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8\"/>
    </mc:Choice>
  </mc:AlternateContent>
  <xr:revisionPtr revIDLastSave="0" documentId="13_ncr:1_{EB3EC733-5C31-4DBB-820F-AAC0B9C7584C}" xr6:coauthVersionLast="47" xr6:coauthVersionMax="47" xr10:uidLastSave="{00000000-0000-0000-0000-000000000000}"/>
  <bookViews>
    <workbookView xWindow="-108" yWindow="-108" windowWidth="23256" windowHeight="13896" tabRatio="964" activeTab="4" xr2:uid="{00000000-000D-0000-FFFF-FFFF00000000}"/>
  </bookViews>
  <sheets>
    <sheet name="คำนวนต้นทุน!!" sheetId="36" r:id="rId1"/>
    <sheet name="ALL" sheetId="2" r:id="rId2"/>
    <sheet name="ALL เซต" sheetId="38" r:id="rId3"/>
    <sheet name="มี.ค." sheetId="41" r:id="rId4"/>
    <sheet name="คำนวนต้นทุน(1-31)" sheetId="39" r:id="rId5"/>
    <sheet name="ADS - Campaign" sheetId="40" r:id="rId6"/>
    <sheet name="NOTE" sheetId="35" r:id="rId7"/>
    <sheet name="สินค้า" sheetId="3" r:id="rId8"/>
    <sheet name="ต้นฉบับ" sheetId="5" r:id="rId9"/>
    <sheet name="เซต1-31" sheetId="37" r:id="rId10"/>
    <sheet name="1" sheetId="1" r:id="rId11"/>
    <sheet name="2" sheetId="4" r:id="rId12"/>
    <sheet name="3" sheetId="6" r:id="rId13"/>
    <sheet name="4" sheetId="7" r:id="rId14"/>
    <sheet name="5" sheetId="8" r:id="rId15"/>
    <sheet name="6" sheetId="9" r:id="rId16"/>
    <sheet name="7" sheetId="10" r:id="rId17"/>
    <sheet name="8" sheetId="11" r:id="rId18"/>
    <sheet name="9" sheetId="12" r:id="rId19"/>
    <sheet name="10" sheetId="13" r:id="rId20"/>
    <sheet name="11" sheetId="14" r:id="rId21"/>
    <sheet name="12" sheetId="15" r:id="rId22"/>
    <sheet name="13" sheetId="16" r:id="rId23"/>
    <sheet name="14" sheetId="17" r:id="rId24"/>
    <sheet name="15" sheetId="18" r:id="rId25"/>
    <sheet name="16" sheetId="19" r:id="rId26"/>
    <sheet name="17" sheetId="20" r:id="rId27"/>
    <sheet name="18" sheetId="21" r:id="rId28"/>
    <sheet name="19" sheetId="22" r:id="rId29"/>
    <sheet name="20" sheetId="23" r:id="rId30"/>
    <sheet name="21" sheetId="24" r:id="rId31"/>
    <sheet name="22" sheetId="25" r:id="rId32"/>
    <sheet name="23" sheetId="26" r:id="rId33"/>
    <sheet name="24" sheetId="27" r:id="rId34"/>
    <sheet name="25" sheetId="28" r:id="rId35"/>
    <sheet name="26" sheetId="29" r:id="rId36"/>
    <sheet name="27" sheetId="32" r:id="rId37"/>
    <sheet name="28" sheetId="30" r:id="rId38"/>
    <sheet name="29" sheetId="31" r:id="rId39"/>
    <sheet name="30" sheetId="33" r:id="rId40"/>
    <sheet name="31" sheetId="34" r:id="rId41"/>
  </sheets>
  <externalReferences>
    <externalReference r:id="rId42"/>
  </externalReferences>
  <definedNames>
    <definedName name="_xlnm._FilterDatabase" localSheetId="10" hidden="1">'1'!$A$1:$T$2039</definedName>
    <definedName name="_xlnm._FilterDatabase" localSheetId="19" hidden="1">'10'!$A$1:$T$1</definedName>
    <definedName name="_xlnm._FilterDatabase" localSheetId="20" hidden="1">'11'!$A$1:$T$1</definedName>
    <definedName name="_xlnm._FilterDatabase" localSheetId="21" hidden="1">'12'!$A$1:$T$1</definedName>
    <definedName name="_xlnm._FilterDatabase" localSheetId="22" hidden="1">'13'!$A$1:$T$1</definedName>
    <definedName name="_xlnm._FilterDatabase" localSheetId="23" hidden="1">'14'!$A$1:$T$1</definedName>
    <definedName name="_xlnm._FilterDatabase" localSheetId="24" hidden="1">'15'!$A$1:$T$1</definedName>
    <definedName name="_xlnm._FilterDatabase" localSheetId="25" hidden="1">'16'!$A$1:$T$1</definedName>
    <definedName name="_xlnm._FilterDatabase" localSheetId="26" hidden="1">'17'!$A$1:$T$1</definedName>
    <definedName name="_xlnm._FilterDatabase" localSheetId="27" hidden="1">'18'!$A$1:$T$921</definedName>
    <definedName name="_xlnm._FilterDatabase" localSheetId="28" hidden="1">'19'!$A$1:$T$1</definedName>
    <definedName name="_xlnm._FilterDatabase" localSheetId="11" hidden="1">'2'!$A$1:$T$1</definedName>
    <definedName name="_xlnm._FilterDatabase" localSheetId="29" hidden="1">'20'!$A$1:$T$1</definedName>
    <definedName name="_xlnm._FilterDatabase" localSheetId="30" hidden="1">'21'!$A$1:$T$1</definedName>
    <definedName name="_xlnm._FilterDatabase" localSheetId="31" hidden="1">'22'!$A$1:$T$1005</definedName>
    <definedName name="_xlnm._FilterDatabase" localSheetId="32" hidden="1">'23'!$A$1:$T$1</definedName>
    <definedName name="_xlnm._FilterDatabase" localSheetId="33" hidden="1">'24'!$A$1:$T$1</definedName>
    <definedName name="_xlnm._FilterDatabase" localSheetId="34" hidden="1">'25'!$A$1:$T$1</definedName>
    <definedName name="_xlnm._FilterDatabase" localSheetId="35" hidden="1">'26'!$A$1:$T$1</definedName>
    <definedName name="_xlnm._FilterDatabase" localSheetId="36" hidden="1">'28'!$A$1:$T$1</definedName>
    <definedName name="_xlnm._FilterDatabase" localSheetId="37" hidden="1">'28'!#REF!</definedName>
    <definedName name="_xlnm._FilterDatabase" localSheetId="38" hidden="1">'29'!$A$1:$T$1</definedName>
    <definedName name="_xlnm._FilterDatabase" localSheetId="12" hidden="1">'3'!$A$1:$T$1</definedName>
    <definedName name="_xlnm._FilterDatabase" localSheetId="39" hidden="1">'30'!$A$1:$T$1</definedName>
    <definedName name="_xlnm._FilterDatabase" localSheetId="40" hidden="1">'31'!$A$1:$T$1</definedName>
    <definedName name="_xlnm._FilterDatabase" localSheetId="13" hidden="1">'4'!$A$1:$T$1</definedName>
    <definedName name="_xlnm._FilterDatabase" localSheetId="14" hidden="1">'5'!$A$1:$T$1</definedName>
    <definedName name="_xlnm._FilterDatabase" localSheetId="15" hidden="1">'6'!$A$1:$T$1</definedName>
    <definedName name="_xlnm._FilterDatabase" localSheetId="16" hidden="1">'7'!$A$1:$T$1</definedName>
    <definedName name="_xlnm._FilterDatabase" localSheetId="17" hidden="1">'8'!$A$1:$T$1</definedName>
    <definedName name="_xlnm._FilterDatabase" localSheetId="18" hidden="1">'9'!$A$1:$T$1</definedName>
    <definedName name="_xlnm._FilterDatabase" localSheetId="1" hidden="1">ALL!$A$4:$CU$161</definedName>
    <definedName name="_xlnm._FilterDatabase" localSheetId="2" hidden="1">'ALL เซต'!$A$4:$CU$14</definedName>
    <definedName name="_xlnm._FilterDatabase" localSheetId="9" hidden="1">'เซต1-31'!$A$1:$W$261</definedName>
    <definedName name="_xlnm._FilterDatabase" localSheetId="8" hidden="1">ต้นฉบับ!$A$1:$T$1</definedName>
    <definedName name="_xlnm._FilterDatabase" localSheetId="3" hidden="1">'มี.ค.'!$A$3:$HW$113</definedName>
    <definedName name="_xlnm._FilterDatabase" localSheetId="7" hidden="1">สินค้า!$A$1:$B$140</definedName>
    <definedName name="_xlnm.Print_Titles" localSheetId="1">ALL!$1:$4</definedName>
    <definedName name="_xlnm.Print_Titles" localSheetId="2">'ALL เซต'!$1:$4</definedName>
    <definedName name="_xlnm.Print_Titles" localSheetId="3">'มี.ค.'!$1:$3</definedName>
  </definedNames>
  <calcPr calcId="191029"/>
  <pivotCaches>
    <pivotCache cacheId="57" r:id="rId43"/>
    <pivotCache cacheId="58" r:id="rId44"/>
    <pivotCache cacheId="59" r:id="rId45"/>
    <pivotCache cacheId="60" r:id="rId46"/>
    <pivotCache cacheId="61" r:id="rId47"/>
    <pivotCache cacheId="62" r:id="rId48"/>
    <pivotCache cacheId="63" r:id="rId49"/>
    <pivotCache cacheId="64" r:id="rId50"/>
    <pivotCache cacheId="65" r:id="rId51"/>
    <pivotCache cacheId="66" r:id="rId52"/>
    <pivotCache cacheId="67" r:id="rId53"/>
    <pivotCache cacheId="68" r:id="rId54"/>
    <pivotCache cacheId="69" r:id="rId55"/>
    <pivotCache cacheId="70" r:id="rId56"/>
    <pivotCache cacheId="71" r:id="rId57"/>
    <pivotCache cacheId="72" r:id="rId58"/>
    <pivotCache cacheId="73" r:id="rId59"/>
    <pivotCache cacheId="74" r:id="rId60"/>
    <pivotCache cacheId="75" r:id="rId61"/>
    <pivotCache cacheId="76" r:id="rId62"/>
    <pivotCache cacheId="77" r:id="rId63"/>
    <pivotCache cacheId="78" r:id="rId64"/>
    <pivotCache cacheId="79" r:id="rId65"/>
    <pivotCache cacheId="80" r:id="rId66"/>
    <pivotCache cacheId="81" r:id="rId67"/>
    <pivotCache cacheId="82" r:id="rId68"/>
    <pivotCache cacheId="83" r:id="rId69"/>
    <pivotCache cacheId="84" r:id="rId70"/>
    <pivotCache cacheId="85" r:id="rId71"/>
    <pivotCache cacheId="86" r:id="rId72"/>
    <pivotCache cacheId="87" r:id="rId7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6" l="1"/>
  <c r="D12" i="36"/>
  <c r="D11" i="36"/>
  <c r="C14" i="39"/>
  <c r="D13" i="39"/>
  <c r="H3" i="39"/>
  <c r="D12" i="39" s="1"/>
  <c r="D3" i="39"/>
  <c r="H7" i="39" l="1"/>
  <c r="L6" i="36"/>
  <c r="D10" i="36" l="1"/>
  <c r="C9" i="36"/>
  <c r="D9" i="36" s="1"/>
  <c r="C8" i="36"/>
  <c r="D7" i="36"/>
  <c r="D6" i="36"/>
  <c r="D5" i="36"/>
  <c r="D4" i="36"/>
  <c r="D8" i="36" l="1"/>
  <c r="HV119" i="41"/>
  <c r="HU119" i="41"/>
  <c r="HT119" i="41"/>
  <c r="HS119" i="41"/>
  <c r="HR119" i="41"/>
  <c r="HQ119" i="41"/>
  <c r="HO119" i="41"/>
  <c r="HN119" i="41"/>
  <c r="HM119" i="41"/>
  <c r="HL119" i="41"/>
  <c r="HK119" i="41"/>
  <c r="HJ119" i="41"/>
  <c r="HH119" i="41"/>
  <c r="HG119" i="41"/>
  <c r="HF119" i="41"/>
  <c r="HE119" i="41"/>
  <c r="HD119" i="41"/>
  <c r="HC119" i="41"/>
  <c r="HA119" i="41"/>
  <c r="GZ119" i="41"/>
  <c r="GY119" i="41"/>
  <c r="GX119" i="41"/>
  <c r="GW119" i="41"/>
  <c r="GV119" i="41"/>
  <c r="GT119" i="41"/>
  <c r="GS119" i="41"/>
  <c r="GR119" i="41"/>
  <c r="GQ119" i="41"/>
  <c r="GP119" i="41"/>
  <c r="GO119" i="41"/>
  <c r="GM119" i="41"/>
  <c r="GL119" i="41"/>
  <c r="GK119" i="41"/>
  <c r="GJ119" i="41"/>
  <c r="GI119" i="41"/>
  <c r="GH119" i="41"/>
  <c r="GF119" i="41"/>
  <c r="GE119" i="41"/>
  <c r="GD119" i="41"/>
  <c r="GC119" i="41"/>
  <c r="GB119" i="41"/>
  <c r="GA119" i="41"/>
  <c r="FY119" i="41"/>
  <c r="FX119" i="41"/>
  <c r="FW119" i="41"/>
  <c r="FV119" i="41"/>
  <c r="FU119" i="41"/>
  <c r="FT119" i="41"/>
  <c r="FR119" i="41"/>
  <c r="FQ119" i="41"/>
  <c r="FP119" i="41"/>
  <c r="FO119" i="41"/>
  <c r="FN119" i="41"/>
  <c r="FM119" i="41"/>
  <c r="FK119" i="41"/>
  <c r="FJ119" i="41"/>
  <c r="FI119" i="41"/>
  <c r="FH119" i="41"/>
  <c r="FG119" i="41"/>
  <c r="FF119" i="41"/>
  <c r="FD119" i="41"/>
  <c r="FC119" i="41"/>
  <c r="FB119" i="41"/>
  <c r="FA119" i="41"/>
  <c r="EZ119" i="41"/>
  <c r="EY119" i="41"/>
  <c r="EW119" i="41"/>
  <c r="EV119" i="41"/>
  <c r="EU119" i="41"/>
  <c r="ET119" i="41"/>
  <c r="ES119" i="41"/>
  <c r="ER119" i="41"/>
  <c r="EP119" i="41"/>
  <c r="EO119" i="41"/>
  <c r="EN119" i="41"/>
  <c r="EM119" i="41"/>
  <c r="EL119" i="41"/>
  <c r="EK119" i="41"/>
  <c r="EI119" i="41"/>
  <c r="EH119" i="41"/>
  <c r="EG119" i="41"/>
  <c r="EF119" i="41"/>
  <c r="EE119" i="41"/>
  <c r="ED119" i="41"/>
  <c r="EB119" i="41"/>
  <c r="EA119" i="41"/>
  <c r="DZ119" i="41"/>
  <c r="DY119" i="41"/>
  <c r="DX119" i="41"/>
  <c r="DW119" i="41"/>
  <c r="DU119" i="41"/>
  <c r="DT119" i="41"/>
  <c r="DS119" i="41"/>
  <c r="DR119" i="41"/>
  <c r="DQ119" i="41"/>
  <c r="DP119" i="41"/>
  <c r="DN119" i="41"/>
  <c r="DM119" i="41"/>
  <c r="DL119" i="41"/>
  <c r="DK119" i="41"/>
  <c r="DJ119" i="41"/>
  <c r="DI119" i="41"/>
  <c r="DG119" i="41"/>
  <c r="DF119" i="41"/>
  <c r="DE119" i="41"/>
  <c r="DD119" i="41"/>
  <c r="DC119" i="41"/>
  <c r="DB119" i="41"/>
  <c r="CZ119" i="41"/>
  <c r="CY119" i="41"/>
  <c r="CX119" i="41"/>
  <c r="CW119" i="41"/>
  <c r="CV119" i="41"/>
  <c r="CU119" i="41"/>
  <c r="CS119" i="41"/>
  <c r="CR119" i="41"/>
  <c r="CQ119" i="41"/>
  <c r="CP119" i="41"/>
  <c r="CO119" i="41"/>
  <c r="CN119" i="41"/>
  <c r="CL119" i="41"/>
  <c r="CK119" i="41"/>
  <c r="CJ119" i="41"/>
  <c r="CI119" i="41"/>
  <c r="CH119" i="41"/>
  <c r="CG119" i="41"/>
  <c r="CE119" i="41"/>
  <c r="CD119" i="41"/>
  <c r="CC119" i="41"/>
  <c r="CB119" i="41"/>
  <c r="CA119" i="41"/>
  <c r="BZ119" i="41"/>
  <c r="BX119" i="41"/>
  <c r="BW119" i="41"/>
  <c r="BV119" i="41"/>
  <c r="BU119" i="41"/>
  <c r="BT119" i="41"/>
  <c r="BS119" i="41"/>
  <c r="BQ119" i="41"/>
  <c r="BP119" i="41"/>
  <c r="BO119" i="41"/>
  <c r="BN119" i="41"/>
  <c r="BM119" i="41"/>
  <c r="BL119" i="41"/>
  <c r="BJ119" i="41"/>
  <c r="BI119" i="41"/>
  <c r="BH119" i="41"/>
  <c r="BG119" i="41"/>
  <c r="BF119" i="41"/>
  <c r="BE119" i="41"/>
  <c r="BC119" i="41"/>
  <c r="BB119" i="41"/>
  <c r="BA119" i="41"/>
  <c r="AZ119" i="41"/>
  <c r="AY119" i="41"/>
  <c r="AX119" i="41"/>
  <c r="AV119" i="41"/>
  <c r="AU119" i="41"/>
  <c r="AT119" i="41"/>
  <c r="AS119" i="41"/>
  <c r="AR119" i="41"/>
  <c r="AQ119" i="41"/>
  <c r="AO119" i="41"/>
  <c r="AN119" i="41"/>
  <c r="AM119" i="41"/>
  <c r="AL119" i="41"/>
  <c r="AK119" i="41"/>
  <c r="AJ119" i="41"/>
  <c r="AH119" i="41"/>
  <c r="AG119" i="41"/>
  <c r="AF119" i="41"/>
  <c r="AE119" i="41"/>
  <c r="AD119" i="41"/>
  <c r="AC119" i="41"/>
  <c r="AA119" i="41"/>
  <c r="Z119" i="41"/>
  <c r="Y119" i="41"/>
  <c r="X119" i="41"/>
  <c r="W119" i="41"/>
  <c r="V119" i="41"/>
  <c r="T119" i="41"/>
  <c r="S119" i="41"/>
  <c r="R119" i="41"/>
  <c r="Q119" i="41"/>
  <c r="P119" i="41"/>
  <c r="O119" i="41"/>
  <c r="HV118" i="41"/>
  <c r="HU118" i="41"/>
  <c r="HT118" i="41"/>
  <c r="HS118" i="41"/>
  <c r="HR118" i="41"/>
  <c r="HQ118" i="41"/>
  <c r="HO118" i="41"/>
  <c r="HN118" i="41"/>
  <c r="HM118" i="41"/>
  <c r="HL118" i="41"/>
  <c r="HK118" i="41"/>
  <c r="HJ118" i="41"/>
  <c r="HH118" i="41"/>
  <c r="HG118" i="41"/>
  <c r="HF118" i="41"/>
  <c r="HE118" i="41"/>
  <c r="HD118" i="41"/>
  <c r="HC118" i="41"/>
  <c r="HA118" i="41"/>
  <c r="GZ118" i="41"/>
  <c r="GY118" i="41"/>
  <c r="GX118" i="41"/>
  <c r="GW118" i="41"/>
  <c r="GV118" i="41"/>
  <c r="GT118" i="41"/>
  <c r="GS118" i="41"/>
  <c r="GR118" i="41"/>
  <c r="GQ118" i="41"/>
  <c r="GP118" i="41"/>
  <c r="GO118" i="41"/>
  <c r="GM118" i="41"/>
  <c r="GL118" i="41"/>
  <c r="GK118" i="41"/>
  <c r="GJ118" i="41"/>
  <c r="GI118" i="41"/>
  <c r="GH118" i="41"/>
  <c r="GF118" i="41"/>
  <c r="GE118" i="41"/>
  <c r="GD118" i="41"/>
  <c r="GC118" i="41"/>
  <c r="GB118" i="41"/>
  <c r="GA118" i="41"/>
  <c r="FY118" i="41"/>
  <c r="FX118" i="41"/>
  <c r="FW118" i="41"/>
  <c r="FV118" i="41"/>
  <c r="FU118" i="41"/>
  <c r="FT118" i="41"/>
  <c r="FR118" i="41"/>
  <c r="FQ118" i="41"/>
  <c r="FP118" i="41"/>
  <c r="FO118" i="41"/>
  <c r="FN118" i="41"/>
  <c r="FM118" i="41"/>
  <c r="FK118" i="41"/>
  <c r="FJ118" i="41"/>
  <c r="FI118" i="41"/>
  <c r="FH118" i="41"/>
  <c r="FG118" i="41"/>
  <c r="FF118" i="41"/>
  <c r="FD118" i="41"/>
  <c r="FC118" i="41"/>
  <c r="FB118" i="41"/>
  <c r="FA118" i="41"/>
  <c r="EZ118" i="41"/>
  <c r="EY118" i="41"/>
  <c r="EW118" i="41"/>
  <c r="EV118" i="41"/>
  <c r="EU118" i="41"/>
  <c r="ET118" i="41"/>
  <c r="ES118" i="41"/>
  <c r="ER118" i="41"/>
  <c r="EP118" i="41"/>
  <c r="EO118" i="41"/>
  <c r="EN118" i="41"/>
  <c r="EM118" i="41"/>
  <c r="EL118" i="41"/>
  <c r="EK118" i="41"/>
  <c r="EI118" i="41"/>
  <c r="EH118" i="41"/>
  <c r="EG118" i="41"/>
  <c r="EF118" i="41"/>
  <c r="EE118" i="41"/>
  <c r="ED118" i="41"/>
  <c r="EB118" i="41"/>
  <c r="EA118" i="41"/>
  <c r="DZ118" i="41"/>
  <c r="DY118" i="41"/>
  <c r="DX118" i="41"/>
  <c r="DW118" i="41"/>
  <c r="DU118" i="41"/>
  <c r="DT118" i="41"/>
  <c r="DS118" i="41"/>
  <c r="DR118" i="41"/>
  <c r="DQ118" i="41"/>
  <c r="DP118" i="41"/>
  <c r="DN118" i="41"/>
  <c r="DM118" i="41"/>
  <c r="DL118" i="41"/>
  <c r="DK118" i="41"/>
  <c r="DJ118" i="41"/>
  <c r="DI118" i="41"/>
  <c r="DG118" i="41"/>
  <c r="DF118" i="41"/>
  <c r="DE118" i="41"/>
  <c r="DD118" i="41"/>
  <c r="DC118" i="41"/>
  <c r="DB118" i="41"/>
  <c r="CZ118" i="41"/>
  <c r="CY118" i="41"/>
  <c r="CX118" i="41"/>
  <c r="CW118" i="41"/>
  <c r="CV118" i="41"/>
  <c r="CU118" i="41"/>
  <c r="CS118" i="41"/>
  <c r="CR118" i="41"/>
  <c r="CQ118" i="41"/>
  <c r="CP118" i="41"/>
  <c r="CO118" i="41"/>
  <c r="CN118" i="41"/>
  <c r="CL118" i="41"/>
  <c r="CK118" i="41"/>
  <c r="CJ118" i="41"/>
  <c r="CI118" i="41"/>
  <c r="CH118" i="41"/>
  <c r="CG118" i="41"/>
  <c r="CE118" i="41"/>
  <c r="CD118" i="41"/>
  <c r="CC118" i="41"/>
  <c r="CB118" i="41"/>
  <c r="CA118" i="41"/>
  <c r="BZ118" i="41"/>
  <c r="BX118" i="41"/>
  <c r="BW118" i="41"/>
  <c r="BV118" i="41"/>
  <c r="BU118" i="41"/>
  <c r="BT118" i="41"/>
  <c r="BS118" i="41"/>
  <c r="BQ118" i="41"/>
  <c r="BP118" i="41"/>
  <c r="BO118" i="41"/>
  <c r="BN118" i="41"/>
  <c r="BM118" i="41"/>
  <c r="BL118" i="41"/>
  <c r="BJ118" i="41"/>
  <c r="BI118" i="41"/>
  <c r="BH118" i="41"/>
  <c r="BG118" i="41"/>
  <c r="BF118" i="41"/>
  <c r="BE118" i="41"/>
  <c r="BC118" i="41"/>
  <c r="BB118" i="41"/>
  <c r="BA118" i="41"/>
  <c r="AZ118" i="41"/>
  <c r="AY118" i="41"/>
  <c r="AX118" i="41"/>
  <c r="AV118" i="41"/>
  <c r="AU118" i="41"/>
  <c r="AT118" i="41"/>
  <c r="AS118" i="41"/>
  <c r="AR118" i="41"/>
  <c r="AQ118" i="41"/>
  <c r="AO118" i="41"/>
  <c r="AN118" i="41"/>
  <c r="AM118" i="41"/>
  <c r="AL118" i="41"/>
  <c r="AK118" i="41"/>
  <c r="AJ118" i="41"/>
  <c r="AH118" i="41"/>
  <c r="AG118" i="41"/>
  <c r="AF118" i="41"/>
  <c r="AE118" i="41"/>
  <c r="AD118" i="41"/>
  <c r="AC118" i="41"/>
  <c r="AA118" i="41"/>
  <c r="Z118" i="41"/>
  <c r="Y118" i="41"/>
  <c r="X118" i="41"/>
  <c r="W118" i="41"/>
  <c r="V118" i="41"/>
  <c r="T118" i="41"/>
  <c r="S118" i="41"/>
  <c r="R118" i="41"/>
  <c r="Q118" i="41"/>
  <c r="P118" i="41"/>
  <c r="O118" i="41"/>
  <c r="HV117" i="41"/>
  <c r="HU117" i="41"/>
  <c r="HT117" i="41"/>
  <c r="HS117" i="41"/>
  <c r="HR117" i="41"/>
  <c r="HQ117" i="41"/>
  <c r="HO117" i="41"/>
  <c r="HN117" i="41"/>
  <c r="HM117" i="41"/>
  <c r="HL117" i="41"/>
  <c r="HK117" i="41"/>
  <c r="HJ117" i="41"/>
  <c r="HH117" i="41"/>
  <c r="HG117" i="41"/>
  <c r="HF117" i="41"/>
  <c r="HE117" i="41"/>
  <c r="HD117" i="41"/>
  <c r="HC117" i="41"/>
  <c r="HA117" i="41"/>
  <c r="GZ117" i="41"/>
  <c r="GY117" i="41"/>
  <c r="GX117" i="41"/>
  <c r="GW117" i="41"/>
  <c r="GV117" i="41"/>
  <c r="GT117" i="41"/>
  <c r="GS117" i="41"/>
  <c r="GR117" i="41"/>
  <c r="GQ117" i="41"/>
  <c r="GP117" i="41"/>
  <c r="GO117" i="41"/>
  <c r="GM117" i="41"/>
  <c r="GL117" i="41"/>
  <c r="GK117" i="41"/>
  <c r="GJ117" i="41"/>
  <c r="GI117" i="41"/>
  <c r="GH117" i="41"/>
  <c r="GF117" i="41"/>
  <c r="GE117" i="41"/>
  <c r="GD117" i="41"/>
  <c r="GC117" i="41"/>
  <c r="GB117" i="41"/>
  <c r="GA117" i="41"/>
  <c r="FY117" i="41"/>
  <c r="FX117" i="41"/>
  <c r="FW117" i="41"/>
  <c r="FV117" i="41"/>
  <c r="FU117" i="41"/>
  <c r="FT117" i="41"/>
  <c r="FR117" i="41"/>
  <c r="FQ117" i="41"/>
  <c r="FP117" i="41"/>
  <c r="FO117" i="41"/>
  <c r="FN117" i="41"/>
  <c r="FM117" i="41"/>
  <c r="FK117" i="41"/>
  <c r="FJ117" i="41"/>
  <c r="FI117" i="41"/>
  <c r="FH117" i="41"/>
  <c r="FG117" i="41"/>
  <c r="FF117" i="41"/>
  <c r="FD117" i="41"/>
  <c r="FC117" i="41"/>
  <c r="FB117" i="41"/>
  <c r="FA117" i="41"/>
  <c r="EZ117" i="41"/>
  <c r="EY117" i="41"/>
  <c r="EW117" i="41"/>
  <c r="EV117" i="41"/>
  <c r="EU117" i="41"/>
  <c r="ET117" i="41"/>
  <c r="ES117" i="41"/>
  <c r="ER117" i="41"/>
  <c r="EP117" i="41"/>
  <c r="EO117" i="41"/>
  <c r="EN117" i="41"/>
  <c r="EM117" i="41"/>
  <c r="EL117" i="41"/>
  <c r="EK117" i="41"/>
  <c r="EI117" i="41"/>
  <c r="EH117" i="41"/>
  <c r="EG117" i="41"/>
  <c r="EF117" i="41"/>
  <c r="EE117" i="41"/>
  <c r="ED117" i="41"/>
  <c r="EB117" i="41"/>
  <c r="EA117" i="41"/>
  <c r="DZ117" i="41"/>
  <c r="DY117" i="41"/>
  <c r="DX117" i="41"/>
  <c r="DW117" i="41"/>
  <c r="DU117" i="41"/>
  <c r="DT117" i="41"/>
  <c r="DS117" i="41"/>
  <c r="DR117" i="41"/>
  <c r="DQ117" i="41"/>
  <c r="DP117" i="41"/>
  <c r="DN117" i="41"/>
  <c r="DM117" i="41"/>
  <c r="DL117" i="41"/>
  <c r="DK117" i="41"/>
  <c r="DJ117" i="41"/>
  <c r="DI117" i="41"/>
  <c r="DG117" i="41"/>
  <c r="DF117" i="41"/>
  <c r="DE117" i="41"/>
  <c r="DD117" i="41"/>
  <c r="DC117" i="41"/>
  <c r="DB117" i="41"/>
  <c r="CZ117" i="41"/>
  <c r="CY117" i="41"/>
  <c r="CX117" i="41"/>
  <c r="CW117" i="41"/>
  <c r="CV117" i="41"/>
  <c r="CU117" i="41"/>
  <c r="CS117" i="41"/>
  <c r="CR117" i="41"/>
  <c r="CQ117" i="41"/>
  <c r="CP117" i="41"/>
  <c r="CO117" i="41"/>
  <c r="CN117" i="41"/>
  <c r="CL117" i="41"/>
  <c r="CK117" i="41"/>
  <c r="CJ117" i="41"/>
  <c r="CI117" i="41"/>
  <c r="CH117" i="41"/>
  <c r="CG117" i="41"/>
  <c r="CE117" i="41"/>
  <c r="CD117" i="41"/>
  <c r="CC117" i="41"/>
  <c r="CB117" i="41"/>
  <c r="CA117" i="41"/>
  <c r="BZ117" i="41"/>
  <c r="BX117" i="41"/>
  <c r="BW117" i="41"/>
  <c r="BV117" i="41"/>
  <c r="BU117" i="41"/>
  <c r="BT117" i="41"/>
  <c r="BS117" i="41"/>
  <c r="BQ117" i="41"/>
  <c r="BP117" i="41"/>
  <c r="BO117" i="41"/>
  <c r="BN117" i="41"/>
  <c r="BM117" i="41"/>
  <c r="BL117" i="41"/>
  <c r="BJ117" i="41"/>
  <c r="BI117" i="41"/>
  <c r="BH117" i="41"/>
  <c r="BG117" i="41"/>
  <c r="BF117" i="41"/>
  <c r="BE117" i="41"/>
  <c r="BC117" i="41"/>
  <c r="BB117" i="41"/>
  <c r="BA117" i="41"/>
  <c r="AZ117" i="41"/>
  <c r="AY117" i="41"/>
  <c r="AX117" i="41"/>
  <c r="AV117" i="41"/>
  <c r="AU117" i="41"/>
  <c r="AT117" i="41"/>
  <c r="AS117" i="41"/>
  <c r="AR117" i="41"/>
  <c r="AQ117" i="41"/>
  <c r="AO117" i="41"/>
  <c r="AN117" i="41"/>
  <c r="AM117" i="41"/>
  <c r="AL117" i="41"/>
  <c r="AK117" i="41"/>
  <c r="AJ117" i="41"/>
  <c r="AH117" i="41"/>
  <c r="AG117" i="41"/>
  <c r="AF117" i="41"/>
  <c r="AE117" i="41"/>
  <c r="AD117" i="41"/>
  <c r="AC117" i="41"/>
  <c r="AA117" i="41"/>
  <c r="Z117" i="41"/>
  <c r="Y117" i="41"/>
  <c r="X117" i="41"/>
  <c r="W117" i="41"/>
  <c r="V117" i="41"/>
  <c r="T117" i="41"/>
  <c r="S117" i="41"/>
  <c r="R117" i="41"/>
  <c r="Q117" i="41"/>
  <c r="P117" i="41"/>
  <c r="O117" i="41"/>
  <c r="HV116" i="41"/>
  <c r="HU116" i="41"/>
  <c r="HT116" i="41"/>
  <c r="HS116" i="41"/>
  <c r="HR116" i="41"/>
  <c r="HQ116" i="41"/>
  <c r="HO116" i="41"/>
  <c r="HN116" i="41"/>
  <c r="HM116" i="41"/>
  <c r="HL116" i="41"/>
  <c r="HK116" i="41"/>
  <c r="HJ116" i="41"/>
  <c r="HH116" i="41"/>
  <c r="HG116" i="41"/>
  <c r="HF116" i="41"/>
  <c r="HE116" i="41"/>
  <c r="HD116" i="41"/>
  <c r="HC116" i="41"/>
  <c r="HA116" i="41"/>
  <c r="GZ116" i="41"/>
  <c r="GY116" i="41"/>
  <c r="GX116" i="41"/>
  <c r="GW116" i="41"/>
  <c r="GV116" i="41"/>
  <c r="GT116" i="41"/>
  <c r="GS116" i="41"/>
  <c r="GR116" i="41"/>
  <c r="GQ116" i="41"/>
  <c r="GP116" i="41"/>
  <c r="GO116" i="41"/>
  <c r="GM116" i="41"/>
  <c r="GL116" i="41"/>
  <c r="GK116" i="41"/>
  <c r="GJ116" i="41"/>
  <c r="GI116" i="41"/>
  <c r="GH116" i="41"/>
  <c r="GF116" i="41"/>
  <c r="GE116" i="41"/>
  <c r="GD116" i="41"/>
  <c r="GC116" i="41"/>
  <c r="GB116" i="41"/>
  <c r="GA116" i="41"/>
  <c r="FY116" i="41"/>
  <c r="FX116" i="41"/>
  <c r="FW116" i="41"/>
  <c r="FV116" i="41"/>
  <c r="FU116" i="41"/>
  <c r="FT116" i="41"/>
  <c r="FR116" i="41"/>
  <c r="FQ116" i="41"/>
  <c r="FP116" i="41"/>
  <c r="FO116" i="41"/>
  <c r="FN116" i="41"/>
  <c r="FM116" i="41"/>
  <c r="FK116" i="41"/>
  <c r="FJ116" i="41"/>
  <c r="FI116" i="41"/>
  <c r="FH116" i="41"/>
  <c r="FG116" i="41"/>
  <c r="FF116" i="41"/>
  <c r="FD116" i="41"/>
  <c r="FC116" i="41"/>
  <c r="FB116" i="41"/>
  <c r="FA116" i="41"/>
  <c r="EZ116" i="41"/>
  <c r="EY116" i="41"/>
  <c r="EW116" i="41"/>
  <c r="EV116" i="41"/>
  <c r="EU116" i="41"/>
  <c r="ET116" i="41"/>
  <c r="ES116" i="41"/>
  <c r="ER116" i="41"/>
  <c r="EP116" i="41"/>
  <c r="EO116" i="41"/>
  <c r="EN116" i="41"/>
  <c r="EM116" i="41"/>
  <c r="EL116" i="41"/>
  <c r="EK116" i="41"/>
  <c r="EI116" i="41"/>
  <c r="EH116" i="41"/>
  <c r="EG116" i="41"/>
  <c r="EF116" i="41"/>
  <c r="EE116" i="41"/>
  <c r="ED116" i="41"/>
  <c r="EB116" i="41"/>
  <c r="EA116" i="41"/>
  <c r="DZ116" i="41"/>
  <c r="DY116" i="41"/>
  <c r="DX116" i="41"/>
  <c r="DW116" i="41"/>
  <c r="DU116" i="41"/>
  <c r="DT116" i="41"/>
  <c r="DS116" i="41"/>
  <c r="DR116" i="41"/>
  <c r="DQ116" i="41"/>
  <c r="DP116" i="41"/>
  <c r="DN116" i="41"/>
  <c r="DM116" i="41"/>
  <c r="DL116" i="41"/>
  <c r="DK116" i="41"/>
  <c r="DJ116" i="41"/>
  <c r="DI116" i="41"/>
  <c r="DG116" i="41"/>
  <c r="DF116" i="41"/>
  <c r="DE116" i="41"/>
  <c r="DD116" i="41"/>
  <c r="DC116" i="41"/>
  <c r="DB116" i="41"/>
  <c r="CZ116" i="41"/>
  <c r="CY116" i="41"/>
  <c r="CX116" i="41"/>
  <c r="CW116" i="41"/>
  <c r="CV116" i="41"/>
  <c r="CU116" i="41"/>
  <c r="CS116" i="41"/>
  <c r="CR116" i="41"/>
  <c r="CQ116" i="41"/>
  <c r="CP116" i="41"/>
  <c r="CO116" i="41"/>
  <c r="CN116" i="41"/>
  <c r="CL116" i="41"/>
  <c r="CK116" i="41"/>
  <c r="CJ116" i="41"/>
  <c r="CI116" i="41"/>
  <c r="CH116" i="41"/>
  <c r="CG116" i="41"/>
  <c r="CE116" i="41"/>
  <c r="CD116" i="41"/>
  <c r="CC116" i="41"/>
  <c r="CB116" i="41"/>
  <c r="CA116" i="41"/>
  <c r="BZ116" i="41"/>
  <c r="BX116" i="41"/>
  <c r="BW116" i="41"/>
  <c r="BV116" i="41"/>
  <c r="BU116" i="41"/>
  <c r="BT116" i="41"/>
  <c r="BS116" i="41"/>
  <c r="BQ116" i="41"/>
  <c r="BP116" i="41"/>
  <c r="BO116" i="41"/>
  <c r="BN116" i="41"/>
  <c r="BM116" i="41"/>
  <c r="BL116" i="41"/>
  <c r="BJ116" i="41"/>
  <c r="BI116" i="41"/>
  <c r="BH116" i="41"/>
  <c r="BG116" i="41"/>
  <c r="BF116" i="41"/>
  <c r="BE116" i="41"/>
  <c r="BC116" i="41"/>
  <c r="BB116" i="41"/>
  <c r="BA116" i="41"/>
  <c r="AZ116" i="41"/>
  <c r="AY116" i="41"/>
  <c r="AX116" i="41"/>
  <c r="AV116" i="41"/>
  <c r="AU116" i="41"/>
  <c r="AT116" i="41"/>
  <c r="AS116" i="41"/>
  <c r="AR116" i="41"/>
  <c r="AQ116" i="41"/>
  <c r="AO116" i="41"/>
  <c r="AN116" i="41"/>
  <c r="AM116" i="41"/>
  <c r="AL116" i="41"/>
  <c r="AK116" i="41"/>
  <c r="AJ116" i="41"/>
  <c r="AH116" i="41"/>
  <c r="AG116" i="41"/>
  <c r="AF116" i="41"/>
  <c r="AE116" i="41"/>
  <c r="AD116" i="41"/>
  <c r="AC116" i="41"/>
  <c r="AA116" i="41"/>
  <c r="Z116" i="41"/>
  <c r="Y116" i="41"/>
  <c r="X116" i="41"/>
  <c r="W116" i="41"/>
  <c r="V116" i="41"/>
  <c r="T116" i="41"/>
  <c r="S116" i="41"/>
  <c r="R116" i="41"/>
  <c r="Q116" i="41"/>
  <c r="P116" i="41"/>
  <c r="O116" i="41"/>
  <c r="HV115" i="41"/>
  <c r="HU115" i="41"/>
  <c r="HT115" i="41"/>
  <c r="HS115" i="41"/>
  <c r="HR115" i="41"/>
  <c r="HQ115" i="41"/>
  <c r="HO115" i="41"/>
  <c r="HN115" i="41"/>
  <c r="HM115" i="41"/>
  <c r="HL115" i="41"/>
  <c r="HK115" i="41"/>
  <c r="HJ115" i="41"/>
  <c r="HH115" i="41"/>
  <c r="HG115" i="41"/>
  <c r="HF115" i="41"/>
  <c r="HE115" i="41"/>
  <c r="HD115" i="41"/>
  <c r="HC115" i="41"/>
  <c r="HA115" i="41"/>
  <c r="GZ115" i="41"/>
  <c r="GY115" i="41"/>
  <c r="GX115" i="41"/>
  <c r="GW115" i="41"/>
  <c r="GV115" i="41"/>
  <c r="GT115" i="41"/>
  <c r="GS115" i="41"/>
  <c r="GR115" i="41"/>
  <c r="GQ115" i="41"/>
  <c r="GP115" i="41"/>
  <c r="GO115" i="41"/>
  <c r="GM115" i="41"/>
  <c r="GL115" i="41"/>
  <c r="GK115" i="41"/>
  <c r="GJ115" i="41"/>
  <c r="GI115" i="41"/>
  <c r="GH115" i="41"/>
  <c r="GF115" i="41"/>
  <c r="GE115" i="41"/>
  <c r="GD115" i="41"/>
  <c r="GC115" i="41"/>
  <c r="GB115" i="41"/>
  <c r="GA115" i="41"/>
  <c r="FY115" i="41"/>
  <c r="FX115" i="41"/>
  <c r="FW115" i="41"/>
  <c r="FV115" i="41"/>
  <c r="FU115" i="41"/>
  <c r="FT115" i="41"/>
  <c r="FR115" i="41"/>
  <c r="FQ115" i="41"/>
  <c r="FP115" i="41"/>
  <c r="FO115" i="41"/>
  <c r="FN115" i="41"/>
  <c r="FM115" i="41"/>
  <c r="FK115" i="41"/>
  <c r="FJ115" i="41"/>
  <c r="FI115" i="41"/>
  <c r="FH115" i="41"/>
  <c r="FG115" i="41"/>
  <c r="FF115" i="41"/>
  <c r="FD115" i="41"/>
  <c r="FC115" i="41"/>
  <c r="FB115" i="41"/>
  <c r="FA115" i="41"/>
  <c r="EZ115" i="41"/>
  <c r="EY115" i="41"/>
  <c r="EW115" i="41"/>
  <c r="EV115" i="41"/>
  <c r="EU115" i="41"/>
  <c r="ET115" i="41"/>
  <c r="ES115" i="41"/>
  <c r="ER115" i="41"/>
  <c r="EP115" i="41"/>
  <c r="EO115" i="41"/>
  <c r="EN115" i="41"/>
  <c r="EM115" i="41"/>
  <c r="EL115" i="41"/>
  <c r="EK115" i="41"/>
  <c r="EI115" i="41"/>
  <c r="EH115" i="41"/>
  <c r="EG115" i="41"/>
  <c r="EF115" i="41"/>
  <c r="EE115" i="41"/>
  <c r="ED115" i="41"/>
  <c r="EB115" i="41"/>
  <c r="EA115" i="41"/>
  <c r="DZ115" i="41"/>
  <c r="DY115" i="41"/>
  <c r="DX115" i="41"/>
  <c r="DW115" i="41"/>
  <c r="DU115" i="41"/>
  <c r="DT115" i="41"/>
  <c r="DS115" i="41"/>
  <c r="DR115" i="41"/>
  <c r="DQ115" i="41"/>
  <c r="DP115" i="41"/>
  <c r="DN115" i="41"/>
  <c r="DM115" i="41"/>
  <c r="DL115" i="41"/>
  <c r="DK115" i="41"/>
  <c r="DJ115" i="41"/>
  <c r="DI115" i="41"/>
  <c r="DG115" i="41"/>
  <c r="DF115" i="41"/>
  <c r="DE115" i="41"/>
  <c r="DD115" i="41"/>
  <c r="DC115" i="41"/>
  <c r="DB115" i="41"/>
  <c r="CZ115" i="41"/>
  <c r="CY115" i="41"/>
  <c r="CX115" i="41"/>
  <c r="CW115" i="41"/>
  <c r="CV115" i="41"/>
  <c r="CU115" i="41"/>
  <c r="CS115" i="41"/>
  <c r="CR115" i="41"/>
  <c r="CQ115" i="41"/>
  <c r="CP115" i="41"/>
  <c r="CO115" i="41"/>
  <c r="CN115" i="41"/>
  <c r="CL115" i="41"/>
  <c r="CK115" i="41"/>
  <c r="CJ115" i="41"/>
  <c r="CI115" i="41"/>
  <c r="CH115" i="41"/>
  <c r="CG115" i="41"/>
  <c r="CE115" i="41"/>
  <c r="CD115" i="41"/>
  <c r="CC115" i="41"/>
  <c r="CB115" i="41"/>
  <c r="CA115" i="41"/>
  <c r="BZ115" i="41"/>
  <c r="BX115" i="41"/>
  <c r="BW115" i="41"/>
  <c r="BV115" i="41"/>
  <c r="BU115" i="41"/>
  <c r="BT115" i="41"/>
  <c r="BS115" i="41"/>
  <c r="BQ115" i="41"/>
  <c r="BP115" i="41"/>
  <c r="BO115" i="41"/>
  <c r="BN115" i="41"/>
  <c r="BM115" i="41"/>
  <c r="BL115" i="41"/>
  <c r="BJ115" i="41"/>
  <c r="BI115" i="41"/>
  <c r="BH115" i="41"/>
  <c r="BG115" i="41"/>
  <c r="BF115" i="41"/>
  <c r="BE115" i="41"/>
  <c r="BC115" i="41"/>
  <c r="BB115" i="41"/>
  <c r="BA115" i="41"/>
  <c r="AZ115" i="41"/>
  <c r="AY115" i="41"/>
  <c r="AX115" i="41"/>
  <c r="AV115" i="41"/>
  <c r="AU115" i="41"/>
  <c r="AT115" i="41"/>
  <c r="AS115" i="41"/>
  <c r="AR115" i="41"/>
  <c r="AQ115" i="41"/>
  <c r="AO115" i="41"/>
  <c r="AN115" i="41"/>
  <c r="AM115" i="41"/>
  <c r="AL115" i="41"/>
  <c r="AK115" i="41"/>
  <c r="AJ115" i="41"/>
  <c r="AH115" i="41"/>
  <c r="AG115" i="41"/>
  <c r="AF115" i="41"/>
  <c r="AE115" i="41"/>
  <c r="AD115" i="41"/>
  <c r="AC115" i="41"/>
  <c r="AA115" i="41"/>
  <c r="Z115" i="41"/>
  <c r="Y115" i="41"/>
  <c r="X115" i="41"/>
  <c r="W115" i="41"/>
  <c r="V115" i="41"/>
  <c r="T115" i="41"/>
  <c r="S115" i="41"/>
  <c r="R115" i="41"/>
  <c r="Q115" i="41"/>
  <c r="P115" i="41"/>
  <c r="O115" i="41"/>
  <c r="HV114" i="41"/>
  <c r="HU114" i="41"/>
  <c r="HT114" i="41"/>
  <c r="HS114" i="41"/>
  <c r="HR114" i="41"/>
  <c r="HQ114" i="41"/>
  <c r="HO114" i="41"/>
  <c r="HN114" i="41"/>
  <c r="HM114" i="41"/>
  <c r="HL114" i="41"/>
  <c r="HK114" i="41"/>
  <c r="HJ114" i="41"/>
  <c r="HH114" i="41"/>
  <c r="HG114" i="41"/>
  <c r="HF114" i="41"/>
  <c r="HE114" i="41"/>
  <c r="HD114" i="41"/>
  <c r="HC114" i="41"/>
  <c r="HA114" i="41"/>
  <c r="GZ114" i="41"/>
  <c r="GY114" i="41"/>
  <c r="GX114" i="41"/>
  <c r="GW114" i="41"/>
  <c r="GV114" i="41"/>
  <c r="GT114" i="41"/>
  <c r="GS114" i="41"/>
  <c r="GR114" i="41"/>
  <c r="GQ114" i="41"/>
  <c r="GP114" i="41"/>
  <c r="GO114" i="41"/>
  <c r="GM114" i="41"/>
  <c r="GL114" i="41"/>
  <c r="GK114" i="41"/>
  <c r="GJ114" i="41"/>
  <c r="GI114" i="41"/>
  <c r="GH114" i="41"/>
  <c r="GF114" i="41"/>
  <c r="GE114" i="41"/>
  <c r="GD114" i="41"/>
  <c r="GC114" i="41"/>
  <c r="GB114" i="41"/>
  <c r="GA114" i="41"/>
  <c r="FY114" i="41"/>
  <c r="FX114" i="41"/>
  <c r="FW114" i="41"/>
  <c r="FV114" i="41"/>
  <c r="FU114" i="41"/>
  <c r="FT114" i="41"/>
  <c r="FR114" i="41"/>
  <c r="FQ114" i="41"/>
  <c r="FP114" i="41"/>
  <c r="FO114" i="41"/>
  <c r="FN114" i="41"/>
  <c r="FM114" i="41"/>
  <c r="FK114" i="41"/>
  <c r="FJ114" i="41"/>
  <c r="FI114" i="41"/>
  <c r="FH114" i="41"/>
  <c r="FG114" i="41"/>
  <c r="FF114" i="41"/>
  <c r="FD114" i="41"/>
  <c r="FC114" i="41"/>
  <c r="FB114" i="41"/>
  <c r="FA114" i="41"/>
  <c r="EZ114" i="41"/>
  <c r="EY114" i="41"/>
  <c r="EW114" i="41"/>
  <c r="EV114" i="41"/>
  <c r="EU114" i="41"/>
  <c r="ET114" i="41"/>
  <c r="ES114" i="41"/>
  <c r="ER114" i="41"/>
  <c r="EP114" i="41"/>
  <c r="EO114" i="41"/>
  <c r="EN114" i="41"/>
  <c r="EM114" i="41"/>
  <c r="EL114" i="41"/>
  <c r="EK114" i="41"/>
  <c r="EI114" i="41"/>
  <c r="EH114" i="41"/>
  <c r="EG114" i="41"/>
  <c r="EF114" i="41"/>
  <c r="EE114" i="41"/>
  <c r="ED114" i="41"/>
  <c r="EB114" i="41"/>
  <c r="EA114" i="41"/>
  <c r="DZ114" i="41"/>
  <c r="DY114" i="41"/>
  <c r="DX114" i="41"/>
  <c r="DW114" i="41"/>
  <c r="DU114" i="41"/>
  <c r="DT114" i="41"/>
  <c r="DS114" i="41"/>
  <c r="DR114" i="41"/>
  <c r="DQ114" i="41"/>
  <c r="DP114" i="41"/>
  <c r="DN114" i="41"/>
  <c r="DM114" i="41"/>
  <c r="DL114" i="41"/>
  <c r="DK114" i="41"/>
  <c r="DJ114" i="41"/>
  <c r="DI114" i="41"/>
  <c r="DG114" i="41"/>
  <c r="DF114" i="41"/>
  <c r="DE114" i="41"/>
  <c r="DD114" i="41"/>
  <c r="DC114" i="41"/>
  <c r="DB114" i="41"/>
  <c r="CZ114" i="41"/>
  <c r="CY114" i="41"/>
  <c r="CX114" i="41"/>
  <c r="CW114" i="41"/>
  <c r="CV114" i="41"/>
  <c r="CU114" i="41"/>
  <c r="CS114" i="41"/>
  <c r="CR114" i="41"/>
  <c r="CQ114" i="41"/>
  <c r="CP114" i="41"/>
  <c r="CO114" i="41"/>
  <c r="CN114" i="41"/>
  <c r="CL114" i="41"/>
  <c r="CK114" i="41"/>
  <c r="CJ114" i="41"/>
  <c r="CI114" i="41"/>
  <c r="CH114" i="41"/>
  <c r="CG114" i="41"/>
  <c r="CE114" i="41"/>
  <c r="CD114" i="41"/>
  <c r="CC114" i="41"/>
  <c r="CB114" i="41"/>
  <c r="CA114" i="41"/>
  <c r="BZ114" i="41"/>
  <c r="BX114" i="41"/>
  <c r="BW114" i="41"/>
  <c r="BV114" i="41"/>
  <c r="BU114" i="41"/>
  <c r="BT114" i="41"/>
  <c r="BS114" i="41"/>
  <c r="BQ114" i="41"/>
  <c r="BP114" i="41"/>
  <c r="BO114" i="41"/>
  <c r="BN114" i="41"/>
  <c r="BM114" i="41"/>
  <c r="BL114" i="41"/>
  <c r="BJ114" i="41"/>
  <c r="BI114" i="41"/>
  <c r="BH114" i="41"/>
  <c r="BG114" i="41"/>
  <c r="BF114" i="41"/>
  <c r="BE114" i="41"/>
  <c r="BC114" i="41"/>
  <c r="BB114" i="41"/>
  <c r="BA114" i="41"/>
  <c r="AZ114" i="41"/>
  <c r="AY114" i="41"/>
  <c r="AX114" i="41"/>
  <c r="AV114" i="41"/>
  <c r="AU114" i="41"/>
  <c r="AT114" i="41"/>
  <c r="AS114" i="41"/>
  <c r="AR114" i="41"/>
  <c r="AQ114" i="41"/>
  <c r="AO114" i="41"/>
  <c r="AN114" i="41"/>
  <c r="AM114" i="41"/>
  <c r="AL114" i="41"/>
  <c r="AK114" i="41"/>
  <c r="AJ114" i="41"/>
  <c r="AH114" i="41"/>
  <c r="AG114" i="41"/>
  <c r="AF114" i="41"/>
  <c r="AE114" i="41"/>
  <c r="AD114" i="41"/>
  <c r="AC114" i="41"/>
  <c r="AA114" i="41"/>
  <c r="Z114" i="41"/>
  <c r="Y114" i="41"/>
  <c r="X114" i="41"/>
  <c r="W114" i="41"/>
  <c r="V114" i="41"/>
  <c r="T114" i="41"/>
  <c r="S114" i="41"/>
  <c r="R114" i="41"/>
  <c r="Q114" i="41"/>
  <c r="P114" i="41"/>
  <c r="O114" i="41"/>
  <c r="HV113" i="41"/>
  <c r="HU113" i="41"/>
  <c r="HT113" i="41"/>
  <c r="HS113" i="41"/>
  <c r="HR113" i="41"/>
  <c r="HQ113" i="41"/>
  <c r="HO113" i="41"/>
  <c r="HN113" i="41"/>
  <c r="HM113" i="41"/>
  <c r="HL113" i="41"/>
  <c r="HK113" i="41"/>
  <c r="HJ113" i="41"/>
  <c r="HH113" i="41"/>
  <c r="HG113" i="41"/>
  <c r="HF113" i="41"/>
  <c r="HE113" i="41"/>
  <c r="HD113" i="41"/>
  <c r="HC113" i="41"/>
  <c r="HA113" i="41"/>
  <c r="GZ113" i="41"/>
  <c r="GY113" i="41"/>
  <c r="GX113" i="41"/>
  <c r="GW113" i="41"/>
  <c r="GV113" i="41"/>
  <c r="GT113" i="41"/>
  <c r="GS113" i="41"/>
  <c r="GR113" i="41"/>
  <c r="GQ113" i="41"/>
  <c r="GP113" i="41"/>
  <c r="GO113" i="41"/>
  <c r="GM113" i="41"/>
  <c r="GL113" i="41"/>
  <c r="GK113" i="41"/>
  <c r="GJ113" i="41"/>
  <c r="GI113" i="41"/>
  <c r="GH113" i="41"/>
  <c r="GF113" i="41"/>
  <c r="GE113" i="41"/>
  <c r="GD113" i="41"/>
  <c r="GC113" i="41"/>
  <c r="GB113" i="41"/>
  <c r="GA113" i="41"/>
  <c r="FY113" i="41"/>
  <c r="FX113" i="41"/>
  <c r="FW113" i="41"/>
  <c r="FV113" i="41"/>
  <c r="FU113" i="41"/>
  <c r="FT113" i="41"/>
  <c r="FR113" i="41"/>
  <c r="FQ113" i="41"/>
  <c r="FP113" i="41"/>
  <c r="FO113" i="41"/>
  <c r="FN113" i="41"/>
  <c r="FM113" i="41"/>
  <c r="FK113" i="41"/>
  <c r="FJ113" i="41"/>
  <c r="FI113" i="41"/>
  <c r="FH113" i="41"/>
  <c r="FG113" i="41"/>
  <c r="FF113" i="41"/>
  <c r="FD113" i="41"/>
  <c r="FC113" i="41"/>
  <c r="FB113" i="41"/>
  <c r="FA113" i="41"/>
  <c r="EZ113" i="41"/>
  <c r="EY113" i="41"/>
  <c r="EW113" i="41"/>
  <c r="EV113" i="41"/>
  <c r="EU113" i="41"/>
  <c r="ET113" i="41"/>
  <c r="ES113" i="41"/>
  <c r="ER113" i="41"/>
  <c r="EP113" i="41"/>
  <c r="EO113" i="41"/>
  <c r="EN113" i="41"/>
  <c r="EM113" i="41"/>
  <c r="EL113" i="41"/>
  <c r="EK113" i="41"/>
  <c r="EI113" i="41"/>
  <c r="EH113" i="41"/>
  <c r="EG113" i="41"/>
  <c r="EF113" i="41"/>
  <c r="EE113" i="41"/>
  <c r="ED113" i="41"/>
  <c r="EB113" i="41"/>
  <c r="EA113" i="41"/>
  <c r="DZ113" i="41"/>
  <c r="DY113" i="41"/>
  <c r="DX113" i="41"/>
  <c r="DW113" i="41"/>
  <c r="DU113" i="41"/>
  <c r="DT113" i="41"/>
  <c r="DS113" i="41"/>
  <c r="DR113" i="41"/>
  <c r="DQ113" i="41"/>
  <c r="DP113" i="41"/>
  <c r="DN113" i="41"/>
  <c r="DM113" i="41"/>
  <c r="DL113" i="41"/>
  <c r="DK113" i="41"/>
  <c r="DJ113" i="41"/>
  <c r="DI113" i="41"/>
  <c r="DG113" i="41"/>
  <c r="DF113" i="41"/>
  <c r="DE113" i="41"/>
  <c r="DD113" i="41"/>
  <c r="DC113" i="41"/>
  <c r="DB113" i="41"/>
  <c r="CZ113" i="41"/>
  <c r="CY113" i="41"/>
  <c r="CX113" i="41"/>
  <c r="CW113" i="41"/>
  <c r="CV113" i="41"/>
  <c r="CU113" i="41"/>
  <c r="CS113" i="41"/>
  <c r="CR113" i="41"/>
  <c r="CQ113" i="41"/>
  <c r="CP113" i="41"/>
  <c r="CO113" i="41"/>
  <c r="CN113" i="41"/>
  <c r="CL113" i="41"/>
  <c r="CK113" i="41"/>
  <c r="CJ113" i="41"/>
  <c r="CI113" i="41"/>
  <c r="CH113" i="41"/>
  <c r="CG113" i="41"/>
  <c r="CE113" i="41"/>
  <c r="CD113" i="41"/>
  <c r="CC113" i="41"/>
  <c r="CB113" i="41"/>
  <c r="CA113" i="41"/>
  <c r="BZ113" i="41"/>
  <c r="BX113" i="41"/>
  <c r="BW113" i="41"/>
  <c r="BV113" i="41"/>
  <c r="BU113" i="41"/>
  <c r="BT113" i="41"/>
  <c r="BS113" i="41"/>
  <c r="BQ113" i="41"/>
  <c r="BP113" i="41"/>
  <c r="BO113" i="41"/>
  <c r="BN113" i="41"/>
  <c r="BM113" i="41"/>
  <c r="BL113" i="41"/>
  <c r="BJ113" i="41"/>
  <c r="BI113" i="41"/>
  <c r="BH113" i="41"/>
  <c r="BG113" i="41"/>
  <c r="BF113" i="41"/>
  <c r="BE113" i="41"/>
  <c r="BC113" i="41"/>
  <c r="BB113" i="41"/>
  <c r="BA113" i="41"/>
  <c r="AZ113" i="41"/>
  <c r="AY113" i="41"/>
  <c r="AX113" i="41"/>
  <c r="AV113" i="41"/>
  <c r="AU113" i="41"/>
  <c r="AT113" i="41"/>
  <c r="AS113" i="41"/>
  <c r="AR113" i="41"/>
  <c r="AQ113" i="41"/>
  <c r="AO113" i="41"/>
  <c r="AN113" i="41"/>
  <c r="AM113" i="41"/>
  <c r="AL113" i="41"/>
  <c r="AK113" i="41"/>
  <c r="AJ113" i="41"/>
  <c r="AH113" i="41"/>
  <c r="AG113" i="41"/>
  <c r="AF113" i="41"/>
  <c r="AE113" i="41"/>
  <c r="AD113" i="41"/>
  <c r="AC113" i="41"/>
  <c r="AA113" i="41"/>
  <c r="Z113" i="41"/>
  <c r="Y113" i="41"/>
  <c r="X113" i="41"/>
  <c r="W113" i="41"/>
  <c r="V113" i="41"/>
  <c r="T113" i="41"/>
  <c r="S113" i="41"/>
  <c r="R113" i="41"/>
  <c r="Q113" i="41"/>
  <c r="P113" i="41"/>
  <c r="O113" i="41"/>
  <c r="HV112" i="41"/>
  <c r="HU112" i="41"/>
  <c r="HT112" i="41"/>
  <c r="HS112" i="41"/>
  <c r="HR112" i="41"/>
  <c r="HQ112" i="41"/>
  <c r="HO112" i="41"/>
  <c r="HN112" i="41"/>
  <c r="HM112" i="41"/>
  <c r="HL112" i="41"/>
  <c r="HK112" i="41"/>
  <c r="HJ112" i="41"/>
  <c r="HH112" i="41"/>
  <c r="HG112" i="41"/>
  <c r="HF112" i="41"/>
  <c r="HE112" i="41"/>
  <c r="HD112" i="41"/>
  <c r="HC112" i="41"/>
  <c r="HA112" i="41"/>
  <c r="GZ112" i="41"/>
  <c r="GY112" i="41"/>
  <c r="GX112" i="41"/>
  <c r="GW112" i="41"/>
  <c r="GV112" i="41"/>
  <c r="GT112" i="41"/>
  <c r="GS112" i="41"/>
  <c r="GR112" i="41"/>
  <c r="GQ112" i="41"/>
  <c r="GP112" i="41"/>
  <c r="GO112" i="41"/>
  <c r="GM112" i="41"/>
  <c r="GL112" i="41"/>
  <c r="GK112" i="41"/>
  <c r="GJ112" i="41"/>
  <c r="GI112" i="41"/>
  <c r="GH112" i="41"/>
  <c r="GF112" i="41"/>
  <c r="GE112" i="41"/>
  <c r="GD112" i="41"/>
  <c r="GC112" i="41"/>
  <c r="GB112" i="41"/>
  <c r="GA112" i="41"/>
  <c r="FY112" i="41"/>
  <c r="FX112" i="41"/>
  <c r="FW112" i="41"/>
  <c r="FV112" i="41"/>
  <c r="FU112" i="41"/>
  <c r="FT112" i="41"/>
  <c r="FR112" i="41"/>
  <c r="FQ112" i="41"/>
  <c r="FP112" i="41"/>
  <c r="FO112" i="41"/>
  <c r="FN112" i="41"/>
  <c r="FM112" i="41"/>
  <c r="FK112" i="41"/>
  <c r="FJ112" i="41"/>
  <c r="FI112" i="41"/>
  <c r="FH112" i="41"/>
  <c r="FG112" i="41"/>
  <c r="FF112" i="41"/>
  <c r="FD112" i="41"/>
  <c r="FC112" i="41"/>
  <c r="FB112" i="41"/>
  <c r="FA112" i="41"/>
  <c r="EZ112" i="41"/>
  <c r="EY112" i="41"/>
  <c r="EW112" i="41"/>
  <c r="EV112" i="41"/>
  <c r="EU112" i="41"/>
  <c r="ET112" i="41"/>
  <c r="ES112" i="41"/>
  <c r="ER112" i="41"/>
  <c r="EP112" i="41"/>
  <c r="EO112" i="41"/>
  <c r="EN112" i="41"/>
  <c r="EM112" i="41"/>
  <c r="EL112" i="41"/>
  <c r="EK112" i="41"/>
  <c r="EI112" i="41"/>
  <c r="EH112" i="41"/>
  <c r="EG112" i="41"/>
  <c r="EF112" i="41"/>
  <c r="EE112" i="41"/>
  <c r="ED112" i="41"/>
  <c r="EB112" i="41"/>
  <c r="EA112" i="41"/>
  <c r="DZ112" i="41"/>
  <c r="DY112" i="41"/>
  <c r="DX112" i="41"/>
  <c r="DW112" i="41"/>
  <c r="DU112" i="41"/>
  <c r="DT112" i="41"/>
  <c r="DS112" i="41"/>
  <c r="DR112" i="41"/>
  <c r="DQ112" i="41"/>
  <c r="DP112" i="41"/>
  <c r="DN112" i="41"/>
  <c r="DM112" i="41"/>
  <c r="DL112" i="41"/>
  <c r="DK112" i="41"/>
  <c r="DJ112" i="41"/>
  <c r="DI112" i="41"/>
  <c r="DG112" i="41"/>
  <c r="DF112" i="41"/>
  <c r="DE112" i="41"/>
  <c r="DD112" i="41"/>
  <c r="DC112" i="41"/>
  <c r="DB112" i="41"/>
  <c r="CZ112" i="41"/>
  <c r="CY112" i="41"/>
  <c r="CX112" i="41"/>
  <c r="CW112" i="41"/>
  <c r="CV112" i="41"/>
  <c r="CU112" i="41"/>
  <c r="CS112" i="41"/>
  <c r="CR112" i="41"/>
  <c r="CQ112" i="41"/>
  <c r="CP112" i="41"/>
  <c r="CO112" i="41"/>
  <c r="CN112" i="41"/>
  <c r="CL112" i="41"/>
  <c r="CK112" i="41"/>
  <c r="CJ112" i="41"/>
  <c r="CI112" i="41"/>
  <c r="CH112" i="41"/>
  <c r="CG112" i="41"/>
  <c r="CE112" i="41"/>
  <c r="CD112" i="41"/>
  <c r="CC112" i="41"/>
  <c r="CB112" i="41"/>
  <c r="CA112" i="41"/>
  <c r="BZ112" i="41"/>
  <c r="BX112" i="41"/>
  <c r="BW112" i="41"/>
  <c r="BV112" i="41"/>
  <c r="BU112" i="41"/>
  <c r="BT112" i="41"/>
  <c r="BS112" i="41"/>
  <c r="BQ112" i="41"/>
  <c r="BP112" i="41"/>
  <c r="BO112" i="41"/>
  <c r="BN112" i="41"/>
  <c r="BM112" i="41"/>
  <c r="BL112" i="41"/>
  <c r="BJ112" i="41"/>
  <c r="BI112" i="41"/>
  <c r="BH112" i="41"/>
  <c r="BG112" i="41"/>
  <c r="BF112" i="41"/>
  <c r="BE112" i="41"/>
  <c r="BC112" i="41"/>
  <c r="BB112" i="41"/>
  <c r="BA112" i="41"/>
  <c r="AZ112" i="41"/>
  <c r="AY112" i="41"/>
  <c r="AX112" i="41"/>
  <c r="AV112" i="41"/>
  <c r="AU112" i="41"/>
  <c r="AT112" i="41"/>
  <c r="AS112" i="41"/>
  <c r="AR112" i="41"/>
  <c r="AQ112" i="41"/>
  <c r="AO112" i="41"/>
  <c r="AN112" i="41"/>
  <c r="AM112" i="41"/>
  <c r="AL112" i="41"/>
  <c r="AK112" i="41"/>
  <c r="AJ112" i="41"/>
  <c r="AH112" i="41"/>
  <c r="AG112" i="41"/>
  <c r="AF112" i="41"/>
  <c r="AE112" i="41"/>
  <c r="AD112" i="41"/>
  <c r="AC112" i="41"/>
  <c r="AA112" i="41"/>
  <c r="Z112" i="41"/>
  <c r="Y112" i="41"/>
  <c r="X112" i="41"/>
  <c r="W112" i="41"/>
  <c r="V112" i="41"/>
  <c r="T112" i="41"/>
  <c r="S112" i="41"/>
  <c r="R112" i="41"/>
  <c r="Q112" i="41"/>
  <c r="P112" i="41"/>
  <c r="O112" i="41"/>
  <c r="HV111" i="41"/>
  <c r="HU111" i="41"/>
  <c r="HT111" i="41"/>
  <c r="HS111" i="41"/>
  <c r="HR111" i="41"/>
  <c r="HQ111" i="41"/>
  <c r="HO111" i="41"/>
  <c r="HN111" i="41"/>
  <c r="HM111" i="41"/>
  <c r="HL111" i="41"/>
  <c r="HK111" i="41"/>
  <c r="HJ111" i="41"/>
  <c r="HH111" i="41"/>
  <c r="HG111" i="41"/>
  <c r="HF111" i="41"/>
  <c r="HE111" i="41"/>
  <c r="HD111" i="41"/>
  <c r="HC111" i="41"/>
  <c r="HA111" i="41"/>
  <c r="GZ111" i="41"/>
  <c r="GY111" i="41"/>
  <c r="GX111" i="41"/>
  <c r="GW111" i="41"/>
  <c r="GV111" i="41"/>
  <c r="GT111" i="41"/>
  <c r="GS111" i="41"/>
  <c r="GR111" i="41"/>
  <c r="GQ111" i="41"/>
  <c r="GP111" i="41"/>
  <c r="GO111" i="41"/>
  <c r="GM111" i="41"/>
  <c r="GL111" i="41"/>
  <c r="GK111" i="41"/>
  <c r="GJ111" i="41"/>
  <c r="GI111" i="41"/>
  <c r="GH111" i="41"/>
  <c r="GF111" i="41"/>
  <c r="GE111" i="41"/>
  <c r="GD111" i="41"/>
  <c r="GC111" i="41"/>
  <c r="GB111" i="41"/>
  <c r="GA111" i="41"/>
  <c r="FY111" i="41"/>
  <c r="FX111" i="41"/>
  <c r="FW111" i="41"/>
  <c r="FV111" i="41"/>
  <c r="FU111" i="41"/>
  <c r="FT111" i="41"/>
  <c r="FR111" i="41"/>
  <c r="FQ111" i="41"/>
  <c r="FP111" i="41"/>
  <c r="FO111" i="41"/>
  <c r="FN111" i="41"/>
  <c r="FM111" i="41"/>
  <c r="FK111" i="41"/>
  <c r="FJ111" i="41"/>
  <c r="FI111" i="41"/>
  <c r="FH111" i="41"/>
  <c r="FG111" i="41"/>
  <c r="FF111" i="41"/>
  <c r="FD111" i="41"/>
  <c r="FC111" i="41"/>
  <c r="FB111" i="41"/>
  <c r="FA111" i="41"/>
  <c r="EZ111" i="41"/>
  <c r="EY111" i="41"/>
  <c r="EW111" i="41"/>
  <c r="EV111" i="41"/>
  <c r="EU111" i="41"/>
  <c r="ET111" i="41"/>
  <c r="ES111" i="41"/>
  <c r="ER111" i="41"/>
  <c r="EP111" i="41"/>
  <c r="EO111" i="41"/>
  <c r="EN111" i="41"/>
  <c r="EM111" i="41"/>
  <c r="EL111" i="41"/>
  <c r="EK111" i="41"/>
  <c r="EI111" i="41"/>
  <c r="EH111" i="41"/>
  <c r="EG111" i="41"/>
  <c r="EF111" i="41"/>
  <c r="EE111" i="41"/>
  <c r="ED111" i="41"/>
  <c r="EB111" i="41"/>
  <c r="EA111" i="41"/>
  <c r="DZ111" i="41"/>
  <c r="DY111" i="41"/>
  <c r="DX111" i="41"/>
  <c r="DW111" i="41"/>
  <c r="DU111" i="41"/>
  <c r="DT111" i="41"/>
  <c r="DS111" i="41"/>
  <c r="DR111" i="41"/>
  <c r="DQ111" i="41"/>
  <c r="DP111" i="41"/>
  <c r="DN111" i="41"/>
  <c r="DM111" i="41"/>
  <c r="DL111" i="41"/>
  <c r="DK111" i="41"/>
  <c r="DJ111" i="41"/>
  <c r="DI111" i="41"/>
  <c r="DG111" i="41"/>
  <c r="DF111" i="41"/>
  <c r="DE111" i="41"/>
  <c r="DD111" i="41"/>
  <c r="DC111" i="41"/>
  <c r="DB111" i="41"/>
  <c r="CZ111" i="41"/>
  <c r="CY111" i="41"/>
  <c r="CX111" i="41"/>
  <c r="CW111" i="41"/>
  <c r="CV111" i="41"/>
  <c r="CU111" i="41"/>
  <c r="CS111" i="41"/>
  <c r="CR111" i="41"/>
  <c r="CQ111" i="41"/>
  <c r="CP111" i="41"/>
  <c r="CO111" i="41"/>
  <c r="CN111" i="41"/>
  <c r="CL111" i="41"/>
  <c r="CK111" i="41"/>
  <c r="CJ111" i="41"/>
  <c r="CI111" i="41"/>
  <c r="CH111" i="41"/>
  <c r="CG111" i="41"/>
  <c r="CE111" i="41"/>
  <c r="CD111" i="41"/>
  <c r="CC111" i="41"/>
  <c r="CB111" i="41"/>
  <c r="CA111" i="41"/>
  <c r="BZ111" i="41"/>
  <c r="BX111" i="41"/>
  <c r="BW111" i="41"/>
  <c r="BV111" i="41"/>
  <c r="BU111" i="41"/>
  <c r="BT111" i="41"/>
  <c r="BS111" i="41"/>
  <c r="BQ111" i="41"/>
  <c r="BP111" i="41"/>
  <c r="BO111" i="41"/>
  <c r="BN111" i="41"/>
  <c r="BM111" i="41"/>
  <c r="BL111" i="41"/>
  <c r="BJ111" i="41"/>
  <c r="BI111" i="41"/>
  <c r="BH111" i="41"/>
  <c r="BG111" i="41"/>
  <c r="BF111" i="41"/>
  <c r="BE111" i="41"/>
  <c r="BC111" i="41"/>
  <c r="BB111" i="41"/>
  <c r="BA111" i="41"/>
  <c r="AZ111" i="41"/>
  <c r="AY111" i="41"/>
  <c r="AX111" i="41"/>
  <c r="AV111" i="41"/>
  <c r="AU111" i="41"/>
  <c r="AT111" i="41"/>
  <c r="AS111" i="41"/>
  <c r="AR111" i="41"/>
  <c r="AQ111" i="41"/>
  <c r="AO111" i="41"/>
  <c r="AN111" i="41"/>
  <c r="AM111" i="41"/>
  <c r="AL111" i="41"/>
  <c r="AK111" i="41"/>
  <c r="AJ111" i="41"/>
  <c r="AH111" i="41"/>
  <c r="AG111" i="41"/>
  <c r="AF111" i="41"/>
  <c r="AE111" i="41"/>
  <c r="AD111" i="41"/>
  <c r="AC111" i="41"/>
  <c r="AA111" i="41"/>
  <c r="Z111" i="41"/>
  <c r="Y111" i="41"/>
  <c r="X111" i="41"/>
  <c r="W111" i="41"/>
  <c r="V111" i="41"/>
  <c r="T111" i="41"/>
  <c r="S111" i="41"/>
  <c r="R111" i="41"/>
  <c r="Q111" i="41"/>
  <c r="P111" i="41"/>
  <c r="O111" i="41"/>
  <c r="HV110" i="41"/>
  <c r="HU110" i="41"/>
  <c r="HT110" i="41"/>
  <c r="HS110" i="41"/>
  <c r="HR110" i="41"/>
  <c r="HQ110" i="41"/>
  <c r="HO110" i="41"/>
  <c r="HN110" i="41"/>
  <c r="HM110" i="41"/>
  <c r="HL110" i="41"/>
  <c r="HK110" i="41"/>
  <c r="HJ110" i="41"/>
  <c r="HH110" i="41"/>
  <c r="HG110" i="41"/>
  <c r="HF110" i="41"/>
  <c r="HE110" i="41"/>
  <c r="HD110" i="41"/>
  <c r="HC110" i="41"/>
  <c r="HA110" i="41"/>
  <c r="GZ110" i="41"/>
  <c r="GY110" i="41"/>
  <c r="GX110" i="41"/>
  <c r="GW110" i="41"/>
  <c r="GV110" i="41"/>
  <c r="GT110" i="41"/>
  <c r="GS110" i="41"/>
  <c r="GR110" i="41"/>
  <c r="GQ110" i="41"/>
  <c r="GP110" i="41"/>
  <c r="GO110" i="41"/>
  <c r="GM110" i="41"/>
  <c r="GL110" i="41"/>
  <c r="GK110" i="41"/>
  <c r="GJ110" i="41"/>
  <c r="GI110" i="41"/>
  <c r="GH110" i="41"/>
  <c r="GF110" i="41"/>
  <c r="GE110" i="41"/>
  <c r="GD110" i="41"/>
  <c r="GC110" i="41"/>
  <c r="GB110" i="41"/>
  <c r="GA110" i="41"/>
  <c r="FY110" i="41"/>
  <c r="FX110" i="41"/>
  <c r="FW110" i="41"/>
  <c r="FV110" i="41"/>
  <c r="FU110" i="41"/>
  <c r="FT110" i="41"/>
  <c r="FR110" i="41"/>
  <c r="FQ110" i="41"/>
  <c r="FP110" i="41"/>
  <c r="FO110" i="41"/>
  <c r="FN110" i="41"/>
  <c r="FM110" i="41"/>
  <c r="FK110" i="41"/>
  <c r="FJ110" i="41"/>
  <c r="FI110" i="41"/>
  <c r="FH110" i="41"/>
  <c r="FG110" i="41"/>
  <c r="FF110" i="41"/>
  <c r="FD110" i="41"/>
  <c r="FC110" i="41"/>
  <c r="FB110" i="41"/>
  <c r="FA110" i="41"/>
  <c r="EZ110" i="41"/>
  <c r="EY110" i="41"/>
  <c r="EW110" i="41"/>
  <c r="EV110" i="41"/>
  <c r="EU110" i="41"/>
  <c r="ET110" i="41"/>
  <c r="ES110" i="41"/>
  <c r="ER110" i="41"/>
  <c r="EP110" i="41"/>
  <c r="EO110" i="41"/>
  <c r="EN110" i="41"/>
  <c r="EM110" i="41"/>
  <c r="EL110" i="41"/>
  <c r="EK110" i="41"/>
  <c r="EI110" i="41"/>
  <c r="EH110" i="41"/>
  <c r="EG110" i="41"/>
  <c r="EF110" i="41"/>
  <c r="EE110" i="41"/>
  <c r="ED110" i="41"/>
  <c r="EB110" i="41"/>
  <c r="EA110" i="41"/>
  <c r="DZ110" i="41"/>
  <c r="DY110" i="41"/>
  <c r="DX110" i="41"/>
  <c r="DW110" i="41"/>
  <c r="DU110" i="41"/>
  <c r="DT110" i="41"/>
  <c r="DS110" i="41"/>
  <c r="DR110" i="41"/>
  <c r="DQ110" i="41"/>
  <c r="DP110" i="41"/>
  <c r="DN110" i="41"/>
  <c r="DM110" i="41"/>
  <c r="DL110" i="41"/>
  <c r="DK110" i="41"/>
  <c r="DJ110" i="41"/>
  <c r="DI110" i="41"/>
  <c r="DG110" i="41"/>
  <c r="DF110" i="41"/>
  <c r="DE110" i="41"/>
  <c r="DD110" i="41"/>
  <c r="DC110" i="41"/>
  <c r="DB110" i="41"/>
  <c r="CZ110" i="41"/>
  <c r="CY110" i="41"/>
  <c r="CX110" i="41"/>
  <c r="CW110" i="41"/>
  <c r="CV110" i="41"/>
  <c r="CU110" i="41"/>
  <c r="CS110" i="41"/>
  <c r="CR110" i="41"/>
  <c r="CQ110" i="41"/>
  <c r="CP110" i="41"/>
  <c r="CO110" i="41"/>
  <c r="CN110" i="41"/>
  <c r="CL110" i="41"/>
  <c r="CK110" i="41"/>
  <c r="CJ110" i="41"/>
  <c r="CI110" i="41"/>
  <c r="CH110" i="41"/>
  <c r="CG110" i="41"/>
  <c r="CE110" i="41"/>
  <c r="CD110" i="41"/>
  <c r="CC110" i="41"/>
  <c r="CB110" i="41"/>
  <c r="CA110" i="41"/>
  <c r="BZ110" i="41"/>
  <c r="BX110" i="41"/>
  <c r="BW110" i="41"/>
  <c r="BV110" i="41"/>
  <c r="BU110" i="41"/>
  <c r="BT110" i="41"/>
  <c r="BS110" i="41"/>
  <c r="BQ110" i="41"/>
  <c r="BP110" i="41"/>
  <c r="BO110" i="41"/>
  <c r="BN110" i="41"/>
  <c r="BM110" i="41"/>
  <c r="BL110" i="41"/>
  <c r="BJ110" i="41"/>
  <c r="BI110" i="41"/>
  <c r="BH110" i="41"/>
  <c r="BG110" i="41"/>
  <c r="BF110" i="41"/>
  <c r="BE110" i="41"/>
  <c r="BC110" i="41"/>
  <c r="BB110" i="41"/>
  <c r="BA110" i="41"/>
  <c r="AZ110" i="41"/>
  <c r="AY110" i="41"/>
  <c r="AX110" i="41"/>
  <c r="AV110" i="41"/>
  <c r="AU110" i="41"/>
  <c r="AT110" i="41"/>
  <c r="AS110" i="41"/>
  <c r="AR110" i="41"/>
  <c r="AQ110" i="41"/>
  <c r="AO110" i="41"/>
  <c r="AN110" i="41"/>
  <c r="AM110" i="41"/>
  <c r="AL110" i="41"/>
  <c r="AK110" i="41"/>
  <c r="AJ110" i="41"/>
  <c r="AH110" i="41"/>
  <c r="AG110" i="41"/>
  <c r="AF110" i="41"/>
  <c r="AE110" i="41"/>
  <c r="AD110" i="41"/>
  <c r="AC110" i="41"/>
  <c r="AA110" i="41"/>
  <c r="Z110" i="41"/>
  <c r="Y110" i="41"/>
  <c r="X110" i="41"/>
  <c r="W110" i="41"/>
  <c r="V110" i="41"/>
  <c r="T110" i="41"/>
  <c r="S110" i="41"/>
  <c r="R110" i="41"/>
  <c r="Q110" i="41"/>
  <c r="P110" i="41"/>
  <c r="O110" i="41"/>
  <c r="HV109" i="41"/>
  <c r="HU109" i="41"/>
  <c r="HT109" i="41"/>
  <c r="HS109" i="41"/>
  <c r="HR109" i="41"/>
  <c r="HQ109" i="41"/>
  <c r="HO109" i="41"/>
  <c r="HN109" i="41"/>
  <c r="HM109" i="41"/>
  <c r="HL109" i="41"/>
  <c r="HK109" i="41"/>
  <c r="HJ109" i="41"/>
  <c r="HH109" i="41"/>
  <c r="HG109" i="41"/>
  <c r="HF109" i="41"/>
  <c r="HE109" i="41"/>
  <c r="HD109" i="41"/>
  <c r="HC109" i="41"/>
  <c r="HA109" i="41"/>
  <c r="GZ109" i="41"/>
  <c r="GY109" i="41"/>
  <c r="GX109" i="41"/>
  <c r="GW109" i="41"/>
  <c r="GV109" i="41"/>
  <c r="GT109" i="41"/>
  <c r="GS109" i="41"/>
  <c r="GR109" i="41"/>
  <c r="GQ109" i="41"/>
  <c r="GP109" i="41"/>
  <c r="GO109" i="41"/>
  <c r="GM109" i="41"/>
  <c r="GL109" i="41"/>
  <c r="GK109" i="41"/>
  <c r="GJ109" i="41"/>
  <c r="GI109" i="41"/>
  <c r="GH109" i="41"/>
  <c r="GF109" i="41"/>
  <c r="GE109" i="41"/>
  <c r="GD109" i="41"/>
  <c r="GC109" i="41"/>
  <c r="GB109" i="41"/>
  <c r="GA109" i="41"/>
  <c r="FY109" i="41"/>
  <c r="FX109" i="41"/>
  <c r="FW109" i="41"/>
  <c r="FV109" i="41"/>
  <c r="FU109" i="41"/>
  <c r="FT109" i="41"/>
  <c r="FR109" i="41"/>
  <c r="FQ109" i="41"/>
  <c r="FP109" i="41"/>
  <c r="FO109" i="41"/>
  <c r="FN109" i="41"/>
  <c r="FM109" i="41"/>
  <c r="FK109" i="41"/>
  <c r="FJ109" i="41"/>
  <c r="FI109" i="41"/>
  <c r="FH109" i="41"/>
  <c r="FG109" i="41"/>
  <c r="FF109" i="41"/>
  <c r="FD109" i="41"/>
  <c r="FC109" i="41"/>
  <c r="FB109" i="41"/>
  <c r="FA109" i="41"/>
  <c r="EZ109" i="41"/>
  <c r="EY109" i="41"/>
  <c r="EW109" i="41"/>
  <c r="EV109" i="41"/>
  <c r="EU109" i="41"/>
  <c r="ET109" i="41"/>
  <c r="ES109" i="41"/>
  <c r="ER109" i="41"/>
  <c r="EP109" i="41"/>
  <c r="EO109" i="41"/>
  <c r="EN109" i="41"/>
  <c r="EM109" i="41"/>
  <c r="EL109" i="41"/>
  <c r="EK109" i="41"/>
  <c r="EI109" i="41"/>
  <c r="EH109" i="41"/>
  <c r="EG109" i="41"/>
  <c r="EF109" i="41"/>
  <c r="EE109" i="41"/>
  <c r="ED109" i="41"/>
  <c r="EB109" i="41"/>
  <c r="EA109" i="41"/>
  <c r="DZ109" i="41"/>
  <c r="DY109" i="41"/>
  <c r="DX109" i="41"/>
  <c r="DW109" i="41"/>
  <c r="DU109" i="41"/>
  <c r="DT109" i="41"/>
  <c r="DS109" i="41"/>
  <c r="DR109" i="41"/>
  <c r="DQ109" i="41"/>
  <c r="DP109" i="41"/>
  <c r="DN109" i="41"/>
  <c r="DM109" i="41"/>
  <c r="DL109" i="41"/>
  <c r="DK109" i="41"/>
  <c r="DJ109" i="41"/>
  <c r="DI109" i="41"/>
  <c r="DG109" i="41"/>
  <c r="DF109" i="41"/>
  <c r="DE109" i="41"/>
  <c r="DD109" i="41"/>
  <c r="DC109" i="41"/>
  <c r="DB109" i="41"/>
  <c r="CZ109" i="41"/>
  <c r="CY109" i="41"/>
  <c r="CX109" i="41"/>
  <c r="CW109" i="41"/>
  <c r="CV109" i="41"/>
  <c r="CU109" i="41"/>
  <c r="CS109" i="41"/>
  <c r="CR109" i="41"/>
  <c r="CQ109" i="41"/>
  <c r="CP109" i="41"/>
  <c r="CO109" i="41"/>
  <c r="CN109" i="41"/>
  <c r="CL109" i="41"/>
  <c r="CK109" i="41"/>
  <c r="CJ109" i="41"/>
  <c r="CI109" i="41"/>
  <c r="CH109" i="41"/>
  <c r="CG109" i="41"/>
  <c r="CE109" i="41"/>
  <c r="CD109" i="41"/>
  <c r="CC109" i="41"/>
  <c r="CB109" i="41"/>
  <c r="CA109" i="41"/>
  <c r="BZ109" i="41"/>
  <c r="BX109" i="41"/>
  <c r="BW109" i="41"/>
  <c r="BV109" i="41"/>
  <c r="BU109" i="41"/>
  <c r="BT109" i="41"/>
  <c r="BS109" i="41"/>
  <c r="BQ109" i="41"/>
  <c r="BP109" i="41"/>
  <c r="BO109" i="41"/>
  <c r="BN109" i="41"/>
  <c r="BM109" i="41"/>
  <c r="BL109" i="41"/>
  <c r="BJ109" i="41"/>
  <c r="BI109" i="41"/>
  <c r="BH109" i="41"/>
  <c r="BG109" i="41"/>
  <c r="BF109" i="41"/>
  <c r="BE109" i="41"/>
  <c r="BC109" i="41"/>
  <c r="BB109" i="41"/>
  <c r="BA109" i="41"/>
  <c r="AZ109" i="41"/>
  <c r="AY109" i="41"/>
  <c r="AX109" i="41"/>
  <c r="AV109" i="41"/>
  <c r="AU109" i="41"/>
  <c r="AT109" i="41"/>
  <c r="AS109" i="41"/>
  <c r="AR109" i="41"/>
  <c r="AQ109" i="41"/>
  <c r="AO109" i="41"/>
  <c r="AN109" i="41"/>
  <c r="AM109" i="41"/>
  <c r="AL109" i="41"/>
  <c r="AK109" i="41"/>
  <c r="AJ109" i="41"/>
  <c r="AH109" i="41"/>
  <c r="AG109" i="41"/>
  <c r="AF109" i="41"/>
  <c r="AE109" i="41"/>
  <c r="AD109" i="41"/>
  <c r="AC109" i="41"/>
  <c r="AA109" i="41"/>
  <c r="Z109" i="41"/>
  <c r="Y109" i="41"/>
  <c r="X109" i="41"/>
  <c r="W109" i="41"/>
  <c r="V109" i="41"/>
  <c r="T109" i="41"/>
  <c r="S109" i="41"/>
  <c r="R109" i="41"/>
  <c r="Q109" i="41"/>
  <c r="P109" i="41"/>
  <c r="O109" i="41"/>
  <c r="HV108" i="41"/>
  <c r="HU108" i="41"/>
  <c r="HT108" i="41"/>
  <c r="HS108" i="41"/>
  <c r="HR108" i="41"/>
  <c r="HQ108" i="41"/>
  <c r="HO108" i="41"/>
  <c r="HN108" i="41"/>
  <c r="HM108" i="41"/>
  <c r="HL108" i="41"/>
  <c r="HK108" i="41"/>
  <c r="HJ108" i="41"/>
  <c r="HH108" i="41"/>
  <c r="HG108" i="41"/>
  <c r="HF108" i="41"/>
  <c r="HE108" i="41"/>
  <c r="HD108" i="41"/>
  <c r="HC108" i="41"/>
  <c r="HA108" i="41"/>
  <c r="GZ108" i="41"/>
  <c r="GY108" i="41"/>
  <c r="GX108" i="41"/>
  <c r="GW108" i="41"/>
  <c r="GV108" i="41"/>
  <c r="GT108" i="41"/>
  <c r="GS108" i="41"/>
  <c r="GR108" i="41"/>
  <c r="GQ108" i="41"/>
  <c r="GP108" i="41"/>
  <c r="GO108" i="41"/>
  <c r="GM108" i="41"/>
  <c r="GL108" i="41"/>
  <c r="GK108" i="41"/>
  <c r="GJ108" i="41"/>
  <c r="GI108" i="41"/>
  <c r="GH108" i="41"/>
  <c r="GF108" i="41"/>
  <c r="GE108" i="41"/>
  <c r="GD108" i="41"/>
  <c r="GC108" i="41"/>
  <c r="GB108" i="41"/>
  <c r="GA108" i="41"/>
  <c r="FY108" i="41"/>
  <c r="FX108" i="41"/>
  <c r="FW108" i="41"/>
  <c r="FV108" i="41"/>
  <c r="FU108" i="41"/>
  <c r="FT108" i="41"/>
  <c r="FR108" i="41"/>
  <c r="FQ108" i="41"/>
  <c r="FP108" i="41"/>
  <c r="FO108" i="41"/>
  <c r="FN108" i="41"/>
  <c r="FM108" i="41"/>
  <c r="FK108" i="41"/>
  <c r="FJ108" i="41"/>
  <c r="FI108" i="41"/>
  <c r="FH108" i="41"/>
  <c r="FG108" i="41"/>
  <c r="FF108" i="41"/>
  <c r="FD108" i="41"/>
  <c r="FC108" i="41"/>
  <c r="FB108" i="41"/>
  <c r="FA108" i="41"/>
  <c r="EZ108" i="41"/>
  <c r="EY108" i="41"/>
  <c r="EW108" i="41"/>
  <c r="EV108" i="41"/>
  <c r="EU108" i="41"/>
  <c r="ET108" i="41"/>
  <c r="ES108" i="41"/>
  <c r="ER108" i="41"/>
  <c r="EP108" i="41"/>
  <c r="EO108" i="41"/>
  <c r="EN108" i="41"/>
  <c r="EM108" i="41"/>
  <c r="EL108" i="41"/>
  <c r="EK108" i="41"/>
  <c r="EI108" i="41"/>
  <c r="EH108" i="41"/>
  <c r="EG108" i="41"/>
  <c r="EF108" i="41"/>
  <c r="EE108" i="41"/>
  <c r="ED108" i="41"/>
  <c r="EB108" i="41"/>
  <c r="EA108" i="41"/>
  <c r="DZ108" i="41"/>
  <c r="DY108" i="41"/>
  <c r="DX108" i="41"/>
  <c r="DW108" i="41"/>
  <c r="DU108" i="41"/>
  <c r="DT108" i="41"/>
  <c r="DS108" i="41"/>
  <c r="DR108" i="41"/>
  <c r="DQ108" i="41"/>
  <c r="DP108" i="41"/>
  <c r="DN108" i="41"/>
  <c r="DM108" i="41"/>
  <c r="DL108" i="41"/>
  <c r="DK108" i="41"/>
  <c r="DJ108" i="41"/>
  <c r="DI108" i="41"/>
  <c r="DG108" i="41"/>
  <c r="DF108" i="41"/>
  <c r="DE108" i="41"/>
  <c r="DD108" i="41"/>
  <c r="DC108" i="41"/>
  <c r="DB108" i="41"/>
  <c r="CZ108" i="41"/>
  <c r="CY108" i="41"/>
  <c r="CX108" i="41"/>
  <c r="CW108" i="41"/>
  <c r="CV108" i="41"/>
  <c r="CU108" i="41"/>
  <c r="CS108" i="41"/>
  <c r="CR108" i="41"/>
  <c r="CQ108" i="41"/>
  <c r="CP108" i="41"/>
  <c r="CO108" i="41"/>
  <c r="CN108" i="41"/>
  <c r="CL108" i="41"/>
  <c r="CK108" i="41"/>
  <c r="CJ108" i="41"/>
  <c r="CI108" i="41"/>
  <c r="CH108" i="41"/>
  <c r="CG108" i="41"/>
  <c r="CE108" i="41"/>
  <c r="CD108" i="41"/>
  <c r="CC108" i="41"/>
  <c r="CB108" i="41"/>
  <c r="CA108" i="41"/>
  <c r="BZ108" i="41"/>
  <c r="BX108" i="41"/>
  <c r="BW108" i="41"/>
  <c r="BV108" i="41"/>
  <c r="BU108" i="41"/>
  <c r="BT108" i="41"/>
  <c r="BS108" i="41"/>
  <c r="BQ108" i="41"/>
  <c r="BP108" i="41"/>
  <c r="BO108" i="41"/>
  <c r="BN108" i="41"/>
  <c r="BM108" i="41"/>
  <c r="BL108" i="41"/>
  <c r="BJ108" i="41"/>
  <c r="BI108" i="41"/>
  <c r="BH108" i="41"/>
  <c r="BG108" i="41"/>
  <c r="BF108" i="41"/>
  <c r="BE108" i="41"/>
  <c r="BC108" i="41"/>
  <c r="BB108" i="41"/>
  <c r="BA108" i="41"/>
  <c r="AZ108" i="41"/>
  <c r="AY108" i="41"/>
  <c r="AX108" i="41"/>
  <c r="AV108" i="41"/>
  <c r="AU108" i="41"/>
  <c r="AT108" i="41"/>
  <c r="AS108" i="41"/>
  <c r="AR108" i="41"/>
  <c r="AQ108" i="41"/>
  <c r="AO108" i="41"/>
  <c r="AN108" i="41"/>
  <c r="AM108" i="41"/>
  <c r="AL108" i="41"/>
  <c r="AK108" i="41"/>
  <c r="AJ108" i="41"/>
  <c r="AH108" i="41"/>
  <c r="AG108" i="41"/>
  <c r="AF108" i="41"/>
  <c r="AE108" i="41"/>
  <c r="AD108" i="41"/>
  <c r="AC108" i="41"/>
  <c r="AA108" i="41"/>
  <c r="Z108" i="41"/>
  <c r="Y108" i="41"/>
  <c r="X108" i="41"/>
  <c r="W108" i="41"/>
  <c r="V108" i="41"/>
  <c r="T108" i="41"/>
  <c r="S108" i="41"/>
  <c r="R108" i="41"/>
  <c r="Q108" i="41"/>
  <c r="P108" i="41"/>
  <c r="O108" i="41"/>
  <c r="HV107" i="41"/>
  <c r="HU107" i="41"/>
  <c r="HT107" i="41"/>
  <c r="HS107" i="41"/>
  <c r="HR107" i="41"/>
  <c r="HQ107" i="41"/>
  <c r="HO107" i="41"/>
  <c r="HN107" i="41"/>
  <c r="HM107" i="41"/>
  <c r="HL107" i="41"/>
  <c r="HK107" i="41"/>
  <c r="HJ107" i="41"/>
  <c r="HH107" i="41"/>
  <c r="HG107" i="41"/>
  <c r="HF107" i="41"/>
  <c r="HE107" i="41"/>
  <c r="HD107" i="41"/>
  <c r="HC107" i="41"/>
  <c r="HA107" i="41"/>
  <c r="GZ107" i="41"/>
  <c r="GY107" i="41"/>
  <c r="GX107" i="41"/>
  <c r="GW107" i="41"/>
  <c r="GV107" i="41"/>
  <c r="GT107" i="41"/>
  <c r="GS107" i="41"/>
  <c r="GR107" i="41"/>
  <c r="GQ107" i="41"/>
  <c r="GP107" i="41"/>
  <c r="GO107" i="41"/>
  <c r="GM107" i="41"/>
  <c r="GL107" i="41"/>
  <c r="GK107" i="41"/>
  <c r="GJ107" i="41"/>
  <c r="GI107" i="41"/>
  <c r="GH107" i="41"/>
  <c r="GF107" i="41"/>
  <c r="GE107" i="41"/>
  <c r="GD107" i="41"/>
  <c r="GC107" i="41"/>
  <c r="GB107" i="41"/>
  <c r="GA107" i="41"/>
  <c r="FY107" i="41"/>
  <c r="FX107" i="41"/>
  <c r="FW107" i="41"/>
  <c r="FV107" i="41"/>
  <c r="FU107" i="41"/>
  <c r="FT107" i="41"/>
  <c r="FR107" i="41"/>
  <c r="FQ107" i="41"/>
  <c r="FP107" i="41"/>
  <c r="FO107" i="41"/>
  <c r="FN107" i="41"/>
  <c r="FM107" i="41"/>
  <c r="FK107" i="41"/>
  <c r="FJ107" i="41"/>
  <c r="FI107" i="41"/>
  <c r="FH107" i="41"/>
  <c r="FG107" i="41"/>
  <c r="FF107" i="41"/>
  <c r="FD107" i="41"/>
  <c r="FC107" i="41"/>
  <c r="FB107" i="41"/>
  <c r="FA107" i="41"/>
  <c r="EZ107" i="41"/>
  <c r="EY107" i="41"/>
  <c r="EW107" i="41"/>
  <c r="EV107" i="41"/>
  <c r="EU107" i="41"/>
  <c r="ET107" i="41"/>
  <c r="ES107" i="41"/>
  <c r="ER107" i="41"/>
  <c r="EP107" i="41"/>
  <c r="EO107" i="41"/>
  <c r="EN107" i="41"/>
  <c r="EM107" i="41"/>
  <c r="EL107" i="41"/>
  <c r="EK107" i="41"/>
  <c r="EI107" i="41"/>
  <c r="EH107" i="41"/>
  <c r="EG107" i="41"/>
  <c r="EF107" i="41"/>
  <c r="EE107" i="41"/>
  <c r="ED107" i="41"/>
  <c r="EB107" i="41"/>
  <c r="EA107" i="41"/>
  <c r="DZ107" i="41"/>
  <c r="DY107" i="41"/>
  <c r="DX107" i="41"/>
  <c r="DW107" i="41"/>
  <c r="DU107" i="41"/>
  <c r="DT107" i="41"/>
  <c r="DS107" i="41"/>
  <c r="DR107" i="41"/>
  <c r="DQ107" i="41"/>
  <c r="DP107" i="41"/>
  <c r="DN107" i="41"/>
  <c r="DM107" i="41"/>
  <c r="DL107" i="41"/>
  <c r="DK107" i="41"/>
  <c r="DJ107" i="41"/>
  <c r="DI107" i="41"/>
  <c r="DG107" i="41"/>
  <c r="DF107" i="41"/>
  <c r="DE107" i="41"/>
  <c r="DD107" i="41"/>
  <c r="DC107" i="41"/>
  <c r="DB107" i="41"/>
  <c r="CZ107" i="41"/>
  <c r="CY107" i="41"/>
  <c r="CX107" i="41"/>
  <c r="CW107" i="41"/>
  <c r="CV107" i="41"/>
  <c r="CU107" i="41"/>
  <c r="CS107" i="41"/>
  <c r="CR107" i="41"/>
  <c r="CQ107" i="41"/>
  <c r="CP107" i="41"/>
  <c r="CO107" i="41"/>
  <c r="CN107" i="41"/>
  <c r="CL107" i="41"/>
  <c r="CK107" i="41"/>
  <c r="CJ107" i="41"/>
  <c r="CI107" i="41"/>
  <c r="CH107" i="41"/>
  <c r="CG107" i="41"/>
  <c r="CE107" i="41"/>
  <c r="CD107" i="41"/>
  <c r="CC107" i="41"/>
  <c r="CB107" i="41"/>
  <c r="CA107" i="41"/>
  <c r="BZ107" i="41"/>
  <c r="BX107" i="41"/>
  <c r="BW107" i="41"/>
  <c r="BV107" i="41"/>
  <c r="BU107" i="41"/>
  <c r="BT107" i="41"/>
  <c r="BS107" i="41"/>
  <c r="BQ107" i="41"/>
  <c r="BP107" i="41"/>
  <c r="BO107" i="41"/>
  <c r="BN107" i="41"/>
  <c r="BM107" i="41"/>
  <c r="BL107" i="41"/>
  <c r="BJ107" i="41"/>
  <c r="BI107" i="41"/>
  <c r="BH107" i="41"/>
  <c r="BG107" i="41"/>
  <c r="BF107" i="41"/>
  <c r="BE107" i="41"/>
  <c r="BC107" i="41"/>
  <c r="BB107" i="41"/>
  <c r="BA107" i="41"/>
  <c r="AZ107" i="41"/>
  <c r="AY107" i="41"/>
  <c r="AX107" i="41"/>
  <c r="AV107" i="41"/>
  <c r="AU107" i="41"/>
  <c r="AT107" i="41"/>
  <c r="AS107" i="41"/>
  <c r="AR107" i="41"/>
  <c r="AQ107" i="41"/>
  <c r="AO107" i="41"/>
  <c r="AN107" i="41"/>
  <c r="AM107" i="41"/>
  <c r="AL107" i="41"/>
  <c r="AK107" i="41"/>
  <c r="AJ107" i="41"/>
  <c r="AH107" i="41"/>
  <c r="AG107" i="41"/>
  <c r="AF107" i="41"/>
  <c r="AE107" i="41"/>
  <c r="AD107" i="41"/>
  <c r="AC107" i="41"/>
  <c r="AA107" i="41"/>
  <c r="Z107" i="41"/>
  <c r="Y107" i="41"/>
  <c r="X107" i="41"/>
  <c r="W107" i="41"/>
  <c r="V107" i="41"/>
  <c r="T107" i="41"/>
  <c r="S107" i="41"/>
  <c r="R107" i="41"/>
  <c r="Q107" i="41"/>
  <c r="P107" i="41"/>
  <c r="O107" i="41"/>
  <c r="HV106" i="41"/>
  <c r="HU106" i="41"/>
  <c r="HT106" i="41"/>
  <c r="HS106" i="41"/>
  <c r="HR106" i="41"/>
  <c r="HQ106" i="41"/>
  <c r="HO106" i="41"/>
  <c r="HN106" i="41"/>
  <c r="HM106" i="41"/>
  <c r="HL106" i="41"/>
  <c r="HK106" i="41"/>
  <c r="HJ106" i="41"/>
  <c r="HH106" i="41"/>
  <c r="HG106" i="41"/>
  <c r="HF106" i="41"/>
  <c r="HE106" i="41"/>
  <c r="HD106" i="41"/>
  <c r="HC106" i="41"/>
  <c r="HA106" i="41"/>
  <c r="GZ106" i="41"/>
  <c r="GY106" i="41"/>
  <c r="GX106" i="41"/>
  <c r="GW106" i="41"/>
  <c r="GV106" i="41"/>
  <c r="GT106" i="41"/>
  <c r="GS106" i="41"/>
  <c r="GR106" i="41"/>
  <c r="GQ106" i="41"/>
  <c r="GP106" i="41"/>
  <c r="GO106" i="41"/>
  <c r="GM106" i="41"/>
  <c r="GL106" i="41"/>
  <c r="GK106" i="41"/>
  <c r="GJ106" i="41"/>
  <c r="GI106" i="41"/>
  <c r="GH106" i="41"/>
  <c r="GF106" i="41"/>
  <c r="GE106" i="41"/>
  <c r="GD106" i="41"/>
  <c r="GC106" i="41"/>
  <c r="GB106" i="41"/>
  <c r="GA106" i="41"/>
  <c r="FY106" i="41"/>
  <c r="FX106" i="41"/>
  <c r="FW106" i="41"/>
  <c r="FV106" i="41"/>
  <c r="FU106" i="41"/>
  <c r="FT106" i="41"/>
  <c r="FR106" i="41"/>
  <c r="FQ106" i="41"/>
  <c r="FP106" i="41"/>
  <c r="FO106" i="41"/>
  <c r="FN106" i="41"/>
  <c r="FM106" i="41"/>
  <c r="FK106" i="41"/>
  <c r="FJ106" i="41"/>
  <c r="FI106" i="41"/>
  <c r="FH106" i="41"/>
  <c r="FG106" i="41"/>
  <c r="FF106" i="41"/>
  <c r="FD106" i="41"/>
  <c r="FC106" i="41"/>
  <c r="FB106" i="41"/>
  <c r="FA106" i="41"/>
  <c r="EZ106" i="41"/>
  <c r="EY106" i="41"/>
  <c r="EW106" i="41"/>
  <c r="EV106" i="41"/>
  <c r="EU106" i="41"/>
  <c r="ET106" i="41"/>
  <c r="ES106" i="41"/>
  <c r="ER106" i="41"/>
  <c r="EP106" i="41"/>
  <c r="EO106" i="41"/>
  <c r="EN106" i="41"/>
  <c r="EM106" i="41"/>
  <c r="EL106" i="41"/>
  <c r="EK106" i="41"/>
  <c r="EI106" i="41"/>
  <c r="EH106" i="41"/>
  <c r="EG106" i="41"/>
  <c r="EF106" i="41"/>
  <c r="EE106" i="41"/>
  <c r="ED106" i="41"/>
  <c r="EB106" i="41"/>
  <c r="EA106" i="41"/>
  <c r="DZ106" i="41"/>
  <c r="DY106" i="41"/>
  <c r="DX106" i="41"/>
  <c r="DW106" i="41"/>
  <c r="DU106" i="41"/>
  <c r="DT106" i="41"/>
  <c r="DS106" i="41"/>
  <c r="DR106" i="41"/>
  <c r="DQ106" i="41"/>
  <c r="DP106" i="41"/>
  <c r="DN106" i="41"/>
  <c r="DM106" i="41"/>
  <c r="DL106" i="41"/>
  <c r="DK106" i="41"/>
  <c r="DJ106" i="41"/>
  <c r="DI106" i="41"/>
  <c r="DG106" i="41"/>
  <c r="DF106" i="41"/>
  <c r="DE106" i="41"/>
  <c r="DD106" i="41"/>
  <c r="DC106" i="41"/>
  <c r="DB106" i="41"/>
  <c r="CZ106" i="41"/>
  <c r="CY106" i="41"/>
  <c r="CX106" i="41"/>
  <c r="CW106" i="41"/>
  <c r="CV106" i="41"/>
  <c r="CU106" i="41"/>
  <c r="CS106" i="41"/>
  <c r="CR106" i="41"/>
  <c r="CQ106" i="41"/>
  <c r="CP106" i="41"/>
  <c r="CO106" i="41"/>
  <c r="CN106" i="41"/>
  <c r="CL106" i="41"/>
  <c r="CK106" i="41"/>
  <c r="CJ106" i="41"/>
  <c r="CI106" i="41"/>
  <c r="CH106" i="41"/>
  <c r="CG106" i="41"/>
  <c r="CE106" i="41"/>
  <c r="CD106" i="41"/>
  <c r="CC106" i="41"/>
  <c r="CB106" i="41"/>
  <c r="CA106" i="41"/>
  <c r="BZ106" i="41"/>
  <c r="BX106" i="41"/>
  <c r="BW106" i="41"/>
  <c r="BV106" i="41"/>
  <c r="BU106" i="41"/>
  <c r="BT106" i="41"/>
  <c r="BS106" i="41"/>
  <c r="BQ106" i="41"/>
  <c r="BP106" i="41"/>
  <c r="BO106" i="41"/>
  <c r="BN106" i="41"/>
  <c r="BM106" i="41"/>
  <c r="BL106" i="41"/>
  <c r="BJ106" i="41"/>
  <c r="BI106" i="41"/>
  <c r="BH106" i="41"/>
  <c r="BG106" i="41"/>
  <c r="BF106" i="41"/>
  <c r="BE106" i="41"/>
  <c r="BC106" i="41"/>
  <c r="BB106" i="41"/>
  <c r="BA106" i="41"/>
  <c r="AZ106" i="41"/>
  <c r="AY106" i="41"/>
  <c r="AX106" i="41"/>
  <c r="AV106" i="41"/>
  <c r="AU106" i="41"/>
  <c r="AT106" i="41"/>
  <c r="AS106" i="41"/>
  <c r="AR106" i="41"/>
  <c r="AQ106" i="41"/>
  <c r="AO106" i="41"/>
  <c r="AN106" i="41"/>
  <c r="AM106" i="41"/>
  <c r="AL106" i="41"/>
  <c r="AK106" i="41"/>
  <c r="AJ106" i="41"/>
  <c r="AH106" i="41"/>
  <c r="AG106" i="41"/>
  <c r="AF106" i="41"/>
  <c r="AE106" i="41"/>
  <c r="AD106" i="41"/>
  <c r="AC106" i="41"/>
  <c r="AA106" i="41"/>
  <c r="Z106" i="41"/>
  <c r="Y106" i="41"/>
  <c r="X106" i="41"/>
  <c r="W106" i="41"/>
  <c r="V106" i="41"/>
  <c r="T106" i="41"/>
  <c r="S106" i="41"/>
  <c r="R106" i="41"/>
  <c r="Q106" i="41"/>
  <c r="P106" i="41"/>
  <c r="O106" i="41"/>
  <c r="HV105" i="41"/>
  <c r="HU105" i="41"/>
  <c r="HT105" i="41"/>
  <c r="HS105" i="41"/>
  <c r="HR105" i="41"/>
  <c r="HQ105" i="41"/>
  <c r="HO105" i="41"/>
  <c r="HN105" i="41"/>
  <c r="HM105" i="41"/>
  <c r="HL105" i="41"/>
  <c r="HK105" i="41"/>
  <c r="HJ105" i="41"/>
  <c r="HH105" i="41"/>
  <c r="HG105" i="41"/>
  <c r="HF105" i="41"/>
  <c r="HE105" i="41"/>
  <c r="HD105" i="41"/>
  <c r="HC105" i="41"/>
  <c r="HA105" i="41"/>
  <c r="GZ105" i="41"/>
  <c r="GY105" i="41"/>
  <c r="GX105" i="41"/>
  <c r="GW105" i="41"/>
  <c r="GV105" i="41"/>
  <c r="GT105" i="41"/>
  <c r="GS105" i="41"/>
  <c r="GR105" i="41"/>
  <c r="GQ105" i="41"/>
  <c r="GP105" i="41"/>
  <c r="GO105" i="41"/>
  <c r="GM105" i="41"/>
  <c r="GL105" i="41"/>
  <c r="GK105" i="41"/>
  <c r="GJ105" i="41"/>
  <c r="GI105" i="41"/>
  <c r="GH105" i="41"/>
  <c r="GF105" i="41"/>
  <c r="GE105" i="41"/>
  <c r="GD105" i="41"/>
  <c r="GC105" i="41"/>
  <c r="GB105" i="41"/>
  <c r="GA105" i="41"/>
  <c r="FY105" i="41"/>
  <c r="FX105" i="41"/>
  <c r="FW105" i="41"/>
  <c r="FV105" i="41"/>
  <c r="FU105" i="41"/>
  <c r="FT105" i="41"/>
  <c r="FR105" i="41"/>
  <c r="FQ105" i="41"/>
  <c r="FP105" i="41"/>
  <c r="FO105" i="41"/>
  <c r="FN105" i="41"/>
  <c r="FM105" i="41"/>
  <c r="FK105" i="41"/>
  <c r="FJ105" i="41"/>
  <c r="FI105" i="41"/>
  <c r="FH105" i="41"/>
  <c r="FG105" i="41"/>
  <c r="FF105" i="41"/>
  <c r="FD105" i="41"/>
  <c r="FC105" i="41"/>
  <c r="FB105" i="41"/>
  <c r="FA105" i="41"/>
  <c r="EZ105" i="41"/>
  <c r="EY105" i="41"/>
  <c r="EW105" i="41"/>
  <c r="EV105" i="41"/>
  <c r="EU105" i="41"/>
  <c r="ET105" i="41"/>
  <c r="ES105" i="41"/>
  <c r="ER105" i="41"/>
  <c r="EP105" i="41"/>
  <c r="EO105" i="41"/>
  <c r="EN105" i="41"/>
  <c r="EM105" i="41"/>
  <c r="EL105" i="41"/>
  <c r="EK105" i="41"/>
  <c r="EI105" i="41"/>
  <c r="EH105" i="41"/>
  <c r="EG105" i="41"/>
  <c r="EF105" i="41"/>
  <c r="EE105" i="41"/>
  <c r="ED105" i="41"/>
  <c r="EB105" i="41"/>
  <c r="EA105" i="41"/>
  <c r="DZ105" i="41"/>
  <c r="DY105" i="41"/>
  <c r="DX105" i="41"/>
  <c r="DW105" i="41"/>
  <c r="DU105" i="41"/>
  <c r="DT105" i="41"/>
  <c r="DS105" i="41"/>
  <c r="DR105" i="41"/>
  <c r="DQ105" i="41"/>
  <c r="DP105" i="41"/>
  <c r="DN105" i="41"/>
  <c r="DM105" i="41"/>
  <c r="DL105" i="41"/>
  <c r="DK105" i="41"/>
  <c r="DJ105" i="41"/>
  <c r="DI105" i="41"/>
  <c r="DG105" i="41"/>
  <c r="DF105" i="41"/>
  <c r="DE105" i="41"/>
  <c r="DD105" i="41"/>
  <c r="DC105" i="41"/>
  <c r="DB105" i="41"/>
  <c r="CZ105" i="41"/>
  <c r="CY105" i="41"/>
  <c r="CX105" i="41"/>
  <c r="CW105" i="41"/>
  <c r="CV105" i="41"/>
  <c r="CU105" i="41"/>
  <c r="CS105" i="41"/>
  <c r="CR105" i="41"/>
  <c r="CQ105" i="41"/>
  <c r="CP105" i="41"/>
  <c r="CO105" i="41"/>
  <c r="CN105" i="41"/>
  <c r="CL105" i="41"/>
  <c r="CK105" i="41"/>
  <c r="CJ105" i="41"/>
  <c r="CI105" i="41"/>
  <c r="CH105" i="41"/>
  <c r="CG105" i="41"/>
  <c r="CE105" i="41"/>
  <c r="CD105" i="41"/>
  <c r="CC105" i="41"/>
  <c r="CB105" i="41"/>
  <c r="CA105" i="41"/>
  <c r="BZ105" i="41"/>
  <c r="BX105" i="41"/>
  <c r="BW105" i="41"/>
  <c r="BV105" i="41"/>
  <c r="BU105" i="41"/>
  <c r="BT105" i="41"/>
  <c r="BS105" i="41"/>
  <c r="BQ105" i="41"/>
  <c r="BP105" i="41"/>
  <c r="BO105" i="41"/>
  <c r="BN105" i="41"/>
  <c r="BM105" i="41"/>
  <c r="BL105" i="41"/>
  <c r="BJ105" i="41"/>
  <c r="BI105" i="41"/>
  <c r="BH105" i="41"/>
  <c r="BG105" i="41"/>
  <c r="BF105" i="41"/>
  <c r="BE105" i="41"/>
  <c r="BC105" i="41"/>
  <c r="BB105" i="41"/>
  <c r="BA105" i="41"/>
  <c r="AZ105" i="41"/>
  <c r="AY105" i="41"/>
  <c r="AX105" i="41"/>
  <c r="AV105" i="41"/>
  <c r="AU105" i="41"/>
  <c r="AT105" i="41"/>
  <c r="AS105" i="41"/>
  <c r="AR105" i="41"/>
  <c r="AQ105" i="41"/>
  <c r="AO105" i="41"/>
  <c r="AN105" i="41"/>
  <c r="AM105" i="41"/>
  <c r="AL105" i="41"/>
  <c r="AK105" i="41"/>
  <c r="AJ105" i="41"/>
  <c r="AH105" i="41"/>
  <c r="AG105" i="41"/>
  <c r="AF105" i="41"/>
  <c r="AE105" i="41"/>
  <c r="AD105" i="41"/>
  <c r="AC105" i="41"/>
  <c r="AA105" i="41"/>
  <c r="Z105" i="41"/>
  <c r="Y105" i="41"/>
  <c r="X105" i="41"/>
  <c r="W105" i="41"/>
  <c r="V105" i="41"/>
  <c r="T105" i="41"/>
  <c r="S105" i="41"/>
  <c r="R105" i="41"/>
  <c r="Q105" i="41"/>
  <c r="P105" i="41"/>
  <c r="O105" i="41"/>
  <c r="HV104" i="41"/>
  <c r="HU104" i="41"/>
  <c r="HT104" i="41"/>
  <c r="HS104" i="41"/>
  <c r="HR104" i="41"/>
  <c r="HQ104" i="41"/>
  <c r="HO104" i="41"/>
  <c r="HN104" i="41"/>
  <c r="HM104" i="41"/>
  <c r="HL104" i="41"/>
  <c r="HK104" i="41"/>
  <c r="HJ104" i="41"/>
  <c r="HH104" i="41"/>
  <c r="HG104" i="41"/>
  <c r="HF104" i="41"/>
  <c r="HE104" i="41"/>
  <c r="HD104" i="41"/>
  <c r="HC104" i="41"/>
  <c r="HA104" i="41"/>
  <c r="GZ104" i="41"/>
  <c r="GY104" i="41"/>
  <c r="GX104" i="41"/>
  <c r="GW104" i="41"/>
  <c r="GV104" i="41"/>
  <c r="GT104" i="41"/>
  <c r="GS104" i="41"/>
  <c r="GR104" i="41"/>
  <c r="GQ104" i="41"/>
  <c r="GP104" i="41"/>
  <c r="GO104" i="41"/>
  <c r="GM104" i="41"/>
  <c r="GL104" i="41"/>
  <c r="GK104" i="41"/>
  <c r="GJ104" i="41"/>
  <c r="GI104" i="41"/>
  <c r="GH104" i="41"/>
  <c r="GF104" i="41"/>
  <c r="GE104" i="41"/>
  <c r="GD104" i="41"/>
  <c r="GC104" i="41"/>
  <c r="GB104" i="41"/>
  <c r="GA104" i="41"/>
  <c r="FY104" i="41"/>
  <c r="FX104" i="41"/>
  <c r="FW104" i="41"/>
  <c r="FV104" i="41"/>
  <c r="FU104" i="41"/>
  <c r="FT104" i="41"/>
  <c r="FR104" i="41"/>
  <c r="FQ104" i="41"/>
  <c r="FP104" i="41"/>
  <c r="FO104" i="41"/>
  <c r="FN104" i="41"/>
  <c r="FM104" i="41"/>
  <c r="FK104" i="41"/>
  <c r="FJ104" i="41"/>
  <c r="FI104" i="41"/>
  <c r="FH104" i="41"/>
  <c r="FG104" i="41"/>
  <c r="FF104" i="41"/>
  <c r="FD104" i="41"/>
  <c r="FC104" i="41"/>
  <c r="FB104" i="41"/>
  <c r="FA104" i="41"/>
  <c r="EZ104" i="41"/>
  <c r="EY104" i="41"/>
  <c r="EW104" i="41"/>
  <c r="EV104" i="41"/>
  <c r="EU104" i="41"/>
  <c r="ET104" i="41"/>
  <c r="ES104" i="41"/>
  <c r="ER104" i="41"/>
  <c r="EP104" i="41"/>
  <c r="EO104" i="41"/>
  <c r="EN104" i="41"/>
  <c r="EM104" i="41"/>
  <c r="EL104" i="41"/>
  <c r="EK104" i="41"/>
  <c r="EI104" i="41"/>
  <c r="EH104" i="41"/>
  <c r="EG104" i="41"/>
  <c r="EF104" i="41"/>
  <c r="EE104" i="41"/>
  <c r="ED104" i="41"/>
  <c r="EB104" i="41"/>
  <c r="EA104" i="41"/>
  <c r="DZ104" i="41"/>
  <c r="DY104" i="41"/>
  <c r="DX104" i="41"/>
  <c r="DW104" i="41"/>
  <c r="DU104" i="41"/>
  <c r="DT104" i="41"/>
  <c r="DS104" i="41"/>
  <c r="DR104" i="41"/>
  <c r="DQ104" i="41"/>
  <c r="DP104" i="41"/>
  <c r="DN104" i="41"/>
  <c r="DM104" i="41"/>
  <c r="DL104" i="41"/>
  <c r="DK104" i="41"/>
  <c r="DJ104" i="41"/>
  <c r="DI104" i="41"/>
  <c r="DG104" i="41"/>
  <c r="DF104" i="41"/>
  <c r="DE104" i="41"/>
  <c r="DD104" i="41"/>
  <c r="DC104" i="41"/>
  <c r="DB104" i="41"/>
  <c r="CZ104" i="41"/>
  <c r="CY104" i="41"/>
  <c r="CX104" i="41"/>
  <c r="CW104" i="41"/>
  <c r="CV104" i="41"/>
  <c r="CU104" i="41"/>
  <c r="CS104" i="41"/>
  <c r="CR104" i="41"/>
  <c r="CQ104" i="41"/>
  <c r="CP104" i="41"/>
  <c r="CO104" i="41"/>
  <c r="CN104" i="41"/>
  <c r="CL104" i="41"/>
  <c r="CK104" i="41"/>
  <c r="CJ104" i="41"/>
  <c r="CI104" i="41"/>
  <c r="CH104" i="41"/>
  <c r="CG104" i="41"/>
  <c r="CE104" i="41"/>
  <c r="CD104" i="41"/>
  <c r="CC104" i="41"/>
  <c r="CB104" i="41"/>
  <c r="CA104" i="41"/>
  <c r="BZ104" i="41"/>
  <c r="BX104" i="41"/>
  <c r="BW104" i="41"/>
  <c r="BV104" i="41"/>
  <c r="BU104" i="41"/>
  <c r="BT104" i="41"/>
  <c r="BS104" i="41"/>
  <c r="BQ104" i="41"/>
  <c r="BP104" i="41"/>
  <c r="BO104" i="41"/>
  <c r="BN104" i="41"/>
  <c r="BM104" i="41"/>
  <c r="BL104" i="41"/>
  <c r="BJ104" i="41"/>
  <c r="BI104" i="41"/>
  <c r="BH104" i="41"/>
  <c r="BG104" i="41"/>
  <c r="BF104" i="41"/>
  <c r="BE104" i="41"/>
  <c r="BC104" i="41"/>
  <c r="BB104" i="41"/>
  <c r="BA104" i="41"/>
  <c r="AZ104" i="41"/>
  <c r="AY104" i="41"/>
  <c r="AX104" i="41"/>
  <c r="AV104" i="41"/>
  <c r="AU104" i="41"/>
  <c r="AT104" i="41"/>
  <c r="AS104" i="41"/>
  <c r="AR104" i="41"/>
  <c r="AQ104" i="41"/>
  <c r="AO104" i="41"/>
  <c r="AN104" i="41"/>
  <c r="AM104" i="41"/>
  <c r="AL104" i="41"/>
  <c r="AK104" i="41"/>
  <c r="AJ104" i="41"/>
  <c r="AH104" i="41"/>
  <c r="AG104" i="41"/>
  <c r="AF104" i="41"/>
  <c r="AE104" i="41"/>
  <c r="AD104" i="41"/>
  <c r="AC104" i="41"/>
  <c r="AA104" i="41"/>
  <c r="Z104" i="41"/>
  <c r="Y104" i="41"/>
  <c r="X104" i="41"/>
  <c r="W104" i="41"/>
  <c r="V104" i="41"/>
  <c r="T104" i="41"/>
  <c r="S104" i="41"/>
  <c r="R104" i="41"/>
  <c r="Q104" i="41"/>
  <c r="P104" i="41"/>
  <c r="O104" i="41"/>
  <c r="HV103" i="41"/>
  <c r="HU103" i="41"/>
  <c r="HT103" i="41"/>
  <c r="HS103" i="41"/>
  <c r="HR103" i="41"/>
  <c r="HQ103" i="41"/>
  <c r="HO103" i="41"/>
  <c r="HN103" i="41"/>
  <c r="HM103" i="41"/>
  <c r="HL103" i="41"/>
  <c r="HK103" i="41"/>
  <c r="HJ103" i="41"/>
  <c r="HH103" i="41"/>
  <c r="HG103" i="41"/>
  <c r="HF103" i="41"/>
  <c r="HE103" i="41"/>
  <c r="HD103" i="41"/>
  <c r="HC103" i="41"/>
  <c r="HA103" i="41"/>
  <c r="GZ103" i="41"/>
  <c r="GY103" i="41"/>
  <c r="GX103" i="41"/>
  <c r="GW103" i="41"/>
  <c r="GV103" i="41"/>
  <c r="GT103" i="41"/>
  <c r="GS103" i="41"/>
  <c r="GR103" i="41"/>
  <c r="GQ103" i="41"/>
  <c r="GP103" i="41"/>
  <c r="GO103" i="41"/>
  <c r="GM103" i="41"/>
  <c r="GL103" i="41"/>
  <c r="GK103" i="41"/>
  <c r="GJ103" i="41"/>
  <c r="GI103" i="41"/>
  <c r="GH103" i="41"/>
  <c r="GF103" i="41"/>
  <c r="GE103" i="41"/>
  <c r="GD103" i="41"/>
  <c r="GC103" i="41"/>
  <c r="GB103" i="41"/>
  <c r="GA103" i="41"/>
  <c r="FY103" i="41"/>
  <c r="FX103" i="41"/>
  <c r="FW103" i="41"/>
  <c r="FV103" i="41"/>
  <c r="FU103" i="41"/>
  <c r="FT103" i="41"/>
  <c r="FR103" i="41"/>
  <c r="FQ103" i="41"/>
  <c r="FP103" i="41"/>
  <c r="FO103" i="41"/>
  <c r="FN103" i="41"/>
  <c r="FM103" i="41"/>
  <c r="FK103" i="41"/>
  <c r="FJ103" i="41"/>
  <c r="FI103" i="41"/>
  <c r="FH103" i="41"/>
  <c r="FG103" i="41"/>
  <c r="FF103" i="41"/>
  <c r="FD103" i="41"/>
  <c r="FC103" i="41"/>
  <c r="FB103" i="41"/>
  <c r="FA103" i="41"/>
  <c r="EZ103" i="41"/>
  <c r="EY103" i="41"/>
  <c r="EW103" i="41"/>
  <c r="EV103" i="41"/>
  <c r="EU103" i="41"/>
  <c r="ET103" i="41"/>
  <c r="ES103" i="41"/>
  <c r="ER103" i="41"/>
  <c r="EP103" i="41"/>
  <c r="EO103" i="41"/>
  <c r="EN103" i="41"/>
  <c r="EM103" i="41"/>
  <c r="EL103" i="41"/>
  <c r="EK103" i="41"/>
  <c r="EI103" i="41"/>
  <c r="EH103" i="41"/>
  <c r="EG103" i="41"/>
  <c r="EF103" i="41"/>
  <c r="EE103" i="41"/>
  <c r="ED103" i="41"/>
  <c r="EB103" i="41"/>
  <c r="EA103" i="41"/>
  <c r="DZ103" i="41"/>
  <c r="DY103" i="41"/>
  <c r="DX103" i="41"/>
  <c r="DW103" i="41"/>
  <c r="DU103" i="41"/>
  <c r="DT103" i="41"/>
  <c r="DS103" i="41"/>
  <c r="DR103" i="41"/>
  <c r="DQ103" i="41"/>
  <c r="DP103" i="41"/>
  <c r="DN103" i="41"/>
  <c r="DM103" i="41"/>
  <c r="DL103" i="41"/>
  <c r="DK103" i="41"/>
  <c r="DJ103" i="41"/>
  <c r="DI103" i="41"/>
  <c r="DG103" i="41"/>
  <c r="DF103" i="41"/>
  <c r="DE103" i="41"/>
  <c r="DD103" i="41"/>
  <c r="DC103" i="41"/>
  <c r="DB103" i="41"/>
  <c r="CZ103" i="41"/>
  <c r="CY103" i="41"/>
  <c r="CX103" i="41"/>
  <c r="CW103" i="41"/>
  <c r="CV103" i="41"/>
  <c r="CU103" i="41"/>
  <c r="CS103" i="41"/>
  <c r="CR103" i="41"/>
  <c r="CQ103" i="41"/>
  <c r="CP103" i="41"/>
  <c r="CO103" i="41"/>
  <c r="CN103" i="41"/>
  <c r="CL103" i="41"/>
  <c r="CK103" i="41"/>
  <c r="CJ103" i="41"/>
  <c r="CI103" i="41"/>
  <c r="CH103" i="41"/>
  <c r="CG103" i="41"/>
  <c r="CE103" i="41"/>
  <c r="CD103" i="41"/>
  <c r="CC103" i="41"/>
  <c r="CB103" i="41"/>
  <c r="CA103" i="41"/>
  <c r="BZ103" i="41"/>
  <c r="BX103" i="41"/>
  <c r="BW103" i="41"/>
  <c r="BV103" i="41"/>
  <c r="BU103" i="41"/>
  <c r="BT103" i="41"/>
  <c r="BS103" i="41"/>
  <c r="BQ103" i="41"/>
  <c r="BP103" i="41"/>
  <c r="BO103" i="41"/>
  <c r="BN103" i="41"/>
  <c r="BM103" i="41"/>
  <c r="BL103" i="41"/>
  <c r="BJ103" i="41"/>
  <c r="BI103" i="41"/>
  <c r="BH103" i="41"/>
  <c r="BG103" i="41"/>
  <c r="BF103" i="41"/>
  <c r="BE103" i="41"/>
  <c r="BC103" i="41"/>
  <c r="BB103" i="41"/>
  <c r="BA103" i="41"/>
  <c r="AZ103" i="41"/>
  <c r="AY103" i="41"/>
  <c r="AX103" i="41"/>
  <c r="AV103" i="41"/>
  <c r="AU103" i="41"/>
  <c r="AT103" i="41"/>
  <c r="AS103" i="41"/>
  <c r="AR103" i="41"/>
  <c r="AQ103" i="41"/>
  <c r="AO103" i="41"/>
  <c r="AN103" i="41"/>
  <c r="AM103" i="41"/>
  <c r="AL103" i="41"/>
  <c r="AK103" i="41"/>
  <c r="AJ103" i="41"/>
  <c r="AH103" i="41"/>
  <c r="AG103" i="41"/>
  <c r="AF103" i="41"/>
  <c r="AE103" i="41"/>
  <c r="AD103" i="41"/>
  <c r="AC103" i="41"/>
  <c r="AA103" i="41"/>
  <c r="Z103" i="41"/>
  <c r="Y103" i="41"/>
  <c r="X103" i="41"/>
  <c r="W103" i="41"/>
  <c r="V103" i="41"/>
  <c r="T103" i="41"/>
  <c r="S103" i="41"/>
  <c r="R103" i="41"/>
  <c r="Q103" i="41"/>
  <c r="P103" i="41"/>
  <c r="O103" i="41"/>
  <c r="HV102" i="41"/>
  <c r="HU102" i="41"/>
  <c r="HT102" i="41"/>
  <c r="HS102" i="41"/>
  <c r="HR102" i="41"/>
  <c r="HQ102" i="41"/>
  <c r="HO102" i="41"/>
  <c r="HN102" i="41"/>
  <c r="HM102" i="41"/>
  <c r="HL102" i="41"/>
  <c r="HK102" i="41"/>
  <c r="HJ102" i="41"/>
  <c r="HH102" i="41"/>
  <c r="HG102" i="41"/>
  <c r="HF102" i="41"/>
  <c r="HE102" i="41"/>
  <c r="HD102" i="41"/>
  <c r="HC102" i="41"/>
  <c r="HA102" i="41"/>
  <c r="GZ102" i="41"/>
  <c r="GY102" i="41"/>
  <c r="GX102" i="41"/>
  <c r="GW102" i="41"/>
  <c r="GV102" i="41"/>
  <c r="GT102" i="41"/>
  <c r="GS102" i="41"/>
  <c r="GR102" i="41"/>
  <c r="GQ102" i="41"/>
  <c r="GP102" i="41"/>
  <c r="GO102" i="41"/>
  <c r="GM102" i="41"/>
  <c r="GL102" i="41"/>
  <c r="GK102" i="41"/>
  <c r="GJ102" i="41"/>
  <c r="GI102" i="41"/>
  <c r="GH102" i="41"/>
  <c r="GF102" i="41"/>
  <c r="GE102" i="41"/>
  <c r="GD102" i="41"/>
  <c r="GC102" i="41"/>
  <c r="GB102" i="41"/>
  <c r="GA102" i="41"/>
  <c r="FY102" i="41"/>
  <c r="FX102" i="41"/>
  <c r="FW102" i="41"/>
  <c r="FV102" i="41"/>
  <c r="FU102" i="41"/>
  <c r="FT102" i="41"/>
  <c r="FR102" i="41"/>
  <c r="FQ102" i="41"/>
  <c r="FP102" i="41"/>
  <c r="FO102" i="41"/>
  <c r="FN102" i="41"/>
  <c r="FM102" i="41"/>
  <c r="FK102" i="41"/>
  <c r="FJ102" i="41"/>
  <c r="FI102" i="41"/>
  <c r="FH102" i="41"/>
  <c r="FG102" i="41"/>
  <c r="FF102" i="41"/>
  <c r="FD102" i="41"/>
  <c r="FC102" i="41"/>
  <c r="FB102" i="41"/>
  <c r="FA102" i="41"/>
  <c r="EZ102" i="41"/>
  <c r="EY102" i="41"/>
  <c r="EW102" i="41"/>
  <c r="EV102" i="41"/>
  <c r="EU102" i="41"/>
  <c r="ET102" i="41"/>
  <c r="ES102" i="41"/>
  <c r="ER102" i="41"/>
  <c r="EP102" i="41"/>
  <c r="EO102" i="41"/>
  <c r="EN102" i="41"/>
  <c r="EM102" i="41"/>
  <c r="EL102" i="41"/>
  <c r="EK102" i="41"/>
  <c r="EI102" i="41"/>
  <c r="EH102" i="41"/>
  <c r="EG102" i="41"/>
  <c r="EF102" i="41"/>
  <c r="EE102" i="41"/>
  <c r="ED102" i="41"/>
  <c r="EB102" i="41"/>
  <c r="EA102" i="41"/>
  <c r="DZ102" i="41"/>
  <c r="DY102" i="41"/>
  <c r="DX102" i="41"/>
  <c r="DW102" i="41"/>
  <c r="DU102" i="41"/>
  <c r="DT102" i="41"/>
  <c r="DS102" i="41"/>
  <c r="DR102" i="41"/>
  <c r="DQ102" i="41"/>
  <c r="DP102" i="41"/>
  <c r="DN102" i="41"/>
  <c r="DM102" i="41"/>
  <c r="DL102" i="41"/>
  <c r="DK102" i="41"/>
  <c r="DJ102" i="41"/>
  <c r="DI102" i="41"/>
  <c r="DG102" i="41"/>
  <c r="DF102" i="41"/>
  <c r="DE102" i="41"/>
  <c r="DD102" i="41"/>
  <c r="DC102" i="41"/>
  <c r="DB102" i="41"/>
  <c r="CZ102" i="41"/>
  <c r="CY102" i="41"/>
  <c r="CX102" i="41"/>
  <c r="CW102" i="41"/>
  <c r="CV102" i="41"/>
  <c r="CU102" i="41"/>
  <c r="CS102" i="41"/>
  <c r="CR102" i="41"/>
  <c r="CQ102" i="41"/>
  <c r="CP102" i="41"/>
  <c r="CO102" i="41"/>
  <c r="CN102" i="41"/>
  <c r="CL102" i="41"/>
  <c r="CK102" i="41"/>
  <c r="CJ102" i="41"/>
  <c r="CI102" i="41"/>
  <c r="CH102" i="41"/>
  <c r="CG102" i="41"/>
  <c r="CE102" i="41"/>
  <c r="CD102" i="41"/>
  <c r="CC102" i="41"/>
  <c r="CB102" i="41"/>
  <c r="CA102" i="41"/>
  <c r="BZ102" i="41"/>
  <c r="BX102" i="41"/>
  <c r="BW102" i="41"/>
  <c r="BV102" i="41"/>
  <c r="BU102" i="41"/>
  <c r="BT102" i="41"/>
  <c r="BS102" i="41"/>
  <c r="BQ102" i="41"/>
  <c r="BP102" i="41"/>
  <c r="BO102" i="41"/>
  <c r="BN102" i="41"/>
  <c r="BM102" i="41"/>
  <c r="BL102" i="41"/>
  <c r="BJ102" i="41"/>
  <c r="BI102" i="41"/>
  <c r="BH102" i="41"/>
  <c r="BG102" i="41"/>
  <c r="BF102" i="41"/>
  <c r="BE102" i="41"/>
  <c r="BC102" i="41"/>
  <c r="BB102" i="41"/>
  <c r="BA102" i="41"/>
  <c r="AZ102" i="41"/>
  <c r="AY102" i="41"/>
  <c r="AX102" i="41"/>
  <c r="AV102" i="41"/>
  <c r="AU102" i="41"/>
  <c r="AT102" i="41"/>
  <c r="AS102" i="41"/>
  <c r="AR102" i="41"/>
  <c r="AQ102" i="41"/>
  <c r="AO102" i="41"/>
  <c r="AN102" i="41"/>
  <c r="AM102" i="41"/>
  <c r="AL102" i="41"/>
  <c r="AK102" i="41"/>
  <c r="AJ102" i="41"/>
  <c r="AH102" i="41"/>
  <c r="AG102" i="41"/>
  <c r="AF102" i="41"/>
  <c r="AE102" i="41"/>
  <c r="AD102" i="41"/>
  <c r="AC102" i="41"/>
  <c r="AA102" i="41"/>
  <c r="Z102" i="41"/>
  <c r="Y102" i="41"/>
  <c r="X102" i="41"/>
  <c r="W102" i="41"/>
  <c r="V102" i="41"/>
  <c r="T102" i="41"/>
  <c r="S102" i="41"/>
  <c r="R102" i="41"/>
  <c r="Q102" i="41"/>
  <c r="P102" i="41"/>
  <c r="O102" i="41"/>
  <c r="HV101" i="41"/>
  <c r="HU101" i="41"/>
  <c r="HT101" i="41"/>
  <c r="HS101" i="41"/>
  <c r="HR101" i="41"/>
  <c r="HQ101" i="41"/>
  <c r="HO101" i="41"/>
  <c r="HN101" i="41"/>
  <c r="HM101" i="41"/>
  <c r="HL101" i="41"/>
  <c r="HK101" i="41"/>
  <c r="HJ101" i="41"/>
  <c r="HH101" i="41"/>
  <c r="HG101" i="41"/>
  <c r="HF101" i="41"/>
  <c r="HE101" i="41"/>
  <c r="HD101" i="41"/>
  <c r="HC101" i="41"/>
  <c r="HA101" i="41"/>
  <c r="GZ101" i="41"/>
  <c r="GY101" i="41"/>
  <c r="GX101" i="41"/>
  <c r="GW101" i="41"/>
  <c r="GV101" i="41"/>
  <c r="GT101" i="41"/>
  <c r="GS101" i="41"/>
  <c r="GR101" i="41"/>
  <c r="GQ101" i="41"/>
  <c r="GP101" i="41"/>
  <c r="GO101" i="41"/>
  <c r="GM101" i="41"/>
  <c r="GL101" i="41"/>
  <c r="GK101" i="41"/>
  <c r="GJ101" i="41"/>
  <c r="GI101" i="41"/>
  <c r="GH101" i="41"/>
  <c r="GF101" i="41"/>
  <c r="GE101" i="41"/>
  <c r="GD101" i="41"/>
  <c r="GC101" i="41"/>
  <c r="GB101" i="41"/>
  <c r="GA101" i="41"/>
  <c r="FY101" i="41"/>
  <c r="FX101" i="41"/>
  <c r="FW101" i="41"/>
  <c r="FV101" i="41"/>
  <c r="FU101" i="41"/>
  <c r="FT101" i="41"/>
  <c r="FR101" i="41"/>
  <c r="FQ101" i="41"/>
  <c r="FP101" i="41"/>
  <c r="FO101" i="41"/>
  <c r="FN101" i="41"/>
  <c r="FM101" i="41"/>
  <c r="FK101" i="41"/>
  <c r="FJ101" i="41"/>
  <c r="FI101" i="41"/>
  <c r="FH101" i="41"/>
  <c r="FG101" i="41"/>
  <c r="FF101" i="41"/>
  <c r="FD101" i="41"/>
  <c r="FC101" i="41"/>
  <c r="FB101" i="41"/>
  <c r="FA101" i="41"/>
  <c r="EZ101" i="41"/>
  <c r="EY101" i="41"/>
  <c r="EW101" i="41"/>
  <c r="EV101" i="41"/>
  <c r="EU101" i="41"/>
  <c r="ET101" i="41"/>
  <c r="ES101" i="41"/>
  <c r="ER101" i="41"/>
  <c r="EP101" i="41"/>
  <c r="EO101" i="41"/>
  <c r="EN101" i="41"/>
  <c r="EM101" i="41"/>
  <c r="EL101" i="41"/>
  <c r="EK101" i="41"/>
  <c r="EI101" i="41"/>
  <c r="EH101" i="41"/>
  <c r="EG101" i="41"/>
  <c r="EF101" i="41"/>
  <c r="EE101" i="41"/>
  <c r="ED101" i="41"/>
  <c r="EB101" i="41"/>
  <c r="EA101" i="41"/>
  <c r="DZ101" i="41"/>
  <c r="DY101" i="41"/>
  <c r="DX101" i="41"/>
  <c r="DW101" i="41"/>
  <c r="DU101" i="41"/>
  <c r="DT101" i="41"/>
  <c r="DS101" i="41"/>
  <c r="DR101" i="41"/>
  <c r="DQ101" i="41"/>
  <c r="DP101" i="41"/>
  <c r="DN101" i="41"/>
  <c r="DM101" i="41"/>
  <c r="DL101" i="41"/>
  <c r="DK101" i="41"/>
  <c r="DJ101" i="41"/>
  <c r="DI101" i="41"/>
  <c r="DG101" i="41"/>
  <c r="DF101" i="41"/>
  <c r="DE101" i="41"/>
  <c r="DD101" i="41"/>
  <c r="DC101" i="41"/>
  <c r="DB101" i="41"/>
  <c r="CZ101" i="41"/>
  <c r="CY101" i="41"/>
  <c r="CX101" i="41"/>
  <c r="CW101" i="41"/>
  <c r="CV101" i="41"/>
  <c r="CU101" i="41"/>
  <c r="CS101" i="41"/>
  <c r="CR101" i="41"/>
  <c r="CQ101" i="41"/>
  <c r="CP101" i="41"/>
  <c r="CO101" i="41"/>
  <c r="CN101" i="41"/>
  <c r="CL101" i="41"/>
  <c r="CK101" i="41"/>
  <c r="CJ101" i="41"/>
  <c r="CI101" i="41"/>
  <c r="CH101" i="41"/>
  <c r="CG101" i="41"/>
  <c r="CE101" i="41"/>
  <c r="CD101" i="41"/>
  <c r="CC101" i="41"/>
  <c r="CB101" i="41"/>
  <c r="CA101" i="41"/>
  <c r="BZ101" i="41"/>
  <c r="BX101" i="41"/>
  <c r="BW101" i="41"/>
  <c r="BV101" i="41"/>
  <c r="BU101" i="41"/>
  <c r="BT101" i="41"/>
  <c r="BS101" i="41"/>
  <c r="BQ101" i="41"/>
  <c r="BP101" i="41"/>
  <c r="BO101" i="41"/>
  <c r="BN101" i="41"/>
  <c r="BM101" i="41"/>
  <c r="BL101" i="41"/>
  <c r="BJ101" i="41"/>
  <c r="BI101" i="41"/>
  <c r="BH101" i="41"/>
  <c r="BG101" i="41"/>
  <c r="BF101" i="41"/>
  <c r="BE101" i="41"/>
  <c r="BC101" i="41"/>
  <c r="BB101" i="41"/>
  <c r="BA101" i="41"/>
  <c r="AZ101" i="41"/>
  <c r="AY101" i="41"/>
  <c r="AX101" i="41"/>
  <c r="AV101" i="41"/>
  <c r="AU101" i="41"/>
  <c r="AT101" i="41"/>
  <c r="AS101" i="41"/>
  <c r="AR101" i="41"/>
  <c r="AQ101" i="41"/>
  <c r="AO101" i="41"/>
  <c r="AN101" i="41"/>
  <c r="AM101" i="41"/>
  <c r="AL101" i="41"/>
  <c r="AK101" i="41"/>
  <c r="AJ101" i="41"/>
  <c r="AH101" i="41"/>
  <c r="AG101" i="41"/>
  <c r="AF101" i="41"/>
  <c r="AE101" i="41"/>
  <c r="AD101" i="41"/>
  <c r="AC101" i="41"/>
  <c r="AA101" i="41"/>
  <c r="Z101" i="41"/>
  <c r="Y101" i="41"/>
  <c r="X101" i="41"/>
  <c r="W101" i="41"/>
  <c r="V101" i="41"/>
  <c r="T101" i="41"/>
  <c r="S101" i="41"/>
  <c r="R101" i="41"/>
  <c r="Q101" i="41"/>
  <c r="P101" i="41"/>
  <c r="O101" i="41"/>
  <c r="HV100" i="41"/>
  <c r="HU100" i="41"/>
  <c r="HT100" i="41"/>
  <c r="HS100" i="41"/>
  <c r="HR100" i="41"/>
  <c r="HQ100" i="41"/>
  <c r="HO100" i="41"/>
  <c r="HN100" i="41"/>
  <c r="HM100" i="41"/>
  <c r="HL100" i="41"/>
  <c r="HK100" i="41"/>
  <c r="HJ100" i="41"/>
  <c r="HH100" i="41"/>
  <c r="HG100" i="41"/>
  <c r="HF100" i="41"/>
  <c r="HE100" i="41"/>
  <c r="HD100" i="41"/>
  <c r="HC100" i="41"/>
  <c r="HA100" i="41"/>
  <c r="GZ100" i="41"/>
  <c r="GY100" i="41"/>
  <c r="GX100" i="41"/>
  <c r="GW100" i="41"/>
  <c r="GV100" i="41"/>
  <c r="GT100" i="41"/>
  <c r="GS100" i="41"/>
  <c r="GR100" i="41"/>
  <c r="GQ100" i="41"/>
  <c r="GP100" i="41"/>
  <c r="GO100" i="41"/>
  <c r="GM100" i="41"/>
  <c r="GL100" i="41"/>
  <c r="GK100" i="41"/>
  <c r="GJ100" i="41"/>
  <c r="GI100" i="41"/>
  <c r="GH100" i="41"/>
  <c r="GF100" i="41"/>
  <c r="GE100" i="41"/>
  <c r="GD100" i="41"/>
  <c r="GC100" i="41"/>
  <c r="GB100" i="41"/>
  <c r="GA100" i="41"/>
  <c r="FY100" i="41"/>
  <c r="FX100" i="41"/>
  <c r="FW100" i="41"/>
  <c r="FV100" i="41"/>
  <c r="FU100" i="41"/>
  <c r="FT100" i="41"/>
  <c r="FR100" i="41"/>
  <c r="FQ100" i="41"/>
  <c r="FP100" i="41"/>
  <c r="FO100" i="41"/>
  <c r="FN100" i="41"/>
  <c r="FM100" i="41"/>
  <c r="FK100" i="41"/>
  <c r="FJ100" i="41"/>
  <c r="FI100" i="41"/>
  <c r="FH100" i="41"/>
  <c r="FG100" i="41"/>
  <c r="FF100" i="41"/>
  <c r="FD100" i="41"/>
  <c r="FC100" i="41"/>
  <c r="FB100" i="41"/>
  <c r="FA100" i="41"/>
  <c r="EZ100" i="41"/>
  <c r="EY100" i="41"/>
  <c r="EW100" i="41"/>
  <c r="EV100" i="41"/>
  <c r="EU100" i="41"/>
  <c r="ET100" i="41"/>
  <c r="ES100" i="41"/>
  <c r="ER100" i="41"/>
  <c r="EP100" i="41"/>
  <c r="EO100" i="41"/>
  <c r="EN100" i="41"/>
  <c r="EM100" i="41"/>
  <c r="EL100" i="41"/>
  <c r="EK100" i="41"/>
  <c r="EI100" i="41"/>
  <c r="EH100" i="41"/>
  <c r="EG100" i="41"/>
  <c r="EF100" i="41"/>
  <c r="EE100" i="41"/>
  <c r="ED100" i="41"/>
  <c r="EB100" i="41"/>
  <c r="EA100" i="41"/>
  <c r="DZ100" i="41"/>
  <c r="DY100" i="41"/>
  <c r="DX100" i="41"/>
  <c r="DW100" i="41"/>
  <c r="DU100" i="41"/>
  <c r="DT100" i="41"/>
  <c r="DS100" i="41"/>
  <c r="DR100" i="41"/>
  <c r="DQ100" i="41"/>
  <c r="DP100" i="41"/>
  <c r="DN100" i="41"/>
  <c r="DM100" i="41"/>
  <c r="DL100" i="41"/>
  <c r="DK100" i="41"/>
  <c r="DJ100" i="41"/>
  <c r="DI100" i="41"/>
  <c r="DG100" i="41"/>
  <c r="DF100" i="41"/>
  <c r="DE100" i="41"/>
  <c r="DD100" i="41"/>
  <c r="DC100" i="41"/>
  <c r="DB100" i="41"/>
  <c r="CZ100" i="41"/>
  <c r="CY100" i="41"/>
  <c r="CX100" i="41"/>
  <c r="CW100" i="41"/>
  <c r="CV100" i="41"/>
  <c r="CU100" i="41"/>
  <c r="CS100" i="41"/>
  <c r="CR100" i="41"/>
  <c r="CQ100" i="41"/>
  <c r="CP100" i="41"/>
  <c r="CO100" i="41"/>
  <c r="CN100" i="41"/>
  <c r="CL100" i="41"/>
  <c r="CK100" i="41"/>
  <c r="CJ100" i="41"/>
  <c r="CI100" i="41"/>
  <c r="CH100" i="41"/>
  <c r="CG100" i="41"/>
  <c r="CE100" i="41"/>
  <c r="CD100" i="41"/>
  <c r="CC100" i="41"/>
  <c r="CB100" i="41"/>
  <c r="CA100" i="41"/>
  <c r="BZ100" i="41"/>
  <c r="BX100" i="41"/>
  <c r="BW100" i="41"/>
  <c r="BV100" i="41"/>
  <c r="BU100" i="41"/>
  <c r="BT100" i="41"/>
  <c r="BS100" i="41"/>
  <c r="BQ100" i="41"/>
  <c r="BP100" i="41"/>
  <c r="BO100" i="41"/>
  <c r="BN100" i="41"/>
  <c r="BM100" i="41"/>
  <c r="BL100" i="41"/>
  <c r="BJ100" i="41"/>
  <c r="BI100" i="41"/>
  <c r="BH100" i="41"/>
  <c r="BG100" i="41"/>
  <c r="BF100" i="41"/>
  <c r="BE100" i="41"/>
  <c r="BC100" i="41"/>
  <c r="BB100" i="41"/>
  <c r="BA100" i="41"/>
  <c r="AZ100" i="41"/>
  <c r="AY100" i="41"/>
  <c r="AX100" i="41"/>
  <c r="AV100" i="41"/>
  <c r="AU100" i="41"/>
  <c r="AT100" i="41"/>
  <c r="AS100" i="41"/>
  <c r="AR100" i="41"/>
  <c r="AQ100" i="41"/>
  <c r="AO100" i="41"/>
  <c r="AN100" i="41"/>
  <c r="AM100" i="41"/>
  <c r="AL100" i="41"/>
  <c r="AK100" i="41"/>
  <c r="AJ100" i="41"/>
  <c r="AH100" i="41"/>
  <c r="AG100" i="41"/>
  <c r="AF100" i="41"/>
  <c r="AE100" i="41"/>
  <c r="AD100" i="41"/>
  <c r="AC100" i="41"/>
  <c r="AA100" i="41"/>
  <c r="Z100" i="41"/>
  <c r="Y100" i="41"/>
  <c r="X100" i="41"/>
  <c r="W100" i="41"/>
  <c r="V100" i="41"/>
  <c r="T100" i="41"/>
  <c r="S100" i="41"/>
  <c r="R100" i="41"/>
  <c r="Q100" i="41"/>
  <c r="P100" i="41"/>
  <c r="O100" i="41"/>
  <c r="HV99" i="41"/>
  <c r="HU99" i="41"/>
  <c r="HT99" i="41"/>
  <c r="HS99" i="41"/>
  <c r="HR99" i="41"/>
  <c r="HQ99" i="41"/>
  <c r="HO99" i="41"/>
  <c r="HN99" i="41"/>
  <c r="HM99" i="41"/>
  <c r="HL99" i="41"/>
  <c r="HK99" i="41"/>
  <c r="HJ99" i="41"/>
  <c r="HH99" i="41"/>
  <c r="HG99" i="41"/>
  <c r="HF99" i="41"/>
  <c r="HE99" i="41"/>
  <c r="HD99" i="41"/>
  <c r="HC99" i="41"/>
  <c r="HA99" i="41"/>
  <c r="GZ99" i="41"/>
  <c r="GY99" i="41"/>
  <c r="GX99" i="41"/>
  <c r="GW99" i="41"/>
  <c r="GV99" i="41"/>
  <c r="GT99" i="41"/>
  <c r="GS99" i="41"/>
  <c r="GR99" i="41"/>
  <c r="GQ99" i="41"/>
  <c r="GP99" i="41"/>
  <c r="GO99" i="41"/>
  <c r="GM99" i="41"/>
  <c r="GL99" i="41"/>
  <c r="GK99" i="41"/>
  <c r="GJ99" i="41"/>
  <c r="GI99" i="41"/>
  <c r="GH99" i="41"/>
  <c r="GF99" i="41"/>
  <c r="GE99" i="41"/>
  <c r="GD99" i="41"/>
  <c r="GC99" i="41"/>
  <c r="GB99" i="41"/>
  <c r="GA99" i="41"/>
  <c r="FY99" i="41"/>
  <c r="FX99" i="41"/>
  <c r="FW99" i="41"/>
  <c r="FV99" i="41"/>
  <c r="FU99" i="41"/>
  <c r="FT99" i="41"/>
  <c r="FR99" i="41"/>
  <c r="FQ99" i="41"/>
  <c r="FP99" i="41"/>
  <c r="FO99" i="41"/>
  <c r="FN99" i="41"/>
  <c r="FM99" i="41"/>
  <c r="FK99" i="41"/>
  <c r="FJ99" i="41"/>
  <c r="FI99" i="41"/>
  <c r="FH99" i="41"/>
  <c r="FG99" i="41"/>
  <c r="FF99" i="41"/>
  <c r="FD99" i="41"/>
  <c r="FC99" i="41"/>
  <c r="FB99" i="41"/>
  <c r="FA99" i="41"/>
  <c r="EZ99" i="41"/>
  <c r="EY99" i="41"/>
  <c r="EW99" i="41"/>
  <c r="EV99" i="41"/>
  <c r="EU99" i="41"/>
  <c r="ET99" i="41"/>
  <c r="ES99" i="41"/>
  <c r="ER99" i="41"/>
  <c r="EP99" i="41"/>
  <c r="EO99" i="41"/>
  <c r="EN99" i="41"/>
  <c r="EM99" i="41"/>
  <c r="EL99" i="41"/>
  <c r="EK99" i="41"/>
  <c r="EI99" i="41"/>
  <c r="EH99" i="41"/>
  <c r="EG99" i="41"/>
  <c r="EF99" i="41"/>
  <c r="EE99" i="41"/>
  <c r="ED99" i="41"/>
  <c r="EB99" i="41"/>
  <c r="EA99" i="41"/>
  <c r="DZ99" i="41"/>
  <c r="DY99" i="41"/>
  <c r="DX99" i="41"/>
  <c r="DW99" i="41"/>
  <c r="DU99" i="41"/>
  <c r="DT99" i="41"/>
  <c r="DS99" i="41"/>
  <c r="DR99" i="41"/>
  <c r="DQ99" i="41"/>
  <c r="DP99" i="41"/>
  <c r="DN99" i="41"/>
  <c r="DM99" i="41"/>
  <c r="DL99" i="41"/>
  <c r="DK99" i="41"/>
  <c r="DJ99" i="41"/>
  <c r="DI99" i="41"/>
  <c r="DG99" i="41"/>
  <c r="DF99" i="41"/>
  <c r="DE99" i="41"/>
  <c r="DD99" i="41"/>
  <c r="DC99" i="41"/>
  <c r="DB99" i="41"/>
  <c r="CZ99" i="41"/>
  <c r="CY99" i="41"/>
  <c r="CX99" i="41"/>
  <c r="CW99" i="41"/>
  <c r="CV99" i="41"/>
  <c r="CU99" i="41"/>
  <c r="CS99" i="41"/>
  <c r="CR99" i="41"/>
  <c r="CQ99" i="41"/>
  <c r="CP99" i="41"/>
  <c r="CO99" i="41"/>
  <c r="CN99" i="41"/>
  <c r="CL99" i="41"/>
  <c r="CK99" i="41"/>
  <c r="CJ99" i="41"/>
  <c r="CI99" i="41"/>
  <c r="CH99" i="41"/>
  <c r="CG99" i="41"/>
  <c r="CE99" i="41"/>
  <c r="CD99" i="41"/>
  <c r="CC99" i="41"/>
  <c r="CB99" i="41"/>
  <c r="CA99" i="41"/>
  <c r="BZ99" i="41"/>
  <c r="BX99" i="41"/>
  <c r="BW99" i="41"/>
  <c r="BV99" i="41"/>
  <c r="BU99" i="41"/>
  <c r="BT99" i="41"/>
  <c r="BS99" i="41"/>
  <c r="BQ99" i="41"/>
  <c r="BP99" i="41"/>
  <c r="BO99" i="41"/>
  <c r="BN99" i="41"/>
  <c r="BM99" i="41"/>
  <c r="BL99" i="41"/>
  <c r="BJ99" i="41"/>
  <c r="BI99" i="41"/>
  <c r="BH99" i="41"/>
  <c r="BG99" i="41"/>
  <c r="BF99" i="41"/>
  <c r="BE99" i="41"/>
  <c r="BC99" i="41"/>
  <c r="BB99" i="41"/>
  <c r="BA99" i="41"/>
  <c r="AZ99" i="41"/>
  <c r="AY99" i="41"/>
  <c r="AX99" i="41"/>
  <c r="AV99" i="41"/>
  <c r="AU99" i="41"/>
  <c r="AT99" i="41"/>
  <c r="AS99" i="41"/>
  <c r="AR99" i="41"/>
  <c r="AQ99" i="41"/>
  <c r="AO99" i="41"/>
  <c r="AN99" i="41"/>
  <c r="AM99" i="41"/>
  <c r="AL99" i="41"/>
  <c r="AK99" i="41"/>
  <c r="AJ99" i="41"/>
  <c r="AH99" i="41"/>
  <c r="AG99" i="41"/>
  <c r="AF99" i="41"/>
  <c r="AE99" i="41"/>
  <c r="AD99" i="41"/>
  <c r="AC99" i="41"/>
  <c r="AA99" i="41"/>
  <c r="Z99" i="41"/>
  <c r="Y99" i="41"/>
  <c r="X99" i="41"/>
  <c r="W99" i="41"/>
  <c r="V99" i="41"/>
  <c r="T99" i="41"/>
  <c r="S99" i="41"/>
  <c r="R99" i="41"/>
  <c r="Q99" i="41"/>
  <c r="P99" i="41"/>
  <c r="O99" i="41"/>
  <c r="HV98" i="41"/>
  <c r="HU98" i="41"/>
  <c r="HT98" i="41"/>
  <c r="HS98" i="41"/>
  <c r="HR98" i="41"/>
  <c r="HQ98" i="41"/>
  <c r="HO98" i="41"/>
  <c r="HN98" i="41"/>
  <c r="HM98" i="41"/>
  <c r="HL98" i="41"/>
  <c r="HK98" i="41"/>
  <c r="HJ98" i="41"/>
  <c r="HH98" i="41"/>
  <c r="HG98" i="41"/>
  <c r="HF98" i="41"/>
  <c r="HE98" i="41"/>
  <c r="HD98" i="41"/>
  <c r="HC98" i="41"/>
  <c r="HA98" i="41"/>
  <c r="GZ98" i="41"/>
  <c r="GY98" i="41"/>
  <c r="GX98" i="41"/>
  <c r="GW98" i="41"/>
  <c r="GV98" i="41"/>
  <c r="GT98" i="41"/>
  <c r="GS98" i="41"/>
  <c r="GR98" i="41"/>
  <c r="GQ98" i="41"/>
  <c r="GP98" i="41"/>
  <c r="GO98" i="41"/>
  <c r="GM98" i="41"/>
  <c r="GL98" i="41"/>
  <c r="GK98" i="41"/>
  <c r="GJ98" i="41"/>
  <c r="GI98" i="41"/>
  <c r="GH98" i="41"/>
  <c r="GF98" i="41"/>
  <c r="GE98" i="41"/>
  <c r="GD98" i="41"/>
  <c r="GC98" i="41"/>
  <c r="GB98" i="41"/>
  <c r="GA98" i="41"/>
  <c r="FY98" i="41"/>
  <c r="FX98" i="41"/>
  <c r="FW98" i="41"/>
  <c r="FV98" i="41"/>
  <c r="FU98" i="41"/>
  <c r="FT98" i="41"/>
  <c r="FR98" i="41"/>
  <c r="FQ98" i="41"/>
  <c r="FP98" i="41"/>
  <c r="FO98" i="41"/>
  <c r="FN98" i="41"/>
  <c r="FM98" i="41"/>
  <c r="FK98" i="41"/>
  <c r="FJ98" i="41"/>
  <c r="FI98" i="41"/>
  <c r="FH98" i="41"/>
  <c r="FG98" i="41"/>
  <c r="FF98" i="41"/>
  <c r="FD98" i="41"/>
  <c r="FC98" i="41"/>
  <c r="FB98" i="41"/>
  <c r="FA98" i="41"/>
  <c r="EZ98" i="41"/>
  <c r="EY98" i="41"/>
  <c r="EW98" i="41"/>
  <c r="EV98" i="41"/>
  <c r="EU98" i="41"/>
  <c r="ET98" i="41"/>
  <c r="ES98" i="41"/>
  <c r="ER98" i="41"/>
  <c r="EP98" i="41"/>
  <c r="EO98" i="41"/>
  <c r="EN98" i="41"/>
  <c r="EM98" i="41"/>
  <c r="EL98" i="41"/>
  <c r="EK98" i="41"/>
  <c r="EI98" i="41"/>
  <c r="EH98" i="41"/>
  <c r="EG98" i="41"/>
  <c r="EF98" i="41"/>
  <c r="EE98" i="41"/>
  <c r="ED98" i="41"/>
  <c r="EB98" i="41"/>
  <c r="EA98" i="41"/>
  <c r="DZ98" i="41"/>
  <c r="DY98" i="41"/>
  <c r="DX98" i="41"/>
  <c r="DW98" i="41"/>
  <c r="DU98" i="41"/>
  <c r="DT98" i="41"/>
  <c r="DS98" i="41"/>
  <c r="DR98" i="41"/>
  <c r="DQ98" i="41"/>
  <c r="DP98" i="41"/>
  <c r="DN98" i="41"/>
  <c r="DM98" i="41"/>
  <c r="DL98" i="41"/>
  <c r="DK98" i="41"/>
  <c r="DJ98" i="41"/>
  <c r="DI98" i="41"/>
  <c r="DG98" i="41"/>
  <c r="DF98" i="41"/>
  <c r="DE98" i="41"/>
  <c r="DD98" i="41"/>
  <c r="DC98" i="41"/>
  <c r="DB98" i="41"/>
  <c r="CZ98" i="41"/>
  <c r="CY98" i="41"/>
  <c r="CX98" i="41"/>
  <c r="CW98" i="41"/>
  <c r="CV98" i="41"/>
  <c r="CU98" i="41"/>
  <c r="CS98" i="41"/>
  <c r="CR98" i="41"/>
  <c r="CQ98" i="41"/>
  <c r="CP98" i="41"/>
  <c r="CO98" i="41"/>
  <c r="CN98" i="41"/>
  <c r="CL98" i="41"/>
  <c r="CK98" i="41"/>
  <c r="CJ98" i="41"/>
  <c r="CI98" i="41"/>
  <c r="CH98" i="41"/>
  <c r="CG98" i="41"/>
  <c r="CE98" i="41"/>
  <c r="CD98" i="41"/>
  <c r="CC98" i="41"/>
  <c r="CB98" i="41"/>
  <c r="CA98" i="41"/>
  <c r="BZ98" i="41"/>
  <c r="BX98" i="41"/>
  <c r="BW98" i="41"/>
  <c r="BV98" i="41"/>
  <c r="BU98" i="41"/>
  <c r="BT98" i="41"/>
  <c r="BS98" i="41"/>
  <c r="BQ98" i="41"/>
  <c r="BP98" i="41"/>
  <c r="BO98" i="41"/>
  <c r="BN98" i="41"/>
  <c r="BM98" i="41"/>
  <c r="BL98" i="41"/>
  <c r="BJ98" i="41"/>
  <c r="BI98" i="41"/>
  <c r="BH98" i="41"/>
  <c r="BG98" i="41"/>
  <c r="BF98" i="41"/>
  <c r="BE98" i="41"/>
  <c r="BC98" i="41"/>
  <c r="BB98" i="41"/>
  <c r="BA98" i="41"/>
  <c r="AZ98" i="41"/>
  <c r="AY98" i="41"/>
  <c r="AX98" i="41"/>
  <c r="AV98" i="41"/>
  <c r="AU98" i="41"/>
  <c r="AT98" i="41"/>
  <c r="AS98" i="41"/>
  <c r="AR98" i="41"/>
  <c r="AQ98" i="41"/>
  <c r="AO98" i="41"/>
  <c r="AN98" i="41"/>
  <c r="AM98" i="41"/>
  <c r="AL98" i="41"/>
  <c r="AK98" i="41"/>
  <c r="AJ98" i="41"/>
  <c r="AH98" i="41"/>
  <c r="AG98" i="41"/>
  <c r="AF98" i="41"/>
  <c r="AE98" i="41"/>
  <c r="AD98" i="41"/>
  <c r="AC98" i="41"/>
  <c r="AA98" i="41"/>
  <c r="Z98" i="41"/>
  <c r="Y98" i="41"/>
  <c r="X98" i="41"/>
  <c r="W98" i="41"/>
  <c r="V98" i="41"/>
  <c r="T98" i="41"/>
  <c r="S98" i="41"/>
  <c r="R98" i="41"/>
  <c r="Q98" i="41"/>
  <c r="P98" i="41"/>
  <c r="O98" i="41"/>
  <c r="HV97" i="41"/>
  <c r="HU97" i="41"/>
  <c r="HT97" i="41"/>
  <c r="HS97" i="41"/>
  <c r="HR97" i="41"/>
  <c r="HQ97" i="41"/>
  <c r="HO97" i="41"/>
  <c r="HN97" i="41"/>
  <c r="HM97" i="41"/>
  <c r="HL97" i="41"/>
  <c r="HK97" i="41"/>
  <c r="HJ97" i="41"/>
  <c r="HH97" i="41"/>
  <c r="HG97" i="41"/>
  <c r="HF97" i="41"/>
  <c r="HE97" i="41"/>
  <c r="HD97" i="41"/>
  <c r="HC97" i="41"/>
  <c r="HA97" i="41"/>
  <c r="GZ97" i="41"/>
  <c r="GY97" i="41"/>
  <c r="GX97" i="41"/>
  <c r="GW97" i="41"/>
  <c r="GV97" i="41"/>
  <c r="GT97" i="41"/>
  <c r="GS97" i="41"/>
  <c r="GR97" i="41"/>
  <c r="GQ97" i="41"/>
  <c r="GP97" i="41"/>
  <c r="GO97" i="41"/>
  <c r="GM97" i="41"/>
  <c r="GL97" i="41"/>
  <c r="GK97" i="41"/>
  <c r="GJ97" i="41"/>
  <c r="GI97" i="41"/>
  <c r="GH97" i="41"/>
  <c r="GF97" i="41"/>
  <c r="GE97" i="41"/>
  <c r="GD97" i="41"/>
  <c r="GC97" i="41"/>
  <c r="GB97" i="41"/>
  <c r="GA97" i="41"/>
  <c r="FY97" i="41"/>
  <c r="FX97" i="41"/>
  <c r="FW97" i="41"/>
  <c r="FV97" i="41"/>
  <c r="FU97" i="41"/>
  <c r="FT97" i="41"/>
  <c r="FR97" i="41"/>
  <c r="FQ97" i="41"/>
  <c r="FP97" i="41"/>
  <c r="FO97" i="41"/>
  <c r="FN97" i="41"/>
  <c r="FM97" i="41"/>
  <c r="FK97" i="41"/>
  <c r="FJ97" i="41"/>
  <c r="FI97" i="41"/>
  <c r="FH97" i="41"/>
  <c r="FG97" i="41"/>
  <c r="FF97" i="41"/>
  <c r="FD97" i="41"/>
  <c r="FC97" i="41"/>
  <c r="FB97" i="41"/>
  <c r="FA97" i="41"/>
  <c r="EZ97" i="41"/>
  <c r="EY97" i="41"/>
  <c r="EW97" i="41"/>
  <c r="EV97" i="41"/>
  <c r="EU97" i="41"/>
  <c r="ET97" i="41"/>
  <c r="ES97" i="41"/>
  <c r="ER97" i="41"/>
  <c r="EP97" i="41"/>
  <c r="EO97" i="41"/>
  <c r="EN97" i="41"/>
  <c r="EM97" i="41"/>
  <c r="EL97" i="41"/>
  <c r="EK97" i="41"/>
  <c r="EI97" i="41"/>
  <c r="EH97" i="41"/>
  <c r="EG97" i="41"/>
  <c r="EF97" i="41"/>
  <c r="EE97" i="41"/>
  <c r="ED97" i="41"/>
  <c r="EB97" i="41"/>
  <c r="EA97" i="41"/>
  <c r="DZ97" i="41"/>
  <c r="DY97" i="41"/>
  <c r="DX97" i="41"/>
  <c r="DW97" i="41"/>
  <c r="DU97" i="41"/>
  <c r="DT97" i="41"/>
  <c r="DS97" i="41"/>
  <c r="DR97" i="41"/>
  <c r="DQ97" i="41"/>
  <c r="DP97" i="41"/>
  <c r="DN97" i="41"/>
  <c r="DM97" i="41"/>
  <c r="DL97" i="41"/>
  <c r="DK97" i="41"/>
  <c r="DJ97" i="41"/>
  <c r="DI97" i="41"/>
  <c r="DG97" i="41"/>
  <c r="DF97" i="41"/>
  <c r="DE97" i="41"/>
  <c r="DD97" i="41"/>
  <c r="DC97" i="41"/>
  <c r="DB97" i="41"/>
  <c r="CZ97" i="41"/>
  <c r="CY97" i="41"/>
  <c r="CX97" i="41"/>
  <c r="CW97" i="41"/>
  <c r="CV97" i="41"/>
  <c r="CU97" i="41"/>
  <c r="CS97" i="41"/>
  <c r="CR97" i="41"/>
  <c r="CQ97" i="41"/>
  <c r="CP97" i="41"/>
  <c r="CO97" i="41"/>
  <c r="CN97" i="41"/>
  <c r="CL97" i="41"/>
  <c r="CK97" i="41"/>
  <c r="CJ97" i="41"/>
  <c r="CI97" i="41"/>
  <c r="CH97" i="41"/>
  <c r="CG97" i="41"/>
  <c r="CE97" i="41"/>
  <c r="CD97" i="41"/>
  <c r="CC97" i="41"/>
  <c r="CB97" i="41"/>
  <c r="CA97" i="41"/>
  <c r="BZ97" i="41"/>
  <c r="BX97" i="41"/>
  <c r="BW97" i="41"/>
  <c r="BV97" i="41"/>
  <c r="BU97" i="41"/>
  <c r="BT97" i="41"/>
  <c r="BS97" i="41"/>
  <c r="BQ97" i="41"/>
  <c r="BP97" i="41"/>
  <c r="BO97" i="41"/>
  <c r="BN97" i="41"/>
  <c r="BM97" i="41"/>
  <c r="BL97" i="41"/>
  <c r="BJ97" i="41"/>
  <c r="BI97" i="41"/>
  <c r="BH97" i="41"/>
  <c r="BG97" i="41"/>
  <c r="BF97" i="41"/>
  <c r="BE97" i="41"/>
  <c r="BC97" i="41"/>
  <c r="BB97" i="41"/>
  <c r="BA97" i="41"/>
  <c r="AZ97" i="41"/>
  <c r="AY97" i="41"/>
  <c r="AX97" i="41"/>
  <c r="AV97" i="41"/>
  <c r="AU97" i="41"/>
  <c r="AT97" i="41"/>
  <c r="AS97" i="41"/>
  <c r="AR97" i="41"/>
  <c r="AQ97" i="41"/>
  <c r="AO97" i="41"/>
  <c r="AN97" i="41"/>
  <c r="AM97" i="41"/>
  <c r="AL97" i="41"/>
  <c r="AK97" i="41"/>
  <c r="AJ97" i="41"/>
  <c r="AH97" i="41"/>
  <c r="AG97" i="41"/>
  <c r="AF97" i="41"/>
  <c r="AE97" i="41"/>
  <c r="AD97" i="41"/>
  <c r="AC97" i="41"/>
  <c r="AA97" i="41"/>
  <c r="Z97" i="41"/>
  <c r="Y97" i="41"/>
  <c r="X97" i="41"/>
  <c r="W97" i="41"/>
  <c r="V97" i="41"/>
  <c r="T97" i="41"/>
  <c r="S97" i="41"/>
  <c r="R97" i="41"/>
  <c r="Q97" i="41"/>
  <c r="P97" i="41"/>
  <c r="O97" i="41"/>
  <c r="HV96" i="41"/>
  <c r="HU96" i="41"/>
  <c r="HT96" i="41"/>
  <c r="HS96" i="41"/>
  <c r="HR96" i="41"/>
  <c r="HQ96" i="41"/>
  <c r="HO96" i="41"/>
  <c r="HN96" i="41"/>
  <c r="HM96" i="41"/>
  <c r="HL96" i="41"/>
  <c r="HK96" i="41"/>
  <c r="HJ96" i="41"/>
  <c r="HH96" i="41"/>
  <c r="HG96" i="41"/>
  <c r="HF96" i="41"/>
  <c r="HE96" i="41"/>
  <c r="HD96" i="41"/>
  <c r="HC96" i="41"/>
  <c r="HA96" i="41"/>
  <c r="GZ96" i="41"/>
  <c r="GY96" i="41"/>
  <c r="GX96" i="41"/>
  <c r="GW96" i="41"/>
  <c r="GV96" i="41"/>
  <c r="GT96" i="41"/>
  <c r="GS96" i="41"/>
  <c r="GR96" i="41"/>
  <c r="GQ96" i="41"/>
  <c r="GP96" i="41"/>
  <c r="GO96" i="41"/>
  <c r="GM96" i="41"/>
  <c r="GL96" i="41"/>
  <c r="GK96" i="41"/>
  <c r="GJ96" i="41"/>
  <c r="GI96" i="41"/>
  <c r="GH96" i="41"/>
  <c r="GF96" i="41"/>
  <c r="GE96" i="41"/>
  <c r="GD96" i="41"/>
  <c r="GC96" i="41"/>
  <c r="GB96" i="41"/>
  <c r="GA96" i="41"/>
  <c r="FY96" i="41"/>
  <c r="FX96" i="41"/>
  <c r="FW96" i="41"/>
  <c r="FV96" i="41"/>
  <c r="FU96" i="41"/>
  <c r="FT96" i="41"/>
  <c r="FR96" i="41"/>
  <c r="FQ96" i="41"/>
  <c r="FP96" i="41"/>
  <c r="FO96" i="41"/>
  <c r="FN96" i="41"/>
  <c r="FM96" i="41"/>
  <c r="FK96" i="41"/>
  <c r="FJ96" i="41"/>
  <c r="FI96" i="41"/>
  <c r="FH96" i="41"/>
  <c r="FG96" i="41"/>
  <c r="FF96" i="41"/>
  <c r="FD96" i="41"/>
  <c r="FC96" i="41"/>
  <c r="FB96" i="41"/>
  <c r="FA96" i="41"/>
  <c r="EZ96" i="41"/>
  <c r="EY96" i="41"/>
  <c r="EW96" i="41"/>
  <c r="EV96" i="41"/>
  <c r="EU96" i="41"/>
  <c r="ET96" i="41"/>
  <c r="ES96" i="41"/>
  <c r="ER96" i="41"/>
  <c r="EP96" i="41"/>
  <c r="EO96" i="41"/>
  <c r="EN96" i="41"/>
  <c r="EM96" i="41"/>
  <c r="EL96" i="41"/>
  <c r="EK96" i="41"/>
  <c r="EI96" i="41"/>
  <c r="EH96" i="41"/>
  <c r="EG96" i="41"/>
  <c r="EF96" i="41"/>
  <c r="EE96" i="41"/>
  <c r="ED96" i="41"/>
  <c r="EB96" i="41"/>
  <c r="EA96" i="41"/>
  <c r="DZ96" i="41"/>
  <c r="DY96" i="41"/>
  <c r="DX96" i="41"/>
  <c r="DW96" i="41"/>
  <c r="DU96" i="41"/>
  <c r="DT96" i="41"/>
  <c r="DS96" i="41"/>
  <c r="DR96" i="41"/>
  <c r="DQ96" i="41"/>
  <c r="DP96" i="41"/>
  <c r="DN96" i="41"/>
  <c r="DM96" i="41"/>
  <c r="DL96" i="41"/>
  <c r="DK96" i="41"/>
  <c r="DJ96" i="41"/>
  <c r="DI96" i="41"/>
  <c r="DG96" i="41"/>
  <c r="DF96" i="41"/>
  <c r="DE96" i="41"/>
  <c r="DD96" i="41"/>
  <c r="DC96" i="41"/>
  <c r="DB96" i="41"/>
  <c r="CZ96" i="41"/>
  <c r="CY96" i="41"/>
  <c r="CX96" i="41"/>
  <c r="CW96" i="41"/>
  <c r="CV96" i="41"/>
  <c r="CU96" i="41"/>
  <c r="CS96" i="41"/>
  <c r="CR96" i="41"/>
  <c r="CQ96" i="41"/>
  <c r="CP96" i="41"/>
  <c r="CO96" i="41"/>
  <c r="CN96" i="41"/>
  <c r="CL96" i="41"/>
  <c r="CK96" i="41"/>
  <c r="CJ96" i="41"/>
  <c r="CI96" i="41"/>
  <c r="CH96" i="41"/>
  <c r="CG96" i="41"/>
  <c r="CE96" i="41"/>
  <c r="CD96" i="41"/>
  <c r="CC96" i="41"/>
  <c r="CB96" i="41"/>
  <c r="CA96" i="41"/>
  <c r="BZ96" i="41"/>
  <c r="BX96" i="41"/>
  <c r="BW96" i="41"/>
  <c r="BV96" i="41"/>
  <c r="BU96" i="41"/>
  <c r="BT96" i="41"/>
  <c r="BS96" i="41"/>
  <c r="BQ96" i="41"/>
  <c r="BP96" i="41"/>
  <c r="BO96" i="41"/>
  <c r="BN96" i="41"/>
  <c r="BM96" i="41"/>
  <c r="BL96" i="41"/>
  <c r="BJ96" i="41"/>
  <c r="BI96" i="41"/>
  <c r="BH96" i="41"/>
  <c r="BG96" i="41"/>
  <c r="BF96" i="41"/>
  <c r="BE96" i="41"/>
  <c r="BC96" i="41"/>
  <c r="BB96" i="41"/>
  <c r="BA96" i="41"/>
  <c r="AZ96" i="41"/>
  <c r="AY96" i="41"/>
  <c r="AX96" i="41"/>
  <c r="AV96" i="41"/>
  <c r="AU96" i="41"/>
  <c r="AT96" i="41"/>
  <c r="AS96" i="41"/>
  <c r="AR96" i="41"/>
  <c r="AQ96" i="41"/>
  <c r="AO96" i="41"/>
  <c r="AN96" i="41"/>
  <c r="AM96" i="41"/>
  <c r="AL96" i="41"/>
  <c r="AK96" i="41"/>
  <c r="AJ96" i="41"/>
  <c r="AH96" i="41"/>
  <c r="AG96" i="41"/>
  <c r="AF96" i="41"/>
  <c r="AE96" i="41"/>
  <c r="AD96" i="41"/>
  <c r="AC96" i="41"/>
  <c r="AA96" i="41"/>
  <c r="Z96" i="41"/>
  <c r="Y96" i="41"/>
  <c r="X96" i="41"/>
  <c r="W96" i="41"/>
  <c r="V96" i="41"/>
  <c r="T96" i="41"/>
  <c r="S96" i="41"/>
  <c r="R96" i="41"/>
  <c r="Q96" i="41"/>
  <c r="P96" i="41"/>
  <c r="O96" i="41"/>
  <c r="HV95" i="41"/>
  <c r="HU95" i="41"/>
  <c r="HT95" i="41"/>
  <c r="HS95" i="41"/>
  <c r="HR95" i="41"/>
  <c r="HQ95" i="41"/>
  <c r="HO95" i="41"/>
  <c r="HN95" i="41"/>
  <c r="HM95" i="41"/>
  <c r="HL95" i="41"/>
  <c r="HK95" i="41"/>
  <c r="HJ95" i="41"/>
  <c r="HH95" i="41"/>
  <c r="HG95" i="41"/>
  <c r="HF95" i="41"/>
  <c r="HE95" i="41"/>
  <c r="HD95" i="41"/>
  <c r="HC95" i="41"/>
  <c r="HA95" i="41"/>
  <c r="GZ95" i="41"/>
  <c r="GY95" i="41"/>
  <c r="GX95" i="41"/>
  <c r="GW95" i="41"/>
  <c r="GV95" i="41"/>
  <c r="GT95" i="41"/>
  <c r="GS95" i="41"/>
  <c r="GR95" i="41"/>
  <c r="GQ95" i="41"/>
  <c r="GP95" i="41"/>
  <c r="GO95" i="41"/>
  <c r="GM95" i="41"/>
  <c r="GL95" i="41"/>
  <c r="GK95" i="41"/>
  <c r="GJ95" i="41"/>
  <c r="GI95" i="41"/>
  <c r="GH95" i="41"/>
  <c r="GF95" i="41"/>
  <c r="GE95" i="41"/>
  <c r="GD95" i="41"/>
  <c r="GC95" i="41"/>
  <c r="GB95" i="41"/>
  <c r="GA95" i="41"/>
  <c r="FY95" i="41"/>
  <c r="FX95" i="41"/>
  <c r="FW95" i="41"/>
  <c r="FV95" i="41"/>
  <c r="FU95" i="41"/>
  <c r="FT95" i="41"/>
  <c r="FR95" i="41"/>
  <c r="FQ95" i="41"/>
  <c r="FP95" i="41"/>
  <c r="FO95" i="41"/>
  <c r="FN95" i="41"/>
  <c r="FM95" i="41"/>
  <c r="FK95" i="41"/>
  <c r="FJ95" i="41"/>
  <c r="FI95" i="41"/>
  <c r="FH95" i="41"/>
  <c r="FG95" i="41"/>
  <c r="FF95" i="41"/>
  <c r="FD95" i="41"/>
  <c r="FC95" i="41"/>
  <c r="FB95" i="41"/>
  <c r="FA95" i="41"/>
  <c r="EZ95" i="41"/>
  <c r="EY95" i="41"/>
  <c r="EW95" i="41"/>
  <c r="EV95" i="41"/>
  <c r="EU95" i="41"/>
  <c r="ET95" i="41"/>
  <c r="ES95" i="41"/>
  <c r="ER95" i="41"/>
  <c r="EP95" i="41"/>
  <c r="EO95" i="41"/>
  <c r="EN95" i="41"/>
  <c r="EM95" i="41"/>
  <c r="EL95" i="41"/>
  <c r="EK95" i="41"/>
  <c r="EI95" i="41"/>
  <c r="EH95" i="41"/>
  <c r="EG95" i="41"/>
  <c r="EF95" i="41"/>
  <c r="EE95" i="41"/>
  <c r="ED95" i="41"/>
  <c r="EB95" i="41"/>
  <c r="EA95" i="41"/>
  <c r="DZ95" i="41"/>
  <c r="DY95" i="41"/>
  <c r="DX95" i="41"/>
  <c r="DW95" i="41"/>
  <c r="DU95" i="41"/>
  <c r="DT95" i="41"/>
  <c r="DS95" i="41"/>
  <c r="DR95" i="41"/>
  <c r="DQ95" i="41"/>
  <c r="DP95" i="41"/>
  <c r="DN95" i="41"/>
  <c r="DM95" i="41"/>
  <c r="DL95" i="41"/>
  <c r="DK95" i="41"/>
  <c r="DJ95" i="41"/>
  <c r="DI95" i="41"/>
  <c r="DG95" i="41"/>
  <c r="DF95" i="41"/>
  <c r="DE95" i="41"/>
  <c r="DD95" i="41"/>
  <c r="DC95" i="41"/>
  <c r="DB95" i="41"/>
  <c r="CZ95" i="41"/>
  <c r="CY95" i="41"/>
  <c r="CX95" i="41"/>
  <c r="CW95" i="41"/>
  <c r="CV95" i="41"/>
  <c r="CU95" i="41"/>
  <c r="CS95" i="41"/>
  <c r="CR95" i="41"/>
  <c r="CQ95" i="41"/>
  <c r="CP95" i="41"/>
  <c r="CO95" i="41"/>
  <c r="CN95" i="41"/>
  <c r="CL95" i="41"/>
  <c r="CK95" i="41"/>
  <c r="CJ95" i="41"/>
  <c r="CI95" i="41"/>
  <c r="CH95" i="41"/>
  <c r="CG95" i="41"/>
  <c r="CE95" i="41"/>
  <c r="CD95" i="41"/>
  <c r="CC95" i="41"/>
  <c r="CB95" i="41"/>
  <c r="CA95" i="41"/>
  <c r="BZ95" i="41"/>
  <c r="BX95" i="41"/>
  <c r="BW95" i="41"/>
  <c r="BV95" i="41"/>
  <c r="BU95" i="41"/>
  <c r="BT95" i="41"/>
  <c r="BS95" i="41"/>
  <c r="BQ95" i="41"/>
  <c r="BP95" i="41"/>
  <c r="BO95" i="41"/>
  <c r="BN95" i="41"/>
  <c r="BM95" i="41"/>
  <c r="BL95" i="41"/>
  <c r="BJ95" i="41"/>
  <c r="BI95" i="41"/>
  <c r="BH95" i="41"/>
  <c r="BG95" i="41"/>
  <c r="BF95" i="41"/>
  <c r="BE95" i="41"/>
  <c r="BC95" i="41"/>
  <c r="BB95" i="41"/>
  <c r="BA95" i="41"/>
  <c r="AZ95" i="41"/>
  <c r="AY95" i="41"/>
  <c r="AX95" i="41"/>
  <c r="AV95" i="41"/>
  <c r="AU95" i="41"/>
  <c r="AT95" i="41"/>
  <c r="AS95" i="41"/>
  <c r="AR95" i="41"/>
  <c r="AQ95" i="41"/>
  <c r="AO95" i="41"/>
  <c r="AN95" i="41"/>
  <c r="AM95" i="41"/>
  <c r="AL95" i="41"/>
  <c r="AK95" i="41"/>
  <c r="AJ95" i="41"/>
  <c r="AH95" i="41"/>
  <c r="AG95" i="41"/>
  <c r="AF95" i="41"/>
  <c r="AE95" i="41"/>
  <c r="AD95" i="41"/>
  <c r="AC95" i="41"/>
  <c r="AA95" i="41"/>
  <c r="Z95" i="41"/>
  <c r="Y95" i="41"/>
  <c r="X95" i="41"/>
  <c r="W95" i="41"/>
  <c r="V95" i="41"/>
  <c r="T95" i="41"/>
  <c r="S95" i="41"/>
  <c r="R95" i="41"/>
  <c r="Q95" i="41"/>
  <c r="P95" i="41"/>
  <c r="O95" i="41"/>
  <c r="HV94" i="41"/>
  <c r="HU94" i="41"/>
  <c r="HT94" i="41"/>
  <c r="HS94" i="41"/>
  <c r="HR94" i="41"/>
  <c r="HQ94" i="41"/>
  <c r="HO94" i="41"/>
  <c r="HN94" i="41"/>
  <c r="HM94" i="41"/>
  <c r="HL94" i="41"/>
  <c r="HK94" i="41"/>
  <c r="HJ94" i="41"/>
  <c r="HH94" i="41"/>
  <c r="HG94" i="41"/>
  <c r="HF94" i="41"/>
  <c r="HE94" i="41"/>
  <c r="HD94" i="41"/>
  <c r="HC94" i="41"/>
  <c r="HA94" i="41"/>
  <c r="GZ94" i="41"/>
  <c r="GY94" i="41"/>
  <c r="GX94" i="41"/>
  <c r="GW94" i="41"/>
  <c r="GV94" i="41"/>
  <c r="GT94" i="41"/>
  <c r="GS94" i="41"/>
  <c r="GR94" i="41"/>
  <c r="GQ94" i="41"/>
  <c r="GP94" i="41"/>
  <c r="GO94" i="41"/>
  <c r="GM94" i="41"/>
  <c r="GL94" i="41"/>
  <c r="GK94" i="41"/>
  <c r="GJ94" i="41"/>
  <c r="GI94" i="41"/>
  <c r="GH94" i="41"/>
  <c r="GF94" i="41"/>
  <c r="GE94" i="41"/>
  <c r="GD94" i="41"/>
  <c r="GC94" i="41"/>
  <c r="GB94" i="41"/>
  <c r="GA94" i="41"/>
  <c r="FY94" i="41"/>
  <c r="FX94" i="41"/>
  <c r="FW94" i="41"/>
  <c r="FV94" i="41"/>
  <c r="FU94" i="41"/>
  <c r="FT94" i="41"/>
  <c r="FR94" i="41"/>
  <c r="FQ94" i="41"/>
  <c r="FP94" i="41"/>
  <c r="FO94" i="41"/>
  <c r="FN94" i="41"/>
  <c r="FM94" i="41"/>
  <c r="FK94" i="41"/>
  <c r="FJ94" i="41"/>
  <c r="FI94" i="41"/>
  <c r="FH94" i="41"/>
  <c r="FG94" i="41"/>
  <c r="FF94" i="41"/>
  <c r="FD94" i="41"/>
  <c r="FC94" i="41"/>
  <c r="FB94" i="41"/>
  <c r="FA94" i="41"/>
  <c r="EZ94" i="41"/>
  <c r="EY94" i="41"/>
  <c r="EW94" i="41"/>
  <c r="EV94" i="41"/>
  <c r="EU94" i="41"/>
  <c r="ET94" i="41"/>
  <c r="ES94" i="41"/>
  <c r="ER94" i="41"/>
  <c r="EP94" i="41"/>
  <c r="EO94" i="41"/>
  <c r="EN94" i="41"/>
  <c r="EM94" i="41"/>
  <c r="EL94" i="41"/>
  <c r="EK94" i="41"/>
  <c r="EI94" i="41"/>
  <c r="EH94" i="41"/>
  <c r="EG94" i="41"/>
  <c r="EF94" i="41"/>
  <c r="EE94" i="41"/>
  <c r="ED94" i="41"/>
  <c r="EB94" i="41"/>
  <c r="EA94" i="41"/>
  <c r="DZ94" i="41"/>
  <c r="DY94" i="41"/>
  <c r="DX94" i="41"/>
  <c r="DW94" i="41"/>
  <c r="DU94" i="41"/>
  <c r="DT94" i="41"/>
  <c r="DS94" i="41"/>
  <c r="DR94" i="41"/>
  <c r="DQ94" i="41"/>
  <c r="DP94" i="41"/>
  <c r="DN94" i="41"/>
  <c r="DM94" i="41"/>
  <c r="DL94" i="41"/>
  <c r="DK94" i="41"/>
  <c r="DJ94" i="41"/>
  <c r="DI94" i="41"/>
  <c r="DG94" i="41"/>
  <c r="DF94" i="41"/>
  <c r="DE94" i="41"/>
  <c r="DD94" i="41"/>
  <c r="DC94" i="41"/>
  <c r="DB94" i="41"/>
  <c r="CZ94" i="41"/>
  <c r="CY94" i="41"/>
  <c r="CX94" i="41"/>
  <c r="CW94" i="41"/>
  <c r="CV94" i="41"/>
  <c r="CU94" i="41"/>
  <c r="CS94" i="41"/>
  <c r="CR94" i="41"/>
  <c r="CQ94" i="41"/>
  <c r="CP94" i="41"/>
  <c r="CO94" i="41"/>
  <c r="CN94" i="41"/>
  <c r="CL94" i="41"/>
  <c r="CK94" i="41"/>
  <c r="CJ94" i="41"/>
  <c r="CI94" i="41"/>
  <c r="CH94" i="41"/>
  <c r="CG94" i="41"/>
  <c r="CE94" i="41"/>
  <c r="CD94" i="41"/>
  <c r="CC94" i="41"/>
  <c r="CB94" i="41"/>
  <c r="CA94" i="41"/>
  <c r="BZ94" i="41"/>
  <c r="BX94" i="41"/>
  <c r="BW94" i="41"/>
  <c r="BV94" i="41"/>
  <c r="BU94" i="41"/>
  <c r="BT94" i="41"/>
  <c r="BS94" i="41"/>
  <c r="BQ94" i="41"/>
  <c r="BP94" i="41"/>
  <c r="BO94" i="41"/>
  <c r="BN94" i="41"/>
  <c r="BM94" i="41"/>
  <c r="BL94" i="41"/>
  <c r="BJ94" i="41"/>
  <c r="BI94" i="41"/>
  <c r="BH94" i="41"/>
  <c r="BG94" i="41"/>
  <c r="BF94" i="41"/>
  <c r="BE94" i="41"/>
  <c r="BC94" i="41"/>
  <c r="BB94" i="41"/>
  <c r="BA94" i="41"/>
  <c r="AZ94" i="41"/>
  <c r="AY94" i="41"/>
  <c r="AX94" i="41"/>
  <c r="AV94" i="41"/>
  <c r="AU94" i="41"/>
  <c r="AT94" i="41"/>
  <c r="AS94" i="41"/>
  <c r="AR94" i="41"/>
  <c r="AQ94" i="41"/>
  <c r="AO94" i="41"/>
  <c r="AN94" i="41"/>
  <c r="AM94" i="41"/>
  <c r="AL94" i="41"/>
  <c r="AK94" i="41"/>
  <c r="AJ94" i="41"/>
  <c r="AH94" i="41"/>
  <c r="AG94" i="41"/>
  <c r="AF94" i="41"/>
  <c r="AE94" i="41"/>
  <c r="AD94" i="41"/>
  <c r="AC94" i="41"/>
  <c r="AA94" i="41"/>
  <c r="Z94" i="41"/>
  <c r="Y94" i="41"/>
  <c r="X94" i="41"/>
  <c r="W94" i="41"/>
  <c r="V94" i="41"/>
  <c r="T94" i="41"/>
  <c r="S94" i="41"/>
  <c r="R94" i="41"/>
  <c r="Q94" i="41"/>
  <c r="P94" i="41"/>
  <c r="O94" i="41"/>
  <c r="HV93" i="41"/>
  <c r="HU93" i="41"/>
  <c r="HT93" i="41"/>
  <c r="HS93" i="41"/>
  <c r="HR93" i="41"/>
  <c r="HQ93" i="41"/>
  <c r="HO93" i="41"/>
  <c r="HN93" i="41"/>
  <c r="HM93" i="41"/>
  <c r="HL93" i="41"/>
  <c r="HK93" i="41"/>
  <c r="HJ93" i="41"/>
  <c r="HH93" i="41"/>
  <c r="HG93" i="41"/>
  <c r="HF93" i="41"/>
  <c r="HE93" i="41"/>
  <c r="HD93" i="41"/>
  <c r="HC93" i="41"/>
  <c r="HA93" i="41"/>
  <c r="GZ93" i="41"/>
  <c r="GY93" i="41"/>
  <c r="GX93" i="41"/>
  <c r="GW93" i="41"/>
  <c r="GV93" i="41"/>
  <c r="GT93" i="41"/>
  <c r="GS93" i="41"/>
  <c r="GR93" i="41"/>
  <c r="GQ93" i="41"/>
  <c r="GP93" i="41"/>
  <c r="GO93" i="41"/>
  <c r="GM93" i="41"/>
  <c r="GL93" i="41"/>
  <c r="GK93" i="41"/>
  <c r="GJ93" i="41"/>
  <c r="GI93" i="41"/>
  <c r="GH93" i="41"/>
  <c r="GF93" i="41"/>
  <c r="GE93" i="41"/>
  <c r="GD93" i="41"/>
  <c r="GC93" i="41"/>
  <c r="GB93" i="41"/>
  <c r="GA93" i="41"/>
  <c r="FY93" i="41"/>
  <c r="FX93" i="41"/>
  <c r="FW93" i="41"/>
  <c r="FV93" i="41"/>
  <c r="FU93" i="41"/>
  <c r="FT93" i="41"/>
  <c r="FR93" i="41"/>
  <c r="FQ93" i="41"/>
  <c r="FP93" i="41"/>
  <c r="FO93" i="41"/>
  <c r="FN93" i="41"/>
  <c r="FM93" i="41"/>
  <c r="FK93" i="41"/>
  <c r="FJ93" i="41"/>
  <c r="FI93" i="41"/>
  <c r="FH93" i="41"/>
  <c r="FG93" i="41"/>
  <c r="FF93" i="41"/>
  <c r="FD93" i="41"/>
  <c r="FC93" i="41"/>
  <c r="FB93" i="41"/>
  <c r="FA93" i="41"/>
  <c r="EZ93" i="41"/>
  <c r="EY93" i="41"/>
  <c r="EW93" i="41"/>
  <c r="EV93" i="41"/>
  <c r="EU93" i="41"/>
  <c r="ET93" i="41"/>
  <c r="ES93" i="41"/>
  <c r="ER93" i="41"/>
  <c r="EP93" i="41"/>
  <c r="EO93" i="41"/>
  <c r="EN93" i="41"/>
  <c r="EM93" i="41"/>
  <c r="EL93" i="41"/>
  <c r="EK93" i="41"/>
  <c r="EI93" i="41"/>
  <c r="EH93" i="41"/>
  <c r="EG93" i="41"/>
  <c r="EF93" i="41"/>
  <c r="EE93" i="41"/>
  <c r="ED93" i="41"/>
  <c r="EB93" i="41"/>
  <c r="EA93" i="41"/>
  <c r="DZ93" i="41"/>
  <c r="DY93" i="41"/>
  <c r="DX93" i="41"/>
  <c r="DW93" i="41"/>
  <c r="DU93" i="41"/>
  <c r="DT93" i="41"/>
  <c r="DS93" i="41"/>
  <c r="DR93" i="41"/>
  <c r="DQ93" i="41"/>
  <c r="DP93" i="41"/>
  <c r="DN93" i="41"/>
  <c r="DM93" i="41"/>
  <c r="DL93" i="41"/>
  <c r="DK93" i="41"/>
  <c r="DJ93" i="41"/>
  <c r="DI93" i="41"/>
  <c r="DG93" i="41"/>
  <c r="DF93" i="41"/>
  <c r="DE93" i="41"/>
  <c r="DD93" i="41"/>
  <c r="DC93" i="41"/>
  <c r="DB93" i="41"/>
  <c r="CZ93" i="41"/>
  <c r="CY93" i="41"/>
  <c r="CX93" i="41"/>
  <c r="CW93" i="41"/>
  <c r="CV93" i="41"/>
  <c r="CU93" i="41"/>
  <c r="CS93" i="41"/>
  <c r="CR93" i="41"/>
  <c r="CQ93" i="41"/>
  <c r="CP93" i="41"/>
  <c r="CO93" i="41"/>
  <c r="CN93" i="41"/>
  <c r="CL93" i="41"/>
  <c r="CK93" i="41"/>
  <c r="CJ93" i="41"/>
  <c r="CI93" i="41"/>
  <c r="CH93" i="41"/>
  <c r="CG93" i="41"/>
  <c r="CE93" i="41"/>
  <c r="CD93" i="41"/>
  <c r="CC93" i="41"/>
  <c r="CB93" i="41"/>
  <c r="CA93" i="41"/>
  <c r="BZ93" i="41"/>
  <c r="BX93" i="41"/>
  <c r="BW93" i="41"/>
  <c r="BV93" i="41"/>
  <c r="BU93" i="41"/>
  <c r="BT93" i="41"/>
  <c r="BS93" i="41"/>
  <c r="BQ93" i="41"/>
  <c r="BP93" i="41"/>
  <c r="BO93" i="41"/>
  <c r="BN93" i="41"/>
  <c r="BM93" i="41"/>
  <c r="BL93" i="41"/>
  <c r="BJ93" i="41"/>
  <c r="BI93" i="41"/>
  <c r="BH93" i="41"/>
  <c r="BG93" i="41"/>
  <c r="BF93" i="41"/>
  <c r="BE93" i="41"/>
  <c r="BC93" i="41"/>
  <c r="BB93" i="41"/>
  <c r="BA93" i="41"/>
  <c r="AZ93" i="41"/>
  <c r="AY93" i="41"/>
  <c r="AX93" i="41"/>
  <c r="AV93" i="41"/>
  <c r="AU93" i="41"/>
  <c r="AT93" i="41"/>
  <c r="AS93" i="41"/>
  <c r="AR93" i="41"/>
  <c r="AQ93" i="41"/>
  <c r="AO93" i="41"/>
  <c r="AN93" i="41"/>
  <c r="AM93" i="41"/>
  <c r="AL93" i="41"/>
  <c r="AK93" i="41"/>
  <c r="AJ93" i="41"/>
  <c r="AH93" i="41"/>
  <c r="AG93" i="41"/>
  <c r="AF93" i="41"/>
  <c r="AE93" i="41"/>
  <c r="AD93" i="41"/>
  <c r="AC93" i="41"/>
  <c r="AA93" i="41"/>
  <c r="Z93" i="41"/>
  <c r="Y93" i="41"/>
  <c r="X93" i="41"/>
  <c r="W93" i="41"/>
  <c r="V93" i="41"/>
  <c r="T93" i="41"/>
  <c r="S93" i="41"/>
  <c r="R93" i="41"/>
  <c r="Q93" i="41"/>
  <c r="P93" i="41"/>
  <c r="O93" i="41"/>
  <c r="HV92" i="41"/>
  <c r="HU92" i="41"/>
  <c r="HT92" i="41"/>
  <c r="HS92" i="41"/>
  <c r="HR92" i="41"/>
  <c r="HQ92" i="41"/>
  <c r="HO92" i="41"/>
  <c r="HN92" i="41"/>
  <c r="HM92" i="41"/>
  <c r="HL92" i="41"/>
  <c r="HK92" i="41"/>
  <c r="HJ92" i="41"/>
  <c r="HH92" i="41"/>
  <c r="HG92" i="41"/>
  <c r="HF92" i="41"/>
  <c r="HE92" i="41"/>
  <c r="HD92" i="41"/>
  <c r="HC92" i="41"/>
  <c r="HA92" i="41"/>
  <c r="GZ92" i="41"/>
  <c r="GY92" i="41"/>
  <c r="GX92" i="41"/>
  <c r="GW92" i="41"/>
  <c r="GV92" i="41"/>
  <c r="GT92" i="41"/>
  <c r="GS92" i="41"/>
  <c r="GR92" i="41"/>
  <c r="GQ92" i="41"/>
  <c r="GP92" i="41"/>
  <c r="GO92" i="41"/>
  <c r="GM92" i="41"/>
  <c r="GL92" i="41"/>
  <c r="GK92" i="41"/>
  <c r="GJ92" i="41"/>
  <c r="GI92" i="41"/>
  <c r="GH92" i="41"/>
  <c r="GF92" i="41"/>
  <c r="GE92" i="41"/>
  <c r="GD92" i="41"/>
  <c r="GC92" i="41"/>
  <c r="GB92" i="41"/>
  <c r="GA92" i="41"/>
  <c r="FY92" i="41"/>
  <c r="FX92" i="41"/>
  <c r="FW92" i="41"/>
  <c r="FV92" i="41"/>
  <c r="FU92" i="41"/>
  <c r="FT92" i="41"/>
  <c r="FR92" i="41"/>
  <c r="FQ92" i="41"/>
  <c r="FP92" i="41"/>
  <c r="FO92" i="41"/>
  <c r="FN92" i="41"/>
  <c r="FM92" i="41"/>
  <c r="FK92" i="41"/>
  <c r="FJ92" i="41"/>
  <c r="FI92" i="41"/>
  <c r="FH92" i="41"/>
  <c r="FG92" i="41"/>
  <c r="FF92" i="41"/>
  <c r="FD92" i="41"/>
  <c r="FC92" i="41"/>
  <c r="FB92" i="41"/>
  <c r="FA92" i="41"/>
  <c r="EZ92" i="41"/>
  <c r="EY92" i="41"/>
  <c r="EW92" i="41"/>
  <c r="EV92" i="41"/>
  <c r="EU92" i="41"/>
  <c r="ET92" i="41"/>
  <c r="ES92" i="41"/>
  <c r="ER92" i="41"/>
  <c r="EP92" i="41"/>
  <c r="EO92" i="41"/>
  <c r="EN92" i="41"/>
  <c r="EM92" i="41"/>
  <c r="EL92" i="41"/>
  <c r="EK92" i="41"/>
  <c r="EI92" i="41"/>
  <c r="EH92" i="41"/>
  <c r="EG92" i="41"/>
  <c r="EF92" i="41"/>
  <c r="EE92" i="41"/>
  <c r="ED92" i="41"/>
  <c r="EB92" i="41"/>
  <c r="EA92" i="41"/>
  <c r="DZ92" i="41"/>
  <c r="DY92" i="41"/>
  <c r="DX92" i="41"/>
  <c r="DW92" i="41"/>
  <c r="DU92" i="41"/>
  <c r="DT92" i="41"/>
  <c r="DS92" i="41"/>
  <c r="DR92" i="41"/>
  <c r="DQ92" i="41"/>
  <c r="DP92" i="41"/>
  <c r="DN92" i="41"/>
  <c r="DM92" i="41"/>
  <c r="DL92" i="41"/>
  <c r="DK92" i="41"/>
  <c r="DJ92" i="41"/>
  <c r="DI92" i="41"/>
  <c r="DG92" i="41"/>
  <c r="DF92" i="41"/>
  <c r="DE92" i="41"/>
  <c r="DD92" i="41"/>
  <c r="DC92" i="41"/>
  <c r="DB92" i="41"/>
  <c r="CZ92" i="41"/>
  <c r="CY92" i="41"/>
  <c r="CX92" i="41"/>
  <c r="CW92" i="41"/>
  <c r="CV92" i="41"/>
  <c r="CU92" i="41"/>
  <c r="CS92" i="41"/>
  <c r="CR92" i="41"/>
  <c r="CQ92" i="41"/>
  <c r="CP92" i="41"/>
  <c r="CO92" i="41"/>
  <c r="CN92" i="41"/>
  <c r="CL92" i="41"/>
  <c r="CK92" i="41"/>
  <c r="CJ92" i="41"/>
  <c r="CI92" i="41"/>
  <c r="CH92" i="41"/>
  <c r="CG92" i="41"/>
  <c r="CE92" i="41"/>
  <c r="CD92" i="41"/>
  <c r="CC92" i="41"/>
  <c r="CB92" i="41"/>
  <c r="CA92" i="41"/>
  <c r="BZ92" i="41"/>
  <c r="BX92" i="41"/>
  <c r="BW92" i="41"/>
  <c r="BV92" i="41"/>
  <c r="BU92" i="41"/>
  <c r="BT92" i="41"/>
  <c r="BS92" i="41"/>
  <c r="BQ92" i="41"/>
  <c r="BP92" i="41"/>
  <c r="BO92" i="41"/>
  <c r="BN92" i="41"/>
  <c r="BM92" i="41"/>
  <c r="BL92" i="41"/>
  <c r="BJ92" i="41"/>
  <c r="BI92" i="41"/>
  <c r="BH92" i="41"/>
  <c r="BG92" i="41"/>
  <c r="BF92" i="41"/>
  <c r="BE92" i="41"/>
  <c r="BC92" i="41"/>
  <c r="BB92" i="41"/>
  <c r="BA92" i="41"/>
  <c r="AZ92" i="41"/>
  <c r="AY92" i="41"/>
  <c r="AX92" i="41"/>
  <c r="AV92" i="41"/>
  <c r="AU92" i="41"/>
  <c r="AT92" i="41"/>
  <c r="AS92" i="41"/>
  <c r="AR92" i="41"/>
  <c r="AQ92" i="41"/>
  <c r="AO92" i="41"/>
  <c r="AN92" i="41"/>
  <c r="AM92" i="41"/>
  <c r="AL92" i="41"/>
  <c r="AK92" i="41"/>
  <c r="AJ92" i="41"/>
  <c r="AH92" i="41"/>
  <c r="AG92" i="41"/>
  <c r="AF92" i="41"/>
  <c r="AE92" i="41"/>
  <c r="AD92" i="41"/>
  <c r="AC92" i="41"/>
  <c r="AA92" i="41"/>
  <c r="Z92" i="41"/>
  <c r="Y92" i="41"/>
  <c r="X92" i="41"/>
  <c r="W92" i="41"/>
  <c r="V92" i="41"/>
  <c r="T92" i="41"/>
  <c r="S92" i="41"/>
  <c r="R92" i="41"/>
  <c r="Q92" i="41"/>
  <c r="P92" i="41"/>
  <c r="O92" i="41"/>
  <c r="HV91" i="41"/>
  <c r="HU91" i="41"/>
  <c r="HT91" i="41"/>
  <c r="HS91" i="41"/>
  <c r="HR91" i="41"/>
  <c r="HQ91" i="41"/>
  <c r="HO91" i="41"/>
  <c r="HN91" i="41"/>
  <c r="HM91" i="41"/>
  <c r="HL91" i="41"/>
  <c r="HK91" i="41"/>
  <c r="HJ91" i="41"/>
  <c r="HH91" i="41"/>
  <c r="HG91" i="41"/>
  <c r="HF91" i="41"/>
  <c r="HE91" i="41"/>
  <c r="HD91" i="41"/>
  <c r="HC91" i="41"/>
  <c r="HA91" i="41"/>
  <c r="GZ91" i="41"/>
  <c r="GY91" i="41"/>
  <c r="GX91" i="41"/>
  <c r="GW91" i="41"/>
  <c r="GV91" i="41"/>
  <c r="GT91" i="41"/>
  <c r="GS91" i="41"/>
  <c r="GR91" i="41"/>
  <c r="GQ91" i="41"/>
  <c r="GP91" i="41"/>
  <c r="GO91" i="41"/>
  <c r="GM91" i="41"/>
  <c r="GL91" i="41"/>
  <c r="GK91" i="41"/>
  <c r="GJ91" i="41"/>
  <c r="GI91" i="41"/>
  <c r="GH91" i="41"/>
  <c r="GF91" i="41"/>
  <c r="GE91" i="41"/>
  <c r="GD91" i="41"/>
  <c r="GC91" i="41"/>
  <c r="GB91" i="41"/>
  <c r="GA91" i="41"/>
  <c r="FY91" i="41"/>
  <c r="FX91" i="41"/>
  <c r="FW91" i="41"/>
  <c r="FV91" i="41"/>
  <c r="FU91" i="41"/>
  <c r="FT91" i="41"/>
  <c r="FR91" i="41"/>
  <c r="FQ91" i="41"/>
  <c r="FP91" i="41"/>
  <c r="FO91" i="41"/>
  <c r="FN91" i="41"/>
  <c r="FM91" i="41"/>
  <c r="FK91" i="41"/>
  <c r="FJ91" i="41"/>
  <c r="FI91" i="41"/>
  <c r="FH91" i="41"/>
  <c r="FG91" i="41"/>
  <c r="FF91" i="41"/>
  <c r="FD91" i="41"/>
  <c r="FC91" i="41"/>
  <c r="FB91" i="41"/>
  <c r="FA91" i="41"/>
  <c r="EZ91" i="41"/>
  <c r="EY91" i="41"/>
  <c r="EW91" i="41"/>
  <c r="EV91" i="41"/>
  <c r="EU91" i="41"/>
  <c r="ET91" i="41"/>
  <c r="ES91" i="41"/>
  <c r="ER91" i="41"/>
  <c r="EP91" i="41"/>
  <c r="EO91" i="41"/>
  <c r="EN91" i="41"/>
  <c r="EM91" i="41"/>
  <c r="EL91" i="41"/>
  <c r="EK91" i="41"/>
  <c r="EI91" i="41"/>
  <c r="EH91" i="41"/>
  <c r="EG91" i="41"/>
  <c r="EF91" i="41"/>
  <c r="EE91" i="41"/>
  <c r="ED91" i="41"/>
  <c r="EJ91" i="41" s="1"/>
  <c r="EB91" i="41"/>
  <c r="EA91" i="41"/>
  <c r="DZ91" i="41"/>
  <c r="DY91" i="41"/>
  <c r="DX91" i="41"/>
  <c r="DW91" i="41"/>
  <c r="DU91" i="41"/>
  <c r="DT91" i="41"/>
  <c r="DS91" i="41"/>
  <c r="DR91" i="41"/>
  <c r="DQ91" i="41"/>
  <c r="DP91" i="41"/>
  <c r="DN91" i="41"/>
  <c r="DM91" i="41"/>
  <c r="DL91" i="41"/>
  <c r="DK91" i="41"/>
  <c r="DJ91" i="41"/>
  <c r="DI91" i="41"/>
  <c r="DG91" i="41"/>
  <c r="DF91" i="41"/>
  <c r="DE91" i="41"/>
  <c r="DD91" i="41"/>
  <c r="DC91" i="41"/>
  <c r="DB91" i="41"/>
  <c r="CZ91" i="41"/>
  <c r="CY91" i="41"/>
  <c r="CX91" i="41"/>
  <c r="CW91" i="41"/>
  <c r="CV91" i="41"/>
  <c r="CU91" i="41"/>
  <c r="CS91" i="41"/>
  <c r="CR91" i="41"/>
  <c r="CQ91" i="41"/>
  <c r="CP91" i="41"/>
  <c r="CO91" i="41"/>
  <c r="CN91" i="41"/>
  <c r="CL91" i="41"/>
  <c r="CK91" i="41"/>
  <c r="CJ91" i="41"/>
  <c r="CI91" i="41"/>
  <c r="CH91" i="41"/>
  <c r="CG91" i="41"/>
  <c r="CE91" i="41"/>
  <c r="CD91" i="41"/>
  <c r="CC91" i="41"/>
  <c r="CB91" i="41"/>
  <c r="CA91" i="41"/>
  <c r="BZ91" i="41"/>
  <c r="BX91" i="41"/>
  <c r="BW91" i="41"/>
  <c r="BV91" i="41"/>
  <c r="BU91" i="41"/>
  <c r="BT91" i="41"/>
  <c r="BS91" i="41"/>
  <c r="BQ91" i="41"/>
  <c r="BP91" i="41"/>
  <c r="BO91" i="41"/>
  <c r="BN91" i="41"/>
  <c r="BM91" i="41"/>
  <c r="BL91" i="41"/>
  <c r="BJ91" i="41"/>
  <c r="BI91" i="41"/>
  <c r="BH91" i="41"/>
  <c r="BG91" i="41"/>
  <c r="BF91" i="41"/>
  <c r="BE91" i="41"/>
  <c r="BC91" i="41"/>
  <c r="BB91" i="41"/>
  <c r="BA91" i="41"/>
  <c r="AZ91" i="41"/>
  <c r="AY91" i="41"/>
  <c r="AX91" i="41"/>
  <c r="AV91" i="41"/>
  <c r="AU91" i="41"/>
  <c r="AT91" i="41"/>
  <c r="AS91" i="41"/>
  <c r="AR91" i="41"/>
  <c r="AQ91" i="41"/>
  <c r="AO91" i="41"/>
  <c r="AN91" i="41"/>
  <c r="AM91" i="41"/>
  <c r="AL91" i="41"/>
  <c r="AK91" i="41"/>
  <c r="AJ91" i="41"/>
  <c r="AH91" i="41"/>
  <c r="AG91" i="41"/>
  <c r="AF91" i="41"/>
  <c r="AE91" i="41"/>
  <c r="AD91" i="41"/>
  <c r="AC91" i="41"/>
  <c r="AA91" i="41"/>
  <c r="Z91" i="41"/>
  <c r="Y91" i="41"/>
  <c r="X91" i="41"/>
  <c r="W91" i="41"/>
  <c r="V91" i="41"/>
  <c r="T91" i="41"/>
  <c r="S91" i="41"/>
  <c r="R91" i="41"/>
  <c r="Q91" i="41"/>
  <c r="P91" i="41"/>
  <c r="O91" i="41"/>
  <c r="HV90" i="41"/>
  <c r="HU90" i="41"/>
  <c r="HT90" i="41"/>
  <c r="HS90" i="41"/>
  <c r="HR90" i="41"/>
  <c r="HQ90" i="41"/>
  <c r="HO90" i="41"/>
  <c r="HN90" i="41"/>
  <c r="HM90" i="41"/>
  <c r="HL90" i="41"/>
  <c r="HK90" i="41"/>
  <c r="HJ90" i="41"/>
  <c r="HH90" i="41"/>
  <c r="HG90" i="41"/>
  <c r="HF90" i="41"/>
  <c r="HE90" i="41"/>
  <c r="HD90" i="41"/>
  <c r="HC90" i="41"/>
  <c r="HA90" i="41"/>
  <c r="GZ90" i="41"/>
  <c r="GY90" i="41"/>
  <c r="GX90" i="41"/>
  <c r="GW90" i="41"/>
  <c r="GV90" i="41"/>
  <c r="GT90" i="41"/>
  <c r="GS90" i="41"/>
  <c r="GR90" i="41"/>
  <c r="GQ90" i="41"/>
  <c r="GP90" i="41"/>
  <c r="GO90" i="41"/>
  <c r="GM90" i="41"/>
  <c r="GL90" i="41"/>
  <c r="GK90" i="41"/>
  <c r="GJ90" i="41"/>
  <c r="GI90" i="41"/>
  <c r="GH90" i="41"/>
  <c r="GF90" i="41"/>
  <c r="GE90" i="41"/>
  <c r="GD90" i="41"/>
  <c r="GC90" i="41"/>
  <c r="GB90" i="41"/>
  <c r="GA90" i="41"/>
  <c r="FY90" i="41"/>
  <c r="FX90" i="41"/>
  <c r="FW90" i="41"/>
  <c r="FV90" i="41"/>
  <c r="FU90" i="41"/>
  <c r="FT90" i="41"/>
  <c r="FR90" i="41"/>
  <c r="FQ90" i="41"/>
  <c r="FP90" i="41"/>
  <c r="FO90" i="41"/>
  <c r="FN90" i="41"/>
  <c r="FM90" i="41"/>
  <c r="FK90" i="41"/>
  <c r="FJ90" i="41"/>
  <c r="FI90" i="41"/>
  <c r="FH90" i="41"/>
  <c r="FG90" i="41"/>
  <c r="FF90" i="41"/>
  <c r="FD90" i="41"/>
  <c r="FC90" i="41"/>
  <c r="FB90" i="41"/>
  <c r="FA90" i="41"/>
  <c r="EZ90" i="41"/>
  <c r="EY90" i="41"/>
  <c r="EW90" i="41"/>
  <c r="EV90" i="41"/>
  <c r="EU90" i="41"/>
  <c r="ET90" i="41"/>
  <c r="ES90" i="41"/>
  <c r="ER90" i="41"/>
  <c r="EP90" i="41"/>
  <c r="EO90" i="41"/>
  <c r="EN90" i="41"/>
  <c r="EM90" i="41"/>
  <c r="EL90" i="41"/>
  <c r="EK90" i="41"/>
  <c r="EI90" i="41"/>
  <c r="EH90" i="41"/>
  <c r="EG90" i="41"/>
  <c r="EF90" i="41"/>
  <c r="EE90" i="41"/>
  <c r="ED90" i="41"/>
  <c r="EB90" i="41"/>
  <c r="EA90" i="41"/>
  <c r="DZ90" i="41"/>
  <c r="DY90" i="41"/>
  <c r="DX90" i="41"/>
  <c r="DW90" i="41"/>
  <c r="DU90" i="41"/>
  <c r="DT90" i="41"/>
  <c r="DS90" i="41"/>
  <c r="DR90" i="41"/>
  <c r="DQ90" i="41"/>
  <c r="DP90" i="41"/>
  <c r="DN90" i="41"/>
  <c r="DM90" i="41"/>
  <c r="DL90" i="41"/>
  <c r="DK90" i="41"/>
  <c r="DJ90" i="41"/>
  <c r="DI90" i="41"/>
  <c r="DG90" i="41"/>
  <c r="DF90" i="41"/>
  <c r="DE90" i="41"/>
  <c r="DD90" i="41"/>
  <c r="DC90" i="41"/>
  <c r="DB90" i="41"/>
  <c r="CZ90" i="41"/>
  <c r="CY90" i="41"/>
  <c r="CX90" i="41"/>
  <c r="CW90" i="41"/>
  <c r="CV90" i="41"/>
  <c r="CU90" i="41"/>
  <c r="CS90" i="41"/>
  <c r="CR90" i="41"/>
  <c r="CQ90" i="41"/>
  <c r="CP90" i="41"/>
  <c r="CO90" i="41"/>
  <c r="CN90" i="41"/>
  <c r="CL90" i="41"/>
  <c r="CK90" i="41"/>
  <c r="CJ90" i="41"/>
  <c r="CI90" i="41"/>
  <c r="CH90" i="41"/>
  <c r="CG90" i="41"/>
  <c r="CE90" i="41"/>
  <c r="CD90" i="41"/>
  <c r="CC90" i="41"/>
  <c r="CB90" i="41"/>
  <c r="CA90" i="41"/>
  <c r="BZ90" i="41"/>
  <c r="BX90" i="41"/>
  <c r="BW90" i="41"/>
  <c r="BV90" i="41"/>
  <c r="BU90" i="41"/>
  <c r="BT90" i="41"/>
  <c r="BS90" i="41"/>
  <c r="BQ90" i="41"/>
  <c r="BP90" i="41"/>
  <c r="BO90" i="41"/>
  <c r="BN90" i="41"/>
  <c r="BM90" i="41"/>
  <c r="BL90" i="41"/>
  <c r="BJ90" i="41"/>
  <c r="BI90" i="41"/>
  <c r="BH90" i="41"/>
  <c r="BG90" i="41"/>
  <c r="BF90" i="41"/>
  <c r="BE90" i="41"/>
  <c r="BC90" i="41"/>
  <c r="BB90" i="41"/>
  <c r="BA90" i="41"/>
  <c r="AZ90" i="41"/>
  <c r="AY90" i="41"/>
  <c r="AX90" i="41"/>
  <c r="AV90" i="41"/>
  <c r="AU90" i="41"/>
  <c r="AT90" i="41"/>
  <c r="AS90" i="41"/>
  <c r="AR90" i="41"/>
  <c r="AQ90" i="41"/>
  <c r="AO90" i="41"/>
  <c r="AN90" i="41"/>
  <c r="AM90" i="41"/>
  <c r="AL90" i="41"/>
  <c r="AK90" i="41"/>
  <c r="AJ90" i="41"/>
  <c r="AH90" i="41"/>
  <c r="AG90" i="41"/>
  <c r="AF90" i="41"/>
  <c r="AE90" i="41"/>
  <c r="AD90" i="41"/>
  <c r="AC90" i="41"/>
  <c r="AA90" i="41"/>
  <c r="Z90" i="41"/>
  <c r="Y90" i="41"/>
  <c r="X90" i="41"/>
  <c r="W90" i="41"/>
  <c r="V90" i="41"/>
  <c r="T90" i="41"/>
  <c r="S90" i="41"/>
  <c r="R90" i="41"/>
  <c r="Q90" i="41"/>
  <c r="P90" i="41"/>
  <c r="O90" i="41"/>
  <c r="HV89" i="41"/>
  <c r="HU89" i="41"/>
  <c r="HT89" i="41"/>
  <c r="HS89" i="41"/>
  <c r="HR89" i="41"/>
  <c r="HQ89" i="41"/>
  <c r="HO89" i="41"/>
  <c r="HN89" i="41"/>
  <c r="HM89" i="41"/>
  <c r="HL89" i="41"/>
  <c r="HK89" i="41"/>
  <c r="HJ89" i="41"/>
  <c r="HH89" i="41"/>
  <c r="HG89" i="41"/>
  <c r="HF89" i="41"/>
  <c r="HE89" i="41"/>
  <c r="HD89" i="41"/>
  <c r="HC89" i="41"/>
  <c r="HA89" i="41"/>
  <c r="GZ89" i="41"/>
  <c r="GY89" i="41"/>
  <c r="GX89" i="41"/>
  <c r="GW89" i="41"/>
  <c r="GV89" i="41"/>
  <c r="GT89" i="41"/>
  <c r="GS89" i="41"/>
  <c r="GR89" i="41"/>
  <c r="GQ89" i="41"/>
  <c r="GP89" i="41"/>
  <c r="GO89" i="41"/>
  <c r="GM89" i="41"/>
  <c r="GL89" i="41"/>
  <c r="GK89" i="41"/>
  <c r="GJ89" i="41"/>
  <c r="GI89" i="41"/>
  <c r="GH89" i="41"/>
  <c r="GF89" i="41"/>
  <c r="GE89" i="41"/>
  <c r="GD89" i="41"/>
  <c r="GC89" i="41"/>
  <c r="GB89" i="41"/>
  <c r="GA89" i="41"/>
  <c r="FY89" i="41"/>
  <c r="FX89" i="41"/>
  <c r="FW89" i="41"/>
  <c r="FV89" i="41"/>
  <c r="FU89" i="41"/>
  <c r="FT89" i="41"/>
  <c r="FR89" i="41"/>
  <c r="FQ89" i="41"/>
  <c r="FP89" i="41"/>
  <c r="FO89" i="41"/>
  <c r="FN89" i="41"/>
  <c r="FM89" i="41"/>
  <c r="FK89" i="41"/>
  <c r="FJ89" i="41"/>
  <c r="FI89" i="41"/>
  <c r="FH89" i="41"/>
  <c r="FG89" i="41"/>
  <c r="FF89" i="41"/>
  <c r="FD89" i="41"/>
  <c r="FC89" i="41"/>
  <c r="FB89" i="41"/>
  <c r="FA89" i="41"/>
  <c r="EZ89" i="41"/>
  <c r="EY89" i="41"/>
  <c r="EW89" i="41"/>
  <c r="EV89" i="41"/>
  <c r="EU89" i="41"/>
  <c r="ET89" i="41"/>
  <c r="ES89" i="41"/>
  <c r="ER89" i="41"/>
  <c r="EP89" i="41"/>
  <c r="EO89" i="41"/>
  <c r="EN89" i="41"/>
  <c r="EM89" i="41"/>
  <c r="EL89" i="41"/>
  <c r="EK89" i="41"/>
  <c r="EI89" i="41"/>
  <c r="EH89" i="41"/>
  <c r="EG89" i="41"/>
  <c r="EF89" i="41"/>
  <c r="EE89" i="41"/>
  <c r="ED89" i="41"/>
  <c r="EB89" i="41"/>
  <c r="EA89" i="41"/>
  <c r="DZ89" i="41"/>
  <c r="DY89" i="41"/>
  <c r="DX89" i="41"/>
  <c r="DW89" i="41"/>
  <c r="DU89" i="41"/>
  <c r="DT89" i="41"/>
  <c r="DS89" i="41"/>
  <c r="DR89" i="41"/>
  <c r="DQ89" i="41"/>
  <c r="DP89" i="41"/>
  <c r="DN89" i="41"/>
  <c r="DM89" i="41"/>
  <c r="DL89" i="41"/>
  <c r="DK89" i="41"/>
  <c r="DJ89" i="41"/>
  <c r="DI89" i="41"/>
  <c r="DG89" i="41"/>
  <c r="DF89" i="41"/>
  <c r="DE89" i="41"/>
  <c r="DD89" i="41"/>
  <c r="DC89" i="41"/>
  <c r="DB89" i="41"/>
  <c r="CZ89" i="41"/>
  <c r="CY89" i="41"/>
  <c r="CX89" i="41"/>
  <c r="CW89" i="41"/>
  <c r="CV89" i="41"/>
  <c r="CU89" i="41"/>
  <c r="CS89" i="41"/>
  <c r="CR89" i="41"/>
  <c r="CQ89" i="41"/>
  <c r="CP89" i="41"/>
  <c r="CO89" i="41"/>
  <c r="CN89" i="41"/>
  <c r="CL89" i="41"/>
  <c r="CK89" i="41"/>
  <c r="CJ89" i="41"/>
  <c r="CI89" i="41"/>
  <c r="CH89" i="41"/>
  <c r="CG89" i="41"/>
  <c r="CE89" i="41"/>
  <c r="CD89" i="41"/>
  <c r="CC89" i="41"/>
  <c r="CB89" i="41"/>
  <c r="CA89" i="41"/>
  <c r="BZ89" i="41"/>
  <c r="BX89" i="41"/>
  <c r="BW89" i="41"/>
  <c r="BV89" i="41"/>
  <c r="BU89" i="41"/>
  <c r="BT89" i="41"/>
  <c r="BS89" i="41"/>
  <c r="BQ89" i="41"/>
  <c r="BP89" i="41"/>
  <c r="BO89" i="41"/>
  <c r="BN89" i="41"/>
  <c r="BM89" i="41"/>
  <c r="BL89" i="41"/>
  <c r="BJ89" i="41"/>
  <c r="BI89" i="41"/>
  <c r="BH89" i="41"/>
  <c r="BG89" i="41"/>
  <c r="BF89" i="41"/>
  <c r="BE89" i="41"/>
  <c r="BC89" i="41"/>
  <c r="BB89" i="41"/>
  <c r="BA89" i="41"/>
  <c r="AZ89" i="41"/>
  <c r="AY89" i="41"/>
  <c r="AX89" i="41"/>
  <c r="AV89" i="41"/>
  <c r="AU89" i="41"/>
  <c r="AT89" i="41"/>
  <c r="AS89" i="41"/>
  <c r="AR89" i="41"/>
  <c r="AQ89" i="41"/>
  <c r="AO89" i="41"/>
  <c r="AN89" i="41"/>
  <c r="AM89" i="41"/>
  <c r="AL89" i="41"/>
  <c r="AK89" i="41"/>
  <c r="AJ89" i="41"/>
  <c r="AH89" i="41"/>
  <c r="AG89" i="41"/>
  <c r="AF89" i="41"/>
  <c r="AE89" i="41"/>
  <c r="AD89" i="41"/>
  <c r="AC89" i="41"/>
  <c r="AA89" i="41"/>
  <c r="Z89" i="41"/>
  <c r="Y89" i="41"/>
  <c r="X89" i="41"/>
  <c r="W89" i="41"/>
  <c r="V89" i="41"/>
  <c r="T89" i="41"/>
  <c r="S89" i="41"/>
  <c r="R89" i="41"/>
  <c r="Q89" i="41"/>
  <c r="P89" i="41"/>
  <c r="O89" i="41"/>
  <c r="HV88" i="41"/>
  <c r="HU88" i="41"/>
  <c r="HT88" i="41"/>
  <c r="HS88" i="41"/>
  <c r="HR88" i="41"/>
  <c r="HQ88" i="41"/>
  <c r="HO88" i="41"/>
  <c r="HN88" i="41"/>
  <c r="HM88" i="41"/>
  <c r="HL88" i="41"/>
  <c r="HK88" i="41"/>
  <c r="HJ88" i="41"/>
  <c r="HH88" i="41"/>
  <c r="HG88" i="41"/>
  <c r="HF88" i="41"/>
  <c r="HE88" i="41"/>
  <c r="HD88" i="41"/>
  <c r="HC88" i="41"/>
  <c r="HA88" i="41"/>
  <c r="GZ88" i="41"/>
  <c r="GY88" i="41"/>
  <c r="GX88" i="41"/>
  <c r="GW88" i="41"/>
  <c r="GV88" i="41"/>
  <c r="GT88" i="41"/>
  <c r="GS88" i="41"/>
  <c r="GR88" i="41"/>
  <c r="GQ88" i="41"/>
  <c r="GP88" i="41"/>
  <c r="GO88" i="41"/>
  <c r="GM88" i="41"/>
  <c r="GL88" i="41"/>
  <c r="GK88" i="41"/>
  <c r="GJ88" i="41"/>
  <c r="GI88" i="41"/>
  <c r="GH88" i="41"/>
  <c r="GF88" i="41"/>
  <c r="GE88" i="41"/>
  <c r="GD88" i="41"/>
  <c r="GC88" i="41"/>
  <c r="GB88" i="41"/>
  <c r="GA88" i="41"/>
  <c r="FY88" i="41"/>
  <c r="FX88" i="41"/>
  <c r="FW88" i="41"/>
  <c r="FV88" i="41"/>
  <c r="FU88" i="41"/>
  <c r="FT88" i="41"/>
  <c r="FR88" i="41"/>
  <c r="FQ88" i="41"/>
  <c r="FP88" i="41"/>
  <c r="FO88" i="41"/>
  <c r="FN88" i="41"/>
  <c r="FM88" i="41"/>
  <c r="FK88" i="41"/>
  <c r="FJ88" i="41"/>
  <c r="FI88" i="41"/>
  <c r="FH88" i="41"/>
  <c r="FG88" i="41"/>
  <c r="FF88" i="41"/>
  <c r="FD88" i="41"/>
  <c r="FC88" i="41"/>
  <c r="FB88" i="41"/>
  <c r="FA88" i="41"/>
  <c r="EZ88" i="41"/>
  <c r="EY88" i="41"/>
  <c r="EW88" i="41"/>
  <c r="EV88" i="41"/>
  <c r="EU88" i="41"/>
  <c r="ET88" i="41"/>
  <c r="ES88" i="41"/>
  <c r="ER88" i="41"/>
  <c r="EP88" i="41"/>
  <c r="EO88" i="41"/>
  <c r="EN88" i="41"/>
  <c r="EM88" i="41"/>
  <c r="EL88" i="41"/>
  <c r="EK88" i="41"/>
  <c r="EI88" i="41"/>
  <c r="EH88" i="41"/>
  <c r="EG88" i="41"/>
  <c r="EF88" i="41"/>
  <c r="EE88" i="41"/>
  <c r="ED88" i="41"/>
  <c r="EB88" i="41"/>
  <c r="EA88" i="41"/>
  <c r="DZ88" i="41"/>
  <c r="DY88" i="41"/>
  <c r="DX88" i="41"/>
  <c r="DW88" i="41"/>
  <c r="DU88" i="41"/>
  <c r="DT88" i="41"/>
  <c r="DS88" i="41"/>
  <c r="DR88" i="41"/>
  <c r="DQ88" i="41"/>
  <c r="DP88" i="41"/>
  <c r="DN88" i="41"/>
  <c r="DM88" i="41"/>
  <c r="DL88" i="41"/>
  <c r="DK88" i="41"/>
  <c r="DJ88" i="41"/>
  <c r="DI88" i="41"/>
  <c r="DG88" i="41"/>
  <c r="DF88" i="41"/>
  <c r="DE88" i="41"/>
  <c r="DD88" i="41"/>
  <c r="DC88" i="41"/>
  <c r="DB88" i="41"/>
  <c r="CZ88" i="41"/>
  <c r="CY88" i="41"/>
  <c r="CX88" i="41"/>
  <c r="CW88" i="41"/>
  <c r="CV88" i="41"/>
  <c r="CU88" i="41"/>
  <c r="CS88" i="41"/>
  <c r="CR88" i="41"/>
  <c r="CQ88" i="41"/>
  <c r="CP88" i="41"/>
  <c r="CO88" i="41"/>
  <c r="CN88" i="41"/>
  <c r="CL88" i="41"/>
  <c r="CK88" i="41"/>
  <c r="CJ88" i="41"/>
  <c r="CI88" i="41"/>
  <c r="CH88" i="41"/>
  <c r="CG88" i="41"/>
  <c r="CE88" i="41"/>
  <c r="CD88" i="41"/>
  <c r="CC88" i="41"/>
  <c r="CB88" i="41"/>
  <c r="CA88" i="41"/>
  <c r="BZ88" i="41"/>
  <c r="BX88" i="41"/>
  <c r="BW88" i="41"/>
  <c r="BV88" i="41"/>
  <c r="BU88" i="41"/>
  <c r="BT88" i="41"/>
  <c r="BS88" i="41"/>
  <c r="BQ88" i="41"/>
  <c r="BP88" i="41"/>
  <c r="BO88" i="41"/>
  <c r="BN88" i="41"/>
  <c r="BM88" i="41"/>
  <c r="BL88" i="41"/>
  <c r="BJ88" i="41"/>
  <c r="BI88" i="41"/>
  <c r="BH88" i="41"/>
  <c r="BG88" i="41"/>
  <c r="BF88" i="41"/>
  <c r="BE88" i="41"/>
  <c r="BC88" i="41"/>
  <c r="BB88" i="41"/>
  <c r="BA88" i="41"/>
  <c r="AZ88" i="41"/>
  <c r="AY88" i="41"/>
  <c r="AX88" i="41"/>
  <c r="AV88" i="41"/>
  <c r="AU88" i="41"/>
  <c r="AT88" i="41"/>
  <c r="AS88" i="41"/>
  <c r="AR88" i="41"/>
  <c r="AQ88" i="41"/>
  <c r="AO88" i="41"/>
  <c r="AN88" i="41"/>
  <c r="AM88" i="41"/>
  <c r="AL88" i="41"/>
  <c r="AK88" i="41"/>
  <c r="AJ88" i="41"/>
  <c r="AH88" i="41"/>
  <c r="AG88" i="41"/>
  <c r="AF88" i="41"/>
  <c r="AE88" i="41"/>
  <c r="AD88" i="41"/>
  <c r="AC88" i="41"/>
  <c r="AA88" i="41"/>
  <c r="Z88" i="41"/>
  <c r="Y88" i="41"/>
  <c r="X88" i="41"/>
  <c r="W88" i="41"/>
  <c r="V88" i="41"/>
  <c r="T88" i="41"/>
  <c r="S88" i="41"/>
  <c r="R88" i="41"/>
  <c r="Q88" i="41"/>
  <c r="P88" i="41"/>
  <c r="O88" i="41"/>
  <c r="HV87" i="41"/>
  <c r="HU87" i="41"/>
  <c r="HT87" i="41"/>
  <c r="HS87" i="41"/>
  <c r="HR87" i="41"/>
  <c r="HQ87" i="41"/>
  <c r="HO87" i="41"/>
  <c r="HN87" i="41"/>
  <c r="HM87" i="41"/>
  <c r="HL87" i="41"/>
  <c r="HK87" i="41"/>
  <c r="HJ87" i="41"/>
  <c r="HH87" i="41"/>
  <c r="HG87" i="41"/>
  <c r="HF87" i="41"/>
  <c r="HE87" i="41"/>
  <c r="HD87" i="41"/>
  <c r="HC87" i="41"/>
  <c r="HA87" i="41"/>
  <c r="GZ87" i="41"/>
  <c r="GY87" i="41"/>
  <c r="GX87" i="41"/>
  <c r="GW87" i="41"/>
  <c r="GV87" i="41"/>
  <c r="GT87" i="41"/>
  <c r="GS87" i="41"/>
  <c r="GR87" i="41"/>
  <c r="GQ87" i="41"/>
  <c r="GP87" i="41"/>
  <c r="GO87" i="41"/>
  <c r="GM87" i="41"/>
  <c r="GL87" i="41"/>
  <c r="GK87" i="41"/>
  <c r="GJ87" i="41"/>
  <c r="GI87" i="41"/>
  <c r="GH87" i="41"/>
  <c r="GF87" i="41"/>
  <c r="GE87" i="41"/>
  <c r="GD87" i="41"/>
  <c r="GC87" i="41"/>
  <c r="GB87" i="41"/>
  <c r="GA87" i="41"/>
  <c r="FY87" i="41"/>
  <c r="FX87" i="41"/>
  <c r="FW87" i="41"/>
  <c r="FV87" i="41"/>
  <c r="FU87" i="41"/>
  <c r="FT87" i="41"/>
  <c r="FR87" i="41"/>
  <c r="FQ87" i="41"/>
  <c r="FP87" i="41"/>
  <c r="FO87" i="41"/>
  <c r="FN87" i="41"/>
  <c r="FM87" i="41"/>
  <c r="FK87" i="41"/>
  <c r="FJ87" i="41"/>
  <c r="FI87" i="41"/>
  <c r="FH87" i="41"/>
  <c r="FG87" i="41"/>
  <c r="FF87" i="41"/>
  <c r="FD87" i="41"/>
  <c r="FC87" i="41"/>
  <c r="FB87" i="41"/>
  <c r="FA87" i="41"/>
  <c r="EZ87" i="41"/>
  <c r="EY87" i="41"/>
  <c r="EW87" i="41"/>
  <c r="EV87" i="41"/>
  <c r="EU87" i="41"/>
  <c r="ET87" i="41"/>
  <c r="ES87" i="41"/>
  <c r="ER87" i="41"/>
  <c r="EP87" i="41"/>
  <c r="EO87" i="41"/>
  <c r="EN87" i="41"/>
  <c r="EM87" i="41"/>
  <c r="EL87" i="41"/>
  <c r="EK87" i="41"/>
  <c r="EI87" i="41"/>
  <c r="EH87" i="41"/>
  <c r="EG87" i="41"/>
  <c r="EF87" i="41"/>
  <c r="EE87" i="41"/>
  <c r="ED87" i="41"/>
  <c r="EB87" i="41"/>
  <c r="EA87" i="41"/>
  <c r="DZ87" i="41"/>
  <c r="DY87" i="41"/>
  <c r="DX87" i="41"/>
  <c r="DW87" i="41"/>
  <c r="DU87" i="41"/>
  <c r="DT87" i="41"/>
  <c r="DS87" i="41"/>
  <c r="DR87" i="41"/>
  <c r="DQ87" i="41"/>
  <c r="DP87" i="41"/>
  <c r="DN87" i="41"/>
  <c r="DM87" i="41"/>
  <c r="DL87" i="41"/>
  <c r="DK87" i="41"/>
  <c r="DJ87" i="41"/>
  <c r="DI87" i="41"/>
  <c r="DG87" i="41"/>
  <c r="DF87" i="41"/>
  <c r="DE87" i="41"/>
  <c r="DD87" i="41"/>
  <c r="DC87" i="41"/>
  <c r="DB87" i="41"/>
  <c r="CZ87" i="41"/>
  <c r="CY87" i="41"/>
  <c r="CX87" i="41"/>
  <c r="CW87" i="41"/>
  <c r="CV87" i="41"/>
  <c r="CU87" i="41"/>
  <c r="CS87" i="41"/>
  <c r="CR87" i="41"/>
  <c r="CQ87" i="41"/>
  <c r="CP87" i="41"/>
  <c r="CO87" i="41"/>
  <c r="CN87" i="41"/>
  <c r="CL87" i="41"/>
  <c r="CK87" i="41"/>
  <c r="CJ87" i="41"/>
  <c r="CI87" i="41"/>
  <c r="CH87" i="41"/>
  <c r="CG87" i="41"/>
  <c r="CE87" i="41"/>
  <c r="CD87" i="41"/>
  <c r="CC87" i="41"/>
  <c r="CB87" i="41"/>
  <c r="CA87" i="41"/>
  <c r="BZ87" i="41"/>
  <c r="BX87" i="41"/>
  <c r="BW87" i="41"/>
  <c r="BV87" i="41"/>
  <c r="BU87" i="41"/>
  <c r="BT87" i="41"/>
  <c r="BS87" i="41"/>
  <c r="BQ87" i="41"/>
  <c r="BP87" i="41"/>
  <c r="BO87" i="41"/>
  <c r="BN87" i="41"/>
  <c r="BM87" i="41"/>
  <c r="BL87" i="41"/>
  <c r="BJ87" i="41"/>
  <c r="BI87" i="41"/>
  <c r="BH87" i="41"/>
  <c r="BG87" i="41"/>
  <c r="BF87" i="41"/>
  <c r="BE87" i="41"/>
  <c r="BC87" i="41"/>
  <c r="BB87" i="41"/>
  <c r="BA87" i="41"/>
  <c r="AZ87" i="41"/>
  <c r="AY87" i="41"/>
  <c r="AX87" i="41"/>
  <c r="AV87" i="41"/>
  <c r="AU87" i="41"/>
  <c r="AT87" i="41"/>
  <c r="AS87" i="41"/>
  <c r="AR87" i="41"/>
  <c r="AQ87" i="41"/>
  <c r="AO87" i="41"/>
  <c r="AN87" i="41"/>
  <c r="AM87" i="41"/>
  <c r="AL87" i="41"/>
  <c r="AK87" i="41"/>
  <c r="AJ87" i="41"/>
  <c r="AH87" i="41"/>
  <c r="AG87" i="41"/>
  <c r="AF87" i="41"/>
  <c r="AE87" i="41"/>
  <c r="AD87" i="41"/>
  <c r="AC87" i="41"/>
  <c r="AA87" i="41"/>
  <c r="Z87" i="41"/>
  <c r="Y87" i="41"/>
  <c r="X87" i="41"/>
  <c r="W87" i="41"/>
  <c r="V87" i="41"/>
  <c r="T87" i="41"/>
  <c r="S87" i="41"/>
  <c r="R87" i="41"/>
  <c r="Q87" i="41"/>
  <c r="P87" i="41"/>
  <c r="O87" i="41"/>
  <c r="HV86" i="41"/>
  <c r="HU86" i="41"/>
  <c r="HT86" i="41"/>
  <c r="HS86" i="41"/>
  <c r="HR86" i="41"/>
  <c r="HQ86" i="41"/>
  <c r="HO86" i="41"/>
  <c r="HN86" i="41"/>
  <c r="HM86" i="41"/>
  <c r="HL86" i="41"/>
  <c r="HK86" i="41"/>
  <c r="HJ86" i="41"/>
  <c r="HH86" i="41"/>
  <c r="HG86" i="41"/>
  <c r="HF86" i="41"/>
  <c r="HE86" i="41"/>
  <c r="HD86" i="41"/>
  <c r="HC86" i="41"/>
  <c r="HA86" i="41"/>
  <c r="GZ86" i="41"/>
  <c r="GY86" i="41"/>
  <c r="GX86" i="41"/>
  <c r="GW86" i="41"/>
  <c r="GV86" i="41"/>
  <c r="GT86" i="41"/>
  <c r="GS86" i="41"/>
  <c r="GR86" i="41"/>
  <c r="GQ86" i="41"/>
  <c r="GP86" i="41"/>
  <c r="GO86" i="41"/>
  <c r="GM86" i="41"/>
  <c r="GL86" i="41"/>
  <c r="GK86" i="41"/>
  <c r="GJ86" i="41"/>
  <c r="GI86" i="41"/>
  <c r="GH86" i="41"/>
  <c r="GF86" i="41"/>
  <c r="GE86" i="41"/>
  <c r="GD86" i="41"/>
  <c r="GC86" i="41"/>
  <c r="GB86" i="41"/>
  <c r="GA86" i="41"/>
  <c r="FY86" i="41"/>
  <c r="FX86" i="41"/>
  <c r="FW86" i="41"/>
  <c r="FV86" i="41"/>
  <c r="FU86" i="41"/>
  <c r="FT86" i="41"/>
  <c r="FR86" i="41"/>
  <c r="FQ86" i="41"/>
  <c r="FP86" i="41"/>
  <c r="FO86" i="41"/>
  <c r="FN86" i="41"/>
  <c r="FM86" i="41"/>
  <c r="FK86" i="41"/>
  <c r="FJ86" i="41"/>
  <c r="FI86" i="41"/>
  <c r="FH86" i="41"/>
  <c r="FG86" i="41"/>
  <c r="FF86" i="41"/>
  <c r="FD86" i="41"/>
  <c r="FC86" i="41"/>
  <c r="FB86" i="41"/>
  <c r="FA86" i="41"/>
  <c r="EZ86" i="41"/>
  <c r="EY86" i="41"/>
  <c r="EW86" i="41"/>
  <c r="EV86" i="41"/>
  <c r="EU86" i="41"/>
  <c r="ET86" i="41"/>
  <c r="ES86" i="41"/>
  <c r="ER86" i="41"/>
  <c r="EP86" i="41"/>
  <c r="EO86" i="41"/>
  <c r="EN86" i="41"/>
  <c r="EM86" i="41"/>
  <c r="EL86" i="41"/>
  <c r="EK86" i="41"/>
  <c r="EI86" i="41"/>
  <c r="EH86" i="41"/>
  <c r="EG86" i="41"/>
  <c r="EF86" i="41"/>
  <c r="EE86" i="41"/>
  <c r="ED86" i="41"/>
  <c r="EB86" i="41"/>
  <c r="EA86" i="41"/>
  <c r="DZ86" i="41"/>
  <c r="DY86" i="41"/>
  <c r="DX86" i="41"/>
  <c r="DW86" i="41"/>
  <c r="DU86" i="41"/>
  <c r="DT86" i="41"/>
  <c r="DS86" i="41"/>
  <c r="DR86" i="41"/>
  <c r="DQ86" i="41"/>
  <c r="DP86" i="41"/>
  <c r="DN86" i="41"/>
  <c r="DM86" i="41"/>
  <c r="DL86" i="41"/>
  <c r="DK86" i="41"/>
  <c r="DJ86" i="41"/>
  <c r="DI86" i="41"/>
  <c r="DG86" i="41"/>
  <c r="DF86" i="41"/>
  <c r="DE86" i="41"/>
  <c r="DD86" i="41"/>
  <c r="DC86" i="41"/>
  <c r="DB86" i="41"/>
  <c r="CZ86" i="41"/>
  <c r="CY86" i="41"/>
  <c r="CX86" i="41"/>
  <c r="CW86" i="41"/>
  <c r="CV86" i="41"/>
  <c r="CU86" i="41"/>
  <c r="CS86" i="41"/>
  <c r="CR86" i="41"/>
  <c r="CQ86" i="41"/>
  <c r="CP86" i="41"/>
  <c r="CO86" i="41"/>
  <c r="CN86" i="41"/>
  <c r="CL86" i="41"/>
  <c r="CK86" i="41"/>
  <c r="CJ86" i="41"/>
  <c r="CI86" i="41"/>
  <c r="CH86" i="41"/>
  <c r="CG86" i="41"/>
  <c r="CE86" i="41"/>
  <c r="CD86" i="41"/>
  <c r="CC86" i="41"/>
  <c r="CB86" i="41"/>
  <c r="CA86" i="41"/>
  <c r="BZ86" i="41"/>
  <c r="BX86" i="41"/>
  <c r="BW86" i="41"/>
  <c r="BV86" i="41"/>
  <c r="BU86" i="41"/>
  <c r="BT86" i="41"/>
  <c r="BS86" i="41"/>
  <c r="BQ86" i="41"/>
  <c r="BP86" i="41"/>
  <c r="BO86" i="41"/>
  <c r="BN86" i="41"/>
  <c r="BM86" i="41"/>
  <c r="BL86" i="41"/>
  <c r="BJ86" i="41"/>
  <c r="BI86" i="41"/>
  <c r="BH86" i="41"/>
  <c r="BG86" i="41"/>
  <c r="BF86" i="41"/>
  <c r="BE86" i="41"/>
  <c r="BC86" i="41"/>
  <c r="BB86" i="41"/>
  <c r="BA86" i="41"/>
  <c r="AZ86" i="41"/>
  <c r="AY86" i="41"/>
  <c r="AX86" i="41"/>
  <c r="AV86" i="41"/>
  <c r="AU86" i="41"/>
  <c r="AT86" i="41"/>
  <c r="AS86" i="41"/>
  <c r="AR86" i="41"/>
  <c r="AQ86" i="41"/>
  <c r="AO86" i="41"/>
  <c r="AN86" i="41"/>
  <c r="AM86" i="41"/>
  <c r="AL86" i="41"/>
  <c r="AK86" i="41"/>
  <c r="AJ86" i="41"/>
  <c r="AH86" i="41"/>
  <c r="AG86" i="41"/>
  <c r="AF86" i="41"/>
  <c r="AE86" i="41"/>
  <c r="AD86" i="41"/>
  <c r="AC86" i="41"/>
  <c r="AA86" i="41"/>
  <c r="Z86" i="41"/>
  <c r="Y86" i="41"/>
  <c r="X86" i="41"/>
  <c r="W86" i="41"/>
  <c r="V86" i="41"/>
  <c r="T86" i="41"/>
  <c r="S86" i="41"/>
  <c r="R86" i="41"/>
  <c r="Q86" i="41"/>
  <c r="P86" i="41"/>
  <c r="O86" i="41"/>
  <c r="HV85" i="41"/>
  <c r="HU85" i="41"/>
  <c r="HT85" i="41"/>
  <c r="HS85" i="41"/>
  <c r="HR85" i="41"/>
  <c r="HQ85" i="41"/>
  <c r="HO85" i="41"/>
  <c r="HN85" i="41"/>
  <c r="HM85" i="41"/>
  <c r="HL85" i="41"/>
  <c r="HK85" i="41"/>
  <c r="HJ85" i="41"/>
  <c r="HH85" i="41"/>
  <c r="HG85" i="41"/>
  <c r="HF85" i="41"/>
  <c r="HE85" i="41"/>
  <c r="HD85" i="41"/>
  <c r="HC85" i="41"/>
  <c r="HA85" i="41"/>
  <c r="GZ85" i="41"/>
  <c r="GY85" i="41"/>
  <c r="GX85" i="41"/>
  <c r="GW85" i="41"/>
  <c r="GV85" i="41"/>
  <c r="GT85" i="41"/>
  <c r="GS85" i="41"/>
  <c r="GR85" i="41"/>
  <c r="GQ85" i="41"/>
  <c r="GP85" i="41"/>
  <c r="GO85" i="41"/>
  <c r="GM85" i="41"/>
  <c r="GL85" i="41"/>
  <c r="GK85" i="41"/>
  <c r="GJ85" i="41"/>
  <c r="GI85" i="41"/>
  <c r="GH85" i="41"/>
  <c r="GF85" i="41"/>
  <c r="GE85" i="41"/>
  <c r="GD85" i="41"/>
  <c r="GC85" i="41"/>
  <c r="GB85" i="41"/>
  <c r="GA85" i="41"/>
  <c r="FY85" i="41"/>
  <c r="FX85" i="41"/>
  <c r="FW85" i="41"/>
  <c r="FV85" i="41"/>
  <c r="FU85" i="41"/>
  <c r="FT85" i="41"/>
  <c r="FR85" i="41"/>
  <c r="FQ85" i="41"/>
  <c r="FP85" i="41"/>
  <c r="FO85" i="41"/>
  <c r="FN85" i="41"/>
  <c r="FM85" i="41"/>
  <c r="FK85" i="41"/>
  <c r="FJ85" i="41"/>
  <c r="FI85" i="41"/>
  <c r="FH85" i="41"/>
  <c r="FG85" i="41"/>
  <c r="FF85" i="41"/>
  <c r="FD85" i="41"/>
  <c r="FC85" i="41"/>
  <c r="FB85" i="41"/>
  <c r="FA85" i="41"/>
  <c r="EZ85" i="41"/>
  <c r="EY85" i="41"/>
  <c r="EW85" i="41"/>
  <c r="EV85" i="41"/>
  <c r="EU85" i="41"/>
  <c r="ET85" i="41"/>
  <c r="ES85" i="41"/>
  <c r="ER85" i="41"/>
  <c r="EP85" i="41"/>
  <c r="EO85" i="41"/>
  <c r="EN85" i="41"/>
  <c r="EM85" i="41"/>
  <c r="EL85" i="41"/>
  <c r="EK85" i="41"/>
  <c r="EI85" i="41"/>
  <c r="EH85" i="41"/>
  <c r="EG85" i="41"/>
  <c r="EF85" i="41"/>
  <c r="EE85" i="41"/>
  <c r="ED85" i="41"/>
  <c r="EB85" i="41"/>
  <c r="EA85" i="41"/>
  <c r="DZ85" i="41"/>
  <c r="DY85" i="41"/>
  <c r="DX85" i="41"/>
  <c r="DW85" i="41"/>
  <c r="DU85" i="41"/>
  <c r="DT85" i="41"/>
  <c r="DS85" i="41"/>
  <c r="DR85" i="41"/>
  <c r="DQ85" i="41"/>
  <c r="DP85" i="41"/>
  <c r="DN85" i="41"/>
  <c r="DM85" i="41"/>
  <c r="DL85" i="41"/>
  <c r="DK85" i="41"/>
  <c r="DJ85" i="41"/>
  <c r="DI85" i="41"/>
  <c r="DG85" i="41"/>
  <c r="DF85" i="41"/>
  <c r="DE85" i="41"/>
  <c r="DD85" i="41"/>
  <c r="DC85" i="41"/>
  <c r="DB85" i="41"/>
  <c r="CZ85" i="41"/>
  <c r="CY85" i="41"/>
  <c r="CX85" i="41"/>
  <c r="CW85" i="41"/>
  <c r="CV85" i="41"/>
  <c r="CU85" i="41"/>
  <c r="CS85" i="41"/>
  <c r="CR85" i="41"/>
  <c r="CQ85" i="41"/>
  <c r="CP85" i="41"/>
  <c r="CO85" i="41"/>
  <c r="CN85" i="41"/>
  <c r="CL85" i="41"/>
  <c r="CK85" i="41"/>
  <c r="CJ85" i="41"/>
  <c r="CI85" i="41"/>
  <c r="CH85" i="41"/>
  <c r="CG85" i="41"/>
  <c r="CE85" i="41"/>
  <c r="CD85" i="41"/>
  <c r="CC85" i="41"/>
  <c r="CB85" i="41"/>
  <c r="CA85" i="41"/>
  <c r="BZ85" i="41"/>
  <c r="BX85" i="41"/>
  <c r="BW85" i="41"/>
  <c r="BV85" i="41"/>
  <c r="BU85" i="41"/>
  <c r="BT85" i="41"/>
  <c r="BS85" i="41"/>
  <c r="BQ85" i="41"/>
  <c r="BP85" i="41"/>
  <c r="BO85" i="41"/>
  <c r="BN85" i="41"/>
  <c r="BM85" i="41"/>
  <c r="BL85" i="41"/>
  <c r="BJ85" i="41"/>
  <c r="BI85" i="41"/>
  <c r="BH85" i="41"/>
  <c r="BG85" i="41"/>
  <c r="BF85" i="41"/>
  <c r="BE85" i="41"/>
  <c r="BC85" i="41"/>
  <c r="BB85" i="41"/>
  <c r="BA85" i="41"/>
  <c r="AZ85" i="41"/>
  <c r="AY85" i="41"/>
  <c r="AX85" i="41"/>
  <c r="AV85" i="41"/>
  <c r="AU85" i="41"/>
  <c r="AT85" i="41"/>
  <c r="AS85" i="41"/>
  <c r="AR85" i="41"/>
  <c r="AQ85" i="41"/>
  <c r="AO85" i="41"/>
  <c r="AN85" i="41"/>
  <c r="AM85" i="41"/>
  <c r="AL85" i="41"/>
  <c r="AK85" i="41"/>
  <c r="AJ85" i="41"/>
  <c r="AH85" i="41"/>
  <c r="AG85" i="41"/>
  <c r="AF85" i="41"/>
  <c r="AE85" i="41"/>
  <c r="AD85" i="41"/>
  <c r="AC85" i="41"/>
  <c r="AA85" i="41"/>
  <c r="Z85" i="41"/>
  <c r="Y85" i="41"/>
  <c r="X85" i="41"/>
  <c r="W85" i="41"/>
  <c r="V85" i="41"/>
  <c r="T85" i="41"/>
  <c r="S85" i="41"/>
  <c r="R85" i="41"/>
  <c r="Q85" i="41"/>
  <c r="P85" i="41"/>
  <c r="O85" i="41"/>
  <c r="HV84" i="41"/>
  <c r="HU84" i="41"/>
  <c r="HT84" i="41"/>
  <c r="HS84" i="41"/>
  <c r="HR84" i="41"/>
  <c r="HQ84" i="41"/>
  <c r="HO84" i="41"/>
  <c r="HN84" i="41"/>
  <c r="HM84" i="41"/>
  <c r="HL84" i="41"/>
  <c r="HK84" i="41"/>
  <c r="HJ84" i="41"/>
  <c r="HH84" i="41"/>
  <c r="HG84" i="41"/>
  <c r="HF84" i="41"/>
  <c r="HE84" i="41"/>
  <c r="HD84" i="41"/>
  <c r="HC84" i="41"/>
  <c r="HA84" i="41"/>
  <c r="GZ84" i="41"/>
  <c r="GY84" i="41"/>
  <c r="GX84" i="41"/>
  <c r="GW84" i="41"/>
  <c r="GV84" i="41"/>
  <c r="GT84" i="41"/>
  <c r="GS84" i="41"/>
  <c r="GR84" i="41"/>
  <c r="GQ84" i="41"/>
  <c r="GP84" i="41"/>
  <c r="GO84" i="41"/>
  <c r="GM84" i="41"/>
  <c r="GL84" i="41"/>
  <c r="GK84" i="41"/>
  <c r="GJ84" i="41"/>
  <c r="GI84" i="41"/>
  <c r="GH84" i="41"/>
  <c r="GF84" i="41"/>
  <c r="GE84" i="41"/>
  <c r="GD84" i="41"/>
  <c r="GC84" i="41"/>
  <c r="GB84" i="41"/>
  <c r="GA84" i="41"/>
  <c r="FY84" i="41"/>
  <c r="FX84" i="41"/>
  <c r="FW84" i="41"/>
  <c r="FV84" i="41"/>
  <c r="FU84" i="41"/>
  <c r="FT84" i="41"/>
  <c r="FR84" i="41"/>
  <c r="FQ84" i="41"/>
  <c r="FP84" i="41"/>
  <c r="FO84" i="41"/>
  <c r="FN84" i="41"/>
  <c r="FM84" i="41"/>
  <c r="FK84" i="41"/>
  <c r="FJ84" i="41"/>
  <c r="FI84" i="41"/>
  <c r="FH84" i="41"/>
  <c r="FG84" i="41"/>
  <c r="FF84" i="41"/>
  <c r="FD84" i="41"/>
  <c r="FC84" i="41"/>
  <c r="FB84" i="41"/>
  <c r="FA84" i="41"/>
  <c r="EZ84" i="41"/>
  <c r="EY84" i="41"/>
  <c r="EW84" i="41"/>
  <c r="EV84" i="41"/>
  <c r="EU84" i="41"/>
  <c r="ET84" i="41"/>
  <c r="ES84" i="41"/>
  <c r="ER84" i="41"/>
  <c r="EP84" i="41"/>
  <c r="EO84" i="41"/>
  <c r="EN84" i="41"/>
  <c r="EM84" i="41"/>
  <c r="EL84" i="41"/>
  <c r="EK84" i="41"/>
  <c r="EI84" i="41"/>
  <c r="EH84" i="41"/>
  <c r="EG84" i="41"/>
  <c r="EF84" i="41"/>
  <c r="EE84" i="41"/>
  <c r="ED84" i="41"/>
  <c r="EB84" i="41"/>
  <c r="EA84" i="41"/>
  <c r="DZ84" i="41"/>
  <c r="DY84" i="41"/>
  <c r="DX84" i="41"/>
  <c r="DW84" i="41"/>
  <c r="DU84" i="41"/>
  <c r="DT84" i="41"/>
  <c r="DS84" i="41"/>
  <c r="DR84" i="41"/>
  <c r="DQ84" i="41"/>
  <c r="DP84" i="41"/>
  <c r="DN84" i="41"/>
  <c r="DM84" i="41"/>
  <c r="DL84" i="41"/>
  <c r="DK84" i="41"/>
  <c r="DJ84" i="41"/>
  <c r="DI84" i="41"/>
  <c r="DG84" i="41"/>
  <c r="DF84" i="41"/>
  <c r="DE84" i="41"/>
  <c r="DD84" i="41"/>
  <c r="DC84" i="41"/>
  <c r="DB84" i="41"/>
  <c r="CZ84" i="41"/>
  <c r="CY84" i="41"/>
  <c r="CX84" i="41"/>
  <c r="CW84" i="41"/>
  <c r="CV84" i="41"/>
  <c r="CU84" i="41"/>
  <c r="CS84" i="41"/>
  <c r="CR84" i="41"/>
  <c r="CQ84" i="41"/>
  <c r="CP84" i="41"/>
  <c r="CO84" i="41"/>
  <c r="CN84" i="41"/>
  <c r="CL84" i="41"/>
  <c r="CK84" i="41"/>
  <c r="CJ84" i="41"/>
  <c r="CI84" i="41"/>
  <c r="CH84" i="41"/>
  <c r="CG84" i="41"/>
  <c r="CE84" i="41"/>
  <c r="CD84" i="41"/>
  <c r="CC84" i="41"/>
  <c r="CB84" i="41"/>
  <c r="CA84" i="41"/>
  <c r="BZ84" i="41"/>
  <c r="BX84" i="41"/>
  <c r="BW84" i="41"/>
  <c r="BV84" i="41"/>
  <c r="BU84" i="41"/>
  <c r="BT84" i="41"/>
  <c r="BS84" i="41"/>
  <c r="BQ84" i="41"/>
  <c r="BP84" i="41"/>
  <c r="BO84" i="41"/>
  <c r="BN84" i="41"/>
  <c r="BM84" i="41"/>
  <c r="BL84" i="41"/>
  <c r="BJ84" i="41"/>
  <c r="BI84" i="41"/>
  <c r="BH84" i="41"/>
  <c r="BG84" i="41"/>
  <c r="BF84" i="41"/>
  <c r="BE84" i="41"/>
  <c r="BC84" i="41"/>
  <c r="BB84" i="41"/>
  <c r="BA84" i="41"/>
  <c r="AZ84" i="41"/>
  <c r="AY84" i="41"/>
  <c r="AX84" i="41"/>
  <c r="AV84" i="41"/>
  <c r="AU84" i="41"/>
  <c r="AT84" i="41"/>
  <c r="AS84" i="41"/>
  <c r="AR84" i="41"/>
  <c r="AQ84" i="41"/>
  <c r="AO84" i="41"/>
  <c r="AN84" i="41"/>
  <c r="AM84" i="41"/>
  <c r="AL84" i="41"/>
  <c r="AK84" i="41"/>
  <c r="AJ84" i="41"/>
  <c r="AH84" i="41"/>
  <c r="AG84" i="41"/>
  <c r="AF84" i="41"/>
  <c r="AE84" i="41"/>
  <c r="AD84" i="41"/>
  <c r="AC84" i="41"/>
  <c r="AA84" i="41"/>
  <c r="Z84" i="41"/>
  <c r="Y84" i="41"/>
  <c r="X84" i="41"/>
  <c r="W84" i="41"/>
  <c r="V84" i="41"/>
  <c r="T84" i="41"/>
  <c r="S84" i="41"/>
  <c r="R84" i="41"/>
  <c r="Q84" i="41"/>
  <c r="P84" i="41"/>
  <c r="O84" i="41"/>
  <c r="HV83" i="41"/>
  <c r="HU83" i="41"/>
  <c r="HT83" i="41"/>
  <c r="HS83" i="41"/>
  <c r="HR83" i="41"/>
  <c r="HQ83" i="41"/>
  <c r="HO83" i="41"/>
  <c r="HN83" i="41"/>
  <c r="HM83" i="41"/>
  <c r="HL83" i="41"/>
  <c r="HK83" i="41"/>
  <c r="HJ83" i="41"/>
  <c r="HH83" i="41"/>
  <c r="HG83" i="41"/>
  <c r="HF83" i="41"/>
  <c r="HE83" i="41"/>
  <c r="HD83" i="41"/>
  <c r="HC83" i="41"/>
  <c r="HA83" i="41"/>
  <c r="GZ83" i="41"/>
  <c r="GY83" i="41"/>
  <c r="GX83" i="41"/>
  <c r="GW83" i="41"/>
  <c r="GV83" i="41"/>
  <c r="GT83" i="41"/>
  <c r="GS83" i="41"/>
  <c r="GR83" i="41"/>
  <c r="GQ83" i="41"/>
  <c r="GP83" i="41"/>
  <c r="GO83" i="41"/>
  <c r="GM83" i="41"/>
  <c r="GL83" i="41"/>
  <c r="GK83" i="41"/>
  <c r="GJ83" i="41"/>
  <c r="GI83" i="41"/>
  <c r="GH83" i="41"/>
  <c r="GF83" i="41"/>
  <c r="GE83" i="41"/>
  <c r="GD83" i="41"/>
  <c r="GC83" i="41"/>
  <c r="GB83" i="41"/>
  <c r="GA83" i="41"/>
  <c r="FY83" i="41"/>
  <c r="FX83" i="41"/>
  <c r="FW83" i="41"/>
  <c r="FV83" i="41"/>
  <c r="FU83" i="41"/>
  <c r="FT83" i="41"/>
  <c r="FR83" i="41"/>
  <c r="FQ83" i="41"/>
  <c r="FP83" i="41"/>
  <c r="FO83" i="41"/>
  <c r="FN83" i="41"/>
  <c r="FM83" i="41"/>
  <c r="FK83" i="41"/>
  <c r="FJ83" i="41"/>
  <c r="FI83" i="41"/>
  <c r="FH83" i="41"/>
  <c r="FG83" i="41"/>
  <c r="FF83" i="41"/>
  <c r="FD83" i="41"/>
  <c r="FC83" i="41"/>
  <c r="FB83" i="41"/>
  <c r="FA83" i="41"/>
  <c r="EZ83" i="41"/>
  <c r="EY83" i="41"/>
  <c r="EW83" i="41"/>
  <c r="EV83" i="41"/>
  <c r="EU83" i="41"/>
  <c r="ET83" i="41"/>
  <c r="ES83" i="41"/>
  <c r="ER83" i="41"/>
  <c r="EP83" i="41"/>
  <c r="EO83" i="41"/>
  <c r="EN83" i="41"/>
  <c r="EM83" i="41"/>
  <c r="EL83" i="41"/>
  <c r="EK83" i="41"/>
  <c r="EI83" i="41"/>
  <c r="EH83" i="41"/>
  <c r="EG83" i="41"/>
  <c r="EF83" i="41"/>
  <c r="EE83" i="41"/>
  <c r="ED83" i="41"/>
  <c r="EB83" i="41"/>
  <c r="EA83" i="41"/>
  <c r="DZ83" i="41"/>
  <c r="DY83" i="41"/>
  <c r="DX83" i="41"/>
  <c r="DW83" i="41"/>
  <c r="DU83" i="41"/>
  <c r="DT83" i="41"/>
  <c r="DS83" i="41"/>
  <c r="DR83" i="41"/>
  <c r="DQ83" i="41"/>
  <c r="DP83" i="41"/>
  <c r="DN83" i="41"/>
  <c r="DM83" i="41"/>
  <c r="DL83" i="41"/>
  <c r="DK83" i="41"/>
  <c r="DJ83" i="41"/>
  <c r="DI83" i="41"/>
  <c r="DG83" i="41"/>
  <c r="DF83" i="41"/>
  <c r="DE83" i="41"/>
  <c r="DD83" i="41"/>
  <c r="DC83" i="41"/>
  <c r="DB83" i="41"/>
  <c r="CZ83" i="41"/>
  <c r="CY83" i="41"/>
  <c r="CX83" i="41"/>
  <c r="CW83" i="41"/>
  <c r="CV83" i="41"/>
  <c r="CU83" i="41"/>
  <c r="CS83" i="41"/>
  <c r="CR83" i="41"/>
  <c r="CQ83" i="41"/>
  <c r="CP83" i="41"/>
  <c r="CO83" i="41"/>
  <c r="CN83" i="41"/>
  <c r="CL83" i="41"/>
  <c r="CK83" i="41"/>
  <c r="CJ83" i="41"/>
  <c r="CI83" i="41"/>
  <c r="CH83" i="41"/>
  <c r="CG83" i="41"/>
  <c r="CE83" i="41"/>
  <c r="CD83" i="41"/>
  <c r="CC83" i="41"/>
  <c r="CB83" i="41"/>
  <c r="CA83" i="41"/>
  <c r="BZ83" i="41"/>
  <c r="BX83" i="41"/>
  <c r="BW83" i="41"/>
  <c r="BV83" i="41"/>
  <c r="BU83" i="41"/>
  <c r="BT83" i="41"/>
  <c r="BS83" i="41"/>
  <c r="BQ83" i="41"/>
  <c r="BP83" i="41"/>
  <c r="BO83" i="41"/>
  <c r="BN83" i="41"/>
  <c r="BM83" i="41"/>
  <c r="BL83" i="41"/>
  <c r="BJ83" i="41"/>
  <c r="BI83" i="41"/>
  <c r="BH83" i="41"/>
  <c r="BG83" i="41"/>
  <c r="BF83" i="41"/>
  <c r="BE83" i="41"/>
  <c r="BC83" i="41"/>
  <c r="BB83" i="41"/>
  <c r="BA83" i="41"/>
  <c r="AZ83" i="41"/>
  <c r="AY83" i="41"/>
  <c r="AX83" i="41"/>
  <c r="AV83" i="41"/>
  <c r="AU83" i="41"/>
  <c r="AT83" i="41"/>
  <c r="AS83" i="41"/>
  <c r="AR83" i="41"/>
  <c r="AQ83" i="41"/>
  <c r="AO83" i="41"/>
  <c r="AN83" i="41"/>
  <c r="AM83" i="41"/>
  <c r="AL83" i="41"/>
  <c r="AK83" i="41"/>
  <c r="AJ83" i="41"/>
  <c r="AH83" i="41"/>
  <c r="AG83" i="41"/>
  <c r="AF83" i="41"/>
  <c r="AE83" i="41"/>
  <c r="AD83" i="41"/>
  <c r="AC83" i="41"/>
  <c r="AA83" i="41"/>
  <c r="Z83" i="41"/>
  <c r="Y83" i="41"/>
  <c r="X83" i="41"/>
  <c r="W83" i="41"/>
  <c r="V83" i="41"/>
  <c r="T83" i="41"/>
  <c r="S83" i="41"/>
  <c r="R83" i="41"/>
  <c r="Q83" i="41"/>
  <c r="P83" i="41"/>
  <c r="O83" i="41"/>
  <c r="HV82" i="41"/>
  <c r="HU82" i="41"/>
  <c r="HT82" i="41"/>
  <c r="HS82" i="41"/>
  <c r="HR82" i="41"/>
  <c r="HQ82" i="41"/>
  <c r="HO82" i="41"/>
  <c r="HN82" i="41"/>
  <c r="HM82" i="41"/>
  <c r="HL82" i="41"/>
  <c r="HK82" i="41"/>
  <c r="HJ82" i="41"/>
  <c r="HH82" i="41"/>
  <c r="HG82" i="41"/>
  <c r="HF82" i="41"/>
  <c r="HE82" i="41"/>
  <c r="HD82" i="41"/>
  <c r="HC82" i="41"/>
  <c r="HA82" i="41"/>
  <c r="GZ82" i="41"/>
  <c r="GY82" i="41"/>
  <c r="GX82" i="41"/>
  <c r="GW82" i="41"/>
  <c r="GV82" i="41"/>
  <c r="GT82" i="41"/>
  <c r="GS82" i="41"/>
  <c r="GR82" i="41"/>
  <c r="GQ82" i="41"/>
  <c r="GP82" i="41"/>
  <c r="GO82" i="41"/>
  <c r="GM82" i="41"/>
  <c r="GL82" i="41"/>
  <c r="GK82" i="41"/>
  <c r="GJ82" i="41"/>
  <c r="GI82" i="41"/>
  <c r="GH82" i="41"/>
  <c r="GF82" i="41"/>
  <c r="GE82" i="41"/>
  <c r="GD82" i="41"/>
  <c r="GC82" i="41"/>
  <c r="GB82" i="41"/>
  <c r="GA82" i="41"/>
  <c r="FY82" i="41"/>
  <c r="FX82" i="41"/>
  <c r="FW82" i="41"/>
  <c r="FV82" i="41"/>
  <c r="FU82" i="41"/>
  <c r="FT82" i="41"/>
  <c r="FR82" i="41"/>
  <c r="FQ82" i="41"/>
  <c r="FP82" i="41"/>
  <c r="FO82" i="41"/>
  <c r="FN82" i="41"/>
  <c r="FM82" i="41"/>
  <c r="FK82" i="41"/>
  <c r="FJ82" i="41"/>
  <c r="FI82" i="41"/>
  <c r="FH82" i="41"/>
  <c r="FG82" i="41"/>
  <c r="FF82" i="41"/>
  <c r="FD82" i="41"/>
  <c r="FC82" i="41"/>
  <c r="FB82" i="41"/>
  <c r="FA82" i="41"/>
  <c r="EZ82" i="41"/>
  <c r="EY82" i="41"/>
  <c r="EW82" i="41"/>
  <c r="EV82" i="41"/>
  <c r="EU82" i="41"/>
  <c r="ET82" i="41"/>
  <c r="ES82" i="41"/>
  <c r="ER82" i="41"/>
  <c r="EP82" i="41"/>
  <c r="EO82" i="41"/>
  <c r="EN82" i="41"/>
  <c r="EM82" i="41"/>
  <c r="EL82" i="41"/>
  <c r="EK82" i="41"/>
  <c r="EI82" i="41"/>
  <c r="EH82" i="41"/>
  <c r="EG82" i="41"/>
  <c r="EF82" i="41"/>
  <c r="EE82" i="41"/>
  <c r="ED82" i="41"/>
  <c r="EB82" i="41"/>
  <c r="EA82" i="41"/>
  <c r="DZ82" i="41"/>
  <c r="DY82" i="41"/>
  <c r="DX82" i="41"/>
  <c r="DW82" i="41"/>
  <c r="DU82" i="41"/>
  <c r="DT82" i="41"/>
  <c r="DS82" i="41"/>
  <c r="DR82" i="41"/>
  <c r="DQ82" i="41"/>
  <c r="DP82" i="41"/>
  <c r="DN82" i="41"/>
  <c r="DM82" i="41"/>
  <c r="DL82" i="41"/>
  <c r="DK82" i="41"/>
  <c r="DJ82" i="41"/>
  <c r="DI82" i="41"/>
  <c r="DG82" i="41"/>
  <c r="DF82" i="41"/>
  <c r="DE82" i="41"/>
  <c r="DD82" i="41"/>
  <c r="DC82" i="41"/>
  <c r="DB82" i="41"/>
  <c r="CZ82" i="41"/>
  <c r="CY82" i="41"/>
  <c r="CX82" i="41"/>
  <c r="CW82" i="41"/>
  <c r="CV82" i="41"/>
  <c r="CU82" i="41"/>
  <c r="CS82" i="41"/>
  <c r="CR82" i="41"/>
  <c r="CQ82" i="41"/>
  <c r="CP82" i="41"/>
  <c r="CO82" i="41"/>
  <c r="CN82" i="41"/>
  <c r="CL82" i="41"/>
  <c r="CK82" i="41"/>
  <c r="CJ82" i="41"/>
  <c r="CI82" i="41"/>
  <c r="CH82" i="41"/>
  <c r="CG82" i="41"/>
  <c r="CE82" i="41"/>
  <c r="CD82" i="41"/>
  <c r="CC82" i="41"/>
  <c r="CB82" i="41"/>
  <c r="CA82" i="41"/>
  <c r="BZ82" i="41"/>
  <c r="BX82" i="41"/>
  <c r="BW82" i="41"/>
  <c r="BV82" i="41"/>
  <c r="BU82" i="41"/>
  <c r="BT82" i="41"/>
  <c r="BS82" i="41"/>
  <c r="BQ82" i="41"/>
  <c r="BP82" i="41"/>
  <c r="BO82" i="41"/>
  <c r="BN82" i="41"/>
  <c r="BM82" i="41"/>
  <c r="BL82" i="41"/>
  <c r="BJ82" i="41"/>
  <c r="BI82" i="41"/>
  <c r="BH82" i="41"/>
  <c r="BG82" i="41"/>
  <c r="BF82" i="41"/>
  <c r="BE82" i="41"/>
  <c r="BC82" i="41"/>
  <c r="BB82" i="41"/>
  <c r="BA82" i="41"/>
  <c r="AZ82" i="41"/>
  <c r="AY82" i="41"/>
  <c r="AX82" i="41"/>
  <c r="AV82" i="41"/>
  <c r="AU82" i="41"/>
  <c r="AT82" i="41"/>
  <c r="AS82" i="41"/>
  <c r="AR82" i="41"/>
  <c r="AQ82" i="41"/>
  <c r="AO82" i="41"/>
  <c r="AN82" i="41"/>
  <c r="AM82" i="41"/>
  <c r="AL82" i="41"/>
  <c r="AK82" i="41"/>
  <c r="AJ82" i="41"/>
  <c r="AH82" i="41"/>
  <c r="AG82" i="41"/>
  <c r="AF82" i="41"/>
  <c r="AE82" i="41"/>
  <c r="AD82" i="41"/>
  <c r="AC82" i="41"/>
  <c r="AA82" i="41"/>
  <c r="Z82" i="41"/>
  <c r="Y82" i="41"/>
  <c r="X82" i="41"/>
  <c r="W82" i="41"/>
  <c r="V82" i="41"/>
  <c r="T82" i="41"/>
  <c r="S82" i="41"/>
  <c r="R82" i="41"/>
  <c r="Q82" i="41"/>
  <c r="P82" i="41"/>
  <c r="O82" i="41"/>
  <c r="HV81" i="41"/>
  <c r="HU81" i="41"/>
  <c r="HT81" i="41"/>
  <c r="HS81" i="41"/>
  <c r="HR81" i="41"/>
  <c r="HQ81" i="41"/>
  <c r="HO81" i="41"/>
  <c r="HN81" i="41"/>
  <c r="HM81" i="41"/>
  <c r="HL81" i="41"/>
  <c r="HK81" i="41"/>
  <c r="HJ81" i="41"/>
  <c r="HH81" i="41"/>
  <c r="HG81" i="41"/>
  <c r="HF81" i="41"/>
  <c r="HE81" i="41"/>
  <c r="HD81" i="41"/>
  <c r="HC81" i="41"/>
  <c r="HA81" i="41"/>
  <c r="GZ81" i="41"/>
  <c r="GY81" i="41"/>
  <c r="GX81" i="41"/>
  <c r="GW81" i="41"/>
  <c r="GV81" i="41"/>
  <c r="GT81" i="41"/>
  <c r="GS81" i="41"/>
  <c r="GR81" i="41"/>
  <c r="GQ81" i="41"/>
  <c r="GP81" i="41"/>
  <c r="GO81" i="41"/>
  <c r="GM81" i="41"/>
  <c r="GL81" i="41"/>
  <c r="GK81" i="41"/>
  <c r="GJ81" i="41"/>
  <c r="GI81" i="41"/>
  <c r="GH81" i="41"/>
  <c r="GF81" i="41"/>
  <c r="GE81" i="41"/>
  <c r="GD81" i="41"/>
  <c r="GC81" i="41"/>
  <c r="GB81" i="41"/>
  <c r="GA81" i="41"/>
  <c r="FY81" i="41"/>
  <c r="FX81" i="41"/>
  <c r="FW81" i="41"/>
  <c r="FV81" i="41"/>
  <c r="FU81" i="41"/>
  <c r="FT81" i="41"/>
  <c r="FR81" i="41"/>
  <c r="FQ81" i="41"/>
  <c r="FP81" i="41"/>
  <c r="FO81" i="41"/>
  <c r="FN81" i="41"/>
  <c r="FM81" i="41"/>
  <c r="FK81" i="41"/>
  <c r="FJ81" i="41"/>
  <c r="FI81" i="41"/>
  <c r="FH81" i="41"/>
  <c r="FG81" i="41"/>
  <c r="FF81" i="41"/>
  <c r="FD81" i="41"/>
  <c r="FC81" i="41"/>
  <c r="FB81" i="41"/>
  <c r="FA81" i="41"/>
  <c r="EZ81" i="41"/>
  <c r="EY81" i="41"/>
  <c r="EW81" i="41"/>
  <c r="EV81" i="41"/>
  <c r="EU81" i="41"/>
  <c r="ET81" i="41"/>
  <c r="ES81" i="41"/>
  <c r="ER81" i="41"/>
  <c r="EP81" i="41"/>
  <c r="EO81" i="41"/>
  <c r="EN81" i="41"/>
  <c r="EM81" i="41"/>
  <c r="EL81" i="41"/>
  <c r="EK81" i="41"/>
  <c r="EI81" i="41"/>
  <c r="EH81" i="41"/>
  <c r="EG81" i="41"/>
  <c r="EF81" i="41"/>
  <c r="EE81" i="41"/>
  <c r="ED81" i="41"/>
  <c r="EB81" i="41"/>
  <c r="EA81" i="41"/>
  <c r="DZ81" i="41"/>
  <c r="DY81" i="41"/>
  <c r="DX81" i="41"/>
  <c r="DW81" i="41"/>
  <c r="DU81" i="41"/>
  <c r="DT81" i="41"/>
  <c r="DS81" i="41"/>
  <c r="DR81" i="41"/>
  <c r="DQ81" i="41"/>
  <c r="DP81" i="41"/>
  <c r="DN81" i="41"/>
  <c r="DM81" i="41"/>
  <c r="DL81" i="41"/>
  <c r="DK81" i="41"/>
  <c r="DJ81" i="41"/>
  <c r="DI81" i="41"/>
  <c r="DG81" i="41"/>
  <c r="DF81" i="41"/>
  <c r="DE81" i="41"/>
  <c r="DD81" i="41"/>
  <c r="DC81" i="41"/>
  <c r="DB81" i="41"/>
  <c r="CZ81" i="41"/>
  <c r="CY81" i="41"/>
  <c r="CX81" i="41"/>
  <c r="CW81" i="41"/>
  <c r="CV81" i="41"/>
  <c r="CU81" i="41"/>
  <c r="CS81" i="41"/>
  <c r="CR81" i="41"/>
  <c r="CQ81" i="41"/>
  <c r="CP81" i="41"/>
  <c r="CO81" i="41"/>
  <c r="CN81" i="41"/>
  <c r="CL81" i="41"/>
  <c r="CK81" i="41"/>
  <c r="CJ81" i="41"/>
  <c r="CI81" i="41"/>
  <c r="CH81" i="41"/>
  <c r="CG81" i="41"/>
  <c r="CE81" i="41"/>
  <c r="CD81" i="41"/>
  <c r="CC81" i="41"/>
  <c r="CB81" i="41"/>
  <c r="CA81" i="41"/>
  <c r="BZ81" i="41"/>
  <c r="BX81" i="41"/>
  <c r="BW81" i="41"/>
  <c r="BV81" i="41"/>
  <c r="BU81" i="41"/>
  <c r="BT81" i="41"/>
  <c r="BS81" i="41"/>
  <c r="BQ81" i="41"/>
  <c r="BP81" i="41"/>
  <c r="BO81" i="41"/>
  <c r="BN81" i="41"/>
  <c r="BM81" i="41"/>
  <c r="BL81" i="41"/>
  <c r="BJ81" i="41"/>
  <c r="BI81" i="41"/>
  <c r="BH81" i="41"/>
  <c r="BG81" i="41"/>
  <c r="BF81" i="41"/>
  <c r="BE81" i="41"/>
  <c r="BC81" i="41"/>
  <c r="BB81" i="41"/>
  <c r="BA81" i="41"/>
  <c r="AZ81" i="41"/>
  <c r="AY81" i="41"/>
  <c r="AX81" i="41"/>
  <c r="AV81" i="41"/>
  <c r="AU81" i="41"/>
  <c r="AT81" i="41"/>
  <c r="AS81" i="41"/>
  <c r="AR81" i="41"/>
  <c r="AQ81" i="41"/>
  <c r="AO81" i="41"/>
  <c r="AN81" i="41"/>
  <c r="AM81" i="41"/>
  <c r="AL81" i="41"/>
  <c r="AK81" i="41"/>
  <c r="AJ81" i="41"/>
  <c r="AH81" i="41"/>
  <c r="AG81" i="41"/>
  <c r="AF81" i="41"/>
  <c r="AE81" i="41"/>
  <c r="AD81" i="41"/>
  <c r="AC81" i="41"/>
  <c r="AA81" i="41"/>
  <c r="Z81" i="41"/>
  <c r="Y81" i="41"/>
  <c r="X81" i="41"/>
  <c r="W81" i="41"/>
  <c r="V81" i="41"/>
  <c r="T81" i="41"/>
  <c r="S81" i="41"/>
  <c r="R81" i="41"/>
  <c r="Q81" i="41"/>
  <c r="P81" i="41"/>
  <c r="O81" i="41"/>
  <c r="HV80" i="41"/>
  <c r="HU80" i="41"/>
  <c r="HT80" i="41"/>
  <c r="HS80" i="41"/>
  <c r="HR80" i="41"/>
  <c r="HQ80" i="41"/>
  <c r="HO80" i="41"/>
  <c r="HN80" i="41"/>
  <c r="HM80" i="41"/>
  <c r="HL80" i="41"/>
  <c r="HK80" i="41"/>
  <c r="HJ80" i="41"/>
  <c r="HH80" i="41"/>
  <c r="HG80" i="41"/>
  <c r="HF80" i="41"/>
  <c r="HE80" i="41"/>
  <c r="HD80" i="41"/>
  <c r="HC80" i="41"/>
  <c r="HA80" i="41"/>
  <c r="GZ80" i="41"/>
  <c r="GY80" i="41"/>
  <c r="GX80" i="41"/>
  <c r="GW80" i="41"/>
  <c r="GV80" i="41"/>
  <c r="GT80" i="41"/>
  <c r="GS80" i="41"/>
  <c r="GR80" i="41"/>
  <c r="GQ80" i="41"/>
  <c r="GP80" i="41"/>
  <c r="GO80" i="41"/>
  <c r="GM80" i="41"/>
  <c r="GL80" i="41"/>
  <c r="GK80" i="41"/>
  <c r="GJ80" i="41"/>
  <c r="GI80" i="41"/>
  <c r="GH80" i="41"/>
  <c r="GF80" i="41"/>
  <c r="GE80" i="41"/>
  <c r="GD80" i="41"/>
  <c r="GC80" i="41"/>
  <c r="GB80" i="41"/>
  <c r="GA80" i="41"/>
  <c r="FY80" i="41"/>
  <c r="FX80" i="41"/>
  <c r="FW80" i="41"/>
  <c r="FV80" i="41"/>
  <c r="FU80" i="41"/>
  <c r="FT80" i="41"/>
  <c r="FR80" i="41"/>
  <c r="FQ80" i="41"/>
  <c r="FP80" i="41"/>
  <c r="FO80" i="41"/>
  <c r="FN80" i="41"/>
  <c r="FM80" i="41"/>
  <c r="FK80" i="41"/>
  <c r="FJ80" i="41"/>
  <c r="FI80" i="41"/>
  <c r="FH80" i="41"/>
  <c r="FG80" i="41"/>
  <c r="FF80" i="41"/>
  <c r="FD80" i="41"/>
  <c r="FC80" i="41"/>
  <c r="FB80" i="41"/>
  <c r="FA80" i="41"/>
  <c r="EZ80" i="41"/>
  <c r="EY80" i="41"/>
  <c r="EW80" i="41"/>
  <c r="EV80" i="41"/>
  <c r="EU80" i="41"/>
  <c r="ET80" i="41"/>
  <c r="ES80" i="41"/>
  <c r="ER80" i="41"/>
  <c r="EP80" i="41"/>
  <c r="EO80" i="41"/>
  <c r="EN80" i="41"/>
  <c r="EM80" i="41"/>
  <c r="EL80" i="41"/>
  <c r="EK80" i="41"/>
  <c r="EI80" i="41"/>
  <c r="EH80" i="41"/>
  <c r="EG80" i="41"/>
  <c r="EF80" i="41"/>
  <c r="EE80" i="41"/>
  <c r="ED80" i="41"/>
  <c r="EB80" i="41"/>
  <c r="EA80" i="41"/>
  <c r="DZ80" i="41"/>
  <c r="DY80" i="41"/>
  <c r="DX80" i="41"/>
  <c r="DW80" i="41"/>
  <c r="DU80" i="41"/>
  <c r="DT80" i="41"/>
  <c r="DS80" i="41"/>
  <c r="DR80" i="41"/>
  <c r="DQ80" i="41"/>
  <c r="DP80" i="41"/>
  <c r="DN80" i="41"/>
  <c r="DM80" i="41"/>
  <c r="DL80" i="41"/>
  <c r="DK80" i="41"/>
  <c r="DJ80" i="41"/>
  <c r="DI80" i="41"/>
  <c r="DG80" i="41"/>
  <c r="DF80" i="41"/>
  <c r="DE80" i="41"/>
  <c r="DD80" i="41"/>
  <c r="DC80" i="41"/>
  <c r="DB80" i="41"/>
  <c r="CZ80" i="41"/>
  <c r="CY80" i="41"/>
  <c r="CX80" i="41"/>
  <c r="CW80" i="41"/>
  <c r="CV80" i="41"/>
  <c r="CU80" i="41"/>
  <c r="CS80" i="41"/>
  <c r="CR80" i="41"/>
  <c r="CQ80" i="41"/>
  <c r="CP80" i="41"/>
  <c r="CO80" i="41"/>
  <c r="CN80" i="41"/>
  <c r="CL80" i="41"/>
  <c r="CK80" i="41"/>
  <c r="CJ80" i="41"/>
  <c r="CI80" i="41"/>
  <c r="CH80" i="41"/>
  <c r="CG80" i="41"/>
  <c r="CE80" i="41"/>
  <c r="CD80" i="41"/>
  <c r="CC80" i="41"/>
  <c r="CB80" i="41"/>
  <c r="CA80" i="41"/>
  <c r="BZ80" i="41"/>
  <c r="BX80" i="41"/>
  <c r="BW80" i="41"/>
  <c r="BV80" i="41"/>
  <c r="BU80" i="41"/>
  <c r="BT80" i="41"/>
  <c r="BS80" i="41"/>
  <c r="BQ80" i="41"/>
  <c r="BP80" i="41"/>
  <c r="BO80" i="41"/>
  <c r="BN80" i="41"/>
  <c r="BM80" i="41"/>
  <c r="BL80" i="41"/>
  <c r="BJ80" i="41"/>
  <c r="BI80" i="41"/>
  <c r="BH80" i="41"/>
  <c r="BG80" i="41"/>
  <c r="BF80" i="41"/>
  <c r="BE80" i="41"/>
  <c r="BC80" i="41"/>
  <c r="BB80" i="41"/>
  <c r="BA80" i="41"/>
  <c r="AZ80" i="41"/>
  <c r="AY80" i="41"/>
  <c r="AX80" i="41"/>
  <c r="AV80" i="41"/>
  <c r="AU80" i="41"/>
  <c r="AT80" i="41"/>
  <c r="AS80" i="41"/>
  <c r="AR80" i="41"/>
  <c r="AQ80" i="41"/>
  <c r="AO80" i="41"/>
  <c r="AN80" i="41"/>
  <c r="AM80" i="41"/>
  <c r="AL80" i="41"/>
  <c r="AK80" i="41"/>
  <c r="AJ80" i="41"/>
  <c r="AH80" i="41"/>
  <c r="AG80" i="41"/>
  <c r="AF80" i="41"/>
  <c r="AE80" i="41"/>
  <c r="AD80" i="41"/>
  <c r="AC80" i="41"/>
  <c r="AA80" i="41"/>
  <c r="Z80" i="41"/>
  <c r="Y80" i="41"/>
  <c r="X80" i="41"/>
  <c r="W80" i="41"/>
  <c r="V80" i="41"/>
  <c r="T80" i="41"/>
  <c r="S80" i="41"/>
  <c r="R80" i="41"/>
  <c r="Q80" i="41"/>
  <c r="P80" i="41"/>
  <c r="O80" i="41"/>
  <c r="HV79" i="41"/>
  <c r="HU79" i="41"/>
  <c r="HT79" i="41"/>
  <c r="HS79" i="41"/>
  <c r="HR79" i="41"/>
  <c r="HQ79" i="41"/>
  <c r="HO79" i="41"/>
  <c r="HN79" i="41"/>
  <c r="HM79" i="41"/>
  <c r="HL79" i="41"/>
  <c r="HK79" i="41"/>
  <c r="HJ79" i="41"/>
  <c r="HH79" i="41"/>
  <c r="HG79" i="41"/>
  <c r="HF79" i="41"/>
  <c r="HE79" i="41"/>
  <c r="HD79" i="41"/>
  <c r="HC79" i="41"/>
  <c r="HA79" i="41"/>
  <c r="GZ79" i="41"/>
  <c r="GY79" i="41"/>
  <c r="GX79" i="41"/>
  <c r="GW79" i="41"/>
  <c r="GV79" i="41"/>
  <c r="GT79" i="41"/>
  <c r="GS79" i="41"/>
  <c r="GR79" i="41"/>
  <c r="GQ79" i="41"/>
  <c r="GP79" i="41"/>
  <c r="GO79" i="41"/>
  <c r="GM79" i="41"/>
  <c r="GL79" i="41"/>
  <c r="GK79" i="41"/>
  <c r="GJ79" i="41"/>
  <c r="GI79" i="41"/>
  <c r="GH79" i="41"/>
  <c r="GF79" i="41"/>
  <c r="GE79" i="41"/>
  <c r="GD79" i="41"/>
  <c r="GC79" i="41"/>
  <c r="GB79" i="41"/>
  <c r="GA79" i="41"/>
  <c r="FY79" i="41"/>
  <c r="FX79" i="41"/>
  <c r="FW79" i="41"/>
  <c r="FV79" i="41"/>
  <c r="FU79" i="41"/>
  <c r="FT79" i="41"/>
  <c r="FR79" i="41"/>
  <c r="FQ79" i="41"/>
  <c r="FP79" i="41"/>
  <c r="FO79" i="41"/>
  <c r="FN79" i="41"/>
  <c r="FM79" i="41"/>
  <c r="FK79" i="41"/>
  <c r="FJ79" i="41"/>
  <c r="FI79" i="41"/>
  <c r="FH79" i="41"/>
  <c r="FG79" i="41"/>
  <c r="FF79" i="41"/>
  <c r="FD79" i="41"/>
  <c r="FC79" i="41"/>
  <c r="FB79" i="41"/>
  <c r="FA79" i="41"/>
  <c r="EZ79" i="41"/>
  <c r="EY79" i="41"/>
  <c r="EW79" i="41"/>
  <c r="EV79" i="41"/>
  <c r="EU79" i="41"/>
  <c r="ET79" i="41"/>
  <c r="ES79" i="41"/>
  <c r="ER79" i="41"/>
  <c r="EP79" i="41"/>
  <c r="EO79" i="41"/>
  <c r="EN79" i="41"/>
  <c r="EM79" i="41"/>
  <c r="EL79" i="41"/>
  <c r="EK79" i="41"/>
  <c r="EI79" i="41"/>
  <c r="EH79" i="41"/>
  <c r="EG79" i="41"/>
  <c r="EF79" i="41"/>
  <c r="EE79" i="41"/>
  <c r="ED79" i="41"/>
  <c r="EB79" i="41"/>
  <c r="EA79" i="41"/>
  <c r="DZ79" i="41"/>
  <c r="DY79" i="41"/>
  <c r="DX79" i="41"/>
  <c r="DW79" i="41"/>
  <c r="DU79" i="41"/>
  <c r="DT79" i="41"/>
  <c r="DS79" i="41"/>
  <c r="DR79" i="41"/>
  <c r="DQ79" i="41"/>
  <c r="DP79" i="41"/>
  <c r="DN79" i="41"/>
  <c r="DM79" i="41"/>
  <c r="DL79" i="41"/>
  <c r="DK79" i="41"/>
  <c r="DJ79" i="41"/>
  <c r="DI79" i="41"/>
  <c r="DG79" i="41"/>
  <c r="DF79" i="41"/>
  <c r="DE79" i="41"/>
  <c r="DD79" i="41"/>
  <c r="DC79" i="41"/>
  <c r="DB79" i="41"/>
  <c r="CZ79" i="41"/>
  <c r="CY79" i="41"/>
  <c r="CX79" i="41"/>
  <c r="CW79" i="41"/>
  <c r="CV79" i="41"/>
  <c r="CU79" i="41"/>
  <c r="CS79" i="41"/>
  <c r="CR79" i="41"/>
  <c r="CQ79" i="41"/>
  <c r="CP79" i="41"/>
  <c r="CO79" i="41"/>
  <c r="CN79" i="41"/>
  <c r="CL79" i="41"/>
  <c r="CK79" i="41"/>
  <c r="CJ79" i="41"/>
  <c r="CI79" i="41"/>
  <c r="CH79" i="41"/>
  <c r="CG79" i="41"/>
  <c r="CE79" i="41"/>
  <c r="CD79" i="41"/>
  <c r="CC79" i="41"/>
  <c r="CB79" i="41"/>
  <c r="CA79" i="41"/>
  <c r="BZ79" i="41"/>
  <c r="BX79" i="41"/>
  <c r="BW79" i="41"/>
  <c r="BV79" i="41"/>
  <c r="BU79" i="41"/>
  <c r="BT79" i="41"/>
  <c r="BS79" i="41"/>
  <c r="BQ79" i="41"/>
  <c r="BP79" i="41"/>
  <c r="BO79" i="41"/>
  <c r="BN79" i="41"/>
  <c r="BM79" i="41"/>
  <c r="BL79" i="41"/>
  <c r="BJ79" i="41"/>
  <c r="BI79" i="41"/>
  <c r="BH79" i="41"/>
  <c r="BG79" i="41"/>
  <c r="BF79" i="41"/>
  <c r="BE79" i="41"/>
  <c r="BC79" i="41"/>
  <c r="BB79" i="41"/>
  <c r="BA79" i="41"/>
  <c r="AZ79" i="41"/>
  <c r="AY79" i="41"/>
  <c r="AX79" i="41"/>
  <c r="AV79" i="41"/>
  <c r="AU79" i="41"/>
  <c r="AT79" i="41"/>
  <c r="AS79" i="41"/>
  <c r="AR79" i="41"/>
  <c r="AQ79" i="41"/>
  <c r="AO79" i="41"/>
  <c r="AN79" i="41"/>
  <c r="AM79" i="41"/>
  <c r="AL79" i="41"/>
  <c r="AK79" i="41"/>
  <c r="AJ79" i="41"/>
  <c r="AH79" i="41"/>
  <c r="AG79" i="41"/>
  <c r="AF79" i="41"/>
  <c r="AE79" i="41"/>
  <c r="AD79" i="41"/>
  <c r="AC79" i="41"/>
  <c r="AA79" i="41"/>
  <c r="Z79" i="41"/>
  <c r="Y79" i="41"/>
  <c r="X79" i="41"/>
  <c r="W79" i="41"/>
  <c r="V79" i="41"/>
  <c r="T79" i="41"/>
  <c r="S79" i="41"/>
  <c r="R79" i="41"/>
  <c r="Q79" i="41"/>
  <c r="P79" i="41"/>
  <c r="O79" i="41"/>
  <c r="HV78" i="41"/>
  <c r="HU78" i="41"/>
  <c r="HT78" i="41"/>
  <c r="HS78" i="41"/>
  <c r="HR78" i="41"/>
  <c r="HQ78" i="41"/>
  <c r="HO78" i="41"/>
  <c r="HN78" i="41"/>
  <c r="HM78" i="41"/>
  <c r="HL78" i="41"/>
  <c r="HK78" i="41"/>
  <c r="HJ78" i="41"/>
  <c r="HH78" i="41"/>
  <c r="HG78" i="41"/>
  <c r="HF78" i="41"/>
  <c r="HE78" i="41"/>
  <c r="HD78" i="41"/>
  <c r="HC78" i="41"/>
  <c r="HA78" i="41"/>
  <c r="GZ78" i="41"/>
  <c r="GY78" i="41"/>
  <c r="GX78" i="41"/>
  <c r="GW78" i="41"/>
  <c r="GV78" i="41"/>
  <c r="GT78" i="41"/>
  <c r="GS78" i="41"/>
  <c r="GR78" i="41"/>
  <c r="GQ78" i="41"/>
  <c r="GP78" i="41"/>
  <c r="GO78" i="41"/>
  <c r="GM78" i="41"/>
  <c r="GL78" i="41"/>
  <c r="GK78" i="41"/>
  <c r="GJ78" i="41"/>
  <c r="GI78" i="41"/>
  <c r="GH78" i="41"/>
  <c r="GF78" i="41"/>
  <c r="GE78" i="41"/>
  <c r="GD78" i="41"/>
  <c r="GC78" i="41"/>
  <c r="GB78" i="41"/>
  <c r="GA78" i="41"/>
  <c r="FY78" i="41"/>
  <c r="FX78" i="41"/>
  <c r="FW78" i="41"/>
  <c r="FV78" i="41"/>
  <c r="FU78" i="41"/>
  <c r="FT78" i="41"/>
  <c r="FR78" i="41"/>
  <c r="FQ78" i="41"/>
  <c r="FP78" i="41"/>
  <c r="FO78" i="41"/>
  <c r="FN78" i="41"/>
  <c r="FM78" i="41"/>
  <c r="FK78" i="41"/>
  <c r="FJ78" i="41"/>
  <c r="FI78" i="41"/>
  <c r="FH78" i="41"/>
  <c r="FG78" i="41"/>
  <c r="FF78" i="41"/>
  <c r="FD78" i="41"/>
  <c r="FC78" i="41"/>
  <c r="FB78" i="41"/>
  <c r="FA78" i="41"/>
  <c r="EZ78" i="41"/>
  <c r="EY78" i="41"/>
  <c r="EW78" i="41"/>
  <c r="EV78" i="41"/>
  <c r="EU78" i="41"/>
  <c r="ET78" i="41"/>
  <c r="ES78" i="41"/>
  <c r="ER78" i="41"/>
  <c r="EP78" i="41"/>
  <c r="EO78" i="41"/>
  <c r="EN78" i="41"/>
  <c r="EM78" i="41"/>
  <c r="EL78" i="41"/>
  <c r="EK78" i="41"/>
  <c r="EI78" i="41"/>
  <c r="EH78" i="41"/>
  <c r="EG78" i="41"/>
  <c r="EF78" i="41"/>
  <c r="EE78" i="41"/>
  <c r="ED78" i="41"/>
  <c r="EB78" i="41"/>
  <c r="EA78" i="41"/>
  <c r="DZ78" i="41"/>
  <c r="DY78" i="41"/>
  <c r="DX78" i="41"/>
  <c r="DW78" i="41"/>
  <c r="DU78" i="41"/>
  <c r="DT78" i="41"/>
  <c r="DS78" i="41"/>
  <c r="DR78" i="41"/>
  <c r="DQ78" i="41"/>
  <c r="DP78" i="41"/>
  <c r="DN78" i="41"/>
  <c r="DM78" i="41"/>
  <c r="DL78" i="41"/>
  <c r="DK78" i="41"/>
  <c r="DJ78" i="41"/>
  <c r="DI78" i="41"/>
  <c r="DG78" i="41"/>
  <c r="DF78" i="41"/>
  <c r="DE78" i="41"/>
  <c r="DD78" i="41"/>
  <c r="DC78" i="41"/>
  <c r="DB78" i="41"/>
  <c r="CZ78" i="41"/>
  <c r="CY78" i="41"/>
  <c r="CX78" i="41"/>
  <c r="CW78" i="41"/>
  <c r="CV78" i="41"/>
  <c r="CU78" i="41"/>
  <c r="CS78" i="41"/>
  <c r="CR78" i="41"/>
  <c r="CQ78" i="41"/>
  <c r="CP78" i="41"/>
  <c r="CO78" i="41"/>
  <c r="CN78" i="41"/>
  <c r="CL78" i="41"/>
  <c r="CK78" i="41"/>
  <c r="CJ78" i="41"/>
  <c r="CI78" i="41"/>
  <c r="CH78" i="41"/>
  <c r="CG78" i="41"/>
  <c r="CE78" i="41"/>
  <c r="CD78" i="41"/>
  <c r="CC78" i="41"/>
  <c r="CB78" i="41"/>
  <c r="CA78" i="41"/>
  <c r="BZ78" i="41"/>
  <c r="BX78" i="41"/>
  <c r="BW78" i="41"/>
  <c r="BV78" i="41"/>
  <c r="BU78" i="41"/>
  <c r="BT78" i="41"/>
  <c r="BS78" i="41"/>
  <c r="BQ78" i="41"/>
  <c r="BP78" i="41"/>
  <c r="BO78" i="41"/>
  <c r="BN78" i="41"/>
  <c r="BM78" i="41"/>
  <c r="BL78" i="41"/>
  <c r="BJ78" i="41"/>
  <c r="BI78" i="41"/>
  <c r="BH78" i="41"/>
  <c r="BG78" i="41"/>
  <c r="BF78" i="41"/>
  <c r="BE78" i="41"/>
  <c r="BC78" i="41"/>
  <c r="BB78" i="41"/>
  <c r="BA78" i="41"/>
  <c r="AZ78" i="41"/>
  <c r="AY78" i="41"/>
  <c r="AX78" i="41"/>
  <c r="AV78" i="41"/>
  <c r="AU78" i="41"/>
  <c r="AT78" i="41"/>
  <c r="AS78" i="41"/>
  <c r="AR78" i="41"/>
  <c r="AQ78" i="41"/>
  <c r="AO78" i="41"/>
  <c r="AN78" i="41"/>
  <c r="AM78" i="41"/>
  <c r="AL78" i="41"/>
  <c r="AK78" i="41"/>
  <c r="AJ78" i="41"/>
  <c r="AH78" i="41"/>
  <c r="AG78" i="41"/>
  <c r="AF78" i="41"/>
  <c r="AE78" i="41"/>
  <c r="AD78" i="41"/>
  <c r="AC78" i="41"/>
  <c r="AA78" i="41"/>
  <c r="Z78" i="41"/>
  <c r="Y78" i="41"/>
  <c r="X78" i="41"/>
  <c r="W78" i="41"/>
  <c r="V78" i="41"/>
  <c r="T78" i="41"/>
  <c r="S78" i="41"/>
  <c r="R78" i="41"/>
  <c r="Q78" i="41"/>
  <c r="P78" i="41"/>
  <c r="O78" i="41"/>
  <c r="HV77" i="41"/>
  <c r="HU77" i="41"/>
  <c r="HT77" i="41"/>
  <c r="HS77" i="41"/>
  <c r="HR77" i="41"/>
  <c r="HQ77" i="41"/>
  <c r="HO77" i="41"/>
  <c r="HN77" i="41"/>
  <c r="HM77" i="41"/>
  <c r="HL77" i="41"/>
  <c r="HK77" i="41"/>
  <c r="HJ77" i="41"/>
  <c r="HH77" i="41"/>
  <c r="HG77" i="41"/>
  <c r="HF77" i="41"/>
  <c r="HE77" i="41"/>
  <c r="HD77" i="41"/>
  <c r="HC77" i="41"/>
  <c r="HA77" i="41"/>
  <c r="GZ77" i="41"/>
  <c r="GY77" i="41"/>
  <c r="GX77" i="41"/>
  <c r="GW77" i="41"/>
  <c r="GV77" i="41"/>
  <c r="GT77" i="41"/>
  <c r="GS77" i="41"/>
  <c r="GR77" i="41"/>
  <c r="GQ77" i="41"/>
  <c r="GP77" i="41"/>
  <c r="GO77" i="41"/>
  <c r="GM77" i="41"/>
  <c r="GL77" i="41"/>
  <c r="GK77" i="41"/>
  <c r="GJ77" i="41"/>
  <c r="GI77" i="41"/>
  <c r="GH77" i="41"/>
  <c r="GF77" i="41"/>
  <c r="GE77" i="41"/>
  <c r="GD77" i="41"/>
  <c r="GC77" i="41"/>
  <c r="GB77" i="41"/>
  <c r="GA77" i="41"/>
  <c r="FY77" i="41"/>
  <c r="FX77" i="41"/>
  <c r="FW77" i="41"/>
  <c r="FV77" i="41"/>
  <c r="FU77" i="41"/>
  <c r="FT77" i="41"/>
  <c r="FR77" i="41"/>
  <c r="FQ77" i="41"/>
  <c r="FP77" i="41"/>
  <c r="FO77" i="41"/>
  <c r="FN77" i="41"/>
  <c r="FM77" i="41"/>
  <c r="FK77" i="41"/>
  <c r="FJ77" i="41"/>
  <c r="FI77" i="41"/>
  <c r="FH77" i="41"/>
  <c r="FG77" i="41"/>
  <c r="FF77" i="41"/>
  <c r="FD77" i="41"/>
  <c r="FC77" i="41"/>
  <c r="FB77" i="41"/>
  <c r="FA77" i="41"/>
  <c r="EZ77" i="41"/>
  <c r="EY77" i="41"/>
  <c r="EW77" i="41"/>
  <c r="EV77" i="41"/>
  <c r="EU77" i="41"/>
  <c r="ET77" i="41"/>
  <c r="ES77" i="41"/>
  <c r="ER77" i="41"/>
  <c r="EP77" i="41"/>
  <c r="EO77" i="41"/>
  <c r="EN77" i="41"/>
  <c r="EM77" i="41"/>
  <c r="EL77" i="41"/>
  <c r="EK77" i="41"/>
  <c r="EI77" i="41"/>
  <c r="EH77" i="41"/>
  <c r="EG77" i="41"/>
  <c r="EF77" i="41"/>
  <c r="EE77" i="41"/>
  <c r="ED77" i="41"/>
  <c r="EB77" i="41"/>
  <c r="EA77" i="41"/>
  <c r="DZ77" i="41"/>
  <c r="DY77" i="41"/>
  <c r="DX77" i="41"/>
  <c r="DW77" i="41"/>
  <c r="DU77" i="41"/>
  <c r="DT77" i="41"/>
  <c r="DS77" i="41"/>
  <c r="DR77" i="41"/>
  <c r="DQ77" i="41"/>
  <c r="DP77" i="41"/>
  <c r="DN77" i="41"/>
  <c r="DM77" i="41"/>
  <c r="DL77" i="41"/>
  <c r="DK77" i="41"/>
  <c r="DJ77" i="41"/>
  <c r="DI77" i="41"/>
  <c r="DG77" i="41"/>
  <c r="DF77" i="41"/>
  <c r="DE77" i="41"/>
  <c r="DD77" i="41"/>
  <c r="DC77" i="41"/>
  <c r="DB77" i="41"/>
  <c r="CZ77" i="41"/>
  <c r="CY77" i="41"/>
  <c r="CX77" i="41"/>
  <c r="CW77" i="41"/>
  <c r="CV77" i="41"/>
  <c r="CU77" i="41"/>
  <c r="CS77" i="41"/>
  <c r="CR77" i="41"/>
  <c r="CQ77" i="41"/>
  <c r="CP77" i="41"/>
  <c r="CO77" i="41"/>
  <c r="CN77" i="41"/>
  <c r="CL77" i="41"/>
  <c r="CK77" i="41"/>
  <c r="CJ77" i="41"/>
  <c r="CI77" i="41"/>
  <c r="CH77" i="41"/>
  <c r="CG77" i="41"/>
  <c r="CE77" i="41"/>
  <c r="CD77" i="41"/>
  <c r="CC77" i="41"/>
  <c r="CB77" i="41"/>
  <c r="CA77" i="41"/>
  <c r="BZ77" i="41"/>
  <c r="BX77" i="41"/>
  <c r="BW77" i="41"/>
  <c r="BV77" i="41"/>
  <c r="BU77" i="41"/>
  <c r="BT77" i="41"/>
  <c r="BS77" i="41"/>
  <c r="BQ77" i="41"/>
  <c r="BP77" i="41"/>
  <c r="BO77" i="41"/>
  <c r="BN77" i="41"/>
  <c r="BM77" i="41"/>
  <c r="BL77" i="41"/>
  <c r="BJ77" i="41"/>
  <c r="BI77" i="41"/>
  <c r="BH77" i="41"/>
  <c r="BG77" i="41"/>
  <c r="BF77" i="41"/>
  <c r="BE77" i="41"/>
  <c r="BC77" i="41"/>
  <c r="BB77" i="41"/>
  <c r="BA77" i="41"/>
  <c r="AZ77" i="41"/>
  <c r="AY77" i="41"/>
  <c r="AX77" i="41"/>
  <c r="AV77" i="41"/>
  <c r="AU77" i="41"/>
  <c r="AT77" i="41"/>
  <c r="AS77" i="41"/>
  <c r="AR77" i="41"/>
  <c r="AQ77" i="41"/>
  <c r="AO77" i="41"/>
  <c r="AN77" i="41"/>
  <c r="AM77" i="41"/>
  <c r="AL77" i="41"/>
  <c r="AK77" i="41"/>
  <c r="AJ77" i="41"/>
  <c r="AH77" i="41"/>
  <c r="AG77" i="41"/>
  <c r="AF77" i="41"/>
  <c r="AE77" i="41"/>
  <c r="AD77" i="41"/>
  <c r="AC77" i="41"/>
  <c r="AA77" i="41"/>
  <c r="Z77" i="41"/>
  <c r="Y77" i="41"/>
  <c r="X77" i="41"/>
  <c r="W77" i="41"/>
  <c r="V77" i="41"/>
  <c r="T77" i="41"/>
  <c r="S77" i="41"/>
  <c r="R77" i="41"/>
  <c r="Q77" i="41"/>
  <c r="P77" i="41"/>
  <c r="O77" i="41"/>
  <c r="HV76" i="41"/>
  <c r="HU76" i="41"/>
  <c r="HT76" i="41"/>
  <c r="HS76" i="41"/>
  <c r="HR76" i="41"/>
  <c r="HQ76" i="41"/>
  <c r="HO76" i="41"/>
  <c r="HN76" i="41"/>
  <c r="HM76" i="41"/>
  <c r="HL76" i="41"/>
  <c r="HK76" i="41"/>
  <c r="HJ76" i="41"/>
  <c r="HH76" i="41"/>
  <c r="HG76" i="41"/>
  <c r="HF76" i="41"/>
  <c r="HE76" i="41"/>
  <c r="HD76" i="41"/>
  <c r="HC76" i="41"/>
  <c r="HA76" i="41"/>
  <c r="GZ76" i="41"/>
  <c r="GY76" i="41"/>
  <c r="GX76" i="41"/>
  <c r="GW76" i="41"/>
  <c r="GV76" i="41"/>
  <c r="GT76" i="41"/>
  <c r="GS76" i="41"/>
  <c r="GR76" i="41"/>
  <c r="GQ76" i="41"/>
  <c r="GP76" i="41"/>
  <c r="GO76" i="41"/>
  <c r="GM76" i="41"/>
  <c r="GL76" i="41"/>
  <c r="GK76" i="41"/>
  <c r="GJ76" i="41"/>
  <c r="GI76" i="41"/>
  <c r="GH76" i="41"/>
  <c r="GF76" i="41"/>
  <c r="GE76" i="41"/>
  <c r="GD76" i="41"/>
  <c r="GC76" i="41"/>
  <c r="GB76" i="41"/>
  <c r="GA76" i="41"/>
  <c r="FY76" i="41"/>
  <c r="FX76" i="41"/>
  <c r="FW76" i="41"/>
  <c r="FV76" i="41"/>
  <c r="FU76" i="41"/>
  <c r="FT76" i="41"/>
  <c r="FR76" i="41"/>
  <c r="FQ76" i="41"/>
  <c r="FP76" i="41"/>
  <c r="FO76" i="41"/>
  <c r="FN76" i="41"/>
  <c r="FM76" i="41"/>
  <c r="FK76" i="41"/>
  <c r="FJ76" i="41"/>
  <c r="FI76" i="41"/>
  <c r="FH76" i="41"/>
  <c r="FG76" i="41"/>
  <c r="FF76" i="41"/>
  <c r="FD76" i="41"/>
  <c r="FC76" i="41"/>
  <c r="FB76" i="41"/>
  <c r="FA76" i="41"/>
  <c r="EZ76" i="41"/>
  <c r="EY76" i="41"/>
  <c r="EW76" i="41"/>
  <c r="EV76" i="41"/>
  <c r="EU76" i="41"/>
  <c r="ET76" i="41"/>
  <c r="ES76" i="41"/>
  <c r="ER76" i="41"/>
  <c r="EP76" i="41"/>
  <c r="EO76" i="41"/>
  <c r="EN76" i="41"/>
  <c r="EM76" i="41"/>
  <c r="EL76" i="41"/>
  <c r="EK76" i="41"/>
  <c r="EI76" i="41"/>
  <c r="EH76" i="41"/>
  <c r="EG76" i="41"/>
  <c r="EF76" i="41"/>
  <c r="EE76" i="41"/>
  <c r="ED76" i="41"/>
  <c r="EB76" i="41"/>
  <c r="EA76" i="41"/>
  <c r="DZ76" i="41"/>
  <c r="DY76" i="41"/>
  <c r="DX76" i="41"/>
  <c r="DW76" i="41"/>
  <c r="DU76" i="41"/>
  <c r="DT76" i="41"/>
  <c r="DS76" i="41"/>
  <c r="DR76" i="41"/>
  <c r="DQ76" i="41"/>
  <c r="DP76" i="41"/>
  <c r="DN76" i="41"/>
  <c r="DM76" i="41"/>
  <c r="DL76" i="41"/>
  <c r="DK76" i="41"/>
  <c r="DJ76" i="41"/>
  <c r="DI76" i="41"/>
  <c r="DG76" i="41"/>
  <c r="DF76" i="41"/>
  <c r="DE76" i="41"/>
  <c r="DD76" i="41"/>
  <c r="DC76" i="41"/>
  <c r="DB76" i="41"/>
  <c r="CZ76" i="41"/>
  <c r="CY76" i="41"/>
  <c r="CX76" i="41"/>
  <c r="CW76" i="41"/>
  <c r="CV76" i="41"/>
  <c r="CU76" i="41"/>
  <c r="CS76" i="41"/>
  <c r="CR76" i="41"/>
  <c r="CQ76" i="41"/>
  <c r="CP76" i="41"/>
  <c r="CO76" i="41"/>
  <c r="CN76" i="41"/>
  <c r="CL76" i="41"/>
  <c r="CK76" i="41"/>
  <c r="CJ76" i="41"/>
  <c r="CI76" i="41"/>
  <c r="CH76" i="41"/>
  <c r="CG76" i="41"/>
  <c r="CE76" i="41"/>
  <c r="CD76" i="41"/>
  <c r="CC76" i="41"/>
  <c r="CB76" i="41"/>
  <c r="CA76" i="41"/>
  <c r="BZ76" i="41"/>
  <c r="BX76" i="41"/>
  <c r="BW76" i="41"/>
  <c r="BV76" i="41"/>
  <c r="BU76" i="41"/>
  <c r="BT76" i="41"/>
  <c r="BS76" i="41"/>
  <c r="BQ76" i="41"/>
  <c r="BP76" i="41"/>
  <c r="BO76" i="41"/>
  <c r="BN76" i="41"/>
  <c r="BM76" i="41"/>
  <c r="BL76" i="41"/>
  <c r="BJ76" i="41"/>
  <c r="BI76" i="41"/>
  <c r="BH76" i="41"/>
  <c r="BG76" i="41"/>
  <c r="BF76" i="41"/>
  <c r="BE76" i="41"/>
  <c r="BC76" i="41"/>
  <c r="BB76" i="41"/>
  <c r="BA76" i="41"/>
  <c r="AZ76" i="41"/>
  <c r="AY76" i="41"/>
  <c r="AX76" i="41"/>
  <c r="AV76" i="41"/>
  <c r="AU76" i="41"/>
  <c r="AT76" i="41"/>
  <c r="AS76" i="41"/>
  <c r="AR76" i="41"/>
  <c r="AQ76" i="41"/>
  <c r="AO76" i="41"/>
  <c r="AN76" i="41"/>
  <c r="AM76" i="41"/>
  <c r="AL76" i="41"/>
  <c r="AK76" i="41"/>
  <c r="AJ76" i="41"/>
  <c r="AH76" i="41"/>
  <c r="AG76" i="41"/>
  <c r="AF76" i="41"/>
  <c r="AE76" i="41"/>
  <c r="AD76" i="41"/>
  <c r="AC76" i="41"/>
  <c r="AA76" i="41"/>
  <c r="Z76" i="41"/>
  <c r="Y76" i="41"/>
  <c r="X76" i="41"/>
  <c r="W76" i="41"/>
  <c r="V76" i="41"/>
  <c r="T76" i="41"/>
  <c r="S76" i="41"/>
  <c r="R76" i="41"/>
  <c r="Q76" i="41"/>
  <c r="P76" i="41"/>
  <c r="O76" i="41"/>
  <c r="HV75" i="41"/>
  <c r="HU75" i="41"/>
  <c r="HT75" i="41"/>
  <c r="HS75" i="41"/>
  <c r="HR75" i="41"/>
  <c r="HQ75" i="41"/>
  <c r="HO75" i="41"/>
  <c r="HN75" i="41"/>
  <c r="HM75" i="41"/>
  <c r="HL75" i="41"/>
  <c r="HK75" i="41"/>
  <c r="HJ75" i="41"/>
  <c r="HH75" i="41"/>
  <c r="HG75" i="41"/>
  <c r="HF75" i="41"/>
  <c r="HE75" i="41"/>
  <c r="HD75" i="41"/>
  <c r="HC75" i="41"/>
  <c r="HA75" i="41"/>
  <c r="GZ75" i="41"/>
  <c r="GY75" i="41"/>
  <c r="GX75" i="41"/>
  <c r="GW75" i="41"/>
  <c r="GV75" i="41"/>
  <c r="GT75" i="41"/>
  <c r="GS75" i="41"/>
  <c r="GR75" i="41"/>
  <c r="GQ75" i="41"/>
  <c r="GP75" i="41"/>
  <c r="GO75" i="41"/>
  <c r="GM75" i="41"/>
  <c r="GL75" i="41"/>
  <c r="GK75" i="41"/>
  <c r="GJ75" i="41"/>
  <c r="GI75" i="41"/>
  <c r="GH75" i="41"/>
  <c r="GF75" i="41"/>
  <c r="GE75" i="41"/>
  <c r="GD75" i="41"/>
  <c r="GC75" i="41"/>
  <c r="GB75" i="41"/>
  <c r="GA75" i="41"/>
  <c r="FY75" i="41"/>
  <c r="FX75" i="41"/>
  <c r="FW75" i="41"/>
  <c r="FV75" i="41"/>
  <c r="FU75" i="41"/>
  <c r="FT75" i="41"/>
  <c r="FR75" i="41"/>
  <c r="FQ75" i="41"/>
  <c r="FP75" i="41"/>
  <c r="FO75" i="41"/>
  <c r="FN75" i="41"/>
  <c r="FM75" i="41"/>
  <c r="FK75" i="41"/>
  <c r="FJ75" i="41"/>
  <c r="FI75" i="41"/>
  <c r="FH75" i="41"/>
  <c r="FG75" i="41"/>
  <c r="FF75" i="41"/>
  <c r="FD75" i="41"/>
  <c r="FC75" i="41"/>
  <c r="FB75" i="41"/>
  <c r="FA75" i="41"/>
  <c r="EZ75" i="41"/>
  <c r="EY75" i="41"/>
  <c r="EW75" i="41"/>
  <c r="EV75" i="41"/>
  <c r="EU75" i="41"/>
  <c r="ET75" i="41"/>
  <c r="ES75" i="41"/>
  <c r="ER75" i="41"/>
  <c r="EP75" i="41"/>
  <c r="EO75" i="41"/>
  <c r="EN75" i="41"/>
  <c r="EM75" i="41"/>
  <c r="EL75" i="41"/>
  <c r="EK75" i="41"/>
  <c r="EI75" i="41"/>
  <c r="EH75" i="41"/>
  <c r="EG75" i="41"/>
  <c r="EF75" i="41"/>
  <c r="EE75" i="41"/>
  <c r="ED75" i="41"/>
  <c r="EB75" i="41"/>
  <c r="EA75" i="41"/>
  <c r="DZ75" i="41"/>
  <c r="DY75" i="41"/>
  <c r="DX75" i="41"/>
  <c r="DW75" i="41"/>
  <c r="DU75" i="41"/>
  <c r="DT75" i="41"/>
  <c r="DS75" i="41"/>
  <c r="DR75" i="41"/>
  <c r="DQ75" i="41"/>
  <c r="DP75" i="41"/>
  <c r="DN75" i="41"/>
  <c r="DM75" i="41"/>
  <c r="DL75" i="41"/>
  <c r="DK75" i="41"/>
  <c r="DJ75" i="41"/>
  <c r="DI75" i="41"/>
  <c r="DG75" i="41"/>
  <c r="DF75" i="41"/>
  <c r="DE75" i="41"/>
  <c r="DD75" i="41"/>
  <c r="DC75" i="41"/>
  <c r="DB75" i="41"/>
  <c r="CZ75" i="41"/>
  <c r="CY75" i="41"/>
  <c r="CX75" i="41"/>
  <c r="CW75" i="41"/>
  <c r="CV75" i="41"/>
  <c r="CU75" i="41"/>
  <c r="CS75" i="41"/>
  <c r="CR75" i="41"/>
  <c r="CQ75" i="41"/>
  <c r="CP75" i="41"/>
  <c r="CO75" i="41"/>
  <c r="CN75" i="41"/>
  <c r="CL75" i="41"/>
  <c r="CK75" i="41"/>
  <c r="CJ75" i="41"/>
  <c r="CI75" i="41"/>
  <c r="CH75" i="41"/>
  <c r="CG75" i="41"/>
  <c r="CE75" i="41"/>
  <c r="CD75" i="41"/>
  <c r="CC75" i="41"/>
  <c r="CB75" i="41"/>
  <c r="CA75" i="41"/>
  <c r="BZ75" i="41"/>
  <c r="BX75" i="41"/>
  <c r="BW75" i="41"/>
  <c r="BV75" i="41"/>
  <c r="BU75" i="41"/>
  <c r="BT75" i="41"/>
  <c r="BS75" i="41"/>
  <c r="BQ75" i="41"/>
  <c r="BP75" i="41"/>
  <c r="BO75" i="41"/>
  <c r="BN75" i="41"/>
  <c r="BM75" i="41"/>
  <c r="BL75" i="41"/>
  <c r="BJ75" i="41"/>
  <c r="BI75" i="41"/>
  <c r="BH75" i="41"/>
  <c r="BG75" i="41"/>
  <c r="BF75" i="41"/>
  <c r="BE75" i="41"/>
  <c r="BC75" i="41"/>
  <c r="BB75" i="41"/>
  <c r="BA75" i="41"/>
  <c r="AZ75" i="41"/>
  <c r="AY75" i="41"/>
  <c r="AX75" i="41"/>
  <c r="AV75" i="41"/>
  <c r="AU75" i="41"/>
  <c r="AT75" i="41"/>
  <c r="AS75" i="41"/>
  <c r="AR75" i="41"/>
  <c r="AQ75" i="41"/>
  <c r="AO75" i="41"/>
  <c r="AN75" i="41"/>
  <c r="AM75" i="41"/>
  <c r="AL75" i="41"/>
  <c r="AK75" i="41"/>
  <c r="AJ75" i="41"/>
  <c r="AH75" i="41"/>
  <c r="AG75" i="41"/>
  <c r="AF75" i="41"/>
  <c r="AE75" i="41"/>
  <c r="AD75" i="41"/>
  <c r="AC75" i="41"/>
  <c r="AA75" i="41"/>
  <c r="Z75" i="41"/>
  <c r="Y75" i="41"/>
  <c r="X75" i="41"/>
  <c r="W75" i="41"/>
  <c r="V75" i="41"/>
  <c r="T75" i="41"/>
  <c r="S75" i="41"/>
  <c r="R75" i="41"/>
  <c r="Q75" i="41"/>
  <c r="P75" i="41"/>
  <c r="O75" i="41"/>
  <c r="HV74" i="41"/>
  <c r="HU74" i="41"/>
  <c r="HT74" i="41"/>
  <c r="HS74" i="41"/>
  <c r="HR74" i="41"/>
  <c r="HQ74" i="41"/>
  <c r="HO74" i="41"/>
  <c r="HN74" i="41"/>
  <c r="HM74" i="41"/>
  <c r="HL74" i="41"/>
  <c r="HK74" i="41"/>
  <c r="HJ74" i="41"/>
  <c r="HH74" i="41"/>
  <c r="HG74" i="41"/>
  <c r="HF74" i="41"/>
  <c r="HE74" i="41"/>
  <c r="HD74" i="41"/>
  <c r="HC74" i="41"/>
  <c r="HA74" i="41"/>
  <c r="GZ74" i="41"/>
  <c r="GY74" i="41"/>
  <c r="GX74" i="41"/>
  <c r="GW74" i="41"/>
  <c r="GV74" i="41"/>
  <c r="GT74" i="41"/>
  <c r="GS74" i="41"/>
  <c r="GR74" i="41"/>
  <c r="GQ74" i="41"/>
  <c r="GP74" i="41"/>
  <c r="GO74" i="41"/>
  <c r="GM74" i="41"/>
  <c r="GL74" i="41"/>
  <c r="GK74" i="41"/>
  <c r="GJ74" i="41"/>
  <c r="GI74" i="41"/>
  <c r="GH74" i="41"/>
  <c r="GF74" i="41"/>
  <c r="GE74" i="41"/>
  <c r="GD74" i="41"/>
  <c r="GC74" i="41"/>
  <c r="GB74" i="41"/>
  <c r="GA74" i="41"/>
  <c r="FY74" i="41"/>
  <c r="FX74" i="41"/>
  <c r="FW74" i="41"/>
  <c r="FV74" i="41"/>
  <c r="FU74" i="41"/>
  <c r="FT74" i="41"/>
  <c r="FR74" i="41"/>
  <c r="FQ74" i="41"/>
  <c r="FP74" i="41"/>
  <c r="FO74" i="41"/>
  <c r="FN74" i="41"/>
  <c r="FM74" i="41"/>
  <c r="FK74" i="41"/>
  <c r="FJ74" i="41"/>
  <c r="FI74" i="41"/>
  <c r="FH74" i="41"/>
  <c r="FG74" i="41"/>
  <c r="FF74" i="41"/>
  <c r="FD74" i="41"/>
  <c r="FC74" i="41"/>
  <c r="FB74" i="41"/>
  <c r="FA74" i="41"/>
  <c r="EZ74" i="41"/>
  <c r="EY74" i="41"/>
  <c r="EW74" i="41"/>
  <c r="EV74" i="41"/>
  <c r="EU74" i="41"/>
  <c r="ET74" i="41"/>
  <c r="ES74" i="41"/>
  <c r="ER74" i="41"/>
  <c r="EP74" i="41"/>
  <c r="EO74" i="41"/>
  <c r="EN74" i="41"/>
  <c r="EM74" i="41"/>
  <c r="EL74" i="41"/>
  <c r="EK74" i="41"/>
  <c r="EI74" i="41"/>
  <c r="EH74" i="41"/>
  <c r="EG74" i="41"/>
  <c r="EF74" i="41"/>
  <c r="EE74" i="41"/>
  <c r="ED74" i="41"/>
  <c r="EB74" i="41"/>
  <c r="EA74" i="41"/>
  <c r="DZ74" i="41"/>
  <c r="DY74" i="41"/>
  <c r="DX74" i="41"/>
  <c r="DW74" i="41"/>
  <c r="DU74" i="41"/>
  <c r="DT74" i="41"/>
  <c r="DS74" i="41"/>
  <c r="DR74" i="41"/>
  <c r="DQ74" i="41"/>
  <c r="DP74" i="41"/>
  <c r="DN74" i="41"/>
  <c r="DM74" i="41"/>
  <c r="DL74" i="41"/>
  <c r="DK74" i="41"/>
  <c r="DJ74" i="41"/>
  <c r="DI74" i="41"/>
  <c r="DG74" i="41"/>
  <c r="DF74" i="41"/>
  <c r="DE74" i="41"/>
  <c r="DD74" i="41"/>
  <c r="DC74" i="41"/>
  <c r="DB74" i="41"/>
  <c r="CZ74" i="41"/>
  <c r="CY74" i="41"/>
  <c r="CX74" i="41"/>
  <c r="CW74" i="41"/>
  <c r="CV74" i="41"/>
  <c r="CU74" i="41"/>
  <c r="CS74" i="41"/>
  <c r="CR74" i="41"/>
  <c r="CQ74" i="41"/>
  <c r="CP74" i="41"/>
  <c r="CO74" i="41"/>
  <c r="CN74" i="41"/>
  <c r="CL74" i="41"/>
  <c r="CK74" i="41"/>
  <c r="CJ74" i="41"/>
  <c r="CI74" i="41"/>
  <c r="CH74" i="41"/>
  <c r="CG74" i="41"/>
  <c r="CE74" i="41"/>
  <c r="CD74" i="41"/>
  <c r="CC74" i="41"/>
  <c r="CB74" i="41"/>
  <c r="CA74" i="41"/>
  <c r="BZ74" i="41"/>
  <c r="BX74" i="41"/>
  <c r="BW74" i="41"/>
  <c r="BV74" i="41"/>
  <c r="BU74" i="41"/>
  <c r="BT74" i="41"/>
  <c r="BS74" i="41"/>
  <c r="BQ74" i="41"/>
  <c r="BP74" i="41"/>
  <c r="BO74" i="41"/>
  <c r="BN74" i="41"/>
  <c r="BM74" i="41"/>
  <c r="BL74" i="41"/>
  <c r="BJ74" i="41"/>
  <c r="BI74" i="41"/>
  <c r="BH74" i="41"/>
  <c r="BG74" i="41"/>
  <c r="BF74" i="41"/>
  <c r="BE74" i="41"/>
  <c r="BC74" i="41"/>
  <c r="BB74" i="41"/>
  <c r="BA74" i="41"/>
  <c r="AZ74" i="41"/>
  <c r="AY74" i="41"/>
  <c r="AX74" i="41"/>
  <c r="AV74" i="41"/>
  <c r="AU74" i="41"/>
  <c r="AT74" i="41"/>
  <c r="AS74" i="41"/>
  <c r="AR74" i="41"/>
  <c r="AQ74" i="41"/>
  <c r="AO74" i="41"/>
  <c r="AN74" i="41"/>
  <c r="AM74" i="41"/>
  <c r="AL74" i="41"/>
  <c r="AK74" i="41"/>
  <c r="AJ74" i="41"/>
  <c r="AH74" i="41"/>
  <c r="AG74" i="41"/>
  <c r="AF74" i="41"/>
  <c r="AE74" i="41"/>
  <c r="AD74" i="41"/>
  <c r="AC74" i="41"/>
  <c r="AA74" i="41"/>
  <c r="Z74" i="41"/>
  <c r="Y74" i="41"/>
  <c r="X74" i="41"/>
  <c r="W74" i="41"/>
  <c r="V74" i="41"/>
  <c r="T74" i="41"/>
  <c r="S74" i="41"/>
  <c r="R74" i="41"/>
  <c r="Q74" i="41"/>
  <c r="P74" i="41"/>
  <c r="O74" i="41"/>
  <c r="HV73" i="41"/>
  <c r="HU73" i="41"/>
  <c r="HT73" i="41"/>
  <c r="HS73" i="41"/>
  <c r="HR73" i="41"/>
  <c r="HQ73" i="41"/>
  <c r="HO73" i="41"/>
  <c r="HN73" i="41"/>
  <c r="HM73" i="41"/>
  <c r="HL73" i="41"/>
  <c r="HK73" i="41"/>
  <c r="HJ73" i="41"/>
  <c r="HH73" i="41"/>
  <c r="HG73" i="41"/>
  <c r="HF73" i="41"/>
  <c r="HE73" i="41"/>
  <c r="HD73" i="41"/>
  <c r="HC73" i="41"/>
  <c r="HA73" i="41"/>
  <c r="GZ73" i="41"/>
  <c r="GY73" i="41"/>
  <c r="GX73" i="41"/>
  <c r="GW73" i="41"/>
  <c r="GV73" i="41"/>
  <c r="GT73" i="41"/>
  <c r="GS73" i="41"/>
  <c r="GR73" i="41"/>
  <c r="GQ73" i="41"/>
  <c r="GP73" i="41"/>
  <c r="GO73" i="41"/>
  <c r="GM73" i="41"/>
  <c r="GL73" i="41"/>
  <c r="GK73" i="41"/>
  <c r="GJ73" i="41"/>
  <c r="GI73" i="41"/>
  <c r="GH73" i="41"/>
  <c r="GF73" i="41"/>
  <c r="GE73" i="41"/>
  <c r="GD73" i="41"/>
  <c r="GC73" i="41"/>
  <c r="GB73" i="41"/>
  <c r="GA73" i="41"/>
  <c r="FY73" i="41"/>
  <c r="FX73" i="41"/>
  <c r="FW73" i="41"/>
  <c r="FV73" i="41"/>
  <c r="FU73" i="41"/>
  <c r="FT73" i="41"/>
  <c r="FR73" i="41"/>
  <c r="FQ73" i="41"/>
  <c r="FP73" i="41"/>
  <c r="FO73" i="41"/>
  <c r="FN73" i="41"/>
  <c r="FM73" i="41"/>
  <c r="FK73" i="41"/>
  <c r="FJ73" i="41"/>
  <c r="FI73" i="41"/>
  <c r="FH73" i="41"/>
  <c r="FG73" i="41"/>
  <c r="FF73" i="41"/>
  <c r="FD73" i="41"/>
  <c r="FC73" i="41"/>
  <c r="FB73" i="41"/>
  <c r="FA73" i="41"/>
  <c r="EZ73" i="41"/>
  <c r="EY73" i="41"/>
  <c r="EW73" i="41"/>
  <c r="EV73" i="41"/>
  <c r="EU73" i="41"/>
  <c r="ET73" i="41"/>
  <c r="ES73" i="41"/>
  <c r="ER73" i="41"/>
  <c r="EP73" i="41"/>
  <c r="EO73" i="41"/>
  <c r="EN73" i="41"/>
  <c r="EM73" i="41"/>
  <c r="EL73" i="41"/>
  <c r="EK73" i="41"/>
  <c r="EI73" i="41"/>
  <c r="EH73" i="41"/>
  <c r="EG73" i="41"/>
  <c r="EF73" i="41"/>
  <c r="EE73" i="41"/>
  <c r="ED73" i="41"/>
  <c r="EB73" i="41"/>
  <c r="EA73" i="41"/>
  <c r="DZ73" i="41"/>
  <c r="DY73" i="41"/>
  <c r="DX73" i="41"/>
  <c r="DW73" i="41"/>
  <c r="DU73" i="41"/>
  <c r="DT73" i="41"/>
  <c r="DS73" i="41"/>
  <c r="DR73" i="41"/>
  <c r="DQ73" i="41"/>
  <c r="DP73" i="41"/>
  <c r="DN73" i="41"/>
  <c r="DM73" i="41"/>
  <c r="DL73" i="41"/>
  <c r="DK73" i="41"/>
  <c r="DJ73" i="41"/>
  <c r="DI73" i="41"/>
  <c r="DG73" i="41"/>
  <c r="DF73" i="41"/>
  <c r="DE73" i="41"/>
  <c r="DD73" i="41"/>
  <c r="DC73" i="41"/>
  <c r="DB73" i="41"/>
  <c r="CZ73" i="41"/>
  <c r="CY73" i="41"/>
  <c r="CX73" i="41"/>
  <c r="CW73" i="41"/>
  <c r="CV73" i="41"/>
  <c r="CU73" i="41"/>
  <c r="CS73" i="41"/>
  <c r="CR73" i="41"/>
  <c r="CQ73" i="41"/>
  <c r="CP73" i="41"/>
  <c r="CO73" i="41"/>
  <c r="CN73" i="41"/>
  <c r="CL73" i="41"/>
  <c r="CK73" i="41"/>
  <c r="CJ73" i="41"/>
  <c r="CI73" i="41"/>
  <c r="CH73" i="41"/>
  <c r="CG73" i="41"/>
  <c r="CE73" i="41"/>
  <c r="CD73" i="41"/>
  <c r="CC73" i="41"/>
  <c r="CB73" i="41"/>
  <c r="CA73" i="41"/>
  <c r="BZ73" i="41"/>
  <c r="BX73" i="41"/>
  <c r="BW73" i="41"/>
  <c r="BV73" i="41"/>
  <c r="BU73" i="41"/>
  <c r="BT73" i="41"/>
  <c r="BS73" i="41"/>
  <c r="BQ73" i="41"/>
  <c r="BP73" i="41"/>
  <c r="BO73" i="41"/>
  <c r="BN73" i="41"/>
  <c r="BM73" i="41"/>
  <c r="BL73" i="41"/>
  <c r="BJ73" i="41"/>
  <c r="BI73" i="41"/>
  <c r="BH73" i="41"/>
  <c r="BG73" i="41"/>
  <c r="BF73" i="41"/>
  <c r="BE73" i="41"/>
  <c r="BC73" i="41"/>
  <c r="BB73" i="41"/>
  <c r="BA73" i="41"/>
  <c r="AZ73" i="41"/>
  <c r="AY73" i="41"/>
  <c r="AX73" i="41"/>
  <c r="AV73" i="41"/>
  <c r="AU73" i="41"/>
  <c r="AT73" i="41"/>
  <c r="AS73" i="41"/>
  <c r="AR73" i="41"/>
  <c r="AQ73" i="41"/>
  <c r="AO73" i="41"/>
  <c r="AN73" i="41"/>
  <c r="AM73" i="41"/>
  <c r="AL73" i="41"/>
  <c r="AK73" i="41"/>
  <c r="AJ73" i="41"/>
  <c r="AH73" i="41"/>
  <c r="AG73" i="41"/>
  <c r="AF73" i="41"/>
  <c r="AE73" i="41"/>
  <c r="AD73" i="41"/>
  <c r="AC73" i="41"/>
  <c r="AA73" i="41"/>
  <c r="Z73" i="41"/>
  <c r="Y73" i="41"/>
  <c r="X73" i="41"/>
  <c r="W73" i="41"/>
  <c r="V73" i="41"/>
  <c r="T73" i="41"/>
  <c r="S73" i="41"/>
  <c r="R73" i="41"/>
  <c r="Q73" i="41"/>
  <c r="P73" i="41"/>
  <c r="O73" i="41"/>
  <c r="HV72" i="41"/>
  <c r="HU72" i="41"/>
  <c r="HT72" i="41"/>
  <c r="HS72" i="41"/>
  <c r="HR72" i="41"/>
  <c r="HQ72" i="41"/>
  <c r="HO72" i="41"/>
  <c r="HN72" i="41"/>
  <c r="HM72" i="41"/>
  <c r="HL72" i="41"/>
  <c r="HK72" i="41"/>
  <c r="HJ72" i="41"/>
  <c r="HH72" i="41"/>
  <c r="HG72" i="41"/>
  <c r="HF72" i="41"/>
  <c r="HE72" i="41"/>
  <c r="HD72" i="41"/>
  <c r="HC72" i="41"/>
  <c r="HA72" i="41"/>
  <c r="GZ72" i="41"/>
  <c r="GY72" i="41"/>
  <c r="GX72" i="41"/>
  <c r="GW72" i="41"/>
  <c r="GV72" i="41"/>
  <c r="GT72" i="41"/>
  <c r="GS72" i="41"/>
  <c r="GR72" i="41"/>
  <c r="GQ72" i="41"/>
  <c r="GP72" i="41"/>
  <c r="GO72" i="41"/>
  <c r="GM72" i="41"/>
  <c r="GL72" i="41"/>
  <c r="GK72" i="41"/>
  <c r="GJ72" i="41"/>
  <c r="GI72" i="41"/>
  <c r="GH72" i="41"/>
  <c r="GF72" i="41"/>
  <c r="GE72" i="41"/>
  <c r="GD72" i="41"/>
  <c r="GC72" i="41"/>
  <c r="GB72" i="41"/>
  <c r="GA72" i="41"/>
  <c r="FY72" i="41"/>
  <c r="FX72" i="41"/>
  <c r="FW72" i="41"/>
  <c r="FV72" i="41"/>
  <c r="FU72" i="41"/>
  <c r="FT72" i="41"/>
  <c r="FR72" i="41"/>
  <c r="FQ72" i="41"/>
  <c r="FP72" i="41"/>
  <c r="FO72" i="41"/>
  <c r="FN72" i="41"/>
  <c r="FM72" i="41"/>
  <c r="FK72" i="41"/>
  <c r="FJ72" i="41"/>
  <c r="FI72" i="41"/>
  <c r="FH72" i="41"/>
  <c r="FG72" i="41"/>
  <c r="FF72" i="41"/>
  <c r="FD72" i="41"/>
  <c r="FC72" i="41"/>
  <c r="FB72" i="41"/>
  <c r="FA72" i="41"/>
  <c r="EZ72" i="41"/>
  <c r="EY72" i="41"/>
  <c r="EW72" i="41"/>
  <c r="EV72" i="41"/>
  <c r="EU72" i="41"/>
  <c r="ET72" i="41"/>
  <c r="ES72" i="41"/>
  <c r="ER72" i="41"/>
  <c r="EP72" i="41"/>
  <c r="EO72" i="41"/>
  <c r="EN72" i="41"/>
  <c r="EM72" i="41"/>
  <c r="EL72" i="41"/>
  <c r="EK72" i="41"/>
  <c r="EI72" i="41"/>
  <c r="EH72" i="41"/>
  <c r="EG72" i="41"/>
  <c r="EF72" i="41"/>
  <c r="EE72" i="41"/>
  <c r="ED72" i="41"/>
  <c r="EB72" i="41"/>
  <c r="EA72" i="41"/>
  <c r="DZ72" i="41"/>
  <c r="DY72" i="41"/>
  <c r="DX72" i="41"/>
  <c r="DW72" i="41"/>
  <c r="DU72" i="41"/>
  <c r="DT72" i="41"/>
  <c r="DS72" i="41"/>
  <c r="DR72" i="41"/>
  <c r="DQ72" i="41"/>
  <c r="DP72" i="41"/>
  <c r="DN72" i="41"/>
  <c r="DM72" i="41"/>
  <c r="DL72" i="41"/>
  <c r="DK72" i="41"/>
  <c r="DJ72" i="41"/>
  <c r="DI72" i="41"/>
  <c r="DG72" i="41"/>
  <c r="DF72" i="41"/>
  <c r="DE72" i="41"/>
  <c r="DD72" i="41"/>
  <c r="DC72" i="41"/>
  <c r="DB72" i="41"/>
  <c r="CZ72" i="41"/>
  <c r="CY72" i="41"/>
  <c r="CX72" i="41"/>
  <c r="CW72" i="41"/>
  <c r="CV72" i="41"/>
  <c r="CU72" i="41"/>
  <c r="CS72" i="41"/>
  <c r="CR72" i="41"/>
  <c r="CQ72" i="41"/>
  <c r="CP72" i="41"/>
  <c r="CO72" i="41"/>
  <c r="CN72" i="41"/>
  <c r="CL72" i="41"/>
  <c r="CK72" i="41"/>
  <c r="CJ72" i="41"/>
  <c r="CI72" i="41"/>
  <c r="CH72" i="41"/>
  <c r="CG72" i="41"/>
  <c r="CE72" i="41"/>
  <c r="CD72" i="41"/>
  <c r="CC72" i="41"/>
  <c r="CB72" i="41"/>
  <c r="CA72" i="41"/>
  <c r="BZ72" i="41"/>
  <c r="BX72" i="41"/>
  <c r="BW72" i="41"/>
  <c r="BV72" i="41"/>
  <c r="BU72" i="41"/>
  <c r="BT72" i="41"/>
  <c r="BS72" i="41"/>
  <c r="BQ72" i="41"/>
  <c r="BP72" i="41"/>
  <c r="BO72" i="41"/>
  <c r="BN72" i="41"/>
  <c r="BM72" i="41"/>
  <c r="BL72" i="41"/>
  <c r="BJ72" i="41"/>
  <c r="BI72" i="41"/>
  <c r="BH72" i="41"/>
  <c r="BG72" i="41"/>
  <c r="BF72" i="41"/>
  <c r="BE72" i="41"/>
  <c r="BC72" i="41"/>
  <c r="BB72" i="41"/>
  <c r="BA72" i="41"/>
  <c r="AZ72" i="41"/>
  <c r="AY72" i="41"/>
  <c r="AX72" i="41"/>
  <c r="AV72" i="41"/>
  <c r="AU72" i="41"/>
  <c r="AT72" i="41"/>
  <c r="AS72" i="41"/>
  <c r="AR72" i="41"/>
  <c r="AQ72" i="41"/>
  <c r="AO72" i="41"/>
  <c r="AN72" i="41"/>
  <c r="AM72" i="41"/>
  <c r="AL72" i="41"/>
  <c r="AK72" i="41"/>
  <c r="AJ72" i="41"/>
  <c r="AH72" i="41"/>
  <c r="AG72" i="41"/>
  <c r="AF72" i="41"/>
  <c r="AE72" i="41"/>
  <c r="AD72" i="41"/>
  <c r="AC72" i="41"/>
  <c r="AA72" i="41"/>
  <c r="Z72" i="41"/>
  <c r="Y72" i="41"/>
  <c r="X72" i="41"/>
  <c r="W72" i="41"/>
  <c r="V72" i="41"/>
  <c r="T72" i="41"/>
  <c r="S72" i="41"/>
  <c r="R72" i="41"/>
  <c r="Q72" i="41"/>
  <c r="P72" i="41"/>
  <c r="O72" i="41"/>
  <c r="HV71" i="41"/>
  <c r="HU71" i="41"/>
  <c r="HT71" i="41"/>
  <c r="HS71" i="41"/>
  <c r="HR71" i="41"/>
  <c r="HQ71" i="41"/>
  <c r="HO71" i="41"/>
  <c r="HN71" i="41"/>
  <c r="HM71" i="41"/>
  <c r="HL71" i="41"/>
  <c r="HK71" i="41"/>
  <c r="HJ71" i="41"/>
  <c r="HH71" i="41"/>
  <c r="HG71" i="41"/>
  <c r="HF71" i="41"/>
  <c r="HE71" i="41"/>
  <c r="HD71" i="41"/>
  <c r="HC71" i="41"/>
  <c r="HA71" i="41"/>
  <c r="GZ71" i="41"/>
  <c r="GY71" i="41"/>
  <c r="GX71" i="41"/>
  <c r="GW71" i="41"/>
  <c r="GV71" i="41"/>
  <c r="GT71" i="41"/>
  <c r="GS71" i="41"/>
  <c r="GR71" i="41"/>
  <c r="GQ71" i="41"/>
  <c r="GP71" i="41"/>
  <c r="GO71" i="41"/>
  <c r="GM71" i="41"/>
  <c r="GL71" i="41"/>
  <c r="GK71" i="41"/>
  <c r="GJ71" i="41"/>
  <c r="GI71" i="41"/>
  <c r="GH71" i="41"/>
  <c r="GF71" i="41"/>
  <c r="GE71" i="41"/>
  <c r="GD71" i="41"/>
  <c r="GC71" i="41"/>
  <c r="GB71" i="41"/>
  <c r="GA71" i="41"/>
  <c r="FY71" i="41"/>
  <c r="FX71" i="41"/>
  <c r="FW71" i="41"/>
  <c r="FV71" i="41"/>
  <c r="FU71" i="41"/>
  <c r="FT71" i="41"/>
  <c r="FR71" i="41"/>
  <c r="FQ71" i="41"/>
  <c r="FP71" i="41"/>
  <c r="FO71" i="41"/>
  <c r="FN71" i="41"/>
  <c r="FM71" i="41"/>
  <c r="FK71" i="41"/>
  <c r="FJ71" i="41"/>
  <c r="FI71" i="41"/>
  <c r="FH71" i="41"/>
  <c r="FG71" i="41"/>
  <c r="FF71" i="41"/>
  <c r="FD71" i="41"/>
  <c r="FC71" i="41"/>
  <c r="FB71" i="41"/>
  <c r="FA71" i="41"/>
  <c r="EZ71" i="41"/>
  <c r="EY71" i="41"/>
  <c r="EW71" i="41"/>
  <c r="EV71" i="41"/>
  <c r="EU71" i="41"/>
  <c r="ET71" i="41"/>
  <c r="ES71" i="41"/>
  <c r="ER71" i="41"/>
  <c r="EP71" i="41"/>
  <c r="EO71" i="41"/>
  <c r="EN71" i="41"/>
  <c r="EM71" i="41"/>
  <c r="EL71" i="41"/>
  <c r="EK71" i="41"/>
  <c r="EI71" i="41"/>
  <c r="EH71" i="41"/>
  <c r="EG71" i="41"/>
  <c r="EF71" i="41"/>
  <c r="EE71" i="41"/>
  <c r="ED71" i="41"/>
  <c r="EB71" i="41"/>
  <c r="EA71" i="41"/>
  <c r="DZ71" i="41"/>
  <c r="DY71" i="41"/>
  <c r="DX71" i="41"/>
  <c r="DW71" i="41"/>
  <c r="DU71" i="41"/>
  <c r="DT71" i="41"/>
  <c r="DS71" i="41"/>
  <c r="DR71" i="41"/>
  <c r="DQ71" i="41"/>
  <c r="DP71" i="41"/>
  <c r="DN71" i="41"/>
  <c r="DM71" i="41"/>
  <c r="DL71" i="41"/>
  <c r="DK71" i="41"/>
  <c r="DJ71" i="41"/>
  <c r="DI71" i="41"/>
  <c r="DG71" i="41"/>
  <c r="DF71" i="41"/>
  <c r="DE71" i="41"/>
  <c r="DD71" i="41"/>
  <c r="DC71" i="41"/>
  <c r="DB71" i="41"/>
  <c r="CZ71" i="41"/>
  <c r="CY71" i="41"/>
  <c r="CX71" i="41"/>
  <c r="CW71" i="41"/>
  <c r="CV71" i="41"/>
  <c r="CU71" i="41"/>
  <c r="CS71" i="41"/>
  <c r="CR71" i="41"/>
  <c r="CQ71" i="41"/>
  <c r="CP71" i="41"/>
  <c r="CO71" i="41"/>
  <c r="CN71" i="41"/>
  <c r="CL71" i="41"/>
  <c r="CK71" i="41"/>
  <c r="CJ71" i="41"/>
  <c r="CI71" i="41"/>
  <c r="CH71" i="41"/>
  <c r="CG71" i="41"/>
  <c r="CE71" i="41"/>
  <c r="CD71" i="41"/>
  <c r="CC71" i="41"/>
  <c r="CB71" i="41"/>
  <c r="CA71" i="41"/>
  <c r="BZ71" i="41"/>
  <c r="BX71" i="41"/>
  <c r="BW71" i="41"/>
  <c r="BV71" i="41"/>
  <c r="BU71" i="41"/>
  <c r="BT71" i="41"/>
  <c r="BS71" i="41"/>
  <c r="BQ71" i="41"/>
  <c r="BP71" i="41"/>
  <c r="BO71" i="41"/>
  <c r="BN71" i="41"/>
  <c r="BM71" i="41"/>
  <c r="BL71" i="41"/>
  <c r="BJ71" i="41"/>
  <c r="BI71" i="41"/>
  <c r="BH71" i="41"/>
  <c r="BG71" i="41"/>
  <c r="BF71" i="41"/>
  <c r="BE71" i="41"/>
  <c r="BC71" i="41"/>
  <c r="BB71" i="41"/>
  <c r="BA71" i="41"/>
  <c r="AZ71" i="41"/>
  <c r="AY71" i="41"/>
  <c r="AX71" i="41"/>
  <c r="AV71" i="41"/>
  <c r="AU71" i="41"/>
  <c r="AT71" i="41"/>
  <c r="AS71" i="41"/>
  <c r="AR71" i="41"/>
  <c r="AQ71" i="41"/>
  <c r="AO71" i="41"/>
  <c r="AN71" i="41"/>
  <c r="AM71" i="41"/>
  <c r="AL71" i="41"/>
  <c r="AK71" i="41"/>
  <c r="AJ71" i="41"/>
  <c r="AH71" i="41"/>
  <c r="AG71" i="41"/>
  <c r="AF71" i="41"/>
  <c r="AE71" i="41"/>
  <c r="AD71" i="41"/>
  <c r="AC71" i="41"/>
  <c r="AA71" i="41"/>
  <c r="Z71" i="41"/>
  <c r="Y71" i="41"/>
  <c r="X71" i="41"/>
  <c r="W71" i="41"/>
  <c r="V71" i="41"/>
  <c r="T71" i="41"/>
  <c r="S71" i="41"/>
  <c r="R71" i="41"/>
  <c r="Q71" i="41"/>
  <c r="P71" i="41"/>
  <c r="O71" i="41"/>
  <c r="HV70" i="41"/>
  <c r="HU70" i="41"/>
  <c r="HT70" i="41"/>
  <c r="HS70" i="41"/>
  <c r="HR70" i="41"/>
  <c r="HQ70" i="41"/>
  <c r="HO70" i="41"/>
  <c r="HN70" i="41"/>
  <c r="HM70" i="41"/>
  <c r="HL70" i="41"/>
  <c r="HK70" i="41"/>
  <c r="HJ70" i="41"/>
  <c r="HH70" i="41"/>
  <c r="HG70" i="41"/>
  <c r="HF70" i="41"/>
  <c r="HE70" i="41"/>
  <c r="HD70" i="41"/>
  <c r="HC70" i="41"/>
  <c r="HA70" i="41"/>
  <c r="GZ70" i="41"/>
  <c r="GY70" i="41"/>
  <c r="GX70" i="41"/>
  <c r="GW70" i="41"/>
  <c r="GV70" i="41"/>
  <c r="GT70" i="41"/>
  <c r="GS70" i="41"/>
  <c r="GR70" i="41"/>
  <c r="GQ70" i="41"/>
  <c r="GP70" i="41"/>
  <c r="GO70" i="41"/>
  <c r="GM70" i="41"/>
  <c r="GL70" i="41"/>
  <c r="GK70" i="41"/>
  <c r="GJ70" i="41"/>
  <c r="GI70" i="41"/>
  <c r="GH70" i="41"/>
  <c r="GF70" i="41"/>
  <c r="GE70" i="41"/>
  <c r="GD70" i="41"/>
  <c r="GC70" i="41"/>
  <c r="GB70" i="41"/>
  <c r="GA70" i="41"/>
  <c r="FY70" i="41"/>
  <c r="FX70" i="41"/>
  <c r="FW70" i="41"/>
  <c r="FV70" i="41"/>
  <c r="FU70" i="41"/>
  <c r="FT70" i="41"/>
  <c r="FR70" i="41"/>
  <c r="FQ70" i="41"/>
  <c r="FP70" i="41"/>
  <c r="FO70" i="41"/>
  <c r="FN70" i="41"/>
  <c r="FM70" i="41"/>
  <c r="FK70" i="41"/>
  <c r="FJ70" i="41"/>
  <c r="FI70" i="41"/>
  <c r="FH70" i="41"/>
  <c r="FG70" i="41"/>
  <c r="FF70" i="41"/>
  <c r="FD70" i="41"/>
  <c r="FC70" i="41"/>
  <c r="FB70" i="41"/>
  <c r="FA70" i="41"/>
  <c r="EZ70" i="41"/>
  <c r="EY70" i="41"/>
  <c r="EW70" i="41"/>
  <c r="EV70" i="41"/>
  <c r="EU70" i="41"/>
  <c r="ET70" i="41"/>
  <c r="ES70" i="41"/>
  <c r="ER70" i="41"/>
  <c r="EP70" i="41"/>
  <c r="EO70" i="41"/>
  <c r="EN70" i="41"/>
  <c r="EM70" i="41"/>
  <c r="EL70" i="41"/>
  <c r="EK70" i="41"/>
  <c r="EI70" i="41"/>
  <c r="EH70" i="41"/>
  <c r="EG70" i="41"/>
  <c r="EF70" i="41"/>
  <c r="EE70" i="41"/>
  <c r="ED70" i="41"/>
  <c r="EB70" i="41"/>
  <c r="EA70" i="41"/>
  <c r="DZ70" i="41"/>
  <c r="DY70" i="41"/>
  <c r="DX70" i="41"/>
  <c r="DW70" i="41"/>
  <c r="DU70" i="41"/>
  <c r="DT70" i="41"/>
  <c r="DS70" i="41"/>
  <c r="DR70" i="41"/>
  <c r="DQ70" i="41"/>
  <c r="DP70" i="41"/>
  <c r="DN70" i="41"/>
  <c r="DM70" i="41"/>
  <c r="DL70" i="41"/>
  <c r="DK70" i="41"/>
  <c r="DJ70" i="41"/>
  <c r="DI70" i="41"/>
  <c r="DG70" i="41"/>
  <c r="DF70" i="41"/>
  <c r="DE70" i="41"/>
  <c r="DD70" i="41"/>
  <c r="DC70" i="41"/>
  <c r="DB70" i="41"/>
  <c r="CZ70" i="41"/>
  <c r="CY70" i="41"/>
  <c r="CX70" i="41"/>
  <c r="CW70" i="41"/>
  <c r="CV70" i="41"/>
  <c r="CU70" i="41"/>
  <c r="CS70" i="41"/>
  <c r="CR70" i="41"/>
  <c r="CQ70" i="41"/>
  <c r="CP70" i="41"/>
  <c r="CO70" i="41"/>
  <c r="CN70" i="41"/>
  <c r="CL70" i="41"/>
  <c r="CK70" i="41"/>
  <c r="CJ70" i="41"/>
  <c r="CI70" i="41"/>
  <c r="CH70" i="41"/>
  <c r="CG70" i="41"/>
  <c r="CE70" i="41"/>
  <c r="CD70" i="41"/>
  <c r="CC70" i="41"/>
  <c r="CB70" i="41"/>
  <c r="CA70" i="41"/>
  <c r="BZ70" i="41"/>
  <c r="BX70" i="41"/>
  <c r="BW70" i="41"/>
  <c r="BV70" i="41"/>
  <c r="BU70" i="41"/>
  <c r="BT70" i="41"/>
  <c r="BS70" i="41"/>
  <c r="BQ70" i="41"/>
  <c r="BP70" i="41"/>
  <c r="BO70" i="41"/>
  <c r="BN70" i="41"/>
  <c r="BM70" i="41"/>
  <c r="BL70" i="41"/>
  <c r="BJ70" i="41"/>
  <c r="BI70" i="41"/>
  <c r="BH70" i="41"/>
  <c r="BG70" i="41"/>
  <c r="BF70" i="41"/>
  <c r="BE70" i="41"/>
  <c r="BC70" i="41"/>
  <c r="BB70" i="41"/>
  <c r="BA70" i="41"/>
  <c r="AZ70" i="41"/>
  <c r="AY70" i="41"/>
  <c r="AX70" i="41"/>
  <c r="AV70" i="41"/>
  <c r="AU70" i="41"/>
  <c r="AT70" i="41"/>
  <c r="AS70" i="41"/>
  <c r="AR70" i="41"/>
  <c r="AQ70" i="41"/>
  <c r="AO70" i="41"/>
  <c r="AN70" i="41"/>
  <c r="AM70" i="41"/>
  <c r="AL70" i="41"/>
  <c r="AK70" i="41"/>
  <c r="AJ70" i="41"/>
  <c r="AH70" i="41"/>
  <c r="AG70" i="41"/>
  <c r="AF70" i="41"/>
  <c r="AE70" i="41"/>
  <c r="AD70" i="41"/>
  <c r="AC70" i="41"/>
  <c r="AA70" i="41"/>
  <c r="Z70" i="41"/>
  <c r="Y70" i="41"/>
  <c r="X70" i="41"/>
  <c r="W70" i="41"/>
  <c r="V70" i="41"/>
  <c r="T70" i="41"/>
  <c r="S70" i="41"/>
  <c r="R70" i="41"/>
  <c r="Q70" i="41"/>
  <c r="P70" i="41"/>
  <c r="O70" i="41"/>
  <c r="HV69" i="41"/>
  <c r="HU69" i="41"/>
  <c r="HT69" i="41"/>
  <c r="HS69" i="41"/>
  <c r="HR69" i="41"/>
  <c r="HQ69" i="41"/>
  <c r="HO69" i="41"/>
  <c r="HN69" i="41"/>
  <c r="HM69" i="41"/>
  <c r="HL69" i="41"/>
  <c r="HK69" i="41"/>
  <c r="HJ69" i="41"/>
  <c r="HH69" i="41"/>
  <c r="HG69" i="41"/>
  <c r="HF69" i="41"/>
  <c r="HE69" i="41"/>
  <c r="HD69" i="41"/>
  <c r="HC69" i="41"/>
  <c r="HA69" i="41"/>
  <c r="GZ69" i="41"/>
  <c r="GY69" i="41"/>
  <c r="GX69" i="41"/>
  <c r="GW69" i="41"/>
  <c r="GV69" i="41"/>
  <c r="GT69" i="41"/>
  <c r="GS69" i="41"/>
  <c r="GR69" i="41"/>
  <c r="GQ69" i="41"/>
  <c r="GP69" i="41"/>
  <c r="GO69" i="41"/>
  <c r="GM69" i="41"/>
  <c r="GL69" i="41"/>
  <c r="GK69" i="41"/>
  <c r="GJ69" i="41"/>
  <c r="GI69" i="41"/>
  <c r="GH69" i="41"/>
  <c r="GF69" i="41"/>
  <c r="GE69" i="41"/>
  <c r="GD69" i="41"/>
  <c r="GC69" i="41"/>
  <c r="GB69" i="41"/>
  <c r="GA69" i="41"/>
  <c r="FY69" i="41"/>
  <c r="FX69" i="41"/>
  <c r="FW69" i="41"/>
  <c r="FV69" i="41"/>
  <c r="FU69" i="41"/>
  <c r="FT69" i="41"/>
  <c r="FR69" i="41"/>
  <c r="FQ69" i="41"/>
  <c r="FP69" i="41"/>
  <c r="FO69" i="41"/>
  <c r="FN69" i="41"/>
  <c r="FM69" i="41"/>
  <c r="FK69" i="41"/>
  <c r="FJ69" i="41"/>
  <c r="FI69" i="41"/>
  <c r="FH69" i="41"/>
  <c r="FG69" i="41"/>
  <c r="FF69" i="41"/>
  <c r="FD69" i="41"/>
  <c r="FC69" i="41"/>
  <c r="FB69" i="41"/>
  <c r="FA69" i="41"/>
  <c r="EZ69" i="41"/>
  <c r="EY69" i="41"/>
  <c r="EW69" i="41"/>
  <c r="EV69" i="41"/>
  <c r="EU69" i="41"/>
  <c r="ET69" i="41"/>
  <c r="ES69" i="41"/>
  <c r="ER69" i="41"/>
  <c r="EP69" i="41"/>
  <c r="EO69" i="41"/>
  <c r="EN69" i="41"/>
  <c r="EM69" i="41"/>
  <c r="EL69" i="41"/>
  <c r="EK69" i="41"/>
  <c r="EI69" i="41"/>
  <c r="EH69" i="41"/>
  <c r="EG69" i="41"/>
  <c r="EF69" i="41"/>
  <c r="EE69" i="41"/>
  <c r="ED69" i="41"/>
  <c r="EB69" i="41"/>
  <c r="EA69" i="41"/>
  <c r="DZ69" i="41"/>
  <c r="DY69" i="41"/>
  <c r="DX69" i="41"/>
  <c r="DW69" i="41"/>
  <c r="DU69" i="41"/>
  <c r="DT69" i="41"/>
  <c r="DS69" i="41"/>
  <c r="DR69" i="41"/>
  <c r="DQ69" i="41"/>
  <c r="DP69" i="41"/>
  <c r="DN69" i="41"/>
  <c r="DM69" i="41"/>
  <c r="DL69" i="41"/>
  <c r="DK69" i="41"/>
  <c r="DJ69" i="41"/>
  <c r="DI69" i="41"/>
  <c r="DG69" i="41"/>
  <c r="DF69" i="41"/>
  <c r="DE69" i="41"/>
  <c r="DD69" i="41"/>
  <c r="DC69" i="41"/>
  <c r="DB69" i="41"/>
  <c r="CZ69" i="41"/>
  <c r="CY69" i="41"/>
  <c r="CX69" i="41"/>
  <c r="CW69" i="41"/>
  <c r="CV69" i="41"/>
  <c r="CU69" i="41"/>
  <c r="CS69" i="41"/>
  <c r="CR69" i="41"/>
  <c r="CQ69" i="41"/>
  <c r="CP69" i="41"/>
  <c r="CO69" i="41"/>
  <c r="CN69" i="41"/>
  <c r="CL69" i="41"/>
  <c r="CK69" i="41"/>
  <c r="CJ69" i="41"/>
  <c r="CI69" i="41"/>
  <c r="CH69" i="41"/>
  <c r="CG69" i="41"/>
  <c r="CE69" i="41"/>
  <c r="CD69" i="41"/>
  <c r="CC69" i="41"/>
  <c r="CB69" i="41"/>
  <c r="CA69" i="41"/>
  <c r="BZ69" i="41"/>
  <c r="BX69" i="41"/>
  <c r="BW69" i="41"/>
  <c r="BV69" i="41"/>
  <c r="BU69" i="41"/>
  <c r="BT69" i="41"/>
  <c r="BS69" i="41"/>
  <c r="BQ69" i="41"/>
  <c r="BP69" i="41"/>
  <c r="BO69" i="41"/>
  <c r="BN69" i="41"/>
  <c r="BM69" i="41"/>
  <c r="BL69" i="41"/>
  <c r="BJ69" i="41"/>
  <c r="BI69" i="41"/>
  <c r="BH69" i="41"/>
  <c r="BG69" i="41"/>
  <c r="BF69" i="41"/>
  <c r="BE69" i="41"/>
  <c r="BC69" i="41"/>
  <c r="BB69" i="41"/>
  <c r="BA69" i="41"/>
  <c r="AZ69" i="41"/>
  <c r="AY69" i="41"/>
  <c r="AX69" i="41"/>
  <c r="AV69" i="41"/>
  <c r="AU69" i="41"/>
  <c r="AT69" i="41"/>
  <c r="AS69" i="41"/>
  <c r="AR69" i="41"/>
  <c r="AQ69" i="41"/>
  <c r="AO69" i="41"/>
  <c r="AN69" i="41"/>
  <c r="AM69" i="41"/>
  <c r="AL69" i="41"/>
  <c r="AK69" i="41"/>
  <c r="AJ69" i="41"/>
  <c r="AH69" i="41"/>
  <c r="AG69" i="41"/>
  <c r="AF69" i="41"/>
  <c r="AE69" i="41"/>
  <c r="AD69" i="41"/>
  <c r="AC69" i="41"/>
  <c r="AA69" i="41"/>
  <c r="Z69" i="41"/>
  <c r="Y69" i="41"/>
  <c r="X69" i="41"/>
  <c r="W69" i="41"/>
  <c r="V69" i="41"/>
  <c r="T69" i="41"/>
  <c r="S69" i="41"/>
  <c r="R69" i="41"/>
  <c r="Q69" i="41"/>
  <c r="P69" i="41"/>
  <c r="O69" i="41"/>
  <c r="HV68" i="41"/>
  <c r="HU68" i="41"/>
  <c r="HT68" i="41"/>
  <c r="HS68" i="41"/>
  <c r="HR68" i="41"/>
  <c r="HQ68" i="41"/>
  <c r="HO68" i="41"/>
  <c r="HN68" i="41"/>
  <c r="HM68" i="41"/>
  <c r="HL68" i="41"/>
  <c r="HK68" i="41"/>
  <c r="HJ68" i="41"/>
  <c r="HH68" i="41"/>
  <c r="HG68" i="41"/>
  <c r="HF68" i="41"/>
  <c r="HE68" i="41"/>
  <c r="HD68" i="41"/>
  <c r="HC68" i="41"/>
  <c r="HA68" i="41"/>
  <c r="GZ68" i="41"/>
  <c r="GY68" i="41"/>
  <c r="GX68" i="41"/>
  <c r="GW68" i="41"/>
  <c r="GV68" i="41"/>
  <c r="GT68" i="41"/>
  <c r="GS68" i="41"/>
  <c r="GR68" i="41"/>
  <c r="GQ68" i="41"/>
  <c r="GP68" i="41"/>
  <c r="GO68" i="41"/>
  <c r="GM68" i="41"/>
  <c r="GL68" i="41"/>
  <c r="GK68" i="41"/>
  <c r="GJ68" i="41"/>
  <c r="GI68" i="41"/>
  <c r="GH68" i="41"/>
  <c r="GF68" i="41"/>
  <c r="GE68" i="41"/>
  <c r="GD68" i="41"/>
  <c r="GC68" i="41"/>
  <c r="GB68" i="41"/>
  <c r="GA68" i="41"/>
  <c r="FY68" i="41"/>
  <c r="FX68" i="41"/>
  <c r="FW68" i="41"/>
  <c r="FV68" i="41"/>
  <c r="FU68" i="41"/>
  <c r="FT68" i="41"/>
  <c r="FR68" i="41"/>
  <c r="FQ68" i="41"/>
  <c r="FP68" i="41"/>
  <c r="FO68" i="41"/>
  <c r="FN68" i="41"/>
  <c r="FM68" i="41"/>
  <c r="FK68" i="41"/>
  <c r="FJ68" i="41"/>
  <c r="FI68" i="41"/>
  <c r="FH68" i="41"/>
  <c r="FG68" i="41"/>
  <c r="FF68" i="41"/>
  <c r="FD68" i="41"/>
  <c r="FC68" i="41"/>
  <c r="FB68" i="41"/>
  <c r="FA68" i="41"/>
  <c r="EZ68" i="41"/>
  <c r="EY68" i="41"/>
  <c r="EW68" i="41"/>
  <c r="EV68" i="41"/>
  <c r="EU68" i="41"/>
  <c r="ET68" i="41"/>
  <c r="ES68" i="41"/>
  <c r="ER68" i="41"/>
  <c r="EP68" i="41"/>
  <c r="EO68" i="41"/>
  <c r="EN68" i="41"/>
  <c r="EM68" i="41"/>
  <c r="EL68" i="41"/>
  <c r="EK68" i="41"/>
  <c r="EI68" i="41"/>
  <c r="EH68" i="41"/>
  <c r="EG68" i="41"/>
  <c r="EF68" i="41"/>
  <c r="EE68" i="41"/>
  <c r="ED68" i="41"/>
  <c r="EB68" i="41"/>
  <c r="EA68" i="41"/>
  <c r="DZ68" i="41"/>
  <c r="DY68" i="41"/>
  <c r="DX68" i="41"/>
  <c r="DW68" i="41"/>
  <c r="DU68" i="41"/>
  <c r="DT68" i="41"/>
  <c r="DS68" i="41"/>
  <c r="DR68" i="41"/>
  <c r="DQ68" i="41"/>
  <c r="DP68" i="41"/>
  <c r="DN68" i="41"/>
  <c r="DM68" i="41"/>
  <c r="DL68" i="41"/>
  <c r="DK68" i="41"/>
  <c r="DJ68" i="41"/>
  <c r="DI68" i="41"/>
  <c r="DG68" i="41"/>
  <c r="DF68" i="41"/>
  <c r="DE68" i="41"/>
  <c r="DD68" i="41"/>
  <c r="DC68" i="41"/>
  <c r="DB68" i="41"/>
  <c r="CZ68" i="41"/>
  <c r="CY68" i="41"/>
  <c r="CX68" i="41"/>
  <c r="CW68" i="41"/>
  <c r="CV68" i="41"/>
  <c r="CU68" i="41"/>
  <c r="CS68" i="41"/>
  <c r="CR68" i="41"/>
  <c r="CQ68" i="41"/>
  <c r="CP68" i="41"/>
  <c r="CO68" i="41"/>
  <c r="CN68" i="41"/>
  <c r="CL68" i="41"/>
  <c r="CK68" i="41"/>
  <c r="CJ68" i="41"/>
  <c r="CI68" i="41"/>
  <c r="CH68" i="41"/>
  <c r="CG68" i="41"/>
  <c r="CE68" i="41"/>
  <c r="CD68" i="41"/>
  <c r="CC68" i="41"/>
  <c r="CB68" i="41"/>
  <c r="CA68" i="41"/>
  <c r="BZ68" i="41"/>
  <c r="BX68" i="41"/>
  <c r="BW68" i="41"/>
  <c r="BV68" i="41"/>
  <c r="BU68" i="41"/>
  <c r="BT68" i="41"/>
  <c r="BS68" i="41"/>
  <c r="BQ68" i="41"/>
  <c r="BP68" i="41"/>
  <c r="BO68" i="41"/>
  <c r="BN68" i="41"/>
  <c r="BM68" i="41"/>
  <c r="BL68" i="41"/>
  <c r="BJ68" i="41"/>
  <c r="BI68" i="41"/>
  <c r="BH68" i="41"/>
  <c r="BG68" i="41"/>
  <c r="BF68" i="41"/>
  <c r="BE68" i="41"/>
  <c r="BC68" i="41"/>
  <c r="BB68" i="41"/>
  <c r="BA68" i="41"/>
  <c r="AZ68" i="41"/>
  <c r="AY68" i="41"/>
  <c r="AX68" i="41"/>
  <c r="AV68" i="41"/>
  <c r="AU68" i="41"/>
  <c r="AT68" i="41"/>
  <c r="AS68" i="41"/>
  <c r="AR68" i="41"/>
  <c r="AQ68" i="41"/>
  <c r="AO68" i="41"/>
  <c r="AN68" i="41"/>
  <c r="AM68" i="41"/>
  <c r="AL68" i="41"/>
  <c r="AK68" i="41"/>
  <c r="AJ68" i="41"/>
  <c r="AH68" i="41"/>
  <c r="AG68" i="41"/>
  <c r="AF68" i="41"/>
  <c r="AE68" i="41"/>
  <c r="AD68" i="41"/>
  <c r="AC68" i="41"/>
  <c r="AA68" i="41"/>
  <c r="Z68" i="41"/>
  <c r="Y68" i="41"/>
  <c r="X68" i="41"/>
  <c r="W68" i="41"/>
  <c r="V68" i="41"/>
  <c r="T68" i="41"/>
  <c r="S68" i="41"/>
  <c r="R68" i="41"/>
  <c r="Q68" i="41"/>
  <c r="P68" i="41"/>
  <c r="O68" i="41"/>
  <c r="HV67" i="41"/>
  <c r="HU67" i="41"/>
  <c r="HT67" i="41"/>
  <c r="HS67" i="41"/>
  <c r="HR67" i="41"/>
  <c r="HQ67" i="41"/>
  <c r="HO67" i="41"/>
  <c r="HN67" i="41"/>
  <c r="HM67" i="41"/>
  <c r="HL67" i="41"/>
  <c r="HK67" i="41"/>
  <c r="HJ67" i="41"/>
  <c r="HH67" i="41"/>
  <c r="HG67" i="41"/>
  <c r="HF67" i="41"/>
  <c r="HE67" i="41"/>
  <c r="HD67" i="41"/>
  <c r="HC67" i="41"/>
  <c r="HA67" i="41"/>
  <c r="GZ67" i="41"/>
  <c r="GY67" i="41"/>
  <c r="GX67" i="41"/>
  <c r="GW67" i="41"/>
  <c r="GV67" i="41"/>
  <c r="GT67" i="41"/>
  <c r="GS67" i="41"/>
  <c r="GR67" i="41"/>
  <c r="GQ67" i="41"/>
  <c r="GP67" i="41"/>
  <c r="GO67" i="41"/>
  <c r="GM67" i="41"/>
  <c r="GL67" i="41"/>
  <c r="GK67" i="41"/>
  <c r="GJ67" i="41"/>
  <c r="GI67" i="41"/>
  <c r="GH67" i="41"/>
  <c r="GF67" i="41"/>
  <c r="GE67" i="41"/>
  <c r="GD67" i="41"/>
  <c r="GC67" i="41"/>
  <c r="GB67" i="41"/>
  <c r="GA67" i="41"/>
  <c r="FY67" i="41"/>
  <c r="FX67" i="41"/>
  <c r="FW67" i="41"/>
  <c r="FV67" i="41"/>
  <c r="FU67" i="41"/>
  <c r="FT67" i="41"/>
  <c r="FR67" i="41"/>
  <c r="FQ67" i="41"/>
  <c r="FP67" i="41"/>
  <c r="FO67" i="41"/>
  <c r="FN67" i="41"/>
  <c r="FM67" i="41"/>
  <c r="FK67" i="41"/>
  <c r="FJ67" i="41"/>
  <c r="FI67" i="41"/>
  <c r="FH67" i="41"/>
  <c r="FG67" i="41"/>
  <c r="FF67" i="41"/>
  <c r="FD67" i="41"/>
  <c r="FC67" i="41"/>
  <c r="FB67" i="41"/>
  <c r="FA67" i="41"/>
  <c r="EZ67" i="41"/>
  <c r="EY67" i="41"/>
  <c r="EW67" i="41"/>
  <c r="EV67" i="41"/>
  <c r="EU67" i="41"/>
  <c r="ET67" i="41"/>
  <c r="ES67" i="41"/>
  <c r="ER67" i="41"/>
  <c r="EP67" i="41"/>
  <c r="EO67" i="41"/>
  <c r="EN67" i="41"/>
  <c r="EM67" i="41"/>
  <c r="EL67" i="41"/>
  <c r="EK67" i="41"/>
  <c r="EI67" i="41"/>
  <c r="EH67" i="41"/>
  <c r="EG67" i="41"/>
  <c r="EF67" i="41"/>
  <c r="EE67" i="41"/>
  <c r="ED67" i="41"/>
  <c r="EB67" i="41"/>
  <c r="EA67" i="41"/>
  <c r="DZ67" i="41"/>
  <c r="DY67" i="41"/>
  <c r="DX67" i="41"/>
  <c r="DW67" i="41"/>
  <c r="DU67" i="41"/>
  <c r="DT67" i="41"/>
  <c r="DS67" i="41"/>
  <c r="DR67" i="41"/>
  <c r="DQ67" i="41"/>
  <c r="DP67" i="41"/>
  <c r="DN67" i="41"/>
  <c r="DM67" i="41"/>
  <c r="DL67" i="41"/>
  <c r="DK67" i="41"/>
  <c r="DJ67" i="41"/>
  <c r="DI67" i="41"/>
  <c r="DG67" i="41"/>
  <c r="DF67" i="41"/>
  <c r="DE67" i="41"/>
  <c r="DD67" i="41"/>
  <c r="DC67" i="41"/>
  <c r="DB67" i="41"/>
  <c r="CZ67" i="41"/>
  <c r="CY67" i="41"/>
  <c r="CX67" i="41"/>
  <c r="CW67" i="41"/>
  <c r="CV67" i="41"/>
  <c r="CU67" i="41"/>
  <c r="CS67" i="41"/>
  <c r="CR67" i="41"/>
  <c r="CQ67" i="41"/>
  <c r="CP67" i="41"/>
  <c r="CO67" i="41"/>
  <c r="CN67" i="41"/>
  <c r="CL67" i="41"/>
  <c r="CK67" i="41"/>
  <c r="CJ67" i="41"/>
  <c r="CI67" i="41"/>
  <c r="CH67" i="41"/>
  <c r="CG67" i="41"/>
  <c r="CE67" i="41"/>
  <c r="CD67" i="41"/>
  <c r="CC67" i="41"/>
  <c r="CB67" i="41"/>
  <c r="CA67" i="41"/>
  <c r="BZ67" i="41"/>
  <c r="BX67" i="41"/>
  <c r="BW67" i="41"/>
  <c r="BV67" i="41"/>
  <c r="BU67" i="41"/>
  <c r="BT67" i="41"/>
  <c r="BS67" i="41"/>
  <c r="BQ67" i="41"/>
  <c r="BP67" i="41"/>
  <c r="BO67" i="41"/>
  <c r="BN67" i="41"/>
  <c r="BM67" i="41"/>
  <c r="BL67" i="41"/>
  <c r="BJ67" i="41"/>
  <c r="BI67" i="41"/>
  <c r="BH67" i="41"/>
  <c r="BG67" i="41"/>
  <c r="BF67" i="41"/>
  <c r="BE67" i="41"/>
  <c r="BC67" i="41"/>
  <c r="BB67" i="41"/>
  <c r="BA67" i="41"/>
  <c r="AZ67" i="41"/>
  <c r="AY67" i="41"/>
  <c r="AX67" i="41"/>
  <c r="AV67" i="41"/>
  <c r="AU67" i="41"/>
  <c r="AT67" i="41"/>
  <c r="AS67" i="41"/>
  <c r="AR67" i="41"/>
  <c r="AQ67" i="41"/>
  <c r="AO67" i="41"/>
  <c r="AN67" i="41"/>
  <c r="AM67" i="41"/>
  <c r="AL67" i="41"/>
  <c r="AK67" i="41"/>
  <c r="AJ67" i="41"/>
  <c r="AH67" i="41"/>
  <c r="AG67" i="41"/>
  <c r="AF67" i="41"/>
  <c r="AE67" i="41"/>
  <c r="AD67" i="41"/>
  <c r="AC67" i="41"/>
  <c r="AA67" i="41"/>
  <c r="Z67" i="41"/>
  <c r="Y67" i="41"/>
  <c r="X67" i="41"/>
  <c r="W67" i="41"/>
  <c r="V67" i="41"/>
  <c r="T67" i="41"/>
  <c r="S67" i="41"/>
  <c r="R67" i="41"/>
  <c r="Q67" i="41"/>
  <c r="P67" i="41"/>
  <c r="O67" i="41"/>
  <c r="HV66" i="41"/>
  <c r="HU66" i="41"/>
  <c r="HT66" i="41"/>
  <c r="HS66" i="41"/>
  <c r="HR66" i="41"/>
  <c r="HQ66" i="41"/>
  <c r="HO66" i="41"/>
  <c r="HN66" i="41"/>
  <c r="HM66" i="41"/>
  <c r="HL66" i="41"/>
  <c r="HK66" i="41"/>
  <c r="HJ66" i="41"/>
  <c r="HH66" i="41"/>
  <c r="HG66" i="41"/>
  <c r="HF66" i="41"/>
  <c r="HE66" i="41"/>
  <c r="HD66" i="41"/>
  <c r="HC66" i="41"/>
  <c r="HA66" i="41"/>
  <c r="GZ66" i="41"/>
  <c r="GY66" i="41"/>
  <c r="GX66" i="41"/>
  <c r="GW66" i="41"/>
  <c r="GV66" i="41"/>
  <c r="GT66" i="41"/>
  <c r="GS66" i="41"/>
  <c r="GR66" i="41"/>
  <c r="GQ66" i="41"/>
  <c r="GP66" i="41"/>
  <c r="GO66" i="41"/>
  <c r="GM66" i="41"/>
  <c r="GL66" i="41"/>
  <c r="GK66" i="41"/>
  <c r="GJ66" i="41"/>
  <c r="GI66" i="41"/>
  <c r="GH66" i="41"/>
  <c r="GF66" i="41"/>
  <c r="GE66" i="41"/>
  <c r="GD66" i="41"/>
  <c r="GC66" i="41"/>
  <c r="GB66" i="41"/>
  <c r="GA66" i="41"/>
  <c r="FY66" i="41"/>
  <c r="FX66" i="41"/>
  <c r="FW66" i="41"/>
  <c r="FV66" i="41"/>
  <c r="FU66" i="41"/>
  <c r="FT66" i="41"/>
  <c r="FR66" i="41"/>
  <c r="FQ66" i="41"/>
  <c r="FP66" i="41"/>
  <c r="FO66" i="41"/>
  <c r="FN66" i="41"/>
  <c r="FM66" i="41"/>
  <c r="FK66" i="41"/>
  <c r="FJ66" i="41"/>
  <c r="FI66" i="41"/>
  <c r="FH66" i="41"/>
  <c r="FG66" i="41"/>
  <c r="FF66" i="41"/>
  <c r="FD66" i="41"/>
  <c r="FC66" i="41"/>
  <c r="FB66" i="41"/>
  <c r="FA66" i="41"/>
  <c r="EZ66" i="41"/>
  <c r="EY66" i="41"/>
  <c r="EW66" i="41"/>
  <c r="EV66" i="41"/>
  <c r="EU66" i="41"/>
  <c r="ET66" i="41"/>
  <c r="ES66" i="41"/>
  <c r="ER66" i="41"/>
  <c r="EP66" i="41"/>
  <c r="EO66" i="41"/>
  <c r="EN66" i="41"/>
  <c r="EM66" i="41"/>
  <c r="EL66" i="41"/>
  <c r="EK66" i="41"/>
  <c r="EI66" i="41"/>
  <c r="EH66" i="41"/>
  <c r="EG66" i="41"/>
  <c r="EF66" i="41"/>
  <c r="EE66" i="41"/>
  <c r="ED66" i="41"/>
  <c r="EB66" i="41"/>
  <c r="EA66" i="41"/>
  <c r="DZ66" i="41"/>
  <c r="DY66" i="41"/>
  <c r="DX66" i="41"/>
  <c r="DW66" i="41"/>
  <c r="DU66" i="41"/>
  <c r="DT66" i="41"/>
  <c r="DS66" i="41"/>
  <c r="DR66" i="41"/>
  <c r="DQ66" i="41"/>
  <c r="DP66" i="41"/>
  <c r="DN66" i="41"/>
  <c r="DM66" i="41"/>
  <c r="DL66" i="41"/>
  <c r="DK66" i="41"/>
  <c r="DJ66" i="41"/>
  <c r="DI66" i="41"/>
  <c r="DG66" i="41"/>
  <c r="DF66" i="41"/>
  <c r="DE66" i="41"/>
  <c r="DD66" i="41"/>
  <c r="DC66" i="41"/>
  <c r="DB66" i="41"/>
  <c r="CZ66" i="41"/>
  <c r="CY66" i="41"/>
  <c r="CX66" i="41"/>
  <c r="CW66" i="41"/>
  <c r="CV66" i="41"/>
  <c r="CU66" i="41"/>
  <c r="CS66" i="41"/>
  <c r="CR66" i="41"/>
  <c r="CQ66" i="41"/>
  <c r="CP66" i="41"/>
  <c r="CO66" i="41"/>
  <c r="CN66" i="41"/>
  <c r="CL66" i="41"/>
  <c r="CK66" i="41"/>
  <c r="CJ66" i="41"/>
  <c r="CI66" i="41"/>
  <c r="CH66" i="41"/>
  <c r="CG66" i="41"/>
  <c r="CE66" i="41"/>
  <c r="CD66" i="41"/>
  <c r="CC66" i="41"/>
  <c r="CB66" i="41"/>
  <c r="CA66" i="41"/>
  <c r="BZ66" i="41"/>
  <c r="BX66" i="41"/>
  <c r="BW66" i="41"/>
  <c r="BV66" i="41"/>
  <c r="BU66" i="41"/>
  <c r="BT66" i="41"/>
  <c r="BS66" i="41"/>
  <c r="BQ66" i="41"/>
  <c r="BP66" i="41"/>
  <c r="BO66" i="41"/>
  <c r="BN66" i="41"/>
  <c r="BM66" i="41"/>
  <c r="BL66" i="41"/>
  <c r="BJ66" i="41"/>
  <c r="BI66" i="41"/>
  <c r="BH66" i="41"/>
  <c r="BG66" i="41"/>
  <c r="BF66" i="41"/>
  <c r="BE66" i="41"/>
  <c r="BC66" i="41"/>
  <c r="BB66" i="41"/>
  <c r="BA66" i="41"/>
  <c r="AZ66" i="41"/>
  <c r="AY66" i="41"/>
  <c r="AX66" i="41"/>
  <c r="AV66" i="41"/>
  <c r="AU66" i="41"/>
  <c r="AT66" i="41"/>
  <c r="AS66" i="41"/>
  <c r="AR66" i="41"/>
  <c r="AQ66" i="41"/>
  <c r="AO66" i="41"/>
  <c r="AN66" i="41"/>
  <c r="AM66" i="41"/>
  <c r="AL66" i="41"/>
  <c r="AK66" i="41"/>
  <c r="AJ66" i="41"/>
  <c r="AH66" i="41"/>
  <c r="AG66" i="41"/>
  <c r="AF66" i="41"/>
  <c r="AE66" i="41"/>
  <c r="AD66" i="41"/>
  <c r="AC66" i="41"/>
  <c r="AA66" i="41"/>
  <c r="Z66" i="41"/>
  <c r="Y66" i="41"/>
  <c r="X66" i="41"/>
  <c r="W66" i="41"/>
  <c r="V66" i="41"/>
  <c r="T66" i="41"/>
  <c r="S66" i="41"/>
  <c r="R66" i="41"/>
  <c r="Q66" i="41"/>
  <c r="P66" i="41"/>
  <c r="O66" i="41"/>
  <c r="HV65" i="41"/>
  <c r="HU65" i="41"/>
  <c r="HT65" i="41"/>
  <c r="HS65" i="41"/>
  <c r="HR65" i="41"/>
  <c r="HQ65" i="41"/>
  <c r="HO65" i="41"/>
  <c r="HN65" i="41"/>
  <c r="HM65" i="41"/>
  <c r="HL65" i="41"/>
  <c r="HK65" i="41"/>
  <c r="HJ65" i="41"/>
  <c r="HH65" i="41"/>
  <c r="HG65" i="41"/>
  <c r="HF65" i="41"/>
  <c r="HE65" i="41"/>
  <c r="HD65" i="41"/>
  <c r="HC65" i="41"/>
  <c r="HA65" i="41"/>
  <c r="GZ65" i="41"/>
  <c r="GY65" i="41"/>
  <c r="GX65" i="41"/>
  <c r="GW65" i="41"/>
  <c r="GV65" i="41"/>
  <c r="GT65" i="41"/>
  <c r="GS65" i="41"/>
  <c r="GR65" i="41"/>
  <c r="GQ65" i="41"/>
  <c r="GP65" i="41"/>
  <c r="GO65" i="41"/>
  <c r="GM65" i="41"/>
  <c r="GL65" i="41"/>
  <c r="GK65" i="41"/>
  <c r="GJ65" i="41"/>
  <c r="GI65" i="41"/>
  <c r="GH65" i="41"/>
  <c r="GF65" i="41"/>
  <c r="GE65" i="41"/>
  <c r="GD65" i="41"/>
  <c r="GC65" i="41"/>
  <c r="GB65" i="41"/>
  <c r="GA65" i="41"/>
  <c r="FY65" i="41"/>
  <c r="FX65" i="41"/>
  <c r="FW65" i="41"/>
  <c r="FV65" i="41"/>
  <c r="FU65" i="41"/>
  <c r="FT65" i="41"/>
  <c r="FR65" i="41"/>
  <c r="FQ65" i="41"/>
  <c r="FP65" i="41"/>
  <c r="FO65" i="41"/>
  <c r="FN65" i="41"/>
  <c r="FM65" i="41"/>
  <c r="FK65" i="41"/>
  <c r="FJ65" i="41"/>
  <c r="FI65" i="41"/>
  <c r="FH65" i="41"/>
  <c r="FG65" i="41"/>
  <c r="FF65" i="41"/>
  <c r="FD65" i="41"/>
  <c r="FC65" i="41"/>
  <c r="FB65" i="41"/>
  <c r="FA65" i="41"/>
  <c r="EZ65" i="41"/>
  <c r="EY65" i="41"/>
  <c r="EW65" i="41"/>
  <c r="EV65" i="41"/>
  <c r="EU65" i="41"/>
  <c r="ET65" i="41"/>
  <c r="ES65" i="41"/>
  <c r="ER65" i="41"/>
  <c r="EP65" i="41"/>
  <c r="EO65" i="41"/>
  <c r="EN65" i="41"/>
  <c r="EM65" i="41"/>
  <c r="EL65" i="41"/>
  <c r="EK65" i="41"/>
  <c r="EI65" i="41"/>
  <c r="EH65" i="41"/>
  <c r="EG65" i="41"/>
  <c r="EF65" i="41"/>
  <c r="EE65" i="41"/>
  <c r="ED65" i="41"/>
  <c r="EB65" i="41"/>
  <c r="EA65" i="41"/>
  <c r="DZ65" i="41"/>
  <c r="DY65" i="41"/>
  <c r="DX65" i="41"/>
  <c r="DW65" i="41"/>
  <c r="DU65" i="41"/>
  <c r="DT65" i="41"/>
  <c r="DS65" i="41"/>
  <c r="DR65" i="41"/>
  <c r="DQ65" i="41"/>
  <c r="DP65" i="41"/>
  <c r="DN65" i="41"/>
  <c r="DM65" i="41"/>
  <c r="DL65" i="41"/>
  <c r="DK65" i="41"/>
  <c r="DJ65" i="41"/>
  <c r="DI65" i="41"/>
  <c r="DG65" i="41"/>
  <c r="DF65" i="41"/>
  <c r="DE65" i="41"/>
  <c r="DD65" i="41"/>
  <c r="DC65" i="41"/>
  <c r="DB65" i="41"/>
  <c r="CZ65" i="41"/>
  <c r="CY65" i="41"/>
  <c r="CX65" i="41"/>
  <c r="CW65" i="41"/>
  <c r="CV65" i="41"/>
  <c r="CU65" i="41"/>
  <c r="CS65" i="41"/>
  <c r="CR65" i="41"/>
  <c r="CQ65" i="41"/>
  <c r="CP65" i="41"/>
  <c r="CO65" i="41"/>
  <c r="CN65" i="41"/>
  <c r="CL65" i="41"/>
  <c r="CK65" i="41"/>
  <c r="CJ65" i="41"/>
  <c r="CI65" i="41"/>
  <c r="CH65" i="41"/>
  <c r="CG65" i="41"/>
  <c r="CE65" i="41"/>
  <c r="CD65" i="41"/>
  <c r="CC65" i="41"/>
  <c r="CB65" i="41"/>
  <c r="CA65" i="41"/>
  <c r="BZ65" i="41"/>
  <c r="BX65" i="41"/>
  <c r="BW65" i="41"/>
  <c r="BV65" i="41"/>
  <c r="BU65" i="41"/>
  <c r="BT65" i="41"/>
  <c r="BS65" i="41"/>
  <c r="BQ65" i="41"/>
  <c r="BP65" i="41"/>
  <c r="BO65" i="41"/>
  <c r="BN65" i="41"/>
  <c r="BM65" i="41"/>
  <c r="BL65" i="41"/>
  <c r="BJ65" i="41"/>
  <c r="BI65" i="41"/>
  <c r="BH65" i="41"/>
  <c r="BG65" i="41"/>
  <c r="BF65" i="41"/>
  <c r="BE65" i="41"/>
  <c r="BC65" i="41"/>
  <c r="BB65" i="41"/>
  <c r="BA65" i="41"/>
  <c r="AZ65" i="41"/>
  <c r="AY65" i="41"/>
  <c r="AX65" i="41"/>
  <c r="AV65" i="41"/>
  <c r="AU65" i="41"/>
  <c r="AT65" i="41"/>
  <c r="AS65" i="41"/>
  <c r="AR65" i="41"/>
  <c r="AQ65" i="41"/>
  <c r="AO65" i="41"/>
  <c r="AN65" i="41"/>
  <c r="AM65" i="41"/>
  <c r="AL65" i="41"/>
  <c r="AK65" i="41"/>
  <c r="AJ65" i="41"/>
  <c r="AH65" i="41"/>
  <c r="AG65" i="41"/>
  <c r="AF65" i="41"/>
  <c r="AE65" i="41"/>
  <c r="AD65" i="41"/>
  <c r="AC65" i="41"/>
  <c r="AA65" i="41"/>
  <c r="Z65" i="41"/>
  <c r="Y65" i="41"/>
  <c r="X65" i="41"/>
  <c r="W65" i="41"/>
  <c r="V65" i="41"/>
  <c r="T65" i="41"/>
  <c r="S65" i="41"/>
  <c r="R65" i="41"/>
  <c r="Q65" i="41"/>
  <c r="P65" i="41"/>
  <c r="O65" i="41"/>
  <c r="HV64" i="41"/>
  <c r="HU64" i="41"/>
  <c r="HT64" i="41"/>
  <c r="HS64" i="41"/>
  <c r="HR64" i="41"/>
  <c r="HQ64" i="41"/>
  <c r="HO64" i="41"/>
  <c r="HN64" i="41"/>
  <c r="HM64" i="41"/>
  <c r="HL64" i="41"/>
  <c r="HK64" i="41"/>
  <c r="HJ64" i="41"/>
  <c r="HH64" i="41"/>
  <c r="HG64" i="41"/>
  <c r="HF64" i="41"/>
  <c r="HE64" i="41"/>
  <c r="HD64" i="41"/>
  <c r="HC64" i="41"/>
  <c r="HA64" i="41"/>
  <c r="GZ64" i="41"/>
  <c r="GY64" i="41"/>
  <c r="GX64" i="41"/>
  <c r="GW64" i="41"/>
  <c r="GV64" i="41"/>
  <c r="GT64" i="41"/>
  <c r="GS64" i="41"/>
  <c r="GR64" i="41"/>
  <c r="GQ64" i="41"/>
  <c r="GP64" i="41"/>
  <c r="GO64" i="41"/>
  <c r="GM64" i="41"/>
  <c r="GL64" i="41"/>
  <c r="GK64" i="41"/>
  <c r="GJ64" i="41"/>
  <c r="GI64" i="41"/>
  <c r="GH64" i="41"/>
  <c r="GF64" i="41"/>
  <c r="GE64" i="41"/>
  <c r="GD64" i="41"/>
  <c r="GC64" i="41"/>
  <c r="GB64" i="41"/>
  <c r="GA64" i="41"/>
  <c r="FY64" i="41"/>
  <c r="FX64" i="41"/>
  <c r="FW64" i="41"/>
  <c r="FV64" i="41"/>
  <c r="FU64" i="41"/>
  <c r="FT64" i="41"/>
  <c r="FR64" i="41"/>
  <c r="FQ64" i="41"/>
  <c r="FP64" i="41"/>
  <c r="FO64" i="41"/>
  <c r="FN64" i="41"/>
  <c r="FM64" i="41"/>
  <c r="FK64" i="41"/>
  <c r="FJ64" i="41"/>
  <c r="FI64" i="41"/>
  <c r="FH64" i="41"/>
  <c r="FG64" i="41"/>
  <c r="FF64" i="41"/>
  <c r="FD64" i="41"/>
  <c r="FC64" i="41"/>
  <c r="FB64" i="41"/>
  <c r="FA64" i="41"/>
  <c r="EZ64" i="41"/>
  <c r="EY64" i="41"/>
  <c r="EW64" i="41"/>
  <c r="EV64" i="41"/>
  <c r="EU64" i="41"/>
  <c r="ET64" i="41"/>
  <c r="ES64" i="41"/>
  <c r="ER64" i="41"/>
  <c r="EP64" i="41"/>
  <c r="EO64" i="41"/>
  <c r="EN64" i="41"/>
  <c r="EM64" i="41"/>
  <c r="EL64" i="41"/>
  <c r="EK64" i="41"/>
  <c r="EI64" i="41"/>
  <c r="EH64" i="41"/>
  <c r="EG64" i="41"/>
  <c r="EF64" i="41"/>
  <c r="EE64" i="41"/>
  <c r="ED64" i="41"/>
  <c r="EB64" i="41"/>
  <c r="EA64" i="41"/>
  <c r="DZ64" i="41"/>
  <c r="DY64" i="41"/>
  <c r="DX64" i="41"/>
  <c r="DW64" i="41"/>
  <c r="DU64" i="41"/>
  <c r="DT64" i="41"/>
  <c r="DS64" i="41"/>
  <c r="DR64" i="41"/>
  <c r="DQ64" i="41"/>
  <c r="DP64" i="41"/>
  <c r="DN64" i="41"/>
  <c r="DM64" i="41"/>
  <c r="DL64" i="41"/>
  <c r="DK64" i="41"/>
  <c r="DJ64" i="41"/>
  <c r="DI64" i="41"/>
  <c r="DG64" i="41"/>
  <c r="DF64" i="41"/>
  <c r="DE64" i="41"/>
  <c r="DD64" i="41"/>
  <c r="DC64" i="41"/>
  <c r="DB64" i="41"/>
  <c r="CZ64" i="41"/>
  <c r="CY64" i="41"/>
  <c r="CX64" i="41"/>
  <c r="CW64" i="41"/>
  <c r="CV64" i="41"/>
  <c r="CU64" i="41"/>
  <c r="CS64" i="41"/>
  <c r="CR64" i="41"/>
  <c r="CQ64" i="41"/>
  <c r="CP64" i="41"/>
  <c r="CO64" i="41"/>
  <c r="CN64" i="41"/>
  <c r="CL64" i="41"/>
  <c r="CK64" i="41"/>
  <c r="CJ64" i="41"/>
  <c r="CI64" i="41"/>
  <c r="CH64" i="41"/>
  <c r="CG64" i="41"/>
  <c r="CE64" i="41"/>
  <c r="CD64" i="41"/>
  <c r="CC64" i="41"/>
  <c r="CB64" i="41"/>
  <c r="CA64" i="41"/>
  <c r="BZ64" i="41"/>
  <c r="BX64" i="41"/>
  <c r="BW64" i="41"/>
  <c r="BV64" i="41"/>
  <c r="BU64" i="41"/>
  <c r="BT64" i="41"/>
  <c r="BS64" i="41"/>
  <c r="BQ64" i="41"/>
  <c r="BP64" i="41"/>
  <c r="BO64" i="41"/>
  <c r="BN64" i="41"/>
  <c r="BM64" i="41"/>
  <c r="BL64" i="41"/>
  <c r="BJ64" i="41"/>
  <c r="BI64" i="41"/>
  <c r="BH64" i="41"/>
  <c r="BG64" i="41"/>
  <c r="BF64" i="41"/>
  <c r="BE64" i="41"/>
  <c r="BC64" i="41"/>
  <c r="BB64" i="41"/>
  <c r="BA64" i="41"/>
  <c r="AZ64" i="41"/>
  <c r="AY64" i="41"/>
  <c r="AX64" i="41"/>
  <c r="AV64" i="41"/>
  <c r="AU64" i="41"/>
  <c r="AT64" i="41"/>
  <c r="AS64" i="41"/>
  <c r="AR64" i="41"/>
  <c r="AQ64" i="41"/>
  <c r="AO64" i="41"/>
  <c r="AN64" i="41"/>
  <c r="AM64" i="41"/>
  <c r="AL64" i="41"/>
  <c r="AK64" i="41"/>
  <c r="AJ64" i="41"/>
  <c r="AH64" i="41"/>
  <c r="AG64" i="41"/>
  <c r="AF64" i="41"/>
  <c r="AE64" i="41"/>
  <c r="AD64" i="41"/>
  <c r="AC64" i="41"/>
  <c r="AA64" i="41"/>
  <c r="Z64" i="41"/>
  <c r="Y64" i="41"/>
  <c r="X64" i="41"/>
  <c r="W64" i="41"/>
  <c r="V64" i="41"/>
  <c r="T64" i="41"/>
  <c r="S64" i="41"/>
  <c r="R64" i="41"/>
  <c r="Q64" i="41"/>
  <c r="P64" i="41"/>
  <c r="O64" i="41"/>
  <c r="U64" i="41" s="1"/>
  <c r="HV63" i="41"/>
  <c r="HU63" i="41"/>
  <c r="HT63" i="41"/>
  <c r="HS63" i="41"/>
  <c r="HR63" i="41"/>
  <c r="HQ63" i="41"/>
  <c r="HO63" i="41"/>
  <c r="HN63" i="41"/>
  <c r="HM63" i="41"/>
  <c r="HL63" i="41"/>
  <c r="HK63" i="41"/>
  <c r="HJ63" i="41"/>
  <c r="HH63" i="41"/>
  <c r="HG63" i="41"/>
  <c r="HF63" i="41"/>
  <c r="HE63" i="41"/>
  <c r="HD63" i="41"/>
  <c r="HC63" i="41"/>
  <c r="HA63" i="41"/>
  <c r="GZ63" i="41"/>
  <c r="GY63" i="41"/>
  <c r="GX63" i="41"/>
  <c r="GW63" i="41"/>
  <c r="GV63" i="41"/>
  <c r="HB63" i="41" s="1"/>
  <c r="GT63" i="41"/>
  <c r="GS63" i="41"/>
  <c r="GR63" i="41"/>
  <c r="GQ63" i="41"/>
  <c r="GP63" i="41"/>
  <c r="GO63" i="41"/>
  <c r="GM63" i="41"/>
  <c r="GL63" i="41"/>
  <c r="GK63" i="41"/>
  <c r="GJ63" i="41"/>
  <c r="GI63" i="41"/>
  <c r="GH63" i="41"/>
  <c r="GF63" i="41"/>
  <c r="GE63" i="41"/>
  <c r="GD63" i="41"/>
  <c r="GC63" i="41"/>
  <c r="GB63" i="41"/>
  <c r="GA63" i="41"/>
  <c r="FY63" i="41"/>
  <c r="FX63" i="41"/>
  <c r="FW63" i="41"/>
  <c r="FV63" i="41"/>
  <c r="FU63" i="41"/>
  <c r="FT63" i="41"/>
  <c r="FR63" i="41"/>
  <c r="FQ63" i="41"/>
  <c r="FP63" i="41"/>
  <c r="FO63" i="41"/>
  <c r="FN63" i="41"/>
  <c r="FM63" i="41"/>
  <c r="FK63" i="41"/>
  <c r="FJ63" i="41"/>
  <c r="FI63" i="41"/>
  <c r="FH63" i="41"/>
  <c r="FG63" i="41"/>
  <c r="FF63" i="41"/>
  <c r="FD63" i="41"/>
  <c r="FC63" i="41"/>
  <c r="FB63" i="41"/>
  <c r="FA63" i="41"/>
  <c r="EZ63" i="41"/>
  <c r="EY63" i="41"/>
  <c r="EW63" i="41"/>
  <c r="EV63" i="41"/>
  <c r="EU63" i="41"/>
  <c r="ET63" i="41"/>
  <c r="ES63" i="41"/>
  <c r="ER63" i="41"/>
  <c r="EP63" i="41"/>
  <c r="EO63" i="41"/>
  <c r="EN63" i="41"/>
  <c r="EM63" i="41"/>
  <c r="EL63" i="41"/>
  <c r="EK63" i="41"/>
  <c r="EI63" i="41"/>
  <c r="EH63" i="41"/>
  <c r="EG63" i="41"/>
  <c r="EF63" i="41"/>
  <c r="EE63" i="41"/>
  <c r="ED63" i="41"/>
  <c r="EB63" i="41"/>
  <c r="EA63" i="41"/>
  <c r="DZ63" i="41"/>
  <c r="DY63" i="41"/>
  <c r="DX63" i="41"/>
  <c r="DW63" i="41"/>
  <c r="DU63" i="41"/>
  <c r="DT63" i="41"/>
  <c r="DS63" i="41"/>
  <c r="DR63" i="41"/>
  <c r="DQ63" i="41"/>
  <c r="DP63" i="41"/>
  <c r="DN63" i="41"/>
  <c r="DM63" i="41"/>
  <c r="DL63" i="41"/>
  <c r="DK63" i="41"/>
  <c r="DJ63" i="41"/>
  <c r="DI63" i="41"/>
  <c r="DG63" i="41"/>
  <c r="DF63" i="41"/>
  <c r="DE63" i="41"/>
  <c r="DD63" i="41"/>
  <c r="DC63" i="41"/>
  <c r="DB63" i="41"/>
  <c r="CZ63" i="41"/>
  <c r="CY63" i="41"/>
  <c r="CX63" i="41"/>
  <c r="CW63" i="41"/>
  <c r="CV63" i="41"/>
  <c r="CU63" i="41"/>
  <c r="CS63" i="41"/>
  <c r="CR63" i="41"/>
  <c r="CQ63" i="41"/>
  <c r="CP63" i="41"/>
  <c r="CO63" i="41"/>
  <c r="CN63" i="41"/>
  <c r="CL63" i="41"/>
  <c r="CK63" i="41"/>
  <c r="CJ63" i="41"/>
  <c r="CI63" i="41"/>
  <c r="CH63" i="41"/>
  <c r="CG63" i="41"/>
  <c r="CE63" i="41"/>
  <c r="CD63" i="41"/>
  <c r="CC63" i="41"/>
  <c r="CB63" i="41"/>
  <c r="CA63" i="41"/>
  <c r="BZ63" i="41"/>
  <c r="BX63" i="41"/>
  <c r="BW63" i="41"/>
  <c r="BV63" i="41"/>
  <c r="BU63" i="41"/>
  <c r="BT63" i="41"/>
  <c r="BS63" i="41"/>
  <c r="BQ63" i="41"/>
  <c r="BP63" i="41"/>
  <c r="BO63" i="41"/>
  <c r="BN63" i="41"/>
  <c r="BM63" i="41"/>
  <c r="BL63" i="41"/>
  <c r="BJ63" i="41"/>
  <c r="BI63" i="41"/>
  <c r="BH63" i="41"/>
  <c r="BG63" i="41"/>
  <c r="BF63" i="41"/>
  <c r="BE63" i="41"/>
  <c r="BC63" i="41"/>
  <c r="BB63" i="41"/>
  <c r="BA63" i="41"/>
  <c r="AZ63" i="41"/>
  <c r="AY63" i="41"/>
  <c r="AX63" i="41"/>
  <c r="AV63" i="41"/>
  <c r="AU63" i="41"/>
  <c r="AT63" i="41"/>
  <c r="AS63" i="41"/>
  <c r="AR63" i="41"/>
  <c r="AQ63" i="41"/>
  <c r="AO63" i="41"/>
  <c r="AN63" i="41"/>
  <c r="AM63" i="41"/>
  <c r="AL63" i="41"/>
  <c r="AK63" i="41"/>
  <c r="AJ63" i="41"/>
  <c r="AH63" i="41"/>
  <c r="AG63" i="41"/>
  <c r="AF63" i="41"/>
  <c r="AE63" i="41"/>
  <c r="AD63" i="41"/>
  <c r="AC63" i="41"/>
  <c r="AA63" i="41"/>
  <c r="Z63" i="41"/>
  <c r="Y63" i="41"/>
  <c r="X63" i="41"/>
  <c r="W63" i="41"/>
  <c r="V63" i="41"/>
  <c r="T63" i="41"/>
  <c r="S63" i="41"/>
  <c r="R63" i="41"/>
  <c r="Q63" i="41"/>
  <c r="P63" i="41"/>
  <c r="O63" i="41"/>
  <c r="HV62" i="41"/>
  <c r="HU62" i="41"/>
  <c r="HT62" i="41"/>
  <c r="HS62" i="41"/>
  <c r="HR62" i="41"/>
  <c r="HQ62" i="41"/>
  <c r="HO62" i="41"/>
  <c r="HN62" i="41"/>
  <c r="HM62" i="41"/>
  <c r="HL62" i="41"/>
  <c r="HK62" i="41"/>
  <c r="HJ62" i="41"/>
  <c r="HH62" i="41"/>
  <c r="HG62" i="41"/>
  <c r="HF62" i="41"/>
  <c r="HE62" i="41"/>
  <c r="HD62" i="41"/>
  <c r="HC62" i="41"/>
  <c r="HA62" i="41"/>
  <c r="GZ62" i="41"/>
  <c r="GY62" i="41"/>
  <c r="GX62" i="41"/>
  <c r="GW62" i="41"/>
  <c r="GV62" i="41"/>
  <c r="GT62" i="41"/>
  <c r="GS62" i="41"/>
  <c r="GR62" i="41"/>
  <c r="GQ62" i="41"/>
  <c r="GP62" i="41"/>
  <c r="GO62" i="41"/>
  <c r="GM62" i="41"/>
  <c r="GL62" i="41"/>
  <c r="GK62" i="41"/>
  <c r="GJ62" i="41"/>
  <c r="GI62" i="41"/>
  <c r="GH62" i="41"/>
  <c r="GF62" i="41"/>
  <c r="GE62" i="41"/>
  <c r="GD62" i="41"/>
  <c r="GC62" i="41"/>
  <c r="GB62" i="41"/>
  <c r="GA62" i="41"/>
  <c r="FY62" i="41"/>
  <c r="FX62" i="41"/>
  <c r="FW62" i="41"/>
  <c r="FV62" i="41"/>
  <c r="FU62" i="41"/>
  <c r="FT62" i="41"/>
  <c r="FR62" i="41"/>
  <c r="FQ62" i="41"/>
  <c r="FP62" i="41"/>
  <c r="FO62" i="41"/>
  <c r="FN62" i="41"/>
  <c r="FM62" i="41"/>
  <c r="FK62" i="41"/>
  <c r="FJ62" i="41"/>
  <c r="FI62" i="41"/>
  <c r="FH62" i="41"/>
  <c r="FG62" i="41"/>
  <c r="FF62" i="41"/>
  <c r="FD62" i="41"/>
  <c r="FC62" i="41"/>
  <c r="FB62" i="41"/>
  <c r="FA62" i="41"/>
  <c r="EZ62" i="41"/>
  <c r="EY62" i="41"/>
  <c r="EW62" i="41"/>
  <c r="EV62" i="41"/>
  <c r="EU62" i="41"/>
  <c r="ET62" i="41"/>
  <c r="ES62" i="41"/>
  <c r="ER62" i="41"/>
  <c r="EP62" i="41"/>
  <c r="EO62" i="41"/>
  <c r="EN62" i="41"/>
  <c r="EM62" i="41"/>
  <c r="EL62" i="41"/>
  <c r="EK62" i="41"/>
  <c r="EI62" i="41"/>
  <c r="EH62" i="41"/>
  <c r="EG62" i="41"/>
  <c r="EF62" i="41"/>
  <c r="EE62" i="41"/>
  <c r="ED62" i="41"/>
  <c r="EB62" i="41"/>
  <c r="EA62" i="41"/>
  <c r="DZ62" i="41"/>
  <c r="DY62" i="41"/>
  <c r="DX62" i="41"/>
  <c r="DW62" i="41"/>
  <c r="DU62" i="41"/>
  <c r="DT62" i="41"/>
  <c r="DS62" i="41"/>
  <c r="DR62" i="41"/>
  <c r="DQ62" i="41"/>
  <c r="DP62" i="41"/>
  <c r="DN62" i="41"/>
  <c r="DM62" i="41"/>
  <c r="DL62" i="41"/>
  <c r="DK62" i="41"/>
  <c r="DJ62" i="41"/>
  <c r="DI62" i="41"/>
  <c r="DG62" i="41"/>
  <c r="DF62" i="41"/>
  <c r="DE62" i="41"/>
  <c r="DD62" i="41"/>
  <c r="DC62" i="41"/>
  <c r="DB62" i="41"/>
  <c r="CZ62" i="41"/>
  <c r="CY62" i="41"/>
  <c r="CX62" i="41"/>
  <c r="CW62" i="41"/>
  <c r="CV62" i="41"/>
  <c r="CU62" i="41"/>
  <c r="CS62" i="41"/>
  <c r="CR62" i="41"/>
  <c r="CQ62" i="41"/>
  <c r="CP62" i="41"/>
  <c r="CO62" i="41"/>
  <c r="CN62" i="41"/>
  <c r="CL62" i="41"/>
  <c r="CK62" i="41"/>
  <c r="CJ62" i="41"/>
  <c r="CI62" i="41"/>
  <c r="CH62" i="41"/>
  <c r="CG62" i="41"/>
  <c r="CE62" i="41"/>
  <c r="CD62" i="41"/>
  <c r="CC62" i="41"/>
  <c r="CB62" i="41"/>
  <c r="CA62" i="41"/>
  <c r="BZ62" i="41"/>
  <c r="BX62" i="41"/>
  <c r="BW62" i="41"/>
  <c r="BV62" i="41"/>
  <c r="BU62" i="41"/>
  <c r="BT62" i="41"/>
  <c r="BS62" i="41"/>
  <c r="BQ62" i="41"/>
  <c r="BP62" i="41"/>
  <c r="BO62" i="41"/>
  <c r="BN62" i="41"/>
  <c r="BM62" i="41"/>
  <c r="BL62" i="41"/>
  <c r="BJ62" i="41"/>
  <c r="BI62" i="41"/>
  <c r="BH62" i="41"/>
  <c r="BG62" i="41"/>
  <c r="BF62" i="41"/>
  <c r="BE62" i="41"/>
  <c r="BC62" i="41"/>
  <c r="BB62" i="41"/>
  <c r="BA62" i="41"/>
  <c r="AZ62" i="41"/>
  <c r="AY62" i="41"/>
  <c r="AX62" i="41"/>
  <c r="AV62" i="41"/>
  <c r="AU62" i="41"/>
  <c r="AT62" i="41"/>
  <c r="AS62" i="41"/>
  <c r="AR62" i="41"/>
  <c r="AQ62" i="41"/>
  <c r="AO62" i="41"/>
  <c r="AN62" i="41"/>
  <c r="AM62" i="41"/>
  <c r="AL62" i="41"/>
  <c r="AK62" i="41"/>
  <c r="AJ62" i="41"/>
  <c r="AH62" i="41"/>
  <c r="AG62" i="41"/>
  <c r="AF62" i="41"/>
  <c r="AE62" i="41"/>
  <c r="AD62" i="41"/>
  <c r="AC62" i="41"/>
  <c r="AA62" i="41"/>
  <c r="Z62" i="41"/>
  <c r="Y62" i="41"/>
  <c r="X62" i="41"/>
  <c r="W62" i="41"/>
  <c r="V62" i="41"/>
  <c r="T62" i="41"/>
  <c r="S62" i="41"/>
  <c r="R62" i="41"/>
  <c r="Q62" i="41"/>
  <c r="P62" i="41"/>
  <c r="O62" i="41"/>
  <c r="HV61" i="41"/>
  <c r="HU61" i="41"/>
  <c r="HT61" i="41"/>
  <c r="HS61" i="41"/>
  <c r="HR61" i="41"/>
  <c r="HQ61" i="41"/>
  <c r="HO61" i="41"/>
  <c r="HN61" i="41"/>
  <c r="HM61" i="41"/>
  <c r="HL61" i="41"/>
  <c r="HK61" i="41"/>
  <c r="HJ61" i="41"/>
  <c r="HP61" i="41" s="1"/>
  <c r="HH61" i="41"/>
  <c r="HG61" i="41"/>
  <c r="HF61" i="41"/>
  <c r="HE61" i="41"/>
  <c r="HD61" i="41"/>
  <c r="HC61" i="41"/>
  <c r="HA61" i="41"/>
  <c r="GZ61" i="41"/>
  <c r="GY61" i="41"/>
  <c r="GX61" i="41"/>
  <c r="GW61" i="41"/>
  <c r="GV61" i="41"/>
  <c r="GT61" i="41"/>
  <c r="GS61" i="41"/>
  <c r="GR61" i="41"/>
  <c r="GQ61" i="41"/>
  <c r="GP61" i="41"/>
  <c r="GO61" i="41"/>
  <c r="GM61" i="41"/>
  <c r="GL61" i="41"/>
  <c r="GK61" i="41"/>
  <c r="GJ61" i="41"/>
  <c r="GI61" i="41"/>
  <c r="GH61" i="41"/>
  <c r="GF61" i="41"/>
  <c r="GE61" i="41"/>
  <c r="GD61" i="41"/>
  <c r="GC61" i="41"/>
  <c r="GB61" i="41"/>
  <c r="GA61" i="41"/>
  <c r="FY61" i="41"/>
  <c r="FX61" i="41"/>
  <c r="FW61" i="41"/>
  <c r="FV61" i="41"/>
  <c r="FU61" i="41"/>
  <c r="FT61" i="41"/>
  <c r="FR61" i="41"/>
  <c r="FQ61" i="41"/>
  <c r="FP61" i="41"/>
  <c r="FO61" i="41"/>
  <c r="FN61" i="41"/>
  <c r="FM61" i="41"/>
  <c r="FK61" i="41"/>
  <c r="FJ61" i="41"/>
  <c r="FI61" i="41"/>
  <c r="FH61" i="41"/>
  <c r="FG61" i="41"/>
  <c r="FF61" i="41"/>
  <c r="FL61" i="41" s="1"/>
  <c r="FD61" i="41"/>
  <c r="FC61" i="41"/>
  <c r="FB61" i="41"/>
  <c r="FA61" i="41"/>
  <c r="EZ61" i="41"/>
  <c r="EY61" i="41"/>
  <c r="EW61" i="41"/>
  <c r="EV61" i="41"/>
  <c r="EU61" i="41"/>
  <c r="ET61" i="41"/>
  <c r="ES61" i="41"/>
  <c r="ER61" i="41"/>
  <c r="EP61" i="41"/>
  <c r="EO61" i="41"/>
  <c r="EN61" i="41"/>
  <c r="EM61" i="41"/>
  <c r="EL61" i="41"/>
  <c r="EK61" i="41"/>
  <c r="EI61" i="41"/>
  <c r="EH61" i="41"/>
  <c r="EG61" i="41"/>
  <c r="EF61" i="41"/>
  <c r="EE61" i="41"/>
  <c r="ED61" i="41"/>
  <c r="EB61" i="41"/>
  <c r="EA61" i="41"/>
  <c r="DZ61" i="41"/>
  <c r="DY61" i="41"/>
  <c r="DX61" i="41"/>
  <c r="DW61" i="41"/>
  <c r="DU61" i="41"/>
  <c r="DT61" i="41"/>
  <c r="DS61" i="41"/>
  <c r="DR61" i="41"/>
  <c r="DQ61" i="41"/>
  <c r="DP61" i="41"/>
  <c r="DN61" i="41"/>
  <c r="DM61" i="41"/>
  <c r="DL61" i="41"/>
  <c r="DK61" i="41"/>
  <c r="DJ61" i="41"/>
  <c r="DI61" i="41"/>
  <c r="DG61" i="41"/>
  <c r="DF61" i="41"/>
  <c r="DE61" i="41"/>
  <c r="DD61" i="41"/>
  <c r="DC61" i="41"/>
  <c r="DB61" i="41"/>
  <c r="DH61" i="41" s="1"/>
  <c r="CZ61" i="41"/>
  <c r="CY61" i="41"/>
  <c r="CX61" i="41"/>
  <c r="CW61" i="41"/>
  <c r="CV61" i="41"/>
  <c r="CU61" i="41"/>
  <c r="CS61" i="41"/>
  <c r="CR61" i="41"/>
  <c r="CQ61" i="41"/>
  <c r="CP61" i="41"/>
  <c r="CO61" i="41"/>
  <c r="CN61" i="41"/>
  <c r="CL61" i="41"/>
  <c r="CK61" i="41"/>
  <c r="CJ61" i="41"/>
  <c r="CI61" i="41"/>
  <c r="CH61" i="41"/>
  <c r="CG61" i="41"/>
  <c r="CE61" i="41"/>
  <c r="CD61" i="41"/>
  <c r="CC61" i="41"/>
  <c r="CB61" i="41"/>
  <c r="CA61" i="41"/>
  <c r="BZ61" i="41"/>
  <c r="BX61" i="41"/>
  <c r="BW61" i="41"/>
  <c r="BV61" i="41"/>
  <c r="BU61" i="41"/>
  <c r="BT61" i="41"/>
  <c r="BS61" i="41"/>
  <c r="BQ61" i="41"/>
  <c r="BP61" i="41"/>
  <c r="BO61" i="41"/>
  <c r="BN61" i="41"/>
  <c r="BM61" i="41"/>
  <c r="BL61" i="41"/>
  <c r="BJ61" i="41"/>
  <c r="BI61" i="41"/>
  <c r="BH61" i="41"/>
  <c r="BG61" i="41"/>
  <c r="BF61" i="41"/>
  <c r="BE61" i="41"/>
  <c r="BC61" i="41"/>
  <c r="BB61" i="41"/>
  <c r="BA61" i="41"/>
  <c r="AZ61" i="41"/>
  <c r="AY61" i="41"/>
  <c r="AX61" i="41"/>
  <c r="BD61" i="41" s="1"/>
  <c r="AV61" i="41"/>
  <c r="AU61" i="41"/>
  <c r="AT61" i="41"/>
  <c r="AS61" i="41"/>
  <c r="AR61" i="41"/>
  <c r="AQ61" i="41"/>
  <c r="AO61" i="41"/>
  <c r="AN61" i="41"/>
  <c r="AM61" i="41"/>
  <c r="AL61" i="41"/>
  <c r="AK61" i="41"/>
  <c r="AJ61" i="41"/>
  <c r="AH61" i="41"/>
  <c r="AG61" i="41"/>
  <c r="AF61" i="41"/>
  <c r="AE61" i="41"/>
  <c r="AD61" i="41"/>
  <c r="AC61" i="41"/>
  <c r="AA61" i="41"/>
  <c r="Z61" i="41"/>
  <c r="Y61" i="41"/>
  <c r="X61" i="41"/>
  <c r="W61" i="41"/>
  <c r="V61" i="41"/>
  <c r="T61" i="41"/>
  <c r="S61" i="41"/>
  <c r="R61" i="41"/>
  <c r="Q61" i="41"/>
  <c r="P61" i="41"/>
  <c r="O61" i="41"/>
  <c r="HV60" i="41"/>
  <c r="HU60" i="41"/>
  <c r="HT60" i="41"/>
  <c r="HS60" i="41"/>
  <c r="HR60" i="41"/>
  <c r="HQ60" i="41"/>
  <c r="HO60" i="41"/>
  <c r="HN60" i="41"/>
  <c r="HM60" i="41"/>
  <c r="HL60" i="41"/>
  <c r="HK60" i="41"/>
  <c r="HJ60" i="41"/>
  <c r="HH60" i="41"/>
  <c r="HG60" i="41"/>
  <c r="HF60" i="41"/>
  <c r="HE60" i="41"/>
  <c r="HD60" i="41"/>
  <c r="HC60" i="41"/>
  <c r="HA60" i="41"/>
  <c r="GZ60" i="41"/>
  <c r="GY60" i="41"/>
  <c r="GX60" i="41"/>
  <c r="GW60" i="41"/>
  <c r="GV60" i="41"/>
  <c r="GT60" i="41"/>
  <c r="GS60" i="41"/>
  <c r="GR60" i="41"/>
  <c r="GQ60" i="41"/>
  <c r="GP60" i="41"/>
  <c r="GO60" i="41"/>
  <c r="GM60" i="41"/>
  <c r="GL60" i="41"/>
  <c r="GK60" i="41"/>
  <c r="GJ60" i="41"/>
  <c r="GI60" i="41"/>
  <c r="GH60" i="41"/>
  <c r="GF60" i="41"/>
  <c r="GE60" i="41"/>
  <c r="GD60" i="41"/>
  <c r="GC60" i="41"/>
  <c r="GB60" i="41"/>
  <c r="GA60" i="41"/>
  <c r="FY60" i="41"/>
  <c r="FX60" i="41"/>
  <c r="FW60" i="41"/>
  <c r="FV60" i="41"/>
  <c r="FU60" i="41"/>
  <c r="FT60" i="41"/>
  <c r="FR60" i="41"/>
  <c r="FQ60" i="41"/>
  <c r="FP60" i="41"/>
  <c r="FO60" i="41"/>
  <c r="FN60" i="41"/>
  <c r="FM60" i="41"/>
  <c r="FK60" i="41"/>
  <c r="FJ60" i="41"/>
  <c r="FI60" i="41"/>
  <c r="FH60" i="41"/>
  <c r="FG60" i="41"/>
  <c r="FF60" i="41"/>
  <c r="FD60" i="41"/>
  <c r="FC60" i="41"/>
  <c r="FB60" i="41"/>
  <c r="FA60" i="41"/>
  <c r="EZ60" i="41"/>
  <c r="EY60" i="41"/>
  <c r="EW60" i="41"/>
  <c r="EV60" i="41"/>
  <c r="EU60" i="41"/>
  <c r="ET60" i="41"/>
  <c r="ES60" i="41"/>
  <c r="ER60" i="41"/>
  <c r="EP60" i="41"/>
  <c r="EO60" i="41"/>
  <c r="EN60" i="41"/>
  <c r="EM60" i="41"/>
  <c r="EL60" i="41"/>
  <c r="EK60" i="41"/>
  <c r="EI60" i="41"/>
  <c r="EH60" i="41"/>
  <c r="EG60" i="41"/>
  <c r="EF60" i="41"/>
  <c r="EE60" i="41"/>
  <c r="ED60" i="41"/>
  <c r="EB60" i="41"/>
  <c r="EA60" i="41"/>
  <c r="DZ60" i="41"/>
  <c r="DY60" i="41"/>
  <c r="DX60" i="41"/>
  <c r="DW60" i="41"/>
  <c r="DU60" i="41"/>
  <c r="DT60" i="41"/>
  <c r="DS60" i="41"/>
  <c r="DR60" i="41"/>
  <c r="DQ60" i="41"/>
  <c r="DP60" i="41"/>
  <c r="DN60" i="41"/>
  <c r="DM60" i="41"/>
  <c r="DL60" i="41"/>
  <c r="DK60" i="41"/>
  <c r="DJ60" i="41"/>
  <c r="DI60" i="41"/>
  <c r="DG60" i="41"/>
  <c r="DF60" i="41"/>
  <c r="DE60" i="41"/>
  <c r="DD60" i="41"/>
  <c r="DC60" i="41"/>
  <c r="DB60" i="41"/>
  <c r="CZ60" i="41"/>
  <c r="CY60" i="41"/>
  <c r="CX60" i="41"/>
  <c r="CW60" i="41"/>
  <c r="CV60" i="41"/>
  <c r="CU60" i="41"/>
  <c r="CS60" i="41"/>
  <c r="CR60" i="41"/>
  <c r="CQ60" i="41"/>
  <c r="CP60" i="41"/>
  <c r="CO60" i="41"/>
  <c r="CN60" i="41"/>
  <c r="CL60" i="41"/>
  <c r="CK60" i="41"/>
  <c r="CJ60" i="41"/>
  <c r="CI60" i="41"/>
  <c r="CH60" i="41"/>
  <c r="CG60" i="41"/>
  <c r="CE60" i="41"/>
  <c r="CD60" i="41"/>
  <c r="CC60" i="41"/>
  <c r="CB60" i="41"/>
  <c r="CA60" i="41"/>
  <c r="BZ60" i="41"/>
  <c r="BX60" i="41"/>
  <c r="BW60" i="41"/>
  <c r="BV60" i="41"/>
  <c r="BU60" i="41"/>
  <c r="BT60" i="41"/>
  <c r="BS60" i="41"/>
  <c r="BQ60" i="41"/>
  <c r="BP60" i="41"/>
  <c r="BO60" i="41"/>
  <c r="BN60" i="41"/>
  <c r="BM60" i="41"/>
  <c r="BL60" i="41"/>
  <c r="BJ60" i="41"/>
  <c r="BI60" i="41"/>
  <c r="BH60" i="41"/>
  <c r="BG60" i="41"/>
  <c r="BF60" i="41"/>
  <c r="BE60" i="41"/>
  <c r="BC60" i="41"/>
  <c r="BB60" i="41"/>
  <c r="BA60" i="41"/>
  <c r="AZ60" i="41"/>
  <c r="AY60" i="41"/>
  <c r="AX60" i="41"/>
  <c r="AV60" i="41"/>
  <c r="AU60" i="41"/>
  <c r="AT60" i="41"/>
  <c r="AS60" i="41"/>
  <c r="AR60" i="41"/>
  <c r="AQ60" i="41"/>
  <c r="AO60" i="41"/>
  <c r="AN60" i="41"/>
  <c r="AM60" i="41"/>
  <c r="AL60" i="41"/>
  <c r="AK60" i="41"/>
  <c r="AJ60" i="41"/>
  <c r="AH60" i="41"/>
  <c r="AG60" i="41"/>
  <c r="AF60" i="41"/>
  <c r="AE60" i="41"/>
  <c r="AD60" i="41"/>
  <c r="AC60" i="41"/>
  <c r="AA60" i="41"/>
  <c r="Z60" i="41"/>
  <c r="Y60" i="41"/>
  <c r="X60" i="41"/>
  <c r="W60" i="41"/>
  <c r="V60" i="41"/>
  <c r="T60" i="41"/>
  <c r="S60" i="41"/>
  <c r="R60" i="41"/>
  <c r="Q60" i="41"/>
  <c r="P60" i="41"/>
  <c r="O60" i="41"/>
  <c r="HV59" i="41"/>
  <c r="HU59" i="41"/>
  <c r="HT59" i="41"/>
  <c r="HS59" i="41"/>
  <c r="HR59" i="41"/>
  <c r="HQ59" i="41"/>
  <c r="HO59" i="41"/>
  <c r="HN59" i="41"/>
  <c r="HM59" i="41"/>
  <c r="HL59" i="41"/>
  <c r="HK59" i="41"/>
  <c r="HJ59" i="41"/>
  <c r="HH59" i="41"/>
  <c r="HG59" i="41"/>
  <c r="HF59" i="41"/>
  <c r="HE59" i="41"/>
  <c r="HD59" i="41"/>
  <c r="HC59" i="41"/>
  <c r="HA59" i="41"/>
  <c r="GZ59" i="41"/>
  <c r="GY59" i="41"/>
  <c r="GX59" i="41"/>
  <c r="GW59" i="41"/>
  <c r="GV59" i="41"/>
  <c r="GT59" i="41"/>
  <c r="GS59" i="41"/>
  <c r="GR59" i="41"/>
  <c r="GQ59" i="41"/>
  <c r="GP59" i="41"/>
  <c r="GO59" i="41"/>
  <c r="GM59" i="41"/>
  <c r="GL59" i="41"/>
  <c r="GK59" i="41"/>
  <c r="GJ59" i="41"/>
  <c r="GI59" i="41"/>
  <c r="GH59" i="41"/>
  <c r="GF59" i="41"/>
  <c r="GE59" i="41"/>
  <c r="GD59" i="41"/>
  <c r="GC59" i="41"/>
  <c r="GB59" i="41"/>
  <c r="GA59" i="41"/>
  <c r="FY59" i="41"/>
  <c r="FX59" i="41"/>
  <c r="FW59" i="41"/>
  <c r="FV59" i="41"/>
  <c r="FU59" i="41"/>
  <c r="FT59" i="41"/>
  <c r="FR59" i="41"/>
  <c r="FQ59" i="41"/>
  <c r="FP59" i="41"/>
  <c r="FO59" i="41"/>
  <c r="FN59" i="41"/>
  <c r="FM59" i="41"/>
  <c r="FK59" i="41"/>
  <c r="FJ59" i="41"/>
  <c r="FI59" i="41"/>
  <c r="FH59" i="41"/>
  <c r="FG59" i="41"/>
  <c r="FF59" i="41"/>
  <c r="FD59" i="41"/>
  <c r="FC59" i="41"/>
  <c r="FB59" i="41"/>
  <c r="FA59" i="41"/>
  <c r="EZ59" i="41"/>
  <c r="EY59" i="41"/>
  <c r="EW59" i="41"/>
  <c r="EV59" i="41"/>
  <c r="EU59" i="41"/>
  <c r="ET59" i="41"/>
  <c r="ES59" i="41"/>
  <c r="ER59" i="41"/>
  <c r="EP59" i="41"/>
  <c r="EO59" i="41"/>
  <c r="EN59" i="41"/>
  <c r="EM59" i="41"/>
  <c r="EL59" i="41"/>
  <c r="EK59" i="41"/>
  <c r="EI59" i="41"/>
  <c r="EH59" i="41"/>
  <c r="EG59" i="41"/>
  <c r="EF59" i="41"/>
  <c r="EE59" i="41"/>
  <c r="ED59" i="41"/>
  <c r="EB59" i="41"/>
  <c r="EA59" i="41"/>
  <c r="DZ59" i="41"/>
  <c r="DY59" i="41"/>
  <c r="DX59" i="41"/>
  <c r="DW59" i="41"/>
  <c r="DU59" i="41"/>
  <c r="DT59" i="41"/>
  <c r="DS59" i="41"/>
  <c r="DR59" i="41"/>
  <c r="DQ59" i="41"/>
  <c r="DP59" i="41"/>
  <c r="DN59" i="41"/>
  <c r="DM59" i="41"/>
  <c r="DL59" i="41"/>
  <c r="DK59" i="41"/>
  <c r="DJ59" i="41"/>
  <c r="DI59" i="41"/>
  <c r="DG59" i="41"/>
  <c r="DF59" i="41"/>
  <c r="DE59" i="41"/>
  <c r="DD59" i="41"/>
  <c r="DC59" i="41"/>
  <c r="DB59" i="41"/>
  <c r="CZ59" i="41"/>
  <c r="CY59" i="41"/>
  <c r="CX59" i="41"/>
  <c r="CW59" i="41"/>
  <c r="CV59" i="41"/>
  <c r="CU59" i="41"/>
  <c r="CS59" i="41"/>
  <c r="CR59" i="41"/>
  <c r="CQ59" i="41"/>
  <c r="CP59" i="41"/>
  <c r="CO59" i="41"/>
  <c r="CN59" i="41"/>
  <c r="CL59" i="41"/>
  <c r="CK59" i="41"/>
  <c r="CJ59" i="41"/>
  <c r="CI59" i="41"/>
  <c r="CH59" i="41"/>
  <c r="CG59" i="41"/>
  <c r="CE59" i="41"/>
  <c r="CD59" i="41"/>
  <c r="CC59" i="41"/>
  <c r="CB59" i="41"/>
  <c r="CA59" i="41"/>
  <c r="BZ59" i="41"/>
  <c r="BX59" i="41"/>
  <c r="BW59" i="41"/>
  <c r="BV59" i="41"/>
  <c r="BU59" i="41"/>
  <c r="BT59" i="41"/>
  <c r="BS59" i="41"/>
  <c r="BQ59" i="41"/>
  <c r="BP59" i="41"/>
  <c r="BO59" i="41"/>
  <c r="BN59" i="41"/>
  <c r="BM59" i="41"/>
  <c r="BL59" i="41"/>
  <c r="BJ59" i="41"/>
  <c r="BI59" i="41"/>
  <c r="BH59" i="41"/>
  <c r="BG59" i="41"/>
  <c r="BF59" i="41"/>
  <c r="BE59" i="41"/>
  <c r="BC59" i="41"/>
  <c r="BB59" i="41"/>
  <c r="BA59" i="41"/>
  <c r="AZ59" i="41"/>
  <c r="AY59" i="41"/>
  <c r="AX59" i="41"/>
  <c r="AV59" i="41"/>
  <c r="AU59" i="41"/>
  <c r="AT59" i="41"/>
  <c r="AS59" i="41"/>
  <c r="AR59" i="41"/>
  <c r="AQ59" i="41"/>
  <c r="AO59" i="41"/>
  <c r="AN59" i="41"/>
  <c r="AM59" i="41"/>
  <c r="AL59" i="41"/>
  <c r="AK59" i="41"/>
  <c r="AJ59" i="41"/>
  <c r="AH59" i="41"/>
  <c r="AG59" i="41"/>
  <c r="AF59" i="41"/>
  <c r="AE59" i="41"/>
  <c r="AD59" i="41"/>
  <c r="AC59" i="41"/>
  <c r="AA59" i="41"/>
  <c r="Z59" i="41"/>
  <c r="Y59" i="41"/>
  <c r="X59" i="41"/>
  <c r="W59" i="41"/>
  <c r="V59" i="41"/>
  <c r="T59" i="41"/>
  <c r="S59" i="41"/>
  <c r="R59" i="41"/>
  <c r="Q59" i="41"/>
  <c r="P59" i="41"/>
  <c r="O59" i="41"/>
  <c r="HV58" i="41"/>
  <c r="HU58" i="41"/>
  <c r="HT58" i="41"/>
  <c r="HS58" i="41"/>
  <c r="HR58" i="41"/>
  <c r="HQ58" i="41"/>
  <c r="HO58" i="41"/>
  <c r="HN58" i="41"/>
  <c r="HM58" i="41"/>
  <c r="HL58" i="41"/>
  <c r="HK58" i="41"/>
  <c r="HJ58" i="41"/>
  <c r="HH58" i="41"/>
  <c r="HG58" i="41"/>
  <c r="HF58" i="41"/>
  <c r="HE58" i="41"/>
  <c r="HD58" i="41"/>
  <c r="HC58" i="41"/>
  <c r="HA58" i="41"/>
  <c r="GZ58" i="41"/>
  <c r="GY58" i="41"/>
  <c r="GX58" i="41"/>
  <c r="GW58" i="41"/>
  <c r="GV58" i="41"/>
  <c r="GT58" i="41"/>
  <c r="GS58" i="41"/>
  <c r="GR58" i="41"/>
  <c r="GQ58" i="41"/>
  <c r="GP58" i="41"/>
  <c r="GO58" i="41"/>
  <c r="GM58" i="41"/>
  <c r="GL58" i="41"/>
  <c r="GK58" i="41"/>
  <c r="GJ58" i="41"/>
  <c r="GI58" i="41"/>
  <c r="GH58" i="41"/>
  <c r="GF58" i="41"/>
  <c r="GE58" i="41"/>
  <c r="GD58" i="41"/>
  <c r="GC58" i="41"/>
  <c r="GB58" i="41"/>
  <c r="GA58" i="41"/>
  <c r="FY58" i="41"/>
  <c r="FX58" i="41"/>
  <c r="FW58" i="41"/>
  <c r="FV58" i="41"/>
  <c r="FU58" i="41"/>
  <c r="FT58" i="41"/>
  <c r="FR58" i="41"/>
  <c r="FQ58" i="41"/>
  <c r="FP58" i="41"/>
  <c r="FO58" i="41"/>
  <c r="FN58" i="41"/>
  <c r="FM58" i="41"/>
  <c r="FK58" i="41"/>
  <c r="FJ58" i="41"/>
  <c r="FI58" i="41"/>
  <c r="FH58" i="41"/>
  <c r="FG58" i="41"/>
  <c r="FF58" i="41"/>
  <c r="FD58" i="41"/>
  <c r="FC58" i="41"/>
  <c r="FB58" i="41"/>
  <c r="FA58" i="41"/>
  <c r="EZ58" i="41"/>
  <c r="EY58" i="41"/>
  <c r="EW58" i="41"/>
  <c r="EV58" i="41"/>
  <c r="EU58" i="41"/>
  <c r="ET58" i="41"/>
  <c r="ES58" i="41"/>
  <c r="ER58" i="41"/>
  <c r="EP58" i="41"/>
  <c r="EO58" i="41"/>
  <c r="EN58" i="41"/>
  <c r="EM58" i="41"/>
  <c r="EL58" i="41"/>
  <c r="EK58" i="41"/>
  <c r="EI58" i="41"/>
  <c r="EH58" i="41"/>
  <c r="EG58" i="41"/>
  <c r="EF58" i="41"/>
  <c r="EE58" i="41"/>
  <c r="ED58" i="41"/>
  <c r="EB58" i="41"/>
  <c r="EA58" i="41"/>
  <c r="DZ58" i="41"/>
  <c r="DY58" i="41"/>
  <c r="DX58" i="41"/>
  <c r="DW58" i="41"/>
  <c r="DU58" i="41"/>
  <c r="DT58" i="41"/>
  <c r="DS58" i="41"/>
  <c r="DR58" i="41"/>
  <c r="DQ58" i="41"/>
  <c r="DP58" i="41"/>
  <c r="DN58" i="41"/>
  <c r="DM58" i="41"/>
  <c r="DL58" i="41"/>
  <c r="DK58" i="41"/>
  <c r="DJ58" i="41"/>
  <c r="DI58" i="41"/>
  <c r="DG58" i="41"/>
  <c r="DF58" i="41"/>
  <c r="DE58" i="41"/>
  <c r="DD58" i="41"/>
  <c r="DC58" i="41"/>
  <c r="DB58" i="41"/>
  <c r="CZ58" i="41"/>
  <c r="CY58" i="41"/>
  <c r="CX58" i="41"/>
  <c r="CW58" i="41"/>
  <c r="CV58" i="41"/>
  <c r="CU58" i="41"/>
  <c r="CS58" i="41"/>
  <c r="CR58" i="41"/>
  <c r="CQ58" i="41"/>
  <c r="CP58" i="41"/>
  <c r="CO58" i="41"/>
  <c r="CN58" i="41"/>
  <c r="CL58" i="41"/>
  <c r="CK58" i="41"/>
  <c r="CJ58" i="41"/>
  <c r="CI58" i="41"/>
  <c r="CH58" i="41"/>
  <c r="CG58" i="41"/>
  <c r="CE58" i="41"/>
  <c r="CD58" i="41"/>
  <c r="CC58" i="41"/>
  <c r="CB58" i="41"/>
  <c r="CA58" i="41"/>
  <c r="BZ58" i="41"/>
  <c r="BX58" i="41"/>
  <c r="BW58" i="41"/>
  <c r="BV58" i="41"/>
  <c r="BU58" i="41"/>
  <c r="BT58" i="41"/>
  <c r="BS58" i="41"/>
  <c r="BQ58" i="41"/>
  <c r="BP58" i="41"/>
  <c r="BO58" i="41"/>
  <c r="BN58" i="41"/>
  <c r="BM58" i="41"/>
  <c r="BL58" i="41"/>
  <c r="BJ58" i="41"/>
  <c r="BI58" i="41"/>
  <c r="BH58" i="41"/>
  <c r="BG58" i="41"/>
  <c r="BF58" i="41"/>
  <c r="BE58" i="41"/>
  <c r="BC58" i="41"/>
  <c r="BB58" i="41"/>
  <c r="BA58" i="41"/>
  <c r="AZ58" i="41"/>
  <c r="AY58" i="41"/>
  <c r="AX58" i="41"/>
  <c r="AV58" i="41"/>
  <c r="AU58" i="41"/>
  <c r="AT58" i="41"/>
  <c r="AS58" i="41"/>
  <c r="AR58" i="41"/>
  <c r="AQ58" i="41"/>
  <c r="AO58" i="41"/>
  <c r="AN58" i="41"/>
  <c r="AM58" i="41"/>
  <c r="AL58" i="41"/>
  <c r="AK58" i="41"/>
  <c r="AJ58" i="41"/>
  <c r="AH58" i="41"/>
  <c r="AG58" i="41"/>
  <c r="AF58" i="41"/>
  <c r="AE58" i="41"/>
  <c r="AD58" i="41"/>
  <c r="AC58" i="41"/>
  <c r="AA58" i="41"/>
  <c r="Z58" i="41"/>
  <c r="Y58" i="41"/>
  <c r="X58" i="41"/>
  <c r="W58" i="41"/>
  <c r="V58" i="41"/>
  <c r="T58" i="41"/>
  <c r="S58" i="41"/>
  <c r="R58" i="41"/>
  <c r="Q58" i="41"/>
  <c r="P58" i="41"/>
  <c r="O58" i="41"/>
  <c r="HV57" i="41"/>
  <c r="HU57" i="41"/>
  <c r="HT57" i="41"/>
  <c r="HS57" i="41"/>
  <c r="HR57" i="41"/>
  <c r="HQ57" i="41"/>
  <c r="HO57" i="41"/>
  <c r="HN57" i="41"/>
  <c r="HM57" i="41"/>
  <c r="HL57" i="41"/>
  <c r="HK57" i="41"/>
  <c r="HJ57" i="41"/>
  <c r="HH57" i="41"/>
  <c r="HG57" i="41"/>
  <c r="HF57" i="41"/>
  <c r="HE57" i="41"/>
  <c r="HD57" i="41"/>
  <c r="HC57" i="41"/>
  <c r="HA57" i="41"/>
  <c r="GZ57" i="41"/>
  <c r="GY57" i="41"/>
  <c r="GX57" i="41"/>
  <c r="GW57" i="41"/>
  <c r="GV57" i="41"/>
  <c r="GT57" i="41"/>
  <c r="GS57" i="41"/>
  <c r="GR57" i="41"/>
  <c r="GQ57" i="41"/>
  <c r="GP57" i="41"/>
  <c r="GO57" i="41"/>
  <c r="GM57" i="41"/>
  <c r="GL57" i="41"/>
  <c r="GK57" i="41"/>
  <c r="GJ57" i="41"/>
  <c r="GI57" i="41"/>
  <c r="GH57" i="41"/>
  <c r="GF57" i="41"/>
  <c r="GE57" i="41"/>
  <c r="GD57" i="41"/>
  <c r="GC57" i="41"/>
  <c r="GB57" i="41"/>
  <c r="GA57" i="41"/>
  <c r="FY57" i="41"/>
  <c r="FX57" i="41"/>
  <c r="FW57" i="41"/>
  <c r="FV57" i="41"/>
  <c r="FU57" i="41"/>
  <c r="FT57" i="41"/>
  <c r="FR57" i="41"/>
  <c r="FQ57" i="41"/>
  <c r="FP57" i="41"/>
  <c r="FO57" i="41"/>
  <c r="FN57" i="41"/>
  <c r="FM57" i="41"/>
  <c r="FK57" i="41"/>
  <c r="FJ57" i="41"/>
  <c r="FI57" i="41"/>
  <c r="FH57" i="41"/>
  <c r="FG57" i="41"/>
  <c r="FF57" i="41"/>
  <c r="FD57" i="41"/>
  <c r="FC57" i="41"/>
  <c r="FB57" i="41"/>
  <c r="FA57" i="41"/>
  <c r="EZ57" i="41"/>
  <c r="EY57" i="41"/>
  <c r="EW57" i="41"/>
  <c r="EV57" i="41"/>
  <c r="EU57" i="41"/>
  <c r="ET57" i="41"/>
  <c r="ES57" i="41"/>
  <c r="ER57" i="41"/>
  <c r="EP57" i="41"/>
  <c r="EO57" i="41"/>
  <c r="EN57" i="41"/>
  <c r="EM57" i="41"/>
  <c r="EL57" i="41"/>
  <c r="EK57" i="41"/>
  <c r="EI57" i="41"/>
  <c r="EH57" i="41"/>
  <c r="EG57" i="41"/>
  <c r="EF57" i="41"/>
  <c r="EE57" i="41"/>
  <c r="ED57" i="41"/>
  <c r="EB57" i="41"/>
  <c r="EA57" i="41"/>
  <c r="DZ57" i="41"/>
  <c r="DY57" i="41"/>
  <c r="DX57" i="41"/>
  <c r="DW57" i="41"/>
  <c r="DU57" i="41"/>
  <c r="DT57" i="41"/>
  <c r="DS57" i="41"/>
  <c r="DR57" i="41"/>
  <c r="DQ57" i="41"/>
  <c r="DP57" i="41"/>
  <c r="DN57" i="41"/>
  <c r="DM57" i="41"/>
  <c r="DL57" i="41"/>
  <c r="DK57" i="41"/>
  <c r="DJ57" i="41"/>
  <c r="DI57" i="41"/>
  <c r="DG57" i="41"/>
  <c r="DF57" i="41"/>
  <c r="DE57" i="41"/>
  <c r="DD57" i="41"/>
  <c r="DC57" i="41"/>
  <c r="DB57" i="41"/>
  <c r="CZ57" i="41"/>
  <c r="CY57" i="41"/>
  <c r="CX57" i="41"/>
  <c r="CW57" i="41"/>
  <c r="CV57" i="41"/>
  <c r="CU57" i="41"/>
  <c r="CS57" i="41"/>
  <c r="CR57" i="41"/>
  <c r="CQ57" i="41"/>
  <c r="CP57" i="41"/>
  <c r="CO57" i="41"/>
  <c r="CN57" i="41"/>
  <c r="CL57" i="41"/>
  <c r="CK57" i="41"/>
  <c r="CJ57" i="41"/>
  <c r="CI57" i="41"/>
  <c r="CH57" i="41"/>
  <c r="CG57" i="41"/>
  <c r="CE57" i="41"/>
  <c r="CD57" i="41"/>
  <c r="CC57" i="41"/>
  <c r="CB57" i="41"/>
  <c r="CA57" i="41"/>
  <c r="BZ57" i="41"/>
  <c r="BX57" i="41"/>
  <c r="BW57" i="41"/>
  <c r="BV57" i="41"/>
  <c r="BU57" i="41"/>
  <c r="BT57" i="41"/>
  <c r="BS57" i="41"/>
  <c r="BQ57" i="41"/>
  <c r="BP57" i="41"/>
  <c r="BO57" i="41"/>
  <c r="BN57" i="41"/>
  <c r="BM57" i="41"/>
  <c r="BL57" i="41"/>
  <c r="BJ57" i="41"/>
  <c r="BI57" i="41"/>
  <c r="BH57" i="41"/>
  <c r="BG57" i="41"/>
  <c r="BF57" i="41"/>
  <c r="BE57" i="41"/>
  <c r="BC57" i="41"/>
  <c r="BB57" i="41"/>
  <c r="BA57" i="41"/>
  <c r="AZ57" i="41"/>
  <c r="AY57" i="41"/>
  <c r="AX57" i="41"/>
  <c r="AV57" i="41"/>
  <c r="AU57" i="41"/>
  <c r="AT57" i="41"/>
  <c r="AS57" i="41"/>
  <c r="AR57" i="41"/>
  <c r="AQ57" i="41"/>
  <c r="AO57" i="41"/>
  <c r="AN57" i="41"/>
  <c r="AM57" i="41"/>
  <c r="AL57" i="41"/>
  <c r="AK57" i="41"/>
  <c r="AJ57" i="41"/>
  <c r="AH57" i="41"/>
  <c r="AG57" i="41"/>
  <c r="AF57" i="41"/>
  <c r="AE57" i="41"/>
  <c r="AD57" i="41"/>
  <c r="AC57" i="41"/>
  <c r="AA57" i="41"/>
  <c r="Z57" i="41"/>
  <c r="Y57" i="41"/>
  <c r="X57" i="41"/>
  <c r="W57" i="41"/>
  <c r="V57" i="41"/>
  <c r="T57" i="41"/>
  <c r="L57" i="41" s="1"/>
  <c r="S57" i="41"/>
  <c r="R57" i="41"/>
  <c r="Q57" i="41"/>
  <c r="P57" i="41"/>
  <c r="O57" i="41"/>
  <c r="HV56" i="41"/>
  <c r="HU56" i="41"/>
  <c r="HT56" i="41"/>
  <c r="HS56" i="41"/>
  <c r="HR56" i="41"/>
  <c r="HQ56" i="41"/>
  <c r="HO56" i="41"/>
  <c r="HN56" i="41"/>
  <c r="HM56" i="41"/>
  <c r="HL56" i="41"/>
  <c r="HK56" i="41"/>
  <c r="HJ56" i="41"/>
  <c r="HH56" i="41"/>
  <c r="HG56" i="41"/>
  <c r="HF56" i="41"/>
  <c r="HE56" i="41"/>
  <c r="HD56" i="41"/>
  <c r="HC56" i="41"/>
  <c r="HA56" i="41"/>
  <c r="GZ56" i="41"/>
  <c r="GY56" i="41"/>
  <c r="GX56" i="41"/>
  <c r="GW56" i="41"/>
  <c r="GV56" i="41"/>
  <c r="GT56" i="41"/>
  <c r="GS56" i="41"/>
  <c r="GR56" i="41"/>
  <c r="GQ56" i="41"/>
  <c r="GP56" i="41"/>
  <c r="GO56" i="41"/>
  <c r="GM56" i="41"/>
  <c r="GL56" i="41"/>
  <c r="GK56" i="41"/>
  <c r="GJ56" i="41"/>
  <c r="GI56" i="41"/>
  <c r="GH56" i="41"/>
  <c r="GF56" i="41"/>
  <c r="GE56" i="41"/>
  <c r="GD56" i="41"/>
  <c r="GC56" i="41"/>
  <c r="GB56" i="41"/>
  <c r="GA56" i="41"/>
  <c r="GG56" i="41" s="1"/>
  <c r="FY56" i="41"/>
  <c r="FX56" i="41"/>
  <c r="FW56" i="41"/>
  <c r="FV56" i="41"/>
  <c r="FU56" i="41"/>
  <c r="FT56" i="41"/>
  <c r="FR56" i="41"/>
  <c r="FQ56" i="41"/>
  <c r="FP56" i="41"/>
  <c r="FO56" i="41"/>
  <c r="FN56" i="41"/>
  <c r="FM56" i="41"/>
  <c r="FK56" i="41"/>
  <c r="FJ56" i="41"/>
  <c r="FI56" i="41"/>
  <c r="FH56" i="41"/>
  <c r="FG56" i="41"/>
  <c r="FF56" i="41"/>
  <c r="FD56" i="41"/>
  <c r="FC56" i="41"/>
  <c r="FB56" i="41"/>
  <c r="FA56" i="41"/>
  <c r="EZ56" i="41"/>
  <c r="EY56" i="41"/>
  <c r="EW56" i="41"/>
  <c r="EV56" i="41"/>
  <c r="EU56" i="41"/>
  <c r="ET56" i="41"/>
  <c r="ES56" i="41"/>
  <c r="ER56" i="41"/>
  <c r="EP56" i="41"/>
  <c r="EO56" i="41"/>
  <c r="EN56" i="41"/>
  <c r="EM56" i="41"/>
  <c r="EL56" i="41"/>
  <c r="EK56" i="41"/>
  <c r="EI56" i="41"/>
  <c r="EH56" i="41"/>
  <c r="EG56" i="41"/>
  <c r="EF56" i="41"/>
  <c r="EE56" i="41"/>
  <c r="ED56" i="41"/>
  <c r="EB56" i="41"/>
  <c r="EA56" i="41"/>
  <c r="DZ56" i="41"/>
  <c r="DY56" i="41"/>
  <c r="DX56" i="41"/>
  <c r="DW56" i="41"/>
  <c r="EC56" i="41" s="1"/>
  <c r="DU56" i="41"/>
  <c r="DT56" i="41"/>
  <c r="DS56" i="41"/>
  <c r="DR56" i="41"/>
  <c r="DQ56" i="41"/>
  <c r="DP56" i="41"/>
  <c r="DN56" i="41"/>
  <c r="DM56" i="41"/>
  <c r="DL56" i="41"/>
  <c r="DK56" i="41"/>
  <c r="DJ56" i="41"/>
  <c r="DI56" i="41"/>
  <c r="DG56" i="41"/>
  <c r="DF56" i="41"/>
  <c r="DE56" i="41"/>
  <c r="DD56" i="41"/>
  <c r="DC56" i="41"/>
  <c r="DB56" i="41"/>
  <c r="CZ56" i="41"/>
  <c r="CY56" i="41"/>
  <c r="CX56" i="41"/>
  <c r="CW56" i="41"/>
  <c r="CV56" i="41"/>
  <c r="CU56" i="41"/>
  <c r="CS56" i="41"/>
  <c r="CR56" i="41"/>
  <c r="CQ56" i="41"/>
  <c r="CP56" i="41"/>
  <c r="CO56" i="41"/>
  <c r="CN56" i="41"/>
  <c r="CL56" i="41"/>
  <c r="CK56" i="41"/>
  <c r="CJ56" i="41"/>
  <c r="CI56" i="41"/>
  <c r="CH56" i="41"/>
  <c r="CG56" i="41"/>
  <c r="CE56" i="41"/>
  <c r="CD56" i="41"/>
  <c r="CC56" i="41"/>
  <c r="CB56" i="41"/>
  <c r="CA56" i="41"/>
  <c r="BZ56" i="41"/>
  <c r="BX56" i="41"/>
  <c r="BW56" i="41"/>
  <c r="BV56" i="41"/>
  <c r="BU56" i="41"/>
  <c r="BT56" i="41"/>
  <c r="BS56" i="41"/>
  <c r="BY56" i="41" s="1"/>
  <c r="BQ56" i="41"/>
  <c r="BP56" i="41"/>
  <c r="BO56" i="41"/>
  <c r="BN56" i="41"/>
  <c r="BM56" i="41"/>
  <c r="BL56" i="41"/>
  <c r="BJ56" i="41"/>
  <c r="BI56" i="41"/>
  <c r="BH56" i="41"/>
  <c r="BG56" i="41"/>
  <c r="BF56" i="41"/>
  <c r="BE56" i="41"/>
  <c r="BC56" i="41"/>
  <c r="BB56" i="41"/>
  <c r="BA56" i="41"/>
  <c r="AZ56" i="41"/>
  <c r="AY56" i="41"/>
  <c r="AX56" i="41"/>
  <c r="AV56" i="41"/>
  <c r="AU56" i="41"/>
  <c r="AT56" i="41"/>
  <c r="AS56" i="41"/>
  <c r="AR56" i="41"/>
  <c r="AQ56" i="41"/>
  <c r="AO56" i="41"/>
  <c r="AN56" i="41"/>
  <c r="AM56" i="41"/>
  <c r="AL56" i="41"/>
  <c r="AK56" i="41"/>
  <c r="AJ56" i="41"/>
  <c r="AH56" i="41"/>
  <c r="AG56" i="41"/>
  <c r="AF56" i="41"/>
  <c r="AE56" i="41"/>
  <c r="AD56" i="41"/>
  <c r="AC56" i="41"/>
  <c r="AA56" i="41"/>
  <c r="Z56" i="41"/>
  <c r="Y56" i="41"/>
  <c r="X56" i="41"/>
  <c r="W56" i="41"/>
  <c r="V56" i="41"/>
  <c r="T56" i="41"/>
  <c r="S56" i="41"/>
  <c r="R56" i="41"/>
  <c r="Q56" i="41"/>
  <c r="P56" i="41"/>
  <c r="O56" i="41"/>
  <c r="U56" i="41" s="1"/>
  <c r="HV55" i="41"/>
  <c r="HU55" i="41"/>
  <c r="HT55" i="41"/>
  <c r="HS55" i="41"/>
  <c r="HR55" i="41"/>
  <c r="HQ55" i="41"/>
  <c r="HO55" i="41"/>
  <c r="HN55" i="41"/>
  <c r="HM55" i="41"/>
  <c r="HL55" i="41"/>
  <c r="HK55" i="41"/>
  <c r="HJ55" i="41"/>
  <c r="HH55" i="41"/>
  <c r="HG55" i="41"/>
  <c r="HF55" i="41"/>
  <c r="HE55" i="41"/>
  <c r="HD55" i="41"/>
  <c r="HC55" i="41"/>
  <c r="HA55" i="41"/>
  <c r="GZ55" i="41"/>
  <c r="GY55" i="41"/>
  <c r="GX55" i="41"/>
  <c r="GW55" i="41"/>
  <c r="GV55" i="41"/>
  <c r="GT55" i="41"/>
  <c r="GS55" i="41"/>
  <c r="GR55" i="41"/>
  <c r="GQ55" i="41"/>
  <c r="GP55" i="41"/>
  <c r="GO55" i="41"/>
  <c r="GM55" i="41"/>
  <c r="GL55" i="41"/>
  <c r="GK55" i="41"/>
  <c r="GJ55" i="41"/>
  <c r="GI55" i="41"/>
  <c r="GH55" i="41"/>
  <c r="GF55" i="41"/>
  <c r="GE55" i="41"/>
  <c r="GD55" i="41"/>
  <c r="GC55" i="41"/>
  <c r="GB55" i="41"/>
  <c r="GA55" i="41"/>
  <c r="FY55" i="41"/>
  <c r="FX55" i="41"/>
  <c r="FW55" i="41"/>
  <c r="FV55" i="41"/>
  <c r="FU55" i="41"/>
  <c r="FT55" i="41"/>
  <c r="FR55" i="41"/>
  <c r="FQ55" i="41"/>
  <c r="FP55" i="41"/>
  <c r="FO55" i="41"/>
  <c r="FN55" i="41"/>
  <c r="FM55" i="41"/>
  <c r="FK55" i="41"/>
  <c r="FJ55" i="41"/>
  <c r="FI55" i="41"/>
  <c r="FH55" i="41"/>
  <c r="FG55" i="41"/>
  <c r="FF55" i="41"/>
  <c r="FD55" i="41"/>
  <c r="FC55" i="41"/>
  <c r="FB55" i="41"/>
  <c r="FA55" i="41"/>
  <c r="EZ55" i="41"/>
  <c r="EY55" i="41"/>
  <c r="EW55" i="41"/>
  <c r="EV55" i="41"/>
  <c r="EU55" i="41"/>
  <c r="ET55" i="41"/>
  <c r="ES55" i="41"/>
  <c r="ER55" i="41"/>
  <c r="EP55" i="41"/>
  <c r="EO55" i="41"/>
  <c r="EN55" i="41"/>
  <c r="EM55" i="41"/>
  <c r="EL55" i="41"/>
  <c r="EK55" i="41"/>
  <c r="EI55" i="41"/>
  <c r="EH55" i="41"/>
  <c r="EG55" i="41"/>
  <c r="EF55" i="41"/>
  <c r="EE55" i="41"/>
  <c r="ED55" i="41"/>
  <c r="EB55" i="41"/>
  <c r="EA55" i="41"/>
  <c r="DZ55" i="41"/>
  <c r="DY55" i="41"/>
  <c r="DX55" i="41"/>
  <c r="DW55" i="41"/>
  <c r="DU55" i="41"/>
  <c r="DT55" i="41"/>
  <c r="DS55" i="41"/>
  <c r="DR55" i="41"/>
  <c r="DQ55" i="41"/>
  <c r="DP55" i="41"/>
  <c r="DV55" i="41" s="1"/>
  <c r="DN55" i="41"/>
  <c r="DM55" i="41"/>
  <c r="DL55" i="41"/>
  <c r="DK55" i="41"/>
  <c r="DJ55" i="41"/>
  <c r="DI55" i="41"/>
  <c r="DG55" i="41"/>
  <c r="DF55" i="41"/>
  <c r="DE55" i="41"/>
  <c r="DD55" i="41"/>
  <c r="DC55" i="41"/>
  <c r="DB55" i="41"/>
  <c r="CZ55" i="41"/>
  <c r="CY55" i="41"/>
  <c r="CX55" i="41"/>
  <c r="CW55" i="41"/>
  <c r="CV55" i="41"/>
  <c r="CU55" i="41"/>
  <c r="CS55" i="41"/>
  <c r="CR55" i="41"/>
  <c r="CQ55" i="41"/>
  <c r="CP55" i="41"/>
  <c r="CO55" i="41"/>
  <c r="CN55" i="41"/>
  <c r="CT55" i="41" s="1"/>
  <c r="CL55" i="41"/>
  <c r="CK55" i="41"/>
  <c r="CJ55" i="41"/>
  <c r="CI55" i="41"/>
  <c r="CH55" i="41"/>
  <c r="CG55" i="41"/>
  <c r="CE55" i="41"/>
  <c r="CD55" i="41"/>
  <c r="CC55" i="41"/>
  <c r="CB55" i="41"/>
  <c r="CA55" i="41"/>
  <c r="BZ55" i="41"/>
  <c r="BX55" i="41"/>
  <c r="BW55" i="41"/>
  <c r="BV55" i="41"/>
  <c r="BU55" i="41"/>
  <c r="BT55" i="41"/>
  <c r="BS55" i="41"/>
  <c r="BQ55" i="41"/>
  <c r="BP55" i="41"/>
  <c r="BO55" i="41"/>
  <c r="BN55" i="41"/>
  <c r="BM55" i="41"/>
  <c r="BL55" i="41"/>
  <c r="BJ55" i="41"/>
  <c r="BI55" i="41"/>
  <c r="BH55" i="41"/>
  <c r="BG55" i="41"/>
  <c r="BF55" i="41"/>
  <c r="BE55" i="41"/>
  <c r="BC55" i="41"/>
  <c r="BB55" i="41"/>
  <c r="BA55" i="41"/>
  <c r="AZ55" i="41"/>
  <c r="AY55" i="41"/>
  <c r="AX55" i="41"/>
  <c r="AV55" i="41"/>
  <c r="AU55" i="41"/>
  <c r="AT55" i="41"/>
  <c r="AS55" i="41"/>
  <c r="AR55" i="41"/>
  <c r="AQ55" i="41"/>
  <c r="AO55" i="41"/>
  <c r="AN55" i="41"/>
  <c r="AM55" i="41"/>
  <c r="AL55" i="41"/>
  <c r="AK55" i="41"/>
  <c r="AJ55" i="41"/>
  <c r="AH55" i="41"/>
  <c r="AG55" i="41"/>
  <c r="AF55" i="41"/>
  <c r="AE55" i="41"/>
  <c r="AD55" i="41"/>
  <c r="AC55" i="41"/>
  <c r="AA55" i="41"/>
  <c r="Z55" i="41"/>
  <c r="Y55" i="41"/>
  <c r="X55" i="41"/>
  <c r="W55" i="41"/>
  <c r="V55" i="41"/>
  <c r="T55" i="41"/>
  <c r="S55" i="41"/>
  <c r="R55" i="41"/>
  <c r="Q55" i="41"/>
  <c r="P55" i="41"/>
  <c r="O55" i="41"/>
  <c r="HV54" i="41"/>
  <c r="HU54" i="41"/>
  <c r="HT54" i="41"/>
  <c r="HS54" i="41"/>
  <c r="HR54" i="41"/>
  <c r="HQ54" i="41"/>
  <c r="HO54" i="41"/>
  <c r="HN54" i="41"/>
  <c r="HM54" i="41"/>
  <c r="HL54" i="41"/>
  <c r="HK54" i="41"/>
  <c r="HJ54" i="41"/>
  <c r="HH54" i="41"/>
  <c r="HG54" i="41"/>
  <c r="HF54" i="41"/>
  <c r="HE54" i="41"/>
  <c r="HD54" i="41"/>
  <c r="HC54" i="41"/>
  <c r="HA54" i="41"/>
  <c r="GZ54" i="41"/>
  <c r="GY54" i="41"/>
  <c r="GX54" i="41"/>
  <c r="GW54" i="41"/>
  <c r="GV54" i="41"/>
  <c r="GT54" i="41"/>
  <c r="GS54" i="41"/>
  <c r="GR54" i="41"/>
  <c r="GQ54" i="41"/>
  <c r="GP54" i="41"/>
  <c r="GO54" i="41"/>
  <c r="GM54" i="41"/>
  <c r="GL54" i="41"/>
  <c r="GK54" i="41"/>
  <c r="GJ54" i="41"/>
  <c r="GI54" i="41"/>
  <c r="GH54" i="41"/>
  <c r="GF54" i="41"/>
  <c r="GE54" i="41"/>
  <c r="GD54" i="41"/>
  <c r="GC54" i="41"/>
  <c r="GB54" i="41"/>
  <c r="GA54" i="41"/>
  <c r="FY54" i="41"/>
  <c r="FX54" i="41"/>
  <c r="FW54" i="41"/>
  <c r="FV54" i="41"/>
  <c r="FU54" i="41"/>
  <c r="FT54" i="41"/>
  <c r="FR54" i="41"/>
  <c r="FQ54" i="41"/>
  <c r="FP54" i="41"/>
  <c r="FO54" i="41"/>
  <c r="FN54" i="41"/>
  <c r="FM54" i="41"/>
  <c r="FK54" i="41"/>
  <c r="FJ54" i="41"/>
  <c r="FI54" i="41"/>
  <c r="FH54" i="41"/>
  <c r="FG54" i="41"/>
  <c r="FF54" i="41"/>
  <c r="FD54" i="41"/>
  <c r="FC54" i="41"/>
  <c r="FB54" i="41"/>
  <c r="FA54" i="41"/>
  <c r="EZ54" i="41"/>
  <c r="EY54" i="41"/>
  <c r="EW54" i="41"/>
  <c r="EV54" i="41"/>
  <c r="EU54" i="41"/>
  <c r="ET54" i="41"/>
  <c r="ES54" i="41"/>
  <c r="ER54" i="41"/>
  <c r="EP54" i="41"/>
  <c r="EO54" i="41"/>
  <c r="EN54" i="41"/>
  <c r="EM54" i="41"/>
  <c r="EL54" i="41"/>
  <c r="EK54" i="41"/>
  <c r="EI54" i="41"/>
  <c r="EH54" i="41"/>
  <c r="EG54" i="41"/>
  <c r="EF54" i="41"/>
  <c r="EE54" i="41"/>
  <c r="ED54" i="41"/>
  <c r="EB54" i="41"/>
  <c r="EA54" i="41"/>
  <c r="DZ54" i="41"/>
  <c r="DY54" i="41"/>
  <c r="DX54" i="41"/>
  <c r="DW54" i="41"/>
  <c r="DU54" i="41"/>
  <c r="DT54" i="41"/>
  <c r="DS54" i="41"/>
  <c r="DR54" i="41"/>
  <c r="DQ54" i="41"/>
  <c r="DP54" i="41"/>
  <c r="DN54" i="41"/>
  <c r="DM54" i="41"/>
  <c r="DL54" i="41"/>
  <c r="DK54" i="41"/>
  <c r="DJ54" i="41"/>
  <c r="DI54" i="41"/>
  <c r="DG54" i="41"/>
  <c r="DF54" i="41"/>
  <c r="DE54" i="41"/>
  <c r="DD54" i="41"/>
  <c r="DC54" i="41"/>
  <c r="DB54" i="41"/>
  <c r="CZ54" i="41"/>
  <c r="CY54" i="41"/>
  <c r="CX54" i="41"/>
  <c r="CW54" i="41"/>
  <c r="CV54" i="41"/>
  <c r="CU54" i="41"/>
  <c r="CS54" i="41"/>
  <c r="CR54" i="41"/>
  <c r="CQ54" i="41"/>
  <c r="CP54" i="41"/>
  <c r="CO54" i="41"/>
  <c r="CN54" i="41"/>
  <c r="CL54" i="41"/>
  <c r="CK54" i="41"/>
  <c r="CJ54" i="41"/>
  <c r="CI54" i="41"/>
  <c r="CH54" i="41"/>
  <c r="CG54" i="41"/>
  <c r="CE54" i="41"/>
  <c r="CD54" i="41"/>
  <c r="CC54" i="41"/>
  <c r="CB54" i="41"/>
  <c r="CA54" i="41"/>
  <c r="BZ54" i="41"/>
  <c r="BX54" i="41"/>
  <c r="BW54" i="41"/>
  <c r="BV54" i="41"/>
  <c r="BU54" i="41"/>
  <c r="BT54" i="41"/>
  <c r="BS54" i="41"/>
  <c r="BQ54" i="41"/>
  <c r="BP54" i="41"/>
  <c r="BO54" i="41"/>
  <c r="BN54" i="41"/>
  <c r="BM54" i="41"/>
  <c r="BL54" i="41"/>
  <c r="BJ54" i="41"/>
  <c r="BI54" i="41"/>
  <c r="BH54" i="41"/>
  <c r="BG54" i="41"/>
  <c r="BF54" i="41"/>
  <c r="BE54" i="41"/>
  <c r="BC54" i="41"/>
  <c r="BB54" i="41"/>
  <c r="BA54" i="41"/>
  <c r="AZ54" i="41"/>
  <c r="AY54" i="41"/>
  <c r="AX54" i="41"/>
  <c r="AV54" i="41"/>
  <c r="AU54" i="41"/>
  <c r="AT54" i="41"/>
  <c r="AS54" i="41"/>
  <c r="AR54" i="41"/>
  <c r="AQ54" i="41"/>
  <c r="AO54" i="41"/>
  <c r="AN54" i="41"/>
  <c r="AM54" i="41"/>
  <c r="AL54" i="41"/>
  <c r="AK54" i="41"/>
  <c r="AJ54" i="41"/>
  <c r="AH54" i="41"/>
  <c r="AG54" i="41"/>
  <c r="AF54" i="41"/>
  <c r="AE54" i="41"/>
  <c r="AD54" i="41"/>
  <c r="AC54" i="41"/>
  <c r="AA54" i="41"/>
  <c r="Z54" i="41"/>
  <c r="Y54" i="41"/>
  <c r="X54" i="41"/>
  <c r="W54" i="41"/>
  <c r="V54" i="41"/>
  <c r="T54" i="41"/>
  <c r="S54" i="41"/>
  <c r="R54" i="41"/>
  <c r="Q54" i="41"/>
  <c r="P54" i="41"/>
  <c r="O54" i="41"/>
  <c r="HV53" i="41"/>
  <c r="HU53" i="41"/>
  <c r="HT53" i="41"/>
  <c r="HS53" i="41"/>
  <c r="HR53" i="41"/>
  <c r="HQ53" i="41"/>
  <c r="HO53" i="41"/>
  <c r="HN53" i="41"/>
  <c r="HM53" i="41"/>
  <c r="HL53" i="41"/>
  <c r="HK53" i="41"/>
  <c r="HJ53" i="41"/>
  <c r="HH53" i="41"/>
  <c r="HG53" i="41"/>
  <c r="HF53" i="41"/>
  <c r="HE53" i="41"/>
  <c r="HD53" i="41"/>
  <c r="HC53" i="41"/>
  <c r="HA53" i="41"/>
  <c r="GZ53" i="41"/>
  <c r="GY53" i="41"/>
  <c r="GX53" i="41"/>
  <c r="GW53" i="41"/>
  <c r="GV53" i="41"/>
  <c r="GT53" i="41"/>
  <c r="GS53" i="41"/>
  <c r="GR53" i="41"/>
  <c r="GQ53" i="41"/>
  <c r="GP53" i="41"/>
  <c r="GO53" i="41"/>
  <c r="GM53" i="41"/>
  <c r="GL53" i="41"/>
  <c r="GK53" i="41"/>
  <c r="GJ53" i="41"/>
  <c r="GI53" i="41"/>
  <c r="GH53" i="41"/>
  <c r="GF53" i="41"/>
  <c r="GE53" i="41"/>
  <c r="GD53" i="41"/>
  <c r="GC53" i="41"/>
  <c r="GB53" i="41"/>
  <c r="GA53" i="41"/>
  <c r="FY53" i="41"/>
  <c r="FX53" i="41"/>
  <c r="FW53" i="41"/>
  <c r="FV53" i="41"/>
  <c r="FU53" i="41"/>
  <c r="FT53" i="41"/>
  <c r="FR53" i="41"/>
  <c r="FQ53" i="41"/>
  <c r="FP53" i="41"/>
  <c r="FO53" i="41"/>
  <c r="FN53" i="41"/>
  <c r="FM53" i="41"/>
  <c r="FK53" i="41"/>
  <c r="FJ53" i="41"/>
  <c r="FI53" i="41"/>
  <c r="FH53" i="41"/>
  <c r="FG53" i="41"/>
  <c r="FF53" i="41"/>
  <c r="FD53" i="41"/>
  <c r="FC53" i="41"/>
  <c r="FB53" i="41"/>
  <c r="FA53" i="41"/>
  <c r="EZ53" i="41"/>
  <c r="EY53" i="41"/>
  <c r="EW53" i="41"/>
  <c r="EV53" i="41"/>
  <c r="EU53" i="41"/>
  <c r="ET53" i="41"/>
  <c r="ES53" i="41"/>
  <c r="ER53" i="41"/>
  <c r="EP53" i="41"/>
  <c r="EO53" i="41"/>
  <c r="EN53" i="41"/>
  <c r="EM53" i="41"/>
  <c r="EL53" i="41"/>
  <c r="EK53" i="41"/>
  <c r="EI53" i="41"/>
  <c r="EH53" i="41"/>
  <c r="EG53" i="41"/>
  <c r="EF53" i="41"/>
  <c r="EE53" i="41"/>
  <c r="ED53" i="41"/>
  <c r="EB53" i="41"/>
  <c r="EA53" i="41"/>
  <c r="DZ53" i="41"/>
  <c r="DY53" i="41"/>
  <c r="DX53" i="41"/>
  <c r="DW53" i="41"/>
  <c r="DU53" i="41"/>
  <c r="DT53" i="41"/>
  <c r="DS53" i="41"/>
  <c r="DR53" i="41"/>
  <c r="DQ53" i="41"/>
  <c r="DP53" i="41"/>
  <c r="DN53" i="41"/>
  <c r="DM53" i="41"/>
  <c r="DL53" i="41"/>
  <c r="DK53" i="41"/>
  <c r="DJ53" i="41"/>
  <c r="DI53" i="41"/>
  <c r="DG53" i="41"/>
  <c r="DF53" i="41"/>
  <c r="DE53" i="41"/>
  <c r="DD53" i="41"/>
  <c r="DC53" i="41"/>
  <c r="DB53" i="41"/>
  <c r="CZ53" i="41"/>
  <c r="CY53" i="41"/>
  <c r="CX53" i="41"/>
  <c r="CW53" i="41"/>
  <c r="CV53" i="41"/>
  <c r="CU53" i="41"/>
  <c r="CS53" i="41"/>
  <c r="CR53" i="41"/>
  <c r="CQ53" i="41"/>
  <c r="CP53" i="41"/>
  <c r="CO53" i="41"/>
  <c r="CN53" i="41"/>
  <c r="CL53" i="41"/>
  <c r="CK53" i="41"/>
  <c r="CJ53" i="41"/>
  <c r="CI53" i="41"/>
  <c r="CH53" i="41"/>
  <c r="CG53" i="41"/>
  <c r="CE53" i="41"/>
  <c r="CD53" i="41"/>
  <c r="CC53" i="41"/>
  <c r="CB53" i="41"/>
  <c r="CA53" i="41"/>
  <c r="BZ53" i="41"/>
  <c r="BX53" i="41"/>
  <c r="BW53" i="41"/>
  <c r="BV53" i="41"/>
  <c r="BU53" i="41"/>
  <c r="BT53" i="41"/>
  <c r="BS53" i="41"/>
  <c r="BQ53" i="41"/>
  <c r="BP53" i="41"/>
  <c r="BO53" i="41"/>
  <c r="BN53" i="41"/>
  <c r="BM53" i="41"/>
  <c r="BL53" i="41"/>
  <c r="BJ53" i="41"/>
  <c r="BI53" i="41"/>
  <c r="BH53" i="41"/>
  <c r="BG53" i="41"/>
  <c r="BF53" i="41"/>
  <c r="BE53" i="41"/>
  <c r="BC53" i="41"/>
  <c r="BB53" i="41"/>
  <c r="BA53" i="41"/>
  <c r="AZ53" i="41"/>
  <c r="AY53" i="41"/>
  <c r="AX53" i="41"/>
  <c r="AV53" i="41"/>
  <c r="AU53" i="41"/>
  <c r="AT53" i="41"/>
  <c r="AS53" i="41"/>
  <c r="AR53" i="41"/>
  <c r="AQ53" i="41"/>
  <c r="AO53" i="41"/>
  <c r="AN53" i="41"/>
  <c r="AM53" i="41"/>
  <c r="AL53" i="41"/>
  <c r="AK53" i="41"/>
  <c r="AJ53" i="41"/>
  <c r="AH53" i="41"/>
  <c r="AG53" i="41"/>
  <c r="AF53" i="41"/>
  <c r="AE53" i="41"/>
  <c r="AD53" i="41"/>
  <c r="AC53" i="41"/>
  <c r="AA53" i="41"/>
  <c r="Z53" i="41"/>
  <c r="Y53" i="41"/>
  <c r="X53" i="41"/>
  <c r="W53" i="41"/>
  <c r="V53" i="41"/>
  <c r="T53" i="41"/>
  <c r="S53" i="41"/>
  <c r="R53" i="41"/>
  <c r="Q53" i="41"/>
  <c r="P53" i="41"/>
  <c r="O53" i="41"/>
  <c r="HV52" i="41"/>
  <c r="HU52" i="41"/>
  <c r="HT52" i="41"/>
  <c r="HS52" i="41"/>
  <c r="HR52" i="41"/>
  <c r="HQ52" i="41"/>
  <c r="HO52" i="41"/>
  <c r="HN52" i="41"/>
  <c r="HM52" i="41"/>
  <c r="HL52" i="41"/>
  <c r="HK52" i="41"/>
  <c r="HJ52" i="41"/>
  <c r="HH52" i="41"/>
  <c r="HG52" i="41"/>
  <c r="HF52" i="41"/>
  <c r="HE52" i="41"/>
  <c r="HD52" i="41"/>
  <c r="HC52" i="41"/>
  <c r="HA52" i="41"/>
  <c r="GZ52" i="41"/>
  <c r="GY52" i="41"/>
  <c r="GX52" i="41"/>
  <c r="GW52" i="41"/>
  <c r="GV52" i="41"/>
  <c r="GT52" i="41"/>
  <c r="GS52" i="41"/>
  <c r="GR52" i="41"/>
  <c r="GQ52" i="41"/>
  <c r="GP52" i="41"/>
  <c r="GO52" i="41"/>
  <c r="GM52" i="41"/>
  <c r="GL52" i="41"/>
  <c r="GK52" i="41"/>
  <c r="GJ52" i="41"/>
  <c r="GI52" i="41"/>
  <c r="GH52" i="41"/>
  <c r="GF52" i="41"/>
  <c r="GE52" i="41"/>
  <c r="GD52" i="41"/>
  <c r="GC52" i="41"/>
  <c r="GB52" i="41"/>
  <c r="GA52" i="41"/>
  <c r="FY52" i="41"/>
  <c r="FX52" i="41"/>
  <c r="FW52" i="41"/>
  <c r="FV52" i="41"/>
  <c r="FU52" i="41"/>
  <c r="FT52" i="41"/>
  <c r="FR52" i="41"/>
  <c r="FQ52" i="41"/>
  <c r="FP52" i="41"/>
  <c r="FO52" i="41"/>
  <c r="FN52" i="41"/>
  <c r="FM52" i="41"/>
  <c r="FK52" i="41"/>
  <c r="FJ52" i="41"/>
  <c r="FI52" i="41"/>
  <c r="FH52" i="41"/>
  <c r="FG52" i="41"/>
  <c r="FF52" i="41"/>
  <c r="FD52" i="41"/>
  <c r="FC52" i="41"/>
  <c r="FB52" i="41"/>
  <c r="FA52" i="41"/>
  <c r="EZ52" i="41"/>
  <c r="EY52" i="41"/>
  <c r="EW52" i="41"/>
  <c r="EV52" i="41"/>
  <c r="EU52" i="41"/>
  <c r="ET52" i="41"/>
  <c r="ES52" i="41"/>
  <c r="ER52" i="41"/>
  <c r="EP52" i="41"/>
  <c r="EO52" i="41"/>
  <c r="EN52" i="41"/>
  <c r="EM52" i="41"/>
  <c r="EL52" i="41"/>
  <c r="EK52" i="41"/>
  <c r="EI52" i="41"/>
  <c r="EH52" i="41"/>
  <c r="EG52" i="41"/>
  <c r="EF52" i="41"/>
  <c r="EE52" i="41"/>
  <c r="ED52" i="41"/>
  <c r="EB52" i="41"/>
  <c r="EA52" i="41"/>
  <c r="DZ52" i="41"/>
  <c r="DY52" i="41"/>
  <c r="DX52" i="41"/>
  <c r="DW52" i="41"/>
  <c r="DU52" i="41"/>
  <c r="DT52" i="41"/>
  <c r="DS52" i="41"/>
  <c r="DR52" i="41"/>
  <c r="DQ52" i="41"/>
  <c r="DP52" i="41"/>
  <c r="DN52" i="41"/>
  <c r="DM52" i="41"/>
  <c r="DL52" i="41"/>
  <c r="DK52" i="41"/>
  <c r="DJ52" i="41"/>
  <c r="DI52" i="41"/>
  <c r="DG52" i="41"/>
  <c r="DF52" i="41"/>
  <c r="DE52" i="41"/>
  <c r="DD52" i="41"/>
  <c r="DC52" i="41"/>
  <c r="DB52" i="41"/>
  <c r="CZ52" i="41"/>
  <c r="CY52" i="41"/>
  <c r="CX52" i="41"/>
  <c r="CW52" i="41"/>
  <c r="CV52" i="41"/>
  <c r="CU52" i="41"/>
  <c r="CS52" i="41"/>
  <c r="CR52" i="41"/>
  <c r="CQ52" i="41"/>
  <c r="CP52" i="41"/>
  <c r="CO52" i="41"/>
  <c r="CN52" i="41"/>
  <c r="CL52" i="41"/>
  <c r="CK52" i="41"/>
  <c r="CJ52" i="41"/>
  <c r="CI52" i="41"/>
  <c r="CH52" i="41"/>
  <c r="CG52" i="41"/>
  <c r="CE52" i="41"/>
  <c r="CD52" i="41"/>
  <c r="CC52" i="41"/>
  <c r="CB52" i="41"/>
  <c r="CA52" i="41"/>
  <c r="BZ52" i="41"/>
  <c r="BX52" i="41"/>
  <c r="BW52" i="41"/>
  <c r="BV52" i="41"/>
  <c r="BU52" i="41"/>
  <c r="BT52" i="41"/>
  <c r="BS52" i="41"/>
  <c r="BQ52" i="41"/>
  <c r="BP52" i="41"/>
  <c r="BO52" i="41"/>
  <c r="BN52" i="41"/>
  <c r="BM52" i="41"/>
  <c r="BL52" i="41"/>
  <c r="BJ52" i="41"/>
  <c r="BI52" i="41"/>
  <c r="BH52" i="41"/>
  <c r="BG52" i="41"/>
  <c r="BF52" i="41"/>
  <c r="BE52" i="41"/>
  <c r="BC52" i="41"/>
  <c r="BB52" i="41"/>
  <c r="BA52" i="41"/>
  <c r="AZ52" i="41"/>
  <c r="AY52" i="41"/>
  <c r="AX52" i="41"/>
  <c r="AV52" i="41"/>
  <c r="AU52" i="41"/>
  <c r="AT52" i="41"/>
  <c r="AS52" i="41"/>
  <c r="AR52" i="41"/>
  <c r="AQ52" i="41"/>
  <c r="AO52" i="41"/>
  <c r="AN52" i="41"/>
  <c r="AM52" i="41"/>
  <c r="AL52" i="41"/>
  <c r="AK52" i="41"/>
  <c r="AJ52" i="41"/>
  <c r="AH52" i="41"/>
  <c r="AG52" i="41"/>
  <c r="AF52" i="41"/>
  <c r="AE52" i="41"/>
  <c r="AD52" i="41"/>
  <c r="AC52" i="41"/>
  <c r="AA52" i="41"/>
  <c r="Z52" i="41"/>
  <c r="Y52" i="41"/>
  <c r="X52" i="41"/>
  <c r="W52" i="41"/>
  <c r="V52" i="41"/>
  <c r="T52" i="41"/>
  <c r="S52" i="41"/>
  <c r="R52" i="41"/>
  <c r="Q52" i="41"/>
  <c r="P52" i="41"/>
  <c r="O52" i="41"/>
  <c r="HV51" i="41"/>
  <c r="HU51" i="41"/>
  <c r="HT51" i="41"/>
  <c r="HS51" i="41"/>
  <c r="HR51" i="41"/>
  <c r="HQ51" i="41"/>
  <c r="HO51" i="41"/>
  <c r="HN51" i="41"/>
  <c r="HM51" i="41"/>
  <c r="HL51" i="41"/>
  <c r="HK51" i="41"/>
  <c r="HJ51" i="41"/>
  <c r="HH51" i="41"/>
  <c r="HG51" i="41"/>
  <c r="HF51" i="41"/>
  <c r="HE51" i="41"/>
  <c r="HD51" i="41"/>
  <c r="HC51" i="41"/>
  <c r="HA51" i="41"/>
  <c r="GZ51" i="41"/>
  <c r="GY51" i="41"/>
  <c r="GX51" i="41"/>
  <c r="GW51" i="41"/>
  <c r="GV51" i="41"/>
  <c r="GT51" i="41"/>
  <c r="GS51" i="41"/>
  <c r="GR51" i="41"/>
  <c r="GQ51" i="41"/>
  <c r="GP51" i="41"/>
  <c r="GO51" i="41"/>
  <c r="GM51" i="41"/>
  <c r="GL51" i="41"/>
  <c r="GK51" i="41"/>
  <c r="GJ51" i="41"/>
  <c r="GI51" i="41"/>
  <c r="GH51" i="41"/>
  <c r="GF51" i="41"/>
  <c r="GE51" i="41"/>
  <c r="GD51" i="41"/>
  <c r="GC51" i="41"/>
  <c r="GB51" i="41"/>
  <c r="GA51" i="41"/>
  <c r="FY51" i="41"/>
  <c r="FX51" i="41"/>
  <c r="FW51" i="41"/>
  <c r="FV51" i="41"/>
  <c r="FU51" i="41"/>
  <c r="FT51" i="41"/>
  <c r="FR51" i="41"/>
  <c r="FQ51" i="41"/>
  <c r="FP51" i="41"/>
  <c r="FO51" i="41"/>
  <c r="FN51" i="41"/>
  <c r="FM51" i="41"/>
  <c r="FK51" i="41"/>
  <c r="FJ51" i="41"/>
  <c r="FI51" i="41"/>
  <c r="FH51" i="41"/>
  <c r="FG51" i="41"/>
  <c r="FF51" i="41"/>
  <c r="FD51" i="41"/>
  <c r="FC51" i="41"/>
  <c r="FB51" i="41"/>
  <c r="FA51" i="41"/>
  <c r="EZ51" i="41"/>
  <c r="EY51" i="41"/>
  <c r="EW51" i="41"/>
  <c r="EV51" i="41"/>
  <c r="EU51" i="41"/>
  <c r="ET51" i="41"/>
  <c r="ES51" i="41"/>
  <c r="ER51" i="41"/>
  <c r="EP51" i="41"/>
  <c r="EO51" i="41"/>
  <c r="EN51" i="41"/>
  <c r="EM51" i="41"/>
  <c r="EL51" i="41"/>
  <c r="EK51" i="41"/>
  <c r="EI51" i="41"/>
  <c r="EH51" i="41"/>
  <c r="EG51" i="41"/>
  <c r="EF51" i="41"/>
  <c r="EE51" i="41"/>
  <c r="ED51" i="41"/>
  <c r="EB51" i="41"/>
  <c r="EA51" i="41"/>
  <c r="DZ51" i="41"/>
  <c r="DY51" i="41"/>
  <c r="DX51" i="41"/>
  <c r="DW51" i="41"/>
  <c r="DU51" i="41"/>
  <c r="DT51" i="41"/>
  <c r="DS51" i="41"/>
  <c r="DR51" i="41"/>
  <c r="DQ51" i="41"/>
  <c r="DP51" i="41"/>
  <c r="DN51" i="41"/>
  <c r="DM51" i="41"/>
  <c r="DL51" i="41"/>
  <c r="DK51" i="41"/>
  <c r="DJ51" i="41"/>
  <c r="DI51" i="41"/>
  <c r="DG51" i="41"/>
  <c r="DF51" i="41"/>
  <c r="DE51" i="41"/>
  <c r="DD51" i="41"/>
  <c r="DC51" i="41"/>
  <c r="DB51" i="41"/>
  <c r="CZ51" i="41"/>
  <c r="CY51" i="41"/>
  <c r="CX51" i="41"/>
  <c r="CW51" i="41"/>
  <c r="CV51" i="41"/>
  <c r="CU51" i="41"/>
  <c r="CS51" i="41"/>
  <c r="CR51" i="41"/>
  <c r="CQ51" i="41"/>
  <c r="CP51" i="41"/>
  <c r="CO51" i="41"/>
  <c r="CN51" i="41"/>
  <c r="CL51" i="41"/>
  <c r="CK51" i="41"/>
  <c r="CJ51" i="41"/>
  <c r="CI51" i="41"/>
  <c r="CH51" i="41"/>
  <c r="CG51" i="41"/>
  <c r="CE51" i="41"/>
  <c r="CD51" i="41"/>
  <c r="CC51" i="41"/>
  <c r="CB51" i="41"/>
  <c r="CA51" i="41"/>
  <c r="BZ51" i="41"/>
  <c r="BX51" i="41"/>
  <c r="BW51" i="41"/>
  <c r="BV51" i="41"/>
  <c r="BU51" i="41"/>
  <c r="BT51" i="41"/>
  <c r="BS51" i="41"/>
  <c r="BQ51" i="41"/>
  <c r="BP51" i="41"/>
  <c r="BO51" i="41"/>
  <c r="BN51" i="41"/>
  <c r="BM51" i="41"/>
  <c r="BL51" i="41"/>
  <c r="BJ51" i="41"/>
  <c r="BI51" i="41"/>
  <c r="BH51" i="41"/>
  <c r="BG51" i="41"/>
  <c r="BF51" i="41"/>
  <c r="BE51" i="41"/>
  <c r="BC51" i="41"/>
  <c r="BB51" i="41"/>
  <c r="BA51" i="41"/>
  <c r="AZ51" i="41"/>
  <c r="AY51" i="41"/>
  <c r="AX51" i="41"/>
  <c r="AV51" i="41"/>
  <c r="AU51" i="41"/>
  <c r="AT51" i="41"/>
  <c r="AS51" i="41"/>
  <c r="AR51" i="41"/>
  <c r="AQ51" i="41"/>
  <c r="AO51" i="41"/>
  <c r="AN51" i="41"/>
  <c r="AM51" i="41"/>
  <c r="AL51" i="41"/>
  <c r="AK51" i="41"/>
  <c r="AJ51" i="41"/>
  <c r="AH51" i="41"/>
  <c r="AG51" i="41"/>
  <c r="AF51" i="41"/>
  <c r="AE51" i="41"/>
  <c r="AD51" i="41"/>
  <c r="AC51" i="41"/>
  <c r="AA51" i="41"/>
  <c r="Z51" i="41"/>
  <c r="Y51" i="41"/>
  <c r="X51" i="41"/>
  <c r="W51" i="41"/>
  <c r="V51" i="41"/>
  <c r="T51" i="41"/>
  <c r="S51" i="41"/>
  <c r="R51" i="41"/>
  <c r="Q51" i="41"/>
  <c r="P51" i="41"/>
  <c r="O51" i="41"/>
  <c r="HV50" i="41"/>
  <c r="HU50" i="41"/>
  <c r="HT50" i="41"/>
  <c r="HS50" i="41"/>
  <c r="HR50" i="41"/>
  <c r="HQ50" i="41"/>
  <c r="HO50" i="41"/>
  <c r="HN50" i="41"/>
  <c r="HM50" i="41"/>
  <c r="HL50" i="41"/>
  <c r="HK50" i="41"/>
  <c r="HJ50" i="41"/>
  <c r="HH50" i="41"/>
  <c r="HG50" i="41"/>
  <c r="HF50" i="41"/>
  <c r="HE50" i="41"/>
  <c r="HD50" i="41"/>
  <c r="HC50" i="41"/>
  <c r="HA50" i="41"/>
  <c r="GZ50" i="41"/>
  <c r="GY50" i="41"/>
  <c r="GX50" i="41"/>
  <c r="GW50" i="41"/>
  <c r="GV50" i="41"/>
  <c r="GT50" i="41"/>
  <c r="GS50" i="41"/>
  <c r="GR50" i="41"/>
  <c r="GQ50" i="41"/>
  <c r="GP50" i="41"/>
  <c r="GO50" i="41"/>
  <c r="GM50" i="41"/>
  <c r="GL50" i="41"/>
  <c r="GK50" i="41"/>
  <c r="GJ50" i="41"/>
  <c r="GI50" i="41"/>
  <c r="GH50" i="41"/>
  <c r="GF50" i="41"/>
  <c r="GE50" i="41"/>
  <c r="GD50" i="41"/>
  <c r="GC50" i="41"/>
  <c r="GB50" i="41"/>
  <c r="GA50" i="41"/>
  <c r="FY50" i="41"/>
  <c r="FX50" i="41"/>
  <c r="FW50" i="41"/>
  <c r="FV50" i="41"/>
  <c r="FU50" i="41"/>
  <c r="FT50" i="41"/>
  <c r="FR50" i="41"/>
  <c r="FQ50" i="41"/>
  <c r="FP50" i="41"/>
  <c r="FO50" i="41"/>
  <c r="FN50" i="41"/>
  <c r="FM50" i="41"/>
  <c r="FK50" i="41"/>
  <c r="FJ50" i="41"/>
  <c r="FI50" i="41"/>
  <c r="FH50" i="41"/>
  <c r="FG50" i="41"/>
  <c r="FF50" i="41"/>
  <c r="FD50" i="41"/>
  <c r="FC50" i="41"/>
  <c r="FB50" i="41"/>
  <c r="FA50" i="41"/>
  <c r="EZ50" i="41"/>
  <c r="EY50" i="41"/>
  <c r="EW50" i="41"/>
  <c r="EV50" i="41"/>
  <c r="EU50" i="41"/>
  <c r="ET50" i="41"/>
  <c r="ES50" i="41"/>
  <c r="ER50" i="41"/>
  <c r="EP50" i="41"/>
  <c r="EO50" i="41"/>
  <c r="EN50" i="41"/>
  <c r="EM50" i="41"/>
  <c r="EL50" i="41"/>
  <c r="EK50" i="41"/>
  <c r="EI50" i="41"/>
  <c r="EH50" i="41"/>
  <c r="EG50" i="41"/>
  <c r="EF50" i="41"/>
  <c r="EE50" i="41"/>
  <c r="ED50" i="41"/>
  <c r="EB50" i="41"/>
  <c r="EA50" i="41"/>
  <c r="DZ50" i="41"/>
  <c r="DY50" i="41"/>
  <c r="DX50" i="41"/>
  <c r="DW50" i="41"/>
  <c r="DU50" i="41"/>
  <c r="DT50" i="41"/>
  <c r="DS50" i="41"/>
  <c r="DR50" i="41"/>
  <c r="DQ50" i="41"/>
  <c r="DP50" i="41"/>
  <c r="DN50" i="41"/>
  <c r="DM50" i="41"/>
  <c r="DL50" i="41"/>
  <c r="DK50" i="41"/>
  <c r="DJ50" i="41"/>
  <c r="DI50" i="41"/>
  <c r="DG50" i="41"/>
  <c r="DF50" i="41"/>
  <c r="DE50" i="41"/>
  <c r="DD50" i="41"/>
  <c r="DC50" i="41"/>
  <c r="DB50" i="41"/>
  <c r="CZ50" i="41"/>
  <c r="CY50" i="41"/>
  <c r="CX50" i="41"/>
  <c r="CW50" i="41"/>
  <c r="CV50" i="41"/>
  <c r="CU50" i="41"/>
  <c r="CS50" i="41"/>
  <c r="CR50" i="41"/>
  <c r="CQ50" i="41"/>
  <c r="CP50" i="41"/>
  <c r="CO50" i="41"/>
  <c r="CN50" i="41"/>
  <c r="CL50" i="41"/>
  <c r="CK50" i="41"/>
  <c r="CJ50" i="41"/>
  <c r="CI50" i="41"/>
  <c r="CH50" i="41"/>
  <c r="CG50" i="41"/>
  <c r="CE50" i="41"/>
  <c r="CD50" i="41"/>
  <c r="CC50" i="41"/>
  <c r="CB50" i="41"/>
  <c r="CA50" i="41"/>
  <c r="BZ50" i="41"/>
  <c r="BX50" i="41"/>
  <c r="BW50" i="41"/>
  <c r="BV50" i="41"/>
  <c r="BU50" i="41"/>
  <c r="BT50" i="41"/>
  <c r="BS50" i="41"/>
  <c r="BQ50" i="41"/>
  <c r="BP50" i="41"/>
  <c r="BO50" i="41"/>
  <c r="BN50" i="41"/>
  <c r="BM50" i="41"/>
  <c r="BL50" i="41"/>
  <c r="BJ50" i="41"/>
  <c r="BI50" i="41"/>
  <c r="BH50" i="41"/>
  <c r="BG50" i="41"/>
  <c r="BF50" i="41"/>
  <c r="BE50" i="41"/>
  <c r="BC50" i="41"/>
  <c r="BB50" i="41"/>
  <c r="BA50" i="41"/>
  <c r="AZ50" i="41"/>
  <c r="AY50" i="41"/>
  <c r="AX50" i="41"/>
  <c r="AV50" i="41"/>
  <c r="AU50" i="41"/>
  <c r="AT50" i="41"/>
  <c r="AS50" i="41"/>
  <c r="AR50" i="41"/>
  <c r="AQ50" i="41"/>
  <c r="AO50" i="41"/>
  <c r="AN50" i="41"/>
  <c r="AM50" i="41"/>
  <c r="AL50" i="41"/>
  <c r="AK50" i="41"/>
  <c r="AJ50" i="41"/>
  <c r="AH50" i="41"/>
  <c r="AG50" i="41"/>
  <c r="AF50" i="41"/>
  <c r="AE50" i="41"/>
  <c r="AD50" i="41"/>
  <c r="AC50" i="41"/>
  <c r="AA50" i="41"/>
  <c r="Z50" i="41"/>
  <c r="Y50" i="41"/>
  <c r="X50" i="41"/>
  <c r="W50" i="41"/>
  <c r="V50" i="41"/>
  <c r="T50" i="41"/>
  <c r="S50" i="41"/>
  <c r="R50" i="41"/>
  <c r="Q50" i="41"/>
  <c r="P50" i="41"/>
  <c r="O50" i="41"/>
  <c r="HV49" i="41"/>
  <c r="HU49" i="41"/>
  <c r="HT49" i="41"/>
  <c r="HS49" i="41"/>
  <c r="HR49" i="41"/>
  <c r="HQ49" i="41"/>
  <c r="HO49" i="41"/>
  <c r="HN49" i="41"/>
  <c r="HM49" i="41"/>
  <c r="HL49" i="41"/>
  <c r="HK49" i="41"/>
  <c r="HJ49" i="41"/>
  <c r="HH49" i="41"/>
  <c r="HG49" i="41"/>
  <c r="HF49" i="41"/>
  <c r="HE49" i="41"/>
  <c r="HD49" i="41"/>
  <c r="HC49" i="41"/>
  <c r="HA49" i="41"/>
  <c r="GZ49" i="41"/>
  <c r="GY49" i="41"/>
  <c r="GX49" i="41"/>
  <c r="GW49" i="41"/>
  <c r="GV49" i="41"/>
  <c r="GT49" i="41"/>
  <c r="GS49" i="41"/>
  <c r="GR49" i="41"/>
  <c r="GQ49" i="41"/>
  <c r="GP49" i="41"/>
  <c r="GO49" i="41"/>
  <c r="GM49" i="41"/>
  <c r="GL49" i="41"/>
  <c r="GK49" i="41"/>
  <c r="GJ49" i="41"/>
  <c r="GI49" i="41"/>
  <c r="GH49" i="41"/>
  <c r="GF49" i="41"/>
  <c r="GE49" i="41"/>
  <c r="GD49" i="41"/>
  <c r="GC49" i="41"/>
  <c r="GB49" i="41"/>
  <c r="GA49" i="41"/>
  <c r="FY49" i="41"/>
  <c r="FX49" i="41"/>
  <c r="FW49" i="41"/>
  <c r="FV49" i="41"/>
  <c r="FU49" i="41"/>
  <c r="FT49" i="41"/>
  <c r="FR49" i="41"/>
  <c r="FQ49" i="41"/>
  <c r="FP49" i="41"/>
  <c r="FO49" i="41"/>
  <c r="FN49" i="41"/>
  <c r="FM49" i="41"/>
  <c r="FK49" i="41"/>
  <c r="FJ49" i="41"/>
  <c r="FI49" i="41"/>
  <c r="FH49" i="41"/>
  <c r="FG49" i="41"/>
  <c r="FF49" i="41"/>
  <c r="FD49" i="41"/>
  <c r="FC49" i="41"/>
  <c r="FB49" i="41"/>
  <c r="FA49" i="41"/>
  <c r="EZ49" i="41"/>
  <c r="EY49" i="41"/>
  <c r="EW49" i="41"/>
  <c r="EV49" i="41"/>
  <c r="EU49" i="41"/>
  <c r="ET49" i="41"/>
  <c r="ES49" i="41"/>
  <c r="ER49" i="41"/>
  <c r="EP49" i="41"/>
  <c r="EO49" i="41"/>
  <c r="EN49" i="41"/>
  <c r="EM49" i="41"/>
  <c r="EL49" i="41"/>
  <c r="EK49" i="41"/>
  <c r="EI49" i="41"/>
  <c r="EH49" i="41"/>
  <c r="EG49" i="41"/>
  <c r="EF49" i="41"/>
  <c r="EE49" i="41"/>
  <c r="ED49" i="41"/>
  <c r="EB49" i="41"/>
  <c r="EA49" i="41"/>
  <c r="DZ49" i="41"/>
  <c r="DY49" i="41"/>
  <c r="DX49" i="41"/>
  <c r="DW49" i="41"/>
  <c r="DU49" i="41"/>
  <c r="DT49" i="41"/>
  <c r="DS49" i="41"/>
  <c r="DR49" i="41"/>
  <c r="DQ49" i="41"/>
  <c r="DP49" i="41"/>
  <c r="DN49" i="41"/>
  <c r="DM49" i="41"/>
  <c r="DL49" i="41"/>
  <c r="DK49" i="41"/>
  <c r="DJ49" i="41"/>
  <c r="DI49" i="41"/>
  <c r="DG49" i="41"/>
  <c r="DF49" i="41"/>
  <c r="DE49" i="41"/>
  <c r="DD49" i="41"/>
  <c r="DC49" i="41"/>
  <c r="DB49" i="41"/>
  <c r="CZ49" i="41"/>
  <c r="CY49" i="41"/>
  <c r="CX49" i="41"/>
  <c r="CW49" i="41"/>
  <c r="CV49" i="41"/>
  <c r="CU49" i="41"/>
  <c r="CS49" i="41"/>
  <c r="CR49" i="41"/>
  <c r="CQ49" i="41"/>
  <c r="CP49" i="41"/>
  <c r="CO49" i="41"/>
  <c r="CN49" i="41"/>
  <c r="CL49" i="41"/>
  <c r="CK49" i="41"/>
  <c r="CJ49" i="41"/>
  <c r="CI49" i="41"/>
  <c r="CH49" i="41"/>
  <c r="CG49" i="41"/>
  <c r="CE49" i="41"/>
  <c r="CD49" i="41"/>
  <c r="CC49" i="41"/>
  <c r="CB49" i="41"/>
  <c r="CA49" i="41"/>
  <c r="BZ49" i="41"/>
  <c r="BX49" i="41"/>
  <c r="BW49" i="41"/>
  <c r="BV49" i="41"/>
  <c r="BU49" i="41"/>
  <c r="BT49" i="41"/>
  <c r="BS49" i="41"/>
  <c r="BQ49" i="41"/>
  <c r="BP49" i="41"/>
  <c r="BO49" i="41"/>
  <c r="BN49" i="41"/>
  <c r="BM49" i="41"/>
  <c r="BL49" i="41"/>
  <c r="BJ49" i="41"/>
  <c r="BI49" i="41"/>
  <c r="BH49" i="41"/>
  <c r="BG49" i="41"/>
  <c r="BF49" i="41"/>
  <c r="BE49" i="41"/>
  <c r="BC49" i="41"/>
  <c r="BB49" i="41"/>
  <c r="BA49" i="41"/>
  <c r="AZ49" i="41"/>
  <c r="AY49" i="41"/>
  <c r="AX49" i="41"/>
  <c r="AV49" i="41"/>
  <c r="AU49" i="41"/>
  <c r="AT49" i="41"/>
  <c r="AS49" i="41"/>
  <c r="AR49" i="41"/>
  <c r="AQ49" i="41"/>
  <c r="AO49" i="41"/>
  <c r="AN49" i="41"/>
  <c r="AM49" i="41"/>
  <c r="AL49" i="41"/>
  <c r="AK49" i="41"/>
  <c r="AJ49" i="41"/>
  <c r="AH49" i="41"/>
  <c r="AG49" i="41"/>
  <c r="AF49" i="41"/>
  <c r="AE49" i="41"/>
  <c r="AD49" i="41"/>
  <c r="AC49" i="41"/>
  <c r="AA49" i="41"/>
  <c r="Z49" i="41"/>
  <c r="Y49" i="41"/>
  <c r="X49" i="41"/>
  <c r="W49" i="41"/>
  <c r="V49" i="41"/>
  <c r="T49" i="41"/>
  <c r="S49" i="41"/>
  <c r="R49" i="41"/>
  <c r="Q49" i="41"/>
  <c r="P49" i="41"/>
  <c r="O49" i="41"/>
  <c r="HV48" i="41"/>
  <c r="HU48" i="41"/>
  <c r="HT48" i="41"/>
  <c r="HS48" i="41"/>
  <c r="HR48" i="41"/>
  <c r="HQ48" i="41"/>
  <c r="HO48" i="41"/>
  <c r="HN48" i="41"/>
  <c r="HM48" i="41"/>
  <c r="HL48" i="41"/>
  <c r="HK48" i="41"/>
  <c r="HJ48" i="41"/>
  <c r="HH48" i="41"/>
  <c r="HG48" i="41"/>
  <c r="HF48" i="41"/>
  <c r="HE48" i="41"/>
  <c r="HD48" i="41"/>
  <c r="HC48" i="41"/>
  <c r="HA48" i="41"/>
  <c r="GZ48" i="41"/>
  <c r="GY48" i="41"/>
  <c r="GX48" i="41"/>
  <c r="GW48" i="41"/>
  <c r="GV48" i="41"/>
  <c r="GT48" i="41"/>
  <c r="GS48" i="41"/>
  <c r="GR48" i="41"/>
  <c r="GQ48" i="41"/>
  <c r="GP48" i="41"/>
  <c r="GO48" i="41"/>
  <c r="GM48" i="41"/>
  <c r="GL48" i="41"/>
  <c r="GK48" i="41"/>
  <c r="GJ48" i="41"/>
  <c r="GI48" i="41"/>
  <c r="GH48" i="41"/>
  <c r="GF48" i="41"/>
  <c r="GE48" i="41"/>
  <c r="GD48" i="41"/>
  <c r="GC48" i="41"/>
  <c r="GB48" i="41"/>
  <c r="GA48" i="41"/>
  <c r="FY48" i="41"/>
  <c r="FX48" i="41"/>
  <c r="FW48" i="41"/>
  <c r="FV48" i="41"/>
  <c r="FU48" i="41"/>
  <c r="FT48" i="41"/>
  <c r="FR48" i="41"/>
  <c r="FQ48" i="41"/>
  <c r="FP48" i="41"/>
  <c r="FO48" i="41"/>
  <c r="FN48" i="41"/>
  <c r="FM48" i="41"/>
  <c r="FK48" i="41"/>
  <c r="FJ48" i="41"/>
  <c r="FI48" i="41"/>
  <c r="FH48" i="41"/>
  <c r="FG48" i="41"/>
  <c r="FF48" i="41"/>
  <c r="FD48" i="41"/>
  <c r="FC48" i="41"/>
  <c r="FB48" i="41"/>
  <c r="FA48" i="41"/>
  <c r="EZ48" i="41"/>
  <c r="EY48" i="41"/>
  <c r="EW48" i="41"/>
  <c r="EV48" i="41"/>
  <c r="EU48" i="41"/>
  <c r="ET48" i="41"/>
  <c r="ES48" i="41"/>
  <c r="ER48" i="41"/>
  <c r="EP48" i="41"/>
  <c r="EO48" i="41"/>
  <c r="EN48" i="41"/>
  <c r="EM48" i="41"/>
  <c r="EL48" i="41"/>
  <c r="EK48" i="41"/>
  <c r="EI48" i="41"/>
  <c r="EH48" i="41"/>
  <c r="EG48" i="41"/>
  <c r="EF48" i="41"/>
  <c r="EE48" i="41"/>
  <c r="ED48" i="41"/>
  <c r="EB48" i="41"/>
  <c r="EA48" i="41"/>
  <c r="DZ48" i="41"/>
  <c r="DY48" i="41"/>
  <c r="DX48" i="41"/>
  <c r="DW48" i="41"/>
  <c r="DU48" i="41"/>
  <c r="DT48" i="41"/>
  <c r="DS48" i="41"/>
  <c r="DR48" i="41"/>
  <c r="DQ48" i="41"/>
  <c r="DP48" i="41"/>
  <c r="DN48" i="41"/>
  <c r="DM48" i="41"/>
  <c r="DL48" i="41"/>
  <c r="DK48" i="41"/>
  <c r="DJ48" i="41"/>
  <c r="DI48" i="41"/>
  <c r="DG48" i="41"/>
  <c r="DF48" i="41"/>
  <c r="DE48" i="41"/>
  <c r="DD48" i="41"/>
  <c r="DC48" i="41"/>
  <c r="DB48" i="41"/>
  <c r="CZ48" i="41"/>
  <c r="CY48" i="41"/>
  <c r="CX48" i="41"/>
  <c r="CW48" i="41"/>
  <c r="CV48" i="41"/>
  <c r="CU48" i="41"/>
  <c r="CS48" i="41"/>
  <c r="CR48" i="41"/>
  <c r="CQ48" i="41"/>
  <c r="CP48" i="41"/>
  <c r="CO48" i="41"/>
  <c r="CN48" i="41"/>
  <c r="CL48" i="41"/>
  <c r="CK48" i="41"/>
  <c r="CJ48" i="41"/>
  <c r="CI48" i="41"/>
  <c r="CH48" i="41"/>
  <c r="CG48" i="41"/>
  <c r="CE48" i="41"/>
  <c r="CD48" i="41"/>
  <c r="CC48" i="41"/>
  <c r="CB48" i="41"/>
  <c r="CA48" i="41"/>
  <c r="BZ48" i="41"/>
  <c r="BX48" i="41"/>
  <c r="BW48" i="41"/>
  <c r="BV48" i="41"/>
  <c r="BU48" i="41"/>
  <c r="BT48" i="41"/>
  <c r="BS48" i="41"/>
  <c r="BQ48" i="41"/>
  <c r="BP48" i="41"/>
  <c r="BO48" i="41"/>
  <c r="BN48" i="41"/>
  <c r="BM48" i="41"/>
  <c r="BL48" i="41"/>
  <c r="BJ48" i="41"/>
  <c r="BI48" i="41"/>
  <c r="BH48" i="41"/>
  <c r="BG48" i="41"/>
  <c r="BF48" i="41"/>
  <c r="BE48" i="41"/>
  <c r="BC48" i="41"/>
  <c r="BB48" i="41"/>
  <c r="BA48" i="41"/>
  <c r="AZ48" i="41"/>
  <c r="AY48" i="41"/>
  <c r="AX48" i="41"/>
  <c r="AV48" i="41"/>
  <c r="AU48" i="41"/>
  <c r="AT48" i="41"/>
  <c r="AS48" i="41"/>
  <c r="AR48" i="41"/>
  <c r="AQ48" i="41"/>
  <c r="AO48" i="41"/>
  <c r="AN48" i="41"/>
  <c r="AM48" i="41"/>
  <c r="AL48" i="41"/>
  <c r="AK48" i="41"/>
  <c r="AJ48" i="41"/>
  <c r="AH48" i="41"/>
  <c r="AG48" i="41"/>
  <c r="AF48" i="41"/>
  <c r="AE48" i="41"/>
  <c r="AD48" i="41"/>
  <c r="AC48" i="41"/>
  <c r="AA48" i="41"/>
  <c r="Z48" i="41"/>
  <c r="Y48" i="41"/>
  <c r="X48" i="41"/>
  <c r="W48" i="41"/>
  <c r="V48" i="41"/>
  <c r="T48" i="41"/>
  <c r="S48" i="41"/>
  <c r="R48" i="41"/>
  <c r="Q48" i="41"/>
  <c r="P48" i="41"/>
  <c r="O48" i="41"/>
  <c r="HV47" i="41"/>
  <c r="HU47" i="41"/>
  <c r="HT47" i="41"/>
  <c r="HS47" i="41"/>
  <c r="HR47" i="41"/>
  <c r="HQ47" i="41"/>
  <c r="HO47" i="41"/>
  <c r="HN47" i="41"/>
  <c r="HM47" i="41"/>
  <c r="HL47" i="41"/>
  <c r="HK47" i="41"/>
  <c r="HJ47" i="41"/>
  <c r="HH47" i="41"/>
  <c r="HG47" i="41"/>
  <c r="HF47" i="41"/>
  <c r="HE47" i="41"/>
  <c r="HD47" i="41"/>
  <c r="HC47" i="41"/>
  <c r="HA47" i="41"/>
  <c r="GZ47" i="41"/>
  <c r="GY47" i="41"/>
  <c r="GX47" i="41"/>
  <c r="GW47" i="41"/>
  <c r="GV47" i="41"/>
  <c r="GT47" i="41"/>
  <c r="GS47" i="41"/>
  <c r="GR47" i="41"/>
  <c r="GQ47" i="41"/>
  <c r="GP47" i="41"/>
  <c r="GO47" i="41"/>
  <c r="GM47" i="41"/>
  <c r="GL47" i="41"/>
  <c r="GK47" i="41"/>
  <c r="GJ47" i="41"/>
  <c r="GI47" i="41"/>
  <c r="GH47" i="41"/>
  <c r="GF47" i="41"/>
  <c r="GE47" i="41"/>
  <c r="GD47" i="41"/>
  <c r="GC47" i="41"/>
  <c r="GB47" i="41"/>
  <c r="GA47" i="41"/>
  <c r="FY47" i="41"/>
  <c r="FX47" i="41"/>
  <c r="FW47" i="41"/>
  <c r="FV47" i="41"/>
  <c r="FU47" i="41"/>
  <c r="FT47" i="41"/>
  <c r="FR47" i="41"/>
  <c r="FQ47" i="41"/>
  <c r="FP47" i="41"/>
  <c r="FO47" i="41"/>
  <c r="FN47" i="41"/>
  <c r="FM47" i="41"/>
  <c r="FK47" i="41"/>
  <c r="FJ47" i="41"/>
  <c r="FI47" i="41"/>
  <c r="FH47" i="41"/>
  <c r="FG47" i="41"/>
  <c r="FF47" i="41"/>
  <c r="FD47" i="41"/>
  <c r="FC47" i="41"/>
  <c r="FB47" i="41"/>
  <c r="FA47" i="41"/>
  <c r="EZ47" i="41"/>
  <c r="EY47" i="41"/>
  <c r="EW47" i="41"/>
  <c r="EV47" i="41"/>
  <c r="EU47" i="41"/>
  <c r="ET47" i="41"/>
  <c r="ES47" i="41"/>
  <c r="ER47" i="41"/>
  <c r="EP47" i="41"/>
  <c r="EO47" i="41"/>
  <c r="EN47" i="41"/>
  <c r="EM47" i="41"/>
  <c r="EL47" i="41"/>
  <c r="EK47" i="41"/>
  <c r="EI47" i="41"/>
  <c r="EH47" i="41"/>
  <c r="EG47" i="41"/>
  <c r="EF47" i="41"/>
  <c r="EE47" i="41"/>
  <c r="ED47" i="41"/>
  <c r="EB47" i="41"/>
  <c r="EA47" i="41"/>
  <c r="DZ47" i="41"/>
  <c r="DY47" i="41"/>
  <c r="DX47" i="41"/>
  <c r="DW47" i="41"/>
  <c r="DU47" i="41"/>
  <c r="DT47" i="41"/>
  <c r="DS47" i="41"/>
  <c r="DR47" i="41"/>
  <c r="DQ47" i="41"/>
  <c r="DP47" i="41"/>
  <c r="DN47" i="41"/>
  <c r="DM47" i="41"/>
  <c r="DL47" i="41"/>
  <c r="DK47" i="41"/>
  <c r="DJ47" i="41"/>
  <c r="DI47" i="41"/>
  <c r="DG47" i="41"/>
  <c r="DF47" i="41"/>
  <c r="DE47" i="41"/>
  <c r="DD47" i="41"/>
  <c r="DC47" i="41"/>
  <c r="DB47" i="41"/>
  <c r="CZ47" i="41"/>
  <c r="CY47" i="41"/>
  <c r="CX47" i="41"/>
  <c r="CW47" i="41"/>
  <c r="CV47" i="41"/>
  <c r="CU47" i="41"/>
  <c r="CS47" i="41"/>
  <c r="CR47" i="41"/>
  <c r="CQ47" i="41"/>
  <c r="CP47" i="41"/>
  <c r="CO47" i="41"/>
  <c r="CN47" i="41"/>
  <c r="CL47" i="41"/>
  <c r="CK47" i="41"/>
  <c r="CJ47" i="41"/>
  <c r="CI47" i="41"/>
  <c r="CH47" i="41"/>
  <c r="CG47" i="41"/>
  <c r="CE47" i="41"/>
  <c r="CD47" i="41"/>
  <c r="CC47" i="41"/>
  <c r="CB47" i="41"/>
  <c r="CA47" i="41"/>
  <c r="BZ47" i="41"/>
  <c r="BX47" i="41"/>
  <c r="BW47" i="41"/>
  <c r="BV47" i="41"/>
  <c r="BU47" i="41"/>
  <c r="BT47" i="41"/>
  <c r="BS47" i="41"/>
  <c r="BQ47" i="41"/>
  <c r="BP47" i="41"/>
  <c r="BO47" i="41"/>
  <c r="BN47" i="41"/>
  <c r="BM47" i="41"/>
  <c r="BL47" i="41"/>
  <c r="BJ47" i="41"/>
  <c r="BI47" i="41"/>
  <c r="BH47" i="41"/>
  <c r="BG47" i="41"/>
  <c r="BF47" i="41"/>
  <c r="BE47" i="41"/>
  <c r="BC47" i="41"/>
  <c r="BB47" i="41"/>
  <c r="BA47" i="41"/>
  <c r="AZ47" i="41"/>
  <c r="AY47" i="41"/>
  <c r="AX47" i="41"/>
  <c r="AV47" i="41"/>
  <c r="AU47" i="41"/>
  <c r="AT47" i="41"/>
  <c r="AS47" i="41"/>
  <c r="AR47" i="41"/>
  <c r="AQ47" i="41"/>
  <c r="AO47" i="41"/>
  <c r="AN47" i="41"/>
  <c r="AM47" i="41"/>
  <c r="AL47" i="41"/>
  <c r="AK47" i="41"/>
  <c r="AJ47" i="41"/>
  <c r="AH47" i="41"/>
  <c r="AG47" i="41"/>
  <c r="AF47" i="41"/>
  <c r="AE47" i="41"/>
  <c r="AD47" i="41"/>
  <c r="AC47" i="41"/>
  <c r="AA47" i="41"/>
  <c r="Z47" i="41"/>
  <c r="Y47" i="41"/>
  <c r="X47" i="41"/>
  <c r="W47" i="41"/>
  <c r="V47" i="41"/>
  <c r="T47" i="41"/>
  <c r="S47" i="41"/>
  <c r="R47" i="41"/>
  <c r="Q47" i="41"/>
  <c r="P47" i="41"/>
  <c r="O47" i="41"/>
  <c r="HV46" i="41"/>
  <c r="HU46" i="41"/>
  <c r="HT46" i="41"/>
  <c r="HS46" i="41"/>
  <c r="HR46" i="41"/>
  <c r="HQ46" i="41"/>
  <c r="HO46" i="41"/>
  <c r="HN46" i="41"/>
  <c r="HM46" i="41"/>
  <c r="HL46" i="41"/>
  <c r="HK46" i="41"/>
  <c r="HJ46" i="41"/>
  <c r="HH46" i="41"/>
  <c r="HG46" i="41"/>
  <c r="HF46" i="41"/>
  <c r="HE46" i="41"/>
  <c r="HD46" i="41"/>
  <c r="HC46" i="41"/>
  <c r="HA46" i="41"/>
  <c r="GZ46" i="41"/>
  <c r="GY46" i="41"/>
  <c r="GX46" i="41"/>
  <c r="GW46" i="41"/>
  <c r="GV46" i="41"/>
  <c r="GT46" i="41"/>
  <c r="GS46" i="41"/>
  <c r="GR46" i="41"/>
  <c r="GQ46" i="41"/>
  <c r="GP46" i="41"/>
  <c r="GO46" i="41"/>
  <c r="GM46" i="41"/>
  <c r="GL46" i="41"/>
  <c r="GK46" i="41"/>
  <c r="GJ46" i="41"/>
  <c r="GI46" i="41"/>
  <c r="GH46" i="41"/>
  <c r="GF46" i="41"/>
  <c r="GE46" i="41"/>
  <c r="GD46" i="41"/>
  <c r="GC46" i="41"/>
  <c r="GB46" i="41"/>
  <c r="GA46" i="41"/>
  <c r="FY46" i="41"/>
  <c r="FX46" i="41"/>
  <c r="FW46" i="41"/>
  <c r="FV46" i="41"/>
  <c r="FU46" i="41"/>
  <c r="FT46" i="41"/>
  <c r="FR46" i="41"/>
  <c r="FQ46" i="41"/>
  <c r="FP46" i="41"/>
  <c r="FO46" i="41"/>
  <c r="FN46" i="41"/>
  <c r="FM46" i="41"/>
  <c r="FK46" i="41"/>
  <c r="FJ46" i="41"/>
  <c r="FI46" i="41"/>
  <c r="FH46" i="41"/>
  <c r="FG46" i="41"/>
  <c r="FF46" i="41"/>
  <c r="FD46" i="41"/>
  <c r="FC46" i="41"/>
  <c r="FB46" i="41"/>
  <c r="FA46" i="41"/>
  <c r="EZ46" i="41"/>
  <c r="EY46" i="41"/>
  <c r="EW46" i="41"/>
  <c r="EV46" i="41"/>
  <c r="EU46" i="41"/>
  <c r="ET46" i="41"/>
  <c r="ES46" i="41"/>
  <c r="ER46" i="41"/>
  <c r="EP46" i="41"/>
  <c r="EO46" i="41"/>
  <c r="EN46" i="41"/>
  <c r="EM46" i="41"/>
  <c r="EL46" i="41"/>
  <c r="EK46" i="41"/>
  <c r="EI46" i="41"/>
  <c r="EH46" i="41"/>
  <c r="EG46" i="41"/>
  <c r="EF46" i="41"/>
  <c r="EE46" i="41"/>
  <c r="ED46" i="41"/>
  <c r="EB46" i="41"/>
  <c r="EA46" i="41"/>
  <c r="DZ46" i="41"/>
  <c r="DY46" i="41"/>
  <c r="DX46" i="41"/>
  <c r="DW46" i="41"/>
  <c r="DU46" i="41"/>
  <c r="DT46" i="41"/>
  <c r="DS46" i="41"/>
  <c r="DR46" i="41"/>
  <c r="DQ46" i="41"/>
  <c r="DP46" i="41"/>
  <c r="DN46" i="41"/>
  <c r="DM46" i="41"/>
  <c r="DL46" i="41"/>
  <c r="DK46" i="41"/>
  <c r="DJ46" i="41"/>
  <c r="DI46" i="41"/>
  <c r="DG46" i="41"/>
  <c r="DF46" i="41"/>
  <c r="DE46" i="41"/>
  <c r="DD46" i="41"/>
  <c r="DC46" i="41"/>
  <c r="DB46" i="41"/>
  <c r="CZ46" i="41"/>
  <c r="CY46" i="41"/>
  <c r="CX46" i="41"/>
  <c r="CW46" i="41"/>
  <c r="CV46" i="41"/>
  <c r="CU46" i="41"/>
  <c r="CS46" i="41"/>
  <c r="CR46" i="41"/>
  <c r="CQ46" i="41"/>
  <c r="CP46" i="41"/>
  <c r="CO46" i="41"/>
  <c r="CN46" i="41"/>
  <c r="CL46" i="41"/>
  <c r="CK46" i="41"/>
  <c r="CJ46" i="41"/>
  <c r="CI46" i="41"/>
  <c r="CH46" i="41"/>
  <c r="CG46" i="41"/>
  <c r="CE46" i="41"/>
  <c r="CD46" i="41"/>
  <c r="CC46" i="41"/>
  <c r="CB46" i="41"/>
  <c r="CA46" i="41"/>
  <c r="BZ46" i="41"/>
  <c r="BX46" i="41"/>
  <c r="BW46" i="41"/>
  <c r="BV46" i="41"/>
  <c r="BU46" i="41"/>
  <c r="BT46" i="41"/>
  <c r="BS46" i="41"/>
  <c r="BQ46" i="41"/>
  <c r="BP46" i="41"/>
  <c r="BO46" i="41"/>
  <c r="BN46" i="41"/>
  <c r="BM46" i="41"/>
  <c r="BL46" i="41"/>
  <c r="BJ46" i="41"/>
  <c r="BI46" i="41"/>
  <c r="BH46" i="41"/>
  <c r="BG46" i="41"/>
  <c r="BF46" i="41"/>
  <c r="BE46" i="41"/>
  <c r="BC46" i="41"/>
  <c r="BB46" i="41"/>
  <c r="BA46" i="41"/>
  <c r="AZ46" i="41"/>
  <c r="AY46" i="41"/>
  <c r="AX46" i="41"/>
  <c r="AV46" i="41"/>
  <c r="AU46" i="41"/>
  <c r="AT46" i="41"/>
  <c r="AS46" i="41"/>
  <c r="AR46" i="41"/>
  <c r="AQ46" i="41"/>
  <c r="AO46" i="41"/>
  <c r="AN46" i="41"/>
  <c r="AM46" i="41"/>
  <c r="AL46" i="41"/>
  <c r="AK46" i="41"/>
  <c r="AJ46" i="41"/>
  <c r="AH46" i="41"/>
  <c r="AG46" i="41"/>
  <c r="AF46" i="41"/>
  <c r="AE46" i="41"/>
  <c r="AD46" i="41"/>
  <c r="AC46" i="41"/>
  <c r="AA46" i="41"/>
  <c r="Z46" i="41"/>
  <c r="Y46" i="41"/>
  <c r="X46" i="41"/>
  <c r="W46" i="41"/>
  <c r="V46" i="41"/>
  <c r="T46" i="41"/>
  <c r="S46" i="41"/>
  <c r="R46" i="41"/>
  <c r="Q46" i="41"/>
  <c r="P46" i="41"/>
  <c r="O46" i="41"/>
  <c r="HV45" i="41"/>
  <c r="HU45" i="41"/>
  <c r="HT45" i="41"/>
  <c r="HS45" i="41"/>
  <c r="HR45" i="41"/>
  <c r="HQ45" i="41"/>
  <c r="HO45" i="41"/>
  <c r="HN45" i="41"/>
  <c r="HM45" i="41"/>
  <c r="HL45" i="41"/>
  <c r="HK45" i="41"/>
  <c r="HJ45" i="41"/>
  <c r="HP45" i="41" s="1"/>
  <c r="HH45" i="41"/>
  <c r="HG45" i="41"/>
  <c r="HF45" i="41"/>
  <c r="HE45" i="41"/>
  <c r="HD45" i="41"/>
  <c r="HC45" i="41"/>
  <c r="HA45" i="41"/>
  <c r="GZ45" i="41"/>
  <c r="GY45" i="41"/>
  <c r="GX45" i="41"/>
  <c r="GW45" i="41"/>
  <c r="GV45" i="41"/>
  <c r="GT45" i="41"/>
  <c r="GS45" i="41"/>
  <c r="GR45" i="41"/>
  <c r="GQ45" i="41"/>
  <c r="GP45" i="41"/>
  <c r="GO45" i="41"/>
  <c r="GM45" i="41"/>
  <c r="GL45" i="41"/>
  <c r="GK45" i="41"/>
  <c r="GJ45" i="41"/>
  <c r="GI45" i="41"/>
  <c r="GH45" i="41"/>
  <c r="GN45" i="41" s="1"/>
  <c r="GF45" i="41"/>
  <c r="GE45" i="41"/>
  <c r="GD45" i="41"/>
  <c r="GC45" i="41"/>
  <c r="GB45" i="41"/>
  <c r="GA45" i="41"/>
  <c r="FY45" i="41"/>
  <c r="FX45" i="41"/>
  <c r="FW45" i="41"/>
  <c r="FV45" i="41"/>
  <c r="FU45" i="41"/>
  <c r="FT45" i="41"/>
  <c r="FR45" i="41"/>
  <c r="FQ45" i="41"/>
  <c r="FP45" i="41"/>
  <c r="FO45" i="41"/>
  <c r="FN45" i="41"/>
  <c r="FM45" i="41"/>
  <c r="FK45" i="41"/>
  <c r="FJ45" i="41"/>
  <c r="FI45" i="41"/>
  <c r="FH45" i="41"/>
  <c r="FG45" i="41"/>
  <c r="FF45" i="41"/>
  <c r="FL45" i="41" s="1"/>
  <c r="FD45" i="41"/>
  <c r="FC45" i="41"/>
  <c r="FB45" i="41"/>
  <c r="FA45" i="41"/>
  <c r="EZ45" i="41"/>
  <c r="EY45" i="41"/>
  <c r="EW45" i="41"/>
  <c r="EV45" i="41"/>
  <c r="EU45" i="41"/>
  <c r="ET45" i="41"/>
  <c r="ES45" i="41"/>
  <c r="ER45" i="41"/>
  <c r="EP45" i="41"/>
  <c r="EO45" i="41"/>
  <c r="EN45" i="41"/>
  <c r="EM45" i="41"/>
  <c r="EL45" i="41"/>
  <c r="EK45" i="41"/>
  <c r="EI45" i="41"/>
  <c r="EH45" i="41"/>
  <c r="EG45" i="41"/>
  <c r="EF45" i="41"/>
  <c r="EE45" i="41"/>
  <c r="ED45" i="41"/>
  <c r="EJ45" i="41" s="1"/>
  <c r="EB45" i="41"/>
  <c r="EA45" i="41"/>
  <c r="DZ45" i="41"/>
  <c r="DY45" i="41"/>
  <c r="DX45" i="41"/>
  <c r="DW45" i="41"/>
  <c r="DU45" i="41"/>
  <c r="DT45" i="41"/>
  <c r="DS45" i="41"/>
  <c r="DR45" i="41"/>
  <c r="DQ45" i="41"/>
  <c r="DP45" i="41"/>
  <c r="DN45" i="41"/>
  <c r="DM45" i="41"/>
  <c r="DL45" i="41"/>
  <c r="DK45" i="41"/>
  <c r="DJ45" i="41"/>
  <c r="DI45" i="41"/>
  <c r="DG45" i="41"/>
  <c r="DF45" i="41"/>
  <c r="DE45" i="41"/>
  <c r="DD45" i="41"/>
  <c r="DC45" i="41"/>
  <c r="DB45" i="41"/>
  <c r="DH45" i="41" s="1"/>
  <c r="CZ45" i="41"/>
  <c r="CY45" i="41"/>
  <c r="CX45" i="41"/>
  <c r="CW45" i="41"/>
  <c r="CV45" i="41"/>
  <c r="CU45" i="41"/>
  <c r="CS45" i="41"/>
  <c r="CR45" i="41"/>
  <c r="CQ45" i="41"/>
  <c r="CP45" i="41"/>
  <c r="CO45" i="41"/>
  <c r="CN45" i="41"/>
  <c r="CL45" i="41"/>
  <c r="CK45" i="41"/>
  <c r="CJ45" i="41"/>
  <c r="CI45" i="41"/>
  <c r="CH45" i="41"/>
  <c r="CG45" i="41"/>
  <c r="CE45" i="41"/>
  <c r="CD45" i="41"/>
  <c r="CC45" i="41"/>
  <c r="CB45" i="41"/>
  <c r="CA45" i="41"/>
  <c r="BZ45" i="41"/>
  <c r="CF45" i="41" s="1"/>
  <c r="BX45" i="41"/>
  <c r="BW45" i="41"/>
  <c r="BV45" i="41"/>
  <c r="BU45" i="41"/>
  <c r="BT45" i="41"/>
  <c r="BS45" i="41"/>
  <c r="BQ45" i="41"/>
  <c r="BP45" i="41"/>
  <c r="BO45" i="41"/>
  <c r="BN45" i="41"/>
  <c r="BM45" i="41"/>
  <c r="BL45" i="41"/>
  <c r="BJ45" i="41"/>
  <c r="BI45" i="41"/>
  <c r="BH45" i="41"/>
  <c r="BG45" i="41"/>
  <c r="BF45" i="41"/>
  <c r="BE45" i="41"/>
  <c r="BC45" i="41"/>
  <c r="BB45" i="41"/>
  <c r="BA45" i="41"/>
  <c r="AZ45" i="41"/>
  <c r="AY45" i="41"/>
  <c r="AX45" i="41"/>
  <c r="AV45" i="41"/>
  <c r="AU45" i="41"/>
  <c r="AT45" i="41"/>
  <c r="AS45" i="41"/>
  <c r="AR45" i="41"/>
  <c r="AQ45" i="41"/>
  <c r="AO45" i="41"/>
  <c r="AN45" i="41"/>
  <c r="AM45" i="41"/>
  <c r="AL45" i="41"/>
  <c r="AK45" i="41"/>
  <c r="AJ45" i="41"/>
  <c r="AH45" i="41"/>
  <c r="AG45" i="41"/>
  <c r="AF45" i="41"/>
  <c r="AE45" i="41"/>
  <c r="AD45" i="41"/>
  <c r="AC45" i="41"/>
  <c r="AA45" i="41"/>
  <c r="Z45" i="41"/>
  <c r="Y45" i="41"/>
  <c r="X45" i="41"/>
  <c r="W45" i="41"/>
  <c r="V45" i="41"/>
  <c r="AB45" i="41" s="1"/>
  <c r="T45" i="41"/>
  <c r="S45" i="41"/>
  <c r="R45" i="41"/>
  <c r="Q45" i="41"/>
  <c r="P45" i="41"/>
  <c r="O45" i="41"/>
  <c r="HV44" i="41"/>
  <c r="HU44" i="41"/>
  <c r="HT44" i="41"/>
  <c r="HS44" i="41"/>
  <c r="HR44" i="41"/>
  <c r="HQ44" i="41"/>
  <c r="HO44" i="41"/>
  <c r="HN44" i="41"/>
  <c r="HM44" i="41"/>
  <c r="HL44" i="41"/>
  <c r="HK44" i="41"/>
  <c r="HJ44" i="41"/>
  <c r="HH44" i="41"/>
  <c r="HG44" i="41"/>
  <c r="HF44" i="41"/>
  <c r="HE44" i="41"/>
  <c r="HD44" i="41"/>
  <c r="HC44" i="41"/>
  <c r="HA44" i="41"/>
  <c r="GZ44" i="41"/>
  <c r="GY44" i="41"/>
  <c r="GX44" i="41"/>
  <c r="GW44" i="41"/>
  <c r="GV44" i="41"/>
  <c r="GT44" i="41"/>
  <c r="GS44" i="41"/>
  <c r="GR44" i="41"/>
  <c r="GQ44" i="41"/>
  <c r="GP44" i="41"/>
  <c r="GO44" i="41"/>
  <c r="GM44" i="41"/>
  <c r="GL44" i="41"/>
  <c r="GK44" i="41"/>
  <c r="GJ44" i="41"/>
  <c r="GI44" i="41"/>
  <c r="GH44" i="41"/>
  <c r="GF44" i="41"/>
  <c r="GE44" i="41"/>
  <c r="GD44" i="41"/>
  <c r="GC44" i="41"/>
  <c r="GB44" i="41"/>
  <c r="GA44" i="41"/>
  <c r="GG44" i="41" s="1"/>
  <c r="FY44" i="41"/>
  <c r="FX44" i="41"/>
  <c r="FW44" i="41"/>
  <c r="FV44" i="41"/>
  <c r="FU44" i="41"/>
  <c r="FT44" i="41"/>
  <c r="FR44" i="41"/>
  <c r="FQ44" i="41"/>
  <c r="FP44" i="41"/>
  <c r="FO44" i="41"/>
  <c r="FN44" i="41"/>
  <c r="FM44" i="41"/>
  <c r="FK44" i="41"/>
  <c r="FJ44" i="41"/>
  <c r="FI44" i="41"/>
  <c r="FH44" i="41"/>
  <c r="FG44" i="41"/>
  <c r="FF44" i="41"/>
  <c r="FD44" i="41"/>
  <c r="FC44" i="41"/>
  <c r="FB44" i="41"/>
  <c r="FA44" i="41"/>
  <c r="EZ44" i="41"/>
  <c r="EY44" i="41"/>
  <c r="FE44" i="41" s="1"/>
  <c r="EW44" i="41"/>
  <c r="EV44" i="41"/>
  <c r="EU44" i="41"/>
  <c r="ET44" i="41"/>
  <c r="ES44" i="41"/>
  <c r="ER44" i="41"/>
  <c r="EP44" i="41"/>
  <c r="EO44" i="41"/>
  <c r="EN44" i="41"/>
  <c r="EM44" i="41"/>
  <c r="EL44" i="41"/>
  <c r="EK44" i="41"/>
  <c r="EI44" i="41"/>
  <c r="EH44" i="41"/>
  <c r="EG44" i="41"/>
  <c r="EF44" i="41"/>
  <c r="EE44" i="41"/>
  <c r="ED44" i="41"/>
  <c r="EB44" i="41"/>
  <c r="EA44" i="41"/>
  <c r="DZ44" i="41"/>
  <c r="DY44" i="41"/>
  <c r="DX44" i="41"/>
  <c r="DW44" i="41"/>
  <c r="EC44" i="41" s="1"/>
  <c r="DU44" i="41"/>
  <c r="DT44" i="41"/>
  <c r="DS44" i="41"/>
  <c r="DR44" i="41"/>
  <c r="DQ44" i="41"/>
  <c r="DP44" i="41"/>
  <c r="DN44" i="41"/>
  <c r="DM44" i="41"/>
  <c r="DL44" i="41"/>
  <c r="DK44" i="41"/>
  <c r="DJ44" i="41"/>
  <c r="DI44" i="41"/>
  <c r="DG44" i="41"/>
  <c r="DF44" i="41"/>
  <c r="DE44" i="41"/>
  <c r="DD44" i="41"/>
  <c r="DC44" i="41"/>
  <c r="DB44" i="41"/>
  <c r="CZ44" i="41"/>
  <c r="CY44" i="41"/>
  <c r="CX44" i="41"/>
  <c r="CW44" i="41"/>
  <c r="CV44" i="41"/>
  <c r="CU44" i="41"/>
  <c r="DA44" i="41" s="1"/>
  <c r="CS44" i="41"/>
  <c r="CR44" i="41"/>
  <c r="CQ44" i="41"/>
  <c r="CP44" i="41"/>
  <c r="CO44" i="41"/>
  <c r="CN44" i="41"/>
  <c r="CL44" i="41"/>
  <c r="CK44" i="41"/>
  <c r="CJ44" i="41"/>
  <c r="CI44" i="41"/>
  <c r="CH44" i="41"/>
  <c r="CG44" i="41"/>
  <c r="CE44" i="41"/>
  <c r="CD44" i="41"/>
  <c r="CC44" i="41"/>
  <c r="CB44" i="41"/>
  <c r="CA44" i="41"/>
  <c r="BZ44" i="41"/>
  <c r="BX44" i="41"/>
  <c r="BW44" i="41"/>
  <c r="BV44" i="41"/>
  <c r="BU44" i="41"/>
  <c r="BT44" i="41"/>
  <c r="BS44" i="41"/>
  <c r="BY44" i="41" s="1"/>
  <c r="BQ44" i="41"/>
  <c r="BP44" i="41"/>
  <c r="BO44" i="41"/>
  <c r="BN44" i="41"/>
  <c r="BM44" i="41"/>
  <c r="BL44" i="41"/>
  <c r="BJ44" i="41"/>
  <c r="BI44" i="41"/>
  <c r="BH44" i="41"/>
  <c r="BG44" i="41"/>
  <c r="BF44" i="41"/>
  <c r="BE44" i="41"/>
  <c r="BC44" i="41"/>
  <c r="BB44" i="41"/>
  <c r="BA44" i="41"/>
  <c r="AZ44" i="41"/>
  <c r="AY44" i="41"/>
  <c r="AX44" i="41"/>
  <c r="AV44" i="41"/>
  <c r="AU44" i="41"/>
  <c r="AT44" i="41"/>
  <c r="AS44" i="41"/>
  <c r="AR44" i="41"/>
  <c r="AQ44" i="41"/>
  <c r="AW44" i="41" s="1"/>
  <c r="AO44" i="41"/>
  <c r="AN44" i="41"/>
  <c r="AM44" i="41"/>
  <c r="AL44" i="41"/>
  <c r="AK44" i="41"/>
  <c r="AJ44" i="41"/>
  <c r="AH44" i="41"/>
  <c r="AG44" i="41"/>
  <c r="AF44" i="41"/>
  <c r="AE44" i="41"/>
  <c r="AD44" i="41"/>
  <c r="AC44" i="41"/>
  <c r="AA44" i="41"/>
  <c r="Z44" i="41"/>
  <c r="Y44" i="41"/>
  <c r="X44" i="41"/>
  <c r="W44" i="41"/>
  <c r="V44" i="41"/>
  <c r="T44" i="41"/>
  <c r="S44" i="41"/>
  <c r="R44" i="41"/>
  <c r="Q44" i="41"/>
  <c r="P44" i="41"/>
  <c r="O44" i="41"/>
  <c r="HV43" i="41"/>
  <c r="HU43" i="41"/>
  <c r="HT43" i="41"/>
  <c r="HS43" i="41"/>
  <c r="HR43" i="41"/>
  <c r="HQ43" i="41"/>
  <c r="HO43" i="41"/>
  <c r="HN43" i="41"/>
  <c r="HM43" i="41"/>
  <c r="HL43" i="41"/>
  <c r="HK43" i="41"/>
  <c r="HJ43" i="41"/>
  <c r="HH43" i="41"/>
  <c r="HG43" i="41"/>
  <c r="HF43" i="41"/>
  <c r="HE43" i="41"/>
  <c r="HD43" i="41"/>
  <c r="HC43" i="41"/>
  <c r="HA43" i="41"/>
  <c r="GZ43" i="41"/>
  <c r="GY43" i="41"/>
  <c r="GX43" i="41"/>
  <c r="GW43" i="41"/>
  <c r="GV43" i="41"/>
  <c r="GT43" i="41"/>
  <c r="GS43" i="41"/>
  <c r="GR43" i="41"/>
  <c r="GQ43" i="41"/>
  <c r="GP43" i="41"/>
  <c r="GO43" i="41"/>
  <c r="GM43" i="41"/>
  <c r="GL43" i="41"/>
  <c r="GK43" i="41"/>
  <c r="GJ43" i="41"/>
  <c r="GI43" i="41"/>
  <c r="GH43" i="41"/>
  <c r="GF43" i="41"/>
  <c r="GE43" i="41"/>
  <c r="GD43" i="41"/>
  <c r="GC43" i="41"/>
  <c r="GB43" i="41"/>
  <c r="GA43" i="41"/>
  <c r="FY43" i="41"/>
  <c r="FX43" i="41"/>
  <c r="FW43" i="41"/>
  <c r="FV43" i="41"/>
  <c r="FU43" i="41"/>
  <c r="FT43" i="41"/>
  <c r="FR43" i="41"/>
  <c r="FQ43" i="41"/>
  <c r="FP43" i="41"/>
  <c r="FO43" i="41"/>
  <c r="FN43" i="41"/>
  <c r="FM43" i="41"/>
  <c r="FK43" i="41"/>
  <c r="FJ43" i="41"/>
  <c r="FI43" i="41"/>
  <c r="FH43" i="41"/>
  <c r="FG43" i="41"/>
  <c r="FF43" i="41"/>
  <c r="FD43" i="41"/>
  <c r="FC43" i="41"/>
  <c r="FB43" i="41"/>
  <c r="FA43" i="41"/>
  <c r="EZ43" i="41"/>
  <c r="EY43" i="41"/>
  <c r="EW43" i="41"/>
  <c r="EV43" i="41"/>
  <c r="EU43" i="41"/>
  <c r="ET43" i="41"/>
  <c r="ES43" i="41"/>
  <c r="ER43" i="41"/>
  <c r="EP43" i="41"/>
  <c r="EO43" i="41"/>
  <c r="EN43" i="41"/>
  <c r="EM43" i="41"/>
  <c r="EL43" i="41"/>
  <c r="EK43" i="41"/>
  <c r="EI43" i="41"/>
  <c r="EH43" i="41"/>
  <c r="EG43" i="41"/>
  <c r="EF43" i="41"/>
  <c r="EE43" i="41"/>
  <c r="ED43" i="41"/>
  <c r="EB43" i="41"/>
  <c r="EA43" i="41"/>
  <c r="DZ43" i="41"/>
  <c r="DY43" i="41"/>
  <c r="DX43" i="41"/>
  <c r="DW43" i="41"/>
  <c r="DU43" i="41"/>
  <c r="DT43" i="41"/>
  <c r="DS43" i="41"/>
  <c r="DR43" i="41"/>
  <c r="DQ43" i="41"/>
  <c r="DP43" i="41"/>
  <c r="DN43" i="41"/>
  <c r="DM43" i="41"/>
  <c r="DL43" i="41"/>
  <c r="DK43" i="41"/>
  <c r="DJ43" i="41"/>
  <c r="DI43" i="41"/>
  <c r="DG43" i="41"/>
  <c r="DF43" i="41"/>
  <c r="DE43" i="41"/>
  <c r="DD43" i="41"/>
  <c r="DC43" i="41"/>
  <c r="DB43" i="41"/>
  <c r="CZ43" i="41"/>
  <c r="CY43" i="41"/>
  <c r="CX43" i="41"/>
  <c r="CW43" i="41"/>
  <c r="CV43" i="41"/>
  <c r="CU43" i="41"/>
  <c r="CS43" i="41"/>
  <c r="CR43" i="41"/>
  <c r="CQ43" i="41"/>
  <c r="CP43" i="41"/>
  <c r="CO43" i="41"/>
  <c r="CN43" i="41"/>
  <c r="CL43" i="41"/>
  <c r="CK43" i="41"/>
  <c r="CJ43" i="41"/>
  <c r="CI43" i="41"/>
  <c r="CH43" i="41"/>
  <c r="CG43" i="41"/>
  <c r="CE43" i="41"/>
  <c r="CD43" i="41"/>
  <c r="CC43" i="41"/>
  <c r="CB43" i="41"/>
  <c r="CA43" i="41"/>
  <c r="BZ43" i="41"/>
  <c r="BX43" i="41"/>
  <c r="BW43" i="41"/>
  <c r="BV43" i="41"/>
  <c r="BU43" i="41"/>
  <c r="BT43" i="41"/>
  <c r="BS43" i="41"/>
  <c r="BQ43" i="41"/>
  <c r="BP43" i="41"/>
  <c r="BO43" i="41"/>
  <c r="BN43" i="41"/>
  <c r="BM43" i="41"/>
  <c r="BL43" i="41"/>
  <c r="BJ43" i="41"/>
  <c r="BI43" i="41"/>
  <c r="BH43" i="41"/>
  <c r="BG43" i="41"/>
  <c r="BF43" i="41"/>
  <c r="BE43" i="41"/>
  <c r="BC43" i="41"/>
  <c r="BB43" i="41"/>
  <c r="BA43" i="41"/>
  <c r="AZ43" i="41"/>
  <c r="AY43" i="41"/>
  <c r="AX43" i="41"/>
  <c r="AV43" i="41"/>
  <c r="AU43" i="41"/>
  <c r="AT43" i="41"/>
  <c r="AS43" i="41"/>
  <c r="AR43" i="41"/>
  <c r="AQ43" i="41"/>
  <c r="AO43" i="41"/>
  <c r="AN43" i="41"/>
  <c r="AM43" i="41"/>
  <c r="AL43" i="41"/>
  <c r="AK43" i="41"/>
  <c r="AJ43" i="41"/>
  <c r="AH43" i="41"/>
  <c r="AG43" i="41"/>
  <c r="AF43" i="41"/>
  <c r="AE43" i="41"/>
  <c r="AD43" i="41"/>
  <c r="AC43" i="41"/>
  <c r="AA43" i="41"/>
  <c r="Z43" i="41"/>
  <c r="Y43" i="41"/>
  <c r="X43" i="41"/>
  <c r="W43" i="41"/>
  <c r="V43" i="41"/>
  <c r="T43" i="41"/>
  <c r="S43" i="41"/>
  <c r="R43" i="41"/>
  <c r="Q43" i="41"/>
  <c r="P43" i="41"/>
  <c r="O43" i="41"/>
  <c r="HV42" i="41"/>
  <c r="HU42" i="41"/>
  <c r="HT42" i="41"/>
  <c r="HS42" i="41"/>
  <c r="HR42" i="41"/>
  <c r="HQ42" i="41"/>
  <c r="HO42" i="41"/>
  <c r="HN42" i="41"/>
  <c r="HM42" i="41"/>
  <c r="HL42" i="41"/>
  <c r="HK42" i="41"/>
  <c r="HJ42" i="41"/>
  <c r="HH42" i="41"/>
  <c r="HG42" i="41"/>
  <c r="HF42" i="41"/>
  <c r="HE42" i="41"/>
  <c r="HD42" i="41"/>
  <c r="HC42" i="41"/>
  <c r="HA42" i="41"/>
  <c r="GZ42" i="41"/>
  <c r="GY42" i="41"/>
  <c r="GX42" i="41"/>
  <c r="GW42" i="41"/>
  <c r="GV42" i="41"/>
  <c r="GT42" i="41"/>
  <c r="GS42" i="41"/>
  <c r="GR42" i="41"/>
  <c r="GQ42" i="41"/>
  <c r="GP42" i="41"/>
  <c r="GO42" i="41"/>
  <c r="GM42" i="41"/>
  <c r="GL42" i="41"/>
  <c r="GK42" i="41"/>
  <c r="GJ42" i="41"/>
  <c r="GI42" i="41"/>
  <c r="GH42" i="41"/>
  <c r="GF42" i="41"/>
  <c r="GE42" i="41"/>
  <c r="GD42" i="41"/>
  <c r="GC42" i="41"/>
  <c r="GB42" i="41"/>
  <c r="GA42" i="41"/>
  <c r="FY42" i="41"/>
  <c r="FX42" i="41"/>
  <c r="FW42" i="41"/>
  <c r="FV42" i="41"/>
  <c r="FU42" i="41"/>
  <c r="FT42" i="41"/>
  <c r="FR42" i="41"/>
  <c r="FQ42" i="41"/>
  <c r="FP42" i="41"/>
  <c r="FO42" i="41"/>
  <c r="FN42" i="41"/>
  <c r="FM42" i="41"/>
  <c r="FK42" i="41"/>
  <c r="FJ42" i="41"/>
  <c r="FI42" i="41"/>
  <c r="FH42" i="41"/>
  <c r="FG42" i="41"/>
  <c r="FF42" i="41"/>
  <c r="FD42" i="41"/>
  <c r="FC42" i="41"/>
  <c r="FB42" i="41"/>
  <c r="FA42" i="41"/>
  <c r="EZ42" i="41"/>
  <c r="EY42" i="41"/>
  <c r="EW42" i="41"/>
  <c r="EV42" i="41"/>
  <c r="EU42" i="41"/>
  <c r="ET42" i="41"/>
  <c r="ES42" i="41"/>
  <c r="ER42" i="41"/>
  <c r="EP42" i="41"/>
  <c r="EO42" i="41"/>
  <c r="EN42" i="41"/>
  <c r="EM42" i="41"/>
  <c r="EL42" i="41"/>
  <c r="EK42" i="41"/>
  <c r="EI42" i="41"/>
  <c r="EH42" i="41"/>
  <c r="EG42" i="41"/>
  <c r="EF42" i="41"/>
  <c r="EE42" i="41"/>
  <c r="ED42" i="41"/>
  <c r="EB42" i="41"/>
  <c r="EA42" i="41"/>
  <c r="DZ42" i="41"/>
  <c r="DY42" i="41"/>
  <c r="DX42" i="41"/>
  <c r="DW42" i="41"/>
  <c r="DU42" i="41"/>
  <c r="DT42" i="41"/>
  <c r="DS42" i="41"/>
  <c r="DR42" i="41"/>
  <c r="DQ42" i="41"/>
  <c r="DP42" i="41"/>
  <c r="DN42" i="41"/>
  <c r="DM42" i="41"/>
  <c r="DL42" i="41"/>
  <c r="DK42" i="41"/>
  <c r="DJ42" i="41"/>
  <c r="DI42" i="41"/>
  <c r="DG42" i="41"/>
  <c r="DF42" i="41"/>
  <c r="DE42" i="41"/>
  <c r="DD42" i="41"/>
  <c r="DC42" i="41"/>
  <c r="DB42" i="41"/>
  <c r="CZ42" i="41"/>
  <c r="CY42" i="41"/>
  <c r="CX42" i="41"/>
  <c r="CW42" i="41"/>
  <c r="CV42" i="41"/>
  <c r="CU42" i="41"/>
  <c r="CS42" i="41"/>
  <c r="CR42" i="41"/>
  <c r="CQ42" i="41"/>
  <c r="CP42" i="41"/>
  <c r="CO42" i="41"/>
  <c r="CN42" i="41"/>
  <c r="CL42" i="41"/>
  <c r="CK42" i="41"/>
  <c r="CJ42" i="41"/>
  <c r="CI42" i="41"/>
  <c r="CH42" i="41"/>
  <c r="CG42" i="41"/>
  <c r="CE42" i="41"/>
  <c r="CD42" i="41"/>
  <c r="CC42" i="41"/>
  <c r="CB42" i="41"/>
  <c r="CA42" i="41"/>
  <c r="BZ42" i="41"/>
  <c r="BX42" i="41"/>
  <c r="BW42" i="41"/>
  <c r="BV42" i="41"/>
  <c r="BU42" i="41"/>
  <c r="BT42" i="41"/>
  <c r="BS42" i="41"/>
  <c r="BQ42" i="41"/>
  <c r="BP42" i="41"/>
  <c r="BO42" i="41"/>
  <c r="BN42" i="41"/>
  <c r="BM42" i="41"/>
  <c r="BL42" i="41"/>
  <c r="BJ42" i="41"/>
  <c r="BI42" i="41"/>
  <c r="BH42" i="41"/>
  <c r="BG42" i="41"/>
  <c r="BF42" i="41"/>
  <c r="BE42" i="41"/>
  <c r="BC42" i="41"/>
  <c r="BB42" i="41"/>
  <c r="BA42" i="41"/>
  <c r="AZ42" i="41"/>
  <c r="AY42" i="41"/>
  <c r="AX42" i="41"/>
  <c r="AV42" i="41"/>
  <c r="AU42" i="41"/>
  <c r="AT42" i="41"/>
  <c r="AS42" i="41"/>
  <c r="AR42" i="41"/>
  <c r="AQ42" i="41"/>
  <c r="AO42" i="41"/>
  <c r="AN42" i="41"/>
  <c r="AM42" i="41"/>
  <c r="AL42" i="41"/>
  <c r="AK42" i="41"/>
  <c r="AJ42" i="41"/>
  <c r="AH42" i="41"/>
  <c r="AG42" i="41"/>
  <c r="AF42" i="41"/>
  <c r="AE42" i="41"/>
  <c r="AD42" i="41"/>
  <c r="AC42" i="41"/>
  <c r="AA42" i="41"/>
  <c r="Z42" i="41"/>
  <c r="Y42" i="41"/>
  <c r="X42" i="41"/>
  <c r="W42" i="41"/>
  <c r="V42" i="41"/>
  <c r="T42" i="41"/>
  <c r="S42" i="41"/>
  <c r="R42" i="41"/>
  <c r="Q42" i="41"/>
  <c r="P42" i="41"/>
  <c r="O42" i="41"/>
  <c r="HV41" i="41"/>
  <c r="HU41" i="41"/>
  <c r="HT41" i="41"/>
  <c r="HS41" i="41"/>
  <c r="HR41" i="41"/>
  <c r="HQ41" i="41"/>
  <c r="HO41" i="41"/>
  <c r="HN41" i="41"/>
  <c r="HM41" i="41"/>
  <c r="HL41" i="41"/>
  <c r="HK41" i="41"/>
  <c r="HJ41" i="41"/>
  <c r="HP41" i="41" s="1"/>
  <c r="HH41" i="41"/>
  <c r="HG41" i="41"/>
  <c r="HF41" i="41"/>
  <c r="HE41" i="41"/>
  <c r="HD41" i="41"/>
  <c r="HC41" i="41"/>
  <c r="HA41" i="41"/>
  <c r="GZ41" i="41"/>
  <c r="GY41" i="41"/>
  <c r="GX41" i="41"/>
  <c r="GW41" i="41"/>
  <c r="GV41" i="41"/>
  <c r="GT41" i="41"/>
  <c r="GS41" i="41"/>
  <c r="GR41" i="41"/>
  <c r="GQ41" i="41"/>
  <c r="GP41" i="41"/>
  <c r="GO41" i="41"/>
  <c r="GM41" i="41"/>
  <c r="GL41" i="41"/>
  <c r="GK41" i="41"/>
  <c r="GJ41" i="41"/>
  <c r="GI41" i="41"/>
  <c r="GH41" i="41"/>
  <c r="GN41" i="41" s="1"/>
  <c r="GF41" i="41"/>
  <c r="GE41" i="41"/>
  <c r="GD41" i="41"/>
  <c r="GC41" i="41"/>
  <c r="GB41" i="41"/>
  <c r="GA41" i="41"/>
  <c r="FY41" i="41"/>
  <c r="FX41" i="41"/>
  <c r="FW41" i="41"/>
  <c r="FV41" i="41"/>
  <c r="FU41" i="41"/>
  <c r="FT41" i="41"/>
  <c r="FR41" i="41"/>
  <c r="FQ41" i="41"/>
  <c r="FP41" i="41"/>
  <c r="FO41" i="41"/>
  <c r="FN41" i="41"/>
  <c r="FM41" i="41"/>
  <c r="FK41" i="41"/>
  <c r="FJ41" i="41"/>
  <c r="FI41" i="41"/>
  <c r="FH41" i="41"/>
  <c r="FG41" i="41"/>
  <c r="FF41" i="41"/>
  <c r="FL41" i="41" s="1"/>
  <c r="FD41" i="41"/>
  <c r="FC41" i="41"/>
  <c r="FB41" i="41"/>
  <c r="FA41" i="41"/>
  <c r="EZ41" i="41"/>
  <c r="EY41" i="41"/>
  <c r="EW41" i="41"/>
  <c r="EV41" i="41"/>
  <c r="EU41" i="41"/>
  <c r="ET41" i="41"/>
  <c r="ES41" i="41"/>
  <c r="ER41" i="41"/>
  <c r="EP41" i="41"/>
  <c r="EO41" i="41"/>
  <c r="EN41" i="41"/>
  <c r="EM41" i="41"/>
  <c r="EL41" i="41"/>
  <c r="EK41" i="41"/>
  <c r="EI41" i="41"/>
  <c r="EH41" i="41"/>
  <c r="EG41" i="41"/>
  <c r="EF41" i="41"/>
  <c r="EE41" i="41"/>
  <c r="ED41" i="41"/>
  <c r="EJ41" i="41" s="1"/>
  <c r="EB41" i="41"/>
  <c r="EA41" i="41"/>
  <c r="DZ41" i="41"/>
  <c r="DY41" i="41"/>
  <c r="DX41" i="41"/>
  <c r="DW41" i="41"/>
  <c r="DU41" i="41"/>
  <c r="DT41" i="41"/>
  <c r="DS41" i="41"/>
  <c r="DR41" i="41"/>
  <c r="DQ41" i="41"/>
  <c r="DP41" i="41"/>
  <c r="DN41" i="41"/>
  <c r="DM41" i="41"/>
  <c r="DL41" i="41"/>
  <c r="DK41" i="41"/>
  <c r="DJ41" i="41"/>
  <c r="DI41" i="41"/>
  <c r="DG41" i="41"/>
  <c r="DF41" i="41"/>
  <c r="DE41" i="41"/>
  <c r="DD41" i="41"/>
  <c r="DC41" i="41"/>
  <c r="DB41" i="41"/>
  <c r="DH41" i="41" s="1"/>
  <c r="CZ41" i="41"/>
  <c r="CY41" i="41"/>
  <c r="CX41" i="41"/>
  <c r="CW41" i="41"/>
  <c r="CV41" i="41"/>
  <c r="CU41" i="41"/>
  <c r="CS41" i="41"/>
  <c r="CR41" i="41"/>
  <c r="CQ41" i="41"/>
  <c r="CP41" i="41"/>
  <c r="CO41" i="41"/>
  <c r="CN41" i="41"/>
  <c r="CL41" i="41"/>
  <c r="CK41" i="41"/>
  <c r="CJ41" i="41"/>
  <c r="CI41" i="41"/>
  <c r="CH41" i="41"/>
  <c r="CG41" i="41"/>
  <c r="CE41" i="41"/>
  <c r="CD41" i="41"/>
  <c r="CC41" i="41"/>
  <c r="CB41" i="41"/>
  <c r="CA41" i="41"/>
  <c r="BZ41" i="41"/>
  <c r="CF41" i="41" s="1"/>
  <c r="BX41" i="41"/>
  <c r="BW41" i="41"/>
  <c r="BV41" i="41"/>
  <c r="BU41" i="41"/>
  <c r="BT41" i="41"/>
  <c r="BS41" i="41"/>
  <c r="BQ41" i="41"/>
  <c r="BP41" i="41"/>
  <c r="BO41" i="41"/>
  <c r="BN41" i="41"/>
  <c r="BM41" i="41"/>
  <c r="BL41" i="41"/>
  <c r="BJ41" i="41"/>
  <c r="BI41" i="41"/>
  <c r="BH41" i="41"/>
  <c r="BG41" i="41"/>
  <c r="BF41" i="41"/>
  <c r="BE41" i="41"/>
  <c r="BC41" i="41"/>
  <c r="BB41" i="41"/>
  <c r="BA41" i="41"/>
  <c r="AZ41" i="41"/>
  <c r="AY41" i="41"/>
  <c r="AX41" i="41"/>
  <c r="BD41" i="41" s="1"/>
  <c r="AV41" i="41"/>
  <c r="AU41" i="41"/>
  <c r="AT41" i="41"/>
  <c r="AS41" i="41"/>
  <c r="AR41" i="41"/>
  <c r="AQ41" i="41"/>
  <c r="AO41" i="41"/>
  <c r="AN41" i="41"/>
  <c r="AM41" i="41"/>
  <c r="AL41" i="41"/>
  <c r="AK41" i="41"/>
  <c r="AJ41" i="41"/>
  <c r="AH41" i="41"/>
  <c r="AG41" i="41"/>
  <c r="AF41" i="41"/>
  <c r="AE41" i="41"/>
  <c r="AD41" i="41"/>
  <c r="AC41" i="41"/>
  <c r="AA41" i="41"/>
  <c r="Z41" i="41"/>
  <c r="Y41" i="41"/>
  <c r="X41" i="41"/>
  <c r="W41" i="41"/>
  <c r="V41" i="41"/>
  <c r="AB41" i="41" s="1"/>
  <c r="T41" i="41"/>
  <c r="S41" i="41"/>
  <c r="R41" i="41"/>
  <c r="Q41" i="41"/>
  <c r="P41" i="41"/>
  <c r="O41" i="41"/>
  <c r="HV40" i="41"/>
  <c r="HU40" i="41"/>
  <c r="HT40" i="41"/>
  <c r="HS40" i="41"/>
  <c r="HR40" i="41"/>
  <c r="HQ40" i="41"/>
  <c r="HO40" i="41"/>
  <c r="HN40" i="41"/>
  <c r="HM40" i="41"/>
  <c r="HL40" i="41"/>
  <c r="HK40" i="41"/>
  <c r="HJ40" i="41"/>
  <c r="HH40" i="41"/>
  <c r="HG40" i="41"/>
  <c r="HF40" i="41"/>
  <c r="HE40" i="41"/>
  <c r="HD40" i="41"/>
  <c r="HC40" i="41"/>
  <c r="HA40" i="41"/>
  <c r="GZ40" i="41"/>
  <c r="GY40" i="41"/>
  <c r="GX40" i="41"/>
  <c r="GW40" i="41"/>
  <c r="GV40" i="41"/>
  <c r="GT40" i="41"/>
  <c r="GS40" i="41"/>
  <c r="GR40" i="41"/>
  <c r="GQ40" i="41"/>
  <c r="GP40" i="41"/>
  <c r="GO40" i="41"/>
  <c r="GM40" i="41"/>
  <c r="GL40" i="41"/>
  <c r="GK40" i="41"/>
  <c r="GJ40" i="41"/>
  <c r="GI40" i="41"/>
  <c r="GH40" i="41"/>
  <c r="GF40" i="41"/>
  <c r="GE40" i="41"/>
  <c r="GD40" i="41"/>
  <c r="GC40" i="41"/>
  <c r="GB40" i="41"/>
  <c r="GA40" i="41"/>
  <c r="FY40" i="41"/>
  <c r="FX40" i="41"/>
  <c r="FW40" i="41"/>
  <c r="FV40" i="41"/>
  <c r="FU40" i="41"/>
  <c r="FT40" i="41"/>
  <c r="FR40" i="41"/>
  <c r="FQ40" i="41"/>
  <c r="FP40" i="41"/>
  <c r="FO40" i="41"/>
  <c r="FN40" i="41"/>
  <c r="FM40" i="41"/>
  <c r="FK40" i="41"/>
  <c r="FJ40" i="41"/>
  <c r="FI40" i="41"/>
  <c r="FH40" i="41"/>
  <c r="FG40" i="41"/>
  <c r="FF40" i="41"/>
  <c r="FD40" i="41"/>
  <c r="FC40" i="41"/>
  <c r="FB40" i="41"/>
  <c r="FA40" i="41"/>
  <c r="EZ40" i="41"/>
  <c r="EY40" i="41"/>
  <c r="EW40" i="41"/>
  <c r="EV40" i="41"/>
  <c r="EU40" i="41"/>
  <c r="ET40" i="41"/>
  <c r="ES40" i="41"/>
  <c r="ER40" i="41"/>
  <c r="EP40" i="41"/>
  <c r="EO40" i="41"/>
  <c r="EN40" i="41"/>
  <c r="EM40" i="41"/>
  <c r="EL40" i="41"/>
  <c r="EK40" i="41"/>
  <c r="EI40" i="41"/>
  <c r="EH40" i="41"/>
  <c r="EG40" i="41"/>
  <c r="EF40" i="41"/>
  <c r="EE40" i="41"/>
  <c r="ED40" i="41"/>
  <c r="EB40" i="41"/>
  <c r="EA40" i="41"/>
  <c r="DZ40" i="41"/>
  <c r="DY40" i="41"/>
  <c r="DX40" i="41"/>
  <c r="DW40" i="41"/>
  <c r="DU40" i="41"/>
  <c r="DT40" i="41"/>
  <c r="DS40" i="41"/>
  <c r="DR40" i="41"/>
  <c r="DQ40" i="41"/>
  <c r="DP40" i="41"/>
  <c r="DN40" i="41"/>
  <c r="DM40" i="41"/>
  <c r="DL40" i="41"/>
  <c r="DK40" i="41"/>
  <c r="DJ40" i="41"/>
  <c r="DI40" i="41"/>
  <c r="DG40" i="41"/>
  <c r="DF40" i="41"/>
  <c r="DE40" i="41"/>
  <c r="DD40" i="41"/>
  <c r="DC40" i="41"/>
  <c r="DB40" i="41"/>
  <c r="CZ40" i="41"/>
  <c r="CY40" i="41"/>
  <c r="CX40" i="41"/>
  <c r="CW40" i="41"/>
  <c r="CV40" i="41"/>
  <c r="CU40" i="41"/>
  <c r="CS40" i="41"/>
  <c r="CR40" i="41"/>
  <c r="CQ40" i="41"/>
  <c r="CP40" i="41"/>
  <c r="CO40" i="41"/>
  <c r="CN40" i="41"/>
  <c r="CL40" i="41"/>
  <c r="CK40" i="41"/>
  <c r="CJ40" i="41"/>
  <c r="CI40" i="41"/>
  <c r="CH40" i="41"/>
  <c r="CG40" i="41"/>
  <c r="CE40" i="41"/>
  <c r="CD40" i="41"/>
  <c r="CC40" i="41"/>
  <c r="CB40" i="41"/>
  <c r="CA40" i="41"/>
  <c r="BZ40" i="41"/>
  <c r="BX40" i="41"/>
  <c r="BW40" i="41"/>
  <c r="BV40" i="41"/>
  <c r="BU40" i="41"/>
  <c r="BT40" i="41"/>
  <c r="BS40" i="41"/>
  <c r="BQ40" i="41"/>
  <c r="BP40" i="41"/>
  <c r="K40" i="41" s="1"/>
  <c r="BO40" i="41"/>
  <c r="BN40" i="41"/>
  <c r="BM40" i="41"/>
  <c r="BL40" i="41"/>
  <c r="BJ40" i="41"/>
  <c r="BI40" i="41"/>
  <c r="BH40" i="41"/>
  <c r="BG40" i="41"/>
  <c r="BF40" i="41"/>
  <c r="BE40" i="41"/>
  <c r="BC40" i="41"/>
  <c r="BB40" i="41"/>
  <c r="BA40" i="41"/>
  <c r="AZ40" i="41"/>
  <c r="AY40" i="41"/>
  <c r="AX40" i="41"/>
  <c r="AV40" i="41"/>
  <c r="AU40" i="41"/>
  <c r="AT40" i="41"/>
  <c r="AS40" i="41"/>
  <c r="AR40" i="41"/>
  <c r="AQ40" i="41"/>
  <c r="AO40" i="41"/>
  <c r="AN40" i="41"/>
  <c r="AM40" i="41"/>
  <c r="AL40" i="41"/>
  <c r="AK40" i="41"/>
  <c r="AJ40" i="41"/>
  <c r="AH40" i="41"/>
  <c r="AG40" i="41"/>
  <c r="AF40" i="41"/>
  <c r="AE40" i="41"/>
  <c r="AD40" i="41"/>
  <c r="AC40" i="41"/>
  <c r="AA40" i="41"/>
  <c r="Z40" i="41"/>
  <c r="Y40" i="41"/>
  <c r="X40" i="41"/>
  <c r="W40" i="41"/>
  <c r="V40" i="41"/>
  <c r="T40" i="41"/>
  <c r="S40" i="41"/>
  <c r="R40" i="41"/>
  <c r="Q40" i="41"/>
  <c r="P40" i="41"/>
  <c r="O40" i="41"/>
  <c r="HV39" i="41"/>
  <c r="HU39" i="41"/>
  <c r="HT39" i="41"/>
  <c r="HS39" i="41"/>
  <c r="HR39" i="41"/>
  <c r="HQ39" i="41"/>
  <c r="HO39" i="41"/>
  <c r="HN39" i="41"/>
  <c r="HM39" i="41"/>
  <c r="HL39" i="41"/>
  <c r="HK39" i="41"/>
  <c r="HJ39" i="41"/>
  <c r="HH39" i="41"/>
  <c r="HG39" i="41"/>
  <c r="HF39" i="41"/>
  <c r="HE39" i="41"/>
  <c r="HD39" i="41"/>
  <c r="HC39" i="41"/>
  <c r="HA39" i="41"/>
  <c r="GZ39" i="41"/>
  <c r="GY39" i="41"/>
  <c r="GX39" i="41"/>
  <c r="GW39" i="41"/>
  <c r="GV39" i="41"/>
  <c r="GT39" i="41"/>
  <c r="GS39" i="41"/>
  <c r="GR39" i="41"/>
  <c r="GQ39" i="41"/>
  <c r="GP39" i="41"/>
  <c r="GO39" i="41"/>
  <c r="GM39" i="41"/>
  <c r="GL39" i="41"/>
  <c r="GK39" i="41"/>
  <c r="GJ39" i="41"/>
  <c r="GI39" i="41"/>
  <c r="GH39" i="41"/>
  <c r="GF39" i="41"/>
  <c r="GE39" i="41"/>
  <c r="GD39" i="41"/>
  <c r="GC39" i="41"/>
  <c r="GB39" i="41"/>
  <c r="GA39" i="41"/>
  <c r="FY39" i="41"/>
  <c r="FX39" i="41"/>
  <c r="FW39" i="41"/>
  <c r="FV39" i="41"/>
  <c r="FU39" i="41"/>
  <c r="FT39" i="41"/>
  <c r="FR39" i="41"/>
  <c r="FQ39" i="41"/>
  <c r="FP39" i="41"/>
  <c r="FO39" i="41"/>
  <c r="FN39" i="41"/>
  <c r="FM39" i="41"/>
  <c r="FK39" i="41"/>
  <c r="FJ39" i="41"/>
  <c r="FI39" i="41"/>
  <c r="FH39" i="41"/>
  <c r="FG39" i="41"/>
  <c r="FF39" i="41"/>
  <c r="FD39" i="41"/>
  <c r="FC39" i="41"/>
  <c r="FB39" i="41"/>
  <c r="FA39" i="41"/>
  <c r="EZ39" i="41"/>
  <c r="EY39" i="41"/>
  <c r="EW39" i="41"/>
  <c r="EV39" i="41"/>
  <c r="EU39" i="41"/>
  <c r="ET39" i="41"/>
  <c r="ES39" i="41"/>
  <c r="ER39" i="41"/>
  <c r="EP39" i="41"/>
  <c r="EO39" i="41"/>
  <c r="EN39" i="41"/>
  <c r="EM39" i="41"/>
  <c r="EL39" i="41"/>
  <c r="EK39" i="41"/>
  <c r="EI39" i="41"/>
  <c r="EH39" i="41"/>
  <c r="EG39" i="41"/>
  <c r="EF39" i="41"/>
  <c r="EE39" i="41"/>
  <c r="ED39" i="41"/>
  <c r="EB39" i="41"/>
  <c r="EA39" i="41"/>
  <c r="DZ39" i="41"/>
  <c r="DY39" i="41"/>
  <c r="DX39" i="41"/>
  <c r="DW39" i="41"/>
  <c r="DU39" i="41"/>
  <c r="DT39" i="41"/>
  <c r="DS39" i="41"/>
  <c r="DR39" i="41"/>
  <c r="DQ39" i="41"/>
  <c r="DP39" i="41"/>
  <c r="DN39" i="41"/>
  <c r="DM39" i="41"/>
  <c r="DL39" i="41"/>
  <c r="DK39" i="41"/>
  <c r="DJ39" i="41"/>
  <c r="DI39" i="41"/>
  <c r="DG39" i="41"/>
  <c r="DF39" i="41"/>
  <c r="DE39" i="41"/>
  <c r="DD39" i="41"/>
  <c r="DC39" i="41"/>
  <c r="DB39" i="41"/>
  <c r="CZ39" i="41"/>
  <c r="CY39" i="41"/>
  <c r="CX39" i="41"/>
  <c r="CW39" i="41"/>
  <c r="CV39" i="41"/>
  <c r="CU39" i="41"/>
  <c r="CS39" i="41"/>
  <c r="CR39" i="41"/>
  <c r="CQ39" i="41"/>
  <c r="CP39" i="41"/>
  <c r="CO39" i="41"/>
  <c r="CN39" i="41"/>
  <c r="CL39" i="41"/>
  <c r="CK39" i="41"/>
  <c r="CJ39" i="41"/>
  <c r="CI39" i="41"/>
  <c r="CH39" i="41"/>
  <c r="CG39" i="41"/>
  <c r="CE39" i="41"/>
  <c r="CD39" i="41"/>
  <c r="CC39" i="41"/>
  <c r="CB39" i="41"/>
  <c r="CA39" i="41"/>
  <c r="BZ39" i="41"/>
  <c r="BX39" i="41"/>
  <c r="BW39" i="41"/>
  <c r="BV39" i="41"/>
  <c r="BU39" i="41"/>
  <c r="BT39" i="41"/>
  <c r="BS39" i="41"/>
  <c r="BQ39" i="41"/>
  <c r="BP39" i="41"/>
  <c r="BO39" i="41"/>
  <c r="BN39" i="41"/>
  <c r="BM39" i="41"/>
  <c r="BL39" i="41"/>
  <c r="BJ39" i="41"/>
  <c r="BI39" i="41"/>
  <c r="BH39" i="41"/>
  <c r="BG39" i="41"/>
  <c r="BF39" i="41"/>
  <c r="BE39" i="41"/>
  <c r="BC39" i="41"/>
  <c r="BB39" i="41"/>
  <c r="BA39" i="41"/>
  <c r="AZ39" i="41"/>
  <c r="AY39" i="41"/>
  <c r="AX39" i="41"/>
  <c r="AV39" i="41"/>
  <c r="AU39" i="41"/>
  <c r="AT39" i="41"/>
  <c r="AS39" i="41"/>
  <c r="AR39" i="41"/>
  <c r="AQ39" i="41"/>
  <c r="AO39" i="41"/>
  <c r="AN39" i="41"/>
  <c r="AM39" i="41"/>
  <c r="AL39" i="41"/>
  <c r="AK39" i="41"/>
  <c r="AJ39" i="41"/>
  <c r="AH39" i="41"/>
  <c r="AG39" i="41"/>
  <c r="AF39" i="41"/>
  <c r="AE39" i="41"/>
  <c r="AD39" i="41"/>
  <c r="AC39" i="41"/>
  <c r="AA39" i="41"/>
  <c r="Z39" i="41"/>
  <c r="K39" i="41" s="1"/>
  <c r="Y39" i="41"/>
  <c r="X39" i="41"/>
  <c r="W39" i="41"/>
  <c r="V39" i="41"/>
  <c r="T39" i="41"/>
  <c r="S39" i="41"/>
  <c r="R39" i="41"/>
  <c r="Q39" i="41"/>
  <c r="P39" i="41"/>
  <c r="O39" i="41"/>
  <c r="HV38" i="41"/>
  <c r="HU38" i="41"/>
  <c r="HT38" i="41"/>
  <c r="HS38" i="41"/>
  <c r="HR38" i="41"/>
  <c r="HQ38" i="41"/>
  <c r="HO38" i="41"/>
  <c r="HN38" i="41"/>
  <c r="HM38" i="41"/>
  <c r="HL38" i="41"/>
  <c r="HK38" i="41"/>
  <c r="HJ38" i="41"/>
  <c r="HH38" i="41"/>
  <c r="HG38" i="41"/>
  <c r="HF38" i="41"/>
  <c r="HE38" i="41"/>
  <c r="HD38" i="41"/>
  <c r="HC38" i="41"/>
  <c r="HA38" i="41"/>
  <c r="GZ38" i="41"/>
  <c r="GY38" i="41"/>
  <c r="GX38" i="41"/>
  <c r="GW38" i="41"/>
  <c r="GV38" i="41"/>
  <c r="GT38" i="41"/>
  <c r="GS38" i="41"/>
  <c r="GR38" i="41"/>
  <c r="GQ38" i="41"/>
  <c r="GP38" i="41"/>
  <c r="GO38" i="41"/>
  <c r="GM38" i="41"/>
  <c r="GL38" i="41"/>
  <c r="GK38" i="41"/>
  <c r="GJ38" i="41"/>
  <c r="GI38" i="41"/>
  <c r="GH38" i="41"/>
  <c r="GF38" i="41"/>
  <c r="GE38" i="41"/>
  <c r="GD38" i="41"/>
  <c r="GC38" i="41"/>
  <c r="GB38" i="41"/>
  <c r="GA38" i="41"/>
  <c r="FY38" i="41"/>
  <c r="FX38" i="41"/>
  <c r="FW38" i="41"/>
  <c r="FV38" i="41"/>
  <c r="FU38" i="41"/>
  <c r="FT38" i="41"/>
  <c r="FR38" i="41"/>
  <c r="FQ38" i="41"/>
  <c r="FP38" i="41"/>
  <c r="FO38" i="41"/>
  <c r="FN38" i="41"/>
  <c r="FM38" i="41"/>
  <c r="FK38" i="41"/>
  <c r="FJ38" i="41"/>
  <c r="FI38" i="41"/>
  <c r="FH38" i="41"/>
  <c r="FG38" i="41"/>
  <c r="FF38" i="41"/>
  <c r="FD38" i="41"/>
  <c r="FC38" i="41"/>
  <c r="FB38" i="41"/>
  <c r="FA38" i="41"/>
  <c r="EZ38" i="41"/>
  <c r="EY38" i="41"/>
  <c r="EW38" i="41"/>
  <c r="EV38" i="41"/>
  <c r="EU38" i="41"/>
  <c r="ET38" i="41"/>
  <c r="ES38" i="41"/>
  <c r="ER38" i="41"/>
  <c r="EP38" i="41"/>
  <c r="EO38" i="41"/>
  <c r="EN38" i="41"/>
  <c r="EM38" i="41"/>
  <c r="EL38" i="41"/>
  <c r="EK38" i="41"/>
  <c r="EI38" i="41"/>
  <c r="EH38" i="41"/>
  <c r="EG38" i="41"/>
  <c r="EF38" i="41"/>
  <c r="EE38" i="41"/>
  <c r="ED38" i="41"/>
  <c r="EB38" i="41"/>
  <c r="EA38" i="41"/>
  <c r="DZ38" i="41"/>
  <c r="DY38" i="41"/>
  <c r="DX38" i="41"/>
  <c r="DW38" i="41"/>
  <c r="DU38" i="41"/>
  <c r="DT38" i="41"/>
  <c r="DS38" i="41"/>
  <c r="DR38" i="41"/>
  <c r="DQ38" i="41"/>
  <c r="DP38" i="41"/>
  <c r="DN38" i="41"/>
  <c r="DM38" i="41"/>
  <c r="DL38" i="41"/>
  <c r="DK38" i="41"/>
  <c r="DJ38" i="41"/>
  <c r="DI38" i="41"/>
  <c r="DG38" i="41"/>
  <c r="DF38" i="41"/>
  <c r="DE38" i="41"/>
  <c r="DD38" i="41"/>
  <c r="DC38" i="41"/>
  <c r="DB38" i="41"/>
  <c r="CZ38" i="41"/>
  <c r="CY38" i="41"/>
  <c r="CX38" i="41"/>
  <c r="CW38" i="41"/>
  <c r="CV38" i="41"/>
  <c r="CU38" i="41"/>
  <c r="CS38" i="41"/>
  <c r="CR38" i="41"/>
  <c r="CQ38" i="41"/>
  <c r="CP38" i="41"/>
  <c r="CO38" i="41"/>
  <c r="CN38" i="41"/>
  <c r="CL38" i="41"/>
  <c r="CK38" i="41"/>
  <c r="CJ38" i="41"/>
  <c r="CI38" i="41"/>
  <c r="CH38" i="41"/>
  <c r="CG38" i="41"/>
  <c r="CE38" i="41"/>
  <c r="CD38" i="41"/>
  <c r="CC38" i="41"/>
  <c r="CB38" i="41"/>
  <c r="CA38" i="41"/>
  <c r="BZ38" i="41"/>
  <c r="BX38" i="41"/>
  <c r="BW38" i="41"/>
  <c r="BV38" i="41"/>
  <c r="BU38" i="41"/>
  <c r="BT38" i="41"/>
  <c r="BS38" i="41"/>
  <c r="BQ38" i="41"/>
  <c r="BP38" i="41"/>
  <c r="BO38" i="41"/>
  <c r="BN38" i="41"/>
  <c r="BM38" i="41"/>
  <c r="BL38" i="41"/>
  <c r="BJ38" i="41"/>
  <c r="BI38" i="41"/>
  <c r="BH38" i="41"/>
  <c r="BG38" i="41"/>
  <c r="BF38" i="41"/>
  <c r="BE38" i="41"/>
  <c r="BC38" i="41"/>
  <c r="BB38" i="41"/>
  <c r="BA38" i="41"/>
  <c r="AZ38" i="41"/>
  <c r="AY38" i="41"/>
  <c r="AX38" i="41"/>
  <c r="AV38" i="41"/>
  <c r="AU38" i="41"/>
  <c r="AT38" i="41"/>
  <c r="AS38" i="41"/>
  <c r="AR38" i="41"/>
  <c r="AQ38" i="41"/>
  <c r="AO38" i="41"/>
  <c r="AN38" i="41"/>
  <c r="AM38" i="41"/>
  <c r="AL38" i="41"/>
  <c r="AK38" i="41"/>
  <c r="AJ38" i="41"/>
  <c r="AH38" i="41"/>
  <c r="AG38" i="41"/>
  <c r="AF38" i="41"/>
  <c r="AE38" i="41"/>
  <c r="AD38" i="41"/>
  <c r="AC38" i="41"/>
  <c r="AA38" i="41"/>
  <c r="Z38" i="41"/>
  <c r="Y38" i="41"/>
  <c r="X38" i="41"/>
  <c r="W38" i="41"/>
  <c r="V38" i="41"/>
  <c r="T38" i="41"/>
  <c r="S38" i="41"/>
  <c r="R38" i="41"/>
  <c r="Q38" i="41"/>
  <c r="P38" i="41"/>
  <c r="O38" i="41"/>
  <c r="HV37" i="41"/>
  <c r="HU37" i="41"/>
  <c r="HT37" i="41"/>
  <c r="HS37" i="41"/>
  <c r="HR37" i="41"/>
  <c r="HQ37" i="41"/>
  <c r="HO37" i="41"/>
  <c r="HN37" i="41"/>
  <c r="HM37" i="41"/>
  <c r="HL37" i="41"/>
  <c r="HK37" i="41"/>
  <c r="HJ37" i="41"/>
  <c r="HH37" i="41"/>
  <c r="HG37" i="41"/>
  <c r="HF37" i="41"/>
  <c r="HE37" i="41"/>
  <c r="HD37" i="41"/>
  <c r="HC37" i="41"/>
  <c r="HA37" i="41"/>
  <c r="GZ37" i="41"/>
  <c r="GY37" i="41"/>
  <c r="GX37" i="41"/>
  <c r="GW37" i="41"/>
  <c r="GV37" i="41"/>
  <c r="GT37" i="41"/>
  <c r="GS37" i="41"/>
  <c r="GR37" i="41"/>
  <c r="GQ37" i="41"/>
  <c r="GP37" i="41"/>
  <c r="GO37" i="41"/>
  <c r="GM37" i="41"/>
  <c r="GL37" i="41"/>
  <c r="GK37" i="41"/>
  <c r="GJ37" i="41"/>
  <c r="GI37" i="41"/>
  <c r="GH37" i="41"/>
  <c r="GF37" i="41"/>
  <c r="GE37" i="41"/>
  <c r="GD37" i="41"/>
  <c r="GC37" i="41"/>
  <c r="GB37" i="41"/>
  <c r="GA37" i="41"/>
  <c r="FY37" i="41"/>
  <c r="FX37" i="41"/>
  <c r="FW37" i="41"/>
  <c r="FV37" i="41"/>
  <c r="FU37" i="41"/>
  <c r="FT37" i="41"/>
  <c r="FR37" i="41"/>
  <c r="FQ37" i="41"/>
  <c r="FP37" i="41"/>
  <c r="FO37" i="41"/>
  <c r="FN37" i="41"/>
  <c r="FM37" i="41"/>
  <c r="FK37" i="41"/>
  <c r="FJ37" i="41"/>
  <c r="FI37" i="41"/>
  <c r="FH37" i="41"/>
  <c r="FG37" i="41"/>
  <c r="FF37" i="41"/>
  <c r="FD37" i="41"/>
  <c r="FC37" i="41"/>
  <c r="FB37" i="41"/>
  <c r="FA37" i="41"/>
  <c r="EZ37" i="41"/>
  <c r="EY37" i="41"/>
  <c r="EW37" i="41"/>
  <c r="EV37" i="41"/>
  <c r="EU37" i="41"/>
  <c r="ET37" i="41"/>
  <c r="ES37" i="41"/>
  <c r="ER37" i="41"/>
  <c r="EP37" i="41"/>
  <c r="EO37" i="41"/>
  <c r="EN37" i="41"/>
  <c r="EM37" i="41"/>
  <c r="EL37" i="41"/>
  <c r="EK37" i="41"/>
  <c r="EI37" i="41"/>
  <c r="EH37" i="41"/>
  <c r="EG37" i="41"/>
  <c r="EF37" i="41"/>
  <c r="EE37" i="41"/>
  <c r="ED37" i="41"/>
  <c r="EB37" i="41"/>
  <c r="EA37" i="41"/>
  <c r="DZ37" i="41"/>
  <c r="DY37" i="41"/>
  <c r="DX37" i="41"/>
  <c r="DW37" i="41"/>
  <c r="DU37" i="41"/>
  <c r="DT37" i="41"/>
  <c r="DS37" i="41"/>
  <c r="DR37" i="41"/>
  <c r="DQ37" i="41"/>
  <c r="DP37" i="41"/>
  <c r="DN37" i="41"/>
  <c r="DM37" i="41"/>
  <c r="DL37" i="41"/>
  <c r="DK37" i="41"/>
  <c r="DJ37" i="41"/>
  <c r="DI37" i="41"/>
  <c r="DG37" i="41"/>
  <c r="DF37" i="41"/>
  <c r="DE37" i="41"/>
  <c r="DD37" i="41"/>
  <c r="DC37" i="41"/>
  <c r="DB37" i="41"/>
  <c r="CZ37" i="41"/>
  <c r="CY37" i="41"/>
  <c r="CX37" i="41"/>
  <c r="CW37" i="41"/>
  <c r="CV37" i="41"/>
  <c r="CU37" i="41"/>
  <c r="CS37" i="41"/>
  <c r="CR37" i="41"/>
  <c r="CQ37" i="41"/>
  <c r="CP37" i="41"/>
  <c r="CO37" i="41"/>
  <c r="CN37" i="41"/>
  <c r="CL37" i="41"/>
  <c r="CK37" i="41"/>
  <c r="CJ37" i="41"/>
  <c r="CI37" i="41"/>
  <c r="CH37" i="41"/>
  <c r="CG37" i="41"/>
  <c r="CE37" i="41"/>
  <c r="CD37" i="41"/>
  <c r="CC37" i="41"/>
  <c r="CB37" i="41"/>
  <c r="CA37" i="41"/>
  <c r="BZ37" i="41"/>
  <c r="BX37" i="41"/>
  <c r="BW37" i="41"/>
  <c r="BV37" i="41"/>
  <c r="BU37" i="41"/>
  <c r="BT37" i="41"/>
  <c r="BS37" i="41"/>
  <c r="BQ37" i="41"/>
  <c r="BP37" i="41"/>
  <c r="BO37" i="41"/>
  <c r="BN37" i="41"/>
  <c r="BM37" i="41"/>
  <c r="BL37" i="41"/>
  <c r="BJ37" i="41"/>
  <c r="BI37" i="41"/>
  <c r="BH37" i="41"/>
  <c r="BG37" i="41"/>
  <c r="BF37" i="41"/>
  <c r="BE37" i="41"/>
  <c r="BC37" i="41"/>
  <c r="BB37" i="41"/>
  <c r="BA37" i="41"/>
  <c r="AZ37" i="41"/>
  <c r="AY37" i="41"/>
  <c r="AX37" i="41"/>
  <c r="AV37" i="41"/>
  <c r="AU37" i="41"/>
  <c r="AT37" i="41"/>
  <c r="AS37" i="41"/>
  <c r="AR37" i="41"/>
  <c r="AQ37" i="41"/>
  <c r="AO37" i="41"/>
  <c r="AN37" i="41"/>
  <c r="AM37" i="41"/>
  <c r="AL37" i="41"/>
  <c r="AK37" i="41"/>
  <c r="AJ37" i="41"/>
  <c r="AH37" i="41"/>
  <c r="AG37" i="41"/>
  <c r="AF37" i="41"/>
  <c r="AE37" i="41"/>
  <c r="AD37" i="41"/>
  <c r="AC37" i="41"/>
  <c r="AA37" i="41"/>
  <c r="Z37" i="41"/>
  <c r="Y37" i="41"/>
  <c r="X37" i="41"/>
  <c r="W37" i="41"/>
  <c r="V37" i="41"/>
  <c r="T37" i="41"/>
  <c r="S37" i="41"/>
  <c r="R37" i="41"/>
  <c r="Q37" i="41"/>
  <c r="P37" i="41"/>
  <c r="O37" i="41"/>
  <c r="HV36" i="41"/>
  <c r="HU36" i="41"/>
  <c r="HT36" i="41"/>
  <c r="HS36" i="41"/>
  <c r="HR36" i="41"/>
  <c r="HQ36" i="41"/>
  <c r="HO36" i="41"/>
  <c r="HN36" i="41"/>
  <c r="HM36" i="41"/>
  <c r="HL36" i="41"/>
  <c r="HK36" i="41"/>
  <c r="HJ36" i="41"/>
  <c r="HH36" i="41"/>
  <c r="HG36" i="41"/>
  <c r="HF36" i="41"/>
  <c r="HE36" i="41"/>
  <c r="HD36" i="41"/>
  <c r="HC36" i="41"/>
  <c r="HA36" i="41"/>
  <c r="GZ36" i="41"/>
  <c r="GY36" i="41"/>
  <c r="GX36" i="41"/>
  <c r="GW36" i="41"/>
  <c r="GV36" i="41"/>
  <c r="GT36" i="41"/>
  <c r="GS36" i="41"/>
  <c r="GR36" i="41"/>
  <c r="GQ36" i="41"/>
  <c r="GP36" i="41"/>
  <c r="GO36" i="41"/>
  <c r="GM36" i="41"/>
  <c r="GL36" i="41"/>
  <c r="GK36" i="41"/>
  <c r="GJ36" i="41"/>
  <c r="GI36" i="41"/>
  <c r="GH36" i="41"/>
  <c r="GF36" i="41"/>
  <c r="GE36" i="41"/>
  <c r="GD36" i="41"/>
  <c r="GC36" i="41"/>
  <c r="GB36" i="41"/>
  <c r="GA36" i="41"/>
  <c r="FY36" i="41"/>
  <c r="FX36" i="41"/>
  <c r="FW36" i="41"/>
  <c r="FV36" i="41"/>
  <c r="FU36" i="41"/>
  <c r="FT36" i="41"/>
  <c r="FR36" i="41"/>
  <c r="FQ36" i="41"/>
  <c r="FP36" i="41"/>
  <c r="FO36" i="41"/>
  <c r="FN36" i="41"/>
  <c r="FM36" i="41"/>
  <c r="FK36" i="41"/>
  <c r="FJ36" i="41"/>
  <c r="FI36" i="41"/>
  <c r="FH36" i="41"/>
  <c r="FG36" i="41"/>
  <c r="FF36" i="41"/>
  <c r="FD36" i="41"/>
  <c r="FC36" i="41"/>
  <c r="FB36" i="41"/>
  <c r="FA36" i="41"/>
  <c r="EZ36" i="41"/>
  <c r="EY36" i="41"/>
  <c r="EW36" i="41"/>
  <c r="EV36" i="41"/>
  <c r="EU36" i="41"/>
  <c r="ET36" i="41"/>
  <c r="ES36" i="41"/>
  <c r="ER36" i="41"/>
  <c r="EP36" i="41"/>
  <c r="EO36" i="41"/>
  <c r="EN36" i="41"/>
  <c r="EM36" i="41"/>
  <c r="EL36" i="41"/>
  <c r="EK36" i="41"/>
  <c r="EI36" i="41"/>
  <c r="EH36" i="41"/>
  <c r="EG36" i="41"/>
  <c r="EF36" i="41"/>
  <c r="EE36" i="41"/>
  <c r="ED36" i="41"/>
  <c r="EB36" i="41"/>
  <c r="EA36" i="41"/>
  <c r="DZ36" i="41"/>
  <c r="DY36" i="41"/>
  <c r="DX36" i="41"/>
  <c r="DW36" i="41"/>
  <c r="DU36" i="41"/>
  <c r="DT36" i="41"/>
  <c r="DS36" i="41"/>
  <c r="DR36" i="41"/>
  <c r="DQ36" i="41"/>
  <c r="DP36" i="41"/>
  <c r="DN36" i="41"/>
  <c r="DM36" i="41"/>
  <c r="DL36" i="41"/>
  <c r="DK36" i="41"/>
  <c r="DJ36" i="41"/>
  <c r="DI36" i="41"/>
  <c r="DG36" i="41"/>
  <c r="DF36" i="41"/>
  <c r="DE36" i="41"/>
  <c r="DD36" i="41"/>
  <c r="DC36" i="41"/>
  <c r="DB36" i="41"/>
  <c r="CZ36" i="41"/>
  <c r="CY36" i="41"/>
  <c r="CX36" i="41"/>
  <c r="CW36" i="41"/>
  <c r="CV36" i="41"/>
  <c r="CU36" i="41"/>
  <c r="CS36" i="41"/>
  <c r="CR36" i="41"/>
  <c r="CQ36" i="41"/>
  <c r="CP36" i="41"/>
  <c r="CO36" i="41"/>
  <c r="CN36" i="41"/>
  <c r="CL36" i="41"/>
  <c r="CK36" i="41"/>
  <c r="CJ36" i="41"/>
  <c r="CI36" i="41"/>
  <c r="CH36" i="41"/>
  <c r="CG36" i="41"/>
  <c r="CE36" i="41"/>
  <c r="CD36" i="41"/>
  <c r="CC36" i="41"/>
  <c r="CB36" i="41"/>
  <c r="CA36" i="41"/>
  <c r="BZ36" i="41"/>
  <c r="BX36" i="41"/>
  <c r="BW36" i="41"/>
  <c r="BV36" i="41"/>
  <c r="BU36" i="41"/>
  <c r="BT36" i="41"/>
  <c r="BS36" i="41"/>
  <c r="BQ36" i="41"/>
  <c r="BP36" i="41"/>
  <c r="BO36" i="41"/>
  <c r="BN36" i="41"/>
  <c r="BM36" i="41"/>
  <c r="BL36" i="41"/>
  <c r="BJ36" i="41"/>
  <c r="BI36" i="41"/>
  <c r="BH36" i="41"/>
  <c r="BG36" i="41"/>
  <c r="BF36" i="41"/>
  <c r="BE36" i="41"/>
  <c r="BC36" i="41"/>
  <c r="BB36" i="41"/>
  <c r="BA36" i="41"/>
  <c r="AZ36" i="41"/>
  <c r="AY36" i="41"/>
  <c r="AX36" i="41"/>
  <c r="AV36" i="41"/>
  <c r="AU36" i="41"/>
  <c r="AT36" i="41"/>
  <c r="AS36" i="41"/>
  <c r="AR36" i="41"/>
  <c r="AQ36" i="41"/>
  <c r="AO36" i="41"/>
  <c r="AN36" i="41"/>
  <c r="AM36" i="41"/>
  <c r="AL36" i="41"/>
  <c r="AK36" i="41"/>
  <c r="AJ36" i="41"/>
  <c r="AH36" i="41"/>
  <c r="AG36" i="41"/>
  <c r="AF36" i="41"/>
  <c r="AE36" i="41"/>
  <c r="AD36" i="41"/>
  <c r="AC36" i="41"/>
  <c r="AA36" i="41"/>
  <c r="Z36" i="41"/>
  <c r="Y36" i="41"/>
  <c r="X36" i="41"/>
  <c r="W36" i="41"/>
  <c r="V36" i="41"/>
  <c r="T36" i="41"/>
  <c r="S36" i="41"/>
  <c r="R36" i="41"/>
  <c r="Q36" i="41"/>
  <c r="P36" i="41"/>
  <c r="O36" i="41"/>
  <c r="HV35" i="41"/>
  <c r="HU35" i="41"/>
  <c r="HT35" i="41"/>
  <c r="HS35" i="41"/>
  <c r="HR35" i="41"/>
  <c r="HQ35" i="41"/>
  <c r="HO35" i="41"/>
  <c r="HN35" i="41"/>
  <c r="HM35" i="41"/>
  <c r="HL35" i="41"/>
  <c r="HK35" i="41"/>
  <c r="HJ35" i="41"/>
  <c r="HH35" i="41"/>
  <c r="HG35" i="41"/>
  <c r="HF35" i="41"/>
  <c r="HE35" i="41"/>
  <c r="HD35" i="41"/>
  <c r="HC35" i="41"/>
  <c r="HA35" i="41"/>
  <c r="GZ35" i="41"/>
  <c r="GY35" i="41"/>
  <c r="GX35" i="41"/>
  <c r="GW35" i="41"/>
  <c r="GV35" i="41"/>
  <c r="GT35" i="41"/>
  <c r="GS35" i="41"/>
  <c r="GR35" i="41"/>
  <c r="GQ35" i="41"/>
  <c r="GP35" i="41"/>
  <c r="GO35" i="41"/>
  <c r="GM35" i="41"/>
  <c r="GL35" i="41"/>
  <c r="GK35" i="41"/>
  <c r="GJ35" i="41"/>
  <c r="GI35" i="41"/>
  <c r="GH35" i="41"/>
  <c r="GF35" i="41"/>
  <c r="GE35" i="41"/>
  <c r="GD35" i="41"/>
  <c r="GC35" i="41"/>
  <c r="GB35" i="41"/>
  <c r="GA35" i="41"/>
  <c r="FY35" i="41"/>
  <c r="FX35" i="41"/>
  <c r="FW35" i="41"/>
  <c r="FV35" i="41"/>
  <c r="FU35" i="41"/>
  <c r="FT35" i="41"/>
  <c r="FR35" i="41"/>
  <c r="FQ35" i="41"/>
  <c r="FP35" i="41"/>
  <c r="FO35" i="41"/>
  <c r="FN35" i="41"/>
  <c r="FM35" i="41"/>
  <c r="FK35" i="41"/>
  <c r="FJ35" i="41"/>
  <c r="FI35" i="41"/>
  <c r="FH35" i="41"/>
  <c r="FG35" i="41"/>
  <c r="FF35" i="41"/>
  <c r="FD35" i="41"/>
  <c r="FC35" i="41"/>
  <c r="FB35" i="41"/>
  <c r="FA35" i="41"/>
  <c r="EZ35" i="41"/>
  <c r="EY35" i="41"/>
  <c r="EW35" i="41"/>
  <c r="EV35" i="41"/>
  <c r="EU35" i="41"/>
  <c r="ET35" i="41"/>
  <c r="ES35" i="41"/>
  <c r="ER35" i="41"/>
  <c r="EP35" i="41"/>
  <c r="EO35" i="41"/>
  <c r="EN35" i="41"/>
  <c r="EM35" i="41"/>
  <c r="EL35" i="41"/>
  <c r="EK35" i="41"/>
  <c r="EI35" i="41"/>
  <c r="EH35" i="41"/>
  <c r="EG35" i="41"/>
  <c r="EF35" i="41"/>
  <c r="EE35" i="41"/>
  <c r="ED35" i="41"/>
  <c r="EB35" i="41"/>
  <c r="EA35" i="41"/>
  <c r="DZ35" i="41"/>
  <c r="DY35" i="41"/>
  <c r="DX35" i="41"/>
  <c r="DW35" i="41"/>
  <c r="DU35" i="41"/>
  <c r="DT35" i="41"/>
  <c r="DS35" i="41"/>
  <c r="DR35" i="41"/>
  <c r="DQ35" i="41"/>
  <c r="DP35" i="41"/>
  <c r="DN35" i="41"/>
  <c r="DM35" i="41"/>
  <c r="DL35" i="41"/>
  <c r="DK35" i="41"/>
  <c r="DJ35" i="41"/>
  <c r="DI35" i="41"/>
  <c r="DG35" i="41"/>
  <c r="DF35" i="41"/>
  <c r="DE35" i="41"/>
  <c r="DD35" i="41"/>
  <c r="DC35" i="41"/>
  <c r="DB35" i="41"/>
  <c r="CZ35" i="41"/>
  <c r="CY35" i="41"/>
  <c r="CX35" i="41"/>
  <c r="CW35" i="41"/>
  <c r="CV35" i="41"/>
  <c r="CU35" i="41"/>
  <c r="CS35" i="41"/>
  <c r="CR35" i="41"/>
  <c r="CQ35" i="41"/>
  <c r="CP35" i="41"/>
  <c r="CO35" i="41"/>
  <c r="CN35" i="41"/>
  <c r="CL35" i="41"/>
  <c r="CK35" i="41"/>
  <c r="CJ35" i="41"/>
  <c r="CI35" i="41"/>
  <c r="CH35" i="41"/>
  <c r="CG35" i="41"/>
  <c r="CE35" i="41"/>
  <c r="CD35" i="41"/>
  <c r="CC35" i="41"/>
  <c r="CB35" i="41"/>
  <c r="CA35" i="41"/>
  <c r="BZ35" i="41"/>
  <c r="BX35" i="41"/>
  <c r="BW35" i="41"/>
  <c r="BV35" i="41"/>
  <c r="BU35" i="41"/>
  <c r="BT35" i="41"/>
  <c r="BS35" i="41"/>
  <c r="BQ35" i="41"/>
  <c r="BP35" i="41"/>
  <c r="BO35" i="41"/>
  <c r="BN35" i="41"/>
  <c r="BM35" i="41"/>
  <c r="BL35" i="41"/>
  <c r="BJ35" i="41"/>
  <c r="BI35" i="41"/>
  <c r="BH35" i="41"/>
  <c r="BG35" i="41"/>
  <c r="BF35" i="41"/>
  <c r="BE35" i="41"/>
  <c r="BC35" i="41"/>
  <c r="BB35" i="41"/>
  <c r="BA35" i="41"/>
  <c r="AZ35" i="41"/>
  <c r="AY35" i="41"/>
  <c r="AX35" i="41"/>
  <c r="AV35" i="41"/>
  <c r="AU35" i="41"/>
  <c r="AT35" i="41"/>
  <c r="AS35" i="41"/>
  <c r="AR35" i="41"/>
  <c r="AQ35" i="41"/>
  <c r="AO35" i="41"/>
  <c r="AN35" i="41"/>
  <c r="AM35" i="41"/>
  <c r="AL35" i="41"/>
  <c r="AK35" i="41"/>
  <c r="AJ35" i="41"/>
  <c r="AH35" i="41"/>
  <c r="AG35" i="41"/>
  <c r="AF35" i="41"/>
  <c r="AE35" i="41"/>
  <c r="AD35" i="41"/>
  <c r="AC35" i="41"/>
  <c r="AA35" i="41"/>
  <c r="Z35" i="41"/>
  <c r="Y35" i="41"/>
  <c r="X35" i="41"/>
  <c r="W35" i="41"/>
  <c r="V35" i="41"/>
  <c r="T35" i="41"/>
  <c r="S35" i="41"/>
  <c r="R35" i="41"/>
  <c r="Q35" i="41"/>
  <c r="P35" i="41"/>
  <c r="O35" i="41"/>
  <c r="HV34" i="41"/>
  <c r="HU34" i="41"/>
  <c r="HT34" i="41"/>
  <c r="HS34" i="41"/>
  <c r="HR34" i="41"/>
  <c r="HQ34" i="41"/>
  <c r="HO34" i="41"/>
  <c r="HN34" i="41"/>
  <c r="HM34" i="41"/>
  <c r="HL34" i="41"/>
  <c r="HK34" i="41"/>
  <c r="HJ34" i="41"/>
  <c r="HH34" i="41"/>
  <c r="HG34" i="41"/>
  <c r="HF34" i="41"/>
  <c r="HE34" i="41"/>
  <c r="HD34" i="41"/>
  <c r="HC34" i="41"/>
  <c r="HA34" i="41"/>
  <c r="GZ34" i="41"/>
  <c r="GY34" i="41"/>
  <c r="GX34" i="41"/>
  <c r="GW34" i="41"/>
  <c r="GV34" i="41"/>
  <c r="GT34" i="41"/>
  <c r="GS34" i="41"/>
  <c r="GR34" i="41"/>
  <c r="GQ34" i="41"/>
  <c r="GP34" i="41"/>
  <c r="GO34" i="41"/>
  <c r="GM34" i="41"/>
  <c r="GL34" i="41"/>
  <c r="GK34" i="41"/>
  <c r="GJ34" i="41"/>
  <c r="GI34" i="41"/>
  <c r="GH34" i="41"/>
  <c r="GF34" i="41"/>
  <c r="GE34" i="41"/>
  <c r="GD34" i="41"/>
  <c r="GC34" i="41"/>
  <c r="GB34" i="41"/>
  <c r="GA34" i="41"/>
  <c r="FY34" i="41"/>
  <c r="FX34" i="41"/>
  <c r="FW34" i="41"/>
  <c r="FV34" i="41"/>
  <c r="FU34" i="41"/>
  <c r="FT34" i="41"/>
  <c r="FR34" i="41"/>
  <c r="FQ34" i="41"/>
  <c r="FP34" i="41"/>
  <c r="FO34" i="41"/>
  <c r="FN34" i="41"/>
  <c r="FM34" i="41"/>
  <c r="FK34" i="41"/>
  <c r="FJ34" i="41"/>
  <c r="FI34" i="41"/>
  <c r="FH34" i="41"/>
  <c r="FG34" i="41"/>
  <c r="FF34" i="41"/>
  <c r="FD34" i="41"/>
  <c r="FC34" i="41"/>
  <c r="FB34" i="41"/>
  <c r="FA34" i="41"/>
  <c r="EZ34" i="41"/>
  <c r="EY34" i="41"/>
  <c r="EW34" i="41"/>
  <c r="EV34" i="41"/>
  <c r="EU34" i="41"/>
  <c r="ET34" i="41"/>
  <c r="ES34" i="41"/>
  <c r="ER34" i="41"/>
  <c r="EP34" i="41"/>
  <c r="EO34" i="41"/>
  <c r="EN34" i="41"/>
  <c r="EM34" i="41"/>
  <c r="EL34" i="41"/>
  <c r="EK34" i="41"/>
  <c r="EI34" i="41"/>
  <c r="EH34" i="41"/>
  <c r="EG34" i="41"/>
  <c r="EF34" i="41"/>
  <c r="EE34" i="41"/>
  <c r="ED34" i="41"/>
  <c r="EB34" i="41"/>
  <c r="EA34" i="41"/>
  <c r="DZ34" i="41"/>
  <c r="DY34" i="41"/>
  <c r="DX34" i="41"/>
  <c r="DW34" i="41"/>
  <c r="DU34" i="41"/>
  <c r="DT34" i="41"/>
  <c r="DS34" i="41"/>
  <c r="DR34" i="41"/>
  <c r="DQ34" i="41"/>
  <c r="DP34" i="41"/>
  <c r="DN34" i="41"/>
  <c r="DM34" i="41"/>
  <c r="DL34" i="41"/>
  <c r="DK34" i="41"/>
  <c r="DJ34" i="41"/>
  <c r="DI34" i="41"/>
  <c r="DG34" i="41"/>
  <c r="DF34" i="41"/>
  <c r="DE34" i="41"/>
  <c r="DD34" i="41"/>
  <c r="DC34" i="41"/>
  <c r="DB34" i="41"/>
  <c r="CZ34" i="41"/>
  <c r="CY34" i="41"/>
  <c r="CX34" i="41"/>
  <c r="CW34" i="41"/>
  <c r="CV34" i="41"/>
  <c r="CU34" i="41"/>
  <c r="CS34" i="41"/>
  <c r="CR34" i="41"/>
  <c r="CQ34" i="41"/>
  <c r="CP34" i="41"/>
  <c r="CO34" i="41"/>
  <c r="CN34" i="41"/>
  <c r="CL34" i="41"/>
  <c r="CK34" i="41"/>
  <c r="CJ34" i="41"/>
  <c r="CI34" i="41"/>
  <c r="CH34" i="41"/>
  <c r="CG34" i="41"/>
  <c r="CE34" i="41"/>
  <c r="CD34" i="41"/>
  <c r="CC34" i="41"/>
  <c r="CB34" i="41"/>
  <c r="CA34" i="41"/>
  <c r="BZ34" i="41"/>
  <c r="BX34" i="41"/>
  <c r="BW34" i="41"/>
  <c r="BV34" i="41"/>
  <c r="BU34" i="41"/>
  <c r="BT34" i="41"/>
  <c r="BS34" i="41"/>
  <c r="BQ34" i="41"/>
  <c r="BP34" i="41"/>
  <c r="BO34" i="41"/>
  <c r="BN34" i="41"/>
  <c r="BM34" i="41"/>
  <c r="BL34" i="41"/>
  <c r="BJ34" i="41"/>
  <c r="BI34" i="41"/>
  <c r="BH34" i="41"/>
  <c r="BG34" i="41"/>
  <c r="BF34" i="41"/>
  <c r="BE34" i="41"/>
  <c r="BC34" i="41"/>
  <c r="BB34" i="41"/>
  <c r="BA34" i="41"/>
  <c r="AZ34" i="41"/>
  <c r="AY34" i="41"/>
  <c r="AX34" i="41"/>
  <c r="AV34" i="41"/>
  <c r="AU34" i="41"/>
  <c r="AT34" i="41"/>
  <c r="AS34" i="41"/>
  <c r="AR34" i="41"/>
  <c r="AQ34" i="41"/>
  <c r="AO34" i="41"/>
  <c r="AN34" i="41"/>
  <c r="AM34" i="41"/>
  <c r="AL34" i="41"/>
  <c r="AK34" i="41"/>
  <c r="AJ34" i="41"/>
  <c r="AH34" i="41"/>
  <c r="AG34" i="41"/>
  <c r="AF34" i="41"/>
  <c r="AE34" i="41"/>
  <c r="AD34" i="41"/>
  <c r="AC34" i="41"/>
  <c r="AA34" i="41"/>
  <c r="Z34" i="41"/>
  <c r="Y34" i="41"/>
  <c r="X34" i="41"/>
  <c r="W34" i="41"/>
  <c r="V34" i="41"/>
  <c r="T34" i="41"/>
  <c r="S34" i="41"/>
  <c r="R34" i="41"/>
  <c r="Q34" i="41"/>
  <c r="P34" i="41"/>
  <c r="O34" i="41"/>
  <c r="HV33" i="41"/>
  <c r="HU33" i="41"/>
  <c r="HT33" i="41"/>
  <c r="HS33" i="41"/>
  <c r="HR33" i="41"/>
  <c r="HQ33" i="41"/>
  <c r="HO33" i="41"/>
  <c r="HN33" i="41"/>
  <c r="HM33" i="41"/>
  <c r="HL33" i="41"/>
  <c r="HK33" i="41"/>
  <c r="HJ33" i="41"/>
  <c r="HH33" i="41"/>
  <c r="HG33" i="41"/>
  <c r="HF33" i="41"/>
  <c r="HE33" i="41"/>
  <c r="HD33" i="41"/>
  <c r="HC33" i="41"/>
  <c r="HA33" i="41"/>
  <c r="GZ33" i="41"/>
  <c r="GY33" i="41"/>
  <c r="GX33" i="41"/>
  <c r="GW33" i="41"/>
  <c r="GV33" i="41"/>
  <c r="GT33" i="41"/>
  <c r="GS33" i="41"/>
  <c r="GR33" i="41"/>
  <c r="GQ33" i="41"/>
  <c r="GP33" i="41"/>
  <c r="GO33" i="41"/>
  <c r="GM33" i="41"/>
  <c r="GL33" i="41"/>
  <c r="GK33" i="41"/>
  <c r="GJ33" i="41"/>
  <c r="GI33" i="41"/>
  <c r="GH33" i="41"/>
  <c r="GF33" i="41"/>
  <c r="GE33" i="41"/>
  <c r="GD33" i="41"/>
  <c r="GC33" i="41"/>
  <c r="GB33" i="41"/>
  <c r="GA33" i="41"/>
  <c r="FY33" i="41"/>
  <c r="FX33" i="41"/>
  <c r="FW33" i="41"/>
  <c r="FV33" i="41"/>
  <c r="FU33" i="41"/>
  <c r="FT33" i="41"/>
  <c r="FR33" i="41"/>
  <c r="FQ33" i="41"/>
  <c r="FP33" i="41"/>
  <c r="FO33" i="41"/>
  <c r="FN33" i="41"/>
  <c r="FM33" i="41"/>
  <c r="FK33" i="41"/>
  <c r="FJ33" i="41"/>
  <c r="FI33" i="41"/>
  <c r="FH33" i="41"/>
  <c r="FG33" i="41"/>
  <c r="FF33" i="41"/>
  <c r="FD33" i="41"/>
  <c r="FC33" i="41"/>
  <c r="FB33" i="41"/>
  <c r="FA33" i="41"/>
  <c r="EZ33" i="41"/>
  <c r="EY33" i="41"/>
  <c r="EW33" i="41"/>
  <c r="EV33" i="41"/>
  <c r="EU33" i="41"/>
  <c r="ET33" i="41"/>
  <c r="ES33" i="41"/>
  <c r="ER33" i="41"/>
  <c r="EP33" i="41"/>
  <c r="EO33" i="41"/>
  <c r="EN33" i="41"/>
  <c r="EM33" i="41"/>
  <c r="EL33" i="41"/>
  <c r="EK33" i="41"/>
  <c r="EI33" i="41"/>
  <c r="EH33" i="41"/>
  <c r="EG33" i="41"/>
  <c r="EF33" i="41"/>
  <c r="EE33" i="41"/>
  <c r="ED33" i="41"/>
  <c r="EB33" i="41"/>
  <c r="EA33" i="41"/>
  <c r="DZ33" i="41"/>
  <c r="DY33" i="41"/>
  <c r="DX33" i="41"/>
  <c r="DW33" i="41"/>
  <c r="DU33" i="41"/>
  <c r="DT33" i="41"/>
  <c r="DS33" i="41"/>
  <c r="DR33" i="41"/>
  <c r="DQ33" i="41"/>
  <c r="DP33" i="41"/>
  <c r="DN33" i="41"/>
  <c r="DM33" i="41"/>
  <c r="DL33" i="41"/>
  <c r="DK33" i="41"/>
  <c r="DJ33" i="41"/>
  <c r="DI33" i="41"/>
  <c r="DG33" i="41"/>
  <c r="DF33" i="41"/>
  <c r="DE33" i="41"/>
  <c r="DD33" i="41"/>
  <c r="DC33" i="41"/>
  <c r="DB33" i="41"/>
  <c r="CZ33" i="41"/>
  <c r="CY33" i="41"/>
  <c r="CX33" i="41"/>
  <c r="CW33" i="41"/>
  <c r="CV33" i="41"/>
  <c r="CU33" i="41"/>
  <c r="CS33" i="41"/>
  <c r="CR33" i="41"/>
  <c r="CQ33" i="41"/>
  <c r="CP33" i="41"/>
  <c r="CO33" i="41"/>
  <c r="CN33" i="41"/>
  <c r="CL33" i="41"/>
  <c r="CK33" i="41"/>
  <c r="CJ33" i="41"/>
  <c r="CI33" i="41"/>
  <c r="CH33" i="41"/>
  <c r="CG33" i="41"/>
  <c r="CE33" i="41"/>
  <c r="CD33" i="41"/>
  <c r="CC33" i="41"/>
  <c r="CB33" i="41"/>
  <c r="CA33" i="41"/>
  <c r="BZ33" i="41"/>
  <c r="BX33" i="41"/>
  <c r="BW33" i="41"/>
  <c r="BV33" i="41"/>
  <c r="BU33" i="41"/>
  <c r="BT33" i="41"/>
  <c r="BS33" i="41"/>
  <c r="BQ33" i="41"/>
  <c r="BP33" i="41"/>
  <c r="BO33" i="41"/>
  <c r="BN33" i="41"/>
  <c r="BM33" i="41"/>
  <c r="BL33" i="41"/>
  <c r="BJ33" i="41"/>
  <c r="BI33" i="41"/>
  <c r="BH33" i="41"/>
  <c r="BG33" i="41"/>
  <c r="BF33" i="41"/>
  <c r="BE33" i="41"/>
  <c r="BC33" i="41"/>
  <c r="BB33" i="41"/>
  <c r="BA33" i="41"/>
  <c r="AZ33" i="41"/>
  <c r="AY33" i="41"/>
  <c r="AX33" i="41"/>
  <c r="AV33" i="41"/>
  <c r="AU33" i="41"/>
  <c r="AT33" i="41"/>
  <c r="AS33" i="41"/>
  <c r="AR33" i="41"/>
  <c r="AQ33" i="41"/>
  <c r="AO33" i="41"/>
  <c r="AN33" i="41"/>
  <c r="AM33" i="41"/>
  <c r="AL33" i="41"/>
  <c r="AK33" i="41"/>
  <c r="AJ33" i="41"/>
  <c r="AH33" i="41"/>
  <c r="AG33" i="41"/>
  <c r="AF33" i="41"/>
  <c r="AE33" i="41"/>
  <c r="AD33" i="41"/>
  <c r="AC33" i="41"/>
  <c r="AA33" i="41"/>
  <c r="Z33" i="41"/>
  <c r="Y33" i="41"/>
  <c r="X33" i="41"/>
  <c r="W33" i="41"/>
  <c r="V33" i="41"/>
  <c r="T33" i="41"/>
  <c r="S33" i="41"/>
  <c r="R33" i="41"/>
  <c r="Q33" i="41"/>
  <c r="P33" i="41"/>
  <c r="O33" i="41"/>
  <c r="HV32" i="41"/>
  <c r="HU32" i="41"/>
  <c r="HT32" i="41"/>
  <c r="HS32" i="41"/>
  <c r="HR32" i="41"/>
  <c r="HQ32" i="41"/>
  <c r="HO32" i="41"/>
  <c r="HN32" i="41"/>
  <c r="HM32" i="41"/>
  <c r="HL32" i="41"/>
  <c r="HK32" i="41"/>
  <c r="HJ32" i="41"/>
  <c r="HH32" i="41"/>
  <c r="HG32" i="41"/>
  <c r="HF32" i="41"/>
  <c r="HE32" i="41"/>
  <c r="HD32" i="41"/>
  <c r="HC32" i="41"/>
  <c r="HA32" i="41"/>
  <c r="GZ32" i="41"/>
  <c r="GY32" i="41"/>
  <c r="GX32" i="41"/>
  <c r="GW32" i="41"/>
  <c r="GV32" i="41"/>
  <c r="GT32" i="41"/>
  <c r="GS32" i="41"/>
  <c r="GR32" i="41"/>
  <c r="GQ32" i="41"/>
  <c r="GP32" i="41"/>
  <c r="GO32" i="41"/>
  <c r="GM32" i="41"/>
  <c r="GL32" i="41"/>
  <c r="GK32" i="41"/>
  <c r="GJ32" i="41"/>
  <c r="GI32" i="41"/>
  <c r="GH32" i="41"/>
  <c r="GF32" i="41"/>
  <c r="GE32" i="41"/>
  <c r="GD32" i="41"/>
  <c r="GC32" i="41"/>
  <c r="GB32" i="41"/>
  <c r="GA32" i="41"/>
  <c r="FY32" i="41"/>
  <c r="FX32" i="41"/>
  <c r="FW32" i="41"/>
  <c r="FV32" i="41"/>
  <c r="FU32" i="41"/>
  <c r="FT32" i="41"/>
  <c r="FR32" i="41"/>
  <c r="FQ32" i="41"/>
  <c r="FP32" i="41"/>
  <c r="FO32" i="41"/>
  <c r="FN32" i="41"/>
  <c r="FM32" i="41"/>
  <c r="FK32" i="41"/>
  <c r="FJ32" i="41"/>
  <c r="FI32" i="41"/>
  <c r="FH32" i="41"/>
  <c r="FG32" i="41"/>
  <c r="FF32" i="41"/>
  <c r="FD32" i="41"/>
  <c r="FC32" i="41"/>
  <c r="FB32" i="41"/>
  <c r="FA32" i="41"/>
  <c r="EZ32" i="41"/>
  <c r="EY32" i="41"/>
  <c r="EW32" i="41"/>
  <c r="EV32" i="41"/>
  <c r="EU32" i="41"/>
  <c r="ET32" i="41"/>
  <c r="ES32" i="41"/>
  <c r="ER32" i="41"/>
  <c r="EP32" i="41"/>
  <c r="EO32" i="41"/>
  <c r="EN32" i="41"/>
  <c r="EM32" i="41"/>
  <c r="EL32" i="41"/>
  <c r="EK32" i="41"/>
  <c r="EI32" i="41"/>
  <c r="EH32" i="41"/>
  <c r="EG32" i="41"/>
  <c r="EF32" i="41"/>
  <c r="EE32" i="41"/>
  <c r="ED32" i="41"/>
  <c r="EB32" i="41"/>
  <c r="EA32" i="41"/>
  <c r="DZ32" i="41"/>
  <c r="DY32" i="41"/>
  <c r="DX32" i="41"/>
  <c r="DW32" i="41"/>
  <c r="DU32" i="41"/>
  <c r="DT32" i="41"/>
  <c r="DS32" i="41"/>
  <c r="DR32" i="41"/>
  <c r="DQ32" i="41"/>
  <c r="DP32" i="41"/>
  <c r="DN32" i="41"/>
  <c r="DM32" i="41"/>
  <c r="DL32" i="41"/>
  <c r="DK32" i="41"/>
  <c r="DJ32" i="41"/>
  <c r="DI32" i="41"/>
  <c r="DG32" i="41"/>
  <c r="DF32" i="41"/>
  <c r="DE32" i="41"/>
  <c r="DD32" i="41"/>
  <c r="DC32" i="41"/>
  <c r="DB32" i="41"/>
  <c r="CZ32" i="41"/>
  <c r="CY32" i="41"/>
  <c r="CX32" i="41"/>
  <c r="CW32" i="41"/>
  <c r="CV32" i="41"/>
  <c r="CU32" i="41"/>
  <c r="CS32" i="41"/>
  <c r="CR32" i="41"/>
  <c r="CQ32" i="41"/>
  <c r="CP32" i="41"/>
  <c r="CO32" i="41"/>
  <c r="CN32" i="41"/>
  <c r="CL32" i="41"/>
  <c r="CK32" i="41"/>
  <c r="CJ32" i="41"/>
  <c r="CI32" i="41"/>
  <c r="CH32" i="41"/>
  <c r="CG32" i="41"/>
  <c r="CE32" i="41"/>
  <c r="CD32" i="41"/>
  <c r="CC32" i="41"/>
  <c r="CB32" i="41"/>
  <c r="CA32" i="41"/>
  <c r="BZ32" i="41"/>
  <c r="BX32" i="41"/>
  <c r="BW32" i="41"/>
  <c r="BV32" i="41"/>
  <c r="BU32" i="41"/>
  <c r="BT32" i="41"/>
  <c r="BS32" i="41"/>
  <c r="BQ32" i="41"/>
  <c r="BP32" i="41"/>
  <c r="BO32" i="41"/>
  <c r="BN32" i="41"/>
  <c r="BM32" i="41"/>
  <c r="BL32" i="41"/>
  <c r="BJ32" i="41"/>
  <c r="BI32" i="41"/>
  <c r="BH32" i="41"/>
  <c r="BG32" i="41"/>
  <c r="BF32" i="41"/>
  <c r="BE32" i="41"/>
  <c r="BC32" i="41"/>
  <c r="BB32" i="41"/>
  <c r="BA32" i="41"/>
  <c r="AZ32" i="41"/>
  <c r="AY32" i="41"/>
  <c r="AX32" i="41"/>
  <c r="AV32" i="41"/>
  <c r="AU32" i="41"/>
  <c r="AT32" i="41"/>
  <c r="AS32" i="41"/>
  <c r="AR32" i="41"/>
  <c r="AQ32" i="41"/>
  <c r="AO32" i="41"/>
  <c r="AN32" i="41"/>
  <c r="AM32" i="41"/>
  <c r="AL32" i="41"/>
  <c r="AK32" i="41"/>
  <c r="AJ32" i="41"/>
  <c r="AH32" i="41"/>
  <c r="AG32" i="41"/>
  <c r="AF32" i="41"/>
  <c r="AE32" i="41"/>
  <c r="AD32" i="41"/>
  <c r="AC32" i="41"/>
  <c r="AA32" i="41"/>
  <c r="Z32" i="41"/>
  <c r="Y32" i="41"/>
  <c r="X32" i="41"/>
  <c r="W32" i="41"/>
  <c r="V32" i="41"/>
  <c r="T32" i="41"/>
  <c r="S32" i="41"/>
  <c r="R32" i="41"/>
  <c r="Q32" i="41"/>
  <c r="P32" i="41"/>
  <c r="O32" i="41"/>
  <c r="HV31" i="41"/>
  <c r="HU31" i="41"/>
  <c r="HT31" i="41"/>
  <c r="HS31" i="41"/>
  <c r="HR31" i="41"/>
  <c r="HQ31" i="41"/>
  <c r="HO31" i="41"/>
  <c r="HN31" i="41"/>
  <c r="HM31" i="41"/>
  <c r="HL31" i="41"/>
  <c r="HK31" i="41"/>
  <c r="HJ31" i="41"/>
  <c r="HH31" i="41"/>
  <c r="HG31" i="41"/>
  <c r="HF31" i="41"/>
  <c r="HE31" i="41"/>
  <c r="HD31" i="41"/>
  <c r="HC31" i="41"/>
  <c r="HA31" i="41"/>
  <c r="GZ31" i="41"/>
  <c r="GY31" i="41"/>
  <c r="GX31" i="41"/>
  <c r="GW31" i="41"/>
  <c r="GV31" i="41"/>
  <c r="GT31" i="41"/>
  <c r="GS31" i="41"/>
  <c r="GR31" i="41"/>
  <c r="GQ31" i="41"/>
  <c r="GP31" i="41"/>
  <c r="GO31" i="41"/>
  <c r="GM31" i="41"/>
  <c r="GL31" i="41"/>
  <c r="GK31" i="41"/>
  <c r="GJ31" i="41"/>
  <c r="GI31" i="41"/>
  <c r="GH31" i="41"/>
  <c r="GF31" i="41"/>
  <c r="GE31" i="41"/>
  <c r="GD31" i="41"/>
  <c r="GC31" i="41"/>
  <c r="GB31" i="41"/>
  <c r="GA31" i="41"/>
  <c r="FY31" i="41"/>
  <c r="FX31" i="41"/>
  <c r="FW31" i="41"/>
  <c r="FV31" i="41"/>
  <c r="FU31" i="41"/>
  <c r="FT31" i="41"/>
  <c r="FR31" i="41"/>
  <c r="FQ31" i="41"/>
  <c r="FP31" i="41"/>
  <c r="FO31" i="41"/>
  <c r="FN31" i="41"/>
  <c r="FM31" i="41"/>
  <c r="FK31" i="41"/>
  <c r="FJ31" i="41"/>
  <c r="FI31" i="41"/>
  <c r="FH31" i="41"/>
  <c r="FG31" i="41"/>
  <c r="FF31" i="41"/>
  <c r="FD31" i="41"/>
  <c r="FC31" i="41"/>
  <c r="FB31" i="41"/>
  <c r="FA31" i="41"/>
  <c r="EZ31" i="41"/>
  <c r="EY31" i="41"/>
  <c r="EW31" i="41"/>
  <c r="EV31" i="41"/>
  <c r="EU31" i="41"/>
  <c r="ET31" i="41"/>
  <c r="ES31" i="41"/>
  <c r="ER31" i="41"/>
  <c r="EP31" i="41"/>
  <c r="EO31" i="41"/>
  <c r="EN31" i="41"/>
  <c r="EM31" i="41"/>
  <c r="EL31" i="41"/>
  <c r="EK31" i="41"/>
  <c r="EI31" i="41"/>
  <c r="EH31" i="41"/>
  <c r="EG31" i="41"/>
  <c r="EF31" i="41"/>
  <c r="EE31" i="41"/>
  <c r="ED31" i="41"/>
  <c r="EB31" i="41"/>
  <c r="EA31" i="41"/>
  <c r="DZ31" i="41"/>
  <c r="DY31" i="41"/>
  <c r="DX31" i="41"/>
  <c r="DW31" i="41"/>
  <c r="DU31" i="41"/>
  <c r="DT31" i="41"/>
  <c r="DS31" i="41"/>
  <c r="DR31" i="41"/>
  <c r="DQ31" i="41"/>
  <c r="DP31" i="41"/>
  <c r="DN31" i="41"/>
  <c r="DM31" i="41"/>
  <c r="DL31" i="41"/>
  <c r="DK31" i="41"/>
  <c r="DJ31" i="41"/>
  <c r="DI31" i="41"/>
  <c r="DG31" i="41"/>
  <c r="DF31" i="41"/>
  <c r="DE31" i="41"/>
  <c r="DD31" i="41"/>
  <c r="DC31" i="41"/>
  <c r="DB31" i="41"/>
  <c r="CZ31" i="41"/>
  <c r="CY31" i="41"/>
  <c r="CX31" i="41"/>
  <c r="CW31" i="41"/>
  <c r="CV31" i="41"/>
  <c r="CU31" i="41"/>
  <c r="CS31" i="41"/>
  <c r="CR31" i="41"/>
  <c r="CQ31" i="41"/>
  <c r="CP31" i="41"/>
  <c r="CO31" i="41"/>
  <c r="CN31" i="41"/>
  <c r="CL31" i="41"/>
  <c r="CK31" i="41"/>
  <c r="CJ31" i="41"/>
  <c r="CI31" i="41"/>
  <c r="CH31" i="41"/>
  <c r="CG31" i="41"/>
  <c r="CE31" i="41"/>
  <c r="CD31" i="41"/>
  <c r="CC31" i="41"/>
  <c r="CB31" i="41"/>
  <c r="CA31" i="41"/>
  <c r="BZ31" i="41"/>
  <c r="BX31" i="41"/>
  <c r="BW31" i="41"/>
  <c r="BV31" i="41"/>
  <c r="BU31" i="41"/>
  <c r="BT31" i="41"/>
  <c r="BS31" i="41"/>
  <c r="BQ31" i="41"/>
  <c r="BP31" i="41"/>
  <c r="BO31" i="41"/>
  <c r="BN31" i="41"/>
  <c r="BM31" i="41"/>
  <c r="BL31" i="41"/>
  <c r="BJ31" i="41"/>
  <c r="BI31" i="41"/>
  <c r="BH31" i="41"/>
  <c r="BG31" i="41"/>
  <c r="BF31" i="41"/>
  <c r="BE31" i="41"/>
  <c r="BC31" i="41"/>
  <c r="BB31" i="41"/>
  <c r="BA31" i="41"/>
  <c r="AZ31" i="41"/>
  <c r="AY31" i="41"/>
  <c r="AX31" i="41"/>
  <c r="AV31" i="41"/>
  <c r="AU31" i="41"/>
  <c r="AT31" i="41"/>
  <c r="AS31" i="41"/>
  <c r="AR31" i="41"/>
  <c r="AQ31" i="41"/>
  <c r="AO31" i="41"/>
  <c r="AN31" i="41"/>
  <c r="AM31" i="41"/>
  <c r="AL31" i="41"/>
  <c r="AK31" i="41"/>
  <c r="AJ31" i="41"/>
  <c r="AH31" i="41"/>
  <c r="AG31" i="41"/>
  <c r="AF31" i="41"/>
  <c r="AE31" i="41"/>
  <c r="AD31" i="41"/>
  <c r="AC31" i="41"/>
  <c r="AA31" i="41"/>
  <c r="Z31" i="41"/>
  <c r="Y31" i="41"/>
  <c r="X31" i="41"/>
  <c r="W31" i="41"/>
  <c r="V31" i="41"/>
  <c r="T31" i="41"/>
  <c r="S31" i="41"/>
  <c r="R31" i="41"/>
  <c r="Q31" i="41"/>
  <c r="P31" i="41"/>
  <c r="O31" i="41"/>
  <c r="HV30" i="41"/>
  <c r="HU30" i="41"/>
  <c r="HT30" i="41"/>
  <c r="HS30" i="41"/>
  <c r="HR30" i="41"/>
  <c r="HQ30" i="41"/>
  <c r="HO30" i="41"/>
  <c r="HN30" i="41"/>
  <c r="HM30" i="41"/>
  <c r="HL30" i="41"/>
  <c r="HK30" i="41"/>
  <c r="HJ30" i="41"/>
  <c r="HH30" i="41"/>
  <c r="HG30" i="41"/>
  <c r="HF30" i="41"/>
  <c r="HE30" i="41"/>
  <c r="HD30" i="41"/>
  <c r="HC30" i="41"/>
  <c r="HA30" i="41"/>
  <c r="GZ30" i="41"/>
  <c r="GY30" i="41"/>
  <c r="GX30" i="41"/>
  <c r="GW30" i="41"/>
  <c r="GV30" i="41"/>
  <c r="GT30" i="41"/>
  <c r="GS30" i="41"/>
  <c r="GR30" i="41"/>
  <c r="GQ30" i="41"/>
  <c r="GP30" i="41"/>
  <c r="GO30" i="41"/>
  <c r="GM30" i="41"/>
  <c r="GL30" i="41"/>
  <c r="GK30" i="41"/>
  <c r="GJ30" i="41"/>
  <c r="GI30" i="41"/>
  <c r="GH30" i="41"/>
  <c r="GF30" i="41"/>
  <c r="GE30" i="41"/>
  <c r="GD30" i="41"/>
  <c r="GC30" i="41"/>
  <c r="GB30" i="41"/>
  <c r="GA30" i="41"/>
  <c r="FY30" i="41"/>
  <c r="FX30" i="41"/>
  <c r="FW30" i="41"/>
  <c r="FV30" i="41"/>
  <c r="FU30" i="41"/>
  <c r="FT30" i="41"/>
  <c r="FR30" i="41"/>
  <c r="FQ30" i="41"/>
  <c r="FP30" i="41"/>
  <c r="FO30" i="41"/>
  <c r="FN30" i="41"/>
  <c r="FM30" i="41"/>
  <c r="FK30" i="41"/>
  <c r="FJ30" i="41"/>
  <c r="FI30" i="41"/>
  <c r="FH30" i="41"/>
  <c r="FG30" i="41"/>
  <c r="FF30" i="41"/>
  <c r="FD30" i="41"/>
  <c r="FC30" i="41"/>
  <c r="FB30" i="41"/>
  <c r="FA30" i="41"/>
  <c r="EZ30" i="41"/>
  <c r="EY30" i="41"/>
  <c r="EW30" i="41"/>
  <c r="EV30" i="41"/>
  <c r="EU30" i="41"/>
  <c r="ET30" i="41"/>
  <c r="ES30" i="41"/>
  <c r="ER30" i="41"/>
  <c r="EP30" i="41"/>
  <c r="EO30" i="41"/>
  <c r="EN30" i="41"/>
  <c r="EM30" i="41"/>
  <c r="EL30" i="41"/>
  <c r="EK30" i="41"/>
  <c r="EI30" i="41"/>
  <c r="EH30" i="41"/>
  <c r="EG30" i="41"/>
  <c r="EF30" i="41"/>
  <c r="EE30" i="41"/>
  <c r="ED30" i="41"/>
  <c r="EB30" i="41"/>
  <c r="EA30" i="41"/>
  <c r="DZ30" i="41"/>
  <c r="DY30" i="41"/>
  <c r="DX30" i="41"/>
  <c r="DW30" i="41"/>
  <c r="DU30" i="41"/>
  <c r="DT30" i="41"/>
  <c r="DS30" i="41"/>
  <c r="DR30" i="41"/>
  <c r="DQ30" i="41"/>
  <c r="DP30" i="41"/>
  <c r="DN30" i="41"/>
  <c r="DM30" i="41"/>
  <c r="DL30" i="41"/>
  <c r="DK30" i="41"/>
  <c r="DJ30" i="41"/>
  <c r="DI30" i="41"/>
  <c r="DG30" i="41"/>
  <c r="DF30" i="41"/>
  <c r="DE30" i="41"/>
  <c r="DD30" i="41"/>
  <c r="DC30" i="41"/>
  <c r="DB30" i="41"/>
  <c r="CZ30" i="41"/>
  <c r="CY30" i="41"/>
  <c r="CX30" i="41"/>
  <c r="CW30" i="41"/>
  <c r="CV30" i="41"/>
  <c r="CU30" i="41"/>
  <c r="CS30" i="41"/>
  <c r="CR30" i="41"/>
  <c r="CQ30" i="41"/>
  <c r="CP30" i="41"/>
  <c r="CO30" i="41"/>
  <c r="CN30" i="41"/>
  <c r="CL30" i="41"/>
  <c r="CK30" i="41"/>
  <c r="CJ30" i="41"/>
  <c r="CI30" i="41"/>
  <c r="CH30" i="41"/>
  <c r="CG30" i="41"/>
  <c r="CE30" i="41"/>
  <c r="CD30" i="41"/>
  <c r="CC30" i="41"/>
  <c r="CB30" i="41"/>
  <c r="CA30" i="41"/>
  <c r="BZ30" i="41"/>
  <c r="BX30" i="41"/>
  <c r="BW30" i="41"/>
  <c r="BV30" i="41"/>
  <c r="BU30" i="41"/>
  <c r="BT30" i="41"/>
  <c r="BS30" i="41"/>
  <c r="BQ30" i="41"/>
  <c r="BP30" i="41"/>
  <c r="BO30" i="41"/>
  <c r="BN30" i="41"/>
  <c r="BM30" i="41"/>
  <c r="BL30" i="41"/>
  <c r="BJ30" i="41"/>
  <c r="BI30" i="41"/>
  <c r="BH30" i="41"/>
  <c r="BG30" i="41"/>
  <c r="BF30" i="41"/>
  <c r="BE30" i="41"/>
  <c r="BC30" i="41"/>
  <c r="BB30" i="41"/>
  <c r="BA30" i="41"/>
  <c r="AZ30" i="41"/>
  <c r="AY30" i="41"/>
  <c r="AX30" i="41"/>
  <c r="AV30" i="41"/>
  <c r="AU30" i="41"/>
  <c r="AT30" i="41"/>
  <c r="AS30" i="41"/>
  <c r="AR30" i="41"/>
  <c r="AQ30" i="41"/>
  <c r="AO30" i="41"/>
  <c r="AN30" i="41"/>
  <c r="AM30" i="41"/>
  <c r="AL30" i="41"/>
  <c r="AK30" i="41"/>
  <c r="AJ30" i="41"/>
  <c r="AH30" i="41"/>
  <c r="AG30" i="41"/>
  <c r="AF30" i="41"/>
  <c r="AE30" i="41"/>
  <c r="AD30" i="41"/>
  <c r="AC30" i="41"/>
  <c r="AA30" i="41"/>
  <c r="Z30" i="41"/>
  <c r="Y30" i="41"/>
  <c r="X30" i="41"/>
  <c r="W30" i="41"/>
  <c r="V30" i="41"/>
  <c r="T30" i="41"/>
  <c r="S30" i="41"/>
  <c r="R30" i="41"/>
  <c r="Q30" i="41"/>
  <c r="P30" i="41"/>
  <c r="O30" i="41"/>
  <c r="HV29" i="41"/>
  <c r="HU29" i="41"/>
  <c r="HT29" i="41"/>
  <c r="HS29" i="41"/>
  <c r="HR29" i="41"/>
  <c r="HQ29" i="41"/>
  <c r="HO29" i="41"/>
  <c r="HN29" i="41"/>
  <c r="HM29" i="41"/>
  <c r="HL29" i="41"/>
  <c r="HK29" i="41"/>
  <c r="HJ29" i="41"/>
  <c r="HH29" i="41"/>
  <c r="HG29" i="41"/>
  <c r="HF29" i="41"/>
  <c r="HE29" i="41"/>
  <c r="HD29" i="41"/>
  <c r="HC29" i="41"/>
  <c r="HA29" i="41"/>
  <c r="GZ29" i="41"/>
  <c r="GY29" i="41"/>
  <c r="GX29" i="41"/>
  <c r="GW29" i="41"/>
  <c r="GV29" i="41"/>
  <c r="GT29" i="41"/>
  <c r="GS29" i="41"/>
  <c r="GR29" i="41"/>
  <c r="GQ29" i="41"/>
  <c r="GP29" i="41"/>
  <c r="GO29" i="41"/>
  <c r="GM29" i="41"/>
  <c r="GL29" i="41"/>
  <c r="GK29" i="41"/>
  <c r="GJ29" i="41"/>
  <c r="GI29" i="41"/>
  <c r="GH29" i="41"/>
  <c r="GF29" i="41"/>
  <c r="GE29" i="41"/>
  <c r="GD29" i="41"/>
  <c r="GC29" i="41"/>
  <c r="GB29" i="41"/>
  <c r="GA29" i="41"/>
  <c r="FY29" i="41"/>
  <c r="FX29" i="41"/>
  <c r="FW29" i="41"/>
  <c r="FV29" i="41"/>
  <c r="FU29" i="41"/>
  <c r="FT29" i="41"/>
  <c r="FR29" i="41"/>
  <c r="FQ29" i="41"/>
  <c r="FP29" i="41"/>
  <c r="FO29" i="41"/>
  <c r="FN29" i="41"/>
  <c r="FM29" i="41"/>
  <c r="FK29" i="41"/>
  <c r="FJ29" i="41"/>
  <c r="FI29" i="41"/>
  <c r="FH29" i="41"/>
  <c r="FG29" i="41"/>
  <c r="FF29" i="41"/>
  <c r="FD29" i="41"/>
  <c r="FC29" i="41"/>
  <c r="FB29" i="41"/>
  <c r="FA29" i="41"/>
  <c r="EZ29" i="41"/>
  <c r="EY29" i="41"/>
  <c r="EW29" i="41"/>
  <c r="EV29" i="41"/>
  <c r="EU29" i="41"/>
  <c r="ET29" i="41"/>
  <c r="ES29" i="41"/>
  <c r="ER29" i="41"/>
  <c r="EP29" i="41"/>
  <c r="EO29" i="41"/>
  <c r="EN29" i="41"/>
  <c r="EM29" i="41"/>
  <c r="EL29" i="41"/>
  <c r="EK29" i="41"/>
  <c r="EI29" i="41"/>
  <c r="EH29" i="41"/>
  <c r="EG29" i="41"/>
  <c r="EF29" i="41"/>
  <c r="EE29" i="41"/>
  <c r="ED29" i="41"/>
  <c r="EB29" i="41"/>
  <c r="EA29" i="41"/>
  <c r="DZ29" i="41"/>
  <c r="DY29" i="41"/>
  <c r="DX29" i="41"/>
  <c r="DW29" i="41"/>
  <c r="DU29" i="41"/>
  <c r="DT29" i="41"/>
  <c r="DS29" i="41"/>
  <c r="DR29" i="41"/>
  <c r="DQ29" i="41"/>
  <c r="DP29" i="41"/>
  <c r="DN29" i="41"/>
  <c r="DM29" i="41"/>
  <c r="DL29" i="41"/>
  <c r="DK29" i="41"/>
  <c r="DJ29" i="41"/>
  <c r="DI29" i="41"/>
  <c r="DG29" i="41"/>
  <c r="DF29" i="41"/>
  <c r="DE29" i="41"/>
  <c r="DD29" i="41"/>
  <c r="DC29" i="41"/>
  <c r="DB29" i="41"/>
  <c r="CZ29" i="41"/>
  <c r="CY29" i="41"/>
  <c r="CX29" i="41"/>
  <c r="CW29" i="41"/>
  <c r="CV29" i="41"/>
  <c r="CU29" i="41"/>
  <c r="CS29" i="41"/>
  <c r="CR29" i="41"/>
  <c r="CQ29" i="41"/>
  <c r="CP29" i="41"/>
  <c r="CO29" i="41"/>
  <c r="CN29" i="41"/>
  <c r="CL29" i="41"/>
  <c r="CK29" i="41"/>
  <c r="CJ29" i="41"/>
  <c r="CI29" i="41"/>
  <c r="CH29" i="41"/>
  <c r="CG29" i="41"/>
  <c r="CE29" i="41"/>
  <c r="CD29" i="41"/>
  <c r="CC29" i="41"/>
  <c r="CB29" i="41"/>
  <c r="CA29" i="41"/>
  <c r="BZ29" i="41"/>
  <c r="BX29" i="41"/>
  <c r="BW29" i="41"/>
  <c r="BV29" i="41"/>
  <c r="BU29" i="41"/>
  <c r="BT29" i="41"/>
  <c r="BS29" i="41"/>
  <c r="BQ29" i="41"/>
  <c r="BP29" i="41"/>
  <c r="BO29" i="41"/>
  <c r="BN29" i="41"/>
  <c r="BM29" i="41"/>
  <c r="BL29" i="41"/>
  <c r="BJ29" i="41"/>
  <c r="BI29" i="41"/>
  <c r="BH29" i="41"/>
  <c r="BG29" i="41"/>
  <c r="BF29" i="41"/>
  <c r="BE29" i="41"/>
  <c r="BC29" i="41"/>
  <c r="BB29" i="41"/>
  <c r="BA29" i="41"/>
  <c r="AZ29" i="41"/>
  <c r="AY29" i="41"/>
  <c r="AX29" i="41"/>
  <c r="AV29" i="41"/>
  <c r="AU29" i="41"/>
  <c r="AT29" i="41"/>
  <c r="AS29" i="41"/>
  <c r="AR29" i="41"/>
  <c r="AQ29" i="41"/>
  <c r="AO29" i="41"/>
  <c r="AN29" i="41"/>
  <c r="AM29" i="41"/>
  <c r="AL29" i="41"/>
  <c r="AK29" i="41"/>
  <c r="AJ29" i="41"/>
  <c r="AH29" i="41"/>
  <c r="AG29" i="41"/>
  <c r="AF29" i="41"/>
  <c r="AE29" i="41"/>
  <c r="AD29" i="41"/>
  <c r="AC29" i="41"/>
  <c r="AA29" i="41"/>
  <c r="Z29" i="41"/>
  <c r="Y29" i="41"/>
  <c r="X29" i="41"/>
  <c r="W29" i="41"/>
  <c r="V29" i="41"/>
  <c r="T29" i="41"/>
  <c r="S29" i="41"/>
  <c r="R29" i="41"/>
  <c r="Q29" i="41"/>
  <c r="P29" i="41"/>
  <c r="O29" i="41"/>
  <c r="HV28" i="41"/>
  <c r="HU28" i="41"/>
  <c r="HT28" i="41"/>
  <c r="HS28" i="41"/>
  <c r="HR28" i="41"/>
  <c r="HQ28" i="41"/>
  <c r="HO28" i="41"/>
  <c r="HN28" i="41"/>
  <c r="HM28" i="41"/>
  <c r="HL28" i="41"/>
  <c r="HK28" i="41"/>
  <c r="HJ28" i="41"/>
  <c r="HH28" i="41"/>
  <c r="HG28" i="41"/>
  <c r="HF28" i="41"/>
  <c r="HE28" i="41"/>
  <c r="HD28" i="41"/>
  <c r="HC28" i="41"/>
  <c r="HA28" i="41"/>
  <c r="GZ28" i="41"/>
  <c r="GY28" i="41"/>
  <c r="GX28" i="41"/>
  <c r="GW28" i="41"/>
  <c r="GV28" i="41"/>
  <c r="GT28" i="41"/>
  <c r="GS28" i="41"/>
  <c r="GR28" i="41"/>
  <c r="GQ28" i="41"/>
  <c r="GP28" i="41"/>
  <c r="GO28" i="41"/>
  <c r="GM28" i="41"/>
  <c r="GL28" i="41"/>
  <c r="GK28" i="41"/>
  <c r="GJ28" i="41"/>
  <c r="GI28" i="41"/>
  <c r="GH28" i="41"/>
  <c r="GF28" i="41"/>
  <c r="GE28" i="41"/>
  <c r="GD28" i="41"/>
  <c r="GC28" i="41"/>
  <c r="GB28" i="41"/>
  <c r="GA28" i="41"/>
  <c r="FY28" i="41"/>
  <c r="FX28" i="41"/>
  <c r="FW28" i="41"/>
  <c r="FV28" i="41"/>
  <c r="FU28" i="41"/>
  <c r="FT28" i="41"/>
  <c r="FR28" i="41"/>
  <c r="FQ28" i="41"/>
  <c r="FP28" i="41"/>
  <c r="FO28" i="41"/>
  <c r="FN28" i="41"/>
  <c r="FM28" i="41"/>
  <c r="FK28" i="41"/>
  <c r="FJ28" i="41"/>
  <c r="FI28" i="41"/>
  <c r="FH28" i="41"/>
  <c r="FG28" i="41"/>
  <c r="FF28" i="41"/>
  <c r="FD28" i="41"/>
  <c r="FC28" i="41"/>
  <c r="FB28" i="41"/>
  <c r="FA28" i="41"/>
  <c r="EZ28" i="41"/>
  <c r="EY28" i="41"/>
  <c r="EW28" i="41"/>
  <c r="EV28" i="41"/>
  <c r="EU28" i="41"/>
  <c r="ET28" i="41"/>
  <c r="ES28" i="41"/>
  <c r="ER28" i="41"/>
  <c r="EP28" i="41"/>
  <c r="EO28" i="41"/>
  <c r="EN28" i="41"/>
  <c r="EM28" i="41"/>
  <c r="EL28" i="41"/>
  <c r="EK28" i="41"/>
  <c r="EI28" i="41"/>
  <c r="EH28" i="41"/>
  <c r="EG28" i="41"/>
  <c r="EF28" i="41"/>
  <c r="EE28" i="41"/>
  <c r="ED28" i="41"/>
  <c r="EB28" i="41"/>
  <c r="EA28" i="41"/>
  <c r="DZ28" i="41"/>
  <c r="DY28" i="41"/>
  <c r="DX28" i="41"/>
  <c r="DW28" i="41"/>
  <c r="DU28" i="41"/>
  <c r="DT28" i="41"/>
  <c r="DS28" i="41"/>
  <c r="DR28" i="41"/>
  <c r="DQ28" i="41"/>
  <c r="DP28" i="41"/>
  <c r="DN28" i="41"/>
  <c r="DM28" i="41"/>
  <c r="DL28" i="41"/>
  <c r="DK28" i="41"/>
  <c r="DJ28" i="41"/>
  <c r="DI28" i="41"/>
  <c r="DG28" i="41"/>
  <c r="DF28" i="41"/>
  <c r="DE28" i="41"/>
  <c r="DD28" i="41"/>
  <c r="DC28" i="41"/>
  <c r="DB28" i="41"/>
  <c r="CZ28" i="41"/>
  <c r="CY28" i="41"/>
  <c r="CX28" i="41"/>
  <c r="CW28" i="41"/>
  <c r="CV28" i="41"/>
  <c r="CU28" i="41"/>
  <c r="CS28" i="41"/>
  <c r="CR28" i="41"/>
  <c r="CQ28" i="41"/>
  <c r="CP28" i="41"/>
  <c r="CO28" i="41"/>
  <c r="CN28" i="41"/>
  <c r="CL28" i="41"/>
  <c r="CK28" i="41"/>
  <c r="CJ28" i="41"/>
  <c r="CI28" i="41"/>
  <c r="CH28" i="41"/>
  <c r="CG28" i="41"/>
  <c r="CE28" i="41"/>
  <c r="CD28" i="41"/>
  <c r="CC28" i="41"/>
  <c r="CB28" i="41"/>
  <c r="CA28" i="41"/>
  <c r="BZ28" i="41"/>
  <c r="BX28" i="41"/>
  <c r="BW28" i="41"/>
  <c r="BV28" i="41"/>
  <c r="BU28" i="41"/>
  <c r="BT28" i="41"/>
  <c r="BS28" i="41"/>
  <c r="BQ28" i="41"/>
  <c r="BP28" i="41"/>
  <c r="BO28" i="41"/>
  <c r="BN28" i="41"/>
  <c r="BM28" i="41"/>
  <c r="BL28" i="41"/>
  <c r="BJ28" i="41"/>
  <c r="BI28" i="41"/>
  <c r="BH28" i="41"/>
  <c r="BG28" i="41"/>
  <c r="BF28" i="41"/>
  <c r="BE28" i="41"/>
  <c r="BC28" i="41"/>
  <c r="BB28" i="41"/>
  <c r="BA28" i="41"/>
  <c r="AZ28" i="41"/>
  <c r="AY28" i="41"/>
  <c r="AX28" i="41"/>
  <c r="AV28" i="41"/>
  <c r="AU28" i="41"/>
  <c r="AT28" i="41"/>
  <c r="AS28" i="41"/>
  <c r="AR28" i="41"/>
  <c r="AQ28" i="41"/>
  <c r="AO28" i="41"/>
  <c r="AN28" i="41"/>
  <c r="AM28" i="41"/>
  <c r="AL28" i="41"/>
  <c r="AK28" i="41"/>
  <c r="AJ28" i="41"/>
  <c r="AH28" i="41"/>
  <c r="AG28" i="41"/>
  <c r="AF28" i="41"/>
  <c r="AE28" i="41"/>
  <c r="AD28" i="41"/>
  <c r="AC28" i="41"/>
  <c r="AA28" i="41"/>
  <c r="Z28" i="41"/>
  <c r="Y28" i="41"/>
  <c r="X28" i="41"/>
  <c r="W28" i="41"/>
  <c r="V28" i="41"/>
  <c r="T28" i="41"/>
  <c r="S28" i="41"/>
  <c r="R28" i="41"/>
  <c r="Q28" i="41"/>
  <c r="P28" i="41"/>
  <c r="O28" i="41"/>
  <c r="HV27" i="41"/>
  <c r="HU27" i="41"/>
  <c r="HT27" i="41"/>
  <c r="HS27" i="41"/>
  <c r="HR27" i="41"/>
  <c r="HQ27" i="41"/>
  <c r="HO27" i="41"/>
  <c r="HN27" i="41"/>
  <c r="HM27" i="41"/>
  <c r="HL27" i="41"/>
  <c r="HK27" i="41"/>
  <c r="HJ27" i="41"/>
  <c r="HH27" i="41"/>
  <c r="HG27" i="41"/>
  <c r="HF27" i="41"/>
  <c r="HE27" i="41"/>
  <c r="HD27" i="41"/>
  <c r="HC27" i="41"/>
  <c r="HA27" i="41"/>
  <c r="GZ27" i="41"/>
  <c r="GY27" i="41"/>
  <c r="GX27" i="41"/>
  <c r="GW27" i="41"/>
  <c r="GV27" i="41"/>
  <c r="GT27" i="41"/>
  <c r="GS27" i="41"/>
  <c r="GR27" i="41"/>
  <c r="GQ27" i="41"/>
  <c r="GP27" i="41"/>
  <c r="GO27" i="41"/>
  <c r="GM27" i="41"/>
  <c r="GL27" i="41"/>
  <c r="GK27" i="41"/>
  <c r="GJ27" i="41"/>
  <c r="GI27" i="41"/>
  <c r="GH27" i="41"/>
  <c r="GF27" i="41"/>
  <c r="GE27" i="41"/>
  <c r="GD27" i="41"/>
  <c r="GC27" i="41"/>
  <c r="GB27" i="41"/>
  <c r="GA27" i="41"/>
  <c r="FY27" i="41"/>
  <c r="FX27" i="41"/>
  <c r="FW27" i="41"/>
  <c r="FV27" i="41"/>
  <c r="FU27" i="41"/>
  <c r="FT27" i="41"/>
  <c r="FR27" i="41"/>
  <c r="FQ27" i="41"/>
  <c r="FP27" i="41"/>
  <c r="FO27" i="41"/>
  <c r="FN27" i="41"/>
  <c r="FM27" i="41"/>
  <c r="FK27" i="41"/>
  <c r="FJ27" i="41"/>
  <c r="FI27" i="41"/>
  <c r="FH27" i="41"/>
  <c r="FG27" i="41"/>
  <c r="FF27" i="41"/>
  <c r="FD27" i="41"/>
  <c r="FC27" i="41"/>
  <c r="FB27" i="41"/>
  <c r="FA27" i="41"/>
  <c r="EZ27" i="41"/>
  <c r="EY27" i="41"/>
  <c r="EW27" i="41"/>
  <c r="EV27" i="41"/>
  <c r="EU27" i="41"/>
  <c r="ET27" i="41"/>
  <c r="ES27" i="41"/>
  <c r="ER27" i="41"/>
  <c r="EP27" i="41"/>
  <c r="EO27" i="41"/>
  <c r="EN27" i="41"/>
  <c r="EM27" i="41"/>
  <c r="EL27" i="41"/>
  <c r="EK27" i="41"/>
  <c r="EI27" i="41"/>
  <c r="EH27" i="41"/>
  <c r="EG27" i="41"/>
  <c r="EF27" i="41"/>
  <c r="EE27" i="41"/>
  <c r="ED27" i="41"/>
  <c r="EB27" i="41"/>
  <c r="EA27" i="41"/>
  <c r="DZ27" i="41"/>
  <c r="DY27" i="41"/>
  <c r="DX27" i="41"/>
  <c r="DW27" i="41"/>
  <c r="DU27" i="41"/>
  <c r="DT27" i="41"/>
  <c r="DS27" i="41"/>
  <c r="DR27" i="41"/>
  <c r="DQ27" i="41"/>
  <c r="DP27" i="41"/>
  <c r="DN27" i="41"/>
  <c r="DM27" i="41"/>
  <c r="DL27" i="41"/>
  <c r="DK27" i="41"/>
  <c r="DJ27" i="41"/>
  <c r="DI27" i="41"/>
  <c r="DG27" i="41"/>
  <c r="DF27" i="41"/>
  <c r="DE27" i="41"/>
  <c r="DD27" i="41"/>
  <c r="DC27" i="41"/>
  <c r="DB27" i="41"/>
  <c r="CZ27" i="41"/>
  <c r="CY27" i="41"/>
  <c r="CX27" i="41"/>
  <c r="CW27" i="41"/>
  <c r="CV27" i="41"/>
  <c r="CU27" i="41"/>
  <c r="CS27" i="41"/>
  <c r="CR27" i="41"/>
  <c r="CQ27" i="41"/>
  <c r="CP27" i="41"/>
  <c r="CO27" i="41"/>
  <c r="CN27" i="41"/>
  <c r="CL27" i="41"/>
  <c r="CK27" i="41"/>
  <c r="CJ27" i="41"/>
  <c r="CI27" i="41"/>
  <c r="CH27" i="41"/>
  <c r="CG27" i="41"/>
  <c r="CE27" i="41"/>
  <c r="CD27" i="41"/>
  <c r="CC27" i="41"/>
  <c r="CB27" i="41"/>
  <c r="CA27" i="41"/>
  <c r="BZ27" i="41"/>
  <c r="BX27" i="41"/>
  <c r="BW27" i="41"/>
  <c r="BV27" i="41"/>
  <c r="BU27" i="41"/>
  <c r="BT27" i="41"/>
  <c r="BS27" i="41"/>
  <c r="BQ27" i="41"/>
  <c r="BP27" i="41"/>
  <c r="BO27" i="41"/>
  <c r="BN27" i="41"/>
  <c r="BM27" i="41"/>
  <c r="BL27" i="41"/>
  <c r="BJ27" i="41"/>
  <c r="BI27" i="41"/>
  <c r="BH27" i="41"/>
  <c r="BG27" i="41"/>
  <c r="BF27" i="41"/>
  <c r="BE27" i="41"/>
  <c r="BC27" i="41"/>
  <c r="BB27" i="41"/>
  <c r="BA27" i="41"/>
  <c r="AZ27" i="41"/>
  <c r="AY27" i="41"/>
  <c r="AX27" i="41"/>
  <c r="AV27" i="41"/>
  <c r="AU27" i="41"/>
  <c r="AT27" i="41"/>
  <c r="AS27" i="41"/>
  <c r="AR27" i="41"/>
  <c r="AQ27" i="41"/>
  <c r="AO27" i="41"/>
  <c r="AN27" i="41"/>
  <c r="AM27" i="41"/>
  <c r="AL27" i="41"/>
  <c r="AK27" i="41"/>
  <c r="AJ27" i="41"/>
  <c r="AH27" i="41"/>
  <c r="AG27" i="41"/>
  <c r="AF27" i="41"/>
  <c r="AE27" i="41"/>
  <c r="AD27" i="41"/>
  <c r="AC27" i="41"/>
  <c r="AA27" i="41"/>
  <c r="Z27" i="41"/>
  <c r="Y27" i="41"/>
  <c r="X27" i="41"/>
  <c r="W27" i="41"/>
  <c r="V27" i="41"/>
  <c r="T27" i="41"/>
  <c r="S27" i="41"/>
  <c r="R27" i="41"/>
  <c r="Q27" i="41"/>
  <c r="P27" i="41"/>
  <c r="O27" i="41"/>
  <c r="HV26" i="41"/>
  <c r="HU26" i="41"/>
  <c r="HT26" i="41"/>
  <c r="HS26" i="41"/>
  <c r="HR26" i="41"/>
  <c r="HQ26" i="41"/>
  <c r="HO26" i="41"/>
  <c r="HN26" i="41"/>
  <c r="HM26" i="41"/>
  <c r="HL26" i="41"/>
  <c r="HK26" i="41"/>
  <c r="HJ26" i="41"/>
  <c r="HH26" i="41"/>
  <c r="HG26" i="41"/>
  <c r="HF26" i="41"/>
  <c r="HE26" i="41"/>
  <c r="HD26" i="41"/>
  <c r="HC26" i="41"/>
  <c r="HA26" i="41"/>
  <c r="GZ26" i="41"/>
  <c r="GY26" i="41"/>
  <c r="GX26" i="41"/>
  <c r="GW26" i="41"/>
  <c r="GV26" i="41"/>
  <c r="GT26" i="41"/>
  <c r="GS26" i="41"/>
  <c r="GR26" i="41"/>
  <c r="GQ26" i="41"/>
  <c r="GP26" i="41"/>
  <c r="GO26" i="41"/>
  <c r="GM26" i="41"/>
  <c r="GL26" i="41"/>
  <c r="GK26" i="41"/>
  <c r="GJ26" i="41"/>
  <c r="GI26" i="41"/>
  <c r="GH26" i="41"/>
  <c r="GF26" i="41"/>
  <c r="GE26" i="41"/>
  <c r="GD26" i="41"/>
  <c r="GC26" i="41"/>
  <c r="GB26" i="41"/>
  <c r="GA26" i="41"/>
  <c r="FY26" i="41"/>
  <c r="FX26" i="41"/>
  <c r="FW26" i="41"/>
  <c r="FV26" i="41"/>
  <c r="FU26" i="41"/>
  <c r="FT26" i="41"/>
  <c r="FR26" i="41"/>
  <c r="FQ26" i="41"/>
  <c r="FP26" i="41"/>
  <c r="FO26" i="41"/>
  <c r="FN26" i="41"/>
  <c r="FM26" i="41"/>
  <c r="FK26" i="41"/>
  <c r="FJ26" i="41"/>
  <c r="FI26" i="41"/>
  <c r="FH26" i="41"/>
  <c r="FG26" i="41"/>
  <c r="FF26" i="41"/>
  <c r="FD26" i="41"/>
  <c r="FC26" i="41"/>
  <c r="FB26" i="41"/>
  <c r="FA26" i="41"/>
  <c r="EZ26" i="41"/>
  <c r="EY26" i="41"/>
  <c r="EW26" i="41"/>
  <c r="EV26" i="41"/>
  <c r="EU26" i="41"/>
  <c r="ET26" i="41"/>
  <c r="ES26" i="41"/>
  <c r="ER26" i="41"/>
  <c r="EP26" i="41"/>
  <c r="EO26" i="41"/>
  <c r="EN26" i="41"/>
  <c r="EM26" i="41"/>
  <c r="EL26" i="41"/>
  <c r="EK26" i="41"/>
  <c r="EI26" i="41"/>
  <c r="EH26" i="41"/>
  <c r="EG26" i="41"/>
  <c r="EF26" i="41"/>
  <c r="EE26" i="41"/>
  <c r="ED26" i="41"/>
  <c r="EB26" i="41"/>
  <c r="EA26" i="41"/>
  <c r="DZ26" i="41"/>
  <c r="DY26" i="41"/>
  <c r="DX26" i="41"/>
  <c r="DW26" i="41"/>
  <c r="DU26" i="41"/>
  <c r="DT26" i="41"/>
  <c r="DS26" i="41"/>
  <c r="DR26" i="41"/>
  <c r="DQ26" i="41"/>
  <c r="DP26" i="41"/>
  <c r="DN26" i="41"/>
  <c r="DM26" i="41"/>
  <c r="DL26" i="41"/>
  <c r="DK26" i="41"/>
  <c r="DJ26" i="41"/>
  <c r="DI26" i="41"/>
  <c r="DG26" i="41"/>
  <c r="DF26" i="41"/>
  <c r="DE26" i="41"/>
  <c r="DD26" i="41"/>
  <c r="DC26" i="41"/>
  <c r="DB26" i="41"/>
  <c r="CZ26" i="41"/>
  <c r="CY26" i="41"/>
  <c r="CX26" i="41"/>
  <c r="CW26" i="41"/>
  <c r="CV26" i="41"/>
  <c r="CU26" i="41"/>
  <c r="CS26" i="41"/>
  <c r="CR26" i="41"/>
  <c r="CQ26" i="41"/>
  <c r="CP26" i="41"/>
  <c r="CO26" i="41"/>
  <c r="CN26" i="41"/>
  <c r="CL26" i="41"/>
  <c r="CK26" i="41"/>
  <c r="CJ26" i="41"/>
  <c r="CI26" i="41"/>
  <c r="CH26" i="41"/>
  <c r="CG26" i="41"/>
  <c r="CE26" i="41"/>
  <c r="CD26" i="41"/>
  <c r="CC26" i="41"/>
  <c r="CB26" i="41"/>
  <c r="CA26" i="41"/>
  <c r="BZ26" i="41"/>
  <c r="BX26" i="41"/>
  <c r="BW26" i="41"/>
  <c r="BV26" i="41"/>
  <c r="BU26" i="41"/>
  <c r="BT26" i="41"/>
  <c r="BS26" i="41"/>
  <c r="BQ26" i="41"/>
  <c r="BP26" i="41"/>
  <c r="BO26" i="41"/>
  <c r="BN26" i="41"/>
  <c r="BM26" i="41"/>
  <c r="BL26" i="41"/>
  <c r="BJ26" i="41"/>
  <c r="BI26" i="41"/>
  <c r="BH26" i="41"/>
  <c r="BG26" i="41"/>
  <c r="BF26" i="41"/>
  <c r="BE26" i="41"/>
  <c r="BC26" i="41"/>
  <c r="BB26" i="41"/>
  <c r="BA26" i="41"/>
  <c r="AZ26" i="41"/>
  <c r="AY26" i="41"/>
  <c r="AX26" i="41"/>
  <c r="AV26" i="41"/>
  <c r="AU26" i="41"/>
  <c r="AT26" i="41"/>
  <c r="AS26" i="41"/>
  <c r="AR26" i="41"/>
  <c r="AQ26" i="41"/>
  <c r="AO26" i="41"/>
  <c r="AN26" i="41"/>
  <c r="AM26" i="41"/>
  <c r="AL26" i="41"/>
  <c r="AK26" i="41"/>
  <c r="AJ26" i="41"/>
  <c r="AH26" i="41"/>
  <c r="AG26" i="41"/>
  <c r="AF26" i="41"/>
  <c r="AE26" i="41"/>
  <c r="AD26" i="41"/>
  <c r="AC26" i="41"/>
  <c r="AA26" i="41"/>
  <c r="Z26" i="41"/>
  <c r="Y26" i="41"/>
  <c r="X26" i="41"/>
  <c r="W26" i="41"/>
  <c r="V26" i="41"/>
  <c r="T26" i="41"/>
  <c r="S26" i="41"/>
  <c r="R26" i="41"/>
  <c r="Q26" i="41"/>
  <c r="P26" i="41"/>
  <c r="O26" i="41"/>
  <c r="HV25" i="41"/>
  <c r="HU25" i="41"/>
  <c r="HT25" i="41"/>
  <c r="HS25" i="41"/>
  <c r="HR25" i="41"/>
  <c r="HQ25" i="41"/>
  <c r="HO25" i="41"/>
  <c r="HN25" i="41"/>
  <c r="HM25" i="41"/>
  <c r="HL25" i="41"/>
  <c r="HK25" i="41"/>
  <c r="HJ25" i="41"/>
  <c r="HH25" i="41"/>
  <c r="HG25" i="41"/>
  <c r="HF25" i="41"/>
  <c r="HE25" i="41"/>
  <c r="HD25" i="41"/>
  <c r="HC25" i="41"/>
  <c r="HA25" i="41"/>
  <c r="GZ25" i="41"/>
  <c r="GY25" i="41"/>
  <c r="GX25" i="41"/>
  <c r="GW25" i="41"/>
  <c r="GV25" i="41"/>
  <c r="GT25" i="41"/>
  <c r="GS25" i="41"/>
  <c r="GR25" i="41"/>
  <c r="GQ25" i="41"/>
  <c r="GP25" i="41"/>
  <c r="GO25" i="41"/>
  <c r="GM25" i="41"/>
  <c r="GL25" i="41"/>
  <c r="GK25" i="41"/>
  <c r="GJ25" i="41"/>
  <c r="GI25" i="41"/>
  <c r="GH25" i="41"/>
  <c r="GF25" i="41"/>
  <c r="GE25" i="41"/>
  <c r="GD25" i="41"/>
  <c r="GC25" i="41"/>
  <c r="GB25" i="41"/>
  <c r="GA25" i="41"/>
  <c r="FY25" i="41"/>
  <c r="FX25" i="41"/>
  <c r="FW25" i="41"/>
  <c r="FV25" i="41"/>
  <c r="FU25" i="41"/>
  <c r="FT25" i="41"/>
  <c r="FR25" i="41"/>
  <c r="FQ25" i="41"/>
  <c r="FP25" i="41"/>
  <c r="FO25" i="41"/>
  <c r="FN25" i="41"/>
  <c r="FM25" i="41"/>
  <c r="FK25" i="41"/>
  <c r="FJ25" i="41"/>
  <c r="FI25" i="41"/>
  <c r="FH25" i="41"/>
  <c r="FG25" i="41"/>
  <c r="FF25" i="41"/>
  <c r="FD25" i="41"/>
  <c r="FC25" i="41"/>
  <c r="FB25" i="41"/>
  <c r="FA25" i="41"/>
  <c r="EZ25" i="41"/>
  <c r="EY25" i="41"/>
  <c r="EW25" i="41"/>
  <c r="EV25" i="41"/>
  <c r="EU25" i="41"/>
  <c r="ET25" i="41"/>
  <c r="ES25" i="41"/>
  <c r="ER25" i="41"/>
  <c r="EP25" i="41"/>
  <c r="EO25" i="41"/>
  <c r="EN25" i="41"/>
  <c r="EM25" i="41"/>
  <c r="EL25" i="41"/>
  <c r="EK25" i="41"/>
  <c r="EI25" i="41"/>
  <c r="EH25" i="41"/>
  <c r="EG25" i="41"/>
  <c r="EF25" i="41"/>
  <c r="EE25" i="41"/>
  <c r="ED25" i="41"/>
  <c r="EB25" i="41"/>
  <c r="EA25" i="41"/>
  <c r="DZ25" i="41"/>
  <c r="DY25" i="41"/>
  <c r="DX25" i="41"/>
  <c r="DW25" i="41"/>
  <c r="DU25" i="41"/>
  <c r="DT25" i="41"/>
  <c r="DS25" i="41"/>
  <c r="DR25" i="41"/>
  <c r="DQ25" i="41"/>
  <c r="DP25" i="41"/>
  <c r="DN25" i="41"/>
  <c r="DM25" i="41"/>
  <c r="DL25" i="41"/>
  <c r="DK25" i="41"/>
  <c r="DJ25" i="41"/>
  <c r="DI25" i="41"/>
  <c r="DG25" i="41"/>
  <c r="DF25" i="41"/>
  <c r="DE25" i="41"/>
  <c r="DD25" i="41"/>
  <c r="DC25" i="41"/>
  <c r="DB25" i="41"/>
  <c r="CZ25" i="41"/>
  <c r="CY25" i="41"/>
  <c r="CX25" i="41"/>
  <c r="CW25" i="41"/>
  <c r="CV25" i="41"/>
  <c r="CU25" i="41"/>
  <c r="CS25" i="41"/>
  <c r="CR25" i="41"/>
  <c r="CQ25" i="41"/>
  <c r="CP25" i="41"/>
  <c r="CO25" i="41"/>
  <c r="CN25" i="41"/>
  <c r="CL25" i="41"/>
  <c r="CK25" i="41"/>
  <c r="CJ25" i="41"/>
  <c r="CI25" i="41"/>
  <c r="CH25" i="41"/>
  <c r="CG25" i="41"/>
  <c r="CE25" i="41"/>
  <c r="CD25" i="41"/>
  <c r="CC25" i="41"/>
  <c r="CB25" i="41"/>
  <c r="CA25" i="41"/>
  <c r="BZ25" i="41"/>
  <c r="BX25" i="41"/>
  <c r="BW25" i="41"/>
  <c r="BV25" i="41"/>
  <c r="BU25" i="41"/>
  <c r="BT25" i="41"/>
  <c r="BS25" i="41"/>
  <c r="BQ25" i="41"/>
  <c r="BP25" i="41"/>
  <c r="BO25" i="41"/>
  <c r="BN25" i="41"/>
  <c r="BM25" i="41"/>
  <c r="BL25" i="41"/>
  <c r="BJ25" i="41"/>
  <c r="BI25" i="41"/>
  <c r="BH25" i="41"/>
  <c r="BG25" i="41"/>
  <c r="BF25" i="41"/>
  <c r="BE25" i="41"/>
  <c r="BC25" i="41"/>
  <c r="BB25" i="41"/>
  <c r="BA25" i="41"/>
  <c r="AZ25" i="41"/>
  <c r="AY25" i="41"/>
  <c r="AX25" i="41"/>
  <c r="AV25" i="41"/>
  <c r="AU25" i="41"/>
  <c r="AT25" i="41"/>
  <c r="AS25" i="41"/>
  <c r="AR25" i="41"/>
  <c r="AQ25" i="41"/>
  <c r="AO25" i="41"/>
  <c r="AN25" i="41"/>
  <c r="AM25" i="41"/>
  <c r="AL25" i="41"/>
  <c r="AK25" i="41"/>
  <c r="AJ25" i="41"/>
  <c r="AH25" i="41"/>
  <c r="AG25" i="41"/>
  <c r="AF25" i="41"/>
  <c r="AE25" i="41"/>
  <c r="AD25" i="41"/>
  <c r="AC25" i="41"/>
  <c r="AA25" i="41"/>
  <c r="Z25" i="41"/>
  <c r="Y25" i="41"/>
  <c r="X25" i="41"/>
  <c r="W25" i="41"/>
  <c r="V25" i="41"/>
  <c r="T25" i="41"/>
  <c r="S25" i="41"/>
  <c r="R25" i="41"/>
  <c r="Q25" i="41"/>
  <c r="P25" i="41"/>
  <c r="O25" i="41"/>
  <c r="HV24" i="41"/>
  <c r="HU24" i="41"/>
  <c r="HT24" i="41"/>
  <c r="HS24" i="41"/>
  <c r="HR24" i="41"/>
  <c r="HQ24" i="41"/>
  <c r="HO24" i="41"/>
  <c r="HN24" i="41"/>
  <c r="HM24" i="41"/>
  <c r="HL24" i="41"/>
  <c r="HK24" i="41"/>
  <c r="HJ24" i="41"/>
  <c r="HH24" i="41"/>
  <c r="HG24" i="41"/>
  <c r="HF24" i="41"/>
  <c r="HE24" i="41"/>
  <c r="HD24" i="41"/>
  <c r="HC24" i="41"/>
  <c r="HA24" i="41"/>
  <c r="GZ24" i="41"/>
  <c r="GY24" i="41"/>
  <c r="GX24" i="41"/>
  <c r="GW24" i="41"/>
  <c r="GV24" i="41"/>
  <c r="GT24" i="41"/>
  <c r="GS24" i="41"/>
  <c r="GR24" i="41"/>
  <c r="GQ24" i="41"/>
  <c r="GP24" i="41"/>
  <c r="GO24" i="41"/>
  <c r="GM24" i="41"/>
  <c r="GL24" i="41"/>
  <c r="GK24" i="41"/>
  <c r="GJ24" i="41"/>
  <c r="GI24" i="41"/>
  <c r="GH24" i="41"/>
  <c r="GF24" i="41"/>
  <c r="GE24" i="41"/>
  <c r="GD24" i="41"/>
  <c r="GC24" i="41"/>
  <c r="GB24" i="41"/>
  <c r="GA24" i="41"/>
  <c r="FY24" i="41"/>
  <c r="FX24" i="41"/>
  <c r="FW24" i="41"/>
  <c r="FV24" i="41"/>
  <c r="FU24" i="41"/>
  <c r="FT24" i="41"/>
  <c r="FR24" i="41"/>
  <c r="FQ24" i="41"/>
  <c r="FP24" i="41"/>
  <c r="FO24" i="41"/>
  <c r="FN24" i="41"/>
  <c r="FM24" i="41"/>
  <c r="FK24" i="41"/>
  <c r="FJ24" i="41"/>
  <c r="FI24" i="41"/>
  <c r="FH24" i="41"/>
  <c r="FG24" i="41"/>
  <c r="FF24" i="41"/>
  <c r="FD24" i="41"/>
  <c r="FC24" i="41"/>
  <c r="FB24" i="41"/>
  <c r="FA24" i="41"/>
  <c r="EZ24" i="41"/>
  <c r="EY24" i="41"/>
  <c r="EW24" i="41"/>
  <c r="EV24" i="41"/>
  <c r="EU24" i="41"/>
  <c r="ET24" i="41"/>
  <c r="ES24" i="41"/>
  <c r="ER24" i="41"/>
  <c r="EP24" i="41"/>
  <c r="EO24" i="41"/>
  <c r="EN24" i="41"/>
  <c r="EM24" i="41"/>
  <c r="EL24" i="41"/>
  <c r="EK24" i="41"/>
  <c r="EI24" i="41"/>
  <c r="EH24" i="41"/>
  <c r="EG24" i="41"/>
  <c r="EF24" i="41"/>
  <c r="EE24" i="41"/>
  <c r="ED24" i="41"/>
  <c r="EB24" i="41"/>
  <c r="EA24" i="41"/>
  <c r="DZ24" i="41"/>
  <c r="DY24" i="41"/>
  <c r="DX24" i="41"/>
  <c r="DW24" i="41"/>
  <c r="DU24" i="41"/>
  <c r="DT24" i="41"/>
  <c r="DS24" i="41"/>
  <c r="DR24" i="41"/>
  <c r="DQ24" i="41"/>
  <c r="DP24" i="41"/>
  <c r="DN24" i="41"/>
  <c r="DM24" i="41"/>
  <c r="DL24" i="41"/>
  <c r="DK24" i="41"/>
  <c r="DJ24" i="41"/>
  <c r="DI24" i="41"/>
  <c r="DG24" i="41"/>
  <c r="DF24" i="41"/>
  <c r="DE24" i="41"/>
  <c r="DD24" i="41"/>
  <c r="DC24" i="41"/>
  <c r="DB24" i="41"/>
  <c r="CZ24" i="41"/>
  <c r="CY24" i="41"/>
  <c r="CX24" i="41"/>
  <c r="CW24" i="41"/>
  <c r="CV24" i="41"/>
  <c r="CU24" i="41"/>
  <c r="CS24" i="41"/>
  <c r="CR24" i="41"/>
  <c r="CQ24" i="41"/>
  <c r="CP24" i="41"/>
  <c r="CO24" i="41"/>
  <c r="CN24" i="41"/>
  <c r="CL24" i="41"/>
  <c r="CK24" i="41"/>
  <c r="CJ24" i="41"/>
  <c r="CI24" i="41"/>
  <c r="CH24" i="41"/>
  <c r="CG24" i="41"/>
  <c r="CE24" i="41"/>
  <c r="CD24" i="41"/>
  <c r="CC24" i="41"/>
  <c r="CB24" i="41"/>
  <c r="CA24" i="41"/>
  <c r="BZ24" i="41"/>
  <c r="BX24" i="41"/>
  <c r="BW24" i="41"/>
  <c r="BV24" i="41"/>
  <c r="BU24" i="41"/>
  <c r="BT24" i="41"/>
  <c r="BS24" i="41"/>
  <c r="BQ24" i="41"/>
  <c r="BP24" i="41"/>
  <c r="BO24" i="41"/>
  <c r="BN24" i="41"/>
  <c r="BM24" i="41"/>
  <c r="BL24" i="41"/>
  <c r="BJ24" i="41"/>
  <c r="BI24" i="41"/>
  <c r="BH24" i="41"/>
  <c r="BG24" i="41"/>
  <c r="BF24" i="41"/>
  <c r="BE24" i="41"/>
  <c r="BC24" i="41"/>
  <c r="BB24" i="41"/>
  <c r="BA24" i="41"/>
  <c r="AZ24" i="41"/>
  <c r="AY24" i="41"/>
  <c r="AX24" i="41"/>
  <c r="AV24" i="41"/>
  <c r="AU24" i="41"/>
  <c r="AT24" i="41"/>
  <c r="AS24" i="41"/>
  <c r="AR24" i="41"/>
  <c r="AQ24" i="41"/>
  <c r="AO24" i="41"/>
  <c r="AN24" i="41"/>
  <c r="AM24" i="41"/>
  <c r="AL24" i="41"/>
  <c r="AK24" i="41"/>
  <c r="AJ24" i="41"/>
  <c r="AH24" i="41"/>
  <c r="AG24" i="41"/>
  <c r="AF24" i="41"/>
  <c r="AE24" i="41"/>
  <c r="AD24" i="41"/>
  <c r="AC24" i="41"/>
  <c r="AA24" i="41"/>
  <c r="Z24" i="41"/>
  <c r="Y24" i="41"/>
  <c r="X24" i="41"/>
  <c r="W24" i="41"/>
  <c r="V24" i="41"/>
  <c r="T24" i="41"/>
  <c r="S24" i="41"/>
  <c r="R24" i="41"/>
  <c r="Q24" i="41"/>
  <c r="P24" i="41"/>
  <c r="O24" i="41"/>
  <c r="HV23" i="41"/>
  <c r="HU23" i="41"/>
  <c r="HT23" i="41"/>
  <c r="HS23" i="41"/>
  <c r="HR23" i="41"/>
  <c r="HQ23" i="41"/>
  <c r="HO23" i="41"/>
  <c r="HN23" i="41"/>
  <c r="HM23" i="41"/>
  <c r="HL23" i="41"/>
  <c r="HK23" i="41"/>
  <c r="HJ23" i="41"/>
  <c r="HH23" i="41"/>
  <c r="HG23" i="41"/>
  <c r="HF23" i="41"/>
  <c r="HE23" i="41"/>
  <c r="HD23" i="41"/>
  <c r="HC23" i="41"/>
  <c r="HA23" i="41"/>
  <c r="GZ23" i="41"/>
  <c r="GY23" i="41"/>
  <c r="GX23" i="41"/>
  <c r="GW23" i="41"/>
  <c r="GV23" i="41"/>
  <c r="GT23" i="41"/>
  <c r="GS23" i="41"/>
  <c r="GR23" i="41"/>
  <c r="GQ23" i="41"/>
  <c r="GP23" i="41"/>
  <c r="GO23" i="41"/>
  <c r="GM23" i="41"/>
  <c r="GL23" i="41"/>
  <c r="GK23" i="41"/>
  <c r="GJ23" i="41"/>
  <c r="GI23" i="41"/>
  <c r="GH23" i="41"/>
  <c r="GF23" i="41"/>
  <c r="GE23" i="41"/>
  <c r="GD23" i="41"/>
  <c r="GC23" i="41"/>
  <c r="GB23" i="41"/>
  <c r="GA23" i="41"/>
  <c r="FY23" i="41"/>
  <c r="FX23" i="41"/>
  <c r="FW23" i="41"/>
  <c r="FV23" i="41"/>
  <c r="FU23" i="41"/>
  <c r="FT23" i="41"/>
  <c r="FR23" i="41"/>
  <c r="FQ23" i="41"/>
  <c r="FP23" i="41"/>
  <c r="FO23" i="41"/>
  <c r="FN23" i="41"/>
  <c r="FM23" i="41"/>
  <c r="FK23" i="41"/>
  <c r="FJ23" i="41"/>
  <c r="FI23" i="41"/>
  <c r="FH23" i="41"/>
  <c r="FG23" i="41"/>
  <c r="FF23" i="41"/>
  <c r="FD23" i="41"/>
  <c r="FC23" i="41"/>
  <c r="FB23" i="41"/>
  <c r="FA23" i="41"/>
  <c r="EZ23" i="41"/>
  <c r="EY23" i="41"/>
  <c r="EW23" i="41"/>
  <c r="EV23" i="41"/>
  <c r="EU23" i="41"/>
  <c r="ET23" i="41"/>
  <c r="ES23" i="41"/>
  <c r="ER23" i="41"/>
  <c r="EP23" i="41"/>
  <c r="EO23" i="41"/>
  <c r="EN23" i="41"/>
  <c r="EM23" i="41"/>
  <c r="EL23" i="41"/>
  <c r="EK23" i="41"/>
  <c r="EI23" i="41"/>
  <c r="EH23" i="41"/>
  <c r="EG23" i="41"/>
  <c r="EF23" i="41"/>
  <c r="EE23" i="41"/>
  <c r="ED23" i="41"/>
  <c r="EB23" i="41"/>
  <c r="EA23" i="41"/>
  <c r="DZ23" i="41"/>
  <c r="DY23" i="41"/>
  <c r="DX23" i="41"/>
  <c r="DW23" i="41"/>
  <c r="DU23" i="41"/>
  <c r="DT23" i="41"/>
  <c r="DS23" i="41"/>
  <c r="DR23" i="41"/>
  <c r="DQ23" i="41"/>
  <c r="DP23" i="41"/>
  <c r="DN23" i="41"/>
  <c r="DM23" i="41"/>
  <c r="DL23" i="41"/>
  <c r="DK23" i="41"/>
  <c r="DJ23" i="41"/>
  <c r="DI23" i="41"/>
  <c r="DG23" i="41"/>
  <c r="DF23" i="41"/>
  <c r="DE23" i="41"/>
  <c r="DD23" i="41"/>
  <c r="DC23" i="41"/>
  <c r="DB23" i="41"/>
  <c r="CZ23" i="41"/>
  <c r="CY23" i="41"/>
  <c r="CX23" i="41"/>
  <c r="CW23" i="41"/>
  <c r="CV23" i="41"/>
  <c r="CU23" i="41"/>
  <c r="CS23" i="41"/>
  <c r="CR23" i="41"/>
  <c r="CQ23" i="41"/>
  <c r="CP23" i="41"/>
  <c r="CO23" i="41"/>
  <c r="CN23" i="41"/>
  <c r="CL23" i="41"/>
  <c r="CK23" i="41"/>
  <c r="CJ23" i="41"/>
  <c r="CI23" i="41"/>
  <c r="CH23" i="41"/>
  <c r="CG23" i="41"/>
  <c r="CE23" i="41"/>
  <c r="CD23" i="41"/>
  <c r="CC23" i="41"/>
  <c r="CB23" i="41"/>
  <c r="CA23" i="41"/>
  <c r="BZ23" i="41"/>
  <c r="BX23" i="41"/>
  <c r="BW23" i="41"/>
  <c r="BV23" i="41"/>
  <c r="BU23" i="41"/>
  <c r="BT23" i="41"/>
  <c r="BS23" i="41"/>
  <c r="BQ23" i="41"/>
  <c r="BP23" i="41"/>
  <c r="BO23" i="41"/>
  <c r="BN23" i="41"/>
  <c r="BM23" i="41"/>
  <c r="BL23" i="41"/>
  <c r="BJ23" i="41"/>
  <c r="BI23" i="41"/>
  <c r="BH23" i="41"/>
  <c r="BG23" i="41"/>
  <c r="BF23" i="41"/>
  <c r="BE23" i="41"/>
  <c r="BC23" i="41"/>
  <c r="BB23" i="41"/>
  <c r="BA23" i="41"/>
  <c r="AZ23" i="41"/>
  <c r="AY23" i="41"/>
  <c r="AX23" i="41"/>
  <c r="AV23" i="41"/>
  <c r="AU23" i="41"/>
  <c r="AT23" i="41"/>
  <c r="AS23" i="41"/>
  <c r="AR23" i="41"/>
  <c r="AQ23" i="41"/>
  <c r="AO23" i="41"/>
  <c r="AN23" i="41"/>
  <c r="AM23" i="41"/>
  <c r="AL23" i="41"/>
  <c r="AK23" i="41"/>
  <c r="AJ23" i="41"/>
  <c r="AH23" i="41"/>
  <c r="AG23" i="41"/>
  <c r="AF23" i="41"/>
  <c r="AE23" i="41"/>
  <c r="AD23" i="41"/>
  <c r="AC23" i="41"/>
  <c r="AA23" i="41"/>
  <c r="Z23" i="41"/>
  <c r="Y23" i="41"/>
  <c r="X23" i="41"/>
  <c r="W23" i="41"/>
  <c r="V23" i="41"/>
  <c r="T23" i="41"/>
  <c r="S23" i="41"/>
  <c r="R23" i="41"/>
  <c r="Q23" i="41"/>
  <c r="P23" i="41"/>
  <c r="O23" i="41"/>
  <c r="HV22" i="41"/>
  <c r="HU22" i="41"/>
  <c r="HT22" i="41"/>
  <c r="HS22" i="41"/>
  <c r="HR22" i="41"/>
  <c r="HQ22" i="41"/>
  <c r="HO22" i="41"/>
  <c r="HN22" i="41"/>
  <c r="HM22" i="41"/>
  <c r="HL22" i="41"/>
  <c r="HK22" i="41"/>
  <c r="HJ22" i="41"/>
  <c r="HH22" i="41"/>
  <c r="HG22" i="41"/>
  <c r="HF22" i="41"/>
  <c r="HE22" i="41"/>
  <c r="HD22" i="41"/>
  <c r="HC22" i="41"/>
  <c r="HA22" i="41"/>
  <c r="GZ22" i="41"/>
  <c r="GY22" i="41"/>
  <c r="GX22" i="41"/>
  <c r="GW22" i="41"/>
  <c r="GV22" i="41"/>
  <c r="GT22" i="41"/>
  <c r="GS22" i="41"/>
  <c r="GR22" i="41"/>
  <c r="GQ22" i="41"/>
  <c r="GP22" i="41"/>
  <c r="GO22" i="41"/>
  <c r="GM22" i="41"/>
  <c r="GL22" i="41"/>
  <c r="GK22" i="41"/>
  <c r="GJ22" i="41"/>
  <c r="GI22" i="41"/>
  <c r="GH22" i="41"/>
  <c r="GF22" i="41"/>
  <c r="GE22" i="41"/>
  <c r="GD22" i="41"/>
  <c r="GC22" i="41"/>
  <c r="GB22" i="41"/>
  <c r="GA22" i="41"/>
  <c r="FY22" i="41"/>
  <c r="FX22" i="41"/>
  <c r="FW22" i="41"/>
  <c r="FV22" i="41"/>
  <c r="FU22" i="41"/>
  <c r="FT22" i="41"/>
  <c r="FR22" i="41"/>
  <c r="FQ22" i="41"/>
  <c r="FP22" i="41"/>
  <c r="FO22" i="41"/>
  <c r="FN22" i="41"/>
  <c r="FM22" i="41"/>
  <c r="FK22" i="41"/>
  <c r="FJ22" i="41"/>
  <c r="FI22" i="41"/>
  <c r="FH22" i="41"/>
  <c r="FG22" i="41"/>
  <c r="FF22" i="41"/>
  <c r="FD22" i="41"/>
  <c r="FC22" i="41"/>
  <c r="FB22" i="41"/>
  <c r="FA22" i="41"/>
  <c r="EZ22" i="41"/>
  <c r="EY22" i="41"/>
  <c r="EW22" i="41"/>
  <c r="EV22" i="41"/>
  <c r="EU22" i="41"/>
  <c r="ET22" i="41"/>
  <c r="ES22" i="41"/>
  <c r="ER22" i="41"/>
  <c r="EP22" i="41"/>
  <c r="EO22" i="41"/>
  <c r="EN22" i="41"/>
  <c r="EM22" i="41"/>
  <c r="EL22" i="41"/>
  <c r="EK22" i="41"/>
  <c r="EI22" i="41"/>
  <c r="EH22" i="41"/>
  <c r="EG22" i="41"/>
  <c r="EF22" i="41"/>
  <c r="EE22" i="41"/>
  <c r="ED22" i="41"/>
  <c r="EB22" i="41"/>
  <c r="EA22" i="41"/>
  <c r="DZ22" i="41"/>
  <c r="DY22" i="41"/>
  <c r="DX22" i="41"/>
  <c r="DW22" i="41"/>
  <c r="DU22" i="41"/>
  <c r="DT22" i="41"/>
  <c r="DS22" i="41"/>
  <c r="DR22" i="41"/>
  <c r="DQ22" i="41"/>
  <c r="DP22" i="41"/>
  <c r="DN22" i="41"/>
  <c r="DM22" i="41"/>
  <c r="DL22" i="41"/>
  <c r="DK22" i="41"/>
  <c r="DJ22" i="41"/>
  <c r="DI22" i="41"/>
  <c r="DG22" i="41"/>
  <c r="DF22" i="41"/>
  <c r="DE22" i="41"/>
  <c r="DD22" i="41"/>
  <c r="DC22" i="41"/>
  <c r="DB22" i="41"/>
  <c r="CZ22" i="41"/>
  <c r="CY22" i="41"/>
  <c r="CX22" i="41"/>
  <c r="CW22" i="41"/>
  <c r="CV22" i="41"/>
  <c r="CU22" i="41"/>
  <c r="CS22" i="41"/>
  <c r="CR22" i="41"/>
  <c r="CQ22" i="41"/>
  <c r="CP22" i="41"/>
  <c r="CO22" i="41"/>
  <c r="CN22" i="41"/>
  <c r="CL22" i="41"/>
  <c r="CK22" i="41"/>
  <c r="CJ22" i="41"/>
  <c r="CI22" i="41"/>
  <c r="CH22" i="41"/>
  <c r="CG22" i="41"/>
  <c r="CE22" i="41"/>
  <c r="CD22" i="41"/>
  <c r="CC22" i="41"/>
  <c r="CB22" i="41"/>
  <c r="CA22" i="41"/>
  <c r="BZ22" i="41"/>
  <c r="BX22" i="41"/>
  <c r="BW22" i="41"/>
  <c r="BV22" i="41"/>
  <c r="BU22" i="41"/>
  <c r="BT22" i="41"/>
  <c r="BS22" i="41"/>
  <c r="BQ22" i="41"/>
  <c r="BP22" i="41"/>
  <c r="BO22" i="41"/>
  <c r="BN22" i="41"/>
  <c r="BM22" i="41"/>
  <c r="BL22" i="41"/>
  <c r="BJ22" i="41"/>
  <c r="BI22" i="41"/>
  <c r="BH22" i="41"/>
  <c r="BG22" i="41"/>
  <c r="BF22" i="41"/>
  <c r="BE22" i="41"/>
  <c r="BC22" i="41"/>
  <c r="BB22" i="41"/>
  <c r="BA22" i="41"/>
  <c r="AZ22" i="41"/>
  <c r="AY22" i="41"/>
  <c r="AX22" i="41"/>
  <c r="AV22" i="41"/>
  <c r="AU22" i="41"/>
  <c r="AT22" i="41"/>
  <c r="AS22" i="41"/>
  <c r="AR22" i="41"/>
  <c r="AQ22" i="41"/>
  <c r="AO22" i="41"/>
  <c r="AN22" i="41"/>
  <c r="AM22" i="41"/>
  <c r="AL22" i="41"/>
  <c r="AK22" i="41"/>
  <c r="AJ22" i="41"/>
  <c r="AH22" i="41"/>
  <c r="AG22" i="41"/>
  <c r="AF22" i="41"/>
  <c r="AE22" i="41"/>
  <c r="AD22" i="41"/>
  <c r="AC22" i="41"/>
  <c r="AA22" i="41"/>
  <c r="Z22" i="41"/>
  <c r="Y22" i="41"/>
  <c r="X22" i="41"/>
  <c r="W22" i="41"/>
  <c r="V22" i="41"/>
  <c r="T22" i="41"/>
  <c r="S22" i="41"/>
  <c r="R22" i="41"/>
  <c r="Q22" i="41"/>
  <c r="P22" i="41"/>
  <c r="O22" i="41"/>
  <c r="HV21" i="41"/>
  <c r="HU21" i="41"/>
  <c r="HT21" i="41"/>
  <c r="HS21" i="41"/>
  <c r="HR21" i="41"/>
  <c r="HQ21" i="41"/>
  <c r="HO21" i="41"/>
  <c r="HN21" i="41"/>
  <c r="HM21" i="41"/>
  <c r="HL21" i="41"/>
  <c r="HK21" i="41"/>
  <c r="HJ21" i="41"/>
  <c r="HH21" i="41"/>
  <c r="HG21" i="41"/>
  <c r="HF21" i="41"/>
  <c r="HE21" i="41"/>
  <c r="HD21" i="41"/>
  <c r="HC21" i="41"/>
  <c r="HA21" i="41"/>
  <c r="GZ21" i="41"/>
  <c r="GY21" i="41"/>
  <c r="GX21" i="41"/>
  <c r="GW21" i="41"/>
  <c r="GV21" i="41"/>
  <c r="GT21" i="41"/>
  <c r="GS21" i="41"/>
  <c r="GR21" i="41"/>
  <c r="GQ21" i="41"/>
  <c r="GP21" i="41"/>
  <c r="GO21" i="41"/>
  <c r="GM21" i="41"/>
  <c r="GL21" i="41"/>
  <c r="GK21" i="41"/>
  <c r="GJ21" i="41"/>
  <c r="GI21" i="41"/>
  <c r="GH21" i="41"/>
  <c r="GF21" i="41"/>
  <c r="GE21" i="41"/>
  <c r="GD21" i="41"/>
  <c r="GC21" i="41"/>
  <c r="GB21" i="41"/>
  <c r="GA21" i="41"/>
  <c r="FY21" i="41"/>
  <c r="FX21" i="41"/>
  <c r="FW21" i="41"/>
  <c r="FV21" i="41"/>
  <c r="FU21" i="41"/>
  <c r="FT21" i="41"/>
  <c r="FR21" i="41"/>
  <c r="FQ21" i="41"/>
  <c r="FP21" i="41"/>
  <c r="FO21" i="41"/>
  <c r="FN21" i="41"/>
  <c r="FM21" i="41"/>
  <c r="FK21" i="41"/>
  <c r="FJ21" i="41"/>
  <c r="FI21" i="41"/>
  <c r="FH21" i="41"/>
  <c r="FG21" i="41"/>
  <c r="FF21" i="41"/>
  <c r="FD21" i="41"/>
  <c r="FC21" i="41"/>
  <c r="FB21" i="41"/>
  <c r="FA21" i="41"/>
  <c r="EZ21" i="41"/>
  <c r="EY21" i="41"/>
  <c r="EW21" i="41"/>
  <c r="EV21" i="41"/>
  <c r="EU21" i="41"/>
  <c r="ET21" i="41"/>
  <c r="ES21" i="41"/>
  <c r="ER21" i="41"/>
  <c r="EP21" i="41"/>
  <c r="EO21" i="41"/>
  <c r="EN21" i="41"/>
  <c r="EM21" i="41"/>
  <c r="EL21" i="41"/>
  <c r="EK21" i="41"/>
  <c r="EI21" i="41"/>
  <c r="EH21" i="41"/>
  <c r="EG21" i="41"/>
  <c r="EF21" i="41"/>
  <c r="EE21" i="41"/>
  <c r="ED21" i="41"/>
  <c r="EB21" i="41"/>
  <c r="EA21" i="41"/>
  <c r="DZ21" i="41"/>
  <c r="DY21" i="41"/>
  <c r="DX21" i="41"/>
  <c r="DW21" i="41"/>
  <c r="DU21" i="41"/>
  <c r="DT21" i="41"/>
  <c r="DS21" i="41"/>
  <c r="DR21" i="41"/>
  <c r="DQ21" i="41"/>
  <c r="DP21" i="41"/>
  <c r="DN21" i="41"/>
  <c r="DM21" i="41"/>
  <c r="DL21" i="41"/>
  <c r="DK21" i="41"/>
  <c r="DJ21" i="41"/>
  <c r="DI21" i="41"/>
  <c r="DG21" i="41"/>
  <c r="DF21" i="41"/>
  <c r="DE21" i="41"/>
  <c r="DD21" i="41"/>
  <c r="DC21" i="41"/>
  <c r="DB21" i="41"/>
  <c r="CZ21" i="41"/>
  <c r="CY21" i="41"/>
  <c r="CX21" i="41"/>
  <c r="CW21" i="41"/>
  <c r="CV21" i="41"/>
  <c r="CU21" i="41"/>
  <c r="CS21" i="41"/>
  <c r="CR21" i="41"/>
  <c r="CQ21" i="41"/>
  <c r="CP21" i="41"/>
  <c r="CO21" i="41"/>
  <c r="CN21" i="41"/>
  <c r="CL21" i="41"/>
  <c r="CK21" i="41"/>
  <c r="CJ21" i="41"/>
  <c r="CI21" i="41"/>
  <c r="CH21" i="41"/>
  <c r="CG21" i="41"/>
  <c r="CE21" i="41"/>
  <c r="CD21" i="41"/>
  <c r="CC21" i="41"/>
  <c r="CB21" i="41"/>
  <c r="CA21" i="41"/>
  <c r="BZ21" i="41"/>
  <c r="BX21" i="41"/>
  <c r="BW21" i="41"/>
  <c r="BV21" i="41"/>
  <c r="BU21" i="41"/>
  <c r="BT21" i="41"/>
  <c r="BS21" i="41"/>
  <c r="BQ21" i="41"/>
  <c r="BP21" i="41"/>
  <c r="BO21" i="41"/>
  <c r="BN21" i="41"/>
  <c r="BM21" i="41"/>
  <c r="BL21" i="41"/>
  <c r="BJ21" i="41"/>
  <c r="BI21" i="41"/>
  <c r="BH21" i="41"/>
  <c r="BG21" i="41"/>
  <c r="BF21" i="41"/>
  <c r="BE21" i="41"/>
  <c r="BC21" i="41"/>
  <c r="BB21" i="41"/>
  <c r="BA21" i="41"/>
  <c r="AZ21" i="41"/>
  <c r="AY21" i="41"/>
  <c r="AX21" i="41"/>
  <c r="AV21" i="41"/>
  <c r="AU21" i="41"/>
  <c r="AT21" i="41"/>
  <c r="AS21" i="41"/>
  <c r="AR21" i="41"/>
  <c r="AQ21" i="41"/>
  <c r="AO21" i="41"/>
  <c r="AN21" i="41"/>
  <c r="AM21" i="41"/>
  <c r="AL21" i="41"/>
  <c r="AK21" i="41"/>
  <c r="AJ21" i="41"/>
  <c r="AH21" i="41"/>
  <c r="AG21" i="41"/>
  <c r="AF21" i="41"/>
  <c r="AE21" i="41"/>
  <c r="AD21" i="41"/>
  <c r="AC21" i="41"/>
  <c r="AA21" i="41"/>
  <c r="Z21" i="41"/>
  <c r="Y21" i="41"/>
  <c r="X21" i="41"/>
  <c r="W21" i="41"/>
  <c r="V21" i="41"/>
  <c r="T21" i="41"/>
  <c r="S21" i="41"/>
  <c r="R21" i="41"/>
  <c r="Q21" i="41"/>
  <c r="P21" i="41"/>
  <c r="O21" i="41"/>
  <c r="HV20" i="41"/>
  <c r="HU20" i="41"/>
  <c r="HT20" i="41"/>
  <c r="HS20" i="41"/>
  <c r="HR20" i="41"/>
  <c r="HQ20" i="41"/>
  <c r="HO20" i="41"/>
  <c r="HN20" i="41"/>
  <c r="HM20" i="41"/>
  <c r="HL20" i="41"/>
  <c r="HK20" i="41"/>
  <c r="HJ20" i="41"/>
  <c r="HH20" i="41"/>
  <c r="HG20" i="41"/>
  <c r="HF20" i="41"/>
  <c r="HE20" i="41"/>
  <c r="HD20" i="41"/>
  <c r="HC20" i="41"/>
  <c r="HA20" i="41"/>
  <c r="GZ20" i="41"/>
  <c r="GY20" i="41"/>
  <c r="GX20" i="41"/>
  <c r="GW20" i="41"/>
  <c r="GV20" i="41"/>
  <c r="GT20" i="41"/>
  <c r="GS20" i="41"/>
  <c r="GR20" i="41"/>
  <c r="GQ20" i="41"/>
  <c r="GP20" i="41"/>
  <c r="GO20" i="41"/>
  <c r="GM20" i="41"/>
  <c r="GL20" i="41"/>
  <c r="GK20" i="41"/>
  <c r="GJ20" i="41"/>
  <c r="GI20" i="41"/>
  <c r="GH20" i="41"/>
  <c r="GF20" i="41"/>
  <c r="GE20" i="41"/>
  <c r="GD20" i="41"/>
  <c r="GC20" i="41"/>
  <c r="GB20" i="41"/>
  <c r="GA20" i="41"/>
  <c r="FY20" i="41"/>
  <c r="FX20" i="41"/>
  <c r="FW20" i="41"/>
  <c r="FV20" i="41"/>
  <c r="FU20" i="41"/>
  <c r="FT20" i="41"/>
  <c r="FR20" i="41"/>
  <c r="FQ20" i="41"/>
  <c r="FP20" i="41"/>
  <c r="FO20" i="41"/>
  <c r="FN20" i="41"/>
  <c r="FM20" i="41"/>
  <c r="FK20" i="41"/>
  <c r="FJ20" i="41"/>
  <c r="FI20" i="41"/>
  <c r="FH20" i="41"/>
  <c r="FG20" i="41"/>
  <c r="FF20" i="41"/>
  <c r="FD20" i="41"/>
  <c r="FC20" i="41"/>
  <c r="FB20" i="41"/>
  <c r="FA20" i="41"/>
  <c r="EZ20" i="41"/>
  <c r="EY20" i="41"/>
  <c r="EW20" i="41"/>
  <c r="EV20" i="41"/>
  <c r="EU20" i="41"/>
  <c r="ET20" i="41"/>
  <c r="ES20" i="41"/>
  <c r="ER20" i="41"/>
  <c r="EP20" i="41"/>
  <c r="EO20" i="41"/>
  <c r="EN20" i="41"/>
  <c r="EM20" i="41"/>
  <c r="EL20" i="41"/>
  <c r="EK20" i="41"/>
  <c r="EI20" i="41"/>
  <c r="EH20" i="41"/>
  <c r="EG20" i="41"/>
  <c r="EF20" i="41"/>
  <c r="EE20" i="41"/>
  <c r="ED20" i="41"/>
  <c r="EB20" i="41"/>
  <c r="EA20" i="41"/>
  <c r="DZ20" i="41"/>
  <c r="DY20" i="41"/>
  <c r="DX20" i="41"/>
  <c r="DW20" i="41"/>
  <c r="DU20" i="41"/>
  <c r="DT20" i="41"/>
  <c r="DS20" i="41"/>
  <c r="DR20" i="41"/>
  <c r="DQ20" i="41"/>
  <c r="DP20" i="41"/>
  <c r="DN20" i="41"/>
  <c r="DM20" i="41"/>
  <c r="DL20" i="41"/>
  <c r="DK20" i="41"/>
  <c r="DJ20" i="41"/>
  <c r="DI20" i="41"/>
  <c r="DG20" i="41"/>
  <c r="DF20" i="41"/>
  <c r="DE20" i="41"/>
  <c r="DD20" i="41"/>
  <c r="DC20" i="41"/>
  <c r="DB20" i="41"/>
  <c r="CZ20" i="41"/>
  <c r="CY20" i="41"/>
  <c r="CX20" i="41"/>
  <c r="CW20" i="41"/>
  <c r="CV20" i="41"/>
  <c r="CU20" i="41"/>
  <c r="CS20" i="41"/>
  <c r="CR20" i="41"/>
  <c r="CQ20" i="41"/>
  <c r="CP20" i="41"/>
  <c r="CO20" i="41"/>
  <c r="CN20" i="41"/>
  <c r="CL20" i="41"/>
  <c r="CK20" i="41"/>
  <c r="CJ20" i="41"/>
  <c r="CI20" i="41"/>
  <c r="CH20" i="41"/>
  <c r="CG20" i="41"/>
  <c r="CE20" i="41"/>
  <c r="CD20" i="41"/>
  <c r="CC20" i="41"/>
  <c r="CB20" i="41"/>
  <c r="CA20" i="41"/>
  <c r="BZ20" i="41"/>
  <c r="BX20" i="41"/>
  <c r="BW20" i="41"/>
  <c r="BV20" i="41"/>
  <c r="BU20" i="41"/>
  <c r="BT20" i="41"/>
  <c r="BS20" i="41"/>
  <c r="BQ20" i="41"/>
  <c r="BP20" i="41"/>
  <c r="BO20" i="41"/>
  <c r="BN20" i="41"/>
  <c r="BM20" i="41"/>
  <c r="BL20" i="41"/>
  <c r="BJ20" i="41"/>
  <c r="BI20" i="41"/>
  <c r="BH20" i="41"/>
  <c r="BG20" i="41"/>
  <c r="BF20" i="41"/>
  <c r="BE20" i="41"/>
  <c r="BC20" i="41"/>
  <c r="BB20" i="41"/>
  <c r="BA20" i="41"/>
  <c r="AZ20" i="41"/>
  <c r="AY20" i="41"/>
  <c r="AX20" i="41"/>
  <c r="AV20" i="41"/>
  <c r="AU20" i="41"/>
  <c r="AT20" i="41"/>
  <c r="AS20" i="41"/>
  <c r="AR20" i="41"/>
  <c r="AQ20" i="41"/>
  <c r="AO20" i="41"/>
  <c r="AN20" i="41"/>
  <c r="AM20" i="41"/>
  <c r="AL20" i="41"/>
  <c r="AK20" i="41"/>
  <c r="AJ20" i="41"/>
  <c r="AH20" i="41"/>
  <c r="AG20" i="41"/>
  <c r="AF20" i="41"/>
  <c r="AE20" i="41"/>
  <c r="AD20" i="41"/>
  <c r="AC20" i="41"/>
  <c r="AA20" i="41"/>
  <c r="Z20" i="41"/>
  <c r="Y20" i="41"/>
  <c r="X20" i="41"/>
  <c r="W20" i="41"/>
  <c r="V20" i="41"/>
  <c r="T20" i="41"/>
  <c r="S20" i="41"/>
  <c r="R20" i="41"/>
  <c r="Q20" i="41"/>
  <c r="P20" i="41"/>
  <c r="O20" i="41"/>
  <c r="HV19" i="41"/>
  <c r="HU19" i="41"/>
  <c r="HT19" i="41"/>
  <c r="HS19" i="41"/>
  <c r="HR19" i="41"/>
  <c r="HQ19" i="41"/>
  <c r="HO19" i="41"/>
  <c r="HN19" i="41"/>
  <c r="HM19" i="41"/>
  <c r="HL19" i="41"/>
  <c r="HK19" i="41"/>
  <c r="HJ19" i="41"/>
  <c r="HH19" i="41"/>
  <c r="HG19" i="41"/>
  <c r="HF19" i="41"/>
  <c r="HE19" i="41"/>
  <c r="HD19" i="41"/>
  <c r="HC19" i="41"/>
  <c r="HA19" i="41"/>
  <c r="GZ19" i="41"/>
  <c r="GY19" i="41"/>
  <c r="GX19" i="41"/>
  <c r="GW19" i="41"/>
  <c r="GV19" i="41"/>
  <c r="GT19" i="41"/>
  <c r="GS19" i="41"/>
  <c r="GR19" i="41"/>
  <c r="GQ19" i="41"/>
  <c r="GP19" i="41"/>
  <c r="GO19" i="41"/>
  <c r="GM19" i="41"/>
  <c r="GL19" i="41"/>
  <c r="GK19" i="41"/>
  <c r="GJ19" i="41"/>
  <c r="GI19" i="41"/>
  <c r="GH19" i="41"/>
  <c r="GF19" i="41"/>
  <c r="GE19" i="41"/>
  <c r="GD19" i="41"/>
  <c r="GC19" i="41"/>
  <c r="GB19" i="41"/>
  <c r="GA19" i="41"/>
  <c r="FY19" i="41"/>
  <c r="FX19" i="41"/>
  <c r="FW19" i="41"/>
  <c r="FV19" i="41"/>
  <c r="FU19" i="41"/>
  <c r="FT19" i="41"/>
  <c r="FR19" i="41"/>
  <c r="FQ19" i="41"/>
  <c r="FP19" i="41"/>
  <c r="FO19" i="41"/>
  <c r="FN19" i="41"/>
  <c r="FM19" i="41"/>
  <c r="FK19" i="41"/>
  <c r="FJ19" i="41"/>
  <c r="FI19" i="41"/>
  <c r="FH19" i="41"/>
  <c r="FG19" i="41"/>
  <c r="FF19" i="41"/>
  <c r="FD19" i="41"/>
  <c r="FC19" i="41"/>
  <c r="FB19" i="41"/>
  <c r="FA19" i="41"/>
  <c r="EZ19" i="41"/>
  <c r="EY19" i="41"/>
  <c r="EW19" i="41"/>
  <c r="EV19" i="41"/>
  <c r="EU19" i="41"/>
  <c r="ET19" i="41"/>
  <c r="ES19" i="41"/>
  <c r="ER19" i="41"/>
  <c r="EP19" i="41"/>
  <c r="EO19" i="41"/>
  <c r="EN19" i="41"/>
  <c r="EM19" i="41"/>
  <c r="EL19" i="41"/>
  <c r="EK19" i="41"/>
  <c r="EI19" i="41"/>
  <c r="EH19" i="41"/>
  <c r="EG19" i="41"/>
  <c r="EF19" i="41"/>
  <c r="EE19" i="41"/>
  <c r="ED19" i="41"/>
  <c r="EB19" i="41"/>
  <c r="EA19" i="41"/>
  <c r="DZ19" i="41"/>
  <c r="DY19" i="41"/>
  <c r="DX19" i="41"/>
  <c r="DW19" i="41"/>
  <c r="DU19" i="41"/>
  <c r="DT19" i="41"/>
  <c r="DS19" i="41"/>
  <c r="DR19" i="41"/>
  <c r="DQ19" i="41"/>
  <c r="DP19" i="41"/>
  <c r="DN19" i="41"/>
  <c r="DM19" i="41"/>
  <c r="DL19" i="41"/>
  <c r="DK19" i="41"/>
  <c r="DJ19" i="41"/>
  <c r="DI19" i="41"/>
  <c r="DG19" i="41"/>
  <c r="DF19" i="41"/>
  <c r="DE19" i="41"/>
  <c r="DD19" i="41"/>
  <c r="DC19" i="41"/>
  <c r="DB19" i="41"/>
  <c r="CZ19" i="41"/>
  <c r="CY19" i="41"/>
  <c r="CX19" i="41"/>
  <c r="CW19" i="41"/>
  <c r="CV19" i="41"/>
  <c r="CU19" i="41"/>
  <c r="CS19" i="41"/>
  <c r="CR19" i="41"/>
  <c r="CQ19" i="41"/>
  <c r="CP19" i="41"/>
  <c r="CO19" i="41"/>
  <c r="CN19" i="41"/>
  <c r="CL19" i="41"/>
  <c r="CK19" i="41"/>
  <c r="CJ19" i="41"/>
  <c r="CI19" i="41"/>
  <c r="CH19" i="41"/>
  <c r="CG19" i="41"/>
  <c r="CE19" i="41"/>
  <c r="CD19" i="41"/>
  <c r="CC19" i="41"/>
  <c r="CB19" i="41"/>
  <c r="CA19" i="41"/>
  <c r="BZ19" i="41"/>
  <c r="BX19" i="41"/>
  <c r="BW19" i="41"/>
  <c r="BV19" i="41"/>
  <c r="BU19" i="41"/>
  <c r="BT19" i="41"/>
  <c r="BS19" i="41"/>
  <c r="BQ19" i="41"/>
  <c r="BP19" i="41"/>
  <c r="BO19" i="41"/>
  <c r="BN19" i="41"/>
  <c r="BM19" i="41"/>
  <c r="BL19" i="41"/>
  <c r="BJ19" i="41"/>
  <c r="BI19" i="41"/>
  <c r="BH19" i="41"/>
  <c r="BG19" i="41"/>
  <c r="BF19" i="41"/>
  <c r="BE19" i="41"/>
  <c r="BC19" i="41"/>
  <c r="BB19" i="41"/>
  <c r="BA19" i="41"/>
  <c r="AZ19" i="41"/>
  <c r="AY19" i="41"/>
  <c r="AX19" i="41"/>
  <c r="AV19" i="41"/>
  <c r="AU19" i="41"/>
  <c r="AT19" i="41"/>
  <c r="AS19" i="41"/>
  <c r="AR19" i="41"/>
  <c r="AQ19" i="41"/>
  <c r="AO19" i="41"/>
  <c r="AN19" i="41"/>
  <c r="AM19" i="41"/>
  <c r="AL19" i="41"/>
  <c r="AK19" i="41"/>
  <c r="AJ19" i="41"/>
  <c r="AH19" i="41"/>
  <c r="AG19" i="41"/>
  <c r="AF19" i="41"/>
  <c r="AE19" i="41"/>
  <c r="AD19" i="41"/>
  <c r="AC19" i="41"/>
  <c r="AA19" i="41"/>
  <c r="Z19" i="41"/>
  <c r="Y19" i="41"/>
  <c r="X19" i="41"/>
  <c r="W19" i="41"/>
  <c r="V19" i="41"/>
  <c r="T19" i="41"/>
  <c r="S19" i="41"/>
  <c r="R19" i="41"/>
  <c r="Q19" i="41"/>
  <c r="P19" i="41"/>
  <c r="O19" i="41"/>
  <c r="HV18" i="41"/>
  <c r="HU18" i="41"/>
  <c r="HT18" i="41"/>
  <c r="HS18" i="41"/>
  <c r="HR18" i="41"/>
  <c r="HQ18" i="41"/>
  <c r="HO18" i="41"/>
  <c r="HN18" i="41"/>
  <c r="HM18" i="41"/>
  <c r="HL18" i="41"/>
  <c r="HK18" i="41"/>
  <c r="HJ18" i="41"/>
  <c r="HH18" i="41"/>
  <c r="HG18" i="41"/>
  <c r="HF18" i="41"/>
  <c r="HE18" i="41"/>
  <c r="HD18" i="41"/>
  <c r="HC18" i="41"/>
  <c r="HA18" i="41"/>
  <c r="GZ18" i="41"/>
  <c r="GY18" i="41"/>
  <c r="GX18" i="41"/>
  <c r="GW18" i="41"/>
  <c r="GV18" i="41"/>
  <c r="GT18" i="41"/>
  <c r="GS18" i="41"/>
  <c r="GR18" i="41"/>
  <c r="GQ18" i="41"/>
  <c r="GP18" i="41"/>
  <c r="GO18" i="41"/>
  <c r="GM18" i="41"/>
  <c r="GL18" i="41"/>
  <c r="GK18" i="41"/>
  <c r="GJ18" i="41"/>
  <c r="GI18" i="41"/>
  <c r="GH18" i="41"/>
  <c r="GF18" i="41"/>
  <c r="GE18" i="41"/>
  <c r="GD18" i="41"/>
  <c r="GC18" i="41"/>
  <c r="GB18" i="41"/>
  <c r="GA18" i="41"/>
  <c r="FY18" i="41"/>
  <c r="FX18" i="41"/>
  <c r="FW18" i="41"/>
  <c r="FV18" i="41"/>
  <c r="FU18" i="41"/>
  <c r="FT18" i="41"/>
  <c r="FR18" i="41"/>
  <c r="FQ18" i="41"/>
  <c r="FP18" i="41"/>
  <c r="FO18" i="41"/>
  <c r="FN18" i="41"/>
  <c r="FM18" i="41"/>
  <c r="FK18" i="41"/>
  <c r="FJ18" i="41"/>
  <c r="FI18" i="41"/>
  <c r="FH18" i="41"/>
  <c r="FG18" i="41"/>
  <c r="FF18" i="41"/>
  <c r="FD18" i="41"/>
  <c r="FC18" i="41"/>
  <c r="FB18" i="41"/>
  <c r="FA18" i="41"/>
  <c r="EZ18" i="41"/>
  <c r="EY18" i="41"/>
  <c r="EW18" i="41"/>
  <c r="EV18" i="41"/>
  <c r="EU18" i="41"/>
  <c r="ET18" i="41"/>
  <c r="ES18" i="41"/>
  <c r="ER18" i="41"/>
  <c r="EP18" i="41"/>
  <c r="EO18" i="41"/>
  <c r="EN18" i="41"/>
  <c r="EM18" i="41"/>
  <c r="EL18" i="41"/>
  <c r="EK18" i="41"/>
  <c r="EI18" i="41"/>
  <c r="EH18" i="41"/>
  <c r="EG18" i="41"/>
  <c r="EF18" i="41"/>
  <c r="EE18" i="41"/>
  <c r="ED18" i="41"/>
  <c r="EB18" i="41"/>
  <c r="EA18" i="41"/>
  <c r="DZ18" i="41"/>
  <c r="DY18" i="41"/>
  <c r="DX18" i="41"/>
  <c r="DW18" i="41"/>
  <c r="DU18" i="41"/>
  <c r="DT18" i="41"/>
  <c r="DS18" i="41"/>
  <c r="DR18" i="41"/>
  <c r="DQ18" i="41"/>
  <c r="DP18" i="41"/>
  <c r="DN18" i="41"/>
  <c r="DM18" i="41"/>
  <c r="DL18" i="41"/>
  <c r="DK18" i="41"/>
  <c r="DJ18" i="41"/>
  <c r="DI18" i="41"/>
  <c r="DG18" i="41"/>
  <c r="DF18" i="41"/>
  <c r="DE18" i="41"/>
  <c r="DD18" i="41"/>
  <c r="DC18" i="41"/>
  <c r="DB18" i="41"/>
  <c r="CZ18" i="41"/>
  <c r="CY18" i="41"/>
  <c r="CX18" i="41"/>
  <c r="CW18" i="41"/>
  <c r="CV18" i="41"/>
  <c r="CU18" i="41"/>
  <c r="CS18" i="41"/>
  <c r="CR18" i="41"/>
  <c r="CQ18" i="41"/>
  <c r="CP18" i="41"/>
  <c r="CO18" i="41"/>
  <c r="CN18" i="41"/>
  <c r="CL18" i="41"/>
  <c r="CK18" i="41"/>
  <c r="CJ18" i="41"/>
  <c r="CI18" i="41"/>
  <c r="CH18" i="41"/>
  <c r="CG18" i="41"/>
  <c r="CE18" i="41"/>
  <c r="CD18" i="41"/>
  <c r="CC18" i="41"/>
  <c r="CB18" i="41"/>
  <c r="CA18" i="41"/>
  <c r="BZ18" i="41"/>
  <c r="BX18" i="41"/>
  <c r="BW18" i="41"/>
  <c r="BV18" i="41"/>
  <c r="BU18" i="41"/>
  <c r="BT18" i="41"/>
  <c r="BS18" i="41"/>
  <c r="BQ18" i="41"/>
  <c r="BP18" i="41"/>
  <c r="BO18" i="41"/>
  <c r="BN18" i="41"/>
  <c r="BM18" i="41"/>
  <c r="BL18" i="41"/>
  <c r="BJ18" i="41"/>
  <c r="BI18" i="41"/>
  <c r="BH18" i="41"/>
  <c r="BG18" i="41"/>
  <c r="BF18" i="41"/>
  <c r="BE18" i="41"/>
  <c r="BC18" i="41"/>
  <c r="BB18" i="41"/>
  <c r="BA18" i="41"/>
  <c r="AZ18" i="41"/>
  <c r="AY18" i="41"/>
  <c r="AX18" i="41"/>
  <c r="AV18" i="41"/>
  <c r="AU18" i="41"/>
  <c r="AT18" i="41"/>
  <c r="AS18" i="41"/>
  <c r="AR18" i="41"/>
  <c r="AQ18" i="41"/>
  <c r="AO18" i="41"/>
  <c r="AN18" i="41"/>
  <c r="AM18" i="41"/>
  <c r="AL18" i="41"/>
  <c r="AK18" i="41"/>
  <c r="AJ18" i="41"/>
  <c r="AH18" i="41"/>
  <c r="AG18" i="41"/>
  <c r="AF18" i="41"/>
  <c r="AE18" i="41"/>
  <c r="AD18" i="41"/>
  <c r="AC18" i="41"/>
  <c r="AA18" i="41"/>
  <c r="Z18" i="41"/>
  <c r="Y18" i="41"/>
  <c r="X18" i="41"/>
  <c r="W18" i="41"/>
  <c r="V18" i="41"/>
  <c r="T18" i="41"/>
  <c r="S18" i="41"/>
  <c r="R18" i="41"/>
  <c r="Q18" i="41"/>
  <c r="P18" i="41"/>
  <c r="O18" i="41"/>
  <c r="HV17" i="41"/>
  <c r="HU17" i="41"/>
  <c r="HT17" i="41"/>
  <c r="HS17" i="41"/>
  <c r="HR17" i="41"/>
  <c r="HQ17" i="41"/>
  <c r="HO17" i="41"/>
  <c r="HN17" i="41"/>
  <c r="HM17" i="41"/>
  <c r="HL17" i="41"/>
  <c r="HK17" i="41"/>
  <c r="HJ17" i="41"/>
  <c r="HH17" i="41"/>
  <c r="HG17" i="41"/>
  <c r="HF17" i="41"/>
  <c r="HE17" i="41"/>
  <c r="HD17" i="41"/>
  <c r="HC17" i="41"/>
  <c r="HA17" i="41"/>
  <c r="GZ17" i="41"/>
  <c r="GY17" i="41"/>
  <c r="GX17" i="41"/>
  <c r="GW17" i="41"/>
  <c r="GV17" i="41"/>
  <c r="GT17" i="41"/>
  <c r="GS17" i="41"/>
  <c r="GR17" i="41"/>
  <c r="GQ17" i="41"/>
  <c r="GP17" i="41"/>
  <c r="GO17" i="41"/>
  <c r="GM17" i="41"/>
  <c r="GL17" i="41"/>
  <c r="GK17" i="41"/>
  <c r="GJ17" i="41"/>
  <c r="GI17" i="41"/>
  <c r="GH17" i="41"/>
  <c r="GF17" i="41"/>
  <c r="GE17" i="41"/>
  <c r="GD17" i="41"/>
  <c r="GC17" i="41"/>
  <c r="GB17" i="41"/>
  <c r="GA17" i="41"/>
  <c r="FY17" i="41"/>
  <c r="FX17" i="41"/>
  <c r="FW17" i="41"/>
  <c r="FV17" i="41"/>
  <c r="FU17" i="41"/>
  <c r="FT17" i="41"/>
  <c r="FR17" i="41"/>
  <c r="FQ17" i="41"/>
  <c r="FP17" i="41"/>
  <c r="FO17" i="41"/>
  <c r="FN17" i="41"/>
  <c r="FM17" i="41"/>
  <c r="FK17" i="41"/>
  <c r="FJ17" i="41"/>
  <c r="FI17" i="41"/>
  <c r="FH17" i="41"/>
  <c r="FG17" i="41"/>
  <c r="FF17" i="41"/>
  <c r="FD17" i="41"/>
  <c r="FC17" i="41"/>
  <c r="FB17" i="41"/>
  <c r="FA17" i="41"/>
  <c r="EZ17" i="41"/>
  <c r="EY17" i="41"/>
  <c r="EW17" i="41"/>
  <c r="EV17" i="41"/>
  <c r="EU17" i="41"/>
  <c r="ET17" i="41"/>
  <c r="ES17" i="41"/>
  <c r="ER17" i="41"/>
  <c r="EP17" i="41"/>
  <c r="EO17" i="41"/>
  <c r="EN17" i="41"/>
  <c r="EM17" i="41"/>
  <c r="EL17" i="41"/>
  <c r="EK17" i="41"/>
  <c r="EI17" i="41"/>
  <c r="EH17" i="41"/>
  <c r="EG17" i="41"/>
  <c r="EF17" i="41"/>
  <c r="EE17" i="41"/>
  <c r="ED17" i="41"/>
  <c r="EB17" i="41"/>
  <c r="EA17" i="41"/>
  <c r="DZ17" i="41"/>
  <c r="DY17" i="41"/>
  <c r="DX17" i="41"/>
  <c r="DW17" i="41"/>
  <c r="DU17" i="41"/>
  <c r="DT17" i="41"/>
  <c r="DS17" i="41"/>
  <c r="DR17" i="41"/>
  <c r="DQ17" i="41"/>
  <c r="DP17" i="41"/>
  <c r="DN17" i="41"/>
  <c r="DM17" i="41"/>
  <c r="DL17" i="41"/>
  <c r="DK17" i="41"/>
  <c r="DJ17" i="41"/>
  <c r="DI17" i="41"/>
  <c r="DG17" i="41"/>
  <c r="DF17" i="41"/>
  <c r="DE17" i="41"/>
  <c r="DD17" i="41"/>
  <c r="DC17" i="41"/>
  <c r="DB17" i="41"/>
  <c r="CZ17" i="41"/>
  <c r="CY17" i="41"/>
  <c r="CX17" i="41"/>
  <c r="CW17" i="41"/>
  <c r="CV17" i="41"/>
  <c r="CU17" i="41"/>
  <c r="CS17" i="41"/>
  <c r="CR17" i="41"/>
  <c r="CQ17" i="41"/>
  <c r="CP17" i="41"/>
  <c r="CO17" i="41"/>
  <c r="CN17" i="41"/>
  <c r="CL17" i="41"/>
  <c r="CK17" i="41"/>
  <c r="CJ17" i="41"/>
  <c r="CI17" i="41"/>
  <c r="CH17" i="41"/>
  <c r="CG17" i="41"/>
  <c r="CE17" i="41"/>
  <c r="CD17" i="41"/>
  <c r="CC17" i="41"/>
  <c r="CB17" i="41"/>
  <c r="CA17" i="41"/>
  <c r="BZ17" i="41"/>
  <c r="BX17" i="41"/>
  <c r="BW17" i="41"/>
  <c r="BV17" i="41"/>
  <c r="BU17" i="41"/>
  <c r="BT17" i="41"/>
  <c r="BS17" i="41"/>
  <c r="BQ17" i="41"/>
  <c r="BP17" i="41"/>
  <c r="BO17" i="41"/>
  <c r="BN17" i="41"/>
  <c r="BM17" i="41"/>
  <c r="BL17" i="41"/>
  <c r="BJ17" i="41"/>
  <c r="BI17" i="41"/>
  <c r="BH17" i="41"/>
  <c r="BG17" i="41"/>
  <c r="BF17" i="41"/>
  <c r="BE17" i="41"/>
  <c r="BC17" i="41"/>
  <c r="BB17" i="41"/>
  <c r="BA17" i="41"/>
  <c r="AZ17" i="41"/>
  <c r="AY17" i="41"/>
  <c r="AX17" i="41"/>
  <c r="AV17" i="41"/>
  <c r="AU17" i="41"/>
  <c r="AT17" i="41"/>
  <c r="AS17" i="41"/>
  <c r="AR17" i="41"/>
  <c r="AQ17" i="41"/>
  <c r="AO17" i="41"/>
  <c r="AN17" i="41"/>
  <c r="AM17" i="41"/>
  <c r="AL17" i="41"/>
  <c r="AK17" i="41"/>
  <c r="AJ17" i="41"/>
  <c r="AH17" i="41"/>
  <c r="AG17" i="41"/>
  <c r="AF17" i="41"/>
  <c r="AE17" i="41"/>
  <c r="AD17" i="41"/>
  <c r="AC17" i="41"/>
  <c r="AA17" i="41"/>
  <c r="Z17" i="41"/>
  <c r="Y17" i="41"/>
  <c r="X17" i="41"/>
  <c r="W17" i="41"/>
  <c r="V17" i="41"/>
  <c r="T17" i="41"/>
  <c r="S17" i="41"/>
  <c r="R17" i="41"/>
  <c r="Q17" i="41"/>
  <c r="P17" i="41"/>
  <c r="O17" i="41"/>
  <c r="HV16" i="41"/>
  <c r="HU16" i="41"/>
  <c r="HT16" i="41"/>
  <c r="HS16" i="41"/>
  <c r="HR16" i="41"/>
  <c r="HQ16" i="41"/>
  <c r="HO16" i="41"/>
  <c r="HN16" i="41"/>
  <c r="HM16" i="41"/>
  <c r="HL16" i="41"/>
  <c r="HK16" i="41"/>
  <c r="HJ16" i="41"/>
  <c r="HH16" i="41"/>
  <c r="HG16" i="41"/>
  <c r="HF16" i="41"/>
  <c r="HE16" i="41"/>
  <c r="HD16" i="41"/>
  <c r="HC16" i="41"/>
  <c r="HA16" i="41"/>
  <c r="GZ16" i="41"/>
  <c r="GY16" i="41"/>
  <c r="GX16" i="41"/>
  <c r="GW16" i="41"/>
  <c r="GV16" i="41"/>
  <c r="GT16" i="41"/>
  <c r="GS16" i="41"/>
  <c r="GR16" i="41"/>
  <c r="GQ16" i="41"/>
  <c r="GP16" i="41"/>
  <c r="GO16" i="41"/>
  <c r="GM16" i="41"/>
  <c r="GL16" i="41"/>
  <c r="GK16" i="41"/>
  <c r="GJ16" i="41"/>
  <c r="GI16" i="41"/>
  <c r="GH16" i="41"/>
  <c r="GF16" i="41"/>
  <c r="GE16" i="41"/>
  <c r="GD16" i="41"/>
  <c r="GC16" i="41"/>
  <c r="GB16" i="41"/>
  <c r="GA16" i="41"/>
  <c r="FY16" i="41"/>
  <c r="FX16" i="41"/>
  <c r="FW16" i="41"/>
  <c r="FV16" i="41"/>
  <c r="FU16" i="41"/>
  <c r="FT16" i="41"/>
  <c r="FR16" i="41"/>
  <c r="FQ16" i="41"/>
  <c r="FP16" i="41"/>
  <c r="FO16" i="41"/>
  <c r="FN16" i="41"/>
  <c r="FM16" i="41"/>
  <c r="FK16" i="41"/>
  <c r="FJ16" i="41"/>
  <c r="FI16" i="41"/>
  <c r="FH16" i="41"/>
  <c r="FG16" i="41"/>
  <c r="FF16" i="41"/>
  <c r="FD16" i="41"/>
  <c r="FC16" i="41"/>
  <c r="FB16" i="41"/>
  <c r="FA16" i="41"/>
  <c r="EZ16" i="41"/>
  <c r="EY16" i="41"/>
  <c r="EW16" i="41"/>
  <c r="EV16" i="41"/>
  <c r="EU16" i="41"/>
  <c r="ET16" i="41"/>
  <c r="ES16" i="41"/>
  <c r="ER16" i="41"/>
  <c r="EP16" i="41"/>
  <c r="EO16" i="41"/>
  <c r="EN16" i="41"/>
  <c r="EM16" i="41"/>
  <c r="EL16" i="41"/>
  <c r="EK16" i="41"/>
  <c r="EI16" i="41"/>
  <c r="EH16" i="41"/>
  <c r="EG16" i="41"/>
  <c r="EF16" i="41"/>
  <c r="EE16" i="41"/>
  <c r="ED16" i="41"/>
  <c r="EB16" i="41"/>
  <c r="EA16" i="41"/>
  <c r="DZ16" i="41"/>
  <c r="DY16" i="41"/>
  <c r="DX16" i="41"/>
  <c r="DW16" i="41"/>
  <c r="DU16" i="41"/>
  <c r="DT16" i="41"/>
  <c r="DS16" i="41"/>
  <c r="DR16" i="41"/>
  <c r="DQ16" i="41"/>
  <c r="DP16" i="41"/>
  <c r="DN16" i="41"/>
  <c r="DM16" i="41"/>
  <c r="DL16" i="41"/>
  <c r="DK16" i="41"/>
  <c r="DJ16" i="41"/>
  <c r="DI16" i="41"/>
  <c r="DG16" i="41"/>
  <c r="DF16" i="41"/>
  <c r="DE16" i="41"/>
  <c r="DD16" i="41"/>
  <c r="DC16" i="41"/>
  <c r="DB16" i="41"/>
  <c r="CZ16" i="41"/>
  <c r="CY16" i="41"/>
  <c r="CX16" i="41"/>
  <c r="CW16" i="41"/>
  <c r="CV16" i="41"/>
  <c r="CU16" i="41"/>
  <c r="CS16" i="41"/>
  <c r="CR16" i="41"/>
  <c r="CQ16" i="41"/>
  <c r="CP16" i="41"/>
  <c r="CO16" i="41"/>
  <c r="CN16" i="41"/>
  <c r="CL16" i="41"/>
  <c r="CK16" i="41"/>
  <c r="CJ16" i="41"/>
  <c r="CI16" i="41"/>
  <c r="CH16" i="41"/>
  <c r="CG16" i="41"/>
  <c r="CE16" i="41"/>
  <c r="CD16" i="41"/>
  <c r="CC16" i="41"/>
  <c r="CB16" i="41"/>
  <c r="CA16" i="41"/>
  <c r="BZ16" i="41"/>
  <c r="BX16" i="41"/>
  <c r="BW16" i="41"/>
  <c r="BV16" i="41"/>
  <c r="BU16" i="41"/>
  <c r="BT16" i="41"/>
  <c r="BS16" i="41"/>
  <c r="BQ16" i="41"/>
  <c r="BP16" i="41"/>
  <c r="BO16" i="41"/>
  <c r="BN16" i="41"/>
  <c r="BM16" i="41"/>
  <c r="BL16" i="41"/>
  <c r="BJ16" i="41"/>
  <c r="BI16" i="41"/>
  <c r="BH16" i="41"/>
  <c r="BG16" i="41"/>
  <c r="BF16" i="41"/>
  <c r="BE16" i="41"/>
  <c r="BC16" i="41"/>
  <c r="BB16" i="41"/>
  <c r="BA16" i="41"/>
  <c r="AZ16" i="41"/>
  <c r="AY16" i="41"/>
  <c r="AX16" i="41"/>
  <c r="AV16" i="41"/>
  <c r="AU16" i="41"/>
  <c r="AT16" i="41"/>
  <c r="AS16" i="41"/>
  <c r="AR16" i="41"/>
  <c r="AQ16" i="41"/>
  <c r="AO16" i="41"/>
  <c r="AN16" i="41"/>
  <c r="AM16" i="41"/>
  <c r="AL16" i="41"/>
  <c r="AK16" i="41"/>
  <c r="AJ16" i="41"/>
  <c r="AH16" i="41"/>
  <c r="AG16" i="41"/>
  <c r="AF16" i="41"/>
  <c r="AE16" i="41"/>
  <c r="AD16" i="41"/>
  <c r="AC16" i="41"/>
  <c r="AA16" i="41"/>
  <c r="Z16" i="41"/>
  <c r="Y16" i="41"/>
  <c r="X16" i="41"/>
  <c r="W16" i="41"/>
  <c r="V16" i="41"/>
  <c r="T16" i="41"/>
  <c r="S16" i="41"/>
  <c r="R16" i="41"/>
  <c r="Q16" i="41"/>
  <c r="P16" i="41"/>
  <c r="O16" i="41"/>
  <c r="HV15" i="41"/>
  <c r="HU15" i="41"/>
  <c r="HT15" i="41"/>
  <c r="HS15" i="41"/>
  <c r="HR15" i="41"/>
  <c r="HQ15" i="41"/>
  <c r="HO15" i="41"/>
  <c r="HN15" i="41"/>
  <c r="HM15" i="41"/>
  <c r="HL15" i="41"/>
  <c r="HK15" i="41"/>
  <c r="HJ15" i="41"/>
  <c r="HH15" i="41"/>
  <c r="HG15" i="41"/>
  <c r="HF15" i="41"/>
  <c r="HE15" i="41"/>
  <c r="HD15" i="41"/>
  <c r="HC15" i="41"/>
  <c r="HA15" i="41"/>
  <c r="GZ15" i="41"/>
  <c r="GY15" i="41"/>
  <c r="GX15" i="41"/>
  <c r="GW15" i="41"/>
  <c r="GV15" i="41"/>
  <c r="GT15" i="41"/>
  <c r="GS15" i="41"/>
  <c r="GR15" i="41"/>
  <c r="GQ15" i="41"/>
  <c r="GP15" i="41"/>
  <c r="GO15" i="41"/>
  <c r="GM15" i="41"/>
  <c r="GL15" i="41"/>
  <c r="GK15" i="41"/>
  <c r="GJ15" i="41"/>
  <c r="GI15" i="41"/>
  <c r="GH15" i="41"/>
  <c r="GF15" i="41"/>
  <c r="GE15" i="41"/>
  <c r="GD15" i="41"/>
  <c r="GC15" i="41"/>
  <c r="GB15" i="41"/>
  <c r="GA15" i="41"/>
  <c r="FY15" i="41"/>
  <c r="FX15" i="41"/>
  <c r="FW15" i="41"/>
  <c r="FV15" i="41"/>
  <c r="FU15" i="41"/>
  <c r="FT15" i="41"/>
  <c r="FR15" i="41"/>
  <c r="FQ15" i="41"/>
  <c r="FP15" i="41"/>
  <c r="FO15" i="41"/>
  <c r="FN15" i="41"/>
  <c r="FM15" i="41"/>
  <c r="FK15" i="41"/>
  <c r="FJ15" i="41"/>
  <c r="FI15" i="41"/>
  <c r="FH15" i="41"/>
  <c r="FG15" i="41"/>
  <c r="FF15" i="41"/>
  <c r="FD15" i="41"/>
  <c r="FC15" i="41"/>
  <c r="FB15" i="41"/>
  <c r="FA15" i="41"/>
  <c r="EZ15" i="41"/>
  <c r="EY15" i="41"/>
  <c r="EW15" i="41"/>
  <c r="EV15" i="41"/>
  <c r="EU15" i="41"/>
  <c r="ET15" i="41"/>
  <c r="ES15" i="41"/>
  <c r="ER15" i="41"/>
  <c r="EP15" i="41"/>
  <c r="EO15" i="41"/>
  <c r="EN15" i="41"/>
  <c r="EM15" i="41"/>
  <c r="EL15" i="41"/>
  <c r="EK15" i="41"/>
  <c r="EI15" i="41"/>
  <c r="EH15" i="41"/>
  <c r="EG15" i="41"/>
  <c r="EF15" i="41"/>
  <c r="EE15" i="41"/>
  <c r="ED15" i="41"/>
  <c r="EB15" i="41"/>
  <c r="EA15" i="41"/>
  <c r="DZ15" i="41"/>
  <c r="DY15" i="41"/>
  <c r="DX15" i="41"/>
  <c r="DW15" i="41"/>
  <c r="DU15" i="41"/>
  <c r="DT15" i="41"/>
  <c r="DS15" i="41"/>
  <c r="DR15" i="41"/>
  <c r="DQ15" i="41"/>
  <c r="DP15" i="41"/>
  <c r="DN15" i="41"/>
  <c r="DM15" i="41"/>
  <c r="DL15" i="41"/>
  <c r="DK15" i="41"/>
  <c r="DJ15" i="41"/>
  <c r="DI15" i="41"/>
  <c r="DG15" i="41"/>
  <c r="DF15" i="41"/>
  <c r="DE15" i="41"/>
  <c r="DD15" i="41"/>
  <c r="DC15" i="41"/>
  <c r="DB15" i="41"/>
  <c r="CZ15" i="41"/>
  <c r="CY15" i="41"/>
  <c r="CX15" i="41"/>
  <c r="CW15" i="41"/>
  <c r="CV15" i="41"/>
  <c r="CU15" i="41"/>
  <c r="CS15" i="41"/>
  <c r="CR15" i="41"/>
  <c r="CQ15" i="41"/>
  <c r="CP15" i="41"/>
  <c r="CO15" i="41"/>
  <c r="CN15" i="41"/>
  <c r="CL15" i="41"/>
  <c r="CK15" i="41"/>
  <c r="CJ15" i="41"/>
  <c r="CI15" i="41"/>
  <c r="CH15" i="41"/>
  <c r="CG15" i="41"/>
  <c r="CE15" i="41"/>
  <c r="CD15" i="41"/>
  <c r="CC15" i="41"/>
  <c r="CB15" i="41"/>
  <c r="CA15" i="41"/>
  <c r="BZ15" i="41"/>
  <c r="BX15" i="41"/>
  <c r="BW15" i="41"/>
  <c r="BV15" i="41"/>
  <c r="BU15" i="41"/>
  <c r="BT15" i="41"/>
  <c r="BS15" i="41"/>
  <c r="BQ15" i="41"/>
  <c r="BP15" i="41"/>
  <c r="BO15" i="41"/>
  <c r="BN15" i="41"/>
  <c r="BM15" i="41"/>
  <c r="BL15" i="41"/>
  <c r="BJ15" i="41"/>
  <c r="BI15" i="41"/>
  <c r="BH15" i="41"/>
  <c r="BG15" i="41"/>
  <c r="BF15" i="41"/>
  <c r="BE15" i="41"/>
  <c r="BC15" i="41"/>
  <c r="BB15" i="41"/>
  <c r="BA15" i="41"/>
  <c r="AZ15" i="41"/>
  <c r="AY15" i="41"/>
  <c r="AX15" i="41"/>
  <c r="AV15" i="41"/>
  <c r="AU15" i="41"/>
  <c r="AT15" i="41"/>
  <c r="AS15" i="41"/>
  <c r="AR15" i="41"/>
  <c r="AQ15" i="41"/>
  <c r="AO15" i="41"/>
  <c r="AN15" i="41"/>
  <c r="AM15" i="41"/>
  <c r="AL15" i="41"/>
  <c r="AK15" i="41"/>
  <c r="AJ15" i="41"/>
  <c r="AH15" i="41"/>
  <c r="AG15" i="41"/>
  <c r="AF15" i="41"/>
  <c r="AE15" i="41"/>
  <c r="AD15" i="41"/>
  <c r="AC15" i="41"/>
  <c r="AA15" i="41"/>
  <c r="Z15" i="41"/>
  <c r="Y15" i="41"/>
  <c r="X15" i="41"/>
  <c r="W15" i="41"/>
  <c r="V15" i="41"/>
  <c r="T15" i="41"/>
  <c r="S15" i="41"/>
  <c r="R15" i="41"/>
  <c r="Q15" i="41"/>
  <c r="P15" i="41"/>
  <c r="O15" i="41"/>
  <c r="HV14" i="41"/>
  <c r="HU14" i="41"/>
  <c r="HT14" i="41"/>
  <c r="HS14" i="41"/>
  <c r="HR14" i="41"/>
  <c r="HQ14" i="41"/>
  <c r="HO14" i="41"/>
  <c r="HN14" i="41"/>
  <c r="HM14" i="41"/>
  <c r="HL14" i="41"/>
  <c r="HK14" i="41"/>
  <c r="HJ14" i="41"/>
  <c r="HH14" i="41"/>
  <c r="HG14" i="41"/>
  <c r="HF14" i="41"/>
  <c r="HE14" i="41"/>
  <c r="HD14" i="41"/>
  <c r="HC14" i="41"/>
  <c r="HA14" i="41"/>
  <c r="GZ14" i="41"/>
  <c r="GY14" i="41"/>
  <c r="GX14" i="41"/>
  <c r="GW14" i="41"/>
  <c r="GV14" i="41"/>
  <c r="GT14" i="41"/>
  <c r="GS14" i="41"/>
  <c r="GR14" i="41"/>
  <c r="GQ14" i="41"/>
  <c r="GP14" i="41"/>
  <c r="GO14" i="41"/>
  <c r="GM14" i="41"/>
  <c r="GL14" i="41"/>
  <c r="GK14" i="41"/>
  <c r="GJ14" i="41"/>
  <c r="GI14" i="41"/>
  <c r="GH14" i="41"/>
  <c r="GF14" i="41"/>
  <c r="GE14" i="41"/>
  <c r="GD14" i="41"/>
  <c r="GC14" i="41"/>
  <c r="GB14" i="41"/>
  <c r="GA14" i="41"/>
  <c r="FY14" i="41"/>
  <c r="FX14" i="41"/>
  <c r="FW14" i="41"/>
  <c r="FV14" i="41"/>
  <c r="FU14" i="41"/>
  <c r="FT14" i="41"/>
  <c r="FR14" i="41"/>
  <c r="FQ14" i="41"/>
  <c r="FP14" i="41"/>
  <c r="FO14" i="41"/>
  <c r="FN14" i="41"/>
  <c r="FM14" i="41"/>
  <c r="FK14" i="41"/>
  <c r="FJ14" i="41"/>
  <c r="FI14" i="41"/>
  <c r="FH14" i="41"/>
  <c r="FG14" i="41"/>
  <c r="FF14" i="41"/>
  <c r="FD14" i="41"/>
  <c r="FC14" i="41"/>
  <c r="FB14" i="41"/>
  <c r="FA14" i="41"/>
  <c r="EZ14" i="41"/>
  <c r="EY14" i="41"/>
  <c r="EW14" i="41"/>
  <c r="EV14" i="41"/>
  <c r="EU14" i="41"/>
  <c r="ET14" i="41"/>
  <c r="ES14" i="41"/>
  <c r="ER14" i="41"/>
  <c r="EP14" i="41"/>
  <c r="EO14" i="41"/>
  <c r="EN14" i="41"/>
  <c r="EM14" i="41"/>
  <c r="EL14" i="41"/>
  <c r="EK14" i="41"/>
  <c r="EI14" i="41"/>
  <c r="EH14" i="41"/>
  <c r="EG14" i="41"/>
  <c r="EF14" i="41"/>
  <c r="EE14" i="41"/>
  <c r="ED14" i="41"/>
  <c r="EB14" i="41"/>
  <c r="EA14" i="41"/>
  <c r="DZ14" i="41"/>
  <c r="DY14" i="41"/>
  <c r="DX14" i="41"/>
  <c r="DW14" i="41"/>
  <c r="DU14" i="41"/>
  <c r="DT14" i="41"/>
  <c r="DS14" i="41"/>
  <c r="DR14" i="41"/>
  <c r="DQ14" i="41"/>
  <c r="DP14" i="41"/>
  <c r="DN14" i="41"/>
  <c r="DM14" i="41"/>
  <c r="DL14" i="41"/>
  <c r="DK14" i="41"/>
  <c r="DJ14" i="41"/>
  <c r="DI14" i="41"/>
  <c r="DG14" i="41"/>
  <c r="DF14" i="41"/>
  <c r="DE14" i="41"/>
  <c r="DD14" i="41"/>
  <c r="DC14" i="41"/>
  <c r="DB14" i="41"/>
  <c r="CZ14" i="41"/>
  <c r="CY14" i="41"/>
  <c r="CX14" i="41"/>
  <c r="CW14" i="41"/>
  <c r="CV14" i="41"/>
  <c r="CU14" i="41"/>
  <c r="CS14" i="41"/>
  <c r="CR14" i="41"/>
  <c r="CQ14" i="41"/>
  <c r="CP14" i="41"/>
  <c r="CO14" i="41"/>
  <c r="CN14" i="41"/>
  <c r="CL14" i="41"/>
  <c r="CK14" i="41"/>
  <c r="CJ14" i="41"/>
  <c r="CI14" i="41"/>
  <c r="CH14" i="41"/>
  <c r="CG14" i="41"/>
  <c r="CE14" i="41"/>
  <c r="CD14" i="41"/>
  <c r="CC14" i="41"/>
  <c r="CB14" i="41"/>
  <c r="CA14" i="41"/>
  <c r="BZ14" i="41"/>
  <c r="BX14" i="41"/>
  <c r="BW14" i="41"/>
  <c r="BV14" i="41"/>
  <c r="BU14" i="41"/>
  <c r="BT14" i="41"/>
  <c r="BS14" i="41"/>
  <c r="BQ14" i="41"/>
  <c r="BP14" i="41"/>
  <c r="BO14" i="41"/>
  <c r="BN14" i="41"/>
  <c r="BM14" i="41"/>
  <c r="BL14" i="41"/>
  <c r="BJ14" i="41"/>
  <c r="BI14" i="41"/>
  <c r="BH14" i="41"/>
  <c r="BG14" i="41"/>
  <c r="BF14" i="41"/>
  <c r="BE14" i="41"/>
  <c r="BC14" i="41"/>
  <c r="BB14" i="41"/>
  <c r="BA14" i="41"/>
  <c r="AZ14" i="41"/>
  <c r="AY14" i="41"/>
  <c r="AX14" i="41"/>
  <c r="AV14" i="41"/>
  <c r="AU14" i="41"/>
  <c r="AT14" i="41"/>
  <c r="AS14" i="41"/>
  <c r="AR14" i="41"/>
  <c r="AQ14" i="41"/>
  <c r="AO14" i="41"/>
  <c r="AN14" i="41"/>
  <c r="AM14" i="41"/>
  <c r="AL14" i="41"/>
  <c r="AK14" i="41"/>
  <c r="AJ14" i="41"/>
  <c r="AH14" i="41"/>
  <c r="AG14" i="41"/>
  <c r="AF14" i="41"/>
  <c r="AE14" i="41"/>
  <c r="AD14" i="41"/>
  <c r="AC14" i="41"/>
  <c r="AA14" i="41"/>
  <c r="Z14" i="41"/>
  <c r="Y14" i="41"/>
  <c r="X14" i="41"/>
  <c r="W14" i="41"/>
  <c r="V14" i="41"/>
  <c r="T14" i="41"/>
  <c r="S14" i="41"/>
  <c r="R14" i="41"/>
  <c r="Q14" i="41"/>
  <c r="P14" i="41"/>
  <c r="O14" i="41"/>
  <c r="HV13" i="41"/>
  <c r="HU13" i="41"/>
  <c r="HT13" i="41"/>
  <c r="HS13" i="41"/>
  <c r="HR13" i="41"/>
  <c r="HQ13" i="41"/>
  <c r="HO13" i="41"/>
  <c r="HN13" i="41"/>
  <c r="HM13" i="41"/>
  <c r="HL13" i="41"/>
  <c r="HK13" i="41"/>
  <c r="HJ13" i="41"/>
  <c r="HH13" i="41"/>
  <c r="HG13" i="41"/>
  <c r="HF13" i="41"/>
  <c r="HE13" i="41"/>
  <c r="HD13" i="41"/>
  <c r="HC13" i="41"/>
  <c r="HA13" i="41"/>
  <c r="GZ13" i="41"/>
  <c r="GY13" i="41"/>
  <c r="GX13" i="41"/>
  <c r="GW13" i="41"/>
  <c r="GV13" i="41"/>
  <c r="GT13" i="41"/>
  <c r="GS13" i="41"/>
  <c r="GR13" i="41"/>
  <c r="GQ13" i="41"/>
  <c r="GP13" i="41"/>
  <c r="GO13" i="41"/>
  <c r="GM13" i="41"/>
  <c r="GL13" i="41"/>
  <c r="GK13" i="41"/>
  <c r="GJ13" i="41"/>
  <c r="GI13" i="41"/>
  <c r="GH13" i="41"/>
  <c r="GF13" i="41"/>
  <c r="GE13" i="41"/>
  <c r="GD13" i="41"/>
  <c r="GC13" i="41"/>
  <c r="GB13" i="41"/>
  <c r="GA13" i="41"/>
  <c r="FY13" i="41"/>
  <c r="FX13" i="41"/>
  <c r="FW13" i="41"/>
  <c r="FV13" i="41"/>
  <c r="FU13" i="41"/>
  <c r="FT13" i="41"/>
  <c r="FR13" i="41"/>
  <c r="FQ13" i="41"/>
  <c r="FP13" i="41"/>
  <c r="FO13" i="41"/>
  <c r="FN13" i="41"/>
  <c r="FM13" i="41"/>
  <c r="FK13" i="41"/>
  <c r="FJ13" i="41"/>
  <c r="FI13" i="41"/>
  <c r="FH13" i="41"/>
  <c r="FG13" i="41"/>
  <c r="FF13" i="41"/>
  <c r="FD13" i="41"/>
  <c r="FC13" i="41"/>
  <c r="FB13" i="41"/>
  <c r="FA13" i="41"/>
  <c r="EZ13" i="41"/>
  <c r="EY13" i="41"/>
  <c r="EW13" i="41"/>
  <c r="EV13" i="41"/>
  <c r="EU13" i="41"/>
  <c r="ET13" i="41"/>
  <c r="ES13" i="41"/>
  <c r="ER13" i="41"/>
  <c r="EP13" i="41"/>
  <c r="EO13" i="41"/>
  <c r="EN13" i="41"/>
  <c r="EM13" i="41"/>
  <c r="EL13" i="41"/>
  <c r="EK13" i="41"/>
  <c r="EI13" i="41"/>
  <c r="EH13" i="41"/>
  <c r="EG13" i="41"/>
  <c r="EF13" i="41"/>
  <c r="EE13" i="41"/>
  <c r="ED13" i="41"/>
  <c r="EB13" i="41"/>
  <c r="EA13" i="41"/>
  <c r="DZ13" i="41"/>
  <c r="DY13" i="41"/>
  <c r="DX13" i="41"/>
  <c r="DW13" i="41"/>
  <c r="DU13" i="41"/>
  <c r="DT13" i="41"/>
  <c r="DS13" i="41"/>
  <c r="DR13" i="41"/>
  <c r="DQ13" i="41"/>
  <c r="DP13" i="41"/>
  <c r="DN13" i="41"/>
  <c r="DM13" i="41"/>
  <c r="DL13" i="41"/>
  <c r="DK13" i="41"/>
  <c r="DJ13" i="41"/>
  <c r="DI13" i="41"/>
  <c r="DG13" i="41"/>
  <c r="DF13" i="41"/>
  <c r="DE13" i="41"/>
  <c r="DD13" i="41"/>
  <c r="DC13" i="41"/>
  <c r="DB13" i="41"/>
  <c r="CZ13" i="41"/>
  <c r="CY13" i="41"/>
  <c r="CX13" i="41"/>
  <c r="CW13" i="41"/>
  <c r="CV13" i="41"/>
  <c r="CU13" i="41"/>
  <c r="CS13" i="41"/>
  <c r="CR13" i="41"/>
  <c r="CQ13" i="41"/>
  <c r="CP13" i="41"/>
  <c r="CO13" i="41"/>
  <c r="CN13" i="41"/>
  <c r="CL13" i="41"/>
  <c r="CK13" i="41"/>
  <c r="CJ13" i="41"/>
  <c r="CI13" i="41"/>
  <c r="CH13" i="41"/>
  <c r="CG13" i="41"/>
  <c r="CE13" i="41"/>
  <c r="CD13" i="41"/>
  <c r="CC13" i="41"/>
  <c r="CB13" i="41"/>
  <c r="CA13" i="41"/>
  <c r="BZ13" i="41"/>
  <c r="BX13" i="41"/>
  <c r="BW13" i="41"/>
  <c r="BV13" i="41"/>
  <c r="BU13" i="41"/>
  <c r="BT13" i="41"/>
  <c r="BS13" i="41"/>
  <c r="BQ13" i="41"/>
  <c r="BP13" i="41"/>
  <c r="BO13" i="41"/>
  <c r="BN13" i="41"/>
  <c r="BM13" i="41"/>
  <c r="BL13" i="41"/>
  <c r="BJ13" i="41"/>
  <c r="BI13" i="41"/>
  <c r="BH13" i="41"/>
  <c r="BG13" i="41"/>
  <c r="BF13" i="41"/>
  <c r="BE13" i="41"/>
  <c r="BC13" i="41"/>
  <c r="BB13" i="41"/>
  <c r="BA13" i="41"/>
  <c r="AZ13" i="41"/>
  <c r="AY13" i="41"/>
  <c r="AX13" i="41"/>
  <c r="AV13" i="41"/>
  <c r="AU13" i="41"/>
  <c r="AT13" i="41"/>
  <c r="AS13" i="41"/>
  <c r="AR13" i="41"/>
  <c r="AQ13" i="41"/>
  <c r="AO13" i="41"/>
  <c r="AN13" i="41"/>
  <c r="AM13" i="41"/>
  <c r="AL13" i="41"/>
  <c r="AK13" i="41"/>
  <c r="AJ13" i="41"/>
  <c r="AH13" i="41"/>
  <c r="AG13" i="41"/>
  <c r="AF13" i="41"/>
  <c r="AE13" i="41"/>
  <c r="AD13" i="41"/>
  <c r="AC13" i="41"/>
  <c r="AA13" i="41"/>
  <c r="Z13" i="41"/>
  <c r="Y13" i="41"/>
  <c r="X13" i="41"/>
  <c r="W13" i="41"/>
  <c r="V13" i="41"/>
  <c r="T13" i="41"/>
  <c r="S13" i="41"/>
  <c r="R13" i="41"/>
  <c r="Q13" i="41"/>
  <c r="P13" i="41"/>
  <c r="O13" i="41"/>
  <c r="HV12" i="41"/>
  <c r="HU12" i="41"/>
  <c r="HT12" i="41"/>
  <c r="HS12" i="41"/>
  <c r="HR12" i="41"/>
  <c r="HQ12" i="41"/>
  <c r="HO12" i="41"/>
  <c r="HN12" i="41"/>
  <c r="HM12" i="41"/>
  <c r="HL12" i="41"/>
  <c r="HK12" i="41"/>
  <c r="HJ12" i="41"/>
  <c r="HH12" i="41"/>
  <c r="HG12" i="41"/>
  <c r="HF12" i="41"/>
  <c r="HE12" i="41"/>
  <c r="HD12" i="41"/>
  <c r="HC12" i="41"/>
  <c r="HA12" i="41"/>
  <c r="GZ12" i="41"/>
  <c r="GY12" i="41"/>
  <c r="GX12" i="41"/>
  <c r="GW12" i="41"/>
  <c r="GV12" i="41"/>
  <c r="GT12" i="41"/>
  <c r="GS12" i="41"/>
  <c r="GR12" i="41"/>
  <c r="GQ12" i="41"/>
  <c r="GP12" i="41"/>
  <c r="GO12" i="41"/>
  <c r="GM12" i="41"/>
  <c r="GL12" i="41"/>
  <c r="GK12" i="41"/>
  <c r="GJ12" i="41"/>
  <c r="GI12" i="41"/>
  <c r="GH12" i="41"/>
  <c r="GF12" i="41"/>
  <c r="GE12" i="41"/>
  <c r="GD12" i="41"/>
  <c r="GC12" i="41"/>
  <c r="GB12" i="41"/>
  <c r="GA12" i="41"/>
  <c r="FY12" i="41"/>
  <c r="FX12" i="41"/>
  <c r="FW12" i="41"/>
  <c r="FV12" i="41"/>
  <c r="FU12" i="41"/>
  <c r="FT12" i="41"/>
  <c r="FR12" i="41"/>
  <c r="FQ12" i="41"/>
  <c r="FP12" i="41"/>
  <c r="FO12" i="41"/>
  <c r="FN12" i="41"/>
  <c r="FM12" i="41"/>
  <c r="FK12" i="41"/>
  <c r="FJ12" i="41"/>
  <c r="FI12" i="41"/>
  <c r="FH12" i="41"/>
  <c r="FG12" i="41"/>
  <c r="FF12" i="41"/>
  <c r="FD12" i="41"/>
  <c r="FC12" i="41"/>
  <c r="FB12" i="41"/>
  <c r="FA12" i="41"/>
  <c r="EZ12" i="41"/>
  <c r="EY12" i="41"/>
  <c r="EW12" i="41"/>
  <c r="EV12" i="41"/>
  <c r="EU12" i="41"/>
  <c r="ET12" i="41"/>
  <c r="ES12" i="41"/>
  <c r="ER12" i="41"/>
  <c r="EP12" i="41"/>
  <c r="EO12" i="41"/>
  <c r="EN12" i="41"/>
  <c r="EM12" i="41"/>
  <c r="EL12" i="41"/>
  <c r="EK12" i="41"/>
  <c r="EI12" i="41"/>
  <c r="EH12" i="41"/>
  <c r="EG12" i="41"/>
  <c r="EF12" i="41"/>
  <c r="EE12" i="41"/>
  <c r="ED12" i="41"/>
  <c r="EB12" i="41"/>
  <c r="EA12" i="41"/>
  <c r="DZ12" i="41"/>
  <c r="DY12" i="41"/>
  <c r="DX12" i="41"/>
  <c r="DW12" i="41"/>
  <c r="DU12" i="41"/>
  <c r="DT12" i="41"/>
  <c r="DS12" i="41"/>
  <c r="DR12" i="41"/>
  <c r="DQ12" i="41"/>
  <c r="DP12" i="41"/>
  <c r="DN12" i="41"/>
  <c r="DM12" i="41"/>
  <c r="DL12" i="41"/>
  <c r="DK12" i="41"/>
  <c r="DJ12" i="41"/>
  <c r="DI12" i="41"/>
  <c r="DG12" i="41"/>
  <c r="DF12" i="41"/>
  <c r="DE12" i="41"/>
  <c r="DD12" i="41"/>
  <c r="DC12" i="41"/>
  <c r="DB12" i="41"/>
  <c r="CZ12" i="41"/>
  <c r="CY12" i="41"/>
  <c r="CX12" i="41"/>
  <c r="CW12" i="41"/>
  <c r="CV12" i="41"/>
  <c r="CU12" i="41"/>
  <c r="CS12" i="41"/>
  <c r="CR12" i="41"/>
  <c r="CQ12" i="41"/>
  <c r="CP12" i="41"/>
  <c r="CO12" i="41"/>
  <c r="CN12" i="41"/>
  <c r="CL12" i="41"/>
  <c r="CK12" i="41"/>
  <c r="CJ12" i="41"/>
  <c r="CI12" i="41"/>
  <c r="CH12" i="41"/>
  <c r="CG12" i="41"/>
  <c r="CE12" i="41"/>
  <c r="CD12" i="41"/>
  <c r="CC12" i="41"/>
  <c r="CB12" i="41"/>
  <c r="CA12" i="41"/>
  <c r="BZ12" i="41"/>
  <c r="BX12" i="41"/>
  <c r="BW12" i="41"/>
  <c r="BV12" i="41"/>
  <c r="BU12" i="41"/>
  <c r="BT12" i="41"/>
  <c r="BS12" i="41"/>
  <c r="BQ12" i="41"/>
  <c r="BP12" i="41"/>
  <c r="BO12" i="41"/>
  <c r="BN12" i="41"/>
  <c r="BM12" i="41"/>
  <c r="BL12" i="41"/>
  <c r="BJ12" i="41"/>
  <c r="BI12" i="41"/>
  <c r="BH12" i="41"/>
  <c r="BG12" i="41"/>
  <c r="BF12" i="41"/>
  <c r="BE12" i="41"/>
  <c r="BC12" i="41"/>
  <c r="BB12" i="41"/>
  <c r="BA12" i="41"/>
  <c r="AZ12" i="41"/>
  <c r="AY12" i="41"/>
  <c r="AX12" i="41"/>
  <c r="AV12" i="41"/>
  <c r="AU12" i="41"/>
  <c r="AT12" i="41"/>
  <c r="AS12" i="41"/>
  <c r="AR12" i="41"/>
  <c r="AQ12" i="41"/>
  <c r="AO12" i="41"/>
  <c r="AN12" i="41"/>
  <c r="AM12" i="41"/>
  <c r="AL12" i="41"/>
  <c r="AK12" i="41"/>
  <c r="AJ12" i="41"/>
  <c r="AH12" i="41"/>
  <c r="AG12" i="41"/>
  <c r="AF12" i="41"/>
  <c r="AE12" i="41"/>
  <c r="AD12" i="41"/>
  <c r="AC12" i="41"/>
  <c r="AA12" i="41"/>
  <c r="Z12" i="41"/>
  <c r="Y12" i="41"/>
  <c r="X12" i="41"/>
  <c r="W12" i="41"/>
  <c r="V12" i="41"/>
  <c r="T12" i="41"/>
  <c r="S12" i="41"/>
  <c r="R12" i="41"/>
  <c r="Q12" i="41"/>
  <c r="P12" i="41"/>
  <c r="O12" i="41"/>
  <c r="HV11" i="41"/>
  <c r="HU11" i="41"/>
  <c r="HT11" i="41"/>
  <c r="HS11" i="41"/>
  <c r="HR11" i="41"/>
  <c r="HQ11" i="41"/>
  <c r="HO11" i="41"/>
  <c r="HN11" i="41"/>
  <c r="HM11" i="41"/>
  <c r="HL11" i="41"/>
  <c r="HK11" i="41"/>
  <c r="HJ11" i="41"/>
  <c r="HH11" i="41"/>
  <c r="HG11" i="41"/>
  <c r="HF11" i="41"/>
  <c r="HE11" i="41"/>
  <c r="HD11" i="41"/>
  <c r="HC11" i="41"/>
  <c r="HA11" i="41"/>
  <c r="GZ11" i="41"/>
  <c r="GY11" i="41"/>
  <c r="GX11" i="41"/>
  <c r="GW11" i="41"/>
  <c r="GV11" i="41"/>
  <c r="GT11" i="41"/>
  <c r="GS11" i="41"/>
  <c r="GR11" i="41"/>
  <c r="GQ11" i="41"/>
  <c r="GP11" i="41"/>
  <c r="GO11" i="41"/>
  <c r="GM11" i="41"/>
  <c r="GL11" i="41"/>
  <c r="GK11" i="41"/>
  <c r="GJ11" i="41"/>
  <c r="GI11" i="41"/>
  <c r="GH11" i="41"/>
  <c r="GF11" i="41"/>
  <c r="GE11" i="41"/>
  <c r="GD11" i="41"/>
  <c r="GC11" i="41"/>
  <c r="GB11" i="41"/>
  <c r="GA11" i="41"/>
  <c r="FY11" i="41"/>
  <c r="FX11" i="41"/>
  <c r="FW11" i="41"/>
  <c r="FV11" i="41"/>
  <c r="FU11" i="41"/>
  <c r="FT11" i="41"/>
  <c r="FR11" i="41"/>
  <c r="FQ11" i="41"/>
  <c r="FP11" i="41"/>
  <c r="FO11" i="41"/>
  <c r="FN11" i="41"/>
  <c r="FM11" i="41"/>
  <c r="FK11" i="41"/>
  <c r="FJ11" i="41"/>
  <c r="FI11" i="41"/>
  <c r="FH11" i="41"/>
  <c r="FG11" i="41"/>
  <c r="FF11" i="41"/>
  <c r="FD11" i="41"/>
  <c r="FC11" i="41"/>
  <c r="FB11" i="41"/>
  <c r="FA11" i="41"/>
  <c r="EZ11" i="41"/>
  <c r="EY11" i="41"/>
  <c r="EW11" i="41"/>
  <c r="EV11" i="41"/>
  <c r="EU11" i="41"/>
  <c r="ET11" i="41"/>
  <c r="ES11" i="41"/>
  <c r="ER11" i="41"/>
  <c r="EP11" i="41"/>
  <c r="EO11" i="41"/>
  <c r="EN11" i="41"/>
  <c r="EM11" i="41"/>
  <c r="EL11" i="41"/>
  <c r="EK11" i="41"/>
  <c r="EI11" i="41"/>
  <c r="EH11" i="41"/>
  <c r="EG11" i="41"/>
  <c r="EF11" i="41"/>
  <c r="EE11" i="41"/>
  <c r="ED11" i="41"/>
  <c r="EB11" i="41"/>
  <c r="EA11" i="41"/>
  <c r="DZ11" i="41"/>
  <c r="DY11" i="41"/>
  <c r="DX11" i="41"/>
  <c r="DW11" i="41"/>
  <c r="DU11" i="41"/>
  <c r="DT11" i="41"/>
  <c r="DS11" i="41"/>
  <c r="DR11" i="41"/>
  <c r="DQ11" i="41"/>
  <c r="DP11" i="41"/>
  <c r="DN11" i="41"/>
  <c r="DM11" i="41"/>
  <c r="DL11" i="41"/>
  <c r="DK11" i="41"/>
  <c r="DJ11" i="41"/>
  <c r="DI11" i="41"/>
  <c r="DG11" i="41"/>
  <c r="DF11" i="41"/>
  <c r="DE11" i="41"/>
  <c r="DD11" i="41"/>
  <c r="DC11" i="41"/>
  <c r="DB11" i="41"/>
  <c r="CZ11" i="41"/>
  <c r="CY11" i="41"/>
  <c r="CX11" i="41"/>
  <c r="CW11" i="41"/>
  <c r="CV11" i="41"/>
  <c r="CU11" i="41"/>
  <c r="CS11" i="41"/>
  <c r="CR11" i="41"/>
  <c r="CQ11" i="41"/>
  <c r="CP11" i="41"/>
  <c r="CO11" i="41"/>
  <c r="CN11" i="41"/>
  <c r="CL11" i="41"/>
  <c r="CK11" i="41"/>
  <c r="CJ11" i="41"/>
  <c r="CI11" i="41"/>
  <c r="CH11" i="41"/>
  <c r="CG11" i="41"/>
  <c r="CE11" i="41"/>
  <c r="CD11" i="41"/>
  <c r="CC11" i="41"/>
  <c r="CB11" i="41"/>
  <c r="CA11" i="41"/>
  <c r="BZ11" i="41"/>
  <c r="BX11" i="41"/>
  <c r="BW11" i="41"/>
  <c r="BV11" i="41"/>
  <c r="BU11" i="41"/>
  <c r="BT11" i="41"/>
  <c r="BS11" i="41"/>
  <c r="BQ11" i="41"/>
  <c r="BP11" i="41"/>
  <c r="BO11" i="41"/>
  <c r="BN11" i="41"/>
  <c r="BM11" i="41"/>
  <c r="BL11" i="41"/>
  <c r="BJ11" i="41"/>
  <c r="BI11" i="41"/>
  <c r="BH11" i="41"/>
  <c r="BG11" i="41"/>
  <c r="BF11" i="41"/>
  <c r="BE11" i="41"/>
  <c r="BC11" i="41"/>
  <c r="BB11" i="41"/>
  <c r="BA11" i="41"/>
  <c r="AZ11" i="41"/>
  <c r="AY11" i="41"/>
  <c r="AX11" i="41"/>
  <c r="AV11" i="41"/>
  <c r="AU11" i="41"/>
  <c r="AT11" i="41"/>
  <c r="AS11" i="41"/>
  <c r="AR11" i="41"/>
  <c r="AQ11" i="41"/>
  <c r="AO11" i="41"/>
  <c r="AN11" i="41"/>
  <c r="AM11" i="41"/>
  <c r="AL11" i="41"/>
  <c r="AK11" i="41"/>
  <c r="AJ11" i="41"/>
  <c r="AH11" i="41"/>
  <c r="AG11" i="41"/>
  <c r="AF11" i="41"/>
  <c r="AE11" i="41"/>
  <c r="AD11" i="41"/>
  <c r="AC11" i="41"/>
  <c r="AA11" i="41"/>
  <c r="Z11" i="41"/>
  <c r="Y11" i="41"/>
  <c r="X11" i="41"/>
  <c r="W11" i="41"/>
  <c r="V11" i="41"/>
  <c r="T11" i="41"/>
  <c r="S11" i="41"/>
  <c r="R11" i="41"/>
  <c r="Q11" i="41"/>
  <c r="P11" i="41"/>
  <c r="O11" i="41"/>
  <c r="HV10" i="41"/>
  <c r="HU10" i="41"/>
  <c r="HT10" i="41"/>
  <c r="HS10" i="41"/>
  <c r="HR10" i="41"/>
  <c r="HQ10" i="41"/>
  <c r="HO10" i="41"/>
  <c r="HN10" i="41"/>
  <c r="HM10" i="41"/>
  <c r="HL10" i="41"/>
  <c r="HK10" i="41"/>
  <c r="HJ10" i="41"/>
  <c r="HH10" i="41"/>
  <c r="HG10" i="41"/>
  <c r="HF10" i="41"/>
  <c r="HE10" i="41"/>
  <c r="HD10" i="41"/>
  <c r="HC10" i="41"/>
  <c r="HA10" i="41"/>
  <c r="GZ10" i="41"/>
  <c r="GY10" i="41"/>
  <c r="GX10" i="41"/>
  <c r="GW10" i="41"/>
  <c r="GV10" i="41"/>
  <c r="GT10" i="41"/>
  <c r="GS10" i="41"/>
  <c r="GR10" i="41"/>
  <c r="GQ10" i="41"/>
  <c r="GP10" i="41"/>
  <c r="GO10" i="41"/>
  <c r="GM10" i="41"/>
  <c r="GL10" i="41"/>
  <c r="GK10" i="41"/>
  <c r="GJ10" i="41"/>
  <c r="GI10" i="41"/>
  <c r="GH10" i="41"/>
  <c r="GF10" i="41"/>
  <c r="GE10" i="41"/>
  <c r="GD10" i="41"/>
  <c r="GC10" i="41"/>
  <c r="GB10" i="41"/>
  <c r="GA10" i="41"/>
  <c r="FY10" i="41"/>
  <c r="FX10" i="41"/>
  <c r="FW10" i="41"/>
  <c r="FV10" i="41"/>
  <c r="FU10" i="41"/>
  <c r="FT10" i="41"/>
  <c r="FR10" i="41"/>
  <c r="FQ10" i="41"/>
  <c r="FP10" i="41"/>
  <c r="FO10" i="41"/>
  <c r="FN10" i="41"/>
  <c r="FM10" i="41"/>
  <c r="FK10" i="41"/>
  <c r="FJ10" i="41"/>
  <c r="FI10" i="41"/>
  <c r="FH10" i="41"/>
  <c r="FG10" i="41"/>
  <c r="FF10" i="41"/>
  <c r="FD10" i="41"/>
  <c r="FC10" i="41"/>
  <c r="FB10" i="41"/>
  <c r="FA10" i="41"/>
  <c r="EZ10" i="41"/>
  <c r="EY10" i="41"/>
  <c r="EW10" i="41"/>
  <c r="EV10" i="41"/>
  <c r="EU10" i="41"/>
  <c r="ET10" i="41"/>
  <c r="ES10" i="41"/>
  <c r="ER10" i="41"/>
  <c r="EP10" i="41"/>
  <c r="EO10" i="41"/>
  <c r="EN10" i="41"/>
  <c r="EM10" i="41"/>
  <c r="EL10" i="41"/>
  <c r="EK10" i="41"/>
  <c r="EI10" i="41"/>
  <c r="EH10" i="41"/>
  <c r="EG10" i="41"/>
  <c r="EF10" i="41"/>
  <c r="EE10" i="41"/>
  <c r="ED10" i="41"/>
  <c r="EB10" i="41"/>
  <c r="EA10" i="41"/>
  <c r="DZ10" i="41"/>
  <c r="DY10" i="41"/>
  <c r="DX10" i="41"/>
  <c r="DW10" i="41"/>
  <c r="DU10" i="41"/>
  <c r="DT10" i="41"/>
  <c r="DS10" i="41"/>
  <c r="DR10" i="41"/>
  <c r="DQ10" i="41"/>
  <c r="DP10" i="41"/>
  <c r="DN10" i="41"/>
  <c r="DM10" i="41"/>
  <c r="DL10" i="41"/>
  <c r="DK10" i="41"/>
  <c r="DJ10" i="41"/>
  <c r="DI10" i="41"/>
  <c r="DG10" i="41"/>
  <c r="DF10" i="41"/>
  <c r="DE10" i="41"/>
  <c r="DD10" i="41"/>
  <c r="DC10" i="41"/>
  <c r="DB10" i="41"/>
  <c r="CZ10" i="41"/>
  <c r="CY10" i="41"/>
  <c r="CX10" i="41"/>
  <c r="CW10" i="41"/>
  <c r="CV10" i="41"/>
  <c r="CU10" i="41"/>
  <c r="CS10" i="41"/>
  <c r="CR10" i="41"/>
  <c r="CQ10" i="41"/>
  <c r="CP10" i="41"/>
  <c r="CO10" i="41"/>
  <c r="CN10" i="41"/>
  <c r="CL10" i="41"/>
  <c r="CK10" i="41"/>
  <c r="CJ10" i="41"/>
  <c r="CI10" i="41"/>
  <c r="CH10" i="41"/>
  <c r="CG10" i="41"/>
  <c r="CE10" i="41"/>
  <c r="CD10" i="41"/>
  <c r="CC10" i="41"/>
  <c r="CB10" i="41"/>
  <c r="CA10" i="41"/>
  <c r="BZ10" i="41"/>
  <c r="BX10" i="41"/>
  <c r="BW10" i="41"/>
  <c r="BV10" i="41"/>
  <c r="BU10" i="41"/>
  <c r="BT10" i="41"/>
  <c r="BS10" i="41"/>
  <c r="BQ10" i="41"/>
  <c r="BP10" i="41"/>
  <c r="BO10" i="41"/>
  <c r="BN10" i="41"/>
  <c r="BM10" i="41"/>
  <c r="BL10" i="41"/>
  <c r="BJ10" i="41"/>
  <c r="BI10" i="41"/>
  <c r="BH10" i="41"/>
  <c r="BG10" i="41"/>
  <c r="BF10" i="41"/>
  <c r="BE10" i="41"/>
  <c r="BC10" i="41"/>
  <c r="BB10" i="41"/>
  <c r="BA10" i="41"/>
  <c r="AZ10" i="41"/>
  <c r="AY10" i="41"/>
  <c r="AX10" i="41"/>
  <c r="AV10" i="41"/>
  <c r="AU10" i="41"/>
  <c r="AT10" i="41"/>
  <c r="AS10" i="41"/>
  <c r="AR10" i="41"/>
  <c r="AQ10" i="41"/>
  <c r="AO10" i="41"/>
  <c r="AN10" i="41"/>
  <c r="AM10" i="41"/>
  <c r="AL10" i="41"/>
  <c r="AK10" i="41"/>
  <c r="AJ10" i="41"/>
  <c r="AH10" i="41"/>
  <c r="AG10" i="41"/>
  <c r="AF10" i="41"/>
  <c r="AE10" i="41"/>
  <c r="AD10" i="41"/>
  <c r="AC10" i="41"/>
  <c r="AA10" i="41"/>
  <c r="Z10" i="41"/>
  <c r="Y10" i="41"/>
  <c r="X10" i="41"/>
  <c r="W10" i="41"/>
  <c r="V10" i="41"/>
  <c r="T10" i="41"/>
  <c r="S10" i="41"/>
  <c r="R10" i="41"/>
  <c r="Q10" i="41"/>
  <c r="P10" i="41"/>
  <c r="O10" i="41"/>
  <c r="HV9" i="41"/>
  <c r="HU9" i="41"/>
  <c r="HT9" i="41"/>
  <c r="HS9" i="41"/>
  <c r="HR9" i="41"/>
  <c r="HQ9" i="41"/>
  <c r="HO9" i="41"/>
  <c r="HN9" i="41"/>
  <c r="HM9" i="41"/>
  <c r="HL9" i="41"/>
  <c r="HK9" i="41"/>
  <c r="HJ9" i="41"/>
  <c r="HH9" i="41"/>
  <c r="HG9" i="41"/>
  <c r="HF9" i="41"/>
  <c r="HE9" i="41"/>
  <c r="HD9" i="41"/>
  <c r="HC9" i="41"/>
  <c r="HA9" i="41"/>
  <c r="GZ9" i="41"/>
  <c r="GY9" i="41"/>
  <c r="GX9" i="41"/>
  <c r="GW9" i="41"/>
  <c r="GV9" i="41"/>
  <c r="GT9" i="41"/>
  <c r="GS9" i="41"/>
  <c r="GR9" i="41"/>
  <c r="GQ9" i="41"/>
  <c r="GP9" i="41"/>
  <c r="GO9" i="41"/>
  <c r="GM9" i="41"/>
  <c r="GL9" i="41"/>
  <c r="GK9" i="41"/>
  <c r="GJ9" i="41"/>
  <c r="GI9" i="41"/>
  <c r="GH9" i="41"/>
  <c r="GF9" i="41"/>
  <c r="GE9" i="41"/>
  <c r="GD9" i="41"/>
  <c r="GC9" i="41"/>
  <c r="GB9" i="41"/>
  <c r="GA9" i="41"/>
  <c r="FY9" i="41"/>
  <c r="FX9" i="41"/>
  <c r="FW9" i="41"/>
  <c r="FV9" i="41"/>
  <c r="FU9" i="41"/>
  <c r="FT9" i="41"/>
  <c r="FR9" i="41"/>
  <c r="FQ9" i="41"/>
  <c r="FP9" i="41"/>
  <c r="FO9" i="41"/>
  <c r="FN9" i="41"/>
  <c r="FM9" i="41"/>
  <c r="FK9" i="41"/>
  <c r="FJ9" i="41"/>
  <c r="FI9" i="41"/>
  <c r="FH9" i="41"/>
  <c r="FG9" i="41"/>
  <c r="FF9" i="41"/>
  <c r="FD9" i="41"/>
  <c r="FC9" i="41"/>
  <c r="FB9" i="41"/>
  <c r="FA9" i="41"/>
  <c r="EZ9" i="41"/>
  <c r="EY9" i="41"/>
  <c r="EW9" i="41"/>
  <c r="EV9" i="41"/>
  <c r="EU9" i="41"/>
  <c r="ET9" i="41"/>
  <c r="ES9" i="41"/>
  <c r="ER9" i="41"/>
  <c r="EP9" i="41"/>
  <c r="EO9" i="41"/>
  <c r="EN9" i="41"/>
  <c r="EM9" i="41"/>
  <c r="EL9" i="41"/>
  <c r="EK9" i="41"/>
  <c r="EI9" i="41"/>
  <c r="EH9" i="41"/>
  <c r="EG9" i="41"/>
  <c r="EF9" i="41"/>
  <c r="EE9" i="41"/>
  <c r="ED9" i="41"/>
  <c r="EB9" i="41"/>
  <c r="EA9" i="41"/>
  <c r="DZ9" i="41"/>
  <c r="DY9" i="41"/>
  <c r="DX9" i="41"/>
  <c r="DW9" i="41"/>
  <c r="DU9" i="41"/>
  <c r="DT9" i="41"/>
  <c r="DS9" i="41"/>
  <c r="DR9" i="41"/>
  <c r="DQ9" i="41"/>
  <c r="DP9" i="41"/>
  <c r="DN9" i="41"/>
  <c r="DM9" i="41"/>
  <c r="DL9" i="41"/>
  <c r="DK9" i="41"/>
  <c r="DJ9" i="41"/>
  <c r="DI9" i="41"/>
  <c r="DG9" i="41"/>
  <c r="DF9" i="41"/>
  <c r="DE9" i="41"/>
  <c r="DD9" i="41"/>
  <c r="DC9" i="41"/>
  <c r="DB9" i="41"/>
  <c r="CZ9" i="41"/>
  <c r="CY9" i="41"/>
  <c r="CX9" i="41"/>
  <c r="CW9" i="41"/>
  <c r="CV9" i="41"/>
  <c r="CU9" i="41"/>
  <c r="CS9" i="41"/>
  <c r="CR9" i="41"/>
  <c r="CQ9" i="41"/>
  <c r="CP9" i="41"/>
  <c r="CO9" i="41"/>
  <c r="CN9" i="41"/>
  <c r="CL9" i="41"/>
  <c r="CK9" i="41"/>
  <c r="CJ9" i="41"/>
  <c r="CI9" i="41"/>
  <c r="CH9" i="41"/>
  <c r="CG9" i="41"/>
  <c r="CE9" i="41"/>
  <c r="CD9" i="41"/>
  <c r="CC9" i="41"/>
  <c r="CB9" i="41"/>
  <c r="CA9" i="41"/>
  <c r="BZ9" i="41"/>
  <c r="BX9" i="41"/>
  <c r="BW9" i="41"/>
  <c r="BV9" i="41"/>
  <c r="BU9" i="41"/>
  <c r="BT9" i="41"/>
  <c r="BS9" i="41"/>
  <c r="BQ9" i="41"/>
  <c r="BP9" i="41"/>
  <c r="BO9" i="41"/>
  <c r="BN9" i="41"/>
  <c r="BM9" i="41"/>
  <c r="BL9" i="41"/>
  <c r="BJ9" i="41"/>
  <c r="BI9" i="41"/>
  <c r="BH9" i="41"/>
  <c r="BG9" i="41"/>
  <c r="BF9" i="41"/>
  <c r="BE9" i="41"/>
  <c r="BC9" i="41"/>
  <c r="BB9" i="41"/>
  <c r="BA9" i="41"/>
  <c r="AZ9" i="41"/>
  <c r="AY9" i="41"/>
  <c r="AX9" i="41"/>
  <c r="AV9" i="41"/>
  <c r="AU9" i="41"/>
  <c r="AT9" i="41"/>
  <c r="AS9" i="41"/>
  <c r="AR9" i="41"/>
  <c r="AQ9" i="41"/>
  <c r="AO9" i="41"/>
  <c r="AN9" i="41"/>
  <c r="AM9" i="41"/>
  <c r="AL9" i="41"/>
  <c r="AK9" i="41"/>
  <c r="AJ9" i="41"/>
  <c r="AH9" i="41"/>
  <c r="AG9" i="41"/>
  <c r="AF9" i="41"/>
  <c r="AE9" i="41"/>
  <c r="AD9" i="41"/>
  <c r="AC9" i="41"/>
  <c r="AA9" i="41"/>
  <c r="Z9" i="41"/>
  <c r="Y9" i="41"/>
  <c r="X9" i="41"/>
  <c r="W9" i="41"/>
  <c r="V9" i="41"/>
  <c r="T9" i="41"/>
  <c r="S9" i="41"/>
  <c r="R9" i="41"/>
  <c r="Q9" i="41"/>
  <c r="P9" i="41"/>
  <c r="O9" i="41"/>
  <c r="HV8" i="41"/>
  <c r="HU8" i="41"/>
  <c r="HT8" i="41"/>
  <c r="HS8" i="41"/>
  <c r="HR8" i="41"/>
  <c r="HQ8" i="41"/>
  <c r="HO8" i="41"/>
  <c r="HN8" i="41"/>
  <c r="HM8" i="41"/>
  <c r="HL8" i="41"/>
  <c r="HK8" i="41"/>
  <c r="HJ8" i="41"/>
  <c r="HH8" i="41"/>
  <c r="HG8" i="41"/>
  <c r="HF8" i="41"/>
  <c r="HE8" i="41"/>
  <c r="HD8" i="41"/>
  <c r="HC8" i="41"/>
  <c r="HA8" i="41"/>
  <c r="GZ8" i="41"/>
  <c r="GY8" i="41"/>
  <c r="GX8" i="41"/>
  <c r="GW8" i="41"/>
  <c r="GV8" i="41"/>
  <c r="GT8" i="41"/>
  <c r="GS8" i="41"/>
  <c r="GR8" i="41"/>
  <c r="GQ8" i="41"/>
  <c r="GP8" i="41"/>
  <c r="GO8" i="41"/>
  <c r="GM8" i="41"/>
  <c r="GL8" i="41"/>
  <c r="GK8" i="41"/>
  <c r="GJ8" i="41"/>
  <c r="GI8" i="41"/>
  <c r="GH8" i="41"/>
  <c r="GF8" i="41"/>
  <c r="GE8" i="41"/>
  <c r="GD8" i="41"/>
  <c r="GC8" i="41"/>
  <c r="GB8" i="41"/>
  <c r="GA8" i="41"/>
  <c r="FY8" i="41"/>
  <c r="FX8" i="41"/>
  <c r="FW8" i="41"/>
  <c r="FV8" i="41"/>
  <c r="FU8" i="41"/>
  <c r="FT8" i="41"/>
  <c r="FR8" i="41"/>
  <c r="FQ8" i="41"/>
  <c r="FP8" i="41"/>
  <c r="FO8" i="41"/>
  <c r="FN8" i="41"/>
  <c r="FM8" i="41"/>
  <c r="FK8" i="41"/>
  <c r="FJ8" i="41"/>
  <c r="FI8" i="41"/>
  <c r="FH8" i="41"/>
  <c r="FG8" i="41"/>
  <c r="FF8" i="41"/>
  <c r="FD8" i="41"/>
  <c r="FC8" i="41"/>
  <c r="FB8" i="41"/>
  <c r="FA8" i="41"/>
  <c r="EZ8" i="41"/>
  <c r="EY8" i="41"/>
  <c r="EW8" i="41"/>
  <c r="EV8" i="41"/>
  <c r="EU8" i="41"/>
  <c r="ET8" i="41"/>
  <c r="ES8" i="41"/>
  <c r="ER8" i="41"/>
  <c r="EP8" i="41"/>
  <c r="EO8" i="41"/>
  <c r="EN8" i="41"/>
  <c r="EM8" i="41"/>
  <c r="EL8" i="41"/>
  <c r="EK8" i="41"/>
  <c r="EI8" i="41"/>
  <c r="EH8" i="41"/>
  <c r="EG8" i="41"/>
  <c r="EF8" i="41"/>
  <c r="EE8" i="41"/>
  <c r="ED8" i="41"/>
  <c r="EB8" i="41"/>
  <c r="EA8" i="41"/>
  <c r="DZ8" i="41"/>
  <c r="DY8" i="41"/>
  <c r="DX8" i="41"/>
  <c r="DW8" i="41"/>
  <c r="DU8" i="41"/>
  <c r="DT8" i="41"/>
  <c r="DS8" i="41"/>
  <c r="DR8" i="41"/>
  <c r="DQ8" i="41"/>
  <c r="DP8" i="41"/>
  <c r="DN8" i="41"/>
  <c r="DM8" i="41"/>
  <c r="DL8" i="41"/>
  <c r="DK8" i="41"/>
  <c r="DJ8" i="41"/>
  <c r="DI8" i="41"/>
  <c r="DG8" i="41"/>
  <c r="DF8" i="41"/>
  <c r="DE8" i="41"/>
  <c r="DD8" i="41"/>
  <c r="DC8" i="41"/>
  <c r="DB8" i="41"/>
  <c r="CZ8" i="41"/>
  <c r="CY8" i="41"/>
  <c r="CX8" i="41"/>
  <c r="CW8" i="41"/>
  <c r="CV8" i="41"/>
  <c r="CU8" i="41"/>
  <c r="CS8" i="41"/>
  <c r="CR8" i="41"/>
  <c r="CQ8" i="41"/>
  <c r="CP8" i="41"/>
  <c r="CO8" i="41"/>
  <c r="CN8" i="41"/>
  <c r="CL8" i="41"/>
  <c r="CK8" i="41"/>
  <c r="CJ8" i="41"/>
  <c r="CI8" i="41"/>
  <c r="CH8" i="41"/>
  <c r="CG8" i="41"/>
  <c r="CE8" i="41"/>
  <c r="CD8" i="41"/>
  <c r="CC8" i="41"/>
  <c r="CB8" i="41"/>
  <c r="CA8" i="41"/>
  <c r="BZ8" i="41"/>
  <c r="BX8" i="41"/>
  <c r="BW8" i="41"/>
  <c r="BV8" i="41"/>
  <c r="BU8" i="41"/>
  <c r="BT8" i="41"/>
  <c r="BS8" i="41"/>
  <c r="BQ8" i="41"/>
  <c r="BP8" i="41"/>
  <c r="BO8" i="41"/>
  <c r="BN8" i="41"/>
  <c r="BM8" i="41"/>
  <c r="BL8" i="41"/>
  <c r="BJ8" i="41"/>
  <c r="BI8" i="41"/>
  <c r="BH8" i="41"/>
  <c r="BG8" i="41"/>
  <c r="BF8" i="41"/>
  <c r="BE8" i="41"/>
  <c r="BC8" i="41"/>
  <c r="BB8" i="41"/>
  <c r="BA8" i="41"/>
  <c r="AZ8" i="41"/>
  <c r="AY8" i="41"/>
  <c r="AX8" i="41"/>
  <c r="AV8" i="41"/>
  <c r="AU8" i="41"/>
  <c r="AT8" i="41"/>
  <c r="AS8" i="41"/>
  <c r="AR8" i="41"/>
  <c r="AQ8" i="41"/>
  <c r="AO8" i="41"/>
  <c r="AN8" i="41"/>
  <c r="AM8" i="41"/>
  <c r="AL8" i="41"/>
  <c r="AK8" i="41"/>
  <c r="AJ8" i="41"/>
  <c r="AH8" i="41"/>
  <c r="AG8" i="41"/>
  <c r="AF8" i="41"/>
  <c r="AE8" i="41"/>
  <c r="AD8" i="41"/>
  <c r="AC8" i="41"/>
  <c r="AA8" i="41"/>
  <c r="Z8" i="41"/>
  <c r="Y8" i="41"/>
  <c r="X8" i="41"/>
  <c r="W8" i="41"/>
  <c r="V8" i="41"/>
  <c r="T8" i="41"/>
  <c r="S8" i="41"/>
  <c r="R8" i="41"/>
  <c r="Q8" i="41"/>
  <c r="P8" i="41"/>
  <c r="O8" i="41"/>
  <c r="HV7" i="41"/>
  <c r="HU7" i="41"/>
  <c r="HT7" i="41"/>
  <c r="HS7" i="41"/>
  <c r="HR7" i="41"/>
  <c r="HQ7" i="41"/>
  <c r="HO7" i="41"/>
  <c r="HN7" i="41"/>
  <c r="HM7" i="41"/>
  <c r="HL7" i="41"/>
  <c r="HK7" i="41"/>
  <c r="HJ7" i="41"/>
  <c r="HH7" i="41"/>
  <c r="HG7" i="41"/>
  <c r="HF7" i="41"/>
  <c r="HE7" i="41"/>
  <c r="HD7" i="41"/>
  <c r="HC7" i="41"/>
  <c r="HA7" i="41"/>
  <c r="GZ7" i="41"/>
  <c r="GY7" i="41"/>
  <c r="GX7" i="41"/>
  <c r="GW7" i="41"/>
  <c r="GV7" i="41"/>
  <c r="GT7" i="41"/>
  <c r="GS7" i="41"/>
  <c r="GR7" i="41"/>
  <c r="GQ7" i="41"/>
  <c r="GP7" i="41"/>
  <c r="GO7" i="41"/>
  <c r="GM7" i="41"/>
  <c r="GL7" i="41"/>
  <c r="GK7" i="41"/>
  <c r="GJ7" i="41"/>
  <c r="GI7" i="41"/>
  <c r="GH7" i="41"/>
  <c r="GF7" i="41"/>
  <c r="GE7" i="41"/>
  <c r="GD7" i="41"/>
  <c r="GC7" i="41"/>
  <c r="GB7" i="41"/>
  <c r="GA7" i="41"/>
  <c r="FY7" i="41"/>
  <c r="FX7" i="41"/>
  <c r="FW7" i="41"/>
  <c r="FV7" i="41"/>
  <c r="FU7" i="41"/>
  <c r="FT7" i="41"/>
  <c r="FR7" i="41"/>
  <c r="FQ7" i="41"/>
  <c r="FP7" i="41"/>
  <c r="FO7" i="41"/>
  <c r="FN7" i="41"/>
  <c r="FM7" i="41"/>
  <c r="FK7" i="41"/>
  <c r="FJ7" i="41"/>
  <c r="FI7" i="41"/>
  <c r="FH7" i="41"/>
  <c r="FG7" i="41"/>
  <c r="FF7" i="41"/>
  <c r="FD7" i="41"/>
  <c r="FC7" i="41"/>
  <c r="FB7" i="41"/>
  <c r="FA7" i="41"/>
  <c r="EZ7" i="41"/>
  <c r="EY7" i="41"/>
  <c r="EW7" i="41"/>
  <c r="EV7" i="41"/>
  <c r="EU7" i="41"/>
  <c r="ET7" i="41"/>
  <c r="ES7" i="41"/>
  <c r="ER7" i="41"/>
  <c r="EP7" i="41"/>
  <c r="EO7" i="41"/>
  <c r="EN7" i="41"/>
  <c r="EM7" i="41"/>
  <c r="EL7" i="41"/>
  <c r="EK7" i="41"/>
  <c r="EI7" i="41"/>
  <c r="EH7" i="41"/>
  <c r="EG7" i="41"/>
  <c r="EF7" i="41"/>
  <c r="EE7" i="41"/>
  <c r="ED7" i="41"/>
  <c r="EB7" i="41"/>
  <c r="EA7" i="41"/>
  <c r="DZ7" i="41"/>
  <c r="DY7" i="41"/>
  <c r="DX7" i="41"/>
  <c r="DW7" i="41"/>
  <c r="DU7" i="41"/>
  <c r="DT7" i="41"/>
  <c r="DS7" i="41"/>
  <c r="DR7" i="41"/>
  <c r="DQ7" i="41"/>
  <c r="DP7" i="41"/>
  <c r="DN7" i="41"/>
  <c r="DM7" i="41"/>
  <c r="DL7" i="41"/>
  <c r="DK7" i="41"/>
  <c r="DJ7" i="41"/>
  <c r="DI7" i="41"/>
  <c r="DG7" i="41"/>
  <c r="DF7" i="41"/>
  <c r="DE7" i="41"/>
  <c r="DD7" i="41"/>
  <c r="DC7" i="41"/>
  <c r="DB7" i="41"/>
  <c r="CZ7" i="41"/>
  <c r="CY7" i="41"/>
  <c r="CX7" i="41"/>
  <c r="CW7" i="41"/>
  <c r="CV7" i="41"/>
  <c r="CU7" i="41"/>
  <c r="CS7" i="41"/>
  <c r="CR7" i="41"/>
  <c r="CQ7" i="41"/>
  <c r="CP7" i="41"/>
  <c r="CO7" i="41"/>
  <c r="CN7" i="41"/>
  <c r="CL7" i="41"/>
  <c r="CK7" i="41"/>
  <c r="CJ7" i="41"/>
  <c r="CI7" i="41"/>
  <c r="CH7" i="41"/>
  <c r="CG7" i="41"/>
  <c r="CE7" i="41"/>
  <c r="CD7" i="41"/>
  <c r="CC7" i="41"/>
  <c r="CB7" i="41"/>
  <c r="CA7" i="41"/>
  <c r="BZ7" i="41"/>
  <c r="BX7" i="41"/>
  <c r="BW7" i="41"/>
  <c r="BV7" i="41"/>
  <c r="BU7" i="41"/>
  <c r="BT7" i="41"/>
  <c r="BS7" i="41"/>
  <c r="BQ7" i="41"/>
  <c r="BP7" i="41"/>
  <c r="BO7" i="41"/>
  <c r="BN7" i="41"/>
  <c r="BM7" i="41"/>
  <c r="BL7" i="41"/>
  <c r="BJ7" i="41"/>
  <c r="BI7" i="41"/>
  <c r="BH7" i="41"/>
  <c r="BG7" i="41"/>
  <c r="BF7" i="41"/>
  <c r="BE7" i="41"/>
  <c r="BC7" i="41"/>
  <c r="BB7" i="41"/>
  <c r="BA7" i="41"/>
  <c r="AZ7" i="41"/>
  <c r="AY7" i="41"/>
  <c r="AX7" i="41"/>
  <c r="AV7" i="41"/>
  <c r="AU7" i="41"/>
  <c r="AT7" i="41"/>
  <c r="AS7" i="41"/>
  <c r="AR7" i="41"/>
  <c r="AQ7" i="41"/>
  <c r="AO7" i="41"/>
  <c r="AN7" i="41"/>
  <c r="AM7" i="41"/>
  <c r="AL7" i="41"/>
  <c r="AK7" i="41"/>
  <c r="AJ7" i="41"/>
  <c r="AH7" i="41"/>
  <c r="AG7" i="41"/>
  <c r="AF7" i="41"/>
  <c r="AE7" i="41"/>
  <c r="AD7" i="41"/>
  <c r="AC7" i="41"/>
  <c r="AA7" i="41"/>
  <c r="Z7" i="41"/>
  <c r="Y7" i="41"/>
  <c r="X7" i="41"/>
  <c r="W7" i="41"/>
  <c r="V7" i="41"/>
  <c r="T7" i="41"/>
  <c r="S7" i="41"/>
  <c r="R7" i="41"/>
  <c r="Q7" i="41"/>
  <c r="P7" i="41"/>
  <c r="O7" i="41"/>
  <c r="HV6" i="41"/>
  <c r="HU6" i="41"/>
  <c r="HT6" i="41"/>
  <c r="HS6" i="41"/>
  <c r="HR6" i="41"/>
  <c r="HQ6" i="41"/>
  <c r="HO6" i="41"/>
  <c r="HN6" i="41"/>
  <c r="HM6" i="41"/>
  <c r="HL6" i="41"/>
  <c r="HK6" i="41"/>
  <c r="HJ6" i="41"/>
  <c r="HH6" i="41"/>
  <c r="HG6" i="41"/>
  <c r="HF6" i="41"/>
  <c r="HE6" i="41"/>
  <c r="HD6" i="41"/>
  <c r="HC6" i="41"/>
  <c r="HA6" i="41"/>
  <c r="GZ6" i="41"/>
  <c r="GY6" i="41"/>
  <c r="GX6" i="41"/>
  <c r="GW6" i="41"/>
  <c r="GV6" i="41"/>
  <c r="GT6" i="41"/>
  <c r="GS6" i="41"/>
  <c r="GR6" i="41"/>
  <c r="GQ6" i="41"/>
  <c r="GP6" i="41"/>
  <c r="GO6" i="41"/>
  <c r="GM6" i="41"/>
  <c r="GL6" i="41"/>
  <c r="GK6" i="41"/>
  <c r="GJ6" i="41"/>
  <c r="GI6" i="41"/>
  <c r="GH6" i="41"/>
  <c r="GF6" i="41"/>
  <c r="GE6" i="41"/>
  <c r="GD6" i="41"/>
  <c r="GC6" i="41"/>
  <c r="GB6" i="41"/>
  <c r="GA6" i="41"/>
  <c r="FY6" i="41"/>
  <c r="FX6" i="41"/>
  <c r="FW6" i="41"/>
  <c r="FV6" i="41"/>
  <c r="FU6" i="41"/>
  <c r="FT6" i="41"/>
  <c r="FR6" i="41"/>
  <c r="FQ6" i="41"/>
  <c r="FP6" i="41"/>
  <c r="FO6" i="41"/>
  <c r="FN6" i="41"/>
  <c r="FM6" i="41"/>
  <c r="FK6" i="41"/>
  <c r="FJ6" i="41"/>
  <c r="FI6" i="41"/>
  <c r="FH6" i="41"/>
  <c r="FG6" i="41"/>
  <c r="FF6" i="41"/>
  <c r="FD6" i="41"/>
  <c r="FC6" i="41"/>
  <c r="FB6" i="41"/>
  <c r="FA6" i="41"/>
  <c r="EZ6" i="41"/>
  <c r="EY6" i="41"/>
  <c r="EW6" i="41"/>
  <c r="EV6" i="41"/>
  <c r="EU6" i="41"/>
  <c r="ET6" i="41"/>
  <c r="ES6" i="41"/>
  <c r="ER6" i="41"/>
  <c r="EP6" i="41"/>
  <c r="EO6" i="41"/>
  <c r="EN6" i="41"/>
  <c r="EM6" i="41"/>
  <c r="EL6" i="41"/>
  <c r="EK6" i="41"/>
  <c r="EI6" i="41"/>
  <c r="EH6" i="41"/>
  <c r="EG6" i="41"/>
  <c r="EF6" i="41"/>
  <c r="EE6" i="41"/>
  <c r="ED6" i="41"/>
  <c r="EB6" i="41"/>
  <c r="EA6" i="41"/>
  <c r="DZ6" i="41"/>
  <c r="DY6" i="41"/>
  <c r="DX6" i="41"/>
  <c r="DW6" i="41"/>
  <c r="DU6" i="41"/>
  <c r="DT6" i="41"/>
  <c r="DS6" i="41"/>
  <c r="DR6" i="41"/>
  <c r="DQ6" i="41"/>
  <c r="DP6" i="41"/>
  <c r="DN6" i="41"/>
  <c r="DM6" i="41"/>
  <c r="DL6" i="41"/>
  <c r="DK6" i="41"/>
  <c r="DJ6" i="41"/>
  <c r="DI6" i="41"/>
  <c r="DG6" i="41"/>
  <c r="DF6" i="41"/>
  <c r="DE6" i="41"/>
  <c r="DD6" i="41"/>
  <c r="DC6" i="41"/>
  <c r="DB6" i="41"/>
  <c r="CZ6" i="41"/>
  <c r="CY6" i="41"/>
  <c r="CX6" i="41"/>
  <c r="CW6" i="41"/>
  <c r="CV6" i="41"/>
  <c r="CU6" i="41"/>
  <c r="CS6" i="41"/>
  <c r="CR6" i="41"/>
  <c r="CQ6" i="41"/>
  <c r="CP6" i="41"/>
  <c r="CO6" i="41"/>
  <c r="CN6" i="41"/>
  <c r="CL6" i="41"/>
  <c r="CK6" i="41"/>
  <c r="CJ6" i="41"/>
  <c r="CI6" i="41"/>
  <c r="CH6" i="41"/>
  <c r="CG6" i="41"/>
  <c r="CE6" i="41"/>
  <c r="CD6" i="41"/>
  <c r="CC6" i="41"/>
  <c r="CB6" i="41"/>
  <c r="CA6" i="41"/>
  <c r="BZ6" i="41"/>
  <c r="BX6" i="41"/>
  <c r="BW6" i="41"/>
  <c r="BV6" i="41"/>
  <c r="BU6" i="41"/>
  <c r="BT6" i="41"/>
  <c r="BS6" i="41"/>
  <c r="BQ6" i="41"/>
  <c r="BP6" i="41"/>
  <c r="BO6" i="41"/>
  <c r="BN6" i="41"/>
  <c r="BM6" i="41"/>
  <c r="BL6" i="41"/>
  <c r="BJ6" i="41"/>
  <c r="BI6" i="41"/>
  <c r="BH6" i="41"/>
  <c r="BG6" i="41"/>
  <c r="BF6" i="41"/>
  <c r="BE6" i="41"/>
  <c r="BC6" i="41"/>
  <c r="BB6" i="41"/>
  <c r="BA6" i="41"/>
  <c r="AZ6" i="41"/>
  <c r="AY6" i="41"/>
  <c r="AX6" i="41"/>
  <c r="AV6" i="41"/>
  <c r="AU6" i="41"/>
  <c r="AT6" i="41"/>
  <c r="AS6" i="41"/>
  <c r="AR6" i="41"/>
  <c r="AQ6" i="41"/>
  <c r="AO6" i="41"/>
  <c r="AN6" i="41"/>
  <c r="AM6" i="41"/>
  <c r="AL6" i="41"/>
  <c r="AK6" i="41"/>
  <c r="AJ6" i="41"/>
  <c r="AH6" i="41"/>
  <c r="AG6" i="41"/>
  <c r="AF6" i="41"/>
  <c r="AE6" i="41"/>
  <c r="AD6" i="41"/>
  <c r="AC6" i="41"/>
  <c r="AA6" i="41"/>
  <c r="Z6" i="41"/>
  <c r="Y6" i="41"/>
  <c r="X6" i="41"/>
  <c r="W6" i="41"/>
  <c r="V6" i="41"/>
  <c r="T6" i="41"/>
  <c r="S6" i="41"/>
  <c r="R6" i="41"/>
  <c r="Q6" i="41"/>
  <c r="P6" i="41"/>
  <c r="O6" i="41"/>
  <c r="HV5" i="41"/>
  <c r="HU5" i="41"/>
  <c r="HT5" i="41"/>
  <c r="HS5" i="41"/>
  <c r="HR5" i="41"/>
  <c r="HQ5" i="41"/>
  <c r="HO5" i="41"/>
  <c r="HN5" i="41"/>
  <c r="HM5" i="41"/>
  <c r="HL5" i="41"/>
  <c r="HK5" i="41"/>
  <c r="HJ5" i="41"/>
  <c r="HH5" i="41"/>
  <c r="HG5" i="41"/>
  <c r="HF5" i="41"/>
  <c r="HE5" i="41"/>
  <c r="HD5" i="41"/>
  <c r="HC5" i="41"/>
  <c r="HA5" i="41"/>
  <c r="GZ5" i="41"/>
  <c r="GY5" i="41"/>
  <c r="GX5" i="41"/>
  <c r="GW5" i="41"/>
  <c r="GV5" i="41"/>
  <c r="GT5" i="41"/>
  <c r="GS5" i="41"/>
  <c r="GR5" i="41"/>
  <c r="GQ5" i="41"/>
  <c r="GP5" i="41"/>
  <c r="GO5" i="41"/>
  <c r="GM5" i="41"/>
  <c r="GL5" i="41"/>
  <c r="GK5" i="41"/>
  <c r="GJ5" i="41"/>
  <c r="GI5" i="41"/>
  <c r="GH5" i="41"/>
  <c r="GF5" i="41"/>
  <c r="GE5" i="41"/>
  <c r="GD5" i="41"/>
  <c r="GC5" i="41"/>
  <c r="GB5" i="41"/>
  <c r="GA5" i="41"/>
  <c r="FY5" i="41"/>
  <c r="FX5" i="41"/>
  <c r="FW5" i="41"/>
  <c r="FV5" i="41"/>
  <c r="FU5" i="41"/>
  <c r="FT5" i="41"/>
  <c r="FR5" i="41"/>
  <c r="FQ5" i="41"/>
  <c r="FP5" i="41"/>
  <c r="FO5" i="41"/>
  <c r="FN5" i="41"/>
  <c r="FM5" i="41"/>
  <c r="FK5" i="41"/>
  <c r="FJ5" i="41"/>
  <c r="FI5" i="41"/>
  <c r="FH5" i="41"/>
  <c r="FG5" i="41"/>
  <c r="FF5" i="41"/>
  <c r="FD5" i="41"/>
  <c r="FC5" i="41"/>
  <c r="FB5" i="41"/>
  <c r="FA5" i="41"/>
  <c r="EZ5" i="41"/>
  <c r="EY5" i="41"/>
  <c r="EW5" i="41"/>
  <c r="EV5" i="41"/>
  <c r="EU5" i="41"/>
  <c r="ET5" i="41"/>
  <c r="ES5" i="41"/>
  <c r="ER5" i="41"/>
  <c r="EP5" i="41"/>
  <c r="EO5" i="41"/>
  <c r="EN5" i="41"/>
  <c r="EM5" i="41"/>
  <c r="EL5" i="41"/>
  <c r="EK5" i="41"/>
  <c r="EI5" i="41"/>
  <c r="EH5" i="41"/>
  <c r="EG5" i="41"/>
  <c r="EF5" i="41"/>
  <c r="EE5" i="41"/>
  <c r="ED5" i="41"/>
  <c r="EB5" i="41"/>
  <c r="EA5" i="41"/>
  <c r="DZ5" i="41"/>
  <c r="DY5" i="41"/>
  <c r="DX5" i="41"/>
  <c r="DW5" i="41"/>
  <c r="DU5" i="41"/>
  <c r="DT5" i="41"/>
  <c r="DS5" i="41"/>
  <c r="DR5" i="41"/>
  <c r="DQ5" i="41"/>
  <c r="DP5" i="41"/>
  <c r="DN5" i="41"/>
  <c r="DM5" i="41"/>
  <c r="DL5" i="41"/>
  <c r="DK5" i="41"/>
  <c r="DJ5" i="41"/>
  <c r="DI5" i="41"/>
  <c r="DG5" i="41"/>
  <c r="DF5" i="41"/>
  <c r="DE5" i="41"/>
  <c r="DD5" i="41"/>
  <c r="DC5" i="41"/>
  <c r="DB5" i="41"/>
  <c r="CZ5" i="41"/>
  <c r="CY5" i="41"/>
  <c r="CX5" i="41"/>
  <c r="CW5" i="41"/>
  <c r="CV5" i="41"/>
  <c r="CU5" i="41"/>
  <c r="CS5" i="41"/>
  <c r="CR5" i="41"/>
  <c r="CQ5" i="41"/>
  <c r="CP5" i="41"/>
  <c r="CO5" i="41"/>
  <c r="CN5" i="41"/>
  <c r="CL5" i="41"/>
  <c r="CK5" i="41"/>
  <c r="CJ5" i="41"/>
  <c r="CI5" i="41"/>
  <c r="CH5" i="41"/>
  <c r="CG5" i="41"/>
  <c r="CE5" i="41"/>
  <c r="CD5" i="41"/>
  <c r="CC5" i="41"/>
  <c r="CB5" i="41"/>
  <c r="CA5" i="41"/>
  <c r="BZ5" i="41"/>
  <c r="BX5" i="41"/>
  <c r="BW5" i="41"/>
  <c r="BV5" i="41"/>
  <c r="BU5" i="41"/>
  <c r="BT5" i="41"/>
  <c r="BS5" i="41"/>
  <c r="BQ5" i="41"/>
  <c r="BP5" i="41"/>
  <c r="BO5" i="41"/>
  <c r="BN5" i="41"/>
  <c r="BM5" i="41"/>
  <c r="BL5" i="41"/>
  <c r="BJ5" i="41"/>
  <c r="BI5" i="41"/>
  <c r="BH5" i="41"/>
  <c r="BG5" i="41"/>
  <c r="BF5" i="41"/>
  <c r="BE5" i="41"/>
  <c r="BC5" i="41"/>
  <c r="BB5" i="41"/>
  <c r="BA5" i="41"/>
  <c r="AZ5" i="41"/>
  <c r="AY5" i="41"/>
  <c r="AX5" i="41"/>
  <c r="AV5" i="41"/>
  <c r="AU5" i="41"/>
  <c r="AT5" i="41"/>
  <c r="AS5" i="41"/>
  <c r="AR5" i="41"/>
  <c r="AQ5" i="41"/>
  <c r="AO5" i="41"/>
  <c r="AN5" i="41"/>
  <c r="AM5" i="41"/>
  <c r="AL5" i="41"/>
  <c r="AK5" i="41"/>
  <c r="AJ5" i="41"/>
  <c r="AH5" i="41"/>
  <c r="AG5" i="41"/>
  <c r="AF5" i="41"/>
  <c r="AE5" i="41"/>
  <c r="AD5" i="41"/>
  <c r="AC5" i="41"/>
  <c r="AA5" i="41"/>
  <c r="Z5" i="41"/>
  <c r="Y5" i="41"/>
  <c r="X5" i="41"/>
  <c r="W5" i="41"/>
  <c r="V5" i="41"/>
  <c r="T5" i="41"/>
  <c r="S5" i="41"/>
  <c r="R5" i="41"/>
  <c r="Q5" i="41"/>
  <c r="P5" i="41"/>
  <c r="O5" i="41"/>
  <c r="HV4" i="41"/>
  <c r="HU4" i="41"/>
  <c r="HT4" i="41"/>
  <c r="HS4" i="41"/>
  <c r="HR4" i="41"/>
  <c r="HQ4" i="41"/>
  <c r="HO4" i="41"/>
  <c r="HN4" i="41"/>
  <c r="HM4" i="41"/>
  <c r="HL4" i="41"/>
  <c r="HK4" i="41"/>
  <c r="HJ4" i="41"/>
  <c r="HH4" i="41"/>
  <c r="HG4" i="41"/>
  <c r="HF4" i="41"/>
  <c r="HE4" i="41"/>
  <c r="HD4" i="41"/>
  <c r="HC4" i="41"/>
  <c r="HA4" i="41"/>
  <c r="GZ4" i="41"/>
  <c r="GY4" i="41"/>
  <c r="GX4" i="41"/>
  <c r="GW4" i="41"/>
  <c r="GV4" i="41"/>
  <c r="GT4" i="41"/>
  <c r="GS4" i="41"/>
  <c r="GR4" i="41"/>
  <c r="GQ4" i="41"/>
  <c r="GP4" i="41"/>
  <c r="GO4" i="41"/>
  <c r="GM4" i="41"/>
  <c r="GL4" i="41"/>
  <c r="GK4" i="41"/>
  <c r="GJ4" i="41"/>
  <c r="GI4" i="41"/>
  <c r="GH4" i="41"/>
  <c r="GF4" i="41"/>
  <c r="GE4" i="41"/>
  <c r="GD4" i="41"/>
  <c r="GC4" i="41"/>
  <c r="GB4" i="41"/>
  <c r="GA4" i="41"/>
  <c r="FY4" i="41"/>
  <c r="FX4" i="41"/>
  <c r="FW4" i="41"/>
  <c r="FV4" i="41"/>
  <c r="FU4" i="41"/>
  <c r="FT4" i="41"/>
  <c r="FR4" i="41"/>
  <c r="FQ4" i="41"/>
  <c r="FP4" i="41"/>
  <c r="FO4" i="41"/>
  <c r="FN4" i="41"/>
  <c r="FM4" i="41"/>
  <c r="FK4" i="41"/>
  <c r="FJ4" i="41"/>
  <c r="FI4" i="41"/>
  <c r="FH4" i="41"/>
  <c r="FG4" i="41"/>
  <c r="FF4" i="41"/>
  <c r="FD4" i="41"/>
  <c r="FC4" i="41"/>
  <c r="FB4" i="41"/>
  <c r="FA4" i="41"/>
  <c r="EZ4" i="41"/>
  <c r="EY4" i="41"/>
  <c r="EW4" i="41"/>
  <c r="EV4" i="41"/>
  <c r="EU4" i="41"/>
  <c r="ET4" i="41"/>
  <c r="ES4" i="41"/>
  <c r="ER4" i="41"/>
  <c r="EP4" i="41"/>
  <c r="EO4" i="41"/>
  <c r="EN4" i="41"/>
  <c r="EM4" i="41"/>
  <c r="EL4" i="41"/>
  <c r="EK4" i="41"/>
  <c r="EI4" i="41"/>
  <c r="EH4" i="41"/>
  <c r="EG4" i="41"/>
  <c r="EF4" i="41"/>
  <c r="EE4" i="41"/>
  <c r="ED4" i="41"/>
  <c r="EB4" i="41"/>
  <c r="EA4" i="41"/>
  <c r="DZ4" i="41"/>
  <c r="DY4" i="41"/>
  <c r="DX4" i="41"/>
  <c r="DW4" i="41"/>
  <c r="DU4" i="41"/>
  <c r="DT4" i="41"/>
  <c r="DS4" i="41"/>
  <c r="DR4" i="41"/>
  <c r="DQ4" i="41"/>
  <c r="DP4" i="41"/>
  <c r="DN4" i="41"/>
  <c r="DM4" i="41"/>
  <c r="DL4" i="41"/>
  <c r="DK4" i="41"/>
  <c r="DJ4" i="41"/>
  <c r="DI4" i="41"/>
  <c r="DG4" i="41"/>
  <c r="DF4" i="41"/>
  <c r="DE4" i="41"/>
  <c r="DD4" i="41"/>
  <c r="DC4" i="41"/>
  <c r="DB4" i="41"/>
  <c r="CZ4" i="41"/>
  <c r="CY4" i="41"/>
  <c r="CX4" i="41"/>
  <c r="CW4" i="41"/>
  <c r="CV4" i="41"/>
  <c r="CU4" i="41"/>
  <c r="CS4" i="41"/>
  <c r="CR4" i="41"/>
  <c r="CQ4" i="41"/>
  <c r="CP4" i="41"/>
  <c r="CO4" i="41"/>
  <c r="CN4" i="41"/>
  <c r="CL4" i="41"/>
  <c r="CK4" i="41"/>
  <c r="CJ4" i="41"/>
  <c r="CI4" i="41"/>
  <c r="CH4" i="41"/>
  <c r="CG4" i="41"/>
  <c r="CE4" i="41"/>
  <c r="CD4" i="41"/>
  <c r="CC4" i="41"/>
  <c r="CB4" i="41"/>
  <c r="CA4" i="41"/>
  <c r="BZ4" i="41"/>
  <c r="BX4" i="41"/>
  <c r="BW4" i="41"/>
  <c r="BV4" i="41"/>
  <c r="BU4" i="41"/>
  <c r="BT4" i="41"/>
  <c r="BS4" i="41"/>
  <c r="BQ4" i="41"/>
  <c r="BP4" i="41"/>
  <c r="BO4" i="41"/>
  <c r="BN4" i="41"/>
  <c r="BM4" i="41"/>
  <c r="BL4" i="41"/>
  <c r="BJ4" i="41"/>
  <c r="BI4" i="41"/>
  <c r="BH4" i="41"/>
  <c r="BG4" i="41"/>
  <c r="BF4" i="41"/>
  <c r="BE4" i="41"/>
  <c r="BC4" i="41"/>
  <c r="BB4" i="41"/>
  <c r="BA4" i="41"/>
  <c r="AZ4" i="41"/>
  <c r="AY4" i="41"/>
  <c r="AX4" i="41"/>
  <c r="AV4" i="41"/>
  <c r="AU4" i="41"/>
  <c r="AT4" i="41"/>
  <c r="AS4" i="41"/>
  <c r="AR4" i="41"/>
  <c r="AQ4" i="41"/>
  <c r="AO4" i="41"/>
  <c r="AN4" i="41"/>
  <c r="AM4" i="41"/>
  <c r="AL4" i="41"/>
  <c r="AK4" i="41"/>
  <c r="AJ4" i="41"/>
  <c r="AH4" i="41"/>
  <c r="AG4" i="41"/>
  <c r="AF4" i="41"/>
  <c r="AE4" i="41"/>
  <c r="AD4" i="41"/>
  <c r="AC4" i="41"/>
  <c r="AA4" i="41"/>
  <c r="Z4" i="41"/>
  <c r="Y4" i="41"/>
  <c r="X4" i="41"/>
  <c r="W4" i="41"/>
  <c r="V4" i="41"/>
  <c r="T4" i="41"/>
  <c r="S4" i="41"/>
  <c r="R4" i="41"/>
  <c r="Q4" i="41"/>
  <c r="P4" i="41"/>
  <c r="O4" i="41"/>
  <c r="J91" i="41" l="1"/>
  <c r="EJ117" i="41"/>
  <c r="FZ93" i="41"/>
  <c r="DO108" i="41"/>
  <c r="BB1" i="41"/>
  <c r="G27" i="41"/>
  <c r="L75" i="41"/>
  <c r="FZ35" i="41"/>
  <c r="I55" i="41"/>
  <c r="J81" i="41"/>
  <c r="BR23" i="41"/>
  <c r="GG28" i="41"/>
  <c r="BK94" i="41"/>
  <c r="HB99" i="41"/>
  <c r="GN109" i="41"/>
  <c r="CM84" i="41"/>
  <c r="AT1" i="41"/>
  <c r="J57" i="41"/>
  <c r="K50" i="41"/>
  <c r="K62" i="41"/>
  <c r="BD30" i="41"/>
  <c r="DH30" i="41"/>
  <c r="L85" i="41"/>
  <c r="FU1" i="41"/>
  <c r="L94" i="41"/>
  <c r="CP1" i="41"/>
  <c r="AI29" i="41"/>
  <c r="CM29" i="41"/>
  <c r="HB94" i="41"/>
  <c r="AP110" i="41"/>
  <c r="EX104" i="41"/>
  <c r="FS8" i="41"/>
  <c r="HI26" i="41"/>
  <c r="CT29" i="41"/>
  <c r="EX29" i="41"/>
  <c r="DV100" i="41"/>
  <c r="BD101" i="41"/>
  <c r="DH106" i="41"/>
  <c r="FZ108" i="41"/>
  <c r="HI109" i="41"/>
  <c r="DH113" i="41"/>
  <c r="BR116" i="41"/>
  <c r="AD1" i="41"/>
  <c r="EL1" i="41"/>
  <c r="U14" i="41"/>
  <c r="DA14" i="41"/>
  <c r="GG14" i="41"/>
  <c r="L16" i="41"/>
  <c r="BN1" i="41"/>
  <c r="AV1" i="41"/>
  <c r="CH1" i="41"/>
  <c r="FN1" i="41"/>
  <c r="AW14" i="41"/>
  <c r="EC14" i="41"/>
  <c r="L66" i="41"/>
  <c r="AP91" i="41"/>
  <c r="FL97" i="41"/>
  <c r="G118" i="41"/>
  <c r="EJ24" i="41"/>
  <c r="GN24" i="41"/>
  <c r="EX25" i="41"/>
  <c r="U27" i="41"/>
  <c r="AW27" i="41"/>
  <c r="K65" i="41"/>
  <c r="U69" i="41"/>
  <c r="AW69" i="41"/>
  <c r="BY69" i="41"/>
  <c r="FE69" i="41"/>
  <c r="GG69" i="41"/>
  <c r="GU82" i="41"/>
  <c r="DV83" i="41"/>
  <c r="BD88" i="41"/>
  <c r="DH88" i="41"/>
  <c r="EJ88" i="41"/>
  <c r="FL88" i="41"/>
  <c r="AP90" i="41"/>
  <c r="BR90" i="41"/>
  <c r="CT90" i="41"/>
  <c r="CT101" i="41"/>
  <c r="DV101" i="41"/>
  <c r="DH103" i="41"/>
  <c r="EJ103" i="41"/>
  <c r="I59" i="41"/>
  <c r="DJ1" i="41"/>
  <c r="BY14" i="41"/>
  <c r="HI14" i="41"/>
  <c r="L17" i="41"/>
  <c r="J67" i="41"/>
  <c r="DA89" i="41"/>
  <c r="AW90" i="41"/>
  <c r="J104" i="41"/>
  <c r="FF1" i="41"/>
  <c r="HW8" i="41"/>
  <c r="DV25" i="41"/>
  <c r="H22" i="41"/>
  <c r="J23" i="41"/>
  <c r="FE26" i="41"/>
  <c r="L40" i="41"/>
  <c r="U41" i="41"/>
  <c r="J43" i="41"/>
  <c r="H46" i="41"/>
  <c r="AW51" i="41"/>
  <c r="EX68" i="41"/>
  <c r="BK75" i="41"/>
  <c r="DO75" i="41"/>
  <c r="FS75" i="41"/>
  <c r="HW75" i="41"/>
  <c r="DV76" i="41"/>
  <c r="I77" i="41"/>
  <c r="AW77" i="41"/>
  <c r="BY77" i="41"/>
  <c r="DA77" i="41"/>
  <c r="EC77" i="41"/>
  <c r="AI78" i="41"/>
  <c r="GN78" i="41"/>
  <c r="HB80" i="41"/>
  <c r="DH81" i="41"/>
  <c r="J86" i="41"/>
  <c r="H87" i="41"/>
  <c r="BY91" i="41"/>
  <c r="GG98" i="41"/>
  <c r="BF1" i="41"/>
  <c r="GP1" i="41"/>
  <c r="L14" i="41"/>
  <c r="FE14" i="41"/>
  <c r="H15" i="41"/>
  <c r="BR59" i="41"/>
  <c r="BY90" i="41"/>
  <c r="HI90" i="41"/>
  <c r="GG97" i="41"/>
  <c r="J98" i="41"/>
  <c r="H101" i="41"/>
  <c r="G4" i="41"/>
  <c r="CK1" i="41"/>
  <c r="GG4" i="41"/>
  <c r="CR1" i="41"/>
  <c r="AW7" i="41"/>
  <c r="CM18" i="41"/>
  <c r="DO18" i="41"/>
  <c r="EQ18" i="41"/>
  <c r="FS18" i="41"/>
  <c r="K19" i="41"/>
  <c r="GN21" i="41"/>
  <c r="HP21" i="41"/>
  <c r="EC31" i="41"/>
  <c r="GG31" i="41"/>
  <c r="HI31" i="41"/>
  <c r="GN32" i="41"/>
  <c r="HP32" i="41"/>
  <c r="BK33" i="41"/>
  <c r="CM33" i="41"/>
  <c r="FZ34" i="41"/>
  <c r="HB34" i="41"/>
  <c r="H38" i="41"/>
  <c r="H39" i="41"/>
  <c r="DO48" i="41"/>
  <c r="CT53" i="41"/>
  <c r="DV53" i="41"/>
  <c r="HB53" i="41"/>
  <c r="I54" i="41"/>
  <c r="I58" i="41"/>
  <c r="G67" i="41"/>
  <c r="BD67" i="41"/>
  <c r="DH67" i="41"/>
  <c r="FL67" i="41"/>
  <c r="HP67" i="41"/>
  <c r="AI68" i="41"/>
  <c r="BK68" i="41"/>
  <c r="DO68" i="41"/>
  <c r="EC68" i="41"/>
  <c r="EQ72" i="41"/>
  <c r="FS72" i="41"/>
  <c r="GU72" i="41"/>
  <c r="HW72" i="41"/>
  <c r="FZ73" i="41"/>
  <c r="AW74" i="41"/>
  <c r="DA74" i="41"/>
  <c r="FE74" i="41"/>
  <c r="HI74" i="41"/>
  <c r="CT87" i="41"/>
  <c r="EQ95" i="41"/>
  <c r="AP102" i="41"/>
  <c r="BR102" i="41"/>
  <c r="DV102" i="41"/>
  <c r="EX102" i="41"/>
  <c r="HB102" i="41"/>
  <c r="FZ116" i="41"/>
  <c r="L114" i="41"/>
  <c r="EX114" i="41"/>
  <c r="U115" i="41"/>
  <c r="AW115" i="41"/>
  <c r="DH115" i="41"/>
  <c r="EC115" i="41"/>
  <c r="FE115" i="41"/>
  <c r="P1" i="41"/>
  <c r="Y1" i="41"/>
  <c r="AR1" i="41"/>
  <c r="BT1" i="41"/>
  <c r="CV1" i="41"/>
  <c r="DX1" i="41"/>
  <c r="EZ1" i="41"/>
  <c r="CJ1" i="41"/>
  <c r="DL1" i="41"/>
  <c r="HI7" i="41"/>
  <c r="J19" i="41"/>
  <c r="H26" i="41"/>
  <c r="DA31" i="41"/>
  <c r="K37" i="41"/>
  <c r="J42" i="41"/>
  <c r="H47" i="41"/>
  <c r="HP47" i="41"/>
  <c r="AI50" i="41"/>
  <c r="CM50" i="41"/>
  <c r="H51" i="41"/>
  <c r="DO52" i="41"/>
  <c r="H55" i="41"/>
  <c r="L56" i="41"/>
  <c r="CT65" i="41"/>
  <c r="EX65" i="41"/>
  <c r="HB65" i="41"/>
  <c r="AW95" i="41"/>
  <c r="BU1" i="41"/>
  <c r="DF1" i="41"/>
  <c r="DY1" i="41"/>
  <c r="EH1" i="41"/>
  <c r="GC1" i="41"/>
  <c r="DO6" i="41"/>
  <c r="K11" i="41"/>
  <c r="K15" i="41"/>
  <c r="HB16" i="41"/>
  <c r="AB18" i="41"/>
  <c r="HB29" i="41"/>
  <c r="DO30" i="41"/>
  <c r="FS30" i="41"/>
  <c r="BR31" i="41"/>
  <c r="DV31" i="41"/>
  <c r="DA32" i="41"/>
  <c r="EC32" i="41"/>
  <c r="FL33" i="41"/>
  <c r="GN33" i="41"/>
  <c r="HP33" i="41"/>
  <c r="AP35" i="41"/>
  <c r="BR35" i="41"/>
  <c r="CT35" i="41"/>
  <c r="DV35" i="41"/>
  <c r="GN36" i="41"/>
  <c r="AP46" i="41"/>
  <c r="U47" i="41"/>
  <c r="BY59" i="41"/>
  <c r="GG59" i="41"/>
  <c r="BR62" i="41"/>
  <c r="DV62" i="41"/>
  <c r="FZ62" i="41"/>
  <c r="U63" i="41"/>
  <c r="EC63" i="41"/>
  <c r="BD64" i="41"/>
  <c r="CT95" i="41"/>
  <c r="BR111" i="41"/>
  <c r="CT111" i="41"/>
  <c r="FL111" i="41"/>
  <c r="DA116" i="41"/>
  <c r="GG116" i="41"/>
  <c r="HI116" i="41"/>
  <c r="AB117" i="41"/>
  <c r="CF117" i="41"/>
  <c r="BI1" i="41"/>
  <c r="EG1" i="41"/>
  <c r="H18" i="41"/>
  <c r="N18" i="41" s="1"/>
  <c r="AI23" i="41"/>
  <c r="BK23" i="41"/>
  <c r="J25" i="41"/>
  <c r="U28" i="41"/>
  <c r="K28" i="41"/>
  <c r="AB29" i="41"/>
  <c r="BD29" i="41"/>
  <c r="CF29" i="41"/>
  <c r="H30" i="41"/>
  <c r="EC30" i="41"/>
  <c r="FE30" i="41"/>
  <c r="GG30" i="41"/>
  <c r="HI30" i="41"/>
  <c r="HP30" i="41"/>
  <c r="L32" i="41"/>
  <c r="L35" i="41"/>
  <c r="GU35" i="41"/>
  <c r="AP36" i="41"/>
  <c r="BR36" i="41"/>
  <c r="CT36" i="41"/>
  <c r="DV36" i="41"/>
  <c r="FL59" i="41"/>
  <c r="HP59" i="41"/>
  <c r="K66" i="41"/>
  <c r="CM6" i="41"/>
  <c r="FE7" i="41"/>
  <c r="Z1" i="41"/>
  <c r="DV11" i="41"/>
  <c r="G13" i="41"/>
  <c r="BD13" i="41"/>
  <c r="CF13" i="41"/>
  <c r="DH13" i="41"/>
  <c r="EJ13" i="41"/>
  <c r="FL13" i="41"/>
  <c r="GN13" i="41"/>
  <c r="HP13" i="41"/>
  <c r="G16" i="41"/>
  <c r="AP17" i="41"/>
  <c r="BR17" i="41"/>
  <c r="CT17" i="41"/>
  <c r="DV17" i="41"/>
  <c r="EX17" i="41"/>
  <c r="FZ17" i="41"/>
  <c r="HB17" i="41"/>
  <c r="HI18" i="41"/>
  <c r="EN1" i="41"/>
  <c r="L20" i="41"/>
  <c r="FZ21" i="41"/>
  <c r="K22" i="41"/>
  <c r="GN23" i="41"/>
  <c r="HP23" i="41"/>
  <c r="AI24" i="41"/>
  <c r="I24" i="41"/>
  <c r="BK24" i="41"/>
  <c r="K25" i="41"/>
  <c r="I33" i="41"/>
  <c r="CT33" i="41"/>
  <c r="G34" i="41"/>
  <c r="I34" i="41"/>
  <c r="DA34" i="41"/>
  <c r="FE34" i="41"/>
  <c r="AB35" i="41"/>
  <c r="BD35" i="41"/>
  <c r="CF35" i="41"/>
  <c r="DH35" i="41"/>
  <c r="I41" i="41"/>
  <c r="G42" i="41"/>
  <c r="EX52" i="41"/>
  <c r="FZ52" i="41"/>
  <c r="BD54" i="41"/>
  <c r="CF54" i="41"/>
  <c r="DH54" i="41"/>
  <c r="EJ54" i="41"/>
  <c r="H57" i="41"/>
  <c r="EC83" i="41"/>
  <c r="HW4" i="41"/>
  <c r="AI6" i="41"/>
  <c r="GS1" i="41"/>
  <c r="HC1" i="41"/>
  <c r="AB7" i="41"/>
  <c r="BX1" i="41"/>
  <c r="DA7" i="41"/>
  <c r="EB1" i="41"/>
  <c r="FD1" i="41"/>
  <c r="HH1" i="41"/>
  <c r="BM1" i="41"/>
  <c r="DQ1" i="41"/>
  <c r="FZ8" i="41"/>
  <c r="HB8" i="41"/>
  <c r="AO1" i="41"/>
  <c r="BR9" i="41"/>
  <c r="CS1" i="41"/>
  <c r="DV9" i="41"/>
  <c r="J11" i="41"/>
  <c r="FZ11" i="41"/>
  <c r="H13" i="41"/>
  <c r="H16" i="41"/>
  <c r="AI17" i="41"/>
  <c r="BK17" i="41"/>
  <c r="CM17" i="41"/>
  <c r="DO17" i="41"/>
  <c r="EQ17" i="41"/>
  <c r="FS17" i="41"/>
  <c r="GU17" i="41"/>
  <c r="HW17" i="41"/>
  <c r="FJ1" i="41"/>
  <c r="GN18" i="41"/>
  <c r="I20" i="41"/>
  <c r="CT21" i="41"/>
  <c r="DV21" i="41"/>
  <c r="DA26" i="41"/>
  <c r="DO27" i="41"/>
  <c r="FZ31" i="41"/>
  <c r="BK32" i="41"/>
  <c r="J34" i="41"/>
  <c r="AP37" i="41"/>
  <c r="CT37" i="41"/>
  <c r="I75" i="41"/>
  <c r="K75" i="41"/>
  <c r="GN77" i="41"/>
  <c r="FS78" i="41"/>
  <c r="GU78" i="41"/>
  <c r="GB1" i="41"/>
  <c r="H7" i="41"/>
  <c r="BD7" i="41"/>
  <c r="CF7" i="41"/>
  <c r="EJ7" i="41"/>
  <c r="FL7" i="41"/>
  <c r="GN7" i="41"/>
  <c r="DO8" i="41"/>
  <c r="U9" i="41"/>
  <c r="AW9" i="41"/>
  <c r="BY9" i="41"/>
  <c r="GG9" i="41"/>
  <c r="AP12" i="41"/>
  <c r="BR12" i="41"/>
  <c r="CT12" i="41"/>
  <c r="DV12" i="41"/>
  <c r="BD16" i="41"/>
  <c r="CF16" i="41"/>
  <c r="DH16" i="41"/>
  <c r="G17" i="41"/>
  <c r="N17" i="41" s="1"/>
  <c r="BV1" i="41"/>
  <c r="K4" i="41"/>
  <c r="GR1" i="41"/>
  <c r="BK8" i="41"/>
  <c r="FV1" i="41"/>
  <c r="EC9" i="41"/>
  <c r="GU11" i="41"/>
  <c r="HW11" i="41"/>
  <c r="CM30" i="41"/>
  <c r="AP33" i="41"/>
  <c r="GZ1" i="41"/>
  <c r="BR6" i="41"/>
  <c r="X1" i="41"/>
  <c r="GX1" i="41"/>
  <c r="H14" i="41"/>
  <c r="GD1" i="41"/>
  <c r="GN20" i="41"/>
  <c r="BY28" i="41"/>
  <c r="EC28" i="41"/>
  <c r="DH33" i="41"/>
  <c r="EJ33" i="41"/>
  <c r="J36" i="41"/>
  <c r="K44" i="41"/>
  <c r="CM71" i="41"/>
  <c r="EQ71" i="41"/>
  <c r="FE95" i="41"/>
  <c r="HI4" i="41"/>
  <c r="S1" i="41"/>
  <c r="EQ6" i="41"/>
  <c r="HQ1" i="41"/>
  <c r="DN1" i="41"/>
  <c r="GT1" i="41"/>
  <c r="CF8" i="41"/>
  <c r="EJ8" i="41"/>
  <c r="EX9" i="41"/>
  <c r="HB9" i="41"/>
  <c r="AW10" i="41"/>
  <c r="DA10" i="41"/>
  <c r="EC10" i="41"/>
  <c r="FE10" i="41"/>
  <c r="GG10" i="41"/>
  <c r="HI10" i="41"/>
  <c r="L12" i="41"/>
  <c r="GF1" i="41"/>
  <c r="L13" i="41"/>
  <c r="J17" i="41"/>
  <c r="CF18" i="41"/>
  <c r="AP20" i="41"/>
  <c r="BR20" i="41"/>
  <c r="CT20" i="41"/>
  <c r="DV20" i="41"/>
  <c r="EX20" i="41"/>
  <c r="FZ20" i="41"/>
  <c r="BY21" i="41"/>
  <c r="DA21" i="41"/>
  <c r="U24" i="41"/>
  <c r="H24" i="41"/>
  <c r="J24" i="41"/>
  <c r="L24" i="41"/>
  <c r="BK26" i="41"/>
  <c r="CM26" i="41"/>
  <c r="AB28" i="41"/>
  <c r="CF28" i="41"/>
  <c r="EJ28" i="41"/>
  <c r="GN28" i="41"/>
  <c r="I67" i="41"/>
  <c r="M67" i="41" s="1"/>
  <c r="GG68" i="41"/>
  <c r="GU6" i="41"/>
  <c r="CN1" i="41"/>
  <c r="DP1" i="41"/>
  <c r="ER1" i="41"/>
  <c r="I8" i="41"/>
  <c r="FH1" i="41"/>
  <c r="AI9" i="41"/>
  <c r="BK9" i="41"/>
  <c r="CF12" i="41"/>
  <c r="EJ12" i="41"/>
  <c r="GN12" i="41"/>
  <c r="I14" i="41"/>
  <c r="EW1" i="41"/>
  <c r="HA1" i="41"/>
  <c r="AB22" i="41"/>
  <c r="CT23" i="41"/>
  <c r="DV23" i="41"/>
  <c r="EX24" i="41"/>
  <c r="FZ24" i="41"/>
  <c r="HB24" i="41"/>
  <c r="U25" i="41"/>
  <c r="AW25" i="41"/>
  <c r="BY25" i="41"/>
  <c r="DA25" i="41"/>
  <c r="EC25" i="41"/>
  <c r="L26" i="41"/>
  <c r="AW33" i="41"/>
  <c r="I43" i="41"/>
  <c r="K43" i="41"/>
  <c r="K46" i="41"/>
  <c r="EQ54" i="41"/>
  <c r="K69" i="41"/>
  <c r="EX33" i="41"/>
  <c r="HB33" i="41"/>
  <c r="H34" i="41"/>
  <c r="FL34" i="41"/>
  <c r="GN34" i="41"/>
  <c r="HP34" i="41"/>
  <c r="AB37" i="41"/>
  <c r="J39" i="41"/>
  <c r="I42" i="41"/>
  <c r="K42" i="41"/>
  <c r="AI43" i="41"/>
  <c r="BK43" i="41"/>
  <c r="CM43" i="41"/>
  <c r="DO43" i="41"/>
  <c r="EQ43" i="41"/>
  <c r="FS43" i="41"/>
  <c r="GU43" i="41"/>
  <c r="HW43" i="41"/>
  <c r="CF46" i="41"/>
  <c r="EC47" i="41"/>
  <c r="U49" i="41"/>
  <c r="BY49" i="41"/>
  <c r="EC49" i="41"/>
  <c r="J50" i="41"/>
  <c r="EX50" i="41"/>
  <c r="EJ52" i="41"/>
  <c r="FL52" i="41"/>
  <c r="BR54" i="41"/>
  <c r="CT54" i="41"/>
  <c r="DV54" i="41"/>
  <c r="CF55" i="41"/>
  <c r="AI56" i="41"/>
  <c r="CM56" i="41"/>
  <c r="EQ56" i="41"/>
  <c r="GU56" i="41"/>
  <c r="H58" i="41"/>
  <c r="DO59" i="41"/>
  <c r="HW59" i="41"/>
  <c r="I61" i="41"/>
  <c r="CF62" i="41"/>
  <c r="DH62" i="41"/>
  <c r="EJ62" i="41"/>
  <c r="FL62" i="41"/>
  <c r="GN62" i="41"/>
  <c r="HP62" i="41"/>
  <c r="BK63" i="41"/>
  <c r="FS63" i="41"/>
  <c r="I64" i="41"/>
  <c r="FE64" i="41"/>
  <c r="BR65" i="41"/>
  <c r="AP67" i="41"/>
  <c r="CT67" i="41"/>
  <c r="EX67" i="41"/>
  <c r="HB67" i="41"/>
  <c r="BY68" i="41"/>
  <c r="EJ68" i="41"/>
  <c r="AI69" i="41"/>
  <c r="CM69" i="41"/>
  <c r="GU69" i="41"/>
  <c r="GG70" i="41"/>
  <c r="K73" i="41"/>
  <c r="BY73" i="41"/>
  <c r="FE78" i="41"/>
  <c r="EJ79" i="41"/>
  <c r="FZ79" i="41"/>
  <c r="GG81" i="41"/>
  <c r="CF82" i="41"/>
  <c r="DH82" i="41"/>
  <c r="EJ82" i="41"/>
  <c r="H84" i="41"/>
  <c r="J84" i="41"/>
  <c r="AI85" i="41"/>
  <c r="FZ85" i="41"/>
  <c r="DH86" i="41"/>
  <c r="AW87" i="41"/>
  <c r="BY87" i="41"/>
  <c r="L90" i="41"/>
  <c r="HP91" i="41"/>
  <c r="AI92" i="41"/>
  <c r="CM92" i="41"/>
  <c r="AP93" i="41"/>
  <c r="HI39" i="41"/>
  <c r="EJ40" i="41"/>
  <c r="FS40" i="41"/>
  <c r="GN40" i="41"/>
  <c r="U45" i="41"/>
  <c r="DH46" i="41"/>
  <c r="FL46" i="41"/>
  <c r="HP46" i="41"/>
  <c r="BK48" i="41"/>
  <c r="AB49" i="41"/>
  <c r="BD49" i="41"/>
  <c r="CF49" i="41"/>
  <c r="DH49" i="41"/>
  <c r="EJ49" i="41"/>
  <c r="GN49" i="41"/>
  <c r="HP49" i="41"/>
  <c r="DV51" i="41"/>
  <c r="EX51" i="41"/>
  <c r="BY53" i="41"/>
  <c r="EC53" i="41"/>
  <c r="AP54" i="41"/>
  <c r="AP57" i="41"/>
  <c r="BR57" i="41"/>
  <c r="CT57" i="41"/>
  <c r="DV57" i="41"/>
  <c r="EX57" i="41"/>
  <c r="FZ57" i="41"/>
  <c r="HB57" i="41"/>
  <c r="EQ59" i="41"/>
  <c r="BD62" i="41"/>
  <c r="J62" i="41"/>
  <c r="CM62" i="41"/>
  <c r="BR63" i="41"/>
  <c r="U68" i="41"/>
  <c r="J68" i="41"/>
  <c r="EQ69" i="41"/>
  <c r="DO73" i="41"/>
  <c r="BR74" i="41"/>
  <c r="EX77" i="41"/>
  <c r="BY78" i="41"/>
  <c r="EC78" i="41"/>
  <c r="BK82" i="41"/>
  <c r="HP84" i="41"/>
  <c r="U97" i="41"/>
  <c r="L38" i="41"/>
  <c r="GG39" i="41"/>
  <c r="HB39" i="41"/>
  <c r="BY41" i="41"/>
  <c r="AI44" i="41"/>
  <c r="CM44" i="41"/>
  <c r="EQ44" i="41"/>
  <c r="GU44" i="41"/>
  <c r="I45" i="41"/>
  <c r="BY47" i="41"/>
  <c r="H49" i="41"/>
  <c r="FE51" i="41"/>
  <c r="J52" i="41"/>
  <c r="BK52" i="41"/>
  <c r="DH53" i="41"/>
  <c r="EJ53" i="41"/>
  <c r="HP53" i="41"/>
  <c r="HB54" i="41"/>
  <c r="BR56" i="41"/>
  <c r="DV56" i="41"/>
  <c r="FZ56" i="41"/>
  <c r="J58" i="41"/>
  <c r="AP61" i="41"/>
  <c r="BR61" i="41"/>
  <c r="CT61" i="41"/>
  <c r="DV61" i="41"/>
  <c r="EX61" i="41"/>
  <c r="FZ61" i="41"/>
  <c r="HB61" i="41"/>
  <c r="GN63" i="41"/>
  <c r="DH64" i="41"/>
  <c r="K67" i="41"/>
  <c r="K71" i="41"/>
  <c r="U72" i="41"/>
  <c r="BY72" i="41"/>
  <c r="GG72" i="41"/>
  <c r="G73" i="41"/>
  <c r="EJ73" i="41"/>
  <c r="BK74" i="41"/>
  <c r="DO74" i="41"/>
  <c r="FS74" i="41"/>
  <c r="HW74" i="41"/>
  <c r="BY75" i="41"/>
  <c r="EC75" i="41"/>
  <c r="GG75" i="41"/>
  <c r="FL76" i="41"/>
  <c r="AI77" i="41"/>
  <c r="BK77" i="41"/>
  <c r="CM77" i="41"/>
  <c r="DO77" i="41"/>
  <c r="I78" i="41"/>
  <c r="EX78" i="41"/>
  <c r="EJ80" i="41"/>
  <c r="HP81" i="41"/>
  <c r="HI82" i="41"/>
  <c r="CF83" i="41"/>
  <c r="DH83" i="41"/>
  <c r="GG83" i="41"/>
  <c r="L89" i="41"/>
  <c r="G91" i="41"/>
  <c r="BR93" i="41"/>
  <c r="DV93" i="41"/>
  <c r="EX96" i="41"/>
  <c r="AW97" i="41"/>
  <c r="DO35" i="41"/>
  <c r="K36" i="41"/>
  <c r="N36" i="41" s="1"/>
  <c r="F36" i="41" s="1"/>
  <c r="AI37" i="41"/>
  <c r="BY37" i="41"/>
  <c r="DA37" i="41"/>
  <c r="FE37" i="41"/>
  <c r="HI37" i="41"/>
  <c r="HW44" i="41"/>
  <c r="G47" i="41"/>
  <c r="BD47" i="41"/>
  <c r="CF47" i="41"/>
  <c r="DH47" i="41"/>
  <c r="GN47" i="41"/>
  <c r="DV48" i="41"/>
  <c r="FZ48" i="41"/>
  <c r="HB48" i="41"/>
  <c r="AB50" i="41"/>
  <c r="BD50" i="41"/>
  <c r="CF50" i="41"/>
  <c r="HP50" i="41"/>
  <c r="GN53" i="41"/>
  <c r="EX54" i="41"/>
  <c r="U59" i="41"/>
  <c r="DV59" i="41"/>
  <c r="L60" i="41"/>
  <c r="GG62" i="41"/>
  <c r="BK64" i="41"/>
  <c r="CM64" i="41"/>
  <c r="DO64" i="41"/>
  <c r="GU64" i="41"/>
  <c r="BD66" i="41"/>
  <c r="DH66" i="41"/>
  <c r="FL66" i="41"/>
  <c r="HP66" i="41"/>
  <c r="L67" i="41"/>
  <c r="FZ71" i="41"/>
  <c r="EC72" i="41"/>
  <c r="BD73" i="41"/>
  <c r="DH73" i="41"/>
  <c r="FS76" i="41"/>
  <c r="GN80" i="41"/>
  <c r="BK81" i="41"/>
  <c r="CM81" i="41"/>
  <c r="EJ83" i="41"/>
  <c r="GN83" i="41"/>
  <c r="HP83" i="41"/>
  <c r="AW85" i="41"/>
  <c r="HW86" i="41"/>
  <c r="GN87" i="41"/>
  <c r="HI88" i="41"/>
  <c r="BD89" i="41"/>
  <c r="CF89" i="41"/>
  <c r="DH89" i="41"/>
  <c r="FL89" i="41"/>
  <c r="GU89" i="41"/>
  <c r="U80" i="41"/>
  <c r="AW80" i="41"/>
  <c r="FS81" i="41"/>
  <c r="GU81" i="41"/>
  <c r="CT82" i="41"/>
  <c r="DV82" i="41"/>
  <c r="FE92" i="41"/>
  <c r="HP92" i="41"/>
  <c r="EJ4" i="41"/>
  <c r="HR1" i="41"/>
  <c r="AN1" i="41"/>
  <c r="BP1" i="41"/>
  <c r="K9" i="41"/>
  <c r="G11" i="41"/>
  <c r="BD11" i="41"/>
  <c r="CF11" i="41"/>
  <c r="DH11" i="41"/>
  <c r="J15" i="41"/>
  <c r="AI18" i="41"/>
  <c r="BK18" i="41"/>
  <c r="EJ18" i="41"/>
  <c r="AI21" i="41"/>
  <c r="BK21" i="41"/>
  <c r="GU21" i="41"/>
  <c r="HW21" i="41"/>
  <c r="AP22" i="41"/>
  <c r="BR22" i="41"/>
  <c r="CT22" i="41"/>
  <c r="DV22" i="41"/>
  <c r="EX22" i="41"/>
  <c r="FZ22" i="41"/>
  <c r="BY23" i="41"/>
  <c r="DA23" i="41"/>
  <c r="L25" i="41"/>
  <c r="K27" i="41"/>
  <c r="FS27" i="41"/>
  <c r="HW27" i="41"/>
  <c r="DA30" i="41"/>
  <c r="EQ31" i="41"/>
  <c r="GU31" i="41"/>
  <c r="CF32" i="41"/>
  <c r="HB32" i="41"/>
  <c r="K87" i="41"/>
  <c r="EQ87" i="41"/>
  <c r="I88" i="41"/>
  <c r="AP88" i="41"/>
  <c r="BR88" i="41"/>
  <c r="DV88" i="41"/>
  <c r="EX88" i="41"/>
  <c r="CF90" i="41"/>
  <c r="EJ90" i="41"/>
  <c r="HP90" i="41"/>
  <c r="L91" i="41"/>
  <c r="K23" i="41"/>
  <c r="FZ23" i="41"/>
  <c r="CT25" i="41"/>
  <c r="AI27" i="41"/>
  <c r="HB27" i="41"/>
  <c r="L28" i="41"/>
  <c r="AP30" i="41"/>
  <c r="DO37" i="41"/>
  <c r="FS37" i="41"/>
  <c r="HW37" i="41"/>
  <c r="I38" i="41"/>
  <c r="AP38" i="41"/>
  <c r="BR38" i="41"/>
  <c r="CT38" i="41"/>
  <c r="DV38" i="41"/>
  <c r="EX38" i="41"/>
  <c r="FZ38" i="41"/>
  <c r="HB38" i="41"/>
  <c r="HP42" i="41"/>
  <c r="H44" i="41"/>
  <c r="L46" i="41"/>
  <c r="AP47" i="41"/>
  <c r="CT47" i="41"/>
  <c r="GN48" i="41"/>
  <c r="HP48" i="41"/>
  <c r="AP50" i="41"/>
  <c r="BR50" i="41"/>
  <c r="CT50" i="41"/>
  <c r="HB50" i="41"/>
  <c r="J53" i="41"/>
  <c r="CM54" i="41"/>
  <c r="BK59" i="41"/>
  <c r="J60" i="41"/>
  <c r="DV63" i="41"/>
  <c r="FZ63" i="41"/>
  <c r="HI63" i="41"/>
  <c r="H64" i="41"/>
  <c r="BY64" i="41"/>
  <c r="GG64" i="41"/>
  <c r="BR66" i="41"/>
  <c r="DV66" i="41"/>
  <c r="FZ66" i="41"/>
  <c r="HP68" i="41"/>
  <c r="L69" i="41"/>
  <c r="GN71" i="41"/>
  <c r="AP73" i="41"/>
  <c r="CT73" i="41"/>
  <c r="GG73" i="41"/>
  <c r="I84" i="41"/>
  <c r="DH84" i="41"/>
  <c r="BK85" i="41"/>
  <c r="DA86" i="41"/>
  <c r="HI86" i="41"/>
  <c r="FZ87" i="41"/>
  <c r="BR89" i="41"/>
  <c r="CT89" i="41"/>
  <c r="FS91" i="41"/>
  <c r="J92" i="41"/>
  <c r="FE93" i="41"/>
  <c r="HB95" i="41"/>
  <c r="AW96" i="41"/>
  <c r="I96" i="41"/>
  <c r="FS97" i="41"/>
  <c r="FL98" i="41"/>
  <c r="HI99" i="41"/>
  <c r="AB100" i="41"/>
  <c r="FL100" i="41"/>
  <c r="BD103" i="41"/>
  <c r="EJ105" i="41"/>
  <c r="CF107" i="41"/>
  <c r="EJ107" i="41"/>
  <c r="GN107" i="41"/>
  <c r="HP107" i="41"/>
  <c r="BK108" i="41"/>
  <c r="HB108" i="41"/>
  <c r="CF109" i="41"/>
  <c r="U110" i="41"/>
  <c r="CT110" i="41"/>
  <c r="BR112" i="41"/>
  <c r="DV112" i="41"/>
  <c r="FZ112" i="41"/>
  <c r="HB112" i="41"/>
  <c r="FL114" i="41"/>
  <c r="BK115" i="41"/>
  <c r="CM115" i="41"/>
  <c r="FS115" i="41"/>
  <c r="GU115" i="41"/>
  <c r="FZ119" i="41"/>
  <c r="HB119" i="41"/>
  <c r="CT98" i="41"/>
  <c r="DO98" i="41"/>
  <c r="AP99" i="41"/>
  <c r="DA99" i="41"/>
  <c r="FZ99" i="41"/>
  <c r="AI100" i="41"/>
  <c r="BY101" i="41"/>
  <c r="J102" i="41"/>
  <c r="GN104" i="41"/>
  <c r="AP106" i="41"/>
  <c r="BR106" i="41"/>
  <c r="GG106" i="41"/>
  <c r="L108" i="41"/>
  <c r="AB109" i="41"/>
  <c r="FE110" i="41"/>
  <c r="GG110" i="41"/>
  <c r="BD111" i="41"/>
  <c r="DH111" i="41"/>
  <c r="BR97" i="41"/>
  <c r="BK98" i="41"/>
  <c r="FS98" i="41"/>
  <c r="AW99" i="41"/>
  <c r="DH101" i="41"/>
  <c r="EJ101" i="41"/>
  <c r="AP103" i="41"/>
  <c r="EX103" i="41"/>
  <c r="FZ103" i="41"/>
  <c r="HB103" i="41"/>
  <c r="CF104" i="41"/>
  <c r="HB105" i="41"/>
  <c r="EJ108" i="41"/>
  <c r="CM109" i="41"/>
  <c r="DO109" i="41"/>
  <c r="GU109" i="41"/>
  <c r="HW109" i="41"/>
  <c r="AP113" i="41"/>
  <c r="BR113" i="41"/>
  <c r="HB113" i="41"/>
  <c r="DA114" i="41"/>
  <c r="FL115" i="41"/>
  <c r="GN117" i="41"/>
  <c r="DH118" i="41"/>
  <c r="EJ118" i="41"/>
  <c r="BK119" i="41"/>
  <c r="CM119" i="41"/>
  <c r="DO119" i="41"/>
  <c r="EQ119" i="41"/>
  <c r="FS119" i="41"/>
  <c r="BY97" i="41"/>
  <c r="EC97" i="41"/>
  <c r="AB98" i="41"/>
  <c r="HB98" i="41"/>
  <c r="GU102" i="41"/>
  <c r="J110" i="41"/>
  <c r="GU112" i="41"/>
  <c r="HW112" i="41"/>
  <c r="HP115" i="41"/>
  <c r="AP117" i="41"/>
  <c r="BR117" i="41"/>
  <c r="FZ100" i="41"/>
  <c r="DH102" i="41"/>
  <c r="EJ102" i="41"/>
  <c r="HP102" i="41"/>
  <c r="AW104" i="41"/>
  <c r="CT107" i="41"/>
  <c r="DV107" i="41"/>
  <c r="EX107" i="41"/>
  <c r="FZ107" i="41"/>
  <c r="BY111" i="41"/>
  <c r="DA111" i="41"/>
  <c r="CF112" i="41"/>
  <c r="GN112" i="41"/>
  <c r="HP112" i="41"/>
  <c r="CT114" i="41"/>
  <c r="HB114" i="41"/>
  <c r="EJ115" i="41"/>
  <c r="EQ116" i="41"/>
  <c r="FS116" i="41"/>
  <c r="I118" i="41"/>
  <c r="BD119" i="41"/>
  <c r="FL119" i="41"/>
  <c r="HP119" i="41"/>
  <c r="EC21" i="41"/>
  <c r="FE21" i="41"/>
  <c r="L22" i="41"/>
  <c r="BD24" i="41"/>
  <c r="CF24" i="41"/>
  <c r="AP25" i="41"/>
  <c r="BD26" i="41"/>
  <c r="AP28" i="41"/>
  <c r="BR28" i="41"/>
  <c r="CT28" i="41"/>
  <c r="DV28" i="41"/>
  <c r="EX28" i="41"/>
  <c r="FZ28" i="41"/>
  <c r="FL30" i="41"/>
  <c r="K32" i="41"/>
  <c r="CM32" i="41"/>
  <c r="J33" i="41"/>
  <c r="EQ33" i="41"/>
  <c r="GU33" i="41"/>
  <c r="FE35" i="41"/>
  <c r="GG35" i="41"/>
  <c r="AB36" i="41"/>
  <c r="CF36" i="41"/>
  <c r="EJ36" i="41"/>
  <c r="J37" i="41"/>
  <c r="CT40" i="41"/>
  <c r="DV40" i="41"/>
  <c r="EX40" i="41"/>
  <c r="FZ40" i="41"/>
  <c r="HB40" i="41"/>
  <c r="L42" i="41"/>
  <c r="I47" i="41"/>
  <c r="AP49" i="41"/>
  <c r="CT49" i="41"/>
  <c r="HB49" i="41"/>
  <c r="BD51" i="41"/>
  <c r="EJ51" i="41"/>
  <c r="DV52" i="41"/>
  <c r="H54" i="41"/>
  <c r="BR55" i="41"/>
  <c r="BD57" i="41"/>
  <c r="DH57" i="41"/>
  <c r="FL57" i="41"/>
  <c r="HP57" i="41"/>
  <c r="L61" i="41"/>
  <c r="BK61" i="41"/>
  <c r="DO61" i="41"/>
  <c r="FS61" i="41"/>
  <c r="HW61" i="41"/>
  <c r="J63" i="41"/>
  <c r="BK67" i="41"/>
  <c r="DO67" i="41"/>
  <c r="FS67" i="41"/>
  <c r="HW67" i="41"/>
  <c r="AI73" i="41"/>
  <c r="EC73" i="41"/>
  <c r="BD74" i="41"/>
  <c r="DH74" i="41"/>
  <c r="FL74" i="41"/>
  <c r="HP74" i="41"/>
  <c r="EQ78" i="41"/>
  <c r="DV79" i="41"/>
  <c r="H85" i="41"/>
  <c r="J85" i="41"/>
  <c r="CM87" i="41"/>
  <c r="EC88" i="41"/>
  <c r="L88" i="41"/>
  <c r="FS89" i="41"/>
  <c r="HP89" i="41"/>
  <c r="FS90" i="41"/>
  <c r="HB91" i="41"/>
  <c r="AP92" i="41"/>
  <c r="HW93" i="41"/>
  <c r="K96" i="41"/>
  <c r="FZ96" i="41"/>
  <c r="BY98" i="41"/>
  <c r="AB99" i="41"/>
  <c r="EJ99" i="41"/>
  <c r="AB102" i="41"/>
  <c r="HB104" i="41"/>
  <c r="BD106" i="41"/>
  <c r="H99" i="41"/>
  <c r="K100" i="41"/>
  <c r="FL109" i="41"/>
  <c r="DO110" i="41"/>
  <c r="EQ110" i="41"/>
  <c r="HB110" i="41"/>
  <c r="HW110" i="41"/>
  <c r="BD113" i="41"/>
  <c r="CF113" i="41"/>
  <c r="EJ113" i="41"/>
  <c r="GN113" i="41"/>
  <c r="BR114" i="41"/>
  <c r="K115" i="41"/>
  <c r="BD115" i="41"/>
  <c r="U116" i="41"/>
  <c r="AW116" i="41"/>
  <c r="DV116" i="41"/>
  <c r="L117" i="41"/>
  <c r="AP118" i="41"/>
  <c r="CT118" i="41"/>
  <c r="EX118" i="41"/>
  <c r="HB118" i="41"/>
  <c r="BY119" i="41"/>
  <c r="DA119" i="41"/>
  <c r="DH119" i="41"/>
  <c r="EC119" i="41"/>
  <c r="FE119" i="41"/>
  <c r="GG119" i="41"/>
  <c r="J74" i="41"/>
  <c r="J76" i="41"/>
  <c r="U77" i="41"/>
  <c r="BD78" i="41"/>
  <c r="DH78" i="41"/>
  <c r="L79" i="41"/>
  <c r="FL81" i="41"/>
  <c r="AP83" i="41"/>
  <c r="FE86" i="41"/>
  <c r="FS87" i="41"/>
  <c r="H89" i="41"/>
  <c r="AI91" i="41"/>
  <c r="CM91" i="41"/>
  <c r="EQ91" i="41"/>
  <c r="I95" i="41"/>
  <c r="DO97" i="41"/>
  <c r="HB97" i="41"/>
  <c r="BR98" i="41"/>
  <c r="CM100" i="41"/>
  <c r="FS100" i="41"/>
  <c r="CM102" i="41"/>
  <c r="H103" i="41"/>
  <c r="CM104" i="41"/>
  <c r="DO104" i="41"/>
  <c r="FL105" i="41"/>
  <c r="FZ106" i="41"/>
  <c r="DV108" i="41"/>
  <c r="EJ109" i="41"/>
  <c r="EX110" i="41"/>
  <c r="DO111" i="41"/>
  <c r="EQ111" i="41"/>
  <c r="HP111" i="41"/>
  <c r="AB113" i="41"/>
  <c r="AP114" i="41"/>
  <c r="BK114" i="41"/>
  <c r="CM114" i="41"/>
  <c r="J118" i="41"/>
  <c r="H119" i="41"/>
  <c r="Q1" i="41"/>
  <c r="CC1" i="41"/>
  <c r="GK1" i="41"/>
  <c r="AL1" i="41"/>
  <c r="K38" i="41"/>
  <c r="AW18" i="41"/>
  <c r="AM1" i="41"/>
  <c r="DT1" i="41"/>
  <c r="EV1" i="41"/>
  <c r="FX1" i="41"/>
  <c r="U10" i="41"/>
  <c r="I12" i="41"/>
  <c r="HI12" i="41"/>
  <c r="U19" i="41"/>
  <c r="AW19" i="41"/>
  <c r="BY19" i="41"/>
  <c r="DA19" i="41"/>
  <c r="EC19" i="41"/>
  <c r="FE19" i="41"/>
  <c r="GG19" i="41"/>
  <c r="HI19" i="41"/>
  <c r="DV33" i="41"/>
  <c r="FZ33" i="41"/>
  <c r="L9" i="41"/>
  <c r="AI4" i="41"/>
  <c r="DH7" i="41"/>
  <c r="DB1" i="41"/>
  <c r="K8" i="41"/>
  <c r="GY1" i="41"/>
  <c r="J5" i="41"/>
  <c r="CX1" i="41"/>
  <c r="CD1" i="41"/>
  <c r="GL1" i="41"/>
  <c r="AG1" i="41"/>
  <c r="ED1" i="41"/>
  <c r="DH4" i="41"/>
  <c r="FL4" i="41"/>
  <c r="HP4" i="41"/>
  <c r="AP13" i="41"/>
  <c r="BR13" i="41"/>
  <c r="CT13" i="41"/>
  <c r="DV13" i="41"/>
  <c r="EX13" i="41"/>
  <c r="FZ13" i="41"/>
  <c r="HB13" i="41"/>
  <c r="G14" i="41"/>
  <c r="BK14" i="41"/>
  <c r="CM14" i="41"/>
  <c r="DO14" i="41"/>
  <c r="EQ14" i="41"/>
  <c r="FS14" i="41"/>
  <c r="GU14" i="41"/>
  <c r="HW14" i="41"/>
  <c r="AI19" i="41"/>
  <c r="BK19" i="41"/>
  <c r="CM19" i="41"/>
  <c r="DO19" i="41"/>
  <c r="EQ19" i="41"/>
  <c r="FS19" i="41"/>
  <c r="GU19" i="41"/>
  <c r="HW19" i="41"/>
  <c r="CQ1" i="41"/>
  <c r="AW4" i="41"/>
  <c r="BK4" i="41"/>
  <c r="BE1" i="41"/>
  <c r="BY4" i="41"/>
  <c r="DA4" i="41"/>
  <c r="DO4" i="41"/>
  <c r="EC4" i="41"/>
  <c r="FE4" i="41"/>
  <c r="FM1" i="41"/>
  <c r="FS4" i="41"/>
  <c r="DV8" i="41"/>
  <c r="EX8" i="41"/>
  <c r="K12" i="41"/>
  <c r="HP18" i="41"/>
  <c r="AW31" i="41"/>
  <c r="BY31" i="41"/>
  <c r="CM31" i="41"/>
  <c r="DO31" i="41"/>
  <c r="K33" i="41"/>
  <c r="AX1" i="41"/>
  <c r="CM4" i="41"/>
  <c r="GN8" i="41"/>
  <c r="BH1" i="41"/>
  <c r="BR7" i="41"/>
  <c r="K17" i="41"/>
  <c r="CT83" i="41"/>
  <c r="DI1" i="41"/>
  <c r="AH1" i="41"/>
  <c r="BJ1" i="41"/>
  <c r="FY1" i="41"/>
  <c r="BW1" i="41"/>
  <c r="FB1" i="41"/>
  <c r="HF1" i="41"/>
  <c r="HT1" i="41"/>
  <c r="J7" i="41"/>
  <c r="DV7" i="41"/>
  <c r="BD8" i="41"/>
  <c r="AP16" i="41"/>
  <c r="BR16" i="41"/>
  <c r="CT16" i="41"/>
  <c r="DV16" i="41"/>
  <c r="EJ16" i="41"/>
  <c r="EX16" i="41"/>
  <c r="FZ16" i="41"/>
  <c r="GN16" i="41"/>
  <c r="L18" i="41"/>
  <c r="DH26" i="41"/>
  <c r="GN26" i="41"/>
  <c r="HP26" i="41"/>
  <c r="AP29" i="41"/>
  <c r="I31" i="41"/>
  <c r="T1" i="41"/>
  <c r="J4" i="41"/>
  <c r="AF1" i="41"/>
  <c r="GJ1" i="41"/>
  <c r="EC18" i="41"/>
  <c r="GV1" i="41"/>
  <c r="AJ1" i="41"/>
  <c r="BL1" i="41"/>
  <c r="FZ4" i="41"/>
  <c r="FT1" i="41"/>
  <c r="GH1" i="41"/>
  <c r="HJ1" i="41"/>
  <c r="U5" i="41"/>
  <c r="CG1" i="41"/>
  <c r="DO5" i="41"/>
  <c r="EC5" i="41"/>
  <c r="EK1" i="41"/>
  <c r="FS5" i="41"/>
  <c r="GG5" i="41"/>
  <c r="GO1" i="41"/>
  <c r="HW5" i="41"/>
  <c r="CL1" i="41"/>
  <c r="EA1" i="41"/>
  <c r="EO1" i="41"/>
  <c r="GE1" i="41"/>
  <c r="J13" i="41"/>
  <c r="AP21" i="41"/>
  <c r="HB25" i="41"/>
  <c r="HP25" i="41"/>
  <c r="K26" i="41"/>
  <c r="AP39" i="41"/>
  <c r="CT39" i="41"/>
  <c r="EX39" i="41"/>
  <c r="K41" i="41"/>
  <c r="DA41" i="41"/>
  <c r="FE41" i="41"/>
  <c r="HI41" i="41"/>
  <c r="H45" i="41"/>
  <c r="V1" i="41"/>
  <c r="HW6" i="41"/>
  <c r="BY5" i="41"/>
  <c r="G6" i="41"/>
  <c r="CZ1" i="41"/>
  <c r="I15" i="41"/>
  <c r="AB16" i="41"/>
  <c r="I16" i="41"/>
  <c r="EQ38" i="41"/>
  <c r="GU38" i="41"/>
  <c r="I39" i="41"/>
  <c r="R1" i="41"/>
  <c r="DZ1" i="41"/>
  <c r="FP1" i="41"/>
  <c r="DA18" i="41"/>
  <c r="G83" i="41"/>
  <c r="FS6" i="41"/>
  <c r="FR1" i="41"/>
  <c r="HD1" i="41"/>
  <c r="BZ1" i="41"/>
  <c r="EP1" i="41"/>
  <c r="CB1" i="41"/>
  <c r="DD1" i="41"/>
  <c r="DR1" i="41"/>
  <c r="EF1" i="41"/>
  <c r="ET1" i="41"/>
  <c r="HL1" i="41"/>
  <c r="AW5" i="41"/>
  <c r="DA5" i="41"/>
  <c r="FE5" i="41"/>
  <c r="GN9" i="41"/>
  <c r="HP9" i="41"/>
  <c r="AI10" i="41"/>
  <c r="BY10" i="41"/>
  <c r="CM10" i="41"/>
  <c r="DO10" i="41"/>
  <c r="EQ10" i="41"/>
  <c r="FS10" i="41"/>
  <c r="GU10" i="41"/>
  <c r="HW10" i="41"/>
  <c r="K20" i="41"/>
  <c r="FZ25" i="41"/>
  <c r="G26" i="41"/>
  <c r="U36" i="41"/>
  <c r="L36" i="41"/>
  <c r="BY36" i="41"/>
  <c r="EC36" i="41"/>
  <c r="GU4" i="41"/>
  <c r="I4" i="41"/>
  <c r="CF4" i="41"/>
  <c r="DV4" i="41"/>
  <c r="EX4" i="41"/>
  <c r="BA1" i="41"/>
  <c r="EX5" i="41"/>
  <c r="GN5" i="41"/>
  <c r="HP5" i="41"/>
  <c r="U6" i="41"/>
  <c r="CE1" i="41"/>
  <c r="FW1" i="41"/>
  <c r="U7" i="41"/>
  <c r="DO7" i="41"/>
  <c r="EQ7" i="41"/>
  <c r="HB7" i="41"/>
  <c r="EQ8" i="41"/>
  <c r="AB10" i="41"/>
  <c r="BD10" i="41"/>
  <c r="L11" i="41"/>
  <c r="AI12" i="41"/>
  <c r="BK12" i="41"/>
  <c r="I13" i="41"/>
  <c r="AP14" i="41"/>
  <c r="BR14" i="41"/>
  <c r="CT14" i="41"/>
  <c r="DV14" i="41"/>
  <c r="EX14" i="41"/>
  <c r="FZ14" i="41"/>
  <c r="HB14" i="41"/>
  <c r="U16" i="41"/>
  <c r="AW16" i="41"/>
  <c r="BY16" i="41"/>
  <c r="DA16" i="41"/>
  <c r="EC16" i="41"/>
  <c r="EQ16" i="41"/>
  <c r="FS16" i="41"/>
  <c r="I18" i="41"/>
  <c r="CT18" i="41"/>
  <c r="DV18" i="41"/>
  <c r="GG18" i="41"/>
  <c r="AP19" i="41"/>
  <c r="BR19" i="41"/>
  <c r="CT19" i="41"/>
  <c r="DV19" i="41"/>
  <c r="EX19" i="41"/>
  <c r="FZ19" i="41"/>
  <c r="HB19" i="41"/>
  <c r="L23" i="41"/>
  <c r="AB24" i="41"/>
  <c r="CT27" i="41"/>
  <c r="DV27" i="41"/>
  <c r="EJ27" i="41"/>
  <c r="FL27" i="41"/>
  <c r="FZ27" i="41"/>
  <c r="GN27" i="41"/>
  <c r="HP27" i="41"/>
  <c r="I29" i="41"/>
  <c r="EC29" i="41"/>
  <c r="FE29" i="41"/>
  <c r="FS29" i="41"/>
  <c r="AW30" i="41"/>
  <c r="U32" i="41"/>
  <c r="AB32" i="41"/>
  <c r="HI34" i="41"/>
  <c r="H35" i="41"/>
  <c r="N35" i="41" s="1"/>
  <c r="F35" i="41" s="1"/>
  <c r="GG49" i="41"/>
  <c r="HB4" i="41"/>
  <c r="K5" i="41"/>
  <c r="DE1" i="41"/>
  <c r="HB5" i="41"/>
  <c r="AQ1" i="41"/>
  <c r="BY6" i="41"/>
  <c r="EI1" i="41"/>
  <c r="BY7" i="41"/>
  <c r="FS7" i="41"/>
  <c r="GU7" i="41"/>
  <c r="L8" i="41"/>
  <c r="GU8" i="41"/>
  <c r="G9" i="41"/>
  <c r="BD9" i="41"/>
  <c r="J10" i="41"/>
  <c r="CF10" i="41"/>
  <c r="DH10" i="41"/>
  <c r="EJ10" i="41"/>
  <c r="FL10" i="41"/>
  <c r="GN10" i="41"/>
  <c r="HP10" i="41"/>
  <c r="U11" i="41"/>
  <c r="AW11" i="41"/>
  <c r="BY11" i="41"/>
  <c r="DA11" i="41"/>
  <c r="U12" i="41"/>
  <c r="AW12" i="41"/>
  <c r="BY12" i="41"/>
  <c r="CM12" i="41"/>
  <c r="DO12" i="41"/>
  <c r="L15" i="41"/>
  <c r="FE16" i="41"/>
  <c r="GG16" i="41"/>
  <c r="GU16" i="41"/>
  <c r="HW16" i="41"/>
  <c r="J18" i="41"/>
  <c r="BD18" i="41"/>
  <c r="EX18" i="41"/>
  <c r="FZ18" i="41"/>
  <c r="AI20" i="41"/>
  <c r="BK20" i="41"/>
  <c r="CM20" i="41"/>
  <c r="DO20" i="41"/>
  <c r="EQ20" i="41"/>
  <c r="FS20" i="41"/>
  <c r="I22" i="41"/>
  <c r="BD22" i="41"/>
  <c r="CF22" i="41"/>
  <c r="DH22" i="41"/>
  <c r="EJ22" i="41"/>
  <c r="FL22" i="41"/>
  <c r="GN22" i="41"/>
  <c r="HP22" i="41"/>
  <c r="U23" i="41"/>
  <c r="AW23" i="41"/>
  <c r="BR27" i="41"/>
  <c r="EX27" i="41"/>
  <c r="J29" i="41"/>
  <c r="HI29" i="41"/>
  <c r="HW29" i="41"/>
  <c r="G32" i="41"/>
  <c r="AW32" i="41"/>
  <c r="GG36" i="41"/>
  <c r="AP42" i="41"/>
  <c r="BR42" i="41"/>
  <c r="CT42" i="41"/>
  <c r="DV42" i="41"/>
  <c r="EX42" i="41"/>
  <c r="FZ42" i="41"/>
  <c r="GN42" i="41"/>
  <c r="HB42" i="41"/>
  <c r="HI48" i="41"/>
  <c r="AB51" i="41"/>
  <c r="AP51" i="41"/>
  <c r="GN4" i="41"/>
  <c r="L5" i="41"/>
  <c r="BQ1" i="41"/>
  <c r="FI1" i="41"/>
  <c r="H6" i="41"/>
  <c r="CU1" i="41"/>
  <c r="EC6" i="41"/>
  <c r="GM1" i="41"/>
  <c r="EC7" i="41"/>
  <c r="HW7" i="41"/>
  <c r="AP8" i="41"/>
  <c r="H9" i="41"/>
  <c r="AP9" i="41"/>
  <c r="CF9" i="41"/>
  <c r="DH9" i="41"/>
  <c r="AI11" i="41"/>
  <c r="BK11" i="41"/>
  <c r="CM11" i="41"/>
  <c r="DO11" i="41"/>
  <c r="EC11" i="41"/>
  <c r="FE11" i="41"/>
  <c r="DA12" i="41"/>
  <c r="EC12" i="41"/>
  <c r="EQ12" i="41"/>
  <c r="FS12" i="41"/>
  <c r="BD14" i="41"/>
  <c r="CF14" i="41"/>
  <c r="DH14" i="41"/>
  <c r="EJ14" i="41"/>
  <c r="FL14" i="41"/>
  <c r="GN14" i="41"/>
  <c r="HP14" i="41"/>
  <c r="U15" i="41"/>
  <c r="AW15" i="41"/>
  <c r="BY15" i="41"/>
  <c r="DA15" i="41"/>
  <c r="EC15" i="41"/>
  <c r="FE15" i="41"/>
  <c r="GG15" i="41"/>
  <c r="HI15" i="41"/>
  <c r="HI16" i="41"/>
  <c r="BD17" i="41"/>
  <c r="CF17" i="41"/>
  <c r="DH17" i="41"/>
  <c r="EJ17" i="41"/>
  <c r="FL17" i="41"/>
  <c r="GN17" i="41"/>
  <c r="HP17" i="41"/>
  <c r="DH18" i="41"/>
  <c r="HB18" i="41"/>
  <c r="U20" i="41"/>
  <c r="AW20" i="41"/>
  <c r="BY20" i="41"/>
  <c r="DA20" i="41"/>
  <c r="EC20" i="41"/>
  <c r="FE20" i="41"/>
  <c r="GG20" i="41"/>
  <c r="GU20" i="41"/>
  <c r="HW20" i="41"/>
  <c r="G21" i="41"/>
  <c r="BD21" i="41"/>
  <c r="BR21" i="41"/>
  <c r="CF21" i="41"/>
  <c r="DH21" i="41"/>
  <c r="J22" i="41"/>
  <c r="J27" i="41"/>
  <c r="K29" i="41"/>
  <c r="GG29" i="41"/>
  <c r="BD34" i="41"/>
  <c r="BR34" i="41"/>
  <c r="CF34" i="41"/>
  <c r="CT34" i="41"/>
  <c r="FS36" i="41"/>
  <c r="GU36" i="41"/>
  <c r="HI36" i="41"/>
  <c r="AB42" i="41"/>
  <c r="BD42" i="41"/>
  <c r="CF42" i="41"/>
  <c r="DH42" i="41"/>
  <c r="EJ42" i="41"/>
  <c r="FL42" i="41"/>
  <c r="BR49" i="41"/>
  <c r="BD4" i="41"/>
  <c r="EU1" i="41"/>
  <c r="AC1" i="41"/>
  <c r="BK5" i="41"/>
  <c r="DU1" i="41"/>
  <c r="HM1" i="41"/>
  <c r="BK6" i="41"/>
  <c r="EY1" i="41"/>
  <c r="GG6" i="41"/>
  <c r="L7" i="41"/>
  <c r="GG7" i="41"/>
  <c r="AB8" i="41"/>
  <c r="BR8" i="41"/>
  <c r="CT8" i="41"/>
  <c r="I9" i="41"/>
  <c r="CT9" i="41"/>
  <c r="EJ9" i="41"/>
  <c r="FL9" i="41"/>
  <c r="HV1" i="41"/>
  <c r="L10" i="41"/>
  <c r="EQ11" i="41"/>
  <c r="FS11" i="41"/>
  <c r="GG11" i="41"/>
  <c r="HI11" i="41"/>
  <c r="FE12" i="41"/>
  <c r="GG12" i="41"/>
  <c r="GU12" i="41"/>
  <c r="HW12" i="41"/>
  <c r="J14" i="41"/>
  <c r="AI15" i="41"/>
  <c r="BK15" i="41"/>
  <c r="CM15" i="41"/>
  <c r="DO15" i="41"/>
  <c r="EQ15" i="41"/>
  <c r="FS15" i="41"/>
  <c r="GU15" i="41"/>
  <c r="HW15" i="41"/>
  <c r="K16" i="41"/>
  <c r="H17" i="41"/>
  <c r="FL18" i="41"/>
  <c r="L19" i="41"/>
  <c r="HI20" i="41"/>
  <c r="H21" i="41"/>
  <c r="EJ21" i="41"/>
  <c r="FL21" i="41"/>
  <c r="FL26" i="41"/>
  <c r="FZ26" i="41"/>
  <c r="HB26" i="41"/>
  <c r="U31" i="41"/>
  <c r="G31" i="41"/>
  <c r="AI31" i="41"/>
  <c r="DH34" i="41"/>
  <c r="DV34" i="41"/>
  <c r="EJ34" i="41"/>
  <c r="EX34" i="41"/>
  <c r="HW36" i="41"/>
  <c r="GN39" i="41"/>
  <c r="HP39" i="41"/>
  <c r="G46" i="41"/>
  <c r="AB46" i="41"/>
  <c r="FL83" i="41"/>
  <c r="AU1" i="41"/>
  <c r="EQ4" i="41"/>
  <c r="DM1" i="41"/>
  <c r="HI5" i="41"/>
  <c r="I6" i="41"/>
  <c r="BD6" i="41"/>
  <c r="CT6" i="41"/>
  <c r="DV6" i="41"/>
  <c r="K7" i="41"/>
  <c r="FZ7" i="41"/>
  <c r="HP7" i="41"/>
  <c r="G8" i="41"/>
  <c r="AW8" i="41"/>
  <c r="DH8" i="41"/>
  <c r="CM9" i="41"/>
  <c r="DA9" i="41"/>
  <c r="DO9" i="41"/>
  <c r="FZ9" i="41"/>
  <c r="HN1" i="41"/>
  <c r="K10" i="41"/>
  <c r="EJ11" i="41"/>
  <c r="FL11" i="41"/>
  <c r="BD12" i="41"/>
  <c r="EX12" i="41"/>
  <c r="FZ12" i="41"/>
  <c r="K13" i="41"/>
  <c r="G15" i="41"/>
  <c r="BD15" i="41"/>
  <c r="CF15" i="41"/>
  <c r="DH15" i="41"/>
  <c r="EJ15" i="41"/>
  <c r="FL15" i="41"/>
  <c r="GN15" i="41"/>
  <c r="HP15" i="41"/>
  <c r="J16" i="41"/>
  <c r="FL16" i="41"/>
  <c r="U17" i="41"/>
  <c r="AW17" i="41"/>
  <c r="BY17" i="41"/>
  <c r="DA17" i="41"/>
  <c r="EC17" i="41"/>
  <c r="FE17" i="41"/>
  <c r="U26" i="41"/>
  <c r="AW26" i="41"/>
  <c r="HI35" i="41"/>
  <c r="L76" i="41"/>
  <c r="EX83" i="41"/>
  <c r="FQ1" i="41"/>
  <c r="J6" i="41"/>
  <c r="DH6" i="41"/>
  <c r="EX6" i="41"/>
  <c r="FZ6" i="41"/>
  <c r="AP7" i="41"/>
  <c r="BY8" i="41"/>
  <c r="DA8" i="41"/>
  <c r="FL8" i="41"/>
  <c r="EQ9" i="41"/>
  <c r="FE9" i="41"/>
  <c r="FS9" i="41"/>
  <c r="I11" i="41"/>
  <c r="AP11" i="41"/>
  <c r="CT11" i="41"/>
  <c r="GN11" i="41"/>
  <c r="HP11" i="41"/>
  <c r="H12" i="41"/>
  <c r="AB12" i="41"/>
  <c r="DH12" i="41"/>
  <c r="HB12" i="41"/>
  <c r="HP16" i="41"/>
  <c r="U18" i="41"/>
  <c r="K18" i="41"/>
  <c r="CM21" i="41"/>
  <c r="DO21" i="41"/>
  <c r="H28" i="41"/>
  <c r="BD28" i="41"/>
  <c r="DH28" i="41"/>
  <c r="I30" i="41"/>
  <c r="EQ30" i="41"/>
  <c r="U75" i="41"/>
  <c r="G75" i="41"/>
  <c r="L4" i="41"/>
  <c r="CY1" i="41"/>
  <c r="BD5" i="41"/>
  <c r="FC1" i="41"/>
  <c r="H5" i="41"/>
  <c r="AP5" i="41"/>
  <c r="CF5" i="41"/>
  <c r="DH5" i="41"/>
  <c r="HU1" i="41"/>
  <c r="BO1" i="41"/>
  <c r="FL6" i="41"/>
  <c r="HB6" i="41"/>
  <c r="AI7" i="41"/>
  <c r="CT7" i="41"/>
  <c r="AI8" i="41"/>
  <c r="EC8" i="41"/>
  <c r="FE8" i="41"/>
  <c r="HP8" i="41"/>
  <c r="J9" i="41"/>
  <c r="GU9" i="41"/>
  <c r="G10" i="41"/>
  <c r="BR11" i="41"/>
  <c r="EX11" i="41"/>
  <c r="FL12" i="41"/>
  <c r="U13" i="41"/>
  <c r="AW13" i="41"/>
  <c r="BY13" i="41"/>
  <c r="DA13" i="41"/>
  <c r="EC13" i="41"/>
  <c r="FE13" i="41"/>
  <c r="GG13" i="41"/>
  <c r="HI13" i="41"/>
  <c r="K14" i="41"/>
  <c r="AP15" i="41"/>
  <c r="BR15" i="41"/>
  <c r="CT15" i="41"/>
  <c r="EX15" i="41"/>
  <c r="FZ15" i="41"/>
  <c r="HB15" i="41"/>
  <c r="I17" i="41"/>
  <c r="G18" i="41"/>
  <c r="BY18" i="41"/>
  <c r="G19" i="41"/>
  <c r="BD19" i="41"/>
  <c r="CF19" i="41"/>
  <c r="DH19" i="41"/>
  <c r="EJ19" i="41"/>
  <c r="FL19" i="41"/>
  <c r="GN19" i="41"/>
  <c r="HP19" i="41"/>
  <c r="H20" i="41"/>
  <c r="J20" i="41"/>
  <c r="HP20" i="41"/>
  <c r="I21" i="41"/>
  <c r="EQ21" i="41"/>
  <c r="FS21" i="41"/>
  <c r="GG21" i="41"/>
  <c r="DH24" i="41"/>
  <c r="FL24" i="41"/>
  <c r="HP24" i="41"/>
  <c r="AI25" i="41"/>
  <c r="I28" i="41"/>
  <c r="EJ32" i="41"/>
  <c r="L33" i="41"/>
  <c r="BK35" i="41"/>
  <c r="I37" i="41"/>
  <c r="EQ37" i="41"/>
  <c r="GU37" i="41"/>
  <c r="DA64" i="41"/>
  <c r="G5" i="41"/>
  <c r="AP4" i="41"/>
  <c r="AB4" i="41"/>
  <c r="BR4" i="41"/>
  <c r="CT4" i="41"/>
  <c r="HG1" i="41"/>
  <c r="I5" i="41"/>
  <c r="CT5" i="41"/>
  <c r="EJ5" i="41"/>
  <c r="FL5" i="41"/>
  <c r="AA1" i="41"/>
  <c r="DS1" i="41"/>
  <c r="HP6" i="41"/>
  <c r="BK7" i="41"/>
  <c r="CM7" i="41"/>
  <c r="EX7" i="41"/>
  <c r="J8" i="41"/>
  <c r="CM8" i="41"/>
  <c r="GG8" i="41"/>
  <c r="HI8" i="41"/>
  <c r="CT10" i="41"/>
  <c r="DV10" i="41"/>
  <c r="EX10" i="41"/>
  <c r="FZ10" i="41"/>
  <c r="HB10" i="41"/>
  <c r="HB11" i="41"/>
  <c r="HP12" i="41"/>
  <c r="AI13" i="41"/>
  <c r="BK13" i="41"/>
  <c r="CM13" i="41"/>
  <c r="DO13" i="41"/>
  <c r="EQ13" i="41"/>
  <c r="FS13" i="41"/>
  <c r="GU13" i="41"/>
  <c r="HW13" i="41"/>
  <c r="DV15" i="41"/>
  <c r="AI16" i="41"/>
  <c r="BK16" i="41"/>
  <c r="CM16" i="41"/>
  <c r="DO16" i="41"/>
  <c r="AP18" i="41"/>
  <c r="BR18" i="41"/>
  <c r="H19" i="41"/>
  <c r="J21" i="41"/>
  <c r="HB22" i="41"/>
  <c r="EX23" i="41"/>
  <c r="HB23" i="41"/>
  <c r="I25" i="41"/>
  <c r="BK25" i="41"/>
  <c r="K30" i="41"/>
  <c r="HW34" i="41"/>
  <c r="EC37" i="41"/>
  <c r="GG37" i="41"/>
  <c r="AW22" i="41"/>
  <c r="BY22" i="41"/>
  <c r="DA22" i="41"/>
  <c r="EC22" i="41"/>
  <c r="FE22" i="41"/>
  <c r="GG22" i="41"/>
  <c r="HI22" i="41"/>
  <c r="K24" i="41"/>
  <c r="HI24" i="41"/>
  <c r="G25" i="41"/>
  <c r="AP26" i="41"/>
  <c r="GG27" i="41"/>
  <c r="GU27" i="41"/>
  <c r="HI27" i="41"/>
  <c r="EJ30" i="41"/>
  <c r="CT31" i="41"/>
  <c r="FS31" i="41"/>
  <c r="AP32" i="41"/>
  <c r="BR32" i="41"/>
  <c r="AI33" i="41"/>
  <c r="GG33" i="41"/>
  <c r="HI33" i="41"/>
  <c r="HW33" i="41"/>
  <c r="DO34" i="41"/>
  <c r="EC34" i="41"/>
  <c r="U35" i="41"/>
  <c r="AI35" i="41"/>
  <c r="HP36" i="41"/>
  <c r="EX37" i="41"/>
  <c r="HB37" i="41"/>
  <c r="AB40" i="41"/>
  <c r="G40" i="41"/>
  <c r="BR40" i="41"/>
  <c r="CF40" i="41"/>
  <c r="U44" i="41"/>
  <c r="G44" i="41"/>
  <c r="CT58" i="41"/>
  <c r="EX58" i="41"/>
  <c r="HB58" i="41"/>
  <c r="U70" i="41"/>
  <c r="I70" i="41"/>
  <c r="G23" i="41"/>
  <c r="BD23" i="41"/>
  <c r="H25" i="41"/>
  <c r="BD25" i="41"/>
  <c r="CF25" i="41"/>
  <c r="BR26" i="41"/>
  <c r="HW26" i="41"/>
  <c r="L27" i="41"/>
  <c r="BK27" i="41"/>
  <c r="J28" i="41"/>
  <c r="EQ28" i="41"/>
  <c r="FE28" i="41"/>
  <c r="FS28" i="41"/>
  <c r="U29" i="41"/>
  <c r="H29" i="41"/>
  <c r="AW29" i="41"/>
  <c r="BK29" i="41"/>
  <c r="L30" i="41"/>
  <c r="FZ30" i="41"/>
  <c r="HB30" i="41"/>
  <c r="J31" i="41"/>
  <c r="EJ31" i="41"/>
  <c r="FL31" i="41"/>
  <c r="HW31" i="41"/>
  <c r="I32" i="41"/>
  <c r="H32" i="41"/>
  <c r="BD32" i="41"/>
  <c r="CT32" i="41"/>
  <c r="DH32" i="41"/>
  <c r="DV32" i="41"/>
  <c r="AB33" i="41"/>
  <c r="K34" i="41"/>
  <c r="N34" i="41" s="1"/>
  <c r="F34" i="41" s="1"/>
  <c r="EQ34" i="41"/>
  <c r="AW35" i="41"/>
  <c r="BY35" i="41"/>
  <c r="CM35" i="41"/>
  <c r="G36" i="41"/>
  <c r="AW36" i="41"/>
  <c r="L37" i="41"/>
  <c r="BD40" i="41"/>
  <c r="DH40" i="41"/>
  <c r="FL40" i="41"/>
  <c r="BK44" i="41"/>
  <c r="DO44" i="41"/>
  <c r="HW49" i="41"/>
  <c r="K53" i="41"/>
  <c r="AW56" i="41"/>
  <c r="DA56" i="41"/>
  <c r="FE56" i="41"/>
  <c r="HI56" i="41"/>
  <c r="DH68" i="41"/>
  <c r="DV68" i="41"/>
  <c r="HI21" i="41"/>
  <c r="H23" i="41"/>
  <c r="CF23" i="41"/>
  <c r="DH23" i="41"/>
  <c r="AP24" i="41"/>
  <c r="BR24" i="41"/>
  <c r="DH25" i="41"/>
  <c r="EJ25" i="41"/>
  <c r="I26" i="41"/>
  <c r="AB27" i="41"/>
  <c r="BD27" i="41"/>
  <c r="BY29" i="41"/>
  <c r="U30" i="41"/>
  <c r="GN30" i="41"/>
  <c r="K31" i="41"/>
  <c r="EX31" i="41"/>
  <c r="GN31" i="41"/>
  <c r="HP31" i="41"/>
  <c r="GG32" i="41"/>
  <c r="BD33" i="41"/>
  <c r="CF33" i="41"/>
  <c r="AW34" i="41"/>
  <c r="FS34" i="41"/>
  <c r="GG34" i="41"/>
  <c r="GU34" i="41"/>
  <c r="I35" i="41"/>
  <c r="DA35" i="41"/>
  <c r="BK36" i="41"/>
  <c r="CM36" i="41"/>
  <c r="DA36" i="41"/>
  <c r="U38" i="41"/>
  <c r="BK38" i="41"/>
  <c r="BY38" i="41"/>
  <c r="DA38" i="41"/>
  <c r="DO38" i="41"/>
  <c r="EC38" i="41"/>
  <c r="FE38" i="41"/>
  <c r="FS38" i="41"/>
  <c r="GG38" i="41"/>
  <c r="HI38" i="41"/>
  <c r="HW38" i="41"/>
  <c r="L39" i="41"/>
  <c r="I40" i="41"/>
  <c r="DO46" i="41"/>
  <c r="FS46" i="41"/>
  <c r="HW46" i="41"/>
  <c r="I51" i="41"/>
  <c r="AB52" i="41"/>
  <c r="G52" i="41"/>
  <c r="AP52" i="41"/>
  <c r="BD52" i="41"/>
  <c r="BR52" i="41"/>
  <c r="CF52" i="41"/>
  <c r="CT52" i="41"/>
  <c r="DH52" i="41"/>
  <c r="HW52" i="41"/>
  <c r="K54" i="41"/>
  <c r="AB68" i="41"/>
  <c r="AP68" i="41"/>
  <c r="CF68" i="41"/>
  <c r="CT68" i="41"/>
  <c r="FL68" i="41"/>
  <c r="FZ68" i="41"/>
  <c r="AP23" i="41"/>
  <c r="EJ23" i="41"/>
  <c r="FL23" i="41"/>
  <c r="CT24" i="41"/>
  <c r="DV24" i="41"/>
  <c r="BR25" i="41"/>
  <c r="FL25" i="41"/>
  <c r="GN25" i="41"/>
  <c r="J26" i="41"/>
  <c r="CF26" i="41"/>
  <c r="EX26" i="41"/>
  <c r="H27" i="41"/>
  <c r="AP27" i="41"/>
  <c r="CF27" i="41"/>
  <c r="DH27" i="41"/>
  <c r="GU28" i="41"/>
  <c r="HI28" i="41"/>
  <c r="HW28" i="41"/>
  <c r="DA29" i="41"/>
  <c r="DO29" i="41"/>
  <c r="AI30" i="41"/>
  <c r="BK30" i="41"/>
  <c r="BY30" i="41"/>
  <c r="HB31" i="41"/>
  <c r="J32" i="41"/>
  <c r="EX32" i="41"/>
  <c r="FL32" i="41"/>
  <c r="FZ32" i="41"/>
  <c r="BR33" i="41"/>
  <c r="AB34" i="41"/>
  <c r="AP34" i="41"/>
  <c r="EC35" i="41"/>
  <c r="EQ35" i="41"/>
  <c r="DO36" i="41"/>
  <c r="EQ36" i="41"/>
  <c r="FE36" i="41"/>
  <c r="U37" i="41"/>
  <c r="H37" i="41"/>
  <c r="AW37" i="41"/>
  <c r="BK37" i="41"/>
  <c r="AI38" i="41"/>
  <c r="AW38" i="41"/>
  <c r="CM38" i="41"/>
  <c r="G39" i="41"/>
  <c r="BD39" i="41"/>
  <c r="BR39" i="41"/>
  <c r="CF39" i="41"/>
  <c r="DH39" i="41"/>
  <c r="DV39" i="41"/>
  <c r="EJ39" i="41"/>
  <c r="FL39" i="41"/>
  <c r="FZ39" i="41"/>
  <c r="J44" i="41"/>
  <c r="HI51" i="41"/>
  <c r="H52" i="41"/>
  <c r="CM25" i="41"/>
  <c r="BY26" i="41"/>
  <c r="FL28" i="41"/>
  <c r="BR29" i="41"/>
  <c r="EQ29" i="41"/>
  <c r="GU30" i="41"/>
  <c r="FE31" i="41"/>
  <c r="DO32" i="41"/>
  <c r="U33" i="41"/>
  <c r="H33" i="41"/>
  <c r="L34" i="41"/>
  <c r="FS35" i="41"/>
  <c r="I36" i="41"/>
  <c r="H36" i="41"/>
  <c r="BD36" i="41"/>
  <c r="CM37" i="41"/>
  <c r="HW40" i="41"/>
  <c r="AP41" i="41"/>
  <c r="BR41" i="41"/>
  <c r="BY45" i="41"/>
  <c r="EC45" i="41"/>
  <c r="GG45" i="41"/>
  <c r="GG53" i="41"/>
  <c r="BD63" i="41"/>
  <c r="DV74" i="41"/>
  <c r="FZ74" i="41"/>
  <c r="AI75" i="41"/>
  <c r="AW75" i="41"/>
  <c r="CM75" i="41"/>
  <c r="DA75" i="41"/>
  <c r="EQ75" i="41"/>
  <c r="FE75" i="41"/>
  <c r="GU75" i="41"/>
  <c r="HI75" i="41"/>
  <c r="DO82" i="41"/>
  <c r="FS82" i="41"/>
  <c r="HW82" i="41"/>
  <c r="FZ83" i="41"/>
  <c r="HB83" i="41"/>
  <c r="K21" i="41"/>
  <c r="EX21" i="41"/>
  <c r="I23" i="41"/>
  <c r="CM23" i="41"/>
  <c r="DO23" i="41"/>
  <c r="EC23" i="41"/>
  <c r="FE23" i="41"/>
  <c r="AW24" i="41"/>
  <c r="BY24" i="41"/>
  <c r="CM24" i="41"/>
  <c r="DO24" i="41"/>
  <c r="DO25" i="41"/>
  <c r="EQ25" i="41"/>
  <c r="FE25" i="41"/>
  <c r="GG25" i="41"/>
  <c r="DO26" i="41"/>
  <c r="EC26" i="41"/>
  <c r="EQ26" i="41"/>
  <c r="BY27" i="41"/>
  <c r="CM27" i="41"/>
  <c r="DA27" i="41"/>
  <c r="HB28" i="41"/>
  <c r="DH29" i="41"/>
  <c r="EJ29" i="41"/>
  <c r="GU29" i="41"/>
  <c r="AB30" i="41"/>
  <c r="BR30" i="41"/>
  <c r="CT30" i="41"/>
  <c r="HW30" i="41"/>
  <c r="L31" i="41"/>
  <c r="BK31" i="41"/>
  <c r="EQ32" i="41"/>
  <c r="FE32" i="41"/>
  <c r="BY33" i="41"/>
  <c r="U34" i="41"/>
  <c r="J35" i="41"/>
  <c r="EJ35" i="41"/>
  <c r="EX35" i="41"/>
  <c r="FL35" i="41"/>
  <c r="HW35" i="41"/>
  <c r="DH36" i="41"/>
  <c r="EX36" i="41"/>
  <c r="FZ36" i="41"/>
  <c r="BD37" i="41"/>
  <c r="CF37" i="41"/>
  <c r="AB38" i="41"/>
  <c r="CT41" i="41"/>
  <c r="DV41" i="41"/>
  <c r="EX41" i="41"/>
  <c r="FZ41" i="41"/>
  <c r="HB41" i="41"/>
  <c r="AW45" i="41"/>
  <c r="DA45" i="41"/>
  <c r="FE45" i="41"/>
  <c r="HI45" i="41"/>
  <c r="AP53" i="41"/>
  <c r="BD53" i="41"/>
  <c r="BR53" i="41"/>
  <c r="CF53" i="41"/>
  <c r="AI59" i="41"/>
  <c r="CF80" i="41"/>
  <c r="GG17" i="41"/>
  <c r="HI17" i="41"/>
  <c r="FE18" i="41"/>
  <c r="GU18" i="41"/>
  <c r="HW18" i="41"/>
  <c r="HB20" i="41"/>
  <c r="L21" i="41"/>
  <c r="HB21" i="41"/>
  <c r="EQ23" i="41"/>
  <c r="FS23" i="41"/>
  <c r="GG23" i="41"/>
  <c r="HI23" i="41"/>
  <c r="DA24" i="41"/>
  <c r="EC24" i="41"/>
  <c r="EQ24" i="41"/>
  <c r="FS24" i="41"/>
  <c r="FS25" i="41"/>
  <c r="GU25" i="41"/>
  <c r="HI25" i="41"/>
  <c r="I27" i="41"/>
  <c r="G28" i="41"/>
  <c r="N28" i="41" s="1"/>
  <c r="AW28" i="41"/>
  <c r="BK28" i="41"/>
  <c r="HP28" i="41"/>
  <c r="DV29" i="41"/>
  <c r="FL29" i="41"/>
  <c r="GN29" i="41"/>
  <c r="CF30" i="41"/>
  <c r="AB31" i="41"/>
  <c r="BD31" i="41"/>
  <c r="FS32" i="41"/>
  <c r="GU32" i="41"/>
  <c r="HI32" i="41"/>
  <c r="DA33" i="41"/>
  <c r="DO33" i="41"/>
  <c r="AI34" i="41"/>
  <c r="BK34" i="41"/>
  <c r="BY34" i="41"/>
  <c r="G35" i="41"/>
  <c r="K35" i="41"/>
  <c r="GN35" i="41"/>
  <c r="HP35" i="41"/>
  <c r="FL36" i="41"/>
  <c r="BR37" i="41"/>
  <c r="DH37" i="41"/>
  <c r="EJ37" i="41"/>
  <c r="FL37" i="41"/>
  <c r="GN37" i="41"/>
  <c r="HP37" i="41"/>
  <c r="G38" i="41"/>
  <c r="K45" i="41"/>
  <c r="J47" i="41"/>
  <c r="GG47" i="41"/>
  <c r="HW47" i="41"/>
  <c r="AB48" i="41"/>
  <c r="G48" i="41"/>
  <c r="AP48" i="41"/>
  <c r="BD48" i="41"/>
  <c r="BR48" i="41"/>
  <c r="CF48" i="41"/>
  <c r="CT48" i="41"/>
  <c r="DH48" i="41"/>
  <c r="FS48" i="41"/>
  <c r="H53" i="41"/>
  <c r="AB53" i="41"/>
  <c r="AI70" i="41"/>
  <c r="AW70" i="41"/>
  <c r="BK70" i="41"/>
  <c r="CM70" i="41"/>
  <c r="DA70" i="41"/>
  <c r="DO70" i="41"/>
  <c r="EQ70" i="41"/>
  <c r="FE70" i="41"/>
  <c r="FS70" i="41"/>
  <c r="GU70" i="41"/>
  <c r="HI70" i="41"/>
  <c r="AB80" i="41"/>
  <c r="AB20" i="41"/>
  <c r="BD20" i="41"/>
  <c r="CF20" i="41"/>
  <c r="DH20" i="41"/>
  <c r="EJ20" i="41"/>
  <c r="FL20" i="41"/>
  <c r="U21" i="41"/>
  <c r="AW21" i="41"/>
  <c r="U22" i="41"/>
  <c r="G22" i="41"/>
  <c r="BK22" i="41"/>
  <c r="CM22" i="41"/>
  <c r="DO22" i="41"/>
  <c r="EQ22" i="41"/>
  <c r="FS22" i="41"/>
  <c r="GU22" i="41"/>
  <c r="HW22" i="41"/>
  <c r="GU23" i="41"/>
  <c r="HW23" i="41"/>
  <c r="FE24" i="41"/>
  <c r="GG24" i="41"/>
  <c r="GU24" i="41"/>
  <c r="HW24" i="41"/>
  <c r="HW25" i="41"/>
  <c r="FS26" i="41"/>
  <c r="GG26" i="41"/>
  <c r="GU26" i="41"/>
  <c r="EC27" i="41"/>
  <c r="EQ27" i="41"/>
  <c r="FE27" i="41"/>
  <c r="CM28" i="41"/>
  <c r="DA28" i="41"/>
  <c r="DO28" i="41"/>
  <c r="L29" i="41"/>
  <c r="FZ29" i="41"/>
  <c r="HP29" i="41"/>
  <c r="G30" i="41"/>
  <c r="J30" i="41"/>
  <c r="DV30" i="41"/>
  <c r="EX30" i="41"/>
  <c r="H31" i="41"/>
  <c r="AP31" i="41"/>
  <c r="CF31" i="41"/>
  <c r="DH31" i="41"/>
  <c r="BY32" i="41"/>
  <c r="HW32" i="41"/>
  <c r="EC33" i="41"/>
  <c r="FE33" i="41"/>
  <c r="FS33" i="41"/>
  <c r="CM34" i="41"/>
  <c r="HB35" i="41"/>
  <c r="HB36" i="41"/>
  <c r="DV37" i="41"/>
  <c r="FZ37" i="41"/>
  <c r="J38" i="41"/>
  <c r="AW39" i="41"/>
  <c r="DA39" i="41"/>
  <c r="L47" i="41"/>
  <c r="H48" i="41"/>
  <c r="EQ50" i="41"/>
  <c r="AW59" i="41"/>
  <c r="H62" i="41"/>
  <c r="EX69" i="41"/>
  <c r="FL69" i="41"/>
  <c r="HB69" i="41"/>
  <c r="HP69" i="41"/>
  <c r="H70" i="41"/>
  <c r="EC39" i="41"/>
  <c r="EQ39" i="41"/>
  <c r="FS39" i="41"/>
  <c r="H40" i="41"/>
  <c r="N40" i="41" s="1"/>
  <c r="F40" i="41" s="1"/>
  <c r="CM40" i="41"/>
  <c r="DA40" i="41"/>
  <c r="EC40" i="41"/>
  <c r="H41" i="41"/>
  <c r="CM41" i="41"/>
  <c r="DO41" i="41"/>
  <c r="EQ41" i="41"/>
  <c r="FS41" i="41"/>
  <c r="GU41" i="41"/>
  <c r="HW41" i="41"/>
  <c r="BK42" i="41"/>
  <c r="DO42" i="41"/>
  <c r="FS42" i="41"/>
  <c r="L43" i="41"/>
  <c r="I44" i="41"/>
  <c r="BD44" i="41"/>
  <c r="CF44" i="41"/>
  <c r="CT44" i="41"/>
  <c r="DV44" i="41"/>
  <c r="J45" i="41"/>
  <c r="BD45" i="41"/>
  <c r="U46" i="41"/>
  <c r="AI47" i="41"/>
  <c r="BK47" i="41"/>
  <c r="DV47" i="41"/>
  <c r="BY48" i="41"/>
  <c r="CM48" i="41"/>
  <c r="DA48" i="41"/>
  <c r="BK49" i="41"/>
  <c r="CM49" i="41"/>
  <c r="DA49" i="41"/>
  <c r="U50" i="41"/>
  <c r="AW50" i="41"/>
  <c r="BK50" i="41"/>
  <c r="AI51" i="41"/>
  <c r="FL51" i="41"/>
  <c r="I52" i="41"/>
  <c r="I53" i="41"/>
  <c r="EQ53" i="41"/>
  <c r="FE53" i="41"/>
  <c r="FS53" i="41"/>
  <c r="J54" i="41"/>
  <c r="EC54" i="41"/>
  <c r="BY55" i="41"/>
  <c r="CM55" i="41"/>
  <c r="EC55" i="41"/>
  <c r="GG55" i="41"/>
  <c r="HW55" i="41"/>
  <c r="G56" i="41"/>
  <c r="AP56" i="41"/>
  <c r="BD56" i="41"/>
  <c r="CF56" i="41"/>
  <c r="CT56" i="41"/>
  <c r="DH56" i="41"/>
  <c r="EJ56" i="41"/>
  <c r="EX56" i="41"/>
  <c r="FL56" i="41"/>
  <c r="GN56" i="41"/>
  <c r="HB56" i="41"/>
  <c r="HP56" i="41"/>
  <c r="U60" i="41"/>
  <c r="AI60" i="41"/>
  <c r="BY60" i="41"/>
  <c r="CM60" i="41"/>
  <c r="EC60" i="41"/>
  <c r="EQ60" i="41"/>
  <c r="GG60" i="41"/>
  <c r="GU60" i="41"/>
  <c r="AP62" i="41"/>
  <c r="FS64" i="41"/>
  <c r="HW64" i="41"/>
  <c r="DH72" i="41"/>
  <c r="DV72" i="41"/>
  <c r="I74" i="41"/>
  <c r="K77" i="41"/>
  <c r="CT78" i="41"/>
  <c r="EJ78" i="41"/>
  <c r="CM80" i="41"/>
  <c r="BK40" i="41"/>
  <c r="EQ40" i="41"/>
  <c r="FE40" i="41"/>
  <c r="GG40" i="41"/>
  <c r="AW41" i="41"/>
  <c r="GU42" i="41"/>
  <c r="HW42" i="41"/>
  <c r="G43" i="41"/>
  <c r="BD43" i="41"/>
  <c r="CF43" i="41"/>
  <c r="DH43" i="41"/>
  <c r="EJ43" i="41"/>
  <c r="FL43" i="41"/>
  <c r="GN43" i="41"/>
  <c r="HP43" i="41"/>
  <c r="DH44" i="41"/>
  <c r="EJ44" i="41"/>
  <c r="EX44" i="41"/>
  <c r="FZ44" i="41"/>
  <c r="AW46" i="41"/>
  <c r="BY46" i="41"/>
  <c r="AW47" i="41"/>
  <c r="CM47" i="41"/>
  <c r="DO47" i="41"/>
  <c r="FZ47" i="41"/>
  <c r="I48" i="41"/>
  <c r="I49" i="41"/>
  <c r="DO49" i="41"/>
  <c r="BY50" i="41"/>
  <c r="DA50" i="41"/>
  <c r="DO50" i="41"/>
  <c r="BK51" i="41"/>
  <c r="BY51" i="41"/>
  <c r="DA51" i="41"/>
  <c r="DO51" i="41"/>
  <c r="EC51" i="41"/>
  <c r="HP51" i="41"/>
  <c r="EC52" i="41"/>
  <c r="EQ52" i="41"/>
  <c r="FE52" i="41"/>
  <c r="GU53" i="41"/>
  <c r="HI53" i="41"/>
  <c r="HW53" i="41"/>
  <c r="FE54" i="41"/>
  <c r="FS54" i="41"/>
  <c r="AW55" i="41"/>
  <c r="EQ55" i="41"/>
  <c r="GU55" i="41"/>
  <c r="K58" i="41"/>
  <c r="FZ59" i="41"/>
  <c r="AW60" i="41"/>
  <c r="DA60" i="41"/>
  <c r="FE60" i="41"/>
  <c r="HI60" i="41"/>
  <c r="H61" i="41"/>
  <c r="EX62" i="41"/>
  <c r="CF64" i="41"/>
  <c r="L65" i="41"/>
  <c r="AI71" i="41"/>
  <c r="AB72" i="41"/>
  <c r="AP72" i="41"/>
  <c r="H75" i="41"/>
  <c r="BR75" i="41"/>
  <c r="DV75" i="41"/>
  <c r="FZ75" i="41"/>
  <c r="G76" i="41"/>
  <c r="DO76" i="41"/>
  <c r="U83" i="41"/>
  <c r="J83" i="41"/>
  <c r="FE39" i="41"/>
  <c r="GU39" i="41"/>
  <c r="HW39" i="41"/>
  <c r="J40" i="41"/>
  <c r="DO40" i="41"/>
  <c r="GU40" i="41"/>
  <c r="HI40" i="41"/>
  <c r="EC41" i="41"/>
  <c r="GG41" i="41"/>
  <c r="H43" i="41"/>
  <c r="AP43" i="41"/>
  <c r="BR43" i="41"/>
  <c r="CT43" i="41"/>
  <c r="DV43" i="41"/>
  <c r="EX43" i="41"/>
  <c r="FZ43" i="41"/>
  <c r="HB43" i="41"/>
  <c r="FL44" i="41"/>
  <c r="GN44" i="41"/>
  <c r="HB44" i="41"/>
  <c r="L45" i="41"/>
  <c r="AI46" i="41"/>
  <c r="DA46" i="41"/>
  <c r="EC46" i="41"/>
  <c r="FE46" i="41"/>
  <c r="GG46" i="41"/>
  <c r="HI46" i="41"/>
  <c r="DA47" i="41"/>
  <c r="EQ47" i="41"/>
  <c r="FS47" i="41"/>
  <c r="EC48" i="41"/>
  <c r="EQ48" i="41"/>
  <c r="FE48" i="41"/>
  <c r="EQ49" i="41"/>
  <c r="FE49" i="41"/>
  <c r="EC50" i="41"/>
  <c r="FE50" i="41"/>
  <c r="FS50" i="41"/>
  <c r="CM51" i="41"/>
  <c r="EQ51" i="41"/>
  <c r="FS51" i="41"/>
  <c r="GG51" i="41"/>
  <c r="K52" i="41"/>
  <c r="GG52" i="41"/>
  <c r="GU52" i="41"/>
  <c r="HI52" i="41"/>
  <c r="U53" i="41"/>
  <c r="L53" i="41"/>
  <c r="AI54" i="41"/>
  <c r="GG54" i="41"/>
  <c r="HI54" i="41"/>
  <c r="HW54" i="41"/>
  <c r="K55" i="41"/>
  <c r="DA55" i="41"/>
  <c r="HW57" i="41"/>
  <c r="BD59" i="41"/>
  <c r="I60" i="41"/>
  <c r="AW62" i="41"/>
  <c r="J64" i="41"/>
  <c r="U65" i="41"/>
  <c r="AI65" i="41"/>
  <c r="AW65" i="41"/>
  <c r="BY65" i="41"/>
  <c r="CM65" i="41"/>
  <c r="DA65" i="41"/>
  <c r="EQ65" i="41"/>
  <c r="FE65" i="41"/>
  <c r="GU65" i="41"/>
  <c r="HI65" i="41"/>
  <c r="BR69" i="41"/>
  <c r="CF69" i="41"/>
  <c r="K74" i="41"/>
  <c r="FE76" i="41"/>
  <c r="GG76" i="41"/>
  <c r="GU76" i="41"/>
  <c r="HW76" i="41"/>
  <c r="DA79" i="41"/>
  <c r="L44" i="41"/>
  <c r="M44" i="41" s="1"/>
  <c r="HP44" i="41"/>
  <c r="AI45" i="41"/>
  <c r="BK45" i="41"/>
  <c r="CM45" i="41"/>
  <c r="DO45" i="41"/>
  <c r="EQ45" i="41"/>
  <c r="FS45" i="41"/>
  <c r="GU45" i="41"/>
  <c r="HW45" i="41"/>
  <c r="I46" i="41"/>
  <c r="BK46" i="41"/>
  <c r="CM46" i="41"/>
  <c r="EQ46" i="41"/>
  <c r="GU46" i="41"/>
  <c r="FE47" i="41"/>
  <c r="K48" i="41"/>
  <c r="GG48" i="41"/>
  <c r="GU48" i="41"/>
  <c r="FS49" i="41"/>
  <c r="GU49" i="41"/>
  <c r="HI49" i="41"/>
  <c r="GG50" i="41"/>
  <c r="HI50" i="41"/>
  <c r="HW50" i="41"/>
  <c r="K51" i="41"/>
  <c r="GU51" i="41"/>
  <c r="HW51" i="41"/>
  <c r="L52" i="41"/>
  <c r="AB54" i="41"/>
  <c r="FE55" i="41"/>
  <c r="I57" i="41"/>
  <c r="AP58" i="41"/>
  <c r="BD58" i="41"/>
  <c r="BR58" i="41"/>
  <c r="CF58" i="41"/>
  <c r="DH58" i="41"/>
  <c r="DV58" i="41"/>
  <c r="EJ58" i="41"/>
  <c r="FL58" i="41"/>
  <c r="FZ58" i="41"/>
  <c r="GN58" i="41"/>
  <c r="HP58" i="41"/>
  <c r="L59" i="41"/>
  <c r="DH59" i="41"/>
  <c r="BK60" i="41"/>
  <c r="DO60" i="41"/>
  <c r="FS60" i="41"/>
  <c r="HW60" i="41"/>
  <c r="HW62" i="41"/>
  <c r="AB63" i="41"/>
  <c r="AP63" i="41"/>
  <c r="FL64" i="41"/>
  <c r="GN64" i="41"/>
  <c r="H65" i="41"/>
  <c r="BK65" i="41"/>
  <c r="DO65" i="41"/>
  <c r="FS65" i="41"/>
  <c r="HW65" i="41"/>
  <c r="L70" i="41"/>
  <c r="BK73" i="41"/>
  <c r="EQ73" i="41"/>
  <c r="FE73" i="41"/>
  <c r="HI76" i="41"/>
  <c r="CF77" i="41"/>
  <c r="DH77" i="41"/>
  <c r="DV77" i="41"/>
  <c r="K78" i="41"/>
  <c r="BR78" i="41"/>
  <c r="DV78" i="41"/>
  <c r="HP78" i="41"/>
  <c r="FZ81" i="41"/>
  <c r="GN81" i="41"/>
  <c r="HB81" i="41"/>
  <c r="J41" i="41"/>
  <c r="AW43" i="41"/>
  <c r="DA43" i="41"/>
  <c r="HI43" i="41"/>
  <c r="FS44" i="41"/>
  <c r="HI44" i="41"/>
  <c r="BD46" i="41"/>
  <c r="CT46" i="41"/>
  <c r="EJ46" i="41"/>
  <c r="EX46" i="41"/>
  <c r="FZ46" i="41"/>
  <c r="GN46" i="41"/>
  <c r="HB46" i="41"/>
  <c r="EJ47" i="41"/>
  <c r="EX47" i="41"/>
  <c r="FL47" i="41"/>
  <c r="HI47" i="41"/>
  <c r="J48" i="41"/>
  <c r="EJ48" i="41"/>
  <c r="EX48" i="41"/>
  <c r="FL48" i="41"/>
  <c r="HW48" i="41"/>
  <c r="K49" i="41"/>
  <c r="J49" i="41"/>
  <c r="DV49" i="41"/>
  <c r="EX49" i="41"/>
  <c r="FL49" i="41"/>
  <c r="FL50" i="41"/>
  <c r="FZ50" i="41"/>
  <c r="GN50" i="41"/>
  <c r="J51" i="41"/>
  <c r="FZ51" i="41"/>
  <c r="GN51" i="41"/>
  <c r="HB51" i="41"/>
  <c r="GN52" i="41"/>
  <c r="HB52" i="41"/>
  <c r="HP52" i="41"/>
  <c r="L54" i="41"/>
  <c r="HP54" i="41"/>
  <c r="BD55" i="41"/>
  <c r="FZ55" i="41"/>
  <c r="I56" i="41"/>
  <c r="L63" i="41"/>
  <c r="DH63" i="41"/>
  <c r="FL63" i="41"/>
  <c r="GN68" i="41"/>
  <c r="HB68" i="41"/>
  <c r="K70" i="41"/>
  <c r="J71" i="41"/>
  <c r="AW72" i="41"/>
  <c r="DA72" i="41"/>
  <c r="BR73" i="41"/>
  <c r="CF73" i="41"/>
  <c r="DV73" i="41"/>
  <c r="AB76" i="41"/>
  <c r="AP76" i="41"/>
  <c r="CF76" i="41"/>
  <c r="CT76" i="41"/>
  <c r="BR79" i="41"/>
  <c r="GG79" i="41"/>
  <c r="AW81" i="41"/>
  <c r="H81" i="41"/>
  <c r="DA81" i="41"/>
  <c r="DO81" i="41"/>
  <c r="EC81" i="41"/>
  <c r="EQ81" i="41"/>
  <c r="HP40" i="41"/>
  <c r="FE43" i="41"/>
  <c r="J46" i="41"/>
  <c r="L49" i="41"/>
  <c r="G54" i="41"/>
  <c r="N54" i="41" s="1"/>
  <c r="F54" i="41" s="1"/>
  <c r="L55" i="41"/>
  <c r="DH55" i="41"/>
  <c r="BK56" i="41"/>
  <c r="DO56" i="41"/>
  <c r="FS56" i="41"/>
  <c r="HW56" i="41"/>
  <c r="G58" i="41"/>
  <c r="AI58" i="41"/>
  <c r="K68" i="41"/>
  <c r="FE72" i="41"/>
  <c r="HI72" i="41"/>
  <c r="I73" i="41"/>
  <c r="L82" i="41"/>
  <c r="CF38" i="41"/>
  <c r="DH38" i="41"/>
  <c r="EJ38" i="41"/>
  <c r="U39" i="41"/>
  <c r="AI39" i="41"/>
  <c r="BK39" i="41"/>
  <c r="U40" i="41"/>
  <c r="L41" i="41"/>
  <c r="U42" i="41"/>
  <c r="AW42" i="41"/>
  <c r="BY42" i="41"/>
  <c r="DA42" i="41"/>
  <c r="EC42" i="41"/>
  <c r="FE42" i="41"/>
  <c r="GG42" i="41"/>
  <c r="U43" i="41"/>
  <c r="BY43" i="41"/>
  <c r="EC43" i="41"/>
  <c r="GG43" i="41"/>
  <c r="AP45" i="41"/>
  <c r="BR45" i="41"/>
  <c r="CT45" i="41"/>
  <c r="DV45" i="41"/>
  <c r="EX45" i="41"/>
  <c r="FZ45" i="41"/>
  <c r="HB45" i="41"/>
  <c r="BR46" i="41"/>
  <c r="K47" i="41"/>
  <c r="L48" i="41"/>
  <c r="FZ49" i="41"/>
  <c r="L50" i="41"/>
  <c r="L51" i="41"/>
  <c r="U52" i="41"/>
  <c r="AI52" i="41"/>
  <c r="G53" i="41"/>
  <c r="AW53" i="41"/>
  <c r="BK53" i="41"/>
  <c r="U54" i="41"/>
  <c r="AW54" i="41"/>
  <c r="BK54" i="41"/>
  <c r="BK55" i="41"/>
  <c r="FL55" i="41"/>
  <c r="HP55" i="41"/>
  <c r="K56" i="41"/>
  <c r="I62" i="41"/>
  <c r="L64" i="41"/>
  <c r="I65" i="41"/>
  <c r="BK69" i="41"/>
  <c r="GN70" i="41"/>
  <c r="HB70" i="41"/>
  <c r="GG77" i="41"/>
  <c r="GN79" i="41"/>
  <c r="BD38" i="41"/>
  <c r="FL38" i="41"/>
  <c r="GN38" i="41"/>
  <c r="HP38" i="41"/>
  <c r="BY39" i="41"/>
  <c r="CM39" i="41"/>
  <c r="DO39" i="41"/>
  <c r="AI40" i="41"/>
  <c r="AW40" i="41"/>
  <c r="BY40" i="41"/>
  <c r="AI41" i="41"/>
  <c r="BK41" i="41"/>
  <c r="AI42" i="41"/>
  <c r="CM42" i="41"/>
  <c r="EQ42" i="41"/>
  <c r="HI42" i="41"/>
  <c r="AB44" i="41"/>
  <c r="AP44" i="41"/>
  <c r="BR44" i="41"/>
  <c r="DV46" i="41"/>
  <c r="BR47" i="41"/>
  <c r="U48" i="41"/>
  <c r="AI48" i="41"/>
  <c r="AW48" i="41"/>
  <c r="G49" i="41"/>
  <c r="AW49" i="41"/>
  <c r="DH51" i="41"/>
  <c r="AW52" i="41"/>
  <c r="BY52" i="41"/>
  <c r="CM52" i="41"/>
  <c r="DA52" i="41"/>
  <c r="CM53" i="41"/>
  <c r="DA53" i="41"/>
  <c r="DO53" i="41"/>
  <c r="BY54" i="41"/>
  <c r="DA54" i="41"/>
  <c r="DO54" i="41"/>
  <c r="U55" i="41"/>
  <c r="AI55" i="41"/>
  <c r="DO55" i="41"/>
  <c r="AB57" i="41"/>
  <c r="CF57" i="41"/>
  <c r="EJ57" i="41"/>
  <c r="GN57" i="41"/>
  <c r="CF59" i="41"/>
  <c r="CT59" i="41"/>
  <c r="CM63" i="41"/>
  <c r="U66" i="41"/>
  <c r="I66" i="41"/>
  <c r="BY66" i="41"/>
  <c r="EC66" i="41"/>
  <c r="GG66" i="41"/>
  <c r="BD70" i="41"/>
  <c r="BR70" i="41"/>
  <c r="DH70" i="41"/>
  <c r="DV70" i="41"/>
  <c r="U71" i="41"/>
  <c r="G71" i="41"/>
  <c r="AW71" i="41"/>
  <c r="BK71" i="41"/>
  <c r="BY71" i="41"/>
  <c r="DA71" i="41"/>
  <c r="DO71" i="41"/>
  <c r="EC71" i="41"/>
  <c r="FE71" i="41"/>
  <c r="FS71" i="41"/>
  <c r="GG71" i="41"/>
  <c r="HI71" i="41"/>
  <c r="HW71" i="41"/>
  <c r="L72" i="41"/>
  <c r="G78" i="41"/>
  <c r="FS80" i="41"/>
  <c r="GG80" i="41"/>
  <c r="FE81" i="41"/>
  <c r="H82" i="41"/>
  <c r="BR82" i="41"/>
  <c r="AB55" i="41"/>
  <c r="AP55" i="41"/>
  <c r="HI55" i="41"/>
  <c r="J56" i="41"/>
  <c r="BK57" i="41"/>
  <c r="DO57" i="41"/>
  <c r="FS57" i="41"/>
  <c r="HI57" i="41"/>
  <c r="BY58" i="41"/>
  <c r="EC58" i="41"/>
  <c r="GG58" i="41"/>
  <c r="AB59" i="41"/>
  <c r="AP59" i="41"/>
  <c r="HI59" i="41"/>
  <c r="G61" i="41"/>
  <c r="AW61" i="41"/>
  <c r="CM61" i="41"/>
  <c r="DA61" i="41"/>
  <c r="EQ61" i="41"/>
  <c r="FE61" i="41"/>
  <c r="GU61" i="41"/>
  <c r="HI61" i="41"/>
  <c r="AI62" i="41"/>
  <c r="EC62" i="41"/>
  <c r="FS62" i="41"/>
  <c r="HI62" i="41"/>
  <c r="FE63" i="41"/>
  <c r="BR64" i="41"/>
  <c r="CT64" i="41"/>
  <c r="AP65" i="41"/>
  <c r="CF65" i="41"/>
  <c r="DH65" i="41"/>
  <c r="EJ65" i="41"/>
  <c r="FL65" i="41"/>
  <c r="GN65" i="41"/>
  <c r="HP65" i="41"/>
  <c r="DA68" i="41"/>
  <c r="GU68" i="41"/>
  <c r="HW68" i="41"/>
  <c r="EJ70" i="41"/>
  <c r="EX70" i="41"/>
  <c r="BR71" i="41"/>
  <c r="CF71" i="41"/>
  <c r="DV71" i="41"/>
  <c r="EJ71" i="41"/>
  <c r="HB71" i="41"/>
  <c r="HP71" i="41"/>
  <c r="K72" i="41"/>
  <c r="U73" i="41"/>
  <c r="AW73" i="41"/>
  <c r="CM73" i="41"/>
  <c r="DA73" i="41"/>
  <c r="AP75" i="41"/>
  <c r="BD75" i="41"/>
  <c r="CT75" i="41"/>
  <c r="DH75" i="41"/>
  <c r="EX75" i="41"/>
  <c r="FL75" i="41"/>
  <c r="HB75" i="41"/>
  <c r="HP75" i="41"/>
  <c r="K76" i="41"/>
  <c r="L77" i="41"/>
  <c r="U78" i="41"/>
  <c r="H78" i="41"/>
  <c r="AW78" i="41"/>
  <c r="BK78" i="41"/>
  <c r="CM78" i="41"/>
  <c r="DA78" i="41"/>
  <c r="DO78" i="41"/>
  <c r="GU79" i="41"/>
  <c r="AI80" i="41"/>
  <c r="L80" i="41"/>
  <c r="DV81" i="41"/>
  <c r="EJ81" i="41"/>
  <c r="EX81" i="41"/>
  <c r="K82" i="41"/>
  <c r="I83" i="41"/>
  <c r="K84" i="41"/>
  <c r="I85" i="41"/>
  <c r="I50" i="41"/>
  <c r="H50" i="41"/>
  <c r="DH50" i="41"/>
  <c r="DV50" i="41"/>
  <c r="EJ50" i="41"/>
  <c r="GU50" i="41"/>
  <c r="BR51" i="41"/>
  <c r="CF51" i="41"/>
  <c r="CT51" i="41"/>
  <c r="FS52" i="41"/>
  <c r="EX53" i="41"/>
  <c r="FL53" i="41"/>
  <c r="FZ53" i="41"/>
  <c r="GU54" i="41"/>
  <c r="EJ55" i="41"/>
  <c r="EX55" i="41"/>
  <c r="AI66" i="41"/>
  <c r="AW66" i="41"/>
  <c r="BK66" i="41"/>
  <c r="CM66" i="41"/>
  <c r="DA66" i="41"/>
  <c r="DO66" i="41"/>
  <c r="EQ66" i="41"/>
  <c r="FE66" i="41"/>
  <c r="FS66" i="41"/>
  <c r="GU66" i="41"/>
  <c r="HI66" i="41"/>
  <c r="HW66" i="41"/>
  <c r="L68" i="41"/>
  <c r="HI68" i="41"/>
  <c r="AP69" i="41"/>
  <c r="BD69" i="41"/>
  <c r="DV69" i="41"/>
  <c r="EJ69" i="41"/>
  <c r="J70" i="41"/>
  <c r="FL70" i="41"/>
  <c r="FZ70" i="41"/>
  <c r="AI72" i="41"/>
  <c r="BK72" i="41"/>
  <c r="J73" i="41"/>
  <c r="FS73" i="41"/>
  <c r="GU73" i="41"/>
  <c r="HI73" i="41"/>
  <c r="U76" i="41"/>
  <c r="AI76" i="41"/>
  <c r="BK76" i="41"/>
  <c r="BY76" i="41"/>
  <c r="CM76" i="41"/>
  <c r="EQ77" i="41"/>
  <c r="FE77" i="41"/>
  <c r="FS77" i="41"/>
  <c r="GG78" i="41"/>
  <c r="HI78" i="41"/>
  <c r="AB79" i="41"/>
  <c r="AP79" i="41"/>
  <c r="BY79" i="41"/>
  <c r="CT80" i="41"/>
  <c r="DH80" i="41"/>
  <c r="DV80" i="41"/>
  <c r="U82" i="41"/>
  <c r="AI82" i="41"/>
  <c r="AW82" i="41"/>
  <c r="AP84" i="41"/>
  <c r="BR84" i="41"/>
  <c r="CF84" i="41"/>
  <c r="AB58" i="41"/>
  <c r="J59" i="41"/>
  <c r="GN59" i="41"/>
  <c r="HB59" i="41"/>
  <c r="U61" i="41"/>
  <c r="BY61" i="41"/>
  <c r="EC61" i="41"/>
  <c r="GG61" i="41"/>
  <c r="AB62" i="41"/>
  <c r="GU62" i="41"/>
  <c r="I63" i="41"/>
  <c r="EJ63" i="41"/>
  <c r="EX63" i="41"/>
  <c r="EJ64" i="41"/>
  <c r="FZ64" i="41"/>
  <c r="HB64" i="41"/>
  <c r="HP64" i="41"/>
  <c r="DV65" i="41"/>
  <c r="FZ65" i="41"/>
  <c r="H66" i="41"/>
  <c r="AI67" i="41"/>
  <c r="CM67" i="41"/>
  <c r="EQ67" i="41"/>
  <c r="GU67" i="41"/>
  <c r="BD68" i="41"/>
  <c r="BR68" i="41"/>
  <c r="I69" i="41"/>
  <c r="CT69" i="41"/>
  <c r="DH69" i="41"/>
  <c r="FZ69" i="41"/>
  <c r="GN69" i="41"/>
  <c r="HP70" i="41"/>
  <c r="L71" i="41"/>
  <c r="CM72" i="41"/>
  <c r="DO72" i="41"/>
  <c r="HW73" i="41"/>
  <c r="G74" i="41"/>
  <c r="AP74" i="41"/>
  <c r="CF74" i="41"/>
  <c r="CT74" i="41"/>
  <c r="EJ74" i="41"/>
  <c r="EX74" i="41"/>
  <c r="GN74" i="41"/>
  <c r="HB74" i="41"/>
  <c r="AB75" i="41"/>
  <c r="CF75" i="41"/>
  <c r="EJ75" i="41"/>
  <c r="GN75" i="41"/>
  <c r="AW76" i="41"/>
  <c r="DA76" i="41"/>
  <c r="EC76" i="41"/>
  <c r="EQ76" i="41"/>
  <c r="GU77" i="41"/>
  <c r="HI77" i="41"/>
  <c r="HW77" i="41"/>
  <c r="CF79" i="41"/>
  <c r="CT79" i="41"/>
  <c r="EC79" i="41"/>
  <c r="I80" i="41"/>
  <c r="EX80" i="41"/>
  <c r="FL80" i="41"/>
  <c r="K81" i="41"/>
  <c r="BY82" i="41"/>
  <c r="CM82" i="41"/>
  <c r="DA82" i="41"/>
  <c r="EC82" i="41"/>
  <c r="FS55" i="41"/>
  <c r="L58" i="41"/>
  <c r="CM59" i="41"/>
  <c r="EC59" i="41"/>
  <c r="FS59" i="41"/>
  <c r="L62" i="41"/>
  <c r="CT62" i="41"/>
  <c r="AI63" i="41"/>
  <c r="BY63" i="41"/>
  <c r="DO63" i="41"/>
  <c r="HP63" i="41"/>
  <c r="EC64" i="41"/>
  <c r="EQ64" i="41"/>
  <c r="J65" i="41"/>
  <c r="G66" i="41"/>
  <c r="AP66" i="41"/>
  <c r="CF66" i="41"/>
  <c r="CT66" i="41"/>
  <c r="EJ66" i="41"/>
  <c r="EX66" i="41"/>
  <c r="GN66" i="41"/>
  <c r="HB66" i="41"/>
  <c r="AB67" i="41"/>
  <c r="BR67" i="41"/>
  <c r="CF67" i="41"/>
  <c r="DV67" i="41"/>
  <c r="EJ67" i="41"/>
  <c r="FZ67" i="41"/>
  <c r="GN67" i="41"/>
  <c r="DA69" i="41"/>
  <c r="EC69" i="41"/>
  <c r="BY70" i="41"/>
  <c r="EC70" i="41"/>
  <c r="HW70" i="41"/>
  <c r="GU71" i="41"/>
  <c r="BD72" i="41"/>
  <c r="BR72" i="41"/>
  <c r="EX73" i="41"/>
  <c r="FL73" i="41"/>
  <c r="GN73" i="41"/>
  <c r="BR76" i="41"/>
  <c r="DH76" i="41"/>
  <c r="AP77" i="41"/>
  <c r="CT77" i="41"/>
  <c r="EJ77" i="41"/>
  <c r="FL77" i="41"/>
  <c r="FZ77" i="41"/>
  <c r="J78" i="41"/>
  <c r="FL78" i="41"/>
  <c r="HB78" i="41"/>
  <c r="U79" i="41"/>
  <c r="AI79" i="41"/>
  <c r="AW79" i="41"/>
  <c r="DO80" i="41"/>
  <c r="HW81" i="41"/>
  <c r="AB82" i="41"/>
  <c r="AP82" i="41"/>
  <c r="BD82" i="41"/>
  <c r="K83" i="41"/>
  <c r="U84" i="41"/>
  <c r="AI84" i="41"/>
  <c r="H56" i="41"/>
  <c r="U58" i="41"/>
  <c r="K59" i="41"/>
  <c r="DA59" i="41"/>
  <c r="GU59" i="41"/>
  <c r="G60" i="41"/>
  <c r="AP60" i="41"/>
  <c r="BD60" i="41"/>
  <c r="CF60" i="41"/>
  <c r="CT60" i="41"/>
  <c r="DH60" i="41"/>
  <c r="EJ60" i="41"/>
  <c r="EX60" i="41"/>
  <c r="FL60" i="41"/>
  <c r="GN60" i="41"/>
  <c r="HB60" i="41"/>
  <c r="HP60" i="41"/>
  <c r="J61" i="41"/>
  <c r="AB61" i="41"/>
  <c r="CF61" i="41"/>
  <c r="EJ61" i="41"/>
  <c r="GN61" i="41"/>
  <c r="U62" i="41"/>
  <c r="BK62" i="41"/>
  <c r="DA62" i="41"/>
  <c r="HB62" i="41"/>
  <c r="AW63" i="41"/>
  <c r="EQ63" i="41"/>
  <c r="GG63" i="41"/>
  <c r="HW63" i="41"/>
  <c r="AP64" i="41"/>
  <c r="HI64" i="41"/>
  <c r="EC65" i="41"/>
  <c r="GG65" i="41"/>
  <c r="CM68" i="41"/>
  <c r="J69" i="41"/>
  <c r="DO69" i="41"/>
  <c r="HI69" i="41"/>
  <c r="AP71" i="41"/>
  <c r="BD71" i="41"/>
  <c r="HP72" i="41"/>
  <c r="L73" i="41"/>
  <c r="H74" i="41"/>
  <c r="CM74" i="41"/>
  <c r="EQ74" i="41"/>
  <c r="GU74" i="41"/>
  <c r="I76" i="41"/>
  <c r="EJ76" i="41"/>
  <c r="EX76" i="41"/>
  <c r="FZ76" i="41"/>
  <c r="HP76" i="41"/>
  <c r="J77" i="41"/>
  <c r="HB77" i="41"/>
  <c r="HP77" i="41"/>
  <c r="L78" i="41"/>
  <c r="FZ78" i="41"/>
  <c r="EQ80" i="41"/>
  <c r="HI80" i="41"/>
  <c r="L81" i="41"/>
  <c r="HI81" i="41"/>
  <c r="EX82" i="41"/>
  <c r="FL82" i="41"/>
  <c r="FZ82" i="41"/>
  <c r="GN82" i="41"/>
  <c r="AB85" i="41"/>
  <c r="DH85" i="41"/>
  <c r="G85" i="41"/>
  <c r="DV85" i="41"/>
  <c r="EJ85" i="41"/>
  <c r="HB85" i="41"/>
  <c r="HP85" i="41"/>
  <c r="L86" i="41"/>
  <c r="G57" i="41"/>
  <c r="AW57" i="41"/>
  <c r="CM57" i="41"/>
  <c r="DA57" i="41"/>
  <c r="EQ57" i="41"/>
  <c r="FE57" i="41"/>
  <c r="GU57" i="41"/>
  <c r="AW58" i="41"/>
  <c r="BK58" i="41"/>
  <c r="DA58" i="41"/>
  <c r="DO58" i="41"/>
  <c r="FE58" i="41"/>
  <c r="FS58" i="41"/>
  <c r="HI58" i="41"/>
  <c r="HW58" i="41"/>
  <c r="FE59" i="41"/>
  <c r="H60" i="41"/>
  <c r="BY62" i="41"/>
  <c r="DO62" i="41"/>
  <c r="FE62" i="41"/>
  <c r="K63" i="41"/>
  <c r="DA63" i="41"/>
  <c r="GU63" i="41"/>
  <c r="AB64" i="41"/>
  <c r="G65" i="41"/>
  <c r="BD65" i="41"/>
  <c r="J66" i="41"/>
  <c r="AW68" i="41"/>
  <c r="EQ68" i="41"/>
  <c r="FS68" i="41"/>
  <c r="FS69" i="41"/>
  <c r="G70" i="41"/>
  <c r="AP70" i="41"/>
  <c r="EX71" i="41"/>
  <c r="FL71" i="41"/>
  <c r="J72" i="41"/>
  <c r="EJ72" i="41"/>
  <c r="EX72" i="41"/>
  <c r="GN72" i="41"/>
  <c r="HB72" i="41"/>
  <c r="U74" i="41"/>
  <c r="BY74" i="41"/>
  <c r="EC74" i="41"/>
  <c r="GG74" i="41"/>
  <c r="GN76" i="41"/>
  <c r="HB76" i="41"/>
  <c r="EQ79" i="41"/>
  <c r="FS79" i="41"/>
  <c r="GU80" i="41"/>
  <c r="AP81" i="41"/>
  <c r="BD81" i="41"/>
  <c r="CF81" i="41"/>
  <c r="CT81" i="41"/>
  <c r="U51" i="41"/>
  <c r="FL54" i="41"/>
  <c r="FZ54" i="41"/>
  <c r="GN54" i="41"/>
  <c r="J55" i="41"/>
  <c r="GN55" i="41"/>
  <c r="HB55" i="41"/>
  <c r="U57" i="41"/>
  <c r="BY57" i="41"/>
  <c r="EC57" i="41"/>
  <c r="GG57" i="41"/>
  <c r="CM58" i="41"/>
  <c r="EQ58" i="41"/>
  <c r="GU58" i="41"/>
  <c r="EJ59" i="41"/>
  <c r="EX59" i="41"/>
  <c r="K60" i="41"/>
  <c r="BR60" i="41"/>
  <c r="DV60" i="41"/>
  <c r="FZ60" i="41"/>
  <c r="EQ62" i="41"/>
  <c r="CF63" i="41"/>
  <c r="CT63" i="41"/>
  <c r="DV64" i="41"/>
  <c r="EX64" i="41"/>
  <c r="U67" i="41"/>
  <c r="AW67" i="41"/>
  <c r="BY67" i="41"/>
  <c r="DA67" i="41"/>
  <c r="EC67" i="41"/>
  <c r="FE67" i="41"/>
  <c r="GG67" i="41"/>
  <c r="HI67" i="41"/>
  <c r="FE68" i="41"/>
  <c r="AB69" i="41"/>
  <c r="HW69" i="41"/>
  <c r="CF70" i="41"/>
  <c r="CT70" i="41"/>
  <c r="AB71" i="41"/>
  <c r="CT71" i="41"/>
  <c r="DH71" i="41"/>
  <c r="CF72" i="41"/>
  <c r="CT72" i="41"/>
  <c r="FL72" i="41"/>
  <c r="FZ72" i="41"/>
  <c r="HB73" i="41"/>
  <c r="HP73" i="41"/>
  <c r="L74" i="41"/>
  <c r="BD76" i="41"/>
  <c r="G77" i="41"/>
  <c r="BD77" i="41"/>
  <c r="BR77" i="41"/>
  <c r="AP78" i="41"/>
  <c r="CF78" i="41"/>
  <c r="FL79" i="41"/>
  <c r="U81" i="41"/>
  <c r="AI81" i="41"/>
  <c r="I82" i="41"/>
  <c r="EQ82" i="41"/>
  <c r="FE82" i="41"/>
  <c r="GG82" i="41"/>
  <c r="BD84" i="41"/>
  <c r="CT84" i="41"/>
  <c r="DV84" i="41"/>
  <c r="EJ84" i="41"/>
  <c r="EX84" i="41"/>
  <c r="FL84" i="41"/>
  <c r="FZ84" i="41"/>
  <c r="GN84" i="41"/>
  <c r="HB84" i="41"/>
  <c r="K88" i="41"/>
  <c r="AW84" i="41"/>
  <c r="BK84" i="41"/>
  <c r="BY84" i="41"/>
  <c r="J87" i="41"/>
  <c r="J82" i="41"/>
  <c r="HB82" i="41"/>
  <c r="HP82" i="41"/>
  <c r="AI83" i="41"/>
  <c r="AW83" i="41"/>
  <c r="BK83" i="41"/>
  <c r="BY83" i="41"/>
  <c r="CM83" i="41"/>
  <c r="DA83" i="41"/>
  <c r="DO83" i="41"/>
  <c r="BR85" i="41"/>
  <c r="CT85" i="41"/>
  <c r="BK86" i="41"/>
  <c r="GU83" i="41"/>
  <c r="HI83" i="41"/>
  <c r="HW83" i="41"/>
  <c r="EQ84" i="41"/>
  <c r="GU84" i="41"/>
  <c r="HI84" i="41"/>
  <c r="K85" i="41"/>
  <c r="CT86" i="41"/>
  <c r="BR87" i="41"/>
  <c r="FL87" i="41"/>
  <c r="J88" i="41"/>
  <c r="U89" i="41"/>
  <c r="AW89" i="41"/>
  <c r="I90" i="41"/>
  <c r="FE90" i="41"/>
  <c r="AB91" i="41"/>
  <c r="HW91" i="41"/>
  <c r="HI92" i="41"/>
  <c r="GN93" i="41"/>
  <c r="K94" i="41"/>
  <c r="BY95" i="41"/>
  <c r="DA95" i="41"/>
  <c r="J96" i="41"/>
  <c r="CF97" i="41"/>
  <c r="CT97" i="41"/>
  <c r="EJ98" i="41"/>
  <c r="FZ98" i="41"/>
  <c r="GN98" i="41"/>
  <c r="HP98" i="41"/>
  <c r="K99" i="41"/>
  <c r="DV99" i="41"/>
  <c r="FL99" i="41"/>
  <c r="HP99" i="41"/>
  <c r="G100" i="41"/>
  <c r="EX100" i="41"/>
  <c r="HP100" i="41"/>
  <c r="CM101" i="41"/>
  <c r="DA102" i="41"/>
  <c r="CM103" i="41"/>
  <c r="EC103" i="41"/>
  <c r="HI104" i="41"/>
  <c r="EX105" i="41"/>
  <c r="CT106" i="41"/>
  <c r="GN106" i="41"/>
  <c r="HP106" i="41"/>
  <c r="AW107" i="41"/>
  <c r="J108" i="41"/>
  <c r="BR109" i="41"/>
  <c r="DH110" i="41"/>
  <c r="EJ111" i="41"/>
  <c r="U112" i="41"/>
  <c r="AW112" i="41"/>
  <c r="DA113" i="41"/>
  <c r="EC113" i="41"/>
  <c r="EQ113" i="41"/>
  <c r="HW114" i="41"/>
  <c r="G115" i="41"/>
  <c r="AP115" i="41"/>
  <c r="I116" i="41"/>
  <c r="AP116" i="41"/>
  <c r="EJ116" i="41"/>
  <c r="FL116" i="41"/>
  <c r="K117" i="41"/>
  <c r="DH117" i="41"/>
  <c r="HB117" i="41"/>
  <c r="L118" i="41"/>
  <c r="FZ118" i="41"/>
  <c r="U119" i="41"/>
  <c r="AI119" i="41"/>
  <c r="AW119" i="41"/>
  <c r="EC84" i="41"/>
  <c r="FE84" i="41"/>
  <c r="GG84" i="41"/>
  <c r="HW85" i="41"/>
  <c r="I86" i="41"/>
  <c r="BD86" i="41"/>
  <c r="BR86" i="41"/>
  <c r="CF86" i="41"/>
  <c r="DV86" i="41"/>
  <c r="EX86" i="41"/>
  <c r="EX87" i="41"/>
  <c r="HB87" i="41"/>
  <c r="HP87" i="41"/>
  <c r="GN88" i="41"/>
  <c r="AI89" i="41"/>
  <c r="BK89" i="41"/>
  <c r="DO89" i="41"/>
  <c r="FE89" i="41"/>
  <c r="J90" i="41"/>
  <c r="DA90" i="41"/>
  <c r="H91" i="41"/>
  <c r="BD91" i="41"/>
  <c r="BR91" i="41"/>
  <c r="CF91" i="41"/>
  <c r="GG91" i="41"/>
  <c r="H92" i="41"/>
  <c r="BD92" i="41"/>
  <c r="CF92" i="41"/>
  <c r="K93" i="41"/>
  <c r="DH94" i="41"/>
  <c r="J95" i="41"/>
  <c r="EC95" i="41"/>
  <c r="FS95" i="41"/>
  <c r="HI95" i="41"/>
  <c r="I97" i="41"/>
  <c r="K98" i="41"/>
  <c r="BD98" i="41"/>
  <c r="H100" i="41"/>
  <c r="K102" i="41"/>
  <c r="GN102" i="41"/>
  <c r="J103" i="41"/>
  <c r="FS103" i="41"/>
  <c r="HI103" i="41"/>
  <c r="BD105" i="41"/>
  <c r="CF105" i="41"/>
  <c r="FZ105" i="41"/>
  <c r="EX106" i="41"/>
  <c r="H107" i="41"/>
  <c r="AI107" i="41"/>
  <c r="BK107" i="41"/>
  <c r="FE107" i="41"/>
  <c r="GG107" i="41"/>
  <c r="I109" i="41"/>
  <c r="CT109" i="41"/>
  <c r="BR110" i="41"/>
  <c r="FL110" i="41"/>
  <c r="GN110" i="41"/>
  <c r="GN111" i="41"/>
  <c r="AI112" i="41"/>
  <c r="BY112" i="41"/>
  <c r="FE113" i="41"/>
  <c r="GG113" i="41"/>
  <c r="GU113" i="41"/>
  <c r="G114" i="41"/>
  <c r="BR115" i="41"/>
  <c r="CT115" i="41"/>
  <c r="CT116" i="41"/>
  <c r="GN116" i="41"/>
  <c r="HP116" i="41"/>
  <c r="FL117" i="41"/>
  <c r="U118" i="41"/>
  <c r="AI118" i="41"/>
  <c r="AP85" i="41"/>
  <c r="EJ86" i="41"/>
  <c r="GN86" i="41"/>
  <c r="HB86" i="41"/>
  <c r="HP86" i="41"/>
  <c r="I89" i="41"/>
  <c r="CM89" i="41"/>
  <c r="EQ89" i="41"/>
  <c r="GG89" i="41"/>
  <c r="HI89" i="41"/>
  <c r="BK90" i="41"/>
  <c r="DH91" i="41"/>
  <c r="DV91" i="41"/>
  <c r="I92" i="41"/>
  <c r="DV92" i="41"/>
  <c r="EJ92" i="41"/>
  <c r="CM95" i="41"/>
  <c r="L96" i="41"/>
  <c r="DV97" i="41"/>
  <c r="EJ97" i="41"/>
  <c r="FZ97" i="41"/>
  <c r="L98" i="41"/>
  <c r="EX98" i="41"/>
  <c r="U99" i="41"/>
  <c r="BK99" i="41"/>
  <c r="DO99" i="41"/>
  <c r="U101" i="41"/>
  <c r="EQ101" i="41"/>
  <c r="L102" i="41"/>
  <c r="EQ102" i="41"/>
  <c r="EQ103" i="41"/>
  <c r="AP104" i="41"/>
  <c r="BD104" i="41"/>
  <c r="HP105" i="41"/>
  <c r="HB106" i="41"/>
  <c r="CM107" i="41"/>
  <c r="GU107" i="41"/>
  <c r="BD109" i="41"/>
  <c r="EX109" i="41"/>
  <c r="K110" i="41"/>
  <c r="DV110" i="41"/>
  <c r="HP110" i="41"/>
  <c r="AI111" i="41"/>
  <c r="CM112" i="41"/>
  <c r="DO112" i="41"/>
  <c r="EC112" i="41"/>
  <c r="FE112" i="41"/>
  <c r="L113" i="41"/>
  <c r="HI113" i="41"/>
  <c r="BD114" i="41"/>
  <c r="AB115" i="41"/>
  <c r="DV115" i="41"/>
  <c r="EX115" i="41"/>
  <c r="K116" i="41"/>
  <c r="EX116" i="41"/>
  <c r="HP117" i="41"/>
  <c r="H118" i="41"/>
  <c r="AW118" i="41"/>
  <c r="BK118" i="41"/>
  <c r="BY118" i="41"/>
  <c r="CM118" i="41"/>
  <c r="BD83" i="41"/>
  <c r="BR83" i="41"/>
  <c r="G84" i="41"/>
  <c r="N84" i="41" s="1"/>
  <c r="F84" i="41" s="1"/>
  <c r="BD85" i="41"/>
  <c r="CF85" i="41"/>
  <c r="FZ86" i="41"/>
  <c r="L87" i="41"/>
  <c r="BK88" i="41"/>
  <c r="CM88" i="41"/>
  <c r="FE88" i="41"/>
  <c r="J89" i="41"/>
  <c r="DH92" i="41"/>
  <c r="FZ92" i="41"/>
  <c r="HP93" i="41"/>
  <c r="GG94" i="41"/>
  <c r="BR96" i="41"/>
  <c r="CF96" i="41"/>
  <c r="CT96" i="41"/>
  <c r="DH96" i="41"/>
  <c r="EJ96" i="41"/>
  <c r="BD97" i="41"/>
  <c r="H98" i="41"/>
  <c r="AI98" i="41"/>
  <c r="EC99" i="41"/>
  <c r="BK100" i="41"/>
  <c r="DA100" i="41"/>
  <c r="GG101" i="41"/>
  <c r="HI102" i="41"/>
  <c r="CT105" i="41"/>
  <c r="AW106" i="41"/>
  <c r="G108" i="41"/>
  <c r="BD108" i="41"/>
  <c r="CF108" i="41"/>
  <c r="DH108" i="41"/>
  <c r="DH109" i="41"/>
  <c r="HB109" i="41"/>
  <c r="FZ110" i="41"/>
  <c r="U111" i="41"/>
  <c r="BK111" i="41"/>
  <c r="J112" i="41"/>
  <c r="EQ112" i="41"/>
  <c r="GG112" i="41"/>
  <c r="HI112" i="41"/>
  <c r="DH114" i="41"/>
  <c r="J115" i="41"/>
  <c r="CF115" i="41"/>
  <c r="FZ115" i="41"/>
  <c r="HB115" i="41"/>
  <c r="HB116" i="41"/>
  <c r="U117" i="41"/>
  <c r="AI117" i="41"/>
  <c r="BK117" i="41"/>
  <c r="DA118" i="41"/>
  <c r="DO118" i="41"/>
  <c r="EC118" i="41"/>
  <c r="EQ118" i="41"/>
  <c r="J119" i="41"/>
  <c r="GU119" i="41"/>
  <c r="HI119" i="41"/>
  <c r="U88" i="41"/>
  <c r="AI88" i="41"/>
  <c r="AW88" i="41"/>
  <c r="EQ88" i="41"/>
  <c r="FL90" i="41"/>
  <c r="FZ90" i="41"/>
  <c r="GN90" i="41"/>
  <c r="K91" i="41"/>
  <c r="EX91" i="41"/>
  <c r="FL91" i="41"/>
  <c r="FZ91" i="41"/>
  <c r="AB92" i="41"/>
  <c r="BR92" i="41"/>
  <c r="CM93" i="41"/>
  <c r="BY94" i="41"/>
  <c r="EQ94" i="41"/>
  <c r="FS94" i="41"/>
  <c r="GG95" i="41"/>
  <c r="BD96" i="41"/>
  <c r="FL96" i="41"/>
  <c r="GN96" i="41"/>
  <c r="J99" i="41"/>
  <c r="L101" i="41"/>
  <c r="AW117" i="41"/>
  <c r="BY117" i="41"/>
  <c r="CM117" i="41"/>
  <c r="DO117" i="41"/>
  <c r="FE118" i="41"/>
  <c r="FS118" i="41"/>
  <c r="GG118" i="41"/>
  <c r="GU118" i="41"/>
  <c r="FL85" i="41"/>
  <c r="GN85" i="41"/>
  <c r="FL86" i="41"/>
  <c r="AI87" i="41"/>
  <c r="BK87" i="41"/>
  <c r="DA88" i="41"/>
  <c r="GG88" i="41"/>
  <c r="HW88" i="41"/>
  <c r="HW89" i="41"/>
  <c r="AB90" i="41"/>
  <c r="DV90" i="41"/>
  <c r="I93" i="41"/>
  <c r="BK93" i="41"/>
  <c r="DO94" i="41"/>
  <c r="BD95" i="41"/>
  <c r="H97" i="41"/>
  <c r="AI97" i="41"/>
  <c r="CM98" i="41"/>
  <c r="EC98" i="41"/>
  <c r="EQ98" i="41"/>
  <c r="BY99" i="41"/>
  <c r="FE99" i="41"/>
  <c r="GG99" i="41"/>
  <c r="L100" i="41"/>
  <c r="J100" i="41"/>
  <c r="EQ100" i="41"/>
  <c r="G101" i="41"/>
  <c r="BR101" i="41"/>
  <c r="I102" i="41"/>
  <c r="BD102" i="41"/>
  <c r="CF102" i="41"/>
  <c r="CF103" i="41"/>
  <c r="CT104" i="41"/>
  <c r="DV104" i="41"/>
  <c r="AI105" i="41"/>
  <c r="BY105" i="41"/>
  <c r="J106" i="41"/>
  <c r="BY106" i="41"/>
  <c r="EQ106" i="41"/>
  <c r="BR108" i="41"/>
  <c r="CT108" i="41"/>
  <c r="GN108" i="41"/>
  <c r="HP108" i="41"/>
  <c r="U109" i="41"/>
  <c r="HP109" i="41"/>
  <c r="AW110" i="41"/>
  <c r="BY110" i="41"/>
  <c r="EC111" i="41"/>
  <c r="FE111" i="41"/>
  <c r="FS111" i="41"/>
  <c r="CT113" i="41"/>
  <c r="DV113" i="41"/>
  <c r="DV114" i="41"/>
  <c r="HP114" i="41"/>
  <c r="H115" i="41"/>
  <c r="GN115" i="41"/>
  <c r="AI116" i="41"/>
  <c r="BK116" i="41"/>
  <c r="BY116" i="41"/>
  <c r="DA117" i="41"/>
  <c r="EC117" i="41"/>
  <c r="EQ117" i="41"/>
  <c r="FE117" i="41"/>
  <c r="FS117" i="41"/>
  <c r="HI118" i="41"/>
  <c r="HW118" i="41"/>
  <c r="L119" i="41"/>
  <c r="EX85" i="41"/>
  <c r="U86" i="41"/>
  <c r="AW86" i="41"/>
  <c r="BY86" i="41"/>
  <c r="DO87" i="41"/>
  <c r="FE87" i="41"/>
  <c r="GG87" i="41"/>
  <c r="BY88" i="41"/>
  <c r="DH90" i="41"/>
  <c r="HB90" i="41"/>
  <c r="CT91" i="41"/>
  <c r="GN92" i="41"/>
  <c r="HP97" i="41"/>
  <c r="L99" i="41"/>
  <c r="DO100" i="41"/>
  <c r="AP101" i="41"/>
  <c r="EC101" i="41"/>
  <c r="I103" i="41"/>
  <c r="BR104" i="41"/>
  <c r="FZ104" i="41"/>
  <c r="H105" i="41"/>
  <c r="DO105" i="41"/>
  <c r="EQ105" i="41"/>
  <c r="EC106" i="41"/>
  <c r="FE106" i="41"/>
  <c r="AB107" i="41"/>
  <c r="BR107" i="41"/>
  <c r="L107" i="41"/>
  <c r="EX108" i="41"/>
  <c r="AI109" i="41"/>
  <c r="AW109" i="41"/>
  <c r="BK110" i="41"/>
  <c r="DA110" i="41"/>
  <c r="EC110" i="41"/>
  <c r="GG111" i="41"/>
  <c r="HW111" i="41"/>
  <c r="EX113" i="41"/>
  <c r="FZ113" i="41"/>
  <c r="FZ114" i="41"/>
  <c r="AI115" i="41"/>
  <c r="CM116" i="41"/>
  <c r="DO116" i="41"/>
  <c r="EC116" i="41"/>
  <c r="FE116" i="41"/>
  <c r="J117" i="41"/>
  <c r="GG117" i="41"/>
  <c r="GU117" i="41"/>
  <c r="HI117" i="41"/>
  <c r="HW117" i="41"/>
  <c r="G119" i="41"/>
  <c r="AP119" i="41"/>
  <c r="HW119" i="41"/>
  <c r="BD90" i="41"/>
  <c r="EX90" i="41"/>
  <c r="FL92" i="41"/>
  <c r="J93" i="41"/>
  <c r="DO93" i="41"/>
  <c r="AB95" i="41"/>
  <c r="DH95" i="41"/>
  <c r="J97" i="41"/>
  <c r="HW100" i="41"/>
  <c r="EJ104" i="41"/>
  <c r="L106" i="41"/>
  <c r="K113" i="41"/>
  <c r="J116" i="41"/>
  <c r="BR119" i="41"/>
  <c r="CF119" i="41"/>
  <c r="CT119" i="41"/>
  <c r="L83" i="41"/>
  <c r="L84" i="41"/>
  <c r="DO86" i="41"/>
  <c r="EC86" i="41"/>
  <c r="FS86" i="41"/>
  <c r="U87" i="41"/>
  <c r="GU87" i="41"/>
  <c r="HW87" i="41"/>
  <c r="GU88" i="41"/>
  <c r="AB89" i="41"/>
  <c r="DV89" i="41"/>
  <c r="EJ89" i="41"/>
  <c r="GN89" i="41"/>
  <c r="HB89" i="41"/>
  <c r="BK91" i="41"/>
  <c r="DA91" i="41"/>
  <c r="EC91" i="41"/>
  <c r="GN91" i="41"/>
  <c r="AW92" i="41"/>
  <c r="DA92" i="41"/>
  <c r="L93" i="41"/>
  <c r="FS93" i="41"/>
  <c r="AB94" i="41"/>
  <c r="HW97" i="41"/>
  <c r="U98" i="41"/>
  <c r="HW98" i="41"/>
  <c r="BD99" i="41"/>
  <c r="BR99" i="41"/>
  <c r="CT99" i="41"/>
  <c r="AP100" i="41"/>
  <c r="BD100" i="41"/>
  <c r="CF100" i="41"/>
  <c r="CF101" i="41"/>
  <c r="EX101" i="41"/>
  <c r="FL101" i="41"/>
  <c r="FZ101" i="41"/>
  <c r="GN101" i="41"/>
  <c r="HB101" i="41"/>
  <c r="HP101" i="41"/>
  <c r="CT102" i="41"/>
  <c r="FL102" i="41"/>
  <c r="FZ102" i="41"/>
  <c r="U104" i="41"/>
  <c r="AI104" i="41"/>
  <c r="FS105" i="41"/>
  <c r="HI105" i="41"/>
  <c r="BD107" i="41"/>
  <c r="EQ109" i="41"/>
  <c r="FE109" i="41"/>
  <c r="FS110" i="41"/>
  <c r="HI110" i="41"/>
  <c r="AP111" i="41"/>
  <c r="I112" i="41"/>
  <c r="AP112" i="41"/>
  <c r="EJ112" i="41"/>
  <c r="FL112" i="41"/>
  <c r="FL113" i="41"/>
  <c r="H114" i="41"/>
  <c r="AW114" i="41"/>
  <c r="BY115" i="41"/>
  <c r="DA115" i="41"/>
  <c r="DO115" i="41"/>
  <c r="EQ115" i="41"/>
  <c r="GU116" i="41"/>
  <c r="HW116" i="41"/>
  <c r="G117" i="41"/>
  <c r="BD118" i="41"/>
  <c r="CF118" i="41"/>
  <c r="I119" i="41"/>
  <c r="DV119" i="41"/>
  <c r="EJ119" i="41"/>
  <c r="EX119" i="41"/>
  <c r="EC87" i="41"/>
  <c r="G88" i="41"/>
  <c r="U92" i="41"/>
  <c r="EQ92" i="41"/>
  <c r="FS92" i="41"/>
  <c r="AB93" i="41"/>
  <c r="DV94" i="41"/>
  <c r="EJ94" i="41"/>
  <c r="FZ94" i="41"/>
  <c r="HP94" i="41"/>
  <c r="AP95" i="41"/>
  <c r="EJ95" i="41"/>
  <c r="FE97" i="41"/>
  <c r="GU98" i="41"/>
  <c r="I99" i="41"/>
  <c r="K101" i="41"/>
  <c r="L103" i="41"/>
  <c r="BR103" i="41"/>
  <c r="GN103" i="41"/>
  <c r="DH107" i="41"/>
  <c r="FL107" i="41"/>
  <c r="J109" i="41"/>
  <c r="CT112" i="41"/>
  <c r="HP113" i="41"/>
  <c r="L116" i="41"/>
  <c r="CM85" i="41"/>
  <c r="FE85" i="41"/>
  <c r="FS85" i="41"/>
  <c r="GG86" i="41"/>
  <c r="G87" i="41"/>
  <c r="AP87" i="41"/>
  <c r="BD87" i="41"/>
  <c r="CT88" i="41"/>
  <c r="FZ88" i="41"/>
  <c r="HB88" i="41"/>
  <c r="K89" i="41"/>
  <c r="AP89" i="41"/>
  <c r="EX89" i="41"/>
  <c r="FZ89" i="41"/>
  <c r="G90" i="41"/>
  <c r="CM90" i="41"/>
  <c r="DO90" i="41"/>
  <c r="EC90" i="41"/>
  <c r="GG90" i="41"/>
  <c r="DO91" i="41"/>
  <c r="GU91" i="41"/>
  <c r="H93" i="41"/>
  <c r="CF93" i="41"/>
  <c r="CT93" i="41"/>
  <c r="H96" i="41"/>
  <c r="CM96" i="41"/>
  <c r="DA96" i="41"/>
  <c r="EQ96" i="41"/>
  <c r="FE96" i="41"/>
  <c r="HI96" i="41"/>
  <c r="L97" i="41"/>
  <c r="BK97" i="41"/>
  <c r="AP98" i="41"/>
  <c r="CF98" i="41"/>
  <c r="DH98" i="41"/>
  <c r="EX99" i="41"/>
  <c r="GN99" i="41"/>
  <c r="BR100" i="41"/>
  <c r="EJ100" i="41"/>
  <c r="HB100" i="41"/>
  <c r="U103" i="41"/>
  <c r="DV103" i="41"/>
  <c r="L105" i="41"/>
  <c r="I106" i="41"/>
  <c r="CF106" i="41"/>
  <c r="K107" i="41"/>
  <c r="H108" i="41"/>
  <c r="EQ108" i="41"/>
  <c r="FS108" i="41"/>
  <c r="L109" i="41"/>
  <c r="DV111" i="41"/>
  <c r="K112" i="41"/>
  <c r="EX112" i="41"/>
  <c r="AI113" i="41"/>
  <c r="BK113" i="41"/>
  <c r="J114" i="41"/>
  <c r="DO114" i="41"/>
  <c r="FE114" i="41"/>
  <c r="GG114" i="41"/>
  <c r="GG115" i="41"/>
  <c r="HI115" i="41"/>
  <c r="HW115" i="41"/>
  <c r="AB116" i="41"/>
  <c r="BD116" i="41"/>
  <c r="I117" i="41"/>
  <c r="CT117" i="41"/>
  <c r="DV117" i="41"/>
  <c r="BR118" i="41"/>
  <c r="FL118" i="41"/>
  <c r="GN118" i="41"/>
  <c r="K119" i="41"/>
  <c r="EQ83" i="41"/>
  <c r="FE83" i="41"/>
  <c r="FS83" i="41"/>
  <c r="DA84" i="41"/>
  <c r="DA85" i="41"/>
  <c r="DO85" i="41"/>
  <c r="EQ85" i="41"/>
  <c r="GU85" i="41"/>
  <c r="HI85" i="41"/>
  <c r="AB86" i="41"/>
  <c r="AP86" i="41"/>
  <c r="CF87" i="41"/>
  <c r="DH87" i="41"/>
  <c r="DV87" i="41"/>
  <c r="EJ87" i="41"/>
  <c r="CF88" i="41"/>
  <c r="HP88" i="41"/>
  <c r="H90" i="41"/>
  <c r="HW90" i="41"/>
  <c r="L92" i="41"/>
  <c r="BY92" i="41"/>
  <c r="EJ93" i="41"/>
  <c r="BD94" i="41"/>
  <c r="BK95" i="41"/>
  <c r="GN95" i="41"/>
  <c r="FS96" i="41"/>
  <c r="GU96" i="41"/>
  <c r="AB97" i="41"/>
  <c r="AP97" i="41"/>
  <c r="HI97" i="41"/>
  <c r="DV98" i="41"/>
  <c r="DH99" i="41"/>
  <c r="CT100" i="41"/>
  <c r="DH100" i="41"/>
  <c r="GN100" i="41"/>
  <c r="AI102" i="41"/>
  <c r="H102" i="41"/>
  <c r="AI103" i="41"/>
  <c r="FL103" i="41"/>
  <c r="HP103" i="41"/>
  <c r="GG104" i="41"/>
  <c r="HW104" i="41"/>
  <c r="AP105" i="41"/>
  <c r="BR105" i="41"/>
  <c r="DH105" i="41"/>
  <c r="DV106" i="41"/>
  <c r="FL106" i="41"/>
  <c r="EC108" i="41"/>
  <c r="GG108" i="41"/>
  <c r="GU108" i="41"/>
  <c r="BD110" i="41"/>
  <c r="CF110" i="41"/>
  <c r="CF111" i="41"/>
  <c r="FZ111" i="41"/>
  <c r="BY113" i="41"/>
  <c r="CM113" i="41"/>
  <c r="DO113" i="41"/>
  <c r="FS114" i="41"/>
  <c r="HI114" i="41"/>
  <c r="L115" i="41"/>
  <c r="H116" i="41"/>
  <c r="CF116" i="41"/>
  <c r="DH116" i="41"/>
  <c r="BD117" i="41"/>
  <c r="EX117" i="41"/>
  <c r="FZ117" i="41"/>
  <c r="K118" i="41"/>
  <c r="DV118" i="41"/>
  <c r="HP118" i="41"/>
  <c r="GN119" i="41"/>
  <c r="O1" i="41"/>
  <c r="W1" i="41"/>
  <c r="AE1" i="41"/>
  <c r="BC1" i="41"/>
  <c r="BS1" i="41"/>
  <c r="CA1" i="41"/>
  <c r="CI1" i="41"/>
  <c r="DG1" i="41"/>
  <c r="DW1" i="41"/>
  <c r="EE1" i="41"/>
  <c r="EM1" i="41"/>
  <c r="FK1" i="41"/>
  <c r="GA1" i="41"/>
  <c r="GI1" i="41"/>
  <c r="GQ1" i="41"/>
  <c r="HO1" i="41"/>
  <c r="U4" i="41"/>
  <c r="AI5" i="41"/>
  <c r="CM5" i="41"/>
  <c r="EQ5" i="41"/>
  <c r="GU5" i="41"/>
  <c r="AW6" i="41"/>
  <c r="DA6" i="41"/>
  <c r="FE6" i="41"/>
  <c r="HI6" i="41"/>
  <c r="G7" i="41"/>
  <c r="U8" i="41"/>
  <c r="HI9" i="41"/>
  <c r="AB5" i="41"/>
  <c r="AP6" i="41"/>
  <c r="AB9" i="41"/>
  <c r="K6" i="41"/>
  <c r="H4" i="41"/>
  <c r="BR5" i="41"/>
  <c r="DV5" i="41"/>
  <c r="FZ5" i="41"/>
  <c r="L6" i="41"/>
  <c r="AB6" i="41"/>
  <c r="CF6" i="41"/>
  <c r="EJ6" i="41"/>
  <c r="GN6" i="41"/>
  <c r="H8" i="41"/>
  <c r="HW9" i="41"/>
  <c r="AY1" i="41"/>
  <c r="BG1" i="41"/>
  <c r="DC1" i="41"/>
  <c r="DK1" i="41"/>
  <c r="FG1" i="41"/>
  <c r="FO1" i="41"/>
  <c r="HK1" i="41"/>
  <c r="HS1" i="41"/>
  <c r="H10" i="41"/>
  <c r="AP10" i="41"/>
  <c r="I10" i="41"/>
  <c r="BR10" i="41"/>
  <c r="I7" i="41"/>
  <c r="AZ1" i="41"/>
  <c r="AK1" i="41"/>
  <c r="AS1" i="41"/>
  <c r="CO1" i="41"/>
  <c r="CW1" i="41"/>
  <c r="ES1" i="41"/>
  <c r="FA1" i="41"/>
  <c r="GW1" i="41"/>
  <c r="HE1" i="41"/>
  <c r="N23" i="41"/>
  <c r="BK10" i="41"/>
  <c r="H11" i="41"/>
  <c r="AB13" i="41"/>
  <c r="AB17" i="41"/>
  <c r="AB21" i="41"/>
  <c r="AB25" i="41"/>
  <c r="G12" i="41"/>
  <c r="AI14" i="41"/>
  <c r="I19" i="41"/>
  <c r="G20" i="41"/>
  <c r="AI22" i="41"/>
  <c r="G24" i="41"/>
  <c r="AI26" i="41"/>
  <c r="EJ26" i="41"/>
  <c r="N43" i="41"/>
  <c r="F43" i="41" s="1"/>
  <c r="N46" i="41"/>
  <c r="F46" i="41" s="1"/>
  <c r="AB14" i="41"/>
  <c r="AB26" i="41"/>
  <c r="CT26" i="41"/>
  <c r="AB11" i="41"/>
  <c r="J12" i="41"/>
  <c r="AB15" i="41"/>
  <c r="AB19" i="41"/>
  <c r="AB23" i="41"/>
  <c r="DV26" i="41"/>
  <c r="G29" i="41"/>
  <c r="G33" i="41"/>
  <c r="G37" i="41"/>
  <c r="G41" i="41"/>
  <c r="G45" i="41"/>
  <c r="AB39" i="41"/>
  <c r="AP40" i="41"/>
  <c r="AB43" i="41"/>
  <c r="AB47" i="41"/>
  <c r="GU47" i="41"/>
  <c r="AI28" i="41"/>
  <c r="AI32" i="41"/>
  <c r="AI36" i="41"/>
  <c r="H42" i="41"/>
  <c r="M42" i="41" s="1"/>
  <c r="HB47" i="41"/>
  <c r="G50" i="41"/>
  <c r="G62" i="41"/>
  <c r="AI64" i="41"/>
  <c r="AB56" i="41"/>
  <c r="AB60" i="41"/>
  <c r="AI49" i="41"/>
  <c r="G51" i="41"/>
  <c r="AI53" i="41"/>
  <c r="G55" i="41"/>
  <c r="K57" i="41"/>
  <c r="AI57" i="41"/>
  <c r="G59" i="41"/>
  <c r="K61" i="41"/>
  <c r="AI61" i="41"/>
  <c r="G63" i="41"/>
  <c r="H59" i="41"/>
  <c r="H63" i="41"/>
  <c r="G64" i="41"/>
  <c r="K64" i="41"/>
  <c r="AW64" i="41"/>
  <c r="HW78" i="41"/>
  <c r="J79" i="41"/>
  <c r="AB65" i="41"/>
  <c r="H67" i="41"/>
  <c r="H71" i="41"/>
  <c r="AB73" i="41"/>
  <c r="AB77" i="41"/>
  <c r="H79" i="41"/>
  <c r="I79" i="41"/>
  <c r="BD79" i="41"/>
  <c r="CM79" i="41"/>
  <c r="DO79" i="41"/>
  <c r="EX79" i="41"/>
  <c r="HI79" i="41"/>
  <c r="BK80" i="41"/>
  <c r="FZ80" i="41"/>
  <c r="AB81" i="41"/>
  <c r="G68" i="41"/>
  <c r="I71" i="41"/>
  <c r="G72" i="41"/>
  <c r="AI74" i="41"/>
  <c r="AB66" i="41"/>
  <c r="H68" i="41"/>
  <c r="AB70" i="41"/>
  <c r="H72" i="41"/>
  <c r="AB74" i="41"/>
  <c r="J75" i="41"/>
  <c r="H76" i="41"/>
  <c r="AB78" i="41"/>
  <c r="DH79" i="41"/>
  <c r="HB79" i="41"/>
  <c r="BD80" i="41"/>
  <c r="I81" i="41"/>
  <c r="I68" i="41"/>
  <c r="G69" i="41"/>
  <c r="I72" i="41"/>
  <c r="J80" i="41"/>
  <c r="HW80" i="41"/>
  <c r="BY81" i="41"/>
  <c r="H69" i="41"/>
  <c r="H73" i="41"/>
  <c r="H77" i="41"/>
  <c r="HW79" i="41"/>
  <c r="BY80" i="41"/>
  <c r="K80" i="41"/>
  <c r="H80" i="41"/>
  <c r="DA80" i="41"/>
  <c r="EC80" i="41"/>
  <c r="HP80" i="41"/>
  <c r="BR81" i="41"/>
  <c r="G79" i="41"/>
  <c r="K79" i="41"/>
  <c r="BK79" i="41"/>
  <c r="FE79" i="41"/>
  <c r="HP79" i="41"/>
  <c r="G80" i="41"/>
  <c r="AP80" i="41"/>
  <c r="BR80" i="41"/>
  <c r="FE80" i="41"/>
  <c r="G81" i="41"/>
  <c r="DO84" i="41"/>
  <c r="AB88" i="41"/>
  <c r="K90" i="41"/>
  <c r="GU90" i="41"/>
  <c r="U91" i="41"/>
  <c r="EX92" i="41"/>
  <c r="HW92" i="41"/>
  <c r="AI93" i="41"/>
  <c r="EQ93" i="41"/>
  <c r="HI93" i="41"/>
  <c r="CF94" i="41"/>
  <c r="AI95" i="41"/>
  <c r="BR95" i="41"/>
  <c r="EX97" i="41"/>
  <c r="AB83" i="41"/>
  <c r="GG85" i="41"/>
  <c r="DA87" i="41"/>
  <c r="G89" i="41"/>
  <c r="EQ90" i="41"/>
  <c r="BK92" i="41"/>
  <c r="GG92" i="41"/>
  <c r="AP94" i="41"/>
  <c r="GU94" i="41"/>
  <c r="BK96" i="41"/>
  <c r="DV96" i="41"/>
  <c r="HB96" i="41"/>
  <c r="G82" i="41"/>
  <c r="EC85" i="41"/>
  <c r="G86" i="41"/>
  <c r="DA93" i="41"/>
  <c r="FL93" i="41"/>
  <c r="HB93" i="41"/>
  <c r="FL94" i="41"/>
  <c r="FL95" i="41"/>
  <c r="GU95" i="41"/>
  <c r="AB96" i="41"/>
  <c r="DO96" i="41"/>
  <c r="G97" i="41"/>
  <c r="AB84" i="41"/>
  <c r="BY85" i="41"/>
  <c r="H86" i="41"/>
  <c r="AB87" i="41"/>
  <c r="FS88" i="41"/>
  <c r="U90" i="41"/>
  <c r="AI90" i="41"/>
  <c r="I91" i="41"/>
  <c r="HI91" i="41"/>
  <c r="K92" i="41"/>
  <c r="CT92" i="41"/>
  <c r="U93" i="41"/>
  <c r="BD93" i="41"/>
  <c r="EC93" i="41"/>
  <c r="AI94" i="41"/>
  <c r="BR94" i="41"/>
  <c r="U85" i="41"/>
  <c r="K86" i="41"/>
  <c r="GU86" i="41"/>
  <c r="H88" i="41"/>
  <c r="DO88" i="41"/>
  <c r="FE91" i="41"/>
  <c r="EC92" i="41"/>
  <c r="HB92" i="41"/>
  <c r="J94" i="41"/>
  <c r="EC94" i="41"/>
  <c r="GN94" i="41"/>
  <c r="HW94" i="41"/>
  <c r="CF95" i="41"/>
  <c r="DV95" i="41"/>
  <c r="G96" i="41"/>
  <c r="DH97" i="41"/>
  <c r="GN97" i="41"/>
  <c r="H83" i="41"/>
  <c r="EQ86" i="41"/>
  <c r="H94" i="41"/>
  <c r="CT94" i="41"/>
  <c r="U95" i="41"/>
  <c r="L95" i="41"/>
  <c r="EX95" i="41"/>
  <c r="HP95" i="41"/>
  <c r="HW96" i="41"/>
  <c r="DA97" i="41"/>
  <c r="HW84" i="41"/>
  <c r="CM86" i="41"/>
  <c r="EC89" i="41"/>
  <c r="AW91" i="41"/>
  <c r="G92" i="41"/>
  <c r="AW93" i="41"/>
  <c r="EX93" i="41"/>
  <c r="GG93" i="41"/>
  <c r="G94" i="41"/>
  <c r="U94" i="41"/>
  <c r="CM94" i="41"/>
  <c r="EX94" i="41"/>
  <c r="K95" i="41"/>
  <c r="H95" i="41"/>
  <c r="FZ95" i="41"/>
  <c r="AI96" i="41"/>
  <c r="HP96" i="41"/>
  <c r="FS84" i="41"/>
  <c r="AI86" i="41"/>
  <c r="I87" i="41"/>
  <c r="HI87" i="41"/>
  <c r="BY89" i="41"/>
  <c r="DO92" i="41"/>
  <c r="GU92" i="41"/>
  <c r="G93" i="41"/>
  <c r="BY93" i="41"/>
  <c r="DH93" i="41"/>
  <c r="AP96" i="41"/>
  <c r="DA94" i="41"/>
  <c r="EQ97" i="41"/>
  <c r="EQ99" i="41"/>
  <c r="GG100" i="41"/>
  <c r="J101" i="41"/>
  <c r="AW101" i="41"/>
  <c r="U102" i="41"/>
  <c r="BK102" i="41"/>
  <c r="BK103" i="41"/>
  <c r="GG103" i="41"/>
  <c r="AW94" i="41"/>
  <c r="G95" i="41"/>
  <c r="HW95" i="41"/>
  <c r="CM97" i="41"/>
  <c r="CF99" i="41"/>
  <c r="HW99" i="41"/>
  <c r="AW100" i="41"/>
  <c r="AB101" i="41"/>
  <c r="GU101" i="41"/>
  <c r="EC104" i="41"/>
  <c r="GN105" i="41"/>
  <c r="G98" i="41"/>
  <c r="I98" i="41"/>
  <c r="HI98" i="41"/>
  <c r="CM99" i="41"/>
  <c r="EC100" i="41"/>
  <c r="AI101" i="41"/>
  <c r="DO101" i="41"/>
  <c r="FE101" i="41"/>
  <c r="AW102" i="41"/>
  <c r="EC102" i="41"/>
  <c r="FS102" i="41"/>
  <c r="DO103" i="41"/>
  <c r="L104" i="41"/>
  <c r="FE104" i="41"/>
  <c r="J105" i="41"/>
  <c r="GU93" i="41"/>
  <c r="DO95" i="41"/>
  <c r="FE98" i="41"/>
  <c r="FS99" i="41"/>
  <c r="HI100" i="41"/>
  <c r="GG96" i="41"/>
  <c r="DA98" i="41"/>
  <c r="AI99" i="41"/>
  <c r="BY100" i="41"/>
  <c r="HW101" i="41"/>
  <c r="FE102" i="41"/>
  <c r="AW103" i="41"/>
  <c r="EQ104" i="41"/>
  <c r="EC96" i="41"/>
  <c r="AW98" i="41"/>
  <c r="G99" i="41"/>
  <c r="FE100" i="41"/>
  <c r="I101" i="41"/>
  <c r="BK101" i="41"/>
  <c r="DA101" i="41"/>
  <c r="G102" i="41"/>
  <c r="BY102" i="41"/>
  <c r="DO102" i="41"/>
  <c r="K103" i="41"/>
  <c r="AB103" i="41"/>
  <c r="DA103" i="41"/>
  <c r="I104" i="41"/>
  <c r="DH104" i="41"/>
  <c r="U106" i="41"/>
  <c r="H106" i="41"/>
  <c r="I94" i="41"/>
  <c r="HI94" i="41"/>
  <c r="BY96" i="41"/>
  <c r="GU99" i="41"/>
  <c r="U100" i="41"/>
  <c r="I100" i="41"/>
  <c r="GU100" i="41"/>
  <c r="BY104" i="41"/>
  <c r="FE94" i="41"/>
  <c r="U96" i="41"/>
  <c r="K97" i="41"/>
  <c r="GU97" i="41"/>
  <c r="FS101" i="41"/>
  <c r="HI101" i="41"/>
  <c r="GG102" i="41"/>
  <c r="HW102" i="41"/>
  <c r="G103" i="41"/>
  <c r="CT103" i="41"/>
  <c r="FE103" i="41"/>
  <c r="GU103" i="41"/>
  <c r="HW103" i="41"/>
  <c r="G104" i="41"/>
  <c r="H104" i="41"/>
  <c r="BK104" i="41"/>
  <c r="DA104" i="41"/>
  <c r="FL104" i="41"/>
  <c r="GU104" i="41"/>
  <c r="G105" i="41"/>
  <c r="EC105" i="41"/>
  <c r="GU105" i="41"/>
  <c r="AI106" i="41"/>
  <c r="EJ106" i="41"/>
  <c r="FS106" i="41"/>
  <c r="AP107" i="41"/>
  <c r="BY107" i="41"/>
  <c r="K108" i="41"/>
  <c r="AW108" i="41"/>
  <c r="FL108" i="41"/>
  <c r="K109" i="41"/>
  <c r="H109" i="41"/>
  <c r="DA109" i="41"/>
  <c r="EC109" i="41"/>
  <c r="L110" i="41"/>
  <c r="EX111" i="41"/>
  <c r="HI111" i="41"/>
  <c r="G113" i="41"/>
  <c r="CF114" i="41"/>
  <c r="EQ114" i="41"/>
  <c r="DA106" i="41"/>
  <c r="GU106" i="41"/>
  <c r="DA107" i="41"/>
  <c r="EQ107" i="41"/>
  <c r="HB107" i="41"/>
  <c r="DA108" i="41"/>
  <c r="AP109" i="41"/>
  <c r="G109" i="41"/>
  <c r="GG109" i="41"/>
  <c r="L111" i="41"/>
  <c r="CM111" i="41"/>
  <c r="HB111" i="41"/>
  <c r="BK112" i="41"/>
  <c r="FS113" i="41"/>
  <c r="U114" i="41"/>
  <c r="I114" i="41"/>
  <c r="EJ114" i="41"/>
  <c r="GU114" i="41"/>
  <c r="U105" i="41"/>
  <c r="I105" i="41"/>
  <c r="BK105" i="41"/>
  <c r="CM105" i="41"/>
  <c r="DV105" i="41"/>
  <c r="FE105" i="41"/>
  <c r="G106" i="41"/>
  <c r="AB106" i="41"/>
  <c r="BK106" i="41"/>
  <c r="FS107" i="41"/>
  <c r="AB108" i="41"/>
  <c r="BY108" i="41"/>
  <c r="FE108" i="41"/>
  <c r="DV109" i="41"/>
  <c r="H110" i="41"/>
  <c r="G111" i="41"/>
  <c r="AB112" i="41"/>
  <c r="G112" i="41"/>
  <c r="BD112" i="41"/>
  <c r="I113" i="41"/>
  <c r="J113" i="41"/>
  <c r="HW113" i="41"/>
  <c r="BY114" i="41"/>
  <c r="GN114" i="41"/>
  <c r="HP104" i="41"/>
  <c r="GG105" i="41"/>
  <c r="HW105" i="41"/>
  <c r="CM106" i="41"/>
  <c r="HW106" i="41"/>
  <c r="G107" i="41"/>
  <c r="EC107" i="41"/>
  <c r="AI108" i="41"/>
  <c r="I108" i="41"/>
  <c r="HI108" i="41"/>
  <c r="BK109" i="41"/>
  <c r="FZ109" i="41"/>
  <c r="G110" i="41"/>
  <c r="CM110" i="41"/>
  <c r="H111" i="41"/>
  <c r="GU111" i="41"/>
  <c r="H112" i="41"/>
  <c r="DH112" i="41"/>
  <c r="FS112" i="41"/>
  <c r="U113" i="41"/>
  <c r="K114" i="41"/>
  <c r="EC114" i="41"/>
  <c r="BY103" i="41"/>
  <c r="K104" i="41"/>
  <c r="K105" i="41"/>
  <c r="AW105" i="41"/>
  <c r="AB111" i="41"/>
  <c r="I111" i="41"/>
  <c r="AW113" i="41"/>
  <c r="H113" i="41"/>
  <c r="DO106" i="41"/>
  <c r="U107" i="41"/>
  <c r="I107" i="41"/>
  <c r="J107" i="41"/>
  <c r="HW107" i="41"/>
  <c r="CM108" i="41"/>
  <c r="FS109" i="41"/>
  <c r="I110" i="41"/>
  <c r="EJ110" i="41"/>
  <c r="GU110" i="41"/>
  <c r="J111" i="41"/>
  <c r="AW111" i="41"/>
  <c r="L112" i="41"/>
  <c r="DA112" i="41"/>
  <c r="AB104" i="41"/>
  <c r="FS104" i="41"/>
  <c r="AB105" i="41"/>
  <c r="K106" i="41"/>
  <c r="K111" i="41"/>
  <c r="DA105" i="41"/>
  <c r="HI106" i="41"/>
  <c r="DO107" i="41"/>
  <c r="HI107" i="41"/>
  <c r="U108" i="41"/>
  <c r="AP108" i="41"/>
  <c r="HW108" i="41"/>
  <c r="BY109" i="41"/>
  <c r="AI110" i="41"/>
  <c r="AI114" i="41"/>
  <c r="I115" i="41"/>
  <c r="G116" i="41"/>
  <c r="AB110" i="41"/>
  <c r="AB114" i="41"/>
  <c r="AB118" i="41"/>
  <c r="H117" i="41"/>
  <c r="AB119" i="41"/>
  <c r="N42" i="41" l="1"/>
  <c r="F42" i="41" s="1"/>
  <c r="M56" i="41"/>
  <c r="N11" i="41"/>
  <c r="M34" i="41"/>
  <c r="N73" i="41"/>
  <c r="F73" i="41" s="1"/>
  <c r="M61" i="41"/>
  <c r="M36" i="41"/>
  <c r="M18" i="41"/>
  <c r="F18" i="41" s="1"/>
  <c r="N49" i="41"/>
  <c r="F49" i="41" s="1"/>
  <c r="M83" i="41"/>
  <c r="N67" i="41"/>
  <c r="F67" i="41" s="1"/>
  <c r="N58" i="41"/>
  <c r="F58" i="41" s="1"/>
  <c r="N77" i="41"/>
  <c r="F77" i="41" s="1"/>
  <c r="N8" i="41"/>
  <c r="N87" i="41"/>
  <c r="F87" i="41" s="1"/>
  <c r="M84" i="41"/>
  <c r="M85" i="41"/>
  <c r="M74" i="41"/>
  <c r="N38" i="41"/>
  <c r="F38" i="41" s="1"/>
  <c r="N22" i="41"/>
  <c r="N26" i="41"/>
  <c r="N118" i="41"/>
  <c r="F118" i="41" s="1"/>
  <c r="N66" i="41"/>
  <c r="F66" i="41" s="1"/>
  <c r="M27" i="41"/>
  <c r="F27" i="41" s="1"/>
  <c r="N32" i="41"/>
  <c r="F32" i="41" s="1"/>
  <c r="N14" i="41"/>
  <c r="M15" i="41"/>
  <c r="F15" i="41" s="1"/>
  <c r="M46" i="41"/>
  <c r="M4" i="41"/>
  <c r="N119" i="41"/>
  <c r="F119" i="41" s="1"/>
  <c r="N70" i="41"/>
  <c r="F70" i="41" s="1"/>
  <c r="M54" i="41"/>
  <c r="M28" i="41"/>
  <c r="F28" i="41" s="1"/>
  <c r="N5" i="41"/>
  <c r="M31" i="41"/>
  <c r="N21" i="41"/>
  <c r="N9" i="41"/>
  <c r="M16" i="41"/>
  <c r="F16" i="41" s="1"/>
  <c r="M17" i="41"/>
  <c r="F17" i="41" s="1"/>
  <c r="M47" i="41"/>
  <c r="N39" i="41"/>
  <c r="F39" i="41" s="1"/>
  <c r="M38" i="41"/>
  <c r="M22" i="41"/>
  <c r="F22" i="41" s="1"/>
  <c r="M9" i="41"/>
  <c r="F9" i="41" s="1"/>
  <c r="N100" i="41"/>
  <c r="F100" i="41" s="1"/>
  <c r="M58" i="41"/>
  <c r="M40" i="41"/>
  <c r="N65" i="41"/>
  <c r="F65" i="41" s="1"/>
  <c r="N15" i="41"/>
  <c r="M75" i="41"/>
  <c r="M39" i="41"/>
  <c r="N16" i="41"/>
  <c r="M70" i="41"/>
  <c r="M21" i="41"/>
  <c r="F21" i="41" s="1"/>
  <c r="N90" i="41"/>
  <c r="F90" i="41" s="1"/>
  <c r="M26" i="41"/>
  <c r="F26" i="41" s="1"/>
  <c r="M49" i="41"/>
  <c r="N117" i="41"/>
  <c r="F117" i="41" s="1"/>
  <c r="N47" i="41"/>
  <c r="F47" i="41" s="1"/>
  <c r="N56" i="41"/>
  <c r="F56" i="41" s="1"/>
  <c r="M43" i="41"/>
  <c r="N53" i="41"/>
  <c r="F53" i="41" s="1"/>
  <c r="N30" i="41"/>
  <c r="F30" i="41" s="1"/>
  <c r="N19" i="41"/>
  <c r="M5" i="41"/>
  <c r="F5" i="41" s="1"/>
  <c r="N13" i="41"/>
  <c r="M87" i="41"/>
  <c r="M118" i="41"/>
  <c r="N78" i="41"/>
  <c r="F78" i="41" s="1"/>
  <c r="N48" i="41"/>
  <c r="F48" i="41" s="1"/>
  <c r="M119" i="41"/>
  <c r="M115" i="41"/>
  <c r="N60" i="41"/>
  <c r="F60" i="41" s="1"/>
  <c r="M35" i="41"/>
  <c r="M66" i="41"/>
  <c r="N74" i="41"/>
  <c r="F74" i="41" s="1"/>
  <c r="N31" i="41"/>
  <c r="F31" i="41" s="1"/>
  <c r="N114" i="41"/>
  <c r="F114" i="41" s="1"/>
  <c r="M117" i="41"/>
  <c r="N85" i="41"/>
  <c r="F85" i="41" s="1"/>
  <c r="M52" i="41"/>
  <c r="N25" i="41"/>
  <c r="M23" i="41"/>
  <c r="F23" i="41" s="1"/>
  <c r="CM1" i="41"/>
  <c r="N27" i="41"/>
  <c r="GN1" i="41"/>
  <c r="FE1" i="41"/>
  <c r="DA1" i="41"/>
  <c r="BD1" i="41"/>
  <c r="M77" i="41"/>
  <c r="HB1" i="41"/>
  <c r="M32" i="41"/>
  <c r="EJ1" i="41"/>
  <c r="N52" i="41"/>
  <c r="F52" i="41" s="1"/>
  <c r="FS1" i="41"/>
  <c r="GG1" i="41"/>
  <c r="BY1" i="41"/>
  <c r="M78" i="41"/>
  <c r="J1" i="41"/>
  <c r="M14" i="41"/>
  <c r="F14" i="41" s="1"/>
  <c r="CF1" i="41"/>
  <c r="AP1" i="41"/>
  <c r="AW1" i="41"/>
  <c r="N83" i="41"/>
  <c r="F83" i="41" s="1"/>
  <c r="M108" i="41"/>
  <c r="AB1" i="41"/>
  <c r="GU1" i="41"/>
  <c r="DH1" i="41"/>
  <c r="CT1" i="41"/>
  <c r="N71" i="41"/>
  <c r="F71" i="41" s="1"/>
  <c r="N76" i="41"/>
  <c r="F76" i="41" s="1"/>
  <c r="FZ1" i="41"/>
  <c r="N61" i="41"/>
  <c r="F61" i="41" s="1"/>
  <c r="M53" i="41"/>
  <c r="M10" i="41"/>
  <c r="F10" i="41" s="1"/>
  <c r="BR1" i="41"/>
  <c r="BK1" i="41"/>
  <c r="EX1" i="41"/>
  <c r="N88" i="41"/>
  <c r="F88" i="41" s="1"/>
  <c r="N4" i="41"/>
  <c r="I1" i="41"/>
  <c r="L1" i="41"/>
  <c r="N91" i="41"/>
  <c r="F91" i="41" s="1"/>
  <c r="M65" i="41"/>
  <c r="M48" i="41"/>
  <c r="M19" i="41"/>
  <c r="F19" i="41" s="1"/>
  <c r="M13" i="41"/>
  <c r="F13" i="41" s="1"/>
  <c r="N115" i="41"/>
  <c r="F115" i="41" s="1"/>
  <c r="FL1" i="41"/>
  <c r="M60" i="41"/>
  <c r="M30" i="41"/>
  <c r="AI1" i="41"/>
  <c r="M11" i="41"/>
  <c r="F11" i="41" s="1"/>
  <c r="N6" i="41"/>
  <c r="EC1" i="41"/>
  <c r="N57" i="41"/>
  <c r="F57" i="41" s="1"/>
  <c r="M25" i="41"/>
  <c r="F25" i="41" s="1"/>
  <c r="HW1" i="41"/>
  <c r="EQ1" i="41"/>
  <c r="M101" i="41"/>
  <c r="DV1" i="41"/>
  <c r="HP1" i="41"/>
  <c r="DO1" i="41"/>
  <c r="HI1" i="41"/>
  <c r="N44" i="41"/>
  <c r="F44" i="41" s="1"/>
  <c r="M98" i="41"/>
  <c r="N98" i="41"/>
  <c r="F98" i="41" s="1"/>
  <c r="N109" i="41"/>
  <c r="F109" i="41" s="1"/>
  <c r="M109" i="41"/>
  <c r="N99" i="41"/>
  <c r="F99" i="41" s="1"/>
  <c r="M99" i="41"/>
  <c r="N95" i="41"/>
  <c r="F95" i="41" s="1"/>
  <c r="M95" i="41"/>
  <c r="M100" i="41"/>
  <c r="M96" i="41"/>
  <c r="N96" i="41"/>
  <c r="F96" i="41" s="1"/>
  <c r="N97" i="41"/>
  <c r="F97" i="41" s="1"/>
  <c r="M97" i="41"/>
  <c r="M79" i="41"/>
  <c r="N79" i="41"/>
  <c r="F79" i="41" s="1"/>
  <c r="M71" i="41"/>
  <c r="N64" i="41"/>
  <c r="F64" i="41" s="1"/>
  <c r="M64" i="41"/>
  <c r="N50" i="41"/>
  <c r="F50" i="41" s="1"/>
  <c r="M50" i="41"/>
  <c r="N33" i="41"/>
  <c r="F33" i="41" s="1"/>
  <c r="M33" i="41"/>
  <c r="M103" i="41"/>
  <c r="N103" i="41"/>
  <c r="F103" i="41" s="1"/>
  <c r="M94" i="41"/>
  <c r="N94" i="41"/>
  <c r="F94" i="41" s="1"/>
  <c r="M86" i="41"/>
  <c r="N86" i="41"/>
  <c r="F86" i="41" s="1"/>
  <c r="N72" i="41"/>
  <c r="F72" i="41" s="1"/>
  <c r="M72" i="41"/>
  <c r="M76" i="41"/>
  <c r="N63" i="41"/>
  <c r="F63" i="41" s="1"/>
  <c r="M63" i="41"/>
  <c r="M24" i="41"/>
  <c r="F24" i="41" s="1"/>
  <c r="N24" i="41"/>
  <c r="N7" i="41"/>
  <c r="M7" i="41"/>
  <c r="F7" i="41" s="1"/>
  <c r="N69" i="41"/>
  <c r="F69" i="41" s="1"/>
  <c r="M69" i="41"/>
  <c r="N51" i="41"/>
  <c r="F51" i="41" s="1"/>
  <c r="M51" i="41"/>
  <c r="N45" i="41"/>
  <c r="F45" i="41" s="1"/>
  <c r="M45" i="41"/>
  <c r="N29" i="41"/>
  <c r="F29" i="41" s="1"/>
  <c r="M29" i="41"/>
  <c r="H1" i="41"/>
  <c r="U1" i="41"/>
  <c r="M6" i="41"/>
  <c r="F6" i="41" s="1"/>
  <c r="M114" i="41"/>
  <c r="M102" i="41"/>
  <c r="N102" i="41"/>
  <c r="F102" i="41" s="1"/>
  <c r="N82" i="41"/>
  <c r="F82" i="41" s="1"/>
  <c r="M82" i="41"/>
  <c r="N80" i="41"/>
  <c r="F80" i="41" s="1"/>
  <c r="M80" i="41"/>
  <c r="M90" i="41"/>
  <c r="N68" i="41"/>
  <c r="F68" i="41" s="1"/>
  <c r="M68" i="41"/>
  <c r="M91" i="41"/>
  <c r="N75" i="41"/>
  <c r="F75" i="41" s="1"/>
  <c r="M20" i="41"/>
  <c r="F20" i="41" s="1"/>
  <c r="N20" i="41"/>
  <c r="M8" i="41"/>
  <c r="F8" i="41" s="1"/>
  <c r="M112" i="41"/>
  <c r="N112" i="41"/>
  <c r="F112" i="41" s="1"/>
  <c r="M107" i="41"/>
  <c r="N107" i="41"/>
  <c r="F107" i="41" s="1"/>
  <c r="N111" i="41"/>
  <c r="F111" i="41" s="1"/>
  <c r="M111" i="41"/>
  <c r="N113" i="41"/>
  <c r="F113" i="41" s="1"/>
  <c r="M113" i="41"/>
  <c r="M104" i="41"/>
  <c r="N104" i="41"/>
  <c r="F104" i="41" s="1"/>
  <c r="M89" i="41"/>
  <c r="N89" i="41"/>
  <c r="F89" i="41" s="1"/>
  <c r="N59" i="41"/>
  <c r="F59" i="41" s="1"/>
  <c r="M59" i="41"/>
  <c r="N41" i="41"/>
  <c r="F41" i="41" s="1"/>
  <c r="M41" i="41"/>
  <c r="N108" i="41"/>
  <c r="F108" i="41" s="1"/>
  <c r="N110" i="41"/>
  <c r="F110" i="41" s="1"/>
  <c r="M110" i="41"/>
  <c r="M106" i="41"/>
  <c r="N106" i="41"/>
  <c r="F106" i="41" s="1"/>
  <c r="N92" i="41"/>
  <c r="F92" i="41" s="1"/>
  <c r="M92" i="41"/>
  <c r="N101" i="41"/>
  <c r="F101" i="41" s="1"/>
  <c r="M73" i="41"/>
  <c r="K1" i="41"/>
  <c r="N105" i="41"/>
  <c r="F105" i="41" s="1"/>
  <c r="M105" i="41"/>
  <c r="M57" i="41"/>
  <c r="N37" i="41"/>
  <c r="F37" i="41" s="1"/>
  <c r="M37" i="41"/>
  <c r="M12" i="41"/>
  <c r="F12" i="41" s="1"/>
  <c r="N12" i="41"/>
  <c r="G1" i="41"/>
  <c r="N81" i="41"/>
  <c r="F81" i="41" s="1"/>
  <c r="M81" i="41"/>
  <c r="M116" i="41"/>
  <c r="N116" i="41"/>
  <c r="F116" i="41" s="1"/>
  <c r="M93" i="41"/>
  <c r="N93" i="41"/>
  <c r="F93" i="41" s="1"/>
  <c r="M88" i="41"/>
  <c r="N55" i="41"/>
  <c r="F55" i="41" s="1"/>
  <c r="M55" i="41"/>
  <c r="N62" i="41"/>
  <c r="F62" i="41" s="1"/>
  <c r="M62" i="41"/>
  <c r="N10" i="41"/>
  <c r="M1" i="41" l="1"/>
  <c r="N1" i="41"/>
  <c r="F4" i="41"/>
  <c r="F1" i="41" s="1"/>
  <c r="D11" i="40" l="1"/>
  <c r="D9" i="39"/>
  <c r="D8" i="39"/>
  <c r="L6" i="39"/>
  <c r="H9" i="39" s="1"/>
  <c r="D6" i="39"/>
  <c r="D5" i="39"/>
  <c r="D4" i="39"/>
  <c r="D11" i="39"/>
  <c r="D7" i="39" l="1"/>
  <c r="D10" i="39"/>
  <c r="CV194" i="2" l="1"/>
  <c r="CX194" i="2" s="1"/>
  <c r="CS194" i="2"/>
  <c r="CU194" i="2" s="1"/>
  <c r="CP194" i="2"/>
  <c r="CR194" i="2" s="1"/>
  <c r="CM194" i="2"/>
  <c r="CO194" i="2" s="1"/>
  <c r="CJ194" i="2"/>
  <c r="CL194" i="2" s="1"/>
  <c r="CG194" i="2"/>
  <c r="CI194" i="2" s="1"/>
  <c r="CD194" i="2"/>
  <c r="CF194" i="2" s="1"/>
  <c r="CA194" i="2"/>
  <c r="CC194" i="2" s="1"/>
  <c r="BX194" i="2"/>
  <c r="BZ194" i="2" s="1"/>
  <c r="BU194" i="2"/>
  <c r="BW194" i="2" s="1"/>
  <c r="BR194" i="2"/>
  <c r="BT194" i="2" s="1"/>
  <c r="BO194" i="2"/>
  <c r="BQ194" i="2" s="1"/>
  <c r="BL194" i="2"/>
  <c r="BN194" i="2" s="1"/>
  <c r="BI194" i="2"/>
  <c r="BK194" i="2" s="1"/>
  <c r="BF194" i="2"/>
  <c r="BH194" i="2" s="1"/>
  <c r="BC194" i="2"/>
  <c r="BE194" i="2" s="1"/>
  <c r="AZ194" i="2"/>
  <c r="BB194" i="2" s="1"/>
  <c r="AW194" i="2"/>
  <c r="AY194" i="2" s="1"/>
  <c r="AT194" i="2"/>
  <c r="AV194" i="2" s="1"/>
  <c r="AQ194" i="2"/>
  <c r="AS194" i="2" s="1"/>
  <c r="AN194" i="2"/>
  <c r="AP194" i="2" s="1"/>
  <c r="AK194" i="2"/>
  <c r="AM194" i="2" s="1"/>
  <c r="AH194" i="2"/>
  <c r="AJ194" i="2" s="1"/>
  <c r="AE194" i="2"/>
  <c r="AG194" i="2" s="1"/>
  <c r="AB194" i="2"/>
  <c r="AD194" i="2" s="1"/>
  <c r="Y194" i="2"/>
  <c r="AA194" i="2" s="1"/>
  <c r="V194" i="2"/>
  <c r="X194" i="2" s="1"/>
  <c r="S194" i="2"/>
  <c r="U194" i="2" s="1"/>
  <c r="P194" i="2"/>
  <c r="R194" i="2" s="1"/>
  <c r="M194" i="2"/>
  <c r="O194" i="2" s="1"/>
  <c r="J194" i="2"/>
  <c r="L194" i="2" s="1"/>
  <c r="G194" i="2"/>
  <c r="CV189" i="2"/>
  <c r="CX189" i="2" s="1"/>
  <c r="CS189" i="2"/>
  <c r="CU189" i="2" s="1"/>
  <c r="CP189" i="2"/>
  <c r="CR189" i="2" s="1"/>
  <c r="CM189" i="2"/>
  <c r="CO189" i="2" s="1"/>
  <c r="CJ189" i="2"/>
  <c r="CL189" i="2" s="1"/>
  <c r="CG189" i="2"/>
  <c r="CI189" i="2" s="1"/>
  <c r="CD189" i="2"/>
  <c r="CF189" i="2" s="1"/>
  <c r="CA189" i="2"/>
  <c r="CC189" i="2" s="1"/>
  <c r="BX189" i="2"/>
  <c r="BZ189" i="2" s="1"/>
  <c r="BU189" i="2"/>
  <c r="BW189" i="2" s="1"/>
  <c r="BR189" i="2"/>
  <c r="BT189" i="2" s="1"/>
  <c r="BO189" i="2"/>
  <c r="BQ189" i="2" s="1"/>
  <c r="BL189" i="2"/>
  <c r="BN189" i="2" s="1"/>
  <c r="BI189" i="2"/>
  <c r="BK189" i="2" s="1"/>
  <c r="BF189" i="2"/>
  <c r="BH189" i="2" s="1"/>
  <c r="BC189" i="2"/>
  <c r="BE189" i="2" s="1"/>
  <c r="AZ189" i="2"/>
  <c r="BB189" i="2" s="1"/>
  <c r="AW189" i="2"/>
  <c r="AY189" i="2" s="1"/>
  <c r="AT189" i="2"/>
  <c r="AV189" i="2" s="1"/>
  <c r="AQ189" i="2"/>
  <c r="AS189" i="2" s="1"/>
  <c r="AN189" i="2"/>
  <c r="AP189" i="2" s="1"/>
  <c r="AK189" i="2"/>
  <c r="AM189" i="2" s="1"/>
  <c r="AH189" i="2"/>
  <c r="AJ189" i="2" s="1"/>
  <c r="AE189" i="2"/>
  <c r="AG189" i="2" s="1"/>
  <c r="AB189" i="2"/>
  <c r="AD189" i="2" s="1"/>
  <c r="Y189" i="2"/>
  <c r="AA189" i="2" s="1"/>
  <c r="V189" i="2"/>
  <c r="X189" i="2" s="1"/>
  <c r="S189" i="2"/>
  <c r="U189" i="2" s="1"/>
  <c r="P189" i="2"/>
  <c r="R189" i="2" s="1"/>
  <c r="M189" i="2"/>
  <c r="O189" i="2" s="1"/>
  <c r="J189" i="2"/>
  <c r="L189" i="2" s="1"/>
  <c r="G189" i="2"/>
  <c r="CV188" i="2"/>
  <c r="CX188" i="2" s="1"/>
  <c r="CS188" i="2"/>
  <c r="CU188" i="2" s="1"/>
  <c r="CP188" i="2"/>
  <c r="CR188" i="2" s="1"/>
  <c r="CM188" i="2"/>
  <c r="CO188" i="2" s="1"/>
  <c r="CJ188" i="2"/>
  <c r="CL188" i="2" s="1"/>
  <c r="CG188" i="2"/>
  <c r="CI188" i="2" s="1"/>
  <c r="CD188" i="2"/>
  <c r="CF188" i="2" s="1"/>
  <c r="CA188" i="2"/>
  <c r="CC188" i="2" s="1"/>
  <c r="BX188" i="2"/>
  <c r="BZ188" i="2" s="1"/>
  <c r="BU188" i="2"/>
  <c r="BW188" i="2" s="1"/>
  <c r="BR188" i="2"/>
  <c r="BT188" i="2" s="1"/>
  <c r="BO188" i="2"/>
  <c r="BQ188" i="2" s="1"/>
  <c r="BL188" i="2"/>
  <c r="BN188" i="2" s="1"/>
  <c r="BI188" i="2"/>
  <c r="BK188" i="2" s="1"/>
  <c r="BF188" i="2"/>
  <c r="BH188" i="2" s="1"/>
  <c r="BC188" i="2"/>
  <c r="BE188" i="2" s="1"/>
  <c r="AZ188" i="2"/>
  <c r="BB188" i="2" s="1"/>
  <c r="AW188" i="2"/>
  <c r="AY188" i="2" s="1"/>
  <c r="AT188" i="2"/>
  <c r="AV188" i="2" s="1"/>
  <c r="AQ188" i="2"/>
  <c r="AS188" i="2" s="1"/>
  <c r="AN188" i="2"/>
  <c r="AP188" i="2" s="1"/>
  <c r="AK188" i="2"/>
  <c r="AM188" i="2" s="1"/>
  <c r="AH188" i="2"/>
  <c r="AJ188" i="2" s="1"/>
  <c r="AE188" i="2"/>
  <c r="AG188" i="2" s="1"/>
  <c r="AB188" i="2"/>
  <c r="AD188" i="2" s="1"/>
  <c r="Y188" i="2"/>
  <c r="AA188" i="2" s="1"/>
  <c r="V188" i="2"/>
  <c r="X188" i="2" s="1"/>
  <c r="S188" i="2"/>
  <c r="U188" i="2" s="1"/>
  <c r="P188" i="2"/>
  <c r="R188" i="2" s="1"/>
  <c r="M188" i="2"/>
  <c r="O188" i="2" s="1"/>
  <c r="J188" i="2"/>
  <c r="L188" i="2" s="1"/>
  <c r="G188" i="2"/>
  <c r="CV193" i="2"/>
  <c r="CX193" i="2" s="1"/>
  <c r="CS193" i="2"/>
  <c r="CU193" i="2" s="1"/>
  <c r="CP193" i="2"/>
  <c r="CR193" i="2" s="1"/>
  <c r="CM193" i="2"/>
  <c r="CO193" i="2" s="1"/>
  <c r="CJ193" i="2"/>
  <c r="CL193" i="2" s="1"/>
  <c r="CG193" i="2"/>
  <c r="CI193" i="2" s="1"/>
  <c r="CD193" i="2"/>
  <c r="CF193" i="2" s="1"/>
  <c r="CA193" i="2"/>
  <c r="CC193" i="2" s="1"/>
  <c r="BX193" i="2"/>
  <c r="BZ193" i="2" s="1"/>
  <c r="BU193" i="2"/>
  <c r="BW193" i="2" s="1"/>
  <c r="BR193" i="2"/>
  <c r="BT193" i="2" s="1"/>
  <c r="BO193" i="2"/>
  <c r="BQ193" i="2" s="1"/>
  <c r="BL193" i="2"/>
  <c r="BN193" i="2" s="1"/>
  <c r="BI193" i="2"/>
  <c r="BK193" i="2" s="1"/>
  <c r="BF193" i="2"/>
  <c r="BH193" i="2" s="1"/>
  <c r="BC193" i="2"/>
  <c r="BE193" i="2" s="1"/>
  <c r="AZ193" i="2"/>
  <c r="BB193" i="2" s="1"/>
  <c r="AW193" i="2"/>
  <c r="AY193" i="2" s="1"/>
  <c r="AT193" i="2"/>
  <c r="AV193" i="2" s="1"/>
  <c r="AQ193" i="2"/>
  <c r="AS193" i="2" s="1"/>
  <c r="AN193" i="2"/>
  <c r="AP193" i="2" s="1"/>
  <c r="AK193" i="2"/>
  <c r="AM193" i="2" s="1"/>
  <c r="AH193" i="2"/>
  <c r="AJ193" i="2" s="1"/>
  <c r="AE193" i="2"/>
  <c r="AG193" i="2" s="1"/>
  <c r="AB193" i="2"/>
  <c r="AD193" i="2" s="1"/>
  <c r="Y193" i="2"/>
  <c r="AA193" i="2" s="1"/>
  <c r="V193" i="2"/>
  <c r="X193" i="2" s="1"/>
  <c r="S193" i="2"/>
  <c r="U193" i="2" s="1"/>
  <c r="P193" i="2"/>
  <c r="R193" i="2" s="1"/>
  <c r="M193" i="2"/>
  <c r="O193" i="2" s="1"/>
  <c r="J193" i="2"/>
  <c r="L193" i="2" s="1"/>
  <c r="G193" i="2"/>
  <c r="CV192" i="2"/>
  <c r="CX192" i="2" s="1"/>
  <c r="CS192" i="2"/>
  <c r="CU192" i="2" s="1"/>
  <c r="CP192" i="2"/>
  <c r="CR192" i="2" s="1"/>
  <c r="CM192" i="2"/>
  <c r="CO192" i="2" s="1"/>
  <c r="CJ192" i="2"/>
  <c r="CL192" i="2" s="1"/>
  <c r="CG192" i="2"/>
  <c r="CI192" i="2" s="1"/>
  <c r="CD192" i="2"/>
  <c r="CF192" i="2" s="1"/>
  <c r="CA192" i="2"/>
  <c r="CC192" i="2" s="1"/>
  <c r="BX192" i="2"/>
  <c r="BZ192" i="2" s="1"/>
  <c r="BU192" i="2"/>
  <c r="BW192" i="2" s="1"/>
  <c r="BR192" i="2"/>
  <c r="BT192" i="2" s="1"/>
  <c r="BO192" i="2"/>
  <c r="BQ192" i="2" s="1"/>
  <c r="BL192" i="2"/>
  <c r="BN192" i="2" s="1"/>
  <c r="BI192" i="2"/>
  <c r="BK192" i="2" s="1"/>
  <c r="BF192" i="2"/>
  <c r="BH192" i="2" s="1"/>
  <c r="BC192" i="2"/>
  <c r="BE192" i="2" s="1"/>
  <c r="AZ192" i="2"/>
  <c r="BB192" i="2" s="1"/>
  <c r="AW192" i="2"/>
  <c r="AY192" i="2" s="1"/>
  <c r="AT192" i="2"/>
  <c r="AV192" i="2" s="1"/>
  <c r="AQ192" i="2"/>
  <c r="AS192" i="2" s="1"/>
  <c r="AN192" i="2"/>
  <c r="AP192" i="2" s="1"/>
  <c r="AK192" i="2"/>
  <c r="AM192" i="2" s="1"/>
  <c r="AH192" i="2"/>
  <c r="AJ192" i="2" s="1"/>
  <c r="AE192" i="2"/>
  <c r="AG192" i="2" s="1"/>
  <c r="AB192" i="2"/>
  <c r="AD192" i="2" s="1"/>
  <c r="Y192" i="2"/>
  <c r="AA192" i="2" s="1"/>
  <c r="V192" i="2"/>
  <c r="X192" i="2" s="1"/>
  <c r="S192" i="2"/>
  <c r="U192" i="2" s="1"/>
  <c r="P192" i="2"/>
  <c r="R192" i="2" s="1"/>
  <c r="M192" i="2"/>
  <c r="O192" i="2" s="1"/>
  <c r="J192" i="2"/>
  <c r="L192" i="2" s="1"/>
  <c r="G192" i="2"/>
  <c r="I192" i="2" s="1"/>
  <c r="CV191" i="2"/>
  <c r="CX191" i="2" s="1"/>
  <c r="CS191" i="2"/>
  <c r="CU191" i="2" s="1"/>
  <c r="CP191" i="2"/>
  <c r="CR191" i="2" s="1"/>
  <c r="CM191" i="2"/>
  <c r="CO191" i="2" s="1"/>
  <c r="CJ191" i="2"/>
  <c r="CL191" i="2" s="1"/>
  <c r="CG191" i="2"/>
  <c r="CI191" i="2" s="1"/>
  <c r="CD191" i="2"/>
  <c r="CF191" i="2" s="1"/>
  <c r="CA191" i="2"/>
  <c r="CC191" i="2" s="1"/>
  <c r="BX191" i="2"/>
  <c r="BZ191" i="2" s="1"/>
  <c r="BU191" i="2"/>
  <c r="BW191" i="2" s="1"/>
  <c r="BR191" i="2"/>
  <c r="BT191" i="2" s="1"/>
  <c r="BO191" i="2"/>
  <c r="BQ191" i="2" s="1"/>
  <c r="BL191" i="2"/>
  <c r="BN191" i="2" s="1"/>
  <c r="BI191" i="2"/>
  <c r="BK191" i="2" s="1"/>
  <c r="BF191" i="2"/>
  <c r="BH191" i="2" s="1"/>
  <c r="BC191" i="2"/>
  <c r="BE191" i="2" s="1"/>
  <c r="AZ191" i="2"/>
  <c r="BB191" i="2" s="1"/>
  <c r="AW191" i="2"/>
  <c r="AY191" i="2" s="1"/>
  <c r="AT191" i="2"/>
  <c r="AV191" i="2" s="1"/>
  <c r="AQ191" i="2"/>
  <c r="AS191" i="2" s="1"/>
  <c r="AN191" i="2"/>
  <c r="AP191" i="2" s="1"/>
  <c r="AK191" i="2"/>
  <c r="AM191" i="2" s="1"/>
  <c r="AH191" i="2"/>
  <c r="AJ191" i="2" s="1"/>
  <c r="AE191" i="2"/>
  <c r="AG191" i="2" s="1"/>
  <c r="AB191" i="2"/>
  <c r="AD191" i="2" s="1"/>
  <c r="Y191" i="2"/>
  <c r="AA191" i="2" s="1"/>
  <c r="V191" i="2"/>
  <c r="X191" i="2" s="1"/>
  <c r="S191" i="2"/>
  <c r="U191" i="2" s="1"/>
  <c r="P191" i="2"/>
  <c r="R191" i="2" s="1"/>
  <c r="M191" i="2"/>
  <c r="O191" i="2" s="1"/>
  <c r="J191" i="2"/>
  <c r="L191" i="2" s="1"/>
  <c r="G191" i="2"/>
  <c r="I191" i="2" s="1"/>
  <c r="CV190" i="2"/>
  <c r="CX190" i="2" s="1"/>
  <c r="CS190" i="2"/>
  <c r="CU190" i="2" s="1"/>
  <c r="CP190" i="2"/>
  <c r="CR190" i="2" s="1"/>
  <c r="CM190" i="2"/>
  <c r="CO190" i="2" s="1"/>
  <c r="CJ190" i="2"/>
  <c r="CL190" i="2" s="1"/>
  <c r="CG190" i="2"/>
  <c r="CI190" i="2" s="1"/>
  <c r="CD190" i="2"/>
  <c r="CF190" i="2" s="1"/>
  <c r="CA190" i="2"/>
  <c r="CC190" i="2" s="1"/>
  <c r="BX190" i="2"/>
  <c r="BZ190" i="2" s="1"/>
  <c r="BU190" i="2"/>
  <c r="BW190" i="2" s="1"/>
  <c r="BR190" i="2"/>
  <c r="BT190" i="2" s="1"/>
  <c r="BO190" i="2"/>
  <c r="BQ190" i="2" s="1"/>
  <c r="BL190" i="2"/>
  <c r="BN190" i="2" s="1"/>
  <c r="BI190" i="2"/>
  <c r="BK190" i="2" s="1"/>
  <c r="BF190" i="2"/>
  <c r="BH190" i="2" s="1"/>
  <c r="BC190" i="2"/>
  <c r="BE190" i="2" s="1"/>
  <c r="AZ190" i="2"/>
  <c r="BB190" i="2" s="1"/>
  <c r="AW190" i="2"/>
  <c r="AY190" i="2" s="1"/>
  <c r="AT190" i="2"/>
  <c r="AV190" i="2" s="1"/>
  <c r="AQ190" i="2"/>
  <c r="AS190" i="2" s="1"/>
  <c r="AN190" i="2"/>
  <c r="AP190" i="2" s="1"/>
  <c r="AK190" i="2"/>
  <c r="AM190" i="2" s="1"/>
  <c r="AH190" i="2"/>
  <c r="AJ190" i="2" s="1"/>
  <c r="AE190" i="2"/>
  <c r="AG190" i="2" s="1"/>
  <c r="AB190" i="2"/>
  <c r="AD190" i="2" s="1"/>
  <c r="Y190" i="2"/>
  <c r="AA190" i="2" s="1"/>
  <c r="V190" i="2"/>
  <c r="X190" i="2" s="1"/>
  <c r="S190" i="2"/>
  <c r="U190" i="2" s="1"/>
  <c r="P190" i="2"/>
  <c r="M190" i="2"/>
  <c r="O190" i="2" s="1"/>
  <c r="J190" i="2"/>
  <c r="L190" i="2" s="1"/>
  <c r="G190" i="2"/>
  <c r="I190" i="2" s="1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17" i="2"/>
  <c r="CS118" i="2"/>
  <c r="CS119" i="2"/>
  <c r="CS120" i="2"/>
  <c r="CS121" i="2"/>
  <c r="CS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61" i="2"/>
  <c r="CS162" i="2"/>
  <c r="CS163" i="2"/>
  <c r="CS164" i="2"/>
  <c r="CS165" i="2"/>
  <c r="CS166" i="2"/>
  <c r="CS167" i="2"/>
  <c r="CS168" i="2"/>
  <c r="CS169" i="2"/>
  <c r="CS170" i="2"/>
  <c r="CS171" i="2"/>
  <c r="CS172" i="2"/>
  <c r="CS173" i="2"/>
  <c r="CS174" i="2"/>
  <c r="CS175" i="2"/>
  <c r="CS176" i="2"/>
  <c r="CS177" i="2"/>
  <c r="CS178" i="2"/>
  <c r="CS179" i="2"/>
  <c r="CS180" i="2"/>
  <c r="CS181" i="2"/>
  <c r="CS182" i="2"/>
  <c r="CU182" i="2" s="1"/>
  <c r="CS183" i="2"/>
  <c r="CU183" i="2" s="1"/>
  <c r="CS184" i="2"/>
  <c r="CS185" i="2"/>
  <c r="CS186" i="2"/>
  <c r="CU186" i="2" s="1"/>
  <c r="CS187" i="2"/>
  <c r="CU187" i="2" s="1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G167" i="2"/>
  <c r="CG168" i="2"/>
  <c r="CG169" i="2"/>
  <c r="CG170" i="2"/>
  <c r="CG171" i="2"/>
  <c r="CG172" i="2"/>
  <c r="CG173" i="2"/>
  <c r="CG174" i="2"/>
  <c r="CG175" i="2"/>
  <c r="CG176" i="2"/>
  <c r="CG177" i="2"/>
  <c r="CG178" i="2"/>
  <c r="CG179" i="2"/>
  <c r="CG180" i="2"/>
  <c r="CG181" i="2"/>
  <c r="CG182" i="2"/>
  <c r="CI182" i="2" s="1"/>
  <c r="CG183" i="2"/>
  <c r="CI183" i="2" s="1"/>
  <c r="CG184" i="2"/>
  <c r="CG185" i="2"/>
  <c r="CI185" i="2" s="1"/>
  <c r="CG186" i="2"/>
  <c r="CI186" i="2" s="1"/>
  <c r="CG187" i="2"/>
  <c r="CI187" i="2" s="1"/>
  <c r="CG5" i="2"/>
  <c r="CJ5" i="2"/>
  <c r="CV187" i="2"/>
  <c r="CX187" i="2" s="1"/>
  <c r="CP187" i="2"/>
  <c r="CR187" i="2" s="1"/>
  <c r="CM187" i="2"/>
  <c r="CO187" i="2" s="1"/>
  <c r="CJ187" i="2"/>
  <c r="CL187" i="2" s="1"/>
  <c r="CD187" i="2"/>
  <c r="CF187" i="2" s="1"/>
  <c r="CA187" i="2"/>
  <c r="CC187" i="2" s="1"/>
  <c r="BX187" i="2"/>
  <c r="BZ187" i="2" s="1"/>
  <c r="BU187" i="2"/>
  <c r="BW187" i="2" s="1"/>
  <c r="BR187" i="2"/>
  <c r="BT187" i="2" s="1"/>
  <c r="BO187" i="2"/>
  <c r="BQ187" i="2" s="1"/>
  <c r="BL187" i="2"/>
  <c r="BN187" i="2" s="1"/>
  <c r="BI187" i="2"/>
  <c r="BK187" i="2" s="1"/>
  <c r="BF187" i="2"/>
  <c r="BH187" i="2" s="1"/>
  <c r="BC187" i="2"/>
  <c r="BE187" i="2" s="1"/>
  <c r="AZ187" i="2"/>
  <c r="BB187" i="2" s="1"/>
  <c r="AW187" i="2"/>
  <c r="AY187" i="2" s="1"/>
  <c r="AT187" i="2"/>
  <c r="AV187" i="2" s="1"/>
  <c r="AQ187" i="2"/>
  <c r="AS187" i="2" s="1"/>
  <c r="AN187" i="2"/>
  <c r="AP187" i="2" s="1"/>
  <c r="AK187" i="2"/>
  <c r="AM187" i="2" s="1"/>
  <c r="AH187" i="2"/>
  <c r="AJ187" i="2" s="1"/>
  <c r="AE187" i="2"/>
  <c r="AG187" i="2" s="1"/>
  <c r="AB187" i="2"/>
  <c r="AD187" i="2" s="1"/>
  <c r="Y187" i="2"/>
  <c r="AA187" i="2" s="1"/>
  <c r="V187" i="2"/>
  <c r="X187" i="2" s="1"/>
  <c r="S187" i="2"/>
  <c r="U187" i="2" s="1"/>
  <c r="P187" i="2"/>
  <c r="R187" i="2" s="1"/>
  <c r="M187" i="2"/>
  <c r="O187" i="2" s="1"/>
  <c r="J187" i="2"/>
  <c r="L187" i="2" s="1"/>
  <c r="G187" i="2"/>
  <c r="C178" i="2"/>
  <c r="CV186" i="2"/>
  <c r="CX186" i="2" s="1"/>
  <c r="CP186" i="2"/>
  <c r="CR186" i="2" s="1"/>
  <c r="CM186" i="2"/>
  <c r="CO186" i="2" s="1"/>
  <c r="CJ186" i="2"/>
  <c r="CL186" i="2" s="1"/>
  <c r="CD186" i="2"/>
  <c r="CF186" i="2" s="1"/>
  <c r="CA186" i="2"/>
  <c r="CC186" i="2" s="1"/>
  <c r="BX186" i="2"/>
  <c r="BZ186" i="2" s="1"/>
  <c r="BU186" i="2"/>
  <c r="BW186" i="2" s="1"/>
  <c r="BR186" i="2"/>
  <c r="BT186" i="2" s="1"/>
  <c r="BO186" i="2"/>
  <c r="BQ186" i="2" s="1"/>
  <c r="BL186" i="2"/>
  <c r="BN186" i="2" s="1"/>
  <c r="BI186" i="2"/>
  <c r="BK186" i="2" s="1"/>
  <c r="BF186" i="2"/>
  <c r="BH186" i="2" s="1"/>
  <c r="BC186" i="2"/>
  <c r="BE186" i="2" s="1"/>
  <c r="AZ186" i="2"/>
  <c r="BB186" i="2" s="1"/>
  <c r="AW186" i="2"/>
  <c r="AY186" i="2" s="1"/>
  <c r="AT186" i="2"/>
  <c r="AV186" i="2" s="1"/>
  <c r="AQ186" i="2"/>
  <c r="AS186" i="2" s="1"/>
  <c r="AN186" i="2"/>
  <c r="AP186" i="2" s="1"/>
  <c r="AK186" i="2"/>
  <c r="AM186" i="2" s="1"/>
  <c r="AH186" i="2"/>
  <c r="AJ186" i="2" s="1"/>
  <c r="AE186" i="2"/>
  <c r="AG186" i="2" s="1"/>
  <c r="AB186" i="2"/>
  <c r="AD186" i="2" s="1"/>
  <c r="Y186" i="2"/>
  <c r="AA186" i="2" s="1"/>
  <c r="V186" i="2"/>
  <c r="X186" i="2" s="1"/>
  <c r="S186" i="2"/>
  <c r="U186" i="2" s="1"/>
  <c r="P186" i="2"/>
  <c r="R186" i="2" s="1"/>
  <c r="M186" i="2"/>
  <c r="O186" i="2" s="1"/>
  <c r="J186" i="2"/>
  <c r="L186" i="2" s="1"/>
  <c r="G186" i="2"/>
  <c r="CV185" i="2"/>
  <c r="CX185" i="2" s="1"/>
  <c r="CU185" i="2"/>
  <c r="CP185" i="2"/>
  <c r="CR185" i="2" s="1"/>
  <c r="CM185" i="2"/>
  <c r="CO185" i="2" s="1"/>
  <c r="CJ185" i="2"/>
  <c r="CL185" i="2" s="1"/>
  <c r="CD185" i="2"/>
  <c r="CF185" i="2" s="1"/>
  <c r="CA185" i="2"/>
  <c r="CC185" i="2" s="1"/>
  <c r="BX185" i="2"/>
  <c r="BZ185" i="2" s="1"/>
  <c r="BU185" i="2"/>
  <c r="BW185" i="2" s="1"/>
  <c r="BR185" i="2"/>
  <c r="BT185" i="2" s="1"/>
  <c r="BO185" i="2"/>
  <c r="BQ185" i="2" s="1"/>
  <c r="BL185" i="2"/>
  <c r="BN185" i="2" s="1"/>
  <c r="BI185" i="2"/>
  <c r="BK185" i="2" s="1"/>
  <c r="BF185" i="2"/>
  <c r="BH185" i="2" s="1"/>
  <c r="BC185" i="2"/>
  <c r="BE185" i="2" s="1"/>
  <c r="AZ185" i="2"/>
  <c r="BB185" i="2" s="1"/>
  <c r="AW185" i="2"/>
  <c r="AY185" i="2" s="1"/>
  <c r="AT185" i="2"/>
  <c r="AV185" i="2" s="1"/>
  <c r="AQ185" i="2"/>
  <c r="AS185" i="2" s="1"/>
  <c r="AN185" i="2"/>
  <c r="AP185" i="2" s="1"/>
  <c r="AK185" i="2"/>
  <c r="AM185" i="2" s="1"/>
  <c r="AH185" i="2"/>
  <c r="AJ185" i="2" s="1"/>
  <c r="AE185" i="2"/>
  <c r="AG185" i="2" s="1"/>
  <c r="AB185" i="2"/>
  <c r="AD185" i="2" s="1"/>
  <c r="Y185" i="2"/>
  <c r="AA185" i="2" s="1"/>
  <c r="V185" i="2"/>
  <c r="X185" i="2" s="1"/>
  <c r="S185" i="2"/>
  <c r="U185" i="2" s="1"/>
  <c r="P185" i="2"/>
  <c r="R185" i="2" s="1"/>
  <c r="M185" i="2"/>
  <c r="O185" i="2" s="1"/>
  <c r="J185" i="2"/>
  <c r="L185" i="2" s="1"/>
  <c r="G185" i="2"/>
  <c r="C184" i="2"/>
  <c r="CV184" i="2"/>
  <c r="CX184" i="2" s="1"/>
  <c r="CP184" i="2"/>
  <c r="CM184" i="2"/>
  <c r="CJ184" i="2"/>
  <c r="CD184" i="2"/>
  <c r="CA184" i="2"/>
  <c r="BX184" i="2"/>
  <c r="BU184" i="2"/>
  <c r="BR184" i="2"/>
  <c r="BO184" i="2"/>
  <c r="BL184" i="2"/>
  <c r="BI184" i="2"/>
  <c r="BF184" i="2"/>
  <c r="BC184" i="2"/>
  <c r="AZ184" i="2"/>
  <c r="AW184" i="2"/>
  <c r="AT184" i="2"/>
  <c r="AQ184" i="2"/>
  <c r="AN184" i="2"/>
  <c r="AK184" i="2"/>
  <c r="AH184" i="2"/>
  <c r="AE184" i="2"/>
  <c r="AB184" i="2"/>
  <c r="Y184" i="2"/>
  <c r="V184" i="2"/>
  <c r="S184" i="2"/>
  <c r="P184" i="2"/>
  <c r="M184" i="2"/>
  <c r="J184" i="2"/>
  <c r="G184" i="2"/>
  <c r="CV183" i="2"/>
  <c r="CX183" i="2" s="1"/>
  <c r="CP183" i="2"/>
  <c r="CR183" i="2" s="1"/>
  <c r="CM183" i="2"/>
  <c r="CO183" i="2" s="1"/>
  <c r="CJ183" i="2"/>
  <c r="CL183" i="2" s="1"/>
  <c r="CD183" i="2"/>
  <c r="CF183" i="2" s="1"/>
  <c r="CA183" i="2"/>
  <c r="CC183" i="2" s="1"/>
  <c r="BX183" i="2"/>
  <c r="BZ183" i="2" s="1"/>
  <c r="BU183" i="2"/>
  <c r="BW183" i="2" s="1"/>
  <c r="BR183" i="2"/>
  <c r="BT183" i="2" s="1"/>
  <c r="BO183" i="2"/>
  <c r="BQ183" i="2" s="1"/>
  <c r="BL183" i="2"/>
  <c r="BN183" i="2" s="1"/>
  <c r="BI183" i="2"/>
  <c r="BK183" i="2" s="1"/>
  <c r="BF183" i="2"/>
  <c r="BH183" i="2" s="1"/>
  <c r="BC183" i="2"/>
  <c r="BE183" i="2" s="1"/>
  <c r="AZ183" i="2"/>
  <c r="BB183" i="2" s="1"/>
  <c r="AW183" i="2"/>
  <c r="AY183" i="2" s="1"/>
  <c r="AT183" i="2"/>
  <c r="AV183" i="2" s="1"/>
  <c r="AQ183" i="2"/>
  <c r="AS183" i="2" s="1"/>
  <c r="AN183" i="2"/>
  <c r="AP183" i="2" s="1"/>
  <c r="AK183" i="2"/>
  <c r="AM183" i="2" s="1"/>
  <c r="AH183" i="2"/>
  <c r="AJ183" i="2" s="1"/>
  <c r="AE183" i="2"/>
  <c r="AG183" i="2" s="1"/>
  <c r="AB183" i="2"/>
  <c r="AD183" i="2" s="1"/>
  <c r="Y183" i="2"/>
  <c r="AA183" i="2" s="1"/>
  <c r="V183" i="2"/>
  <c r="X183" i="2" s="1"/>
  <c r="S183" i="2"/>
  <c r="U183" i="2" s="1"/>
  <c r="P183" i="2"/>
  <c r="R183" i="2" s="1"/>
  <c r="M183" i="2"/>
  <c r="O183" i="2" s="1"/>
  <c r="J183" i="2"/>
  <c r="L183" i="2" s="1"/>
  <c r="G183" i="2"/>
  <c r="I183" i="2" s="1"/>
  <c r="CV182" i="2"/>
  <c r="CX182" i="2" s="1"/>
  <c r="CP182" i="2"/>
  <c r="CR182" i="2" s="1"/>
  <c r="CM182" i="2"/>
  <c r="CO182" i="2" s="1"/>
  <c r="CJ182" i="2"/>
  <c r="CL182" i="2" s="1"/>
  <c r="CD182" i="2"/>
  <c r="CF182" i="2" s="1"/>
  <c r="CA182" i="2"/>
  <c r="CC182" i="2" s="1"/>
  <c r="BX182" i="2"/>
  <c r="BZ182" i="2" s="1"/>
  <c r="BU182" i="2"/>
  <c r="BW182" i="2" s="1"/>
  <c r="BR182" i="2"/>
  <c r="BT182" i="2" s="1"/>
  <c r="BO182" i="2"/>
  <c r="BQ182" i="2" s="1"/>
  <c r="BL182" i="2"/>
  <c r="BN182" i="2" s="1"/>
  <c r="BI182" i="2"/>
  <c r="BK182" i="2" s="1"/>
  <c r="BF182" i="2"/>
  <c r="BH182" i="2" s="1"/>
  <c r="BC182" i="2"/>
  <c r="BE182" i="2" s="1"/>
  <c r="AZ182" i="2"/>
  <c r="BB182" i="2" s="1"/>
  <c r="AW182" i="2"/>
  <c r="AY182" i="2" s="1"/>
  <c r="AT182" i="2"/>
  <c r="AV182" i="2" s="1"/>
  <c r="AQ182" i="2"/>
  <c r="AS182" i="2" s="1"/>
  <c r="AN182" i="2"/>
  <c r="AP182" i="2" s="1"/>
  <c r="AK182" i="2"/>
  <c r="AM182" i="2" s="1"/>
  <c r="AH182" i="2"/>
  <c r="AJ182" i="2" s="1"/>
  <c r="AE182" i="2"/>
  <c r="AG182" i="2" s="1"/>
  <c r="AB182" i="2"/>
  <c r="AD182" i="2" s="1"/>
  <c r="Y182" i="2"/>
  <c r="AA182" i="2" s="1"/>
  <c r="V182" i="2"/>
  <c r="X182" i="2" s="1"/>
  <c r="S182" i="2"/>
  <c r="U182" i="2" s="1"/>
  <c r="P182" i="2"/>
  <c r="R182" i="2" s="1"/>
  <c r="M182" i="2"/>
  <c r="O182" i="2" s="1"/>
  <c r="J182" i="2"/>
  <c r="L182" i="2" s="1"/>
  <c r="G182" i="2"/>
  <c r="BK184" i="2" l="1"/>
  <c r="AA184" i="2"/>
  <c r="L184" i="2"/>
  <c r="AV184" i="2"/>
  <c r="R184" i="2"/>
  <c r="BB184" i="2"/>
  <c r="CF184" i="2"/>
  <c r="D188" i="2"/>
  <c r="F188" i="2" s="1"/>
  <c r="AJ184" i="2"/>
  <c r="BT184" i="2"/>
  <c r="AM184" i="2"/>
  <c r="BW184" i="2"/>
  <c r="AG184" i="2"/>
  <c r="BQ184" i="2"/>
  <c r="AP184" i="2"/>
  <c r="BZ184" i="2"/>
  <c r="AS184" i="2"/>
  <c r="CC184" i="2"/>
  <c r="D193" i="2"/>
  <c r="F193" i="2" s="1"/>
  <c r="D194" i="2"/>
  <c r="F194" i="2" s="1"/>
  <c r="O184" i="2"/>
  <c r="AY184" i="2"/>
  <c r="U184" i="2"/>
  <c r="BE184" i="2"/>
  <c r="D190" i="2"/>
  <c r="F190" i="2" s="1"/>
  <c r="X184" i="2"/>
  <c r="BH184" i="2"/>
  <c r="D189" i="2"/>
  <c r="F189" i="2" s="1"/>
  <c r="AD184" i="2"/>
  <c r="BN184" i="2"/>
  <c r="I194" i="2"/>
  <c r="I189" i="2"/>
  <c r="I188" i="2"/>
  <c r="R190" i="2"/>
  <c r="I193" i="2"/>
  <c r="D191" i="2"/>
  <c r="F191" i="2" s="1"/>
  <c r="D192" i="2"/>
  <c r="F192" i="2" s="1"/>
  <c r="D187" i="2"/>
  <c r="F187" i="2" s="1"/>
  <c r="I187" i="2"/>
  <c r="D186" i="2"/>
  <c r="F186" i="2" s="1"/>
  <c r="I186" i="2"/>
  <c r="D185" i="2"/>
  <c r="F185" i="2" s="1"/>
  <c r="I185" i="2"/>
  <c r="D184" i="2"/>
  <c r="F184" i="2" s="1"/>
  <c r="CI184" i="2"/>
  <c r="CL184" i="2"/>
  <c r="CO184" i="2"/>
  <c r="CR184" i="2"/>
  <c r="CU184" i="2"/>
  <c r="I184" i="2"/>
  <c r="D183" i="2"/>
  <c r="F183" i="2" s="1"/>
  <c r="D182" i="2"/>
  <c r="F182" i="2" s="1"/>
  <c r="I182" i="2"/>
  <c r="C180" i="2" l="1"/>
  <c r="C181" i="2"/>
  <c r="G181" i="2"/>
  <c r="I181" i="2" s="1"/>
  <c r="J181" i="2"/>
  <c r="M181" i="2"/>
  <c r="O181" i="2" s="1"/>
  <c r="P181" i="2"/>
  <c r="R181" i="2" s="1"/>
  <c r="S181" i="2"/>
  <c r="U181" i="2" s="1"/>
  <c r="V181" i="2"/>
  <c r="X181" i="2" s="1"/>
  <c r="Y181" i="2"/>
  <c r="AA181" i="2" s="1"/>
  <c r="AB181" i="2"/>
  <c r="AE181" i="2"/>
  <c r="AG181" i="2" s="1"/>
  <c r="AH181" i="2"/>
  <c r="AJ181" i="2" s="1"/>
  <c r="AK181" i="2"/>
  <c r="AM181" i="2" s="1"/>
  <c r="AN181" i="2"/>
  <c r="AP181" i="2" s="1"/>
  <c r="AQ181" i="2"/>
  <c r="AS181" i="2" s="1"/>
  <c r="AT181" i="2"/>
  <c r="AV181" i="2" s="1"/>
  <c r="AW181" i="2"/>
  <c r="AZ181" i="2"/>
  <c r="BB181" i="2" s="1"/>
  <c r="BC181" i="2"/>
  <c r="BE181" i="2" s="1"/>
  <c r="BF181" i="2"/>
  <c r="BH181" i="2" s="1"/>
  <c r="BI181" i="2"/>
  <c r="BK181" i="2" s="1"/>
  <c r="BL181" i="2"/>
  <c r="BN181" i="2" s="1"/>
  <c r="BO181" i="2"/>
  <c r="BQ181" i="2" s="1"/>
  <c r="BR181" i="2"/>
  <c r="BT181" i="2" s="1"/>
  <c r="BU181" i="2"/>
  <c r="BW181" i="2" s="1"/>
  <c r="BX181" i="2"/>
  <c r="BZ181" i="2" s="1"/>
  <c r="CA181" i="2"/>
  <c r="CC181" i="2" s="1"/>
  <c r="CD181" i="2"/>
  <c r="CF181" i="2" s="1"/>
  <c r="CI181" i="2"/>
  <c r="CJ181" i="2"/>
  <c r="CL181" i="2" s="1"/>
  <c r="CM181" i="2"/>
  <c r="CO181" i="2" s="1"/>
  <c r="CP181" i="2"/>
  <c r="CR181" i="2" s="1"/>
  <c r="CU181" i="2"/>
  <c r="CV181" i="2"/>
  <c r="CX181" i="2" s="1"/>
  <c r="C179" i="2"/>
  <c r="CV180" i="2"/>
  <c r="CX180" i="2" s="1"/>
  <c r="CP180" i="2"/>
  <c r="CM180" i="2"/>
  <c r="CO180" i="2" s="1"/>
  <c r="CJ180" i="2"/>
  <c r="CI180" i="2"/>
  <c r="CD180" i="2"/>
  <c r="CF180" i="2" s="1"/>
  <c r="CA180" i="2"/>
  <c r="CC180" i="2" s="1"/>
  <c r="BX180" i="2"/>
  <c r="BZ180" i="2" s="1"/>
  <c r="BU180" i="2"/>
  <c r="BR180" i="2"/>
  <c r="BT180" i="2" s="1"/>
  <c r="BO180" i="2"/>
  <c r="BQ180" i="2" s="1"/>
  <c r="BL180" i="2"/>
  <c r="BN180" i="2" s="1"/>
  <c r="BI180" i="2"/>
  <c r="BK180" i="2" s="1"/>
  <c r="BF180" i="2"/>
  <c r="BH180" i="2" s="1"/>
  <c r="BC180" i="2"/>
  <c r="BE180" i="2" s="1"/>
  <c r="AZ180" i="2"/>
  <c r="BB180" i="2" s="1"/>
  <c r="AW180" i="2"/>
  <c r="AT180" i="2"/>
  <c r="AV180" i="2" s="1"/>
  <c r="AQ180" i="2"/>
  <c r="AS180" i="2" s="1"/>
  <c r="AN180" i="2"/>
  <c r="AP180" i="2" s="1"/>
  <c r="AK180" i="2"/>
  <c r="AM180" i="2" s="1"/>
  <c r="AH180" i="2"/>
  <c r="AJ180" i="2" s="1"/>
  <c r="AE180" i="2"/>
  <c r="AG180" i="2" s="1"/>
  <c r="AB180" i="2"/>
  <c r="AD180" i="2" s="1"/>
  <c r="Y180" i="2"/>
  <c r="V180" i="2"/>
  <c r="X180" i="2" s="1"/>
  <c r="S180" i="2"/>
  <c r="U180" i="2" s="1"/>
  <c r="P180" i="2"/>
  <c r="R180" i="2" s="1"/>
  <c r="M180" i="2"/>
  <c r="O180" i="2" s="1"/>
  <c r="J180" i="2"/>
  <c r="L180" i="2" s="1"/>
  <c r="G180" i="2"/>
  <c r="G179" i="2"/>
  <c r="J179" i="2"/>
  <c r="L179" i="2" s="1"/>
  <c r="M179" i="2"/>
  <c r="O179" i="2" s="1"/>
  <c r="P179" i="2"/>
  <c r="R179" i="2" s="1"/>
  <c r="S179" i="2"/>
  <c r="U179" i="2" s="1"/>
  <c r="V179" i="2"/>
  <c r="X179" i="2" s="1"/>
  <c r="Y179" i="2"/>
  <c r="AA179" i="2" s="1"/>
  <c r="AB179" i="2"/>
  <c r="AD179" i="2" s="1"/>
  <c r="AE179" i="2"/>
  <c r="AG179" i="2" s="1"/>
  <c r="AH179" i="2"/>
  <c r="AJ179" i="2" s="1"/>
  <c r="AK179" i="2"/>
  <c r="AM179" i="2" s="1"/>
  <c r="AN179" i="2"/>
  <c r="AP179" i="2" s="1"/>
  <c r="AQ179" i="2"/>
  <c r="AS179" i="2" s="1"/>
  <c r="AT179" i="2"/>
  <c r="AV179" i="2" s="1"/>
  <c r="AW179" i="2"/>
  <c r="AY179" i="2" s="1"/>
  <c r="AZ179" i="2"/>
  <c r="BB179" i="2" s="1"/>
  <c r="BC179" i="2"/>
  <c r="BE179" i="2" s="1"/>
  <c r="BF179" i="2"/>
  <c r="BH179" i="2" s="1"/>
  <c r="BI179" i="2"/>
  <c r="BK179" i="2" s="1"/>
  <c r="BL179" i="2"/>
  <c r="BN179" i="2" s="1"/>
  <c r="BO179" i="2"/>
  <c r="BQ179" i="2" s="1"/>
  <c r="BR179" i="2"/>
  <c r="BT179" i="2" s="1"/>
  <c r="BU179" i="2"/>
  <c r="BW179" i="2" s="1"/>
  <c r="BX179" i="2"/>
  <c r="BZ179" i="2" s="1"/>
  <c r="CA179" i="2"/>
  <c r="CC179" i="2" s="1"/>
  <c r="CD179" i="2"/>
  <c r="CF179" i="2" s="1"/>
  <c r="CI179" i="2"/>
  <c r="CJ179" i="2"/>
  <c r="CL179" i="2" s="1"/>
  <c r="CM179" i="2"/>
  <c r="CO179" i="2" s="1"/>
  <c r="CP179" i="2"/>
  <c r="CR179" i="2" s="1"/>
  <c r="CU179" i="2"/>
  <c r="CV179" i="2"/>
  <c r="CX179" i="2" s="1"/>
  <c r="CV178" i="2"/>
  <c r="CX178" i="2" s="1"/>
  <c r="CP178" i="2"/>
  <c r="CR178" i="2" s="1"/>
  <c r="CM178" i="2"/>
  <c r="CO178" i="2" s="1"/>
  <c r="CJ178" i="2"/>
  <c r="CL178" i="2" s="1"/>
  <c r="CI178" i="2"/>
  <c r="CD178" i="2"/>
  <c r="CF178" i="2" s="1"/>
  <c r="CA178" i="2"/>
  <c r="CC178" i="2" s="1"/>
  <c r="BX178" i="2"/>
  <c r="BZ178" i="2" s="1"/>
  <c r="BU178" i="2"/>
  <c r="BW178" i="2" s="1"/>
  <c r="BR178" i="2"/>
  <c r="BT178" i="2" s="1"/>
  <c r="BO178" i="2"/>
  <c r="BQ178" i="2" s="1"/>
  <c r="BL178" i="2"/>
  <c r="BN178" i="2" s="1"/>
  <c r="BI178" i="2"/>
  <c r="BK178" i="2" s="1"/>
  <c r="BF178" i="2"/>
  <c r="BH178" i="2" s="1"/>
  <c r="BC178" i="2"/>
  <c r="BE178" i="2" s="1"/>
  <c r="AZ178" i="2"/>
  <c r="BB178" i="2" s="1"/>
  <c r="AW178" i="2"/>
  <c r="AY178" i="2" s="1"/>
  <c r="AT178" i="2"/>
  <c r="AV178" i="2" s="1"/>
  <c r="AQ178" i="2"/>
  <c r="AS178" i="2" s="1"/>
  <c r="AN178" i="2"/>
  <c r="AP178" i="2" s="1"/>
  <c r="AK178" i="2"/>
  <c r="AM178" i="2" s="1"/>
  <c r="AH178" i="2"/>
  <c r="AJ178" i="2" s="1"/>
  <c r="AE178" i="2"/>
  <c r="AG178" i="2" s="1"/>
  <c r="AB178" i="2"/>
  <c r="AD178" i="2" s="1"/>
  <c r="Y178" i="2"/>
  <c r="AA178" i="2" s="1"/>
  <c r="V178" i="2"/>
  <c r="X178" i="2" s="1"/>
  <c r="S178" i="2"/>
  <c r="U178" i="2" s="1"/>
  <c r="P178" i="2"/>
  <c r="R178" i="2" s="1"/>
  <c r="M178" i="2"/>
  <c r="O178" i="2" s="1"/>
  <c r="J178" i="2"/>
  <c r="L178" i="2" s="1"/>
  <c r="G178" i="2"/>
  <c r="CV177" i="2"/>
  <c r="CX177" i="2" s="1"/>
  <c r="CU177" i="2"/>
  <c r="CP177" i="2"/>
  <c r="CR177" i="2" s="1"/>
  <c r="CM177" i="2"/>
  <c r="CO177" i="2" s="1"/>
  <c r="CJ177" i="2"/>
  <c r="CL177" i="2" s="1"/>
  <c r="CI177" i="2"/>
  <c r="CD177" i="2"/>
  <c r="CF177" i="2" s="1"/>
  <c r="CA177" i="2"/>
  <c r="CC177" i="2" s="1"/>
  <c r="BX177" i="2"/>
  <c r="BZ177" i="2" s="1"/>
  <c r="BU177" i="2"/>
  <c r="BW177" i="2" s="1"/>
  <c r="BR177" i="2"/>
  <c r="BT177" i="2" s="1"/>
  <c r="BO177" i="2"/>
  <c r="BQ177" i="2" s="1"/>
  <c r="BL177" i="2"/>
  <c r="BN177" i="2" s="1"/>
  <c r="BI177" i="2"/>
  <c r="BK177" i="2" s="1"/>
  <c r="BF177" i="2"/>
  <c r="BH177" i="2" s="1"/>
  <c r="BC177" i="2"/>
  <c r="BE177" i="2" s="1"/>
  <c r="AZ177" i="2"/>
  <c r="BB177" i="2" s="1"/>
  <c r="AW177" i="2"/>
  <c r="AY177" i="2" s="1"/>
  <c r="AT177" i="2"/>
  <c r="AV177" i="2" s="1"/>
  <c r="AQ177" i="2"/>
  <c r="AS177" i="2" s="1"/>
  <c r="AN177" i="2"/>
  <c r="AP177" i="2" s="1"/>
  <c r="AK177" i="2"/>
  <c r="AM177" i="2" s="1"/>
  <c r="AH177" i="2"/>
  <c r="AJ177" i="2" s="1"/>
  <c r="AE177" i="2"/>
  <c r="AG177" i="2" s="1"/>
  <c r="AB177" i="2"/>
  <c r="AD177" i="2" s="1"/>
  <c r="Y177" i="2"/>
  <c r="AA177" i="2" s="1"/>
  <c r="V177" i="2"/>
  <c r="X177" i="2" s="1"/>
  <c r="S177" i="2"/>
  <c r="U177" i="2" s="1"/>
  <c r="P177" i="2"/>
  <c r="R177" i="2" s="1"/>
  <c r="M177" i="2"/>
  <c r="O177" i="2" s="1"/>
  <c r="J177" i="2"/>
  <c r="L177" i="2" s="1"/>
  <c r="G177" i="2"/>
  <c r="I177" i="2" s="1"/>
  <c r="CV176" i="2"/>
  <c r="CX176" i="2" s="1"/>
  <c r="CU176" i="2"/>
  <c r="CP176" i="2"/>
  <c r="CR176" i="2" s="1"/>
  <c r="CM176" i="2"/>
  <c r="CO176" i="2" s="1"/>
  <c r="CJ176" i="2"/>
  <c r="CL176" i="2" s="1"/>
  <c r="CI176" i="2"/>
  <c r="CD176" i="2"/>
  <c r="CF176" i="2" s="1"/>
  <c r="CA176" i="2"/>
  <c r="CC176" i="2" s="1"/>
  <c r="BX176" i="2"/>
  <c r="BZ176" i="2" s="1"/>
  <c r="BU176" i="2"/>
  <c r="BW176" i="2" s="1"/>
  <c r="BR176" i="2"/>
  <c r="BT176" i="2" s="1"/>
  <c r="BO176" i="2"/>
  <c r="BQ176" i="2" s="1"/>
  <c r="BL176" i="2"/>
  <c r="BN176" i="2" s="1"/>
  <c r="BI176" i="2"/>
  <c r="BK176" i="2" s="1"/>
  <c r="BF176" i="2"/>
  <c r="BH176" i="2" s="1"/>
  <c r="BC176" i="2"/>
  <c r="BE176" i="2" s="1"/>
  <c r="AZ176" i="2"/>
  <c r="BB176" i="2" s="1"/>
  <c r="AW176" i="2"/>
  <c r="AY176" i="2" s="1"/>
  <c r="AT176" i="2"/>
  <c r="AV176" i="2" s="1"/>
  <c r="AQ176" i="2"/>
  <c r="AS176" i="2" s="1"/>
  <c r="AN176" i="2"/>
  <c r="AP176" i="2" s="1"/>
  <c r="AK176" i="2"/>
  <c r="AM176" i="2" s="1"/>
  <c r="AH176" i="2"/>
  <c r="AJ176" i="2" s="1"/>
  <c r="AE176" i="2"/>
  <c r="AG176" i="2" s="1"/>
  <c r="AB176" i="2"/>
  <c r="AD176" i="2" s="1"/>
  <c r="Y176" i="2"/>
  <c r="AA176" i="2" s="1"/>
  <c r="V176" i="2"/>
  <c r="X176" i="2" s="1"/>
  <c r="S176" i="2"/>
  <c r="U176" i="2" s="1"/>
  <c r="P176" i="2"/>
  <c r="R176" i="2" s="1"/>
  <c r="M176" i="2"/>
  <c r="O176" i="2" s="1"/>
  <c r="J176" i="2"/>
  <c r="L176" i="2" s="1"/>
  <c r="G176" i="2"/>
  <c r="I176" i="2" s="1"/>
  <c r="CV175" i="2"/>
  <c r="CX175" i="2" s="1"/>
  <c r="CU175" i="2"/>
  <c r="CP175" i="2"/>
  <c r="CR175" i="2" s="1"/>
  <c r="CM175" i="2"/>
  <c r="CO175" i="2" s="1"/>
  <c r="CJ175" i="2"/>
  <c r="CL175" i="2" s="1"/>
  <c r="CI175" i="2"/>
  <c r="CD175" i="2"/>
  <c r="CF175" i="2" s="1"/>
  <c r="CA175" i="2"/>
  <c r="CC175" i="2" s="1"/>
  <c r="BX175" i="2"/>
  <c r="BZ175" i="2" s="1"/>
  <c r="BU175" i="2"/>
  <c r="BW175" i="2" s="1"/>
  <c r="BR175" i="2"/>
  <c r="BT175" i="2" s="1"/>
  <c r="BO175" i="2"/>
  <c r="BQ175" i="2" s="1"/>
  <c r="BL175" i="2"/>
  <c r="BN175" i="2" s="1"/>
  <c r="BI175" i="2"/>
  <c r="BK175" i="2" s="1"/>
  <c r="BF175" i="2"/>
  <c r="BH175" i="2" s="1"/>
  <c r="BC175" i="2"/>
  <c r="BE175" i="2" s="1"/>
  <c r="AZ175" i="2"/>
  <c r="BB175" i="2" s="1"/>
  <c r="AW175" i="2"/>
  <c r="AY175" i="2" s="1"/>
  <c r="AT175" i="2"/>
  <c r="AV175" i="2" s="1"/>
  <c r="AQ175" i="2"/>
  <c r="AS175" i="2" s="1"/>
  <c r="AN175" i="2"/>
  <c r="AP175" i="2" s="1"/>
  <c r="AK175" i="2"/>
  <c r="AM175" i="2" s="1"/>
  <c r="AH175" i="2"/>
  <c r="AJ175" i="2" s="1"/>
  <c r="AE175" i="2"/>
  <c r="AG175" i="2" s="1"/>
  <c r="AB175" i="2"/>
  <c r="AD175" i="2" s="1"/>
  <c r="Y175" i="2"/>
  <c r="AA175" i="2" s="1"/>
  <c r="V175" i="2"/>
  <c r="X175" i="2" s="1"/>
  <c r="S175" i="2"/>
  <c r="U175" i="2" s="1"/>
  <c r="P175" i="2"/>
  <c r="R175" i="2" s="1"/>
  <c r="M175" i="2"/>
  <c r="O175" i="2" s="1"/>
  <c r="J175" i="2"/>
  <c r="L175" i="2" s="1"/>
  <c r="G175" i="2"/>
  <c r="I175" i="2" s="1"/>
  <c r="CV174" i="2"/>
  <c r="CX174" i="2" s="1"/>
  <c r="CU174" i="2"/>
  <c r="CP174" i="2"/>
  <c r="CR174" i="2" s="1"/>
  <c r="CM174" i="2"/>
  <c r="CO174" i="2" s="1"/>
  <c r="CJ174" i="2"/>
  <c r="CL174" i="2" s="1"/>
  <c r="CI174" i="2"/>
  <c r="CD174" i="2"/>
  <c r="CF174" i="2" s="1"/>
  <c r="CA174" i="2"/>
  <c r="CC174" i="2" s="1"/>
  <c r="BX174" i="2"/>
  <c r="BZ174" i="2" s="1"/>
  <c r="BU174" i="2"/>
  <c r="BW174" i="2" s="1"/>
  <c r="BR174" i="2"/>
  <c r="BT174" i="2" s="1"/>
  <c r="BO174" i="2"/>
  <c r="BQ174" i="2" s="1"/>
  <c r="BL174" i="2"/>
  <c r="BN174" i="2" s="1"/>
  <c r="BI174" i="2"/>
  <c r="BK174" i="2" s="1"/>
  <c r="BF174" i="2"/>
  <c r="BH174" i="2" s="1"/>
  <c r="BC174" i="2"/>
  <c r="BE174" i="2" s="1"/>
  <c r="AZ174" i="2"/>
  <c r="BB174" i="2" s="1"/>
  <c r="AW174" i="2"/>
  <c r="AY174" i="2" s="1"/>
  <c r="AT174" i="2"/>
  <c r="AV174" i="2" s="1"/>
  <c r="AQ174" i="2"/>
  <c r="AS174" i="2" s="1"/>
  <c r="AN174" i="2"/>
  <c r="AP174" i="2" s="1"/>
  <c r="AK174" i="2"/>
  <c r="AM174" i="2" s="1"/>
  <c r="AH174" i="2"/>
  <c r="AJ174" i="2" s="1"/>
  <c r="AE174" i="2"/>
  <c r="AG174" i="2" s="1"/>
  <c r="AB174" i="2"/>
  <c r="AD174" i="2" s="1"/>
  <c r="Y174" i="2"/>
  <c r="AA174" i="2" s="1"/>
  <c r="V174" i="2"/>
  <c r="X174" i="2" s="1"/>
  <c r="S174" i="2"/>
  <c r="U174" i="2" s="1"/>
  <c r="P174" i="2"/>
  <c r="R174" i="2" s="1"/>
  <c r="M174" i="2"/>
  <c r="O174" i="2" s="1"/>
  <c r="J174" i="2"/>
  <c r="L174" i="2" s="1"/>
  <c r="G174" i="2"/>
  <c r="I174" i="2" s="1"/>
  <c r="CV173" i="2"/>
  <c r="CX173" i="2" s="1"/>
  <c r="CU173" i="2"/>
  <c r="CP173" i="2"/>
  <c r="CR173" i="2" s="1"/>
  <c r="CM173" i="2"/>
  <c r="CO173" i="2" s="1"/>
  <c r="CJ173" i="2"/>
  <c r="CL173" i="2" s="1"/>
  <c r="CI173" i="2"/>
  <c r="CD173" i="2"/>
  <c r="CF173" i="2" s="1"/>
  <c r="CA173" i="2"/>
  <c r="CC173" i="2" s="1"/>
  <c r="BX173" i="2"/>
  <c r="BZ173" i="2" s="1"/>
  <c r="BU173" i="2"/>
  <c r="BW173" i="2" s="1"/>
  <c r="BR173" i="2"/>
  <c r="BT173" i="2" s="1"/>
  <c r="BO173" i="2"/>
  <c r="BQ173" i="2" s="1"/>
  <c r="BL173" i="2"/>
  <c r="BN173" i="2" s="1"/>
  <c r="BI173" i="2"/>
  <c r="BK173" i="2" s="1"/>
  <c r="BF173" i="2"/>
  <c r="BH173" i="2" s="1"/>
  <c r="BC173" i="2"/>
  <c r="BE173" i="2" s="1"/>
  <c r="AZ173" i="2"/>
  <c r="BB173" i="2" s="1"/>
  <c r="AW173" i="2"/>
  <c r="AY173" i="2" s="1"/>
  <c r="AT173" i="2"/>
  <c r="AV173" i="2" s="1"/>
  <c r="AQ173" i="2"/>
  <c r="AS173" i="2" s="1"/>
  <c r="AN173" i="2"/>
  <c r="AP173" i="2" s="1"/>
  <c r="AK173" i="2"/>
  <c r="AM173" i="2" s="1"/>
  <c r="AH173" i="2"/>
  <c r="AJ173" i="2" s="1"/>
  <c r="AE173" i="2"/>
  <c r="AG173" i="2" s="1"/>
  <c r="AB173" i="2"/>
  <c r="AD173" i="2" s="1"/>
  <c r="Y173" i="2"/>
  <c r="AA173" i="2" s="1"/>
  <c r="V173" i="2"/>
  <c r="X173" i="2" s="1"/>
  <c r="S173" i="2"/>
  <c r="U173" i="2" s="1"/>
  <c r="P173" i="2"/>
  <c r="R173" i="2" s="1"/>
  <c r="M173" i="2"/>
  <c r="O173" i="2" s="1"/>
  <c r="J173" i="2"/>
  <c r="L173" i="2" s="1"/>
  <c r="G173" i="2"/>
  <c r="CV172" i="2"/>
  <c r="CX172" i="2" s="1"/>
  <c r="CU172" i="2"/>
  <c r="CP172" i="2"/>
  <c r="CR172" i="2" s="1"/>
  <c r="CM172" i="2"/>
  <c r="CO172" i="2" s="1"/>
  <c r="CJ172" i="2"/>
  <c r="CL172" i="2" s="1"/>
  <c r="CI172" i="2"/>
  <c r="CD172" i="2"/>
  <c r="CF172" i="2" s="1"/>
  <c r="CA172" i="2"/>
  <c r="CC172" i="2" s="1"/>
  <c r="BX172" i="2"/>
  <c r="BZ172" i="2" s="1"/>
  <c r="BU172" i="2"/>
  <c r="BW172" i="2" s="1"/>
  <c r="BR172" i="2"/>
  <c r="BT172" i="2" s="1"/>
  <c r="BO172" i="2"/>
  <c r="BQ172" i="2" s="1"/>
  <c r="BL172" i="2"/>
  <c r="BN172" i="2" s="1"/>
  <c r="BI172" i="2"/>
  <c r="BK172" i="2" s="1"/>
  <c r="BF172" i="2"/>
  <c r="BH172" i="2" s="1"/>
  <c r="BC172" i="2"/>
  <c r="BE172" i="2" s="1"/>
  <c r="AZ172" i="2"/>
  <c r="BB172" i="2" s="1"/>
  <c r="AW172" i="2"/>
  <c r="AY172" i="2" s="1"/>
  <c r="AT172" i="2"/>
  <c r="AV172" i="2" s="1"/>
  <c r="AQ172" i="2"/>
  <c r="AS172" i="2" s="1"/>
  <c r="AN172" i="2"/>
  <c r="AP172" i="2" s="1"/>
  <c r="AK172" i="2"/>
  <c r="AM172" i="2" s="1"/>
  <c r="AH172" i="2"/>
  <c r="AJ172" i="2" s="1"/>
  <c r="AE172" i="2"/>
  <c r="AG172" i="2" s="1"/>
  <c r="AB172" i="2"/>
  <c r="AD172" i="2" s="1"/>
  <c r="Y172" i="2"/>
  <c r="AA172" i="2" s="1"/>
  <c r="V172" i="2"/>
  <c r="X172" i="2" s="1"/>
  <c r="S172" i="2"/>
  <c r="U172" i="2" s="1"/>
  <c r="P172" i="2"/>
  <c r="R172" i="2" s="1"/>
  <c r="M172" i="2"/>
  <c r="J172" i="2"/>
  <c r="L172" i="2" s="1"/>
  <c r="G172" i="2"/>
  <c r="I172" i="2" s="1"/>
  <c r="CV171" i="2"/>
  <c r="CX171" i="2" s="1"/>
  <c r="CU171" i="2"/>
  <c r="CP171" i="2"/>
  <c r="CR171" i="2" s="1"/>
  <c r="CM171" i="2"/>
  <c r="CO171" i="2" s="1"/>
  <c r="CJ171" i="2"/>
  <c r="CL171" i="2" s="1"/>
  <c r="CI171" i="2"/>
  <c r="CD171" i="2"/>
  <c r="CF171" i="2" s="1"/>
  <c r="CA171" i="2"/>
  <c r="CC171" i="2" s="1"/>
  <c r="BX171" i="2"/>
  <c r="BZ171" i="2" s="1"/>
  <c r="BU171" i="2"/>
  <c r="BW171" i="2" s="1"/>
  <c r="BR171" i="2"/>
  <c r="BT171" i="2" s="1"/>
  <c r="BO171" i="2"/>
  <c r="BQ171" i="2" s="1"/>
  <c r="BL171" i="2"/>
  <c r="BN171" i="2" s="1"/>
  <c r="BI171" i="2"/>
  <c r="BK171" i="2" s="1"/>
  <c r="BF171" i="2"/>
  <c r="BH171" i="2" s="1"/>
  <c r="BC171" i="2"/>
  <c r="BE171" i="2" s="1"/>
  <c r="AZ171" i="2"/>
  <c r="BB171" i="2" s="1"/>
  <c r="AW171" i="2"/>
  <c r="AY171" i="2" s="1"/>
  <c r="AT171" i="2"/>
  <c r="AV171" i="2" s="1"/>
  <c r="AQ171" i="2"/>
  <c r="AS171" i="2" s="1"/>
  <c r="AN171" i="2"/>
  <c r="AP171" i="2" s="1"/>
  <c r="AK171" i="2"/>
  <c r="AM171" i="2" s="1"/>
  <c r="AH171" i="2"/>
  <c r="AJ171" i="2" s="1"/>
  <c r="AE171" i="2"/>
  <c r="AG171" i="2" s="1"/>
  <c r="AB171" i="2"/>
  <c r="AD171" i="2" s="1"/>
  <c r="Y171" i="2"/>
  <c r="AA171" i="2" s="1"/>
  <c r="V171" i="2"/>
  <c r="X171" i="2" s="1"/>
  <c r="S171" i="2"/>
  <c r="U171" i="2" s="1"/>
  <c r="P171" i="2"/>
  <c r="R171" i="2" s="1"/>
  <c r="M171" i="2"/>
  <c r="O171" i="2" s="1"/>
  <c r="J171" i="2"/>
  <c r="L171" i="2" s="1"/>
  <c r="G171" i="2"/>
  <c r="I171" i="2" s="1"/>
  <c r="C170" i="2"/>
  <c r="CV170" i="2"/>
  <c r="CP170" i="2"/>
  <c r="CM170" i="2"/>
  <c r="CJ170" i="2"/>
  <c r="CD170" i="2"/>
  <c r="CA170" i="2"/>
  <c r="BX170" i="2"/>
  <c r="BU170" i="2"/>
  <c r="BR170" i="2"/>
  <c r="BO170" i="2"/>
  <c r="BL170" i="2"/>
  <c r="BI170" i="2"/>
  <c r="BK170" i="2" s="1"/>
  <c r="BF170" i="2"/>
  <c r="BC170" i="2"/>
  <c r="AZ170" i="2"/>
  <c r="AW170" i="2"/>
  <c r="AT170" i="2"/>
  <c r="AQ170" i="2"/>
  <c r="AN170" i="2"/>
  <c r="AK170" i="2"/>
  <c r="AH170" i="2"/>
  <c r="AE170" i="2"/>
  <c r="AB170" i="2"/>
  <c r="Y170" i="2"/>
  <c r="AA170" i="2" s="1"/>
  <c r="V170" i="2"/>
  <c r="X170" i="2" s="1"/>
  <c r="S170" i="2"/>
  <c r="P170" i="2"/>
  <c r="M170" i="2"/>
  <c r="J170" i="2"/>
  <c r="G170" i="2"/>
  <c r="C169" i="2"/>
  <c r="CU169" i="2" s="1"/>
  <c r="CV169" i="2"/>
  <c r="CP169" i="2"/>
  <c r="CM169" i="2"/>
  <c r="CO169" i="2" s="1"/>
  <c r="CJ169" i="2"/>
  <c r="CL169" i="2" s="1"/>
  <c r="CI169" i="2"/>
  <c r="CD169" i="2"/>
  <c r="CF169" i="2" s="1"/>
  <c r="CA169" i="2"/>
  <c r="BX169" i="2"/>
  <c r="BU169" i="2"/>
  <c r="BR169" i="2"/>
  <c r="BO169" i="2"/>
  <c r="BQ169" i="2" s="1"/>
  <c r="BL169" i="2"/>
  <c r="BI169" i="2"/>
  <c r="BF169" i="2"/>
  <c r="BC169" i="2"/>
  <c r="BE169" i="2" s="1"/>
  <c r="AZ169" i="2"/>
  <c r="BB169" i="2" s="1"/>
  <c r="AW169" i="2"/>
  <c r="AT169" i="2"/>
  <c r="AQ169" i="2"/>
  <c r="AN169" i="2"/>
  <c r="AK169" i="2"/>
  <c r="AH169" i="2"/>
  <c r="AE169" i="2"/>
  <c r="AB169" i="2"/>
  <c r="Y169" i="2"/>
  <c r="V169" i="2"/>
  <c r="X169" i="2" s="1"/>
  <c r="S169" i="2"/>
  <c r="U169" i="2" s="1"/>
  <c r="P169" i="2"/>
  <c r="R169" i="2" s="1"/>
  <c r="M169" i="2"/>
  <c r="O169" i="2" s="1"/>
  <c r="J169" i="2"/>
  <c r="L169" i="2" s="1"/>
  <c r="G169" i="2"/>
  <c r="Y167" i="2"/>
  <c r="AA167" i="2" s="1"/>
  <c r="Y168" i="2"/>
  <c r="AA168" i="2" s="1"/>
  <c r="V167" i="2"/>
  <c r="X167" i="2" s="1"/>
  <c r="V168" i="2"/>
  <c r="X168" i="2" s="1"/>
  <c r="P167" i="2"/>
  <c r="R167" i="2" s="1"/>
  <c r="P168" i="2"/>
  <c r="R168" i="2" s="1"/>
  <c r="M167" i="2"/>
  <c r="O167" i="2" s="1"/>
  <c r="M168" i="2"/>
  <c r="O168" i="2" s="1"/>
  <c r="CV168" i="2"/>
  <c r="CX168" i="2" s="1"/>
  <c r="CU168" i="2"/>
  <c r="CP168" i="2"/>
  <c r="CR168" i="2" s="1"/>
  <c r="CM168" i="2"/>
  <c r="CO168" i="2" s="1"/>
  <c r="CJ168" i="2"/>
  <c r="CL168" i="2" s="1"/>
  <c r="CI168" i="2"/>
  <c r="CD168" i="2"/>
  <c r="CF168" i="2" s="1"/>
  <c r="CA168" i="2"/>
  <c r="CC168" i="2" s="1"/>
  <c r="BX168" i="2"/>
  <c r="BZ168" i="2" s="1"/>
  <c r="BU168" i="2"/>
  <c r="BW168" i="2" s="1"/>
  <c r="BR168" i="2"/>
  <c r="BT168" i="2" s="1"/>
  <c r="BO168" i="2"/>
  <c r="BQ168" i="2" s="1"/>
  <c r="BL168" i="2"/>
  <c r="BN168" i="2" s="1"/>
  <c r="BI168" i="2"/>
  <c r="BK168" i="2" s="1"/>
  <c r="BF168" i="2"/>
  <c r="BH168" i="2" s="1"/>
  <c r="BC168" i="2"/>
  <c r="BE168" i="2" s="1"/>
  <c r="AZ168" i="2"/>
  <c r="BB168" i="2" s="1"/>
  <c r="AW168" i="2"/>
  <c r="AY168" i="2" s="1"/>
  <c r="AT168" i="2"/>
  <c r="AV168" i="2" s="1"/>
  <c r="AQ168" i="2"/>
  <c r="AS168" i="2" s="1"/>
  <c r="AN168" i="2"/>
  <c r="AP168" i="2" s="1"/>
  <c r="AK168" i="2"/>
  <c r="AM168" i="2" s="1"/>
  <c r="AH168" i="2"/>
  <c r="AJ168" i="2" s="1"/>
  <c r="AE168" i="2"/>
  <c r="AG168" i="2" s="1"/>
  <c r="AB168" i="2"/>
  <c r="AD168" i="2" s="1"/>
  <c r="S168" i="2"/>
  <c r="U168" i="2" s="1"/>
  <c r="J168" i="2"/>
  <c r="L168" i="2" s="1"/>
  <c r="G168" i="2"/>
  <c r="G167" i="2"/>
  <c r="J167" i="2"/>
  <c r="L167" i="2" s="1"/>
  <c r="S167" i="2"/>
  <c r="U167" i="2" s="1"/>
  <c r="AB167" i="2"/>
  <c r="AD167" i="2" s="1"/>
  <c r="AE167" i="2"/>
  <c r="AG167" i="2" s="1"/>
  <c r="AH167" i="2"/>
  <c r="AJ167" i="2" s="1"/>
  <c r="AK167" i="2"/>
  <c r="AM167" i="2" s="1"/>
  <c r="AN167" i="2"/>
  <c r="AP167" i="2" s="1"/>
  <c r="AQ167" i="2"/>
  <c r="AS167" i="2" s="1"/>
  <c r="AT167" i="2"/>
  <c r="AV167" i="2" s="1"/>
  <c r="AW167" i="2"/>
  <c r="AY167" i="2" s="1"/>
  <c r="AZ167" i="2"/>
  <c r="BB167" i="2" s="1"/>
  <c r="BC167" i="2"/>
  <c r="BE167" i="2" s="1"/>
  <c r="BF167" i="2"/>
  <c r="BH167" i="2" s="1"/>
  <c r="BI167" i="2"/>
  <c r="BK167" i="2" s="1"/>
  <c r="BL167" i="2"/>
  <c r="BN167" i="2" s="1"/>
  <c r="BO167" i="2"/>
  <c r="BQ167" i="2" s="1"/>
  <c r="BR167" i="2"/>
  <c r="BT167" i="2" s="1"/>
  <c r="BU167" i="2"/>
  <c r="BW167" i="2" s="1"/>
  <c r="BX167" i="2"/>
  <c r="BZ167" i="2" s="1"/>
  <c r="CA167" i="2"/>
  <c r="CC167" i="2" s="1"/>
  <c r="CD167" i="2"/>
  <c r="CF167" i="2" s="1"/>
  <c r="CI167" i="2"/>
  <c r="CJ167" i="2"/>
  <c r="CL167" i="2" s="1"/>
  <c r="CM167" i="2"/>
  <c r="CO167" i="2" s="1"/>
  <c r="CP167" i="2"/>
  <c r="CR167" i="2" s="1"/>
  <c r="CU167" i="2"/>
  <c r="CV167" i="2"/>
  <c r="CX167" i="2" s="1"/>
  <c r="G166" i="2"/>
  <c r="J166" i="2"/>
  <c r="L166" i="2" s="1"/>
  <c r="M166" i="2"/>
  <c r="O166" i="2" s="1"/>
  <c r="P166" i="2"/>
  <c r="R166" i="2" s="1"/>
  <c r="S166" i="2"/>
  <c r="U166" i="2" s="1"/>
  <c r="V166" i="2"/>
  <c r="X166" i="2" s="1"/>
  <c r="Y166" i="2"/>
  <c r="AA166" i="2" s="1"/>
  <c r="AB166" i="2"/>
  <c r="AD166" i="2" s="1"/>
  <c r="AE166" i="2"/>
  <c r="AG166" i="2" s="1"/>
  <c r="AH166" i="2"/>
  <c r="AJ166" i="2" s="1"/>
  <c r="AK166" i="2"/>
  <c r="AM166" i="2" s="1"/>
  <c r="AN166" i="2"/>
  <c r="AP166" i="2" s="1"/>
  <c r="AQ166" i="2"/>
  <c r="AS166" i="2" s="1"/>
  <c r="AT166" i="2"/>
  <c r="AV166" i="2" s="1"/>
  <c r="AW166" i="2"/>
  <c r="AY166" i="2" s="1"/>
  <c r="AZ166" i="2"/>
  <c r="BB166" i="2" s="1"/>
  <c r="BC166" i="2"/>
  <c r="BE166" i="2" s="1"/>
  <c r="BF166" i="2"/>
  <c r="BH166" i="2" s="1"/>
  <c r="BI166" i="2"/>
  <c r="BK166" i="2" s="1"/>
  <c r="BL166" i="2"/>
  <c r="BN166" i="2" s="1"/>
  <c r="BO166" i="2"/>
  <c r="BQ166" i="2" s="1"/>
  <c r="BR166" i="2"/>
  <c r="BT166" i="2" s="1"/>
  <c r="BU166" i="2"/>
  <c r="BW166" i="2" s="1"/>
  <c r="BX166" i="2"/>
  <c r="BZ166" i="2" s="1"/>
  <c r="CA166" i="2"/>
  <c r="CC166" i="2" s="1"/>
  <c r="CD166" i="2"/>
  <c r="CF166" i="2" s="1"/>
  <c r="CI166" i="2"/>
  <c r="CJ166" i="2"/>
  <c r="CL166" i="2" s="1"/>
  <c r="CM166" i="2"/>
  <c r="CO166" i="2" s="1"/>
  <c r="CP166" i="2"/>
  <c r="CR166" i="2" s="1"/>
  <c r="CU166" i="2"/>
  <c r="CV166" i="2"/>
  <c r="CX166" i="2" s="1"/>
  <c r="C162" i="2"/>
  <c r="C163" i="2"/>
  <c r="C164" i="2"/>
  <c r="G165" i="2"/>
  <c r="J165" i="2"/>
  <c r="L165" i="2" s="1"/>
  <c r="M165" i="2"/>
  <c r="O165" i="2" s="1"/>
  <c r="P165" i="2"/>
  <c r="R165" i="2" s="1"/>
  <c r="S165" i="2"/>
  <c r="U165" i="2" s="1"/>
  <c r="V165" i="2"/>
  <c r="X165" i="2" s="1"/>
  <c r="Y165" i="2"/>
  <c r="AA165" i="2" s="1"/>
  <c r="AB165" i="2"/>
  <c r="AD165" i="2" s="1"/>
  <c r="AE165" i="2"/>
  <c r="AG165" i="2" s="1"/>
  <c r="AH165" i="2"/>
  <c r="AJ165" i="2" s="1"/>
  <c r="AK165" i="2"/>
  <c r="AM165" i="2" s="1"/>
  <c r="AN165" i="2"/>
  <c r="AP165" i="2" s="1"/>
  <c r="AQ165" i="2"/>
  <c r="AS165" i="2" s="1"/>
  <c r="AT165" i="2"/>
  <c r="AV165" i="2" s="1"/>
  <c r="AW165" i="2"/>
  <c r="AY165" i="2" s="1"/>
  <c r="AZ165" i="2"/>
  <c r="BB165" i="2" s="1"/>
  <c r="BC165" i="2"/>
  <c r="BE165" i="2" s="1"/>
  <c r="BF165" i="2"/>
  <c r="BH165" i="2" s="1"/>
  <c r="BI165" i="2"/>
  <c r="BK165" i="2" s="1"/>
  <c r="BL165" i="2"/>
  <c r="BN165" i="2" s="1"/>
  <c r="BO165" i="2"/>
  <c r="BQ165" i="2" s="1"/>
  <c r="BR165" i="2"/>
  <c r="BT165" i="2" s="1"/>
  <c r="BU165" i="2"/>
  <c r="BW165" i="2" s="1"/>
  <c r="BX165" i="2"/>
  <c r="BZ165" i="2" s="1"/>
  <c r="CA165" i="2"/>
  <c r="CC165" i="2" s="1"/>
  <c r="CD165" i="2"/>
  <c r="CF165" i="2" s="1"/>
  <c r="CI165" i="2"/>
  <c r="CJ165" i="2"/>
  <c r="CL165" i="2" s="1"/>
  <c r="CM165" i="2"/>
  <c r="CO165" i="2" s="1"/>
  <c r="CP165" i="2"/>
  <c r="CR165" i="2" s="1"/>
  <c r="CU165" i="2"/>
  <c r="CV165" i="2"/>
  <c r="CX165" i="2" s="1"/>
  <c r="AZ148" i="2"/>
  <c r="H9" i="36"/>
  <c r="H12" i="36" s="1"/>
  <c r="L9" i="36"/>
  <c r="L10" i="36" s="1"/>
  <c r="AD181" i="2" l="1"/>
  <c r="AG169" i="2"/>
  <c r="AV169" i="2"/>
  <c r="AY169" i="2"/>
  <c r="AY181" i="2"/>
  <c r="BH170" i="2"/>
  <c r="CX170" i="2"/>
  <c r="BH169" i="2"/>
  <c r="CR169" i="2"/>
  <c r="CX169" i="2"/>
  <c r="AJ169" i="2"/>
  <c r="BT169" i="2"/>
  <c r="AS170" i="2"/>
  <c r="CC170" i="2"/>
  <c r="AM169" i="2"/>
  <c r="BW169" i="2"/>
  <c r="L170" i="2"/>
  <c r="AV170" i="2"/>
  <c r="CF170" i="2"/>
  <c r="AP169" i="2"/>
  <c r="BZ169" i="2"/>
  <c r="O170" i="2"/>
  <c r="AY170" i="2"/>
  <c r="CL170" i="2"/>
  <c r="I169" i="2"/>
  <c r="AS169" i="2"/>
  <c r="CC169" i="2"/>
  <c r="R170" i="2"/>
  <c r="BB170" i="2"/>
  <c r="CO170" i="2"/>
  <c r="U170" i="2"/>
  <c r="BE170" i="2"/>
  <c r="AD170" i="2"/>
  <c r="BN170" i="2"/>
  <c r="AG170" i="2"/>
  <c r="BQ170" i="2"/>
  <c r="AA169" i="2"/>
  <c r="BK169" i="2"/>
  <c r="AJ170" i="2"/>
  <c r="BT170" i="2"/>
  <c r="AD169" i="2"/>
  <c r="BN169" i="2"/>
  <c r="AM170" i="2"/>
  <c r="BW170" i="2"/>
  <c r="AP170" i="2"/>
  <c r="BZ170" i="2"/>
  <c r="CU178" i="2"/>
  <c r="D178" i="2"/>
  <c r="F178" i="2" s="1"/>
  <c r="D181" i="2"/>
  <c r="F181" i="2" s="1"/>
  <c r="L181" i="2"/>
  <c r="D180" i="2"/>
  <c r="F180" i="2" s="1"/>
  <c r="CL180" i="2"/>
  <c r="CR180" i="2"/>
  <c r="AA180" i="2"/>
  <c r="AY180" i="2"/>
  <c r="BW180" i="2"/>
  <c r="CU180" i="2"/>
  <c r="I180" i="2"/>
  <c r="D179" i="2"/>
  <c r="F179" i="2" s="1"/>
  <c r="I179" i="2"/>
  <c r="I178" i="2"/>
  <c r="D177" i="2"/>
  <c r="F177" i="2" s="1"/>
  <c r="D176" i="2"/>
  <c r="F176" i="2" s="1"/>
  <c r="D175" i="2"/>
  <c r="F175" i="2" s="1"/>
  <c r="D172" i="2"/>
  <c r="F172" i="2" s="1"/>
  <c r="D173" i="2"/>
  <c r="F173" i="2" s="1"/>
  <c r="D174" i="2"/>
  <c r="F174" i="2" s="1"/>
  <c r="I173" i="2"/>
  <c r="D171" i="2"/>
  <c r="F171" i="2" s="1"/>
  <c r="O172" i="2"/>
  <c r="D170" i="2"/>
  <c r="F170" i="2" s="1"/>
  <c r="CI170" i="2"/>
  <c r="CR170" i="2"/>
  <c r="CU170" i="2"/>
  <c r="I170" i="2"/>
  <c r="D169" i="2"/>
  <c r="F169" i="2" s="1"/>
  <c r="D168" i="2"/>
  <c r="F168" i="2" s="1"/>
  <c r="I168" i="2"/>
  <c r="D167" i="2"/>
  <c r="F167" i="2" s="1"/>
  <c r="I167" i="2"/>
  <c r="D166" i="2"/>
  <c r="F166" i="2" s="1"/>
  <c r="I166" i="2"/>
  <c r="D165" i="2"/>
  <c r="F165" i="2" s="1"/>
  <c r="I165" i="2"/>
  <c r="C97" i="38"/>
  <c r="C96" i="38"/>
  <c r="G96" i="38"/>
  <c r="J96" i="38"/>
  <c r="M96" i="38"/>
  <c r="P96" i="38"/>
  <c r="S96" i="38"/>
  <c r="V96" i="38"/>
  <c r="Y96" i="38"/>
  <c r="AB96" i="38"/>
  <c r="AE96" i="38"/>
  <c r="AH96" i="38"/>
  <c r="AK96" i="38"/>
  <c r="AN96" i="38"/>
  <c r="AP96" i="38" s="1"/>
  <c r="AQ96" i="38"/>
  <c r="AT96" i="38"/>
  <c r="AW96" i="38"/>
  <c r="AZ96" i="38"/>
  <c r="BC96" i="38"/>
  <c r="BF96" i="38"/>
  <c r="BI96" i="38"/>
  <c r="BL96" i="38"/>
  <c r="BO96" i="38"/>
  <c r="BR96" i="38"/>
  <c r="BU96" i="38"/>
  <c r="BX96" i="38"/>
  <c r="BZ96" i="38" s="1"/>
  <c r="CA96" i="38"/>
  <c r="CD96" i="38"/>
  <c r="CG96" i="38"/>
  <c r="CJ96" i="38"/>
  <c r="CM96" i="38"/>
  <c r="CP96" i="38"/>
  <c r="CV96" i="38"/>
  <c r="G97" i="38"/>
  <c r="J97" i="38"/>
  <c r="M97" i="38"/>
  <c r="P97" i="38"/>
  <c r="S97" i="38"/>
  <c r="V97" i="38"/>
  <c r="Y97" i="38"/>
  <c r="AB97" i="38"/>
  <c r="AD97" i="38" s="1"/>
  <c r="AE97" i="38"/>
  <c r="AH97" i="38"/>
  <c r="AK97" i="38"/>
  <c r="AN97" i="38"/>
  <c r="AP97" i="38" s="1"/>
  <c r="AQ97" i="38"/>
  <c r="AS97" i="38" s="1"/>
  <c r="AT97" i="38"/>
  <c r="AW97" i="38"/>
  <c r="AY97" i="38" s="1"/>
  <c r="AZ97" i="38"/>
  <c r="BB97" i="38" s="1"/>
  <c r="BC97" i="38"/>
  <c r="BF97" i="38"/>
  <c r="BI97" i="38"/>
  <c r="BL97" i="38"/>
  <c r="BN97" i="38" s="1"/>
  <c r="BO97" i="38"/>
  <c r="BQ97" i="38" s="1"/>
  <c r="BR97" i="38"/>
  <c r="BU97" i="38"/>
  <c r="BW97" i="38" s="1"/>
  <c r="BX97" i="38"/>
  <c r="BZ97" i="38" s="1"/>
  <c r="CA97" i="38"/>
  <c r="CD97" i="38"/>
  <c r="CG97" i="38"/>
  <c r="CJ97" i="38"/>
  <c r="CL97" i="38" s="1"/>
  <c r="CU97" i="38" s="1"/>
  <c r="CM97" i="38"/>
  <c r="CO97" i="38" s="1"/>
  <c r="CP97" i="38"/>
  <c r="CV97" i="38"/>
  <c r="C57" i="38"/>
  <c r="C56" i="38"/>
  <c r="C41" i="38"/>
  <c r="C44" i="38"/>
  <c r="C42" i="38"/>
  <c r="C95" i="38"/>
  <c r="C78" i="38"/>
  <c r="C79" i="38"/>
  <c r="C80" i="38"/>
  <c r="C81" i="38"/>
  <c r="C82" i="38"/>
  <c r="C83" i="38"/>
  <c r="C84" i="38"/>
  <c r="C85" i="38"/>
  <c r="C86" i="38"/>
  <c r="C87" i="38"/>
  <c r="C88" i="38"/>
  <c r="C89" i="38"/>
  <c r="C90" i="38"/>
  <c r="C91" i="38"/>
  <c r="C92" i="38"/>
  <c r="C93" i="38"/>
  <c r="C94" i="38"/>
  <c r="C77" i="38"/>
  <c r="C76" i="38"/>
  <c r="C75" i="38"/>
  <c r="C74" i="38"/>
  <c r="C73" i="38"/>
  <c r="C72" i="38"/>
  <c r="C71" i="38"/>
  <c r="C70" i="38"/>
  <c r="C69" i="38"/>
  <c r="C68" i="38"/>
  <c r="C67" i="38"/>
  <c r="C66" i="38"/>
  <c r="C65" i="38"/>
  <c r="C58" i="38"/>
  <c r="C60" i="38"/>
  <c r="C61" i="38"/>
  <c r="C62" i="38"/>
  <c r="C63" i="38"/>
  <c r="C64" i="38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U95" i="2"/>
  <c r="CU96" i="2"/>
  <c r="CU97" i="2"/>
  <c r="CU98" i="2"/>
  <c r="CU99" i="2"/>
  <c r="CU100" i="2"/>
  <c r="CU101" i="2"/>
  <c r="CU102" i="2"/>
  <c r="CU103" i="2"/>
  <c r="CU104" i="2"/>
  <c r="CU105" i="2"/>
  <c r="CU106" i="2"/>
  <c r="CU107" i="2"/>
  <c r="CU108" i="2"/>
  <c r="CU109" i="2"/>
  <c r="CU110" i="2"/>
  <c r="CU113" i="2"/>
  <c r="CU114" i="2"/>
  <c r="CU115" i="2"/>
  <c r="CU116" i="2"/>
  <c r="CU117" i="2"/>
  <c r="CU118" i="2"/>
  <c r="CU119" i="2"/>
  <c r="CU120" i="2"/>
  <c r="CU121" i="2"/>
  <c r="CU126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S5" i="2"/>
  <c r="CP5" i="2"/>
  <c r="C55" i="38"/>
  <c r="C54" i="38"/>
  <c r="C53" i="38"/>
  <c r="C52" i="38"/>
  <c r="C51" i="38"/>
  <c r="C50" i="38"/>
  <c r="C49" i="38"/>
  <c r="C48" i="38"/>
  <c r="C47" i="38"/>
  <c r="C46" i="38"/>
  <c r="C45" i="38"/>
  <c r="C43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7" i="38"/>
  <c r="C6" i="38"/>
  <c r="C5" i="38"/>
  <c r="G15" i="38"/>
  <c r="J15" i="38"/>
  <c r="M15" i="38"/>
  <c r="P15" i="38"/>
  <c r="R15" i="38" s="1"/>
  <c r="S15" i="38"/>
  <c r="V15" i="38"/>
  <c r="Y15" i="38"/>
  <c r="AA15" i="38" s="1"/>
  <c r="AB15" i="38"/>
  <c r="AE15" i="38"/>
  <c r="AH15" i="38"/>
  <c r="AK15" i="38"/>
  <c r="AN15" i="38"/>
  <c r="AP15" i="38" s="1"/>
  <c r="AQ15" i="38"/>
  <c r="AT15" i="38"/>
  <c r="AW15" i="38"/>
  <c r="AZ15" i="38"/>
  <c r="BC15" i="38"/>
  <c r="BF15" i="38"/>
  <c r="BI15" i="38"/>
  <c r="BL15" i="38"/>
  <c r="BN15" i="38" s="1"/>
  <c r="BO15" i="38"/>
  <c r="BR15" i="38"/>
  <c r="BU15" i="38"/>
  <c r="BW15" i="38" s="1"/>
  <c r="BX15" i="38"/>
  <c r="CA15" i="38"/>
  <c r="CD15" i="38"/>
  <c r="CG15" i="38"/>
  <c r="CI15" i="38" s="1"/>
  <c r="CJ15" i="38"/>
  <c r="CL15" i="38" s="1"/>
  <c r="CU15" i="38" s="1"/>
  <c r="CM15" i="38"/>
  <c r="CP15" i="38"/>
  <c r="CV15" i="38"/>
  <c r="G16" i="38"/>
  <c r="J16" i="38"/>
  <c r="M16" i="38"/>
  <c r="P16" i="38"/>
  <c r="S16" i="38"/>
  <c r="V16" i="38"/>
  <c r="Y16" i="38"/>
  <c r="AB16" i="38"/>
  <c r="AE16" i="38"/>
  <c r="AH16" i="38"/>
  <c r="AK16" i="38"/>
  <c r="AN16" i="38"/>
  <c r="AQ16" i="38"/>
  <c r="AT16" i="38"/>
  <c r="AW16" i="38"/>
  <c r="AZ16" i="38"/>
  <c r="BC16" i="38"/>
  <c r="BF16" i="38"/>
  <c r="BI16" i="38"/>
  <c r="BL16" i="38"/>
  <c r="BO16" i="38"/>
  <c r="BR16" i="38"/>
  <c r="BU16" i="38"/>
  <c r="BX16" i="38"/>
  <c r="CA16" i="38"/>
  <c r="CD16" i="38"/>
  <c r="CG16" i="38"/>
  <c r="CJ16" i="38"/>
  <c r="CM16" i="38"/>
  <c r="CP16" i="38"/>
  <c r="CV16" i="38"/>
  <c r="G17" i="38"/>
  <c r="J17" i="38"/>
  <c r="M17" i="38"/>
  <c r="P17" i="38"/>
  <c r="S17" i="38"/>
  <c r="V17" i="38"/>
  <c r="Y17" i="38"/>
  <c r="AB17" i="38"/>
  <c r="AD17" i="38" s="1"/>
  <c r="AE17" i="38"/>
  <c r="AH17" i="38"/>
  <c r="AK17" i="38"/>
  <c r="AN17" i="38"/>
  <c r="AQ17" i="38"/>
  <c r="AT17" i="38"/>
  <c r="AW17" i="38"/>
  <c r="AZ17" i="38"/>
  <c r="BC17" i="38"/>
  <c r="BF17" i="38"/>
  <c r="BI17" i="38"/>
  <c r="BL17" i="38"/>
  <c r="BO17" i="38"/>
  <c r="BR17" i="38"/>
  <c r="BU17" i="38"/>
  <c r="BX17" i="38"/>
  <c r="BZ17" i="38" s="1"/>
  <c r="CA17" i="38"/>
  <c r="CD17" i="38"/>
  <c r="CG17" i="38"/>
  <c r="CJ17" i="38"/>
  <c r="CM17" i="38"/>
  <c r="CP17" i="38"/>
  <c r="CV17" i="38"/>
  <c r="G18" i="38"/>
  <c r="J18" i="38"/>
  <c r="M18" i="38"/>
  <c r="P18" i="38"/>
  <c r="S18" i="38"/>
  <c r="V18" i="38"/>
  <c r="Y18" i="38"/>
  <c r="AA18" i="38" s="1"/>
  <c r="AB18" i="38"/>
  <c r="AE18" i="38"/>
  <c r="AH18" i="38"/>
  <c r="AK18" i="38"/>
  <c r="AN18" i="38"/>
  <c r="AQ18" i="38"/>
  <c r="AT18" i="38"/>
  <c r="AW18" i="38"/>
  <c r="AZ18" i="38"/>
  <c r="BC18" i="38"/>
  <c r="BF18" i="38"/>
  <c r="BI18" i="38"/>
  <c r="BL18" i="38"/>
  <c r="BO18" i="38"/>
  <c r="BR18" i="38"/>
  <c r="BU18" i="38"/>
  <c r="BW18" i="38" s="1"/>
  <c r="BX18" i="38"/>
  <c r="CA18" i="38"/>
  <c r="CD18" i="38"/>
  <c r="CG18" i="38"/>
  <c r="CJ18" i="38"/>
  <c r="CM18" i="38"/>
  <c r="CP18" i="38"/>
  <c r="CV18" i="38"/>
  <c r="G19" i="38"/>
  <c r="I19" i="38" s="1"/>
  <c r="J19" i="38"/>
  <c r="L19" i="38" s="1"/>
  <c r="M19" i="38"/>
  <c r="O19" i="38" s="1"/>
  <c r="P19" i="38"/>
  <c r="R19" i="38" s="1"/>
  <c r="S19" i="38"/>
  <c r="U19" i="38" s="1"/>
  <c r="V19" i="38"/>
  <c r="X19" i="38" s="1"/>
  <c r="Y19" i="38"/>
  <c r="AA19" i="38" s="1"/>
  <c r="AB19" i="38"/>
  <c r="AD19" i="38" s="1"/>
  <c r="AE19" i="38"/>
  <c r="AG19" i="38" s="1"/>
  <c r="AH19" i="38"/>
  <c r="AJ19" i="38" s="1"/>
  <c r="AK19" i="38"/>
  <c r="AM19" i="38" s="1"/>
  <c r="AN19" i="38"/>
  <c r="AP19" i="38" s="1"/>
  <c r="AQ19" i="38"/>
  <c r="AS19" i="38" s="1"/>
  <c r="AT19" i="38"/>
  <c r="AV19" i="38" s="1"/>
  <c r="AW19" i="38"/>
  <c r="AY19" i="38" s="1"/>
  <c r="AZ19" i="38"/>
  <c r="BB19" i="38" s="1"/>
  <c r="BC19" i="38"/>
  <c r="BE19" i="38" s="1"/>
  <c r="BF19" i="38"/>
  <c r="BH19" i="38" s="1"/>
  <c r="BI19" i="38"/>
  <c r="BK19" i="38" s="1"/>
  <c r="BL19" i="38"/>
  <c r="BN19" i="38" s="1"/>
  <c r="BO19" i="38"/>
  <c r="BQ19" i="38" s="1"/>
  <c r="BR19" i="38"/>
  <c r="BT19" i="38" s="1"/>
  <c r="BU19" i="38"/>
  <c r="BW19" i="38" s="1"/>
  <c r="BX19" i="38"/>
  <c r="BZ19" i="38" s="1"/>
  <c r="CA19" i="38"/>
  <c r="CC19" i="38" s="1"/>
  <c r="CD19" i="38"/>
  <c r="CF19" i="38" s="1"/>
  <c r="CG19" i="38"/>
  <c r="CI19" i="38" s="1"/>
  <c r="CJ19" i="38"/>
  <c r="CL19" i="38" s="1"/>
  <c r="CU19" i="38" s="1"/>
  <c r="CM19" i="38"/>
  <c r="CO19" i="38" s="1"/>
  <c r="CP19" i="38"/>
  <c r="CR19" i="38" s="1"/>
  <c r="CV19" i="38"/>
  <c r="G20" i="38"/>
  <c r="I20" i="38" s="1"/>
  <c r="J20" i="38"/>
  <c r="L20" i="38" s="1"/>
  <c r="M20" i="38"/>
  <c r="O20" i="38" s="1"/>
  <c r="P20" i="38"/>
  <c r="R20" i="38" s="1"/>
  <c r="S20" i="38"/>
  <c r="U20" i="38" s="1"/>
  <c r="V20" i="38"/>
  <c r="X20" i="38" s="1"/>
  <c r="Y20" i="38"/>
  <c r="AA20" i="38" s="1"/>
  <c r="AB20" i="38"/>
  <c r="AD20" i="38" s="1"/>
  <c r="AE20" i="38"/>
  <c r="AG20" i="38" s="1"/>
  <c r="AH20" i="38"/>
  <c r="AJ20" i="38" s="1"/>
  <c r="AK20" i="38"/>
  <c r="AM20" i="38" s="1"/>
  <c r="AN20" i="38"/>
  <c r="AP20" i="38" s="1"/>
  <c r="AQ20" i="38"/>
  <c r="AS20" i="38" s="1"/>
  <c r="AT20" i="38"/>
  <c r="AV20" i="38" s="1"/>
  <c r="AW20" i="38"/>
  <c r="AY20" i="38" s="1"/>
  <c r="AZ20" i="38"/>
  <c r="BB20" i="38" s="1"/>
  <c r="BC20" i="38"/>
  <c r="BE20" i="38" s="1"/>
  <c r="BF20" i="38"/>
  <c r="BH20" i="38" s="1"/>
  <c r="BI20" i="38"/>
  <c r="BK20" i="38" s="1"/>
  <c r="BL20" i="38"/>
  <c r="BN20" i="38" s="1"/>
  <c r="BO20" i="38"/>
  <c r="BQ20" i="38" s="1"/>
  <c r="BR20" i="38"/>
  <c r="BT20" i="38" s="1"/>
  <c r="BU20" i="38"/>
  <c r="BW20" i="38" s="1"/>
  <c r="BX20" i="38"/>
  <c r="BZ20" i="38" s="1"/>
  <c r="CA20" i="38"/>
  <c r="CC20" i="38" s="1"/>
  <c r="CD20" i="38"/>
  <c r="CF20" i="38" s="1"/>
  <c r="CG20" i="38"/>
  <c r="CI20" i="38" s="1"/>
  <c r="CJ20" i="38"/>
  <c r="CL20" i="38" s="1"/>
  <c r="CU20" i="38" s="1"/>
  <c r="CM20" i="38"/>
  <c r="CO20" i="38" s="1"/>
  <c r="CP20" i="38"/>
  <c r="CR20" i="38" s="1"/>
  <c r="CV20" i="38"/>
  <c r="G21" i="38"/>
  <c r="I21" i="38" s="1"/>
  <c r="J21" i="38"/>
  <c r="M21" i="38"/>
  <c r="O21" i="38" s="1"/>
  <c r="P21" i="38"/>
  <c r="S21" i="38"/>
  <c r="V21" i="38"/>
  <c r="Y21" i="38"/>
  <c r="AA21" i="38" s="1"/>
  <c r="AB21" i="38"/>
  <c r="AE21" i="38"/>
  <c r="AH21" i="38"/>
  <c r="AJ21" i="38" s="1"/>
  <c r="AK21" i="38"/>
  <c r="AN21" i="38"/>
  <c r="AQ21" i="38"/>
  <c r="AT21" i="38"/>
  <c r="AV21" i="38" s="1"/>
  <c r="AW21" i="38"/>
  <c r="AZ21" i="38"/>
  <c r="BC21" i="38"/>
  <c r="BE21" i="38" s="1"/>
  <c r="BF21" i="38"/>
  <c r="BI21" i="38"/>
  <c r="BL21" i="38"/>
  <c r="BO21" i="38"/>
  <c r="BR21" i="38"/>
  <c r="BT21" i="38" s="1"/>
  <c r="BU21" i="38"/>
  <c r="BX21" i="38"/>
  <c r="CA21" i="38"/>
  <c r="CC21" i="38" s="1"/>
  <c r="CD21" i="38"/>
  <c r="CG21" i="38"/>
  <c r="CJ21" i="38"/>
  <c r="CM21" i="38"/>
  <c r="CP21" i="38"/>
  <c r="CR21" i="38" s="1"/>
  <c r="CV21" i="38"/>
  <c r="G22" i="38"/>
  <c r="J22" i="38"/>
  <c r="M22" i="38"/>
  <c r="P22" i="38"/>
  <c r="R22" i="38" s="1"/>
  <c r="S22" i="38"/>
  <c r="V22" i="38"/>
  <c r="Y22" i="38"/>
  <c r="AA22" i="38" s="1"/>
  <c r="AB22" i="38"/>
  <c r="AE22" i="38"/>
  <c r="AH22" i="38"/>
  <c r="AK22" i="38"/>
  <c r="AN22" i="38"/>
  <c r="AQ22" i="38"/>
  <c r="AT22" i="38"/>
  <c r="AW22" i="38"/>
  <c r="AZ22" i="38"/>
  <c r="BB22" i="38" s="1"/>
  <c r="BC22" i="38"/>
  <c r="BF22" i="38"/>
  <c r="BI22" i="38"/>
  <c r="BK22" i="38" s="1"/>
  <c r="BL22" i="38"/>
  <c r="BO22" i="38"/>
  <c r="BR22" i="38"/>
  <c r="BU22" i="38"/>
  <c r="BX22" i="38"/>
  <c r="CA22" i="38"/>
  <c r="CD22" i="38"/>
  <c r="CG22" i="38"/>
  <c r="CJ22" i="38"/>
  <c r="CL22" i="38" s="1"/>
  <c r="CU22" i="38" s="1"/>
  <c r="CM22" i="38"/>
  <c r="CP22" i="38"/>
  <c r="CV22" i="38"/>
  <c r="G23" i="38"/>
  <c r="J23" i="38"/>
  <c r="L23" i="38" s="1"/>
  <c r="M23" i="38"/>
  <c r="O23" i="38" s="1"/>
  <c r="P23" i="38"/>
  <c r="R23" i="38" s="1"/>
  <c r="S23" i="38"/>
  <c r="U23" i="38" s="1"/>
  <c r="V23" i="38"/>
  <c r="X23" i="38" s="1"/>
  <c r="Y23" i="38"/>
  <c r="AA23" i="38" s="1"/>
  <c r="AB23" i="38"/>
  <c r="AD23" i="38" s="1"/>
  <c r="AE23" i="38"/>
  <c r="AG23" i="38" s="1"/>
  <c r="AH23" i="38"/>
  <c r="AJ23" i="38" s="1"/>
  <c r="AK23" i="38"/>
  <c r="AM23" i="38" s="1"/>
  <c r="AN23" i="38"/>
  <c r="AP23" i="38" s="1"/>
  <c r="AQ23" i="38"/>
  <c r="AS23" i="38" s="1"/>
  <c r="AT23" i="38"/>
  <c r="AV23" i="38" s="1"/>
  <c r="AW23" i="38"/>
  <c r="AY23" i="38" s="1"/>
  <c r="AZ23" i="38"/>
  <c r="BB23" i="38" s="1"/>
  <c r="BC23" i="38"/>
  <c r="BE23" i="38" s="1"/>
  <c r="BF23" i="38"/>
  <c r="BH23" i="38" s="1"/>
  <c r="BI23" i="38"/>
  <c r="BK23" i="38" s="1"/>
  <c r="BL23" i="38"/>
  <c r="BN23" i="38" s="1"/>
  <c r="BO23" i="38"/>
  <c r="BQ23" i="38" s="1"/>
  <c r="BR23" i="38"/>
  <c r="BT23" i="38" s="1"/>
  <c r="BU23" i="38"/>
  <c r="BW23" i="38" s="1"/>
  <c r="BX23" i="38"/>
  <c r="BZ23" i="38" s="1"/>
  <c r="CA23" i="38"/>
  <c r="CC23" i="38" s="1"/>
  <c r="CD23" i="38"/>
  <c r="CF23" i="38" s="1"/>
  <c r="CG23" i="38"/>
  <c r="CI23" i="38" s="1"/>
  <c r="CJ23" i="38"/>
  <c r="CL23" i="38" s="1"/>
  <c r="CU23" i="38" s="1"/>
  <c r="CM23" i="38"/>
  <c r="CO23" i="38" s="1"/>
  <c r="CP23" i="38"/>
  <c r="CR23" i="38" s="1"/>
  <c r="CV23" i="38"/>
  <c r="G24" i="38"/>
  <c r="I24" i="38" s="1"/>
  <c r="J24" i="38"/>
  <c r="L24" i="38" s="1"/>
  <c r="M24" i="38"/>
  <c r="O24" i="38" s="1"/>
  <c r="P24" i="38"/>
  <c r="R24" i="38" s="1"/>
  <c r="S24" i="38"/>
  <c r="U24" i="38" s="1"/>
  <c r="V24" i="38"/>
  <c r="X24" i="38" s="1"/>
  <c r="Y24" i="38"/>
  <c r="AA24" i="38" s="1"/>
  <c r="AB24" i="38"/>
  <c r="AD24" i="38" s="1"/>
  <c r="AE24" i="38"/>
  <c r="AG24" i="38" s="1"/>
  <c r="AH24" i="38"/>
  <c r="AJ24" i="38" s="1"/>
  <c r="AK24" i="38"/>
  <c r="AM24" i="38" s="1"/>
  <c r="AN24" i="38"/>
  <c r="AP24" i="38" s="1"/>
  <c r="AQ24" i="38"/>
  <c r="AS24" i="38" s="1"/>
  <c r="AT24" i="38"/>
  <c r="AV24" i="38" s="1"/>
  <c r="AW24" i="38"/>
  <c r="AY24" i="38" s="1"/>
  <c r="AZ24" i="38"/>
  <c r="BB24" i="38" s="1"/>
  <c r="BC24" i="38"/>
  <c r="BE24" i="38" s="1"/>
  <c r="BF24" i="38"/>
  <c r="BH24" i="38" s="1"/>
  <c r="BI24" i="38"/>
  <c r="BK24" i="38" s="1"/>
  <c r="BL24" i="38"/>
  <c r="BN24" i="38" s="1"/>
  <c r="BO24" i="38"/>
  <c r="BQ24" i="38" s="1"/>
  <c r="BR24" i="38"/>
  <c r="BT24" i="38" s="1"/>
  <c r="BU24" i="38"/>
  <c r="BW24" i="38" s="1"/>
  <c r="BX24" i="38"/>
  <c r="BZ24" i="38" s="1"/>
  <c r="CA24" i="38"/>
  <c r="CC24" i="38" s="1"/>
  <c r="CD24" i="38"/>
  <c r="CF24" i="38" s="1"/>
  <c r="CG24" i="38"/>
  <c r="CI24" i="38" s="1"/>
  <c r="CJ24" i="38"/>
  <c r="CL24" i="38" s="1"/>
  <c r="CU24" i="38" s="1"/>
  <c r="CM24" i="38"/>
  <c r="CO24" i="38" s="1"/>
  <c r="CP24" i="38"/>
  <c r="CR24" i="38" s="1"/>
  <c r="CV24" i="38"/>
  <c r="G25" i="38"/>
  <c r="I25" i="38" s="1"/>
  <c r="J25" i="38"/>
  <c r="L25" i="38" s="1"/>
  <c r="M25" i="38"/>
  <c r="O25" i="38" s="1"/>
  <c r="P25" i="38"/>
  <c r="S25" i="38"/>
  <c r="U25" i="38" s="1"/>
  <c r="V25" i="38"/>
  <c r="X25" i="38" s="1"/>
  <c r="Y25" i="38"/>
  <c r="AA25" i="38" s="1"/>
  <c r="AB25" i="38"/>
  <c r="AD25" i="38" s="1"/>
  <c r="AE25" i="38"/>
  <c r="AG25" i="38" s="1"/>
  <c r="AH25" i="38"/>
  <c r="AJ25" i="38" s="1"/>
  <c r="AK25" i="38"/>
  <c r="AM25" i="38" s="1"/>
  <c r="AN25" i="38"/>
  <c r="AP25" i="38" s="1"/>
  <c r="AQ25" i="38"/>
  <c r="AS25" i="38" s="1"/>
  <c r="AT25" i="38"/>
  <c r="AV25" i="38" s="1"/>
  <c r="AW25" i="38"/>
  <c r="AY25" i="38" s="1"/>
  <c r="AZ25" i="38"/>
  <c r="BB25" i="38" s="1"/>
  <c r="BC25" i="38"/>
  <c r="BE25" i="38" s="1"/>
  <c r="BF25" i="38"/>
  <c r="BH25" i="38" s="1"/>
  <c r="BI25" i="38"/>
  <c r="BK25" i="38" s="1"/>
  <c r="BL25" i="38"/>
  <c r="BN25" i="38" s="1"/>
  <c r="BO25" i="38"/>
  <c r="BQ25" i="38" s="1"/>
  <c r="BR25" i="38"/>
  <c r="BT25" i="38" s="1"/>
  <c r="BU25" i="38"/>
  <c r="BW25" i="38" s="1"/>
  <c r="BX25" i="38"/>
  <c r="BZ25" i="38" s="1"/>
  <c r="CA25" i="38"/>
  <c r="CC25" i="38" s="1"/>
  <c r="CD25" i="38"/>
  <c r="CF25" i="38" s="1"/>
  <c r="CG25" i="38"/>
  <c r="CI25" i="38" s="1"/>
  <c r="CJ25" i="38"/>
  <c r="CL25" i="38" s="1"/>
  <c r="CU25" i="38" s="1"/>
  <c r="CM25" i="38"/>
  <c r="CO25" i="38" s="1"/>
  <c r="CP25" i="38"/>
  <c r="CR25" i="38" s="1"/>
  <c r="CV25" i="38"/>
  <c r="G26" i="38"/>
  <c r="I26" i="38" s="1"/>
  <c r="J26" i="38"/>
  <c r="L26" i="38" s="1"/>
  <c r="M26" i="38"/>
  <c r="O26" i="38" s="1"/>
  <c r="P26" i="38"/>
  <c r="R26" i="38" s="1"/>
  <c r="S26" i="38"/>
  <c r="U26" i="38" s="1"/>
  <c r="V26" i="38"/>
  <c r="X26" i="38" s="1"/>
  <c r="Y26" i="38"/>
  <c r="AA26" i="38" s="1"/>
  <c r="AB26" i="38"/>
  <c r="AD26" i="38" s="1"/>
  <c r="AE26" i="38"/>
  <c r="AG26" i="38" s="1"/>
  <c r="AH26" i="38"/>
  <c r="AJ26" i="38" s="1"/>
  <c r="AK26" i="38"/>
  <c r="AM26" i="38" s="1"/>
  <c r="AN26" i="38"/>
  <c r="AP26" i="38" s="1"/>
  <c r="AQ26" i="38"/>
  <c r="AS26" i="38" s="1"/>
  <c r="AT26" i="38"/>
  <c r="AV26" i="38" s="1"/>
  <c r="AW26" i="38"/>
  <c r="AY26" i="38" s="1"/>
  <c r="AZ26" i="38"/>
  <c r="BB26" i="38" s="1"/>
  <c r="BC26" i="38"/>
  <c r="BE26" i="38" s="1"/>
  <c r="BF26" i="38"/>
  <c r="BH26" i="38" s="1"/>
  <c r="BI26" i="38"/>
  <c r="BK26" i="38" s="1"/>
  <c r="BL26" i="38"/>
  <c r="BN26" i="38" s="1"/>
  <c r="BO26" i="38"/>
  <c r="BQ26" i="38" s="1"/>
  <c r="BR26" i="38"/>
  <c r="BT26" i="38" s="1"/>
  <c r="BU26" i="38"/>
  <c r="BW26" i="38" s="1"/>
  <c r="BX26" i="38"/>
  <c r="BZ26" i="38" s="1"/>
  <c r="CA26" i="38"/>
  <c r="CC26" i="38" s="1"/>
  <c r="CD26" i="38"/>
  <c r="CF26" i="38" s="1"/>
  <c r="CG26" i="38"/>
  <c r="CI26" i="38" s="1"/>
  <c r="CJ26" i="38"/>
  <c r="CL26" i="38" s="1"/>
  <c r="CU26" i="38" s="1"/>
  <c r="CM26" i="38"/>
  <c r="CO26" i="38" s="1"/>
  <c r="CP26" i="38"/>
  <c r="CR26" i="38" s="1"/>
  <c r="CV26" i="38"/>
  <c r="G27" i="38"/>
  <c r="I27" i="38" s="1"/>
  <c r="J27" i="38"/>
  <c r="L27" i="38" s="1"/>
  <c r="M27" i="38"/>
  <c r="O27" i="38" s="1"/>
  <c r="P27" i="38"/>
  <c r="R27" i="38" s="1"/>
  <c r="S27" i="38"/>
  <c r="U27" i="38" s="1"/>
  <c r="V27" i="38"/>
  <c r="X27" i="38" s="1"/>
  <c r="Y27" i="38"/>
  <c r="AA27" i="38" s="1"/>
  <c r="AB27" i="38"/>
  <c r="AD27" i="38" s="1"/>
  <c r="AE27" i="38"/>
  <c r="AG27" i="38" s="1"/>
  <c r="AH27" i="38"/>
  <c r="AJ27" i="38" s="1"/>
  <c r="AK27" i="38"/>
  <c r="AM27" i="38" s="1"/>
  <c r="AN27" i="38"/>
  <c r="AP27" i="38" s="1"/>
  <c r="AQ27" i="38"/>
  <c r="AS27" i="38" s="1"/>
  <c r="AT27" i="38"/>
  <c r="AV27" i="38" s="1"/>
  <c r="AW27" i="38"/>
  <c r="AY27" i="38" s="1"/>
  <c r="AZ27" i="38"/>
  <c r="BB27" i="38" s="1"/>
  <c r="BC27" i="38"/>
  <c r="BE27" i="38" s="1"/>
  <c r="BF27" i="38"/>
  <c r="BH27" i="38" s="1"/>
  <c r="BI27" i="38"/>
  <c r="BK27" i="38" s="1"/>
  <c r="BL27" i="38"/>
  <c r="BN27" i="38" s="1"/>
  <c r="BO27" i="38"/>
  <c r="BQ27" i="38" s="1"/>
  <c r="BR27" i="38"/>
  <c r="BT27" i="38" s="1"/>
  <c r="BU27" i="38"/>
  <c r="BW27" i="38" s="1"/>
  <c r="BX27" i="38"/>
  <c r="BZ27" i="38" s="1"/>
  <c r="CA27" i="38"/>
  <c r="CC27" i="38" s="1"/>
  <c r="CD27" i="38"/>
  <c r="CF27" i="38" s="1"/>
  <c r="CG27" i="38"/>
  <c r="CI27" i="38" s="1"/>
  <c r="CJ27" i="38"/>
  <c r="CL27" i="38" s="1"/>
  <c r="CU27" i="38" s="1"/>
  <c r="CM27" i="38"/>
  <c r="CO27" i="38" s="1"/>
  <c r="CP27" i="38"/>
  <c r="CR27" i="38" s="1"/>
  <c r="CV27" i="38"/>
  <c r="G28" i="38"/>
  <c r="J28" i="38"/>
  <c r="L28" i="38" s="1"/>
  <c r="M28" i="38"/>
  <c r="P28" i="38"/>
  <c r="R28" i="38" s="1"/>
  <c r="S28" i="38"/>
  <c r="V28" i="38"/>
  <c r="X28" i="38" s="1"/>
  <c r="Y28" i="38"/>
  <c r="AB28" i="38"/>
  <c r="AD28" i="38" s="1"/>
  <c r="AE28" i="38"/>
  <c r="AH28" i="38"/>
  <c r="AJ28" i="38" s="1"/>
  <c r="AK28" i="38"/>
  <c r="AN28" i="38"/>
  <c r="AP28" i="38" s="1"/>
  <c r="AQ28" i="38"/>
  <c r="AT28" i="38"/>
  <c r="AV28" i="38" s="1"/>
  <c r="AW28" i="38"/>
  <c r="AZ28" i="38"/>
  <c r="BB28" i="38" s="1"/>
  <c r="BC28" i="38"/>
  <c r="BF28" i="38"/>
  <c r="BH28" i="38" s="1"/>
  <c r="BI28" i="38"/>
  <c r="BL28" i="38"/>
  <c r="BN28" i="38" s="1"/>
  <c r="BO28" i="38"/>
  <c r="BR28" i="38"/>
  <c r="BT28" i="38" s="1"/>
  <c r="BU28" i="38"/>
  <c r="BX28" i="38"/>
  <c r="CA28" i="38"/>
  <c r="CC28" i="38" s="1"/>
  <c r="CD28" i="38"/>
  <c r="CG28" i="38"/>
  <c r="CI28" i="38" s="1"/>
  <c r="CJ28" i="38"/>
  <c r="CL28" i="38" s="1"/>
  <c r="CU28" i="38" s="1"/>
  <c r="CM28" i="38"/>
  <c r="CP28" i="38"/>
  <c r="CR28" i="38" s="1"/>
  <c r="CV28" i="38"/>
  <c r="G29" i="38"/>
  <c r="I29" i="38" s="1"/>
  <c r="J29" i="38"/>
  <c r="L29" i="38" s="1"/>
  <c r="M29" i="38"/>
  <c r="P29" i="38"/>
  <c r="S29" i="38"/>
  <c r="U29" i="38" s="1"/>
  <c r="V29" i="38"/>
  <c r="X29" i="38" s="1"/>
  <c r="Y29" i="38"/>
  <c r="AA29" i="38" s="1"/>
  <c r="AB29" i="38"/>
  <c r="AE29" i="38"/>
  <c r="AG29" i="38" s="1"/>
  <c r="AH29" i="38"/>
  <c r="AJ29" i="38" s="1"/>
  <c r="AK29" i="38"/>
  <c r="AN29" i="38"/>
  <c r="AP29" i="38" s="1"/>
  <c r="AQ29" i="38"/>
  <c r="AS29" i="38" s="1"/>
  <c r="AT29" i="38"/>
  <c r="AV29" i="38" s="1"/>
  <c r="AW29" i="38"/>
  <c r="AY29" i="38" s="1"/>
  <c r="AZ29" i="38"/>
  <c r="BC29" i="38"/>
  <c r="BE29" i="38" s="1"/>
  <c r="BF29" i="38"/>
  <c r="BH29" i="38" s="1"/>
  <c r="BI29" i="38"/>
  <c r="BL29" i="38"/>
  <c r="BN29" i="38" s="1"/>
  <c r="BO29" i="38"/>
  <c r="BQ29" i="38" s="1"/>
  <c r="BR29" i="38"/>
  <c r="BT29" i="38" s="1"/>
  <c r="BU29" i="38"/>
  <c r="BW29" i="38" s="1"/>
  <c r="BX29" i="38"/>
  <c r="CA29" i="38"/>
  <c r="CC29" i="38" s="1"/>
  <c r="CD29" i="38"/>
  <c r="CF29" i="38" s="1"/>
  <c r="CG29" i="38"/>
  <c r="CJ29" i="38"/>
  <c r="CL29" i="38" s="1"/>
  <c r="CU29" i="38" s="1"/>
  <c r="CM29" i="38"/>
  <c r="CO29" i="38" s="1"/>
  <c r="CP29" i="38"/>
  <c r="CR29" i="38" s="1"/>
  <c r="CV29" i="38"/>
  <c r="G30" i="38"/>
  <c r="I30" i="38" s="1"/>
  <c r="J30" i="38"/>
  <c r="L30" i="38" s="1"/>
  <c r="M30" i="38"/>
  <c r="O30" i="38" s="1"/>
  <c r="P30" i="38"/>
  <c r="R30" i="38" s="1"/>
  <c r="S30" i="38"/>
  <c r="U30" i="38" s="1"/>
  <c r="V30" i="38"/>
  <c r="X30" i="38" s="1"/>
  <c r="Y30" i="38"/>
  <c r="AA30" i="38" s="1"/>
  <c r="AB30" i="38"/>
  <c r="AD30" i="38" s="1"/>
  <c r="AE30" i="38"/>
  <c r="AG30" i="38" s="1"/>
  <c r="AH30" i="38"/>
  <c r="AJ30" i="38" s="1"/>
  <c r="AK30" i="38"/>
  <c r="AM30" i="38" s="1"/>
  <c r="AN30" i="38"/>
  <c r="AP30" i="38" s="1"/>
  <c r="AQ30" i="38"/>
  <c r="AS30" i="38" s="1"/>
  <c r="AT30" i="38"/>
  <c r="AV30" i="38" s="1"/>
  <c r="AW30" i="38"/>
  <c r="AY30" i="38" s="1"/>
  <c r="AZ30" i="38"/>
  <c r="BB30" i="38" s="1"/>
  <c r="BC30" i="38"/>
  <c r="BE30" i="38" s="1"/>
  <c r="BF30" i="38"/>
  <c r="BH30" i="38" s="1"/>
  <c r="BI30" i="38"/>
  <c r="BK30" i="38" s="1"/>
  <c r="BL30" i="38"/>
  <c r="BN30" i="38" s="1"/>
  <c r="BO30" i="38"/>
  <c r="BQ30" i="38" s="1"/>
  <c r="BR30" i="38"/>
  <c r="BT30" i="38" s="1"/>
  <c r="BU30" i="38"/>
  <c r="BW30" i="38" s="1"/>
  <c r="BX30" i="38"/>
  <c r="BZ30" i="38" s="1"/>
  <c r="CA30" i="38"/>
  <c r="CC30" i="38" s="1"/>
  <c r="CD30" i="38"/>
  <c r="CF30" i="38" s="1"/>
  <c r="CG30" i="38"/>
  <c r="CI30" i="38" s="1"/>
  <c r="CJ30" i="38"/>
  <c r="CL30" i="38" s="1"/>
  <c r="CU30" i="38" s="1"/>
  <c r="CM30" i="38"/>
  <c r="CO30" i="38" s="1"/>
  <c r="CP30" i="38"/>
  <c r="CR30" i="38" s="1"/>
  <c r="CV30" i="38"/>
  <c r="G31" i="38"/>
  <c r="I31" i="38" s="1"/>
  <c r="J31" i="38"/>
  <c r="L31" i="38" s="1"/>
  <c r="M31" i="38"/>
  <c r="O31" i="38" s="1"/>
  <c r="P31" i="38"/>
  <c r="R31" i="38" s="1"/>
  <c r="S31" i="38"/>
  <c r="U31" i="38" s="1"/>
  <c r="V31" i="38"/>
  <c r="X31" i="38" s="1"/>
  <c r="Y31" i="38"/>
  <c r="AA31" i="38" s="1"/>
  <c r="AB31" i="38"/>
  <c r="AD31" i="38" s="1"/>
  <c r="AE31" i="38"/>
  <c r="AG31" i="38" s="1"/>
  <c r="AH31" i="38"/>
  <c r="AJ31" i="38" s="1"/>
  <c r="AK31" i="38"/>
  <c r="AM31" i="38" s="1"/>
  <c r="AN31" i="38"/>
  <c r="AP31" i="38" s="1"/>
  <c r="AQ31" i="38"/>
  <c r="AS31" i="38" s="1"/>
  <c r="AT31" i="38"/>
  <c r="AV31" i="38" s="1"/>
  <c r="AW31" i="38"/>
  <c r="AY31" i="38" s="1"/>
  <c r="AZ31" i="38"/>
  <c r="BB31" i="38" s="1"/>
  <c r="BC31" i="38"/>
  <c r="BE31" i="38" s="1"/>
  <c r="BF31" i="38"/>
  <c r="BH31" i="38" s="1"/>
  <c r="BI31" i="38"/>
  <c r="BK31" i="38" s="1"/>
  <c r="BL31" i="38"/>
  <c r="BN31" i="38" s="1"/>
  <c r="BO31" i="38"/>
  <c r="BQ31" i="38" s="1"/>
  <c r="BR31" i="38"/>
  <c r="BT31" i="38" s="1"/>
  <c r="BU31" i="38"/>
  <c r="BW31" i="38" s="1"/>
  <c r="BX31" i="38"/>
  <c r="BZ31" i="38" s="1"/>
  <c r="CA31" i="38"/>
  <c r="CC31" i="38" s="1"/>
  <c r="CD31" i="38"/>
  <c r="CF31" i="38" s="1"/>
  <c r="CG31" i="38"/>
  <c r="CI31" i="38" s="1"/>
  <c r="CJ31" i="38"/>
  <c r="CL31" i="38" s="1"/>
  <c r="CU31" i="38" s="1"/>
  <c r="CM31" i="38"/>
  <c r="CO31" i="38" s="1"/>
  <c r="CP31" i="38"/>
  <c r="CR31" i="38" s="1"/>
  <c r="CV31" i="38"/>
  <c r="G32" i="38"/>
  <c r="I32" i="38" s="1"/>
  <c r="J32" i="38"/>
  <c r="L32" i="38" s="1"/>
  <c r="M32" i="38"/>
  <c r="O32" i="38" s="1"/>
  <c r="P32" i="38"/>
  <c r="R32" i="38" s="1"/>
  <c r="S32" i="38"/>
  <c r="U32" i="38" s="1"/>
  <c r="V32" i="38"/>
  <c r="X32" i="38" s="1"/>
  <c r="Y32" i="38"/>
  <c r="AA32" i="38" s="1"/>
  <c r="AB32" i="38"/>
  <c r="AD32" i="38" s="1"/>
  <c r="AE32" i="38"/>
  <c r="AG32" i="38" s="1"/>
  <c r="AH32" i="38"/>
  <c r="AJ32" i="38" s="1"/>
  <c r="AK32" i="38"/>
  <c r="AM32" i="38" s="1"/>
  <c r="AN32" i="38"/>
  <c r="AP32" i="38" s="1"/>
  <c r="AQ32" i="38"/>
  <c r="AS32" i="38" s="1"/>
  <c r="AT32" i="38"/>
  <c r="AV32" i="38" s="1"/>
  <c r="AW32" i="38"/>
  <c r="AY32" i="38" s="1"/>
  <c r="AZ32" i="38"/>
  <c r="BB32" i="38" s="1"/>
  <c r="BC32" i="38"/>
  <c r="BE32" i="38" s="1"/>
  <c r="BF32" i="38"/>
  <c r="BH32" i="38" s="1"/>
  <c r="BI32" i="38"/>
  <c r="BK32" i="38" s="1"/>
  <c r="BL32" i="38"/>
  <c r="BN32" i="38" s="1"/>
  <c r="BO32" i="38"/>
  <c r="BQ32" i="38" s="1"/>
  <c r="BR32" i="38"/>
  <c r="BT32" i="38" s="1"/>
  <c r="BU32" i="38"/>
  <c r="BW32" i="38" s="1"/>
  <c r="BX32" i="38"/>
  <c r="BZ32" i="38" s="1"/>
  <c r="CA32" i="38"/>
  <c r="CC32" i="38" s="1"/>
  <c r="CD32" i="38"/>
  <c r="CF32" i="38" s="1"/>
  <c r="CG32" i="38"/>
  <c r="CI32" i="38" s="1"/>
  <c r="CJ32" i="38"/>
  <c r="CL32" i="38" s="1"/>
  <c r="CU32" i="38" s="1"/>
  <c r="CM32" i="38"/>
  <c r="CO32" i="38" s="1"/>
  <c r="CP32" i="38"/>
  <c r="CR32" i="38" s="1"/>
  <c r="CV32" i="38"/>
  <c r="G33" i="38"/>
  <c r="J33" i="38"/>
  <c r="M33" i="38"/>
  <c r="P33" i="38"/>
  <c r="S33" i="38"/>
  <c r="V33" i="38"/>
  <c r="Y33" i="38"/>
  <c r="AB33" i="38"/>
  <c r="AD33" i="38" s="1"/>
  <c r="AE33" i="38"/>
  <c r="AH33" i="38"/>
  <c r="AK33" i="38"/>
  <c r="AN33" i="38"/>
  <c r="AQ33" i="38"/>
  <c r="AT33" i="38"/>
  <c r="AW33" i="38"/>
  <c r="AZ33" i="38"/>
  <c r="BC33" i="38"/>
  <c r="BF33" i="38"/>
  <c r="BI33" i="38"/>
  <c r="BL33" i="38"/>
  <c r="BO33" i="38"/>
  <c r="BR33" i="38"/>
  <c r="BU33" i="38"/>
  <c r="BX33" i="38"/>
  <c r="BZ33" i="38" s="1"/>
  <c r="CA33" i="38"/>
  <c r="CD33" i="38"/>
  <c r="CG33" i="38"/>
  <c r="CJ33" i="38"/>
  <c r="CM33" i="38"/>
  <c r="CP33" i="38"/>
  <c r="CV33" i="38"/>
  <c r="G34" i="38"/>
  <c r="J34" i="38"/>
  <c r="M34" i="38"/>
  <c r="P34" i="38"/>
  <c r="S34" i="38"/>
  <c r="V34" i="38"/>
  <c r="Y34" i="38"/>
  <c r="AB34" i="38"/>
  <c r="AD34" i="38" s="1"/>
  <c r="AE34" i="38"/>
  <c r="AH34" i="38"/>
  <c r="AK34" i="38"/>
  <c r="AN34" i="38"/>
  <c r="AQ34" i="38"/>
  <c r="AT34" i="38"/>
  <c r="AW34" i="38"/>
  <c r="AZ34" i="38"/>
  <c r="BC34" i="38"/>
  <c r="BF34" i="38"/>
  <c r="BI34" i="38"/>
  <c r="BL34" i="38"/>
  <c r="BO34" i="38"/>
  <c r="BR34" i="38"/>
  <c r="BU34" i="38"/>
  <c r="BX34" i="38"/>
  <c r="BZ34" i="38" s="1"/>
  <c r="CA34" i="38"/>
  <c r="CD34" i="38"/>
  <c r="CG34" i="38"/>
  <c r="CJ34" i="38"/>
  <c r="CM34" i="38"/>
  <c r="CP34" i="38"/>
  <c r="CV34" i="38"/>
  <c r="G35" i="38"/>
  <c r="J35" i="38"/>
  <c r="M35" i="38"/>
  <c r="P35" i="38"/>
  <c r="S35" i="38"/>
  <c r="V35" i="38"/>
  <c r="Y35" i="38"/>
  <c r="AB35" i="38"/>
  <c r="AD35" i="38" s="1"/>
  <c r="AE35" i="38"/>
  <c r="AG35" i="38" s="1"/>
  <c r="AH35" i="38"/>
  <c r="AJ35" i="38" s="1"/>
  <c r="AK35" i="38"/>
  <c r="AN35" i="38"/>
  <c r="AQ35" i="38"/>
  <c r="AT35" i="38"/>
  <c r="AW35" i="38"/>
  <c r="AZ35" i="38"/>
  <c r="BC35" i="38"/>
  <c r="BF35" i="38"/>
  <c r="BI35" i="38"/>
  <c r="BL35" i="38"/>
  <c r="BO35" i="38"/>
  <c r="BR35" i="38"/>
  <c r="BU35" i="38"/>
  <c r="BX35" i="38"/>
  <c r="BZ35" i="38" s="1"/>
  <c r="CA35" i="38"/>
  <c r="CC35" i="38" s="1"/>
  <c r="CD35" i="38"/>
  <c r="CF35" i="38" s="1"/>
  <c r="CG35" i="38"/>
  <c r="CJ35" i="38"/>
  <c r="CM35" i="38"/>
  <c r="CP35" i="38"/>
  <c r="CV35" i="38"/>
  <c r="G36" i="38"/>
  <c r="I36" i="38" s="1"/>
  <c r="J36" i="38"/>
  <c r="M36" i="38"/>
  <c r="O36" i="38" s="1"/>
  <c r="P36" i="38"/>
  <c r="R36" i="38" s="1"/>
  <c r="S36" i="38"/>
  <c r="U36" i="38" s="1"/>
  <c r="V36" i="38"/>
  <c r="X36" i="38" s="1"/>
  <c r="Y36" i="38"/>
  <c r="AA36" i="38" s="1"/>
  <c r="AB36" i="38"/>
  <c r="AD36" i="38" s="1"/>
  <c r="AE36" i="38"/>
  <c r="AG36" i="38" s="1"/>
  <c r="AH36" i="38"/>
  <c r="AJ36" i="38" s="1"/>
  <c r="AK36" i="38"/>
  <c r="AM36" i="38" s="1"/>
  <c r="AN36" i="38"/>
  <c r="AP36" i="38" s="1"/>
  <c r="AQ36" i="38"/>
  <c r="AS36" i="38" s="1"/>
  <c r="AT36" i="38"/>
  <c r="AV36" i="38" s="1"/>
  <c r="AW36" i="38"/>
  <c r="AY36" i="38" s="1"/>
  <c r="AZ36" i="38"/>
  <c r="BB36" i="38" s="1"/>
  <c r="BC36" i="38"/>
  <c r="BE36" i="38" s="1"/>
  <c r="BF36" i="38"/>
  <c r="BH36" i="38" s="1"/>
  <c r="BI36" i="38"/>
  <c r="BK36" i="38" s="1"/>
  <c r="BL36" i="38"/>
  <c r="BN36" i="38" s="1"/>
  <c r="BO36" i="38"/>
  <c r="BQ36" i="38" s="1"/>
  <c r="BR36" i="38"/>
  <c r="BT36" i="38" s="1"/>
  <c r="BU36" i="38"/>
  <c r="BW36" i="38" s="1"/>
  <c r="BX36" i="38"/>
  <c r="BZ36" i="38" s="1"/>
  <c r="CA36" i="38"/>
  <c r="CC36" i="38" s="1"/>
  <c r="CD36" i="38"/>
  <c r="CF36" i="38" s="1"/>
  <c r="CG36" i="38"/>
  <c r="CI36" i="38" s="1"/>
  <c r="CJ36" i="38"/>
  <c r="CL36" i="38" s="1"/>
  <c r="CU36" i="38" s="1"/>
  <c r="CM36" i="38"/>
  <c r="CO36" i="38" s="1"/>
  <c r="CP36" i="38"/>
  <c r="CR36" i="38" s="1"/>
  <c r="CV36" i="38"/>
  <c r="G37" i="38"/>
  <c r="I37" i="38" s="1"/>
  <c r="J37" i="38"/>
  <c r="M37" i="38"/>
  <c r="P37" i="38"/>
  <c r="S37" i="38"/>
  <c r="U37" i="38" s="1"/>
  <c r="V37" i="38"/>
  <c r="Y37" i="38"/>
  <c r="AB37" i="38"/>
  <c r="AE37" i="38"/>
  <c r="AG37" i="38" s="1"/>
  <c r="AH37" i="38"/>
  <c r="AK37" i="38"/>
  <c r="AN37" i="38"/>
  <c r="AQ37" i="38"/>
  <c r="AS37" i="38" s="1"/>
  <c r="AT37" i="38"/>
  <c r="AW37" i="38"/>
  <c r="AZ37" i="38"/>
  <c r="BC37" i="38"/>
  <c r="BE37" i="38" s="1"/>
  <c r="BF37" i="38"/>
  <c r="BI37" i="38"/>
  <c r="BL37" i="38"/>
  <c r="BO37" i="38"/>
  <c r="BQ37" i="38" s="1"/>
  <c r="BR37" i="38"/>
  <c r="BU37" i="38"/>
  <c r="BX37" i="38"/>
  <c r="CA37" i="38"/>
  <c r="CC37" i="38" s="1"/>
  <c r="CD37" i="38"/>
  <c r="CG37" i="38"/>
  <c r="CJ37" i="38"/>
  <c r="CM37" i="38"/>
  <c r="CO37" i="38" s="1"/>
  <c r="CP37" i="38"/>
  <c r="CV37" i="38"/>
  <c r="G38" i="38"/>
  <c r="J38" i="38"/>
  <c r="L38" i="38" s="1"/>
  <c r="M38" i="38"/>
  <c r="P38" i="38"/>
  <c r="R38" i="38" s="1"/>
  <c r="S38" i="38"/>
  <c r="V38" i="38"/>
  <c r="Y38" i="38"/>
  <c r="AB38" i="38"/>
  <c r="AE38" i="38"/>
  <c r="AG38" i="38" s="1"/>
  <c r="AH38" i="38"/>
  <c r="AJ38" i="38" s="1"/>
  <c r="AK38" i="38"/>
  <c r="AN38" i="38"/>
  <c r="AP38" i="38" s="1"/>
  <c r="AQ38" i="38"/>
  <c r="AT38" i="38"/>
  <c r="AW38" i="38"/>
  <c r="AZ38" i="38"/>
  <c r="BC38" i="38"/>
  <c r="BE38" i="38" s="1"/>
  <c r="BF38" i="38"/>
  <c r="BH38" i="38" s="1"/>
  <c r="BI38" i="38"/>
  <c r="BL38" i="38"/>
  <c r="BN38" i="38" s="1"/>
  <c r="BO38" i="38"/>
  <c r="BR38" i="38"/>
  <c r="BU38" i="38"/>
  <c r="BX38" i="38"/>
  <c r="CA38" i="38"/>
  <c r="CC38" i="38" s="1"/>
  <c r="CD38" i="38"/>
  <c r="CF38" i="38" s="1"/>
  <c r="CG38" i="38"/>
  <c r="CJ38" i="38"/>
  <c r="CL38" i="38" s="1"/>
  <c r="CU38" i="38" s="1"/>
  <c r="CM38" i="38"/>
  <c r="CP38" i="38"/>
  <c r="CV38" i="38"/>
  <c r="G39" i="38"/>
  <c r="I39" i="38" s="1"/>
  <c r="J39" i="38"/>
  <c r="M39" i="38"/>
  <c r="O39" i="38" s="1"/>
  <c r="P39" i="38"/>
  <c r="R39" i="38" s="1"/>
  <c r="S39" i="38"/>
  <c r="U39" i="38" s="1"/>
  <c r="V39" i="38"/>
  <c r="Y39" i="38"/>
  <c r="AA39" i="38" s="1"/>
  <c r="AB39" i="38"/>
  <c r="AD39" i="38" s="1"/>
  <c r="AE39" i="38"/>
  <c r="AG39" i="38" s="1"/>
  <c r="AH39" i="38"/>
  <c r="AK39" i="38"/>
  <c r="AM39" i="38" s="1"/>
  <c r="AN39" i="38"/>
  <c r="AP39" i="38" s="1"/>
  <c r="AQ39" i="38"/>
  <c r="AS39" i="38" s="1"/>
  <c r="AT39" i="38"/>
  <c r="AW39" i="38"/>
  <c r="AY39" i="38" s="1"/>
  <c r="AZ39" i="38"/>
  <c r="BB39" i="38" s="1"/>
  <c r="BC39" i="38"/>
  <c r="BE39" i="38" s="1"/>
  <c r="BF39" i="38"/>
  <c r="BI39" i="38"/>
  <c r="BK39" i="38" s="1"/>
  <c r="BL39" i="38"/>
  <c r="BN39" i="38" s="1"/>
  <c r="BO39" i="38"/>
  <c r="BQ39" i="38" s="1"/>
  <c r="BR39" i="38"/>
  <c r="BU39" i="38"/>
  <c r="BW39" i="38" s="1"/>
  <c r="BX39" i="38"/>
  <c r="BZ39" i="38" s="1"/>
  <c r="CA39" i="38"/>
  <c r="CC39" i="38" s="1"/>
  <c r="CD39" i="38"/>
  <c r="CG39" i="38"/>
  <c r="CI39" i="38" s="1"/>
  <c r="CJ39" i="38"/>
  <c r="CL39" i="38" s="1"/>
  <c r="CU39" i="38" s="1"/>
  <c r="CM39" i="38"/>
  <c r="CO39" i="38" s="1"/>
  <c r="CP39" i="38"/>
  <c r="CV39" i="38"/>
  <c r="G40" i="38"/>
  <c r="J40" i="38"/>
  <c r="L40" i="38" s="1"/>
  <c r="M40" i="38"/>
  <c r="O40" i="38" s="1"/>
  <c r="P40" i="38"/>
  <c r="R40" i="38" s="1"/>
  <c r="S40" i="38"/>
  <c r="U40" i="38" s="1"/>
  <c r="V40" i="38"/>
  <c r="X40" i="38" s="1"/>
  <c r="Y40" i="38"/>
  <c r="AA40" i="38" s="1"/>
  <c r="AB40" i="38"/>
  <c r="AD40" i="38" s="1"/>
  <c r="AE40" i="38"/>
  <c r="AG40" i="38" s="1"/>
  <c r="AH40" i="38"/>
  <c r="AJ40" i="38" s="1"/>
  <c r="AK40" i="38"/>
  <c r="AM40" i="38" s="1"/>
  <c r="AN40" i="38"/>
  <c r="AP40" i="38" s="1"/>
  <c r="AQ40" i="38"/>
  <c r="AS40" i="38" s="1"/>
  <c r="AT40" i="38"/>
  <c r="AV40" i="38" s="1"/>
  <c r="AW40" i="38"/>
  <c r="AY40" i="38" s="1"/>
  <c r="AZ40" i="38"/>
  <c r="BB40" i="38" s="1"/>
  <c r="BC40" i="38"/>
  <c r="BE40" i="38" s="1"/>
  <c r="BF40" i="38"/>
  <c r="BH40" i="38" s="1"/>
  <c r="BI40" i="38"/>
  <c r="BK40" i="38" s="1"/>
  <c r="BL40" i="38"/>
  <c r="BN40" i="38" s="1"/>
  <c r="BO40" i="38"/>
  <c r="BQ40" i="38" s="1"/>
  <c r="BR40" i="38"/>
  <c r="BT40" i="38" s="1"/>
  <c r="BU40" i="38"/>
  <c r="BW40" i="38" s="1"/>
  <c r="BX40" i="38"/>
  <c r="BZ40" i="38" s="1"/>
  <c r="CA40" i="38"/>
  <c r="CC40" i="38" s="1"/>
  <c r="CD40" i="38"/>
  <c r="CF40" i="38" s="1"/>
  <c r="CG40" i="38"/>
  <c r="CI40" i="38" s="1"/>
  <c r="CJ40" i="38"/>
  <c r="CL40" i="38" s="1"/>
  <c r="CU40" i="38" s="1"/>
  <c r="CM40" i="38"/>
  <c r="CO40" i="38" s="1"/>
  <c r="CP40" i="38"/>
  <c r="CR40" i="38" s="1"/>
  <c r="CV40" i="38"/>
  <c r="G41" i="38"/>
  <c r="I41" i="38" s="1"/>
  <c r="J41" i="38"/>
  <c r="L41" i="38" s="1"/>
  <c r="M41" i="38"/>
  <c r="O41" i="38" s="1"/>
  <c r="P41" i="38"/>
  <c r="R41" i="38" s="1"/>
  <c r="S41" i="38"/>
  <c r="U41" i="38" s="1"/>
  <c r="V41" i="38"/>
  <c r="X41" i="38" s="1"/>
  <c r="Y41" i="38"/>
  <c r="AA41" i="38" s="1"/>
  <c r="AB41" i="38"/>
  <c r="AD41" i="38" s="1"/>
  <c r="AE41" i="38"/>
  <c r="AG41" i="38" s="1"/>
  <c r="AH41" i="38"/>
  <c r="AJ41" i="38" s="1"/>
  <c r="AK41" i="38"/>
  <c r="AM41" i="38" s="1"/>
  <c r="AN41" i="38"/>
  <c r="AP41" i="38" s="1"/>
  <c r="AQ41" i="38"/>
  <c r="AS41" i="38" s="1"/>
  <c r="AT41" i="38"/>
  <c r="AV41" i="38" s="1"/>
  <c r="AW41" i="38"/>
  <c r="AY41" i="38" s="1"/>
  <c r="AZ41" i="38"/>
  <c r="BB41" i="38" s="1"/>
  <c r="BC41" i="38"/>
  <c r="BE41" i="38" s="1"/>
  <c r="BF41" i="38"/>
  <c r="BH41" i="38" s="1"/>
  <c r="BI41" i="38"/>
  <c r="BK41" i="38" s="1"/>
  <c r="BL41" i="38"/>
  <c r="BN41" i="38" s="1"/>
  <c r="BO41" i="38"/>
  <c r="BQ41" i="38" s="1"/>
  <c r="BR41" i="38"/>
  <c r="BT41" i="38" s="1"/>
  <c r="BU41" i="38"/>
  <c r="BW41" i="38" s="1"/>
  <c r="BX41" i="38"/>
  <c r="BZ41" i="38" s="1"/>
  <c r="CA41" i="38"/>
  <c r="CC41" i="38" s="1"/>
  <c r="CD41" i="38"/>
  <c r="CF41" i="38" s="1"/>
  <c r="CG41" i="38"/>
  <c r="CI41" i="38" s="1"/>
  <c r="CJ41" i="38"/>
  <c r="CL41" i="38" s="1"/>
  <c r="CU41" i="38" s="1"/>
  <c r="CM41" i="38"/>
  <c r="CO41" i="38" s="1"/>
  <c r="CP41" i="38"/>
  <c r="CR41" i="38" s="1"/>
  <c r="CV41" i="38"/>
  <c r="G42" i="38"/>
  <c r="I42" i="38" s="1"/>
  <c r="J42" i="38"/>
  <c r="L42" i="38" s="1"/>
  <c r="M42" i="38"/>
  <c r="O42" i="38" s="1"/>
  <c r="P42" i="38"/>
  <c r="R42" i="38" s="1"/>
  <c r="S42" i="38"/>
  <c r="U42" i="38" s="1"/>
  <c r="V42" i="38"/>
  <c r="X42" i="38" s="1"/>
  <c r="Y42" i="38"/>
  <c r="AA42" i="38" s="1"/>
  <c r="AB42" i="38"/>
  <c r="AD42" i="38" s="1"/>
  <c r="AE42" i="38"/>
  <c r="AG42" i="38" s="1"/>
  <c r="AH42" i="38"/>
  <c r="AJ42" i="38" s="1"/>
  <c r="AK42" i="38"/>
  <c r="AM42" i="38" s="1"/>
  <c r="AN42" i="38"/>
  <c r="AP42" i="38" s="1"/>
  <c r="AQ42" i="38"/>
  <c r="AS42" i="38" s="1"/>
  <c r="AT42" i="38"/>
  <c r="AV42" i="38" s="1"/>
  <c r="AW42" i="38"/>
  <c r="AY42" i="38" s="1"/>
  <c r="AZ42" i="38"/>
  <c r="BB42" i="38" s="1"/>
  <c r="BC42" i="38"/>
  <c r="BE42" i="38" s="1"/>
  <c r="BF42" i="38"/>
  <c r="BH42" i="38" s="1"/>
  <c r="BI42" i="38"/>
  <c r="BK42" i="38" s="1"/>
  <c r="BL42" i="38"/>
  <c r="BN42" i="38" s="1"/>
  <c r="BO42" i="38"/>
  <c r="BQ42" i="38" s="1"/>
  <c r="BR42" i="38"/>
  <c r="BT42" i="38" s="1"/>
  <c r="BU42" i="38"/>
  <c r="BW42" i="38" s="1"/>
  <c r="BX42" i="38"/>
  <c r="BZ42" i="38" s="1"/>
  <c r="CA42" i="38"/>
  <c r="CC42" i="38" s="1"/>
  <c r="CD42" i="38"/>
  <c r="CF42" i="38" s="1"/>
  <c r="CG42" i="38"/>
  <c r="CI42" i="38" s="1"/>
  <c r="CJ42" i="38"/>
  <c r="CL42" i="38" s="1"/>
  <c r="CU42" i="38" s="1"/>
  <c r="CM42" i="38"/>
  <c r="CO42" i="38" s="1"/>
  <c r="CP42" i="38"/>
  <c r="CR42" i="38" s="1"/>
  <c r="CV42" i="38"/>
  <c r="G43" i="38"/>
  <c r="I43" i="38" s="1"/>
  <c r="J43" i="38"/>
  <c r="L43" i="38" s="1"/>
  <c r="M43" i="38"/>
  <c r="O43" i="38" s="1"/>
  <c r="P43" i="38"/>
  <c r="R43" i="38" s="1"/>
  <c r="S43" i="38"/>
  <c r="U43" i="38" s="1"/>
  <c r="V43" i="38"/>
  <c r="X43" i="38" s="1"/>
  <c r="Y43" i="38"/>
  <c r="AA43" i="38" s="1"/>
  <c r="AB43" i="38"/>
  <c r="AD43" i="38" s="1"/>
  <c r="AE43" i="38"/>
  <c r="AG43" i="38" s="1"/>
  <c r="AH43" i="38"/>
  <c r="AJ43" i="38" s="1"/>
  <c r="AK43" i="38"/>
  <c r="AM43" i="38" s="1"/>
  <c r="AN43" i="38"/>
  <c r="AP43" i="38" s="1"/>
  <c r="AQ43" i="38"/>
  <c r="AS43" i="38" s="1"/>
  <c r="AT43" i="38"/>
  <c r="AV43" i="38" s="1"/>
  <c r="AW43" i="38"/>
  <c r="AY43" i="38" s="1"/>
  <c r="AZ43" i="38"/>
  <c r="BB43" i="38" s="1"/>
  <c r="BC43" i="38"/>
  <c r="BE43" i="38" s="1"/>
  <c r="BF43" i="38"/>
  <c r="BH43" i="38" s="1"/>
  <c r="BI43" i="38"/>
  <c r="BK43" i="38" s="1"/>
  <c r="BL43" i="38"/>
  <c r="BN43" i="38" s="1"/>
  <c r="BO43" i="38"/>
  <c r="BQ43" i="38" s="1"/>
  <c r="BR43" i="38"/>
  <c r="BT43" i="38" s="1"/>
  <c r="BU43" i="38"/>
  <c r="BW43" i="38" s="1"/>
  <c r="BX43" i="38"/>
  <c r="BZ43" i="38" s="1"/>
  <c r="CA43" i="38"/>
  <c r="CC43" i="38" s="1"/>
  <c r="CD43" i="38"/>
  <c r="CF43" i="38" s="1"/>
  <c r="CG43" i="38"/>
  <c r="CI43" i="38" s="1"/>
  <c r="CJ43" i="38"/>
  <c r="CL43" i="38" s="1"/>
  <c r="CU43" i="38" s="1"/>
  <c r="CM43" i="38"/>
  <c r="CO43" i="38" s="1"/>
  <c r="CP43" i="38"/>
  <c r="CR43" i="38" s="1"/>
  <c r="CV43" i="38"/>
  <c r="G44" i="38"/>
  <c r="I44" i="38" s="1"/>
  <c r="J44" i="38"/>
  <c r="M44" i="38"/>
  <c r="O44" i="38" s="1"/>
  <c r="P44" i="38"/>
  <c r="R44" i="38" s="1"/>
  <c r="S44" i="38"/>
  <c r="U44" i="38" s="1"/>
  <c r="V44" i="38"/>
  <c r="X44" i="38" s="1"/>
  <c r="Y44" i="38"/>
  <c r="AA44" i="38" s="1"/>
  <c r="AB44" i="38"/>
  <c r="AD44" i="38" s="1"/>
  <c r="AE44" i="38"/>
  <c r="AG44" i="38" s="1"/>
  <c r="AH44" i="38"/>
  <c r="AJ44" i="38" s="1"/>
  <c r="AK44" i="38"/>
  <c r="AM44" i="38" s="1"/>
  <c r="AN44" i="38"/>
  <c r="AP44" i="38" s="1"/>
  <c r="AQ44" i="38"/>
  <c r="AS44" i="38" s="1"/>
  <c r="AT44" i="38"/>
  <c r="AV44" i="38" s="1"/>
  <c r="AW44" i="38"/>
  <c r="AY44" i="38" s="1"/>
  <c r="AZ44" i="38"/>
  <c r="BB44" i="38" s="1"/>
  <c r="BC44" i="38"/>
  <c r="BE44" i="38" s="1"/>
  <c r="BF44" i="38"/>
  <c r="BH44" i="38" s="1"/>
  <c r="BI44" i="38"/>
  <c r="BK44" i="38" s="1"/>
  <c r="BL44" i="38"/>
  <c r="BN44" i="38" s="1"/>
  <c r="BO44" i="38"/>
  <c r="BQ44" i="38" s="1"/>
  <c r="BR44" i="38"/>
  <c r="BT44" i="38" s="1"/>
  <c r="BU44" i="38"/>
  <c r="BW44" i="38" s="1"/>
  <c r="BX44" i="38"/>
  <c r="BZ44" i="38" s="1"/>
  <c r="CA44" i="38"/>
  <c r="CC44" i="38" s="1"/>
  <c r="CD44" i="38"/>
  <c r="CF44" i="38" s="1"/>
  <c r="CG44" i="38"/>
  <c r="CI44" i="38" s="1"/>
  <c r="CJ44" i="38"/>
  <c r="CL44" i="38" s="1"/>
  <c r="CU44" i="38" s="1"/>
  <c r="CM44" i="38"/>
  <c r="CO44" i="38" s="1"/>
  <c r="CP44" i="38"/>
  <c r="CR44" i="38" s="1"/>
  <c r="CV44" i="38"/>
  <c r="G45" i="38"/>
  <c r="J45" i="38"/>
  <c r="M45" i="38"/>
  <c r="P45" i="38"/>
  <c r="R45" i="38" s="1"/>
  <c r="S45" i="38"/>
  <c r="V45" i="38"/>
  <c r="Y45" i="38"/>
  <c r="AB45" i="38"/>
  <c r="AD45" i="38" s="1"/>
  <c r="AE45" i="38"/>
  <c r="AH45" i="38"/>
  <c r="AK45" i="38"/>
  <c r="AN45" i="38"/>
  <c r="AP45" i="38" s="1"/>
  <c r="AQ45" i="38"/>
  <c r="AT45" i="38"/>
  <c r="AW45" i="38"/>
  <c r="AZ45" i="38"/>
  <c r="BB45" i="38" s="1"/>
  <c r="BC45" i="38"/>
  <c r="BF45" i="38"/>
  <c r="BI45" i="38"/>
  <c r="BL45" i="38"/>
  <c r="BN45" i="38" s="1"/>
  <c r="BO45" i="38"/>
  <c r="BR45" i="38"/>
  <c r="BU45" i="38"/>
  <c r="BX45" i="38"/>
  <c r="BZ45" i="38" s="1"/>
  <c r="CA45" i="38"/>
  <c r="CD45" i="38"/>
  <c r="CG45" i="38"/>
  <c r="CJ45" i="38"/>
  <c r="CL45" i="38" s="1"/>
  <c r="CU45" i="38" s="1"/>
  <c r="CM45" i="38"/>
  <c r="CP45" i="38"/>
  <c r="CV45" i="38"/>
  <c r="G46" i="38"/>
  <c r="J46" i="38"/>
  <c r="L46" i="38" s="1"/>
  <c r="M46" i="38"/>
  <c r="O46" i="38" s="1"/>
  <c r="P46" i="38"/>
  <c r="R46" i="38" s="1"/>
  <c r="S46" i="38"/>
  <c r="U46" i="38" s="1"/>
  <c r="V46" i="38"/>
  <c r="X46" i="38" s="1"/>
  <c r="Y46" i="38"/>
  <c r="AA46" i="38" s="1"/>
  <c r="AB46" i="38"/>
  <c r="AD46" i="38" s="1"/>
  <c r="AE46" i="38"/>
  <c r="AG46" i="38" s="1"/>
  <c r="AH46" i="38"/>
  <c r="AJ46" i="38" s="1"/>
  <c r="AK46" i="38"/>
  <c r="AM46" i="38" s="1"/>
  <c r="AN46" i="38"/>
  <c r="AP46" i="38" s="1"/>
  <c r="AQ46" i="38"/>
  <c r="AS46" i="38" s="1"/>
  <c r="AT46" i="38"/>
  <c r="AV46" i="38" s="1"/>
  <c r="AW46" i="38"/>
  <c r="AY46" i="38" s="1"/>
  <c r="AZ46" i="38"/>
  <c r="BB46" i="38" s="1"/>
  <c r="BC46" i="38"/>
  <c r="BE46" i="38" s="1"/>
  <c r="BF46" i="38"/>
  <c r="BH46" i="38" s="1"/>
  <c r="BI46" i="38"/>
  <c r="BK46" i="38" s="1"/>
  <c r="BL46" i="38"/>
  <c r="BN46" i="38" s="1"/>
  <c r="BO46" i="38"/>
  <c r="BQ46" i="38" s="1"/>
  <c r="BR46" i="38"/>
  <c r="BT46" i="38" s="1"/>
  <c r="BU46" i="38"/>
  <c r="BW46" i="38" s="1"/>
  <c r="BX46" i="38"/>
  <c r="BZ46" i="38" s="1"/>
  <c r="CA46" i="38"/>
  <c r="CC46" i="38" s="1"/>
  <c r="CD46" i="38"/>
  <c r="CF46" i="38" s="1"/>
  <c r="CG46" i="38"/>
  <c r="CI46" i="38" s="1"/>
  <c r="CJ46" i="38"/>
  <c r="CL46" i="38" s="1"/>
  <c r="CU46" i="38" s="1"/>
  <c r="CM46" i="38"/>
  <c r="CO46" i="38" s="1"/>
  <c r="CP46" i="38"/>
  <c r="CR46" i="38" s="1"/>
  <c r="CV46" i="38"/>
  <c r="G47" i="38"/>
  <c r="J47" i="38"/>
  <c r="L47" i="38" s="1"/>
  <c r="M47" i="38"/>
  <c r="P47" i="38"/>
  <c r="R47" i="38" s="1"/>
  <c r="S47" i="38"/>
  <c r="V47" i="38"/>
  <c r="X47" i="38" s="1"/>
  <c r="Y47" i="38"/>
  <c r="AB47" i="38"/>
  <c r="AD47" i="38" s="1"/>
  <c r="AE47" i="38"/>
  <c r="AH47" i="38"/>
  <c r="AJ47" i="38" s="1"/>
  <c r="AK47" i="38"/>
  <c r="AN47" i="38"/>
  <c r="AP47" i="38" s="1"/>
  <c r="AQ47" i="38"/>
  <c r="AT47" i="38"/>
  <c r="AV47" i="38" s="1"/>
  <c r="AW47" i="38"/>
  <c r="AZ47" i="38"/>
  <c r="BB47" i="38" s="1"/>
  <c r="BC47" i="38"/>
  <c r="BF47" i="38"/>
  <c r="BH47" i="38" s="1"/>
  <c r="BI47" i="38"/>
  <c r="BL47" i="38"/>
  <c r="BN47" i="38" s="1"/>
  <c r="BO47" i="38"/>
  <c r="BR47" i="38"/>
  <c r="BT47" i="38" s="1"/>
  <c r="BU47" i="38"/>
  <c r="BX47" i="38"/>
  <c r="BZ47" i="38" s="1"/>
  <c r="CA47" i="38"/>
  <c r="CC47" i="38" s="1"/>
  <c r="CD47" i="38"/>
  <c r="CF47" i="38" s="1"/>
  <c r="CG47" i="38"/>
  <c r="CI47" i="38" s="1"/>
  <c r="CJ47" i="38"/>
  <c r="CL47" i="38" s="1"/>
  <c r="CU47" i="38" s="1"/>
  <c r="CM47" i="38"/>
  <c r="CO47" i="38" s="1"/>
  <c r="CP47" i="38"/>
  <c r="CR47" i="38" s="1"/>
  <c r="CV47" i="38"/>
  <c r="G48" i="38"/>
  <c r="I48" i="38" s="1"/>
  <c r="J48" i="38"/>
  <c r="L48" i="38" s="1"/>
  <c r="M48" i="38"/>
  <c r="O48" i="38" s="1"/>
  <c r="P48" i="38"/>
  <c r="R48" i="38" s="1"/>
  <c r="S48" i="38"/>
  <c r="U48" i="38" s="1"/>
  <c r="V48" i="38"/>
  <c r="X48" i="38" s="1"/>
  <c r="Y48" i="38"/>
  <c r="AA48" i="38" s="1"/>
  <c r="AB48" i="38"/>
  <c r="AD48" i="38" s="1"/>
  <c r="AE48" i="38"/>
  <c r="AG48" i="38" s="1"/>
  <c r="AH48" i="38"/>
  <c r="AJ48" i="38" s="1"/>
  <c r="AK48" i="38"/>
  <c r="AM48" i="38" s="1"/>
  <c r="AN48" i="38"/>
  <c r="AP48" i="38" s="1"/>
  <c r="AQ48" i="38"/>
  <c r="AS48" i="38" s="1"/>
  <c r="AT48" i="38"/>
  <c r="AV48" i="38" s="1"/>
  <c r="AW48" i="38"/>
  <c r="AY48" i="38" s="1"/>
  <c r="AZ48" i="38"/>
  <c r="BB48" i="38" s="1"/>
  <c r="BC48" i="38"/>
  <c r="BE48" i="38" s="1"/>
  <c r="BF48" i="38"/>
  <c r="BH48" i="38" s="1"/>
  <c r="BI48" i="38"/>
  <c r="BK48" i="38" s="1"/>
  <c r="BL48" i="38"/>
  <c r="BN48" i="38" s="1"/>
  <c r="BO48" i="38"/>
  <c r="BQ48" i="38" s="1"/>
  <c r="BR48" i="38"/>
  <c r="BT48" i="38" s="1"/>
  <c r="BU48" i="38"/>
  <c r="BW48" i="38" s="1"/>
  <c r="BX48" i="38"/>
  <c r="BZ48" i="38" s="1"/>
  <c r="CA48" i="38"/>
  <c r="CC48" i="38" s="1"/>
  <c r="CD48" i="38"/>
  <c r="CF48" i="38" s="1"/>
  <c r="CG48" i="38"/>
  <c r="CI48" i="38" s="1"/>
  <c r="CJ48" i="38"/>
  <c r="CL48" i="38" s="1"/>
  <c r="CU48" i="38" s="1"/>
  <c r="CM48" i="38"/>
  <c r="CO48" i="38" s="1"/>
  <c r="CP48" i="38"/>
  <c r="CR48" i="38" s="1"/>
  <c r="CV48" i="38"/>
  <c r="G49" i="38"/>
  <c r="I49" i="38" s="1"/>
  <c r="J49" i="38"/>
  <c r="L49" i="38" s="1"/>
  <c r="M49" i="38"/>
  <c r="O49" i="38" s="1"/>
  <c r="P49" i="38"/>
  <c r="R49" i="38" s="1"/>
  <c r="S49" i="38"/>
  <c r="U49" i="38" s="1"/>
  <c r="V49" i="38"/>
  <c r="X49" i="38" s="1"/>
  <c r="Y49" i="38"/>
  <c r="AA49" i="38" s="1"/>
  <c r="AB49" i="38"/>
  <c r="AD49" i="38" s="1"/>
  <c r="AE49" i="38"/>
  <c r="AG49" i="38" s="1"/>
  <c r="AH49" i="38"/>
  <c r="AJ49" i="38" s="1"/>
  <c r="AK49" i="38"/>
  <c r="AM49" i="38" s="1"/>
  <c r="AN49" i="38"/>
  <c r="AP49" i="38" s="1"/>
  <c r="AQ49" i="38"/>
  <c r="AS49" i="38" s="1"/>
  <c r="AT49" i="38"/>
  <c r="AV49" i="38" s="1"/>
  <c r="AW49" i="38"/>
  <c r="AY49" i="38" s="1"/>
  <c r="AZ49" i="38"/>
  <c r="BB49" i="38" s="1"/>
  <c r="BC49" i="38"/>
  <c r="BE49" i="38" s="1"/>
  <c r="BF49" i="38"/>
  <c r="BH49" i="38" s="1"/>
  <c r="BI49" i="38"/>
  <c r="BK49" i="38" s="1"/>
  <c r="BL49" i="38"/>
  <c r="BN49" i="38" s="1"/>
  <c r="BO49" i="38"/>
  <c r="BQ49" i="38" s="1"/>
  <c r="BR49" i="38"/>
  <c r="BT49" i="38" s="1"/>
  <c r="BU49" i="38"/>
  <c r="BW49" i="38" s="1"/>
  <c r="BX49" i="38"/>
  <c r="BZ49" i="38" s="1"/>
  <c r="CA49" i="38"/>
  <c r="CC49" i="38" s="1"/>
  <c r="CD49" i="38"/>
  <c r="CF49" i="38" s="1"/>
  <c r="CG49" i="38"/>
  <c r="CI49" i="38" s="1"/>
  <c r="CJ49" i="38"/>
  <c r="CL49" i="38" s="1"/>
  <c r="CU49" i="38" s="1"/>
  <c r="CM49" i="38"/>
  <c r="CO49" i="38" s="1"/>
  <c r="CP49" i="38"/>
  <c r="CR49" i="38" s="1"/>
  <c r="CV49" i="38"/>
  <c r="G50" i="38"/>
  <c r="I50" i="38" s="1"/>
  <c r="J50" i="38"/>
  <c r="L50" i="38" s="1"/>
  <c r="M50" i="38"/>
  <c r="O50" i="38" s="1"/>
  <c r="P50" i="38"/>
  <c r="R50" i="38" s="1"/>
  <c r="S50" i="38"/>
  <c r="U50" i="38" s="1"/>
  <c r="V50" i="38"/>
  <c r="X50" i="38" s="1"/>
  <c r="Y50" i="38"/>
  <c r="AA50" i="38" s="1"/>
  <c r="AB50" i="38"/>
  <c r="AD50" i="38" s="1"/>
  <c r="AE50" i="38"/>
  <c r="AG50" i="38" s="1"/>
  <c r="AH50" i="38"/>
  <c r="AJ50" i="38" s="1"/>
  <c r="AK50" i="38"/>
  <c r="AM50" i="38" s="1"/>
  <c r="AN50" i="38"/>
  <c r="AP50" i="38" s="1"/>
  <c r="AQ50" i="38"/>
  <c r="AS50" i="38" s="1"/>
  <c r="AT50" i="38"/>
  <c r="AV50" i="38" s="1"/>
  <c r="AW50" i="38"/>
  <c r="AY50" i="38" s="1"/>
  <c r="AZ50" i="38"/>
  <c r="BB50" i="38" s="1"/>
  <c r="BC50" i="38"/>
  <c r="BE50" i="38" s="1"/>
  <c r="BF50" i="38"/>
  <c r="BH50" i="38" s="1"/>
  <c r="BI50" i="38"/>
  <c r="BK50" i="38" s="1"/>
  <c r="BL50" i="38"/>
  <c r="BN50" i="38" s="1"/>
  <c r="BO50" i="38"/>
  <c r="BQ50" i="38" s="1"/>
  <c r="BR50" i="38"/>
  <c r="BT50" i="38" s="1"/>
  <c r="BU50" i="38"/>
  <c r="BW50" i="38" s="1"/>
  <c r="BX50" i="38"/>
  <c r="BZ50" i="38" s="1"/>
  <c r="CA50" i="38"/>
  <c r="CC50" i="38" s="1"/>
  <c r="CD50" i="38"/>
  <c r="CF50" i="38" s="1"/>
  <c r="CG50" i="38"/>
  <c r="CI50" i="38" s="1"/>
  <c r="CJ50" i="38"/>
  <c r="CL50" i="38" s="1"/>
  <c r="CU50" i="38" s="1"/>
  <c r="CM50" i="38"/>
  <c r="CO50" i="38" s="1"/>
  <c r="CP50" i="38"/>
  <c r="CR50" i="38" s="1"/>
  <c r="CV50" i="38"/>
  <c r="G51" i="38"/>
  <c r="I51" i="38" s="1"/>
  <c r="J51" i="38"/>
  <c r="L51" i="38" s="1"/>
  <c r="M51" i="38"/>
  <c r="O51" i="38" s="1"/>
  <c r="P51" i="38"/>
  <c r="S51" i="38"/>
  <c r="U51" i="38" s="1"/>
  <c r="V51" i="38"/>
  <c r="X51" i="38" s="1"/>
  <c r="Y51" i="38"/>
  <c r="AA51" i="38" s="1"/>
  <c r="AB51" i="38"/>
  <c r="AD51" i="38" s="1"/>
  <c r="AE51" i="38"/>
  <c r="AG51" i="38" s="1"/>
  <c r="AH51" i="38"/>
  <c r="AJ51" i="38" s="1"/>
  <c r="AK51" i="38"/>
  <c r="AM51" i="38" s="1"/>
  <c r="AN51" i="38"/>
  <c r="AP51" i="38" s="1"/>
  <c r="AQ51" i="38"/>
  <c r="AS51" i="38" s="1"/>
  <c r="AT51" i="38"/>
  <c r="AV51" i="38" s="1"/>
  <c r="AW51" i="38"/>
  <c r="AY51" i="38" s="1"/>
  <c r="AZ51" i="38"/>
  <c r="BB51" i="38" s="1"/>
  <c r="BC51" i="38"/>
  <c r="BE51" i="38" s="1"/>
  <c r="BF51" i="38"/>
  <c r="BH51" i="38" s="1"/>
  <c r="BI51" i="38"/>
  <c r="BK51" i="38" s="1"/>
  <c r="BL51" i="38"/>
  <c r="BN51" i="38" s="1"/>
  <c r="BO51" i="38"/>
  <c r="BQ51" i="38" s="1"/>
  <c r="BR51" i="38"/>
  <c r="BT51" i="38" s="1"/>
  <c r="BU51" i="38"/>
  <c r="BW51" i="38" s="1"/>
  <c r="BX51" i="38"/>
  <c r="BZ51" i="38" s="1"/>
  <c r="CA51" i="38"/>
  <c r="CC51" i="38" s="1"/>
  <c r="CD51" i="38"/>
  <c r="CF51" i="38" s="1"/>
  <c r="CG51" i="38"/>
  <c r="CI51" i="38" s="1"/>
  <c r="CJ51" i="38"/>
  <c r="CL51" i="38" s="1"/>
  <c r="CU51" i="38" s="1"/>
  <c r="CM51" i="38"/>
  <c r="CO51" i="38" s="1"/>
  <c r="CP51" i="38"/>
  <c r="CR51" i="38" s="1"/>
  <c r="CV51" i="38"/>
  <c r="G52" i="38"/>
  <c r="J52" i="38"/>
  <c r="M52" i="38"/>
  <c r="P52" i="38"/>
  <c r="S52" i="38"/>
  <c r="V52" i="38"/>
  <c r="Y52" i="38"/>
  <c r="AB52" i="38"/>
  <c r="AE52" i="38"/>
  <c r="AH52" i="38"/>
  <c r="AK52" i="38"/>
  <c r="AM52" i="38" s="1"/>
  <c r="AN52" i="38"/>
  <c r="AQ52" i="38"/>
  <c r="AT52" i="38"/>
  <c r="AW52" i="38"/>
  <c r="AZ52" i="38"/>
  <c r="BC52" i="38"/>
  <c r="BF52" i="38"/>
  <c r="BI52" i="38"/>
  <c r="BL52" i="38"/>
  <c r="BO52" i="38"/>
  <c r="BR52" i="38"/>
  <c r="BU52" i="38"/>
  <c r="BX52" i="38"/>
  <c r="CA52" i="38"/>
  <c r="CD52" i="38"/>
  <c r="CG52" i="38"/>
  <c r="CI52" i="38" s="1"/>
  <c r="CJ52" i="38"/>
  <c r="CM52" i="38"/>
  <c r="CP52" i="38"/>
  <c r="CV52" i="38"/>
  <c r="G53" i="38"/>
  <c r="J53" i="38"/>
  <c r="M53" i="38"/>
  <c r="P53" i="38"/>
  <c r="S53" i="38"/>
  <c r="V53" i="38"/>
  <c r="Y53" i="38"/>
  <c r="AB53" i="38"/>
  <c r="AE53" i="38"/>
  <c r="AH53" i="38"/>
  <c r="AK53" i="38"/>
  <c r="AM53" i="38" s="1"/>
  <c r="AN53" i="38"/>
  <c r="AP53" i="38" s="1"/>
  <c r="AQ53" i="38"/>
  <c r="AT53" i="38"/>
  <c r="AW53" i="38"/>
  <c r="AZ53" i="38"/>
  <c r="BC53" i="38"/>
  <c r="BF53" i="38"/>
  <c r="BI53" i="38"/>
  <c r="BL53" i="38"/>
  <c r="BO53" i="38"/>
  <c r="BR53" i="38"/>
  <c r="BU53" i="38"/>
  <c r="BX53" i="38"/>
  <c r="CA53" i="38"/>
  <c r="CD53" i="38"/>
  <c r="CG53" i="38"/>
  <c r="CJ53" i="38"/>
  <c r="CM53" i="38"/>
  <c r="CP53" i="38"/>
  <c r="CV53" i="38"/>
  <c r="G54" i="38"/>
  <c r="J54" i="38"/>
  <c r="M54" i="38"/>
  <c r="P54" i="38"/>
  <c r="S54" i="38"/>
  <c r="V54" i="38"/>
  <c r="Y54" i="38"/>
  <c r="AB54" i="38"/>
  <c r="AE54" i="38"/>
  <c r="AH54" i="38"/>
  <c r="AK54" i="38"/>
  <c r="AM54" i="38" s="1"/>
  <c r="AN54" i="38"/>
  <c r="AP54" i="38" s="1"/>
  <c r="AQ54" i="38"/>
  <c r="AS54" i="38" s="1"/>
  <c r="AT54" i="38"/>
  <c r="AW54" i="38"/>
  <c r="AZ54" i="38"/>
  <c r="BC54" i="38"/>
  <c r="BF54" i="38"/>
  <c r="BI54" i="38"/>
  <c r="BL54" i="38"/>
  <c r="BO54" i="38"/>
  <c r="BR54" i="38"/>
  <c r="BU54" i="38"/>
  <c r="BX54" i="38"/>
  <c r="CA54" i="38"/>
  <c r="CC54" i="38" s="1"/>
  <c r="CD54" i="38"/>
  <c r="CG54" i="38"/>
  <c r="CI54" i="38" s="1"/>
  <c r="CJ54" i="38"/>
  <c r="CL54" i="38" s="1"/>
  <c r="CU54" i="38" s="1"/>
  <c r="CM54" i="38"/>
  <c r="CO54" i="38" s="1"/>
  <c r="CP54" i="38"/>
  <c r="CV54" i="38"/>
  <c r="G55" i="38"/>
  <c r="I55" i="38" s="1"/>
  <c r="J55" i="38"/>
  <c r="L55" i="38" s="1"/>
  <c r="M55" i="38"/>
  <c r="O55" i="38" s="1"/>
  <c r="P55" i="38"/>
  <c r="R55" i="38" s="1"/>
  <c r="S55" i="38"/>
  <c r="U55" i="38" s="1"/>
  <c r="V55" i="38"/>
  <c r="X55" i="38" s="1"/>
  <c r="Y55" i="38"/>
  <c r="AA55" i="38" s="1"/>
  <c r="AB55" i="38"/>
  <c r="AD55" i="38" s="1"/>
  <c r="AE55" i="38"/>
  <c r="AG55" i="38" s="1"/>
  <c r="AH55" i="38"/>
  <c r="AJ55" i="38" s="1"/>
  <c r="AK55" i="38"/>
  <c r="AM55" i="38" s="1"/>
  <c r="AN55" i="38"/>
  <c r="AP55" i="38" s="1"/>
  <c r="AQ55" i="38"/>
  <c r="AS55" i="38" s="1"/>
  <c r="AT55" i="38"/>
  <c r="AV55" i="38" s="1"/>
  <c r="AW55" i="38"/>
  <c r="AY55" i="38" s="1"/>
  <c r="AZ55" i="38"/>
  <c r="BB55" i="38" s="1"/>
  <c r="BC55" i="38"/>
  <c r="BE55" i="38" s="1"/>
  <c r="BF55" i="38"/>
  <c r="BH55" i="38" s="1"/>
  <c r="BI55" i="38"/>
  <c r="BK55" i="38" s="1"/>
  <c r="BL55" i="38"/>
  <c r="BN55" i="38" s="1"/>
  <c r="BO55" i="38"/>
  <c r="BQ55" i="38" s="1"/>
  <c r="BR55" i="38"/>
  <c r="BT55" i="38" s="1"/>
  <c r="BU55" i="38"/>
  <c r="BW55" i="38" s="1"/>
  <c r="BX55" i="38"/>
  <c r="BZ55" i="38" s="1"/>
  <c r="CA55" i="38"/>
  <c r="CC55" i="38" s="1"/>
  <c r="CD55" i="38"/>
  <c r="CF55" i="38" s="1"/>
  <c r="CG55" i="38"/>
  <c r="CI55" i="38" s="1"/>
  <c r="CJ55" i="38"/>
  <c r="CL55" i="38" s="1"/>
  <c r="CU55" i="38" s="1"/>
  <c r="CM55" i="38"/>
  <c r="CO55" i="38" s="1"/>
  <c r="CP55" i="38"/>
  <c r="CR55" i="38" s="1"/>
  <c r="CV55" i="38"/>
  <c r="G56" i="38"/>
  <c r="I56" i="38" s="1"/>
  <c r="J56" i="38"/>
  <c r="L56" i="38" s="1"/>
  <c r="M56" i="38"/>
  <c r="O56" i="38" s="1"/>
  <c r="P56" i="38"/>
  <c r="R56" i="38" s="1"/>
  <c r="S56" i="38"/>
  <c r="U56" i="38" s="1"/>
  <c r="V56" i="38"/>
  <c r="X56" i="38" s="1"/>
  <c r="Y56" i="38"/>
  <c r="AA56" i="38" s="1"/>
  <c r="AB56" i="38"/>
  <c r="AD56" i="38" s="1"/>
  <c r="AE56" i="38"/>
  <c r="AG56" i="38" s="1"/>
  <c r="AH56" i="38"/>
  <c r="AJ56" i="38" s="1"/>
  <c r="AK56" i="38"/>
  <c r="AM56" i="38" s="1"/>
  <c r="AN56" i="38"/>
  <c r="AP56" i="38" s="1"/>
  <c r="AQ56" i="38"/>
  <c r="AS56" i="38" s="1"/>
  <c r="AT56" i="38"/>
  <c r="AV56" i="38" s="1"/>
  <c r="AW56" i="38"/>
  <c r="AY56" i="38" s="1"/>
  <c r="AZ56" i="38"/>
  <c r="BB56" i="38" s="1"/>
  <c r="BC56" i="38"/>
  <c r="BE56" i="38" s="1"/>
  <c r="BF56" i="38"/>
  <c r="BH56" i="38" s="1"/>
  <c r="BI56" i="38"/>
  <c r="BK56" i="38" s="1"/>
  <c r="BL56" i="38"/>
  <c r="BN56" i="38" s="1"/>
  <c r="BO56" i="38"/>
  <c r="BQ56" i="38" s="1"/>
  <c r="BR56" i="38"/>
  <c r="BT56" i="38" s="1"/>
  <c r="BU56" i="38"/>
  <c r="BW56" i="38" s="1"/>
  <c r="BX56" i="38"/>
  <c r="BZ56" i="38" s="1"/>
  <c r="CA56" i="38"/>
  <c r="CC56" i="38" s="1"/>
  <c r="CD56" i="38"/>
  <c r="CF56" i="38" s="1"/>
  <c r="CG56" i="38"/>
  <c r="CI56" i="38" s="1"/>
  <c r="CJ56" i="38"/>
  <c r="CL56" i="38" s="1"/>
  <c r="CU56" i="38" s="1"/>
  <c r="CM56" i="38"/>
  <c r="CO56" i="38" s="1"/>
  <c r="CP56" i="38"/>
  <c r="CR56" i="38" s="1"/>
  <c r="CV56" i="38"/>
  <c r="G57" i="38"/>
  <c r="I57" i="38" s="1"/>
  <c r="J57" i="38"/>
  <c r="L57" i="38" s="1"/>
  <c r="M57" i="38"/>
  <c r="O57" i="38" s="1"/>
  <c r="P57" i="38"/>
  <c r="R57" i="38" s="1"/>
  <c r="S57" i="38"/>
  <c r="U57" i="38" s="1"/>
  <c r="V57" i="38"/>
  <c r="X57" i="38" s="1"/>
  <c r="Y57" i="38"/>
  <c r="AA57" i="38" s="1"/>
  <c r="AB57" i="38"/>
  <c r="AD57" i="38" s="1"/>
  <c r="AE57" i="38"/>
  <c r="AG57" i="38" s="1"/>
  <c r="AH57" i="38"/>
  <c r="AJ57" i="38" s="1"/>
  <c r="AK57" i="38"/>
  <c r="AM57" i="38" s="1"/>
  <c r="AN57" i="38"/>
  <c r="AP57" i="38" s="1"/>
  <c r="AQ57" i="38"/>
  <c r="AS57" i="38" s="1"/>
  <c r="AT57" i="38"/>
  <c r="AV57" i="38" s="1"/>
  <c r="AW57" i="38"/>
  <c r="AY57" i="38" s="1"/>
  <c r="AZ57" i="38"/>
  <c r="BB57" i="38" s="1"/>
  <c r="BC57" i="38"/>
  <c r="BE57" i="38" s="1"/>
  <c r="BF57" i="38"/>
  <c r="BH57" i="38" s="1"/>
  <c r="BI57" i="38"/>
  <c r="BK57" i="38" s="1"/>
  <c r="BL57" i="38"/>
  <c r="BN57" i="38" s="1"/>
  <c r="BO57" i="38"/>
  <c r="BQ57" i="38" s="1"/>
  <c r="BR57" i="38"/>
  <c r="BT57" i="38" s="1"/>
  <c r="BU57" i="38"/>
  <c r="BW57" i="38" s="1"/>
  <c r="BX57" i="38"/>
  <c r="BZ57" i="38" s="1"/>
  <c r="CA57" i="38"/>
  <c r="CC57" i="38" s="1"/>
  <c r="CD57" i="38"/>
  <c r="CF57" i="38" s="1"/>
  <c r="CG57" i="38"/>
  <c r="CI57" i="38" s="1"/>
  <c r="CJ57" i="38"/>
  <c r="CL57" i="38" s="1"/>
  <c r="CU57" i="38" s="1"/>
  <c r="CM57" i="38"/>
  <c r="CO57" i="38" s="1"/>
  <c r="CP57" i="38"/>
  <c r="CR57" i="38" s="1"/>
  <c r="CV57" i="38"/>
  <c r="G58" i="38"/>
  <c r="J58" i="38"/>
  <c r="L58" i="38" s="1"/>
  <c r="M58" i="38"/>
  <c r="O58" i="38" s="1"/>
  <c r="P58" i="38"/>
  <c r="R58" i="38" s="1"/>
  <c r="S58" i="38"/>
  <c r="U58" i="38" s="1"/>
  <c r="V58" i="38"/>
  <c r="Y58" i="38"/>
  <c r="AB58" i="38"/>
  <c r="AD58" i="38" s="1"/>
  <c r="AE58" i="38"/>
  <c r="AH58" i="38"/>
  <c r="AJ58" i="38" s="1"/>
  <c r="AK58" i="38"/>
  <c r="AN58" i="38"/>
  <c r="AQ58" i="38"/>
  <c r="AT58" i="38"/>
  <c r="AV58" i="38" s="1"/>
  <c r="AW58" i="38"/>
  <c r="AY58" i="38" s="1"/>
  <c r="AZ58" i="38"/>
  <c r="BC58" i="38"/>
  <c r="BF58" i="38"/>
  <c r="BH58" i="38" s="1"/>
  <c r="BI58" i="38"/>
  <c r="BL58" i="38"/>
  <c r="BO58" i="38"/>
  <c r="BR58" i="38"/>
  <c r="BT58" i="38" s="1"/>
  <c r="BU58" i="38"/>
  <c r="BW58" i="38" s="1"/>
  <c r="BX58" i="38"/>
  <c r="CA58" i="38"/>
  <c r="CD58" i="38"/>
  <c r="CF58" i="38" s="1"/>
  <c r="CG58" i="38"/>
  <c r="CJ58" i="38"/>
  <c r="CM58" i="38"/>
  <c r="CP58" i="38"/>
  <c r="CR58" i="38" s="1"/>
  <c r="CV58" i="38"/>
  <c r="G59" i="38"/>
  <c r="I59" i="38" s="1"/>
  <c r="J59" i="38"/>
  <c r="L59" i="38" s="1"/>
  <c r="M59" i="38"/>
  <c r="O59" i="38" s="1"/>
  <c r="P59" i="38"/>
  <c r="R59" i="38" s="1"/>
  <c r="S59" i="38"/>
  <c r="U59" i="38" s="1"/>
  <c r="V59" i="38"/>
  <c r="X59" i="38" s="1"/>
  <c r="Y59" i="38"/>
  <c r="AA59" i="38" s="1"/>
  <c r="AB59" i="38"/>
  <c r="AD59" i="38" s="1"/>
  <c r="AE59" i="38"/>
  <c r="AG59" i="38" s="1"/>
  <c r="AH59" i="38"/>
  <c r="AJ59" i="38" s="1"/>
  <c r="AK59" i="38"/>
  <c r="AM59" i="38" s="1"/>
  <c r="AN59" i="38"/>
  <c r="AP59" i="38" s="1"/>
  <c r="AQ59" i="38"/>
  <c r="AS59" i="38" s="1"/>
  <c r="AT59" i="38"/>
  <c r="AV59" i="38" s="1"/>
  <c r="AW59" i="38"/>
  <c r="AY59" i="38" s="1"/>
  <c r="AZ59" i="38"/>
  <c r="BB59" i="38" s="1"/>
  <c r="BC59" i="38"/>
  <c r="BE59" i="38" s="1"/>
  <c r="BF59" i="38"/>
  <c r="BH59" i="38" s="1"/>
  <c r="BI59" i="38"/>
  <c r="BK59" i="38" s="1"/>
  <c r="BL59" i="38"/>
  <c r="BN59" i="38" s="1"/>
  <c r="BO59" i="38"/>
  <c r="BQ59" i="38" s="1"/>
  <c r="BR59" i="38"/>
  <c r="BT59" i="38" s="1"/>
  <c r="BU59" i="38"/>
  <c r="BW59" i="38" s="1"/>
  <c r="BX59" i="38"/>
  <c r="BZ59" i="38" s="1"/>
  <c r="CA59" i="38"/>
  <c r="CC59" i="38" s="1"/>
  <c r="CD59" i="38"/>
  <c r="CF59" i="38" s="1"/>
  <c r="CG59" i="38"/>
  <c r="CI59" i="38" s="1"/>
  <c r="CJ59" i="38"/>
  <c r="CL59" i="38" s="1"/>
  <c r="CU59" i="38" s="1"/>
  <c r="CM59" i="38"/>
  <c r="CO59" i="38" s="1"/>
  <c r="CP59" i="38"/>
  <c r="CR59" i="38" s="1"/>
  <c r="CV59" i="38"/>
  <c r="G60" i="38"/>
  <c r="I60" i="38" s="1"/>
  <c r="J60" i="38"/>
  <c r="L60" i="38" s="1"/>
  <c r="M60" i="38"/>
  <c r="O60" i="38" s="1"/>
  <c r="P60" i="38"/>
  <c r="S60" i="38"/>
  <c r="V60" i="38"/>
  <c r="Y60" i="38"/>
  <c r="AB60" i="38"/>
  <c r="AE60" i="38"/>
  <c r="AH60" i="38"/>
  <c r="AK60" i="38"/>
  <c r="AN60" i="38"/>
  <c r="AQ60" i="38"/>
  <c r="AT60" i="38"/>
  <c r="AW60" i="38"/>
  <c r="AY60" i="38" s="1"/>
  <c r="AZ60" i="38"/>
  <c r="BC60" i="38"/>
  <c r="BE60" i="38" s="1"/>
  <c r="BF60" i="38"/>
  <c r="BH60" i="38" s="1"/>
  <c r="BI60" i="38"/>
  <c r="BK60" i="38" s="1"/>
  <c r="BL60" i="38"/>
  <c r="BO60" i="38"/>
  <c r="BR60" i="38"/>
  <c r="BU60" i="38"/>
  <c r="BX60" i="38"/>
  <c r="CA60" i="38"/>
  <c r="CD60" i="38"/>
  <c r="CG60" i="38"/>
  <c r="CJ60" i="38"/>
  <c r="CM60" i="38"/>
  <c r="CP60" i="38"/>
  <c r="CV60" i="38"/>
  <c r="G61" i="38"/>
  <c r="J61" i="38"/>
  <c r="M61" i="38"/>
  <c r="O61" i="38" s="1"/>
  <c r="P61" i="38"/>
  <c r="R61" i="38" s="1"/>
  <c r="S61" i="38"/>
  <c r="V61" i="38"/>
  <c r="Y61" i="38"/>
  <c r="AB61" i="38"/>
  <c r="AE61" i="38"/>
  <c r="AH61" i="38"/>
  <c r="AK61" i="38"/>
  <c r="AN61" i="38"/>
  <c r="AQ61" i="38"/>
  <c r="AT61" i="38"/>
  <c r="AW61" i="38"/>
  <c r="AZ61" i="38"/>
  <c r="BC61" i="38"/>
  <c r="BF61" i="38"/>
  <c r="BI61" i="38"/>
  <c r="BK61" i="38" s="1"/>
  <c r="BL61" i="38"/>
  <c r="BN61" i="38" s="1"/>
  <c r="BO61" i="38"/>
  <c r="BR61" i="38"/>
  <c r="BU61" i="38"/>
  <c r="BX61" i="38"/>
  <c r="CA61" i="38"/>
  <c r="CD61" i="38"/>
  <c r="CG61" i="38"/>
  <c r="CJ61" i="38"/>
  <c r="CM61" i="38"/>
  <c r="CP61" i="38"/>
  <c r="CV61" i="38"/>
  <c r="G62" i="38"/>
  <c r="J62" i="38"/>
  <c r="M62" i="38"/>
  <c r="P62" i="38"/>
  <c r="R62" i="38" s="1"/>
  <c r="S62" i="38"/>
  <c r="U62" i="38" s="1"/>
  <c r="V62" i="38"/>
  <c r="Y62" i="38"/>
  <c r="AB62" i="38"/>
  <c r="AE62" i="38"/>
  <c r="AH62" i="38"/>
  <c r="AK62" i="38"/>
  <c r="AN62" i="38"/>
  <c r="AQ62" i="38"/>
  <c r="AT62" i="38"/>
  <c r="AW62" i="38"/>
  <c r="AZ62" i="38"/>
  <c r="BC62" i="38"/>
  <c r="BF62" i="38"/>
  <c r="BI62" i="38"/>
  <c r="BL62" i="38"/>
  <c r="BN62" i="38" s="1"/>
  <c r="BO62" i="38"/>
  <c r="BQ62" i="38" s="1"/>
  <c r="BR62" i="38"/>
  <c r="BU62" i="38"/>
  <c r="BX62" i="38"/>
  <c r="CA62" i="38"/>
  <c r="CD62" i="38"/>
  <c r="CG62" i="38"/>
  <c r="CJ62" i="38"/>
  <c r="CM62" i="38"/>
  <c r="CP62" i="38"/>
  <c r="CV62" i="38"/>
  <c r="G63" i="38"/>
  <c r="I63" i="38" s="1"/>
  <c r="J63" i="38"/>
  <c r="L63" i="38" s="1"/>
  <c r="M63" i="38"/>
  <c r="O63" i="38" s="1"/>
  <c r="P63" i="38"/>
  <c r="R63" i="38" s="1"/>
  <c r="S63" i="38"/>
  <c r="U63" i="38" s="1"/>
  <c r="V63" i="38"/>
  <c r="X63" i="38" s="1"/>
  <c r="Y63" i="38"/>
  <c r="AA63" i="38" s="1"/>
  <c r="AB63" i="38"/>
  <c r="AD63" i="38" s="1"/>
  <c r="AE63" i="38"/>
  <c r="AG63" i="38" s="1"/>
  <c r="AH63" i="38"/>
  <c r="AJ63" i="38" s="1"/>
  <c r="AK63" i="38"/>
  <c r="AM63" i="38" s="1"/>
  <c r="AN63" i="38"/>
  <c r="AP63" i="38" s="1"/>
  <c r="AQ63" i="38"/>
  <c r="AS63" i="38" s="1"/>
  <c r="AT63" i="38"/>
  <c r="AV63" i="38" s="1"/>
  <c r="AW63" i="38"/>
  <c r="AY63" i="38" s="1"/>
  <c r="AZ63" i="38"/>
  <c r="BB63" i="38" s="1"/>
  <c r="BC63" i="38"/>
  <c r="BE63" i="38" s="1"/>
  <c r="BF63" i="38"/>
  <c r="BH63" i="38" s="1"/>
  <c r="BI63" i="38"/>
  <c r="BK63" i="38" s="1"/>
  <c r="BL63" i="38"/>
  <c r="BN63" i="38" s="1"/>
  <c r="BO63" i="38"/>
  <c r="BQ63" i="38" s="1"/>
  <c r="BR63" i="38"/>
  <c r="BT63" i="38" s="1"/>
  <c r="BU63" i="38"/>
  <c r="BW63" i="38" s="1"/>
  <c r="BX63" i="38"/>
  <c r="BZ63" i="38" s="1"/>
  <c r="CA63" i="38"/>
  <c r="CC63" i="38" s="1"/>
  <c r="CD63" i="38"/>
  <c r="CF63" i="38" s="1"/>
  <c r="CG63" i="38"/>
  <c r="CI63" i="38" s="1"/>
  <c r="CJ63" i="38"/>
  <c r="CL63" i="38" s="1"/>
  <c r="CU63" i="38" s="1"/>
  <c r="CM63" i="38"/>
  <c r="CO63" i="38" s="1"/>
  <c r="CP63" i="38"/>
  <c r="CR63" i="38" s="1"/>
  <c r="CV63" i="38"/>
  <c r="G64" i="38"/>
  <c r="I64" i="38" s="1"/>
  <c r="J64" i="38"/>
  <c r="L64" i="38" s="1"/>
  <c r="M64" i="38"/>
  <c r="O64" i="38" s="1"/>
  <c r="P64" i="38"/>
  <c r="R64" i="38" s="1"/>
  <c r="S64" i="38"/>
  <c r="U64" i="38" s="1"/>
  <c r="V64" i="38"/>
  <c r="X64" i="38" s="1"/>
  <c r="Y64" i="38"/>
  <c r="AA64" i="38" s="1"/>
  <c r="AB64" i="38"/>
  <c r="AD64" i="38" s="1"/>
  <c r="AE64" i="38"/>
  <c r="AG64" i="38" s="1"/>
  <c r="AH64" i="38"/>
  <c r="AJ64" i="38" s="1"/>
  <c r="AK64" i="38"/>
  <c r="AM64" i="38" s="1"/>
  <c r="AN64" i="38"/>
  <c r="AP64" i="38" s="1"/>
  <c r="AQ64" i="38"/>
  <c r="AS64" i="38" s="1"/>
  <c r="AT64" i="38"/>
  <c r="AV64" i="38" s="1"/>
  <c r="AW64" i="38"/>
  <c r="AY64" i="38" s="1"/>
  <c r="AZ64" i="38"/>
  <c r="BB64" i="38" s="1"/>
  <c r="BC64" i="38"/>
  <c r="BE64" i="38" s="1"/>
  <c r="BF64" i="38"/>
  <c r="BH64" i="38" s="1"/>
  <c r="BI64" i="38"/>
  <c r="BK64" i="38" s="1"/>
  <c r="BL64" i="38"/>
  <c r="BN64" i="38" s="1"/>
  <c r="BO64" i="38"/>
  <c r="BQ64" i="38" s="1"/>
  <c r="BR64" i="38"/>
  <c r="BT64" i="38" s="1"/>
  <c r="BU64" i="38"/>
  <c r="BW64" i="38" s="1"/>
  <c r="BX64" i="38"/>
  <c r="BZ64" i="38" s="1"/>
  <c r="CA64" i="38"/>
  <c r="CC64" i="38" s="1"/>
  <c r="CD64" i="38"/>
  <c r="CF64" i="38" s="1"/>
  <c r="CG64" i="38"/>
  <c r="CI64" i="38" s="1"/>
  <c r="CJ64" i="38"/>
  <c r="CL64" i="38" s="1"/>
  <c r="CU64" i="38" s="1"/>
  <c r="CM64" i="38"/>
  <c r="CO64" i="38" s="1"/>
  <c r="CP64" i="38"/>
  <c r="CR64" i="38" s="1"/>
  <c r="CV64" i="38"/>
  <c r="G65" i="38"/>
  <c r="I65" i="38" s="1"/>
  <c r="J65" i="38"/>
  <c r="L65" i="38" s="1"/>
  <c r="M65" i="38"/>
  <c r="O65" i="38" s="1"/>
  <c r="P65" i="38"/>
  <c r="R65" i="38" s="1"/>
  <c r="S65" i="38"/>
  <c r="U65" i="38" s="1"/>
  <c r="V65" i="38"/>
  <c r="X65" i="38" s="1"/>
  <c r="Y65" i="38"/>
  <c r="AA65" i="38" s="1"/>
  <c r="AB65" i="38"/>
  <c r="AD65" i="38" s="1"/>
  <c r="AE65" i="38"/>
  <c r="AG65" i="38" s="1"/>
  <c r="AH65" i="38"/>
  <c r="AJ65" i="38" s="1"/>
  <c r="AK65" i="38"/>
  <c r="AM65" i="38" s="1"/>
  <c r="AN65" i="38"/>
  <c r="AP65" i="38" s="1"/>
  <c r="AQ65" i="38"/>
  <c r="AS65" i="38" s="1"/>
  <c r="AT65" i="38"/>
  <c r="AV65" i="38" s="1"/>
  <c r="AW65" i="38"/>
  <c r="AY65" i="38" s="1"/>
  <c r="AZ65" i="38"/>
  <c r="BB65" i="38" s="1"/>
  <c r="BC65" i="38"/>
  <c r="BE65" i="38" s="1"/>
  <c r="BF65" i="38"/>
  <c r="BH65" i="38" s="1"/>
  <c r="BI65" i="38"/>
  <c r="BK65" i="38" s="1"/>
  <c r="BL65" i="38"/>
  <c r="BN65" i="38" s="1"/>
  <c r="BO65" i="38"/>
  <c r="BQ65" i="38" s="1"/>
  <c r="BR65" i="38"/>
  <c r="BT65" i="38" s="1"/>
  <c r="BU65" i="38"/>
  <c r="BW65" i="38" s="1"/>
  <c r="BX65" i="38"/>
  <c r="BZ65" i="38" s="1"/>
  <c r="CA65" i="38"/>
  <c r="CC65" i="38" s="1"/>
  <c r="CD65" i="38"/>
  <c r="CF65" i="38" s="1"/>
  <c r="CG65" i="38"/>
  <c r="CI65" i="38" s="1"/>
  <c r="CJ65" i="38"/>
  <c r="CL65" i="38" s="1"/>
  <c r="CU65" i="38" s="1"/>
  <c r="CM65" i="38"/>
  <c r="CO65" i="38" s="1"/>
  <c r="CP65" i="38"/>
  <c r="CR65" i="38" s="1"/>
  <c r="CV65" i="38"/>
  <c r="G66" i="38"/>
  <c r="I66" i="38" s="1"/>
  <c r="J66" i="38"/>
  <c r="L66" i="38" s="1"/>
  <c r="M66" i="38"/>
  <c r="O66" i="38" s="1"/>
  <c r="P66" i="38"/>
  <c r="R66" i="38" s="1"/>
  <c r="S66" i="38"/>
  <c r="U66" i="38" s="1"/>
  <c r="V66" i="38"/>
  <c r="X66" i="38" s="1"/>
  <c r="Y66" i="38"/>
  <c r="AA66" i="38" s="1"/>
  <c r="AB66" i="38"/>
  <c r="AD66" i="38" s="1"/>
  <c r="AE66" i="38"/>
  <c r="AG66" i="38" s="1"/>
  <c r="AH66" i="38"/>
  <c r="AJ66" i="38" s="1"/>
  <c r="AK66" i="38"/>
  <c r="AM66" i="38" s="1"/>
  <c r="AN66" i="38"/>
  <c r="AP66" i="38" s="1"/>
  <c r="AQ66" i="38"/>
  <c r="AS66" i="38" s="1"/>
  <c r="AT66" i="38"/>
  <c r="AV66" i="38" s="1"/>
  <c r="AW66" i="38"/>
  <c r="AY66" i="38" s="1"/>
  <c r="AZ66" i="38"/>
  <c r="BB66" i="38" s="1"/>
  <c r="BC66" i="38"/>
  <c r="BE66" i="38" s="1"/>
  <c r="BF66" i="38"/>
  <c r="BH66" i="38" s="1"/>
  <c r="BI66" i="38"/>
  <c r="BK66" i="38" s="1"/>
  <c r="BL66" i="38"/>
  <c r="BN66" i="38" s="1"/>
  <c r="BO66" i="38"/>
  <c r="BQ66" i="38" s="1"/>
  <c r="BR66" i="38"/>
  <c r="BT66" i="38" s="1"/>
  <c r="BU66" i="38"/>
  <c r="BW66" i="38" s="1"/>
  <c r="BX66" i="38"/>
  <c r="BZ66" i="38" s="1"/>
  <c r="CA66" i="38"/>
  <c r="CC66" i="38" s="1"/>
  <c r="CD66" i="38"/>
  <c r="CF66" i="38" s="1"/>
  <c r="CG66" i="38"/>
  <c r="CI66" i="38" s="1"/>
  <c r="CJ66" i="38"/>
  <c r="CL66" i="38" s="1"/>
  <c r="CU66" i="38" s="1"/>
  <c r="CM66" i="38"/>
  <c r="CO66" i="38" s="1"/>
  <c r="CP66" i="38"/>
  <c r="CR66" i="38" s="1"/>
  <c r="CV66" i="38"/>
  <c r="G67" i="38"/>
  <c r="I67" i="38" s="1"/>
  <c r="J67" i="38"/>
  <c r="L67" i="38" s="1"/>
  <c r="M67" i="38"/>
  <c r="O67" i="38" s="1"/>
  <c r="P67" i="38"/>
  <c r="R67" i="38" s="1"/>
  <c r="S67" i="38"/>
  <c r="U67" i="38" s="1"/>
  <c r="V67" i="38"/>
  <c r="X67" i="38" s="1"/>
  <c r="Y67" i="38"/>
  <c r="AA67" i="38" s="1"/>
  <c r="AB67" i="38"/>
  <c r="AD67" i="38" s="1"/>
  <c r="AE67" i="38"/>
  <c r="AG67" i="38" s="1"/>
  <c r="AH67" i="38"/>
  <c r="AJ67" i="38" s="1"/>
  <c r="AK67" i="38"/>
  <c r="AM67" i="38" s="1"/>
  <c r="AN67" i="38"/>
  <c r="AP67" i="38" s="1"/>
  <c r="AQ67" i="38"/>
  <c r="AS67" i="38" s="1"/>
  <c r="AT67" i="38"/>
  <c r="AV67" i="38" s="1"/>
  <c r="AW67" i="38"/>
  <c r="AY67" i="38" s="1"/>
  <c r="AZ67" i="38"/>
  <c r="BB67" i="38" s="1"/>
  <c r="BC67" i="38"/>
  <c r="BE67" i="38" s="1"/>
  <c r="BF67" i="38"/>
  <c r="BH67" i="38" s="1"/>
  <c r="BI67" i="38"/>
  <c r="BK67" i="38" s="1"/>
  <c r="BL67" i="38"/>
  <c r="BN67" i="38" s="1"/>
  <c r="BO67" i="38"/>
  <c r="BQ67" i="38" s="1"/>
  <c r="BR67" i="38"/>
  <c r="BT67" i="38" s="1"/>
  <c r="BU67" i="38"/>
  <c r="BW67" i="38" s="1"/>
  <c r="BX67" i="38"/>
  <c r="BZ67" i="38" s="1"/>
  <c r="CA67" i="38"/>
  <c r="CC67" i="38" s="1"/>
  <c r="CD67" i="38"/>
  <c r="CF67" i="38" s="1"/>
  <c r="CG67" i="38"/>
  <c r="CI67" i="38" s="1"/>
  <c r="CJ67" i="38"/>
  <c r="CL67" i="38" s="1"/>
  <c r="CU67" i="38" s="1"/>
  <c r="CM67" i="38"/>
  <c r="CO67" i="38" s="1"/>
  <c r="CP67" i="38"/>
  <c r="CR67" i="38" s="1"/>
  <c r="CV67" i="38"/>
  <c r="G68" i="38"/>
  <c r="I68" i="38" s="1"/>
  <c r="J68" i="38"/>
  <c r="L68" i="38" s="1"/>
  <c r="M68" i="38"/>
  <c r="O68" i="38" s="1"/>
  <c r="P68" i="38"/>
  <c r="R68" i="38" s="1"/>
  <c r="S68" i="38"/>
  <c r="U68" i="38" s="1"/>
  <c r="V68" i="38"/>
  <c r="X68" i="38" s="1"/>
  <c r="Y68" i="38"/>
  <c r="AA68" i="38" s="1"/>
  <c r="AB68" i="38"/>
  <c r="AD68" i="38" s="1"/>
  <c r="AE68" i="38"/>
  <c r="AG68" i="38" s="1"/>
  <c r="AH68" i="38"/>
  <c r="AJ68" i="38" s="1"/>
  <c r="AK68" i="38"/>
  <c r="AM68" i="38" s="1"/>
  <c r="AN68" i="38"/>
  <c r="AP68" i="38" s="1"/>
  <c r="AQ68" i="38"/>
  <c r="AS68" i="38" s="1"/>
  <c r="AT68" i="38"/>
  <c r="AV68" i="38" s="1"/>
  <c r="AW68" i="38"/>
  <c r="AY68" i="38" s="1"/>
  <c r="AZ68" i="38"/>
  <c r="BB68" i="38" s="1"/>
  <c r="BC68" i="38"/>
  <c r="BE68" i="38" s="1"/>
  <c r="BF68" i="38"/>
  <c r="BH68" i="38" s="1"/>
  <c r="BI68" i="38"/>
  <c r="BK68" i="38" s="1"/>
  <c r="BL68" i="38"/>
  <c r="BN68" i="38" s="1"/>
  <c r="BO68" i="38"/>
  <c r="BQ68" i="38" s="1"/>
  <c r="BR68" i="38"/>
  <c r="BT68" i="38" s="1"/>
  <c r="BU68" i="38"/>
  <c r="BW68" i="38" s="1"/>
  <c r="BX68" i="38"/>
  <c r="BZ68" i="38" s="1"/>
  <c r="CA68" i="38"/>
  <c r="CC68" i="38" s="1"/>
  <c r="CD68" i="38"/>
  <c r="CF68" i="38" s="1"/>
  <c r="CG68" i="38"/>
  <c r="CI68" i="38" s="1"/>
  <c r="CJ68" i="38"/>
  <c r="CL68" i="38" s="1"/>
  <c r="CU68" i="38" s="1"/>
  <c r="CM68" i="38"/>
  <c r="CO68" i="38" s="1"/>
  <c r="CP68" i="38"/>
  <c r="CR68" i="38" s="1"/>
  <c r="CV68" i="38"/>
  <c r="G69" i="38"/>
  <c r="I69" i="38" s="1"/>
  <c r="J69" i="38"/>
  <c r="L69" i="38" s="1"/>
  <c r="M69" i="38"/>
  <c r="O69" i="38" s="1"/>
  <c r="P69" i="38"/>
  <c r="R69" i="38" s="1"/>
  <c r="S69" i="38"/>
  <c r="U69" i="38" s="1"/>
  <c r="V69" i="38"/>
  <c r="X69" i="38" s="1"/>
  <c r="Y69" i="38"/>
  <c r="AA69" i="38" s="1"/>
  <c r="AB69" i="38"/>
  <c r="AD69" i="38" s="1"/>
  <c r="AE69" i="38"/>
  <c r="AG69" i="38" s="1"/>
  <c r="AH69" i="38"/>
  <c r="AJ69" i="38" s="1"/>
  <c r="AK69" i="38"/>
  <c r="AM69" i="38" s="1"/>
  <c r="AN69" i="38"/>
  <c r="AP69" i="38" s="1"/>
  <c r="AQ69" i="38"/>
  <c r="AS69" i="38" s="1"/>
  <c r="AT69" i="38"/>
  <c r="AV69" i="38" s="1"/>
  <c r="AW69" i="38"/>
  <c r="AY69" i="38" s="1"/>
  <c r="AZ69" i="38"/>
  <c r="BB69" i="38" s="1"/>
  <c r="BC69" i="38"/>
  <c r="BE69" i="38" s="1"/>
  <c r="BF69" i="38"/>
  <c r="BH69" i="38" s="1"/>
  <c r="BI69" i="38"/>
  <c r="BK69" i="38" s="1"/>
  <c r="BL69" i="38"/>
  <c r="BN69" i="38" s="1"/>
  <c r="BO69" i="38"/>
  <c r="BQ69" i="38" s="1"/>
  <c r="BR69" i="38"/>
  <c r="BT69" i="38" s="1"/>
  <c r="BU69" i="38"/>
  <c r="BW69" i="38" s="1"/>
  <c r="BX69" i="38"/>
  <c r="BZ69" i="38" s="1"/>
  <c r="CA69" i="38"/>
  <c r="CC69" i="38" s="1"/>
  <c r="CD69" i="38"/>
  <c r="CF69" i="38" s="1"/>
  <c r="CG69" i="38"/>
  <c r="CI69" i="38" s="1"/>
  <c r="CJ69" i="38"/>
  <c r="CL69" i="38" s="1"/>
  <c r="CU69" i="38" s="1"/>
  <c r="CM69" i="38"/>
  <c r="CO69" i="38" s="1"/>
  <c r="CP69" i="38"/>
  <c r="CR69" i="38" s="1"/>
  <c r="CV69" i="38"/>
  <c r="G70" i="38"/>
  <c r="I70" i="38" s="1"/>
  <c r="J70" i="38"/>
  <c r="L70" i="38" s="1"/>
  <c r="M70" i="38"/>
  <c r="O70" i="38" s="1"/>
  <c r="P70" i="38"/>
  <c r="R70" i="38" s="1"/>
  <c r="S70" i="38"/>
  <c r="U70" i="38" s="1"/>
  <c r="V70" i="38"/>
  <c r="X70" i="38" s="1"/>
  <c r="Y70" i="38"/>
  <c r="AA70" i="38" s="1"/>
  <c r="AB70" i="38"/>
  <c r="AD70" i="38" s="1"/>
  <c r="AE70" i="38"/>
  <c r="AG70" i="38" s="1"/>
  <c r="AH70" i="38"/>
  <c r="AJ70" i="38" s="1"/>
  <c r="AK70" i="38"/>
  <c r="AM70" i="38" s="1"/>
  <c r="AN70" i="38"/>
  <c r="AP70" i="38" s="1"/>
  <c r="AQ70" i="38"/>
  <c r="AS70" i="38" s="1"/>
  <c r="AT70" i="38"/>
  <c r="AV70" i="38" s="1"/>
  <c r="AW70" i="38"/>
  <c r="AY70" i="38" s="1"/>
  <c r="AZ70" i="38"/>
  <c r="BB70" i="38" s="1"/>
  <c r="BC70" i="38"/>
  <c r="BE70" i="38" s="1"/>
  <c r="BF70" i="38"/>
  <c r="BH70" i="38" s="1"/>
  <c r="BI70" i="38"/>
  <c r="BK70" i="38" s="1"/>
  <c r="BL70" i="38"/>
  <c r="BN70" i="38" s="1"/>
  <c r="BO70" i="38"/>
  <c r="BQ70" i="38" s="1"/>
  <c r="BR70" i="38"/>
  <c r="BT70" i="38" s="1"/>
  <c r="BU70" i="38"/>
  <c r="BW70" i="38" s="1"/>
  <c r="BX70" i="38"/>
  <c r="BZ70" i="38" s="1"/>
  <c r="CA70" i="38"/>
  <c r="CC70" i="38" s="1"/>
  <c r="CD70" i="38"/>
  <c r="CF70" i="38" s="1"/>
  <c r="CG70" i="38"/>
  <c r="CI70" i="38" s="1"/>
  <c r="CJ70" i="38"/>
  <c r="CL70" i="38" s="1"/>
  <c r="CU70" i="38" s="1"/>
  <c r="CM70" i="38"/>
  <c r="CO70" i="38" s="1"/>
  <c r="CP70" i="38"/>
  <c r="CR70" i="38" s="1"/>
  <c r="CV70" i="38"/>
  <c r="G71" i="38"/>
  <c r="I71" i="38" s="1"/>
  <c r="J71" i="38"/>
  <c r="M71" i="38"/>
  <c r="O71" i="38" s="1"/>
  <c r="P71" i="38"/>
  <c r="R71" i="38" s="1"/>
  <c r="S71" i="38"/>
  <c r="U71" i="38" s="1"/>
  <c r="V71" i="38"/>
  <c r="X71" i="38" s="1"/>
  <c r="Y71" i="38"/>
  <c r="AA71" i="38" s="1"/>
  <c r="AB71" i="38"/>
  <c r="AD71" i="38" s="1"/>
  <c r="AE71" i="38"/>
  <c r="AG71" i="38" s="1"/>
  <c r="AH71" i="38"/>
  <c r="AJ71" i="38" s="1"/>
  <c r="AK71" i="38"/>
  <c r="AM71" i="38" s="1"/>
  <c r="AN71" i="38"/>
  <c r="AP71" i="38" s="1"/>
  <c r="AQ71" i="38"/>
  <c r="AS71" i="38" s="1"/>
  <c r="AT71" i="38"/>
  <c r="AV71" i="38" s="1"/>
  <c r="AW71" i="38"/>
  <c r="AY71" i="38" s="1"/>
  <c r="AZ71" i="38"/>
  <c r="BB71" i="38" s="1"/>
  <c r="BC71" i="38"/>
  <c r="BE71" i="38" s="1"/>
  <c r="BF71" i="38"/>
  <c r="BH71" i="38" s="1"/>
  <c r="BI71" i="38"/>
  <c r="BK71" i="38" s="1"/>
  <c r="BL71" i="38"/>
  <c r="BN71" i="38" s="1"/>
  <c r="BO71" i="38"/>
  <c r="BQ71" i="38" s="1"/>
  <c r="BR71" i="38"/>
  <c r="BT71" i="38" s="1"/>
  <c r="BU71" i="38"/>
  <c r="BW71" i="38" s="1"/>
  <c r="BX71" i="38"/>
  <c r="BZ71" i="38" s="1"/>
  <c r="CA71" i="38"/>
  <c r="CC71" i="38" s="1"/>
  <c r="CD71" i="38"/>
  <c r="CF71" i="38" s="1"/>
  <c r="CG71" i="38"/>
  <c r="CI71" i="38" s="1"/>
  <c r="CJ71" i="38"/>
  <c r="CL71" i="38" s="1"/>
  <c r="CU71" i="38" s="1"/>
  <c r="CM71" i="38"/>
  <c r="CO71" i="38" s="1"/>
  <c r="CP71" i="38"/>
  <c r="CR71" i="38" s="1"/>
  <c r="CV71" i="38"/>
  <c r="G72" i="38"/>
  <c r="I72" i="38" s="1"/>
  <c r="J72" i="38"/>
  <c r="L72" i="38" s="1"/>
  <c r="M72" i="38"/>
  <c r="O72" i="38" s="1"/>
  <c r="P72" i="38"/>
  <c r="R72" i="38" s="1"/>
  <c r="S72" i="38"/>
  <c r="U72" i="38" s="1"/>
  <c r="V72" i="38"/>
  <c r="X72" i="38" s="1"/>
  <c r="Y72" i="38"/>
  <c r="AA72" i="38" s="1"/>
  <c r="AB72" i="38"/>
  <c r="AD72" i="38" s="1"/>
  <c r="AE72" i="38"/>
  <c r="AG72" i="38" s="1"/>
  <c r="AH72" i="38"/>
  <c r="AJ72" i="38" s="1"/>
  <c r="AK72" i="38"/>
  <c r="AM72" i="38" s="1"/>
  <c r="AN72" i="38"/>
  <c r="AP72" i="38" s="1"/>
  <c r="AQ72" i="38"/>
  <c r="AS72" i="38" s="1"/>
  <c r="AT72" i="38"/>
  <c r="AV72" i="38" s="1"/>
  <c r="AW72" i="38"/>
  <c r="AY72" i="38" s="1"/>
  <c r="AZ72" i="38"/>
  <c r="BB72" i="38" s="1"/>
  <c r="BC72" i="38"/>
  <c r="BE72" i="38" s="1"/>
  <c r="BF72" i="38"/>
  <c r="BH72" i="38" s="1"/>
  <c r="BI72" i="38"/>
  <c r="BK72" i="38" s="1"/>
  <c r="BL72" i="38"/>
  <c r="BN72" i="38" s="1"/>
  <c r="BO72" i="38"/>
  <c r="BQ72" i="38" s="1"/>
  <c r="BR72" i="38"/>
  <c r="BT72" i="38" s="1"/>
  <c r="BU72" i="38"/>
  <c r="BW72" i="38" s="1"/>
  <c r="BX72" i="38"/>
  <c r="BZ72" i="38" s="1"/>
  <c r="CA72" i="38"/>
  <c r="CC72" i="38" s="1"/>
  <c r="CD72" i="38"/>
  <c r="CF72" i="38" s="1"/>
  <c r="CG72" i="38"/>
  <c r="CI72" i="38" s="1"/>
  <c r="CJ72" i="38"/>
  <c r="CL72" i="38" s="1"/>
  <c r="CU72" i="38" s="1"/>
  <c r="CM72" i="38"/>
  <c r="CO72" i="38" s="1"/>
  <c r="CP72" i="38"/>
  <c r="CR72" i="38" s="1"/>
  <c r="CV72" i="38"/>
  <c r="G73" i="38"/>
  <c r="I73" i="38" s="1"/>
  <c r="J73" i="38"/>
  <c r="L73" i="38" s="1"/>
  <c r="M73" i="38"/>
  <c r="O73" i="38" s="1"/>
  <c r="P73" i="38"/>
  <c r="R73" i="38" s="1"/>
  <c r="S73" i="38"/>
  <c r="U73" i="38" s="1"/>
  <c r="V73" i="38"/>
  <c r="X73" i="38" s="1"/>
  <c r="Y73" i="38"/>
  <c r="AA73" i="38" s="1"/>
  <c r="AB73" i="38"/>
  <c r="AD73" i="38" s="1"/>
  <c r="AE73" i="38"/>
  <c r="AG73" i="38" s="1"/>
  <c r="AH73" i="38"/>
  <c r="AJ73" i="38" s="1"/>
  <c r="AK73" i="38"/>
  <c r="AM73" i="38" s="1"/>
  <c r="AN73" i="38"/>
  <c r="AP73" i="38" s="1"/>
  <c r="AQ73" i="38"/>
  <c r="AS73" i="38" s="1"/>
  <c r="AT73" i="38"/>
  <c r="AV73" i="38" s="1"/>
  <c r="AW73" i="38"/>
  <c r="AY73" i="38" s="1"/>
  <c r="AZ73" i="38"/>
  <c r="BB73" i="38" s="1"/>
  <c r="BC73" i="38"/>
  <c r="BE73" i="38" s="1"/>
  <c r="BF73" i="38"/>
  <c r="BH73" i="38" s="1"/>
  <c r="BI73" i="38"/>
  <c r="BK73" i="38" s="1"/>
  <c r="BL73" i="38"/>
  <c r="BN73" i="38" s="1"/>
  <c r="BO73" i="38"/>
  <c r="BQ73" i="38" s="1"/>
  <c r="BR73" i="38"/>
  <c r="BT73" i="38" s="1"/>
  <c r="BU73" i="38"/>
  <c r="BW73" i="38" s="1"/>
  <c r="BX73" i="38"/>
  <c r="BZ73" i="38" s="1"/>
  <c r="CA73" i="38"/>
  <c r="CC73" i="38" s="1"/>
  <c r="CD73" i="38"/>
  <c r="CF73" i="38" s="1"/>
  <c r="CG73" i="38"/>
  <c r="CI73" i="38" s="1"/>
  <c r="CJ73" i="38"/>
  <c r="CL73" i="38" s="1"/>
  <c r="CU73" i="38" s="1"/>
  <c r="CM73" i="38"/>
  <c r="CO73" i="38" s="1"/>
  <c r="CP73" i="38"/>
  <c r="CR73" i="38" s="1"/>
  <c r="CV73" i="38"/>
  <c r="G74" i="38"/>
  <c r="I74" i="38" s="1"/>
  <c r="J74" i="38"/>
  <c r="L74" i="38" s="1"/>
  <c r="M74" i="38"/>
  <c r="O74" i="38" s="1"/>
  <c r="P74" i="38"/>
  <c r="R74" i="38" s="1"/>
  <c r="S74" i="38"/>
  <c r="U74" i="38" s="1"/>
  <c r="V74" i="38"/>
  <c r="X74" i="38" s="1"/>
  <c r="Y74" i="38"/>
  <c r="AA74" i="38" s="1"/>
  <c r="AB74" i="38"/>
  <c r="AD74" i="38" s="1"/>
  <c r="AE74" i="38"/>
  <c r="AG74" i="38" s="1"/>
  <c r="AH74" i="38"/>
  <c r="AJ74" i="38" s="1"/>
  <c r="AK74" i="38"/>
  <c r="AM74" i="38" s="1"/>
  <c r="AN74" i="38"/>
  <c r="AP74" i="38" s="1"/>
  <c r="AQ74" i="38"/>
  <c r="AS74" i="38" s="1"/>
  <c r="AT74" i="38"/>
  <c r="AV74" i="38" s="1"/>
  <c r="AW74" i="38"/>
  <c r="AY74" i="38" s="1"/>
  <c r="AZ74" i="38"/>
  <c r="BB74" i="38" s="1"/>
  <c r="BC74" i="38"/>
  <c r="BE74" i="38" s="1"/>
  <c r="BF74" i="38"/>
  <c r="BH74" i="38" s="1"/>
  <c r="BI74" i="38"/>
  <c r="BK74" i="38" s="1"/>
  <c r="BL74" i="38"/>
  <c r="BN74" i="38" s="1"/>
  <c r="BO74" i="38"/>
  <c r="BQ74" i="38" s="1"/>
  <c r="BR74" i="38"/>
  <c r="BT74" i="38" s="1"/>
  <c r="BU74" i="38"/>
  <c r="BW74" i="38" s="1"/>
  <c r="BX74" i="38"/>
  <c r="BZ74" i="38" s="1"/>
  <c r="CA74" i="38"/>
  <c r="CC74" i="38" s="1"/>
  <c r="CD74" i="38"/>
  <c r="CF74" i="38" s="1"/>
  <c r="CG74" i="38"/>
  <c r="CI74" i="38" s="1"/>
  <c r="CJ74" i="38"/>
  <c r="CL74" i="38" s="1"/>
  <c r="CU74" i="38" s="1"/>
  <c r="CM74" i="38"/>
  <c r="CO74" i="38" s="1"/>
  <c r="CP74" i="38"/>
  <c r="CR74" i="38" s="1"/>
  <c r="CV74" i="38"/>
  <c r="G75" i="38"/>
  <c r="I75" i="38" s="1"/>
  <c r="J75" i="38"/>
  <c r="L75" i="38" s="1"/>
  <c r="M75" i="38"/>
  <c r="O75" i="38" s="1"/>
  <c r="P75" i="38"/>
  <c r="R75" i="38" s="1"/>
  <c r="S75" i="38"/>
  <c r="U75" i="38" s="1"/>
  <c r="V75" i="38"/>
  <c r="X75" i="38" s="1"/>
  <c r="Y75" i="38"/>
  <c r="AA75" i="38" s="1"/>
  <c r="AB75" i="38"/>
  <c r="AD75" i="38" s="1"/>
  <c r="AE75" i="38"/>
  <c r="AG75" i="38" s="1"/>
  <c r="AH75" i="38"/>
  <c r="AJ75" i="38" s="1"/>
  <c r="AK75" i="38"/>
  <c r="AM75" i="38" s="1"/>
  <c r="AN75" i="38"/>
  <c r="AP75" i="38" s="1"/>
  <c r="AQ75" i="38"/>
  <c r="AS75" i="38" s="1"/>
  <c r="AT75" i="38"/>
  <c r="AV75" i="38" s="1"/>
  <c r="AW75" i="38"/>
  <c r="AY75" i="38" s="1"/>
  <c r="AZ75" i="38"/>
  <c r="BB75" i="38" s="1"/>
  <c r="BC75" i="38"/>
  <c r="BE75" i="38" s="1"/>
  <c r="BF75" i="38"/>
  <c r="BH75" i="38" s="1"/>
  <c r="BI75" i="38"/>
  <c r="BK75" i="38" s="1"/>
  <c r="BL75" i="38"/>
  <c r="BN75" i="38" s="1"/>
  <c r="BO75" i="38"/>
  <c r="BQ75" i="38" s="1"/>
  <c r="BR75" i="38"/>
  <c r="BT75" i="38" s="1"/>
  <c r="BU75" i="38"/>
  <c r="BW75" i="38" s="1"/>
  <c r="BX75" i="38"/>
  <c r="BZ75" i="38" s="1"/>
  <c r="CA75" i="38"/>
  <c r="CC75" i="38" s="1"/>
  <c r="CD75" i="38"/>
  <c r="CF75" i="38" s="1"/>
  <c r="CG75" i="38"/>
  <c r="CI75" i="38" s="1"/>
  <c r="CJ75" i="38"/>
  <c r="CL75" i="38" s="1"/>
  <c r="CU75" i="38" s="1"/>
  <c r="CM75" i="38"/>
  <c r="CO75" i="38" s="1"/>
  <c r="CP75" i="38"/>
  <c r="CR75" i="38" s="1"/>
  <c r="CV75" i="38"/>
  <c r="G76" i="38"/>
  <c r="I76" i="38" s="1"/>
  <c r="J76" i="38"/>
  <c r="L76" i="38" s="1"/>
  <c r="M76" i="38"/>
  <c r="O76" i="38" s="1"/>
  <c r="P76" i="38"/>
  <c r="R76" i="38" s="1"/>
  <c r="S76" i="38"/>
  <c r="U76" i="38" s="1"/>
  <c r="V76" i="38"/>
  <c r="X76" i="38" s="1"/>
  <c r="Y76" i="38"/>
  <c r="AA76" i="38" s="1"/>
  <c r="AB76" i="38"/>
  <c r="AD76" i="38" s="1"/>
  <c r="AE76" i="38"/>
  <c r="AG76" i="38" s="1"/>
  <c r="AH76" i="38"/>
  <c r="AJ76" i="38" s="1"/>
  <c r="AK76" i="38"/>
  <c r="AM76" i="38" s="1"/>
  <c r="AN76" i="38"/>
  <c r="AP76" i="38" s="1"/>
  <c r="AQ76" i="38"/>
  <c r="AS76" i="38" s="1"/>
  <c r="AT76" i="38"/>
  <c r="AV76" i="38" s="1"/>
  <c r="AW76" i="38"/>
  <c r="AY76" i="38" s="1"/>
  <c r="AZ76" i="38"/>
  <c r="BB76" i="38" s="1"/>
  <c r="BC76" i="38"/>
  <c r="BE76" i="38" s="1"/>
  <c r="BF76" i="38"/>
  <c r="BH76" i="38" s="1"/>
  <c r="BI76" i="38"/>
  <c r="BK76" i="38" s="1"/>
  <c r="BL76" i="38"/>
  <c r="BN76" i="38" s="1"/>
  <c r="BO76" i="38"/>
  <c r="BQ76" i="38" s="1"/>
  <c r="BR76" i="38"/>
  <c r="BT76" i="38" s="1"/>
  <c r="BU76" i="38"/>
  <c r="BW76" i="38" s="1"/>
  <c r="BX76" i="38"/>
  <c r="BZ76" i="38" s="1"/>
  <c r="CA76" i="38"/>
  <c r="CC76" i="38" s="1"/>
  <c r="CD76" i="38"/>
  <c r="CF76" i="38" s="1"/>
  <c r="CG76" i="38"/>
  <c r="CI76" i="38" s="1"/>
  <c r="CJ76" i="38"/>
  <c r="CL76" i="38" s="1"/>
  <c r="CU76" i="38" s="1"/>
  <c r="CM76" i="38"/>
  <c r="CO76" i="38" s="1"/>
  <c r="CP76" i="38"/>
  <c r="CR76" i="38" s="1"/>
  <c r="CV76" i="38"/>
  <c r="G77" i="38"/>
  <c r="J77" i="38"/>
  <c r="M77" i="38"/>
  <c r="O77" i="38" s="1"/>
  <c r="P77" i="38"/>
  <c r="R77" i="38" s="1"/>
  <c r="S77" i="38"/>
  <c r="V77" i="38"/>
  <c r="Y77" i="38"/>
  <c r="AB77" i="38"/>
  <c r="AE77" i="38"/>
  <c r="AH77" i="38"/>
  <c r="AK77" i="38"/>
  <c r="AN77" i="38"/>
  <c r="AQ77" i="38"/>
  <c r="AT77" i="38"/>
  <c r="AW77" i="38"/>
  <c r="AZ77" i="38"/>
  <c r="BB77" i="38" s="1"/>
  <c r="BC77" i="38"/>
  <c r="BF77" i="38"/>
  <c r="BI77" i="38"/>
  <c r="BK77" i="38" s="1"/>
  <c r="BL77" i="38"/>
  <c r="BN77" i="38" s="1"/>
  <c r="BO77" i="38"/>
  <c r="BR77" i="38"/>
  <c r="BU77" i="38"/>
  <c r="BX77" i="38"/>
  <c r="CA77" i="38"/>
  <c r="CD77" i="38"/>
  <c r="CG77" i="38"/>
  <c r="CJ77" i="38"/>
  <c r="CM77" i="38"/>
  <c r="CP77" i="38"/>
  <c r="CV77" i="38"/>
  <c r="G78" i="38"/>
  <c r="I78" i="38" s="1"/>
  <c r="J78" i="38"/>
  <c r="M78" i="38"/>
  <c r="P78" i="38"/>
  <c r="R78" i="38" s="1"/>
  <c r="S78" i="38"/>
  <c r="U78" i="38" s="1"/>
  <c r="V78" i="38"/>
  <c r="Y78" i="38"/>
  <c r="AB78" i="38"/>
  <c r="AE78" i="38"/>
  <c r="AH78" i="38"/>
  <c r="AK78" i="38"/>
  <c r="AN78" i="38"/>
  <c r="AQ78" i="38"/>
  <c r="AT78" i="38"/>
  <c r="AW78" i="38"/>
  <c r="AZ78" i="38"/>
  <c r="BC78" i="38"/>
  <c r="BE78" i="38" s="1"/>
  <c r="BF78" i="38"/>
  <c r="BI78" i="38"/>
  <c r="BL78" i="38"/>
  <c r="BN78" i="38" s="1"/>
  <c r="BO78" i="38"/>
  <c r="BQ78" i="38" s="1"/>
  <c r="BR78" i="38"/>
  <c r="BU78" i="38"/>
  <c r="BX78" i="38"/>
  <c r="CA78" i="38"/>
  <c r="CD78" i="38"/>
  <c r="CG78" i="38"/>
  <c r="CJ78" i="38"/>
  <c r="CM78" i="38"/>
  <c r="CP78" i="38"/>
  <c r="CV78" i="38"/>
  <c r="G79" i="38"/>
  <c r="J79" i="38"/>
  <c r="L79" i="38" s="1"/>
  <c r="M79" i="38"/>
  <c r="P79" i="38"/>
  <c r="S79" i="38"/>
  <c r="U79" i="38" s="1"/>
  <c r="V79" i="38"/>
  <c r="X79" i="38" s="1"/>
  <c r="Y79" i="38"/>
  <c r="AB79" i="38"/>
  <c r="AE79" i="38"/>
  <c r="AH79" i="38"/>
  <c r="AK79" i="38"/>
  <c r="AN79" i="38"/>
  <c r="AQ79" i="38"/>
  <c r="AT79" i="38"/>
  <c r="AW79" i="38"/>
  <c r="AZ79" i="38"/>
  <c r="BC79" i="38"/>
  <c r="BF79" i="38"/>
  <c r="BH79" i="38" s="1"/>
  <c r="BI79" i="38"/>
  <c r="BL79" i="38"/>
  <c r="BO79" i="38"/>
  <c r="BQ79" i="38" s="1"/>
  <c r="BR79" i="38"/>
  <c r="BT79" i="38" s="1"/>
  <c r="BU79" i="38"/>
  <c r="BX79" i="38"/>
  <c r="CA79" i="38"/>
  <c r="CD79" i="38"/>
  <c r="CG79" i="38"/>
  <c r="CJ79" i="38"/>
  <c r="CM79" i="38"/>
  <c r="CP79" i="38"/>
  <c r="CV79" i="38"/>
  <c r="G80" i="38"/>
  <c r="I80" i="38" s="1"/>
  <c r="J80" i="38"/>
  <c r="L80" i="38" s="1"/>
  <c r="M80" i="38"/>
  <c r="O80" i="38" s="1"/>
  <c r="P80" i="38"/>
  <c r="R80" i="38" s="1"/>
  <c r="S80" i="38"/>
  <c r="U80" i="38" s="1"/>
  <c r="V80" i="38"/>
  <c r="X80" i="38" s="1"/>
  <c r="Y80" i="38"/>
  <c r="AA80" i="38" s="1"/>
  <c r="AB80" i="38"/>
  <c r="AD80" i="38" s="1"/>
  <c r="AE80" i="38"/>
  <c r="AG80" i="38" s="1"/>
  <c r="AH80" i="38"/>
  <c r="AJ80" i="38" s="1"/>
  <c r="AK80" i="38"/>
  <c r="AM80" i="38" s="1"/>
  <c r="AN80" i="38"/>
  <c r="AP80" i="38" s="1"/>
  <c r="AQ80" i="38"/>
  <c r="AS80" i="38" s="1"/>
  <c r="AT80" i="38"/>
  <c r="AV80" i="38" s="1"/>
  <c r="AW80" i="38"/>
  <c r="AY80" i="38" s="1"/>
  <c r="AZ80" i="38"/>
  <c r="BB80" i="38" s="1"/>
  <c r="BC80" i="38"/>
  <c r="BE80" i="38" s="1"/>
  <c r="BF80" i="38"/>
  <c r="BH80" i="38" s="1"/>
  <c r="BI80" i="38"/>
  <c r="BK80" i="38" s="1"/>
  <c r="BL80" i="38"/>
  <c r="BN80" i="38" s="1"/>
  <c r="BO80" i="38"/>
  <c r="BQ80" i="38" s="1"/>
  <c r="BR80" i="38"/>
  <c r="BT80" i="38" s="1"/>
  <c r="BU80" i="38"/>
  <c r="BW80" i="38" s="1"/>
  <c r="BX80" i="38"/>
  <c r="BZ80" i="38" s="1"/>
  <c r="CA80" i="38"/>
  <c r="CC80" i="38" s="1"/>
  <c r="CD80" i="38"/>
  <c r="CF80" i="38" s="1"/>
  <c r="CG80" i="38"/>
  <c r="CI80" i="38" s="1"/>
  <c r="CJ80" i="38"/>
  <c r="CL80" i="38" s="1"/>
  <c r="CU80" i="38" s="1"/>
  <c r="CM80" i="38"/>
  <c r="CO80" i="38" s="1"/>
  <c r="CP80" i="38"/>
  <c r="CR80" i="38" s="1"/>
  <c r="CV80" i="38"/>
  <c r="G81" i="38"/>
  <c r="I81" i="38" s="1"/>
  <c r="J81" i="38"/>
  <c r="L81" i="38" s="1"/>
  <c r="M81" i="38"/>
  <c r="O81" i="38" s="1"/>
  <c r="P81" i="38"/>
  <c r="R81" i="38" s="1"/>
  <c r="S81" i="38"/>
  <c r="U81" i="38" s="1"/>
  <c r="V81" i="38"/>
  <c r="X81" i="38" s="1"/>
  <c r="Y81" i="38"/>
  <c r="AA81" i="38" s="1"/>
  <c r="AB81" i="38"/>
  <c r="AD81" i="38" s="1"/>
  <c r="AE81" i="38"/>
  <c r="AG81" i="38" s="1"/>
  <c r="AH81" i="38"/>
  <c r="AJ81" i="38" s="1"/>
  <c r="AK81" i="38"/>
  <c r="AM81" i="38" s="1"/>
  <c r="AN81" i="38"/>
  <c r="AP81" i="38" s="1"/>
  <c r="AQ81" i="38"/>
  <c r="AS81" i="38" s="1"/>
  <c r="AT81" i="38"/>
  <c r="AV81" i="38" s="1"/>
  <c r="AW81" i="38"/>
  <c r="AY81" i="38" s="1"/>
  <c r="AZ81" i="38"/>
  <c r="BB81" i="38" s="1"/>
  <c r="BC81" i="38"/>
  <c r="BE81" i="38" s="1"/>
  <c r="BF81" i="38"/>
  <c r="BH81" i="38" s="1"/>
  <c r="BI81" i="38"/>
  <c r="BK81" i="38" s="1"/>
  <c r="BL81" i="38"/>
  <c r="BN81" i="38" s="1"/>
  <c r="BO81" i="38"/>
  <c r="BQ81" i="38" s="1"/>
  <c r="BR81" i="38"/>
  <c r="BT81" i="38" s="1"/>
  <c r="BU81" i="38"/>
  <c r="BW81" i="38" s="1"/>
  <c r="BX81" i="38"/>
  <c r="BZ81" i="38" s="1"/>
  <c r="CA81" i="38"/>
  <c r="CC81" i="38" s="1"/>
  <c r="CD81" i="38"/>
  <c r="CF81" i="38" s="1"/>
  <c r="CG81" i="38"/>
  <c r="CI81" i="38" s="1"/>
  <c r="CJ81" i="38"/>
  <c r="CL81" i="38" s="1"/>
  <c r="CU81" i="38" s="1"/>
  <c r="CM81" i="38"/>
  <c r="CO81" i="38" s="1"/>
  <c r="CP81" i="38"/>
  <c r="CR81" i="38" s="1"/>
  <c r="CV81" i="38"/>
  <c r="G82" i="38"/>
  <c r="I82" i="38" s="1"/>
  <c r="J82" i="38"/>
  <c r="L82" i="38" s="1"/>
  <c r="M82" i="38"/>
  <c r="O82" i="38" s="1"/>
  <c r="P82" i="38"/>
  <c r="R82" i="38" s="1"/>
  <c r="S82" i="38"/>
  <c r="U82" i="38" s="1"/>
  <c r="V82" i="38"/>
  <c r="X82" i="38" s="1"/>
  <c r="Y82" i="38"/>
  <c r="AA82" i="38" s="1"/>
  <c r="AB82" i="38"/>
  <c r="AD82" i="38" s="1"/>
  <c r="AE82" i="38"/>
  <c r="AG82" i="38" s="1"/>
  <c r="AH82" i="38"/>
  <c r="AJ82" i="38" s="1"/>
  <c r="AK82" i="38"/>
  <c r="AM82" i="38" s="1"/>
  <c r="AN82" i="38"/>
  <c r="AP82" i="38" s="1"/>
  <c r="AQ82" i="38"/>
  <c r="AS82" i="38" s="1"/>
  <c r="AT82" i="38"/>
  <c r="AV82" i="38" s="1"/>
  <c r="AW82" i="38"/>
  <c r="AY82" i="38" s="1"/>
  <c r="AZ82" i="38"/>
  <c r="BB82" i="38" s="1"/>
  <c r="BC82" i="38"/>
  <c r="BE82" i="38" s="1"/>
  <c r="BF82" i="38"/>
  <c r="BH82" i="38" s="1"/>
  <c r="BI82" i="38"/>
  <c r="BK82" i="38" s="1"/>
  <c r="BL82" i="38"/>
  <c r="BN82" i="38" s="1"/>
  <c r="BO82" i="38"/>
  <c r="BQ82" i="38" s="1"/>
  <c r="BR82" i="38"/>
  <c r="BT82" i="38" s="1"/>
  <c r="BU82" i="38"/>
  <c r="BW82" i="38" s="1"/>
  <c r="BX82" i="38"/>
  <c r="BZ82" i="38" s="1"/>
  <c r="CA82" i="38"/>
  <c r="CC82" i="38" s="1"/>
  <c r="CD82" i="38"/>
  <c r="CF82" i="38" s="1"/>
  <c r="CG82" i="38"/>
  <c r="CI82" i="38" s="1"/>
  <c r="CJ82" i="38"/>
  <c r="CL82" i="38" s="1"/>
  <c r="CU82" i="38" s="1"/>
  <c r="CM82" i="38"/>
  <c r="CO82" i="38" s="1"/>
  <c r="CP82" i="38"/>
  <c r="CR82" i="38" s="1"/>
  <c r="CV82" i="38"/>
  <c r="G83" i="38"/>
  <c r="I83" i="38" s="1"/>
  <c r="J83" i="38"/>
  <c r="L83" i="38" s="1"/>
  <c r="M83" i="38"/>
  <c r="O83" i="38" s="1"/>
  <c r="P83" i="38"/>
  <c r="R83" i="38" s="1"/>
  <c r="S83" i="38"/>
  <c r="U83" i="38" s="1"/>
  <c r="V83" i="38"/>
  <c r="X83" i="38" s="1"/>
  <c r="Y83" i="38"/>
  <c r="AA83" i="38" s="1"/>
  <c r="AB83" i="38"/>
  <c r="AD83" i="38" s="1"/>
  <c r="AE83" i="38"/>
  <c r="AG83" i="38" s="1"/>
  <c r="AH83" i="38"/>
  <c r="AJ83" i="38" s="1"/>
  <c r="AK83" i="38"/>
  <c r="AM83" i="38" s="1"/>
  <c r="AN83" i="38"/>
  <c r="AP83" i="38" s="1"/>
  <c r="AQ83" i="38"/>
  <c r="AS83" i="38" s="1"/>
  <c r="AT83" i="38"/>
  <c r="AV83" i="38" s="1"/>
  <c r="AW83" i="38"/>
  <c r="AY83" i="38" s="1"/>
  <c r="AZ83" i="38"/>
  <c r="BB83" i="38" s="1"/>
  <c r="BC83" i="38"/>
  <c r="BE83" i="38" s="1"/>
  <c r="BF83" i="38"/>
  <c r="BH83" i="38" s="1"/>
  <c r="BI83" i="38"/>
  <c r="BK83" i="38" s="1"/>
  <c r="BL83" i="38"/>
  <c r="BN83" i="38" s="1"/>
  <c r="BO83" i="38"/>
  <c r="BQ83" i="38" s="1"/>
  <c r="BR83" i="38"/>
  <c r="BT83" i="38" s="1"/>
  <c r="BU83" i="38"/>
  <c r="BW83" i="38" s="1"/>
  <c r="BX83" i="38"/>
  <c r="BZ83" i="38" s="1"/>
  <c r="CA83" i="38"/>
  <c r="CC83" i="38" s="1"/>
  <c r="CD83" i="38"/>
  <c r="CF83" i="38" s="1"/>
  <c r="CG83" i="38"/>
  <c r="CI83" i="38" s="1"/>
  <c r="CJ83" i="38"/>
  <c r="CL83" i="38" s="1"/>
  <c r="CU83" i="38" s="1"/>
  <c r="CM83" i="38"/>
  <c r="CO83" i="38" s="1"/>
  <c r="CP83" i="38"/>
  <c r="CR83" i="38" s="1"/>
  <c r="CV83" i="38"/>
  <c r="G84" i="38"/>
  <c r="I84" i="38" s="1"/>
  <c r="J84" i="38"/>
  <c r="L84" i="38" s="1"/>
  <c r="M84" i="38"/>
  <c r="O84" i="38" s="1"/>
  <c r="P84" i="38"/>
  <c r="R84" i="38" s="1"/>
  <c r="S84" i="38"/>
  <c r="U84" i="38" s="1"/>
  <c r="V84" i="38"/>
  <c r="X84" i="38" s="1"/>
  <c r="Y84" i="38"/>
  <c r="AA84" i="38" s="1"/>
  <c r="AB84" i="38"/>
  <c r="AD84" i="38" s="1"/>
  <c r="AE84" i="38"/>
  <c r="AG84" i="38" s="1"/>
  <c r="AH84" i="38"/>
  <c r="AJ84" i="38" s="1"/>
  <c r="AK84" i="38"/>
  <c r="AM84" i="38" s="1"/>
  <c r="AN84" i="38"/>
  <c r="AP84" i="38" s="1"/>
  <c r="AQ84" i="38"/>
  <c r="AS84" i="38" s="1"/>
  <c r="AT84" i="38"/>
  <c r="AV84" i="38" s="1"/>
  <c r="AW84" i="38"/>
  <c r="AY84" i="38" s="1"/>
  <c r="AZ84" i="38"/>
  <c r="BB84" i="38" s="1"/>
  <c r="BC84" i="38"/>
  <c r="BE84" i="38" s="1"/>
  <c r="BF84" i="38"/>
  <c r="BH84" i="38" s="1"/>
  <c r="BI84" i="38"/>
  <c r="BK84" i="38" s="1"/>
  <c r="BL84" i="38"/>
  <c r="BN84" i="38" s="1"/>
  <c r="BO84" i="38"/>
  <c r="BQ84" i="38" s="1"/>
  <c r="BR84" i="38"/>
  <c r="BT84" i="38" s="1"/>
  <c r="BU84" i="38"/>
  <c r="BW84" i="38" s="1"/>
  <c r="BX84" i="38"/>
  <c r="BZ84" i="38" s="1"/>
  <c r="CA84" i="38"/>
  <c r="CC84" i="38" s="1"/>
  <c r="CD84" i="38"/>
  <c r="CF84" i="38" s="1"/>
  <c r="CG84" i="38"/>
  <c r="CI84" i="38" s="1"/>
  <c r="CJ84" i="38"/>
  <c r="CL84" i="38" s="1"/>
  <c r="CU84" i="38" s="1"/>
  <c r="CM84" i="38"/>
  <c r="CO84" i="38" s="1"/>
  <c r="CP84" i="38"/>
  <c r="CR84" i="38" s="1"/>
  <c r="CV84" i="38"/>
  <c r="G85" i="38"/>
  <c r="J85" i="38"/>
  <c r="L85" i="38" s="1"/>
  <c r="M85" i="38"/>
  <c r="O85" i="38" s="1"/>
  <c r="P85" i="38"/>
  <c r="S85" i="38"/>
  <c r="V85" i="38"/>
  <c r="X85" i="38" s="1"/>
  <c r="Y85" i="38"/>
  <c r="AA85" i="38" s="1"/>
  <c r="AB85" i="38"/>
  <c r="AE85" i="38"/>
  <c r="AH85" i="38"/>
  <c r="AJ85" i="38" s="1"/>
  <c r="AK85" i="38"/>
  <c r="AM85" i="38" s="1"/>
  <c r="AN85" i="38"/>
  <c r="AQ85" i="38"/>
  <c r="AT85" i="38"/>
  <c r="AV85" i="38" s="1"/>
  <c r="AW85" i="38"/>
  <c r="AY85" i="38" s="1"/>
  <c r="AZ85" i="38"/>
  <c r="BC85" i="38"/>
  <c r="BF85" i="38"/>
  <c r="BH85" i="38" s="1"/>
  <c r="BI85" i="38"/>
  <c r="BK85" i="38" s="1"/>
  <c r="BL85" i="38"/>
  <c r="BO85" i="38"/>
  <c r="BR85" i="38"/>
  <c r="BT85" i="38" s="1"/>
  <c r="BU85" i="38"/>
  <c r="BW85" i="38" s="1"/>
  <c r="BX85" i="38"/>
  <c r="CA85" i="38"/>
  <c r="CD85" i="38"/>
  <c r="CF85" i="38" s="1"/>
  <c r="CG85" i="38"/>
  <c r="CI85" i="38" s="1"/>
  <c r="CJ85" i="38"/>
  <c r="CM85" i="38"/>
  <c r="CP85" i="38"/>
  <c r="CV85" i="38"/>
  <c r="G86" i="38"/>
  <c r="I86" i="38" s="1"/>
  <c r="J86" i="38"/>
  <c r="L86" i="38" s="1"/>
  <c r="M86" i="38"/>
  <c r="O86" i="38" s="1"/>
  <c r="P86" i="38"/>
  <c r="R86" i="38" s="1"/>
  <c r="S86" i="38"/>
  <c r="U86" i="38" s="1"/>
  <c r="V86" i="38"/>
  <c r="X86" i="38" s="1"/>
  <c r="Y86" i="38"/>
  <c r="AA86" i="38" s="1"/>
  <c r="AB86" i="38"/>
  <c r="AD86" i="38" s="1"/>
  <c r="AE86" i="38"/>
  <c r="AG86" i="38" s="1"/>
  <c r="AH86" i="38"/>
  <c r="AJ86" i="38" s="1"/>
  <c r="AK86" i="38"/>
  <c r="AM86" i="38" s="1"/>
  <c r="AN86" i="38"/>
  <c r="AP86" i="38" s="1"/>
  <c r="AQ86" i="38"/>
  <c r="AS86" i="38" s="1"/>
  <c r="AT86" i="38"/>
  <c r="AV86" i="38" s="1"/>
  <c r="AW86" i="38"/>
  <c r="AY86" i="38" s="1"/>
  <c r="AZ86" i="38"/>
  <c r="BB86" i="38" s="1"/>
  <c r="BC86" i="38"/>
  <c r="BE86" i="38" s="1"/>
  <c r="BF86" i="38"/>
  <c r="BH86" i="38" s="1"/>
  <c r="BI86" i="38"/>
  <c r="BK86" i="38" s="1"/>
  <c r="BL86" i="38"/>
  <c r="BN86" i="38" s="1"/>
  <c r="BO86" i="38"/>
  <c r="BQ86" i="38" s="1"/>
  <c r="BR86" i="38"/>
  <c r="BT86" i="38" s="1"/>
  <c r="BU86" i="38"/>
  <c r="BW86" i="38" s="1"/>
  <c r="BX86" i="38"/>
  <c r="BZ86" i="38" s="1"/>
  <c r="CA86" i="38"/>
  <c r="CC86" i="38" s="1"/>
  <c r="CD86" i="38"/>
  <c r="CF86" i="38" s="1"/>
  <c r="CG86" i="38"/>
  <c r="CI86" i="38" s="1"/>
  <c r="CJ86" i="38"/>
  <c r="CL86" i="38" s="1"/>
  <c r="CU86" i="38" s="1"/>
  <c r="CM86" i="38"/>
  <c r="CO86" i="38" s="1"/>
  <c r="CP86" i="38"/>
  <c r="CR86" i="38" s="1"/>
  <c r="CV86" i="38"/>
  <c r="G87" i="38"/>
  <c r="J87" i="38"/>
  <c r="M87" i="38"/>
  <c r="P87" i="38"/>
  <c r="S87" i="38"/>
  <c r="V87" i="38"/>
  <c r="Y87" i="38"/>
  <c r="AB87" i="38"/>
  <c r="AE87" i="38"/>
  <c r="AH87" i="38"/>
  <c r="AK87" i="38"/>
  <c r="AN87" i="38"/>
  <c r="AQ87" i="38"/>
  <c r="AT87" i="38"/>
  <c r="AW87" i="38"/>
  <c r="AZ87" i="38"/>
  <c r="BC87" i="38"/>
  <c r="BF87" i="38"/>
  <c r="BI87" i="38"/>
  <c r="BL87" i="38"/>
  <c r="BO87" i="38"/>
  <c r="BR87" i="38"/>
  <c r="BU87" i="38"/>
  <c r="BX87" i="38"/>
  <c r="CA87" i="38"/>
  <c r="CC87" i="38" s="1"/>
  <c r="CD87" i="38"/>
  <c r="CF87" i="38" s="1"/>
  <c r="CG87" i="38"/>
  <c r="CJ87" i="38"/>
  <c r="CM87" i="38"/>
  <c r="CP87" i="38"/>
  <c r="CV87" i="38"/>
  <c r="G88" i="38"/>
  <c r="I88" i="38" s="1"/>
  <c r="J88" i="38"/>
  <c r="L88" i="38" s="1"/>
  <c r="M88" i="38"/>
  <c r="O88" i="38" s="1"/>
  <c r="P88" i="38"/>
  <c r="R88" i="38" s="1"/>
  <c r="S88" i="38"/>
  <c r="U88" i="38" s="1"/>
  <c r="V88" i="38"/>
  <c r="X88" i="38" s="1"/>
  <c r="Y88" i="38"/>
  <c r="AA88" i="38" s="1"/>
  <c r="AB88" i="38"/>
  <c r="AD88" i="38" s="1"/>
  <c r="AE88" i="38"/>
  <c r="AG88" i="38" s="1"/>
  <c r="AH88" i="38"/>
  <c r="AJ88" i="38" s="1"/>
  <c r="AK88" i="38"/>
  <c r="AM88" i="38" s="1"/>
  <c r="AN88" i="38"/>
  <c r="AP88" i="38" s="1"/>
  <c r="AQ88" i="38"/>
  <c r="AS88" i="38" s="1"/>
  <c r="AT88" i="38"/>
  <c r="AV88" i="38" s="1"/>
  <c r="AW88" i="38"/>
  <c r="AY88" i="38" s="1"/>
  <c r="AZ88" i="38"/>
  <c r="BB88" i="38" s="1"/>
  <c r="BC88" i="38"/>
  <c r="BE88" i="38" s="1"/>
  <c r="BF88" i="38"/>
  <c r="BH88" i="38" s="1"/>
  <c r="BI88" i="38"/>
  <c r="BK88" i="38" s="1"/>
  <c r="BL88" i="38"/>
  <c r="BN88" i="38" s="1"/>
  <c r="BO88" i="38"/>
  <c r="BQ88" i="38" s="1"/>
  <c r="BR88" i="38"/>
  <c r="BT88" i="38" s="1"/>
  <c r="BU88" i="38"/>
  <c r="BW88" i="38" s="1"/>
  <c r="BX88" i="38"/>
  <c r="BZ88" i="38" s="1"/>
  <c r="CA88" i="38"/>
  <c r="CC88" i="38" s="1"/>
  <c r="CD88" i="38"/>
  <c r="CF88" i="38" s="1"/>
  <c r="CG88" i="38"/>
  <c r="CI88" i="38" s="1"/>
  <c r="CJ88" i="38"/>
  <c r="CL88" i="38" s="1"/>
  <c r="CU88" i="38" s="1"/>
  <c r="CM88" i="38"/>
  <c r="CO88" i="38" s="1"/>
  <c r="CP88" i="38"/>
  <c r="CR88" i="38" s="1"/>
  <c r="CV88" i="38"/>
  <c r="G89" i="38"/>
  <c r="I89" i="38" s="1"/>
  <c r="J89" i="38"/>
  <c r="L89" i="38" s="1"/>
  <c r="M89" i="38"/>
  <c r="O89" i="38" s="1"/>
  <c r="P89" i="38"/>
  <c r="R89" i="38" s="1"/>
  <c r="S89" i="38"/>
  <c r="U89" i="38" s="1"/>
  <c r="V89" i="38"/>
  <c r="X89" i="38" s="1"/>
  <c r="Y89" i="38"/>
  <c r="AA89" i="38" s="1"/>
  <c r="AB89" i="38"/>
  <c r="AD89" i="38" s="1"/>
  <c r="AE89" i="38"/>
  <c r="AG89" i="38" s="1"/>
  <c r="AH89" i="38"/>
  <c r="AJ89" i="38" s="1"/>
  <c r="AK89" i="38"/>
  <c r="AM89" i="38" s="1"/>
  <c r="AN89" i="38"/>
  <c r="AP89" i="38" s="1"/>
  <c r="AQ89" i="38"/>
  <c r="AS89" i="38" s="1"/>
  <c r="AT89" i="38"/>
  <c r="AV89" i="38" s="1"/>
  <c r="AW89" i="38"/>
  <c r="AY89" i="38" s="1"/>
  <c r="AZ89" i="38"/>
  <c r="BB89" i="38" s="1"/>
  <c r="BC89" i="38"/>
  <c r="BE89" i="38" s="1"/>
  <c r="BF89" i="38"/>
  <c r="BH89" i="38" s="1"/>
  <c r="BI89" i="38"/>
  <c r="BK89" i="38" s="1"/>
  <c r="BL89" i="38"/>
  <c r="BN89" i="38" s="1"/>
  <c r="BO89" i="38"/>
  <c r="BQ89" i="38" s="1"/>
  <c r="BR89" i="38"/>
  <c r="BT89" i="38" s="1"/>
  <c r="BU89" i="38"/>
  <c r="BW89" i="38" s="1"/>
  <c r="BX89" i="38"/>
  <c r="BZ89" i="38" s="1"/>
  <c r="CA89" i="38"/>
  <c r="CC89" i="38" s="1"/>
  <c r="CD89" i="38"/>
  <c r="CF89" i="38" s="1"/>
  <c r="CG89" i="38"/>
  <c r="CI89" i="38" s="1"/>
  <c r="CJ89" i="38"/>
  <c r="CL89" i="38" s="1"/>
  <c r="CU89" i="38" s="1"/>
  <c r="CM89" i="38"/>
  <c r="CO89" i="38" s="1"/>
  <c r="CP89" i="38"/>
  <c r="CR89" i="38" s="1"/>
  <c r="CV89" i="38"/>
  <c r="G90" i="38"/>
  <c r="I90" i="38" s="1"/>
  <c r="J90" i="38"/>
  <c r="L90" i="38" s="1"/>
  <c r="M90" i="38"/>
  <c r="O90" i="38" s="1"/>
  <c r="P90" i="38"/>
  <c r="R90" i="38" s="1"/>
  <c r="S90" i="38"/>
  <c r="U90" i="38" s="1"/>
  <c r="V90" i="38"/>
  <c r="X90" i="38" s="1"/>
  <c r="Y90" i="38"/>
  <c r="AA90" i="38" s="1"/>
  <c r="AB90" i="38"/>
  <c r="AD90" i="38" s="1"/>
  <c r="AE90" i="38"/>
  <c r="AG90" i="38" s="1"/>
  <c r="AH90" i="38"/>
  <c r="AJ90" i="38" s="1"/>
  <c r="AK90" i="38"/>
  <c r="AM90" i="38" s="1"/>
  <c r="AN90" i="38"/>
  <c r="AP90" i="38" s="1"/>
  <c r="AQ90" i="38"/>
  <c r="AS90" i="38" s="1"/>
  <c r="AT90" i="38"/>
  <c r="AV90" i="38" s="1"/>
  <c r="AW90" i="38"/>
  <c r="AY90" i="38" s="1"/>
  <c r="AZ90" i="38"/>
  <c r="BB90" i="38" s="1"/>
  <c r="BC90" i="38"/>
  <c r="BE90" i="38" s="1"/>
  <c r="BF90" i="38"/>
  <c r="BH90" i="38" s="1"/>
  <c r="BI90" i="38"/>
  <c r="BK90" i="38" s="1"/>
  <c r="BL90" i="38"/>
  <c r="BN90" i="38" s="1"/>
  <c r="BO90" i="38"/>
  <c r="BQ90" i="38" s="1"/>
  <c r="BR90" i="38"/>
  <c r="BT90" i="38" s="1"/>
  <c r="BU90" i="38"/>
  <c r="BW90" i="38" s="1"/>
  <c r="BX90" i="38"/>
  <c r="BZ90" i="38" s="1"/>
  <c r="CA90" i="38"/>
  <c r="CC90" i="38" s="1"/>
  <c r="CD90" i="38"/>
  <c r="CF90" i="38" s="1"/>
  <c r="CG90" i="38"/>
  <c r="CI90" i="38" s="1"/>
  <c r="CJ90" i="38"/>
  <c r="CL90" i="38" s="1"/>
  <c r="CU90" i="38" s="1"/>
  <c r="CM90" i="38"/>
  <c r="CO90" i="38" s="1"/>
  <c r="CP90" i="38"/>
  <c r="CR90" i="38" s="1"/>
  <c r="CV90" i="38"/>
  <c r="G91" i="38"/>
  <c r="I91" i="38" s="1"/>
  <c r="J91" i="38"/>
  <c r="L91" i="38" s="1"/>
  <c r="M91" i="38"/>
  <c r="O91" i="38" s="1"/>
  <c r="P91" i="38"/>
  <c r="R91" i="38" s="1"/>
  <c r="S91" i="38"/>
  <c r="U91" i="38" s="1"/>
  <c r="V91" i="38"/>
  <c r="X91" i="38" s="1"/>
  <c r="Y91" i="38"/>
  <c r="AA91" i="38" s="1"/>
  <c r="AB91" i="38"/>
  <c r="AD91" i="38" s="1"/>
  <c r="AE91" i="38"/>
  <c r="AG91" i="38" s="1"/>
  <c r="AH91" i="38"/>
  <c r="AJ91" i="38" s="1"/>
  <c r="AK91" i="38"/>
  <c r="AM91" i="38" s="1"/>
  <c r="AN91" i="38"/>
  <c r="AP91" i="38" s="1"/>
  <c r="AQ91" i="38"/>
  <c r="AS91" i="38" s="1"/>
  <c r="AT91" i="38"/>
  <c r="AV91" i="38" s="1"/>
  <c r="AW91" i="38"/>
  <c r="AY91" i="38" s="1"/>
  <c r="AZ91" i="38"/>
  <c r="BB91" i="38" s="1"/>
  <c r="BC91" i="38"/>
  <c r="BE91" i="38" s="1"/>
  <c r="BF91" i="38"/>
  <c r="BH91" i="38" s="1"/>
  <c r="BI91" i="38"/>
  <c r="BK91" i="38" s="1"/>
  <c r="BL91" i="38"/>
  <c r="BN91" i="38" s="1"/>
  <c r="BO91" i="38"/>
  <c r="BQ91" i="38" s="1"/>
  <c r="BR91" i="38"/>
  <c r="BT91" i="38" s="1"/>
  <c r="BU91" i="38"/>
  <c r="BW91" i="38" s="1"/>
  <c r="BX91" i="38"/>
  <c r="BZ91" i="38" s="1"/>
  <c r="CA91" i="38"/>
  <c r="CC91" i="38" s="1"/>
  <c r="CD91" i="38"/>
  <c r="CF91" i="38" s="1"/>
  <c r="CG91" i="38"/>
  <c r="CI91" i="38" s="1"/>
  <c r="CJ91" i="38"/>
  <c r="CL91" i="38" s="1"/>
  <c r="CU91" i="38" s="1"/>
  <c r="CM91" i="38"/>
  <c r="CO91" i="38" s="1"/>
  <c r="CP91" i="38"/>
  <c r="CR91" i="38" s="1"/>
  <c r="CV91" i="38"/>
  <c r="G92" i="38"/>
  <c r="I92" i="38" s="1"/>
  <c r="J92" i="38"/>
  <c r="L92" i="38" s="1"/>
  <c r="M92" i="38"/>
  <c r="O92" i="38" s="1"/>
  <c r="P92" i="38"/>
  <c r="R92" i="38" s="1"/>
  <c r="S92" i="38"/>
  <c r="U92" i="38" s="1"/>
  <c r="V92" i="38"/>
  <c r="X92" i="38" s="1"/>
  <c r="Y92" i="38"/>
  <c r="AA92" i="38" s="1"/>
  <c r="AB92" i="38"/>
  <c r="AD92" i="38" s="1"/>
  <c r="AE92" i="38"/>
  <c r="AG92" i="38" s="1"/>
  <c r="AH92" i="38"/>
  <c r="AJ92" i="38" s="1"/>
  <c r="AK92" i="38"/>
  <c r="AM92" i="38" s="1"/>
  <c r="AN92" i="38"/>
  <c r="AP92" i="38" s="1"/>
  <c r="AQ92" i="38"/>
  <c r="AS92" i="38" s="1"/>
  <c r="AT92" i="38"/>
  <c r="AV92" i="38" s="1"/>
  <c r="AW92" i="38"/>
  <c r="AY92" i="38" s="1"/>
  <c r="AZ92" i="38"/>
  <c r="BB92" i="38" s="1"/>
  <c r="BC92" i="38"/>
  <c r="BE92" i="38" s="1"/>
  <c r="BF92" i="38"/>
  <c r="BH92" i="38" s="1"/>
  <c r="BI92" i="38"/>
  <c r="BK92" i="38" s="1"/>
  <c r="BL92" i="38"/>
  <c r="BN92" i="38" s="1"/>
  <c r="BO92" i="38"/>
  <c r="BQ92" i="38" s="1"/>
  <c r="BR92" i="38"/>
  <c r="BT92" i="38" s="1"/>
  <c r="BU92" i="38"/>
  <c r="BW92" i="38" s="1"/>
  <c r="BX92" i="38"/>
  <c r="BZ92" i="38" s="1"/>
  <c r="CA92" i="38"/>
  <c r="CC92" i="38" s="1"/>
  <c r="CD92" i="38"/>
  <c r="CF92" i="38" s="1"/>
  <c r="CG92" i="38"/>
  <c r="CI92" i="38" s="1"/>
  <c r="CJ92" i="38"/>
  <c r="CL92" i="38" s="1"/>
  <c r="CU92" i="38" s="1"/>
  <c r="CM92" i="38"/>
  <c r="CO92" i="38" s="1"/>
  <c r="CP92" i="38"/>
  <c r="CR92" i="38" s="1"/>
  <c r="CV92" i="38"/>
  <c r="G93" i="38"/>
  <c r="I93" i="38" s="1"/>
  <c r="J93" i="38"/>
  <c r="L93" i="38" s="1"/>
  <c r="M93" i="38"/>
  <c r="P93" i="38"/>
  <c r="S93" i="38"/>
  <c r="U93" i="38" s="1"/>
  <c r="V93" i="38"/>
  <c r="X93" i="38" s="1"/>
  <c r="Y93" i="38"/>
  <c r="AB93" i="38"/>
  <c r="AE93" i="38"/>
  <c r="AG93" i="38" s="1"/>
  <c r="AH93" i="38"/>
  <c r="AJ93" i="38" s="1"/>
  <c r="AK93" i="38"/>
  <c r="AN93" i="38"/>
  <c r="AQ93" i="38"/>
  <c r="AS93" i="38" s="1"/>
  <c r="AT93" i="38"/>
  <c r="AV93" i="38" s="1"/>
  <c r="AW93" i="38"/>
  <c r="AZ93" i="38"/>
  <c r="BC93" i="38"/>
  <c r="BE93" i="38" s="1"/>
  <c r="BF93" i="38"/>
  <c r="BI93" i="38"/>
  <c r="BK93" i="38" s="1"/>
  <c r="BL93" i="38"/>
  <c r="BO93" i="38"/>
  <c r="BR93" i="38"/>
  <c r="BT93" i="38" s="1"/>
  <c r="BU93" i="38"/>
  <c r="BW93" i="38" s="1"/>
  <c r="BX93" i="38"/>
  <c r="BZ93" i="38" s="1"/>
  <c r="CA93" i="38"/>
  <c r="CD93" i="38"/>
  <c r="CG93" i="38"/>
  <c r="CJ93" i="38"/>
  <c r="CL93" i="38" s="1"/>
  <c r="CU93" i="38" s="1"/>
  <c r="CM93" i="38"/>
  <c r="CP93" i="38"/>
  <c r="CR93" i="38" s="1"/>
  <c r="CV93" i="38"/>
  <c r="G94" i="38"/>
  <c r="I94" i="38" s="1"/>
  <c r="J94" i="38"/>
  <c r="M94" i="38"/>
  <c r="O94" i="38" s="1"/>
  <c r="P94" i="38"/>
  <c r="R94" i="38" s="1"/>
  <c r="S94" i="38"/>
  <c r="U94" i="38" s="1"/>
  <c r="V94" i="38"/>
  <c r="Y94" i="38"/>
  <c r="AB94" i="38"/>
  <c r="AE94" i="38"/>
  <c r="AH94" i="38"/>
  <c r="AJ94" i="38" s="1"/>
  <c r="AK94" i="38"/>
  <c r="AN94" i="38"/>
  <c r="AQ94" i="38"/>
  <c r="AT94" i="38"/>
  <c r="AW94" i="38"/>
  <c r="AZ94" i="38"/>
  <c r="BC94" i="38"/>
  <c r="BE94" i="38" s="1"/>
  <c r="BF94" i="38"/>
  <c r="BI94" i="38"/>
  <c r="BK94" i="38" s="1"/>
  <c r="BL94" i="38"/>
  <c r="BN94" i="38" s="1"/>
  <c r="BO94" i="38"/>
  <c r="BQ94" i="38" s="1"/>
  <c r="BR94" i="38"/>
  <c r="BU94" i="38"/>
  <c r="BX94" i="38"/>
  <c r="CA94" i="38"/>
  <c r="CD94" i="38"/>
  <c r="CF94" i="38" s="1"/>
  <c r="CG94" i="38"/>
  <c r="CJ94" i="38"/>
  <c r="CM94" i="38"/>
  <c r="CP94" i="38"/>
  <c r="CV94" i="38"/>
  <c r="G95" i="38"/>
  <c r="I95" i="38" s="1"/>
  <c r="J95" i="38"/>
  <c r="L95" i="38" s="1"/>
  <c r="M95" i="38"/>
  <c r="O95" i="38" s="1"/>
  <c r="P95" i="38"/>
  <c r="R95" i="38" s="1"/>
  <c r="S95" i="38"/>
  <c r="U95" i="38" s="1"/>
  <c r="V95" i="38"/>
  <c r="X95" i="38" s="1"/>
  <c r="Y95" i="38"/>
  <c r="AA95" i="38" s="1"/>
  <c r="AB95" i="38"/>
  <c r="AD95" i="38" s="1"/>
  <c r="AE95" i="38"/>
  <c r="AG95" i="38" s="1"/>
  <c r="AH95" i="38"/>
  <c r="AJ95" i="38" s="1"/>
  <c r="AK95" i="38"/>
  <c r="AM95" i="38" s="1"/>
  <c r="AN95" i="38"/>
  <c r="AP95" i="38" s="1"/>
  <c r="AQ95" i="38"/>
  <c r="AS95" i="38" s="1"/>
  <c r="AT95" i="38"/>
  <c r="AV95" i="38" s="1"/>
  <c r="AW95" i="38"/>
  <c r="AY95" i="38" s="1"/>
  <c r="AZ95" i="38"/>
  <c r="BB95" i="38" s="1"/>
  <c r="BC95" i="38"/>
  <c r="BE95" i="38" s="1"/>
  <c r="BF95" i="38"/>
  <c r="BH95" i="38" s="1"/>
  <c r="BI95" i="38"/>
  <c r="BK95" i="38" s="1"/>
  <c r="BL95" i="38"/>
  <c r="BN95" i="38" s="1"/>
  <c r="BO95" i="38"/>
  <c r="BQ95" i="38" s="1"/>
  <c r="BR95" i="38"/>
  <c r="BT95" i="38" s="1"/>
  <c r="BU95" i="38"/>
  <c r="BW95" i="38" s="1"/>
  <c r="BX95" i="38"/>
  <c r="BZ95" i="38" s="1"/>
  <c r="CA95" i="38"/>
  <c r="CC95" i="38" s="1"/>
  <c r="CD95" i="38"/>
  <c r="CF95" i="38" s="1"/>
  <c r="CG95" i="38"/>
  <c r="CI95" i="38" s="1"/>
  <c r="CJ95" i="38"/>
  <c r="CL95" i="38" s="1"/>
  <c r="CU95" i="38" s="1"/>
  <c r="CM95" i="38"/>
  <c r="CO95" i="38" s="1"/>
  <c r="CP95" i="38"/>
  <c r="CR95" i="38" s="1"/>
  <c r="CV95" i="38"/>
  <c r="C124" i="2"/>
  <c r="C125" i="2"/>
  <c r="G164" i="2"/>
  <c r="J164" i="2"/>
  <c r="M164" i="2"/>
  <c r="O164" i="2" s="1"/>
  <c r="P164" i="2"/>
  <c r="S164" i="2"/>
  <c r="V164" i="2"/>
  <c r="Y164" i="2"/>
  <c r="AB164" i="2"/>
  <c r="AD164" i="2" s="1"/>
  <c r="AE164" i="2"/>
  <c r="AG164" i="2" s="1"/>
  <c r="AH164" i="2"/>
  <c r="AK164" i="2"/>
  <c r="AN164" i="2"/>
  <c r="AQ164" i="2"/>
  <c r="AT164" i="2"/>
  <c r="AV164" i="2" s="1"/>
  <c r="AW164" i="2"/>
  <c r="AZ164" i="2"/>
  <c r="BC164" i="2"/>
  <c r="BE164" i="2" s="1"/>
  <c r="BF164" i="2"/>
  <c r="BH164" i="2" s="1"/>
  <c r="BI164" i="2"/>
  <c r="BL164" i="2"/>
  <c r="BN164" i="2" s="1"/>
  <c r="BO164" i="2"/>
  <c r="BQ164" i="2" s="1"/>
  <c r="BR164" i="2"/>
  <c r="BU164" i="2"/>
  <c r="BW164" i="2" s="1"/>
  <c r="BX164" i="2"/>
  <c r="CA164" i="2"/>
  <c r="CC164" i="2" s="1"/>
  <c r="CD164" i="2"/>
  <c r="CF164" i="2" s="1"/>
  <c r="CI164" i="2"/>
  <c r="CJ164" i="2"/>
  <c r="CM164" i="2"/>
  <c r="CP164" i="2"/>
  <c r="CR164" i="2" s="1"/>
  <c r="CV164" i="2"/>
  <c r="CX164" i="2" s="1"/>
  <c r="CP163" i="2"/>
  <c r="CP162" i="2"/>
  <c r="CP161" i="2"/>
  <c r="CP160" i="2"/>
  <c r="CP159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G162" i="2"/>
  <c r="J162" i="2"/>
  <c r="M162" i="2"/>
  <c r="O162" i="2" s="1"/>
  <c r="P162" i="2"/>
  <c r="R162" i="2" s="1"/>
  <c r="S162" i="2"/>
  <c r="V162" i="2"/>
  <c r="Y162" i="2"/>
  <c r="AB162" i="2"/>
  <c r="AE162" i="2"/>
  <c r="AH162" i="2"/>
  <c r="AJ162" i="2" s="1"/>
  <c r="AK162" i="2"/>
  <c r="AN162" i="2"/>
  <c r="AQ162" i="2"/>
  <c r="AT162" i="2"/>
  <c r="AW162" i="2"/>
  <c r="AZ162" i="2"/>
  <c r="BB162" i="2" s="1"/>
  <c r="BC162" i="2"/>
  <c r="BE162" i="2" s="1"/>
  <c r="BF162" i="2"/>
  <c r="BI162" i="2"/>
  <c r="BL162" i="2"/>
  <c r="BO162" i="2"/>
  <c r="BR162" i="2"/>
  <c r="BU162" i="2"/>
  <c r="BW162" i="2" s="1"/>
  <c r="BX162" i="2"/>
  <c r="CA162" i="2"/>
  <c r="CD162" i="2"/>
  <c r="CJ162" i="2"/>
  <c r="CM162" i="2"/>
  <c r="CO162" i="2" s="1"/>
  <c r="CV162" i="2"/>
  <c r="CX162" i="2" s="1"/>
  <c r="G163" i="2"/>
  <c r="J163" i="2"/>
  <c r="L163" i="2" s="1"/>
  <c r="M163" i="2"/>
  <c r="O163" i="2" s="1"/>
  <c r="P163" i="2"/>
  <c r="R163" i="2" s="1"/>
  <c r="S163" i="2"/>
  <c r="V163" i="2"/>
  <c r="Y163" i="2"/>
  <c r="AA163" i="2" s="1"/>
  <c r="AB163" i="2"/>
  <c r="AD163" i="2" s="1"/>
  <c r="AE163" i="2"/>
  <c r="AH163" i="2"/>
  <c r="AJ163" i="2" s="1"/>
  <c r="AK163" i="2"/>
  <c r="AN163" i="2"/>
  <c r="AP163" i="2" s="1"/>
  <c r="AQ163" i="2"/>
  <c r="AS163" i="2" s="1"/>
  <c r="AT163" i="2"/>
  <c r="AV163" i="2" s="1"/>
  <c r="AW163" i="2"/>
  <c r="AY163" i="2" s="1"/>
  <c r="AZ163" i="2"/>
  <c r="BB163" i="2" s="1"/>
  <c r="BC163" i="2"/>
  <c r="BE163" i="2" s="1"/>
  <c r="BF163" i="2"/>
  <c r="BH163" i="2" s="1"/>
  <c r="BI163" i="2"/>
  <c r="BK163" i="2" s="1"/>
  <c r="BL163" i="2"/>
  <c r="BN163" i="2" s="1"/>
  <c r="BO163" i="2"/>
  <c r="BQ163" i="2" s="1"/>
  <c r="BR163" i="2"/>
  <c r="BT163" i="2" s="1"/>
  <c r="BU163" i="2"/>
  <c r="BW163" i="2" s="1"/>
  <c r="BX163" i="2"/>
  <c r="BZ163" i="2" s="1"/>
  <c r="CA163" i="2"/>
  <c r="CC163" i="2" s="1"/>
  <c r="CD163" i="2"/>
  <c r="CF163" i="2" s="1"/>
  <c r="CI163" i="2"/>
  <c r="CJ163" i="2"/>
  <c r="CL163" i="2" s="1"/>
  <c r="CM163" i="2"/>
  <c r="CO163" i="2" s="1"/>
  <c r="CV163" i="2"/>
  <c r="CX163" i="2" s="1"/>
  <c r="CV14" i="38"/>
  <c r="CP14" i="38"/>
  <c r="CM14" i="38"/>
  <c r="CO14" i="38" s="1"/>
  <c r="CJ14" i="38"/>
  <c r="CL14" i="38" s="1"/>
  <c r="CU14" i="38" s="1"/>
  <c r="CG14" i="38"/>
  <c r="CD14" i="38"/>
  <c r="CF14" i="38" s="1"/>
  <c r="CA14" i="38"/>
  <c r="CC14" i="38" s="1"/>
  <c r="BX14" i="38"/>
  <c r="BZ14" i="38" s="1"/>
  <c r="BU14" i="38"/>
  <c r="BR14" i="38"/>
  <c r="BO14" i="38"/>
  <c r="BQ14" i="38" s="1"/>
  <c r="BL14" i="38"/>
  <c r="BN14" i="38" s="1"/>
  <c r="BI14" i="38"/>
  <c r="BF14" i="38"/>
  <c r="BH14" i="38" s="1"/>
  <c r="BC14" i="38"/>
  <c r="BE14" i="38" s="1"/>
  <c r="AZ14" i="38"/>
  <c r="AW14" i="38"/>
  <c r="AY14" i="38" s="1"/>
  <c r="AT14" i="38"/>
  <c r="AQ14" i="38"/>
  <c r="AS14" i="38" s="1"/>
  <c r="AN14" i="38"/>
  <c r="AP14" i="38" s="1"/>
  <c r="AK14" i="38"/>
  <c r="AM14" i="38" s="1"/>
  <c r="AH14" i="38"/>
  <c r="AJ14" i="38" s="1"/>
  <c r="AE14" i="38"/>
  <c r="AG14" i="38" s="1"/>
  <c r="AB14" i="38"/>
  <c r="AD14" i="38" s="1"/>
  <c r="Y14" i="38"/>
  <c r="V14" i="38"/>
  <c r="X14" i="38" s="1"/>
  <c r="S14" i="38"/>
  <c r="U14" i="38" s="1"/>
  <c r="P14" i="38"/>
  <c r="R14" i="38" s="1"/>
  <c r="M14" i="38"/>
  <c r="O14" i="38" s="1"/>
  <c r="J14" i="38"/>
  <c r="L14" i="38" s="1"/>
  <c r="G14" i="38"/>
  <c r="I14" i="38" s="1"/>
  <c r="CV13" i="38"/>
  <c r="CP13" i="38"/>
  <c r="CM13" i="38"/>
  <c r="CO13" i="38" s="1"/>
  <c r="CJ13" i="38"/>
  <c r="CL13" i="38" s="1"/>
  <c r="CU13" i="38" s="1"/>
  <c r="CG13" i="38"/>
  <c r="CD13" i="38"/>
  <c r="CA13" i="38"/>
  <c r="CC13" i="38" s="1"/>
  <c r="BX13" i="38"/>
  <c r="BU13" i="38"/>
  <c r="BW13" i="38" s="1"/>
  <c r="BR13" i="38"/>
  <c r="BO13" i="38"/>
  <c r="BQ13" i="38" s="1"/>
  <c r="BL13" i="38"/>
  <c r="BN13" i="38" s="1"/>
  <c r="BI13" i="38"/>
  <c r="BK13" i="38" s="1"/>
  <c r="BF13" i="38"/>
  <c r="BC13" i="38"/>
  <c r="BE13" i="38" s="1"/>
  <c r="AZ13" i="38"/>
  <c r="AW13" i="38"/>
  <c r="AY13" i="38" s="1"/>
  <c r="AT13" i="38"/>
  <c r="AQ13" i="38"/>
  <c r="AS13" i="38" s="1"/>
  <c r="AN13" i="38"/>
  <c r="AP13" i="38" s="1"/>
  <c r="AK13" i="38"/>
  <c r="AM13" i="38" s="1"/>
  <c r="AH13" i="38"/>
  <c r="AJ13" i="38" s="1"/>
  <c r="AE13" i="38"/>
  <c r="AG13" i="38" s="1"/>
  <c r="AB13" i="38"/>
  <c r="Y13" i="38"/>
  <c r="AA13" i="38" s="1"/>
  <c r="V13" i="38"/>
  <c r="S13" i="38"/>
  <c r="U13" i="38" s="1"/>
  <c r="P13" i="38"/>
  <c r="R13" i="38" s="1"/>
  <c r="M13" i="38"/>
  <c r="O13" i="38" s="1"/>
  <c r="J13" i="38"/>
  <c r="L13" i="38" s="1"/>
  <c r="G13" i="38"/>
  <c r="CV12" i="38"/>
  <c r="CP12" i="38"/>
  <c r="CM12" i="38"/>
  <c r="CO12" i="38" s="1"/>
  <c r="CJ12" i="38"/>
  <c r="CL12" i="38" s="1"/>
  <c r="CU12" i="38" s="1"/>
  <c r="CG12" i="38"/>
  <c r="CD12" i="38"/>
  <c r="CA12" i="38"/>
  <c r="CC12" i="38" s="1"/>
  <c r="BX12" i="38"/>
  <c r="BU12" i="38"/>
  <c r="BW12" i="38" s="1"/>
  <c r="BR12" i="38"/>
  <c r="BO12" i="38"/>
  <c r="BQ12" i="38" s="1"/>
  <c r="BL12" i="38"/>
  <c r="BN12" i="38" s="1"/>
  <c r="BI12" i="38"/>
  <c r="BK12" i="38" s="1"/>
  <c r="BF12" i="38"/>
  <c r="BH12" i="38" s="1"/>
  <c r="BC12" i="38"/>
  <c r="BE12" i="38" s="1"/>
  <c r="AZ12" i="38"/>
  <c r="AW12" i="38"/>
  <c r="AY12" i="38" s="1"/>
  <c r="AT12" i="38"/>
  <c r="AQ12" i="38"/>
  <c r="AS12" i="38" s="1"/>
  <c r="AN12" i="38"/>
  <c r="AP12" i="38" s="1"/>
  <c r="AK12" i="38"/>
  <c r="AM12" i="38" s="1"/>
  <c r="AH12" i="38"/>
  <c r="AJ12" i="38" s="1"/>
  <c r="AE12" i="38"/>
  <c r="AG12" i="38" s="1"/>
  <c r="AB12" i="38"/>
  <c r="Y12" i="38"/>
  <c r="AA12" i="38" s="1"/>
  <c r="V12" i="38"/>
  <c r="S12" i="38"/>
  <c r="U12" i="38" s="1"/>
  <c r="P12" i="38"/>
  <c r="R12" i="38" s="1"/>
  <c r="M12" i="38"/>
  <c r="O12" i="38" s="1"/>
  <c r="J12" i="38"/>
  <c r="L12" i="38" s="1"/>
  <c r="G12" i="38"/>
  <c r="I12" i="38" s="1"/>
  <c r="CV11" i="38"/>
  <c r="CP11" i="38"/>
  <c r="CM11" i="38"/>
  <c r="CJ11" i="38"/>
  <c r="CL11" i="38" s="1"/>
  <c r="CU11" i="38" s="1"/>
  <c r="CG11" i="38"/>
  <c r="CD11" i="38"/>
  <c r="CA11" i="38"/>
  <c r="CC11" i="38" s="1"/>
  <c r="BX11" i="38"/>
  <c r="BU11" i="38"/>
  <c r="BW11" i="38" s="1"/>
  <c r="BR11" i="38"/>
  <c r="BO11" i="38"/>
  <c r="BQ11" i="38" s="1"/>
  <c r="BL11" i="38"/>
  <c r="BN11" i="38" s="1"/>
  <c r="BI11" i="38"/>
  <c r="BK11" i="38" s="1"/>
  <c r="BF11" i="38"/>
  <c r="BH11" i="38" s="1"/>
  <c r="BC11" i="38"/>
  <c r="BE11" i="38" s="1"/>
  <c r="AZ11" i="38"/>
  <c r="AW11" i="38"/>
  <c r="AY11" i="38" s="1"/>
  <c r="AT11" i="38"/>
  <c r="AQ11" i="38"/>
  <c r="AS11" i="38" s="1"/>
  <c r="AN11" i="38"/>
  <c r="AP11" i="38" s="1"/>
  <c r="AK11" i="38"/>
  <c r="AM11" i="38" s="1"/>
  <c r="AH11" i="38"/>
  <c r="AJ11" i="38" s="1"/>
  <c r="AE11" i="38"/>
  <c r="AG11" i="38" s="1"/>
  <c r="AB11" i="38"/>
  <c r="Y11" i="38"/>
  <c r="AA11" i="38" s="1"/>
  <c r="V11" i="38"/>
  <c r="S11" i="38"/>
  <c r="U11" i="38" s="1"/>
  <c r="P11" i="38"/>
  <c r="R11" i="38" s="1"/>
  <c r="M11" i="38"/>
  <c r="J11" i="38"/>
  <c r="L11" i="38" s="1"/>
  <c r="G11" i="38"/>
  <c r="I11" i="38" s="1"/>
  <c r="CV10" i="38"/>
  <c r="CP10" i="38"/>
  <c r="CM10" i="38"/>
  <c r="CJ10" i="38"/>
  <c r="CG10" i="38"/>
  <c r="CD10" i="38"/>
  <c r="CA10" i="38"/>
  <c r="CC10" i="38" s="1"/>
  <c r="BX10" i="38"/>
  <c r="BU10" i="38"/>
  <c r="BR10" i="38"/>
  <c r="BO10" i="38"/>
  <c r="BL10" i="38"/>
  <c r="BI10" i="38"/>
  <c r="BF10" i="38"/>
  <c r="BC10" i="38"/>
  <c r="BE10" i="38" s="1"/>
  <c r="AZ10" i="38"/>
  <c r="AW10" i="38"/>
  <c r="AT10" i="38"/>
  <c r="AQ10" i="38"/>
  <c r="AN10" i="38"/>
  <c r="AP10" i="38" s="1"/>
  <c r="AK10" i="38"/>
  <c r="AM10" i="38" s="1"/>
  <c r="AH10" i="38"/>
  <c r="AE10" i="38"/>
  <c r="AG10" i="38" s="1"/>
  <c r="AB10" i="38"/>
  <c r="Y10" i="38"/>
  <c r="V10" i="38"/>
  <c r="S10" i="38"/>
  <c r="P10" i="38"/>
  <c r="R10" i="38" s="1"/>
  <c r="M10" i="38"/>
  <c r="O10" i="38" s="1"/>
  <c r="J10" i="38"/>
  <c r="L10" i="38" s="1"/>
  <c r="G10" i="38"/>
  <c r="I10" i="38" s="1"/>
  <c r="CV9" i="38"/>
  <c r="CP9" i="38"/>
  <c r="CM9" i="38"/>
  <c r="CJ9" i="38"/>
  <c r="CG9" i="38"/>
  <c r="CD9" i="38"/>
  <c r="CF9" i="38" s="1"/>
  <c r="CA9" i="38"/>
  <c r="BX9" i="38"/>
  <c r="BU9" i="38"/>
  <c r="BR9" i="38"/>
  <c r="BO9" i="38"/>
  <c r="BL9" i="38"/>
  <c r="BI9" i="38"/>
  <c r="BK9" i="38" s="1"/>
  <c r="BF9" i="38"/>
  <c r="BH9" i="38" s="1"/>
  <c r="BC9" i="38"/>
  <c r="AZ9" i="38"/>
  <c r="AW9" i="38"/>
  <c r="AT9" i="38"/>
  <c r="AQ9" i="38"/>
  <c r="AN9" i="38"/>
  <c r="AK9" i="38"/>
  <c r="AM9" i="38" s="1"/>
  <c r="AH9" i="38"/>
  <c r="AJ9" i="38" s="1"/>
  <c r="AE9" i="38"/>
  <c r="AB9" i="38"/>
  <c r="Y9" i="38"/>
  <c r="V9" i="38"/>
  <c r="S9" i="38"/>
  <c r="U9" i="38" s="1"/>
  <c r="P9" i="38"/>
  <c r="R9" i="38" s="1"/>
  <c r="M9" i="38"/>
  <c r="O9" i="38" s="1"/>
  <c r="J9" i="38"/>
  <c r="L9" i="38" s="1"/>
  <c r="G9" i="38"/>
  <c r="CV8" i="38"/>
  <c r="CP8" i="38"/>
  <c r="CR8" i="38" s="1"/>
  <c r="CM8" i="38"/>
  <c r="CO8" i="38" s="1"/>
  <c r="CJ8" i="38"/>
  <c r="CL8" i="38" s="1"/>
  <c r="CU8" i="38" s="1"/>
  <c r="CG8" i="38"/>
  <c r="CI8" i="38" s="1"/>
  <c r="CD8" i="38"/>
  <c r="CF8" i="38" s="1"/>
  <c r="CA8" i="38"/>
  <c r="CC8" i="38" s="1"/>
  <c r="BX8" i="38"/>
  <c r="BZ8" i="38" s="1"/>
  <c r="BU8" i="38"/>
  <c r="BW8" i="38" s="1"/>
  <c r="BR8" i="38"/>
  <c r="BT8" i="38" s="1"/>
  <c r="BO8" i="38"/>
  <c r="BQ8" i="38" s="1"/>
  <c r="BL8" i="38"/>
  <c r="BN8" i="38" s="1"/>
  <c r="BI8" i="38"/>
  <c r="BK8" i="38" s="1"/>
  <c r="BF8" i="38"/>
  <c r="BH8" i="38" s="1"/>
  <c r="BC8" i="38"/>
  <c r="BE8" i="38" s="1"/>
  <c r="AZ8" i="38"/>
  <c r="BB8" i="38" s="1"/>
  <c r="AW8" i="38"/>
  <c r="AY8" i="38" s="1"/>
  <c r="AT8" i="38"/>
  <c r="AV8" i="38" s="1"/>
  <c r="AQ8" i="38"/>
  <c r="AS8" i="38" s="1"/>
  <c r="AN8" i="38"/>
  <c r="AP8" i="38" s="1"/>
  <c r="AK8" i="38"/>
  <c r="AM8" i="38" s="1"/>
  <c r="AH8" i="38"/>
  <c r="AJ8" i="38" s="1"/>
  <c r="AE8" i="38"/>
  <c r="AG8" i="38" s="1"/>
  <c r="AB8" i="38"/>
  <c r="AD8" i="38" s="1"/>
  <c r="Y8" i="38"/>
  <c r="AA8" i="38" s="1"/>
  <c r="V8" i="38"/>
  <c r="X8" i="38" s="1"/>
  <c r="S8" i="38"/>
  <c r="U8" i="38" s="1"/>
  <c r="P8" i="38"/>
  <c r="R8" i="38" s="1"/>
  <c r="M8" i="38"/>
  <c r="O8" i="38" s="1"/>
  <c r="J8" i="38"/>
  <c r="L8" i="38" s="1"/>
  <c r="G8" i="38"/>
  <c r="I8" i="38" s="1"/>
  <c r="CV7" i="38"/>
  <c r="CP7" i="38"/>
  <c r="CR7" i="38" s="1"/>
  <c r="CM7" i="38"/>
  <c r="CO7" i="38" s="1"/>
  <c r="CJ7" i="38"/>
  <c r="CG7" i="38"/>
  <c r="CD7" i="38"/>
  <c r="CA7" i="38"/>
  <c r="CC7" i="38" s="1"/>
  <c r="BX7" i="38"/>
  <c r="BU7" i="38"/>
  <c r="BR7" i="38"/>
  <c r="BT7" i="38" s="1"/>
  <c r="BO7" i="38"/>
  <c r="BQ7" i="38" s="1"/>
  <c r="BL7" i="38"/>
  <c r="BI7" i="38"/>
  <c r="BF7" i="38"/>
  <c r="BH7" i="38" s="1"/>
  <c r="BC7" i="38"/>
  <c r="BE7" i="38" s="1"/>
  <c r="AZ7" i="38"/>
  <c r="AW7" i="38"/>
  <c r="AT7" i="38"/>
  <c r="AV7" i="38" s="1"/>
  <c r="AQ7" i="38"/>
  <c r="AS7" i="38" s="1"/>
  <c r="AN7" i="38"/>
  <c r="AK7" i="38"/>
  <c r="AH7" i="38"/>
  <c r="AJ7" i="38" s="1"/>
  <c r="AE7" i="38"/>
  <c r="AG7" i="38" s="1"/>
  <c r="AB7" i="38"/>
  <c r="Y7" i="38"/>
  <c r="V7" i="38"/>
  <c r="X7" i="38" s="1"/>
  <c r="S7" i="38"/>
  <c r="U7" i="38" s="1"/>
  <c r="P7" i="38"/>
  <c r="M7" i="38"/>
  <c r="J7" i="38"/>
  <c r="L7" i="38" s="1"/>
  <c r="G7" i="38"/>
  <c r="I7" i="38" s="1"/>
  <c r="CV6" i="38"/>
  <c r="CP6" i="38"/>
  <c r="CM6" i="38"/>
  <c r="CJ6" i="38"/>
  <c r="CG6" i="38"/>
  <c r="CD6" i="38"/>
  <c r="CA6" i="38"/>
  <c r="BX6" i="38"/>
  <c r="BU6" i="38"/>
  <c r="BR6" i="38"/>
  <c r="BO6" i="38"/>
  <c r="BL6" i="38"/>
  <c r="BI6" i="38"/>
  <c r="BF6" i="38"/>
  <c r="BC6" i="38"/>
  <c r="AZ6" i="38"/>
  <c r="AW6" i="38"/>
  <c r="AT6" i="38"/>
  <c r="AQ6" i="38"/>
  <c r="AN6" i="38"/>
  <c r="AK6" i="38"/>
  <c r="AH6" i="38"/>
  <c r="AE6" i="38"/>
  <c r="AB6" i="38"/>
  <c r="Y6" i="38"/>
  <c r="V6" i="38"/>
  <c r="S6" i="38"/>
  <c r="P6" i="38"/>
  <c r="M6" i="38"/>
  <c r="J6" i="38"/>
  <c r="G6" i="38"/>
  <c r="CV5" i="38"/>
  <c r="CP5" i="38"/>
  <c r="CM5" i="38"/>
  <c r="CJ5" i="38"/>
  <c r="CG5" i="38"/>
  <c r="CI5" i="38" s="1"/>
  <c r="CD5" i="38"/>
  <c r="CA5" i="38"/>
  <c r="BX5" i="38"/>
  <c r="BU5" i="38"/>
  <c r="BW5" i="38" s="1"/>
  <c r="BR5" i="38"/>
  <c r="BO5" i="38"/>
  <c r="BL5" i="38"/>
  <c r="BN5" i="38" s="1"/>
  <c r="BI5" i="38"/>
  <c r="BK5" i="38" s="1"/>
  <c r="BF5" i="38"/>
  <c r="BC5" i="38"/>
  <c r="AZ5" i="38"/>
  <c r="AW5" i="38"/>
  <c r="AY5" i="38" s="1"/>
  <c r="AT5" i="38"/>
  <c r="AQ5" i="38"/>
  <c r="AN5" i="38"/>
  <c r="AK5" i="38"/>
  <c r="AM5" i="38" s="1"/>
  <c r="AH5" i="38"/>
  <c r="AE5" i="38"/>
  <c r="AB5" i="38"/>
  <c r="AD5" i="38" s="1"/>
  <c r="Y5" i="38"/>
  <c r="AA5" i="38" s="1"/>
  <c r="V5" i="38"/>
  <c r="S5" i="38"/>
  <c r="P5" i="38"/>
  <c r="R5" i="38" s="1"/>
  <c r="M5" i="38"/>
  <c r="O5" i="38" s="1"/>
  <c r="J5" i="38"/>
  <c r="G5" i="38"/>
  <c r="CW2" i="38"/>
  <c r="CT2" i="38"/>
  <c r="CS2" i="38"/>
  <c r="CQ2" i="38"/>
  <c r="CN2" i="38"/>
  <c r="CK2" i="38"/>
  <c r="CH2" i="38"/>
  <c r="CE2" i="38"/>
  <c r="CB2" i="38"/>
  <c r="BY2" i="38"/>
  <c r="BV2" i="38"/>
  <c r="BS2" i="38"/>
  <c r="BP2" i="38"/>
  <c r="BM2" i="38"/>
  <c r="BJ2" i="38"/>
  <c r="BG2" i="38"/>
  <c r="BD2" i="38"/>
  <c r="BA2" i="38"/>
  <c r="AX2" i="38"/>
  <c r="AU2" i="38"/>
  <c r="AR2" i="38"/>
  <c r="AO2" i="38"/>
  <c r="AL2" i="38"/>
  <c r="AI2" i="38"/>
  <c r="AF2" i="38"/>
  <c r="AC2" i="38"/>
  <c r="Z2" i="38"/>
  <c r="W2" i="38"/>
  <c r="T2" i="38"/>
  <c r="Q2" i="38"/>
  <c r="N2" i="38"/>
  <c r="K2" i="38"/>
  <c r="H2" i="38"/>
  <c r="E2" i="38"/>
  <c r="CC94" i="38" l="1"/>
  <c r="AG94" i="38"/>
  <c r="CF79" i="38"/>
  <c r="AJ79" i="38"/>
  <c r="CC78" i="38"/>
  <c r="AG78" i="38"/>
  <c r="BZ77" i="38"/>
  <c r="AD77" i="38"/>
  <c r="CC62" i="38"/>
  <c r="AG62" i="38"/>
  <c r="BZ61" i="38"/>
  <c r="AD61" i="38"/>
  <c r="BW60" i="38"/>
  <c r="AA60" i="38"/>
  <c r="BE54" i="38"/>
  <c r="I54" i="38"/>
  <c r="BB53" i="38"/>
  <c r="AY52" i="38"/>
  <c r="CR35" i="38"/>
  <c r="AV35" i="38"/>
  <c r="CL33" i="38"/>
  <c r="CU33" i="38" s="1"/>
  <c r="AP33" i="38"/>
  <c r="CO18" i="38"/>
  <c r="CI16" i="38"/>
  <c r="BZ94" i="38"/>
  <c r="AD94" i="38"/>
  <c r="CC79" i="38"/>
  <c r="AG79" i="38"/>
  <c r="BZ78" i="38"/>
  <c r="AD78" i="38"/>
  <c r="BW77" i="38"/>
  <c r="AA77" i="38"/>
  <c r="BZ62" i="38"/>
  <c r="AD62" i="38"/>
  <c r="BW61" i="38"/>
  <c r="AA61" i="38"/>
  <c r="BT60" i="38"/>
  <c r="X60" i="38"/>
  <c r="BB54" i="38"/>
  <c r="AY53" i="38"/>
  <c r="CR52" i="38"/>
  <c r="AV52" i="38"/>
  <c r="CO35" i="38"/>
  <c r="CX35" i="38" s="1"/>
  <c r="AS35" i="38"/>
  <c r="CL34" i="38"/>
  <c r="CU34" i="38" s="1"/>
  <c r="AP34" i="38"/>
  <c r="CI33" i="38"/>
  <c r="AM33" i="38"/>
  <c r="CI17" i="38"/>
  <c r="AM17" i="38"/>
  <c r="CF16" i="38"/>
  <c r="AJ16" i="38"/>
  <c r="BW94" i="38"/>
  <c r="AA94" i="38"/>
  <c r="BZ79" i="38"/>
  <c r="AD79" i="38"/>
  <c r="BW78" i="38"/>
  <c r="AA78" i="38"/>
  <c r="BT77" i="38"/>
  <c r="X77" i="38"/>
  <c r="BW62" i="38"/>
  <c r="AA62" i="38"/>
  <c r="BT61" i="38"/>
  <c r="X61" i="38"/>
  <c r="BQ60" i="38"/>
  <c r="U60" i="38"/>
  <c r="AY54" i="38"/>
  <c r="CR53" i="38"/>
  <c r="CO52" i="38"/>
  <c r="AS52" i="38"/>
  <c r="CL35" i="38"/>
  <c r="CU35" i="38" s="1"/>
  <c r="AP35" i="38"/>
  <c r="CF33" i="38"/>
  <c r="AJ33" i="38"/>
  <c r="CI18" i="38"/>
  <c r="AM18" i="38"/>
  <c r="CC16" i="38"/>
  <c r="AG16" i="38"/>
  <c r="BT94" i="38"/>
  <c r="X94" i="38"/>
  <c r="BW79" i="38"/>
  <c r="AA79" i="38"/>
  <c r="BT78" i="38"/>
  <c r="X78" i="38"/>
  <c r="BQ77" i="38"/>
  <c r="U77" i="38"/>
  <c r="BT62" i="38"/>
  <c r="X62" i="38"/>
  <c r="BQ61" i="38"/>
  <c r="U61" i="38"/>
  <c r="BN60" i="38"/>
  <c r="CR54" i="38"/>
  <c r="AV54" i="38"/>
  <c r="CL52" i="38"/>
  <c r="CU52" i="38" s="1"/>
  <c r="AP52" i="38"/>
  <c r="CI35" i="38"/>
  <c r="AM35" i="38"/>
  <c r="CC33" i="38"/>
  <c r="CF18" i="38"/>
  <c r="AJ18" i="38"/>
  <c r="CC17" i="38"/>
  <c r="AG17" i="38"/>
  <c r="AD16" i="38"/>
  <c r="CF52" i="38"/>
  <c r="AJ52" i="38"/>
  <c r="BW33" i="38"/>
  <c r="AA33" i="38"/>
  <c r="BT16" i="38"/>
  <c r="X16" i="38"/>
  <c r="BN79" i="38"/>
  <c r="R79" i="38"/>
  <c r="BK78" i="38"/>
  <c r="O78" i="38"/>
  <c r="BH77" i="38"/>
  <c r="L77" i="38"/>
  <c r="BK62" i="38"/>
  <c r="O62" i="38"/>
  <c r="BH61" i="38"/>
  <c r="CC52" i="38"/>
  <c r="AG52" i="38"/>
  <c r="BW34" i="38"/>
  <c r="AA34" i="38"/>
  <c r="BT33" i="38"/>
  <c r="X33" i="38"/>
  <c r="BT17" i="38"/>
  <c r="X17" i="38"/>
  <c r="BQ16" i="38"/>
  <c r="U16" i="38"/>
  <c r="BH94" i="38"/>
  <c r="L94" i="38"/>
  <c r="BK79" i="38"/>
  <c r="O79" i="38"/>
  <c r="BH78" i="38"/>
  <c r="L78" i="38"/>
  <c r="BE77" i="38"/>
  <c r="I77" i="38"/>
  <c r="BH62" i="38"/>
  <c r="L62" i="38"/>
  <c r="BE61" i="38"/>
  <c r="I61" i="38"/>
  <c r="BB60" i="38"/>
  <c r="CF54" i="38"/>
  <c r="AJ54" i="38"/>
  <c r="BZ52" i="38"/>
  <c r="AD52" i="38"/>
  <c r="BW35" i="38"/>
  <c r="AA35" i="38"/>
  <c r="BQ33" i="38"/>
  <c r="U33" i="38"/>
  <c r="BT18" i="38"/>
  <c r="X18" i="38"/>
  <c r="BN16" i="38"/>
  <c r="R16" i="38"/>
  <c r="AG54" i="38"/>
  <c r="BZ53" i="38"/>
  <c r="AD53" i="38"/>
  <c r="BW52" i="38"/>
  <c r="AA52" i="38"/>
  <c r="BT35" i="38"/>
  <c r="X35" i="38"/>
  <c r="BN33" i="38"/>
  <c r="R33" i="38"/>
  <c r="BE62" i="38"/>
  <c r="I62" i="38"/>
  <c r="BB94" i="38"/>
  <c r="BE79" i="38"/>
  <c r="I79" i="38"/>
  <c r="BB78" i="38"/>
  <c r="AY77" i="38"/>
  <c r="BB62" i="38"/>
  <c r="AY61" i="38"/>
  <c r="CR60" i="38"/>
  <c r="AV60" i="38"/>
  <c r="BZ54" i="38"/>
  <c r="AD54" i="38"/>
  <c r="BW53" i="38"/>
  <c r="AA53" i="38"/>
  <c r="BT52" i="38"/>
  <c r="X52" i="38"/>
  <c r="BQ35" i="38"/>
  <c r="U35" i="38"/>
  <c r="BN34" i="38"/>
  <c r="R34" i="38"/>
  <c r="BK33" i="38"/>
  <c r="O33" i="38"/>
  <c r="BK17" i="38"/>
  <c r="O17" i="38"/>
  <c r="BH16" i="38"/>
  <c r="L16" i="38"/>
  <c r="BB61" i="38"/>
  <c r="AY94" i="38"/>
  <c r="BB79" i="38"/>
  <c r="AY78" i="38"/>
  <c r="CR77" i="38"/>
  <c r="AV77" i="38"/>
  <c r="AY62" i="38"/>
  <c r="CR61" i="38"/>
  <c r="AV61" i="38"/>
  <c r="CO60" i="38"/>
  <c r="AS60" i="38"/>
  <c r="BW54" i="38"/>
  <c r="AA54" i="38"/>
  <c r="BQ52" i="38"/>
  <c r="U52" i="38"/>
  <c r="BN35" i="38"/>
  <c r="R35" i="38"/>
  <c r="BH33" i="38"/>
  <c r="L33" i="38"/>
  <c r="BK18" i="38"/>
  <c r="O18" i="38"/>
  <c r="BE16" i="38"/>
  <c r="I16" i="38"/>
  <c r="CR94" i="38"/>
  <c r="AV94" i="38"/>
  <c r="AY79" i="38"/>
  <c r="CR78" i="38"/>
  <c r="AV78" i="38"/>
  <c r="CO77" i="38"/>
  <c r="AS77" i="38"/>
  <c r="CR62" i="38"/>
  <c r="AV62" i="38"/>
  <c r="CO61" i="38"/>
  <c r="CX61" i="38" s="1"/>
  <c r="AS61" i="38"/>
  <c r="CL60" i="38"/>
  <c r="CU60" i="38" s="1"/>
  <c r="AP60" i="38"/>
  <c r="BT54" i="38"/>
  <c r="X54" i="38"/>
  <c r="BN52" i="38"/>
  <c r="R52" i="38"/>
  <c r="BK35" i="38"/>
  <c r="O35" i="38"/>
  <c r="BE33" i="38"/>
  <c r="I33" i="38"/>
  <c r="BH18" i="38"/>
  <c r="L18" i="38"/>
  <c r="BE17" i="38"/>
  <c r="BB16" i="38"/>
  <c r="AY15" i="38"/>
  <c r="CO94" i="38"/>
  <c r="CX94" i="38" s="1"/>
  <c r="AS94" i="38"/>
  <c r="CR79" i="38"/>
  <c r="AV79" i="38"/>
  <c r="CO78" i="38"/>
  <c r="AS78" i="38"/>
  <c r="CL77" i="38"/>
  <c r="CU77" i="38" s="1"/>
  <c r="AP77" i="38"/>
  <c r="CO62" i="38"/>
  <c r="CX62" i="38" s="1"/>
  <c r="AS62" i="38"/>
  <c r="CL61" i="38"/>
  <c r="CU61" i="38" s="1"/>
  <c r="AP61" i="38"/>
  <c r="CI60" i="38"/>
  <c r="AM60" i="38"/>
  <c r="BQ54" i="38"/>
  <c r="U54" i="38"/>
  <c r="R53" i="38"/>
  <c r="BK52" i="38"/>
  <c r="O52" i="38"/>
  <c r="BH35" i="38"/>
  <c r="L35" i="38"/>
  <c r="BB33" i="38"/>
  <c r="BB17" i="38"/>
  <c r="CL94" i="38"/>
  <c r="CU94" i="38" s="1"/>
  <c r="AP94" i="38"/>
  <c r="CO79" i="38"/>
  <c r="AS79" i="38"/>
  <c r="CL78" i="38"/>
  <c r="CU78" i="38" s="1"/>
  <c r="AP78" i="38"/>
  <c r="CI77" i="38"/>
  <c r="AM77" i="38"/>
  <c r="CL62" i="38"/>
  <c r="CU62" i="38" s="1"/>
  <c r="AP62" i="38"/>
  <c r="CI61" i="38"/>
  <c r="AM61" i="38"/>
  <c r="CF60" i="38"/>
  <c r="AJ60" i="38"/>
  <c r="BN54" i="38"/>
  <c r="R54" i="38"/>
  <c r="BK53" i="38"/>
  <c r="O53" i="38"/>
  <c r="BH52" i="38"/>
  <c r="L52" i="38"/>
  <c r="BE35" i="38"/>
  <c r="I35" i="38"/>
  <c r="BB34" i="38"/>
  <c r="AY33" i="38"/>
  <c r="CR16" i="38"/>
  <c r="AV16" i="38"/>
  <c r="CI94" i="38"/>
  <c r="AM94" i="38"/>
  <c r="CL79" i="38"/>
  <c r="CU79" i="38" s="1"/>
  <c r="AP79" i="38"/>
  <c r="CI78" i="38"/>
  <c r="AM78" i="38"/>
  <c r="CF77" i="38"/>
  <c r="AJ77" i="38"/>
  <c r="CI62" i="38"/>
  <c r="AM62" i="38"/>
  <c r="CF61" i="38"/>
  <c r="AJ61" i="38"/>
  <c r="CC60" i="38"/>
  <c r="AG60" i="38"/>
  <c r="BK54" i="38"/>
  <c r="O54" i="38"/>
  <c r="BE52" i="38"/>
  <c r="I52" i="38"/>
  <c r="BB35" i="38"/>
  <c r="AY34" i="38"/>
  <c r="CR33" i="38"/>
  <c r="AV33" i="38"/>
  <c r="AY18" i="38"/>
  <c r="CR17" i="38"/>
  <c r="AV17" i="38"/>
  <c r="CO16" i="38"/>
  <c r="AS16" i="38"/>
  <c r="CI79" i="38"/>
  <c r="AM79" i="38"/>
  <c r="CF78" i="38"/>
  <c r="AJ78" i="38"/>
  <c r="CC77" i="38"/>
  <c r="AG77" i="38"/>
  <c r="CF62" i="38"/>
  <c r="AJ62" i="38"/>
  <c r="CC61" i="38"/>
  <c r="AG61" i="38"/>
  <c r="BZ60" i="38"/>
  <c r="AD60" i="38"/>
  <c r="BH54" i="38"/>
  <c r="L54" i="38"/>
  <c r="BB52" i="38"/>
  <c r="AY35" i="38"/>
  <c r="CO33" i="38"/>
  <c r="AS33" i="38"/>
  <c r="AV18" i="38"/>
  <c r="AP16" i="38"/>
  <c r="BW22" i="38"/>
  <c r="AM22" i="38"/>
  <c r="CL96" i="38"/>
  <c r="CU96" i="38" s="1"/>
  <c r="BB96" i="38"/>
  <c r="BT22" i="38"/>
  <c r="AJ22" i="38"/>
  <c r="CI96" i="38"/>
  <c r="AY96" i="38"/>
  <c r="BQ22" i="38"/>
  <c r="AG22" i="38"/>
  <c r="CF96" i="38"/>
  <c r="AV96" i="38"/>
  <c r="BN22" i="38"/>
  <c r="AD22" i="38"/>
  <c r="CC96" i="38"/>
  <c r="AS96" i="38"/>
  <c r="CR22" i="38"/>
  <c r="BH22" i="38"/>
  <c r="X22" i="38"/>
  <c r="BW96" i="38"/>
  <c r="AM96" i="38"/>
  <c r="CO22" i="38"/>
  <c r="BE22" i="38"/>
  <c r="U22" i="38"/>
  <c r="BT96" i="38"/>
  <c r="AJ96" i="38"/>
  <c r="BQ96" i="38"/>
  <c r="AG96" i="38"/>
  <c r="CI22" i="38"/>
  <c r="AY22" i="38"/>
  <c r="O22" i="38"/>
  <c r="BN96" i="38"/>
  <c r="AD96" i="38"/>
  <c r="CF22" i="38"/>
  <c r="AV22" i="38"/>
  <c r="L22" i="38"/>
  <c r="BK96" i="38"/>
  <c r="AA96" i="38"/>
  <c r="CC22" i="38"/>
  <c r="AS22" i="38"/>
  <c r="I22" i="38"/>
  <c r="CR96" i="38"/>
  <c r="BH96" i="38"/>
  <c r="X96" i="38"/>
  <c r="BZ22" i="38"/>
  <c r="AP22" i="38"/>
  <c r="CU5" i="2"/>
  <c r="CS2" i="2"/>
  <c r="CO96" i="38"/>
  <c r="BE96" i="38"/>
  <c r="U96" i="38"/>
  <c r="CX31" i="38"/>
  <c r="BZ15" i="38"/>
  <c r="BB15" i="38"/>
  <c r="AD15" i="38"/>
  <c r="CU124" i="2"/>
  <c r="CR15" i="38"/>
  <c r="BT15" i="38"/>
  <c r="AV15" i="38"/>
  <c r="AA97" i="38"/>
  <c r="CO15" i="38"/>
  <c r="CX15" i="38" s="1"/>
  <c r="BQ15" i="38"/>
  <c r="AS15" i="38"/>
  <c r="U15" i="38"/>
  <c r="U97" i="38"/>
  <c r="CX40" i="38"/>
  <c r="BK15" i="38"/>
  <c r="AM15" i="38"/>
  <c r="O15" i="38"/>
  <c r="CX30" i="38"/>
  <c r="CF15" i="38"/>
  <c r="BH15" i="38"/>
  <c r="AJ15" i="38"/>
  <c r="CC15" i="38"/>
  <c r="BE15" i="38"/>
  <c r="AG15" i="38"/>
  <c r="CU125" i="2"/>
  <c r="O28" i="38"/>
  <c r="I45" i="38"/>
  <c r="CX55" i="38"/>
  <c r="CX54" i="38"/>
  <c r="CX96" i="38"/>
  <c r="CX29" i="38"/>
  <c r="CX97" i="38"/>
  <c r="CX82" i="38"/>
  <c r="BW16" i="38"/>
  <c r="AM21" i="38"/>
  <c r="X164" i="2"/>
  <c r="CX91" i="38"/>
  <c r="X163" i="2"/>
  <c r="L87" i="38"/>
  <c r="AM162" i="2"/>
  <c r="L37" i="38"/>
  <c r="CX33" i="38"/>
  <c r="X15" i="38"/>
  <c r="BQ53" i="38"/>
  <c r="CX47" i="38"/>
  <c r="CX41" i="38"/>
  <c r="O93" i="38"/>
  <c r="R85" i="38"/>
  <c r="D41" i="38"/>
  <c r="F41" i="38" s="1"/>
  <c r="L39" i="38"/>
  <c r="D96" i="38"/>
  <c r="F96" i="38" s="1"/>
  <c r="D97" i="38"/>
  <c r="F97" i="38" s="1"/>
  <c r="I47" i="38"/>
  <c r="I18" i="38"/>
  <c r="D72" i="38"/>
  <c r="F72" i="38" s="1"/>
  <c r="CR97" i="38"/>
  <c r="BT97" i="38"/>
  <c r="AV97" i="38"/>
  <c r="X97" i="38"/>
  <c r="R97" i="38"/>
  <c r="CI97" i="38"/>
  <c r="BK97" i="38"/>
  <c r="AM97" i="38"/>
  <c r="O97" i="38"/>
  <c r="CF97" i="38"/>
  <c r="BH97" i="38"/>
  <c r="AJ97" i="38"/>
  <c r="L97" i="38"/>
  <c r="CC97" i="38"/>
  <c r="BE97" i="38"/>
  <c r="AG97" i="38"/>
  <c r="R96" i="38"/>
  <c r="O96" i="38"/>
  <c r="L96" i="38"/>
  <c r="S2" i="38"/>
  <c r="AQ2" i="38"/>
  <c r="BO2" i="38"/>
  <c r="I97" i="38"/>
  <c r="V2" i="38"/>
  <c r="I96" i="38"/>
  <c r="AE2" i="38"/>
  <c r="AT2" i="38"/>
  <c r="D47" i="38"/>
  <c r="F47" i="38" s="1"/>
  <c r="D87" i="38"/>
  <c r="F87" i="38" s="1"/>
  <c r="CX51" i="38"/>
  <c r="CX50" i="38"/>
  <c r="CX27" i="38"/>
  <c r="CX25" i="38"/>
  <c r="CX19" i="38"/>
  <c r="D17" i="38"/>
  <c r="F17" i="38" s="1"/>
  <c r="D43" i="38"/>
  <c r="F43" i="38" s="1"/>
  <c r="D18" i="38"/>
  <c r="F18" i="38" s="1"/>
  <c r="CX67" i="38"/>
  <c r="D67" i="38"/>
  <c r="F67" i="38" s="1"/>
  <c r="D74" i="38"/>
  <c r="F74" i="38" s="1"/>
  <c r="CX63" i="38"/>
  <c r="CX46" i="38"/>
  <c r="CX65" i="38"/>
  <c r="D45" i="38"/>
  <c r="F45" i="38" s="1"/>
  <c r="D44" i="38"/>
  <c r="F44" i="38" s="1"/>
  <c r="D25" i="38"/>
  <c r="F25" i="38" s="1"/>
  <c r="CX73" i="38"/>
  <c r="D64" i="38"/>
  <c r="F64" i="38" s="1"/>
  <c r="CX52" i="38"/>
  <c r="CX42" i="38"/>
  <c r="CX95" i="38"/>
  <c r="D91" i="38"/>
  <c r="F91" i="38" s="1"/>
  <c r="CX72" i="38"/>
  <c r="D65" i="38"/>
  <c r="F65" i="38" s="1"/>
  <c r="CX60" i="38"/>
  <c r="D35" i="38"/>
  <c r="F35" i="38" s="1"/>
  <c r="D95" i="38"/>
  <c r="F95" i="38" s="1"/>
  <c r="D78" i="38"/>
  <c r="F78" i="38" s="1"/>
  <c r="D62" i="38"/>
  <c r="F62" i="38" s="1"/>
  <c r="CX44" i="38"/>
  <c r="D66" i="38"/>
  <c r="F66" i="38" s="1"/>
  <c r="D38" i="38"/>
  <c r="F38" i="38" s="1"/>
  <c r="CX79" i="38"/>
  <c r="CX77" i="38"/>
  <c r="CX68" i="38"/>
  <c r="D60" i="38"/>
  <c r="F60" i="38" s="1"/>
  <c r="CX59" i="38"/>
  <c r="D59" i="38"/>
  <c r="F59" i="38" s="1"/>
  <c r="D56" i="38"/>
  <c r="F56" i="38" s="1"/>
  <c r="D53" i="38"/>
  <c r="F53" i="38" s="1"/>
  <c r="D51" i="38"/>
  <c r="F51" i="38" s="1"/>
  <c r="D81" i="38"/>
  <c r="F81" i="38" s="1"/>
  <c r="CX78" i="38"/>
  <c r="CX74" i="38"/>
  <c r="D63" i="38"/>
  <c r="F63" i="38" s="1"/>
  <c r="D58" i="38"/>
  <c r="F58" i="38" s="1"/>
  <c r="D57" i="38"/>
  <c r="F57" i="38" s="1"/>
  <c r="D49" i="38"/>
  <c r="F49" i="38" s="1"/>
  <c r="D40" i="38"/>
  <c r="F40" i="38" s="1"/>
  <c r="CX92" i="38"/>
  <c r="CX84" i="38"/>
  <c r="CX80" i="38"/>
  <c r="CX70" i="38"/>
  <c r="CX69" i="38"/>
  <c r="D36" i="38"/>
  <c r="F36" i="38" s="1"/>
  <c r="D30" i="38"/>
  <c r="F30" i="38" s="1"/>
  <c r="D28" i="38"/>
  <c r="F28" i="38" s="1"/>
  <c r="D22" i="38"/>
  <c r="F22" i="38" s="1"/>
  <c r="D16" i="38"/>
  <c r="F16" i="38" s="1"/>
  <c r="CX20" i="38"/>
  <c r="D83" i="38"/>
  <c r="F83" i="38" s="1"/>
  <c r="CX90" i="38"/>
  <c r="CX81" i="38"/>
  <c r="D76" i="38"/>
  <c r="F76" i="38" s="1"/>
  <c r="CX64" i="38"/>
  <c r="CX56" i="38"/>
  <c r="D55" i="38"/>
  <c r="F55" i="38" s="1"/>
  <c r="CX48" i="38"/>
  <c r="D39" i="38"/>
  <c r="F39" i="38" s="1"/>
  <c r="D37" i="38"/>
  <c r="F37" i="38" s="1"/>
  <c r="D24" i="38"/>
  <c r="F24" i="38" s="1"/>
  <c r="D23" i="38"/>
  <c r="F23" i="38" s="1"/>
  <c r="D15" i="38"/>
  <c r="F15" i="38" s="1"/>
  <c r="D94" i="38"/>
  <c r="F94" i="38" s="1"/>
  <c r="D71" i="38"/>
  <c r="F71" i="38" s="1"/>
  <c r="D26" i="38"/>
  <c r="F26" i="38" s="1"/>
  <c r="D33" i="38"/>
  <c r="F33" i="38" s="1"/>
  <c r="D89" i="38"/>
  <c r="F89" i="38" s="1"/>
  <c r="CX86" i="38"/>
  <c r="D80" i="38"/>
  <c r="F80" i="38" s="1"/>
  <c r="D79" i="38"/>
  <c r="F79" i="38" s="1"/>
  <c r="D77" i="38"/>
  <c r="F77" i="38" s="1"/>
  <c r="D75" i="38"/>
  <c r="F75" i="38" s="1"/>
  <c r="D73" i="38"/>
  <c r="F73" i="38" s="1"/>
  <c r="D68" i="38"/>
  <c r="F68" i="38" s="1"/>
  <c r="CX66" i="38"/>
  <c r="D61" i="38"/>
  <c r="F61" i="38" s="1"/>
  <c r="CX88" i="38"/>
  <c r="D85" i="38"/>
  <c r="F85" i="38" s="1"/>
  <c r="CX75" i="38"/>
  <c r="CX71" i="38"/>
  <c r="CX36" i="38"/>
  <c r="CX23" i="38"/>
  <c r="D20" i="38"/>
  <c r="F20" i="38" s="1"/>
  <c r="CO93" i="38"/>
  <c r="CX93" i="38" s="1"/>
  <c r="BH93" i="38"/>
  <c r="CR87" i="38"/>
  <c r="BQ87" i="38"/>
  <c r="BE87" i="38"/>
  <c r="AS87" i="38"/>
  <c r="AG87" i="38"/>
  <c r="U87" i="38"/>
  <c r="I87" i="38"/>
  <c r="CO87" i="38"/>
  <c r="CX87" i="38" s="1"/>
  <c r="BZ87" i="38"/>
  <c r="BN87" i="38"/>
  <c r="BB87" i="38"/>
  <c r="AP87" i="38"/>
  <c r="AD87" i="38"/>
  <c r="R87" i="38"/>
  <c r="CR85" i="38"/>
  <c r="CI93" i="38"/>
  <c r="BQ93" i="38"/>
  <c r="BB93" i="38"/>
  <c r="AP93" i="38"/>
  <c r="AD93" i="38"/>
  <c r="R93" i="38"/>
  <c r="CL87" i="38"/>
  <c r="CU87" i="38" s="1"/>
  <c r="CO85" i="38"/>
  <c r="CX85" i="38" s="1"/>
  <c r="CC85" i="38"/>
  <c r="BQ85" i="38"/>
  <c r="BE85" i="38"/>
  <c r="AS85" i="38"/>
  <c r="AG85" i="38"/>
  <c r="U85" i="38"/>
  <c r="I85" i="38"/>
  <c r="CF93" i="38"/>
  <c r="CX89" i="38"/>
  <c r="BW87" i="38"/>
  <c r="BK87" i="38"/>
  <c r="AY87" i="38"/>
  <c r="AM87" i="38"/>
  <c r="AA87" i="38"/>
  <c r="O87" i="38"/>
  <c r="CC93" i="38"/>
  <c r="BN93" i="38"/>
  <c r="AY93" i="38"/>
  <c r="AM93" i="38"/>
  <c r="AA93" i="38"/>
  <c r="CI87" i="38"/>
  <c r="CL85" i="38"/>
  <c r="CU85" i="38" s="1"/>
  <c r="BZ85" i="38"/>
  <c r="BN85" i="38"/>
  <c r="BB85" i="38"/>
  <c r="AP85" i="38"/>
  <c r="AD85" i="38"/>
  <c r="CX83" i="38"/>
  <c r="BT87" i="38"/>
  <c r="BH87" i="38"/>
  <c r="AV87" i="38"/>
  <c r="AJ87" i="38"/>
  <c r="X87" i="38"/>
  <c r="L61" i="38"/>
  <c r="CO58" i="38"/>
  <c r="CX58" i="38" s="1"/>
  <c r="BQ58" i="38"/>
  <c r="AS58" i="38"/>
  <c r="AA58" i="38"/>
  <c r="CL58" i="38"/>
  <c r="CU58" i="38" s="1"/>
  <c r="BN58" i="38"/>
  <c r="AP58" i="38"/>
  <c r="X58" i="38"/>
  <c r="CI58" i="38"/>
  <c r="BK58" i="38"/>
  <c r="AM58" i="38"/>
  <c r="CC58" i="38"/>
  <c r="BE58" i="38"/>
  <c r="BZ58" i="38"/>
  <c r="BB58" i="38"/>
  <c r="AG58" i="38"/>
  <c r="CX57" i="38"/>
  <c r="CO53" i="38"/>
  <c r="CX53" i="38" s="1"/>
  <c r="BH53" i="38"/>
  <c r="AV53" i="38"/>
  <c r="AJ53" i="38"/>
  <c r="X53" i="38"/>
  <c r="L53" i="38"/>
  <c r="CL53" i="38"/>
  <c r="CU53" i="38" s="1"/>
  <c r="BT53" i="38"/>
  <c r="CI53" i="38"/>
  <c r="BE53" i="38"/>
  <c r="AS53" i="38"/>
  <c r="AG53" i="38"/>
  <c r="U53" i="38"/>
  <c r="I53" i="38"/>
  <c r="CF53" i="38"/>
  <c r="CC53" i="38"/>
  <c r="BN53" i="38"/>
  <c r="BW47" i="38"/>
  <c r="BK47" i="38"/>
  <c r="AY47" i="38"/>
  <c r="AM47" i="38"/>
  <c r="AA47" i="38"/>
  <c r="O47" i="38"/>
  <c r="BQ47" i="38"/>
  <c r="BE47" i="38"/>
  <c r="AS47" i="38"/>
  <c r="AG47" i="38"/>
  <c r="U47" i="38"/>
  <c r="CI45" i="38"/>
  <c r="BW45" i="38"/>
  <c r="BK45" i="38"/>
  <c r="AY45" i="38"/>
  <c r="AM45" i="38"/>
  <c r="AA45" i="38"/>
  <c r="O45" i="38"/>
  <c r="CR45" i="38"/>
  <c r="CF45" i="38"/>
  <c r="BT45" i="38"/>
  <c r="BH45" i="38"/>
  <c r="AV45" i="38"/>
  <c r="AJ45" i="38"/>
  <c r="X45" i="38"/>
  <c r="L45" i="38"/>
  <c r="CO45" i="38"/>
  <c r="CX45" i="38" s="1"/>
  <c r="CC45" i="38"/>
  <c r="BQ45" i="38"/>
  <c r="BE45" i="38"/>
  <c r="AS45" i="38"/>
  <c r="AG45" i="38"/>
  <c r="U45" i="38"/>
  <c r="CX39" i="38"/>
  <c r="CR39" i="38"/>
  <c r="CF39" i="38"/>
  <c r="BT39" i="38"/>
  <c r="BH39" i="38"/>
  <c r="AV39" i="38"/>
  <c r="AJ39" i="38"/>
  <c r="X39" i="38"/>
  <c r="BZ38" i="38"/>
  <c r="BB38" i="38"/>
  <c r="AD38" i="38"/>
  <c r="BW38" i="38"/>
  <c r="AY38" i="38"/>
  <c r="AA38" i="38"/>
  <c r="CR38" i="38"/>
  <c r="BT38" i="38"/>
  <c r="AV38" i="38"/>
  <c r="X38" i="38"/>
  <c r="CO38" i="38"/>
  <c r="CX38" i="38" s="1"/>
  <c r="BQ38" i="38"/>
  <c r="AS38" i="38"/>
  <c r="U38" i="38"/>
  <c r="CI38" i="38"/>
  <c r="BK38" i="38"/>
  <c r="AM38" i="38"/>
  <c r="O38" i="38"/>
  <c r="CL37" i="38"/>
  <c r="CU37" i="38" s="1"/>
  <c r="BZ37" i="38"/>
  <c r="BN37" i="38"/>
  <c r="BB37" i="38"/>
  <c r="AP37" i="38"/>
  <c r="AD37" i="38"/>
  <c r="R37" i="38"/>
  <c r="CX37" i="38"/>
  <c r="CI37" i="38"/>
  <c r="BW37" i="38"/>
  <c r="BK37" i="38"/>
  <c r="AY37" i="38"/>
  <c r="AM37" i="38"/>
  <c r="AA37" i="38"/>
  <c r="O37" i="38"/>
  <c r="CR37" i="38"/>
  <c r="CF37" i="38"/>
  <c r="BT37" i="38"/>
  <c r="BH37" i="38"/>
  <c r="AV37" i="38"/>
  <c r="AJ37" i="38"/>
  <c r="X37" i="38"/>
  <c r="CR34" i="38"/>
  <c r="BT34" i="38"/>
  <c r="AV34" i="38"/>
  <c r="X34" i="38"/>
  <c r="CO34" i="38"/>
  <c r="CX34" i="38" s="1"/>
  <c r="BQ34" i="38"/>
  <c r="AS34" i="38"/>
  <c r="U34" i="38"/>
  <c r="CI34" i="38"/>
  <c r="BK34" i="38"/>
  <c r="AM34" i="38"/>
  <c r="O34" i="38"/>
  <c r="CF34" i="38"/>
  <c r="BH34" i="38"/>
  <c r="AJ34" i="38"/>
  <c r="L34" i="38"/>
  <c r="CC34" i="38"/>
  <c r="BE34" i="38"/>
  <c r="AG34" i="38"/>
  <c r="I34" i="38"/>
  <c r="R29" i="38"/>
  <c r="CI29" i="38"/>
  <c r="BK29" i="38"/>
  <c r="AM29" i="38"/>
  <c r="O29" i="38"/>
  <c r="BZ29" i="38"/>
  <c r="BB29" i="38"/>
  <c r="AD29" i="38"/>
  <c r="CF28" i="38"/>
  <c r="BQ28" i="38"/>
  <c r="BE28" i="38"/>
  <c r="AS28" i="38"/>
  <c r="AG28" i="38"/>
  <c r="U28" i="38"/>
  <c r="I28" i="38"/>
  <c r="CO28" i="38"/>
  <c r="CX28" i="38" s="1"/>
  <c r="BZ28" i="38"/>
  <c r="BK28" i="38"/>
  <c r="AY28" i="38"/>
  <c r="AM28" i="38"/>
  <c r="AA28" i="38"/>
  <c r="BW28" i="38"/>
  <c r="CX22" i="38"/>
  <c r="BZ21" i="38"/>
  <c r="BB21" i="38"/>
  <c r="AG21" i="38"/>
  <c r="BW21" i="38"/>
  <c r="AY21" i="38"/>
  <c r="AD21" i="38"/>
  <c r="L21" i="38"/>
  <c r="CO21" i="38"/>
  <c r="CX21" i="38" s="1"/>
  <c r="BQ21" i="38"/>
  <c r="AS21" i="38"/>
  <c r="CL21" i="38"/>
  <c r="CU21" i="38" s="1"/>
  <c r="BN21" i="38"/>
  <c r="AP21" i="38"/>
  <c r="X21" i="38"/>
  <c r="CI21" i="38"/>
  <c r="BK21" i="38"/>
  <c r="U21" i="38"/>
  <c r="CF21" i="38"/>
  <c r="BH21" i="38"/>
  <c r="R21" i="38"/>
  <c r="CL18" i="38"/>
  <c r="CU18" i="38" s="1"/>
  <c r="BZ18" i="38"/>
  <c r="BN18" i="38"/>
  <c r="BB18" i="38"/>
  <c r="AP18" i="38"/>
  <c r="AD18" i="38"/>
  <c r="R18" i="38"/>
  <c r="CR18" i="38"/>
  <c r="CC18" i="38"/>
  <c r="BQ18" i="38"/>
  <c r="BE18" i="38"/>
  <c r="AS18" i="38"/>
  <c r="AG18" i="38"/>
  <c r="U18" i="38"/>
  <c r="BW17" i="38"/>
  <c r="AY17" i="38"/>
  <c r="AA17" i="38"/>
  <c r="CO17" i="38"/>
  <c r="CX17" i="38" s="1"/>
  <c r="BQ17" i="38"/>
  <c r="AS17" i="38"/>
  <c r="U17" i="38"/>
  <c r="CL17" i="38"/>
  <c r="CU17" i="38" s="1"/>
  <c r="BN17" i="38"/>
  <c r="AP17" i="38"/>
  <c r="R17" i="38"/>
  <c r="CF17" i="38"/>
  <c r="BH17" i="38"/>
  <c r="AJ17" i="38"/>
  <c r="L17" i="38"/>
  <c r="CX16" i="38"/>
  <c r="BZ16" i="38"/>
  <c r="CL16" i="38"/>
  <c r="CU16" i="38" s="1"/>
  <c r="BK16" i="38"/>
  <c r="AY16" i="38"/>
  <c r="AM16" i="38"/>
  <c r="AA16" i="38"/>
  <c r="O16" i="38"/>
  <c r="L15" i="38"/>
  <c r="CX76" i="38"/>
  <c r="CA2" i="38"/>
  <c r="BR2" i="38"/>
  <c r="CP2" i="38"/>
  <c r="D93" i="38"/>
  <c r="F93" i="38" s="1"/>
  <c r="AZ2" i="38"/>
  <c r="BX2" i="38"/>
  <c r="D86" i="38"/>
  <c r="F86" i="38" s="1"/>
  <c r="D70" i="38"/>
  <c r="F70" i="38" s="1"/>
  <c r="D92" i="38"/>
  <c r="F92" i="38" s="1"/>
  <c r="D84" i="38"/>
  <c r="F84" i="38" s="1"/>
  <c r="L71" i="38"/>
  <c r="D90" i="38"/>
  <c r="F90" i="38" s="1"/>
  <c r="D82" i="38"/>
  <c r="F82" i="38" s="1"/>
  <c r="D88" i="38"/>
  <c r="F88" i="38" s="1"/>
  <c r="D69" i="38"/>
  <c r="F69" i="38" s="1"/>
  <c r="D54" i="38"/>
  <c r="F54" i="38" s="1"/>
  <c r="D50" i="38"/>
  <c r="F50" i="38" s="1"/>
  <c r="D48" i="38"/>
  <c r="F48" i="38" s="1"/>
  <c r="R60" i="38"/>
  <c r="I58" i="38"/>
  <c r="CX49" i="38"/>
  <c r="R51" i="38"/>
  <c r="D52" i="38"/>
  <c r="F52" i="38" s="1"/>
  <c r="D46" i="38"/>
  <c r="F46" i="38" s="1"/>
  <c r="CX43" i="38"/>
  <c r="I40" i="38"/>
  <c r="D42" i="38"/>
  <c r="F42" i="38" s="1"/>
  <c r="D34" i="38"/>
  <c r="F34" i="38" s="1"/>
  <c r="D32" i="38"/>
  <c r="F32" i="38" s="1"/>
  <c r="I46" i="38"/>
  <c r="L44" i="38"/>
  <c r="I38" i="38"/>
  <c r="L36" i="38"/>
  <c r="AG33" i="38"/>
  <c r="CX32" i="38"/>
  <c r="D31" i="38"/>
  <c r="F31" i="38" s="1"/>
  <c r="CX26" i="38"/>
  <c r="CX24" i="38"/>
  <c r="CX18" i="38"/>
  <c r="D29" i="38"/>
  <c r="F29" i="38" s="1"/>
  <c r="D21" i="38"/>
  <c r="F21" i="38" s="1"/>
  <c r="I17" i="38"/>
  <c r="D27" i="38"/>
  <c r="F27" i="38" s="1"/>
  <c r="D19" i="38"/>
  <c r="F19" i="38" s="1"/>
  <c r="R25" i="38"/>
  <c r="I23" i="38"/>
  <c r="I15" i="38"/>
  <c r="AN2" i="38"/>
  <c r="BL2" i="38"/>
  <c r="P2" i="38"/>
  <c r="BC2" i="38"/>
  <c r="CX8" i="38"/>
  <c r="CX12" i="38"/>
  <c r="CX13" i="38"/>
  <c r="D164" i="2"/>
  <c r="F164" i="2" s="1"/>
  <c r="CR163" i="2"/>
  <c r="AM163" i="2"/>
  <c r="U163" i="2"/>
  <c r="AG163" i="2"/>
  <c r="CL162" i="2"/>
  <c r="BT162" i="2"/>
  <c r="AY162" i="2"/>
  <c r="AG162" i="2"/>
  <c r="CR162" i="2"/>
  <c r="CI162" i="2"/>
  <c r="BQ162" i="2"/>
  <c r="AD162" i="2"/>
  <c r="L162" i="2"/>
  <c r="BN162" i="2"/>
  <c r="AV162" i="2"/>
  <c r="AA162" i="2"/>
  <c r="CF162" i="2"/>
  <c r="BK162" i="2"/>
  <c r="AS162" i="2"/>
  <c r="CC162" i="2"/>
  <c r="AP162" i="2"/>
  <c r="X162" i="2"/>
  <c r="BZ162" i="2"/>
  <c r="BH162" i="2"/>
  <c r="U162" i="2"/>
  <c r="CO164" i="2"/>
  <c r="BT164" i="2"/>
  <c r="BB164" i="2"/>
  <c r="AJ164" i="2"/>
  <c r="U164" i="2"/>
  <c r="CL164" i="2"/>
  <c r="AY164" i="2"/>
  <c r="R164" i="2"/>
  <c r="BK164" i="2"/>
  <c r="AS164" i="2"/>
  <c r="AA164" i="2"/>
  <c r="L164" i="2"/>
  <c r="AP164" i="2"/>
  <c r="BZ164" i="2"/>
  <c r="AM164" i="2"/>
  <c r="I164" i="2"/>
  <c r="D162" i="2"/>
  <c r="F162" i="2" s="1"/>
  <c r="D163" i="2"/>
  <c r="F163" i="2" s="1"/>
  <c r="I163" i="2"/>
  <c r="I162" i="2"/>
  <c r="CM2" i="38"/>
  <c r="CJ2" i="38"/>
  <c r="CI14" i="38"/>
  <c r="D13" i="38"/>
  <c r="F13" i="38" s="1"/>
  <c r="D14" i="38"/>
  <c r="F14" i="38" s="1"/>
  <c r="CI9" i="38"/>
  <c r="AJ10" i="38"/>
  <c r="BH10" i="38"/>
  <c r="CF10" i="38"/>
  <c r="CF11" i="38"/>
  <c r="CF12" i="38"/>
  <c r="BH13" i="38"/>
  <c r="CF13" i="38"/>
  <c r="AP9" i="38"/>
  <c r="BN9" i="38"/>
  <c r="CL9" i="38"/>
  <c r="CU9" i="38" s="1"/>
  <c r="BK10" i="38"/>
  <c r="CI10" i="38"/>
  <c r="D11" i="38"/>
  <c r="F11" i="38" s="1"/>
  <c r="CI11" i="38"/>
  <c r="CI12" i="38"/>
  <c r="CI13" i="38"/>
  <c r="BB14" i="38"/>
  <c r="BT14" i="38"/>
  <c r="AP5" i="38"/>
  <c r="CL5" i="38"/>
  <c r="CU5" i="38" s="1"/>
  <c r="AS9" i="38"/>
  <c r="BQ9" i="38"/>
  <c r="CO9" i="38"/>
  <c r="CX9" i="38" s="1"/>
  <c r="BN10" i="38"/>
  <c r="CL10" i="38"/>
  <c r="CU10" i="38" s="1"/>
  <c r="BW14" i="38"/>
  <c r="BB5" i="38"/>
  <c r="X9" i="38"/>
  <c r="AV9" i="38"/>
  <c r="BT9" i="38"/>
  <c r="CR9" i="38"/>
  <c r="U10" i="38"/>
  <c r="AS10" i="38"/>
  <c r="BQ10" i="38"/>
  <c r="CO10" i="38"/>
  <c r="CX10" i="38" s="1"/>
  <c r="CO11" i="38"/>
  <c r="CX11" i="38" s="1"/>
  <c r="D7" i="38"/>
  <c r="F7" i="38" s="1"/>
  <c r="AB2" i="38"/>
  <c r="BZ5" i="38"/>
  <c r="AA9" i="38"/>
  <c r="AY9" i="38"/>
  <c r="BW9" i="38"/>
  <c r="X10" i="38"/>
  <c r="AV10" i="38"/>
  <c r="BT10" i="38"/>
  <c r="CR10" i="38"/>
  <c r="X11" i="38"/>
  <c r="AV11" i="38"/>
  <c r="BT11" i="38"/>
  <c r="CR11" i="38"/>
  <c r="X12" i="38"/>
  <c r="AV12" i="38"/>
  <c r="BT12" i="38"/>
  <c r="CR12" i="38"/>
  <c r="X13" i="38"/>
  <c r="AV13" i="38"/>
  <c r="BT13" i="38"/>
  <c r="CR13" i="38"/>
  <c r="BK14" i="38"/>
  <c r="AD9" i="38"/>
  <c r="BB9" i="38"/>
  <c r="BZ9" i="38"/>
  <c r="AA10" i="38"/>
  <c r="AY10" i="38"/>
  <c r="BW10" i="38"/>
  <c r="CR14" i="38"/>
  <c r="CL7" i="38"/>
  <c r="CU7" i="38" s="1"/>
  <c r="CF7" i="38"/>
  <c r="D9" i="38"/>
  <c r="F9" i="38" s="1"/>
  <c r="AG9" i="38"/>
  <c r="BE9" i="38"/>
  <c r="CC9" i="38"/>
  <c r="D10" i="38"/>
  <c r="F10" i="38" s="1"/>
  <c r="AD10" i="38"/>
  <c r="BB10" i="38"/>
  <c r="BZ10" i="38"/>
  <c r="AD11" i="38"/>
  <c r="BB11" i="38"/>
  <c r="BZ11" i="38"/>
  <c r="AD12" i="38"/>
  <c r="BB12" i="38"/>
  <c r="BZ12" i="38"/>
  <c r="AD13" i="38"/>
  <c r="BB13" i="38"/>
  <c r="BZ13" i="38"/>
  <c r="AA14" i="38"/>
  <c r="AV14" i="38"/>
  <c r="CX14" i="38"/>
  <c r="AK2" i="38"/>
  <c r="BI2" i="38"/>
  <c r="J2" i="38"/>
  <c r="AH2" i="38"/>
  <c r="BF2" i="38"/>
  <c r="CD2" i="38"/>
  <c r="M2" i="38"/>
  <c r="CG2" i="38"/>
  <c r="Y2" i="38"/>
  <c r="AW2" i="38"/>
  <c r="BU2" i="38"/>
  <c r="G2" i="38"/>
  <c r="CV2" i="38"/>
  <c r="CO6" i="38"/>
  <c r="CX6" i="38" s="1"/>
  <c r="CC6" i="38"/>
  <c r="BQ6" i="38"/>
  <c r="BE6" i="38"/>
  <c r="AS6" i="38"/>
  <c r="AG6" i="38"/>
  <c r="U6" i="38"/>
  <c r="I6" i="38"/>
  <c r="CL6" i="38"/>
  <c r="CU6" i="38" s="1"/>
  <c r="BZ6" i="38"/>
  <c r="BN6" i="38"/>
  <c r="BB6" i="38"/>
  <c r="AP6" i="38"/>
  <c r="AD6" i="38"/>
  <c r="R6" i="38"/>
  <c r="CR5" i="38"/>
  <c r="CF5" i="38"/>
  <c r="BT5" i="38"/>
  <c r="BH5" i="38"/>
  <c r="AV5" i="38"/>
  <c r="AJ5" i="38"/>
  <c r="X5" i="38"/>
  <c r="L5" i="38"/>
  <c r="CO5" i="38"/>
  <c r="CX5" i="38" s="1"/>
  <c r="CC5" i="38"/>
  <c r="BQ5" i="38"/>
  <c r="BE5" i="38"/>
  <c r="AS5" i="38"/>
  <c r="AG5" i="38"/>
  <c r="U5" i="38"/>
  <c r="I5" i="38"/>
  <c r="X6" i="38"/>
  <c r="AM6" i="38"/>
  <c r="BT6" i="38"/>
  <c r="CI6" i="38"/>
  <c r="D5" i="38"/>
  <c r="F5" i="38" s="1"/>
  <c r="L6" i="38"/>
  <c r="AA6" i="38"/>
  <c r="BH6" i="38"/>
  <c r="BW6" i="38"/>
  <c r="O6" i="38"/>
  <c r="AV6" i="38"/>
  <c r="BK6" i="38"/>
  <c r="CR6" i="38"/>
  <c r="D6" i="38"/>
  <c r="F6" i="38" s="1"/>
  <c r="CX7" i="38"/>
  <c r="AJ6" i="38"/>
  <c r="AY6" i="38"/>
  <c r="CF6" i="38"/>
  <c r="I9" i="38"/>
  <c r="O11" i="38"/>
  <c r="I13" i="38"/>
  <c r="O7" i="38"/>
  <c r="AA7" i="38"/>
  <c r="AM7" i="38"/>
  <c r="AY7" i="38"/>
  <c r="BK7" i="38"/>
  <c r="BW7" i="38"/>
  <c r="CI7" i="38"/>
  <c r="R7" i="38"/>
  <c r="AD7" i="38"/>
  <c r="AP7" i="38"/>
  <c r="BB7" i="38"/>
  <c r="BN7" i="38"/>
  <c r="BZ7" i="38"/>
  <c r="D8" i="38"/>
  <c r="F8" i="38" s="1"/>
  <c r="D12" i="38"/>
  <c r="F12" i="38" s="1"/>
  <c r="BH2" i="38" l="1"/>
  <c r="X2" i="38"/>
  <c r="AM2" i="38"/>
  <c r="AA2" i="38"/>
  <c r="AJ2" i="38"/>
  <c r="BK2" i="38"/>
  <c r="AP2" i="38"/>
  <c r="BN2" i="38"/>
  <c r="AY2" i="38"/>
  <c r="R2" i="38"/>
  <c r="O2" i="38"/>
  <c r="AV2" i="38"/>
  <c r="BB2" i="38"/>
  <c r="BT2" i="38"/>
  <c r="BW2" i="38"/>
  <c r="L2" i="38"/>
  <c r="AD2" i="38"/>
  <c r="CR2" i="38"/>
  <c r="CU2" i="38"/>
  <c r="CF2" i="38"/>
  <c r="CI2" i="38"/>
  <c r="BZ2" i="38"/>
  <c r="AG2" i="38"/>
  <c r="U2" i="38"/>
  <c r="I2" i="38"/>
  <c r="CO2" i="38"/>
  <c r="CL2" i="38"/>
  <c r="CC2" i="38"/>
  <c r="BQ2" i="38"/>
  <c r="CX2" i="38"/>
  <c r="BE2" i="38"/>
  <c r="D2" i="38"/>
  <c r="AS2" i="38"/>
  <c r="F2" i="38"/>
  <c r="BC155" i="2" l="1"/>
  <c r="BC156" i="2"/>
  <c r="BC157" i="2"/>
  <c r="BC158" i="2"/>
  <c r="BC159" i="2"/>
  <c r="BC160" i="2"/>
  <c r="BC161" i="2"/>
  <c r="BC154" i="2"/>
  <c r="CV6" i="2"/>
  <c r="CX6" i="2" s="1"/>
  <c r="CV7" i="2"/>
  <c r="CX7" i="2" s="1"/>
  <c r="CV8" i="2"/>
  <c r="CX8" i="2" s="1"/>
  <c r="CV9" i="2"/>
  <c r="CX9" i="2" s="1"/>
  <c r="CV10" i="2"/>
  <c r="CX10" i="2" s="1"/>
  <c r="CV11" i="2"/>
  <c r="CX11" i="2" s="1"/>
  <c r="CV12" i="2"/>
  <c r="CX12" i="2" s="1"/>
  <c r="CV13" i="2"/>
  <c r="CX13" i="2" s="1"/>
  <c r="CV14" i="2"/>
  <c r="CX14" i="2" s="1"/>
  <c r="CV15" i="2"/>
  <c r="CX15" i="2" s="1"/>
  <c r="CV16" i="2"/>
  <c r="CX16" i="2" s="1"/>
  <c r="CV17" i="2"/>
  <c r="CX17" i="2" s="1"/>
  <c r="CV18" i="2"/>
  <c r="CX18" i="2" s="1"/>
  <c r="CV19" i="2"/>
  <c r="CX19" i="2" s="1"/>
  <c r="CV20" i="2"/>
  <c r="CX20" i="2" s="1"/>
  <c r="CV21" i="2"/>
  <c r="CX21" i="2" s="1"/>
  <c r="CV22" i="2"/>
  <c r="CX22" i="2" s="1"/>
  <c r="CV23" i="2"/>
  <c r="CX23" i="2" s="1"/>
  <c r="CV24" i="2"/>
  <c r="CX24" i="2" s="1"/>
  <c r="CV25" i="2"/>
  <c r="CX25" i="2" s="1"/>
  <c r="CV26" i="2"/>
  <c r="CX26" i="2" s="1"/>
  <c r="CV27" i="2"/>
  <c r="CX27" i="2" s="1"/>
  <c r="CV28" i="2"/>
  <c r="CX28" i="2" s="1"/>
  <c r="CV29" i="2"/>
  <c r="CX29" i="2" s="1"/>
  <c r="CV30" i="2"/>
  <c r="CX30" i="2" s="1"/>
  <c r="CV31" i="2"/>
  <c r="CX31" i="2" s="1"/>
  <c r="CV32" i="2"/>
  <c r="CX32" i="2" s="1"/>
  <c r="CV33" i="2"/>
  <c r="CX33" i="2" s="1"/>
  <c r="CV34" i="2"/>
  <c r="CX34" i="2" s="1"/>
  <c r="CV35" i="2"/>
  <c r="CX35" i="2" s="1"/>
  <c r="CV36" i="2"/>
  <c r="CX36" i="2" s="1"/>
  <c r="CV37" i="2"/>
  <c r="CX37" i="2" s="1"/>
  <c r="CV38" i="2"/>
  <c r="CX38" i="2" s="1"/>
  <c r="CV39" i="2"/>
  <c r="CX39" i="2" s="1"/>
  <c r="CV40" i="2"/>
  <c r="CX40" i="2" s="1"/>
  <c r="CV41" i="2"/>
  <c r="CX41" i="2" s="1"/>
  <c r="CV42" i="2"/>
  <c r="CX42" i="2" s="1"/>
  <c r="CV43" i="2"/>
  <c r="CX43" i="2" s="1"/>
  <c r="CV44" i="2"/>
  <c r="CX44" i="2" s="1"/>
  <c r="CV45" i="2"/>
  <c r="CX45" i="2" s="1"/>
  <c r="CV46" i="2"/>
  <c r="CX46" i="2" s="1"/>
  <c r="CV47" i="2"/>
  <c r="CX47" i="2" s="1"/>
  <c r="CV48" i="2"/>
  <c r="CX48" i="2" s="1"/>
  <c r="CV49" i="2"/>
  <c r="CX49" i="2" s="1"/>
  <c r="CV50" i="2"/>
  <c r="CX50" i="2" s="1"/>
  <c r="CV51" i="2"/>
  <c r="CX51" i="2" s="1"/>
  <c r="CV52" i="2"/>
  <c r="CX52" i="2" s="1"/>
  <c r="CV53" i="2"/>
  <c r="CX53" i="2" s="1"/>
  <c r="CV54" i="2"/>
  <c r="CX54" i="2" s="1"/>
  <c r="CV55" i="2"/>
  <c r="CX55" i="2" s="1"/>
  <c r="CV56" i="2"/>
  <c r="CX56" i="2" s="1"/>
  <c r="CV57" i="2"/>
  <c r="CX57" i="2" s="1"/>
  <c r="CV58" i="2"/>
  <c r="CX58" i="2" s="1"/>
  <c r="CV59" i="2"/>
  <c r="CX59" i="2" s="1"/>
  <c r="CV60" i="2"/>
  <c r="CX60" i="2" s="1"/>
  <c r="CV61" i="2"/>
  <c r="CX61" i="2" s="1"/>
  <c r="CV62" i="2"/>
  <c r="CX62" i="2" s="1"/>
  <c r="CV63" i="2"/>
  <c r="CX63" i="2" s="1"/>
  <c r="CV64" i="2"/>
  <c r="CX64" i="2" s="1"/>
  <c r="CV65" i="2"/>
  <c r="CX65" i="2" s="1"/>
  <c r="CV66" i="2"/>
  <c r="CX66" i="2" s="1"/>
  <c r="CV67" i="2"/>
  <c r="CX67" i="2" s="1"/>
  <c r="CV68" i="2"/>
  <c r="CX68" i="2" s="1"/>
  <c r="CV69" i="2"/>
  <c r="CX69" i="2" s="1"/>
  <c r="CV70" i="2"/>
  <c r="CX70" i="2" s="1"/>
  <c r="CV71" i="2"/>
  <c r="CX71" i="2" s="1"/>
  <c r="CV72" i="2"/>
  <c r="CX72" i="2" s="1"/>
  <c r="CV73" i="2"/>
  <c r="CX73" i="2" s="1"/>
  <c r="CV74" i="2"/>
  <c r="CX74" i="2" s="1"/>
  <c r="CV75" i="2"/>
  <c r="CX75" i="2" s="1"/>
  <c r="CV76" i="2"/>
  <c r="CX76" i="2" s="1"/>
  <c r="CV77" i="2"/>
  <c r="CX77" i="2" s="1"/>
  <c r="CV78" i="2"/>
  <c r="CX78" i="2" s="1"/>
  <c r="CV79" i="2"/>
  <c r="CX79" i="2" s="1"/>
  <c r="CV80" i="2"/>
  <c r="CX80" i="2" s="1"/>
  <c r="CV81" i="2"/>
  <c r="CX81" i="2" s="1"/>
  <c r="CV82" i="2"/>
  <c r="CX82" i="2" s="1"/>
  <c r="CV83" i="2"/>
  <c r="CX83" i="2" s="1"/>
  <c r="CV84" i="2"/>
  <c r="CX84" i="2" s="1"/>
  <c r="CV85" i="2"/>
  <c r="CX85" i="2" s="1"/>
  <c r="CV86" i="2"/>
  <c r="CX86" i="2" s="1"/>
  <c r="CV87" i="2"/>
  <c r="CX87" i="2" s="1"/>
  <c r="CV88" i="2"/>
  <c r="CX88" i="2" s="1"/>
  <c r="CV89" i="2"/>
  <c r="CX89" i="2" s="1"/>
  <c r="CV90" i="2"/>
  <c r="CX90" i="2" s="1"/>
  <c r="CV91" i="2"/>
  <c r="CX91" i="2" s="1"/>
  <c r="CV92" i="2"/>
  <c r="CX92" i="2" s="1"/>
  <c r="CV93" i="2"/>
  <c r="CX93" i="2" s="1"/>
  <c r="CV94" i="2"/>
  <c r="CX94" i="2" s="1"/>
  <c r="CV95" i="2"/>
  <c r="CX95" i="2" s="1"/>
  <c r="CV96" i="2"/>
  <c r="CX96" i="2" s="1"/>
  <c r="CV97" i="2"/>
  <c r="CX97" i="2" s="1"/>
  <c r="CV98" i="2"/>
  <c r="CX98" i="2" s="1"/>
  <c r="CV99" i="2"/>
  <c r="CX99" i="2" s="1"/>
  <c r="CV100" i="2"/>
  <c r="CX100" i="2" s="1"/>
  <c r="CV101" i="2"/>
  <c r="CX101" i="2" s="1"/>
  <c r="CV102" i="2"/>
  <c r="CX102" i="2" s="1"/>
  <c r="CV103" i="2"/>
  <c r="CX103" i="2" s="1"/>
  <c r="CV104" i="2"/>
  <c r="CX104" i="2" s="1"/>
  <c r="CV105" i="2"/>
  <c r="CX105" i="2" s="1"/>
  <c r="CV106" i="2"/>
  <c r="CX106" i="2" s="1"/>
  <c r="CV107" i="2"/>
  <c r="CX107" i="2" s="1"/>
  <c r="CV108" i="2"/>
  <c r="CX108" i="2" s="1"/>
  <c r="CV109" i="2"/>
  <c r="CX109" i="2" s="1"/>
  <c r="CV110" i="2"/>
  <c r="CX110" i="2" s="1"/>
  <c r="CV111" i="2"/>
  <c r="CV112" i="2"/>
  <c r="CV113" i="2"/>
  <c r="CX113" i="2" s="1"/>
  <c r="CV114" i="2"/>
  <c r="CX114" i="2" s="1"/>
  <c r="CV115" i="2"/>
  <c r="CX115" i="2" s="1"/>
  <c r="CV116" i="2"/>
  <c r="CX116" i="2" s="1"/>
  <c r="CV117" i="2"/>
  <c r="CX117" i="2" s="1"/>
  <c r="CV118" i="2"/>
  <c r="CX118" i="2" s="1"/>
  <c r="CV119" i="2"/>
  <c r="CX119" i="2" s="1"/>
  <c r="CV120" i="2"/>
  <c r="CX120" i="2" s="1"/>
  <c r="CV121" i="2"/>
  <c r="CX121" i="2" s="1"/>
  <c r="CV122" i="2"/>
  <c r="CV123" i="2"/>
  <c r="CV124" i="2"/>
  <c r="CX124" i="2" s="1"/>
  <c r="CV125" i="2"/>
  <c r="CX125" i="2" s="1"/>
  <c r="CV126" i="2"/>
  <c r="CX126" i="2" s="1"/>
  <c r="CV127" i="2"/>
  <c r="CV128" i="2"/>
  <c r="CX128" i="2" s="1"/>
  <c r="CV129" i="2"/>
  <c r="CX129" i="2" s="1"/>
  <c r="CV130" i="2"/>
  <c r="CX130" i="2" s="1"/>
  <c r="CV131" i="2"/>
  <c r="CX131" i="2" s="1"/>
  <c r="CV132" i="2"/>
  <c r="CX132" i="2" s="1"/>
  <c r="CV133" i="2"/>
  <c r="CX133" i="2" s="1"/>
  <c r="CV134" i="2"/>
  <c r="CX134" i="2" s="1"/>
  <c r="CV135" i="2"/>
  <c r="CX135" i="2" s="1"/>
  <c r="CV136" i="2"/>
  <c r="CX136" i="2" s="1"/>
  <c r="CV137" i="2"/>
  <c r="CX137" i="2" s="1"/>
  <c r="CV138" i="2"/>
  <c r="CX138" i="2" s="1"/>
  <c r="CV139" i="2"/>
  <c r="CX139" i="2" s="1"/>
  <c r="CV140" i="2"/>
  <c r="CX140" i="2" s="1"/>
  <c r="CV141" i="2"/>
  <c r="CX141" i="2" s="1"/>
  <c r="CV142" i="2"/>
  <c r="CX142" i="2" s="1"/>
  <c r="CV143" i="2"/>
  <c r="CX143" i="2" s="1"/>
  <c r="CV144" i="2"/>
  <c r="CX144" i="2" s="1"/>
  <c r="CV145" i="2"/>
  <c r="CX145" i="2" s="1"/>
  <c r="CV146" i="2"/>
  <c r="CX146" i="2" s="1"/>
  <c r="CV147" i="2"/>
  <c r="CX147" i="2" s="1"/>
  <c r="CV148" i="2"/>
  <c r="CX148" i="2" s="1"/>
  <c r="CV149" i="2"/>
  <c r="CX149" i="2" s="1"/>
  <c r="CV150" i="2"/>
  <c r="CX150" i="2" s="1"/>
  <c r="CV151" i="2"/>
  <c r="CX151" i="2" s="1"/>
  <c r="CV152" i="2"/>
  <c r="CX152" i="2" s="1"/>
  <c r="CV153" i="2"/>
  <c r="CX153" i="2" s="1"/>
  <c r="CV154" i="2"/>
  <c r="CX154" i="2" s="1"/>
  <c r="CV155" i="2"/>
  <c r="CX155" i="2" s="1"/>
  <c r="CV156" i="2"/>
  <c r="CX156" i="2" s="1"/>
  <c r="CV157" i="2"/>
  <c r="CX157" i="2" s="1"/>
  <c r="CV158" i="2"/>
  <c r="CX158" i="2" s="1"/>
  <c r="CV159" i="2"/>
  <c r="CX159" i="2" s="1"/>
  <c r="CV160" i="2"/>
  <c r="CX160" i="2" s="1"/>
  <c r="CV161" i="2"/>
  <c r="CX161" i="2" s="1"/>
  <c r="CV5" i="2"/>
  <c r="CW2" i="2"/>
  <c r="CX5" i="2" l="1"/>
  <c r="CV2" i="2"/>
  <c r="G161" i="2"/>
  <c r="J161" i="2"/>
  <c r="L161" i="2" s="1"/>
  <c r="M161" i="2"/>
  <c r="O161" i="2" s="1"/>
  <c r="P161" i="2"/>
  <c r="R161" i="2" s="1"/>
  <c r="S161" i="2"/>
  <c r="U161" i="2" s="1"/>
  <c r="V161" i="2"/>
  <c r="X161" i="2" s="1"/>
  <c r="Y161" i="2"/>
  <c r="AA161" i="2" s="1"/>
  <c r="AB161" i="2"/>
  <c r="AD161" i="2" s="1"/>
  <c r="AE161" i="2"/>
  <c r="AG161" i="2" s="1"/>
  <c r="AH161" i="2"/>
  <c r="AJ161" i="2" s="1"/>
  <c r="AK161" i="2"/>
  <c r="AM161" i="2" s="1"/>
  <c r="AN161" i="2"/>
  <c r="AP161" i="2" s="1"/>
  <c r="AQ161" i="2"/>
  <c r="AS161" i="2" s="1"/>
  <c r="AT161" i="2"/>
  <c r="AV161" i="2" s="1"/>
  <c r="AW161" i="2"/>
  <c r="AY161" i="2" s="1"/>
  <c r="AZ161" i="2"/>
  <c r="BB161" i="2" s="1"/>
  <c r="BE161" i="2"/>
  <c r="BF161" i="2"/>
  <c r="BH161" i="2" s="1"/>
  <c r="BI161" i="2"/>
  <c r="BK161" i="2" s="1"/>
  <c r="BL161" i="2"/>
  <c r="BN161" i="2" s="1"/>
  <c r="BO161" i="2"/>
  <c r="BQ161" i="2" s="1"/>
  <c r="BR161" i="2"/>
  <c r="BT161" i="2" s="1"/>
  <c r="BU161" i="2"/>
  <c r="BW161" i="2" s="1"/>
  <c r="BX161" i="2"/>
  <c r="BZ161" i="2" s="1"/>
  <c r="CA161" i="2"/>
  <c r="CC161" i="2" s="1"/>
  <c r="CD161" i="2"/>
  <c r="CF161" i="2" s="1"/>
  <c r="CI161" i="2"/>
  <c r="CJ161" i="2"/>
  <c r="CL161" i="2" s="1"/>
  <c r="CM161" i="2"/>
  <c r="CO161" i="2" s="1"/>
  <c r="CR161" i="2"/>
  <c r="G160" i="2"/>
  <c r="J160" i="2"/>
  <c r="L160" i="2" s="1"/>
  <c r="M160" i="2"/>
  <c r="O160" i="2" s="1"/>
  <c r="P160" i="2"/>
  <c r="R160" i="2" s="1"/>
  <c r="S160" i="2"/>
  <c r="U160" i="2" s="1"/>
  <c r="V160" i="2"/>
  <c r="X160" i="2" s="1"/>
  <c r="Y160" i="2"/>
  <c r="AA160" i="2" s="1"/>
  <c r="AB160" i="2"/>
  <c r="AD160" i="2" s="1"/>
  <c r="AE160" i="2"/>
  <c r="AG160" i="2" s="1"/>
  <c r="AH160" i="2"/>
  <c r="AJ160" i="2" s="1"/>
  <c r="AK160" i="2"/>
  <c r="AM160" i="2" s="1"/>
  <c r="AN160" i="2"/>
  <c r="AP160" i="2" s="1"/>
  <c r="AQ160" i="2"/>
  <c r="AS160" i="2" s="1"/>
  <c r="AT160" i="2"/>
  <c r="AV160" i="2" s="1"/>
  <c r="AW160" i="2"/>
  <c r="AY160" i="2" s="1"/>
  <c r="AZ160" i="2"/>
  <c r="BB160" i="2" s="1"/>
  <c r="BE160" i="2"/>
  <c r="BF160" i="2"/>
  <c r="BH160" i="2" s="1"/>
  <c r="BI160" i="2"/>
  <c r="BK160" i="2" s="1"/>
  <c r="BL160" i="2"/>
  <c r="BN160" i="2" s="1"/>
  <c r="BO160" i="2"/>
  <c r="BQ160" i="2" s="1"/>
  <c r="BR160" i="2"/>
  <c r="BT160" i="2" s="1"/>
  <c r="BU160" i="2"/>
  <c r="BW160" i="2" s="1"/>
  <c r="BX160" i="2"/>
  <c r="BZ160" i="2" s="1"/>
  <c r="CA160" i="2"/>
  <c r="CC160" i="2" s="1"/>
  <c r="CD160" i="2"/>
  <c r="CF160" i="2" s="1"/>
  <c r="CI160" i="2"/>
  <c r="CJ160" i="2"/>
  <c r="CL160" i="2" s="1"/>
  <c r="CM160" i="2"/>
  <c r="CO160" i="2" s="1"/>
  <c r="CR160" i="2"/>
  <c r="CR159" i="2"/>
  <c r="CM159" i="2"/>
  <c r="CO159" i="2" s="1"/>
  <c r="CJ159" i="2"/>
  <c r="CL159" i="2" s="1"/>
  <c r="CI159" i="2"/>
  <c r="CD159" i="2"/>
  <c r="CF159" i="2" s="1"/>
  <c r="CA159" i="2"/>
  <c r="CC159" i="2" s="1"/>
  <c r="BX159" i="2"/>
  <c r="BZ159" i="2" s="1"/>
  <c r="BU159" i="2"/>
  <c r="BW159" i="2" s="1"/>
  <c r="BR159" i="2"/>
  <c r="BT159" i="2" s="1"/>
  <c r="BO159" i="2"/>
  <c r="BQ159" i="2" s="1"/>
  <c r="BL159" i="2"/>
  <c r="BN159" i="2" s="1"/>
  <c r="BI159" i="2"/>
  <c r="BK159" i="2" s="1"/>
  <c r="BF159" i="2"/>
  <c r="BH159" i="2" s="1"/>
  <c r="BE159" i="2"/>
  <c r="AZ159" i="2"/>
  <c r="BB159" i="2" s="1"/>
  <c r="AW159" i="2"/>
  <c r="AY159" i="2" s="1"/>
  <c r="AT159" i="2"/>
  <c r="AV159" i="2" s="1"/>
  <c r="AQ159" i="2"/>
  <c r="AS159" i="2" s="1"/>
  <c r="AN159" i="2"/>
  <c r="AP159" i="2" s="1"/>
  <c r="AK159" i="2"/>
  <c r="AM159" i="2" s="1"/>
  <c r="AH159" i="2"/>
  <c r="AJ159" i="2" s="1"/>
  <c r="AE159" i="2"/>
  <c r="AG159" i="2" s="1"/>
  <c r="AB159" i="2"/>
  <c r="AD159" i="2" s="1"/>
  <c r="Y159" i="2"/>
  <c r="AA159" i="2" s="1"/>
  <c r="V159" i="2"/>
  <c r="X159" i="2" s="1"/>
  <c r="S159" i="2"/>
  <c r="U159" i="2" s="1"/>
  <c r="P159" i="2"/>
  <c r="R159" i="2" s="1"/>
  <c r="M159" i="2"/>
  <c r="O159" i="2" s="1"/>
  <c r="J159" i="2"/>
  <c r="L159" i="2" s="1"/>
  <c r="G159" i="2"/>
  <c r="CR158" i="2"/>
  <c r="CM158" i="2"/>
  <c r="CO158" i="2" s="1"/>
  <c r="CJ158" i="2"/>
  <c r="CL158" i="2" s="1"/>
  <c r="CI158" i="2"/>
  <c r="CD158" i="2"/>
  <c r="CF158" i="2" s="1"/>
  <c r="CA158" i="2"/>
  <c r="CC158" i="2" s="1"/>
  <c r="BX158" i="2"/>
  <c r="BZ158" i="2" s="1"/>
  <c r="BU158" i="2"/>
  <c r="BW158" i="2" s="1"/>
  <c r="BR158" i="2"/>
  <c r="BT158" i="2" s="1"/>
  <c r="BO158" i="2"/>
  <c r="BQ158" i="2" s="1"/>
  <c r="BL158" i="2"/>
  <c r="BN158" i="2" s="1"/>
  <c r="BI158" i="2"/>
  <c r="BK158" i="2" s="1"/>
  <c r="BF158" i="2"/>
  <c r="BH158" i="2" s="1"/>
  <c r="BE158" i="2"/>
  <c r="AZ158" i="2"/>
  <c r="BB158" i="2" s="1"/>
  <c r="AW158" i="2"/>
  <c r="AY158" i="2" s="1"/>
  <c r="AT158" i="2"/>
  <c r="AV158" i="2" s="1"/>
  <c r="AQ158" i="2"/>
  <c r="AS158" i="2" s="1"/>
  <c r="AN158" i="2"/>
  <c r="AP158" i="2" s="1"/>
  <c r="AK158" i="2"/>
  <c r="AM158" i="2" s="1"/>
  <c r="AH158" i="2"/>
  <c r="AJ158" i="2" s="1"/>
  <c r="AE158" i="2"/>
  <c r="AG158" i="2" s="1"/>
  <c r="AB158" i="2"/>
  <c r="AD158" i="2" s="1"/>
  <c r="Y158" i="2"/>
  <c r="AA158" i="2" s="1"/>
  <c r="V158" i="2"/>
  <c r="X158" i="2" s="1"/>
  <c r="S158" i="2"/>
  <c r="U158" i="2" s="1"/>
  <c r="P158" i="2"/>
  <c r="R158" i="2" s="1"/>
  <c r="M158" i="2"/>
  <c r="O158" i="2" s="1"/>
  <c r="J158" i="2"/>
  <c r="L158" i="2" s="1"/>
  <c r="G158" i="2"/>
  <c r="G150" i="2"/>
  <c r="J150" i="2"/>
  <c r="L150" i="2" s="1"/>
  <c r="M150" i="2"/>
  <c r="O150" i="2" s="1"/>
  <c r="P150" i="2"/>
  <c r="R150" i="2" s="1"/>
  <c r="S150" i="2"/>
  <c r="U150" i="2" s="1"/>
  <c r="V150" i="2"/>
  <c r="X150" i="2" s="1"/>
  <c r="Y150" i="2"/>
  <c r="AA150" i="2" s="1"/>
  <c r="AB150" i="2"/>
  <c r="AD150" i="2" s="1"/>
  <c r="AE150" i="2"/>
  <c r="AG150" i="2" s="1"/>
  <c r="AH150" i="2"/>
  <c r="AJ150" i="2" s="1"/>
  <c r="AK150" i="2"/>
  <c r="AM150" i="2" s="1"/>
  <c r="AN150" i="2"/>
  <c r="AP150" i="2" s="1"/>
  <c r="AQ150" i="2"/>
  <c r="AS150" i="2" s="1"/>
  <c r="AT150" i="2"/>
  <c r="AV150" i="2" s="1"/>
  <c r="AW150" i="2"/>
  <c r="AY150" i="2" s="1"/>
  <c r="AZ150" i="2"/>
  <c r="BB150" i="2" s="1"/>
  <c r="BC150" i="2"/>
  <c r="BE150" i="2" s="1"/>
  <c r="BF150" i="2"/>
  <c r="BH150" i="2" s="1"/>
  <c r="BI150" i="2"/>
  <c r="BK150" i="2" s="1"/>
  <c r="BL150" i="2"/>
  <c r="BN150" i="2" s="1"/>
  <c r="BO150" i="2"/>
  <c r="BQ150" i="2" s="1"/>
  <c r="BR150" i="2"/>
  <c r="BT150" i="2" s="1"/>
  <c r="BU150" i="2"/>
  <c r="BW150" i="2" s="1"/>
  <c r="BX150" i="2"/>
  <c r="BZ150" i="2" s="1"/>
  <c r="CA150" i="2"/>
  <c r="CC150" i="2" s="1"/>
  <c r="CD150" i="2"/>
  <c r="CF150" i="2" s="1"/>
  <c r="CI150" i="2"/>
  <c r="CJ150" i="2"/>
  <c r="CL150" i="2" s="1"/>
  <c r="CM150" i="2"/>
  <c r="CO150" i="2" s="1"/>
  <c r="CR150" i="2"/>
  <c r="G151" i="2"/>
  <c r="J151" i="2"/>
  <c r="L151" i="2" s="1"/>
  <c r="M151" i="2"/>
  <c r="O151" i="2" s="1"/>
  <c r="P151" i="2"/>
  <c r="R151" i="2" s="1"/>
  <c r="S151" i="2"/>
  <c r="U151" i="2" s="1"/>
  <c r="V151" i="2"/>
  <c r="X151" i="2" s="1"/>
  <c r="Y151" i="2"/>
  <c r="AA151" i="2" s="1"/>
  <c r="AB151" i="2"/>
  <c r="AD151" i="2" s="1"/>
  <c r="AE151" i="2"/>
  <c r="AG151" i="2" s="1"/>
  <c r="AH151" i="2"/>
  <c r="AJ151" i="2" s="1"/>
  <c r="AK151" i="2"/>
  <c r="AM151" i="2" s="1"/>
  <c r="AN151" i="2"/>
  <c r="AP151" i="2" s="1"/>
  <c r="AQ151" i="2"/>
  <c r="AS151" i="2" s="1"/>
  <c r="AT151" i="2"/>
  <c r="AV151" i="2" s="1"/>
  <c r="AW151" i="2"/>
  <c r="AY151" i="2" s="1"/>
  <c r="AZ151" i="2"/>
  <c r="BB151" i="2" s="1"/>
  <c r="BC151" i="2"/>
  <c r="BE151" i="2" s="1"/>
  <c r="BF151" i="2"/>
  <c r="BH151" i="2" s="1"/>
  <c r="BI151" i="2"/>
  <c r="BK151" i="2" s="1"/>
  <c r="BL151" i="2"/>
  <c r="BN151" i="2" s="1"/>
  <c r="BO151" i="2"/>
  <c r="BQ151" i="2" s="1"/>
  <c r="BR151" i="2"/>
  <c r="BT151" i="2" s="1"/>
  <c r="BU151" i="2"/>
  <c r="BW151" i="2" s="1"/>
  <c r="BX151" i="2"/>
  <c r="BZ151" i="2" s="1"/>
  <c r="CA151" i="2"/>
  <c r="CC151" i="2" s="1"/>
  <c r="CD151" i="2"/>
  <c r="CF151" i="2" s="1"/>
  <c r="CI151" i="2"/>
  <c r="CJ151" i="2"/>
  <c r="CL151" i="2" s="1"/>
  <c r="CM151" i="2"/>
  <c r="CO151" i="2" s="1"/>
  <c r="CR151" i="2"/>
  <c r="G152" i="2"/>
  <c r="J152" i="2"/>
  <c r="L152" i="2" s="1"/>
  <c r="M152" i="2"/>
  <c r="O152" i="2" s="1"/>
  <c r="P152" i="2"/>
  <c r="R152" i="2" s="1"/>
  <c r="S152" i="2"/>
  <c r="U152" i="2" s="1"/>
  <c r="V152" i="2"/>
  <c r="X152" i="2" s="1"/>
  <c r="Y152" i="2"/>
  <c r="AA152" i="2" s="1"/>
  <c r="AB152" i="2"/>
  <c r="AD152" i="2" s="1"/>
  <c r="AE152" i="2"/>
  <c r="AG152" i="2" s="1"/>
  <c r="AH152" i="2"/>
  <c r="AJ152" i="2" s="1"/>
  <c r="AK152" i="2"/>
  <c r="AM152" i="2" s="1"/>
  <c r="AN152" i="2"/>
  <c r="AP152" i="2" s="1"/>
  <c r="AQ152" i="2"/>
  <c r="AS152" i="2" s="1"/>
  <c r="AT152" i="2"/>
  <c r="AV152" i="2" s="1"/>
  <c r="AW152" i="2"/>
  <c r="AY152" i="2" s="1"/>
  <c r="AZ152" i="2"/>
  <c r="BB152" i="2" s="1"/>
  <c r="BC152" i="2"/>
  <c r="BE152" i="2" s="1"/>
  <c r="BF152" i="2"/>
  <c r="BH152" i="2" s="1"/>
  <c r="BI152" i="2"/>
  <c r="BK152" i="2" s="1"/>
  <c r="BL152" i="2"/>
  <c r="BN152" i="2" s="1"/>
  <c r="BO152" i="2"/>
  <c r="BQ152" i="2" s="1"/>
  <c r="BR152" i="2"/>
  <c r="BT152" i="2" s="1"/>
  <c r="BU152" i="2"/>
  <c r="BW152" i="2" s="1"/>
  <c r="BX152" i="2"/>
  <c r="BZ152" i="2" s="1"/>
  <c r="CA152" i="2"/>
  <c r="CC152" i="2" s="1"/>
  <c r="CD152" i="2"/>
  <c r="CF152" i="2" s="1"/>
  <c r="CI152" i="2"/>
  <c r="CJ152" i="2"/>
  <c r="CL152" i="2" s="1"/>
  <c r="CM152" i="2"/>
  <c r="CO152" i="2" s="1"/>
  <c r="CR152" i="2"/>
  <c r="G153" i="2"/>
  <c r="J153" i="2"/>
  <c r="L153" i="2" s="1"/>
  <c r="M153" i="2"/>
  <c r="O153" i="2" s="1"/>
  <c r="P153" i="2"/>
  <c r="R153" i="2" s="1"/>
  <c r="S153" i="2"/>
  <c r="U153" i="2" s="1"/>
  <c r="V153" i="2"/>
  <c r="X153" i="2" s="1"/>
  <c r="Y153" i="2"/>
  <c r="AA153" i="2" s="1"/>
  <c r="AB153" i="2"/>
  <c r="AD153" i="2" s="1"/>
  <c r="AE153" i="2"/>
  <c r="AG153" i="2" s="1"/>
  <c r="AH153" i="2"/>
  <c r="AJ153" i="2" s="1"/>
  <c r="AK153" i="2"/>
  <c r="AM153" i="2" s="1"/>
  <c r="AN153" i="2"/>
  <c r="AP153" i="2" s="1"/>
  <c r="AQ153" i="2"/>
  <c r="AS153" i="2" s="1"/>
  <c r="AT153" i="2"/>
  <c r="AV153" i="2" s="1"/>
  <c r="AW153" i="2"/>
  <c r="AY153" i="2" s="1"/>
  <c r="AZ153" i="2"/>
  <c r="BB153" i="2" s="1"/>
  <c r="BC153" i="2"/>
  <c r="BE153" i="2" s="1"/>
  <c r="BF153" i="2"/>
  <c r="BH153" i="2" s="1"/>
  <c r="BI153" i="2"/>
  <c r="BK153" i="2" s="1"/>
  <c r="BL153" i="2"/>
  <c r="BN153" i="2" s="1"/>
  <c r="BO153" i="2"/>
  <c r="BQ153" i="2" s="1"/>
  <c r="BR153" i="2"/>
  <c r="BT153" i="2" s="1"/>
  <c r="BU153" i="2"/>
  <c r="BW153" i="2" s="1"/>
  <c r="BX153" i="2"/>
  <c r="BZ153" i="2" s="1"/>
  <c r="CA153" i="2"/>
  <c r="CC153" i="2" s="1"/>
  <c r="CD153" i="2"/>
  <c r="CF153" i="2" s="1"/>
  <c r="CI153" i="2"/>
  <c r="CJ153" i="2"/>
  <c r="CL153" i="2" s="1"/>
  <c r="CM153" i="2"/>
  <c r="CO153" i="2" s="1"/>
  <c r="CR153" i="2"/>
  <c r="G154" i="2"/>
  <c r="I154" i="2" s="1"/>
  <c r="J154" i="2"/>
  <c r="L154" i="2" s="1"/>
  <c r="M154" i="2"/>
  <c r="O154" i="2" s="1"/>
  <c r="P154" i="2"/>
  <c r="R154" i="2" s="1"/>
  <c r="S154" i="2"/>
  <c r="U154" i="2" s="1"/>
  <c r="V154" i="2"/>
  <c r="X154" i="2" s="1"/>
  <c r="Y154" i="2"/>
  <c r="AA154" i="2" s="1"/>
  <c r="AB154" i="2"/>
  <c r="AD154" i="2" s="1"/>
  <c r="AE154" i="2"/>
  <c r="AG154" i="2" s="1"/>
  <c r="AH154" i="2"/>
  <c r="AJ154" i="2" s="1"/>
  <c r="AK154" i="2"/>
  <c r="AM154" i="2" s="1"/>
  <c r="AN154" i="2"/>
  <c r="AP154" i="2" s="1"/>
  <c r="AQ154" i="2"/>
  <c r="AS154" i="2" s="1"/>
  <c r="AT154" i="2"/>
  <c r="AV154" i="2" s="1"/>
  <c r="AW154" i="2"/>
  <c r="AY154" i="2" s="1"/>
  <c r="AZ154" i="2"/>
  <c r="BB154" i="2" s="1"/>
  <c r="BE154" i="2"/>
  <c r="BF154" i="2"/>
  <c r="BH154" i="2" s="1"/>
  <c r="BI154" i="2"/>
  <c r="BK154" i="2" s="1"/>
  <c r="BL154" i="2"/>
  <c r="BN154" i="2" s="1"/>
  <c r="BO154" i="2"/>
  <c r="BQ154" i="2" s="1"/>
  <c r="BR154" i="2"/>
  <c r="BT154" i="2" s="1"/>
  <c r="BU154" i="2"/>
  <c r="BW154" i="2" s="1"/>
  <c r="BX154" i="2"/>
  <c r="BZ154" i="2" s="1"/>
  <c r="CA154" i="2"/>
  <c r="CC154" i="2" s="1"/>
  <c r="CD154" i="2"/>
  <c r="CF154" i="2" s="1"/>
  <c r="CI154" i="2"/>
  <c r="CJ154" i="2"/>
  <c r="CL154" i="2" s="1"/>
  <c r="CM154" i="2"/>
  <c r="CO154" i="2" s="1"/>
  <c r="CR154" i="2"/>
  <c r="G155" i="2"/>
  <c r="J155" i="2"/>
  <c r="L155" i="2" s="1"/>
  <c r="M155" i="2"/>
  <c r="O155" i="2" s="1"/>
  <c r="P155" i="2"/>
  <c r="R155" i="2" s="1"/>
  <c r="S155" i="2"/>
  <c r="U155" i="2" s="1"/>
  <c r="V155" i="2"/>
  <c r="X155" i="2" s="1"/>
  <c r="Y155" i="2"/>
  <c r="AA155" i="2" s="1"/>
  <c r="AB155" i="2"/>
  <c r="AD155" i="2" s="1"/>
  <c r="AE155" i="2"/>
  <c r="AG155" i="2" s="1"/>
  <c r="AH155" i="2"/>
  <c r="AJ155" i="2" s="1"/>
  <c r="AK155" i="2"/>
  <c r="AM155" i="2" s="1"/>
  <c r="AN155" i="2"/>
  <c r="AP155" i="2" s="1"/>
  <c r="AQ155" i="2"/>
  <c r="AS155" i="2" s="1"/>
  <c r="AT155" i="2"/>
  <c r="AV155" i="2" s="1"/>
  <c r="AW155" i="2"/>
  <c r="AY155" i="2" s="1"/>
  <c r="AZ155" i="2"/>
  <c r="BB155" i="2" s="1"/>
  <c r="BE155" i="2"/>
  <c r="BF155" i="2"/>
  <c r="BH155" i="2" s="1"/>
  <c r="BI155" i="2"/>
  <c r="BK155" i="2" s="1"/>
  <c r="BL155" i="2"/>
  <c r="BN155" i="2" s="1"/>
  <c r="BO155" i="2"/>
  <c r="BQ155" i="2" s="1"/>
  <c r="BR155" i="2"/>
  <c r="BT155" i="2" s="1"/>
  <c r="BU155" i="2"/>
  <c r="BW155" i="2" s="1"/>
  <c r="BX155" i="2"/>
  <c r="BZ155" i="2" s="1"/>
  <c r="CA155" i="2"/>
  <c r="CC155" i="2" s="1"/>
  <c r="CD155" i="2"/>
  <c r="CF155" i="2" s="1"/>
  <c r="CI155" i="2"/>
  <c r="CJ155" i="2"/>
  <c r="CL155" i="2" s="1"/>
  <c r="CM155" i="2"/>
  <c r="CO155" i="2" s="1"/>
  <c r="CR155" i="2"/>
  <c r="G156" i="2"/>
  <c r="J156" i="2"/>
  <c r="L156" i="2" s="1"/>
  <c r="M156" i="2"/>
  <c r="O156" i="2" s="1"/>
  <c r="P156" i="2"/>
  <c r="R156" i="2" s="1"/>
  <c r="S156" i="2"/>
  <c r="U156" i="2" s="1"/>
  <c r="V156" i="2"/>
  <c r="X156" i="2" s="1"/>
  <c r="Y156" i="2"/>
  <c r="AA156" i="2" s="1"/>
  <c r="AB156" i="2"/>
  <c r="AD156" i="2" s="1"/>
  <c r="AE156" i="2"/>
  <c r="AG156" i="2" s="1"/>
  <c r="AH156" i="2"/>
  <c r="AJ156" i="2" s="1"/>
  <c r="AK156" i="2"/>
  <c r="AM156" i="2" s="1"/>
  <c r="AN156" i="2"/>
  <c r="AP156" i="2" s="1"/>
  <c r="AQ156" i="2"/>
  <c r="AS156" i="2" s="1"/>
  <c r="AT156" i="2"/>
  <c r="AV156" i="2" s="1"/>
  <c r="AW156" i="2"/>
  <c r="AY156" i="2" s="1"/>
  <c r="AZ156" i="2"/>
  <c r="BB156" i="2" s="1"/>
  <c r="BE156" i="2"/>
  <c r="BF156" i="2"/>
  <c r="BH156" i="2" s="1"/>
  <c r="BI156" i="2"/>
  <c r="BK156" i="2" s="1"/>
  <c r="BL156" i="2"/>
  <c r="BN156" i="2" s="1"/>
  <c r="BO156" i="2"/>
  <c r="BQ156" i="2" s="1"/>
  <c r="BR156" i="2"/>
  <c r="BT156" i="2" s="1"/>
  <c r="BU156" i="2"/>
  <c r="BW156" i="2" s="1"/>
  <c r="BX156" i="2"/>
  <c r="BZ156" i="2" s="1"/>
  <c r="CA156" i="2"/>
  <c r="CC156" i="2" s="1"/>
  <c r="CD156" i="2"/>
  <c r="CF156" i="2" s="1"/>
  <c r="CI156" i="2"/>
  <c r="CJ156" i="2"/>
  <c r="CL156" i="2" s="1"/>
  <c r="CM156" i="2"/>
  <c r="CO156" i="2" s="1"/>
  <c r="CR156" i="2"/>
  <c r="G157" i="2"/>
  <c r="J157" i="2"/>
  <c r="L157" i="2" s="1"/>
  <c r="M157" i="2"/>
  <c r="O157" i="2" s="1"/>
  <c r="P157" i="2"/>
  <c r="R157" i="2" s="1"/>
  <c r="S157" i="2"/>
  <c r="U157" i="2" s="1"/>
  <c r="V157" i="2"/>
  <c r="X157" i="2" s="1"/>
  <c r="Y157" i="2"/>
  <c r="AA157" i="2" s="1"/>
  <c r="AB157" i="2"/>
  <c r="AD157" i="2" s="1"/>
  <c r="AE157" i="2"/>
  <c r="AG157" i="2" s="1"/>
  <c r="AH157" i="2"/>
  <c r="AJ157" i="2" s="1"/>
  <c r="AK157" i="2"/>
  <c r="AM157" i="2" s="1"/>
  <c r="AN157" i="2"/>
  <c r="AP157" i="2" s="1"/>
  <c r="AQ157" i="2"/>
  <c r="AS157" i="2" s="1"/>
  <c r="AT157" i="2"/>
  <c r="AV157" i="2" s="1"/>
  <c r="AW157" i="2"/>
  <c r="AY157" i="2" s="1"/>
  <c r="AZ157" i="2"/>
  <c r="BB157" i="2" s="1"/>
  <c r="BE157" i="2"/>
  <c r="BF157" i="2"/>
  <c r="BH157" i="2" s="1"/>
  <c r="BI157" i="2"/>
  <c r="BK157" i="2" s="1"/>
  <c r="BL157" i="2"/>
  <c r="BN157" i="2" s="1"/>
  <c r="BO157" i="2"/>
  <c r="BQ157" i="2" s="1"/>
  <c r="BR157" i="2"/>
  <c r="BT157" i="2" s="1"/>
  <c r="BU157" i="2"/>
  <c r="BW157" i="2" s="1"/>
  <c r="BX157" i="2"/>
  <c r="BZ157" i="2" s="1"/>
  <c r="CA157" i="2"/>
  <c r="CC157" i="2" s="1"/>
  <c r="CD157" i="2"/>
  <c r="CF157" i="2" s="1"/>
  <c r="CI157" i="2"/>
  <c r="CJ157" i="2"/>
  <c r="CL157" i="2" s="1"/>
  <c r="CM157" i="2"/>
  <c r="CO157" i="2" s="1"/>
  <c r="CR157" i="2"/>
  <c r="CR149" i="2"/>
  <c r="CM149" i="2"/>
  <c r="CO149" i="2" s="1"/>
  <c r="CJ149" i="2"/>
  <c r="CL149" i="2" s="1"/>
  <c r="CI149" i="2"/>
  <c r="CD149" i="2"/>
  <c r="CF149" i="2" s="1"/>
  <c r="CA149" i="2"/>
  <c r="CC149" i="2" s="1"/>
  <c r="BX149" i="2"/>
  <c r="BZ149" i="2" s="1"/>
  <c r="BU149" i="2"/>
  <c r="BW149" i="2" s="1"/>
  <c r="BR149" i="2"/>
  <c r="BT149" i="2" s="1"/>
  <c r="BO149" i="2"/>
  <c r="BQ149" i="2" s="1"/>
  <c r="BL149" i="2"/>
  <c r="BN149" i="2" s="1"/>
  <c r="BI149" i="2"/>
  <c r="BK149" i="2" s="1"/>
  <c r="BF149" i="2"/>
  <c r="BH149" i="2" s="1"/>
  <c r="BC149" i="2"/>
  <c r="BE149" i="2" s="1"/>
  <c r="AZ149" i="2"/>
  <c r="BB149" i="2" s="1"/>
  <c r="AW149" i="2"/>
  <c r="AY149" i="2" s="1"/>
  <c r="AT149" i="2"/>
  <c r="AV149" i="2" s="1"/>
  <c r="AQ149" i="2"/>
  <c r="AS149" i="2" s="1"/>
  <c r="AN149" i="2"/>
  <c r="AP149" i="2" s="1"/>
  <c r="AK149" i="2"/>
  <c r="AM149" i="2" s="1"/>
  <c r="AH149" i="2"/>
  <c r="AJ149" i="2" s="1"/>
  <c r="AE149" i="2"/>
  <c r="AG149" i="2" s="1"/>
  <c r="AB149" i="2"/>
  <c r="AD149" i="2" s="1"/>
  <c r="Y149" i="2"/>
  <c r="AA149" i="2" s="1"/>
  <c r="V149" i="2"/>
  <c r="X149" i="2" s="1"/>
  <c r="S149" i="2"/>
  <c r="U149" i="2" s="1"/>
  <c r="P149" i="2"/>
  <c r="R149" i="2" s="1"/>
  <c r="M149" i="2"/>
  <c r="O149" i="2" s="1"/>
  <c r="J149" i="2"/>
  <c r="L149" i="2" s="1"/>
  <c r="G149" i="2"/>
  <c r="G148" i="2"/>
  <c r="J148" i="2"/>
  <c r="L148" i="2" s="1"/>
  <c r="M148" i="2"/>
  <c r="O148" i="2" s="1"/>
  <c r="P148" i="2"/>
  <c r="R148" i="2" s="1"/>
  <c r="S148" i="2"/>
  <c r="U148" i="2" s="1"/>
  <c r="V148" i="2"/>
  <c r="X148" i="2" s="1"/>
  <c r="Y148" i="2"/>
  <c r="AA148" i="2" s="1"/>
  <c r="AB148" i="2"/>
  <c r="AD148" i="2" s="1"/>
  <c r="AE148" i="2"/>
  <c r="AG148" i="2" s="1"/>
  <c r="AH148" i="2"/>
  <c r="AJ148" i="2" s="1"/>
  <c r="AK148" i="2"/>
  <c r="AM148" i="2" s="1"/>
  <c r="AN148" i="2"/>
  <c r="AP148" i="2" s="1"/>
  <c r="AQ148" i="2"/>
  <c r="AS148" i="2" s="1"/>
  <c r="AT148" i="2"/>
  <c r="AV148" i="2" s="1"/>
  <c r="AW148" i="2"/>
  <c r="AY148" i="2" s="1"/>
  <c r="BB148" i="2"/>
  <c r="BC148" i="2"/>
  <c r="BE148" i="2" s="1"/>
  <c r="BF148" i="2"/>
  <c r="BH148" i="2" s="1"/>
  <c r="BI148" i="2"/>
  <c r="BK148" i="2" s="1"/>
  <c r="BL148" i="2"/>
  <c r="BN148" i="2" s="1"/>
  <c r="BO148" i="2"/>
  <c r="BQ148" i="2" s="1"/>
  <c r="BR148" i="2"/>
  <c r="BT148" i="2" s="1"/>
  <c r="BU148" i="2"/>
  <c r="BW148" i="2" s="1"/>
  <c r="BX148" i="2"/>
  <c r="BZ148" i="2" s="1"/>
  <c r="CA148" i="2"/>
  <c r="CC148" i="2" s="1"/>
  <c r="CD148" i="2"/>
  <c r="CF148" i="2" s="1"/>
  <c r="CI148" i="2"/>
  <c r="CJ148" i="2"/>
  <c r="CL148" i="2" s="1"/>
  <c r="CM148" i="2"/>
  <c r="CO148" i="2" s="1"/>
  <c r="CR148" i="2"/>
  <c r="I152" i="2" l="1"/>
  <c r="D152" i="2"/>
  <c r="F152" i="2" s="1"/>
  <c r="I156" i="2"/>
  <c r="D156" i="2"/>
  <c r="F156" i="2" s="1"/>
  <c r="I157" i="2"/>
  <c r="D157" i="2"/>
  <c r="F157" i="2" s="1"/>
  <c r="I153" i="2"/>
  <c r="D153" i="2"/>
  <c r="F153" i="2" s="1"/>
  <c r="I159" i="2"/>
  <c r="D159" i="2"/>
  <c r="F159" i="2" s="1"/>
  <c r="D154" i="2"/>
  <c r="F154" i="2" s="1"/>
  <c r="D150" i="2"/>
  <c r="F150" i="2" s="1"/>
  <c r="D161" i="2"/>
  <c r="F161" i="2" s="1"/>
  <c r="I158" i="2"/>
  <c r="D158" i="2"/>
  <c r="F158" i="2" s="1"/>
  <c r="D148" i="2"/>
  <c r="F148" i="2" s="1"/>
  <c r="I155" i="2"/>
  <c r="D155" i="2"/>
  <c r="F155" i="2" s="1"/>
  <c r="I151" i="2"/>
  <c r="D151" i="2"/>
  <c r="F151" i="2" s="1"/>
  <c r="D160" i="2"/>
  <c r="F160" i="2" s="1"/>
  <c r="D149" i="2"/>
  <c r="F149" i="2" s="1"/>
  <c r="I161" i="2"/>
  <c r="I160" i="2"/>
  <c r="I150" i="2"/>
  <c r="I149" i="2"/>
  <c r="I148" i="2"/>
  <c r="G147" i="2" l="1"/>
  <c r="J147" i="2"/>
  <c r="L147" i="2" s="1"/>
  <c r="M147" i="2"/>
  <c r="O147" i="2" s="1"/>
  <c r="P147" i="2"/>
  <c r="R147" i="2" s="1"/>
  <c r="S147" i="2"/>
  <c r="U147" i="2" s="1"/>
  <c r="V147" i="2"/>
  <c r="X147" i="2" s="1"/>
  <c r="Y147" i="2"/>
  <c r="AA147" i="2" s="1"/>
  <c r="AB147" i="2"/>
  <c r="AD147" i="2" s="1"/>
  <c r="AE147" i="2"/>
  <c r="AG147" i="2" s="1"/>
  <c r="AH147" i="2"/>
  <c r="AJ147" i="2" s="1"/>
  <c r="AK147" i="2"/>
  <c r="AM147" i="2" s="1"/>
  <c r="AN147" i="2"/>
  <c r="AP147" i="2" s="1"/>
  <c r="AQ147" i="2"/>
  <c r="AS147" i="2" s="1"/>
  <c r="AT147" i="2"/>
  <c r="AV147" i="2" s="1"/>
  <c r="AW147" i="2"/>
  <c r="AY147" i="2" s="1"/>
  <c r="AZ147" i="2"/>
  <c r="BB147" i="2" s="1"/>
  <c r="BC147" i="2"/>
  <c r="BE147" i="2" s="1"/>
  <c r="BF147" i="2"/>
  <c r="BH147" i="2" s="1"/>
  <c r="BI147" i="2"/>
  <c r="BK147" i="2" s="1"/>
  <c r="BL147" i="2"/>
  <c r="BN147" i="2" s="1"/>
  <c r="BO147" i="2"/>
  <c r="BQ147" i="2" s="1"/>
  <c r="BR147" i="2"/>
  <c r="BT147" i="2" s="1"/>
  <c r="BU147" i="2"/>
  <c r="BW147" i="2" s="1"/>
  <c r="BX147" i="2"/>
  <c r="BZ147" i="2" s="1"/>
  <c r="CA147" i="2"/>
  <c r="CC147" i="2" s="1"/>
  <c r="CD147" i="2"/>
  <c r="CF147" i="2" s="1"/>
  <c r="CI147" i="2"/>
  <c r="CJ147" i="2"/>
  <c r="CL147" i="2" s="1"/>
  <c r="CM147" i="2"/>
  <c r="CO147" i="2" s="1"/>
  <c r="CR147" i="2"/>
  <c r="G146" i="2"/>
  <c r="J146" i="2"/>
  <c r="L146" i="2" s="1"/>
  <c r="M146" i="2"/>
  <c r="O146" i="2" s="1"/>
  <c r="P146" i="2"/>
  <c r="R146" i="2" s="1"/>
  <c r="S146" i="2"/>
  <c r="U146" i="2" s="1"/>
  <c r="V146" i="2"/>
  <c r="X146" i="2" s="1"/>
  <c r="Y146" i="2"/>
  <c r="AA146" i="2" s="1"/>
  <c r="AB146" i="2"/>
  <c r="AD146" i="2" s="1"/>
  <c r="AE146" i="2"/>
  <c r="AG146" i="2" s="1"/>
  <c r="AH146" i="2"/>
  <c r="AJ146" i="2" s="1"/>
  <c r="AK146" i="2"/>
  <c r="AM146" i="2" s="1"/>
  <c r="AN146" i="2"/>
  <c r="AP146" i="2" s="1"/>
  <c r="AQ146" i="2"/>
  <c r="AS146" i="2" s="1"/>
  <c r="AT146" i="2"/>
  <c r="AV146" i="2" s="1"/>
  <c r="AW146" i="2"/>
  <c r="AY146" i="2" s="1"/>
  <c r="AZ146" i="2"/>
  <c r="BB146" i="2" s="1"/>
  <c r="BC146" i="2"/>
  <c r="BE146" i="2" s="1"/>
  <c r="BF146" i="2"/>
  <c r="BH146" i="2" s="1"/>
  <c r="BI146" i="2"/>
  <c r="BK146" i="2" s="1"/>
  <c r="BL146" i="2"/>
  <c r="BN146" i="2" s="1"/>
  <c r="BO146" i="2"/>
  <c r="BQ146" i="2" s="1"/>
  <c r="BR146" i="2"/>
  <c r="BT146" i="2" s="1"/>
  <c r="BU146" i="2"/>
  <c r="BW146" i="2" s="1"/>
  <c r="BX146" i="2"/>
  <c r="BZ146" i="2" s="1"/>
  <c r="CA146" i="2"/>
  <c r="CC146" i="2" s="1"/>
  <c r="CD146" i="2"/>
  <c r="CF146" i="2" s="1"/>
  <c r="CI146" i="2"/>
  <c r="CJ146" i="2"/>
  <c r="CL146" i="2" s="1"/>
  <c r="CM146" i="2"/>
  <c r="CO146" i="2" s="1"/>
  <c r="CR146" i="2"/>
  <c r="G143" i="2"/>
  <c r="J143" i="2"/>
  <c r="L143" i="2" s="1"/>
  <c r="M143" i="2"/>
  <c r="O143" i="2" s="1"/>
  <c r="P143" i="2"/>
  <c r="R143" i="2" s="1"/>
  <c r="S143" i="2"/>
  <c r="U143" i="2" s="1"/>
  <c r="V143" i="2"/>
  <c r="X143" i="2" s="1"/>
  <c r="Y143" i="2"/>
  <c r="AA143" i="2" s="1"/>
  <c r="AB143" i="2"/>
  <c r="AD143" i="2" s="1"/>
  <c r="AE143" i="2"/>
  <c r="AG143" i="2" s="1"/>
  <c r="AH143" i="2"/>
  <c r="AJ143" i="2" s="1"/>
  <c r="AK143" i="2"/>
  <c r="AM143" i="2" s="1"/>
  <c r="AN143" i="2"/>
  <c r="AP143" i="2" s="1"/>
  <c r="AQ143" i="2"/>
  <c r="AS143" i="2" s="1"/>
  <c r="AT143" i="2"/>
  <c r="AV143" i="2" s="1"/>
  <c r="AW143" i="2"/>
  <c r="AY143" i="2" s="1"/>
  <c r="AZ143" i="2"/>
  <c r="BB143" i="2" s="1"/>
  <c r="BC143" i="2"/>
  <c r="BE143" i="2" s="1"/>
  <c r="BF143" i="2"/>
  <c r="BH143" i="2" s="1"/>
  <c r="BI143" i="2"/>
  <c r="BK143" i="2" s="1"/>
  <c r="BL143" i="2"/>
  <c r="BN143" i="2" s="1"/>
  <c r="BO143" i="2"/>
  <c r="BQ143" i="2" s="1"/>
  <c r="BR143" i="2"/>
  <c r="BT143" i="2" s="1"/>
  <c r="BU143" i="2"/>
  <c r="BW143" i="2" s="1"/>
  <c r="BX143" i="2"/>
  <c r="BZ143" i="2" s="1"/>
  <c r="CA143" i="2"/>
  <c r="CC143" i="2" s="1"/>
  <c r="CD143" i="2"/>
  <c r="CF143" i="2" s="1"/>
  <c r="CI143" i="2"/>
  <c r="CJ143" i="2"/>
  <c r="CL143" i="2" s="1"/>
  <c r="CM143" i="2"/>
  <c r="CO143" i="2" s="1"/>
  <c r="CR143" i="2"/>
  <c r="G144" i="2"/>
  <c r="J144" i="2"/>
  <c r="L144" i="2" s="1"/>
  <c r="M144" i="2"/>
  <c r="O144" i="2" s="1"/>
  <c r="P144" i="2"/>
  <c r="R144" i="2" s="1"/>
  <c r="S144" i="2"/>
  <c r="U144" i="2" s="1"/>
  <c r="V144" i="2"/>
  <c r="X144" i="2" s="1"/>
  <c r="Y144" i="2"/>
  <c r="AA144" i="2" s="1"/>
  <c r="AB144" i="2"/>
  <c r="AD144" i="2" s="1"/>
  <c r="AE144" i="2"/>
  <c r="AG144" i="2" s="1"/>
  <c r="AH144" i="2"/>
  <c r="AJ144" i="2" s="1"/>
  <c r="AK144" i="2"/>
  <c r="AM144" i="2" s="1"/>
  <c r="AN144" i="2"/>
  <c r="AP144" i="2" s="1"/>
  <c r="AQ144" i="2"/>
  <c r="AS144" i="2" s="1"/>
  <c r="AT144" i="2"/>
  <c r="AV144" i="2" s="1"/>
  <c r="AW144" i="2"/>
  <c r="AY144" i="2" s="1"/>
  <c r="AZ144" i="2"/>
  <c r="BB144" i="2" s="1"/>
  <c r="BC144" i="2"/>
  <c r="BE144" i="2" s="1"/>
  <c r="BF144" i="2"/>
  <c r="BH144" i="2" s="1"/>
  <c r="BI144" i="2"/>
  <c r="BK144" i="2" s="1"/>
  <c r="BL144" i="2"/>
  <c r="BN144" i="2" s="1"/>
  <c r="BO144" i="2"/>
  <c r="BQ144" i="2" s="1"/>
  <c r="BR144" i="2"/>
  <c r="BT144" i="2" s="1"/>
  <c r="BU144" i="2"/>
  <c r="BW144" i="2" s="1"/>
  <c r="BX144" i="2"/>
  <c r="BZ144" i="2" s="1"/>
  <c r="CA144" i="2"/>
  <c r="CC144" i="2" s="1"/>
  <c r="CD144" i="2"/>
  <c r="CF144" i="2" s="1"/>
  <c r="CI144" i="2"/>
  <c r="CJ144" i="2"/>
  <c r="CL144" i="2" s="1"/>
  <c r="CM144" i="2"/>
  <c r="CO144" i="2" s="1"/>
  <c r="CR144" i="2"/>
  <c r="G145" i="2"/>
  <c r="J145" i="2"/>
  <c r="L145" i="2" s="1"/>
  <c r="M145" i="2"/>
  <c r="O145" i="2" s="1"/>
  <c r="P145" i="2"/>
  <c r="R145" i="2" s="1"/>
  <c r="S145" i="2"/>
  <c r="U145" i="2" s="1"/>
  <c r="V145" i="2"/>
  <c r="X145" i="2" s="1"/>
  <c r="Y145" i="2"/>
  <c r="AA145" i="2" s="1"/>
  <c r="AB145" i="2"/>
  <c r="AD145" i="2" s="1"/>
  <c r="AE145" i="2"/>
  <c r="AG145" i="2" s="1"/>
  <c r="AH145" i="2"/>
  <c r="AJ145" i="2" s="1"/>
  <c r="AK145" i="2"/>
  <c r="AM145" i="2" s="1"/>
  <c r="AN145" i="2"/>
  <c r="AP145" i="2" s="1"/>
  <c r="AQ145" i="2"/>
  <c r="AS145" i="2" s="1"/>
  <c r="AT145" i="2"/>
  <c r="AV145" i="2" s="1"/>
  <c r="AW145" i="2"/>
  <c r="AY145" i="2" s="1"/>
  <c r="AZ145" i="2"/>
  <c r="BB145" i="2" s="1"/>
  <c r="BC145" i="2"/>
  <c r="BE145" i="2" s="1"/>
  <c r="BF145" i="2"/>
  <c r="BH145" i="2" s="1"/>
  <c r="BI145" i="2"/>
  <c r="BK145" i="2" s="1"/>
  <c r="BL145" i="2"/>
  <c r="BN145" i="2" s="1"/>
  <c r="BO145" i="2"/>
  <c r="BQ145" i="2" s="1"/>
  <c r="BR145" i="2"/>
  <c r="BT145" i="2" s="1"/>
  <c r="BU145" i="2"/>
  <c r="BW145" i="2" s="1"/>
  <c r="BX145" i="2"/>
  <c r="BZ145" i="2" s="1"/>
  <c r="CA145" i="2"/>
  <c r="CC145" i="2" s="1"/>
  <c r="CD145" i="2"/>
  <c r="CF145" i="2" s="1"/>
  <c r="CI145" i="2"/>
  <c r="CJ145" i="2"/>
  <c r="CL145" i="2" s="1"/>
  <c r="CM145" i="2"/>
  <c r="CO145" i="2" s="1"/>
  <c r="CR145" i="2"/>
  <c r="G132" i="2"/>
  <c r="J132" i="2"/>
  <c r="L132" i="2" s="1"/>
  <c r="M132" i="2"/>
  <c r="O132" i="2" s="1"/>
  <c r="P132" i="2"/>
  <c r="R132" i="2" s="1"/>
  <c r="S132" i="2"/>
  <c r="U132" i="2" s="1"/>
  <c r="V132" i="2"/>
  <c r="X132" i="2" s="1"/>
  <c r="Y132" i="2"/>
  <c r="AA132" i="2" s="1"/>
  <c r="AB132" i="2"/>
  <c r="AD132" i="2" s="1"/>
  <c r="AE132" i="2"/>
  <c r="AG132" i="2" s="1"/>
  <c r="AH132" i="2"/>
  <c r="AJ132" i="2" s="1"/>
  <c r="AK132" i="2"/>
  <c r="AM132" i="2" s="1"/>
  <c r="AN132" i="2"/>
  <c r="AP132" i="2" s="1"/>
  <c r="AQ132" i="2"/>
  <c r="AS132" i="2" s="1"/>
  <c r="AT132" i="2"/>
  <c r="AV132" i="2" s="1"/>
  <c r="AW132" i="2"/>
  <c r="AY132" i="2" s="1"/>
  <c r="AZ132" i="2"/>
  <c r="BB132" i="2" s="1"/>
  <c r="BC132" i="2"/>
  <c r="BE132" i="2" s="1"/>
  <c r="BF132" i="2"/>
  <c r="BH132" i="2" s="1"/>
  <c r="BI132" i="2"/>
  <c r="BK132" i="2" s="1"/>
  <c r="BL132" i="2"/>
  <c r="BN132" i="2" s="1"/>
  <c r="BO132" i="2"/>
  <c r="BQ132" i="2" s="1"/>
  <c r="BR132" i="2"/>
  <c r="BT132" i="2" s="1"/>
  <c r="BU132" i="2"/>
  <c r="BW132" i="2" s="1"/>
  <c r="BX132" i="2"/>
  <c r="BZ132" i="2" s="1"/>
  <c r="CA132" i="2"/>
  <c r="CC132" i="2" s="1"/>
  <c r="CD132" i="2"/>
  <c r="CF132" i="2" s="1"/>
  <c r="CI132" i="2"/>
  <c r="CJ132" i="2"/>
  <c r="CL132" i="2" s="1"/>
  <c r="CM132" i="2"/>
  <c r="CO132" i="2" s="1"/>
  <c r="CR132" i="2"/>
  <c r="G133" i="2"/>
  <c r="J133" i="2"/>
  <c r="L133" i="2" s="1"/>
  <c r="M133" i="2"/>
  <c r="O133" i="2" s="1"/>
  <c r="P133" i="2"/>
  <c r="R133" i="2" s="1"/>
  <c r="S133" i="2"/>
  <c r="U133" i="2" s="1"/>
  <c r="V133" i="2"/>
  <c r="X133" i="2" s="1"/>
  <c r="Y133" i="2"/>
  <c r="AA133" i="2" s="1"/>
  <c r="AB133" i="2"/>
  <c r="AD133" i="2" s="1"/>
  <c r="AE133" i="2"/>
  <c r="AG133" i="2" s="1"/>
  <c r="AH133" i="2"/>
  <c r="AJ133" i="2" s="1"/>
  <c r="AK133" i="2"/>
  <c r="AM133" i="2" s="1"/>
  <c r="AN133" i="2"/>
  <c r="AP133" i="2" s="1"/>
  <c r="AQ133" i="2"/>
  <c r="AS133" i="2" s="1"/>
  <c r="AT133" i="2"/>
  <c r="AV133" i="2" s="1"/>
  <c r="AW133" i="2"/>
  <c r="AY133" i="2" s="1"/>
  <c r="AZ133" i="2"/>
  <c r="BB133" i="2" s="1"/>
  <c r="BC133" i="2"/>
  <c r="BE133" i="2" s="1"/>
  <c r="BF133" i="2"/>
  <c r="BH133" i="2" s="1"/>
  <c r="BI133" i="2"/>
  <c r="BK133" i="2" s="1"/>
  <c r="BL133" i="2"/>
  <c r="BN133" i="2" s="1"/>
  <c r="BO133" i="2"/>
  <c r="BQ133" i="2" s="1"/>
  <c r="BR133" i="2"/>
  <c r="BT133" i="2" s="1"/>
  <c r="BU133" i="2"/>
  <c r="BW133" i="2" s="1"/>
  <c r="BX133" i="2"/>
  <c r="BZ133" i="2" s="1"/>
  <c r="CA133" i="2"/>
  <c r="CC133" i="2" s="1"/>
  <c r="CD133" i="2"/>
  <c r="CF133" i="2" s="1"/>
  <c r="CI133" i="2"/>
  <c r="CJ133" i="2"/>
  <c r="CL133" i="2" s="1"/>
  <c r="CM133" i="2"/>
  <c r="CO133" i="2" s="1"/>
  <c r="CR133" i="2"/>
  <c r="G134" i="2"/>
  <c r="J134" i="2"/>
  <c r="L134" i="2" s="1"/>
  <c r="M134" i="2"/>
  <c r="O134" i="2" s="1"/>
  <c r="P134" i="2"/>
  <c r="R134" i="2" s="1"/>
  <c r="S134" i="2"/>
  <c r="U134" i="2" s="1"/>
  <c r="V134" i="2"/>
  <c r="X134" i="2" s="1"/>
  <c r="Y134" i="2"/>
  <c r="AA134" i="2" s="1"/>
  <c r="AB134" i="2"/>
  <c r="AD134" i="2" s="1"/>
  <c r="AE134" i="2"/>
  <c r="AG134" i="2" s="1"/>
  <c r="AH134" i="2"/>
  <c r="AJ134" i="2" s="1"/>
  <c r="AK134" i="2"/>
  <c r="AM134" i="2" s="1"/>
  <c r="AN134" i="2"/>
  <c r="AP134" i="2" s="1"/>
  <c r="AQ134" i="2"/>
  <c r="AS134" i="2" s="1"/>
  <c r="AT134" i="2"/>
  <c r="AV134" i="2" s="1"/>
  <c r="AW134" i="2"/>
  <c r="AY134" i="2" s="1"/>
  <c r="AZ134" i="2"/>
  <c r="BB134" i="2" s="1"/>
  <c r="BC134" i="2"/>
  <c r="BE134" i="2" s="1"/>
  <c r="BF134" i="2"/>
  <c r="BH134" i="2" s="1"/>
  <c r="BI134" i="2"/>
  <c r="BK134" i="2" s="1"/>
  <c r="BL134" i="2"/>
  <c r="BN134" i="2" s="1"/>
  <c r="BO134" i="2"/>
  <c r="BQ134" i="2" s="1"/>
  <c r="BR134" i="2"/>
  <c r="BT134" i="2" s="1"/>
  <c r="BU134" i="2"/>
  <c r="BW134" i="2" s="1"/>
  <c r="BX134" i="2"/>
  <c r="BZ134" i="2" s="1"/>
  <c r="CA134" i="2"/>
  <c r="CC134" i="2" s="1"/>
  <c r="CD134" i="2"/>
  <c r="CF134" i="2" s="1"/>
  <c r="CI134" i="2"/>
  <c r="CJ134" i="2"/>
  <c r="CL134" i="2" s="1"/>
  <c r="CM134" i="2"/>
  <c r="CO134" i="2" s="1"/>
  <c r="CR134" i="2"/>
  <c r="G135" i="2"/>
  <c r="J135" i="2"/>
  <c r="L135" i="2" s="1"/>
  <c r="M135" i="2"/>
  <c r="O135" i="2" s="1"/>
  <c r="P135" i="2"/>
  <c r="R135" i="2" s="1"/>
  <c r="S135" i="2"/>
  <c r="U135" i="2" s="1"/>
  <c r="V135" i="2"/>
  <c r="X135" i="2" s="1"/>
  <c r="Y135" i="2"/>
  <c r="AA135" i="2" s="1"/>
  <c r="AB135" i="2"/>
  <c r="AD135" i="2" s="1"/>
  <c r="AE135" i="2"/>
  <c r="AG135" i="2" s="1"/>
  <c r="AH135" i="2"/>
  <c r="AJ135" i="2" s="1"/>
  <c r="AK135" i="2"/>
  <c r="AM135" i="2" s="1"/>
  <c r="AN135" i="2"/>
  <c r="AP135" i="2" s="1"/>
  <c r="AQ135" i="2"/>
  <c r="AS135" i="2" s="1"/>
  <c r="AT135" i="2"/>
  <c r="AV135" i="2" s="1"/>
  <c r="AW135" i="2"/>
  <c r="AY135" i="2" s="1"/>
  <c r="AZ135" i="2"/>
  <c r="BB135" i="2" s="1"/>
  <c r="BC135" i="2"/>
  <c r="BE135" i="2" s="1"/>
  <c r="BF135" i="2"/>
  <c r="BH135" i="2" s="1"/>
  <c r="BI135" i="2"/>
  <c r="BK135" i="2" s="1"/>
  <c r="BL135" i="2"/>
  <c r="BN135" i="2" s="1"/>
  <c r="BO135" i="2"/>
  <c r="BQ135" i="2" s="1"/>
  <c r="BR135" i="2"/>
  <c r="BT135" i="2" s="1"/>
  <c r="BU135" i="2"/>
  <c r="BW135" i="2" s="1"/>
  <c r="BX135" i="2"/>
  <c r="BZ135" i="2" s="1"/>
  <c r="CA135" i="2"/>
  <c r="CC135" i="2" s="1"/>
  <c r="CD135" i="2"/>
  <c r="CF135" i="2" s="1"/>
  <c r="CI135" i="2"/>
  <c r="CJ135" i="2"/>
  <c r="CL135" i="2" s="1"/>
  <c r="CM135" i="2"/>
  <c r="CO135" i="2" s="1"/>
  <c r="CR135" i="2"/>
  <c r="G136" i="2"/>
  <c r="J136" i="2"/>
  <c r="L136" i="2" s="1"/>
  <c r="M136" i="2"/>
  <c r="O136" i="2" s="1"/>
  <c r="P136" i="2"/>
  <c r="R136" i="2" s="1"/>
  <c r="S136" i="2"/>
  <c r="U136" i="2" s="1"/>
  <c r="V136" i="2"/>
  <c r="X136" i="2" s="1"/>
  <c r="Y136" i="2"/>
  <c r="AA136" i="2" s="1"/>
  <c r="AB136" i="2"/>
  <c r="AD136" i="2" s="1"/>
  <c r="AE136" i="2"/>
  <c r="AG136" i="2" s="1"/>
  <c r="AH136" i="2"/>
  <c r="AJ136" i="2" s="1"/>
  <c r="AK136" i="2"/>
  <c r="AM136" i="2" s="1"/>
  <c r="AN136" i="2"/>
  <c r="AP136" i="2" s="1"/>
  <c r="AQ136" i="2"/>
  <c r="AS136" i="2" s="1"/>
  <c r="AT136" i="2"/>
  <c r="AV136" i="2" s="1"/>
  <c r="AW136" i="2"/>
  <c r="AY136" i="2" s="1"/>
  <c r="AZ136" i="2"/>
  <c r="BB136" i="2" s="1"/>
  <c r="BC136" i="2"/>
  <c r="BE136" i="2" s="1"/>
  <c r="BF136" i="2"/>
  <c r="BH136" i="2" s="1"/>
  <c r="BI136" i="2"/>
  <c r="BK136" i="2" s="1"/>
  <c r="BL136" i="2"/>
  <c r="BN136" i="2" s="1"/>
  <c r="BO136" i="2"/>
  <c r="BQ136" i="2" s="1"/>
  <c r="BR136" i="2"/>
  <c r="BT136" i="2" s="1"/>
  <c r="BU136" i="2"/>
  <c r="BW136" i="2" s="1"/>
  <c r="BX136" i="2"/>
  <c r="BZ136" i="2" s="1"/>
  <c r="CA136" i="2"/>
  <c r="CC136" i="2" s="1"/>
  <c r="CD136" i="2"/>
  <c r="CF136" i="2" s="1"/>
  <c r="CI136" i="2"/>
  <c r="CJ136" i="2"/>
  <c r="CL136" i="2" s="1"/>
  <c r="CM136" i="2"/>
  <c r="CO136" i="2" s="1"/>
  <c r="CR136" i="2"/>
  <c r="G137" i="2"/>
  <c r="J137" i="2"/>
  <c r="L137" i="2" s="1"/>
  <c r="M137" i="2"/>
  <c r="O137" i="2" s="1"/>
  <c r="P137" i="2"/>
  <c r="R137" i="2" s="1"/>
  <c r="S137" i="2"/>
  <c r="U137" i="2" s="1"/>
  <c r="V137" i="2"/>
  <c r="X137" i="2" s="1"/>
  <c r="Y137" i="2"/>
  <c r="AA137" i="2" s="1"/>
  <c r="AB137" i="2"/>
  <c r="AD137" i="2" s="1"/>
  <c r="AE137" i="2"/>
  <c r="AG137" i="2" s="1"/>
  <c r="AH137" i="2"/>
  <c r="AJ137" i="2" s="1"/>
  <c r="AK137" i="2"/>
  <c r="AM137" i="2" s="1"/>
  <c r="AN137" i="2"/>
  <c r="AP137" i="2" s="1"/>
  <c r="AQ137" i="2"/>
  <c r="AS137" i="2" s="1"/>
  <c r="AT137" i="2"/>
  <c r="AV137" i="2" s="1"/>
  <c r="AW137" i="2"/>
  <c r="AY137" i="2" s="1"/>
  <c r="AZ137" i="2"/>
  <c r="BB137" i="2" s="1"/>
  <c r="BC137" i="2"/>
  <c r="BE137" i="2" s="1"/>
  <c r="BF137" i="2"/>
  <c r="BH137" i="2" s="1"/>
  <c r="BI137" i="2"/>
  <c r="BK137" i="2" s="1"/>
  <c r="BL137" i="2"/>
  <c r="BN137" i="2" s="1"/>
  <c r="BO137" i="2"/>
  <c r="BQ137" i="2" s="1"/>
  <c r="BR137" i="2"/>
  <c r="BT137" i="2" s="1"/>
  <c r="BU137" i="2"/>
  <c r="BW137" i="2" s="1"/>
  <c r="BX137" i="2"/>
  <c r="BZ137" i="2" s="1"/>
  <c r="CA137" i="2"/>
  <c r="CC137" i="2" s="1"/>
  <c r="CD137" i="2"/>
  <c r="CF137" i="2" s="1"/>
  <c r="CI137" i="2"/>
  <c r="CJ137" i="2"/>
  <c r="CL137" i="2" s="1"/>
  <c r="CM137" i="2"/>
  <c r="CO137" i="2" s="1"/>
  <c r="CR137" i="2"/>
  <c r="G138" i="2"/>
  <c r="J138" i="2"/>
  <c r="L138" i="2" s="1"/>
  <c r="M138" i="2"/>
  <c r="O138" i="2" s="1"/>
  <c r="P138" i="2"/>
  <c r="R138" i="2" s="1"/>
  <c r="S138" i="2"/>
  <c r="U138" i="2" s="1"/>
  <c r="V138" i="2"/>
  <c r="X138" i="2" s="1"/>
  <c r="Y138" i="2"/>
  <c r="AA138" i="2" s="1"/>
  <c r="AB138" i="2"/>
  <c r="AD138" i="2" s="1"/>
  <c r="AE138" i="2"/>
  <c r="AG138" i="2" s="1"/>
  <c r="AH138" i="2"/>
  <c r="AJ138" i="2" s="1"/>
  <c r="AK138" i="2"/>
  <c r="AM138" i="2" s="1"/>
  <c r="AN138" i="2"/>
  <c r="AP138" i="2" s="1"/>
  <c r="AQ138" i="2"/>
  <c r="AS138" i="2" s="1"/>
  <c r="AT138" i="2"/>
  <c r="AV138" i="2" s="1"/>
  <c r="AW138" i="2"/>
  <c r="AY138" i="2" s="1"/>
  <c r="AZ138" i="2"/>
  <c r="BB138" i="2" s="1"/>
  <c r="BC138" i="2"/>
  <c r="BE138" i="2" s="1"/>
  <c r="BF138" i="2"/>
  <c r="BH138" i="2" s="1"/>
  <c r="BI138" i="2"/>
  <c r="BK138" i="2" s="1"/>
  <c r="BL138" i="2"/>
  <c r="BN138" i="2" s="1"/>
  <c r="BO138" i="2"/>
  <c r="BQ138" i="2" s="1"/>
  <c r="BR138" i="2"/>
  <c r="BT138" i="2" s="1"/>
  <c r="BU138" i="2"/>
  <c r="BW138" i="2" s="1"/>
  <c r="BX138" i="2"/>
  <c r="BZ138" i="2" s="1"/>
  <c r="CA138" i="2"/>
  <c r="CC138" i="2" s="1"/>
  <c r="CD138" i="2"/>
  <c r="CF138" i="2" s="1"/>
  <c r="CI138" i="2"/>
  <c r="CJ138" i="2"/>
  <c r="CL138" i="2" s="1"/>
  <c r="CM138" i="2"/>
  <c r="CO138" i="2" s="1"/>
  <c r="CR138" i="2"/>
  <c r="G139" i="2"/>
  <c r="J139" i="2"/>
  <c r="L139" i="2" s="1"/>
  <c r="M139" i="2"/>
  <c r="O139" i="2" s="1"/>
  <c r="P139" i="2"/>
  <c r="R139" i="2" s="1"/>
  <c r="S139" i="2"/>
  <c r="U139" i="2" s="1"/>
  <c r="V139" i="2"/>
  <c r="X139" i="2" s="1"/>
  <c r="Y139" i="2"/>
  <c r="AA139" i="2" s="1"/>
  <c r="AB139" i="2"/>
  <c r="AD139" i="2" s="1"/>
  <c r="AE139" i="2"/>
  <c r="AG139" i="2" s="1"/>
  <c r="AH139" i="2"/>
  <c r="AJ139" i="2" s="1"/>
  <c r="AK139" i="2"/>
  <c r="AM139" i="2" s="1"/>
  <c r="AN139" i="2"/>
  <c r="AP139" i="2" s="1"/>
  <c r="AQ139" i="2"/>
  <c r="AS139" i="2" s="1"/>
  <c r="AT139" i="2"/>
  <c r="AV139" i="2" s="1"/>
  <c r="AW139" i="2"/>
  <c r="AY139" i="2" s="1"/>
  <c r="AZ139" i="2"/>
  <c r="BB139" i="2" s="1"/>
  <c r="BC139" i="2"/>
  <c r="BE139" i="2" s="1"/>
  <c r="BF139" i="2"/>
  <c r="BH139" i="2" s="1"/>
  <c r="BI139" i="2"/>
  <c r="BK139" i="2" s="1"/>
  <c r="BL139" i="2"/>
  <c r="BN139" i="2" s="1"/>
  <c r="BO139" i="2"/>
  <c r="BQ139" i="2" s="1"/>
  <c r="BR139" i="2"/>
  <c r="BT139" i="2" s="1"/>
  <c r="BU139" i="2"/>
  <c r="BW139" i="2" s="1"/>
  <c r="BX139" i="2"/>
  <c r="BZ139" i="2" s="1"/>
  <c r="CA139" i="2"/>
  <c r="CC139" i="2" s="1"/>
  <c r="CD139" i="2"/>
  <c r="CF139" i="2" s="1"/>
  <c r="CI139" i="2"/>
  <c r="CJ139" i="2"/>
  <c r="CL139" i="2" s="1"/>
  <c r="CM139" i="2"/>
  <c r="CO139" i="2" s="1"/>
  <c r="CR139" i="2"/>
  <c r="G140" i="2"/>
  <c r="J140" i="2"/>
  <c r="L140" i="2" s="1"/>
  <c r="M140" i="2"/>
  <c r="O140" i="2" s="1"/>
  <c r="P140" i="2"/>
  <c r="R140" i="2" s="1"/>
  <c r="S140" i="2"/>
  <c r="U140" i="2" s="1"/>
  <c r="V140" i="2"/>
  <c r="X140" i="2" s="1"/>
  <c r="Y140" i="2"/>
  <c r="AA140" i="2" s="1"/>
  <c r="AB140" i="2"/>
  <c r="AD140" i="2" s="1"/>
  <c r="AE140" i="2"/>
  <c r="AG140" i="2" s="1"/>
  <c r="AH140" i="2"/>
  <c r="AJ140" i="2" s="1"/>
  <c r="AK140" i="2"/>
  <c r="AM140" i="2" s="1"/>
  <c r="AN140" i="2"/>
  <c r="AP140" i="2" s="1"/>
  <c r="AQ140" i="2"/>
  <c r="AS140" i="2" s="1"/>
  <c r="AT140" i="2"/>
  <c r="AV140" i="2" s="1"/>
  <c r="AW140" i="2"/>
  <c r="AY140" i="2" s="1"/>
  <c r="AZ140" i="2"/>
  <c r="BB140" i="2" s="1"/>
  <c r="BC140" i="2"/>
  <c r="BE140" i="2" s="1"/>
  <c r="BF140" i="2"/>
  <c r="BH140" i="2" s="1"/>
  <c r="BI140" i="2"/>
  <c r="BK140" i="2" s="1"/>
  <c r="BL140" i="2"/>
  <c r="BN140" i="2" s="1"/>
  <c r="BO140" i="2"/>
  <c r="BQ140" i="2" s="1"/>
  <c r="BR140" i="2"/>
  <c r="BT140" i="2" s="1"/>
  <c r="BU140" i="2"/>
  <c r="BW140" i="2" s="1"/>
  <c r="BX140" i="2"/>
  <c r="BZ140" i="2" s="1"/>
  <c r="CA140" i="2"/>
  <c r="CC140" i="2" s="1"/>
  <c r="CD140" i="2"/>
  <c r="CF140" i="2" s="1"/>
  <c r="CI140" i="2"/>
  <c r="CJ140" i="2"/>
  <c r="CL140" i="2" s="1"/>
  <c r="CM140" i="2"/>
  <c r="CO140" i="2" s="1"/>
  <c r="CR140" i="2"/>
  <c r="G141" i="2"/>
  <c r="J141" i="2"/>
  <c r="L141" i="2" s="1"/>
  <c r="M141" i="2"/>
  <c r="O141" i="2" s="1"/>
  <c r="P141" i="2"/>
  <c r="R141" i="2" s="1"/>
  <c r="S141" i="2"/>
  <c r="U141" i="2" s="1"/>
  <c r="V141" i="2"/>
  <c r="X141" i="2" s="1"/>
  <c r="Y141" i="2"/>
  <c r="AA141" i="2" s="1"/>
  <c r="AB141" i="2"/>
  <c r="AD141" i="2" s="1"/>
  <c r="AE141" i="2"/>
  <c r="AG141" i="2" s="1"/>
  <c r="AH141" i="2"/>
  <c r="AJ141" i="2" s="1"/>
  <c r="AK141" i="2"/>
  <c r="AM141" i="2" s="1"/>
  <c r="AN141" i="2"/>
  <c r="AP141" i="2" s="1"/>
  <c r="AQ141" i="2"/>
  <c r="AS141" i="2" s="1"/>
  <c r="AT141" i="2"/>
  <c r="AV141" i="2" s="1"/>
  <c r="AW141" i="2"/>
  <c r="AY141" i="2" s="1"/>
  <c r="AZ141" i="2"/>
  <c r="BB141" i="2" s="1"/>
  <c r="BC141" i="2"/>
  <c r="BE141" i="2" s="1"/>
  <c r="BF141" i="2"/>
  <c r="BH141" i="2" s="1"/>
  <c r="BI141" i="2"/>
  <c r="BK141" i="2" s="1"/>
  <c r="BL141" i="2"/>
  <c r="BN141" i="2" s="1"/>
  <c r="BO141" i="2"/>
  <c r="BQ141" i="2" s="1"/>
  <c r="BR141" i="2"/>
  <c r="BT141" i="2" s="1"/>
  <c r="BU141" i="2"/>
  <c r="BW141" i="2" s="1"/>
  <c r="BX141" i="2"/>
  <c r="BZ141" i="2" s="1"/>
  <c r="CA141" i="2"/>
  <c r="CC141" i="2" s="1"/>
  <c r="CD141" i="2"/>
  <c r="CF141" i="2" s="1"/>
  <c r="CI141" i="2"/>
  <c r="CJ141" i="2"/>
  <c r="CL141" i="2" s="1"/>
  <c r="CM141" i="2"/>
  <c r="CO141" i="2" s="1"/>
  <c r="CR141" i="2"/>
  <c r="G142" i="2"/>
  <c r="J142" i="2"/>
  <c r="L142" i="2" s="1"/>
  <c r="M142" i="2"/>
  <c r="O142" i="2" s="1"/>
  <c r="P142" i="2"/>
  <c r="R142" i="2" s="1"/>
  <c r="S142" i="2"/>
  <c r="U142" i="2" s="1"/>
  <c r="V142" i="2"/>
  <c r="X142" i="2" s="1"/>
  <c r="Y142" i="2"/>
  <c r="AA142" i="2" s="1"/>
  <c r="AB142" i="2"/>
  <c r="AD142" i="2" s="1"/>
  <c r="AE142" i="2"/>
  <c r="AG142" i="2" s="1"/>
  <c r="AH142" i="2"/>
  <c r="AJ142" i="2" s="1"/>
  <c r="AK142" i="2"/>
  <c r="AM142" i="2" s="1"/>
  <c r="AN142" i="2"/>
  <c r="AP142" i="2" s="1"/>
  <c r="AQ142" i="2"/>
  <c r="AS142" i="2" s="1"/>
  <c r="AT142" i="2"/>
  <c r="AV142" i="2" s="1"/>
  <c r="AW142" i="2"/>
  <c r="AY142" i="2" s="1"/>
  <c r="AZ142" i="2"/>
  <c r="BB142" i="2" s="1"/>
  <c r="BC142" i="2"/>
  <c r="BE142" i="2" s="1"/>
  <c r="BF142" i="2"/>
  <c r="BH142" i="2" s="1"/>
  <c r="BI142" i="2"/>
  <c r="BK142" i="2" s="1"/>
  <c r="BL142" i="2"/>
  <c r="BN142" i="2" s="1"/>
  <c r="BO142" i="2"/>
  <c r="BQ142" i="2" s="1"/>
  <c r="BR142" i="2"/>
  <c r="BT142" i="2" s="1"/>
  <c r="BU142" i="2"/>
  <c r="BW142" i="2" s="1"/>
  <c r="BX142" i="2"/>
  <c r="BZ142" i="2" s="1"/>
  <c r="CA142" i="2"/>
  <c r="CC142" i="2" s="1"/>
  <c r="CD142" i="2"/>
  <c r="CF142" i="2" s="1"/>
  <c r="CI142" i="2"/>
  <c r="CJ142" i="2"/>
  <c r="CL142" i="2" s="1"/>
  <c r="CM142" i="2"/>
  <c r="CO142" i="2" s="1"/>
  <c r="CR142" i="2"/>
  <c r="G131" i="2"/>
  <c r="J131" i="2"/>
  <c r="L131" i="2" s="1"/>
  <c r="M131" i="2"/>
  <c r="O131" i="2" s="1"/>
  <c r="P131" i="2"/>
  <c r="R131" i="2" s="1"/>
  <c r="S131" i="2"/>
  <c r="U131" i="2" s="1"/>
  <c r="V131" i="2"/>
  <c r="X131" i="2" s="1"/>
  <c r="Y131" i="2"/>
  <c r="AA131" i="2" s="1"/>
  <c r="AB131" i="2"/>
  <c r="AD131" i="2" s="1"/>
  <c r="AE131" i="2"/>
  <c r="AG131" i="2" s="1"/>
  <c r="AH131" i="2"/>
  <c r="AJ131" i="2" s="1"/>
  <c r="AK131" i="2"/>
  <c r="AM131" i="2" s="1"/>
  <c r="AN131" i="2"/>
  <c r="AP131" i="2" s="1"/>
  <c r="AQ131" i="2"/>
  <c r="AS131" i="2" s="1"/>
  <c r="AT131" i="2"/>
  <c r="AV131" i="2" s="1"/>
  <c r="AW131" i="2"/>
  <c r="AY131" i="2" s="1"/>
  <c r="AZ131" i="2"/>
  <c r="BB131" i="2" s="1"/>
  <c r="BC131" i="2"/>
  <c r="BE131" i="2" s="1"/>
  <c r="BF131" i="2"/>
  <c r="BH131" i="2" s="1"/>
  <c r="BI131" i="2"/>
  <c r="BK131" i="2" s="1"/>
  <c r="BL131" i="2"/>
  <c r="BN131" i="2" s="1"/>
  <c r="BO131" i="2"/>
  <c r="BQ131" i="2" s="1"/>
  <c r="BR131" i="2"/>
  <c r="BT131" i="2" s="1"/>
  <c r="BU131" i="2"/>
  <c r="BW131" i="2" s="1"/>
  <c r="BX131" i="2"/>
  <c r="BZ131" i="2" s="1"/>
  <c r="CA131" i="2"/>
  <c r="CC131" i="2" s="1"/>
  <c r="CD131" i="2"/>
  <c r="CF131" i="2" s="1"/>
  <c r="CI131" i="2"/>
  <c r="CJ131" i="2"/>
  <c r="CL131" i="2" s="1"/>
  <c r="CM131" i="2"/>
  <c r="CO131" i="2" s="1"/>
  <c r="CR131" i="2"/>
  <c r="G130" i="2"/>
  <c r="J130" i="2"/>
  <c r="L130" i="2" s="1"/>
  <c r="M130" i="2"/>
  <c r="O130" i="2" s="1"/>
  <c r="P130" i="2"/>
  <c r="R130" i="2" s="1"/>
  <c r="S130" i="2"/>
  <c r="U130" i="2" s="1"/>
  <c r="V130" i="2"/>
  <c r="X130" i="2" s="1"/>
  <c r="Y130" i="2"/>
  <c r="AA130" i="2" s="1"/>
  <c r="AB130" i="2"/>
  <c r="AD130" i="2" s="1"/>
  <c r="AE130" i="2"/>
  <c r="AG130" i="2" s="1"/>
  <c r="AH130" i="2"/>
  <c r="AJ130" i="2" s="1"/>
  <c r="AK130" i="2"/>
  <c r="AM130" i="2" s="1"/>
  <c r="AN130" i="2"/>
  <c r="AP130" i="2" s="1"/>
  <c r="AQ130" i="2"/>
  <c r="AS130" i="2" s="1"/>
  <c r="AT130" i="2"/>
  <c r="AV130" i="2" s="1"/>
  <c r="AW130" i="2"/>
  <c r="AY130" i="2" s="1"/>
  <c r="AZ130" i="2"/>
  <c r="BB130" i="2" s="1"/>
  <c r="BC130" i="2"/>
  <c r="BE130" i="2" s="1"/>
  <c r="BF130" i="2"/>
  <c r="BH130" i="2" s="1"/>
  <c r="BI130" i="2"/>
  <c r="BK130" i="2" s="1"/>
  <c r="BL130" i="2"/>
  <c r="BN130" i="2" s="1"/>
  <c r="BO130" i="2"/>
  <c r="BQ130" i="2" s="1"/>
  <c r="BR130" i="2"/>
  <c r="BT130" i="2" s="1"/>
  <c r="BU130" i="2"/>
  <c r="BW130" i="2" s="1"/>
  <c r="BX130" i="2"/>
  <c r="BZ130" i="2" s="1"/>
  <c r="CA130" i="2"/>
  <c r="CC130" i="2" s="1"/>
  <c r="CD130" i="2"/>
  <c r="CF130" i="2" s="1"/>
  <c r="CI130" i="2"/>
  <c r="CJ130" i="2"/>
  <c r="CL130" i="2" s="1"/>
  <c r="CM130" i="2"/>
  <c r="CO130" i="2" s="1"/>
  <c r="CR130" i="2"/>
  <c r="G129" i="2"/>
  <c r="J129" i="2"/>
  <c r="L129" i="2" s="1"/>
  <c r="M129" i="2"/>
  <c r="O129" i="2" s="1"/>
  <c r="P129" i="2"/>
  <c r="R129" i="2" s="1"/>
  <c r="S129" i="2"/>
  <c r="U129" i="2" s="1"/>
  <c r="V129" i="2"/>
  <c r="X129" i="2" s="1"/>
  <c r="Y129" i="2"/>
  <c r="AA129" i="2" s="1"/>
  <c r="AB129" i="2"/>
  <c r="AD129" i="2" s="1"/>
  <c r="AE129" i="2"/>
  <c r="AG129" i="2" s="1"/>
  <c r="AH129" i="2"/>
  <c r="AJ129" i="2" s="1"/>
  <c r="AK129" i="2"/>
  <c r="AM129" i="2" s="1"/>
  <c r="AN129" i="2"/>
  <c r="AP129" i="2" s="1"/>
  <c r="AQ129" i="2"/>
  <c r="AS129" i="2" s="1"/>
  <c r="AT129" i="2"/>
  <c r="AV129" i="2" s="1"/>
  <c r="AW129" i="2"/>
  <c r="AY129" i="2" s="1"/>
  <c r="AZ129" i="2"/>
  <c r="BB129" i="2" s="1"/>
  <c r="BC129" i="2"/>
  <c r="BE129" i="2" s="1"/>
  <c r="BF129" i="2"/>
  <c r="BH129" i="2" s="1"/>
  <c r="BI129" i="2"/>
  <c r="BK129" i="2" s="1"/>
  <c r="BL129" i="2"/>
  <c r="BN129" i="2" s="1"/>
  <c r="BO129" i="2"/>
  <c r="BQ129" i="2" s="1"/>
  <c r="BR129" i="2"/>
  <c r="BT129" i="2" s="1"/>
  <c r="BU129" i="2"/>
  <c r="BW129" i="2" s="1"/>
  <c r="BX129" i="2"/>
  <c r="BZ129" i="2" s="1"/>
  <c r="CA129" i="2"/>
  <c r="CC129" i="2" s="1"/>
  <c r="CD129" i="2"/>
  <c r="CF129" i="2" s="1"/>
  <c r="CI129" i="2"/>
  <c r="CJ129" i="2"/>
  <c r="CL129" i="2" s="1"/>
  <c r="CM129" i="2"/>
  <c r="CO129" i="2" s="1"/>
  <c r="CR129" i="2"/>
  <c r="G128" i="2"/>
  <c r="J128" i="2"/>
  <c r="L128" i="2" s="1"/>
  <c r="M128" i="2"/>
  <c r="O128" i="2" s="1"/>
  <c r="P128" i="2"/>
  <c r="R128" i="2" s="1"/>
  <c r="S128" i="2"/>
  <c r="U128" i="2" s="1"/>
  <c r="V128" i="2"/>
  <c r="X128" i="2" s="1"/>
  <c r="Y128" i="2"/>
  <c r="AA128" i="2" s="1"/>
  <c r="AB128" i="2"/>
  <c r="AD128" i="2" s="1"/>
  <c r="AE128" i="2"/>
  <c r="AG128" i="2" s="1"/>
  <c r="AH128" i="2"/>
  <c r="AJ128" i="2" s="1"/>
  <c r="AK128" i="2"/>
  <c r="AM128" i="2" s="1"/>
  <c r="AN128" i="2"/>
  <c r="AP128" i="2" s="1"/>
  <c r="AQ128" i="2"/>
  <c r="AS128" i="2" s="1"/>
  <c r="AT128" i="2"/>
  <c r="AV128" i="2" s="1"/>
  <c r="AW128" i="2"/>
  <c r="AY128" i="2" s="1"/>
  <c r="AZ128" i="2"/>
  <c r="BB128" i="2" s="1"/>
  <c r="BC128" i="2"/>
  <c r="BE128" i="2" s="1"/>
  <c r="BF128" i="2"/>
  <c r="BH128" i="2" s="1"/>
  <c r="BI128" i="2"/>
  <c r="BK128" i="2" s="1"/>
  <c r="BL128" i="2"/>
  <c r="BN128" i="2" s="1"/>
  <c r="BO128" i="2"/>
  <c r="BQ128" i="2" s="1"/>
  <c r="BR128" i="2"/>
  <c r="BT128" i="2" s="1"/>
  <c r="BU128" i="2"/>
  <c r="BW128" i="2" s="1"/>
  <c r="BX128" i="2"/>
  <c r="BZ128" i="2" s="1"/>
  <c r="CA128" i="2"/>
  <c r="CC128" i="2" s="1"/>
  <c r="CD128" i="2"/>
  <c r="CF128" i="2" s="1"/>
  <c r="CI128" i="2"/>
  <c r="CJ128" i="2"/>
  <c r="CL128" i="2" s="1"/>
  <c r="CM128" i="2"/>
  <c r="CO128" i="2" s="1"/>
  <c r="CR128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3" i="2"/>
  <c r="CR114" i="2"/>
  <c r="CR115" i="2"/>
  <c r="CR116" i="2"/>
  <c r="CR117" i="2"/>
  <c r="CR118" i="2"/>
  <c r="CR119" i="2"/>
  <c r="CR120" i="2"/>
  <c r="CR121" i="2"/>
  <c r="CR126" i="2"/>
  <c r="CR5" i="2"/>
  <c r="CM5" i="2"/>
  <c r="C127" i="2"/>
  <c r="G127" i="2"/>
  <c r="J127" i="2"/>
  <c r="M127" i="2"/>
  <c r="P127" i="2"/>
  <c r="S127" i="2"/>
  <c r="V127" i="2"/>
  <c r="Y127" i="2"/>
  <c r="AB127" i="2"/>
  <c r="AE127" i="2"/>
  <c r="AH127" i="2"/>
  <c r="AK127" i="2"/>
  <c r="AN127" i="2"/>
  <c r="AQ127" i="2"/>
  <c r="AT127" i="2"/>
  <c r="AW127" i="2"/>
  <c r="AZ127" i="2"/>
  <c r="BC127" i="2"/>
  <c r="BF127" i="2"/>
  <c r="BI127" i="2"/>
  <c r="BL127" i="2"/>
  <c r="BO127" i="2"/>
  <c r="BR127" i="2"/>
  <c r="BU127" i="2"/>
  <c r="BX127" i="2"/>
  <c r="BZ127" i="2" s="1"/>
  <c r="CA127" i="2"/>
  <c r="CD127" i="2"/>
  <c r="CJ127" i="2"/>
  <c r="CM127" i="2"/>
  <c r="CM6" i="2"/>
  <c r="CO6" i="2" s="1"/>
  <c r="CM7" i="2"/>
  <c r="CO7" i="2" s="1"/>
  <c r="CM8" i="2"/>
  <c r="CO8" i="2" s="1"/>
  <c r="CM9" i="2"/>
  <c r="CO9" i="2" s="1"/>
  <c r="CM10" i="2"/>
  <c r="CO10" i="2" s="1"/>
  <c r="CM11" i="2"/>
  <c r="CO11" i="2" s="1"/>
  <c r="CM12" i="2"/>
  <c r="CO12" i="2" s="1"/>
  <c r="CM13" i="2"/>
  <c r="CO13" i="2" s="1"/>
  <c r="CM14" i="2"/>
  <c r="CO14" i="2" s="1"/>
  <c r="CM15" i="2"/>
  <c r="CO15" i="2" s="1"/>
  <c r="CM16" i="2"/>
  <c r="CO16" i="2" s="1"/>
  <c r="CM17" i="2"/>
  <c r="CO17" i="2" s="1"/>
  <c r="CM18" i="2"/>
  <c r="CO18" i="2" s="1"/>
  <c r="CM19" i="2"/>
  <c r="CO19" i="2" s="1"/>
  <c r="CM20" i="2"/>
  <c r="CO20" i="2" s="1"/>
  <c r="CM21" i="2"/>
  <c r="CO21" i="2" s="1"/>
  <c r="CM22" i="2"/>
  <c r="CO22" i="2" s="1"/>
  <c r="CM23" i="2"/>
  <c r="CO23" i="2" s="1"/>
  <c r="CM24" i="2"/>
  <c r="CO24" i="2" s="1"/>
  <c r="CM25" i="2"/>
  <c r="CO25" i="2" s="1"/>
  <c r="CM26" i="2"/>
  <c r="CO26" i="2" s="1"/>
  <c r="CM27" i="2"/>
  <c r="CO27" i="2" s="1"/>
  <c r="CM28" i="2"/>
  <c r="CO28" i="2" s="1"/>
  <c r="CM29" i="2"/>
  <c r="CO29" i="2" s="1"/>
  <c r="CM30" i="2"/>
  <c r="CO30" i="2" s="1"/>
  <c r="CM31" i="2"/>
  <c r="CO31" i="2" s="1"/>
  <c r="CM32" i="2"/>
  <c r="CO32" i="2" s="1"/>
  <c r="CM33" i="2"/>
  <c r="CO33" i="2" s="1"/>
  <c r="CM34" i="2"/>
  <c r="CO34" i="2" s="1"/>
  <c r="CM35" i="2"/>
  <c r="CO35" i="2" s="1"/>
  <c r="CM36" i="2"/>
  <c r="CO36" i="2" s="1"/>
  <c r="CM37" i="2"/>
  <c r="CO37" i="2" s="1"/>
  <c r="CM38" i="2"/>
  <c r="CO38" i="2" s="1"/>
  <c r="CM39" i="2"/>
  <c r="CO39" i="2" s="1"/>
  <c r="CM40" i="2"/>
  <c r="CO40" i="2" s="1"/>
  <c r="CM41" i="2"/>
  <c r="CO41" i="2" s="1"/>
  <c r="CM42" i="2"/>
  <c r="CO42" i="2" s="1"/>
  <c r="CM43" i="2"/>
  <c r="CO43" i="2" s="1"/>
  <c r="CM44" i="2"/>
  <c r="CO44" i="2" s="1"/>
  <c r="CM45" i="2"/>
  <c r="CO45" i="2" s="1"/>
  <c r="CM46" i="2"/>
  <c r="CO46" i="2" s="1"/>
  <c r="CM47" i="2"/>
  <c r="CO47" i="2" s="1"/>
  <c r="CM48" i="2"/>
  <c r="CO48" i="2" s="1"/>
  <c r="CM49" i="2"/>
  <c r="CO49" i="2" s="1"/>
  <c r="CM50" i="2"/>
  <c r="CO50" i="2" s="1"/>
  <c r="CM51" i="2"/>
  <c r="CO51" i="2" s="1"/>
  <c r="CM52" i="2"/>
  <c r="CO52" i="2" s="1"/>
  <c r="CM53" i="2"/>
  <c r="CO53" i="2" s="1"/>
  <c r="CM54" i="2"/>
  <c r="CO54" i="2" s="1"/>
  <c r="CM55" i="2"/>
  <c r="CO55" i="2" s="1"/>
  <c r="CM56" i="2"/>
  <c r="CO56" i="2" s="1"/>
  <c r="CM57" i="2"/>
  <c r="CO57" i="2" s="1"/>
  <c r="CM58" i="2"/>
  <c r="CO58" i="2" s="1"/>
  <c r="CM59" i="2"/>
  <c r="CO59" i="2" s="1"/>
  <c r="CM60" i="2"/>
  <c r="CO60" i="2" s="1"/>
  <c r="CM61" i="2"/>
  <c r="CO61" i="2" s="1"/>
  <c r="CM62" i="2"/>
  <c r="CO62" i="2" s="1"/>
  <c r="CM63" i="2"/>
  <c r="CO63" i="2" s="1"/>
  <c r="CM64" i="2"/>
  <c r="CO64" i="2" s="1"/>
  <c r="CM65" i="2"/>
  <c r="CO65" i="2" s="1"/>
  <c r="CM66" i="2"/>
  <c r="CO66" i="2" s="1"/>
  <c r="CM67" i="2"/>
  <c r="CO67" i="2" s="1"/>
  <c r="CM68" i="2"/>
  <c r="CO68" i="2" s="1"/>
  <c r="CM69" i="2"/>
  <c r="CO69" i="2" s="1"/>
  <c r="CM70" i="2"/>
  <c r="CO70" i="2" s="1"/>
  <c r="CM71" i="2"/>
  <c r="CO71" i="2" s="1"/>
  <c r="CM72" i="2"/>
  <c r="CO72" i="2" s="1"/>
  <c r="CM73" i="2"/>
  <c r="CO73" i="2" s="1"/>
  <c r="CM74" i="2"/>
  <c r="CO74" i="2" s="1"/>
  <c r="CM75" i="2"/>
  <c r="CO75" i="2" s="1"/>
  <c r="CM76" i="2"/>
  <c r="CO76" i="2" s="1"/>
  <c r="CM77" i="2"/>
  <c r="CO77" i="2" s="1"/>
  <c r="CM78" i="2"/>
  <c r="CO78" i="2" s="1"/>
  <c r="CM79" i="2"/>
  <c r="CO79" i="2" s="1"/>
  <c r="CM80" i="2"/>
  <c r="CO80" i="2" s="1"/>
  <c r="CM81" i="2"/>
  <c r="CO81" i="2" s="1"/>
  <c r="CM82" i="2"/>
  <c r="CO82" i="2" s="1"/>
  <c r="CM83" i="2"/>
  <c r="CO83" i="2" s="1"/>
  <c r="CM84" i="2"/>
  <c r="CO84" i="2" s="1"/>
  <c r="CM85" i="2"/>
  <c r="CO85" i="2" s="1"/>
  <c r="CM86" i="2"/>
  <c r="CO86" i="2" s="1"/>
  <c r="CM87" i="2"/>
  <c r="CO87" i="2" s="1"/>
  <c r="CM88" i="2"/>
  <c r="CO88" i="2" s="1"/>
  <c r="CM89" i="2"/>
  <c r="CO89" i="2" s="1"/>
  <c r="CM90" i="2"/>
  <c r="CO90" i="2" s="1"/>
  <c r="CM91" i="2"/>
  <c r="CO91" i="2" s="1"/>
  <c r="CM92" i="2"/>
  <c r="CO92" i="2" s="1"/>
  <c r="CM93" i="2"/>
  <c r="CO93" i="2" s="1"/>
  <c r="CM94" i="2"/>
  <c r="CO94" i="2" s="1"/>
  <c r="CM95" i="2"/>
  <c r="CO95" i="2" s="1"/>
  <c r="CM96" i="2"/>
  <c r="CO96" i="2" s="1"/>
  <c r="CM97" i="2"/>
  <c r="CO97" i="2" s="1"/>
  <c r="CM98" i="2"/>
  <c r="CO98" i="2" s="1"/>
  <c r="CM99" i="2"/>
  <c r="CO99" i="2" s="1"/>
  <c r="CM100" i="2"/>
  <c r="CO100" i="2" s="1"/>
  <c r="CM101" i="2"/>
  <c r="CO101" i="2" s="1"/>
  <c r="CM102" i="2"/>
  <c r="CO102" i="2" s="1"/>
  <c r="CM103" i="2"/>
  <c r="CO103" i="2" s="1"/>
  <c r="CM104" i="2"/>
  <c r="CO104" i="2" s="1"/>
  <c r="CM105" i="2"/>
  <c r="CO105" i="2" s="1"/>
  <c r="CM106" i="2"/>
  <c r="CO106" i="2" s="1"/>
  <c r="CM107" i="2"/>
  <c r="CO107" i="2" s="1"/>
  <c r="CM108" i="2"/>
  <c r="CO108" i="2" s="1"/>
  <c r="CM109" i="2"/>
  <c r="CO109" i="2" s="1"/>
  <c r="CM110" i="2"/>
  <c r="CO110" i="2" s="1"/>
  <c r="CM111" i="2"/>
  <c r="CM112" i="2"/>
  <c r="CM113" i="2"/>
  <c r="CO113" i="2" s="1"/>
  <c r="CM114" i="2"/>
  <c r="CO114" i="2" s="1"/>
  <c r="CM115" i="2"/>
  <c r="CO115" i="2" s="1"/>
  <c r="CM116" i="2"/>
  <c r="CO116" i="2" s="1"/>
  <c r="CM117" i="2"/>
  <c r="CO117" i="2" s="1"/>
  <c r="CM118" i="2"/>
  <c r="CO118" i="2" s="1"/>
  <c r="CM119" i="2"/>
  <c r="CO119" i="2" s="1"/>
  <c r="CM120" i="2"/>
  <c r="CO120" i="2" s="1"/>
  <c r="CM121" i="2"/>
  <c r="CO121" i="2" s="1"/>
  <c r="CM122" i="2"/>
  <c r="CM123" i="2"/>
  <c r="CM124" i="2"/>
  <c r="CM125" i="2"/>
  <c r="CM126" i="2"/>
  <c r="CO126" i="2" s="1"/>
  <c r="CU127" i="2" l="1"/>
  <c r="CX127" i="2"/>
  <c r="CC127" i="2"/>
  <c r="AG127" i="2"/>
  <c r="AD127" i="2"/>
  <c r="BE127" i="2"/>
  <c r="BB127" i="2"/>
  <c r="CL127" i="2"/>
  <c r="BN127" i="2"/>
  <c r="CO5" i="2"/>
  <c r="CI127" i="2"/>
  <c r="BK127" i="2"/>
  <c r="AM127" i="2"/>
  <c r="CO127" i="2"/>
  <c r="BQ127" i="2"/>
  <c r="AS127" i="2"/>
  <c r="AP127" i="2"/>
  <c r="R127" i="2"/>
  <c r="D130" i="2"/>
  <c r="F130" i="2" s="1"/>
  <c r="D140" i="2"/>
  <c r="F140" i="2" s="1"/>
  <c r="I136" i="2"/>
  <c r="D136" i="2"/>
  <c r="F136" i="2" s="1"/>
  <c r="D132" i="2"/>
  <c r="F132" i="2" s="1"/>
  <c r="D146" i="2"/>
  <c r="F146" i="2" s="1"/>
  <c r="D127" i="2"/>
  <c r="F127" i="2" s="1"/>
  <c r="D129" i="2"/>
  <c r="F129" i="2" s="1"/>
  <c r="I141" i="2"/>
  <c r="D141" i="2"/>
  <c r="F141" i="2" s="1"/>
  <c r="I137" i="2"/>
  <c r="D137" i="2"/>
  <c r="F137" i="2" s="1"/>
  <c r="I133" i="2"/>
  <c r="D133" i="2"/>
  <c r="F133" i="2" s="1"/>
  <c r="D143" i="2"/>
  <c r="F143" i="2" s="1"/>
  <c r="D128" i="2"/>
  <c r="F128" i="2" s="1"/>
  <c r="I142" i="2"/>
  <c r="D142" i="2"/>
  <c r="F142" i="2" s="1"/>
  <c r="I138" i="2"/>
  <c r="D138" i="2"/>
  <c r="F138" i="2" s="1"/>
  <c r="I134" i="2"/>
  <c r="D134" i="2"/>
  <c r="F134" i="2" s="1"/>
  <c r="I144" i="2"/>
  <c r="D144" i="2"/>
  <c r="F144" i="2" s="1"/>
  <c r="D131" i="2"/>
  <c r="F131" i="2" s="1"/>
  <c r="I139" i="2"/>
  <c r="D139" i="2"/>
  <c r="F139" i="2" s="1"/>
  <c r="I135" i="2"/>
  <c r="D135" i="2"/>
  <c r="F135" i="2" s="1"/>
  <c r="I145" i="2"/>
  <c r="D145" i="2"/>
  <c r="F145" i="2" s="1"/>
  <c r="D147" i="2"/>
  <c r="F147" i="2" s="1"/>
  <c r="BW127" i="2"/>
  <c r="AY127" i="2"/>
  <c r="AA127" i="2"/>
  <c r="U127" i="2"/>
  <c r="CR127" i="2"/>
  <c r="BT127" i="2"/>
  <c r="AV127" i="2"/>
  <c r="X127" i="2"/>
  <c r="CF127" i="2"/>
  <c r="BH127" i="2"/>
  <c r="AJ127" i="2"/>
  <c r="L127" i="2"/>
  <c r="I147" i="2"/>
  <c r="I146" i="2"/>
  <c r="I143" i="2"/>
  <c r="I140" i="2"/>
  <c r="I132" i="2"/>
  <c r="I131" i="2"/>
  <c r="I130" i="2"/>
  <c r="I129" i="2"/>
  <c r="I128" i="2"/>
  <c r="O127" i="2"/>
  <c r="I127" i="2"/>
  <c r="CJ6" i="2"/>
  <c r="CL6" i="2" s="1"/>
  <c r="CJ7" i="2"/>
  <c r="CL7" i="2" s="1"/>
  <c r="CJ8" i="2"/>
  <c r="CL8" i="2" s="1"/>
  <c r="CJ9" i="2"/>
  <c r="CL9" i="2" s="1"/>
  <c r="CJ10" i="2"/>
  <c r="CL10" i="2" s="1"/>
  <c r="CJ11" i="2"/>
  <c r="CL11" i="2" s="1"/>
  <c r="CJ12" i="2"/>
  <c r="CL12" i="2" s="1"/>
  <c r="CJ13" i="2"/>
  <c r="CL13" i="2" s="1"/>
  <c r="CJ14" i="2"/>
  <c r="CL14" i="2" s="1"/>
  <c r="CJ15" i="2"/>
  <c r="CL15" i="2" s="1"/>
  <c r="CJ16" i="2"/>
  <c r="CL16" i="2" s="1"/>
  <c r="CJ17" i="2"/>
  <c r="CL17" i="2" s="1"/>
  <c r="CJ18" i="2"/>
  <c r="CL18" i="2" s="1"/>
  <c r="CJ19" i="2"/>
  <c r="CL19" i="2" s="1"/>
  <c r="CJ20" i="2"/>
  <c r="CL20" i="2" s="1"/>
  <c r="CJ21" i="2"/>
  <c r="CL21" i="2" s="1"/>
  <c r="CJ22" i="2"/>
  <c r="CL22" i="2" s="1"/>
  <c r="CJ23" i="2"/>
  <c r="CL23" i="2" s="1"/>
  <c r="CJ24" i="2"/>
  <c r="CL24" i="2" s="1"/>
  <c r="CJ25" i="2"/>
  <c r="CL25" i="2" s="1"/>
  <c r="CJ26" i="2"/>
  <c r="CL26" i="2" s="1"/>
  <c r="CJ27" i="2"/>
  <c r="CL27" i="2" s="1"/>
  <c r="CJ28" i="2"/>
  <c r="CL28" i="2" s="1"/>
  <c r="CJ29" i="2"/>
  <c r="CL29" i="2" s="1"/>
  <c r="CJ30" i="2"/>
  <c r="CL30" i="2" s="1"/>
  <c r="CJ31" i="2"/>
  <c r="CL31" i="2" s="1"/>
  <c r="CJ32" i="2"/>
  <c r="CL32" i="2" s="1"/>
  <c r="CJ33" i="2"/>
  <c r="CL33" i="2" s="1"/>
  <c r="CJ34" i="2"/>
  <c r="CL34" i="2" s="1"/>
  <c r="CJ35" i="2"/>
  <c r="CL35" i="2" s="1"/>
  <c r="CJ36" i="2"/>
  <c r="CL36" i="2" s="1"/>
  <c r="CJ37" i="2"/>
  <c r="CL37" i="2" s="1"/>
  <c r="CJ38" i="2"/>
  <c r="CL38" i="2" s="1"/>
  <c r="CJ39" i="2"/>
  <c r="CL39" i="2" s="1"/>
  <c r="CJ40" i="2"/>
  <c r="CL40" i="2" s="1"/>
  <c r="CJ41" i="2"/>
  <c r="CL41" i="2" s="1"/>
  <c r="CJ42" i="2"/>
  <c r="CL42" i="2" s="1"/>
  <c r="CJ43" i="2"/>
  <c r="CL43" i="2" s="1"/>
  <c r="CJ44" i="2"/>
  <c r="CL44" i="2" s="1"/>
  <c r="CJ45" i="2"/>
  <c r="CL45" i="2" s="1"/>
  <c r="CJ46" i="2"/>
  <c r="CL46" i="2" s="1"/>
  <c r="CJ47" i="2"/>
  <c r="CL47" i="2" s="1"/>
  <c r="CJ48" i="2"/>
  <c r="CL48" i="2" s="1"/>
  <c r="CJ49" i="2"/>
  <c r="CL49" i="2" s="1"/>
  <c r="CJ50" i="2"/>
  <c r="CL50" i="2" s="1"/>
  <c r="CJ51" i="2"/>
  <c r="CL51" i="2" s="1"/>
  <c r="CJ52" i="2"/>
  <c r="CL52" i="2" s="1"/>
  <c r="CJ53" i="2"/>
  <c r="CL53" i="2" s="1"/>
  <c r="CJ54" i="2"/>
  <c r="CL54" i="2" s="1"/>
  <c r="CJ55" i="2"/>
  <c r="CL55" i="2" s="1"/>
  <c r="CJ56" i="2"/>
  <c r="CL56" i="2" s="1"/>
  <c r="CJ57" i="2"/>
  <c r="CL57" i="2" s="1"/>
  <c r="CJ58" i="2"/>
  <c r="CL58" i="2" s="1"/>
  <c r="CJ59" i="2"/>
  <c r="CL59" i="2" s="1"/>
  <c r="CJ60" i="2"/>
  <c r="CL60" i="2" s="1"/>
  <c r="CJ61" i="2"/>
  <c r="CL61" i="2" s="1"/>
  <c r="CJ62" i="2"/>
  <c r="CL62" i="2" s="1"/>
  <c r="CJ63" i="2"/>
  <c r="CL63" i="2" s="1"/>
  <c r="CJ64" i="2"/>
  <c r="CL64" i="2" s="1"/>
  <c r="CJ65" i="2"/>
  <c r="CL65" i="2" s="1"/>
  <c r="CJ66" i="2"/>
  <c r="CL66" i="2" s="1"/>
  <c r="CJ67" i="2"/>
  <c r="CL67" i="2" s="1"/>
  <c r="CJ68" i="2"/>
  <c r="CL68" i="2" s="1"/>
  <c r="CJ69" i="2"/>
  <c r="CL69" i="2" s="1"/>
  <c r="CJ70" i="2"/>
  <c r="CL70" i="2" s="1"/>
  <c r="CJ71" i="2"/>
  <c r="CL71" i="2" s="1"/>
  <c r="CJ72" i="2"/>
  <c r="CL72" i="2" s="1"/>
  <c r="CJ73" i="2"/>
  <c r="CL73" i="2" s="1"/>
  <c r="CJ74" i="2"/>
  <c r="CL74" i="2" s="1"/>
  <c r="CJ75" i="2"/>
  <c r="CL75" i="2" s="1"/>
  <c r="CJ76" i="2"/>
  <c r="CL76" i="2" s="1"/>
  <c r="CJ77" i="2"/>
  <c r="CL77" i="2" s="1"/>
  <c r="CJ78" i="2"/>
  <c r="CL78" i="2" s="1"/>
  <c r="CJ79" i="2"/>
  <c r="CL79" i="2" s="1"/>
  <c r="CJ80" i="2"/>
  <c r="CL80" i="2" s="1"/>
  <c r="CJ81" i="2"/>
  <c r="CL81" i="2" s="1"/>
  <c r="CJ82" i="2"/>
  <c r="CL82" i="2" s="1"/>
  <c r="CJ83" i="2"/>
  <c r="CL83" i="2" s="1"/>
  <c r="CJ84" i="2"/>
  <c r="CL84" i="2" s="1"/>
  <c r="CJ85" i="2"/>
  <c r="CL85" i="2" s="1"/>
  <c r="CJ86" i="2"/>
  <c r="CL86" i="2" s="1"/>
  <c r="CJ87" i="2"/>
  <c r="CL87" i="2" s="1"/>
  <c r="CJ88" i="2"/>
  <c r="CL88" i="2" s="1"/>
  <c r="CJ89" i="2"/>
  <c r="CL89" i="2" s="1"/>
  <c r="CJ90" i="2"/>
  <c r="CL90" i="2" s="1"/>
  <c r="CJ91" i="2"/>
  <c r="CL91" i="2" s="1"/>
  <c r="CJ92" i="2"/>
  <c r="CL92" i="2" s="1"/>
  <c r="CJ93" i="2"/>
  <c r="CL93" i="2" s="1"/>
  <c r="CJ94" i="2"/>
  <c r="CL94" i="2" s="1"/>
  <c r="CJ95" i="2"/>
  <c r="CL95" i="2" s="1"/>
  <c r="CJ96" i="2"/>
  <c r="CL96" i="2" s="1"/>
  <c r="CJ97" i="2"/>
  <c r="CL97" i="2" s="1"/>
  <c r="CJ98" i="2"/>
  <c r="CL98" i="2" s="1"/>
  <c r="CJ99" i="2"/>
  <c r="CL99" i="2" s="1"/>
  <c r="CJ100" i="2"/>
  <c r="CL100" i="2" s="1"/>
  <c r="CJ101" i="2"/>
  <c r="CL101" i="2" s="1"/>
  <c r="CJ102" i="2"/>
  <c r="CL102" i="2" s="1"/>
  <c r="CJ103" i="2"/>
  <c r="CL103" i="2" s="1"/>
  <c r="CJ104" i="2"/>
  <c r="CL104" i="2" s="1"/>
  <c r="CJ105" i="2"/>
  <c r="CL105" i="2" s="1"/>
  <c r="CJ106" i="2"/>
  <c r="CL106" i="2" s="1"/>
  <c r="CJ107" i="2"/>
  <c r="CL107" i="2" s="1"/>
  <c r="CJ108" i="2"/>
  <c r="CL108" i="2" s="1"/>
  <c r="CJ109" i="2"/>
  <c r="CL109" i="2" s="1"/>
  <c r="CJ110" i="2"/>
  <c r="CL110" i="2" s="1"/>
  <c r="CJ111" i="2"/>
  <c r="CJ112" i="2"/>
  <c r="CJ113" i="2"/>
  <c r="CL113" i="2" s="1"/>
  <c r="CJ114" i="2"/>
  <c r="CL114" i="2" s="1"/>
  <c r="CJ115" i="2"/>
  <c r="CL115" i="2" s="1"/>
  <c r="CJ116" i="2"/>
  <c r="CL116" i="2" s="1"/>
  <c r="CJ117" i="2"/>
  <c r="CL117" i="2" s="1"/>
  <c r="CJ118" i="2"/>
  <c r="CL118" i="2" s="1"/>
  <c r="CJ119" i="2"/>
  <c r="CL119" i="2" s="1"/>
  <c r="CJ120" i="2"/>
  <c r="CL120" i="2" s="1"/>
  <c r="CJ121" i="2"/>
  <c r="CL121" i="2" s="1"/>
  <c r="CJ122" i="2"/>
  <c r="CJ123" i="2"/>
  <c r="CJ124" i="2"/>
  <c r="CJ125" i="2"/>
  <c r="CJ126" i="2"/>
  <c r="CL126" i="2" s="1"/>
  <c r="CL5" i="2"/>
  <c r="CI5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K126" i="2" s="1"/>
  <c r="G126" i="2"/>
  <c r="J126" i="2"/>
  <c r="L126" i="2" s="1"/>
  <c r="M126" i="2"/>
  <c r="O126" i="2" s="1"/>
  <c r="P126" i="2"/>
  <c r="R126" i="2" s="1"/>
  <c r="S126" i="2"/>
  <c r="U126" i="2" s="1"/>
  <c r="V126" i="2"/>
  <c r="X126" i="2" s="1"/>
  <c r="Y126" i="2"/>
  <c r="AA126" i="2" s="1"/>
  <c r="AB126" i="2"/>
  <c r="AD126" i="2" s="1"/>
  <c r="AE126" i="2"/>
  <c r="AG126" i="2" s="1"/>
  <c r="AH126" i="2"/>
  <c r="AJ126" i="2" s="1"/>
  <c r="AK126" i="2"/>
  <c r="AM126" i="2" s="1"/>
  <c r="AN126" i="2"/>
  <c r="AP126" i="2" s="1"/>
  <c r="AQ126" i="2"/>
  <c r="AS126" i="2" s="1"/>
  <c r="AT126" i="2"/>
  <c r="AV126" i="2" s="1"/>
  <c r="AW126" i="2"/>
  <c r="AY126" i="2" s="1"/>
  <c r="AZ126" i="2"/>
  <c r="BB126" i="2" s="1"/>
  <c r="BC126" i="2"/>
  <c r="BE126" i="2" s="1"/>
  <c r="BF126" i="2"/>
  <c r="BH126" i="2" s="1"/>
  <c r="BL126" i="2"/>
  <c r="BN126" i="2" s="1"/>
  <c r="BO126" i="2"/>
  <c r="BQ126" i="2" s="1"/>
  <c r="BR126" i="2"/>
  <c r="BT126" i="2" s="1"/>
  <c r="BU126" i="2"/>
  <c r="BW126" i="2" s="1"/>
  <c r="BX126" i="2"/>
  <c r="BZ126" i="2" s="1"/>
  <c r="CA126" i="2"/>
  <c r="CC126" i="2" s="1"/>
  <c r="CD126" i="2"/>
  <c r="CF126" i="2" s="1"/>
  <c r="CI126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3" i="2"/>
  <c r="CI114" i="2"/>
  <c r="CI115" i="2"/>
  <c r="CI116" i="2"/>
  <c r="CI117" i="2"/>
  <c r="CI118" i="2"/>
  <c r="CI119" i="2"/>
  <c r="CI120" i="2"/>
  <c r="CI121" i="2"/>
  <c r="CD5" i="2"/>
  <c r="I126" i="2" l="1"/>
  <c r="D126" i="2"/>
  <c r="F126" i="2" s="1"/>
  <c r="CT2" i="2" l="1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G125" i="2"/>
  <c r="J125" i="2"/>
  <c r="M125" i="2"/>
  <c r="P125" i="2"/>
  <c r="S125" i="2"/>
  <c r="V125" i="2"/>
  <c r="Y125" i="2"/>
  <c r="AB125" i="2"/>
  <c r="AE125" i="2"/>
  <c r="AH125" i="2"/>
  <c r="AK125" i="2"/>
  <c r="AN125" i="2"/>
  <c r="AQ125" i="2"/>
  <c r="AT125" i="2"/>
  <c r="AW125" i="2"/>
  <c r="AZ125" i="2"/>
  <c r="BC125" i="2"/>
  <c r="BF125" i="2"/>
  <c r="BL125" i="2"/>
  <c r="BO125" i="2"/>
  <c r="BR125" i="2"/>
  <c r="BU125" i="2"/>
  <c r="BX125" i="2"/>
  <c r="CA125" i="2"/>
  <c r="CD125" i="2"/>
  <c r="CF5" i="2"/>
  <c r="CD6" i="2"/>
  <c r="CF6" i="2" s="1"/>
  <c r="CD7" i="2"/>
  <c r="CF7" i="2" s="1"/>
  <c r="CD8" i="2"/>
  <c r="CF8" i="2" s="1"/>
  <c r="CD9" i="2"/>
  <c r="CF9" i="2" s="1"/>
  <c r="CD10" i="2"/>
  <c r="CF10" i="2" s="1"/>
  <c r="CD11" i="2"/>
  <c r="CF11" i="2" s="1"/>
  <c r="CD12" i="2"/>
  <c r="CF12" i="2" s="1"/>
  <c r="CD13" i="2"/>
  <c r="CF13" i="2" s="1"/>
  <c r="CD14" i="2"/>
  <c r="CF14" i="2" s="1"/>
  <c r="CD15" i="2"/>
  <c r="CF15" i="2" s="1"/>
  <c r="CD16" i="2"/>
  <c r="CF16" i="2" s="1"/>
  <c r="CD17" i="2"/>
  <c r="CF17" i="2" s="1"/>
  <c r="CD18" i="2"/>
  <c r="CF18" i="2" s="1"/>
  <c r="CD19" i="2"/>
  <c r="CF19" i="2" s="1"/>
  <c r="CD20" i="2"/>
  <c r="CF20" i="2" s="1"/>
  <c r="CD21" i="2"/>
  <c r="CF21" i="2" s="1"/>
  <c r="CD22" i="2"/>
  <c r="CF22" i="2" s="1"/>
  <c r="CD23" i="2"/>
  <c r="CF23" i="2" s="1"/>
  <c r="CD24" i="2"/>
  <c r="CF24" i="2" s="1"/>
  <c r="CD25" i="2"/>
  <c r="CF25" i="2" s="1"/>
  <c r="CD26" i="2"/>
  <c r="CF26" i="2" s="1"/>
  <c r="CD27" i="2"/>
  <c r="CF27" i="2" s="1"/>
  <c r="CD28" i="2"/>
  <c r="CF28" i="2" s="1"/>
  <c r="CD29" i="2"/>
  <c r="CF29" i="2" s="1"/>
  <c r="CD30" i="2"/>
  <c r="CF30" i="2" s="1"/>
  <c r="CD31" i="2"/>
  <c r="CF31" i="2" s="1"/>
  <c r="CD32" i="2"/>
  <c r="CF32" i="2" s="1"/>
  <c r="CD33" i="2"/>
  <c r="CF33" i="2" s="1"/>
  <c r="CD34" i="2"/>
  <c r="CF34" i="2" s="1"/>
  <c r="CD35" i="2"/>
  <c r="CF35" i="2" s="1"/>
  <c r="CD36" i="2"/>
  <c r="CF36" i="2" s="1"/>
  <c r="CD37" i="2"/>
  <c r="CF37" i="2" s="1"/>
  <c r="CD38" i="2"/>
  <c r="CF38" i="2" s="1"/>
  <c r="CD39" i="2"/>
  <c r="CF39" i="2" s="1"/>
  <c r="CD40" i="2"/>
  <c r="CF40" i="2" s="1"/>
  <c r="CD41" i="2"/>
  <c r="CF41" i="2" s="1"/>
  <c r="CD42" i="2"/>
  <c r="CF42" i="2" s="1"/>
  <c r="CD43" i="2"/>
  <c r="CF43" i="2" s="1"/>
  <c r="CD44" i="2"/>
  <c r="CF44" i="2" s="1"/>
  <c r="CD45" i="2"/>
  <c r="CF45" i="2" s="1"/>
  <c r="CD46" i="2"/>
  <c r="CF46" i="2" s="1"/>
  <c r="CD47" i="2"/>
  <c r="CF47" i="2" s="1"/>
  <c r="CD48" i="2"/>
  <c r="CF48" i="2" s="1"/>
  <c r="CD49" i="2"/>
  <c r="CF49" i="2" s="1"/>
  <c r="CD50" i="2"/>
  <c r="CF50" i="2" s="1"/>
  <c r="CD51" i="2"/>
  <c r="CF51" i="2" s="1"/>
  <c r="CD52" i="2"/>
  <c r="CF52" i="2" s="1"/>
  <c r="CD53" i="2"/>
  <c r="CF53" i="2" s="1"/>
  <c r="CD54" i="2"/>
  <c r="CF54" i="2" s="1"/>
  <c r="CD55" i="2"/>
  <c r="CF55" i="2" s="1"/>
  <c r="CD56" i="2"/>
  <c r="CF56" i="2" s="1"/>
  <c r="CD57" i="2"/>
  <c r="CF57" i="2" s="1"/>
  <c r="CD58" i="2"/>
  <c r="CF58" i="2" s="1"/>
  <c r="CD59" i="2"/>
  <c r="CF59" i="2" s="1"/>
  <c r="CD60" i="2"/>
  <c r="CF60" i="2" s="1"/>
  <c r="CD61" i="2"/>
  <c r="CF61" i="2" s="1"/>
  <c r="CD62" i="2"/>
  <c r="CF62" i="2" s="1"/>
  <c r="CD63" i="2"/>
  <c r="CF63" i="2" s="1"/>
  <c r="CD64" i="2"/>
  <c r="CF64" i="2" s="1"/>
  <c r="CD65" i="2"/>
  <c r="CF65" i="2" s="1"/>
  <c r="CD66" i="2"/>
  <c r="CF66" i="2" s="1"/>
  <c r="CD67" i="2"/>
  <c r="CF67" i="2" s="1"/>
  <c r="CD68" i="2"/>
  <c r="CF68" i="2" s="1"/>
  <c r="CD69" i="2"/>
  <c r="CF69" i="2" s="1"/>
  <c r="CD70" i="2"/>
  <c r="CF70" i="2" s="1"/>
  <c r="CD71" i="2"/>
  <c r="CF71" i="2" s="1"/>
  <c r="CD72" i="2"/>
  <c r="CF72" i="2" s="1"/>
  <c r="CD73" i="2"/>
  <c r="CF73" i="2" s="1"/>
  <c r="CD74" i="2"/>
  <c r="CF74" i="2" s="1"/>
  <c r="CD75" i="2"/>
  <c r="CF75" i="2" s="1"/>
  <c r="CD76" i="2"/>
  <c r="CF76" i="2" s="1"/>
  <c r="CD77" i="2"/>
  <c r="CF77" i="2" s="1"/>
  <c r="CD78" i="2"/>
  <c r="CF78" i="2" s="1"/>
  <c r="CD79" i="2"/>
  <c r="CF79" i="2" s="1"/>
  <c r="CD80" i="2"/>
  <c r="CF80" i="2" s="1"/>
  <c r="CD81" i="2"/>
  <c r="CF81" i="2" s="1"/>
  <c r="CD82" i="2"/>
  <c r="CF82" i="2" s="1"/>
  <c r="CD83" i="2"/>
  <c r="CF83" i="2" s="1"/>
  <c r="CD84" i="2"/>
  <c r="CF84" i="2" s="1"/>
  <c r="CD85" i="2"/>
  <c r="CF85" i="2" s="1"/>
  <c r="CD86" i="2"/>
  <c r="CF86" i="2" s="1"/>
  <c r="CD87" i="2"/>
  <c r="CF87" i="2" s="1"/>
  <c r="CD88" i="2"/>
  <c r="CF88" i="2" s="1"/>
  <c r="CD89" i="2"/>
  <c r="CF89" i="2" s="1"/>
  <c r="CD90" i="2"/>
  <c r="CF90" i="2" s="1"/>
  <c r="CD91" i="2"/>
  <c r="CF91" i="2" s="1"/>
  <c r="CD92" i="2"/>
  <c r="CF92" i="2" s="1"/>
  <c r="CD93" i="2"/>
  <c r="CF93" i="2" s="1"/>
  <c r="CD94" i="2"/>
  <c r="CF94" i="2" s="1"/>
  <c r="CD95" i="2"/>
  <c r="CF95" i="2" s="1"/>
  <c r="CD96" i="2"/>
  <c r="CF96" i="2" s="1"/>
  <c r="CD97" i="2"/>
  <c r="CF97" i="2" s="1"/>
  <c r="CD98" i="2"/>
  <c r="CF98" i="2" s="1"/>
  <c r="CD99" i="2"/>
  <c r="CF99" i="2" s="1"/>
  <c r="CD100" i="2"/>
  <c r="CF100" i="2" s="1"/>
  <c r="CD101" i="2"/>
  <c r="CF101" i="2" s="1"/>
  <c r="CD102" i="2"/>
  <c r="CF102" i="2" s="1"/>
  <c r="CD103" i="2"/>
  <c r="CF103" i="2" s="1"/>
  <c r="CD104" i="2"/>
  <c r="CF104" i="2" s="1"/>
  <c r="CD105" i="2"/>
  <c r="CF105" i="2" s="1"/>
  <c r="CD106" i="2"/>
  <c r="CF106" i="2" s="1"/>
  <c r="CD107" i="2"/>
  <c r="CF107" i="2" s="1"/>
  <c r="CD108" i="2"/>
  <c r="CF108" i="2" s="1"/>
  <c r="CD109" i="2"/>
  <c r="CF109" i="2" s="1"/>
  <c r="CD110" i="2"/>
  <c r="CF110" i="2" s="1"/>
  <c r="CD111" i="2"/>
  <c r="CD112" i="2"/>
  <c r="CD113" i="2"/>
  <c r="CF113" i="2" s="1"/>
  <c r="CD114" i="2"/>
  <c r="CF114" i="2" s="1"/>
  <c r="CD115" i="2"/>
  <c r="CF115" i="2" s="1"/>
  <c r="CD116" i="2"/>
  <c r="CF116" i="2" s="1"/>
  <c r="CD117" i="2"/>
  <c r="CF117" i="2" s="1"/>
  <c r="CD118" i="2"/>
  <c r="CF118" i="2" s="1"/>
  <c r="CD119" i="2"/>
  <c r="CF119" i="2" s="1"/>
  <c r="CD120" i="2"/>
  <c r="CF120" i="2" s="1"/>
  <c r="CD121" i="2"/>
  <c r="CF121" i="2" s="1"/>
  <c r="CD122" i="2"/>
  <c r="CD123" i="2"/>
  <c r="CD124" i="2"/>
  <c r="CF124" i="2" s="1"/>
  <c r="CA5" i="2"/>
  <c r="CC5" i="2" s="1"/>
  <c r="C122" i="2"/>
  <c r="C123" i="2"/>
  <c r="G122" i="2"/>
  <c r="J122" i="2"/>
  <c r="M122" i="2"/>
  <c r="P122" i="2"/>
  <c r="S122" i="2"/>
  <c r="V122" i="2"/>
  <c r="Y122" i="2"/>
  <c r="AB122" i="2"/>
  <c r="AE122" i="2"/>
  <c r="AH122" i="2"/>
  <c r="AK122" i="2"/>
  <c r="AN122" i="2"/>
  <c r="AQ122" i="2"/>
  <c r="AT122" i="2"/>
  <c r="AW122" i="2"/>
  <c r="AZ122" i="2"/>
  <c r="BC122" i="2"/>
  <c r="BF122" i="2"/>
  <c r="BL122" i="2"/>
  <c r="BO122" i="2"/>
  <c r="BR122" i="2"/>
  <c r="BU122" i="2"/>
  <c r="BX122" i="2"/>
  <c r="CA122" i="2"/>
  <c r="G123" i="2"/>
  <c r="J123" i="2"/>
  <c r="M123" i="2"/>
  <c r="P123" i="2"/>
  <c r="S123" i="2"/>
  <c r="V123" i="2"/>
  <c r="Y123" i="2"/>
  <c r="AB123" i="2"/>
  <c r="AE123" i="2"/>
  <c r="AH123" i="2"/>
  <c r="AK123" i="2"/>
  <c r="AN123" i="2"/>
  <c r="AQ123" i="2"/>
  <c r="AT123" i="2"/>
  <c r="AW123" i="2"/>
  <c r="AZ123" i="2"/>
  <c r="BC123" i="2"/>
  <c r="BF123" i="2"/>
  <c r="BL123" i="2"/>
  <c r="BO123" i="2"/>
  <c r="BR123" i="2"/>
  <c r="BU123" i="2"/>
  <c r="BX123" i="2"/>
  <c r="CA123" i="2"/>
  <c r="G124" i="2"/>
  <c r="J124" i="2"/>
  <c r="L124" i="2" s="1"/>
  <c r="M124" i="2"/>
  <c r="P124" i="2"/>
  <c r="S124" i="2"/>
  <c r="V124" i="2"/>
  <c r="Y124" i="2"/>
  <c r="AB124" i="2"/>
  <c r="AE124" i="2"/>
  <c r="AH124" i="2"/>
  <c r="AJ124" i="2" s="1"/>
  <c r="AK124" i="2"/>
  <c r="AN124" i="2"/>
  <c r="AQ124" i="2"/>
  <c r="AT124" i="2"/>
  <c r="AW124" i="2"/>
  <c r="AY124" i="2" s="1"/>
  <c r="AZ124" i="2"/>
  <c r="BC124" i="2"/>
  <c r="BE124" i="2" s="1"/>
  <c r="BF124" i="2"/>
  <c r="BH124" i="2" s="1"/>
  <c r="BL124" i="2"/>
  <c r="BO124" i="2"/>
  <c r="BR124" i="2"/>
  <c r="BU124" i="2"/>
  <c r="BW124" i="2" s="1"/>
  <c r="BX124" i="2"/>
  <c r="CA124" i="2"/>
  <c r="CC124" i="2" s="1"/>
  <c r="CA6" i="2"/>
  <c r="CC6" i="2" s="1"/>
  <c r="CA7" i="2"/>
  <c r="CC7" i="2" s="1"/>
  <c r="CA8" i="2"/>
  <c r="CC8" i="2" s="1"/>
  <c r="CA9" i="2"/>
  <c r="CC9" i="2" s="1"/>
  <c r="CA10" i="2"/>
  <c r="CC10" i="2" s="1"/>
  <c r="CA11" i="2"/>
  <c r="CC11" i="2" s="1"/>
  <c r="CA12" i="2"/>
  <c r="CC12" i="2" s="1"/>
  <c r="CA13" i="2"/>
  <c r="CC13" i="2" s="1"/>
  <c r="CA14" i="2"/>
  <c r="CC14" i="2" s="1"/>
  <c r="CA15" i="2"/>
  <c r="CC15" i="2" s="1"/>
  <c r="CA16" i="2"/>
  <c r="CC16" i="2" s="1"/>
  <c r="CA17" i="2"/>
  <c r="CC17" i="2" s="1"/>
  <c r="CA18" i="2"/>
  <c r="CC18" i="2" s="1"/>
  <c r="CA19" i="2"/>
  <c r="CC19" i="2" s="1"/>
  <c r="CA20" i="2"/>
  <c r="CC20" i="2" s="1"/>
  <c r="CA21" i="2"/>
  <c r="CC21" i="2" s="1"/>
  <c r="CA22" i="2"/>
  <c r="CC22" i="2" s="1"/>
  <c r="CA23" i="2"/>
  <c r="CC23" i="2" s="1"/>
  <c r="CA24" i="2"/>
  <c r="CC24" i="2" s="1"/>
  <c r="CA25" i="2"/>
  <c r="CC25" i="2" s="1"/>
  <c r="CA26" i="2"/>
  <c r="CC26" i="2" s="1"/>
  <c r="CA27" i="2"/>
  <c r="CC27" i="2" s="1"/>
  <c r="CA28" i="2"/>
  <c r="CC28" i="2" s="1"/>
  <c r="CA29" i="2"/>
  <c r="CC29" i="2" s="1"/>
  <c r="CA30" i="2"/>
  <c r="CC30" i="2" s="1"/>
  <c r="CA31" i="2"/>
  <c r="CC31" i="2" s="1"/>
  <c r="CA32" i="2"/>
  <c r="CC32" i="2" s="1"/>
  <c r="CA33" i="2"/>
  <c r="CC33" i="2" s="1"/>
  <c r="CA34" i="2"/>
  <c r="CC34" i="2" s="1"/>
  <c r="CA35" i="2"/>
  <c r="CC35" i="2" s="1"/>
  <c r="CA36" i="2"/>
  <c r="CC36" i="2" s="1"/>
  <c r="CA37" i="2"/>
  <c r="CC37" i="2" s="1"/>
  <c r="CA38" i="2"/>
  <c r="CC38" i="2" s="1"/>
  <c r="CA39" i="2"/>
  <c r="CC39" i="2" s="1"/>
  <c r="CA40" i="2"/>
  <c r="CC40" i="2" s="1"/>
  <c r="CA41" i="2"/>
  <c r="CC41" i="2" s="1"/>
  <c r="CA42" i="2"/>
  <c r="CC42" i="2" s="1"/>
  <c r="CA43" i="2"/>
  <c r="CC43" i="2" s="1"/>
  <c r="CA44" i="2"/>
  <c r="CC44" i="2" s="1"/>
  <c r="CA45" i="2"/>
  <c r="CC45" i="2" s="1"/>
  <c r="CA46" i="2"/>
  <c r="CC46" i="2" s="1"/>
  <c r="CA47" i="2"/>
  <c r="CC47" i="2" s="1"/>
  <c r="CA48" i="2"/>
  <c r="CC48" i="2" s="1"/>
  <c r="CA49" i="2"/>
  <c r="CC49" i="2" s="1"/>
  <c r="CA50" i="2"/>
  <c r="CC50" i="2" s="1"/>
  <c r="CA51" i="2"/>
  <c r="CC51" i="2" s="1"/>
  <c r="CA52" i="2"/>
  <c r="CC52" i="2" s="1"/>
  <c r="CA53" i="2"/>
  <c r="CC53" i="2" s="1"/>
  <c r="CA54" i="2"/>
  <c r="CC54" i="2" s="1"/>
  <c r="CA55" i="2"/>
  <c r="CC55" i="2" s="1"/>
  <c r="CA56" i="2"/>
  <c r="CC56" i="2" s="1"/>
  <c r="CA57" i="2"/>
  <c r="CC57" i="2" s="1"/>
  <c r="CA58" i="2"/>
  <c r="CC58" i="2" s="1"/>
  <c r="CA59" i="2"/>
  <c r="CC59" i="2" s="1"/>
  <c r="CA60" i="2"/>
  <c r="CC60" i="2" s="1"/>
  <c r="CA61" i="2"/>
  <c r="CC61" i="2" s="1"/>
  <c r="CA62" i="2"/>
  <c r="CC62" i="2" s="1"/>
  <c r="CA63" i="2"/>
  <c r="CC63" i="2" s="1"/>
  <c r="CA64" i="2"/>
  <c r="CC64" i="2" s="1"/>
  <c r="CA65" i="2"/>
  <c r="CC65" i="2" s="1"/>
  <c r="CA66" i="2"/>
  <c r="CC66" i="2" s="1"/>
  <c r="CA67" i="2"/>
  <c r="CC67" i="2" s="1"/>
  <c r="CA68" i="2"/>
  <c r="CC68" i="2" s="1"/>
  <c r="CA69" i="2"/>
  <c r="CC69" i="2" s="1"/>
  <c r="CA70" i="2"/>
  <c r="CC70" i="2" s="1"/>
  <c r="CA71" i="2"/>
  <c r="CC71" i="2" s="1"/>
  <c r="CA72" i="2"/>
  <c r="CC72" i="2" s="1"/>
  <c r="CA73" i="2"/>
  <c r="CC73" i="2" s="1"/>
  <c r="CA74" i="2"/>
  <c r="CC74" i="2" s="1"/>
  <c r="CA75" i="2"/>
  <c r="CC75" i="2" s="1"/>
  <c r="CA76" i="2"/>
  <c r="CC76" i="2" s="1"/>
  <c r="CA77" i="2"/>
  <c r="CC77" i="2" s="1"/>
  <c r="CA78" i="2"/>
  <c r="CC78" i="2" s="1"/>
  <c r="CA79" i="2"/>
  <c r="CC79" i="2" s="1"/>
  <c r="CA80" i="2"/>
  <c r="CC80" i="2" s="1"/>
  <c r="CA81" i="2"/>
  <c r="CC81" i="2" s="1"/>
  <c r="CA82" i="2"/>
  <c r="CC82" i="2" s="1"/>
  <c r="CA83" i="2"/>
  <c r="CC83" i="2" s="1"/>
  <c r="CA84" i="2"/>
  <c r="CC84" i="2" s="1"/>
  <c r="CA85" i="2"/>
  <c r="CC85" i="2" s="1"/>
  <c r="CA86" i="2"/>
  <c r="CC86" i="2" s="1"/>
  <c r="CA87" i="2"/>
  <c r="CC87" i="2" s="1"/>
  <c r="CA88" i="2"/>
  <c r="CC88" i="2" s="1"/>
  <c r="CA89" i="2"/>
  <c r="CC89" i="2" s="1"/>
  <c r="CA90" i="2"/>
  <c r="CC90" i="2" s="1"/>
  <c r="CA91" i="2"/>
  <c r="CC91" i="2" s="1"/>
  <c r="CA92" i="2"/>
  <c r="CC92" i="2" s="1"/>
  <c r="CA93" i="2"/>
  <c r="CC93" i="2" s="1"/>
  <c r="CA94" i="2"/>
  <c r="CC94" i="2" s="1"/>
  <c r="CA95" i="2"/>
  <c r="CC95" i="2" s="1"/>
  <c r="CA96" i="2"/>
  <c r="CC96" i="2" s="1"/>
  <c r="CA97" i="2"/>
  <c r="CC97" i="2" s="1"/>
  <c r="CA98" i="2"/>
  <c r="CC98" i="2" s="1"/>
  <c r="CA99" i="2"/>
  <c r="CC99" i="2" s="1"/>
  <c r="CA100" i="2"/>
  <c r="CC100" i="2" s="1"/>
  <c r="CA101" i="2"/>
  <c r="CC101" i="2" s="1"/>
  <c r="CA102" i="2"/>
  <c r="CC102" i="2" s="1"/>
  <c r="CA103" i="2"/>
  <c r="CC103" i="2" s="1"/>
  <c r="CA104" i="2"/>
  <c r="CC104" i="2" s="1"/>
  <c r="CA105" i="2"/>
  <c r="CC105" i="2" s="1"/>
  <c r="CA106" i="2"/>
  <c r="CC106" i="2" s="1"/>
  <c r="CA107" i="2"/>
  <c r="CC107" i="2" s="1"/>
  <c r="CA108" i="2"/>
  <c r="CC108" i="2" s="1"/>
  <c r="CA109" i="2"/>
  <c r="CC109" i="2" s="1"/>
  <c r="CA110" i="2"/>
  <c r="CC110" i="2" s="1"/>
  <c r="CA111" i="2"/>
  <c r="CA112" i="2"/>
  <c r="CA113" i="2"/>
  <c r="CC113" i="2" s="1"/>
  <c r="CA114" i="2"/>
  <c r="CC114" i="2" s="1"/>
  <c r="CA115" i="2"/>
  <c r="CC115" i="2" s="1"/>
  <c r="CA116" i="2"/>
  <c r="CC116" i="2" s="1"/>
  <c r="CA117" i="2"/>
  <c r="CC117" i="2" s="1"/>
  <c r="CA118" i="2"/>
  <c r="CC118" i="2" s="1"/>
  <c r="CA119" i="2"/>
  <c r="CC119" i="2" s="1"/>
  <c r="CA120" i="2"/>
  <c r="CC120" i="2" s="1"/>
  <c r="CA121" i="2"/>
  <c r="CC121" i="2" s="1"/>
  <c r="BX5" i="2"/>
  <c r="BZ5" i="2" s="1"/>
  <c r="BX6" i="2"/>
  <c r="BZ6" i="2" s="1"/>
  <c r="BX7" i="2"/>
  <c r="BZ7" i="2" s="1"/>
  <c r="BX8" i="2"/>
  <c r="BZ8" i="2" s="1"/>
  <c r="BX9" i="2"/>
  <c r="BZ9" i="2" s="1"/>
  <c r="BX10" i="2"/>
  <c r="BZ10" i="2" s="1"/>
  <c r="BX11" i="2"/>
  <c r="BZ11" i="2" s="1"/>
  <c r="BX12" i="2"/>
  <c r="BZ12" i="2" s="1"/>
  <c r="BX13" i="2"/>
  <c r="BZ13" i="2" s="1"/>
  <c r="BX14" i="2"/>
  <c r="BZ14" i="2" s="1"/>
  <c r="BX15" i="2"/>
  <c r="BZ15" i="2" s="1"/>
  <c r="BX16" i="2"/>
  <c r="BZ16" i="2" s="1"/>
  <c r="BX17" i="2"/>
  <c r="BZ17" i="2" s="1"/>
  <c r="BX18" i="2"/>
  <c r="BZ18" i="2" s="1"/>
  <c r="BX19" i="2"/>
  <c r="BZ19" i="2" s="1"/>
  <c r="BX20" i="2"/>
  <c r="BZ20" i="2" s="1"/>
  <c r="BX21" i="2"/>
  <c r="BZ21" i="2" s="1"/>
  <c r="BX22" i="2"/>
  <c r="BZ22" i="2" s="1"/>
  <c r="BX23" i="2"/>
  <c r="BZ23" i="2" s="1"/>
  <c r="BX24" i="2"/>
  <c r="BZ24" i="2" s="1"/>
  <c r="BX25" i="2"/>
  <c r="BZ25" i="2" s="1"/>
  <c r="BX26" i="2"/>
  <c r="BZ26" i="2" s="1"/>
  <c r="BX27" i="2"/>
  <c r="BZ27" i="2" s="1"/>
  <c r="BX28" i="2"/>
  <c r="BZ28" i="2" s="1"/>
  <c r="BX29" i="2"/>
  <c r="BZ29" i="2" s="1"/>
  <c r="BX30" i="2"/>
  <c r="BZ30" i="2" s="1"/>
  <c r="BX31" i="2"/>
  <c r="BZ31" i="2" s="1"/>
  <c r="BX32" i="2"/>
  <c r="BZ32" i="2" s="1"/>
  <c r="BX33" i="2"/>
  <c r="BZ33" i="2" s="1"/>
  <c r="BX34" i="2"/>
  <c r="BZ34" i="2" s="1"/>
  <c r="BX35" i="2"/>
  <c r="BZ35" i="2" s="1"/>
  <c r="BX36" i="2"/>
  <c r="BZ36" i="2" s="1"/>
  <c r="BX37" i="2"/>
  <c r="BZ37" i="2" s="1"/>
  <c r="BX38" i="2"/>
  <c r="BZ38" i="2" s="1"/>
  <c r="BX39" i="2"/>
  <c r="BZ39" i="2" s="1"/>
  <c r="BX40" i="2"/>
  <c r="BZ40" i="2" s="1"/>
  <c r="BX41" i="2"/>
  <c r="BZ41" i="2" s="1"/>
  <c r="BX42" i="2"/>
  <c r="BZ42" i="2" s="1"/>
  <c r="BX43" i="2"/>
  <c r="BZ43" i="2" s="1"/>
  <c r="BX44" i="2"/>
  <c r="BZ44" i="2" s="1"/>
  <c r="BX45" i="2"/>
  <c r="BZ45" i="2" s="1"/>
  <c r="BX46" i="2"/>
  <c r="BZ46" i="2" s="1"/>
  <c r="BX47" i="2"/>
  <c r="BZ47" i="2" s="1"/>
  <c r="BX48" i="2"/>
  <c r="BZ48" i="2" s="1"/>
  <c r="BX49" i="2"/>
  <c r="BZ49" i="2" s="1"/>
  <c r="BX50" i="2"/>
  <c r="BZ50" i="2" s="1"/>
  <c r="BX51" i="2"/>
  <c r="BZ51" i="2" s="1"/>
  <c r="BX52" i="2"/>
  <c r="BZ52" i="2" s="1"/>
  <c r="BX53" i="2"/>
  <c r="BZ53" i="2" s="1"/>
  <c r="BX54" i="2"/>
  <c r="BZ54" i="2" s="1"/>
  <c r="BX55" i="2"/>
  <c r="BZ55" i="2" s="1"/>
  <c r="BX56" i="2"/>
  <c r="BZ56" i="2" s="1"/>
  <c r="BX57" i="2"/>
  <c r="BZ57" i="2" s="1"/>
  <c r="BX58" i="2"/>
  <c r="BZ58" i="2" s="1"/>
  <c r="BX59" i="2"/>
  <c r="BZ59" i="2" s="1"/>
  <c r="BX60" i="2"/>
  <c r="BZ60" i="2" s="1"/>
  <c r="BX61" i="2"/>
  <c r="BZ61" i="2" s="1"/>
  <c r="BX62" i="2"/>
  <c r="BZ62" i="2" s="1"/>
  <c r="BX63" i="2"/>
  <c r="BZ63" i="2" s="1"/>
  <c r="BX64" i="2"/>
  <c r="BZ64" i="2" s="1"/>
  <c r="BX65" i="2"/>
  <c r="BZ65" i="2" s="1"/>
  <c r="BX66" i="2"/>
  <c r="BZ66" i="2" s="1"/>
  <c r="BX67" i="2"/>
  <c r="BZ67" i="2" s="1"/>
  <c r="BX68" i="2"/>
  <c r="BZ68" i="2" s="1"/>
  <c r="BX69" i="2"/>
  <c r="BZ69" i="2" s="1"/>
  <c r="BX70" i="2"/>
  <c r="BZ70" i="2" s="1"/>
  <c r="BX71" i="2"/>
  <c r="BZ71" i="2" s="1"/>
  <c r="BX72" i="2"/>
  <c r="BZ72" i="2" s="1"/>
  <c r="BX73" i="2"/>
  <c r="BZ73" i="2" s="1"/>
  <c r="BX74" i="2"/>
  <c r="BZ74" i="2" s="1"/>
  <c r="BX75" i="2"/>
  <c r="BZ75" i="2" s="1"/>
  <c r="BX76" i="2"/>
  <c r="BZ76" i="2" s="1"/>
  <c r="BX77" i="2"/>
  <c r="BZ77" i="2" s="1"/>
  <c r="BX78" i="2"/>
  <c r="BZ78" i="2" s="1"/>
  <c r="BX79" i="2"/>
  <c r="BZ79" i="2" s="1"/>
  <c r="BX80" i="2"/>
  <c r="BZ80" i="2" s="1"/>
  <c r="BX81" i="2"/>
  <c r="BZ81" i="2" s="1"/>
  <c r="BX82" i="2"/>
  <c r="BZ82" i="2" s="1"/>
  <c r="BX83" i="2"/>
  <c r="BZ83" i="2" s="1"/>
  <c r="BX84" i="2"/>
  <c r="BZ84" i="2" s="1"/>
  <c r="BX85" i="2"/>
  <c r="BZ85" i="2" s="1"/>
  <c r="BX86" i="2"/>
  <c r="BZ86" i="2" s="1"/>
  <c r="BX87" i="2"/>
  <c r="BZ87" i="2" s="1"/>
  <c r="BX88" i="2"/>
  <c r="BZ88" i="2" s="1"/>
  <c r="BX89" i="2"/>
  <c r="BZ89" i="2" s="1"/>
  <c r="BX90" i="2"/>
  <c r="BZ90" i="2" s="1"/>
  <c r="BX91" i="2"/>
  <c r="BZ91" i="2" s="1"/>
  <c r="BX92" i="2"/>
  <c r="BZ92" i="2" s="1"/>
  <c r="BX93" i="2"/>
  <c r="BZ93" i="2" s="1"/>
  <c r="BX94" i="2"/>
  <c r="BZ94" i="2" s="1"/>
  <c r="BX95" i="2"/>
  <c r="BZ95" i="2" s="1"/>
  <c r="BX96" i="2"/>
  <c r="BZ96" i="2" s="1"/>
  <c r="BX97" i="2"/>
  <c r="BZ97" i="2" s="1"/>
  <c r="BX98" i="2"/>
  <c r="BZ98" i="2" s="1"/>
  <c r="BX99" i="2"/>
  <c r="BZ99" i="2" s="1"/>
  <c r="BX100" i="2"/>
  <c r="BZ100" i="2" s="1"/>
  <c r="BX101" i="2"/>
  <c r="BZ101" i="2" s="1"/>
  <c r="BX102" i="2"/>
  <c r="BZ102" i="2" s="1"/>
  <c r="BX103" i="2"/>
  <c r="BZ103" i="2" s="1"/>
  <c r="BX104" i="2"/>
  <c r="BZ104" i="2" s="1"/>
  <c r="BX105" i="2"/>
  <c r="BZ105" i="2" s="1"/>
  <c r="BX106" i="2"/>
  <c r="BZ106" i="2" s="1"/>
  <c r="BX107" i="2"/>
  <c r="BZ107" i="2" s="1"/>
  <c r="BX108" i="2"/>
  <c r="BZ108" i="2" s="1"/>
  <c r="BX109" i="2"/>
  <c r="BZ109" i="2" s="1"/>
  <c r="BX110" i="2"/>
  <c r="BZ110" i="2" s="1"/>
  <c r="BX111" i="2"/>
  <c r="BX112" i="2"/>
  <c r="BX113" i="2"/>
  <c r="BZ113" i="2" s="1"/>
  <c r="BX114" i="2"/>
  <c r="BZ114" i="2" s="1"/>
  <c r="BX115" i="2"/>
  <c r="BZ115" i="2" s="1"/>
  <c r="BX116" i="2"/>
  <c r="BZ116" i="2" s="1"/>
  <c r="BX117" i="2"/>
  <c r="BZ117" i="2" s="1"/>
  <c r="BX118" i="2"/>
  <c r="BZ118" i="2" s="1"/>
  <c r="BX119" i="2"/>
  <c r="BZ119" i="2" s="1"/>
  <c r="BX120" i="2"/>
  <c r="BZ120" i="2" s="1"/>
  <c r="BX121" i="2"/>
  <c r="BZ121" i="2" s="1"/>
  <c r="BU5" i="2"/>
  <c r="BW5" i="2" s="1"/>
  <c r="BR116" i="2"/>
  <c r="BT116" i="2" s="1"/>
  <c r="G117" i="2"/>
  <c r="J117" i="2"/>
  <c r="L117" i="2" s="1"/>
  <c r="M117" i="2"/>
  <c r="O117" i="2" s="1"/>
  <c r="P117" i="2"/>
  <c r="R117" i="2" s="1"/>
  <c r="S117" i="2"/>
  <c r="U117" i="2" s="1"/>
  <c r="V117" i="2"/>
  <c r="X117" i="2" s="1"/>
  <c r="Y117" i="2"/>
  <c r="AA117" i="2" s="1"/>
  <c r="AB117" i="2"/>
  <c r="AD117" i="2" s="1"/>
  <c r="AE117" i="2"/>
  <c r="AG117" i="2" s="1"/>
  <c r="AH117" i="2"/>
  <c r="AJ117" i="2" s="1"/>
  <c r="AK117" i="2"/>
  <c r="AM117" i="2" s="1"/>
  <c r="AN117" i="2"/>
  <c r="AP117" i="2" s="1"/>
  <c r="AQ117" i="2"/>
  <c r="AS117" i="2" s="1"/>
  <c r="AT117" i="2"/>
  <c r="AV117" i="2" s="1"/>
  <c r="AW117" i="2"/>
  <c r="AY117" i="2" s="1"/>
  <c r="AZ117" i="2"/>
  <c r="BB117" i="2" s="1"/>
  <c r="BC117" i="2"/>
  <c r="BE117" i="2" s="1"/>
  <c r="BF117" i="2"/>
  <c r="BH117" i="2" s="1"/>
  <c r="BK117" i="2"/>
  <c r="BL117" i="2"/>
  <c r="BN117" i="2" s="1"/>
  <c r="BO117" i="2"/>
  <c r="BQ117" i="2" s="1"/>
  <c r="BR117" i="2"/>
  <c r="BT117" i="2" s="1"/>
  <c r="BU117" i="2"/>
  <c r="BW117" i="2" s="1"/>
  <c r="G118" i="2"/>
  <c r="J118" i="2"/>
  <c r="L118" i="2" s="1"/>
  <c r="M118" i="2"/>
  <c r="O118" i="2" s="1"/>
  <c r="P118" i="2"/>
  <c r="R118" i="2" s="1"/>
  <c r="S118" i="2"/>
  <c r="U118" i="2" s="1"/>
  <c r="V118" i="2"/>
  <c r="X118" i="2" s="1"/>
  <c r="Y118" i="2"/>
  <c r="AA118" i="2" s="1"/>
  <c r="AB118" i="2"/>
  <c r="AD118" i="2" s="1"/>
  <c r="AE118" i="2"/>
  <c r="AG118" i="2" s="1"/>
  <c r="AH118" i="2"/>
  <c r="AJ118" i="2" s="1"/>
  <c r="AK118" i="2"/>
  <c r="AM118" i="2" s="1"/>
  <c r="AN118" i="2"/>
  <c r="AP118" i="2" s="1"/>
  <c r="AQ118" i="2"/>
  <c r="AS118" i="2" s="1"/>
  <c r="AT118" i="2"/>
  <c r="AV118" i="2" s="1"/>
  <c r="AW118" i="2"/>
  <c r="AY118" i="2" s="1"/>
  <c r="AZ118" i="2"/>
  <c r="BB118" i="2" s="1"/>
  <c r="BC118" i="2"/>
  <c r="BE118" i="2" s="1"/>
  <c r="BF118" i="2"/>
  <c r="BH118" i="2" s="1"/>
  <c r="BK118" i="2"/>
  <c r="BL118" i="2"/>
  <c r="BN118" i="2" s="1"/>
  <c r="BO118" i="2"/>
  <c r="BQ118" i="2" s="1"/>
  <c r="BR118" i="2"/>
  <c r="BT118" i="2" s="1"/>
  <c r="BU118" i="2"/>
  <c r="BW118" i="2" s="1"/>
  <c r="G119" i="2"/>
  <c r="J119" i="2"/>
  <c r="L119" i="2" s="1"/>
  <c r="M119" i="2"/>
  <c r="O119" i="2" s="1"/>
  <c r="P119" i="2"/>
  <c r="R119" i="2" s="1"/>
  <c r="S119" i="2"/>
  <c r="U119" i="2" s="1"/>
  <c r="V119" i="2"/>
  <c r="X119" i="2" s="1"/>
  <c r="Y119" i="2"/>
  <c r="AA119" i="2" s="1"/>
  <c r="AB119" i="2"/>
  <c r="AD119" i="2" s="1"/>
  <c r="AE119" i="2"/>
  <c r="AG119" i="2" s="1"/>
  <c r="AH119" i="2"/>
  <c r="AJ119" i="2" s="1"/>
  <c r="AK119" i="2"/>
  <c r="AM119" i="2" s="1"/>
  <c r="AN119" i="2"/>
  <c r="AP119" i="2" s="1"/>
  <c r="AQ119" i="2"/>
  <c r="AS119" i="2" s="1"/>
  <c r="AT119" i="2"/>
  <c r="AV119" i="2" s="1"/>
  <c r="AW119" i="2"/>
  <c r="AY119" i="2" s="1"/>
  <c r="AZ119" i="2"/>
  <c r="BB119" i="2" s="1"/>
  <c r="BC119" i="2"/>
  <c r="BE119" i="2" s="1"/>
  <c r="BF119" i="2"/>
  <c r="BH119" i="2" s="1"/>
  <c r="BK119" i="2"/>
  <c r="BL119" i="2"/>
  <c r="BN119" i="2" s="1"/>
  <c r="BO119" i="2"/>
  <c r="BQ119" i="2" s="1"/>
  <c r="BR119" i="2"/>
  <c r="BT119" i="2" s="1"/>
  <c r="BU119" i="2"/>
  <c r="BW119" i="2" s="1"/>
  <c r="G120" i="2"/>
  <c r="J120" i="2"/>
  <c r="L120" i="2" s="1"/>
  <c r="M120" i="2"/>
  <c r="O120" i="2" s="1"/>
  <c r="P120" i="2"/>
  <c r="R120" i="2" s="1"/>
  <c r="S120" i="2"/>
  <c r="U120" i="2" s="1"/>
  <c r="V120" i="2"/>
  <c r="X120" i="2" s="1"/>
  <c r="Y120" i="2"/>
  <c r="AA120" i="2" s="1"/>
  <c r="AB120" i="2"/>
  <c r="AD120" i="2" s="1"/>
  <c r="AE120" i="2"/>
  <c r="AG120" i="2" s="1"/>
  <c r="AH120" i="2"/>
  <c r="AJ120" i="2" s="1"/>
  <c r="AK120" i="2"/>
  <c r="AM120" i="2" s="1"/>
  <c r="AN120" i="2"/>
  <c r="AP120" i="2" s="1"/>
  <c r="AQ120" i="2"/>
  <c r="AS120" i="2" s="1"/>
  <c r="AT120" i="2"/>
  <c r="AV120" i="2" s="1"/>
  <c r="AW120" i="2"/>
  <c r="AY120" i="2" s="1"/>
  <c r="AZ120" i="2"/>
  <c r="BB120" i="2" s="1"/>
  <c r="BC120" i="2"/>
  <c r="BE120" i="2" s="1"/>
  <c r="BF120" i="2"/>
  <c r="BH120" i="2" s="1"/>
  <c r="BK120" i="2"/>
  <c r="BL120" i="2"/>
  <c r="BN120" i="2" s="1"/>
  <c r="BO120" i="2"/>
  <c r="BQ120" i="2" s="1"/>
  <c r="BR120" i="2"/>
  <c r="BT120" i="2" s="1"/>
  <c r="BU120" i="2"/>
  <c r="BW120" i="2" s="1"/>
  <c r="G121" i="2"/>
  <c r="J121" i="2"/>
  <c r="L121" i="2" s="1"/>
  <c r="M121" i="2"/>
  <c r="O121" i="2" s="1"/>
  <c r="P121" i="2"/>
  <c r="R121" i="2" s="1"/>
  <c r="S121" i="2"/>
  <c r="U121" i="2" s="1"/>
  <c r="V121" i="2"/>
  <c r="X121" i="2" s="1"/>
  <c r="Y121" i="2"/>
  <c r="AA121" i="2" s="1"/>
  <c r="AB121" i="2"/>
  <c r="AD121" i="2" s="1"/>
  <c r="AE121" i="2"/>
  <c r="AG121" i="2" s="1"/>
  <c r="AH121" i="2"/>
  <c r="AJ121" i="2" s="1"/>
  <c r="AK121" i="2"/>
  <c r="AM121" i="2" s="1"/>
  <c r="AN121" i="2"/>
  <c r="AP121" i="2" s="1"/>
  <c r="AQ121" i="2"/>
  <c r="AS121" i="2" s="1"/>
  <c r="AT121" i="2"/>
  <c r="AV121" i="2" s="1"/>
  <c r="AW121" i="2"/>
  <c r="AY121" i="2" s="1"/>
  <c r="AZ121" i="2"/>
  <c r="BB121" i="2" s="1"/>
  <c r="BC121" i="2"/>
  <c r="BE121" i="2" s="1"/>
  <c r="BF121" i="2"/>
  <c r="BH121" i="2" s="1"/>
  <c r="BK121" i="2"/>
  <c r="BL121" i="2"/>
  <c r="BN121" i="2" s="1"/>
  <c r="BO121" i="2"/>
  <c r="BQ121" i="2" s="1"/>
  <c r="BR121" i="2"/>
  <c r="BT121" i="2" s="1"/>
  <c r="BU121" i="2"/>
  <c r="BW121" i="2" s="1"/>
  <c r="G116" i="2"/>
  <c r="J116" i="2"/>
  <c r="L116" i="2" s="1"/>
  <c r="M116" i="2"/>
  <c r="O116" i="2" s="1"/>
  <c r="P116" i="2"/>
  <c r="R116" i="2" s="1"/>
  <c r="S116" i="2"/>
  <c r="U116" i="2" s="1"/>
  <c r="V116" i="2"/>
  <c r="X116" i="2" s="1"/>
  <c r="Y116" i="2"/>
  <c r="AA116" i="2" s="1"/>
  <c r="AB116" i="2"/>
  <c r="AD116" i="2" s="1"/>
  <c r="AE116" i="2"/>
  <c r="AG116" i="2" s="1"/>
  <c r="AH116" i="2"/>
  <c r="AJ116" i="2" s="1"/>
  <c r="AK116" i="2"/>
  <c r="AM116" i="2" s="1"/>
  <c r="AN116" i="2"/>
  <c r="AP116" i="2" s="1"/>
  <c r="AQ116" i="2"/>
  <c r="AS116" i="2" s="1"/>
  <c r="AT116" i="2"/>
  <c r="AV116" i="2" s="1"/>
  <c r="AW116" i="2"/>
  <c r="AY116" i="2" s="1"/>
  <c r="AZ116" i="2"/>
  <c r="BB116" i="2" s="1"/>
  <c r="BC116" i="2"/>
  <c r="BE116" i="2" s="1"/>
  <c r="BF116" i="2"/>
  <c r="BH116" i="2" s="1"/>
  <c r="BK116" i="2"/>
  <c r="BL116" i="2"/>
  <c r="BN116" i="2" s="1"/>
  <c r="BO116" i="2"/>
  <c r="BQ116" i="2" s="1"/>
  <c r="BU116" i="2"/>
  <c r="BW116" i="2" s="1"/>
  <c r="BR115" i="2"/>
  <c r="BT115" i="2" s="1"/>
  <c r="C111" i="2"/>
  <c r="C112" i="2"/>
  <c r="BU88" i="2"/>
  <c r="BW88" i="2" s="1"/>
  <c r="BU6" i="2"/>
  <c r="BW6" i="2" s="1"/>
  <c r="BU7" i="2"/>
  <c r="BW7" i="2" s="1"/>
  <c r="BU8" i="2"/>
  <c r="BW8" i="2" s="1"/>
  <c r="BU9" i="2"/>
  <c r="BW9" i="2" s="1"/>
  <c r="BU10" i="2"/>
  <c r="BW10" i="2" s="1"/>
  <c r="BU11" i="2"/>
  <c r="BW11" i="2" s="1"/>
  <c r="BU12" i="2"/>
  <c r="BW12" i="2" s="1"/>
  <c r="BU13" i="2"/>
  <c r="BW13" i="2" s="1"/>
  <c r="BU14" i="2"/>
  <c r="BW14" i="2" s="1"/>
  <c r="BU15" i="2"/>
  <c r="BW15" i="2" s="1"/>
  <c r="BU16" i="2"/>
  <c r="BW16" i="2" s="1"/>
  <c r="BU17" i="2"/>
  <c r="BU18" i="2"/>
  <c r="BW18" i="2" s="1"/>
  <c r="BU19" i="2"/>
  <c r="BW19" i="2" s="1"/>
  <c r="BU20" i="2"/>
  <c r="BW20" i="2" s="1"/>
  <c r="BU21" i="2"/>
  <c r="BW21" i="2" s="1"/>
  <c r="BU22" i="2"/>
  <c r="BW22" i="2" s="1"/>
  <c r="BU23" i="2"/>
  <c r="BW23" i="2" s="1"/>
  <c r="BU24" i="2"/>
  <c r="BW24" i="2" s="1"/>
  <c r="BU25" i="2"/>
  <c r="BW25" i="2" s="1"/>
  <c r="BU26" i="2"/>
  <c r="BW26" i="2" s="1"/>
  <c r="BU27" i="2"/>
  <c r="BW27" i="2" s="1"/>
  <c r="BU28" i="2"/>
  <c r="BW28" i="2" s="1"/>
  <c r="BU29" i="2"/>
  <c r="BW29" i="2" s="1"/>
  <c r="BU30" i="2"/>
  <c r="BW30" i="2" s="1"/>
  <c r="BU31" i="2"/>
  <c r="BW31" i="2" s="1"/>
  <c r="BU32" i="2"/>
  <c r="BW32" i="2" s="1"/>
  <c r="BU33" i="2"/>
  <c r="BW33" i="2" s="1"/>
  <c r="BU34" i="2"/>
  <c r="BW34" i="2" s="1"/>
  <c r="BU35" i="2"/>
  <c r="BW35" i="2" s="1"/>
  <c r="BU36" i="2"/>
  <c r="BW36" i="2" s="1"/>
  <c r="BU37" i="2"/>
  <c r="BW37" i="2" s="1"/>
  <c r="BU38" i="2"/>
  <c r="BW38" i="2" s="1"/>
  <c r="BU39" i="2"/>
  <c r="BW39" i="2" s="1"/>
  <c r="BU40" i="2"/>
  <c r="BW40" i="2" s="1"/>
  <c r="BU41" i="2"/>
  <c r="BW41" i="2" s="1"/>
  <c r="BU42" i="2"/>
  <c r="BW42" i="2" s="1"/>
  <c r="BU43" i="2"/>
  <c r="BW43" i="2" s="1"/>
  <c r="BU44" i="2"/>
  <c r="BW44" i="2" s="1"/>
  <c r="BU45" i="2"/>
  <c r="BW45" i="2" s="1"/>
  <c r="BU46" i="2"/>
  <c r="BW46" i="2" s="1"/>
  <c r="BU47" i="2"/>
  <c r="BW47" i="2" s="1"/>
  <c r="BU48" i="2"/>
  <c r="BW48" i="2" s="1"/>
  <c r="BU49" i="2"/>
  <c r="BW49" i="2" s="1"/>
  <c r="BU50" i="2"/>
  <c r="BW50" i="2" s="1"/>
  <c r="BU51" i="2"/>
  <c r="BW51" i="2" s="1"/>
  <c r="BU52" i="2"/>
  <c r="BW52" i="2" s="1"/>
  <c r="BU53" i="2"/>
  <c r="BW53" i="2" s="1"/>
  <c r="BU54" i="2"/>
  <c r="BW54" i="2" s="1"/>
  <c r="BU55" i="2"/>
  <c r="BW55" i="2" s="1"/>
  <c r="BU56" i="2"/>
  <c r="BW56" i="2" s="1"/>
  <c r="BU57" i="2"/>
  <c r="BW57" i="2" s="1"/>
  <c r="BU58" i="2"/>
  <c r="BW58" i="2" s="1"/>
  <c r="BU59" i="2"/>
  <c r="BW59" i="2" s="1"/>
  <c r="BU60" i="2"/>
  <c r="BW60" i="2" s="1"/>
  <c r="BU61" i="2"/>
  <c r="BW61" i="2" s="1"/>
  <c r="BU62" i="2"/>
  <c r="BW62" i="2" s="1"/>
  <c r="BU63" i="2"/>
  <c r="BW63" i="2" s="1"/>
  <c r="BU64" i="2"/>
  <c r="BW64" i="2" s="1"/>
  <c r="BU65" i="2"/>
  <c r="BW65" i="2" s="1"/>
  <c r="BU66" i="2"/>
  <c r="BW66" i="2" s="1"/>
  <c r="BU67" i="2"/>
  <c r="BW67" i="2" s="1"/>
  <c r="BU68" i="2"/>
  <c r="BW68" i="2" s="1"/>
  <c r="BU69" i="2"/>
  <c r="BW69" i="2" s="1"/>
  <c r="BU70" i="2"/>
  <c r="BW70" i="2" s="1"/>
  <c r="BU71" i="2"/>
  <c r="BW71" i="2" s="1"/>
  <c r="BU72" i="2"/>
  <c r="BW72" i="2" s="1"/>
  <c r="BU73" i="2"/>
  <c r="BW73" i="2" s="1"/>
  <c r="BU74" i="2"/>
  <c r="BW74" i="2" s="1"/>
  <c r="BU75" i="2"/>
  <c r="BW75" i="2" s="1"/>
  <c r="BU76" i="2"/>
  <c r="BW76" i="2" s="1"/>
  <c r="BU77" i="2"/>
  <c r="BW77" i="2" s="1"/>
  <c r="BU78" i="2"/>
  <c r="BW78" i="2" s="1"/>
  <c r="BU79" i="2"/>
  <c r="BW79" i="2" s="1"/>
  <c r="BU80" i="2"/>
  <c r="BW80" i="2" s="1"/>
  <c r="BU81" i="2"/>
  <c r="BW81" i="2" s="1"/>
  <c r="BU82" i="2"/>
  <c r="BW82" i="2" s="1"/>
  <c r="BU83" i="2"/>
  <c r="BW83" i="2" s="1"/>
  <c r="BU84" i="2"/>
  <c r="BW84" i="2" s="1"/>
  <c r="BU85" i="2"/>
  <c r="BW85" i="2" s="1"/>
  <c r="BU86" i="2"/>
  <c r="BW86" i="2" s="1"/>
  <c r="BU87" i="2"/>
  <c r="BW87" i="2" s="1"/>
  <c r="BU89" i="2"/>
  <c r="BW89" i="2" s="1"/>
  <c r="BU90" i="2"/>
  <c r="BW90" i="2" s="1"/>
  <c r="BU91" i="2"/>
  <c r="BW91" i="2" s="1"/>
  <c r="BU92" i="2"/>
  <c r="BW92" i="2" s="1"/>
  <c r="BU93" i="2"/>
  <c r="BW93" i="2" s="1"/>
  <c r="BU94" i="2"/>
  <c r="BW94" i="2" s="1"/>
  <c r="BU95" i="2"/>
  <c r="BW95" i="2" s="1"/>
  <c r="BU96" i="2"/>
  <c r="BW96" i="2" s="1"/>
  <c r="BU97" i="2"/>
  <c r="BW97" i="2" s="1"/>
  <c r="BU98" i="2"/>
  <c r="BW98" i="2" s="1"/>
  <c r="BU99" i="2"/>
  <c r="BW99" i="2" s="1"/>
  <c r="BU100" i="2"/>
  <c r="BW100" i="2" s="1"/>
  <c r="BU101" i="2"/>
  <c r="BW101" i="2" s="1"/>
  <c r="BU102" i="2"/>
  <c r="BW102" i="2" s="1"/>
  <c r="BU103" i="2"/>
  <c r="BW103" i="2" s="1"/>
  <c r="BU104" i="2"/>
  <c r="BW104" i="2" s="1"/>
  <c r="BU105" i="2"/>
  <c r="BW105" i="2" s="1"/>
  <c r="BU106" i="2"/>
  <c r="BW106" i="2" s="1"/>
  <c r="BU107" i="2"/>
  <c r="BW107" i="2" s="1"/>
  <c r="BU108" i="2"/>
  <c r="BW108" i="2" s="1"/>
  <c r="BU109" i="2"/>
  <c r="BW109" i="2" s="1"/>
  <c r="BU110" i="2"/>
  <c r="BW110" i="2" s="1"/>
  <c r="BU111" i="2"/>
  <c r="BU112" i="2"/>
  <c r="BU113" i="2"/>
  <c r="BW113" i="2" s="1"/>
  <c r="BU114" i="2"/>
  <c r="BW114" i="2" s="1"/>
  <c r="BU115" i="2"/>
  <c r="BW115" i="2" s="1"/>
  <c r="BR5" i="2"/>
  <c r="BT5" i="2" s="1"/>
  <c r="BR6" i="2"/>
  <c r="BT6" i="2" s="1"/>
  <c r="BR7" i="2"/>
  <c r="BT7" i="2" s="1"/>
  <c r="BR8" i="2"/>
  <c r="BT8" i="2" s="1"/>
  <c r="BR9" i="2"/>
  <c r="BT9" i="2" s="1"/>
  <c r="BR10" i="2"/>
  <c r="BT10" i="2" s="1"/>
  <c r="BR11" i="2"/>
  <c r="BT11" i="2" s="1"/>
  <c r="BR12" i="2"/>
  <c r="BT12" i="2" s="1"/>
  <c r="BR13" i="2"/>
  <c r="BT13" i="2" s="1"/>
  <c r="BR14" i="2"/>
  <c r="BT14" i="2" s="1"/>
  <c r="BR15" i="2"/>
  <c r="BT15" i="2" s="1"/>
  <c r="BR16" i="2"/>
  <c r="BT16" i="2" s="1"/>
  <c r="BR17" i="2"/>
  <c r="BT17" i="2" s="1"/>
  <c r="BR18" i="2"/>
  <c r="BT18" i="2" s="1"/>
  <c r="BR19" i="2"/>
  <c r="BT19" i="2" s="1"/>
  <c r="BR20" i="2"/>
  <c r="BT20" i="2" s="1"/>
  <c r="BR21" i="2"/>
  <c r="BT21" i="2" s="1"/>
  <c r="BR22" i="2"/>
  <c r="BT22" i="2" s="1"/>
  <c r="BR23" i="2"/>
  <c r="BT23" i="2" s="1"/>
  <c r="BR24" i="2"/>
  <c r="BT24" i="2" s="1"/>
  <c r="BR25" i="2"/>
  <c r="BT25" i="2" s="1"/>
  <c r="BR26" i="2"/>
  <c r="BT26" i="2" s="1"/>
  <c r="BR27" i="2"/>
  <c r="BT27" i="2" s="1"/>
  <c r="BR28" i="2"/>
  <c r="BT28" i="2" s="1"/>
  <c r="BR29" i="2"/>
  <c r="BT29" i="2" s="1"/>
  <c r="BR30" i="2"/>
  <c r="BT30" i="2" s="1"/>
  <c r="BR31" i="2"/>
  <c r="BT31" i="2" s="1"/>
  <c r="BR32" i="2"/>
  <c r="BT32" i="2" s="1"/>
  <c r="BR33" i="2"/>
  <c r="BT33" i="2" s="1"/>
  <c r="BR34" i="2"/>
  <c r="BT34" i="2" s="1"/>
  <c r="BR35" i="2"/>
  <c r="BT35" i="2" s="1"/>
  <c r="BR36" i="2"/>
  <c r="BT36" i="2" s="1"/>
  <c r="BR37" i="2"/>
  <c r="BT37" i="2" s="1"/>
  <c r="BR38" i="2"/>
  <c r="BT38" i="2" s="1"/>
  <c r="BR39" i="2"/>
  <c r="BT39" i="2" s="1"/>
  <c r="BR40" i="2"/>
  <c r="BT40" i="2" s="1"/>
  <c r="BR41" i="2"/>
  <c r="BT41" i="2" s="1"/>
  <c r="BR42" i="2"/>
  <c r="BT42" i="2" s="1"/>
  <c r="BR43" i="2"/>
  <c r="BT43" i="2" s="1"/>
  <c r="BR44" i="2"/>
  <c r="BT44" i="2" s="1"/>
  <c r="BR45" i="2"/>
  <c r="BT45" i="2" s="1"/>
  <c r="BR46" i="2"/>
  <c r="BT46" i="2" s="1"/>
  <c r="BR47" i="2"/>
  <c r="BT47" i="2" s="1"/>
  <c r="BR48" i="2"/>
  <c r="BT48" i="2" s="1"/>
  <c r="BR49" i="2"/>
  <c r="BT49" i="2" s="1"/>
  <c r="BR50" i="2"/>
  <c r="BT50" i="2" s="1"/>
  <c r="BR51" i="2"/>
  <c r="BT51" i="2" s="1"/>
  <c r="BR52" i="2"/>
  <c r="BT52" i="2" s="1"/>
  <c r="BR53" i="2"/>
  <c r="BT53" i="2" s="1"/>
  <c r="BR54" i="2"/>
  <c r="BT54" i="2" s="1"/>
  <c r="BR55" i="2"/>
  <c r="BT55" i="2" s="1"/>
  <c r="BR56" i="2"/>
  <c r="BT56" i="2" s="1"/>
  <c r="BR57" i="2"/>
  <c r="BT57" i="2" s="1"/>
  <c r="BR58" i="2"/>
  <c r="BT58" i="2" s="1"/>
  <c r="BR59" i="2"/>
  <c r="BT59" i="2" s="1"/>
  <c r="BR60" i="2"/>
  <c r="BT60" i="2" s="1"/>
  <c r="BR61" i="2"/>
  <c r="BT61" i="2" s="1"/>
  <c r="BR62" i="2"/>
  <c r="BT62" i="2" s="1"/>
  <c r="BR63" i="2"/>
  <c r="BT63" i="2" s="1"/>
  <c r="BR64" i="2"/>
  <c r="BT64" i="2" s="1"/>
  <c r="BR65" i="2"/>
  <c r="BT65" i="2" s="1"/>
  <c r="BR66" i="2"/>
  <c r="BT66" i="2" s="1"/>
  <c r="BR67" i="2"/>
  <c r="BT67" i="2" s="1"/>
  <c r="BR68" i="2"/>
  <c r="BT68" i="2" s="1"/>
  <c r="BR69" i="2"/>
  <c r="BT69" i="2" s="1"/>
  <c r="BR70" i="2"/>
  <c r="BT70" i="2" s="1"/>
  <c r="BR71" i="2"/>
  <c r="BT71" i="2" s="1"/>
  <c r="BR72" i="2"/>
  <c r="BT72" i="2" s="1"/>
  <c r="BR73" i="2"/>
  <c r="BT73" i="2" s="1"/>
  <c r="BR74" i="2"/>
  <c r="BT74" i="2" s="1"/>
  <c r="BR75" i="2"/>
  <c r="BT75" i="2" s="1"/>
  <c r="BR76" i="2"/>
  <c r="BT76" i="2" s="1"/>
  <c r="BR77" i="2"/>
  <c r="BT77" i="2" s="1"/>
  <c r="BR78" i="2"/>
  <c r="BT78" i="2" s="1"/>
  <c r="BR79" i="2"/>
  <c r="BT79" i="2" s="1"/>
  <c r="BR80" i="2"/>
  <c r="BT80" i="2" s="1"/>
  <c r="BR81" i="2"/>
  <c r="BT81" i="2" s="1"/>
  <c r="BR82" i="2"/>
  <c r="BT82" i="2" s="1"/>
  <c r="BR83" i="2"/>
  <c r="BT83" i="2" s="1"/>
  <c r="BR84" i="2"/>
  <c r="BT84" i="2" s="1"/>
  <c r="BR85" i="2"/>
  <c r="BT85" i="2" s="1"/>
  <c r="BR86" i="2"/>
  <c r="BT86" i="2" s="1"/>
  <c r="BR87" i="2"/>
  <c r="BT87" i="2" s="1"/>
  <c r="BR88" i="2"/>
  <c r="BT88" i="2" s="1"/>
  <c r="BR89" i="2"/>
  <c r="BT89" i="2" s="1"/>
  <c r="BR90" i="2"/>
  <c r="BT90" i="2" s="1"/>
  <c r="BR91" i="2"/>
  <c r="BT91" i="2" s="1"/>
  <c r="BR92" i="2"/>
  <c r="BT92" i="2" s="1"/>
  <c r="BR93" i="2"/>
  <c r="BT93" i="2" s="1"/>
  <c r="BR94" i="2"/>
  <c r="BT94" i="2" s="1"/>
  <c r="BR95" i="2"/>
  <c r="BT95" i="2" s="1"/>
  <c r="BR96" i="2"/>
  <c r="BT96" i="2" s="1"/>
  <c r="BR97" i="2"/>
  <c r="BT97" i="2" s="1"/>
  <c r="BR98" i="2"/>
  <c r="BT98" i="2" s="1"/>
  <c r="BR99" i="2"/>
  <c r="BT99" i="2" s="1"/>
  <c r="BR100" i="2"/>
  <c r="BT100" i="2" s="1"/>
  <c r="BR101" i="2"/>
  <c r="BT101" i="2" s="1"/>
  <c r="BR102" i="2"/>
  <c r="BT102" i="2" s="1"/>
  <c r="BR103" i="2"/>
  <c r="BT103" i="2" s="1"/>
  <c r="BR104" i="2"/>
  <c r="BT104" i="2" s="1"/>
  <c r="BR105" i="2"/>
  <c r="BT105" i="2" s="1"/>
  <c r="BR106" i="2"/>
  <c r="BT106" i="2" s="1"/>
  <c r="BR107" i="2"/>
  <c r="BT107" i="2" s="1"/>
  <c r="BR108" i="2"/>
  <c r="BT108" i="2" s="1"/>
  <c r="BR109" i="2"/>
  <c r="BT109" i="2" s="1"/>
  <c r="BR110" i="2"/>
  <c r="BT110" i="2" s="1"/>
  <c r="BR111" i="2"/>
  <c r="BR112" i="2"/>
  <c r="BT112" i="2" s="1"/>
  <c r="BR113" i="2"/>
  <c r="BT113" i="2" s="1"/>
  <c r="BR114" i="2"/>
  <c r="BT114" i="2" s="1"/>
  <c r="BO5" i="2"/>
  <c r="BW112" i="2" l="1"/>
  <c r="CU111" i="2"/>
  <c r="CX111" i="2"/>
  <c r="CU123" i="2"/>
  <c r="CX123" i="2"/>
  <c r="CU122" i="2"/>
  <c r="CX122" i="2"/>
  <c r="CU112" i="2"/>
  <c r="CX112" i="2"/>
  <c r="BW111" i="2"/>
  <c r="AA123" i="2"/>
  <c r="AY123" i="2"/>
  <c r="BT123" i="2"/>
  <c r="AV122" i="2"/>
  <c r="BN122" i="2"/>
  <c r="BK122" i="2"/>
  <c r="BT111" i="2"/>
  <c r="BE122" i="2"/>
  <c r="I118" i="2"/>
  <c r="D118" i="2"/>
  <c r="F118" i="2" s="1"/>
  <c r="I119" i="2"/>
  <c r="D119" i="2"/>
  <c r="F119" i="2" s="1"/>
  <c r="D125" i="2"/>
  <c r="F125" i="2" s="1"/>
  <c r="I120" i="2"/>
  <c r="D120" i="2"/>
  <c r="F120" i="2" s="1"/>
  <c r="D124" i="2"/>
  <c r="F124" i="2" s="1"/>
  <c r="D123" i="2"/>
  <c r="F123" i="2" s="1"/>
  <c r="D121" i="2"/>
  <c r="F121" i="2" s="1"/>
  <c r="D122" i="2"/>
  <c r="F122" i="2" s="1"/>
  <c r="D116" i="2"/>
  <c r="F116" i="2" s="1"/>
  <c r="D117" i="2"/>
  <c r="F117" i="2" s="1"/>
  <c r="BW122" i="2"/>
  <c r="L122" i="2"/>
  <c r="BN125" i="2"/>
  <c r="CF122" i="2"/>
  <c r="BZ111" i="2"/>
  <c r="AD122" i="2"/>
  <c r="AA122" i="2"/>
  <c r="CF111" i="2"/>
  <c r="BQ124" i="2"/>
  <c r="BQ122" i="2"/>
  <c r="AS122" i="2"/>
  <c r="BB125" i="2"/>
  <c r="AD125" i="2"/>
  <c r="BZ125" i="2"/>
  <c r="AY125" i="2"/>
  <c r="AA125" i="2"/>
  <c r="BW125" i="2"/>
  <c r="AV125" i="2"/>
  <c r="X125" i="2"/>
  <c r="BT125" i="2"/>
  <c r="AP125" i="2"/>
  <c r="R125" i="2"/>
  <c r="AG123" i="2"/>
  <c r="CF123" i="2"/>
  <c r="CF125" i="2"/>
  <c r="BH125" i="2"/>
  <c r="AJ125" i="2"/>
  <c r="L125" i="2"/>
  <c r="CC123" i="2"/>
  <c r="BB123" i="2"/>
  <c r="AD123" i="2"/>
  <c r="CC125" i="2"/>
  <c r="BE125" i="2"/>
  <c r="AG125" i="2"/>
  <c r="BW123" i="2"/>
  <c r="AV123" i="2"/>
  <c r="CO124" i="2"/>
  <c r="CR124" i="2"/>
  <c r="CL124" i="2"/>
  <c r="CI124" i="2"/>
  <c r="CF112" i="2"/>
  <c r="CO112" i="2"/>
  <c r="CR112" i="2"/>
  <c r="CL112" i="2"/>
  <c r="CI112" i="2"/>
  <c r="AJ123" i="2"/>
  <c r="CR123" i="2"/>
  <c r="CO123" i="2"/>
  <c r="CL123" i="2"/>
  <c r="CI123" i="2"/>
  <c r="CO111" i="2"/>
  <c r="CR111" i="2"/>
  <c r="CL111" i="2"/>
  <c r="CI111" i="2"/>
  <c r="CC112" i="2"/>
  <c r="AP124" i="2"/>
  <c r="R124" i="2"/>
  <c r="BQ123" i="2"/>
  <c r="CO122" i="2"/>
  <c r="CR122" i="2"/>
  <c r="CL122" i="2"/>
  <c r="CI122" i="2"/>
  <c r="BQ125" i="2"/>
  <c r="AS125" i="2"/>
  <c r="U125" i="2"/>
  <c r="CC111" i="2"/>
  <c r="BK124" i="2"/>
  <c r="AM124" i="2"/>
  <c r="BN123" i="2"/>
  <c r="O123" i="2"/>
  <c r="BZ112" i="2"/>
  <c r="L123" i="2"/>
  <c r="CR125" i="2"/>
  <c r="CO125" i="2"/>
  <c r="CI125" i="2"/>
  <c r="CL125" i="2"/>
  <c r="BK125" i="2"/>
  <c r="AM125" i="2"/>
  <c r="O125" i="2"/>
  <c r="U124" i="2"/>
  <c r="O122" i="2"/>
  <c r="BW17" i="2"/>
  <c r="I125" i="2"/>
  <c r="CC122" i="2"/>
  <c r="AP122" i="2"/>
  <c r="X122" i="2"/>
  <c r="BZ122" i="2"/>
  <c r="BH122" i="2"/>
  <c r="AM122" i="2"/>
  <c r="U122" i="2"/>
  <c r="BB122" i="2"/>
  <c r="AJ122" i="2"/>
  <c r="R122" i="2"/>
  <c r="BT122" i="2"/>
  <c r="AY122" i="2"/>
  <c r="AG122" i="2"/>
  <c r="BK123" i="2"/>
  <c r="AS123" i="2"/>
  <c r="X123" i="2"/>
  <c r="BH123" i="2"/>
  <c r="AP123" i="2"/>
  <c r="BZ123" i="2"/>
  <c r="AM123" i="2"/>
  <c r="U123" i="2"/>
  <c r="BE123" i="2"/>
  <c r="R123" i="2"/>
  <c r="BZ124" i="2"/>
  <c r="BB124" i="2"/>
  <c r="AG124" i="2"/>
  <c r="O124" i="2"/>
  <c r="BT124" i="2"/>
  <c r="AV124" i="2"/>
  <c r="AD124" i="2"/>
  <c r="I124" i="2"/>
  <c r="AS124" i="2"/>
  <c r="AA124" i="2"/>
  <c r="BN124" i="2"/>
  <c r="X124" i="2"/>
  <c r="I123" i="2"/>
  <c r="I122" i="2"/>
  <c r="I121" i="2"/>
  <c r="I117" i="2"/>
  <c r="I116" i="2"/>
  <c r="BO6" i="2"/>
  <c r="BQ6" i="2" s="1"/>
  <c r="BO7" i="2"/>
  <c r="BQ7" i="2" s="1"/>
  <c r="BO8" i="2"/>
  <c r="BQ8" i="2" s="1"/>
  <c r="BO9" i="2"/>
  <c r="BQ9" i="2" s="1"/>
  <c r="BO10" i="2"/>
  <c r="BQ10" i="2" s="1"/>
  <c r="BO11" i="2"/>
  <c r="BQ11" i="2" s="1"/>
  <c r="BO12" i="2"/>
  <c r="BQ12" i="2" s="1"/>
  <c r="BO13" i="2"/>
  <c r="BQ13" i="2" s="1"/>
  <c r="BO14" i="2"/>
  <c r="BQ14" i="2" s="1"/>
  <c r="BO15" i="2"/>
  <c r="BQ15" i="2" s="1"/>
  <c r="BO16" i="2"/>
  <c r="BQ16" i="2" s="1"/>
  <c r="BO17" i="2"/>
  <c r="BQ17" i="2" s="1"/>
  <c r="BO18" i="2"/>
  <c r="BQ18" i="2" s="1"/>
  <c r="BO19" i="2"/>
  <c r="BQ19" i="2" s="1"/>
  <c r="BO20" i="2"/>
  <c r="BQ20" i="2" s="1"/>
  <c r="BO21" i="2"/>
  <c r="BO22" i="2"/>
  <c r="BQ22" i="2" s="1"/>
  <c r="BO23" i="2"/>
  <c r="BQ23" i="2" s="1"/>
  <c r="BO24" i="2"/>
  <c r="BQ24" i="2" s="1"/>
  <c r="BO25" i="2"/>
  <c r="BQ25" i="2" s="1"/>
  <c r="BO26" i="2"/>
  <c r="BQ26" i="2" s="1"/>
  <c r="BO27" i="2"/>
  <c r="BQ27" i="2" s="1"/>
  <c r="BO28" i="2"/>
  <c r="BQ28" i="2" s="1"/>
  <c r="BO29" i="2"/>
  <c r="BQ29" i="2" s="1"/>
  <c r="BO30" i="2"/>
  <c r="BQ30" i="2" s="1"/>
  <c r="BO31" i="2"/>
  <c r="BQ31" i="2" s="1"/>
  <c r="BO32" i="2"/>
  <c r="BQ32" i="2" s="1"/>
  <c r="BO33" i="2"/>
  <c r="BQ33" i="2" s="1"/>
  <c r="BO34" i="2"/>
  <c r="BQ34" i="2" s="1"/>
  <c r="BO35" i="2"/>
  <c r="BQ35" i="2" s="1"/>
  <c r="BO36" i="2"/>
  <c r="BQ36" i="2" s="1"/>
  <c r="BO37" i="2"/>
  <c r="BQ37" i="2" s="1"/>
  <c r="BO38" i="2"/>
  <c r="BQ38" i="2" s="1"/>
  <c r="BO39" i="2"/>
  <c r="BQ39" i="2" s="1"/>
  <c r="BO40" i="2"/>
  <c r="BQ40" i="2" s="1"/>
  <c r="BO41" i="2"/>
  <c r="BQ41" i="2" s="1"/>
  <c r="BO42" i="2"/>
  <c r="BQ42" i="2" s="1"/>
  <c r="BO43" i="2"/>
  <c r="BQ43" i="2" s="1"/>
  <c r="BO44" i="2"/>
  <c r="BQ44" i="2" s="1"/>
  <c r="BO45" i="2"/>
  <c r="BQ45" i="2" s="1"/>
  <c r="BO46" i="2"/>
  <c r="BQ46" i="2" s="1"/>
  <c r="BO47" i="2"/>
  <c r="BQ47" i="2" s="1"/>
  <c r="BO48" i="2"/>
  <c r="BQ48" i="2" s="1"/>
  <c r="BO49" i="2"/>
  <c r="BQ49" i="2" s="1"/>
  <c r="BO50" i="2"/>
  <c r="BQ50" i="2" s="1"/>
  <c r="BO51" i="2"/>
  <c r="BQ51" i="2" s="1"/>
  <c r="BO52" i="2"/>
  <c r="BQ52" i="2" s="1"/>
  <c r="BO53" i="2"/>
  <c r="BQ53" i="2" s="1"/>
  <c r="BO54" i="2"/>
  <c r="BQ54" i="2" s="1"/>
  <c r="BO55" i="2"/>
  <c r="BQ55" i="2" s="1"/>
  <c r="BO56" i="2"/>
  <c r="BQ56" i="2" s="1"/>
  <c r="BO57" i="2"/>
  <c r="BQ57" i="2" s="1"/>
  <c r="BO58" i="2"/>
  <c r="BQ58" i="2" s="1"/>
  <c r="BO59" i="2"/>
  <c r="BQ59" i="2" s="1"/>
  <c r="BO60" i="2"/>
  <c r="BQ60" i="2" s="1"/>
  <c r="BO61" i="2"/>
  <c r="BQ61" i="2" s="1"/>
  <c r="BO62" i="2"/>
  <c r="BQ62" i="2" s="1"/>
  <c r="BO63" i="2"/>
  <c r="BQ63" i="2" s="1"/>
  <c r="BO64" i="2"/>
  <c r="BQ64" i="2" s="1"/>
  <c r="BO65" i="2"/>
  <c r="BQ65" i="2" s="1"/>
  <c r="BO66" i="2"/>
  <c r="BQ66" i="2" s="1"/>
  <c r="BO67" i="2"/>
  <c r="BQ67" i="2" s="1"/>
  <c r="BO68" i="2"/>
  <c r="BQ68" i="2" s="1"/>
  <c r="BO69" i="2"/>
  <c r="BO70" i="2"/>
  <c r="BQ70" i="2" s="1"/>
  <c r="BO71" i="2"/>
  <c r="BQ71" i="2" s="1"/>
  <c r="BO72" i="2"/>
  <c r="BQ72" i="2" s="1"/>
  <c r="BO73" i="2"/>
  <c r="BQ73" i="2" s="1"/>
  <c r="BO74" i="2"/>
  <c r="BQ74" i="2" s="1"/>
  <c r="BO75" i="2"/>
  <c r="BQ75" i="2" s="1"/>
  <c r="BO76" i="2"/>
  <c r="BQ76" i="2" s="1"/>
  <c r="BO77" i="2"/>
  <c r="BQ77" i="2" s="1"/>
  <c r="BO78" i="2"/>
  <c r="BQ78" i="2" s="1"/>
  <c r="BO79" i="2"/>
  <c r="BQ79" i="2" s="1"/>
  <c r="BO80" i="2"/>
  <c r="BQ80" i="2" s="1"/>
  <c r="BO81" i="2"/>
  <c r="BQ81" i="2" s="1"/>
  <c r="BO82" i="2"/>
  <c r="BQ82" i="2" s="1"/>
  <c r="BO83" i="2"/>
  <c r="BQ83" i="2" s="1"/>
  <c r="BO84" i="2"/>
  <c r="BQ84" i="2" s="1"/>
  <c r="BO85" i="2"/>
  <c r="BQ85" i="2" s="1"/>
  <c r="BO86" i="2"/>
  <c r="BQ86" i="2" s="1"/>
  <c r="BO87" i="2"/>
  <c r="BQ87" i="2" s="1"/>
  <c r="BO88" i="2"/>
  <c r="BQ88" i="2" s="1"/>
  <c r="BO89" i="2"/>
  <c r="BQ89" i="2" s="1"/>
  <c r="BO90" i="2"/>
  <c r="BQ90" i="2" s="1"/>
  <c r="BO91" i="2"/>
  <c r="BQ91" i="2" s="1"/>
  <c r="BO92" i="2"/>
  <c r="BQ92" i="2" s="1"/>
  <c r="BO93" i="2"/>
  <c r="BQ93" i="2" s="1"/>
  <c r="BO94" i="2"/>
  <c r="BQ94" i="2" s="1"/>
  <c r="BO95" i="2"/>
  <c r="BQ95" i="2" s="1"/>
  <c r="BO96" i="2"/>
  <c r="BQ96" i="2" s="1"/>
  <c r="BO97" i="2"/>
  <c r="BQ97" i="2" s="1"/>
  <c r="BO98" i="2"/>
  <c r="BQ98" i="2" s="1"/>
  <c r="BO99" i="2"/>
  <c r="BQ99" i="2" s="1"/>
  <c r="BO100" i="2"/>
  <c r="BQ100" i="2" s="1"/>
  <c r="BO101" i="2"/>
  <c r="BQ101" i="2" s="1"/>
  <c r="BO102" i="2"/>
  <c r="BQ102" i="2" s="1"/>
  <c r="BO103" i="2"/>
  <c r="BQ103" i="2" s="1"/>
  <c r="BO104" i="2"/>
  <c r="BQ104" i="2" s="1"/>
  <c r="BO105" i="2"/>
  <c r="BQ105" i="2" s="1"/>
  <c r="BO106" i="2"/>
  <c r="BQ106" i="2" s="1"/>
  <c r="BO107" i="2"/>
  <c r="BQ107" i="2" s="1"/>
  <c r="BO108" i="2"/>
  <c r="BQ108" i="2" s="1"/>
  <c r="BO109" i="2"/>
  <c r="BQ109" i="2" s="1"/>
  <c r="BO110" i="2"/>
  <c r="BQ110" i="2" s="1"/>
  <c r="BO111" i="2"/>
  <c r="BQ111" i="2" s="1"/>
  <c r="BO112" i="2"/>
  <c r="BQ112" i="2" s="1"/>
  <c r="BO113" i="2"/>
  <c r="BQ113" i="2" s="1"/>
  <c r="BO114" i="2"/>
  <c r="BQ114" i="2" s="1"/>
  <c r="BO115" i="2"/>
  <c r="BQ115" i="2" s="1"/>
  <c r="BQ5" i="2"/>
  <c r="BL5" i="2"/>
  <c r="BN5" i="2" s="1"/>
  <c r="BC108" i="2"/>
  <c r="BL6" i="2"/>
  <c r="BN6" i="2" s="1"/>
  <c r="BL7" i="2"/>
  <c r="BN7" i="2" s="1"/>
  <c r="BL8" i="2"/>
  <c r="BN8" i="2" s="1"/>
  <c r="BL9" i="2"/>
  <c r="BN9" i="2" s="1"/>
  <c r="BL10" i="2"/>
  <c r="BN10" i="2" s="1"/>
  <c r="BL11" i="2"/>
  <c r="BN11" i="2" s="1"/>
  <c r="BL12" i="2"/>
  <c r="BN12" i="2" s="1"/>
  <c r="BL13" i="2"/>
  <c r="BN13" i="2" s="1"/>
  <c r="BL14" i="2"/>
  <c r="BN14" i="2" s="1"/>
  <c r="BL15" i="2"/>
  <c r="BN15" i="2" s="1"/>
  <c r="BL16" i="2"/>
  <c r="BN16" i="2" s="1"/>
  <c r="BL17" i="2"/>
  <c r="BN17" i="2" s="1"/>
  <c r="BL18" i="2"/>
  <c r="BN18" i="2" s="1"/>
  <c r="BL19" i="2"/>
  <c r="BN19" i="2" s="1"/>
  <c r="BL20" i="2"/>
  <c r="BN20" i="2" s="1"/>
  <c r="BL21" i="2"/>
  <c r="BN21" i="2" s="1"/>
  <c r="BL22" i="2"/>
  <c r="BN22" i="2" s="1"/>
  <c r="BL23" i="2"/>
  <c r="BN23" i="2" s="1"/>
  <c r="BL24" i="2"/>
  <c r="BN24" i="2" s="1"/>
  <c r="BL25" i="2"/>
  <c r="BN25" i="2" s="1"/>
  <c r="BL26" i="2"/>
  <c r="BN26" i="2" s="1"/>
  <c r="BL27" i="2"/>
  <c r="BN27" i="2" s="1"/>
  <c r="BL28" i="2"/>
  <c r="BN28" i="2" s="1"/>
  <c r="BL29" i="2"/>
  <c r="BN29" i="2" s="1"/>
  <c r="BL30" i="2"/>
  <c r="BN30" i="2" s="1"/>
  <c r="BL31" i="2"/>
  <c r="BN31" i="2" s="1"/>
  <c r="BL32" i="2"/>
  <c r="BN32" i="2" s="1"/>
  <c r="BL33" i="2"/>
  <c r="BN33" i="2" s="1"/>
  <c r="BL34" i="2"/>
  <c r="BN34" i="2" s="1"/>
  <c r="BL35" i="2"/>
  <c r="BN35" i="2" s="1"/>
  <c r="BL36" i="2"/>
  <c r="BN36" i="2" s="1"/>
  <c r="BL37" i="2"/>
  <c r="BN37" i="2" s="1"/>
  <c r="BL38" i="2"/>
  <c r="BN38" i="2" s="1"/>
  <c r="BL39" i="2"/>
  <c r="BN39" i="2" s="1"/>
  <c r="BL40" i="2"/>
  <c r="BN40" i="2" s="1"/>
  <c r="BL41" i="2"/>
  <c r="BN41" i="2" s="1"/>
  <c r="BL42" i="2"/>
  <c r="BN42" i="2" s="1"/>
  <c r="BL43" i="2"/>
  <c r="BN43" i="2" s="1"/>
  <c r="BL44" i="2"/>
  <c r="BN44" i="2" s="1"/>
  <c r="BL45" i="2"/>
  <c r="BN45" i="2" s="1"/>
  <c r="BL46" i="2"/>
  <c r="BN46" i="2" s="1"/>
  <c r="BL47" i="2"/>
  <c r="BL48" i="2"/>
  <c r="BN48" i="2" s="1"/>
  <c r="BL49" i="2"/>
  <c r="BN49" i="2" s="1"/>
  <c r="BL50" i="2"/>
  <c r="BN50" i="2" s="1"/>
  <c r="BL51" i="2"/>
  <c r="BN51" i="2" s="1"/>
  <c r="BL52" i="2"/>
  <c r="BN52" i="2" s="1"/>
  <c r="BL53" i="2"/>
  <c r="BN53" i="2" s="1"/>
  <c r="BL54" i="2"/>
  <c r="BN54" i="2" s="1"/>
  <c r="BL55" i="2"/>
  <c r="BN55" i="2" s="1"/>
  <c r="BL56" i="2"/>
  <c r="BN56" i="2" s="1"/>
  <c r="BL57" i="2"/>
  <c r="BN57" i="2" s="1"/>
  <c r="BL58" i="2"/>
  <c r="BN58" i="2" s="1"/>
  <c r="BL59" i="2"/>
  <c r="BN59" i="2" s="1"/>
  <c r="BL60" i="2"/>
  <c r="BN60" i="2" s="1"/>
  <c r="BL61" i="2"/>
  <c r="BN61" i="2" s="1"/>
  <c r="BL62" i="2"/>
  <c r="BN62" i="2" s="1"/>
  <c r="BL63" i="2"/>
  <c r="BL64" i="2"/>
  <c r="BN64" i="2" s="1"/>
  <c r="BL65" i="2"/>
  <c r="BN65" i="2" s="1"/>
  <c r="BL66" i="2"/>
  <c r="BN66" i="2" s="1"/>
  <c r="BL67" i="2"/>
  <c r="BN67" i="2" s="1"/>
  <c r="BL68" i="2"/>
  <c r="BN68" i="2" s="1"/>
  <c r="BL69" i="2"/>
  <c r="BN69" i="2" s="1"/>
  <c r="BL70" i="2"/>
  <c r="BN70" i="2" s="1"/>
  <c r="BL71" i="2"/>
  <c r="BN71" i="2" s="1"/>
  <c r="BL72" i="2"/>
  <c r="BN72" i="2" s="1"/>
  <c r="BL73" i="2"/>
  <c r="BN73" i="2" s="1"/>
  <c r="BL74" i="2"/>
  <c r="BN74" i="2" s="1"/>
  <c r="BL75" i="2"/>
  <c r="BN75" i="2" s="1"/>
  <c r="BL76" i="2"/>
  <c r="BN76" i="2" s="1"/>
  <c r="BL77" i="2"/>
  <c r="BN77" i="2" s="1"/>
  <c r="BL78" i="2"/>
  <c r="BN78" i="2" s="1"/>
  <c r="BL79" i="2"/>
  <c r="BN79" i="2" s="1"/>
  <c r="BL80" i="2"/>
  <c r="BN80" i="2" s="1"/>
  <c r="BL81" i="2"/>
  <c r="BN81" i="2" s="1"/>
  <c r="BL82" i="2"/>
  <c r="BN82" i="2" s="1"/>
  <c r="BL83" i="2"/>
  <c r="BN83" i="2" s="1"/>
  <c r="BL84" i="2"/>
  <c r="BN84" i="2" s="1"/>
  <c r="BL85" i="2"/>
  <c r="BN85" i="2" s="1"/>
  <c r="BL86" i="2"/>
  <c r="BN86" i="2" s="1"/>
  <c r="BL87" i="2"/>
  <c r="BN87" i="2" s="1"/>
  <c r="BL88" i="2"/>
  <c r="BN88" i="2" s="1"/>
  <c r="BL89" i="2"/>
  <c r="BL90" i="2"/>
  <c r="BN90" i="2" s="1"/>
  <c r="BL91" i="2"/>
  <c r="BN91" i="2" s="1"/>
  <c r="BL92" i="2"/>
  <c r="BN92" i="2" s="1"/>
  <c r="BL93" i="2"/>
  <c r="BN93" i="2" s="1"/>
  <c r="BL94" i="2"/>
  <c r="BN94" i="2" s="1"/>
  <c r="BL95" i="2"/>
  <c r="BL96" i="2"/>
  <c r="BN96" i="2" s="1"/>
  <c r="BL97" i="2"/>
  <c r="BN97" i="2" s="1"/>
  <c r="BL98" i="2"/>
  <c r="BN98" i="2" s="1"/>
  <c r="BL99" i="2"/>
  <c r="BN99" i="2" s="1"/>
  <c r="BL100" i="2"/>
  <c r="BN100" i="2" s="1"/>
  <c r="BL101" i="2"/>
  <c r="BN101" i="2" s="1"/>
  <c r="BL102" i="2"/>
  <c r="BN102" i="2" s="1"/>
  <c r="BL103" i="2"/>
  <c r="BN103" i="2" s="1"/>
  <c r="BL104" i="2"/>
  <c r="BN104" i="2" s="1"/>
  <c r="BL105" i="2"/>
  <c r="BN105" i="2" s="1"/>
  <c r="BL106" i="2"/>
  <c r="BN106" i="2" s="1"/>
  <c r="BL107" i="2"/>
  <c r="BN107" i="2" s="1"/>
  <c r="BL108" i="2"/>
  <c r="BN108" i="2" s="1"/>
  <c r="BL109" i="2"/>
  <c r="BN109" i="2" s="1"/>
  <c r="BL110" i="2"/>
  <c r="BN110" i="2" s="1"/>
  <c r="BL111" i="2"/>
  <c r="BL112" i="2"/>
  <c r="BN112" i="2" s="1"/>
  <c r="BL113" i="2"/>
  <c r="BN113" i="2" s="1"/>
  <c r="BL114" i="2"/>
  <c r="BN114" i="2" s="1"/>
  <c r="BL115" i="2"/>
  <c r="BN115" i="2" s="1"/>
  <c r="BK5" i="2"/>
  <c r="BK7" i="2"/>
  <c r="BK11" i="2"/>
  <c r="BK12" i="2"/>
  <c r="BK13" i="2"/>
  <c r="BK15" i="2"/>
  <c r="BK19" i="2"/>
  <c r="BK20" i="2"/>
  <c r="BK21" i="2"/>
  <c r="BK23" i="2"/>
  <c r="BK27" i="2"/>
  <c r="BK28" i="2"/>
  <c r="BK29" i="2"/>
  <c r="BK31" i="2"/>
  <c r="BK36" i="2"/>
  <c r="BK37" i="2"/>
  <c r="BK44" i="2"/>
  <c r="BK45" i="2"/>
  <c r="BK52" i="2"/>
  <c r="BK53" i="2"/>
  <c r="BK60" i="2"/>
  <c r="BK61" i="2"/>
  <c r="BK68" i="2"/>
  <c r="BK69" i="2"/>
  <c r="BK76" i="2"/>
  <c r="BK77" i="2"/>
  <c r="BK84" i="2"/>
  <c r="BK85" i="2"/>
  <c r="BK92" i="2"/>
  <c r="BK93" i="2"/>
  <c r="BK101" i="2"/>
  <c r="BK110" i="2"/>
  <c r="BK6" i="2"/>
  <c r="BK8" i="2"/>
  <c r="BK9" i="2"/>
  <c r="BK10" i="2"/>
  <c r="BK14" i="2"/>
  <c r="BK16" i="2"/>
  <c r="BK17" i="2"/>
  <c r="BK18" i="2"/>
  <c r="BK22" i="2"/>
  <c r="BK24" i="2"/>
  <c r="BK25" i="2"/>
  <c r="BK26" i="2"/>
  <c r="BK30" i="2"/>
  <c r="BK32" i="2"/>
  <c r="BK33" i="2"/>
  <c r="BK34" i="2"/>
  <c r="BK35" i="2"/>
  <c r="BK38" i="2"/>
  <c r="BK39" i="2"/>
  <c r="BK40" i="2"/>
  <c r="BK41" i="2"/>
  <c r="BK42" i="2"/>
  <c r="BK43" i="2"/>
  <c r="BK46" i="2"/>
  <c r="BK47" i="2"/>
  <c r="BK48" i="2"/>
  <c r="BK49" i="2"/>
  <c r="BK50" i="2"/>
  <c r="BK51" i="2"/>
  <c r="BK54" i="2"/>
  <c r="BK55" i="2"/>
  <c r="BK56" i="2"/>
  <c r="BK57" i="2"/>
  <c r="BK58" i="2"/>
  <c r="BK59" i="2"/>
  <c r="BK62" i="2"/>
  <c r="BK63" i="2"/>
  <c r="BK64" i="2"/>
  <c r="BK65" i="2"/>
  <c r="BK66" i="2"/>
  <c r="BK67" i="2"/>
  <c r="BK70" i="2"/>
  <c r="BK71" i="2"/>
  <c r="BK72" i="2"/>
  <c r="BK73" i="2"/>
  <c r="BK74" i="2"/>
  <c r="BK75" i="2"/>
  <c r="BK78" i="2"/>
  <c r="BK79" i="2"/>
  <c r="BK80" i="2"/>
  <c r="BK81" i="2"/>
  <c r="BK82" i="2"/>
  <c r="BK83" i="2"/>
  <c r="BK86" i="2"/>
  <c r="BK87" i="2"/>
  <c r="BK88" i="2"/>
  <c r="BK89" i="2"/>
  <c r="BK90" i="2"/>
  <c r="BK91" i="2"/>
  <c r="BK94" i="2"/>
  <c r="BK95" i="2"/>
  <c r="BK96" i="2"/>
  <c r="BK97" i="2"/>
  <c r="BK99" i="2"/>
  <c r="BK100" i="2"/>
  <c r="BK102" i="2"/>
  <c r="BK103" i="2"/>
  <c r="BK104" i="2"/>
  <c r="BK105" i="2"/>
  <c r="BK106" i="2"/>
  <c r="BK107" i="2"/>
  <c r="BK109" i="2"/>
  <c r="BK112" i="2"/>
  <c r="BK113" i="2"/>
  <c r="BK114" i="2"/>
  <c r="BK115" i="2"/>
  <c r="BF5" i="2"/>
  <c r="BF115" i="2"/>
  <c r="BC115" i="2"/>
  <c r="BE115" i="2" s="1"/>
  <c r="AZ115" i="2"/>
  <c r="BB115" i="2" s="1"/>
  <c r="AW115" i="2"/>
  <c r="AY115" i="2" s="1"/>
  <c r="AT115" i="2"/>
  <c r="AV115" i="2" s="1"/>
  <c r="AQ115" i="2"/>
  <c r="AS115" i="2" s="1"/>
  <c r="AN115" i="2"/>
  <c r="AP115" i="2" s="1"/>
  <c r="AK115" i="2"/>
  <c r="AM115" i="2" s="1"/>
  <c r="AH115" i="2"/>
  <c r="AJ115" i="2" s="1"/>
  <c r="AE115" i="2"/>
  <c r="AG115" i="2" s="1"/>
  <c r="AB115" i="2"/>
  <c r="AD115" i="2" s="1"/>
  <c r="Y115" i="2"/>
  <c r="AA115" i="2" s="1"/>
  <c r="V115" i="2"/>
  <c r="X115" i="2" s="1"/>
  <c r="S115" i="2"/>
  <c r="U115" i="2" s="1"/>
  <c r="P115" i="2"/>
  <c r="R115" i="2" s="1"/>
  <c r="M115" i="2"/>
  <c r="O115" i="2" s="1"/>
  <c r="J115" i="2"/>
  <c r="L115" i="2" s="1"/>
  <c r="G115" i="2"/>
  <c r="BF114" i="2"/>
  <c r="BH114" i="2" s="1"/>
  <c r="BC114" i="2"/>
  <c r="BE114" i="2" s="1"/>
  <c r="AZ114" i="2"/>
  <c r="BB114" i="2" s="1"/>
  <c r="AW114" i="2"/>
  <c r="AY114" i="2" s="1"/>
  <c r="AT114" i="2"/>
  <c r="AV114" i="2" s="1"/>
  <c r="AQ114" i="2"/>
  <c r="AS114" i="2" s="1"/>
  <c r="AN114" i="2"/>
  <c r="AP114" i="2" s="1"/>
  <c r="AK114" i="2"/>
  <c r="AM114" i="2" s="1"/>
  <c r="AH114" i="2"/>
  <c r="AJ114" i="2" s="1"/>
  <c r="AE114" i="2"/>
  <c r="AG114" i="2" s="1"/>
  <c r="AB114" i="2"/>
  <c r="AD114" i="2" s="1"/>
  <c r="Y114" i="2"/>
  <c r="AA114" i="2" s="1"/>
  <c r="V114" i="2"/>
  <c r="X114" i="2" s="1"/>
  <c r="S114" i="2"/>
  <c r="U114" i="2" s="1"/>
  <c r="P114" i="2"/>
  <c r="R114" i="2" s="1"/>
  <c r="M114" i="2"/>
  <c r="O114" i="2" s="1"/>
  <c r="J114" i="2"/>
  <c r="L114" i="2" s="1"/>
  <c r="G114" i="2"/>
  <c r="BF113" i="2"/>
  <c r="BC113" i="2"/>
  <c r="BE113" i="2" s="1"/>
  <c r="AZ113" i="2"/>
  <c r="BB113" i="2" s="1"/>
  <c r="AW113" i="2"/>
  <c r="AY113" i="2" s="1"/>
  <c r="AT113" i="2"/>
  <c r="AV113" i="2" s="1"/>
  <c r="AQ113" i="2"/>
  <c r="AS113" i="2" s="1"/>
  <c r="AN113" i="2"/>
  <c r="AP113" i="2" s="1"/>
  <c r="AK113" i="2"/>
  <c r="AM113" i="2" s="1"/>
  <c r="AH113" i="2"/>
  <c r="AJ113" i="2" s="1"/>
  <c r="AE113" i="2"/>
  <c r="AG113" i="2" s="1"/>
  <c r="AB113" i="2"/>
  <c r="AD113" i="2" s="1"/>
  <c r="Y113" i="2"/>
  <c r="AA113" i="2" s="1"/>
  <c r="V113" i="2"/>
  <c r="X113" i="2" s="1"/>
  <c r="S113" i="2"/>
  <c r="U113" i="2" s="1"/>
  <c r="P113" i="2"/>
  <c r="R113" i="2" s="1"/>
  <c r="M113" i="2"/>
  <c r="O113" i="2" s="1"/>
  <c r="J113" i="2"/>
  <c r="L113" i="2" s="1"/>
  <c r="G113" i="2"/>
  <c r="BF112" i="2"/>
  <c r="BC112" i="2"/>
  <c r="BE112" i="2" s="1"/>
  <c r="AZ112" i="2"/>
  <c r="BB112" i="2" s="1"/>
  <c r="AW112" i="2"/>
  <c r="AY112" i="2" s="1"/>
  <c r="AT112" i="2"/>
  <c r="AV112" i="2" s="1"/>
  <c r="AQ112" i="2"/>
  <c r="AS112" i="2" s="1"/>
  <c r="AN112" i="2"/>
  <c r="AP112" i="2" s="1"/>
  <c r="AK112" i="2"/>
  <c r="AM112" i="2" s="1"/>
  <c r="AH112" i="2"/>
  <c r="AJ112" i="2" s="1"/>
  <c r="AE112" i="2"/>
  <c r="AG112" i="2" s="1"/>
  <c r="AB112" i="2"/>
  <c r="AD112" i="2" s="1"/>
  <c r="Y112" i="2"/>
  <c r="AA112" i="2" s="1"/>
  <c r="V112" i="2"/>
  <c r="X112" i="2" s="1"/>
  <c r="S112" i="2"/>
  <c r="U112" i="2" s="1"/>
  <c r="P112" i="2"/>
  <c r="R112" i="2" s="1"/>
  <c r="M112" i="2"/>
  <c r="O112" i="2" s="1"/>
  <c r="J112" i="2"/>
  <c r="L112" i="2" s="1"/>
  <c r="G112" i="2"/>
  <c r="BF111" i="2"/>
  <c r="BH111" i="2" s="1"/>
  <c r="BC111" i="2"/>
  <c r="BE111" i="2" s="1"/>
  <c r="AZ111" i="2"/>
  <c r="BB111" i="2" s="1"/>
  <c r="AW111" i="2"/>
  <c r="AY111" i="2" s="1"/>
  <c r="AT111" i="2"/>
  <c r="AV111" i="2" s="1"/>
  <c r="AQ111" i="2"/>
  <c r="AS111" i="2" s="1"/>
  <c r="AN111" i="2"/>
  <c r="AP111" i="2" s="1"/>
  <c r="AK111" i="2"/>
  <c r="AM111" i="2" s="1"/>
  <c r="AH111" i="2"/>
  <c r="AJ111" i="2" s="1"/>
  <c r="AE111" i="2"/>
  <c r="AG111" i="2" s="1"/>
  <c r="AB111" i="2"/>
  <c r="AD111" i="2" s="1"/>
  <c r="Y111" i="2"/>
  <c r="AA111" i="2" s="1"/>
  <c r="V111" i="2"/>
  <c r="X111" i="2" s="1"/>
  <c r="S111" i="2"/>
  <c r="U111" i="2" s="1"/>
  <c r="P111" i="2"/>
  <c r="R111" i="2" s="1"/>
  <c r="M111" i="2"/>
  <c r="O111" i="2" s="1"/>
  <c r="J111" i="2"/>
  <c r="L111" i="2" s="1"/>
  <c r="G111" i="2"/>
  <c r="BF110" i="2"/>
  <c r="BH110" i="2" s="1"/>
  <c r="BC110" i="2"/>
  <c r="BE110" i="2" s="1"/>
  <c r="AZ110" i="2"/>
  <c r="BB110" i="2" s="1"/>
  <c r="AW110" i="2"/>
  <c r="AY110" i="2" s="1"/>
  <c r="AT110" i="2"/>
  <c r="AV110" i="2" s="1"/>
  <c r="AQ110" i="2"/>
  <c r="AS110" i="2" s="1"/>
  <c r="AN110" i="2"/>
  <c r="AP110" i="2" s="1"/>
  <c r="AK110" i="2"/>
  <c r="AM110" i="2" s="1"/>
  <c r="AH110" i="2"/>
  <c r="AJ110" i="2" s="1"/>
  <c r="AE110" i="2"/>
  <c r="AG110" i="2" s="1"/>
  <c r="AB110" i="2"/>
  <c r="AD110" i="2" s="1"/>
  <c r="Y110" i="2"/>
  <c r="AA110" i="2" s="1"/>
  <c r="V110" i="2"/>
  <c r="X110" i="2" s="1"/>
  <c r="S110" i="2"/>
  <c r="U110" i="2" s="1"/>
  <c r="P110" i="2"/>
  <c r="R110" i="2" s="1"/>
  <c r="M110" i="2"/>
  <c r="O110" i="2" s="1"/>
  <c r="J110" i="2"/>
  <c r="L110" i="2" s="1"/>
  <c r="G110" i="2"/>
  <c r="BF109" i="2"/>
  <c r="BH109" i="2" s="1"/>
  <c r="BC109" i="2"/>
  <c r="BE109" i="2" s="1"/>
  <c r="AZ109" i="2"/>
  <c r="BB109" i="2" s="1"/>
  <c r="AW109" i="2"/>
  <c r="AY109" i="2" s="1"/>
  <c r="AT109" i="2"/>
  <c r="AV109" i="2" s="1"/>
  <c r="AQ109" i="2"/>
  <c r="AS109" i="2" s="1"/>
  <c r="AN109" i="2"/>
  <c r="AP109" i="2" s="1"/>
  <c r="AK109" i="2"/>
  <c r="AM109" i="2" s="1"/>
  <c r="AH109" i="2"/>
  <c r="AJ109" i="2" s="1"/>
  <c r="AE109" i="2"/>
  <c r="AG109" i="2" s="1"/>
  <c r="AB109" i="2"/>
  <c r="AD109" i="2" s="1"/>
  <c r="Y109" i="2"/>
  <c r="AA109" i="2" s="1"/>
  <c r="V109" i="2"/>
  <c r="X109" i="2" s="1"/>
  <c r="S109" i="2"/>
  <c r="U109" i="2" s="1"/>
  <c r="P109" i="2"/>
  <c r="R109" i="2" s="1"/>
  <c r="M109" i="2"/>
  <c r="O109" i="2" s="1"/>
  <c r="J109" i="2"/>
  <c r="L109" i="2" s="1"/>
  <c r="G109" i="2"/>
  <c r="BF108" i="2"/>
  <c r="BH108" i="2" s="1"/>
  <c r="AT108" i="2"/>
  <c r="AH108" i="2"/>
  <c r="V108" i="2"/>
  <c r="J108" i="2"/>
  <c r="BF107" i="2"/>
  <c r="BC107" i="2"/>
  <c r="BE107" i="2" s="1"/>
  <c r="AZ107" i="2"/>
  <c r="BB107" i="2" s="1"/>
  <c r="AW107" i="2"/>
  <c r="AY107" i="2" s="1"/>
  <c r="AT107" i="2"/>
  <c r="AV107" i="2" s="1"/>
  <c r="AQ107" i="2"/>
  <c r="AS107" i="2" s="1"/>
  <c r="AN107" i="2"/>
  <c r="AP107" i="2" s="1"/>
  <c r="AK107" i="2"/>
  <c r="AM107" i="2" s="1"/>
  <c r="AH107" i="2"/>
  <c r="AJ107" i="2" s="1"/>
  <c r="AE107" i="2"/>
  <c r="AG107" i="2" s="1"/>
  <c r="AB107" i="2"/>
  <c r="AD107" i="2" s="1"/>
  <c r="Y107" i="2"/>
  <c r="AA107" i="2" s="1"/>
  <c r="V107" i="2"/>
  <c r="X107" i="2" s="1"/>
  <c r="S107" i="2"/>
  <c r="U107" i="2" s="1"/>
  <c r="P107" i="2"/>
  <c r="R107" i="2" s="1"/>
  <c r="M107" i="2"/>
  <c r="O107" i="2" s="1"/>
  <c r="J107" i="2"/>
  <c r="L107" i="2" s="1"/>
  <c r="G107" i="2"/>
  <c r="BF106" i="2"/>
  <c r="BH106" i="2" s="1"/>
  <c r="BC106" i="2"/>
  <c r="BE106" i="2" s="1"/>
  <c r="AZ106" i="2"/>
  <c r="BB106" i="2" s="1"/>
  <c r="AW106" i="2"/>
  <c r="AY106" i="2" s="1"/>
  <c r="AT106" i="2"/>
  <c r="AV106" i="2" s="1"/>
  <c r="AQ106" i="2"/>
  <c r="AS106" i="2" s="1"/>
  <c r="AN106" i="2"/>
  <c r="AP106" i="2" s="1"/>
  <c r="AK106" i="2"/>
  <c r="AM106" i="2" s="1"/>
  <c r="AH106" i="2"/>
  <c r="AJ106" i="2" s="1"/>
  <c r="AE106" i="2"/>
  <c r="AG106" i="2" s="1"/>
  <c r="AB106" i="2"/>
  <c r="AD106" i="2" s="1"/>
  <c r="Y106" i="2"/>
  <c r="AA106" i="2" s="1"/>
  <c r="V106" i="2"/>
  <c r="X106" i="2" s="1"/>
  <c r="S106" i="2"/>
  <c r="U106" i="2" s="1"/>
  <c r="P106" i="2"/>
  <c r="R106" i="2" s="1"/>
  <c r="M106" i="2"/>
  <c r="O106" i="2" s="1"/>
  <c r="J106" i="2"/>
  <c r="L106" i="2" s="1"/>
  <c r="G106" i="2"/>
  <c r="BF105" i="2"/>
  <c r="BC105" i="2"/>
  <c r="BE105" i="2" s="1"/>
  <c r="AZ105" i="2"/>
  <c r="BB105" i="2" s="1"/>
  <c r="AW105" i="2"/>
  <c r="AY105" i="2" s="1"/>
  <c r="AT105" i="2"/>
  <c r="AV105" i="2" s="1"/>
  <c r="AQ105" i="2"/>
  <c r="AS105" i="2" s="1"/>
  <c r="AN105" i="2"/>
  <c r="AP105" i="2" s="1"/>
  <c r="AK105" i="2"/>
  <c r="AM105" i="2" s="1"/>
  <c r="AH105" i="2"/>
  <c r="AJ105" i="2" s="1"/>
  <c r="AE105" i="2"/>
  <c r="AG105" i="2" s="1"/>
  <c r="AB105" i="2"/>
  <c r="AD105" i="2" s="1"/>
  <c r="Y105" i="2"/>
  <c r="AA105" i="2" s="1"/>
  <c r="V105" i="2"/>
  <c r="X105" i="2" s="1"/>
  <c r="S105" i="2"/>
  <c r="U105" i="2" s="1"/>
  <c r="P105" i="2"/>
  <c r="R105" i="2" s="1"/>
  <c r="M105" i="2"/>
  <c r="O105" i="2" s="1"/>
  <c r="J105" i="2"/>
  <c r="L105" i="2" s="1"/>
  <c r="G105" i="2"/>
  <c r="BF104" i="2"/>
  <c r="BH104" i="2" s="1"/>
  <c r="BC104" i="2"/>
  <c r="BE104" i="2" s="1"/>
  <c r="AZ104" i="2"/>
  <c r="BB104" i="2" s="1"/>
  <c r="AW104" i="2"/>
  <c r="AY104" i="2" s="1"/>
  <c r="AT104" i="2"/>
  <c r="AV104" i="2" s="1"/>
  <c r="AQ104" i="2"/>
  <c r="AS104" i="2" s="1"/>
  <c r="AN104" i="2"/>
  <c r="AP104" i="2" s="1"/>
  <c r="AK104" i="2"/>
  <c r="AM104" i="2" s="1"/>
  <c r="AH104" i="2"/>
  <c r="AJ104" i="2" s="1"/>
  <c r="AE104" i="2"/>
  <c r="AG104" i="2" s="1"/>
  <c r="AB104" i="2"/>
  <c r="AD104" i="2" s="1"/>
  <c r="Y104" i="2"/>
  <c r="AA104" i="2" s="1"/>
  <c r="V104" i="2"/>
  <c r="X104" i="2" s="1"/>
  <c r="S104" i="2"/>
  <c r="U104" i="2" s="1"/>
  <c r="P104" i="2"/>
  <c r="R104" i="2" s="1"/>
  <c r="M104" i="2"/>
  <c r="O104" i="2" s="1"/>
  <c r="J104" i="2"/>
  <c r="L104" i="2" s="1"/>
  <c r="G104" i="2"/>
  <c r="BF103" i="2"/>
  <c r="BH103" i="2" s="1"/>
  <c r="BC103" i="2"/>
  <c r="BE103" i="2" s="1"/>
  <c r="AZ103" i="2"/>
  <c r="BB103" i="2" s="1"/>
  <c r="AW103" i="2"/>
  <c r="AY103" i="2" s="1"/>
  <c r="AT103" i="2"/>
  <c r="AV103" i="2" s="1"/>
  <c r="AQ103" i="2"/>
  <c r="AS103" i="2" s="1"/>
  <c r="AN103" i="2"/>
  <c r="AP103" i="2" s="1"/>
  <c r="AK103" i="2"/>
  <c r="AM103" i="2" s="1"/>
  <c r="AH103" i="2"/>
  <c r="AJ103" i="2" s="1"/>
  <c r="AE103" i="2"/>
  <c r="AG103" i="2" s="1"/>
  <c r="AB103" i="2"/>
  <c r="AD103" i="2" s="1"/>
  <c r="Y103" i="2"/>
  <c r="AA103" i="2" s="1"/>
  <c r="V103" i="2"/>
  <c r="X103" i="2" s="1"/>
  <c r="S103" i="2"/>
  <c r="U103" i="2" s="1"/>
  <c r="P103" i="2"/>
  <c r="R103" i="2" s="1"/>
  <c r="M103" i="2"/>
  <c r="O103" i="2" s="1"/>
  <c r="J103" i="2"/>
  <c r="L103" i="2" s="1"/>
  <c r="G103" i="2"/>
  <c r="BF102" i="2"/>
  <c r="BH102" i="2" s="1"/>
  <c r="BC102" i="2"/>
  <c r="BE102" i="2" s="1"/>
  <c r="AZ102" i="2"/>
  <c r="BB102" i="2" s="1"/>
  <c r="AW102" i="2"/>
  <c r="AY102" i="2" s="1"/>
  <c r="AT102" i="2"/>
  <c r="AV102" i="2" s="1"/>
  <c r="AQ102" i="2"/>
  <c r="AS102" i="2" s="1"/>
  <c r="AN102" i="2"/>
  <c r="AP102" i="2" s="1"/>
  <c r="AK102" i="2"/>
  <c r="AM102" i="2" s="1"/>
  <c r="AH102" i="2"/>
  <c r="AJ102" i="2" s="1"/>
  <c r="AE102" i="2"/>
  <c r="AG102" i="2" s="1"/>
  <c r="AB102" i="2"/>
  <c r="AD102" i="2" s="1"/>
  <c r="Y102" i="2"/>
  <c r="AA102" i="2" s="1"/>
  <c r="V102" i="2"/>
  <c r="X102" i="2" s="1"/>
  <c r="S102" i="2"/>
  <c r="U102" i="2" s="1"/>
  <c r="P102" i="2"/>
  <c r="R102" i="2" s="1"/>
  <c r="M102" i="2"/>
  <c r="O102" i="2" s="1"/>
  <c r="J102" i="2"/>
  <c r="L102" i="2" s="1"/>
  <c r="G102" i="2"/>
  <c r="BF101" i="2"/>
  <c r="BH101" i="2" s="1"/>
  <c r="BC101" i="2"/>
  <c r="BE101" i="2" s="1"/>
  <c r="AZ101" i="2"/>
  <c r="BB101" i="2" s="1"/>
  <c r="AW101" i="2"/>
  <c r="AY101" i="2" s="1"/>
  <c r="AT101" i="2"/>
  <c r="AV101" i="2" s="1"/>
  <c r="AQ101" i="2"/>
  <c r="AS101" i="2" s="1"/>
  <c r="AN101" i="2"/>
  <c r="AP101" i="2" s="1"/>
  <c r="AK101" i="2"/>
  <c r="AM101" i="2" s="1"/>
  <c r="AH101" i="2"/>
  <c r="AJ101" i="2" s="1"/>
  <c r="AE101" i="2"/>
  <c r="AG101" i="2" s="1"/>
  <c r="AB101" i="2"/>
  <c r="AD101" i="2" s="1"/>
  <c r="Y101" i="2"/>
  <c r="AA101" i="2" s="1"/>
  <c r="V101" i="2"/>
  <c r="X101" i="2" s="1"/>
  <c r="S101" i="2"/>
  <c r="U101" i="2" s="1"/>
  <c r="P101" i="2"/>
  <c r="R101" i="2" s="1"/>
  <c r="M101" i="2"/>
  <c r="O101" i="2" s="1"/>
  <c r="J101" i="2"/>
  <c r="L101" i="2" s="1"/>
  <c r="G101" i="2"/>
  <c r="BF100" i="2"/>
  <c r="BH100" i="2" s="1"/>
  <c r="BC100" i="2"/>
  <c r="BE100" i="2" s="1"/>
  <c r="AZ100" i="2"/>
  <c r="BB100" i="2" s="1"/>
  <c r="AW100" i="2"/>
  <c r="AY100" i="2" s="1"/>
  <c r="AT100" i="2"/>
  <c r="AV100" i="2" s="1"/>
  <c r="AQ100" i="2"/>
  <c r="AS100" i="2" s="1"/>
  <c r="AN100" i="2"/>
  <c r="AP100" i="2" s="1"/>
  <c r="AK100" i="2"/>
  <c r="AM100" i="2" s="1"/>
  <c r="AH100" i="2"/>
  <c r="AJ100" i="2" s="1"/>
  <c r="AE100" i="2"/>
  <c r="AG100" i="2" s="1"/>
  <c r="AB100" i="2"/>
  <c r="AD100" i="2" s="1"/>
  <c r="Y100" i="2"/>
  <c r="AA100" i="2" s="1"/>
  <c r="V100" i="2"/>
  <c r="X100" i="2" s="1"/>
  <c r="S100" i="2"/>
  <c r="U100" i="2" s="1"/>
  <c r="P100" i="2"/>
  <c r="R100" i="2" s="1"/>
  <c r="M100" i="2"/>
  <c r="O100" i="2" s="1"/>
  <c r="J100" i="2"/>
  <c r="L100" i="2" s="1"/>
  <c r="G100" i="2"/>
  <c r="BF99" i="2"/>
  <c r="BC99" i="2"/>
  <c r="BE99" i="2" s="1"/>
  <c r="AZ99" i="2"/>
  <c r="BB99" i="2" s="1"/>
  <c r="AW99" i="2"/>
  <c r="AY99" i="2" s="1"/>
  <c r="AT99" i="2"/>
  <c r="AV99" i="2" s="1"/>
  <c r="AQ99" i="2"/>
  <c r="AS99" i="2" s="1"/>
  <c r="AN99" i="2"/>
  <c r="AP99" i="2" s="1"/>
  <c r="AK99" i="2"/>
  <c r="AM99" i="2" s="1"/>
  <c r="AH99" i="2"/>
  <c r="AJ99" i="2" s="1"/>
  <c r="AE99" i="2"/>
  <c r="AG99" i="2" s="1"/>
  <c r="AB99" i="2"/>
  <c r="AD99" i="2" s="1"/>
  <c r="Y99" i="2"/>
  <c r="AA99" i="2" s="1"/>
  <c r="V99" i="2"/>
  <c r="X99" i="2" s="1"/>
  <c r="S99" i="2"/>
  <c r="U99" i="2" s="1"/>
  <c r="P99" i="2"/>
  <c r="R99" i="2" s="1"/>
  <c r="M99" i="2"/>
  <c r="O99" i="2" s="1"/>
  <c r="J99" i="2"/>
  <c r="L99" i="2" s="1"/>
  <c r="G99" i="2"/>
  <c r="BF98" i="2"/>
  <c r="BC98" i="2"/>
  <c r="BE98" i="2" s="1"/>
  <c r="AZ98" i="2"/>
  <c r="BB98" i="2" s="1"/>
  <c r="AW98" i="2"/>
  <c r="AY98" i="2" s="1"/>
  <c r="AT98" i="2"/>
  <c r="AV98" i="2" s="1"/>
  <c r="AQ98" i="2"/>
  <c r="AS98" i="2" s="1"/>
  <c r="AN98" i="2"/>
  <c r="AP98" i="2" s="1"/>
  <c r="AK98" i="2"/>
  <c r="AM98" i="2" s="1"/>
  <c r="AH98" i="2"/>
  <c r="AJ98" i="2" s="1"/>
  <c r="AE98" i="2"/>
  <c r="AG98" i="2" s="1"/>
  <c r="AB98" i="2"/>
  <c r="AD98" i="2" s="1"/>
  <c r="Y98" i="2"/>
  <c r="AA98" i="2" s="1"/>
  <c r="V98" i="2"/>
  <c r="X98" i="2" s="1"/>
  <c r="S98" i="2"/>
  <c r="U98" i="2" s="1"/>
  <c r="P98" i="2"/>
  <c r="R98" i="2" s="1"/>
  <c r="M98" i="2"/>
  <c r="O98" i="2" s="1"/>
  <c r="J98" i="2"/>
  <c r="L98" i="2" s="1"/>
  <c r="G98" i="2"/>
  <c r="BF97" i="2"/>
  <c r="BC97" i="2"/>
  <c r="BE97" i="2" s="1"/>
  <c r="AZ97" i="2"/>
  <c r="BB97" i="2" s="1"/>
  <c r="AW97" i="2"/>
  <c r="AY97" i="2" s="1"/>
  <c r="AT97" i="2"/>
  <c r="AV97" i="2" s="1"/>
  <c r="AQ97" i="2"/>
  <c r="AS97" i="2" s="1"/>
  <c r="AN97" i="2"/>
  <c r="AP97" i="2" s="1"/>
  <c r="AK97" i="2"/>
  <c r="AM97" i="2" s="1"/>
  <c r="AH97" i="2"/>
  <c r="AJ97" i="2" s="1"/>
  <c r="AE97" i="2"/>
  <c r="AG97" i="2" s="1"/>
  <c r="AB97" i="2"/>
  <c r="AD97" i="2" s="1"/>
  <c r="Y97" i="2"/>
  <c r="AA97" i="2" s="1"/>
  <c r="V97" i="2"/>
  <c r="X97" i="2" s="1"/>
  <c r="S97" i="2"/>
  <c r="U97" i="2" s="1"/>
  <c r="P97" i="2"/>
  <c r="R97" i="2" s="1"/>
  <c r="M97" i="2"/>
  <c r="O97" i="2" s="1"/>
  <c r="J97" i="2"/>
  <c r="L97" i="2" s="1"/>
  <c r="G97" i="2"/>
  <c r="BF96" i="2"/>
  <c r="BH96" i="2" s="1"/>
  <c r="BC96" i="2"/>
  <c r="BE96" i="2" s="1"/>
  <c r="AZ96" i="2"/>
  <c r="BB96" i="2" s="1"/>
  <c r="AW96" i="2"/>
  <c r="AY96" i="2" s="1"/>
  <c r="AT96" i="2"/>
  <c r="AV96" i="2" s="1"/>
  <c r="AQ96" i="2"/>
  <c r="AS96" i="2" s="1"/>
  <c r="AN96" i="2"/>
  <c r="AP96" i="2" s="1"/>
  <c r="AK96" i="2"/>
  <c r="AM96" i="2" s="1"/>
  <c r="AH96" i="2"/>
  <c r="AJ96" i="2" s="1"/>
  <c r="AE96" i="2"/>
  <c r="AG96" i="2" s="1"/>
  <c r="AB96" i="2"/>
  <c r="AD96" i="2" s="1"/>
  <c r="Y96" i="2"/>
  <c r="AA96" i="2" s="1"/>
  <c r="V96" i="2"/>
  <c r="X96" i="2" s="1"/>
  <c r="S96" i="2"/>
  <c r="U96" i="2" s="1"/>
  <c r="P96" i="2"/>
  <c r="R96" i="2" s="1"/>
  <c r="M96" i="2"/>
  <c r="O96" i="2" s="1"/>
  <c r="J96" i="2"/>
  <c r="L96" i="2" s="1"/>
  <c r="G96" i="2"/>
  <c r="BF95" i="2"/>
  <c r="BH95" i="2" s="1"/>
  <c r="BC95" i="2"/>
  <c r="BE95" i="2" s="1"/>
  <c r="AZ95" i="2"/>
  <c r="BB95" i="2" s="1"/>
  <c r="AW95" i="2"/>
  <c r="AY95" i="2" s="1"/>
  <c r="AT95" i="2"/>
  <c r="AV95" i="2" s="1"/>
  <c r="AQ95" i="2"/>
  <c r="AS95" i="2" s="1"/>
  <c r="AN95" i="2"/>
  <c r="AP95" i="2" s="1"/>
  <c r="AK95" i="2"/>
  <c r="AM95" i="2" s="1"/>
  <c r="AH95" i="2"/>
  <c r="AJ95" i="2" s="1"/>
  <c r="AE95" i="2"/>
  <c r="AG95" i="2" s="1"/>
  <c r="AB95" i="2"/>
  <c r="AD95" i="2" s="1"/>
  <c r="Y95" i="2"/>
  <c r="AA95" i="2" s="1"/>
  <c r="V95" i="2"/>
  <c r="X95" i="2" s="1"/>
  <c r="S95" i="2"/>
  <c r="U95" i="2" s="1"/>
  <c r="P95" i="2"/>
  <c r="R95" i="2" s="1"/>
  <c r="M95" i="2"/>
  <c r="O95" i="2" s="1"/>
  <c r="J95" i="2"/>
  <c r="L95" i="2" s="1"/>
  <c r="G95" i="2"/>
  <c r="BF94" i="2"/>
  <c r="BC94" i="2"/>
  <c r="BE94" i="2" s="1"/>
  <c r="AZ94" i="2"/>
  <c r="BB94" i="2" s="1"/>
  <c r="AW94" i="2"/>
  <c r="AY94" i="2" s="1"/>
  <c r="AT94" i="2"/>
  <c r="AV94" i="2" s="1"/>
  <c r="AQ94" i="2"/>
  <c r="AS94" i="2" s="1"/>
  <c r="AN94" i="2"/>
  <c r="AP94" i="2" s="1"/>
  <c r="AK94" i="2"/>
  <c r="AM94" i="2" s="1"/>
  <c r="AH94" i="2"/>
  <c r="AJ94" i="2" s="1"/>
  <c r="AE94" i="2"/>
  <c r="AG94" i="2" s="1"/>
  <c r="AB94" i="2"/>
  <c r="AD94" i="2" s="1"/>
  <c r="Y94" i="2"/>
  <c r="AA94" i="2" s="1"/>
  <c r="V94" i="2"/>
  <c r="X94" i="2" s="1"/>
  <c r="S94" i="2"/>
  <c r="U94" i="2" s="1"/>
  <c r="P94" i="2"/>
  <c r="R94" i="2" s="1"/>
  <c r="M94" i="2"/>
  <c r="O94" i="2" s="1"/>
  <c r="J94" i="2"/>
  <c r="L94" i="2" s="1"/>
  <c r="G94" i="2"/>
  <c r="BF93" i="2"/>
  <c r="BH93" i="2" s="1"/>
  <c r="BC93" i="2"/>
  <c r="BE93" i="2" s="1"/>
  <c r="AZ93" i="2"/>
  <c r="BB93" i="2" s="1"/>
  <c r="AW93" i="2"/>
  <c r="AY93" i="2" s="1"/>
  <c r="AT93" i="2"/>
  <c r="AV93" i="2" s="1"/>
  <c r="AQ93" i="2"/>
  <c r="AS93" i="2" s="1"/>
  <c r="AN93" i="2"/>
  <c r="AP93" i="2" s="1"/>
  <c r="AK93" i="2"/>
  <c r="AM93" i="2" s="1"/>
  <c r="AH93" i="2"/>
  <c r="AJ93" i="2" s="1"/>
  <c r="AE93" i="2"/>
  <c r="AG93" i="2" s="1"/>
  <c r="AB93" i="2"/>
  <c r="AD93" i="2" s="1"/>
  <c r="Y93" i="2"/>
  <c r="AA93" i="2" s="1"/>
  <c r="V93" i="2"/>
  <c r="X93" i="2" s="1"/>
  <c r="S93" i="2"/>
  <c r="U93" i="2" s="1"/>
  <c r="P93" i="2"/>
  <c r="R93" i="2" s="1"/>
  <c r="M93" i="2"/>
  <c r="O93" i="2" s="1"/>
  <c r="J93" i="2"/>
  <c r="L93" i="2" s="1"/>
  <c r="G93" i="2"/>
  <c r="BF92" i="2"/>
  <c r="BH92" i="2" s="1"/>
  <c r="BC92" i="2"/>
  <c r="BE92" i="2" s="1"/>
  <c r="AZ92" i="2"/>
  <c r="BB92" i="2" s="1"/>
  <c r="AW92" i="2"/>
  <c r="AY92" i="2" s="1"/>
  <c r="AT92" i="2"/>
  <c r="AV92" i="2" s="1"/>
  <c r="AQ92" i="2"/>
  <c r="AS92" i="2" s="1"/>
  <c r="AN92" i="2"/>
  <c r="AP92" i="2" s="1"/>
  <c r="AK92" i="2"/>
  <c r="AM92" i="2" s="1"/>
  <c r="AH92" i="2"/>
  <c r="AJ92" i="2" s="1"/>
  <c r="AE92" i="2"/>
  <c r="AG92" i="2" s="1"/>
  <c r="AB92" i="2"/>
  <c r="AD92" i="2" s="1"/>
  <c r="Y92" i="2"/>
  <c r="AA92" i="2" s="1"/>
  <c r="V92" i="2"/>
  <c r="X92" i="2" s="1"/>
  <c r="S92" i="2"/>
  <c r="U92" i="2" s="1"/>
  <c r="P92" i="2"/>
  <c r="R92" i="2" s="1"/>
  <c r="M92" i="2"/>
  <c r="O92" i="2" s="1"/>
  <c r="J92" i="2"/>
  <c r="L92" i="2" s="1"/>
  <c r="G92" i="2"/>
  <c r="BF91" i="2"/>
  <c r="BC91" i="2"/>
  <c r="BE91" i="2" s="1"/>
  <c r="AZ91" i="2"/>
  <c r="BB91" i="2" s="1"/>
  <c r="AW91" i="2"/>
  <c r="AY91" i="2" s="1"/>
  <c r="AT91" i="2"/>
  <c r="AV91" i="2" s="1"/>
  <c r="AQ91" i="2"/>
  <c r="AS91" i="2" s="1"/>
  <c r="AN91" i="2"/>
  <c r="AP91" i="2" s="1"/>
  <c r="AK91" i="2"/>
  <c r="AM91" i="2" s="1"/>
  <c r="AH91" i="2"/>
  <c r="AJ91" i="2" s="1"/>
  <c r="AE91" i="2"/>
  <c r="AG91" i="2" s="1"/>
  <c r="AB91" i="2"/>
  <c r="AD91" i="2" s="1"/>
  <c r="Y91" i="2"/>
  <c r="AA91" i="2" s="1"/>
  <c r="V91" i="2"/>
  <c r="X91" i="2" s="1"/>
  <c r="S91" i="2"/>
  <c r="U91" i="2" s="1"/>
  <c r="P91" i="2"/>
  <c r="R91" i="2" s="1"/>
  <c r="M91" i="2"/>
  <c r="O91" i="2" s="1"/>
  <c r="J91" i="2"/>
  <c r="L91" i="2" s="1"/>
  <c r="G91" i="2"/>
  <c r="BF90" i="2"/>
  <c r="BH90" i="2" s="1"/>
  <c r="BC90" i="2"/>
  <c r="BE90" i="2" s="1"/>
  <c r="AZ90" i="2"/>
  <c r="BB90" i="2" s="1"/>
  <c r="AW90" i="2"/>
  <c r="AY90" i="2" s="1"/>
  <c r="AT90" i="2"/>
  <c r="AV90" i="2" s="1"/>
  <c r="AQ90" i="2"/>
  <c r="AS90" i="2" s="1"/>
  <c r="AN90" i="2"/>
  <c r="AP90" i="2" s="1"/>
  <c r="AK90" i="2"/>
  <c r="AM90" i="2" s="1"/>
  <c r="AH90" i="2"/>
  <c r="AJ90" i="2" s="1"/>
  <c r="AE90" i="2"/>
  <c r="AG90" i="2" s="1"/>
  <c r="AB90" i="2"/>
  <c r="AD90" i="2" s="1"/>
  <c r="Y90" i="2"/>
  <c r="AA90" i="2" s="1"/>
  <c r="V90" i="2"/>
  <c r="X90" i="2" s="1"/>
  <c r="S90" i="2"/>
  <c r="U90" i="2" s="1"/>
  <c r="P90" i="2"/>
  <c r="R90" i="2" s="1"/>
  <c r="M90" i="2"/>
  <c r="O90" i="2" s="1"/>
  <c r="J90" i="2"/>
  <c r="L90" i="2" s="1"/>
  <c r="G90" i="2"/>
  <c r="BF89" i="2"/>
  <c r="BH89" i="2" s="1"/>
  <c r="BC89" i="2"/>
  <c r="BE89" i="2" s="1"/>
  <c r="AZ89" i="2"/>
  <c r="BB89" i="2" s="1"/>
  <c r="AW89" i="2"/>
  <c r="AY89" i="2" s="1"/>
  <c r="AT89" i="2"/>
  <c r="AV89" i="2" s="1"/>
  <c r="AQ89" i="2"/>
  <c r="AS89" i="2" s="1"/>
  <c r="AN89" i="2"/>
  <c r="AP89" i="2" s="1"/>
  <c r="AK89" i="2"/>
  <c r="AM89" i="2" s="1"/>
  <c r="AH89" i="2"/>
  <c r="AJ89" i="2" s="1"/>
  <c r="AE89" i="2"/>
  <c r="AG89" i="2" s="1"/>
  <c r="AB89" i="2"/>
  <c r="AD89" i="2" s="1"/>
  <c r="Y89" i="2"/>
  <c r="AA89" i="2" s="1"/>
  <c r="V89" i="2"/>
  <c r="X89" i="2" s="1"/>
  <c r="S89" i="2"/>
  <c r="U89" i="2" s="1"/>
  <c r="P89" i="2"/>
  <c r="R89" i="2" s="1"/>
  <c r="M89" i="2"/>
  <c r="O89" i="2" s="1"/>
  <c r="J89" i="2"/>
  <c r="L89" i="2" s="1"/>
  <c r="G89" i="2"/>
  <c r="BF88" i="2"/>
  <c r="BC88" i="2"/>
  <c r="BE88" i="2" s="1"/>
  <c r="AZ88" i="2"/>
  <c r="BB88" i="2" s="1"/>
  <c r="AW88" i="2"/>
  <c r="AY88" i="2" s="1"/>
  <c r="AT88" i="2"/>
  <c r="AV88" i="2" s="1"/>
  <c r="AQ88" i="2"/>
  <c r="AS88" i="2" s="1"/>
  <c r="AN88" i="2"/>
  <c r="AP88" i="2" s="1"/>
  <c r="AK88" i="2"/>
  <c r="AM88" i="2" s="1"/>
  <c r="AH88" i="2"/>
  <c r="AJ88" i="2" s="1"/>
  <c r="AE88" i="2"/>
  <c r="AG88" i="2" s="1"/>
  <c r="AB88" i="2"/>
  <c r="AD88" i="2" s="1"/>
  <c r="Y88" i="2"/>
  <c r="AA88" i="2" s="1"/>
  <c r="V88" i="2"/>
  <c r="X88" i="2" s="1"/>
  <c r="S88" i="2"/>
  <c r="U88" i="2" s="1"/>
  <c r="P88" i="2"/>
  <c r="R88" i="2" s="1"/>
  <c r="M88" i="2"/>
  <c r="O88" i="2" s="1"/>
  <c r="J88" i="2"/>
  <c r="L88" i="2" s="1"/>
  <c r="G88" i="2"/>
  <c r="BF87" i="2"/>
  <c r="BH87" i="2" s="1"/>
  <c r="BC87" i="2"/>
  <c r="BE87" i="2" s="1"/>
  <c r="AZ87" i="2"/>
  <c r="BB87" i="2" s="1"/>
  <c r="AW87" i="2"/>
  <c r="AY87" i="2" s="1"/>
  <c r="AT87" i="2"/>
  <c r="AV87" i="2" s="1"/>
  <c r="AQ87" i="2"/>
  <c r="AS87" i="2" s="1"/>
  <c r="AN87" i="2"/>
  <c r="AP87" i="2" s="1"/>
  <c r="AK87" i="2"/>
  <c r="AM87" i="2" s="1"/>
  <c r="AH87" i="2"/>
  <c r="AJ87" i="2" s="1"/>
  <c r="AE87" i="2"/>
  <c r="AG87" i="2" s="1"/>
  <c r="AB87" i="2"/>
  <c r="AD87" i="2" s="1"/>
  <c r="Y87" i="2"/>
  <c r="AA87" i="2" s="1"/>
  <c r="V87" i="2"/>
  <c r="X87" i="2" s="1"/>
  <c r="S87" i="2"/>
  <c r="U87" i="2" s="1"/>
  <c r="P87" i="2"/>
  <c r="R87" i="2" s="1"/>
  <c r="M87" i="2"/>
  <c r="O87" i="2" s="1"/>
  <c r="J87" i="2"/>
  <c r="L87" i="2" s="1"/>
  <c r="G87" i="2"/>
  <c r="BF86" i="2"/>
  <c r="BH86" i="2" s="1"/>
  <c r="BC86" i="2"/>
  <c r="BE86" i="2" s="1"/>
  <c r="AZ86" i="2"/>
  <c r="BB86" i="2" s="1"/>
  <c r="AW86" i="2"/>
  <c r="AY86" i="2" s="1"/>
  <c r="AT86" i="2"/>
  <c r="AV86" i="2" s="1"/>
  <c r="AQ86" i="2"/>
  <c r="AS86" i="2" s="1"/>
  <c r="AN86" i="2"/>
  <c r="AP86" i="2" s="1"/>
  <c r="AK86" i="2"/>
  <c r="AM86" i="2" s="1"/>
  <c r="AH86" i="2"/>
  <c r="AJ86" i="2" s="1"/>
  <c r="AE86" i="2"/>
  <c r="AG86" i="2" s="1"/>
  <c r="AB86" i="2"/>
  <c r="AD86" i="2" s="1"/>
  <c r="Y86" i="2"/>
  <c r="AA86" i="2" s="1"/>
  <c r="V86" i="2"/>
  <c r="X86" i="2" s="1"/>
  <c r="S86" i="2"/>
  <c r="U86" i="2" s="1"/>
  <c r="P86" i="2"/>
  <c r="R86" i="2" s="1"/>
  <c r="M86" i="2"/>
  <c r="O86" i="2" s="1"/>
  <c r="J86" i="2"/>
  <c r="L86" i="2" s="1"/>
  <c r="G86" i="2"/>
  <c r="BF85" i="2"/>
  <c r="BH85" i="2" s="1"/>
  <c r="BC85" i="2"/>
  <c r="BE85" i="2" s="1"/>
  <c r="AZ85" i="2"/>
  <c r="BB85" i="2" s="1"/>
  <c r="AW85" i="2"/>
  <c r="AY85" i="2" s="1"/>
  <c r="AT85" i="2"/>
  <c r="AV85" i="2" s="1"/>
  <c r="AQ85" i="2"/>
  <c r="AS85" i="2" s="1"/>
  <c r="AN85" i="2"/>
  <c r="AP85" i="2" s="1"/>
  <c r="AK85" i="2"/>
  <c r="AM85" i="2" s="1"/>
  <c r="AH85" i="2"/>
  <c r="AJ85" i="2" s="1"/>
  <c r="AE85" i="2"/>
  <c r="AG85" i="2" s="1"/>
  <c r="AB85" i="2"/>
  <c r="AD85" i="2" s="1"/>
  <c r="Y85" i="2"/>
  <c r="AA85" i="2" s="1"/>
  <c r="V85" i="2"/>
  <c r="X85" i="2" s="1"/>
  <c r="S85" i="2"/>
  <c r="U85" i="2" s="1"/>
  <c r="P85" i="2"/>
  <c r="R85" i="2" s="1"/>
  <c r="M85" i="2"/>
  <c r="O85" i="2" s="1"/>
  <c r="J85" i="2"/>
  <c r="L85" i="2" s="1"/>
  <c r="G85" i="2"/>
  <c r="BF84" i="2"/>
  <c r="BC84" i="2"/>
  <c r="BE84" i="2" s="1"/>
  <c r="AZ84" i="2"/>
  <c r="BB84" i="2" s="1"/>
  <c r="AW84" i="2"/>
  <c r="AY84" i="2" s="1"/>
  <c r="AT84" i="2"/>
  <c r="AV84" i="2" s="1"/>
  <c r="AQ84" i="2"/>
  <c r="AS84" i="2" s="1"/>
  <c r="AN84" i="2"/>
  <c r="AP84" i="2" s="1"/>
  <c r="AK84" i="2"/>
  <c r="AM84" i="2" s="1"/>
  <c r="AH84" i="2"/>
  <c r="AJ84" i="2" s="1"/>
  <c r="AE84" i="2"/>
  <c r="AG84" i="2" s="1"/>
  <c r="AB84" i="2"/>
  <c r="AD84" i="2" s="1"/>
  <c r="Y84" i="2"/>
  <c r="AA84" i="2" s="1"/>
  <c r="V84" i="2"/>
  <c r="X84" i="2" s="1"/>
  <c r="S84" i="2"/>
  <c r="U84" i="2" s="1"/>
  <c r="P84" i="2"/>
  <c r="R84" i="2" s="1"/>
  <c r="M84" i="2"/>
  <c r="O84" i="2" s="1"/>
  <c r="J84" i="2"/>
  <c r="L84" i="2" s="1"/>
  <c r="G84" i="2"/>
  <c r="BF83" i="2"/>
  <c r="BC83" i="2"/>
  <c r="BE83" i="2" s="1"/>
  <c r="AZ83" i="2"/>
  <c r="BB83" i="2" s="1"/>
  <c r="AW83" i="2"/>
  <c r="AY83" i="2" s="1"/>
  <c r="AT83" i="2"/>
  <c r="AV83" i="2" s="1"/>
  <c r="AQ83" i="2"/>
  <c r="AS83" i="2" s="1"/>
  <c r="AN83" i="2"/>
  <c r="AP83" i="2" s="1"/>
  <c r="AK83" i="2"/>
  <c r="AM83" i="2" s="1"/>
  <c r="AH83" i="2"/>
  <c r="AJ83" i="2" s="1"/>
  <c r="AE83" i="2"/>
  <c r="AG83" i="2" s="1"/>
  <c r="AB83" i="2"/>
  <c r="AD83" i="2" s="1"/>
  <c r="Y83" i="2"/>
  <c r="AA83" i="2" s="1"/>
  <c r="V83" i="2"/>
  <c r="X83" i="2" s="1"/>
  <c r="S83" i="2"/>
  <c r="U83" i="2" s="1"/>
  <c r="P83" i="2"/>
  <c r="R83" i="2" s="1"/>
  <c r="M83" i="2"/>
  <c r="O83" i="2" s="1"/>
  <c r="J83" i="2"/>
  <c r="L83" i="2" s="1"/>
  <c r="G83" i="2"/>
  <c r="BF82" i="2"/>
  <c r="BH82" i="2" s="1"/>
  <c r="BC82" i="2"/>
  <c r="BE82" i="2" s="1"/>
  <c r="AZ82" i="2"/>
  <c r="BB82" i="2" s="1"/>
  <c r="AW82" i="2"/>
  <c r="AY82" i="2" s="1"/>
  <c r="AT82" i="2"/>
  <c r="AV82" i="2" s="1"/>
  <c r="AQ82" i="2"/>
  <c r="AS82" i="2" s="1"/>
  <c r="AN82" i="2"/>
  <c r="AP82" i="2" s="1"/>
  <c r="AK82" i="2"/>
  <c r="AM82" i="2" s="1"/>
  <c r="AH82" i="2"/>
  <c r="AJ82" i="2" s="1"/>
  <c r="AE82" i="2"/>
  <c r="AG82" i="2" s="1"/>
  <c r="AB82" i="2"/>
  <c r="AD82" i="2" s="1"/>
  <c r="Y82" i="2"/>
  <c r="AA82" i="2" s="1"/>
  <c r="V82" i="2"/>
  <c r="X82" i="2" s="1"/>
  <c r="S82" i="2"/>
  <c r="U82" i="2" s="1"/>
  <c r="P82" i="2"/>
  <c r="R82" i="2" s="1"/>
  <c r="M82" i="2"/>
  <c r="O82" i="2" s="1"/>
  <c r="J82" i="2"/>
  <c r="L82" i="2" s="1"/>
  <c r="G82" i="2"/>
  <c r="BF81" i="2"/>
  <c r="BH81" i="2" s="1"/>
  <c r="BC81" i="2"/>
  <c r="BE81" i="2" s="1"/>
  <c r="AZ81" i="2"/>
  <c r="BB81" i="2" s="1"/>
  <c r="AW81" i="2"/>
  <c r="AY81" i="2" s="1"/>
  <c r="AT81" i="2"/>
  <c r="AV81" i="2" s="1"/>
  <c r="AQ81" i="2"/>
  <c r="AS81" i="2" s="1"/>
  <c r="AN81" i="2"/>
  <c r="AP81" i="2" s="1"/>
  <c r="AK81" i="2"/>
  <c r="AM81" i="2" s="1"/>
  <c r="AH81" i="2"/>
  <c r="AJ81" i="2" s="1"/>
  <c r="AE81" i="2"/>
  <c r="AG81" i="2" s="1"/>
  <c r="AB81" i="2"/>
  <c r="AD81" i="2" s="1"/>
  <c r="Y81" i="2"/>
  <c r="AA81" i="2" s="1"/>
  <c r="V81" i="2"/>
  <c r="X81" i="2" s="1"/>
  <c r="S81" i="2"/>
  <c r="U81" i="2" s="1"/>
  <c r="P81" i="2"/>
  <c r="R81" i="2" s="1"/>
  <c r="M81" i="2"/>
  <c r="O81" i="2" s="1"/>
  <c r="J81" i="2"/>
  <c r="L81" i="2" s="1"/>
  <c r="G81" i="2"/>
  <c r="BF80" i="2"/>
  <c r="BC80" i="2"/>
  <c r="BE80" i="2" s="1"/>
  <c r="AZ80" i="2"/>
  <c r="BB80" i="2" s="1"/>
  <c r="AW80" i="2"/>
  <c r="AY80" i="2" s="1"/>
  <c r="AT80" i="2"/>
  <c r="AV80" i="2" s="1"/>
  <c r="AQ80" i="2"/>
  <c r="AS80" i="2" s="1"/>
  <c r="AN80" i="2"/>
  <c r="AP80" i="2" s="1"/>
  <c r="AK80" i="2"/>
  <c r="AM80" i="2" s="1"/>
  <c r="AH80" i="2"/>
  <c r="AJ80" i="2" s="1"/>
  <c r="AE80" i="2"/>
  <c r="AG80" i="2" s="1"/>
  <c r="AB80" i="2"/>
  <c r="AD80" i="2" s="1"/>
  <c r="Y80" i="2"/>
  <c r="AA80" i="2" s="1"/>
  <c r="V80" i="2"/>
  <c r="X80" i="2" s="1"/>
  <c r="S80" i="2"/>
  <c r="U80" i="2" s="1"/>
  <c r="P80" i="2"/>
  <c r="R80" i="2" s="1"/>
  <c r="M80" i="2"/>
  <c r="O80" i="2" s="1"/>
  <c r="J80" i="2"/>
  <c r="L80" i="2" s="1"/>
  <c r="G80" i="2"/>
  <c r="BF79" i="2"/>
  <c r="BH79" i="2" s="1"/>
  <c r="BC79" i="2"/>
  <c r="BE79" i="2" s="1"/>
  <c r="AZ79" i="2"/>
  <c r="BB79" i="2" s="1"/>
  <c r="AW79" i="2"/>
  <c r="AY79" i="2" s="1"/>
  <c r="AT79" i="2"/>
  <c r="AV79" i="2" s="1"/>
  <c r="AQ79" i="2"/>
  <c r="AS79" i="2" s="1"/>
  <c r="AN79" i="2"/>
  <c r="AP79" i="2" s="1"/>
  <c r="AK79" i="2"/>
  <c r="AM79" i="2" s="1"/>
  <c r="AH79" i="2"/>
  <c r="AJ79" i="2" s="1"/>
  <c r="AE79" i="2"/>
  <c r="AG79" i="2" s="1"/>
  <c r="AB79" i="2"/>
  <c r="AD79" i="2" s="1"/>
  <c r="Y79" i="2"/>
  <c r="AA79" i="2" s="1"/>
  <c r="V79" i="2"/>
  <c r="X79" i="2" s="1"/>
  <c r="S79" i="2"/>
  <c r="U79" i="2" s="1"/>
  <c r="P79" i="2"/>
  <c r="R79" i="2" s="1"/>
  <c r="M79" i="2"/>
  <c r="O79" i="2" s="1"/>
  <c r="J79" i="2"/>
  <c r="L79" i="2" s="1"/>
  <c r="G79" i="2"/>
  <c r="BF78" i="2"/>
  <c r="BH78" i="2" s="1"/>
  <c r="BC78" i="2"/>
  <c r="BE78" i="2" s="1"/>
  <c r="AZ78" i="2"/>
  <c r="BB78" i="2" s="1"/>
  <c r="AW78" i="2"/>
  <c r="AY78" i="2" s="1"/>
  <c r="AT78" i="2"/>
  <c r="AV78" i="2" s="1"/>
  <c r="AQ78" i="2"/>
  <c r="AS78" i="2" s="1"/>
  <c r="AN78" i="2"/>
  <c r="AP78" i="2" s="1"/>
  <c r="AK78" i="2"/>
  <c r="AM78" i="2" s="1"/>
  <c r="AH78" i="2"/>
  <c r="AJ78" i="2" s="1"/>
  <c r="AE78" i="2"/>
  <c r="AG78" i="2" s="1"/>
  <c r="AB78" i="2"/>
  <c r="AD78" i="2" s="1"/>
  <c r="Y78" i="2"/>
  <c r="AA78" i="2" s="1"/>
  <c r="V78" i="2"/>
  <c r="X78" i="2" s="1"/>
  <c r="S78" i="2"/>
  <c r="U78" i="2" s="1"/>
  <c r="P78" i="2"/>
  <c r="R78" i="2" s="1"/>
  <c r="M78" i="2"/>
  <c r="O78" i="2" s="1"/>
  <c r="J78" i="2"/>
  <c r="L78" i="2" s="1"/>
  <c r="G78" i="2"/>
  <c r="BF77" i="2"/>
  <c r="BH77" i="2" s="1"/>
  <c r="BC77" i="2"/>
  <c r="BE77" i="2" s="1"/>
  <c r="AZ77" i="2"/>
  <c r="BB77" i="2" s="1"/>
  <c r="AW77" i="2"/>
  <c r="AY77" i="2" s="1"/>
  <c r="AT77" i="2"/>
  <c r="AV77" i="2" s="1"/>
  <c r="AQ77" i="2"/>
  <c r="AS77" i="2" s="1"/>
  <c r="AN77" i="2"/>
  <c r="AP77" i="2" s="1"/>
  <c r="AK77" i="2"/>
  <c r="AM77" i="2" s="1"/>
  <c r="AH77" i="2"/>
  <c r="AJ77" i="2" s="1"/>
  <c r="AE77" i="2"/>
  <c r="AG77" i="2" s="1"/>
  <c r="AB77" i="2"/>
  <c r="AD77" i="2" s="1"/>
  <c r="Y77" i="2"/>
  <c r="AA77" i="2" s="1"/>
  <c r="V77" i="2"/>
  <c r="X77" i="2" s="1"/>
  <c r="S77" i="2"/>
  <c r="U77" i="2" s="1"/>
  <c r="P77" i="2"/>
  <c r="R77" i="2" s="1"/>
  <c r="M77" i="2"/>
  <c r="O77" i="2" s="1"/>
  <c r="J77" i="2"/>
  <c r="L77" i="2" s="1"/>
  <c r="G77" i="2"/>
  <c r="BF76" i="2"/>
  <c r="BH76" i="2" s="1"/>
  <c r="BC76" i="2"/>
  <c r="BE76" i="2" s="1"/>
  <c r="AZ76" i="2"/>
  <c r="BB76" i="2" s="1"/>
  <c r="AW76" i="2"/>
  <c r="AY76" i="2" s="1"/>
  <c r="AT76" i="2"/>
  <c r="AV76" i="2" s="1"/>
  <c r="AQ76" i="2"/>
  <c r="AS76" i="2" s="1"/>
  <c r="AN76" i="2"/>
  <c r="AP76" i="2" s="1"/>
  <c r="AK76" i="2"/>
  <c r="AM76" i="2" s="1"/>
  <c r="AH76" i="2"/>
  <c r="AJ76" i="2" s="1"/>
  <c r="AE76" i="2"/>
  <c r="AG76" i="2" s="1"/>
  <c r="AB76" i="2"/>
  <c r="AD76" i="2" s="1"/>
  <c r="Y76" i="2"/>
  <c r="AA76" i="2" s="1"/>
  <c r="V76" i="2"/>
  <c r="X76" i="2" s="1"/>
  <c r="S76" i="2"/>
  <c r="U76" i="2" s="1"/>
  <c r="P76" i="2"/>
  <c r="R76" i="2" s="1"/>
  <c r="M76" i="2"/>
  <c r="O76" i="2" s="1"/>
  <c r="J76" i="2"/>
  <c r="L76" i="2" s="1"/>
  <c r="G76" i="2"/>
  <c r="BF75" i="2"/>
  <c r="BC75" i="2"/>
  <c r="BE75" i="2" s="1"/>
  <c r="AZ75" i="2"/>
  <c r="BB75" i="2" s="1"/>
  <c r="AW75" i="2"/>
  <c r="AY75" i="2" s="1"/>
  <c r="AT75" i="2"/>
  <c r="AV75" i="2" s="1"/>
  <c r="AQ75" i="2"/>
  <c r="AS75" i="2" s="1"/>
  <c r="AN75" i="2"/>
  <c r="AP75" i="2" s="1"/>
  <c r="AK75" i="2"/>
  <c r="AM75" i="2" s="1"/>
  <c r="AH75" i="2"/>
  <c r="AJ75" i="2" s="1"/>
  <c r="AE75" i="2"/>
  <c r="AG75" i="2" s="1"/>
  <c r="AB75" i="2"/>
  <c r="AD75" i="2" s="1"/>
  <c r="Y75" i="2"/>
  <c r="AA75" i="2" s="1"/>
  <c r="V75" i="2"/>
  <c r="X75" i="2" s="1"/>
  <c r="S75" i="2"/>
  <c r="U75" i="2" s="1"/>
  <c r="P75" i="2"/>
  <c r="R75" i="2" s="1"/>
  <c r="M75" i="2"/>
  <c r="O75" i="2" s="1"/>
  <c r="J75" i="2"/>
  <c r="L75" i="2" s="1"/>
  <c r="G75" i="2"/>
  <c r="BF74" i="2"/>
  <c r="BC74" i="2"/>
  <c r="BE74" i="2" s="1"/>
  <c r="AZ74" i="2"/>
  <c r="BB74" i="2" s="1"/>
  <c r="AW74" i="2"/>
  <c r="AY74" i="2" s="1"/>
  <c r="AT74" i="2"/>
  <c r="AV74" i="2" s="1"/>
  <c r="AQ74" i="2"/>
  <c r="AS74" i="2" s="1"/>
  <c r="AN74" i="2"/>
  <c r="AP74" i="2" s="1"/>
  <c r="AK74" i="2"/>
  <c r="AM74" i="2" s="1"/>
  <c r="AH74" i="2"/>
  <c r="AJ74" i="2" s="1"/>
  <c r="AE74" i="2"/>
  <c r="AG74" i="2" s="1"/>
  <c r="AB74" i="2"/>
  <c r="AD74" i="2" s="1"/>
  <c r="Y74" i="2"/>
  <c r="AA74" i="2" s="1"/>
  <c r="V74" i="2"/>
  <c r="X74" i="2" s="1"/>
  <c r="S74" i="2"/>
  <c r="U74" i="2" s="1"/>
  <c r="P74" i="2"/>
  <c r="R74" i="2" s="1"/>
  <c r="M74" i="2"/>
  <c r="O74" i="2" s="1"/>
  <c r="J74" i="2"/>
  <c r="L74" i="2" s="1"/>
  <c r="G74" i="2"/>
  <c r="BF73" i="2"/>
  <c r="BH73" i="2" s="1"/>
  <c r="BC73" i="2"/>
  <c r="BE73" i="2" s="1"/>
  <c r="AZ73" i="2"/>
  <c r="BB73" i="2" s="1"/>
  <c r="AW73" i="2"/>
  <c r="AY73" i="2" s="1"/>
  <c r="AT73" i="2"/>
  <c r="AV73" i="2" s="1"/>
  <c r="AQ73" i="2"/>
  <c r="AS73" i="2" s="1"/>
  <c r="AN73" i="2"/>
  <c r="AP73" i="2" s="1"/>
  <c r="AK73" i="2"/>
  <c r="AM73" i="2" s="1"/>
  <c r="AH73" i="2"/>
  <c r="AJ73" i="2" s="1"/>
  <c r="AE73" i="2"/>
  <c r="AG73" i="2" s="1"/>
  <c r="AB73" i="2"/>
  <c r="AD73" i="2" s="1"/>
  <c r="Y73" i="2"/>
  <c r="AA73" i="2" s="1"/>
  <c r="V73" i="2"/>
  <c r="X73" i="2" s="1"/>
  <c r="S73" i="2"/>
  <c r="U73" i="2" s="1"/>
  <c r="P73" i="2"/>
  <c r="R73" i="2" s="1"/>
  <c r="M73" i="2"/>
  <c r="O73" i="2" s="1"/>
  <c r="J73" i="2"/>
  <c r="L73" i="2" s="1"/>
  <c r="G73" i="2"/>
  <c r="BF72" i="2"/>
  <c r="BC72" i="2"/>
  <c r="BE72" i="2" s="1"/>
  <c r="AZ72" i="2"/>
  <c r="BB72" i="2" s="1"/>
  <c r="AW72" i="2"/>
  <c r="AY72" i="2" s="1"/>
  <c r="AT72" i="2"/>
  <c r="AV72" i="2" s="1"/>
  <c r="AQ72" i="2"/>
  <c r="AS72" i="2" s="1"/>
  <c r="AN72" i="2"/>
  <c r="AP72" i="2" s="1"/>
  <c r="AK72" i="2"/>
  <c r="AM72" i="2" s="1"/>
  <c r="AH72" i="2"/>
  <c r="AJ72" i="2" s="1"/>
  <c r="AE72" i="2"/>
  <c r="AG72" i="2" s="1"/>
  <c r="AB72" i="2"/>
  <c r="AD72" i="2" s="1"/>
  <c r="Y72" i="2"/>
  <c r="AA72" i="2" s="1"/>
  <c r="V72" i="2"/>
  <c r="X72" i="2" s="1"/>
  <c r="S72" i="2"/>
  <c r="U72" i="2" s="1"/>
  <c r="P72" i="2"/>
  <c r="R72" i="2" s="1"/>
  <c r="M72" i="2"/>
  <c r="O72" i="2" s="1"/>
  <c r="J72" i="2"/>
  <c r="L72" i="2" s="1"/>
  <c r="G72" i="2"/>
  <c r="BF71" i="2"/>
  <c r="BH71" i="2" s="1"/>
  <c r="BC71" i="2"/>
  <c r="BE71" i="2" s="1"/>
  <c r="AZ71" i="2"/>
  <c r="BB71" i="2" s="1"/>
  <c r="AW71" i="2"/>
  <c r="AY71" i="2" s="1"/>
  <c r="AT71" i="2"/>
  <c r="AV71" i="2" s="1"/>
  <c r="AQ71" i="2"/>
  <c r="AS71" i="2" s="1"/>
  <c r="AN71" i="2"/>
  <c r="AP71" i="2" s="1"/>
  <c r="AK71" i="2"/>
  <c r="AM71" i="2" s="1"/>
  <c r="AH71" i="2"/>
  <c r="AJ71" i="2" s="1"/>
  <c r="AE71" i="2"/>
  <c r="AG71" i="2" s="1"/>
  <c r="AB71" i="2"/>
  <c r="AD71" i="2" s="1"/>
  <c r="Y71" i="2"/>
  <c r="AA71" i="2" s="1"/>
  <c r="V71" i="2"/>
  <c r="X71" i="2" s="1"/>
  <c r="S71" i="2"/>
  <c r="U71" i="2" s="1"/>
  <c r="P71" i="2"/>
  <c r="R71" i="2" s="1"/>
  <c r="M71" i="2"/>
  <c r="O71" i="2" s="1"/>
  <c r="J71" i="2"/>
  <c r="L71" i="2" s="1"/>
  <c r="G71" i="2"/>
  <c r="BF70" i="2"/>
  <c r="BH70" i="2" s="1"/>
  <c r="BC70" i="2"/>
  <c r="BE70" i="2" s="1"/>
  <c r="AZ70" i="2"/>
  <c r="BB70" i="2" s="1"/>
  <c r="AW70" i="2"/>
  <c r="AY70" i="2" s="1"/>
  <c r="AT70" i="2"/>
  <c r="AV70" i="2" s="1"/>
  <c r="AQ70" i="2"/>
  <c r="AS70" i="2" s="1"/>
  <c r="AN70" i="2"/>
  <c r="AP70" i="2" s="1"/>
  <c r="AK70" i="2"/>
  <c r="AM70" i="2" s="1"/>
  <c r="AH70" i="2"/>
  <c r="AJ70" i="2" s="1"/>
  <c r="AE70" i="2"/>
  <c r="AG70" i="2" s="1"/>
  <c r="AB70" i="2"/>
  <c r="AD70" i="2" s="1"/>
  <c r="Y70" i="2"/>
  <c r="AA70" i="2" s="1"/>
  <c r="V70" i="2"/>
  <c r="X70" i="2" s="1"/>
  <c r="S70" i="2"/>
  <c r="U70" i="2" s="1"/>
  <c r="P70" i="2"/>
  <c r="R70" i="2" s="1"/>
  <c r="M70" i="2"/>
  <c r="O70" i="2" s="1"/>
  <c r="J70" i="2"/>
  <c r="L70" i="2" s="1"/>
  <c r="G70" i="2"/>
  <c r="BF69" i="2"/>
  <c r="BH69" i="2" s="1"/>
  <c r="BC69" i="2"/>
  <c r="BE69" i="2" s="1"/>
  <c r="AZ69" i="2"/>
  <c r="BB69" i="2" s="1"/>
  <c r="AW69" i="2"/>
  <c r="AY69" i="2" s="1"/>
  <c r="AT69" i="2"/>
  <c r="AV69" i="2" s="1"/>
  <c r="AQ69" i="2"/>
  <c r="AS69" i="2" s="1"/>
  <c r="AN69" i="2"/>
  <c r="AP69" i="2" s="1"/>
  <c r="AK69" i="2"/>
  <c r="AM69" i="2" s="1"/>
  <c r="AH69" i="2"/>
  <c r="AJ69" i="2" s="1"/>
  <c r="AE69" i="2"/>
  <c r="AG69" i="2" s="1"/>
  <c r="AB69" i="2"/>
  <c r="AD69" i="2" s="1"/>
  <c r="Y69" i="2"/>
  <c r="AA69" i="2" s="1"/>
  <c r="V69" i="2"/>
  <c r="X69" i="2" s="1"/>
  <c r="S69" i="2"/>
  <c r="U69" i="2" s="1"/>
  <c r="P69" i="2"/>
  <c r="R69" i="2" s="1"/>
  <c r="M69" i="2"/>
  <c r="O69" i="2" s="1"/>
  <c r="J69" i="2"/>
  <c r="L69" i="2" s="1"/>
  <c r="G69" i="2"/>
  <c r="BF68" i="2"/>
  <c r="BH68" i="2" s="1"/>
  <c r="BC68" i="2"/>
  <c r="BE68" i="2" s="1"/>
  <c r="AZ68" i="2"/>
  <c r="BB68" i="2" s="1"/>
  <c r="AW68" i="2"/>
  <c r="AY68" i="2" s="1"/>
  <c r="AT68" i="2"/>
  <c r="AV68" i="2" s="1"/>
  <c r="AQ68" i="2"/>
  <c r="AS68" i="2" s="1"/>
  <c r="AN68" i="2"/>
  <c r="AP68" i="2" s="1"/>
  <c r="AK68" i="2"/>
  <c r="AM68" i="2" s="1"/>
  <c r="AH68" i="2"/>
  <c r="AJ68" i="2" s="1"/>
  <c r="AE68" i="2"/>
  <c r="AG68" i="2" s="1"/>
  <c r="AB68" i="2"/>
  <c r="AD68" i="2" s="1"/>
  <c r="Y68" i="2"/>
  <c r="AA68" i="2" s="1"/>
  <c r="V68" i="2"/>
  <c r="X68" i="2" s="1"/>
  <c r="S68" i="2"/>
  <c r="U68" i="2" s="1"/>
  <c r="P68" i="2"/>
  <c r="R68" i="2" s="1"/>
  <c r="M68" i="2"/>
  <c r="O68" i="2" s="1"/>
  <c r="J68" i="2"/>
  <c r="L68" i="2" s="1"/>
  <c r="G68" i="2"/>
  <c r="BF67" i="2"/>
  <c r="BC67" i="2"/>
  <c r="BE67" i="2" s="1"/>
  <c r="AZ67" i="2"/>
  <c r="BB67" i="2" s="1"/>
  <c r="AW67" i="2"/>
  <c r="AY67" i="2" s="1"/>
  <c r="AT67" i="2"/>
  <c r="AV67" i="2" s="1"/>
  <c r="AQ67" i="2"/>
  <c r="AS67" i="2" s="1"/>
  <c r="AN67" i="2"/>
  <c r="AP67" i="2" s="1"/>
  <c r="AK67" i="2"/>
  <c r="AM67" i="2" s="1"/>
  <c r="AH67" i="2"/>
  <c r="AJ67" i="2" s="1"/>
  <c r="AE67" i="2"/>
  <c r="AG67" i="2" s="1"/>
  <c r="AB67" i="2"/>
  <c r="AD67" i="2" s="1"/>
  <c r="Y67" i="2"/>
  <c r="AA67" i="2" s="1"/>
  <c r="V67" i="2"/>
  <c r="X67" i="2" s="1"/>
  <c r="S67" i="2"/>
  <c r="U67" i="2" s="1"/>
  <c r="P67" i="2"/>
  <c r="R67" i="2" s="1"/>
  <c r="M67" i="2"/>
  <c r="O67" i="2" s="1"/>
  <c r="J67" i="2"/>
  <c r="L67" i="2" s="1"/>
  <c r="G67" i="2"/>
  <c r="BF66" i="2"/>
  <c r="BH66" i="2" s="1"/>
  <c r="BC66" i="2"/>
  <c r="BE66" i="2" s="1"/>
  <c r="AZ66" i="2"/>
  <c r="BB66" i="2" s="1"/>
  <c r="AW66" i="2"/>
  <c r="AY66" i="2" s="1"/>
  <c r="AT66" i="2"/>
  <c r="AV66" i="2" s="1"/>
  <c r="AQ66" i="2"/>
  <c r="AS66" i="2" s="1"/>
  <c r="AN66" i="2"/>
  <c r="AP66" i="2" s="1"/>
  <c r="AK66" i="2"/>
  <c r="AM66" i="2" s="1"/>
  <c r="AH66" i="2"/>
  <c r="AJ66" i="2" s="1"/>
  <c r="AE66" i="2"/>
  <c r="AG66" i="2" s="1"/>
  <c r="AB66" i="2"/>
  <c r="AD66" i="2" s="1"/>
  <c r="Y66" i="2"/>
  <c r="AA66" i="2" s="1"/>
  <c r="V66" i="2"/>
  <c r="X66" i="2" s="1"/>
  <c r="S66" i="2"/>
  <c r="U66" i="2" s="1"/>
  <c r="P66" i="2"/>
  <c r="R66" i="2" s="1"/>
  <c r="M66" i="2"/>
  <c r="O66" i="2" s="1"/>
  <c r="J66" i="2"/>
  <c r="L66" i="2" s="1"/>
  <c r="G66" i="2"/>
  <c r="BF65" i="2"/>
  <c r="BH65" i="2" s="1"/>
  <c r="BC65" i="2"/>
  <c r="BE65" i="2" s="1"/>
  <c r="AZ65" i="2"/>
  <c r="BB65" i="2" s="1"/>
  <c r="AW65" i="2"/>
  <c r="AY65" i="2" s="1"/>
  <c r="AT65" i="2"/>
  <c r="AV65" i="2" s="1"/>
  <c r="AQ65" i="2"/>
  <c r="AS65" i="2" s="1"/>
  <c r="AN65" i="2"/>
  <c r="AP65" i="2" s="1"/>
  <c r="AK65" i="2"/>
  <c r="AM65" i="2" s="1"/>
  <c r="AH65" i="2"/>
  <c r="AJ65" i="2" s="1"/>
  <c r="AE65" i="2"/>
  <c r="AG65" i="2" s="1"/>
  <c r="AB65" i="2"/>
  <c r="AD65" i="2" s="1"/>
  <c r="Y65" i="2"/>
  <c r="AA65" i="2" s="1"/>
  <c r="V65" i="2"/>
  <c r="X65" i="2" s="1"/>
  <c r="S65" i="2"/>
  <c r="U65" i="2" s="1"/>
  <c r="P65" i="2"/>
  <c r="R65" i="2" s="1"/>
  <c r="M65" i="2"/>
  <c r="O65" i="2" s="1"/>
  <c r="J65" i="2"/>
  <c r="L65" i="2" s="1"/>
  <c r="G65" i="2"/>
  <c r="BF64" i="2"/>
  <c r="BH64" i="2" s="1"/>
  <c r="BC64" i="2"/>
  <c r="BE64" i="2" s="1"/>
  <c r="AZ64" i="2"/>
  <c r="BB64" i="2" s="1"/>
  <c r="AW64" i="2"/>
  <c r="AY64" i="2" s="1"/>
  <c r="AT64" i="2"/>
  <c r="AV64" i="2" s="1"/>
  <c r="AQ64" i="2"/>
  <c r="AS64" i="2" s="1"/>
  <c r="AN64" i="2"/>
  <c r="AP64" i="2" s="1"/>
  <c r="AK64" i="2"/>
  <c r="AM64" i="2" s="1"/>
  <c r="AH64" i="2"/>
  <c r="AJ64" i="2" s="1"/>
  <c r="AE64" i="2"/>
  <c r="AG64" i="2" s="1"/>
  <c r="AB64" i="2"/>
  <c r="AD64" i="2" s="1"/>
  <c r="Y64" i="2"/>
  <c r="AA64" i="2" s="1"/>
  <c r="V64" i="2"/>
  <c r="X64" i="2" s="1"/>
  <c r="S64" i="2"/>
  <c r="U64" i="2" s="1"/>
  <c r="P64" i="2"/>
  <c r="R64" i="2" s="1"/>
  <c r="M64" i="2"/>
  <c r="O64" i="2" s="1"/>
  <c r="J64" i="2"/>
  <c r="L64" i="2" s="1"/>
  <c r="G64" i="2"/>
  <c r="BF63" i="2"/>
  <c r="BH63" i="2" s="1"/>
  <c r="BC63" i="2"/>
  <c r="BE63" i="2" s="1"/>
  <c r="AZ63" i="2"/>
  <c r="BB63" i="2" s="1"/>
  <c r="AW63" i="2"/>
  <c r="AY63" i="2" s="1"/>
  <c r="AT63" i="2"/>
  <c r="AV63" i="2" s="1"/>
  <c r="AQ63" i="2"/>
  <c r="AS63" i="2" s="1"/>
  <c r="AN63" i="2"/>
  <c r="AP63" i="2" s="1"/>
  <c r="AK63" i="2"/>
  <c r="AM63" i="2" s="1"/>
  <c r="AH63" i="2"/>
  <c r="AJ63" i="2" s="1"/>
  <c r="AE63" i="2"/>
  <c r="AG63" i="2" s="1"/>
  <c r="AB63" i="2"/>
  <c r="AD63" i="2" s="1"/>
  <c r="Y63" i="2"/>
  <c r="AA63" i="2" s="1"/>
  <c r="V63" i="2"/>
  <c r="X63" i="2" s="1"/>
  <c r="S63" i="2"/>
  <c r="U63" i="2" s="1"/>
  <c r="P63" i="2"/>
  <c r="R63" i="2" s="1"/>
  <c r="M63" i="2"/>
  <c r="O63" i="2" s="1"/>
  <c r="J63" i="2"/>
  <c r="L63" i="2" s="1"/>
  <c r="G63" i="2"/>
  <c r="BF62" i="2"/>
  <c r="BH62" i="2" s="1"/>
  <c r="BC62" i="2"/>
  <c r="BE62" i="2" s="1"/>
  <c r="AZ62" i="2"/>
  <c r="BB62" i="2" s="1"/>
  <c r="AW62" i="2"/>
  <c r="AY62" i="2" s="1"/>
  <c r="AT62" i="2"/>
  <c r="AV62" i="2" s="1"/>
  <c r="AQ62" i="2"/>
  <c r="AS62" i="2" s="1"/>
  <c r="AN62" i="2"/>
  <c r="AP62" i="2" s="1"/>
  <c r="AK62" i="2"/>
  <c r="AM62" i="2" s="1"/>
  <c r="AH62" i="2"/>
  <c r="AJ62" i="2" s="1"/>
  <c r="AE62" i="2"/>
  <c r="AG62" i="2" s="1"/>
  <c r="AB62" i="2"/>
  <c r="AD62" i="2" s="1"/>
  <c r="Y62" i="2"/>
  <c r="AA62" i="2" s="1"/>
  <c r="V62" i="2"/>
  <c r="X62" i="2" s="1"/>
  <c r="S62" i="2"/>
  <c r="U62" i="2" s="1"/>
  <c r="P62" i="2"/>
  <c r="R62" i="2" s="1"/>
  <c r="M62" i="2"/>
  <c r="O62" i="2" s="1"/>
  <c r="J62" i="2"/>
  <c r="L62" i="2" s="1"/>
  <c r="G62" i="2"/>
  <c r="BF61" i="2"/>
  <c r="BH61" i="2" s="1"/>
  <c r="BC61" i="2"/>
  <c r="BE61" i="2" s="1"/>
  <c r="AZ61" i="2"/>
  <c r="BB61" i="2" s="1"/>
  <c r="AW61" i="2"/>
  <c r="AY61" i="2" s="1"/>
  <c r="AT61" i="2"/>
  <c r="AV61" i="2" s="1"/>
  <c r="AQ61" i="2"/>
  <c r="AS61" i="2" s="1"/>
  <c r="AN61" i="2"/>
  <c r="AP61" i="2" s="1"/>
  <c r="AK61" i="2"/>
  <c r="AM61" i="2" s="1"/>
  <c r="AH61" i="2"/>
  <c r="AJ61" i="2" s="1"/>
  <c r="AE61" i="2"/>
  <c r="AG61" i="2" s="1"/>
  <c r="AB61" i="2"/>
  <c r="AD61" i="2" s="1"/>
  <c r="Y61" i="2"/>
  <c r="AA61" i="2" s="1"/>
  <c r="V61" i="2"/>
  <c r="X61" i="2" s="1"/>
  <c r="S61" i="2"/>
  <c r="U61" i="2" s="1"/>
  <c r="P61" i="2"/>
  <c r="R61" i="2" s="1"/>
  <c r="M61" i="2"/>
  <c r="O61" i="2" s="1"/>
  <c r="J61" i="2"/>
  <c r="L61" i="2" s="1"/>
  <c r="G61" i="2"/>
  <c r="BF60" i="2"/>
  <c r="BC60" i="2"/>
  <c r="BE60" i="2" s="1"/>
  <c r="AZ60" i="2"/>
  <c r="BB60" i="2" s="1"/>
  <c r="AW60" i="2"/>
  <c r="AY60" i="2" s="1"/>
  <c r="AT60" i="2"/>
  <c r="AV60" i="2" s="1"/>
  <c r="AQ60" i="2"/>
  <c r="AS60" i="2" s="1"/>
  <c r="AN60" i="2"/>
  <c r="AP60" i="2" s="1"/>
  <c r="AK60" i="2"/>
  <c r="AM60" i="2" s="1"/>
  <c r="AH60" i="2"/>
  <c r="AJ60" i="2" s="1"/>
  <c r="AE60" i="2"/>
  <c r="AG60" i="2" s="1"/>
  <c r="AB60" i="2"/>
  <c r="AD60" i="2" s="1"/>
  <c r="Y60" i="2"/>
  <c r="AA60" i="2" s="1"/>
  <c r="V60" i="2"/>
  <c r="X60" i="2" s="1"/>
  <c r="S60" i="2"/>
  <c r="U60" i="2" s="1"/>
  <c r="P60" i="2"/>
  <c r="R60" i="2" s="1"/>
  <c r="M60" i="2"/>
  <c r="O60" i="2" s="1"/>
  <c r="J60" i="2"/>
  <c r="L60" i="2" s="1"/>
  <c r="G60" i="2"/>
  <c r="BF59" i="2"/>
  <c r="BC59" i="2"/>
  <c r="BE59" i="2" s="1"/>
  <c r="AZ59" i="2"/>
  <c r="BB59" i="2" s="1"/>
  <c r="AW59" i="2"/>
  <c r="AY59" i="2" s="1"/>
  <c r="AT59" i="2"/>
  <c r="AV59" i="2" s="1"/>
  <c r="AQ59" i="2"/>
  <c r="AS59" i="2" s="1"/>
  <c r="AN59" i="2"/>
  <c r="AP59" i="2" s="1"/>
  <c r="AK59" i="2"/>
  <c r="AM59" i="2" s="1"/>
  <c r="AH59" i="2"/>
  <c r="AJ59" i="2" s="1"/>
  <c r="AE59" i="2"/>
  <c r="AG59" i="2" s="1"/>
  <c r="AB59" i="2"/>
  <c r="AD59" i="2" s="1"/>
  <c r="Y59" i="2"/>
  <c r="AA59" i="2" s="1"/>
  <c r="V59" i="2"/>
  <c r="X59" i="2" s="1"/>
  <c r="S59" i="2"/>
  <c r="U59" i="2" s="1"/>
  <c r="P59" i="2"/>
  <c r="R59" i="2" s="1"/>
  <c r="M59" i="2"/>
  <c r="O59" i="2" s="1"/>
  <c r="J59" i="2"/>
  <c r="L59" i="2" s="1"/>
  <c r="G59" i="2"/>
  <c r="BF58" i="2"/>
  <c r="BH58" i="2" s="1"/>
  <c r="BC58" i="2"/>
  <c r="BE58" i="2" s="1"/>
  <c r="AZ58" i="2"/>
  <c r="BB58" i="2" s="1"/>
  <c r="AW58" i="2"/>
  <c r="AY58" i="2" s="1"/>
  <c r="AT58" i="2"/>
  <c r="AV58" i="2" s="1"/>
  <c r="AQ58" i="2"/>
  <c r="AS58" i="2" s="1"/>
  <c r="AN58" i="2"/>
  <c r="AP58" i="2" s="1"/>
  <c r="AK58" i="2"/>
  <c r="AM58" i="2" s="1"/>
  <c r="AH58" i="2"/>
  <c r="AJ58" i="2" s="1"/>
  <c r="AE58" i="2"/>
  <c r="AG58" i="2" s="1"/>
  <c r="AB58" i="2"/>
  <c r="AD58" i="2" s="1"/>
  <c r="Y58" i="2"/>
  <c r="AA58" i="2" s="1"/>
  <c r="V58" i="2"/>
  <c r="X58" i="2" s="1"/>
  <c r="S58" i="2"/>
  <c r="U58" i="2" s="1"/>
  <c r="P58" i="2"/>
  <c r="R58" i="2" s="1"/>
  <c r="M58" i="2"/>
  <c r="O58" i="2" s="1"/>
  <c r="J58" i="2"/>
  <c r="L58" i="2" s="1"/>
  <c r="G58" i="2"/>
  <c r="BF57" i="2"/>
  <c r="BH57" i="2" s="1"/>
  <c r="BC57" i="2"/>
  <c r="BE57" i="2" s="1"/>
  <c r="AZ57" i="2"/>
  <c r="BB57" i="2" s="1"/>
  <c r="AW57" i="2"/>
  <c r="AY57" i="2" s="1"/>
  <c r="AT57" i="2"/>
  <c r="AV57" i="2" s="1"/>
  <c r="AQ57" i="2"/>
  <c r="AS57" i="2" s="1"/>
  <c r="AN57" i="2"/>
  <c r="AP57" i="2" s="1"/>
  <c r="AK57" i="2"/>
  <c r="AM57" i="2" s="1"/>
  <c r="AH57" i="2"/>
  <c r="AJ57" i="2" s="1"/>
  <c r="AE57" i="2"/>
  <c r="AG57" i="2" s="1"/>
  <c r="AB57" i="2"/>
  <c r="AD57" i="2" s="1"/>
  <c r="Y57" i="2"/>
  <c r="AA57" i="2" s="1"/>
  <c r="V57" i="2"/>
  <c r="X57" i="2" s="1"/>
  <c r="S57" i="2"/>
  <c r="U57" i="2" s="1"/>
  <c r="P57" i="2"/>
  <c r="R57" i="2" s="1"/>
  <c r="M57" i="2"/>
  <c r="O57" i="2" s="1"/>
  <c r="J57" i="2"/>
  <c r="L57" i="2" s="1"/>
  <c r="G57" i="2"/>
  <c r="BF56" i="2"/>
  <c r="BH56" i="2" s="1"/>
  <c r="BC56" i="2"/>
  <c r="BE56" i="2" s="1"/>
  <c r="AZ56" i="2"/>
  <c r="BB56" i="2" s="1"/>
  <c r="AW56" i="2"/>
  <c r="AY56" i="2" s="1"/>
  <c r="AT56" i="2"/>
  <c r="AV56" i="2" s="1"/>
  <c r="AQ56" i="2"/>
  <c r="AS56" i="2" s="1"/>
  <c r="AN56" i="2"/>
  <c r="AP56" i="2" s="1"/>
  <c r="AK56" i="2"/>
  <c r="AM56" i="2" s="1"/>
  <c r="AH56" i="2"/>
  <c r="AJ56" i="2" s="1"/>
  <c r="AE56" i="2"/>
  <c r="AG56" i="2" s="1"/>
  <c r="AB56" i="2"/>
  <c r="AD56" i="2" s="1"/>
  <c r="Y56" i="2"/>
  <c r="AA56" i="2" s="1"/>
  <c r="V56" i="2"/>
  <c r="X56" i="2" s="1"/>
  <c r="S56" i="2"/>
  <c r="U56" i="2" s="1"/>
  <c r="P56" i="2"/>
  <c r="R56" i="2" s="1"/>
  <c r="M56" i="2"/>
  <c r="O56" i="2" s="1"/>
  <c r="J56" i="2"/>
  <c r="L56" i="2" s="1"/>
  <c r="G56" i="2"/>
  <c r="BF55" i="2"/>
  <c r="BH55" i="2" s="1"/>
  <c r="BC55" i="2"/>
  <c r="BE55" i="2" s="1"/>
  <c r="AZ55" i="2"/>
  <c r="BB55" i="2" s="1"/>
  <c r="AW55" i="2"/>
  <c r="AY55" i="2" s="1"/>
  <c r="AT55" i="2"/>
  <c r="AV55" i="2" s="1"/>
  <c r="AQ55" i="2"/>
  <c r="AS55" i="2" s="1"/>
  <c r="AN55" i="2"/>
  <c r="AP55" i="2" s="1"/>
  <c r="AK55" i="2"/>
  <c r="AM55" i="2" s="1"/>
  <c r="AH55" i="2"/>
  <c r="AJ55" i="2" s="1"/>
  <c r="AE55" i="2"/>
  <c r="AG55" i="2" s="1"/>
  <c r="AB55" i="2"/>
  <c r="AD55" i="2" s="1"/>
  <c r="Y55" i="2"/>
  <c r="AA55" i="2" s="1"/>
  <c r="V55" i="2"/>
  <c r="X55" i="2" s="1"/>
  <c r="S55" i="2"/>
  <c r="U55" i="2" s="1"/>
  <c r="P55" i="2"/>
  <c r="R55" i="2" s="1"/>
  <c r="M55" i="2"/>
  <c r="O55" i="2" s="1"/>
  <c r="J55" i="2"/>
  <c r="L55" i="2" s="1"/>
  <c r="G55" i="2"/>
  <c r="BF54" i="2"/>
  <c r="BH54" i="2" s="1"/>
  <c r="BC54" i="2"/>
  <c r="BE54" i="2" s="1"/>
  <c r="AZ54" i="2"/>
  <c r="BB54" i="2" s="1"/>
  <c r="AW54" i="2"/>
  <c r="AY54" i="2" s="1"/>
  <c r="AT54" i="2"/>
  <c r="AV54" i="2" s="1"/>
  <c r="AQ54" i="2"/>
  <c r="AS54" i="2" s="1"/>
  <c r="AN54" i="2"/>
  <c r="AP54" i="2" s="1"/>
  <c r="AK54" i="2"/>
  <c r="AM54" i="2" s="1"/>
  <c r="AH54" i="2"/>
  <c r="AJ54" i="2" s="1"/>
  <c r="AE54" i="2"/>
  <c r="AG54" i="2" s="1"/>
  <c r="AB54" i="2"/>
  <c r="AD54" i="2" s="1"/>
  <c r="Y54" i="2"/>
  <c r="AA54" i="2" s="1"/>
  <c r="V54" i="2"/>
  <c r="X54" i="2" s="1"/>
  <c r="S54" i="2"/>
  <c r="U54" i="2" s="1"/>
  <c r="P54" i="2"/>
  <c r="R54" i="2" s="1"/>
  <c r="M54" i="2"/>
  <c r="O54" i="2" s="1"/>
  <c r="J54" i="2"/>
  <c r="L54" i="2" s="1"/>
  <c r="G54" i="2"/>
  <c r="BF53" i="2"/>
  <c r="BH53" i="2" s="1"/>
  <c r="BC53" i="2"/>
  <c r="BE53" i="2" s="1"/>
  <c r="AZ53" i="2"/>
  <c r="BB53" i="2" s="1"/>
  <c r="AW53" i="2"/>
  <c r="AY53" i="2" s="1"/>
  <c r="AT53" i="2"/>
  <c r="AV53" i="2" s="1"/>
  <c r="AQ53" i="2"/>
  <c r="AS53" i="2" s="1"/>
  <c r="AN53" i="2"/>
  <c r="AP53" i="2" s="1"/>
  <c r="AK53" i="2"/>
  <c r="AM53" i="2" s="1"/>
  <c r="AH53" i="2"/>
  <c r="AJ53" i="2" s="1"/>
  <c r="AE53" i="2"/>
  <c r="AG53" i="2" s="1"/>
  <c r="AB53" i="2"/>
  <c r="AD53" i="2" s="1"/>
  <c r="Y53" i="2"/>
  <c r="AA53" i="2" s="1"/>
  <c r="V53" i="2"/>
  <c r="X53" i="2" s="1"/>
  <c r="S53" i="2"/>
  <c r="U53" i="2" s="1"/>
  <c r="P53" i="2"/>
  <c r="R53" i="2" s="1"/>
  <c r="M53" i="2"/>
  <c r="O53" i="2" s="1"/>
  <c r="J53" i="2"/>
  <c r="L53" i="2" s="1"/>
  <c r="G53" i="2"/>
  <c r="BF52" i="2"/>
  <c r="BH52" i="2" s="1"/>
  <c r="BC52" i="2"/>
  <c r="BE52" i="2" s="1"/>
  <c r="AZ52" i="2"/>
  <c r="BB52" i="2" s="1"/>
  <c r="AW52" i="2"/>
  <c r="AY52" i="2" s="1"/>
  <c r="AT52" i="2"/>
  <c r="AV52" i="2" s="1"/>
  <c r="AQ52" i="2"/>
  <c r="AS52" i="2" s="1"/>
  <c r="AN52" i="2"/>
  <c r="AP52" i="2" s="1"/>
  <c r="AK52" i="2"/>
  <c r="AM52" i="2" s="1"/>
  <c r="AH52" i="2"/>
  <c r="AJ52" i="2" s="1"/>
  <c r="AE52" i="2"/>
  <c r="AG52" i="2" s="1"/>
  <c r="AB52" i="2"/>
  <c r="AD52" i="2" s="1"/>
  <c r="Y52" i="2"/>
  <c r="AA52" i="2" s="1"/>
  <c r="V52" i="2"/>
  <c r="X52" i="2" s="1"/>
  <c r="S52" i="2"/>
  <c r="U52" i="2" s="1"/>
  <c r="P52" i="2"/>
  <c r="R52" i="2" s="1"/>
  <c r="M52" i="2"/>
  <c r="O52" i="2" s="1"/>
  <c r="J52" i="2"/>
  <c r="L52" i="2" s="1"/>
  <c r="G52" i="2"/>
  <c r="BF51" i="2"/>
  <c r="BC51" i="2"/>
  <c r="BE51" i="2" s="1"/>
  <c r="AZ51" i="2"/>
  <c r="BB51" i="2" s="1"/>
  <c r="AW51" i="2"/>
  <c r="AY51" i="2" s="1"/>
  <c r="AT51" i="2"/>
  <c r="AV51" i="2" s="1"/>
  <c r="AQ51" i="2"/>
  <c r="AS51" i="2" s="1"/>
  <c r="AN51" i="2"/>
  <c r="AP51" i="2" s="1"/>
  <c r="AK51" i="2"/>
  <c r="AM51" i="2" s="1"/>
  <c r="AH51" i="2"/>
  <c r="AJ51" i="2" s="1"/>
  <c r="AE51" i="2"/>
  <c r="AG51" i="2" s="1"/>
  <c r="AB51" i="2"/>
  <c r="AD51" i="2" s="1"/>
  <c r="Y51" i="2"/>
  <c r="AA51" i="2" s="1"/>
  <c r="V51" i="2"/>
  <c r="X51" i="2" s="1"/>
  <c r="S51" i="2"/>
  <c r="U51" i="2" s="1"/>
  <c r="P51" i="2"/>
  <c r="R51" i="2" s="1"/>
  <c r="M51" i="2"/>
  <c r="O51" i="2" s="1"/>
  <c r="J51" i="2"/>
  <c r="L51" i="2" s="1"/>
  <c r="G51" i="2"/>
  <c r="BF50" i="2"/>
  <c r="BH50" i="2" s="1"/>
  <c r="BC50" i="2"/>
  <c r="BE50" i="2" s="1"/>
  <c r="AZ50" i="2"/>
  <c r="BB50" i="2" s="1"/>
  <c r="AW50" i="2"/>
  <c r="AY50" i="2" s="1"/>
  <c r="AT50" i="2"/>
  <c r="AV50" i="2" s="1"/>
  <c r="AQ50" i="2"/>
  <c r="AS50" i="2" s="1"/>
  <c r="AN50" i="2"/>
  <c r="AP50" i="2" s="1"/>
  <c r="AK50" i="2"/>
  <c r="AM50" i="2" s="1"/>
  <c r="AH50" i="2"/>
  <c r="AJ50" i="2" s="1"/>
  <c r="AE50" i="2"/>
  <c r="AG50" i="2" s="1"/>
  <c r="AB50" i="2"/>
  <c r="AD50" i="2" s="1"/>
  <c r="Y50" i="2"/>
  <c r="AA50" i="2" s="1"/>
  <c r="V50" i="2"/>
  <c r="X50" i="2" s="1"/>
  <c r="S50" i="2"/>
  <c r="U50" i="2" s="1"/>
  <c r="P50" i="2"/>
  <c r="R50" i="2" s="1"/>
  <c r="M50" i="2"/>
  <c r="O50" i="2" s="1"/>
  <c r="J50" i="2"/>
  <c r="L50" i="2" s="1"/>
  <c r="G50" i="2"/>
  <c r="BF49" i="2"/>
  <c r="BH49" i="2" s="1"/>
  <c r="BC49" i="2"/>
  <c r="BE49" i="2" s="1"/>
  <c r="AZ49" i="2"/>
  <c r="BB49" i="2" s="1"/>
  <c r="AW49" i="2"/>
  <c r="AY49" i="2" s="1"/>
  <c r="AT49" i="2"/>
  <c r="AV49" i="2" s="1"/>
  <c r="AQ49" i="2"/>
  <c r="AS49" i="2" s="1"/>
  <c r="AN49" i="2"/>
  <c r="AP49" i="2" s="1"/>
  <c r="AK49" i="2"/>
  <c r="AM49" i="2" s="1"/>
  <c r="AH49" i="2"/>
  <c r="AJ49" i="2" s="1"/>
  <c r="AE49" i="2"/>
  <c r="AG49" i="2" s="1"/>
  <c r="AB49" i="2"/>
  <c r="AD49" i="2" s="1"/>
  <c r="Y49" i="2"/>
  <c r="AA49" i="2" s="1"/>
  <c r="V49" i="2"/>
  <c r="X49" i="2" s="1"/>
  <c r="S49" i="2"/>
  <c r="U49" i="2" s="1"/>
  <c r="P49" i="2"/>
  <c r="R49" i="2" s="1"/>
  <c r="M49" i="2"/>
  <c r="O49" i="2" s="1"/>
  <c r="J49" i="2"/>
  <c r="L49" i="2" s="1"/>
  <c r="G49" i="2"/>
  <c r="BF48" i="2"/>
  <c r="BH48" i="2" s="1"/>
  <c r="BC48" i="2"/>
  <c r="BE48" i="2" s="1"/>
  <c r="AZ48" i="2"/>
  <c r="BB48" i="2" s="1"/>
  <c r="AW48" i="2"/>
  <c r="AY48" i="2" s="1"/>
  <c r="AT48" i="2"/>
  <c r="AV48" i="2" s="1"/>
  <c r="AQ48" i="2"/>
  <c r="AS48" i="2" s="1"/>
  <c r="AN48" i="2"/>
  <c r="AP48" i="2" s="1"/>
  <c r="AK48" i="2"/>
  <c r="AM48" i="2" s="1"/>
  <c r="AH48" i="2"/>
  <c r="AJ48" i="2" s="1"/>
  <c r="AE48" i="2"/>
  <c r="AG48" i="2" s="1"/>
  <c r="AB48" i="2"/>
  <c r="AD48" i="2" s="1"/>
  <c r="Y48" i="2"/>
  <c r="AA48" i="2" s="1"/>
  <c r="V48" i="2"/>
  <c r="X48" i="2" s="1"/>
  <c r="S48" i="2"/>
  <c r="U48" i="2" s="1"/>
  <c r="P48" i="2"/>
  <c r="R48" i="2" s="1"/>
  <c r="M48" i="2"/>
  <c r="O48" i="2" s="1"/>
  <c r="J48" i="2"/>
  <c r="L48" i="2" s="1"/>
  <c r="G48" i="2"/>
  <c r="BF47" i="2"/>
  <c r="BH47" i="2" s="1"/>
  <c r="BC47" i="2"/>
  <c r="BE47" i="2" s="1"/>
  <c r="AZ47" i="2"/>
  <c r="BB47" i="2" s="1"/>
  <c r="AW47" i="2"/>
  <c r="AY47" i="2" s="1"/>
  <c r="AT47" i="2"/>
  <c r="AV47" i="2" s="1"/>
  <c r="AQ47" i="2"/>
  <c r="AS47" i="2" s="1"/>
  <c r="AN47" i="2"/>
  <c r="AP47" i="2" s="1"/>
  <c r="AK47" i="2"/>
  <c r="AM47" i="2" s="1"/>
  <c r="AH47" i="2"/>
  <c r="AJ47" i="2" s="1"/>
  <c r="AE47" i="2"/>
  <c r="AG47" i="2" s="1"/>
  <c r="AB47" i="2"/>
  <c r="AD47" i="2" s="1"/>
  <c r="Y47" i="2"/>
  <c r="AA47" i="2" s="1"/>
  <c r="V47" i="2"/>
  <c r="X47" i="2" s="1"/>
  <c r="S47" i="2"/>
  <c r="U47" i="2" s="1"/>
  <c r="P47" i="2"/>
  <c r="R47" i="2" s="1"/>
  <c r="M47" i="2"/>
  <c r="O47" i="2" s="1"/>
  <c r="J47" i="2"/>
  <c r="L47" i="2" s="1"/>
  <c r="G47" i="2"/>
  <c r="BF46" i="2"/>
  <c r="BH46" i="2" s="1"/>
  <c r="BC46" i="2"/>
  <c r="BE46" i="2" s="1"/>
  <c r="AZ46" i="2"/>
  <c r="BB46" i="2" s="1"/>
  <c r="AW46" i="2"/>
  <c r="AY46" i="2" s="1"/>
  <c r="AT46" i="2"/>
  <c r="AV46" i="2" s="1"/>
  <c r="AQ46" i="2"/>
  <c r="AS46" i="2" s="1"/>
  <c r="AN46" i="2"/>
  <c r="AP46" i="2" s="1"/>
  <c r="AK46" i="2"/>
  <c r="AM46" i="2" s="1"/>
  <c r="AH46" i="2"/>
  <c r="AJ46" i="2" s="1"/>
  <c r="AE46" i="2"/>
  <c r="AG46" i="2" s="1"/>
  <c r="AB46" i="2"/>
  <c r="AD46" i="2" s="1"/>
  <c r="Y46" i="2"/>
  <c r="AA46" i="2" s="1"/>
  <c r="V46" i="2"/>
  <c r="X46" i="2" s="1"/>
  <c r="S46" i="2"/>
  <c r="U46" i="2" s="1"/>
  <c r="P46" i="2"/>
  <c r="R46" i="2" s="1"/>
  <c r="M46" i="2"/>
  <c r="O46" i="2" s="1"/>
  <c r="J46" i="2"/>
  <c r="L46" i="2" s="1"/>
  <c r="G46" i="2"/>
  <c r="BF45" i="2"/>
  <c r="BH45" i="2" s="1"/>
  <c r="BC45" i="2"/>
  <c r="BE45" i="2" s="1"/>
  <c r="AZ45" i="2"/>
  <c r="BB45" i="2" s="1"/>
  <c r="AW45" i="2"/>
  <c r="AY45" i="2" s="1"/>
  <c r="AT45" i="2"/>
  <c r="AV45" i="2" s="1"/>
  <c r="AQ45" i="2"/>
  <c r="AS45" i="2" s="1"/>
  <c r="AN45" i="2"/>
  <c r="AP45" i="2" s="1"/>
  <c r="AK45" i="2"/>
  <c r="AM45" i="2" s="1"/>
  <c r="AH45" i="2"/>
  <c r="AJ45" i="2" s="1"/>
  <c r="AE45" i="2"/>
  <c r="AG45" i="2" s="1"/>
  <c r="AB45" i="2"/>
  <c r="AD45" i="2" s="1"/>
  <c r="Y45" i="2"/>
  <c r="AA45" i="2" s="1"/>
  <c r="V45" i="2"/>
  <c r="X45" i="2" s="1"/>
  <c r="S45" i="2"/>
  <c r="U45" i="2" s="1"/>
  <c r="P45" i="2"/>
  <c r="R45" i="2" s="1"/>
  <c r="M45" i="2"/>
  <c r="O45" i="2" s="1"/>
  <c r="J45" i="2"/>
  <c r="L45" i="2" s="1"/>
  <c r="G45" i="2"/>
  <c r="BF44" i="2"/>
  <c r="BH44" i="2" s="1"/>
  <c r="BC44" i="2"/>
  <c r="BE44" i="2" s="1"/>
  <c r="AZ44" i="2"/>
  <c r="BB44" i="2" s="1"/>
  <c r="AW44" i="2"/>
  <c r="AY44" i="2" s="1"/>
  <c r="AT44" i="2"/>
  <c r="AV44" i="2" s="1"/>
  <c r="AQ44" i="2"/>
  <c r="AS44" i="2" s="1"/>
  <c r="AN44" i="2"/>
  <c r="AP44" i="2" s="1"/>
  <c r="AK44" i="2"/>
  <c r="AM44" i="2" s="1"/>
  <c r="AH44" i="2"/>
  <c r="AJ44" i="2" s="1"/>
  <c r="AE44" i="2"/>
  <c r="AG44" i="2" s="1"/>
  <c r="AB44" i="2"/>
  <c r="AD44" i="2" s="1"/>
  <c r="Y44" i="2"/>
  <c r="AA44" i="2" s="1"/>
  <c r="V44" i="2"/>
  <c r="X44" i="2" s="1"/>
  <c r="S44" i="2"/>
  <c r="U44" i="2" s="1"/>
  <c r="P44" i="2"/>
  <c r="R44" i="2" s="1"/>
  <c r="M44" i="2"/>
  <c r="O44" i="2" s="1"/>
  <c r="J44" i="2"/>
  <c r="L44" i="2" s="1"/>
  <c r="G44" i="2"/>
  <c r="BF43" i="2"/>
  <c r="BH43" i="2" s="1"/>
  <c r="BC43" i="2"/>
  <c r="BE43" i="2" s="1"/>
  <c r="AZ43" i="2"/>
  <c r="BB43" i="2" s="1"/>
  <c r="AW43" i="2"/>
  <c r="AY43" i="2" s="1"/>
  <c r="AT43" i="2"/>
  <c r="AV43" i="2" s="1"/>
  <c r="AQ43" i="2"/>
  <c r="AS43" i="2" s="1"/>
  <c r="AN43" i="2"/>
  <c r="AP43" i="2" s="1"/>
  <c r="AK43" i="2"/>
  <c r="AM43" i="2" s="1"/>
  <c r="AH43" i="2"/>
  <c r="AJ43" i="2" s="1"/>
  <c r="AE43" i="2"/>
  <c r="AG43" i="2" s="1"/>
  <c r="AB43" i="2"/>
  <c r="AD43" i="2" s="1"/>
  <c r="Y43" i="2"/>
  <c r="AA43" i="2" s="1"/>
  <c r="V43" i="2"/>
  <c r="X43" i="2" s="1"/>
  <c r="S43" i="2"/>
  <c r="U43" i="2" s="1"/>
  <c r="P43" i="2"/>
  <c r="R43" i="2" s="1"/>
  <c r="M43" i="2"/>
  <c r="O43" i="2" s="1"/>
  <c r="J43" i="2"/>
  <c r="L43" i="2" s="1"/>
  <c r="G43" i="2"/>
  <c r="BF42" i="2"/>
  <c r="BC42" i="2"/>
  <c r="BE42" i="2" s="1"/>
  <c r="AZ42" i="2"/>
  <c r="BB42" i="2" s="1"/>
  <c r="AW42" i="2"/>
  <c r="AY42" i="2" s="1"/>
  <c r="AT42" i="2"/>
  <c r="AV42" i="2" s="1"/>
  <c r="AQ42" i="2"/>
  <c r="AS42" i="2" s="1"/>
  <c r="AN42" i="2"/>
  <c r="AP42" i="2" s="1"/>
  <c r="AK42" i="2"/>
  <c r="AM42" i="2" s="1"/>
  <c r="AH42" i="2"/>
  <c r="AJ42" i="2" s="1"/>
  <c r="AE42" i="2"/>
  <c r="AG42" i="2" s="1"/>
  <c r="AB42" i="2"/>
  <c r="AD42" i="2" s="1"/>
  <c r="Y42" i="2"/>
  <c r="AA42" i="2" s="1"/>
  <c r="V42" i="2"/>
  <c r="X42" i="2" s="1"/>
  <c r="S42" i="2"/>
  <c r="U42" i="2" s="1"/>
  <c r="P42" i="2"/>
  <c r="R42" i="2" s="1"/>
  <c r="M42" i="2"/>
  <c r="O42" i="2" s="1"/>
  <c r="J42" i="2"/>
  <c r="L42" i="2" s="1"/>
  <c r="G42" i="2"/>
  <c r="BF41" i="2"/>
  <c r="BH41" i="2" s="1"/>
  <c r="BC41" i="2"/>
  <c r="BE41" i="2" s="1"/>
  <c r="AZ41" i="2"/>
  <c r="BB41" i="2" s="1"/>
  <c r="AW41" i="2"/>
  <c r="AY41" i="2" s="1"/>
  <c r="AT41" i="2"/>
  <c r="AV41" i="2" s="1"/>
  <c r="AQ41" i="2"/>
  <c r="AS41" i="2" s="1"/>
  <c r="AN41" i="2"/>
  <c r="AP41" i="2" s="1"/>
  <c r="AK41" i="2"/>
  <c r="AM41" i="2" s="1"/>
  <c r="AH41" i="2"/>
  <c r="AJ41" i="2" s="1"/>
  <c r="AE41" i="2"/>
  <c r="AG41" i="2" s="1"/>
  <c r="AB41" i="2"/>
  <c r="AD41" i="2" s="1"/>
  <c r="Y41" i="2"/>
  <c r="AA41" i="2" s="1"/>
  <c r="V41" i="2"/>
  <c r="X41" i="2" s="1"/>
  <c r="S41" i="2"/>
  <c r="U41" i="2" s="1"/>
  <c r="P41" i="2"/>
  <c r="R41" i="2" s="1"/>
  <c r="M41" i="2"/>
  <c r="O41" i="2" s="1"/>
  <c r="J41" i="2"/>
  <c r="L41" i="2" s="1"/>
  <c r="G41" i="2"/>
  <c r="BF40" i="2"/>
  <c r="BC40" i="2"/>
  <c r="BE40" i="2" s="1"/>
  <c r="AZ40" i="2"/>
  <c r="BB40" i="2" s="1"/>
  <c r="AW40" i="2"/>
  <c r="AY40" i="2" s="1"/>
  <c r="AT40" i="2"/>
  <c r="AV40" i="2" s="1"/>
  <c r="AQ40" i="2"/>
  <c r="AS40" i="2" s="1"/>
  <c r="AN40" i="2"/>
  <c r="AP40" i="2" s="1"/>
  <c r="AK40" i="2"/>
  <c r="AM40" i="2" s="1"/>
  <c r="AH40" i="2"/>
  <c r="AJ40" i="2" s="1"/>
  <c r="AE40" i="2"/>
  <c r="AG40" i="2" s="1"/>
  <c r="AB40" i="2"/>
  <c r="AD40" i="2" s="1"/>
  <c r="Y40" i="2"/>
  <c r="AA40" i="2" s="1"/>
  <c r="V40" i="2"/>
  <c r="X40" i="2" s="1"/>
  <c r="S40" i="2"/>
  <c r="U40" i="2" s="1"/>
  <c r="P40" i="2"/>
  <c r="R40" i="2" s="1"/>
  <c r="M40" i="2"/>
  <c r="O40" i="2" s="1"/>
  <c r="J40" i="2"/>
  <c r="L40" i="2" s="1"/>
  <c r="G40" i="2"/>
  <c r="BF39" i="2"/>
  <c r="BC39" i="2"/>
  <c r="BE39" i="2" s="1"/>
  <c r="AZ39" i="2"/>
  <c r="BB39" i="2" s="1"/>
  <c r="AW39" i="2"/>
  <c r="AY39" i="2" s="1"/>
  <c r="AT39" i="2"/>
  <c r="AV39" i="2" s="1"/>
  <c r="AQ39" i="2"/>
  <c r="AS39" i="2" s="1"/>
  <c r="AN39" i="2"/>
  <c r="AP39" i="2" s="1"/>
  <c r="AK39" i="2"/>
  <c r="AM39" i="2" s="1"/>
  <c r="AH39" i="2"/>
  <c r="AJ39" i="2" s="1"/>
  <c r="AE39" i="2"/>
  <c r="AG39" i="2" s="1"/>
  <c r="AB39" i="2"/>
  <c r="AD39" i="2" s="1"/>
  <c r="Y39" i="2"/>
  <c r="AA39" i="2" s="1"/>
  <c r="V39" i="2"/>
  <c r="X39" i="2" s="1"/>
  <c r="S39" i="2"/>
  <c r="U39" i="2" s="1"/>
  <c r="P39" i="2"/>
  <c r="R39" i="2" s="1"/>
  <c r="M39" i="2"/>
  <c r="O39" i="2" s="1"/>
  <c r="J39" i="2"/>
  <c r="L39" i="2" s="1"/>
  <c r="G39" i="2"/>
  <c r="BF38" i="2"/>
  <c r="BC38" i="2"/>
  <c r="BE38" i="2" s="1"/>
  <c r="AZ38" i="2"/>
  <c r="BB38" i="2" s="1"/>
  <c r="AW38" i="2"/>
  <c r="AY38" i="2" s="1"/>
  <c r="AT38" i="2"/>
  <c r="AV38" i="2" s="1"/>
  <c r="AQ38" i="2"/>
  <c r="AS38" i="2" s="1"/>
  <c r="AN38" i="2"/>
  <c r="AP38" i="2" s="1"/>
  <c r="AK38" i="2"/>
  <c r="AM38" i="2" s="1"/>
  <c r="AH38" i="2"/>
  <c r="AJ38" i="2" s="1"/>
  <c r="AE38" i="2"/>
  <c r="AG38" i="2" s="1"/>
  <c r="AB38" i="2"/>
  <c r="AD38" i="2" s="1"/>
  <c r="Y38" i="2"/>
  <c r="AA38" i="2" s="1"/>
  <c r="V38" i="2"/>
  <c r="X38" i="2" s="1"/>
  <c r="S38" i="2"/>
  <c r="U38" i="2" s="1"/>
  <c r="P38" i="2"/>
  <c r="R38" i="2" s="1"/>
  <c r="M38" i="2"/>
  <c r="O38" i="2" s="1"/>
  <c r="J38" i="2"/>
  <c r="L38" i="2" s="1"/>
  <c r="G38" i="2"/>
  <c r="BF37" i="2"/>
  <c r="BH37" i="2" s="1"/>
  <c r="BC37" i="2"/>
  <c r="BE37" i="2" s="1"/>
  <c r="AZ37" i="2"/>
  <c r="BB37" i="2" s="1"/>
  <c r="AW37" i="2"/>
  <c r="AY37" i="2" s="1"/>
  <c r="AT37" i="2"/>
  <c r="AV37" i="2" s="1"/>
  <c r="AQ37" i="2"/>
  <c r="AS37" i="2" s="1"/>
  <c r="AN37" i="2"/>
  <c r="AP37" i="2" s="1"/>
  <c r="AK37" i="2"/>
  <c r="AM37" i="2" s="1"/>
  <c r="AH37" i="2"/>
  <c r="AJ37" i="2" s="1"/>
  <c r="AE37" i="2"/>
  <c r="AG37" i="2" s="1"/>
  <c r="AB37" i="2"/>
  <c r="AD37" i="2" s="1"/>
  <c r="Y37" i="2"/>
  <c r="AA37" i="2" s="1"/>
  <c r="V37" i="2"/>
  <c r="X37" i="2" s="1"/>
  <c r="S37" i="2"/>
  <c r="U37" i="2" s="1"/>
  <c r="P37" i="2"/>
  <c r="R37" i="2" s="1"/>
  <c r="M37" i="2"/>
  <c r="O37" i="2" s="1"/>
  <c r="J37" i="2"/>
  <c r="L37" i="2" s="1"/>
  <c r="G37" i="2"/>
  <c r="BF36" i="2"/>
  <c r="BH36" i="2" s="1"/>
  <c r="BC36" i="2"/>
  <c r="BE36" i="2" s="1"/>
  <c r="AZ36" i="2"/>
  <c r="BB36" i="2" s="1"/>
  <c r="AW36" i="2"/>
  <c r="AY36" i="2" s="1"/>
  <c r="AT36" i="2"/>
  <c r="AV36" i="2" s="1"/>
  <c r="AQ36" i="2"/>
  <c r="AS36" i="2" s="1"/>
  <c r="AN36" i="2"/>
  <c r="AP36" i="2" s="1"/>
  <c r="AK36" i="2"/>
  <c r="AM36" i="2" s="1"/>
  <c r="AH36" i="2"/>
  <c r="AJ36" i="2" s="1"/>
  <c r="AE36" i="2"/>
  <c r="AG36" i="2" s="1"/>
  <c r="AB36" i="2"/>
  <c r="AD36" i="2" s="1"/>
  <c r="Y36" i="2"/>
  <c r="AA36" i="2" s="1"/>
  <c r="V36" i="2"/>
  <c r="X36" i="2" s="1"/>
  <c r="S36" i="2"/>
  <c r="U36" i="2" s="1"/>
  <c r="P36" i="2"/>
  <c r="R36" i="2" s="1"/>
  <c r="M36" i="2"/>
  <c r="O36" i="2" s="1"/>
  <c r="J36" i="2"/>
  <c r="L36" i="2" s="1"/>
  <c r="G36" i="2"/>
  <c r="BF35" i="2"/>
  <c r="BH35" i="2" s="1"/>
  <c r="BC35" i="2"/>
  <c r="BE35" i="2" s="1"/>
  <c r="AZ35" i="2"/>
  <c r="BB35" i="2" s="1"/>
  <c r="AW35" i="2"/>
  <c r="AY35" i="2" s="1"/>
  <c r="AT35" i="2"/>
  <c r="AV35" i="2" s="1"/>
  <c r="AQ35" i="2"/>
  <c r="AS35" i="2" s="1"/>
  <c r="AN35" i="2"/>
  <c r="AP35" i="2" s="1"/>
  <c r="AK35" i="2"/>
  <c r="AM35" i="2" s="1"/>
  <c r="AH35" i="2"/>
  <c r="AJ35" i="2" s="1"/>
  <c r="AE35" i="2"/>
  <c r="AG35" i="2" s="1"/>
  <c r="AB35" i="2"/>
  <c r="AD35" i="2" s="1"/>
  <c r="Y35" i="2"/>
  <c r="AA35" i="2" s="1"/>
  <c r="V35" i="2"/>
  <c r="X35" i="2" s="1"/>
  <c r="S35" i="2"/>
  <c r="U35" i="2" s="1"/>
  <c r="P35" i="2"/>
  <c r="R35" i="2" s="1"/>
  <c r="M35" i="2"/>
  <c r="O35" i="2" s="1"/>
  <c r="J35" i="2"/>
  <c r="L35" i="2" s="1"/>
  <c r="G35" i="2"/>
  <c r="BF34" i="2"/>
  <c r="BC34" i="2"/>
  <c r="BE34" i="2" s="1"/>
  <c r="AZ34" i="2"/>
  <c r="BB34" i="2" s="1"/>
  <c r="AW34" i="2"/>
  <c r="AY34" i="2" s="1"/>
  <c r="AT34" i="2"/>
  <c r="AV34" i="2" s="1"/>
  <c r="AQ34" i="2"/>
  <c r="AS34" i="2" s="1"/>
  <c r="AN34" i="2"/>
  <c r="AP34" i="2" s="1"/>
  <c r="AK34" i="2"/>
  <c r="AM34" i="2" s="1"/>
  <c r="AH34" i="2"/>
  <c r="AJ34" i="2" s="1"/>
  <c r="AE34" i="2"/>
  <c r="AG34" i="2" s="1"/>
  <c r="AB34" i="2"/>
  <c r="AD34" i="2" s="1"/>
  <c r="Y34" i="2"/>
  <c r="AA34" i="2" s="1"/>
  <c r="V34" i="2"/>
  <c r="X34" i="2" s="1"/>
  <c r="S34" i="2"/>
  <c r="U34" i="2" s="1"/>
  <c r="P34" i="2"/>
  <c r="R34" i="2" s="1"/>
  <c r="M34" i="2"/>
  <c r="O34" i="2" s="1"/>
  <c r="J34" i="2"/>
  <c r="L34" i="2" s="1"/>
  <c r="G34" i="2"/>
  <c r="BF33" i="2"/>
  <c r="BH33" i="2" s="1"/>
  <c r="BC33" i="2"/>
  <c r="BE33" i="2" s="1"/>
  <c r="AZ33" i="2"/>
  <c r="BB33" i="2" s="1"/>
  <c r="AW33" i="2"/>
  <c r="AY33" i="2" s="1"/>
  <c r="AT33" i="2"/>
  <c r="AV33" i="2" s="1"/>
  <c r="AQ33" i="2"/>
  <c r="AS33" i="2" s="1"/>
  <c r="AN33" i="2"/>
  <c r="AP33" i="2" s="1"/>
  <c r="AK33" i="2"/>
  <c r="AM33" i="2" s="1"/>
  <c r="AH33" i="2"/>
  <c r="AJ33" i="2" s="1"/>
  <c r="AE33" i="2"/>
  <c r="AG33" i="2" s="1"/>
  <c r="AB33" i="2"/>
  <c r="AD33" i="2" s="1"/>
  <c r="Y33" i="2"/>
  <c r="AA33" i="2" s="1"/>
  <c r="V33" i="2"/>
  <c r="X33" i="2" s="1"/>
  <c r="S33" i="2"/>
  <c r="U33" i="2" s="1"/>
  <c r="P33" i="2"/>
  <c r="R33" i="2" s="1"/>
  <c r="M33" i="2"/>
  <c r="O33" i="2" s="1"/>
  <c r="J33" i="2"/>
  <c r="L33" i="2" s="1"/>
  <c r="G33" i="2"/>
  <c r="BF32" i="2"/>
  <c r="BC32" i="2"/>
  <c r="BE32" i="2" s="1"/>
  <c r="AZ32" i="2"/>
  <c r="BB32" i="2" s="1"/>
  <c r="AW32" i="2"/>
  <c r="AY32" i="2" s="1"/>
  <c r="AT32" i="2"/>
  <c r="AV32" i="2" s="1"/>
  <c r="AQ32" i="2"/>
  <c r="AS32" i="2" s="1"/>
  <c r="AN32" i="2"/>
  <c r="AP32" i="2" s="1"/>
  <c r="AK32" i="2"/>
  <c r="AM32" i="2" s="1"/>
  <c r="AH32" i="2"/>
  <c r="AJ32" i="2" s="1"/>
  <c r="AE32" i="2"/>
  <c r="AG32" i="2" s="1"/>
  <c r="AB32" i="2"/>
  <c r="AD32" i="2" s="1"/>
  <c r="Y32" i="2"/>
  <c r="AA32" i="2" s="1"/>
  <c r="V32" i="2"/>
  <c r="X32" i="2" s="1"/>
  <c r="S32" i="2"/>
  <c r="U32" i="2" s="1"/>
  <c r="P32" i="2"/>
  <c r="R32" i="2" s="1"/>
  <c r="M32" i="2"/>
  <c r="O32" i="2" s="1"/>
  <c r="J32" i="2"/>
  <c r="L32" i="2" s="1"/>
  <c r="G32" i="2"/>
  <c r="BF31" i="2"/>
  <c r="BH31" i="2" s="1"/>
  <c r="BC31" i="2"/>
  <c r="BE31" i="2" s="1"/>
  <c r="AZ31" i="2"/>
  <c r="BB31" i="2" s="1"/>
  <c r="AW31" i="2"/>
  <c r="AY31" i="2" s="1"/>
  <c r="AT31" i="2"/>
  <c r="AV31" i="2" s="1"/>
  <c r="AQ31" i="2"/>
  <c r="AS31" i="2" s="1"/>
  <c r="AN31" i="2"/>
  <c r="AP31" i="2" s="1"/>
  <c r="AK31" i="2"/>
  <c r="AM31" i="2" s="1"/>
  <c r="AH31" i="2"/>
  <c r="AJ31" i="2" s="1"/>
  <c r="AE31" i="2"/>
  <c r="AG31" i="2" s="1"/>
  <c r="AB31" i="2"/>
  <c r="AD31" i="2" s="1"/>
  <c r="Y31" i="2"/>
  <c r="AA31" i="2" s="1"/>
  <c r="V31" i="2"/>
  <c r="X31" i="2" s="1"/>
  <c r="S31" i="2"/>
  <c r="U31" i="2" s="1"/>
  <c r="P31" i="2"/>
  <c r="R31" i="2" s="1"/>
  <c r="M31" i="2"/>
  <c r="O31" i="2" s="1"/>
  <c r="J31" i="2"/>
  <c r="L31" i="2" s="1"/>
  <c r="G31" i="2"/>
  <c r="BF30" i="2"/>
  <c r="BC30" i="2"/>
  <c r="BE30" i="2" s="1"/>
  <c r="AZ30" i="2"/>
  <c r="BB30" i="2" s="1"/>
  <c r="AW30" i="2"/>
  <c r="AY30" i="2" s="1"/>
  <c r="AT30" i="2"/>
  <c r="AV30" i="2" s="1"/>
  <c r="AQ30" i="2"/>
  <c r="AS30" i="2" s="1"/>
  <c r="AN30" i="2"/>
  <c r="AP30" i="2" s="1"/>
  <c r="AK30" i="2"/>
  <c r="AM30" i="2" s="1"/>
  <c r="AH30" i="2"/>
  <c r="AJ30" i="2" s="1"/>
  <c r="AE30" i="2"/>
  <c r="AG30" i="2" s="1"/>
  <c r="AB30" i="2"/>
  <c r="AD30" i="2" s="1"/>
  <c r="Y30" i="2"/>
  <c r="AA30" i="2" s="1"/>
  <c r="V30" i="2"/>
  <c r="X30" i="2" s="1"/>
  <c r="S30" i="2"/>
  <c r="U30" i="2" s="1"/>
  <c r="P30" i="2"/>
  <c r="R30" i="2" s="1"/>
  <c r="M30" i="2"/>
  <c r="O30" i="2" s="1"/>
  <c r="J30" i="2"/>
  <c r="L30" i="2" s="1"/>
  <c r="G30" i="2"/>
  <c r="BF29" i="2"/>
  <c r="BH29" i="2" s="1"/>
  <c r="BC29" i="2"/>
  <c r="BE29" i="2" s="1"/>
  <c r="AZ29" i="2"/>
  <c r="BB29" i="2" s="1"/>
  <c r="AW29" i="2"/>
  <c r="AY29" i="2" s="1"/>
  <c r="AT29" i="2"/>
  <c r="AV29" i="2" s="1"/>
  <c r="AQ29" i="2"/>
  <c r="AS29" i="2" s="1"/>
  <c r="AN29" i="2"/>
  <c r="AP29" i="2" s="1"/>
  <c r="AK29" i="2"/>
  <c r="AM29" i="2" s="1"/>
  <c r="AH29" i="2"/>
  <c r="AJ29" i="2" s="1"/>
  <c r="AE29" i="2"/>
  <c r="AG29" i="2" s="1"/>
  <c r="AB29" i="2"/>
  <c r="AD29" i="2" s="1"/>
  <c r="Y29" i="2"/>
  <c r="AA29" i="2" s="1"/>
  <c r="V29" i="2"/>
  <c r="X29" i="2" s="1"/>
  <c r="S29" i="2"/>
  <c r="U29" i="2" s="1"/>
  <c r="P29" i="2"/>
  <c r="R29" i="2" s="1"/>
  <c r="M29" i="2"/>
  <c r="O29" i="2" s="1"/>
  <c r="J29" i="2"/>
  <c r="L29" i="2" s="1"/>
  <c r="G29" i="2"/>
  <c r="BF28" i="2"/>
  <c r="BH28" i="2" s="1"/>
  <c r="BC28" i="2"/>
  <c r="BE28" i="2" s="1"/>
  <c r="AZ28" i="2"/>
  <c r="BB28" i="2" s="1"/>
  <c r="AW28" i="2"/>
  <c r="AY28" i="2" s="1"/>
  <c r="AT28" i="2"/>
  <c r="AV28" i="2" s="1"/>
  <c r="AQ28" i="2"/>
  <c r="AS28" i="2" s="1"/>
  <c r="AN28" i="2"/>
  <c r="AP28" i="2" s="1"/>
  <c r="AK28" i="2"/>
  <c r="AM28" i="2" s="1"/>
  <c r="AH28" i="2"/>
  <c r="AJ28" i="2" s="1"/>
  <c r="AE28" i="2"/>
  <c r="AG28" i="2" s="1"/>
  <c r="AB28" i="2"/>
  <c r="AD28" i="2" s="1"/>
  <c r="Y28" i="2"/>
  <c r="AA28" i="2" s="1"/>
  <c r="V28" i="2"/>
  <c r="X28" i="2" s="1"/>
  <c r="S28" i="2"/>
  <c r="U28" i="2" s="1"/>
  <c r="P28" i="2"/>
  <c r="R28" i="2" s="1"/>
  <c r="M28" i="2"/>
  <c r="O28" i="2" s="1"/>
  <c r="J28" i="2"/>
  <c r="L28" i="2" s="1"/>
  <c r="G28" i="2"/>
  <c r="BF27" i="2"/>
  <c r="BC27" i="2"/>
  <c r="BE27" i="2" s="1"/>
  <c r="AZ27" i="2"/>
  <c r="BB27" i="2" s="1"/>
  <c r="AW27" i="2"/>
  <c r="AY27" i="2" s="1"/>
  <c r="AT27" i="2"/>
  <c r="AV27" i="2" s="1"/>
  <c r="AQ27" i="2"/>
  <c r="AS27" i="2" s="1"/>
  <c r="AN27" i="2"/>
  <c r="AP27" i="2" s="1"/>
  <c r="AK27" i="2"/>
  <c r="AM27" i="2" s="1"/>
  <c r="AH27" i="2"/>
  <c r="AJ27" i="2" s="1"/>
  <c r="AE27" i="2"/>
  <c r="AG27" i="2" s="1"/>
  <c r="AB27" i="2"/>
  <c r="AD27" i="2" s="1"/>
  <c r="Y27" i="2"/>
  <c r="AA27" i="2" s="1"/>
  <c r="V27" i="2"/>
  <c r="X27" i="2" s="1"/>
  <c r="S27" i="2"/>
  <c r="U27" i="2" s="1"/>
  <c r="P27" i="2"/>
  <c r="R27" i="2" s="1"/>
  <c r="M27" i="2"/>
  <c r="O27" i="2" s="1"/>
  <c r="J27" i="2"/>
  <c r="L27" i="2" s="1"/>
  <c r="G27" i="2"/>
  <c r="BF26" i="2"/>
  <c r="BH26" i="2" s="1"/>
  <c r="BC26" i="2"/>
  <c r="BE26" i="2" s="1"/>
  <c r="AZ26" i="2"/>
  <c r="BB26" i="2" s="1"/>
  <c r="AW26" i="2"/>
  <c r="AY26" i="2" s="1"/>
  <c r="AT26" i="2"/>
  <c r="AV26" i="2" s="1"/>
  <c r="AQ26" i="2"/>
  <c r="AS26" i="2" s="1"/>
  <c r="AN26" i="2"/>
  <c r="AP26" i="2" s="1"/>
  <c r="AK26" i="2"/>
  <c r="AM26" i="2" s="1"/>
  <c r="AH26" i="2"/>
  <c r="AJ26" i="2" s="1"/>
  <c r="AE26" i="2"/>
  <c r="AG26" i="2" s="1"/>
  <c r="AB26" i="2"/>
  <c r="AD26" i="2" s="1"/>
  <c r="Y26" i="2"/>
  <c r="AA26" i="2" s="1"/>
  <c r="V26" i="2"/>
  <c r="X26" i="2" s="1"/>
  <c r="S26" i="2"/>
  <c r="U26" i="2" s="1"/>
  <c r="P26" i="2"/>
  <c r="R26" i="2" s="1"/>
  <c r="M26" i="2"/>
  <c r="O26" i="2" s="1"/>
  <c r="J26" i="2"/>
  <c r="L26" i="2" s="1"/>
  <c r="G26" i="2"/>
  <c r="BF25" i="2"/>
  <c r="BH25" i="2" s="1"/>
  <c r="BC25" i="2"/>
  <c r="BE25" i="2" s="1"/>
  <c r="AZ25" i="2"/>
  <c r="BB25" i="2" s="1"/>
  <c r="AW25" i="2"/>
  <c r="AY25" i="2" s="1"/>
  <c r="AT25" i="2"/>
  <c r="AV25" i="2" s="1"/>
  <c r="AQ25" i="2"/>
  <c r="AS25" i="2" s="1"/>
  <c r="AN25" i="2"/>
  <c r="AP25" i="2" s="1"/>
  <c r="AK25" i="2"/>
  <c r="AM25" i="2" s="1"/>
  <c r="AH25" i="2"/>
  <c r="AJ25" i="2" s="1"/>
  <c r="AE25" i="2"/>
  <c r="AG25" i="2" s="1"/>
  <c r="AB25" i="2"/>
  <c r="AD25" i="2" s="1"/>
  <c r="Y25" i="2"/>
  <c r="AA25" i="2" s="1"/>
  <c r="V25" i="2"/>
  <c r="X25" i="2" s="1"/>
  <c r="S25" i="2"/>
  <c r="U25" i="2" s="1"/>
  <c r="P25" i="2"/>
  <c r="R25" i="2" s="1"/>
  <c r="M25" i="2"/>
  <c r="O25" i="2" s="1"/>
  <c r="J25" i="2"/>
  <c r="L25" i="2" s="1"/>
  <c r="G25" i="2"/>
  <c r="BF24" i="2"/>
  <c r="BC24" i="2"/>
  <c r="BE24" i="2" s="1"/>
  <c r="AZ24" i="2"/>
  <c r="BB24" i="2" s="1"/>
  <c r="AW24" i="2"/>
  <c r="AY24" i="2" s="1"/>
  <c r="AT24" i="2"/>
  <c r="AV24" i="2" s="1"/>
  <c r="AQ24" i="2"/>
  <c r="AS24" i="2" s="1"/>
  <c r="AN24" i="2"/>
  <c r="AP24" i="2" s="1"/>
  <c r="AK24" i="2"/>
  <c r="AM24" i="2" s="1"/>
  <c r="AH24" i="2"/>
  <c r="AJ24" i="2" s="1"/>
  <c r="AE24" i="2"/>
  <c r="AG24" i="2" s="1"/>
  <c r="AB24" i="2"/>
  <c r="AD24" i="2" s="1"/>
  <c r="Y24" i="2"/>
  <c r="AA24" i="2" s="1"/>
  <c r="V24" i="2"/>
  <c r="X24" i="2" s="1"/>
  <c r="S24" i="2"/>
  <c r="U24" i="2" s="1"/>
  <c r="P24" i="2"/>
  <c r="R24" i="2" s="1"/>
  <c r="M24" i="2"/>
  <c r="O24" i="2" s="1"/>
  <c r="J24" i="2"/>
  <c r="L24" i="2" s="1"/>
  <c r="G24" i="2"/>
  <c r="BF23" i="2"/>
  <c r="BC23" i="2"/>
  <c r="BE23" i="2" s="1"/>
  <c r="AZ23" i="2"/>
  <c r="BB23" i="2" s="1"/>
  <c r="AW23" i="2"/>
  <c r="AY23" i="2" s="1"/>
  <c r="AT23" i="2"/>
  <c r="AV23" i="2" s="1"/>
  <c r="AQ23" i="2"/>
  <c r="AS23" i="2" s="1"/>
  <c r="AN23" i="2"/>
  <c r="AP23" i="2" s="1"/>
  <c r="AK23" i="2"/>
  <c r="AM23" i="2" s="1"/>
  <c r="AH23" i="2"/>
  <c r="AJ23" i="2" s="1"/>
  <c r="AE23" i="2"/>
  <c r="AG23" i="2" s="1"/>
  <c r="AB23" i="2"/>
  <c r="AD23" i="2" s="1"/>
  <c r="Y23" i="2"/>
  <c r="AA23" i="2" s="1"/>
  <c r="V23" i="2"/>
  <c r="X23" i="2" s="1"/>
  <c r="S23" i="2"/>
  <c r="U23" i="2" s="1"/>
  <c r="P23" i="2"/>
  <c r="R23" i="2" s="1"/>
  <c r="M23" i="2"/>
  <c r="O23" i="2" s="1"/>
  <c r="J23" i="2"/>
  <c r="L23" i="2" s="1"/>
  <c r="G23" i="2"/>
  <c r="BF22" i="2"/>
  <c r="BC22" i="2"/>
  <c r="BE22" i="2" s="1"/>
  <c r="AZ22" i="2"/>
  <c r="BB22" i="2" s="1"/>
  <c r="AW22" i="2"/>
  <c r="AY22" i="2" s="1"/>
  <c r="AT22" i="2"/>
  <c r="AV22" i="2" s="1"/>
  <c r="AQ22" i="2"/>
  <c r="AS22" i="2" s="1"/>
  <c r="AN22" i="2"/>
  <c r="AP22" i="2" s="1"/>
  <c r="AK22" i="2"/>
  <c r="AM22" i="2" s="1"/>
  <c r="AH22" i="2"/>
  <c r="AJ22" i="2" s="1"/>
  <c r="AE22" i="2"/>
  <c r="AG22" i="2" s="1"/>
  <c r="AB22" i="2"/>
  <c r="AD22" i="2" s="1"/>
  <c r="Y22" i="2"/>
  <c r="AA22" i="2" s="1"/>
  <c r="V22" i="2"/>
  <c r="X22" i="2" s="1"/>
  <c r="S22" i="2"/>
  <c r="U22" i="2" s="1"/>
  <c r="P22" i="2"/>
  <c r="R22" i="2" s="1"/>
  <c r="M22" i="2"/>
  <c r="O22" i="2" s="1"/>
  <c r="J22" i="2"/>
  <c r="L22" i="2" s="1"/>
  <c r="G22" i="2"/>
  <c r="BF21" i="2"/>
  <c r="BH21" i="2" s="1"/>
  <c r="BC21" i="2"/>
  <c r="BE21" i="2" s="1"/>
  <c r="AZ21" i="2"/>
  <c r="BB21" i="2" s="1"/>
  <c r="AW21" i="2"/>
  <c r="AY21" i="2" s="1"/>
  <c r="AT21" i="2"/>
  <c r="AV21" i="2" s="1"/>
  <c r="AQ21" i="2"/>
  <c r="AS21" i="2" s="1"/>
  <c r="AN21" i="2"/>
  <c r="AP21" i="2" s="1"/>
  <c r="AK21" i="2"/>
  <c r="AM21" i="2" s="1"/>
  <c r="AH21" i="2"/>
  <c r="AJ21" i="2" s="1"/>
  <c r="AE21" i="2"/>
  <c r="AG21" i="2" s="1"/>
  <c r="AB21" i="2"/>
  <c r="AD21" i="2" s="1"/>
  <c r="Y21" i="2"/>
  <c r="AA21" i="2" s="1"/>
  <c r="V21" i="2"/>
  <c r="X21" i="2" s="1"/>
  <c r="S21" i="2"/>
  <c r="U21" i="2" s="1"/>
  <c r="P21" i="2"/>
  <c r="R21" i="2" s="1"/>
  <c r="M21" i="2"/>
  <c r="O21" i="2" s="1"/>
  <c r="J21" i="2"/>
  <c r="L21" i="2" s="1"/>
  <c r="G21" i="2"/>
  <c r="BF20" i="2"/>
  <c r="BH20" i="2" s="1"/>
  <c r="BC20" i="2"/>
  <c r="BE20" i="2" s="1"/>
  <c r="AZ20" i="2"/>
  <c r="BB20" i="2" s="1"/>
  <c r="AW20" i="2"/>
  <c r="AY20" i="2" s="1"/>
  <c r="AT20" i="2"/>
  <c r="AV20" i="2" s="1"/>
  <c r="AQ20" i="2"/>
  <c r="AS20" i="2" s="1"/>
  <c r="AN20" i="2"/>
  <c r="AP20" i="2" s="1"/>
  <c r="AK20" i="2"/>
  <c r="AM20" i="2" s="1"/>
  <c r="AH20" i="2"/>
  <c r="AJ20" i="2" s="1"/>
  <c r="AE20" i="2"/>
  <c r="AG20" i="2" s="1"/>
  <c r="AB20" i="2"/>
  <c r="AD20" i="2" s="1"/>
  <c r="Y20" i="2"/>
  <c r="AA20" i="2" s="1"/>
  <c r="V20" i="2"/>
  <c r="X20" i="2" s="1"/>
  <c r="S20" i="2"/>
  <c r="U20" i="2" s="1"/>
  <c r="P20" i="2"/>
  <c r="R20" i="2" s="1"/>
  <c r="M20" i="2"/>
  <c r="O20" i="2" s="1"/>
  <c r="J20" i="2"/>
  <c r="L20" i="2" s="1"/>
  <c r="G20" i="2"/>
  <c r="BF19" i="2"/>
  <c r="BH19" i="2" s="1"/>
  <c r="BC19" i="2"/>
  <c r="BE19" i="2" s="1"/>
  <c r="AZ19" i="2"/>
  <c r="BB19" i="2" s="1"/>
  <c r="AW19" i="2"/>
  <c r="AY19" i="2" s="1"/>
  <c r="AT19" i="2"/>
  <c r="AV19" i="2" s="1"/>
  <c r="AQ19" i="2"/>
  <c r="AS19" i="2" s="1"/>
  <c r="AN19" i="2"/>
  <c r="AP19" i="2" s="1"/>
  <c r="AK19" i="2"/>
  <c r="AM19" i="2" s="1"/>
  <c r="AH19" i="2"/>
  <c r="AJ19" i="2" s="1"/>
  <c r="AE19" i="2"/>
  <c r="AG19" i="2" s="1"/>
  <c r="AB19" i="2"/>
  <c r="AD19" i="2" s="1"/>
  <c r="Y19" i="2"/>
  <c r="AA19" i="2" s="1"/>
  <c r="V19" i="2"/>
  <c r="X19" i="2" s="1"/>
  <c r="S19" i="2"/>
  <c r="U19" i="2" s="1"/>
  <c r="P19" i="2"/>
  <c r="R19" i="2" s="1"/>
  <c r="M19" i="2"/>
  <c r="O19" i="2" s="1"/>
  <c r="J19" i="2"/>
  <c r="L19" i="2" s="1"/>
  <c r="G19" i="2"/>
  <c r="BF18" i="2"/>
  <c r="BH18" i="2" s="1"/>
  <c r="BC18" i="2"/>
  <c r="BE18" i="2" s="1"/>
  <c r="AZ18" i="2"/>
  <c r="BB18" i="2" s="1"/>
  <c r="AW18" i="2"/>
  <c r="AY18" i="2" s="1"/>
  <c r="AT18" i="2"/>
  <c r="AV18" i="2" s="1"/>
  <c r="AQ18" i="2"/>
  <c r="AS18" i="2" s="1"/>
  <c r="AN18" i="2"/>
  <c r="AP18" i="2" s="1"/>
  <c r="AK18" i="2"/>
  <c r="AM18" i="2" s="1"/>
  <c r="AH18" i="2"/>
  <c r="AJ18" i="2" s="1"/>
  <c r="AE18" i="2"/>
  <c r="AG18" i="2" s="1"/>
  <c r="AB18" i="2"/>
  <c r="AD18" i="2" s="1"/>
  <c r="Y18" i="2"/>
  <c r="AA18" i="2" s="1"/>
  <c r="V18" i="2"/>
  <c r="X18" i="2" s="1"/>
  <c r="S18" i="2"/>
  <c r="U18" i="2" s="1"/>
  <c r="P18" i="2"/>
  <c r="R18" i="2" s="1"/>
  <c r="M18" i="2"/>
  <c r="O18" i="2" s="1"/>
  <c r="J18" i="2"/>
  <c r="L18" i="2" s="1"/>
  <c r="G18" i="2"/>
  <c r="BF17" i="2"/>
  <c r="BH17" i="2" s="1"/>
  <c r="BC17" i="2"/>
  <c r="BE17" i="2" s="1"/>
  <c r="AZ17" i="2"/>
  <c r="BB17" i="2" s="1"/>
  <c r="AW17" i="2"/>
  <c r="AY17" i="2" s="1"/>
  <c r="AT17" i="2"/>
  <c r="AV17" i="2" s="1"/>
  <c r="AQ17" i="2"/>
  <c r="AS17" i="2" s="1"/>
  <c r="AN17" i="2"/>
  <c r="AP17" i="2" s="1"/>
  <c r="AK17" i="2"/>
  <c r="AM17" i="2" s="1"/>
  <c r="AH17" i="2"/>
  <c r="AJ17" i="2" s="1"/>
  <c r="AE17" i="2"/>
  <c r="AG17" i="2" s="1"/>
  <c r="AB17" i="2"/>
  <c r="AD17" i="2" s="1"/>
  <c r="Y17" i="2"/>
  <c r="AA17" i="2" s="1"/>
  <c r="V17" i="2"/>
  <c r="X17" i="2" s="1"/>
  <c r="S17" i="2"/>
  <c r="U17" i="2" s="1"/>
  <c r="P17" i="2"/>
  <c r="R17" i="2" s="1"/>
  <c r="M17" i="2"/>
  <c r="O17" i="2" s="1"/>
  <c r="J17" i="2"/>
  <c r="L17" i="2" s="1"/>
  <c r="G17" i="2"/>
  <c r="BF16" i="2"/>
  <c r="BH16" i="2" s="1"/>
  <c r="BC16" i="2"/>
  <c r="BE16" i="2" s="1"/>
  <c r="AZ16" i="2"/>
  <c r="BB16" i="2" s="1"/>
  <c r="AW16" i="2"/>
  <c r="AY16" i="2" s="1"/>
  <c r="AT16" i="2"/>
  <c r="AV16" i="2" s="1"/>
  <c r="AQ16" i="2"/>
  <c r="AS16" i="2" s="1"/>
  <c r="AN16" i="2"/>
  <c r="AP16" i="2" s="1"/>
  <c r="AK16" i="2"/>
  <c r="AM16" i="2" s="1"/>
  <c r="AH16" i="2"/>
  <c r="AJ16" i="2" s="1"/>
  <c r="AE16" i="2"/>
  <c r="AG16" i="2" s="1"/>
  <c r="AB16" i="2"/>
  <c r="AD16" i="2" s="1"/>
  <c r="Y16" i="2"/>
  <c r="AA16" i="2" s="1"/>
  <c r="V16" i="2"/>
  <c r="X16" i="2" s="1"/>
  <c r="S16" i="2"/>
  <c r="U16" i="2" s="1"/>
  <c r="P16" i="2"/>
  <c r="R16" i="2" s="1"/>
  <c r="M16" i="2"/>
  <c r="O16" i="2" s="1"/>
  <c r="J16" i="2"/>
  <c r="L16" i="2" s="1"/>
  <c r="G16" i="2"/>
  <c r="BF15" i="2"/>
  <c r="BC15" i="2"/>
  <c r="BE15" i="2" s="1"/>
  <c r="AZ15" i="2"/>
  <c r="BB15" i="2" s="1"/>
  <c r="AW15" i="2"/>
  <c r="AY15" i="2" s="1"/>
  <c r="AT15" i="2"/>
  <c r="AV15" i="2" s="1"/>
  <c r="AQ15" i="2"/>
  <c r="AS15" i="2" s="1"/>
  <c r="AN15" i="2"/>
  <c r="AP15" i="2" s="1"/>
  <c r="AK15" i="2"/>
  <c r="AM15" i="2" s="1"/>
  <c r="AH15" i="2"/>
  <c r="AJ15" i="2" s="1"/>
  <c r="AE15" i="2"/>
  <c r="AG15" i="2" s="1"/>
  <c r="AB15" i="2"/>
  <c r="AD15" i="2" s="1"/>
  <c r="Y15" i="2"/>
  <c r="AA15" i="2" s="1"/>
  <c r="V15" i="2"/>
  <c r="X15" i="2" s="1"/>
  <c r="S15" i="2"/>
  <c r="U15" i="2" s="1"/>
  <c r="P15" i="2"/>
  <c r="R15" i="2" s="1"/>
  <c r="M15" i="2"/>
  <c r="O15" i="2" s="1"/>
  <c r="J15" i="2"/>
  <c r="L15" i="2" s="1"/>
  <c r="G15" i="2"/>
  <c r="BF14" i="2"/>
  <c r="BH14" i="2" s="1"/>
  <c r="BC14" i="2"/>
  <c r="BE14" i="2" s="1"/>
  <c r="AZ14" i="2"/>
  <c r="BB14" i="2" s="1"/>
  <c r="AW14" i="2"/>
  <c r="AY14" i="2" s="1"/>
  <c r="AT14" i="2"/>
  <c r="AV14" i="2" s="1"/>
  <c r="AQ14" i="2"/>
  <c r="AS14" i="2" s="1"/>
  <c r="AN14" i="2"/>
  <c r="AP14" i="2" s="1"/>
  <c r="AK14" i="2"/>
  <c r="AM14" i="2" s="1"/>
  <c r="AH14" i="2"/>
  <c r="AJ14" i="2" s="1"/>
  <c r="AE14" i="2"/>
  <c r="AG14" i="2" s="1"/>
  <c r="AB14" i="2"/>
  <c r="AD14" i="2" s="1"/>
  <c r="Y14" i="2"/>
  <c r="AA14" i="2" s="1"/>
  <c r="V14" i="2"/>
  <c r="X14" i="2" s="1"/>
  <c r="S14" i="2"/>
  <c r="U14" i="2" s="1"/>
  <c r="P14" i="2"/>
  <c r="R14" i="2" s="1"/>
  <c r="M14" i="2"/>
  <c r="O14" i="2" s="1"/>
  <c r="J14" i="2"/>
  <c r="L14" i="2" s="1"/>
  <c r="G14" i="2"/>
  <c r="BF13" i="2"/>
  <c r="BC13" i="2"/>
  <c r="BE13" i="2" s="1"/>
  <c r="AZ13" i="2"/>
  <c r="BB13" i="2" s="1"/>
  <c r="AW13" i="2"/>
  <c r="AY13" i="2" s="1"/>
  <c r="AT13" i="2"/>
  <c r="AV13" i="2" s="1"/>
  <c r="AQ13" i="2"/>
  <c r="AS13" i="2" s="1"/>
  <c r="AN13" i="2"/>
  <c r="AP13" i="2" s="1"/>
  <c r="AK13" i="2"/>
  <c r="AM13" i="2" s="1"/>
  <c r="AH13" i="2"/>
  <c r="AJ13" i="2" s="1"/>
  <c r="AE13" i="2"/>
  <c r="AG13" i="2" s="1"/>
  <c r="AB13" i="2"/>
  <c r="AD13" i="2" s="1"/>
  <c r="Y13" i="2"/>
  <c r="AA13" i="2" s="1"/>
  <c r="V13" i="2"/>
  <c r="X13" i="2" s="1"/>
  <c r="S13" i="2"/>
  <c r="U13" i="2" s="1"/>
  <c r="P13" i="2"/>
  <c r="R13" i="2" s="1"/>
  <c r="M13" i="2"/>
  <c r="O13" i="2" s="1"/>
  <c r="J13" i="2"/>
  <c r="L13" i="2" s="1"/>
  <c r="G13" i="2"/>
  <c r="BF12" i="2"/>
  <c r="BH12" i="2" s="1"/>
  <c r="BC12" i="2"/>
  <c r="BE12" i="2" s="1"/>
  <c r="AZ12" i="2"/>
  <c r="BB12" i="2" s="1"/>
  <c r="AW12" i="2"/>
  <c r="AY12" i="2" s="1"/>
  <c r="AT12" i="2"/>
  <c r="AV12" i="2" s="1"/>
  <c r="AQ12" i="2"/>
  <c r="AS12" i="2" s="1"/>
  <c r="AN12" i="2"/>
  <c r="AP12" i="2" s="1"/>
  <c r="AK12" i="2"/>
  <c r="AM12" i="2" s="1"/>
  <c r="AH12" i="2"/>
  <c r="AJ12" i="2" s="1"/>
  <c r="AE12" i="2"/>
  <c r="AG12" i="2" s="1"/>
  <c r="AB12" i="2"/>
  <c r="AD12" i="2" s="1"/>
  <c r="Y12" i="2"/>
  <c r="AA12" i="2" s="1"/>
  <c r="V12" i="2"/>
  <c r="X12" i="2" s="1"/>
  <c r="S12" i="2"/>
  <c r="U12" i="2" s="1"/>
  <c r="P12" i="2"/>
  <c r="R12" i="2" s="1"/>
  <c r="M12" i="2"/>
  <c r="O12" i="2" s="1"/>
  <c r="J12" i="2"/>
  <c r="L12" i="2" s="1"/>
  <c r="G12" i="2"/>
  <c r="BF11" i="2"/>
  <c r="BC11" i="2"/>
  <c r="BE11" i="2" s="1"/>
  <c r="AZ11" i="2"/>
  <c r="BB11" i="2" s="1"/>
  <c r="AW11" i="2"/>
  <c r="AY11" i="2" s="1"/>
  <c r="AT11" i="2"/>
  <c r="AV11" i="2" s="1"/>
  <c r="AQ11" i="2"/>
  <c r="AS11" i="2" s="1"/>
  <c r="AN11" i="2"/>
  <c r="AP11" i="2" s="1"/>
  <c r="AK11" i="2"/>
  <c r="AM11" i="2" s="1"/>
  <c r="AH11" i="2"/>
  <c r="AJ11" i="2" s="1"/>
  <c r="AE11" i="2"/>
  <c r="AG11" i="2" s="1"/>
  <c r="AB11" i="2"/>
  <c r="AD11" i="2" s="1"/>
  <c r="Y11" i="2"/>
  <c r="AA11" i="2" s="1"/>
  <c r="V11" i="2"/>
  <c r="X11" i="2" s="1"/>
  <c r="S11" i="2"/>
  <c r="U11" i="2" s="1"/>
  <c r="P11" i="2"/>
  <c r="R11" i="2" s="1"/>
  <c r="M11" i="2"/>
  <c r="O11" i="2" s="1"/>
  <c r="J11" i="2"/>
  <c r="L11" i="2" s="1"/>
  <c r="G11" i="2"/>
  <c r="BF10" i="2"/>
  <c r="BH10" i="2" s="1"/>
  <c r="BC10" i="2"/>
  <c r="BE10" i="2" s="1"/>
  <c r="AZ10" i="2"/>
  <c r="BB10" i="2" s="1"/>
  <c r="AW10" i="2"/>
  <c r="AY10" i="2" s="1"/>
  <c r="AT10" i="2"/>
  <c r="AV10" i="2" s="1"/>
  <c r="AQ10" i="2"/>
  <c r="AS10" i="2" s="1"/>
  <c r="AN10" i="2"/>
  <c r="AP10" i="2" s="1"/>
  <c r="AK10" i="2"/>
  <c r="AM10" i="2" s="1"/>
  <c r="AH10" i="2"/>
  <c r="AJ10" i="2" s="1"/>
  <c r="AE10" i="2"/>
  <c r="AG10" i="2" s="1"/>
  <c r="AB10" i="2"/>
  <c r="AD10" i="2" s="1"/>
  <c r="Y10" i="2"/>
  <c r="AA10" i="2" s="1"/>
  <c r="V10" i="2"/>
  <c r="X10" i="2" s="1"/>
  <c r="S10" i="2"/>
  <c r="U10" i="2" s="1"/>
  <c r="P10" i="2"/>
  <c r="R10" i="2" s="1"/>
  <c r="M10" i="2"/>
  <c r="O10" i="2" s="1"/>
  <c r="J10" i="2"/>
  <c r="L10" i="2" s="1"/>
  <c r="G10" i="2"/>
  <c r="BF9" i="2"/>
  <c r="BC9" i="2"/>
  <c r="BE9" i="2" s="1"/>
  <c r="AZ9" i="2"/>
  <c r="BB9" i="2" s="1"/>
  <c r="AW9" i="2"/>
  <c r="AY9" i="2" s="1"/>
  <c r="AT9" i="2"/>
  <c r="AV9" i="2" s="1"/>
  <c r="AQ9" i="2"/>
  <c r="AS9" i="2" s="1"/>
  <c r="AN9" i="2"/>
  <c r="AP9" i="2" s="1"/>
  <c r="AK9" i="2"/>
  <c r="AM9" i="2" s="1"/>
  <c r="AH9" i="2"/>
  <c r="AJ9" i="2" s="1"/>
  <c r="AE9" i="2"/>
  <c r="AG9" i="2" s="1"/>
  <c r="AB9" i="2"/>
  <c r="AD9" i="2" s="1"/>
  <c r="Y9" i="2"/>
  <c r="AA9" i="2" s="1"/>
  <c r="V9" i="2"/>
  <c r="X9" i="2" s="1"/>
  <c r="S9" i="2"/>
  <c r="U9" i="2" s="1"/>
  <c r="P9" i="2"/>
  <c r="R9" i="2" s="1"/>
  <c r="M9" i="2"/>
  <c r="O9" i="2" s="1"/>
  <c r="J9" i="2"/>
  <c r="L9" i="2" s="1"/>
  <c r="G9" i="2"/>
  <c r="BF8" i="2"/>
  <c r="BH8" i="2" s="1"/>
  <c r="BC8" i="2"/>
  <c r="BE8" i="2" s="1"/>
  <c r="AZ8" i="2"/>
  <c r="BB8" i="2" s="1"/>
  <c r="AW8" i="2"/>
  <c r="AY8" i="2" s="1"/>
  <c r="AT8" i="2"/>
  <c r="AV8" i="2" s="1"/>
  <c r="AQ8" i="2"/>
  <c r="AS8" i="2" s="1"/>
  <c r="AN8" i="2"/>
  <c r="AP8" i="2" s="1"/>
  <c r="AK8" i="2"/>
  <c r="AM8" i="2" s="1"/>
  <c r="AH8" i="2"/>
  <c r="AJ8" i="2" s="1"/>
  <c r="AE8" i="2"/>
  <c r="AG8" i="2" s="1"/>
  <c r="AB8" i="2"/>
  <c r="AD8" i="2" s="1"/>
  <c r="Y8" i="2"/>
  <c r="AA8" i="2" s="1"/>
  <c r="V8" i="2"/>
  <c r="X8" i="2" s="1"/>
  <c r="S8" i="2"/>
  <c r="U8" i="2" s="1"/>
  <c r="P8" i="2"/>
  <c r="R8" i="2" s="1"/>
  <c r="M8" i="2"/>
  <c r="O8" i="2" s="1"/>
  <c r="J8" i="2"/>
  <c r="L8" i="2" s="1"/>
  <c r="G8" i="2"/>
  <c r="BF7" i="2"/>
  <c r="BC7" i="2"/>
  <c r="BE7" i="2" s="1"/>
  <c r="AZ7" i="2"/>
  <c r="BB7" i="2" s="1"/>
  <c r="AW7" i="2"/>
  <c r="AY7" i="2" s="1"/>
  <c r="AT7" i="2"/>
  <c r="AV7" i="2" s="1"/>
  <c r="AQ7" i="2"/>
  <c r="AS7" i="2" s="1"/>
  <c r="AN7" i="2"/>
  <c r="AP7" i="2" s="1"/>
  <c r="AK7" i="2"/>
  <c r="AM7" i="2" s="1"/>
  <c r="AH7" i="2"/>
  <c r="AJ7" i="2" s="1"/>
  <c r="AE7" i="2"/>
  <c r="AG7" i="2" s="1"/>
  <c r="AB7" i="2"/>
  <c r="AD7" i="2" s="1"/>
  <c r="Y7" i="2"/>
  <c r="AA7" i="2" s="1"/>
  <c r="V7" i="2"/>
  <c r="X7" i="2" s="1"/>
  <c r="S7" i="2"/>
  <c r="U7" i="2" s="1"/>
  <c r="P7" i="2"/>
  <c r="R7" i="2" s="1"/>
  <c r="M7" i="2"/>
  <c r="O7" i="2" s="1"/>
  <c r="J7" i="2"/>
  <c r="L7" i="2" s="1"/>
  <c r="G7" i="2"/>
  <c r="BF6" i="2"/>
  <c r="BH6" i="2" s="1"/>
  <c r="BC6" i="2"/>
  <c r="BE6" i="2" s="1"/>
  <c r="AZ6" i="2"/>
  <c r="BB6" i="2" s="1"/>
  <c r="AW6" i="2"/>
  <c r="AY6" i="2" s="1"/>
  <c r="AT6" i="2"/>
  <c r="AV6" i="2" s="1"/>
  <c r="AQ6" i="2"/>
  <c r="AS6" i="2" s="1"/>
  <c r="AN6" i="2"/>
  <c r="AP6" i="2" s="1"/>
  <c r="AK6" i="2"/>
  <c r="AM6" i="2" s="1"/>
  <c r="AH6" i="2"/>
  <c r="AJ6" i="2" s="1"/>
  <c r="AE6" i="2"/>
  <c r="AG6" i="2" s="1"/>
  <c r="AB6" i="2"/>
  <c r="AD6" i="2" s="1"/>
  <c r="Y6" i="2"/>
  <c r="AA6" i="2" s="1"/>
  <c r="V6" i="2"/>
  <c r="X6" i="2" s="1"/>
  <c r="S6" i="2"/>
  <c r="U6" i="2" s="1"/>
  <c r="P6" i="2"/>
  <c r="R6" i="2" s="1"/>
  <c r="M6" i="2"/>
  <c r="O6" i="2" s="1"/>
  <c r="J6" i="2"/>
  <c r="L6" i="2" s="1"/>
  <c r="G6" i="2"/>
  <c r="BC5" i="2"/>
  <c r="BE5" i="2" s="1"/>
  <c r="AZ5" i="2"/>
  <c r="BB5" i="2" s="1"/>
  <c r="AW5" i="2"/>
  <c r="AY5" i="2" s="1"/>
  <c r="AT5" i="2"/>
  <c r="AV5" i="2" s="1"/>
  <c r="AQ5" i="2"/>
  <c r="AS5" i="2" s="1"/>
  <c r="AN5" i="2"/>
  <c r="AP5" i="2" s="1"/>
  <c r="AK5" i="2"/>
  <c r="AM5" i="2" s="1"/>
  <c r="AH5" i="2"/>
  <c r="AJ5" i="2" s="1"/>
  <c r="AE5" i="2"/>
  <c r="AG5" i="2" s="1"/>
  <c r="AB5" i="2"/>
  <c r="AD5" i="2" s="1"/>
  <c r="Y5" i="2"/>
  <c r="AA5" i="2" s="1"/>
  <c r="V5" i="2"/>
  <c r="X5" i="2" s="1"/>
  <c r="S5" i="2"/>
  <c r="U5" i="2" s="1"/>
  <c r="P5" i="2"/>
  <c r="R5" i="2" s="1"/>
  <c r="M5" i="2"/>
  <c r="O5" i="2" s="1"/>
  <c r="J5" i="2"/>
  <c r="L5" i="2" s="1"/>
  <c r="G5" i="2"/>
  <c r="CP2" i="2"/>
  <c r="CM2" i="2"/>
  <c r="CJ2" i="2"/>
  <c r="CG2" i="2"/>
  <c r="CD2" i="2"/>
  <c r="CA2" i="2"/>
  <c r="BX2" i="2"/>
  <c r="BU2" i="2"/>
  <c r="BR2" i="2"/>
  <c r="H2" i="2"/>
  <c r="E2" i="2"/>
  <c r="D5" i="2" l="1"/>
  <c r="CX2" i="2"/>
  <c r="D67" i="2"/>
  <c r="F67" i="2" s="1"/>
  <c r="D109" i="2"/>
  <c r="F109" i="2" s="1"/>
  <c r="D94" i="2"/>
  <c r="F94" i="2" s="1"/>
  <c r="D32" i="2"/>
  <c r="F32" i="2" s="1"/>
  <c r="D26" i="2"/>
  <c r="F26" i="2" s="1"/>
  <c r="D21" i="2"/>
  <c r="F21" i="2" s="1"/>
  <c r="I24" i="2"/>
  <c r="D24" i="2"/>
  <c r="F24" i="2" s="1"/>
  <c r="D30" i="2"/>
  <c r="F30" i="2" s="1"/>
  <c r="I41" i="2"/>
  <c r="D41" i="2"/>
  <c r="F41" i="2" s="1"/>
  <c r="D44" i="2"/>
  <c r="F44" i="2" s="1"/>
  <c r="D47" i="2"/>
  <c r="F47" i="2" s="1"/>
  <c r="I53" i="2"/>
  <c r="D53" i="2"/>
  <c r="F53" i="2" s="1"/>
  <c r="I56" i="2"/>
  <c r="D56" i="2"/>
  <c r="F56" i="2" s="1"/>
  <c r="I62" i="2"/>
  <c r="D62" i="2"/>
  <c r="F62" i="2" s="1"/>
  <c r="D76" i="2"/>
  <c r="F76" i="2" s="1"/>
  <c r="I82" i="2"/>
  <c r="D82" i="2"/>
  <c r="F82" i="2" s="1"/>
  <c r="I91" i="2"/>
  <c r="D91" i="2"/>
  <c r="F91" i="2" s="1"/>
  <c r="I19" i="2"/>
  <c r="D19" i="2"/>
  <c r="F19" i="2" s="1"/>
  <c r="I27" i="2"/>
  <c r="D27" i="2"/>
  <c r="F27" i="2" s="1"/>
  <c r="D33" i="2"/>
  <c r="F33" i="2" s="1"/>
  <c r="D50" i="2"/>
  <c r="F50" i="2" s="1"/>
  <c r="I59" i="2"/>
  <c r="D59" i="2"/>
  <c r="F59" i="2" s="1"/>
  <c r="I65" i="2"/>
  <c r="D65" i="2"/>
  <c r="F65" i="2" s="1"/>
  <c r="I68" i="2"/>
  <c r="D68" i="2"/>
  <c r="F68" i="2" s="1"/>
  <c r="D71" i="2"/>
  <c r="F71" i="2" s="1"/>
  <c r="D86" i="2"/>
  <c r="F86" i="2" s="1"/>
  <c r="D95" i="2"/>
  <c r="F95" i="2" s="1"/>
  <c r="D101" i="2"/>
  <c r="F101" i="2" s="1"/>
  <c r="I104" i="2"/>
  <c r="D104" i="2"/>
  <c r="F104" i="2" s="1"/>
  <c r="D107" i="2"/>
  <c r="F107" i="2" s="1"/>
  <c r="D113" i="2"/>
  <c r="F113" i="2" s="1"/>
  <c r="I8" i="2"/>
  <c r="D8" i="2"/>
  <c r="F8" i="2" s="1"/>
  <c r="I18" i="2"/>
  <c r="D18" i="2"/>
  <c r="F18" i="2" s="1"/>
  <c r="D7" i="2"/>
  <c r="F7" i="2" s="1"/>
  <c r="I10" i="2"/>
  <c r="D10" i="2"/>
  <c r="F10" i="2" s="1"/>
  <c r="I13" i="2"/>
  <c r="D13" i="2"/>
  <c r="F13" i="2" s="1"/>
  <c r="I16" i="2"/>
  <c r="D16" i="2"/>
  <c r="F16" i="2" s="1"/>
  <c r="I22" i="2"/>
  <c r="D22" i="2"/>
  <c r="F22" i="2" s="1"/>
  <c r="I36" i="2"/>
  <c r="D36" i="2"/>
  <c r="F36" i="2" s="1"/>
  <c r="D39" i="2"/>
  <c r="F39" i="2" s="1"/>
  <c r="I54" i="2"/>
  <c r="D54" i="2"/>
  <c r="F54" i="2" s="1"/>
  <c r="D74" i="2"/>
  <c r="F74" i="2" s="1"/>
  <c r="D77" i="2"/>
  <c r="F77" i="2" s="1"/>
  <c r="D80" i="2"/>
  <c r="F80" i="2" s="1"/>
  <c r="I89" i="2"/>
  <c r="D89" i="2"/>
  <c r="F89" i="2" s="1"/>
  <c r="D92" i="2"/>
  <c r="F92" i="2" s="1"/>
  <c r="D98" i="2"/>
  <c r="F98" i="2" s="1"/>
  <c r="D110" i="2"/>
  <c r="F110" i="2" s="1"/>
  <c r="D25" i="2"/>
  <c r="F25" i="2" s="1"/>
  <c r="I28" i="2"/>
  <c r="D28" i="2"/>
  <c r="F28" i="2" s="1"/>
  <c r="D31" i="2"/>
  <c r="F31" i="2" s="1"/>
  <c r="D42" i="2"/>
  <c r="F42" i="2" s="1"/>
  <c r="D45" i="2"/>
  <c r="F45" i="2" s="1"/>
  <c r="I48" i="2"/>
  <c r="D48" i="2"/>
  <c r="F48" i="2" s="1"/>
  <c r="D57" i="2"/>
  <c r="F57" i="2" s="1"/>
  <c r="D60" i="2"/>
  <c r="F60" i="2" s="1"/>
  <c r="D63" i="2"/>
  <c r="F63" i="2" s="1"/>
  <c r="D83" i="2"/>
  <c r="F83" i="2" s="1"/>
  <c r="D102" i="2"/>
  <c r="F102" i="2" s="1"/>
  <c r="I34" i="2"/>
  <c r="D34" i="2"/>
  <c r="F34" i="2" s="1"/>
  <c r="D51" i="2"/>
  <c r="F51" i="2" s="1"/>
  <c r="I66" i="2"/>
  <c r="D66" i="2"/>
  <c r="F66" i="2" s="1"/>
  <c r="D69" i="2"/>
  <c r="F69" i="2" s="1"/>
  <c r="I72" i="2"/>
  <c r="D72" i="2"/>
  <c r="F72" i="2" s="1"/>
  <c r="I78" i="2"/>
  <c r="D78" i="2"/>
  <c r="F78" i="2" s="1"/>
  <c r="D87" i="2"/>
  <c r="F87" i="2" s="1"/>
  <c r="I93" i="2"/>
  <c r="D93" i="2"/>
  <c r="F93" i="2" s="1"/>
  <c r="I96" i="2"/>
  <c r="D96" i="2"/>
  <c r="F96" i="2" s="1"/>
  <c r="D99" i="2"/>
  <c r="F99" i="2" s="1"/>
  <c r="I105" i="2"/>
  <c r="D105" i="2"/>
  <c r="F105" i="2" s="1"/>
  <c r="D111" i="2"/>
  <c r="F111" i="2" s="1"/>
  <c r="I114" i="2"/>
  <c r="D114" i="2"/>
  <c r="F114" i="2" s="1"/>
  <c r="D17" i="2"/>
  <c r="F17" i="2" s="1"/>
  <c r="I20" i="2"/>
  <c r="D20" i="2"/>
  <c r="F20" i="2" s="1"/>
  <c r="D23" i="2"/>
  <c r="F23" i="2" s="1"/>
  <c r="I37" i="2"/>
  <c r="D37" i="2"/>
  <c r="F37" i="2" s="1"/>
  <c r="I40" i="2"/>
  <c r="D40" i="2"/>
  <c r="F40" i="2" s="1"/>
  <c r="D46" i="2"/>
  <c r="F46" i="2" s="1"/>
  <c r="I55" i="2"/>
  <c r="D55" i="2"/>
  <c r="F55" i="2" s="1"/>
  <c r="D75" i="2"/>
  <c r="F75" i="2" s="1"/>
  <c r="I81" i="2"/>
  <c r="D81" i="2"/>
  <c r="F81" i="2" s="1"/>
  <c r="I84" i="2"/>
  <c r="D84" i="2"/>
  <c r="F84" i="2" s="1"/>
  <c r="D90" i="2"/>
  <c r="F90" i="2" s="1"/>
  <c r="D43" i="2"/>
  <c r="F43" i="2" s="1"/>
  <c r="I49" i="2"/>
  <c r="D49" i="2"/>
  <c r="F49" i="2" s="1"/>
  <c r="D52" i="2"/>
  <c r="F52" i="2" s="1"/>
  <c r="D58" i="2"/>
  <c r="F58" i="2" s="1"/>
  <c r="D61" i="2"/>
  <c r="F61" i="2" s="1"/>
  <c r="D64" i="2"/>
  <c r="F64" i="2" s="1"/>
  <c r="I70" i="2"/>
  <c r="D70" i="2"/>
  <c r="F70" i="2" s="1"/>
  <c r="D100" i="2"/>
  <c r="F100" i="2" s="1"/>
  <c r="D103" i="2"/>
  <c r="F103" i="2" s="1"/>
  <c r="I112" i="2"/>
  <c r="D112" i="2"/>
  <c r="F112" i="2" s="1"/>
  <c r="I115" i="2"/>
  <c r="D115" i="2"/>
  <c r="F115" i="2" s="1"/>
  <c r="D14" i="2"/>
  <c r="F14" i="2" s="1"/>
  <c r="D11" i="2"/>
  <c r="F11" i="2" s="1"/>
  <c r="I29" i="2"/>
  <c r="D29" i="2"/>
  <c r="F29" i="2" s="1"/>
  <c r="D6" i="2"/>
  <c r="I9" i="2"/>
  <c r="D9" i="2"/>
  <c r="F9" i="2" s="1"/>
  <c r="I12" i="2"/>
  <c r="D12" i="2"/>
  <c r="F12" i="2" s="1"/>
  <c r="I15" i="2"/>
  <c r="D15" i="2"/>
  <c r="F15" i="2" s="1"/>
  <c r="I35" i="2"/>
  <c r="D35" i="2"/>
  <c r="F35" i="2" s="1"/>
  <c r="I38" i="2"/>
  <c r="D38" i="2"/>
  <c r="F38" i="2" s="1"/>
  <c r="D73" i="2"/>
  <c r="F73" i="2" s="1"/>
  <c r="D79" i="2"/>
  <c r="F79" i="2" s="1"/>
  <c r="D85" i="2"/>
  <c r="F85" i="2" s="1"/>
  <c r="D88" i="2"/>
  <c r="F88" i="2" s="1"/>
  <c r="D97" i="2"/>
  <c r="F97" i="2" s="1"/>
  <c r="I106" i="2"/>
  <c r="D106" i="2"/>
  <c r="F106" i="2" s="1"/>
  <c r="I110" i="2"/>
  <c r="I86" i="2"/>
  <c r="I113" i="2"/>
  <c r="I26" i="2"/>
  <c r="I6" i="2"/>
  <c r="I14" i="2"/>
  <c r="I43" i="2"/>
  <c r="I45" i="2"/>
  <c r="I47" i="2"/>
  <c r="I30" i="2"/>
  <c r="I32" i="2"/>
  <c r="I58" i="2"/>
  <c r="I61" i="2"/>
  <c r="I42" i="2"/>
  <c r="I44" i="2"/>
  <c r="I46" i="2"/>
  <c r="I51" i="2"/>
  <c r="I52" i="2"/>
  <c r="BH40" i="2"/>
  <c r="I7" i="2"/>
  <c r="I31" i="2"/>
  <c r="I33" i="2"/>
  <c r="I5" i="2"/>
  <c r="I11" i="2"/>
  <c r="I17" i="2"/>
  <c r="I21" i="2"/>
  <c r="I23" i="2"/>
  <c r="I39" i="2"/>
  <c r="I50" i="2"/>
  <c r="I57" i="2"/>
  <c r="I25" i="2"/>
  <c r="I60" i="2"/>
  <c r="I88" i="2"/>
  <c r="I94" i="2"/>
  <c r="I63" i="2"/>
  <c r="BH72" i="2"/>
  <c r="I74" i="2"/>
  <c r="I76" i="2"/>
  <c r="I80" i="2"/>
  <c r="I92" i="2"/>
  <c r="BH88" i="2"/>
  <c r="I99" i="2"/>
  <c r="I67" i="2"/>
  <c r="I69" i="2"/>
  <c r="I71" i="2"/>
  <c r="I98" i="2"/>
  <c r="I85" i="2"/>
  <c r="I87" i="2"/>
  <c r="I95" i="2"/>
  <c r="I97" i="2"/>
  <c r="I100" i="2"/>
  <c r="I101" i="2"/>
  <c r="I111" i="2"/>
  <c r="I64" i="2"/>
  <c r="I73" i="2"/>
  <c r="I75" i="2"/>
  <c r="I77" i="2"/>
  <c r="I79" i="2"/>
  <c r="I83" i="2"/>
  <c r="I90" i="2"/>
  <c r="I103" i="2"/>
  <c r="I107" i="2"/>
  <c r="I109" i="2"/>
  <c r="BK98" i="2"/>
  <c r="I102" i="2"/>
  <c r="BK111" i="2"/>
  <c r="AH2" i="2"/>
  <c r="BQ69" i="2"/>
  <c r="BQ21" i="2"/>
  <c r="AT2" i="2"/>
  <c r="J2" i="2"/>
  <c r="V2" i="2"/>
  <c r="BE108" i="2"/>
  <c r="BE2" i="2" s="1"/>
  <c r="BC2" i="2"/>
  <c r="L108" i="2"/>
  <c r="L2" i="2" s="1"/>
  <c r="X108" i="2"/>
  <c r="X2" i="2" s="1"/>
  <c r="AJ108" i="2"/>
  <c r="AJ2" i="2" s="1"/>
  <c r="AV108" i="2"/>
  <c r="AV2" i="2" s="1"/>
  <c r="M108" i="2"/>
  <c r="Y108" i="2"/>
  <c r="AK108" i="2"/>
  <c r="AW108" i="2"/>
  <c r="P108" i="2"/>
  <c r="AB108" i="2"/>
  <c r="AN108" i="2"/>
  <c r="AZ108" i="2"/>
  <c r="G108" i="2"/>
  <c r="S108" i="2"/>
  <c r="AE108" i="2"/>
  <c r="AQ108" i="2"/>
  <c r="BN89" i="2"/>
  <c r="BN111" i="2"/>
  <c r="BN95" i="2"/>
  <c r="BN63" i="2"/>
  <c r="BN47" i="2"/>
  <c r="BL2" i="2"/>
  <c r="BI2" i="2"/>
  <c r="BH9" i="2"/>
  <c r="BH15" i="2"/>
  <c r="BH32" i="2"/>
  <c r="BH38" i="2"/>
  <c r="BH74" i="2"/>
  <c r="BH84" i="2"/>
  <c r="BH98" i="2"/>
  <c r="BH112" i="2"/>
  <c r="BH60" i="2"/>
  <c r="BH80" i="2"/>
  <c r="BH11" i="2"/>
  <c r="BH24" i="2"/>
  <c r="BH27" i="2"/>
  <c r="BH7" i="2"/>
  <c r="BH23" i="2"/>
  <c r="BH94" i="2"/>
  <c r="BH22" i="2"/>
  <c r="BH34" i="2"/>
  <c r="BH39" i="2"/>
  <c r="BH97" i="2"/>
  <c r="BH5" i="2"/>
  <c r="BH13" i="2"/>
  <c r="BF2" i="2"/>
  <c r="BH30" i="2"/>
  <c r="BH42" i="2"/>
  <c r="BH51" i="2"/>
  <c r="BH59" i="2"/>
  <c r="BH67" i="2"/>
  <c r="BH75" i="2"/>
  <c r="BH83" i="2"/>
  <c r="BH91" i="2"/>
  <c r="BH99" i="2"/>
  <c r="BH107" i="2"/>
  <c r="BH115" i="2"/>
  <c r="BH105" i="2"/>
  <c r="BH113" i="2"/>
  <c r="F6" i="2" l="1"/>
  <c r="F5" i="2"/>
  <c r="D108" i="2"/>
  <c r="F108" i="2" s="1"/>
  <c r="O108" i="2"/>
  <c r="O2" i="2" s="1"/>
  <c r="M2" i="2"/>
  <c r="AP108" i="2"/>
  <c r="AP2" i="2" s="1"/>
  <c r="AN2" i="2"/>
  <c r="BB108" i="2"/>
  <c r="BB2" i="2" s="1"/>
  <c r="AZ2" i="2"/>
  <c r="AB2" i="2"/>
  <c r="AD108" i="2"/>
  <c r="AD2" i="2" s="1"/>
  <c r="I108" i="2"/>
  <c r="I2" i="2" s="1"/>
  <c r="G2" i="2"/>
  <c r="AS108" i="2"/>
  <c r="AS2" i="2" s="1"/>
  <c r="AQ2" i="2"/>
  <c r="R108" i="2"/>
  <c r="R2" i="2" s="1"/>
  <c r="P2" i="2"/>
  <c r="Y2" i="2"/>
  <c r="AA108" i="2"/>
  <c r="AA2" i="2" s="1"/>
  <c r="AG108" i="2"/>
  <c r="AG2" i="2" s="1"/>
  <c r="AE2" i="2"/>
  <c r="BK108" i="2"/>
  <c r="U108" i="2"/>
  <c r="U2" i="2" s="1"/>
  <c r="S2" i="2"/>
  <c r="AW2" i="2"/>
  <c r="AY108" i="2"/>
  <c r="AY2" i="2" s="1"/>
  <c r="AK2" i="2"/>
  <c r="AM108" i="2"/>
  <c r="AM2" i="2" s="1"/>
  <c r="BN2" i="2"/>
  <c r="BW2" i="2"/>
  <c r="BH2" i="2"/>
  <c r="D2" i="2" l="1"/>
  <c r="F2" i="2"/>
  <c r="C3" i="36" s="1"/>
  <c r="BK2" i="2"/>
  <c r="BT2" i="2"/>
  <c r="CF2" i="2"/>
  <c r="CO2" i="2"/>
  <c r="CC2" i="2"/>
  <c r="CL2" i="2" l="1"/>
  <c r="CU2" i="2"/>
  <c r="BQ2" i="2"/>
  <c r="BO2" i="2"/>
  <c r="H8" i="39" l="1"/>
  <c r="H10" i="39" s="1"/>
  <c r="D3" i="36"/>
  <c r="BZ2" i="2"/>
  <c r="CR2" i="2" l="1"/>
  <c r="CI2" i="2"/>
  <c r="C14" i="36" l="1"/>
  <c r="H4" i="36" s="1"/>
  <c r="H5" i="36" s="1"/>
  <c r="H11" i="36" s="1"/>
  <c r="H13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C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C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C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AA2BAACE-32DA-4332-B411-9E7446EBC99B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E73DC58B-5A60-485E-B192-B475D2F475B1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7C88A3D0-B21B-4A68-BE45-6F40A83D37ED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<sst xmlns="http://schemas.openxmlformats.org/spreadsheetml/2006/main" count="125899" uniqueCount="16980">
  <si>
    <t>รหัสสินค้า</t>
  </si>
  <si>
    <t>สินค้า</t>
  </si>
  <si>
    <t>ราคา</t>
  </si>
  <si>
    <t>จำนวน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</si>
  <si>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</si>
  <si>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</si>
  <si>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</si>
  <si>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</si>
  <si>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</si>
  <si>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</si>
  <si>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</si>
  <si>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</si>
  <si>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</si>
  <si>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</si>
  <si>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</si>
  <si>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</si>
  <si>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</si>
  <si>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หมายเหตุ</t>
  </si>
  <si>
    <t>เลขพัสดุ</t>
  </si>
  <si>
    <t>วันที่สร้าง</t>
  </si>
  <si>
    <t>1114503</t>
  </si>
  <si>
    <t>ครีมฮอร์นไส้เนยสด (ครีมฮอร์นช็อกโกแลต  1กล่อง6ชิ้น)</t>
  </si>
  <si>
    <t>ร้านที่2</t>
  </si>
  <si>
    <t>-</t>
  </si>
  <si>
    <t/>
  </si>
  <si>
    <t>J&amp;T COD</t>
  </si>
  <si>
    <t>Tiktok</t>
  </si>
  <si>
    <t>จ่ายทีหลัง / COD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</si>
  <si>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</si>
  <si>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</si>
  <si>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</si>
  <si>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</si>
  <si>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Flash Express Thailand</t>
  </si>
  <si>
    <t>tiktok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</si>
  <si>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</si>
  <si>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</si>
  <si>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</si>
  <si>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</si>
  <si>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</si>
  <si>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</si>
  <si>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</si>
  <si>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</si>
  <si>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</si>
  <si>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</si>
  <si>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</si>
  <si>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</si>
  <si>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</si>
  <si>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ร้านที่1</t>
  </si>
  <si>
    <t>Kerry_dropoff</t>
  </si>
  <si>
    <t>Lazada</t>
  </si>
  <si>
    <t>lazada</t>
  </si>
  <si>
    <t>1200001</t>
  </si>
  <si>
    <t>คอนเฟล็ก</t>
  </si>
  <si>
    <t>Flash Express</t>
  </si>
  <si>
    <t>Shopee</t>
  </si>
  <si>
    <t>shopee</t>
  </si>
  <si>
    <t>ชิฟฟ่อนไม่มีไส้ แบบกล่อง8ชิ้น รวมรส (รวมรส)</t>
  </si>
  <si>
    <t>ชัยภูมิ</t>
  </si>
  <si>
    <t>J&amp;T Express</t>
  </si>
  <si>
    <t>1112017</t>
  </si>
  <si>
    <t>เค้กเบาหวิวเล็ก 1กล่องขนาด 100 กรัม (ตาลหอม)</t>
  </si>
  <si>
    <t>นครศรีธรรมราช</t>
  </si>
  <si>
    <t>เทศบาลนครนครศรีธรรมราช</t>
  </si>
  <si>
    <t>SPX Express</t>
  </si>
  <si>
    <t>กาฬสินธุ์</t>
  </si>
  <si>
    <t>ปทุมธานี</t>
  </si>
  <si>
    <t>1111083-B</t>
  </si>
  <si>
    <t>ชิฟฟ่อนสอดไส้ 1 ชิ้น ชิฟฟ่อนเค้ก เลือกรสชาติได้ (เมล่อน)</t>
  </si>
  <si>
    <t>18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</si>
  <si>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</si>
  <si>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</si>
  <si>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</si>
  <si>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</si>
  <si>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</si>
  <si>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</si>
  <si>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</si>
  <si>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</si>
  <si>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</si>
  <si>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</si>
  <si>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</si>
  <si>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</si>
  <si>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</si>
  <si>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</si>
  <si>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</si>
  <si>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</si>
  <si>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</si>
  <si>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</si>
  <si>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ร้อยเอ็ด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</si>
  <si>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</si>
  <si>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</si>
  <si>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</si>
  <si>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</si>
  <si>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</si>
  <si>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</si>
  <si>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</si>
  <si>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</si>
  <si>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</si>
  <si>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</si>
  <si>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</si>
  <si>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</si>
  <si>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</si>
  <si>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</si>
  <si>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</si>
  <si>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</si>
  <si>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</si>
  <si>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</si>
  <si>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</si>
  <si>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</si>
  <si>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</si>
  <si>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</si>
  <si>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</si>
  <si>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</si>
  <si>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</si>
  <si>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</si>
  <si>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</si>
  <si>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</si>
  <si>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</si>
  <si>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</si>
  <si>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</si>
  <si>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</si>
  <si>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</si>
  <si>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</si>
  <si>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</si>
  <si>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</si>
  <si>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</si>
  <si>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</si>
  <si>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</si>
  <si>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</si>
  <si>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</si>
  <si>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</si>
  <si>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</si>
  <si>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</si>
  <si>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</si>
  <si>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</si>
  <si>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</si>
  <si>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</si>
  <si>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</si>
  <si>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</si>
  <si>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</si>
  <si>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</si>
  <si>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</si>
  <si>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</si>
  <si>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</si>
  <si>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</si>
  <si>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</si>
  <si>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</si>
  <si>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</si>
  <si>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</si>
  <si>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</si>
  <si>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</si>
  <si>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</si>
  <si>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</si>
  <si>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</si>
  <si>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</si>
  <si>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</si>
  <si>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</si>
  <si>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</si>
  <si>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</si>
  <si>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</si>
  <si>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</si>
  <si>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</si>
  <si>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</si>
  <si>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</si>
  <si>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21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</si>
  <si>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</si>
  <si>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</si>
  <si>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</si>
  <si>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</si>
  <si>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</si>
  <si>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</si>
  <si>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</si>
  <si>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</si>
  <si>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</si>
  <si>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</si>
  <si>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</si>
  <si>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</si>
  <si>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</si>
  <si>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</si>
  <si>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</si>
  <si>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</si>
  <si>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</si>
  <si>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</si>
  <si>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</si>
  <si>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</si>
  <si>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</si>
  <si>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</si>
  <si>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</si>
  <si>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</si>
  <si>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</si>
  <si>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</si>
  <si>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</si>
  <si>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</si>
  <si>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</si>
  <si>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</si>
  <si>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</si>
  <si>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</si>
  <si>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</si>
  <si>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</si>
  <si>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</si>
  <si>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</si>
  <si>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</si>
  <si>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</si>
  <si>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</si>
  <si>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</si>
  <si>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</si>
  <si>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</si>
  <si>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</si>
  <si>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</si>
  <si>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</si>
  <si>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</si>
  <si>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</si>
  <si>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</si>
  <si>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</si>
  <si>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</si>
  <si>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</si>
  <si>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</si>
  <si>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</si>
  <si>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</si>
  <si>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</si>
  <si>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</si>
  <si>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</si>
  <si>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</si>
  <si>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</si>
  <si>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</si>
  <si>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</si>
  <si>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</si>
  <si>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</si>
  <si>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</si>
  <si>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</si>
  <si>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</si>
  <si>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</si>
  <si>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</si>
  <si>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</si>
  <si>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</si>
  <si>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</si>
  <si>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</si>
  <si>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</si>
  <si>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</si>
  <si>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</si>
  <si>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</si>
  <si>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</si>
  <si>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</si>
  <si>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</si>
  <si>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</si>
  <si>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</si>
  <si>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</si>
  <si>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</si>
  <si>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</si>
  <si>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</si>
  <si>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</si>
  <si>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</si>
  <si>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</si>
  <si>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</si>
  <si>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</si>
  <si>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</si>
  <si>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</si>
  <si>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</si>
  <si>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</si>
  <si>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</si>
  <si>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</si>
  <si>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</si>
  <si>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</si>
  <si>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</si>
  <si>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</si>
  <si>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</si>
  <si>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</si>
  <si>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</si>
  <si>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</si>
  <si>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</si>
  <si>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</si>
  <si>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</si>
  <si>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</si>
  <si>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</si>
  <si>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</si>
  <si>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</si>
  <si>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</si>
  <si>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</si>
  <si>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</si>
  <si>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</si>
  <si>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</si>
  <si>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</si>
  <si>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</si>
  <si>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</si>
  <si>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</si>
  <si>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</si>
  <si>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</si>
  <si>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</si>
  <si>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</si>
  <si>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</si>
  <si>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</si>
  <si>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</si>
  <si>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</si>
  <si>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</si>
  <si>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</si>
  <si>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</si>
  <si>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</si>
  <si>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</si>
  <si>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</si>
  <si>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</si>
  <si>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</si>
  <si>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</si>
  <si>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</si>
  <si>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นครราชสีมา</t>
  </si>
  <si>
    <t>ชลบุรี</t>
  </si>
  <si>
    <t>สุโขทัย</t>
  </si>
  <si>
    <t>ขอนแก่น</t>
  </si>
  <si>
    <t>กรุงเทพฯ</t>
  </si>
  <si>
    <t>Flash Express Thailand COD</t>
  </si>
  <si>
    <t>แพร่</t>
  </si>
  <si>
    <t>กรุงเทพมหานคร</t>
  </si>
  <si>
    <t>สุราษฎร์ธานี</t>
  </si>
  <si>
    <t>นนทบุรี</t>
  </si>
  <si>
    <t>ลำปาง</t>
  </si>
  <si>
    <t>เพชรบูรณ์</t>
  </si>
  <si>
    <t>เพชรบุรี</t>
  </si>
  <si>
    <t>ราชบุรี</t>
  </si>
  <si>
    <t>ประจวบคีรีขันธ์</t>
  </si>
  <si>
    <t>อุดรธานี</t>
  </si>
  <si>
    <t>ระยอง</t>
  </si>
  <si>
    <t>นครปฐม</t>
  </si>
  <si>
    <t>บึงกาฬ</t>
  </si>
  <si>
    <t>กระบี่</t>
  </si>
  <si>
    <t>กำแพงเพชร</t>
  </si>
  <si>
    <t>นครสวรรค์</t>
  </si>
  <si>
    <t>สมุทรสงคราม</t>
  </si>
  <si>
    <t>สงขลา</t>
  </si>
  <si>
    <t>เทศบาลนครพิษณุโลก</t>
  </si>
  <si>
    <t>สกลนคร</t>
  </si>
  <si>
    <t>สุพรรณบุรี</t>
  </si>
  <si>
    <t>สมุทรปราการ</t>
  </si>
  <si>
    <t>สมุทรสาคร</t>
  </si>
  <si>
    <t>พิจิตร</t>
  </si>
  <si>
    <t>มหาสารคาม</t>
  </si>
  <si>
    <t>เชียงราย</t>
  </si>
  <si>
    <t>พระนครศรีอยุธยา</t>
  </si>
  <si>
    <t>บุรีรัมย์</t>
  </si>
  <si>
    <t>เทศบาลนครนครปฐม</t>
  </si>
  <si>
    <t>ชุมพร</t>
  </si>
  <si>
    <t>ศรีสะเกษ</t>
  </si>
  <si>
    <t>ขนมปังปอนด์ 1 แถว 20 แผ่น ขนมปังแถว ขนมปัง เก็บได้ 7-10 วัน 11 มิล</t>
  </si>
  <si>
    <t>ปัตตานี</t>
  </si>
  <si>
    <t>ลพบุรี</t>
  </si>
  <si>
    <t>ระนอง</t>
  </si>
  <si>
    <t>นครนายก</t>
  </si>
  <si>
    <t>น่าน</t>
  </si>
  <si>
    <t>สระแก้ว</t>
  </si>
  <si>
    <t>ฉะเชิงเทรา</t>
  </si>
  <si>
    <t>96</t>
  </si>
  <si>
    <t>70110</t>
  </si>
  <si>
    <t>นครพนม</t>
  </si>
  <si>
    <t>98</t>
  </si>
  <si>
    <t>เลย</t>
  </si>
  <si>
    <t>ตรัง</t>
  </si>
  <si>
    <t>อุทัยธานี</t>
  </si>
  <si>
    <t>ยโสธร</t>
  </si>
  <si>
    <t>65</t>
  </si>
  <si>
    <t>เทศบาลนครสุราษฎร์ธานี</t>
  </si>
  <si>
    <t>เชียงใหม่</t>
  </si>
  <si>
    <t>เทศบาลนครนครสวรรค์</t>
  </si>
  <si>
    <t>หนองคาย</t>
  </si>
  <si>
    <t>เ**</t>
  </si>
  <si>
    <t>พังงา</t>
  </si>
  <si>
    <t>อ่างทอง</t>
  </si>
  <si>
    <t>13160</t>
  </si>
  <si>
    <t>อ******ง</t>
  </si>
  <si>
    <t>สตูล</t>
  </si>
  <si>
    <t>อ***รา</t>
  </si>
  <si>
    <t>ส******)</t>
  </si>
  <si>
    <t>น***ี</t>
  </si>
  <si>
    <t>น******ง</t>
  </si>
  <si>
    <t>79</t>
  </si>
  <si>
    <t>ภ******ย</t>
  </si>
  <si>
    <t>66</t>
  </si>
  <si>
    <t>จังหวัดน่าน</t>
  </si>
  <si>
    <t>10250</t>
  </si>
  <si>
    <t>10110</t>
  </si>
  <si>
    <t>ร******น</t>
  </si>
  <si>
    <t>93160</t>
  </si>
  <si>
    <t>น***ยุพเรศ ส***กุลวิวัฒน์</t>
  </si>
  <si>
    <t>74130</t>
  </si>
  <si>
    <t>56120</t>
  </si>
  <si>
    <t>ว******)</t>
  </si>
  <si>
    <t>12140</t>
  </si>
  <si>
    <t>91</t>
  </si>
  <si>
    <t>ร้านที่9</t>
  </si>
  <si>
    <t>15190</t>
  </si>
  <si>
    <t>ส***า ไ***ัลย์</t>
  </si>
  <si>
    <t>ณ***ุฒิ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</si>
  <si>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</si>
  <si>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</si>
  <si>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</si>
  <si>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</si>
  <si>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</si>
  <si>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</si>
  <si>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</si>
  <si>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</si>
  <si>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</si>
  <si>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</si>
  <si>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</si>
  <si>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</si>
  <si>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</si>
  <si>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</si>
  <si>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</si>
  <si>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</si>
  <si>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</si>
  <si>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</si>
  <si>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</si>
  <si>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</si>
  <si>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</si>
  <si>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</si>
  <si>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</si>
  <si>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</si>
  <si>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</si>
  <si>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</si>
  <si>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</si>
  <si>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</si>
  <si>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</si>
  <si>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</si>
  <si>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</si>
  <si>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</si>
  <si>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</si>
  <si>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</si>
  <si>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</si>
  <si>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</si>
  <si>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</si>
  <si>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</si>
  <si>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</si>
  <si>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</si>
  <si>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</si>
  <si>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</si>
  <si>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</si>
  <si>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</si>
  <si>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</si>
  <si>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</si>
  <si>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</si>
  <si>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</si>
  <si>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</si>
  <si>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</si>
  <si>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</si>
  <si>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</si>
  <si>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</si>
  <si>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</si>
  <si>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</si>
  <si>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</si>
  <si>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</si>
  <si>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</si>
  <si>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</si>
  <si>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</si>
  <si>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</si>
  <si>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</si>
  <si>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</si>
  <si>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</si>
  <si>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</si>
  <si>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</si>
  <si>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</si>
  <si>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</si>
  <si>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</si>
  <si>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</si>
  <si>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</si>
  <si>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</si>
  <si>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</si>
  <si>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</si>
  <si>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</si>
  <si>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</si>
  <si>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</si>
  <si>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</si>
  <si>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</si>
  <si>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</si>
  <si>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</si>
  <si>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</si>
  <si>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</si>
  <si>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</si>
  <si>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</si>
  <si>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</si>
  <si>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</si>
  <si>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</si>
  <si>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</si>
  <si>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</si>
  <si>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</si>
  <si>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</si>
  <si>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</si>
  <si>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</si>
  <si>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</si>
  <si>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</si>
  <si>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</si>
  <si>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</si>
  <si>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</si>
  <si>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</si>
  <si>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</si>
  <si>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</si>
  <si>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</si>
  <si>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</si>
  <si>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</si>
  <si>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</si>
  <si>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</si>
  <si>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</si>
  <si>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</si>
  <si>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</si>
  <si>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</si>
  <si>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</si>
  <si>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</si>
  <si>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</si>
  <si>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</si>
  <si>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</si>
  <si>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</si>
  <si>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</si>
  <si>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</si>
  <si>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</si>
  <si>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</si>
  <si>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</si>
  <si>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</si>
  <si>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</si>
  <si>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</si>
  <si>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</si>
  <si>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</si>
  <si>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</si>
  <si>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</si>
  <si>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</si>
  <si>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</si>
  <si>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</si>
  <si>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</si>
  <si>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</si>
  <si>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</si>
  <si>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</si>
  <si>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</si>
  <si>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</si>
  <si>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</si>
  <si>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</si>
  <si>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</si>
  <si>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</si>
  <si>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</si>
  <si>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</si>
  <si>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</si>
  <si>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</si>
  <si>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</si>
  <si>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</si>
  <si>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</si>
  <si>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</si>
  <si>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</si>
  <si>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</si>
  <si>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</si>
  <si>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</si>
  <si>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</si>
  <si>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</si>
  <si>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</si>
  <si>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</si>
  <si>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</si>
  <si>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</si>
  <si>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</si>
  <si>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</si>
  <si>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</si>
  <si>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</si>
  <si>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</si>
  <si>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</si>
  <si>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</si>
  <si>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</si>
  <si>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</si>
  <si>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</si>
  <si>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</si>
  <si>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</si>
  <si>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</si>
  <si>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</si>
  <si>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</si>
  <si>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</si>
  <si>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</si>
  <si>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</si>
  <si>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</si>
  <si>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</si>
  <si>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</si>
  <si>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</si>
  <si>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</si>
  <si>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</si>
  <si>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</si>
  <si>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</si>
  <si>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</si>
  <si>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</si>
  <si>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</si>
  <si>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</si>
  <si>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</si>
  <si>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</si>
  <si>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</si>
  <si>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</si>
  <si>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</si>
  <si>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</si>
  <si>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</si>
  <si>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</si>
  <si>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</si>
  <si>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</si>
  <si>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</si>
  <si>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</si>
  <si>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</si>
  <si>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</si>
  <si>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</si>
  <si>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</si>
  <si>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</si>
  <si>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</si>
  <si>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</si>
  <si>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</si>
  <si>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</si>
  <si>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</si>
  <si>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</si>
  <si>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</si>
  <si>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</si>
  <si>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</si>
  <si>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</si>
  <si>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</si>
  <si>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</si>
  <si>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</si>
  <si>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</si>
  <si>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</si>
  <si>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</si>
  <si>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</si>
  <si>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</si>
  <si>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</si>
  <si>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</si>
  <si>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</si>
  <si>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</si>
  <si>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</si>
  <si>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</si>
  <si>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</si>
  <si>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</si>
  <si>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</si>
  <si>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</si>
  <si>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</si>
  <si>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</si>
  <si>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</si>
  <si>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</si>
  <si>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</si>
  <si>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</si>
  <si>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เซตวันที่ 1-31/1/2568</t>
  </si>
  <si>
    <t>เดือนมกราคม</t>
  </si>
  <si>
    <t>ร้านที่4</t>
  </si>
  <si>
    <t>99</t>
  </si>
  <si>
    <t>พัทลุง</t>
  </si>
  <si>
    <t>EMS COD</t>
  </si>
  <si>
    <t>facebook</t>
  </si>
  <si>
    <t>กสิกร</t>
  </si>
  <si>
    <t>39</t>
  </si>
  <si>
    <t>Bangkok</t>
  </si>
  <si>
    <t>พิษณุโลก</t>
  </si>
  <si>
    <t>ชิฟฟ่อนรวมรส ยอดฮิต 1 กล่องมี 8 ชิ้น มัลเบอรี่ ชีสเค้ก เมล่อน น้ำผึ้ง (main)</t>
  </si>
  <si>
    <t>ร******ช</t>
  </si>
  <si>
    <t>******ินทร์ จ. พัทลุง 93000 ตำบลชุมพล อำเภอศรีนครินทร์ จังหวัดพัทลุง 93000</t>
  </si>
  <si>
    <t>93000</t>
  </si>
  <si>
    <t>10210</t>
  </si>
  <si>
    <t>น******า</t>
  </si>
  <si>
    <t>ว******์</t>
  </si>
  <si>
    <t>ร้านที่8</t>
  </si>
  <si>
    <t>ร้านที่10</t>
  </si>
  <si>
    <t>22</t>
  </si>
  <si>
    <t>อุบลราชธานี</t>
  </si>
  <si>
    <t>89</t>
  </si>
  <si>
    <t>12120</t>
  </si>
  <si>
    <t>ตาก</t>
  </si>
  <si>
    <t>62</t>
  </si>
  <si>
    <t>สิงห์บุรี</t>
  </si>
  <si>
    <t>73</t>
  </si>
  <si>
    <t>ป้ายชื่อแถว</t>
  </si>
  <si>
    <t>ผลรวมทั้งหมด</t>
  </si>
  <si>
    <t>ผลรวม ของ จำนวน</t>
  </si>
  <si>
    <t>17000</t>
  </si>
  <si>
    <t>32</t>
  </si>
  <si>
    <t>86110</t>
  </si>
  <si>
    <t>10140</t>
  </si>
  <si>
    <t>ส******ย</t>
  </si>
  <si>
    <t>13000</t>
  </si>
  <si>
    <t>55</t>
  </si>
  <si>
    <t>77</t>
  </si>
  <si>
    <t>71000</t>
  </si>
  <si>
    <t>77000</t>
  </si>
  <si>
    <t>1112011-B</t>
  </si>
  <si>
    <t>เค้กเบาหวิวเล็ก 1กล่องขนาด 100 กรัม  หอม นุ่ม สดใหม่ ของฝากปีใหม่</t>
  </si>
  <si>
    <t>46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</si>
  <si>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</si>
  <si>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</si>
  <si>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</si>
  <si>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</si>
  <si>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</si>
  <si>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</si>
  <si>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42120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</si>
  <si>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</si>
  <si>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</si>
  <si>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</si>
  <si>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</si>
  <si>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</si>
  <si>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</si>
  <si>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</si>
  <si>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</si>
  <si>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</si>
  <si>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</si>
  <si>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</si>
  <si>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ชิฟฟ่อนรวมรสยอดฮิต 1กล่องมี8ชิ้น รส เมล่อน ชีสเค้ก น้ำผึ้ง มัลเบอร์รี่ เก็บได้ 10 วัน</t>
  </si>
  <si>
    <t>26110</t>
  </si>
  <si>
    <t>ส***ย ส***ภิรมณ์</t>
  </si>
  <si>
    <t>น******ร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</si>
  <si>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</si>
  <si>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</si>
  <si>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</si>
  <si>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</si>
  <si>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20000</t>
  </si>
  <si>
    <t>ณ******ย</t>
  </si>
  <si>
    <t>32000</t>
  </si>
  <si>
    <t>คละ</t>
  </si>
  <si>
    <t>ครีมฮอร์นไส้เนยสด (ครีมฮอร์น คละรส)</t>
  </si>
  <si>
    <t>25110</t>
  </si>
  <si>
    <t>18140</t>
  </si>
  <si>
    <t>30000</t>
  </si>
  <si>
    <t>10290</t>
  </si>
  <si>
    <t>66000</t>
  </si>
  <si>
    <t>คละของแถม</t>
  </si>
  <si>
    <t>ของแถมสินค้าเซต</t>
  </si>
  <si>
    <t>raweewan5499@gmail.com</t>
  </si>
  <si>
    <t>แ***ม น***บุบผา</t>
  </si>
  <si>
    <t>15</t>
  </si>
  <si>
    <t>ส***มล ไ***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</si>
  <si>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</si>
  <si>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อ***รัตน์ ห***อินทร์</t>
  </si>
  <si>
    <t>94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</si>
  <si>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</si>
  <si>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</si>
  <si>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น******)</t>
  </si>
  <si>
    <t>ส***ิพงศ์ ภ***ีไทย</t>
  </si>
  <si>
    <t>34170</t>
  </si>
  <si>
    <t>33120</t>
  </si>
  <si>
    <t>****** ต.ดอนหัวฬ่อ ตำบลดอนหัวฬ่อ อำเภอเมืองชลบุรี จังหวัดชลบุรี 20000</t>
  </si>
  <si>
    <t>10200</t>
  </si>
  <si>
    <t>05</t>
  </si>
  <si>
    <t>พายสับปะรด แบบกล่อง 4 ชิ้น วรรณวนัช (เก็บไว้ได้ 60 วัน)</t>
  </si>
  <si>
    <t>47210</t>
  </si>
  <si>
    <t>ร้านที่7</t>
  </si>
  <si>
    <t>ทิพวรรณ นกพัฒน์</t>
  </si>
  <si>
    <t>1 หมู่ 8 ซอยประชาอุทิศ 15 เขตราษฎร์บูรณะ กทมฺ                                            ราษฎร์บูรณะ
ราษฎร์บูรณะ/ Rat Buranaกรุงเทพมหานคร/ Bangkok
10140</t>
  </si>
  <si>
    <t>660979515353</t>
  </si>
  <si>
    <t>ศ******ี</t>
  </si>
  <si>
    <t>44150</t>
  </si>
  <si>
    <t>เ******า</t>
  </si>
  <si>
    <t>ป******2</t>
  </si>
  <si>
    <t>******สวนพลู, อำเภอพระนครศรีอยุธยา ตำบลกะมัง อำเภอพระนครศรีอยุธยา จังหวัดพระนครศรีอยุธยา 13000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</si>
  <si>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</si>
  <si>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</si>
  <si>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ต***ุคนธ์ แ***ุข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</si>
  <si>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</si>
  <si>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</si>
  <si>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น***าวพัชรินทร์ ใ***ญ</t>
  </si>
  <si>
    <t>บ** แ***ี้</t>
  </si>
  <si>
    <t>1111088</t>
  </si>
  <si>
    <t>ชิฟฟ่อนไม่มีไส้ แบบกล่อง8ชิ้น รวมรส (ส้มล้วน)</t>
  </si>
  <si>
    <t>ค******ี</t>
  </si>
  <si>
    <t>67</t>
  </si>
  <si>
    <t>น** ณ***ิดาภร อ***บุญสุ</t>
  </si>
  <si>
    <t>ดวงรัตน์​ วงศ์ไวยขจร</t>
  </si>
  <si>
    <t>ตลาดพระวัดราชนัดดาราม ถนนมหาไชย   แขวงบวรนิเวศ
พระนคร/ Phra Nakhonกรุงเทพมหานคร/ Bangkok
10200</t>
  </si>
  <si>
    <t>660897730068</t>
  </si>
  <si>
    <t>ก***ิดา แ***อง</t>
  </si>
  <si>
    <t>กชนุช ขุนเพชรศรี</t>
  </si>
  <si>
    <t>61/1 ม.5  ต.สนามชัย อ.สทิงพระ จ.สงขลา · สนามชัย/ Sanam Chai
สทิงพระ/ Sathing Phraสงขลา/ Songkhla
90190</t>
  </si>
  <si>
    <t>90190</t>
  </si>
  <si>
    <t>660980132191</t>
  </si>
  <si>
    <t>ครีมฮอร์นสูตรใหม่</t>
  </si>
  <si>
    <t>ครีมฮอร์น รสวนิลา จำนวน 1 กล่อง</t>
  </si>
  <si>
    <t>รายการขายสินค้าออนไลน์แยกจำนวนชิ้นรายวัน เดือนมีนาคม 2568</t>
  </si>
  <si>
    <t>รายการขายสินค้าออนไลน์แยกเซตโปรโมรชั่นรายวัน เดือนมีนาคม 2568</t>
  </si>
  <si>
    <t>สรุปต้นทุนออนไลน์เดือน มีนาคม 2568</t>
  </si>
  <si>
    <t>EUR50</t>
  </si>
  <si>
    <t>b******n</t>
  </si>
  <si>
    <t>******  จังหวัดนครราชสีมา ตำบลจอหอ อำเภอเมืองนครราชสีมา จังหวัดนครราชสีมา 30000</t>
  </si>
  <si>
    <t>01/03/2025 23:22</t>
  </si>
  <si>
    <t>EUR49</t>
  </si>
  <si>
    <t>ส***ง ค***</t>
  </si>
  <si>
    <t>01/03/2025 23:12</t>
  </si>
  <si>
    <t>EUR48</t>
  </si>
  <si>
    <t>****** ซอย 7, ตำบลสระกำแพงใหญ่, อำเภออุทุมพรพิสัย ตำบลสระกำแพงใหญ่ อำเภออุทุมพรพิสัย จังหวัดศรีสะเกษ 33120</t>
  </si>
  <si>
    <t>01/03/2025 23:02</t>
  </si>
  <si>
    <t>01/03/2025 22:43</t>
  </si>
  <si>
    <t>EUR47</t>
  </si>
  <si>
    <t>****** ตำบลหนองผือ อำเภอเขมราฐ จังหวัดอุบลราชธานี 34170</t>
  </si>
  <si>
    <t>01/03/2025 22:16</t>
  </si>
  <si>
    <t>EUR46</t>
  </si>
  <si>
    <t>01/03/2025 22:02</t>
  </si>
  <si>
    <t>01/03/2025 22:03</t>
  </si>
  <si>
    <t>EUR44</t>
  </si>
  <si>
    <t>01/03/2025 21:55</t>
  </si>
  <si>
    <t>EUR43</t>
  </si>
  <si>
    <t>ห***น ป***ิ</t>
  </si>
  <si>
    <t>01/03/2025 21:51</t>
  </si>
  <si>
    <t>EUR42</t>
  </si>
  <si>
    <t>ฉ***ฤทัย ม***ิงสิทธิ์</t>
  </si>
  <si>
    <t>01/03/2025 20:39</t>
  </si>
  <si>
    <t>01/03/2025 20:40</t>
  </si>
  <si>
    <t>EUR41</t>
  </si>
  <si>
    <t>ภ******ี</t>
  </si>
  <si>
    <t>******กบินทร์บุรี ตำบลนนทรี อำเภอกบินทร์บุรี จังหวัดปราจีนบุรี 25110</t>
  </si>
  <si>
    <t>01/03/2025 20:15</t>
  </si>
  <si>
    <t>01/03/2025 20:14</t>
  </si>
  <si>
    <t>EUR40</t>
  </si>
  <si>
    <t>******งเรืองรัศมี5, ตำบลมาบข่า, อำเภอนิคมพัฒนา ตำบลมาบข่า อำเภอนิคมพัฒนา จังหวัดระยอง 21180</t>
  </si>
  <si>
    <t>21180</t>
  </si>
  <si>
    <t>01/03/2025 18:53</t>
  </si>
  <si>
    <t>01/03/2025 18:52</t>
  </si>
  <si>
    <t>EUR39</t>
  </si>
  <si>
    <t>คำเพียร เหมบุรุษ</t>
  </si>
  <si>
    <t>74หมู่3 บ้านห้วยปลาฝา · นาดี/ Na Di
ด่านซ้าย/ Dan Saiเลย/ Loei
42120</t>
  </si>
  <si>
    <t>660820269442</t>
  </si>
  <si>
    <t>01/03/2025 18:48</t>
  </si>
  <si>
    <t>EUR38</t>
  </si>
  <si>
    <t>01/03/2025 18:42</t>
  </si>
  <si>
    <t>01/03/2025 18:37</t>
  </si>
  <si>
    <t>EUR37</t>
  </si>
  <si>
    <t>คุณตุ๊กตา</t>
  </si>
  <si>
    <t>139 หมู่ที่5 บ้านน้ำเที่ยง · ศรีสุข/ Si Suk
กันทรวิชัย/ Kantharawichaiมหาสารคาม/ Maha Sarakham
44150</t>
  </si>
  <si>
    <t>660834560006</t>
  </si>
  <si>
    <t>01/03/2025 18:31</t>
  </si>
  <si>
    <t>EUR36</t>
  </si>
  <si>
    <t>สุพรรณา ลิ้มสีมารัตน์</t>
  </si>
  <si>
    <t>30 ถ.ประชาราษฎร์ · ขันเงิน/ Khan Ngoen
หลังสวน/ Lang Suanชุมพร/ Chumphon
86110</t>
  </si>
  <si>
    <t>660819321811</t>
  </si>
  <si>
    <t>01/03/2025 17:56</t>
  </si>
  <si>
    <t>EUR35</t>
  </si>
  <si>
    <t>******ำ ตำบลหนองไข่น้ำ อำเภอหนองแค จังหวัดสระบุรี 18140</t>
  </si>
  <si>
    <t>01/03/2025 17:49</t>
  </si>
  <si>
    <t>01/03/2025 17:46</t>
  </si>
  <si>
    <t>EUR34</t>
  </si>
  <si>
    <t>จ***ศรี บ***วงษ์</t>
  </si>
  <si>
    <t>01/03/2025 16:53</t>
  </si>
  <si>
    <t>EUR33</t>
  </si>
  <si>
    <t>01/03/2025 16:37</t>
  </si>
  <si>
    <t>EUR32</t>
  </si>
  <si>
    <t>จ******ก</t>
  </si>
  <si>
    <t>******ย11  แขวงสีกัน เขตดอนเมือง กทม. 10210 แขวงสีกัน เขตดอนเมือง จังหวัดกรุงเทพมหานคร 10210</t>
  </si>
  <si>
    <t>01/03/2025 16:00</t>
  </si>
  <si>
    <t>EUR31</t>
  </si>
  <si>
    <t>01/03/2025 16:25</t>
  </si>
  <si>
    <t>01/03/2025 15:55</t>
  </si>
  <si>
    <t>EUR29</t>
  </si>
  <si>
    <t>******ขาเพิ่ม ตำบลเขาเพิ่ม อำเภอบ้านนา จังหวัดนครนายก 26110</t>
  </si>
  <si>
    <t>01/03/2025 15:14</t>
  </si>
  <si>
    <t>EUR28</t>
  </si>
  <si>
    <t>ณ***ุฒิ ร***ทอง</t>
  </si>
  <si>
    <t>01/03/2025 15:01</t>
  </si>
  <si>
    <t>EUR27</t>
  </si>
  <si>
    <t>จ***ภา ว***ลำปาง</t>
  </si>
  <si>
    <t>01/03/2025 14:57</t>
  </si>
  <si>
    <t>EUR26</t>
  </si>
  <si>
    <t>พ***ภา ส***์โยค</t>
  </si>
  <si>
    <t>01/03/2025 14:55</t>
  </si>
  <si>
    <t>EUR25</t>
  </si>
  <si>
    <t>******ลป์ มหาวิทยาลัยแม่โจ้ ตำบลหนองหาร อำเภอสันทราย จังหวัดเชียงใหม่ 50290</t>
  </si>
  <si>
    <t>50290</t>
  </si>
  <si>
    <t>01/03/2025 14:41</t>
  </si>
  <si>
    <t>01/03/2025 14:40</t>
  </si>
  <si>
    <t>EUR24</t>
  </si>
  <si>
    <t>ญ*** เ***ยมชม</t>
  </si>
  <si>
    <t>01/03/2025 14:33</t>
  </si>
  <si>
    <t>EUR23</t>
  </si>
  <si>
    <t>ป******า</t>
  </si>
  <si>
    <t>******ุสุมาลย์ ตำบลกุสุมาลย์ อำเภอกุสุมาลย์ จังหวัดสกลนคร 47210</t>
  </si>
  <si>
    <t>01/03/2025 14:21</t>
  </si>
  <si>
    <t>EUR22</t>
  </si>
  <si>
    <t>น***ดดา โ***์เงิน</t>
  </si>
  <si>
    <t>01/03/2025 14:02</t>
  </si>
  <si>
    <t>EUR21</t>
  </si>
  <si>
    <t>01/03/2025 13:25</t>
  </si>
  <si>
    <t>EUR20</t>
  </si>
  <si>
    <t>01/03/2025 13:22</t>
  </si>
  <si>
    <t>EUR19</t>
  </si>
  <si>
    <t>01/03/2025 12:24</t>
  </si>
  <si>
    <t>ขอรสกาแฟ กับเนยสดด้วยค่าาา🥰</t>
  </si>
  <si>
    <t>01/03/2025 12:25</t>
  </si>
  <si>
    <t>EUR18</t>
  </si>
  <si>
    <t>01/03/2025 10:59</t>
  </si>
  <si>
    <t>EUR17</t>
  </si>
  <si>
    <t>******ลประจวบคีรีขันธ์ อำเภอเมืองประจวบคีรีขันธ์ จังหวัดประจวบคีรีขันธ์ 77000</t>
  </si>
  <si>
    <t>01/03/2025 10:40</t>
  </si>
  <si>
    <t>EUR16</t>
  </si>
  <si>
    <t>ป***ัฒน์ ม***หมาย</t>
  </si>
  <si>
    <t>01/03/2025 10:36</t>
  </si>
  <si>
    <t>EUR15</t>
  </si>
  <si>
    <t>ร***ก้อย ซ***น</t>
  </si>
  <si>
    <t>01/03/2025 10:26</t>
  </si>
  <si>
    <t>EUR14</t>
  </si>
  <si>
    <t>ส***ณีย์ ห***ทอง</t>
  </si>
  <si>
    <t>01/03/2025 10:13</t>
  </si>
  <si>
    <t>EUR13</t>
  </si>
  <si>
    <t>ส***ฒน์ ม***รี</t>
  </si>
  <si>
    <t>01/03/2025 10:10</t>
  </si>
  <si>
    <t>EUR12</t>
  </si>
  <si>
    <t>01/03/2025 10:04</t>
  </si>
  <si>
    <t>EUR11</t>
  </si>
  <si>
    <t>01/03/2025 10:03</t>
  </si>
  <si>
    <t>01/03/2025 10:02</t>
  </si>
  <si>
    <t>EUR10</t>
  </si>
  <si>
    <t>EUR9</t>
  </si>
  <si>
    <t>01/03/2025 09:59</t>
  </si>
  <si>
    <t>EUR7</t>
  </si>
  <si>
    <t>01/03/2025 09:51</t>
  </si>
  <si>
    <t>01/03/2025 09:52</t>
  </si>
  <si>
    <t>EUR6</t>
  </si>
  <si>
    <t>ฐ***ภา ป***สิทธิ์</t>
  </si>
  <si>
    <t>01/03/2025 09:43</t>
  </si>
  <si>
    <t>EUR5</t>
  </si>
  <si>
    <t>ศ***ประภา</t>
  </si>
  <si>
    <t>01/03/2025 09:37</t>
  </si>
  <si>
    <t>EUR4</t>
  </si>
  <si>
    <t>01/03/2025 09:31</t>
  </si>
  <si>
    <t>01/03/2025 09:32</t>
  </si>
  <si>
    <t>EUR3</t>
  </si>
  <si>
    <t>01/03/2025 09:20</t>
  </si>
  <si>
    <t>01/03/2025 09:21</t>
  </si>
  <si>
    <t>EUR2</t>
  </si>
  <si>
    <t>EUR1</t>
  </si>
  <si>
    <t>ก***ิมา ช***ิทธิ์</t>
  </si>
  <si>
    <t>01/03/2025 09:00</t>
  </si>
  <si>
    <t>01/03/2025 09:01</t>
  </si>
  <si>
    <t>EUR0</t>
  </si>
  <si>
    <t>เตชินท์ หมื่นศรีรา</t>
  </si>
  <si>
    <t>137/1ม.4ต.ท่ามะขาม
อ.เมืองจ.กาญจนบุรี 71000</t>
  </si>
  <si>
    <t>0624727985</t>
  </si>
  <si>
    <t>01/03/2025 08:42</t>
  </si>
  <si>
    <t>EUQ99</t>
  </si>
  <si>
    <t>******.ท่าช้างคล้อง อำเภอผาขาว ตำบลท่าช้างคล้อง อำเภอผาขาว จังหวัดเลย 42240</t>
  </si>
  <si>
    <t>42240</t>
  </si>
  <si>
    <t>01/03/2025 08:41</t>
  </si>
  <si>
    <t>01/03/2025 08:40</t>
  </si>
  <si>
    <t>EUQ98</t>
  </si>
  <si>
    <t>กวินนา เวชพร</t>
  </si>
  <si>
    <t>ร้านพรสวรรค์ 17/1 หมู่7 · ท่าฬ่อ/ Tha Lo
เมืองพิจิตร/ Mueang Phichitพิจิตร/ Phichit
66000</t>
  </si>
  <si>
    <t>660894541665</t>
  </si>
  <si>
    <t>01/03/2025 06:32</t>
  </si>
  <si>
    <t>LEXPU0463029693</t>
  </si>
  <si>
    <t>EUQ97</t>
  </si>
  <si>
    <t>EUQ96</t>
  </si>
  <si>
    <t>แ******์</t>
  </si>
  <si>
    <t>******.ในคลองบางปลากด ตำบลในคลองบางปลากด อำเภอพระสมุทรเจดีย์ จังหวัดสมุทรปราการ 10290</t>
  </si>
  <si>
    <t>01/03/2025 06:53</t>
  </si>
  <si>
    <t>01/03/2025 06:19</t>
  </si>
  <si>
    <t>EUQ95</t>
  </si>
  <si>
    <t>ลูกไม้</t>
  </si>
  <si>
    <t>บริษัท แอนนาโพลิส 107/72 หมู่ 20 ซ.5/7 · คลองหนึ่ง/ Khlong Nueng
คลองหลวง/ Khlong Luangปทุมธานี/ Pathum Thani
12120</t>
  </si>
  <si>
    <t>660619173432</t>
  </si>
  <si>
    <t>01/03/2025 06:11</t>
  </si>
  <si>
    <t>LEXPU0462998419</t>
  </si>
  <si>
    <t>คอนเฟล็ก (เก็บไว้ได้ 60 วัน)</t>
  </si>
  <si>
    <t>EUQ94</t>
  </si>
  <si>
    <t>ก***ิกา ม***</t>
  </si>
  <si>
    <t>01/03/2025 05:37</t>
  </si>
  <si>
    <t>THT59031JVVKP0Z</t>
  </si>
  <si>
    <t>EUQ93</t>
  </si>
  <si>
    <t>******ลือ, อำเภอปทุมราชวงศา ตำบลลือ อำเภอปทุมราชวงศา จังหวัดอำนาจเจริญ 37110</t>
  </si>
  <si>
    <t>37110</t>
  </si>
  <si>
    <t>01/03/2025 05:03</t>
  </si>
  <si>
    <t>TH34036X6T9C0D</t>
  </si>
  <si>
    <t>EUQ90</t>
  </si>
  <si>
    <t>******าพระ, อำเภอเมืองชัยนาท ตำบลเขาท่าพระ อำเภอเมืองชัยนาท จังหวัดชัยนาท 17000</t>
  </si>
  <si>
    <t>01/03/2025 04:38</t>
  </si>
  <si>
    <t>TH2592630681675</t>
  </si>
  <si>
    <t>01/03/2025 04:12</t>
  </si>
  <si>
    <t>EUQ89</t>
  </si>
  <si>
    <t>ไ******)</t>
  </si>
  <si>
    <t>******ุรินทร์ 32000 ตำบลแกใหญ่ อำเภอเมืองสุรินทร์ จังหวัดสุรินทร์ 32000</t>
  </si>
  <si>
    <t>25</t>
  </si>
  <si>
    <t>01/03/2025 03:08</t>
  </si>
  <si>
    <t>TH259245190777V</t>
  </si>
  <si>
    <t>01/03/2025 03:07</t>
  </si>
  <si>
    <t>EUQ88</t>
  </si>
  <si>
    <t>01/03/2025 02:24</t>
  </si>
  <si>
    <t>THT37011JVYYP6Z</t>
  </si>
  <si>
    <t>EUQ87</t>
  </si>
  <si>
    <t>พ***นุ่มรูปงามในนามช่างกล.</t>
  </si>
  <si>
    <t>01/03/2025 00:09</t>
  </si>
  <si>
    <t>THT08031JV7N29Z</t>
  </si>
  <si>
    <t>01/03/2025 00:19</t>
  </si>
  <si>
    <t>เซตวันที่ 1-31/3/2568</t>
  </si>
  <si>
    <t>เดือนมีนาคม</t>
  </si>
  <si>
    <t>EUS82</t>
  </si>
  <si>
    <t>เสาวคนธ์ สุวรรณไตยรัตน์</t>
  </si>
  <si>
    <t>111/102 รัชดาพาวิเลี่ยน ลาดพร้าว 23 ถนนลาดพร้าว · จันทรเกษม/ Chan Kasem
จตุจักร/ Chatuchakกรุงเทพมหานคร/ Bangkok
10900</t>
  </si>
  <si>
    <t>10900</t>
  </si>
  <si>
    <t>02/03/2025 23:53</t>
  </si>
  <si>
    <t>EUS81</t>
  </si>
  <si>
    <t>******ำบลเกษมทรัพย์ อำเภอปักธงชัย จังหวัดนครราชสีมา 30150</t>
  </si>
  <si>
    <t>30150</t>
  </si>
  <si>
    <t>42</t>
  </si>
  <si>
    <t>02/03/2025 23:09</t>
  </si>
  <si>
    <t>EUS80</t>
  </si>
  <si>
    <t>ป**  ส***นยา</t>
  </si>
  <si>
    <t>02/03/2025 22:47</t>
  </si>
  <si>
    <t>02/03/2025 22:39</t>
  </si>
  <si>
    <t>EUS79</t>
  </si>
  <si>
    <t>******ัญสนิทวงศ์ แขวงบางพลัด เขตบางพลัด จังหวัดกรุงเทพมหานคร 10700</t>
  </si>
  <si>
    <t>10700</t>
  </si>
  <si>
    <t>29</t>
  </si>
  <si>
    <t>02/03/2025 22:36</t>
  </si>
  <si>
    <t>EUS78</t>
  </si>
  <si>
    <t>ส***ี</t>
  </si>
  <si>
    <t>******นสันเจริญ, ตำบลผาทอง, อำเภอท่าวังผา ตำบลผาทอง อำเภอท่าวังผา จังหวัดน่าน 55140</t>
  </si>
  <si>
    <t>55140</t>
  </si>
  <si>
    <t>02/03/2025 22:59</t>
  </si>
  <si>
    <t>02/03/2025 22:29</t>
  </si>
  <si>
    <t>EUS77</t>
  </si>
  <si>
    <t>****** ต.สันผักหวาน ตำบลสันผักหวาน อำเภอหางดง จังหวัดเชียงใหม่ 50230</t>
  </si>
  <si>
    <t>50230</t>
  </si>
  <si>
    <t>02/03/2025 22:28</t>
  </si>
  <si>
    <t>EUS76</t>
  </si>
  <si>
    <t>จ******์</t>
  </si>
  <si>
    <t>******อง 517ม.2 ตำบลอ่างทอง อำเภอเมืองกำแพงเพชร จังหวัดกำแพงเพชร 62000</t>
  </si>
  <si>
    <t>62000</t>
  </si>
  <si>
    <t>41</t>
  </si>
  <si>
    <t>02/03/2025 22:27</t>
  </si>
  <si>
    <t>EUS75</t>
  </si>
  <si>
    <t>ธ******ย</t>
  </si>
  <si>
    <t>******าน, อำเภอด่านขุนทด ตำบลกุดพิมาน อำเภอด่านขุนทด จังหวัดนครราชสีมา 30210</t>
  </si>
  <si>
    <t>30210</t>
  </si>
  <si>
    <t>69</t>
  </si>
  <si>
    <t>02/03/2025 22:22</t>
  </si>
  <si>
    <t>EUS74</t>
  </si>
  <si>
    <t>รวีวรรณ บูรณะจินดาพันธ์</t>
  </si>
  <si>
    <t>7  ม.1 ต.ลาดชิด
ผักไห่/ Phak Haiพระนครศรีอยุธยา/ Phra Nakhon Si Ayutthaya
13120</t>
  </si>
  <si>
    <t>13120</t>
  </si>
  <si>
    <t>660649216141</t>
  </si>
  <si>
    <t>02/03/2025 22:21</t>
  </si>
  <si>
    <t>EUS72</t>
  </si>
  <si>
    <t>02/03/2025 22:10</t>
  </si>
  <si>
    <t>EUS70</t>
  </si>
  <si>
    <t>จงกลณี ตนาภิวัฒน์</t>
  </si>
  <si>
    <t>120/347 ซอยวชิรธรรมสาธิต 12 ถนนสุขุมวิท 101/1 · บางนาเหนือ/ Bang Na Nuea
บางนา/ Bang Naกรุงเทพมหานคร/ Bangkok
10260</t>
  </si>
  <si>
    <t>10260</t>
  </si>
  <si>
    <t>660863036333</t>
  </si>
  <si>
    <t>02/03/2025 22:06</t>
  </si>
  <si>
    <t>EUS69</t>
  </si>
  <si>
    <t>จักรพงษ์ประเสริฐสังข์</t>
  </si>
  <si>
    <t>60 ม.14 ต.เกาะแก้ว
เสลภูมิ/ Selaphumร้อยเอ็ด/ Roi Et
45120</t>
  </si>
  <si>
    <t>45120</t>
  </si>
  <si>
    <t>660956467573</t>
  </si>
  <si>
    <t>02/03/2025 22:05</t>
  </si>
  <si>
    <t>02/03/2025 22:04</t>
  </si>
  <si>
    <t>EUS68</t>
  </si>
  <si>
    <t>วีรลักษณ์ พิจารณ์</t>
  </si>
  <si>
    <t>71หมู่12 บ้านประชาสรรค์ ตำบลตาดทอง อำเภอเมือง · ตาดทอง/ Tat Thong
เมืองยโสธร/ Mueang Yasothonยโสธร/ Yasothon
35000</t>
  </si>
  <si>
    <t>35000</t>
  </si>
  <si>
    <t>660828639177</t>
  </si>
  <si>
    <t>02/03/2025 21:46</t>
  </si>
  <si>
    <t>EUS67</t>
  </si>
  <si>
    <t>ก***าพัชร ก***นบุญ</t>
  </si>
  <si>
    <t>02/03/2025 21:44</t>
  </si>
  <si>
    <t>EUS66</t>
  </si>
  <si>
    <t>******ลาดกระบัง, เขตลาดกระบัง แขวงลาดกระบัง เขตลาดกระบัง จังหวัดกรุงเทพมหานคร 10520</t>
  </si>
  <si>
    <t>10520</t>
  </si>
  <si>
    <t>02/03/2025 21:24</t>
  </si>
  <si>
    <t>EUS65</t>
  </si>
  <si>
    <t>รุจ</t>
  </si>
  <si>
    <t>602/43 ม.โฮมการ์เด้นสระครก หมู่ 6 ถ.รัตนพิธาน · จอหอ/ Cho Ho
เมืองนครราชสีมา/ Mueng Nakorn Ratchasimaนครราชสีมา/ Nakhon Ratchasima
30310</t>
  </si>
  <si>
    <t>30310</t>
  </si>
  <si>
    <t>660983365467</t>
  </si>
  <si>
    <t>02/03/2025 21:08</t>
  </si>
  <si>
    <t>02/03/2025 21:05</t>
  </si>
  <si>
    <t>EUS64</t>
  </si>
  <si>
    <t>ดญ.ปาลิกา​  บุญ​เทียม​</t>
  </si>
  <si>
    <t>769/4 หมู่ที่ 12 · ร่อนพิบูลย์/ Ron Phibun
ร่อนพิบูลย์/ Ron Phibunนครศรีธรรมราช/ Nakhon Si Thammarat
80130</t>
  </si>
  <si>
    <t>80130</t>
  </si>
  <si>
    <t>660647635259</t>
  </si>
  <si>
    <t>02/03/2025 20:59</t>
  </si>
  <si>
    <t>EUS63</t>
  </si>
  <si>
    <t>รุจิ</t>
  </si>
  <si>
    <t>660982215642</t>
  </si>
  <si>
    <t>02/03/2025 20:51</t>
  </si>
  <si>
    <t>02/03/2025 20:50</t>
  </si>
  <si>
    <t>EUS62</t>
  </si>
  <si>
    <t>น***าว ณ***ิกา ก***ระยูร</t>
  </si>
  <si>
    <t>02/03/2025 20:46</t>
  </si>
  <si>
    <t>EUS61</t>
  </si>
  <si>
    <t>อ***รณ เ***สุข</t>
  </si>
  <si>
    <t>Nonthaburi</t>
  </si>
  <si>
    <t>02/03/2025 20:43</t>
  </si>
  <si>
    <t>EUS60</t>
  </si>
  <si>
    <t>ป***วล</t>
  </si>
  <si>
    <t>02/03/2025 20:37</t>
  </si>
  <si>
    <t>EUS59</t>
  </si>
  <si>
    <t>ด***จ ส***วะผล</t>
  </si>
  <si>
    <t>02/03/2025 20:34</t>
  </si>
  <si>
    <t>EUS58</t>
  </si>
  <si>
    <t>น******ย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</si>
  <si>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</si>
  <si>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72000</t>
  </si>
  <si>
    <t>44</t>
  </si>
  <si>
    <t>02/03/2025 20:30</t>
  </si>
  <si>
    <t>EUS57</t>
  </si>
  <si>
    <t>เ******ย</t>
  </si>
  <si>
    <t>57</t>
  </si>
  <si>
    <t>02/03/2025 20:25</t>
  </si>
  <si>
    <t>เศษขนมปังปลา ขายเป็นกิโล ราคาถูก</t>
  </si>
  <si>
    <t>EUS56</t>
  </si>
  <si>
    <t>คมกริช ศรีสุวรรณ</t>
  </si>
  <si>
    <t>28 ถ.รังษีเกษม ต.ในเวียง · ในเวียง/ Nai Wiang
เมืองน่าน/ Mueang Nanน่าน/ Nan
55000</t>
  </si>
  <si>
    <t>55000</t>
  </si>
  <si>
    <t>660618152981</t>
  </si>
  <si>
    <t>02/03/2025 20:21</t>
  </si>
  <si>
    <t>EUS55</t>
  </si>
  <si>
    <t>น***ุภสิทธิ์ ภ***กดี ค***ร ช***านต์ ศ***ักด์</t>
  </si>
  <si>
    <t>02/03/2025 20:17</t>
  </si>
  <si>
    <t>EUS54</t>
  </si>
  <si>
    <t>แม่ชีสมสวาท</t>
  </si>
  <si>
    <t>วัดเขาใหญ่ญาณสัมปันโน ตำบลโป่งตาลอง · ปากช่อง/ Pak Chong
ปากช่อง/ Pak Chongนครราชสีมา/ Nakhon Ratchasima
30130</t>
  </si>
  <si>
    <t>30130</t>
  </si>
  <si>
    <t>660818039969</t>
  </si>
  <si>
    <t>02/03/2025 20:15</t>
  </si>
  <si>
    <t>ชิฟฟ่อนรวมรสกล่องใหญ่ 8 ชิ้น ไม่มีไส้ (เก็บไว้ได้ 20 วัน)</t>
  </si>
  <si>
    <t>EUS53</t>
  </si>
  <si>
    <t>สุปราณี มูลากูล</t>
  </si>
  <si>
    <t>170/43 หมู่บ้านศุภวิช 2 ถ.จักกะพาก ต.ปากน้ำ อ.เมือง จ.สมุทรปราการ 10270
เมืองสมุทรปราการ/ Mueang Samut Prakanสมุทรปราการ/ Samut Prakan
10270</t>
  </si>
  <si>
    <t>10270</t>
  </si>
  <si>
    <t>660813436902</t>
  </si>
  <si>
    <t>02/03/2025 20:09</t>
  </si>
  <si>
    <t>EUS52</t>
  </si>
  <si>
    <t>เกศแก้ว ธีระดำรง</t>
  </si>
  <si>
    <t>129 ม 6 ถนนพหลโยธิน, 6 ถนนพหลโยธิน แสงเจริญชัย  ตรงข้ามตลาดยิ่งเจริญสะพานใหม่ ตรงลิฟท์BTS · อนุสาวรีย์/ Anusawari
บางเขน/ Bang Khenกรุงเทพมหานคร/ Bangkok
10220</t>
  </si>
  <si>
    <t>10220</t>
  </si>
  <si>
    <t>660814877891</t>
  </si>
  <si>
    <t>02/03/2025 20:08</t>
  </si>
  <si>
    <t>EUS51</t>
  </si>
  <si>
    <t>ศ******)</t>
  </si>
  <si>
    <t>****** หมู่ 8, ต.หนองผึ้ง ตำบลหนองผึ้ง อำเภอสารภี จังหวัดเชียงใหม่ 50140</t>
  </si>
  <si>
    <t>50140</t>
  </si>
  <si>
    <t>45</t>
  </si>
  <si>
    <t>02/03/2025 20:03</t>
  </si>
  <si>
    <t>EUS50</t>
  </si>
  <si>
    <t>******หนองแคน, ตำบลสร้างก่อ, อำเภอกุดจับ ตำบลสร้างก่อ อำเภอกุดจับ จังหวัดอุดรธานี 41250</t>
  </si>
  <si>
    <t>41250</t>
  </si>
  <si>
    <t>58</t>
  </si>
  <si>
    <t>02/03/2025 19:59</t>
  </si>
  <si>
    <t>EUS48</t>
  </si>
  <si>
    <t>ธ******ต</t>
  </si>
  <si>
    <t>****** ต.ตาสิทธิ์ อ.ปลวกแดง จ.ระยอง ตำบลตาสิทธิ์ อำเภอปลวกแดง จังหวัดระยอง 21140</t>
  </si>
  <si>
    <t>21140</t>
  </si>
  <si>
    <t>93</t>
  </si>
  <si>
    <t>02/03/2025 19:57</t>
  </si>
  <si>
    <t>02/03/2025 19:56</t>
  </si>
  <si>
    <t>EUS47</t>
  </si>
  <si>
    <t>ฐ***มา  ร***เมือง</t>
  </si>
  <si>
    <t>02/03/2025 19:39</t>
  </si>
  <si>
    <t>ไม่เอารสกาแฟนะคะ แอดสุดสวยยยย🥰</t>
  </si>
  <si>
    <t>EUS46</t>
  </si>
  <si>
    <t>พ***านต์ ช***พลง</t>
  </si>
  <si>
    <t>02/03/2025 19:37</t>
  </si>
  <si>
    <t>EUS45</t>
  </si>
  <si>
    <t>ฎ***วรรณ์  ว***ไพบูลย์วงศ์</t>
  </si>
  <si>
    <t>02/03/2025 19:20</t>
  </si>
  <si>
    <t>EUS44</t>
  </si>
  <si>
    <t>ว***ี อ***รุ่ง</t>
  </si>
  <si>
    <t>02/03/2025 19:15</t>
  </si>
  <si>
    <t>EUS43</t>
  </si>
  <si>
    <t>ก***าลักษณ์ น***นใจ</t>
  </si>
  <si>
    <t>02/03/2025 18:57</t>
  </si>
  <si>
    <t>EUS42</t>
  </si>
  <si>
    <t>ค***ุช</t>
  </si>
  <si>
    <t>02/03/2025 18:53</t>
  </si>
  <si>
    <t>EUS41</t>
  </si>
  <si>
    <t>นส.กาญจนา มีรอด</t>
  </si>
  <si>
    <t>87ม.10ต.ด่านช้าง
บัวใหญ่/ Bua Yaiนครราชสีมา/ Nakhon Ratchasima
30120</t>
  </si>
  <si>
    <t>30120</t>
  </si>
  <si>
    <t>660898499485</t>
  </si>
  <si>
    <t>02/03/2025 18:52</t>
  </si>
  <si>
    <t>EUS40</t>
  </si>
  <si>
    <t>ก***า  ศ***โสภา</t>
  </si>
  <si>
    <t>02/03/2025 18:49</t>
  </si>
  <si>
    <t>EUS39</t>
  </si>
  <si>
    <t>ค** บ***บ พ***เพชร</t>
  </si>
  <si>
    <t>02/03/2025 18:31</t>
  </si>
  <si>
    <t>EUS38</t>
  </si>
  <si>
    <t>พ***ี  ด***จ</t>
  </si>
  <si>
    <t>02/03/2025 18:07</t>
  </si>
  <si>
    <t>EUS37</t>
  </si>
  <si>
    <t>ส******์</t>
  </si>
  <si>
    <t>******. บางขัน ตำบลบางขัน อำเภอบางขัน จังหวัดนครศรีธรรมราช 80360</t>
  </si>
  <si>
    <t>80360</t>
  </si>
  <si>
    <t>24</t>
  </si>
  <si>
    <t>02/03/2025 18:36</t>
  </si>
  <si>
    <t>02/03/2025 18:06</t>
  </si>
  <si>
    <t>EUS36</t>
  </si>
  <si>
    <t>พ***ี</t>
  </si>
  <si>
    <t>02/03/2025 17:55</t>
  </si>
  <si>
    <t>02/03/2025 17:56</t>
  </si>
  <si>
    <t>EUS35</t>
  </si>
  <si>
    <t>น***าวรจนา   ห***วงภู่</t>
  </si>
  <si>
    <t>02/03/2025 17:50</t>
  </si>
  <si>
    <t>EUS33</t>
  </si>
  <si>
    <t>พ***ชาด ศ***อาด</t>
  </si>
  <si>
    <t>02/03/2025 17:48</t>
  </si>
  <si>
    <t>EUS32</t>
  </si>
  <si>
    <t>ก***รรณ เ***องจันทร์</t>
  </si>
  <si>
    <t>02/03/2025 17:26</t>
  </si>
  <si>
    <t>EUS31</t>
  </si>
  <si>
    <t>M******ะ</t>
  </si>
  <si>
    <t>******างเซเว่น) ตำบลพิมาย อำเภอปรางค์กู่ จังหวัดศรีสะเกษ 33170</t>
  </si>
  <si>
    <t>33170</t>
  </si>
  <si>
    <t>02/03/2025 17:24</t>
  </si>
  <si>
    <t>EUS30</t>
  </si>
  <si>
    <t>อ***์ ช***้วยกิจ</t>
  </si>
  <si>
    <t>02/03/2025 17:21</t>
  </si>
  <si>
    <t>EUS29</t>
  </si>
  <si>
    <t>ค***ุพัตรา ช***รักษา</t>
  </si>
  <si>
    <t>02/03/2025 17:19</t>
  </si>
  <si>
    <t>EUS28</t>
  </si>
  <si>
    <t>น***ิตา  เ***รสถิต</t>
  </si>
  <si>
    <t>02/03/2025 17:14</t>
  </si>
  <si>
    <t>EUS27</t>
  </si>
  <si>
    <t>ภ***ัย ไ***ี</t>
  </si>
  <si>
    <t>02/03/2025 16:37</t>
  </si>
  <si>
    <t>EUS26</t>
  </si>
  <si>
    <t>v***va  ก*** ช***า</t>
  </si>
  <si>
    <t>02/03/2025 16:16</t>
  </si>
  <si>
    <t>EUS25</t>
  </si>
  <si>
    <t>อภินันท์ แสงแดง</t>
  </si>
  <si>
    <t>123 หมู่ที่ 2 บ้านโนนฆ้อง ถ.เกษตร-ภูเขียว · สระโพนทอง/ Sa Phon Thong
เกษตรสมบูรณ์/ Kaset Sombunชัยภูมิ/ Chaiyaphum
36120</t>
  </si>
  <si>
    <t>36120</t>
  </si>
  <si>
    <t>660611292761</t>
  </si>
  <si>
    <t>02/03/2025 16:07</t>
  </si>
  <si>
    <t>EUS24</t>
  </si>
  <si>
    <t>น******่</t>
  </si>
  <si>
    <t>******องไข่น้ำ, อำเภอหนองแค ตำบลหนองไข่น้ำ อำเภอหนองแค จังหวัดสระบุรี 18140</t>
  </si>
  <si>
    <t>02/03/2025 15:58</t>
  </si>
  <si>
    <t>02/03/2025 15:57</t>
  </si>
  <si>
    <t>EUS23</t>
  </si>
  <si>
    <t>******ำบลในเมือง อำเภอเมืองนครพนม จังหวัดนครพนม 48000</t>
  </si>
  <si>
    <t>48000</t>
  </si>
  <si>
    <t>23</t>
  </si>
  <si>
    <t>02/03/2025 15:56</t>
  </si>
  <si>
    <t>EUS22</t>
  </si>
  <si>
    <t>ภ***ิลา</t>
  </si>
  <si>
    <t>02/03/2025 15:51</t>
  </si>
  <si>
    <t>EUS21</t>
  </si>
  <si>
    <t>ร***สัญชัย</t>
  </si>
  <si>
    <t>02/03/2025 15:49</t>
  </si>
  <si>
    <t>EUS20</t>
  </si>
  <si>
    <t>ร้านที่3</t>
  </si>
  <si>
    <t>นายกุลพิสิฐ  สายทอง</t>
  </si>
  <si>
    <t>3899/11 หมู่ 3 ม.ธัญญวิลเลจ · สำโรงเหนือ/ Samrong Nuea
เมืองสมุทรปราการ/ Mueang Samut Prakanสมุทรปราการ/ Samut Prakan
10270</t>
  </si>
  <si>
    <t>660817344916</t>
  </si>
  <si>
    <t>02/03/2025 15:38</t>
  </si>
  <si>
    <t>EUS19</t>
  </si>
  <si>
    <t>ก***ุทธิพงศ์ไพบูบย์</t>
  </si>
  <si>
    <t>02/03/2025 15:36</t>
  </si>
  <si>
    <t>EUS18</t>
  </si>
  <si>
    <t>ฉ***ฑริกา ร***อน</t>
  </si>
  <si>
    <t>สุรินทร์</t>
  </si>
  <si>
    <t>02/03/2025 15:35</t>
  </si>
  <si>
    <t>EUS17</t>
  </si>
  <si>
    <t>ศ***านต์   ส***สี</t>
  </si>
  <si>
    <t>เทศบาลเมืองจันทบุรี</t>
  </si>
  <si>
    <t>02/03/2025 15:33</t>
  </si>
  <si>
    <t>EUS16</t>
  </si>
  <si>
    <t>ส***ญญา อ***ณา</t>
  </si>
  <si>
    <t>02/03/2025 15:30</t>
  </si>
  <si>
    <t>EUS15</t>
  </si>
  <si>
    <t>******์ ตำบลทะเลทรัพย์ อำเภอปะทิว จังหวัดชุมพร 86160</t>
  </si>
  <si>
    <t>86160</t>
  </si>
  <si>
    <t>97</t>
  </si>
  <si>
    <t>02/03/2025 15:28</t>
  </si>
  <si>
    <t>EUS14</t>
  </si>
  <si>
    <t>K******ม</t>
  </si>
  <si>
    <t>******ตำบลบางเลน อำเภอสองพี่น้อง จังหวัดสุพรรณบุรี 72110</t>
  </si>
  <si>
    <t>72110</t>
  </si>
  <si>
    <t>06</t>
  </si>
  <si>
    <t>02/03/2025 15:24</t>
  </si>
  <si>
    <t>EUS13</t>
  </si>
  <si>
    <t>เ***ินทร์ น***ศ์กุล</t>
  </si>
  <si>
    <t>เทศบาลนครขอนแก่น</t>
  </si>
  <si>
    <t>02/03/2025 15:06</t>
  </si>
  <si>
    <t>EUS12</t>
  </si>
  <si>
    <t>ธีระ  ทองอิ่ม</t>
  </si>
  <si>
    <t>บ้านเลขที่ 100 ซอย สุขสวัสดิ์ 58 ถนน สุขสวัสดิ์ ตำบล ราษฏร์บูรณะ เขต ราษฏร์บูรณะ จ.กรุงเทพ 10140
ราษฎร์บูรณะ/ Rat Buranaกรุงเทพมหานคร/ Bangkok
10140</t>
  </si>
  <si>
    <t>660816950720</t>
  </si>
  <si>
    <t>02/03/2025 14:55</t>
  </si>
  <si>
    <t>EUS11</t>
  </si>
  <si>
    <t>ล***า ส***ล้า</t>
  </si>
  <si>
    <t>02/03/2025 14:50</t>
  </si>
  <si>
    <t>EUS10</t>
  </si>
  <si>
    <t>ส******ร</t>
  </si>
  <si>
    <t>******ำแหง แขวงหัวหมาก แขวงหัวหมาก เขตบางกะปิ จังหวัดกรุงเทพมหานคร 10240</t>
  </si>
  <si>
    <t>10240</t>
  </si>
  <si>
    <t>02/03/2025 14:48</t>
  </si>
  <si>
    <t>TH255856019195K</t>
  </si>
  <si>
    <t>EUS9</t>
  </si>
  <si>
    <t>02/03/2025 14:46</t>
  </si>
  <si>
    <t>THT19051JZW994Z</t>
  </si>
  <si>
    <t>EUS8</t>
  </si>
  <si>
    <t>A*** t***</t>
  </si>
  <si>
    <t>02/03/2025 14:44</t>
  </si>
  <si>
    <t>THT01371JZWCE2Z</t>
  </si>
  <si>
    <t>EUS7</t>
  </si>
  <si>
    <t>02/03/2025 14:42</t>
  </si>
  <si>
    <t>ฝอยทองล้วน</t>
  </si>
  <si>
    <t>THT01371JZ79T7Z</t>
  </si>
  <si>
    <t>EUS6</t>
  </si>
  <si>
    <t>วิรุฬห์ชน บัวเผือก</t>
  </si>
  <si>
    <t>ป้อมตำรวจตำบลวังหามแห
ต.วังหามแห อ.ขาณุวรลักษบุรี
จ.กำแพงเพชร
 62140</t>
  </si>
  <si>
    <t>62140</t>
  </si>
  <si>
    <t>0829462421</t>
  </si>
  <si>
    <t>02/03/2025 15:14</t>
  </si>
  <si>
    <t>EMS</t>
  </si>
  <si>
    <t>02/03/2025 14:39</t>
  </si>
  <si>
    <t>EUS5</t>
  </si>
  <si>
    <t>พรทิพย์ แตงกรด</t>
  </si>
  <si>
    <t>81/2 ม.1 ต.วัดประดู่ อ.เมือง จ.สุราษฎร์ธานี "บ้านไม้ ยกพื้นสูง"
เมืองสุราษฎร์ธานี/ Mueang Surat Thaniสุราษฎร์ธานี/ Surat Thani
84000</t>
  </si>
  <si>
    <t>84000</t>
  </si>
  <si>
    <t>660808641450</t>
  </si>
  <si>
    <t>02/03/2025 15:23</t>
  </si>
  <si>
    <t>02/03/2025 14:37</t>
  </si>
  <si>
    <t>EUS4</t>
  </si>
  <si>
    <t>น***ิตินันท์ พ***ย็น</t>
  </si>
  <si>
    <t>02/03/2025 14:08</t>
  </si>
  <si>
    <t>02/03/2025 14:13</t>
  </si>
  <si>
    <t>EUS3</t>
  </si>
  <si>
    <t>เซฟ</t>
  </si>
  <si>
    <t>บ้านเลขที่82/18 ซอยถนอมจิต เทศบาลดำริ 11 หน้าซอยมีป้ายโรงเเรมสวีท · รอบเมือง/ Rop Mueang
เมืองปราจีนบุรี/ Mueang Prachin Buriปราจีนบุรี/ Prachin Buri
25000</t>
  </si>
  <si>
    <t>25000</t>
  </si>
  <si>
    <t>660646273843</t>
  </si>
  <si>
    <t>02/03/2025 13:19</t>
  </si>
  <si>
    <t>LEXPU0463388342</t>
  </si>
  <si>
    <t>EUS2</t>
  </si>
  <si>
    <t>ห******)</t>
  </si>
  <si>
    <t>******ุมชนขนมถ้วย ประตูสีเขียวขวามือ) แขวงบางซื่อ เขตบางซื่อ จังหวัดกรุงเทพมหานคร 10800</t>
  </si>
  <si>
    <t>10800</t>
  </si>
  <si>
    <t>02/03/2025 13:14</t>
  </si>
  <si>
    <t>TH2578256487327</t>
  </si>
  <si>
    <t>02/03/2025 13:13</t>
  </si>
  <si>
    <t>EUS1</t>
  </si>
  <si>
    <t>สายสุนีย่.เมืองสนธ่</t>
  </si>
  <si>
    <t>38หมู่12ตำบลในเมืองอำเภอเวียงจังหวัดขอนแก่น 40150</t>
  </si>
  <si>
    <t>40150</t>
  </si>
  <si>
    <t>0917828859</t>
  </si>
  <si>
    <t>02/03/2025 12:57</t>
  </si>
  <si>
    <t>02/03/2025 12:56</t>
  </si>
  <si>
    <t>EUS0</t>
  </si>
  <si>
    <t>อรพร..รี่นอารมย์.</t>
  </si>
  <si>
    <t>169หมู่5.ต.หนองไผ่.อ.หนองไผ่..จ.เพชรบรูณ์.. 67140</t>
  </si>
  <si>
    <t>67140</t>
  </si>
  <si>
    <t>0616027950</t>
  </si>
  <si>
    <t>02/03/2025 12:55</t>
  </si>
  <si>
    <t>02/03/2025 12:54</t>
  </si>
  <si>
    <t>EUR99</t>
  </si>
  <si>
    <t>อทิพร กันตะกูล</t>
  </si>
  <si>
    <t xml:space="preserve">
149/6หมู่บ้านเย็นอากาศเร็สชิเด้นส
ซอยประสาทสุข
แขวงช่องนนทรี
เขต.ยานนาวา
กรุงเทพ
 10120</t>
  </si>
  <si>
    <t>10120</t>
  </si>
  <si>
    <t>0826193172</t>
  </si>
  <si>
    <t>02/03/2025 12:50</t>
  </si>
  <si>
    <t>02/03/2025 12:49</t>
  </si>
  <si>
    <t>EUR98</t>
  </si>
  <si>
    <t>ครูสุวิมล กันธะ</t>
  </si>
  <si>
    <t>โรงเรียนอนุบาลแม่ใจ (บ้านศรีถ้อย) 276 หมู่1 ตำบลศรีถ้อย อำเภอแม่ใจ จังหวัดพะเยา 
 56130</t>
  </si>
  <si>
    <t>56130</t>
  </si>
  <si>
    <t>0932232485</t>
  </si>
  <si>
    <t>02/03/2025 12:48</t>
  </si>
  <si>
    <t>02/03/2025 12:47</t>
  </si>
  <si>
    <t>EUR97</t>
  </si>
  <si>
    <t xml:space="preserve">อมรรัตน์ จิตรสำโรง </t>
  </si>
  <si>
    <t>36 หมู่10  ตำบลอุดมทรัพย์ อำเภอวังน้ำเขียว จังหวัดนครราชสีมา
 30370</t>
  </si>
  <si>
    <t>30370</t>
  </si>
  <si>
    <t>0611404163</t>
  </si>
  <si>
    <t>02/03/2025 12:46</t>
  </si>
  <si>
    <t>02/03/2025 12:45</t>
  </si>
  <si>
    <t>EUR96</t>
  </si>
  <si>
    <t>ห***งฤทัย เ***พาด</t>
  </si>
  <si>
    <t>02/03/2025 12:43</t>
  </si>
  <si>
    <t>เนตัส ทราย</t>
  </si>
  <si>
    <t>54ถนนเทศบาล7ตำบลตลาดหลวงอำเภอเมืองจังหวัดอ่างทอง 
 14000</t>
  </si>
  <si>
    <t>14000</t>
  </si>
  <si>
    <t>0627645876</t>
  </si>
  <si>
    <t>02/03/2025 12:44</t>
  </si>
  <si>
    <t>EUR95</t>
  </si>
  <si>
    <t>คุณ กัลยกร หงษ์ทอง</t>
  </si>
  <si>
    <t>บริษัทสมาร์ทอิมเมจฯ
338/19 ม.13 ถ.เสรีไทย
ต.ธาตุเชิงชุม อ.เมือง
จ.สกลนคร   47000</t>
  </si>
  <si>
    <t>47000</t>
  </si>
  <si>
    <t>0961387772</t>
  </si>
  <si>
    <t>02/03/2025 12:41</t>
  </si>
  <si>
    <t>EUR94</t>
  </si>
  <si>
    <t>เกล็ดดาว แสงทอง</t>
  </si>
  <si>
    <t>126/8 ม.1 ซ.วัดมงคลนิมิตร (ร้านน้ำมันขวด) ต.บางเสาธง อ.บางเสาธง จ.สมุทรปราการ
 10570</t>
  </si>
  <si>
    <t>10570</t>
  </si>
  <si>
    <t>0634935598</t>
  </si>
  <si>
    <t>02/03/2025 12:39</t>
  </si>
  <si>
    <t>02/03/2025 12:38</t>
  </si>
  <si>
    <t>EUR93</t>
  </si>
  <si>
    <t>พูลทรัพย์ สุขประยูร</t>
  </si>
  <si>
    <t>204/1ซจันทร์18/7แยก28-2
เซ็นหลุย3
ทุ่งวัดดอน
กรุงเทพฯ
 10120</t>
  </si>
  <si>
    <t>0813295427</t>
  </si>
  <si>
    <t>02/03/2025 12:37</t>
  </si>
  <si>
    <t>02/03/2025 12:36</t>
  </si>
  <si>
    <t>EUR92</t>
  </si>
  <si>
    <t>ใ***รุ่ง พ***วงค์</t>
  </si>
  <si>
    <t>THT04061JZ72X5Z</t>
  </si>
  <si>
    <t>02/03/2025 12:35</t>
  </si>
  <si>
    <t>EUR91</t>
  </si>
  <si>
    <t>อ***ตญา ไ***โมสร</t>
  </si>
  <si>
    <t>EUR90</t>
  </si>
  <si>
    <t>พ******์</t>
  </si>
  <si>
    <t>******นองบัวบาน อำเภอรัตนบุรี จังหวัดสุรินทร์ 32130</t>
  </si>
  <si>
    <t>32130</t>
  </si>
  <si>
    <t>02/03/2025 13:05</t>
  </si>
  <si>
    <t>TH251928041472X</t>
  </si>
  <si>
    <t>EUR89</t>
  </si>
  <si>
    <t>พ***า เ***กล่ำ K***า</t>
  </si>
  <si>
    <t>02/03/2025 12:33</t>
  </si>
  <si>
    <t>EUR87</t>
  </si>
  <si>
    <t>นาง.วันทนา.อินด้วง</t>
  </si>
  <si>
    <t>.119/121.ถ.อันตฤทธิ์เดช.ต.ในเวียง.อ.เมือง.จ.น่าน. 
  โรงแรมสุขเกษม
 55000</t>
  </si>
  <si>
    <t>0944904813</t>
  </si>
  <si>
    <t>02/03/2025 12:22</t>
  </si>
  <si>
    <t>02/03/2025 12:21</t>
  </si>
  <si>
    <t>EUR86</t>
  </si>
  <si>
    <t>ธ***ร ด***ขุนทด</t>
  </si>
  <si>
    <t>02/03/2025 12:06</t>
  </si>
  <si>
    <t>02/03/2025 12:05</t>
  </si>
  <si>
    <t>EUR84</t>
  </si>
  <si>
    <t>ธ******์</t>
  </si>
  <si>
    <t>****** สมันตประดิษฐ์, ตำบล พิมาน, อำเภอเมืองสตูล ตำบลพิมาน อำเภอเมืองสตูล จังหวัดสตูล 91000</t>
  </si>
  <si>
    <t>91000</t>
  </si>
  <si>
    <t>75</t>
  </si>
  <si>
    <t>02/03/2025 11:52</t>
  </si>
  <si>
    <t>TH251869372995T</t>
  </si>
  <si>
    <t>EUR83</t>
  </si>
  <si>
    <t>02/03/2025 11:46</t>
  </si>
  <si>
    <t>EUR82</t>
  </si>
  <si>
    <t>ก***ารัตน์ อ***ทขาล</t>
  </si>
  <si>
    <t>ภูเก็ต</t>
  </si>
  <si>
    <t>02/03/2025 11:45</t>
  </si>
  <si>
    <t>THT67011JZ7291Z</t>
  </si>
  <si>
    <t>EUR81</t>
  </si>
  <si>
    <t>ท******ง</t>
  </si>
  <si>
    <t>******ล คูเต่า, อำเภอหาดใหญ่ ตำบลคูเต่า อำเภอหาดใหญ่ จังหวัดสงขลา 90110</t>
  </si>
  <si>
    <t>90110</t>
  </si>
  <si>
    <t>02/03/2025 12:13</t>
  </si>
  <si>
    <t>02/03/2025 11:43</t>
  </si>
  <si>
    <t>EUR80</t>
  </si>
  <si>
    <t>น***พศาล  ย***ฒชะนะ</t>
  </si>
  <si>
    <t>02/03/2025 11:42</t>
  </si>
  <si>
    <t>02/03/2025 11:41</t>
  </si>
  <si>
    <t>EUR79</t>
  </si>
  <si>
    <t>อ***ยา น***ุสิทธิ์</t>
  </si>
  <si>
    <t>02/03/2025 11:38</t>
  </si>
  <si>
    <t>THT75021JZWFS4Z</t>
  </si>
  <si>
    <t>EUR78</t>
  </si>
  <si>
    <t>ป***ายเพ็ชร โ***์รัง</t>
  </si>
  <si>
    <t>02/03/2025 11:37</t>
  </si>
  <si>
    <t>EUR77</t>
  </si>
  <si>
    <t>น******ล</t>
  </si>
  <si>
    <t>****** อำเภอวังน้อย ตำบลชะแมบ อำเภอวังน้อย จังหวัดพระนครศรีอยุธยา 13170</t>
  </si>
  <si>
    <t>13170</t>
  </si>
  <si>
    <t>02/03/2025 11:04</t>
  </si>
  <si>
    <t>TH258265466948S</t>
  </si>
  <si>
    <t>02/03/2025 11:03</t>
  </si>
  <si>
    <t>EUR76</t>
  </si>
  <si>
    <t>ส***ตรา  เ***อนโคกสูง</t>
  </si>
  <si>
    <t>เทศบาลนครนครราชสีมา</t>
  </si>
  <si>
    <t>02/03/2025 11:02</t>
  </si>
  <si>
    <t>THT27091JZWF40Z</t>
  </si>
  <si>
    <t>EUR75</t>
  </si>
  <si>
    <t>พ***รี บ***าลี</t>
  </si>
  <si>
    <t>02/03/2025 10:58</t>
  </si>
  <si>
    <t>THT12031JZ6Y07Z</t>
  </si>
  <si>
    <t>EUR74</t>
  </si>
  <si>
    <t>ส***ตรา ก***ิตร</t>
  </si>
  <si>
    <t>02/03/2025 10:52</t>
  </si>
  <si>
    <t>02/03/2025 10:51</t>
  </si>
  <si>
    <t>EUR73</t>
  </si>
  <si>
    <t>ศ***รัตน์ อ***ศิริ</t>
  </si>
  <si>
    <t>02/03/2025 10:45</t>
  </si>
  <si>
    <t>EUR72</t>
  </si>
  <si>
    <t>ส***ดา โ***ตา</t>
  </si>
  <si>
    <t>02/03/2025 10:49</t>
  </si>
  <si>
    <t>02/03/2025 10:42</t>
  </si>
  <si>
    <t>EUR70</t>
  </si>
  <si>
    <t>ร******ล</t>
  </si>
  <si>
    <t>******เลขที่ 10 หมู่ 8 ต.คณฑี อ.เมือง จ.กำแพงเพชร 62000 ตำบลคณฑี อำเภอเมืองกำแพงเพชร จังหวัดกำแพงเพชร 62000</t>
  </si>
  <si>
    <t>02/03/2025 10:33</t>
  </si>
  <si>
    <t>TH256824617786Z</t>
  </si>
  <si>
    <t>02/03/2025 10:32</t>
  </si>
  <si>
    <t>EUR69</t>
  </si>
  <si>
    <t>ทัศนีย์ ทรัพย์ประเสริฐ</t>
  </si>
  <si>
    <t>121/4 ม.11 ต.ลาดยาว
ลาดยาว/ Lat Yaoนครสวรรค์/ Nakhon Sawan
60150</t>
  </si>
  <si>
    <t>60150</t>
  </si>
  <si>
    <t>660987713711</t>
  </si>
  <si>
    <t>02/03/2025 10:31</t>
  </si>
  <si>
    <t>EUR68</t>
  </si>
  <si>
    <t>สมใจ  บุญทวี</t>
  </si>
  <si>
    <t>1099  นิติบุลคล  คอนโดปาล์ม  พาวิลเลี่ยน   ม3   ถเทพารักษ์   ตเทพารักษ์   อเมือง  จสมุทรปราการ      เบอร์โทรศัพท์       10270</t>
  </si>
  <si>
    <t>0924525472</t>
  </si>
  <si>
    <t>EUR67</t>
  </si>
  <si>
    <t>ส***สา ใ***่ำ</t>
  </si>
  <si>
    <t>02/03/2025 10:30</t>
  </si>
  <si>
    <t>EUR66</t>
  </si>
  <si>
    <t>พิชัยรัตน์.ไล่กสิกรรม</t>
  </si>
  <si>
    <t>มบ.พฤกษาวิวล์.27/255.
ถ.สามวา.  เฃตมีนบุรี..  แฃวงมีนบุรี 
กรุงเทพมหานคร 10510</t>
  </si>
  <si>
    <t>10510</t>
  </si>
  <si>
    <t>0851360738</t>
  </si>
  <si>
    <t>01/03/2025 19:26</t>
  </si>
  <si>
    <t>02/03/2025 10:28</t>
  </si>
  <si>
    <t>EUR65</t>
  </si>
  <si>
    <t>Chanarat Phoemphun</t>
  </si>
  <si>
    <t>ที่อยู่ 3 หมู่ 12 ( ห้องสีฟ้า ห้อง 25 ) ต.หนองปรือ อ.บางละมุง จ.ชลบุรี
ต.หนองปรือ
อ.บางละมุง
ชลบุรี
 20250</t>
  </si>
  <si>
    <t>20250</t>
  </si>
  <si>
    <t>0870656266</t>
  </si>
  <si>
    <t>02/03/2025 10:26</t>
  </si>
  <si>
    <t>EUR64</t>
  </si>
  <si>
    <t>ช******ี</t>
  </si>
  <si>
    <t>******ตำบล ภูเขาทอง ตำบลภูเขาทอง อำเภอพระนครศรีอยุธยา จังหวัดพระนครศรีอยุธยา 13000</t>
  </si>
  <si>
    <t>49</t>
  </si>
  <si>
    <t>02/03/2025 10:09</t>
  </si>
  <si>
    <t>TH250501148628C</t>
  </si>
  <si>
    <t>EUR63</t>
  </si>
  <si>
    <t>ร******์</t>
  </si>
  <si>
    <t>******ภาชี, อำเภอภาชี ตำบลภาชี อำเภอภาชี จังหวัดพระนครศรีอยุธยา 13140</t>
  </si>
  <si>
    <t>13140</t>
  </si>
  <si>
    <t>00</t>
  </si>
  <si>
    <t>02/03/2025 10:06</t>
  </si>
  <si>
    <t>TH256029596357H</t>
  </si>
  <si>
    <t>EUR62</t>
  </si>
  <si>
    <t>ป******ม</t>
  </si>
  <si>
    <t>******702 ตึกE หมู่12 ต.หนองปรือ ตำบลหนองปรือ อำเภอบางละมุง จังหวัดชลบุรี 20150</t>
  </si>
  <si>
    <t>20150</t>
  </si>
  <si>
    <t>56</t>
  </si>
  <si>
    <t>02/03/2025 09:55</t>
  </si>
  <si>
    <t>TH254945500153E</t>
  </si>
  <si>
    <t>02/03/2025 09:54</t>
  </si>
  <si>
    <t>EUR61</t>
  </si>
  <si>
    <t>ว***ัย เ***รัตน์</t>
  </si>
  <si>
    <t>02/03/2025 09:53</t>
  </si>
  <si>
    <t>THT06041JZ7643Z</t>
  </si>
  <si>
    <t>EUR60</t>
  </si>
  <si>
    <t>ก******ง</t>
  </si>
  <si>
    <t>******ร้านหมื่นสิน) ตำบลท่าวัง อำเภอเมือง จังหวัดนครศรีธรรมราช ตำบลท่าวัง อำเภอเมืองนครศรีธรรมราช จังหวัดนครศรีธรรมราช 80000</t>
  </si>
  <si>
    <t>80000</t>
  </si>
  <si>
    <t>48</t>
  </si>
  <si>
    <t>02/03/2025 09:45</t>
  </si>
  <si>
    <t>TH2597248703576</t>
  </si>
  <si>
    <t>02/03/2025 09:44</t>
  </si>
  <si>
    <t>EUR59</t>
  </si>
  <si>
    <t>พ***ราภรณ์  น***อนงค์</t>
  </si>
  <si>
    <t>02/03/2025 09:43</t>
  </si>
  <si>
    <t>EUR58</t>
  </si>
  <si>
    <t>ว*** ท***ี</t>
  </si>
  <si>
    <t>02/03/2025 09:31</t>
  </si>
  <si>
    <t>THT14031JZWGX6Z</t>
  </si>
  <si>
    <t>EUR57</t>
  </si>
  <si>
    <t>น***้</t>
  </si>
  <si>
    <t>******ำเภอหาดใหญ่ จังหวัดสงขลา 90110</t>
  </si>
  <si>
    <t>61</t>
  </si>
  <si>
    <t>02/03/2025 09:58</t>
  </si>
  <si>
    <t>TH251569412219G</t>
  </si>
  <si>
    <t>02/03/2025 09:28</t>
  </si>
  <si>
    <t>EUR56</t>
  </si>
  <si>
    <t>ส***ตรา  ก***รงค์</t>
  </si>
  <si>
    <t>02/03/2025 09:27</t>
  </si>
  <si>
    <t>EUR55</t>
  </si>
  <si>
    <t>น***ัดไท</t>
  </si>
  <si>
    <t>จันทบุรี</t>
  </si>
  <si>
    <t>02/03/2025 09:05</t>
  </si>
  <si>
    <t>THT22011JZW6P2Z</t>
  </si>
  <si>
    <t>EUR54</t>
  </si>
  <si>
    <t>ช******์</t>
  </si>
  <si>
    <t>******องตะลุมปุ๊ก, ตำบล ลำไทรโยง ตำบลลำไทรโยง อำเภอนางรอง จังหวัดบุรีรัมย์ 31110</t>
  </si>
  <si>
    <t>31110</t>
  </si>
  <si>
    <t>43</t>
  </si>
  <si>
    <t>02/03/2025 08:28</t>
  </si>
  <si>
    <t>EUR53</t>
  </si>
  <si>
    <t>02/03/2025 03:47</t>
  </si>
  <si>
    <t>02/03/2025 03:46</t>
  </si>
  <si>
    <t>EUR52</t>
  </si>
  <si>
    <t>อรพิน จันทร์นาค</t>
  </si>
  <si>
    <t>58หมู่3ถนนเอกชัย(ฝากไว้กับรปภ.ที่ป้อมยาม) · บางน้ำจืด/ Bang Nam Chuet
เมืองสมุทรสาคร/ Mueang Samut Sakhonสมุทรสาคร/ Samut Sakhon
74000</t>
  </si>
  <si>
    <t>74000</t>
  </si>
  <si>
    <t>660801260263</t>
  </si>
  <si>
    <t>02/03/2025 01:35</t>
  </si>
  <si>
    <t>EUR51</t>
  </si>
  <si>
    <t>ทิพย์ธิดา ชูไชย</t>
  </si>
  <si>
    <t>290 ม.2 ต.พนมวังก์
ควนขนุน/ Khuan Khanunพัทลุง/ Phatthalung
93110</t>
  </si>
  <si>
    <t>93110</t>
  </si>
  <si>
    <t>660950478867</t>
  </si>
  <si>
    <t>02/03/2025 00:46</t>
  </si>
  <si>
    <t>EUU14</t>
  </si>
  <si>
    <t>สวรส น่วมคง</t>
  </si>
  <si>
    <t>989/259 ม.7 ต.ท้ายบ้านใหม่ ม.บางปูวิลล่า2 ซ.การบินเทศบาลบางปู59
เมืองสมุทรปราการ/ Mueang Samut Prakanสมุทรปราการ/ Samut Prakan
10280</t>
  </si>
  <si>
    <t>10280</t>
  </si>
  <si>
    <t>660843482219</t>
  </si>
  <si>
    <t>03/03/2025 23:58</t>
  </si>
  <si>
    <t>03/03/2025 23:57</t>
  </si>
  <si>
    <t>EUU13</t>
  </si>
  <si>
    <t>พระวสันต์ คงชม</t>
  </si>
  <si>
    <t>ถนน ประเวศนคร · ธานี/ Thani
เมืองสุโขทัย/ Mueang Sukhothaiสุโขทัย/ Sukhothai
64000</t>
  </si>
  <si>
    <t>64000</t>
  </si>
  <si>
    <t>660647572510</t>
  </si>
  <si>
    <t>03/03/2025 23:45</t>
  </si>
  <si>
    <t>EUU12</t>
  </si>
  <si>
    <t>EUU11</t>
  </si>
  <si>
    <t>นรัญ  นรเศรษฐ์</t>
  </si>
  <si>
    <t>18/23-24 · เจ้าเจ็ด/ Chao Chet
เสนา/ Senaพระนครศรีอยุธยา/ Phra Nakhon Si Ayutthaya
13110</t>
  </si>
  <si>
    <t>13110</t>
  </si>
  <si>
    <t>660898089450</t>
  </si>
  <si>
    <t>03/03/2025 22:56</t>
  </si>
  <si>
    <t>EUU10</t>
  </si>
  <si>
    <t>ว******ง</t>
  </si>
  <si>
    <t>******านของฝาก ปั๊มบางจาก ตำบลไชยภูมิ อำเภอไชโย จังหวัดอ่างทอง 14140</t>
  </si>
  <si>
    <t>14140</t>
  </si>
  <si>
    <t>03/03/2025 22:43</t>
  </si>
  <si>
    <t>03/03/2025 22:13</t>
  </si>
  <si>
    <t>EUU9</t>
  </si>
  <si>
    <t>จ***ง</t>
  </si>
  <si>
    <t>******ปั้มบางจาก ตำบลไชยภูมิ อำเภอไชโย จังหวัดอ่างทอง 14140</t>
  </si>
  <si>
    <t>03/03/2025 22:36</t>
  </si>
  <si>
    <t>03/03/2025 22:06</t>
  </si>
  <si>
    <t>EUU8</t>
  </si>
  <si>
    <t>จ******ง</t>
  </si>
  <si>
    <t>******ฝาก) ตำบลไชยภูมิ อำเภอไชโย จังหวัดอ่างทอง 14140</t>
  </si>
  <si>
    <t>03/03/2025 22:30</t>
  </si>
  <si>
    <t>03/03/2025 22:00</t>
  </si>
  <si>
    <t>EUU7</t>
  </si>
  <si>
    <t>ส******ง</t>
  </si>
  <si>
    <t>******าลเตี้ย อำเภอเมือง จังหวัดสุโขทัย 64220 ตำบลตาลเตี้ย อำเภอเมืองสุโขทัย จังหวัดสุโขทัย 64220</t>
  </si>
  <si>
    <t>64220</t>
  </si>
  <si>
    <t>03/03/2025 21:57</t>
  </si>
  <si>
    <t>EUU6</t>
  </si>
  <si>
    <t>ว***ัส ศ***นะ</t>
  </si>
  <si>
    <t>03/03/2025 21:55</t>
  </si>
  <si>
    <t>EUU5</t>
  </si>
  <si>
    <t>******ำ) ตำบลสามชุก อำเภอสามชุก จังหวัดสุพรรณบุรี 72130</t>
  </si>
  <si>
    <t>72130</t>
  </si>
  <si>
    <t>34</t>
  </si>
  <si>
    <t>03/03/2025 21:32</t>
  </si>
  <si>
    <t>EUU4</t>
  </si>
  <si>
    <t>ร******ณ</t>
  </si>
  <si>
    <t>******มคำแหง 164 ถนนรามคำแหง แขวงมีนบุรี เขตมีนบุรี จังหวัดกรุงเทพมหานคร 10510</t>
  </si>
  <si>
    <t>50</t>
  </si>
  <si>
    <t>EUU3</t>
  </si>
  <si>
    <t>******มบางจากไชโย) ตำบลไชยภูมิ อำเภอไชโย จังหวัดอ่างทอง 14140</t>
  </si>
  <si>
    <t>03/03/2025 21:41</t>
  </si>
  <si>
    <t>03/03/2025 21:31</t>
  </si>
  <si>
    <t>EUU2</t>
  </si>
  <si>
    <t>03/03/2025 21:30</t>
  </si>
  <si>
    <t>EUU1</t>
  </si>
  <si>
    <t>ศ******์</t>
  </si>
  <si>
    <t>******านเนินดินแดง) ต.ธาตุทอง อ.บ่อทอง จ.ชลบุรี ตำบลธาตุทอง อำเภอบ่อทอง จังหวัดชลบุรี 20270</t>
  </si>
  <si>
    <t>20270</t>
  </si>
  <si>
    <t>03/03/2025 21:21</t>
  </si>
  <si>
    <t>EUU0</t>
  </si>
  <si>
    <t>บัว</t>
  </si>
  <si>
    <t>ฟาร์มกองทูล 189 หมู่ 2 · กองทูล/ Kong Thun
หนองไผ่/ Nong Phaiเพชรบูรณ์/ Phetchabun
67140</t>
  </si>
  <si>
    <t>660958064321</t>
  </si>
  <si>
    <t>03/03/2025 20:52</t>
  </si>
  <si>
    <t>EUT99</t>
  </si>
  <si>
    <t>******านโพธิ์, อำเภอบ้านโพธิ์ ตำบลบ้านโพธิ์ อำเภอบ้านโพธิ์ จังหวัดฉะเชิงเทรา 24140</t>
  </si>
  <si>
    <t>24140</t>
  </si>
  <si>
    <t>38</t>
  </si>
  <si>
    <t>03/03/2025 21:10</t>
  </si>
  <si>
    <t>03/03/2025 20:32</t>
  </si>
  <si>
    <t>EUT97</t>
  </si>
  <si>
    <t>******ี่ 275, หมู่ที่ 4 ตำบลไชยมงคล อำเภอเมืองนครราชสีมา จังหวัดนครราชสีมา 30000</t>
  </si>
  <si>
    <t>10</t>
  </si>
  <si>
    <t>03/03/2025 20:07</t>
  </si>
  <si>
    <t>EUT96</t>
  </si>
  <si>
    <t>ณ***รา โ***รัตน์</t>
  </si>
  <si>
    <t>03/03/2025 20:03</t>
  </si>
  <si>
    <t>03/03/2025 20:05</t>
  </si>
  <si>
    <t>EUT95</t>
  </si>
  <si>
    <t>น******​</t>
  </si>
  <si>
    <t>******ุดซอย  ตำบลโคกกลอย อำเภอตะกั่วทุ่ง จังหวัดพังงา ตำบลโคกกลอย อำเภอตะกั่วทุ่ง จังหวัดพังงา 82140</t>
  </si>
  <si>
    <t>82140</t>
  </si>
  <si>
    <t>03/03/2025 19:52</t>
  </si>
  <si>
    <t>03/03/2025 19:51</t>
  </si>
  <si>
    <t>EUT94</t>
  </si>
  <si>
    <t>A***e A***e</t>
  </si>
  <si>
    <t>03/03/2025 19:48</t>
  </si>
  <si>
    <t>03/03/2025 19:49</t>
  </si>
  <si>
    <t>EUT93</t>
  </si>
  <si>
    <t>สุกานดา สายมาลา</t>
  </si>
  <si>
    <t>149/38-39 หมู่บ้านรติรมย์พาร์ค ซ.7 ถ.บางกรวย-จงถนอม ต.มหาสวัสดิ์ อ.บางกรวย
บางกรวย/ Bang Kruaiนนทบุรี/ Nonthaburi
11130</t>
  </si>
  <si>
    <t>11130</t>
  </si>
  <si>
    <t>660864396938</t>
  </si>
  <si>
    <t>03/03/2025 19:34</t>
  </si>
  <si>
    <t>EUT92</t>
  </si>
  <si>
    <t>แ**</t>
  </si>
  <si>
    <t>สระบุรี</t>
  </si>
  <si>
    <t>03/03/2025 19:27</t>
  </si>
  <si>
    <t>ฝอยทองทั้ง2กล่องค่ะ</t>
  </si>
  <si>
    <t>03/03/2025 19:28</t>
  </si>
  <si>
    <t>EUT91</t>
  </si>
  <si>
    <t>ร******ข</t>
  </si>
  <si>
    <t>****** อ.สามง่าม จ.พิจิตร ตำบลกำแพงดิน อำเภอสามง่าม จังหวัดพิจิตร 66220</t>
  </si>
  <si>
    <t>66220</t>
  </si>
  <si>
    <t>03/03/2025 19:26</t>
  </si>
  <si>
    <t>EUT90</t>
  </si>
  <si>
    <t>ร.ต.สานนท์ แดนทอง</t>
  </si>
  <si>
    <t>99/178ม.3หมู่บ้านกมลเพชร ซ.9/1
สัตหีบ/ Sattahipชลบุรี/ Chonburi
20180</t>
  </si>
  <si>
    <t>20180</t>
  </si>
  <si>
    <t>660806050523</t>
  </si>
  <si>
    <t>03/03/2025 19:10</t>
  </si>
  <si>
    <t>03/03/2025 19:08</t>
  </si>
  <si>
    <t>EUT89</t>
  </si>
  <si>
    <t>ศ***ลักษณ์ ส***ยา</t>
  </si>
  <si>
    <t>03/03/2025 19:07</t>
  </si>
  <si>
    <t>EUT88</t>
  </si>
  <si>
    <t>เ******ล</t>
  </si>
  <si>
    <t>******อำเภอเมืองลำปาง จังหวัดลำปาง 52000 ตำบลพิชัย อำเภอเมืองลำปาง จังหวัดลำปาง 52000</t>
  </si>
  <si>
    <t>52000</t>
  </si>
  <si>
    <t>37</t>
  </si>
  <si>
    <t>03/03/2025 19:11</t>
  </si>
  <si>
    <t>03/03/2025 19:06</t>
  </si>
  <si>
    <t>EUT87</t>
  </si>
  <si>
    <t>ส***รณี ร***วัชรากร</t>
  </si>
  <si>
    <t>03/03/2025 18:56</t>
  </si>
  <si>
    <t>03/03/2025 18:55</t>
  </si>
  <si>
    <t>EUT86</t>
  </si>
  <si>
    <t>จ*** บ***ป้อมชมพู ข***วัด</t>
  </si>
  <si>
    <t>EUT85</t>
  </si>
  <si>
    <t>03/03/2025 18:44</t>
  </si>
  <si>
    <t>EUT84</t>
  </si>
  <si>
    <t>ค******า</t>
  </si>
  <si>
    <t>******ข ต.นางรอง ตำบลนางรอง อำเภอนางรอง จังหวัดบุรีรัมย์ 31110</t>
  </si>
  <si>
    <t>03/03/2025 18:12</t>
  </si>
  <si>
    <t>03/03/2025 18:01</t>
  </si>
  <si>
    <t>EUT83</t>
  </si>
  <si>
    <t>ไ******์</t>
  </si>
  <si>
    <t>******0, ถนน จตุโชติ, แขวง ออเงิน, เขตสายไหม แขวงออเงิน เขตสายไหม จังหวัดกรุงเทพมหานคร 10220</t>
  </si>
  <si>
    <t>03/03/2025 17:51</t>
  </si>
  <si>
    <t>03/03/2025 17:50</t>
  </si>
  <si>
    <t>EUT82</t>
  </si>
  <si>
    <t>ส******น</t>
  </si>
  <si>
    <t>******บ.โนนจาน, ตำบลละหาน, อำเภอจัตุรัส ตำบลละหาน อำเภอจัตุรัส จังหวัดชัยภูมิ 36130</t>
  </si>
  <si>
    <t>36130</t>
  </si>
  <si>
    <t>03/03/2025 17:49</t>
  </si>
  <si>
    <t>EUT81</t>
  </si>
  <si>
    <t>อ******ม</t>
  </si>
  <si>
    <t>******าวน์โฮม 5 ตำบลหนองบัว ตำบลหนองบัว อำเภอบ้านค่าย จังหวัดระยอง 21120</t>
  </si>
  <si>
    <t>21120</t>
  </si>
  <si>
    <t>27</t>
  </si>
  <si>
    <t>03/03/2025 17:44</t>
  </si>
  <si>
    <t>EUT80</t>
  </si>
  <si>
    <t>ป******ี</t>
  </si>
  <si>
    <t>******เรียนป่าเเดง) ตำบลท่าใหม่ อำเภอท่าใหม่ จังหวัดจันทบุรี 22120</t>
  </si>
  <si>
    <t>22120</t>
  </si>
  <si>
    <t>03/03/2025 18:10</t>
  </si>
  <si>
    <t>03/03/2025 17:40</t>
  </si>
  <si>
    <t>ขนมปังแถว 20แผ่น/1แถว หนา 10มิล วรรณวนัช</t>
  </si>
  <si>
    <t>EUT79</t>
  </si>
  <si>
    <t>พระวิโรจน์ คงทอง</t>
  </si>
  <si>
    <t>33/1 วัดไทรทอง ต.โคกสะบ้า  อ.นาโยง จ.ตรัง · โคกสะบ้า/ Khok Saba
นาโยง/ Na Yongตรัง/ Trang
92170</t>
  </si>
  <si>
    <t>92170</t>
  </si>
  <si>
    <t>660805142619</t>
  </si>
  <si>
    <t>03/03/2025 17:24</t>
  </si>
  <si>
    <t>EUT78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</si>
  <si>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</si>
  <si>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</si>
  <si>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13180</t>
  </si>
  <si>
    <t>660818516458</t>
  </si>
  <si>
    <t>03/03/2025 16:49</t>
  </si>
  <si>
    <t>EUT77</t>
  </si>
  <si>
    <t>******นวางไว้ที่โต๊ะรปภ.นะคะ) แขวงวัดโสมนัส เขตป้อมปราบศัตรูพ่าย จังหวัดกรุงเทพมหานคร 10100</t>
  </si>
  <si>
    <t>10100</t>
  </si>
  <si>
    <t>03/03/2025 16:43</t>
  </si>
  <si>
    <t>EUT73</t>
  </si>
  <si>
    <t>อิวอิว</t>
  </si>
  <si>
    <t xml:space="preserve">90/4 ม.1 หมู่บ้านม่วงหลุม ต.บางโกระ อ.โคกโพธิ์ จ.ปัตตานี 94120
</t>
  </si>
  <si>
    <t>94120</t>
  </si>
  <si>
    <t>0961848865</t>
  </si>
  <si>
    <t>03/03/2025 16:21</t>
  </si>
  <si>
    <t>line_oa</t>
  </si>
  <si>
    <t>03/03/2025 16:39</t>
  </si>
  <si>
    <t>EUT76</t>
  </si>
  <si>
    <t>03/03/2025 16:36</t>
  </si>
  <si>
    <t>EUT75</t>
  </si>
  <si>
    <t>ว***ี  จ***ก</t>
  </si>
  <si>
    <t>03/03/2025 16:32</t>
  </si>
  <si>
    <t>EUT74</t>
  </si>
  <si>
    <t>กฤติกา เธียรชัยพงษ์</t>
  </si>
  <si>
    <t>โกดัง ชัยพงษ์พลาซ่า  ซอยธนาคารกรุงเทพ ถ.ศรีมาลา ต.ในเมือง อ.เมือง จ.พิจิตร
เมืองพิจิตร/ Mueang Phichitพิจิตร/ Phichit
66000</t>
  </si>
  <si>
    <t>660879828989</t>
  </si>
  <si>
    <t>03/03/2025 16:22</t>
  </si>
  <si>
    <t>EUT72</t>
  </si>
  <si>
    <t>วราวุฒิ</t>
  </si>
  <si>
    <t>242 ถ.พุทธมณฑลสาย 2 ซ. 21/1 แยก 8 แขวงศาลาธรรมสพน์ เขตทวีวัฒนา กทม.10170</t>
  </si>
  <si>
    <t>10170</t>
  </si>
  <si>
    <t>0939499463</t>
  </si>
  <si>
    <t>03/03/2025 16:13</t>
  </si>
  <si>
    <t>EUT71</t>
  </si>
  <si>
    <t>ผ่องศรี ทองศรี</t>
  </si>
  <si>
    <t xml:space="preserve">ที่อยู่ 495
อุดมสุข23
ถนนสุขุมวิท103
แขวงบางนาเหนือ
เขตบางนา
กทม
10260
</t>
  </si>
  <si>
    <t>0627526699</t>
  </si>
  <si>
    <t>03/03/2025 16:11</t>
  </si>
  <si>
    <t>EUT70</t>
  </si>
  <si>
    <t>******ลวังมหากร ตำบลวังมหากร อำเภอท่าตะโก จังหวัดนครสวรรค์ 60160</t>
  </si>
  <si>
    <t>60160</t>
  </si>
  <si>
    <t>03/03/2025 16:33</t>
  </si>
  <si>
    <t>03/03/2025 16:03</t>
  </si>
  <si>
    <t>EUT69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</si>
  <si>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</si>
  <si>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</si>
  <si>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10330</t>
  </si>
  <si>
    <t>660654926459</t>
  </si>
  <si>
    <t>03/03/2025 16:01</t>
  </si>
  <si>
    <t>EUT68</t>
  </si>
  <si>
    <t>เ**ร</t>
  </si>
  <si>
    <t>******สิงห์ จังหวัดชัยนาท17120 ตำบลบ่อแร่ อำเภอวัดสิงห์ จังหวัดชัยนาท 17120</t>
  </si>
  <si>
    <t>17120</t>
  </si>
  <si>
    <t>03</t>
  </si>
  <si>
    <t>03/03/2025 16:28</t>
  </si>
  <si>
    <t>03/03/2025 15:58</t>
  </si>
  <si>
    <t>EUT67</t>
  </si>
  <si>
    <t>ธีระสิชฌน์ จ๋วง พานิช</t>
  </si>
  <si>
    <t xml:space="preserve">82/6
ซ.ลาดพร้าว3แย
ก2
แขวง จอมพล
เขต จตุจักร
กทม. 10900
</t>
  </si>
  <si>
    <t>0818044241</t>
  </si>
  <si>
    <t>03/03/2025 15:45</t>
  </si>
  <si>
    <t>EUT66</t>
  </si>
  <si>
    <t>สุวรรนีย์  ธุระแพง</t>
  </si>
  <si>
    <t xml:space="preserve">มหาวิทยาลัยราชภัฏหมู่บ้านจอมบึง (ร้านจอมลิง) &amp;nbsp;ต.จอมบึง อ.จอมบึง จ.ราชบุรี &amp;nbsp;70150 
</t>
  </si>
  <si>
    <t>70150</t>
  </si>
  <si>
    <t>0898912396</t>
  </si>
  <si>
    <t>03/03/2025 15:40</t>
  </si>
  <si>
    <t>EUT65</t>
  </si>
  <si>
    <t>พ***ักษณ์</t>
  </si>
  <si>
    <t>03/03/2025 15:37</t>
  </si>
  <si>
    <t>03/03/2025 15:38</t>
  </si>
  <si>
    <t>EUT64</t>
  </si>
  <si>
    <t>คุณพวงเพ็ญ  เฉลิมสุข</t>
  </si>
  <si>
    <t xml:space="preserve">19/208  หมู่บ้านภูเก็ตวิลล่าถลาง
ถ.เมพกระษัตรี   ต.ศรีสุนทา
อ.ถลาง  จ.ภูเก็ต  83100
</t>
  </si>
  <si>
    <t>83100</t>
  </si>
  <si>
    <t>0896461479</t>
  </si>
  <si>
    <t>03/03/2025 15:31</t>
  </si>
  <si>
    <t>03/03/2025 15:36</t>
  </si>
  <si>
    <t>EUT63</t>
  </si>
  <si>
    <t>นพมาศ กงชัย</t>
  </si>
  <si>
    <t xml:space="preserve">39/1ม.6 ต.เขาคราม อ.เมือง จ.กระบี่ 81000
</t>
  </si>
  <si>
    <t>81000</t>
  </si>
  <si>
    <t>0885047621</t>
  </si>
  <si>
    <t>03/03/2025 15:33</t>
  </si>
  <si>
    <t>EUT62</t>
  </si>
  <si>
    <t>ร******ม</t>
  </si>
  <si>
    <t>******บลซับตะเคียน อำเภอชัยบาดาล จังหวัดลพบุรี 15130</t>
  </si>
  <si>
    <t>15130</t>
  </si>
  <si>
    <t>03/03/2025 15:21</t>
  </si>
  <si>
    <t>EUT61</t>
  </si>
  <si>
    <t>ล******)</t>
  </si>
  <si>
    <t>****** อำเภอท่าตูม จังหวัดสุรินทร์ ตำบลกระโพ อำเภอท่าตูม จังหวัดสุรินทร์ 32120</t>
  </si>
  <si>
    <t>32120</t>
  </si>
  <si>
    <t>03/03/2025 15:17</t>
  </si>
  <si>
    <t>03/03/2025 15:11</t>
  </si>
  <si>
    <t>EUT60</t>
  </si>
  <si>
    <t>พัชรินทร์  กระแสสังข์</t>
  </si>
  <si>
    <t>13/5ม.6 ต.กระโสม อ.ตะกั่วทุ่ง จ.พังงา
ตะกั่วทุ่ง/ Takua Thungพังงา/ Phang Nga
82130</t>
  </si>
  <si>
    <t>82130</t>
  </si>
  <si>
    <t>660653679094</t>
  </si>
  <si>
    <t>03/03/2025 14:51</t>
  </si>
  <si>
    <t>03/03/2025 14:50</t>
  </si>
  <si>
    <t>EUT58</t>
  </si>
  <si>
    <t>บียองเซ่ นะจ๊ะ</t>
  </si>
  <si>
    <t>90/50 สายไหม 51
ม.เลิศปิยะวรรณ
สายไหม
สายไหม
กทม 10220</t>
  </si>
  <si>
    <t>0877143937</t>
  </si>
  <si>
    <t>03/03/2025 17:29</t>
  </si>
  <si>
    <t>03/03/2025 14:41</t>
  </si>
  <si>
    <t>EUT57</t>
  </si>
  <si>
    <t>ร***สุจิน ก***กษตร</t>
  </si>
  <si>
    <t>03/03/2025 14:32</t>
  </si>
  <si>
    <t>EUT56</t>
  </si>
  <si>
    <t>ป******ำ</t>
  </si>
  <si>
    <t>******ำเภอเมืองนครศรีธรรมราช ตำบลท่าเรือ อำเภอเมืองนครศรีธรรมราช จังหวัดนครศรีธรรมราช 80000</t>
  </si>
  <si>
    <t>86</t>
  </si>
  <si>
    <t>03/03/2025 14:30</t>
  </si>
  <si>
    <t>03/03/2025 14:29</t>
  </si>
  <si>
    <t>EUT55</t>
  </si>
  <si>
    <t>นาง จำเรียง ภู่ตัน</t>
  </si>
  <si>
    <t>129/1 ม.13 ถ. คลองชลประทาน ต.สุเทพ
เมืองเชียงใหม่/ Mueang Chiang Maiเชียงใหม่/ Chiang Mai
50200</t>
  </si>
  <si>
    <t>50200</t>
  </si>
  <si>
    <t>660894292399</t>
  </si>
  <si>
    <t>03/03/2025 14:23</t>
  </si>
  <si>
    <t>EUT54</t>
  </si>
  <si>
    <t>ส***   พ***เสงี่ยมพงษ์</t>
  </si>
  <si>
    <t>03/03/2025 14:17</t>
  </si>
  <si>
    <t>03/03/2025 14:21</t>
  </si>
  <si>
    <t>EUT53</t>
  </si>
  <si>
    <t>​ วันดี​      กุณธิ</t>
  </si>
  <si>
    <t>61  ถ.สุวรรณรังษี  หมู่.1
ซ. ตลาดสด
ต. แม่พริก
อ. แม่พริก
จ. ลำปาง 52180</t>
  </si>
  <si>
    <t>52180</t>
  </si>
  <si>
    <t>0853566499</t>
  </si>
  <si>
    <t>03/03/2025 14:10</t>
  </si>
  <si>
    <t>03/03/2025 14:13</t>
  </si>
  <si>
    <t>EUT52</t>
  </si>
  <si>
    <t>สรินทร์พัฒน์ แก้วศรีใส</t>
  </si>
  <si>
    <t>159/3 โครงการปิง มาร์เช่ ปาร์ค 
ถ.สรรพาวุธ แขวงบางนา เขตบางนา กทม. 
 10260</t>
  </si>
  <si>
    <t>0824964136</t>
  </si>
  <si>
    <t>EUT51</t>
  </si>
  <si>
    <t>Sompoch Vasupongchai</t>
  </si>
  <si>
    <t>1221 ม.1 ซ.แบริ่ง46 สุขุมวิท107
สำโรงเหนือ
เมือง, สมุทรปราการ
 10270</t>
  </si>
  <si>
    <t>0909857568</t>
  </si>
  <si>
    <t>03/03/2025 13:54</t>
  </si>
  <si>
    <t>03/03/2025 14:05</t>
  </si>
  <si>
    <t>EUT50</t>
  </si>
  <si>
    <t>ศรีสุมล พาทีทิน</t>
  </si>
  <si>
    <t>26/110 
ถ.สุขสมบูรณ์ ต.ประจวบ อ.เมือง จ.ประจวบ
 77000</t>
  </si>
  <si>
    <t>0916085844</t>
  </si>
  <si>
    <t>03/03/2025 14:03</t>
  </si>
  <si>
    <t>EUT49</t>
  </si>
  <si>
    <t>จ******ะ</t>
  </si>
  <si>
    <t>******ยะลา (ร้านอาหารน้ำเพชร ) ติดกับ โรงเรียนอนุบาลศรีรามันห์ ตำบลกายูบอเกาะ อำเภอรามัน จังหวัดยะลา 95140</t>
  </si>
  <si>
    <t>95140</t>
  </si>
  <si>
    <t>03/03/2025 14:31</t>
  </si>
  <si>
    <t>03/03/2025 14:02</t>
  </si>
  <si>
    <t>EUT48</t>
  </si>
  <si>
    <t>น.ส.ณัชชาพัชร์  คำปวน</t>
  </si>
  <si>
    <t>คลังหมินเซิงลิ้งซ์ บริษัท หมินเซิง ลิ้งซ์ ซัพพลาย เซน จำกัด, 101, ต.หอมศีล  อำเภอบางปะกง , บางปะกง, ฉะเชิงเทรา, ไทย 24130</t>
  </si>
  <si>
    <t>24130</t>
  </si>
  <si>
    <t>0970958368</t>
  </si>
  <si>
    <t>03/03/2025 13:58</t>
  </si>
  <si>
    <t>03/03/2025 13:57</t>
  </si>
  <si>
    <t>EUT47</t>
  </si>
  <si>
    <t>ฤชุอร​ อิ่มจันทึก</t>
  </si>
  <si>
    <t>132/237หมู่2  บ้านเทพารักษ์ 2้5 ซ37 · บางเสาธง/ Bang Sao Thong
บางเสาธง/ Bang Sao Thongสมุทรปราการ/ Samut Prakan
10570</t>
  </si>
  <si>
    <t>660846951371</t>
  </si>
  <si>
    <t>03/03/2025 13:56</t>
  </si>
  <si>
    <t>ครีมฮอร์นไส้เนยสด ขนม ดังในtiktok อร่อย (เก็บไว้ได้ 10 วัน)</t>
  </si>
  <si>
    <t>EUT46</t>
  </si>
  <si>
    <t>ส***สา  ก***นเสถียร</t>
  </si>
  <si>
    <t>03/03/2025 13:51</t>
  </si>
  <si>
    <t>03/03/2025 13:52</t>
  </si>
  <si>
    <t>EUT45</t>
  </si>
  <si>
    <t>เหลา รากคูบอน</t>
  </si>
  <si>
    <t>46/93 หมู่บ้านชิชา
พระราม2 บางมด
จอมทอง กทม 
 10150</t>
  </si>
  <si>
    <t>10150</t>
  </si>
  <si>
    <t>0841636799</t>
  </si>
  <si>
    <t>EUT44</t>
  </si>
  <si>
    <t>ณ******ส</t>
  </si>
  <si>
    <t>****** 6, ตำบลทับคล้อ, อำเภอทับคล้อ ตำบลทับคล้อ อำเภอทับคล้อ จังหวัดพิจิตร 66150</t>
  </si>
  <si>
    <t>66150</t>
  </si>
  <si>
    <t>83</t>
  </si>
  <si>
    <t>03/03/2025 13:49</t>
  </si>
  <si>
    <t>EUT43</t>
  </si>
  <si>
    <t xml:space="preserve">ศิริรัตน์ แซ่ลิ้ม </t>
  </si>
  <si>
    <t>บ้านเพ็ชรดีทน 652 ม. 1 บ้านตะขบ ต. ตะขบ
 อ.ปักธงชัยจ .นครราชสีมา 30150</t>
  </si>
  <si>
    <t>0846564158</t>
  </si>
  <si>
    <t>03/03/2025 13:48</t>
  </si>
  <si>
    <t>EUT42</t>
  </si>
  <si>
    <t>รัตนาพร ยุชัย</t>
  </si>
  <si>
    <t>28/459 ม.5 ชุมชนร่มเย็น · คูคต/ Khu Khot
ลำลูกกา/ Lam Luk Kaปทุมธานี/ Pathum Thani
12130</t>
  </si>
  <si>
    <t>12130</t>
  </si>
  <si>
    <t>660959581934</t>
  </si>
  <si>
    <t>03/03/2025 13:41</t>
  </si>
  <si>
    <t>EUT40</t>
  </si>
  <si>
    <t>ค***รวรรต์</t>
  </si>
  <si>
    <t>Chachoengsao</t>
  </si>
  <si>
    <t>03/03/2025 13:31</t>
  </si>
  <si>
    <t>EUT39</t>
  </si>
  <si>
    <t>ต**</t>
  </si>
  <si>
    <t>03/03/2025 13:21</t>
  </si>
  <si>
    <t>03/03/2025 13:22</t>
  </si>
  <si>
    <t>EUT38</t>
  </si>
  <si>
    <t>P******a</t>
  </si>
  <si>
    <t>******ยนาใน1 หมู่ 7, ซอยนาใน, ต.เทพกระษัตรี, อำเภอถลาง ตำบลเทพกระษัตรี อำเภอถลาง จังหวัดภูเก็ต 83110</t>
  </si>
  <si>
    <t>83110</t>
  </si>
  <si>
    <t>03/03/2025 13:19</t>
  </si>
  <si>
    <t>EUT37</t>
  </si>
  <si>
    <t>******ุขุมวิท แขวงพระโขนง แขวงพระโขนง เขตคลองเตย จังหวัดกรุงเทพมหานคร 10110</t>
  </si>
  <si>
    <t>03/03/2025 13:09</t>
  </si>
  <si>
    <t>ชิฟฟ่อนสอดไส้6ชิ้น รวมรส กล่องใหญ่ ไส้อร่อย แป้งนุ่ม เก็บได้ 15 วัน วรรณวนัช</t>
  </si>
  <si>
    <t>EUT36</t>
  </si>
  <si>
    <t>วอระวุต    แอ๊ป</t>
  </si>
  <si>
    <t>บ้านเลขที่2/7ม.7ต.บางกระเจ้า  อ.เมือง จ.สมุทรสาคร · บางกระเจ้า/ Bang Krachao
เมืองสมุทรสาคร/ Mueang Samut Sakhonสมุทรสาคร/ Samut Sakhon
74000</t>
  </si>
  <si>
    <t>660622809490</t>
  </si>
  <si>
    <t>03/03/2025 12:14</t>
  </si>
  <si>
    <t>EUT34</t>
  </si>
  <si>
    <t>ส*** ห***ล</t>
  </si>
  <si>
    <t>ตราด</t>
  </si>
  <si>
    <t>03/03/2025 11:57</t>
  </si>
  <si>
    <t>EUT32</t>
  </si>
  <si>
    <t>อ***ตญา อ***ศวตกานต์</t>
  </si>
  <si>
    <t>03/03/2025 11:53</t>
  </si>
  <si>
    <t>03/03/2025 11:54</t>
  </si>
  <si>
    <t>EUT30</t>
  </si>
  <si>
    <t>ดวงแก้ว  สระแก้ว</t>
  </si>
  <si>
    <t>70ซ.ประชาอุทิศ7แยก1(ม่วงม
ดอนเมือง/ Don Mueangกรุงเทพมหานคร/ Bangkok
10210</t>
  </si>
  <si>
    <t>660639630431</t>
  </si>
  <si>
    <t>03/03/2025 11:43</t>
  </si>
  <si>
    <t>EUT28</t>
  </si>
  <si>
    <t>อ***รา ส***วงค์</t>
  </si>
  <si>
    <t>03/03/2025 11:23</t>
  </si>
  <si>
    <t>EUT27</t>
  </si>
  <si>
    <t>พ******ี</t>
  </si>
  <si>
    <t>******่ 13 ตำบลโคกยาง ตำบลโคกยาง อำเภอปราสาท จังหวัดสุรินทร์ 32140</t>
  </si>
  <si>
    <t>32140</t>
  </si>
  <si>
    <t>03/03/2025 11:48</t>
  </si>
  <si>
    <t>03/03/2025 11:18</t>
  </si>
  <si>
    <t>EUT26</t>
  </si>
  <si>
    <t>ค***อล</t>
  </si>
  <si>
    <t>03/03/2025 11:15</t>
  </si>
  <si>
    <t>EUT25</t>
  </si>
  <si>
    <t>อ***รรณ ศ***่าไฮ</t>
  </si>
  <si>
    <t>03/03/2025 11:12</t>
  </si>
  <si>
    <t>EUT24</t>
  </si>
  <si>
    <t>น**ี</t>
  </si>
  <si>
    <t>******บล เทอดไทย, อำเภอแม่ฟ้าหลวง ตำบลเทอดไทย อำเภอแม่ฟ้าหลวง จังหวัดเชียงราย 57240</t>
  </si>
  <si>
    <t>57240</t>
  </si>
  <si>
    <t>16</t>
  </si>
  <si>
    <t>03/03/2025 11:40</t>
  </si>
  <si>
    <t>03/03/2025 11:10</t>
  </si>
  <si>
    <t>EUT23</t>
  </si>
  <si>
    <t>บริษัทหรรษธรเฟอร์นิเจอร์แอนด์บิ้วอินจำกัด</t>
  </si>
  <si>
    <t>คลองสอง 20/17 ซอยแก้วบาง หมู่ที่ 1 ตำบลคลองสอง
คลองหลวง/ Khlong Luangปทุมธานี/ Pathum Thani
12120</t>
  </si>
  <si>
    <t>660816233219</t>
  </si>
  <si>
    <t>03/03/2025 11:04</t>
  </si>
  <si>
    <t>EUT22</t>
  </si>
  <si>
    <t>ข******ง</t>
  </si>
  <si>
    <t>******น ตำบลบ้านลำนาว อำเภอบางขัน จังหวัดนครศรีธรรมราช 80360</t>
  </si>
  <si>
    <t>03/03/2025 11:32</t>
  </si>
  <si>
    <t>03/03/2025 11:02</t>
  </si>
  <si>
    <t>EUT21</t>
  </si>
  <si>
    <t>ฐปนรรฆ์  มาลี</t>
  </si>
  <si>
    <t>601ซอยจรีลสนิทวงศ์ 85 · บางอ้อ/ Bang O
บางพลัด/ Bang Phlatกรุงเทพมหานคร/ Bangkok
10700</t>
  </si>
  <si>
    <t>03/03/2025 10:58</t>
  </si>
  <si>
    <t>EUT20</t>
  </si>
  <si>
    <t>ช******น</t>
  </si>
  <si>
    <t>******ระภาทรัพย์4 แขวงบางชัน เขตคลองสามวา จังหวัดกรุงเทพมหานคร 10510</t>
  </si>
  <si>
    <t>17</t>
  </si>
  <si>
    <t>03/03/2025 12:34</t>
  </si>
  <si>
    <t>EUT19</t>
  </si>
  <si>
    <t>ร้านมลฤดี ซุปเปอร์</t>
  </si>
  <si>
    <t>19ม.11บ้านโคกเจริญต.ละลาย
กันทรลักษ์/ Kantharalakศรีสะเกษ/ Sisaket
33110</t>
  </si>
  <si>
    <t>33110</t>
  </si>
  <si>
    <t>660910207752</t>
  </si>
  <si>
    <t>03/03/2025 10:56</t>
  </si>
  <si>
    <t>EUT18</t>
  </si>
  <si>
    <t>อัจฉริยา กมลคุรุภากร</t>
  </si>
  <si>
    <t>159/11 ม.4 ต.นาจอมเทียน อ.สัตหีบ จ.ชลบุรี 20250
สัตหีบ/ Sattahipชลบุรี/ Chonburi
20250</t>
  </si>
  <si>
    <t>660896054400</t>
  </si>
  <si>
    <t>EUT17</t>
  </si>
  <si>
    <t>เวนุกา บัวระบัต</t>
  </si>
  <si>
    <t>45 หมู่ 1 · หนองกุง/ Nong Kung
นาเชือก/ Na Chueakมหาสารคาม/ Maha Sarakham
44170</t>
  </si>
  <si>
    <t>44170</t>
  </si>
  <si>
    <t>660928711688</t>
  </si>
  <si>
    <t>03/03/2025 10:52</t>
  </si>
  <si>
    <t>03/03/2025 10:51</t>
  </si>
  <si>
    <t>EUT16</t>
  </si>
  <si>
    <t>ส***ี เ***สันเทียะ</t>
  </si>
  <si>
    <t>03/03/2025 10:38</t>
  </si>
  <si>
    <t>EUT15</t>
  </si>
  <si>
    <t>จ******ิ</t>
  </si>
  <si>
    <t>******ะชาธิปัตย์ อำเภอธัญบุรี ปทุมธานี 12130 ประเทศไทย ตำบลประชาธิปัตย์ อำเภอธัญบุรี จังหวัดปทุมธานี 12130</t>
  </si>
  <si>
    <t>85</t>
  </si>
  <si>
    <t>03/03/2025 10:29</t>
  </si>
  <si>
    <t>EUT13</t>
  </si>
  <si>
    <t>ก***าวีร์ เ***ทั่น</t>
  </si>
  <si>
    <t>03/03/2025 10:12</t>
  </si>
  <si>
    <t>03/03/2025 10:13</t>
  </si>
  <si>
    <t>EUT12</t>
  </si>
  <si>
    <t>03/03/2025 10:04</t>
  </si>
  <si>
    <t>EUT11</t>
  </si>
  <si>
    <t>Z** Z** M**</t>
  </si>
  <si>
    <t>Chumphon</t>
  </si>
  <si>
    <t>03/03/2025 10:02</t>
  </si>
  <si>
    <t>03/03/2025 10:03</t>
  </si>
  <si>
    <t>EUT10</t>
  </si>
  <si>
    <t>บ******์</t>
  </si>
  <si>
    <t>****** ต.กองดิน ตำบลกองดิน อำเภอแกลง จังหวัดระยอง 22160</t>
  </si>
  <si>
    <t>22160</t>
  </si>
  <si>
    <t>03/03/2025 10:01</t>
  </si>
  <si>
    <t>EUT9</t>
  </si>
  <si>
    <t xml:space="preserve">เกษศิณี  สายหนู  </t>
  </si>
  <si>
    <t>บริษัท  ils 71 ม.3  ต.บ้านใหม่ อ.ปากเกร็ด จ.นนทบุรี   11120</t>
  </si>
  <si>
    <t>11120</t>
  </si>
  <si>
    <t>0865090812</t>
  </si>
  <si>
    <t>03/03/2025 09:50</t>
  </si>
  <si>
    <t>EUT8</t>
  </si>
  <si>
    <t>03/03/2025 09:40</t>
  </si>
  <si>
    <t>EUT7</t>
  </si>
  <si>
    <t>kuoshufen</t>
  </si>
  <si>
    <t>26 ถนนแจ้งสนิท ตำบลในเมือง อำเภอเมืองอุบลราชธานี
เมืองอุบลราชธานี/ Mueang Ubon Ratchathaniอุบลราชธานี/ Ubon Ratchathani
34000</t>
  </si>
  <si>
    <t>34000</t>
  </si>
  <si>
    <t>660892801288</t>
  </si>
  <si>
    <t>03/03/2025 09:16</t>
  </si>
  <si>
    <t>EUT6</t>
  </si>
  <si>
    <t>พ******ต</t>
  </si>
  <si>
    <t>******ประสาน, ตำบล บัววัฒนา, อำเภอหนองไผ่ ตำบลบัววัฒนา อำเภอหนองไผ่ จังหวัดเพชรบูรณ์ 67140</t>
  </si>
  <si>
    <t>60</t>
  </si>
  <si>
    <t>03/03/2025 08:39</t>
  </si>
  <si>
    <t>03/03/2025 08:36</t>
  </si>
  <si>
    <t>EUT5</t>
  </si>
  <si>
    <t>จำรัส_คงจร</t>
  </si>
  <si>
    <t>119/266
หมู่บ้านอัมรินทร์3/4
ซอยสายใหม15
แขวงสายใหม
เขตสายไหม
ซอยย่อย20
ก,ท,ม= 10220</t>
  </si>
  <si>
    <t>061494528</t>
  </si>
  <si>
    <t>03/03/2025 08:31</t>
  </si>
  <si>
    <t>03/03/2025 08:30</t>
  </si>
  <si>
    <t>EUT4</t>
  </si>
  <si>
    <t>หนุ่ย เจริญพรสวัสดิ์</t>
  </si>
  <si>
    <t>ที่อยู่  178  ซ.รังสิต- ปทุมธานี 21   ต. ประชาธิปัตย์  อ.ธัญบุรี จ. ปทุมธานี   หนุ่ย เจริญพรสวัสดิ์   โทร. 12130</t>
  </si>
  <si>
    <t>0993658101</t>
  </si>
  <si>
    <t>03/03/2025 08:28</t>
  </si>
  <si>
    <t>EUT3</t>
  </si>
  <si>
    <t>อ้อนนภา รันตนมูล</t>
  </si>
  <si>
    <t>211/58 ซ.13 เมืองทอง2/2 ถ.พัฒนาการ61 ข.ประเวศ ข.ประเวศ
ประเวศ/ Prawetกรุงเทพมหานคร/ Bangkok
10250</t>
  </si>
  <si>
    <t>03/03/2025 08:06</t>
  </si>
  <si>
    <t>660860993071</t>
  </si>
  <si>
    <t>03/03/2025 08:07</t>
  </si>
  <si>
    <t>EUT2</t>
  </si>
  <si>
    <t>น***าวปพิชญา ท***ท่งใหญ่</t>
  </si>
  <si>
    <t>03/03/2025 07:54</t>
  </si>
  <si>
    <t>EUT1</t>
  </si>
  <si>
    <t>แ*น</t>
  </si>
  <si>
    <t>******ำบล เหมืองง่า ตำบลเหมืองง่า อำเภอเมืองลำพูน จังหวัดลำพูน 51000</t>
  </si>
  <si>
    <t>51000</t>
  </si>
  <si>
    <t>03/03/2025 07:53</t>
  </si>
  <si>
    <t>EUT0</t>
  </si>
  <si>
    <t>นางพรพรรณ  บุญยงค์</t>
  </si>
  <si>
    <t>----- 49/1 หมู่ 12 ต.คูคต
ลำลูกกา/ Lam Luk Kaปทุมธานี/ Pathum Thani
12130</t>
  </si>
  <si>
    <t>660847340628</t>
  </si>
  <si>
    <t>03/03/2025 07:31</t>
  </si>
  <si>
    <t>EUS99</t>
  </si>
  <si>
    <t>****** ตำบลบ่อทอง อำเภอทองแสนขัน จังหวัดอุตรดิตถ์ 53230</t>
  </si>
  <si>
    <t>53230</t>
  </si>
  <si>
    <t>03/03/2025 07:28</t>
  </si>
  <si>
    <t>EUS98</t>
  </si>
  <si>
    <t>Sirinda songprathip</t>
  </si>
  <si>
    <t>171 Village No. 1171 Village No. 1, Nong Prue · บ้านกลาง/ Ban Klang
วังทอง/ Wang Thongพิษณุโลก/ Phitsanulok
65220</t>
  </si>
  <si>
    <t>65220</t>
  </si>
  <si>
    <t>660953946340</t>
  </si>
  <si>
    <t>03/03/2025 07:23</t>
  </si>
  <si>
    <t>EUS97</t>
  </si>
  <si>
    <t>ปาริชาติ สราคำ</t>
  </si>
  <si>
    <t>นำส่งหลังวัด · นิคมกระเสียว/ Nikhom Krasiao
ด่านช้าง/ Dan Changสุพรรณบุรี/ Suphanburi
72180</t>
  </si>
  <si>
    <t>72180</t>
  </si>
  <si>
    <t>660987602182</t>
  </si>
  <si>
    <t>03/03/2025 07:04</t>
  </si>
  <si>
    <t>TH14036XH9DU1B</t>
  </si>
  <si>
    <t>EUS96</t>
  </si>
  <si>
    <t>03/03/2025 06:48</t>
  </si>
  <si>
    <t>TH253427343167F</t>
  </si>
  <si>
    <t>EUS95</t>
  </si>
  <si>
    <t>รักษิณา พุฒวราสุข</t>
  </si>
  <si>
    <t>142 /2ซ. วัดใหญ่ศรีสุพรรณ 1 ซอย วัดใหญ่ศรีสุพรรณ 1 · บางยี่เรือ/ Bang Yi Ruea
ธนบุรี/ Thon Buriกรุงเทพมหานคร/ Bangkok
10600</t>
  </si>
  <si>
    <t>10600</t>
  </si>
  <si>
    <t>660853197930</t>
  </si>
  <si>
    <t>03/03/2025 05:58</t>
  </si>
  <si>
    <t>LEXPU0463980481</t>
  </si>
  <si>
    <t>EUS94</t>
  </si>
  <si>
    <t>ภ***  แ***อง</t>
  </si>
  <si>
    <t>03/03/2025 04:56</t>
  </si>
  <si>
    <t>THT02011K2VMN6Z</t>
  </si>
  <si>
    <t>EUS93</t>
  </si>
  <si>
    <t>อัมพร</t>
  </si>
  <si>
    <t>168/12 โครงการอลิซแลนด์ ถนนเศรษฐกิจ-พันธุวงษ์ ตำบลบ้านเก
เมืองสมุทรสาคร/ Mueang Samut Sakhonสมุทรสาคร/ Samut Sakhon
74000</t>
  </si>
  <si>
    <t>660865655259</t>
  </si>
  <si>
    <t>03/03/2025 02:45</t>
  </si>
  <si>
    <t>LEXPU0464171164</t>
  </si>
  <si>
    <t>EUS92</t>
  </si>
  <si>
    <t>ค***ู</t>
  </si>
  <si>
    <t>03/03/2025 02:37</t>
  </si>
  <si>
    <t>THT01111K2VJA0Z</t>
  </si>
  <si>
    <t>03/03/2025 02:36</t>
  </si>
  <si>
    <t>EUS91</t>
  </si>
  <si>
    <t>น***าวสุภัค โ***จันทร์</t>
  </si>
  <si>
    <t>03/03/2025 02:40</t>
  </si>
  <si>
    <t>THT44061K2VKH8Z</t>
  </si>
  <si>
    <t>EUS90</t>
  </si>
  <si>
    <t>คุณละออง</t>
  </si>
  <si>
    <t>25 / 7 Moo 14  Soi Iyara23 · คลองสอง/ Khlong Song
คลองหลวง/ Khlong Luangปทุมธานี/ Pathum Thani
12120</t>
  </si>
  <si>
    <t>660954749564</t>
  </si>
  <si>
    <t>03/03/2025 02:15</t>
  </si>
  <si>
    <t>LEXPU0463981929</t>
  </si>
  <si>
    <t>EUS89</t>
  </si>
  <si>
    <t>เมวรินทร์ พาสมัย</t>
  </si>
  <si>
    <t>1 3 8 หมู่ 10 ต.น้ำชุน · น้ำชุน/ Nam Chun
หล่มสัก/ Lom Sakเพชรบูรณ์/ Phetchabun
67110</t>
  </si>
  <si>
    <t>67110</t>
  </si>
  <si>
    <t>660902510771</t>
  </si>
  <si>
    <t>03/03/2025 01:41</t>
  </si>
  <si>
    <t>TH63036XGYYC5N</t>
  </si>
  <si>
    <t>EUS88</t>
  </si>
  <si>
    <t>ร******ษ</t>
  </si>
  <si>
    <t>******หนองจันทร์, ตำบล ศรีวิไล, อำเภอศรีวิไล ตำบลศรีวิไล อำเภอศรีวิไล จังหวัดบึงกาฬ 38210</t>
  </si>
  <si>
    <t>38210</t>
  </si>
  <si>
    <t>03/03/2025 00:58</t>
  </si>
  <si>
    <t>TH35086XH8XV5E</t>
  </si>
  <si>
    <t>03/03/2025 00:39</t>
  </si>
  <si>
    <t>EUS87</t>
  </si>
  <si>
    <t>เจนจิรา</t>
  </si>
  <si>
    <t>ร้านยงเจริญ 330 ถ.กรุงแสง ต.ชะมาย
ทุ่งสง/ Thung Songนครศรีธรรมราช/ Nakhon Si Thammarat
80110</t>
  </si>
  <si>
    <t>80110</t>
  </si>
  <si>
    <t>660856908665</t>
  </si>
  <si>
    <t>03/03/2025 00:38</t>
  </si>
  <si>
    <t>LEXPU0464003702</t>
  </si>
  <si>
    <t>EUS86</t>
  </si>
  <si>
    <t>******อง ตำบลในเมือง อำเภอเมืองยโสธร จังหวัดยโสธร 35000</t>
  </si>
  <si>
    <t>03/03/2025 00:37</t>
  </si>
  <si>
    <t>TH2594568449249</t>
  </si>
  <si>
    <t>EUS85</t>
  </si>
  <si>
    <t>กัญญาพัชร บุญปถัมภ์</t>
  </si>
  <si>
    <t>- 49/1 ม.11 ต.บางระจัน อ.ค่ายบางระจัน จ.สิงห์บุรี
ค่ายบางระจัน/ Khai Bang Rachanสิงห์บุรี/ Sing Buri
16150</t>
  </si>
  <si>
    <t>16150</t>
  </si>
  <si>
    <t>660925424761</t>
  </si>
  <si>
    <t>03/03/2025 00:28</t>
  </si>
  <si>
    <t>LEXPU0464029162</t>
  </si>
  <si>
    <t>EUS84</t>
  </si>
  <si>
    <t>03/03/2025 00:27</t>
  </si>
  <si>
    <t>EUS83</t>
  </si>
  <si>
    <t>******ว 23 ถ.ลาดพร้าว จันทรเกษม แขวงจันทรเกษม เขตจตุจักร จังหวัดกรุงเทพมหานคร 10900</t>
  </si>
  <si>
    <t>81</t>
  </si>
  <si>
    <t>03/03/2025 00:14</t>
  </si>
  <si>
    <t>TH256417792975K</t>
  </si>
  <si>
    <t>EUV69</t>
  </si>
  <si>
    <t>นันทิชา แพบัว</t>
  </si>
  <si>
    <t>37 หมู่ 6 บ้านโป่งสังข์ ต.หว้าทอง อ.ภูเวียง จ.ขอนแก่น
ภูเวียง/ Phu Wiangขอนแก่น/ Khon Kaen
40150</t>
  </si>
  <si>
    <t>660989269345</t>
  </si>
  <si>
    <t>04/03/2025 23:48</t>
  </si>
  <si>
    <t>EUV68</t>
  </si>
  <si>
    <t>ส******้</t>
  </si>
  <si>
    <t>******่ 178, หมู่ที่ 1, ซอย โรงเจ, ตำบลชัยนารายณ์, อำเภอชัยบาดาล ตำบลชัยนารายณ์ อำเภอชัยบาดาล จังหวัดลพบุรี 15130</t>
  </si>
  <si>
    <t>04/03/2025 23:39</t>
  </si>
  <si>
    <t>EUV65</t>
  </si>
  <si>
    <t>ว***ญาทิพรัตน์</t>
  </si>
  <si>
    <t>ชัยนาท</t>
  </si>
  <si>
    <t>04/03/2025 22:38</t>
  </si>
  <si>
    <t>EUV64</t>
  </si>
  <si>
    <t>วรัญญา วงษ์โกฎ เตือน</t>
  </si>
  <si>
    <t>13 ม.5 ตรงข้ามบ้านเรือนไทย · โคกสำโรง/ Khok Samrong
โคกสำโรง/ Khok Samrongลพบุรี/ Lopburi
15120</t>
  </si>
  <si>
    <t>15120</t>
  </si>
  <si>
    <t>660825545514</t>
  </si>
  <si>
    <t>04/03/2025 22:04</t>
  </si>
  <si>
    <t>EUV63</t>
  </si>
  <si>
    <t>ส***รัตน์  ศ***สุข</t>
  </si>
  <si>
    <t>04/03/2025 21:58</t>
  </si>
  <si>
    <t>EUV62</t>
  </si>
  <si>
    <t>******ทราย ตำบลดอนทราย อำเภอปากท่อ จังหวัดราชบุรี 70140</t>
  </si>
  <si>
    <t>70140</t>
  </si>
  <si>
    <t>51</t>
  </si>
  <si>
    <t>04/03/2025 21:56</t>
  </si>
  <si>
    <t>EUV61</t>
  </si>
  <si>
    <t>ฝ***'วรนุช</t>
  </si>
  <si>
    <t>04/03/2025 21:34</t>
  </si>
  <si>
    <t>EUV60</t>
  </si>
  <si>
    <t>อ***วรรณ  แ***ิรัญ</t>
  </si>
  <si>
    <t>04/03/2025 21:32</t>
  </si>
  <si>
    <t>EUV59</t>
  </si>
  <si>
    <t>เ******ิ</t>
  </si>
  <si>
    <t>****** 36Kido, แยก 1-8, แขวงจันทรเกษม, เขตจตุจักร แขวงจันทรเกษม เขตจตุจักร จังหวัดกรุงเทพมหานคร 10900</t>
  </si>
  <si>
    <t>04/03/2025 21:36</t>
  </si>
  <si>
    <t>04/03/2025 21:10</t>
  </si>
  <si>
    <t>EUV58</t>
  </si>
  <si>
    <t>จิราภรณ์ คงเหลือง</t>
  </si>
  <si>
    <t>ตลาดนัดชุมชนดั้งเดิมลานสกา  ต.กำโลน ร้านพี่กบขายน้ำ
ลานสกา/ Lan Sakaนครศรีธรรมราช/ Nakhon Si Thammarat
80230</t>
  </si>
  <si>
    <t>80230</t>
  </si>
  <si>
    <t>660982679832</t>
  </si>
  <si>
    <t>04/03/2025 20:37</t>
  </si>
  <si>
    <t>EUV57</t>
  </si>
  <si>
    <t>สุณี บุญเย็น</t>
  </si>
  <si>
    <t>ปั๊มน้ำมันร้านเจ๊ทบ 76 ม.5 ต.บางหลวง · บางหลวง/ Bang Luang
สรรพยา/ Sapphayaชัยนาท/ Chainat
17150</t>
  </si>
  <si>
    <t>17150</t>
  </si>
  <si>
    <t>660643541998</t>
  </si>
  <si>
    <t>04/03/2025 20:20</t>
  </si>
  <si>
    <t>EUV56</t>
  </si>
  <si>
    <t>สุนิษา มาวัตร</t>
  </si>
  <si>
    <t>362 ม.2 ซ.เสนาะ1(แยกซอยตึกอรัญ) ถ.สุขุมวิท · ท้ายบ้านใหม่/ Thai Ban Mai
เมืองสมุทรปราการ/ Mueang Samut Prakanสมุทรปราการ/ Samut Prakan
10280</t>
  </si>
  <si>
    <t>660870515734</t>
  </si>
  <si>
    <t>04/03/2025 19:50</t>
  </si>
  <si>
    <t>EUV55</t>
  </si>
  <si>
    <t>ปาณิศา อยู่สังข์ดี</t>
  </si>
  <si>
    <t>141ม.1ต.บางภาษี
บางเลน/ Bang Lenนครปฐม/ Nakhon Pathom
73130</t>
  </si>
  <si>
    <t>73130</t>
  </si>
  <si>
    <t>660840944462</t>
  </si>
  <si>
    <t>04/03/2025 19:37</t>
  </si>
  <si>
    <t>EUV54</t>
  </si>
  <si>
    <t>ศ***รรณ ค***ออ</t>
  </si>
  <si>
    <t>04/03/2025 19:18</t>
  </si>
  <si>
    <t>EUV53</t>
  </si>
  <si>
    <t>น***น</t>
  </si>
  <si>
    <t>******ษีไศล.  จ.ศรีสะเกษ โมเดิสสีฟ้าคู่กะสีเทา ตำบลจิกสังข์ทอง อำเภอราษีไศล จังหวัดศรีสะเกษ 33160</t>
  </si>
  <si>
    <t>33160</t>
  </si>
  <si>
    <t>04/03/2025 19:13</t>
  </si>
  <si>
    <t>EUV52</t>
  </si>
  <si>
    <t>น***าวดี แ***ณรงค์</t>
  </si>
  <si>
    <t>04/03/2025 19:11</t>
  </si>
  <si>
    <t>EUV51</t>
  </si>
  <si>
    <t>04/03/2025 19:06</t>
  </si>
  <si>
    <t>EUV50</t>
  </si>
  <si>
    <t>ม***ตา พ***ตรี</t>
  </si>
  <si>
    <t>04/03/2025 19:05</t>
  </si>
  <si>
    <t>EUV49</t>
  </si>
  <si>
    <t>04/03/2025 19:04</t>
  </si>
  <si>
    <t>EUV48</t>
  </si>
  <si>
    <t>พัชริดา มณีภักดี</t>
  </si>
  <si>
    <t>127/ 3 บ้านซำมูลนาก
แก้งคร้อ/ Kaeng Khroชัยภูมิ/ Chaiyaphum
36150</t>
  </si>
  <si>
    <t>36150</t>
  </si>
  <si>
    <t>660988511969</t>
  </si>
  <si>
    <t>04/03/2025 18:31</t>
  </si>
  <si>
    <t>EUV47</t>
  </si>
  <si>
    <t>ทรวง  กิตติคุณศักดิ์</t>
  </si>
  <si>
    <t>49/72-73 ซ.แจ้งวัฒนะ28 ถ.แจ้งวัฒนะ · บางตลาด/ Bang Talat
ปากเกร็ด/ Pak Kretนนทบุรี/ Nonthaburi
11120</t>
  </si>
  <si>
    <t>660813007788</t>
  </si>
  <si>
    <t>04/03/2025 18:22</t>
  </si>
  <si>
    <t>EUV46</t>
  </si>
  <si>
    <t>ภ******์</t>
  </si>
  <si>
    <t>******ตสาทร แขวงยานนาวา เขตสาทร จังหวัดกรุงเทพมหานคร 10120</t>
  </si>
  <si>
    <t>04/03/2025 18:09</t>
  </si>
  <si>
    <t>EUV45</t>
  </si>
  <si>
    <t>ณ***ุฒิ น***ดนอก</t>
  </si>
  <si>
    <t>04/03/2025 18:10</t>
  </si>
  <si>
    <t>EUV44</t>
  </si>
  <si>
    <t>****** 233/549, ถนน พหลโยธิน, แขวง อนุสาวรีย์, เขตบางเขน แขวงอนุสาวรีย์ เขตบางเขน จังหวัดกรุงเทพมหานคร 10220</t>
  </si>
  <si>
    <t>04/03/2025 18:25</t>
  </si>
  <si>
    <t>04/03/2025 17:55</t>
  </si>
  <si>
    <t>EUV43</t>
  </si>
  <si>
    <t>สุกรี หะยีสาแม</t>
  </si>
  <si>
    <t>คลอง 7 8/69 หมู่ที่ 8 · บึงคำพร้อย/ Bueng Kham Phroi
ลำลูกกา/ Lam Luk Kaปทุมธานี/ Pathum Thani
12150</t>
  </si>
  <si>
    <t>12150</t>
  </si>
  <si>
    <t>660630848923</t>
  </si>
  <si>
    <t>05/03/2025 04:55</t>
  </si>
  <si>
    <t>04/03/2025 17:46</t>
  </si>
  <si>
    <t>EUV42</t>
  </si>
  <si>
    <t>วิไล อุดมเกษมทรัพย์</t>
  </si>
  <si>
    <t>41 ซอยโรงเรียนบำรุง
เมืองนครปฐม/ Mueang Nakhon Pathomนครปฐม/ Nakhon Pathom
73000</t>
  </si>
  <si>
    <t>73000</t>
  </si>
  <si>
    <t>660822126761</t>
  </si>
  <si>
    <t>04/03/2025 17:38</t>
  </si>
  <si>
    <t>EUV41</t>
  </si>
  <si>
    <t>ย***น</t>
  </si>
  <si>
    <t>****** อำเภอปากท่อ ตำบลห้วยยางโทน อำเภอปากท่อ จังหวัดราชบุรี 70140</t>
  </si>
  <si>
    <t>84</t>
  </si>
  <si>
    <t>04/03/2025 17:36</t>
  </si>
  <si>
    <t>EUV40</t>
  </si>
  <si>
    <t>ว***  ม***ลาะ</t>
  </si>
  <si>
    <t>04/03/2025 17:24</t>
  </si>
  <si>
    <t>EUV39</t>
  </si>
  <si>
    <t>ส***พร ส***งทอง</t>
  </si>
  <si>
    <t>04/03/2025 17:22</t>
  </si>
  <si>
    <t>EUV38</t>
  </si>
  <si>
    <t>ต***ิพย์ ช***ะ</t>
  </si>
  <si>
    <t>04/03/2025 17:14</t>
  </si>
  <si>
    <t>EUV37</t>
  </si>
  <si>
    <t>ล***ณา</t>
  </si>
  <si>
    <t>04/03/2025 17:12</t>
  </si>
  <si>
    <t>EUV36</t>
  </si>
  <si>
    <t>บุญพอ</t>
  </si>
  <si>
    <t xml:space="preserve">9/54 มบชัชฎาวิวล่าซอย4
ถนนบางแวก แขวงบางไผ่ เขตบางแค กทม 10160
</t>
  </si>
  <si>
    <t>10160</t>
  </si>
  <si>
    <t>0850731634</t>
  </si>
  <si>
    <t>04/03/2025 17:11</t>
  </si>
  <si>
    <t>EUV35</t>
  </si>
  <si>
    <t>ค***คุ้นคิทเช่น เ***หลังเที่ยง ห***แรกติดถนน ล***อดรถมารวย</t>
  </si>
  <si>
    <t>มุกดาหาร</t>
  </si>
  <si>
    <t>04/03/2025 17:02</t>
  </si>
  <si>
    <t>EUV34</t>
  </si>
  <si>
    <t>ห***ญยา ก***ัยภูมิ</t>
  </si>
  <si>
    <t>04/03/2025 16:42</t>
  </si>
  <si>
    <t>EUV33</t>
  </si>
  <si>
    <t>ศ******ง</t>
  </si>
  <si>
    <t>******ลบ้านเสด็จ อำเภอเคียนซา จังหวัดสุราษฎร์ธานี 84260</t>
  </si>
  <si>
    <t>84260</t>
  </si>
  <si>
    <t>35</t>
  </si>
  <si>
    <t>04/03/2025 16:38</t>
  </si>
  <si>
    <t>04/03/2025 16:37</t>
  </si>
  <si>
    <t>EUV32</t>
  </si>
  <si>
    <t>สุกัญญา  เจนวารินทร์</t>
  </si>
  <si>
    <t>บ้านเลขที่ 26/5 หมู่ 6 ซอยมิตรไมตรี 24/2 ถนนมิตรไมตรี แขวงคู้ฝั่งเหนือ เขตหนองจอก กทม.  Tel. โทรไม่ติดโทรเบอร์นี้นะค่ะ 0855504917 10530</t>
  </si>
  <si>
    <t>10530</t>
  </si>
  <si>
    <t>0850476492</t>
  </si>
  <si>
    <t>EUV31</t>
  </si>
  <si>
    <t>ไ***ิตร จ***ะแสง</t>
  </si>
  <si>
    <t>04/03/2025 16:27</t>
  </si>
  <si>
    <t>EUV30</t>
  </si>
  <si>
    <t>ก******์</t>
  </si>
  <si>
    <t>******ตำบลบางระจัน อำเภอค่ายบางระจัน จังหวัดสิงห์บุรี 16150</t>
  </si>
  <si>
    <t>04/03/2025 16:56</t>
  </si>
  <si>
    <t>04/03/2025 16:26</t>
  </si>
  <si>
    <t>EUV29</t>
  </si>
  <si>
    <t>พ***ตรา ฉ***ทองคำ</t>
  </si>
  <si>
    <t>04/03/2025 16:22</t>
  </si>
  <si>
    <t>EUV28</t>
  </si>
  <si>
    <t>ชูศรี ไกรคงจิตต์</t>
  </si>
  <si>
    <t>142 ถนนพุทธบูชา · ในเมือง/ Nai Mueang
เมืองพิษณุโลก/ Mueang Phitsanulokพิษณุโลก/ Phitsanulok
65000</t>
  </si>
  <si>
    <t>65000</t>
  </si>
  <si>
    <t>660617162592</t>
  </si>
  <si>
    <t>EUV27</t>
  </si>
  <si>
    <t>ส***าศ  ส***วาที</t>
  </si>
  <si>
    <t>กาญจนบุรี</t>
  </si>
  <si>
    <t>04/03/2025 16:17</t>
  </si>
  <si>
    <t>EUV26</t>
  </si>
  <si>
    <t>นัยนา มุ่งเจริญ</t>
  </si>
  <si>
    <t>เลขที่ 199 หมู่ 4 ตำบลบ้านสร้าง อำเภอบางปะอิน
บางปะอิน/ Bang Pa-inพระนครศรีอยุธยา/ Phra Nakhon Si Ayutthaya
13170</t>
  </si>
  <si>
    <t>660656176029</t>
  </si>
  <si>
    <t>04/03/2025 16:16</t>
  </si>
  <si>
    <t>04/03/2025 16:15</t>
  </si>
  <si>
    <t>EUV25</t>
  </si>
  <si>
    <t>04/03/2025 16:13</t>
  </si>
  <si>
    <t>04/03/2025 16:12</t>
  </si>
  <si>
    <t>EUV24</t>
  </si>
  <si>
    <t>04/03/2025 16:09</t>
  </si>
  <si>
    <t>EUV23</t>
  </si>
  <si>
    <t>EUV22</t>
  </si>
  <si>
    <t>ข***เรือน  ศ***ักษา</t>
  </si>
  <si>
    <t>04/03/2025 16:00</t>
  </si>
  <si>
    <t>EUV21</t>
  </si>
  <si>
    <t>มลิจันทร์</t>
  </si>
  <si>
    <t>67/1 ต.นาม่วง อ.ประจักษ์ศิลปาคม  จ.อุดรธานี  
 41110</t>
  </si>
  <si>
    <t>41110</t>
  </si>
  <si>
    <t>0657078708</t>
  </si>
  <si>
    <t>04/03/2025 15:51</t>
  </si>
  <si>
    <t>04/03/2025 15:56</t>
  </si>
  <si>
    <t>EUV20</t>
  </si>
  <si>
    <t>ส***มร ป***ุรินทร์</t>
  </si>
  <si>
    <t>04/03/2025 15:48</t>
  </si>
  <si>
    <t>04/03/2025 15:47</t>
  </si>
  <si>
    <t>EUV19</t>
  </si>
  <si>
    <t>สุกัญญา ผลสมบุญ</t>
  </si>
  <si>
    <t>327/1 ถ.วงศ์สว่าง
ซ.วงศ์สว่าง 19(แยก 5)
วงศ์สว่าง บางซื่อ
กทม.10800
โทร</t>
  </si>
  <si>
    <t>0816119159</t>
  </si>
  <si>
    <t>04/03/2025 14:28</t>
  </si>
  <si>
    <t>04/03/2025 15:44</t>
  </si>
  <si>
    <t>EUV18</t>
  </si>
  <si>
    <t>ร***นทร์ จ***ียร</t>
  </si>
  <si>
    <t>04/03/2025 15:37</t>
  </si>
  <si>
    <t>EUV17</t>
  </si>
  <si>
    <t>ณ******์</t>
  </si>
  <si>
    <t>******ยประชาสามัคคี แขวงในคลองบางปลากด ตำบลในคลองบางปลากด อำเภอพระสมุทรเจดีย์ จังหวัดสมุทรปราการ 10290</t>
  </si>
  <si>
    <t>04/03/2025 15:53</t>
  </si>
  <si>
    <t>04/03/2025 15:36</t>
  </si>
  <si>
    <t>EUV16</t>
  </si>
  <si>
    <t>กัญญานัชช์ คุ้มภู (อาแอน)</t>
  </si>
  <si>
    <t xml:space="preserve">บ้านเลขที่ 8 ม.5 ซ.สลักภัณฑ์ ถ.ปู่เจ้าสมิงพราย ต.สำโรงกลาง อ.พระประแดง จ.สมุทรปราการ 10130 </t>
  </si>
  <si>
    <t>10130</t>
  </si>
  <si>
    <t>0951647136</t>
  </si>
  <si>
    <t>04/03/2025 14:30</t>
  </si>
  <si>
    <t>****ส่งบิลออกวันที่ 7/3/68</t>
  </si>
  <si>
    <t>04/03/2025 15:35</t>
  </si>
  <si>
    <t>EUV15</t>
  </si>
  <si>
    <t>04/03/2025 15:34</t>
  </si>
  <si>
    <t>EUV14</t>
  </si>
  <si>
    <t>หอพัก อาทิตย์อพาร์ทเม้นท์ - อยุธยา, 247 ถนน โรจนะ 199 หมู่ 4  · บ้านสร้าง/ Ban Sang
บางปะอิน/ Bang Pa-inพระนครศรีอยุธยา/ Phra Nakhon Si Ayutthaya
13170</t>
  </si>
  <si>
    <t>EUV13</t>
  </si>
  <si>
    <t>น***าวจารุณี  ช***ระโคน</t>
  </si>
  <si>
    <t>EUV12</t>
  </si>
  <si>
    <t>04/03/2025 15:33</t>
  </si>
  <si>
    <t>EUV11</t>
  </si>
  <si>
    <t>orn_anong.p</t>
  </si>
  <si>
    <t xml:space="preserve">จัดส่งที่ บจก. เอ.เอส.ไอ. พรีซิชั่น แผนกบัญชี
เลขที่ 1500 ม.1 ต.เทพารักษ์ อ.เมืองสมุทรปราการ จ.สมุทรปราการ
10270 </t>
  </si>
  <si>
    <t>0897791097</t>
  </si>
  <si>
    <t>04/03/2025 14:37</t>
  </si>
  <si>
    <t>04/03/2025 15:30</t>
  </si>
  <si>
    <t>EUV10</t>
  </si>
  <si>
    <t>พรหมภัสสร ธปกรณ์เกียรติ (คุณโย)</t>
  </si>
  <si>
    <t xml:space="preserve">หจก.บอสโอเบลล์ 260หมู่9 ต.ธัญญา อ.กมลาไสย จ.กาฬสินธุ์ 46130
</t>
  </si>
  <si>
    <t>46130</t>
  </si>
  <si>
    <t>0956170999</t>
  </si>
  <si>
    <t>04/03/2025 15:24</t>
  </si>
  <si>
    <t>EUV9</t>
  </si>
  <si>
    <t>ทวิช  ธวัชชัย</t>
  </si>
  <si>
    <t>3-032 ซ พาณิชย์เจริญ 2
ถ.พาณิชย์เจริญ ต.นครนายก
อ.เมือง จ.นครนายก 26000
โทร.</t>
  </si>
  <si>
    <t>26000</t>
  </si>
  <si>
    <t>0818613073</t>
  </si>
  <si>
    <t>04/03/2025 15:21</t>
  </si>
  <si>
    <t>EUV8</t>
  </si>
  <si>
    <t>น***แพรวกรณ์ศิยา ร***ขียว</t>
  </si>
  <si>
    <t>04/03/2025 15:20</t>
  </si>
  <si>
    <t>EUV7</t>
  </si>
  <si>
    <t>พ.ต.อ.หญิงสุพัตรา ขันรุ่ง</t>
  </si>
  <si>
    <t>ศูนย์พิสูจน์หลักฐาน 1
เลขที่ 19/75 หมู่ 10 
ต.คลองหนึ่ง
อ.คลองหลวง
จ.ปทุมธานี
12120
โทร :</t>
  </si>
  <si>
    <t>0899939471</t>
  </si>
  <si>
    <t>EUV6</t>
  </si>
  <si>
    <t>มณีนุช พิชผล</t>
  </si>
  <si>
    <t>เลขที่ 28 (74/213) 
ซอยรามอินทรา 74 แยก 2 
แขวงคันนายาว 
เขตคันนายาว 
กรุงเทพฯ 10230</t>
  </si>
  <si>
    <t>10230</t>
  </si>
  <si>
    <t>0959564928</t>
  </si>
  <si>
    <t>04/03/2025 15:11</t>
  </si>
  <si>
    <t>04/03/2025 15:16</t>
  </si>
  <si>
    <t>EUV5</t>
  </si>
  <si>
    <t>อ๊อฟ</t>
  </si>
  <si>
    <t>หมู่บ้านกมลลักษณ์ 50/31 · บางรักใหญ่/ Bang Rak Yai
บางบัวทอง/ Bang Bua Thongนนทบุรี/ Nonthaburi
11110</t>
  </si>
  <si>
    <t>11110</t>
  </si>
  <si>
    <t>660932152145</t>
  </si>
  <si>
    <t>04/03/2025 14:57</t>
  </si>
  <si>
    <t>EUV4</t>
  </si>
  <si>
    <t>ห***ง P*** B***</t>
  </si>
  <si>
    <t>04/03/2025 14:53</t>
  </si>
  <si>
    <t>EUV3</t>
  </si>
  <si>
    <t>น** ป***งค์ ส***รัมย์</t>
  </si>
  <si>
    <t>04/03/2025 14:49</t>
  </si>
  <si>
    <t>ฝอยทอง/มะพร้าวน้ำหอม/เผือกมะพร้าว</t>
  </si>
  <si>
    <t>EUV2</t>
  </si>
  <si>
    <t>จินตนา  ศรีมาลา</t>
  </si>
  <si>
    <t xml:space="preserve">24 ซอยราษฎร์อุทิศ 39 แขวงแสนแสบเขตมีนบุรีกรุงเทพฯ 10510 โทร </t>
  </si>
  <si>
    <t>0657386388</t>
  </si>
  <si>
    <t>04/03/2025 14:44</t>
  </si>
  <si>
    <t>04/03/2025 14:48</t>
  </si>
  <si>
    <t>EUV1</t>
  </si>
  <si>
    <t xml:space="preserve">ชื่อ เจษดา </t>
  </si>
  <si>
    <t xml:space="preserve">69/39 หมู่บ้านสิทธารมย์รีสอร์ต ซอยวัดกู้ ต บางพูด อ. ปากเกร็ด จ. นนทบุรี &amp;nbsp;11120 </t>
  </si>
  <si>
    <t>0983986728</t>
  </si>
  <si>
    <t>04/03/2025 14:46</t>
  </si>
  <si>
    <t>04/03/2025 14:47</t>
  </si>
  <si>
    <t>EUV0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</si>
  <si>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</si>
  <si>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</si>
  <si>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85000</t>
  </si>
  <si>
    <t>04/03/2025 15:12</t>
  </si>
  <si>
    <t>04/03/2025 14:43</t>
  </si>
  <si>
    <t>EUU99</t>
  </si>
  <si>
    <t>****** ตำบลยางเนิ้ง อำเภอสารภี จังหวัดเชียงใหม่ 50140</t>
  </si>
  <si>
    <t>04/03/2025 14:45</t>
  </si>
  <si>
    <t>04/03/2025 14:22</t>
  </si>
  <si>
    <t>04/03/2025 14:21</t>
  </si>
  <si>
    <t>04/03/2025 14:20</t>
  </si>
  <si>
    <t>EUU98</t>
  </si>
  <si>
    <t>อนงค์ เจี๋ยตระกูล</t>
  </si>
  <si>
    <t xml:space="preserve"> 440/29 หมู่12ตำบลบ้านกาศอำเภแม่สะเรียงจังหวัดแม่ฮ่องสอน
 58110</t>
  </si>
  <si>
    <t>58110</t>
  </si>
  <si>
    <t>0828804864</t>
  </si>
  <si>
    <t>04/03/2025 14:26</t>
  </si>
  <si>
    <t>04/03/2025 14:16</t>
  </si>
  <si>
    <t>04/03/2025 14:15</t>
  </si>
  <si>
    <t>04/03/2025 14:14</t>
  </si>
  <si>
    <t>EUU97</t>
  </si>
  <si>
    <t>เ***ลักษณ์ ข***ำ</t>
  </si>
  <si>
    <t>04/03/2025 14:05</t>
  </si>
  <si>
    <t>04/03/2025 14:09</t>
  </si>
  <si>
    <t>EUU96</t>
  </si>
  <si>
    <t>อุมาพร  ยังเจริญ</t>
  </si>
  <si>
    <t>ศูนย์พัฒนาเด็กเล็กอบต.ชุมแสงสงคราม หมู่11 ต.ชุมแสงสงคราม อ.บางระกำ จ.พิษณุโลก 
 65240</t>
  </si>
  <si>
    <t>65240</t>
  </si>
  <si>
    <t>0840043514</t>
  </si>
  <si>
    <t>***ชิฟฟ่อนตัวแทน</t>
  </si>
  <si>
    <t>04/03/2025 13:54</t>
  </si>
  <si>
    <t>EUU95</t>
  </si>
  <si>
    <t>ปราณี ธีรโสภณ</t>
  </si>
  <si>
    <t>1135/20 ซอยเดชอุดม 13 ถ.เดชอุดม ต.ในเมือง · ในเมือง/ Nai Mueang
เมืองนครราชสีมา/ Mueng Nakorn Ratchasimaนครราชสีมา/ Nakhon Ratchasima
30000</t>
  </si>
  <si>
    <t>660862471838</t>
  </si>
  <si>
    <t>04/03/2025 13:51</t>
  </si>
  <si>
    <t>EUU94</t>
  </si>
  <si>
    <t>ส***ิน  ข***เกิด</t>
  </si>
  <si>
    <t>04/03/2025 13:46</t>
  </si>
  <si>
    <t>EUU93</t>
  </si>
  <si>
    <t>04/03/2025 12:06</t>
  </si>
  <si>
    <t>04/03/2025 12:07</t>
  </si>
  <si>
    <t>EUU92</t>
  </si>
  <si>
    <t>นัจกร สุทธิพรชัย</t>
  </si>
  <si>
    <t>106/15 มบ.สวนหลวงวิลล์ 4 ถนนเฉลิมพระเกรียติ ร.9 ซอย 28 แยก3 แขวงดอกไม้ เขตประเวศ กทม.  10250</t>
  </si>
  <si>
    <t>0623977992</t>
  </si>
  <si>
    <t>04/03/2025 11:26</t>
  </si>
  <si>
    <t>**ชิฟฟ่อนตัวแทน</t>
  </si>
  <si>
    <t>04/03/2025 12:00</t>
  </si>
  <si>
    <t>EUU91</t>
  </si>
  <si>
    <t>ศิรินภา แซ่โง้ว (แม่กุ้ง)</t>
  </si>
  <si>
    <t>35/118 หมู่2
ต.บางน้ำจืด
อ.เมืองสมุทรสาคร
จ.สมุทรสาคร
 74000</t>
  </si>
  <si>
    <t>0660259371</t>
  </si>
  <si>
    <t>04/03/2025 11:46</t>
  </si>
  <si>
    <t>EUU90</t>
  </si>
  <si>
    <t>ม***</t>
  </si>
  <si>
    <t>04/03/2025 11:37</t>
  </si>
  <si>
    <t>EUU89</t>
  </si>
  <si>
    <t>ก***ริศา แ***จียม</t>
  </si>
  <si>
    <t>04/03/2025 11:34</t>
  </si>
  <si>
    <t>EUU88</t>
  </si>
  <si>
    <t>นางสาวกันย์ลภัส แข่งขัน</t>
  </si>
  <si>
    <t>44 หมู่ที่ 6 ตำบลบ้านกลางอำเภอสอง จังหวัดแพร่ 
 54120</t>
  </si>
  <si>
    <t>54120</t>
  </si>
  <si>
    <t>0611209258</t>
  </si>
  <si>
    <t>04/03/2025 11:25</t>
  </si>
  <si>
    <t>EUU87</t>
  </si>
  <si>
    <t>04/03/2025 11:16</t>
  </si>
  <si>
    <t>EUU86</t>
  </si>
  <si>
    <t>น******ช</t>
  </si>
  <si>
    <t>******ก 5, ถนน แจ้งวัฒนะ, แขวง ทุ่งสองห้อง, เขตหลักสี่ แขวงทุ่งสองห้อง เขตหลักสี่ จังหวัดกรุงเทพมหานคร 10210</t>
  </si>
  <si>
    <t>40</t>
  </si>
  <si>
    <t>04/03/2025 11:06</t>
  </si>
  <si>
    <t>EUU85</t>
  </si>
  <si>
    <t>04/03/2025 10:58</t>
  </si>
  <si>
    <t>EUU84</t>
  </si>
  <si>
    <t>ผู้รับ เมตตา วงค์คำ</t>
  </si>
  <si>
    <t>บ้านเลขที่ 123/291 หมู่บ้านภูมิภิรมย์ ถนน รังสิต-นครนายก คลอง5 ตำบลรังสิต อำเภอธัญญบุรี ปทุมธานี   
 12110</t>
  </si>
  <si>
    <t>12110</t>
  </si>
  <si>
    <t>0814491999</t>
  </si>
  <si>
    <t>03/03/2025 12:25</t>
  </si>
  <si>
    <t>04/03/2025 10:50</t>
  </si>
  <si>
    <t>EUU83</t>
  </si>
  <si>
    <t>04/03/2025 10:43</t>
  </si>
  <si>
    <t>EUU82</t>
  </si>
  <si>
    <t>อ***ทพ ช***ณรงค์</t>
  </si>
  <si>
    <t>04/03/2025 10:39</t>
  </si>
  <si>
    <t>EUU81</t>
  </si>
  <si>
    <t>ธ***รัตน์</t>
  </si>
  <si>
    <t>04/03/2025 10:37</t>
  </si>
  <si>
    <t>EUU80</t>
  </si>
  <si>
    <t>วดี</t>
  </si>
  <si>
    <t>194ม.11ซ.หลังสหกรณ์กมลาไสย ต.กมลาไสย
กมลาไสย/ Kamalasaiกาฬสินธุ์/ Kalasin
46130</t>
  </si>
  <si>
    <t>660634695445</t>
  </si>
  <si>
    <t>04/03/2025 10:38</t>
  </si>
  <si>
    <t>04/03/2025 10:36</t>
  </si>
  <si>
    <t>EUU79</t>
  </si>
  <si>
    <t>นิรมล  เก้าคงวุฒิ</t>
  </si>
  <si>
    <t xml:space="preserve">189/77 ม.3  หมู่บ้านคาซ่าวิลล์ ปิ่นเกล้า-ศรีรัช  ถนนบางกรวยจงถนอม ตำบล.ศาลากลาง อำเภอบางกรวย จังหวัดนนทบุรี 11130 
</t>
  </si>
  <si>
    <t>0899205512</t>
  </si>
  <si>
    <t>EUU78</t>
  </si>
  <si>
    <t>น** ธ***ิพย์ บ***ีกาญจนวัฒน์</t>
  </si>
  <si>
    <t>04/03/2025 10:34</t>
  </si>
  <si>
    <t>EUU77</t>
  </si>
  <si>
    <t>ป***ิทธิ์  เ***วัสดิ์พงศ์</t>
  </si>
  <si>
    <t>EUU76</t>
  </si>
  <si>
    <t>น******ิ</t>
  </si>
  <si>
    <t>******วงคูหาสวรรค์ แขวงคูหาสวรรค์ เขตภาษีเจริญ จังหวัดกรุงเทพมหานคร 10160</t>
  </si>
  <si>
    <t>19</t>
  </si>
  <si>
    <t>04/03/2025 10:32</t>
  </si>
  <si>
    <t>EUU75</t>
  </si>
  <si>
    <t>วริษา จุฬุพงศ์</t>
  </si>
  <si>
    <t>หอพักพนาวรรณ (หน้าที่ว่าการอำเภอบางน้ำเปรี้ยว) ชั้น2 ห้องที่16 · บางน้ำเปรี้ยว/ Bang Nam Priao
บางน้ำเปรี้ยว/ Bang Nam Priaoฉะเชิงเทรา/ Chachoengsao
24150</t>
  </si>
  <si>
    <t>24150</t>
  </si>
  <si>
    <t>660829346367</t>
  </si>
  <si>
    <t>04/03/2025 10:30</t>
  </si>
  <si>
    <t>EUU74</t>
  </si>
  <si>
    <t>จงรัก  จันทร์หอม</t>
  </si>
  <si>
    <t xml:space="preserve">99/197 มบ.พฤกษา 2 ซ.11 
ถ.รังสิตนครนายก
ต.ลำผักกูด
อ.ธัญบุรี
จ.ปทุมธานี
12110
</t>
  </si>
  <si>
    <t>0855039098</t>
  </si>
  <si>
    <t>04/03/2025 21:30</t>
  </si>
  <si>
    <t>04/03/2025 10:28</t>
  </si>
  <si>
    <t>EUU72</t>
  </si>
  <si>
    <t>พรทิพย์ บัวเล็ก</t>
  </si>
  <si>
    <t>54/2 ม.5 ต.กง อ.กงไกรลาศ จ.สุโขทัย 64170</t>
  </si>
  <si>
    <t>64170</t>
  </si>
  <si>
    <t>0801455543</t>
  </si>
  <si>
    <t>03/03/2025 21:16</t>
  </si>
  <si>
    <t>04/03/2025 10:26</t>
  </si>
  <si>
    <t>EUU69</t>
  </si>
  <si>
    <t>สุธัญญา คุณมาก</t>
  </si>
  <si>
    <t>บ้านเลขที่ 50 ม.15 บ้านทรายทอง
ต.ทรายขาว อ.พาน จ.เขียงราย</t>
  </si>
  <si>
    <t>0654103548</t>
  </si>
  <si>
    <t>04/03/2025 10:24</t>
  </si>
  <si>
    <t>EUU68</t>
  </si>
  <si>
    <t>ช้อย อบอิน</t>
  </si>
  <si>
    <t>111/2 หมู5 ต.มะตูม อ.พรหมพิราม จ.พิษณุโลก 65150</t>
  </si>
  <si>
    <t>65150</t>
  </si>
  <si>
    <t>0992499239</t>
  </si>
  <si>
    <t>03/03/2025 19:56</t>
  </si>
  <si>
    <t>04/03/2025 10:22</t>
  </si>
  <si>
    <t>EUU67</t>
  </si>
  <si>
    <t>ป***ี ม***มาย</t>
  </si>
  <si>
    <t>04/03/2025 10:20</t>
  </si>
  <si>
    <t>EUU66</t>
  </si>
  <si>
    <t xml:space="preserve">กนกวรรณ หงส์ประสิทธิ์ </t>
  </si>
  <si>
    <t>39/456 หมู่บ้านเนเบอร์ ถ.สุขาภิบาล5
แขวงสามวาตะวันตก  เขต คลองสามวา กทม.10510</t>
  </si>
  <si>
    <t>0982577578</t>
  </si>
  <si>
    <t>EUU65</t>
  </si>
  <si>
    <t>อ******น</t>
  </si>
  <si>
    <t>******นกาด อ.แม่วาง จ.เชียงใหม่ ตำบลบ้านกาด อำเภอแม่วาง จังหวัดเชียงใหม่ 50360</t>
  </si>
  <si>
    <t>50360</t>
  </si>
  <si>
    <t>EUU64</t>
  </si>
  <si>
    <t xml:space="preserve">นาง อาหมิ่ง แซ่ลี  </t>
  </si>
  <si>
    <t xml:space="preserve">100/1หมู่4 บ้านธาตุ ซอย7 ตำบลแม่สลองนอก อำเภอแม่ฟ้าหลวง จังหวัดเชียงราย 57110
</t>
  </si>
  <si>
    <t>57110</t>
  </si>
  <si>
    <t>0954836886</t>
  </si>
  <si>
    <t>03/03/2025 19:58</t>
  </si>
  <si>
    <t>04/03/2025 10:16</t>
  </si>
  <si>
    <t>EUU63</t>
  </si>
  <si>
    <t>ภิริยา บัวมา</t>
  </si>
  <si>
    <t xml:space="preserve"> 100/181หมู่2 ต.สะเดียง อ.เมือง จ.เพชรบูรณ์ 67000 </t>
  </si>
  <si>
    <t>67000</t>
  </si>
  <si>
    <t>0897034219</t>
  </si>
  <si>
    <t>04/03/2025 10:15</t>
  </si>
  <si>
    <t>EUU62</t>
  </si>
  <si>
    <t>k***ชา</t>
  </si>
  <si>
    <t>04/03/2025 10:11</t>
  </si>
  <si>
    <t>04/03/2025 10:13</t>
  </si>
  <si>
    <t>EUU61</t>
  </si>
  <si>
    <t>สุมาลี มีศรีสวัสดิ์</t>
  </si>
  <si>
    <t xml:space="preserve"> 5/35 ถ.สาม้คคี สาย ข ต.สะบารัง อ.เมือง จ.ปัตตานี 94000</t>
  </si>
  <si>
    <t>94000</t>
  </si>
  <si>
    <t>0630788289</t>
  </si>
  <si>
    <t>04/03/2025 10:12</t>
  </si>
  <si>
    <t>EUU60</t>
  </si>
  <si>
    <t>ศ***นทร์ทิพย์    8***่7   ต  ท***่อ  อ  เ***ง  จ  พ***ตร</t>
  </si>
  <si>
    <t>04/03/2025 10:09</t>
  </si>
  <si>
    <t>มะพร้าว  4  ลูกตาล 2  กล้วยมะมะพร้าว2</t>
  </si>
  <si>
    <t>EUU59</t>
  </si>
  <si>
    <t>ปาม ณัฐวุฒิ ครูวิวัฒนานนท์</t>
  </si>
  <si>
    <t xml:space="preserve">18/3 ม.17 ต.โพรงมะเดื่อ อ.เมือง จ.นครปฐม 73000
</t>
  </si>
  <si>
    <t>0946276356</t>
  </si>
  <si>
    <t>EUU58</t>
  </si>
  <si>
    <t>คุณ ปิยะมล</t>
  </si>
  <si>
    <t>ที่บ้าน the city 690/158 
ถนน รัตนาธิเบศ
บางกระสอ นนทบุรี 11000</t>
  </si>
  <si>
    <t>11000</t>
  </si>
  <si>
    <t>0851891419</t>
  </si>
  <si>
    <t>03/03/2025 15:53</t>
  </si>
  <si>
    <t>04/03/2025 10:07</t>
  </si>
  <si>
    <t>EUU57</t>
  </si>
  <si>
    <t>ภานิชา  วีรยาวราดุล</t>
  </si>
  <si>
    <t>หมู่บ้าน มัฑณา  168/12 ม.5  ต.สนามจันทร์ อ.  เมือง จ. นครปฐม  73000 · พระปฐมเจดีย์/ Phra Pathom Chedi
เมืองนครปฐม/ Mueang Nakhon Pathomนครปฐม/ Nakhon Pathom
73000</t>
  </si>
  <si>
    <t>660616929261</t>
  </si>
  <si>
    <t>04/03/2025 10:05</t>
  </si>
  <si>
    <t>EUU56</t>
  </si>
  <si>
    <t>จ***ร์ฉาย  เ***สุขสมาน</t>
  </si>
  <si>
    <t>04/03/2025 10:03</t>
  </si>
  <si>
    <t>04/03/2025 10:04</t>
  </si>
  <si>
    <t>EUU55</t>
  </si>
  <si>
    <t>รินทร์ลิตา เพ็ชรรัตน์</t>
  </si>
  <si>
    <t xml:space="preserve">
790/1ม.6 ต.แพรกษา อ.เมือง จ.สมุทรปราการ 10280 เบอร์โทร</t>
  </si>
  <si>
    <t>0949361379</t>
  </si>
  <si>
    <t>04/03/2025 10:02</t>
  </si>
  <si>
    <t>EUU52</t>
  </si>
  <si>
    <t>ธ***านต์ ช***ัย</t>
  </si>
  <si>
    <t>04/03/2025 09:58</t>
  </si>
  <si>
    <t>EUU50</t>
  </si>
  <si>
    <t>ทรรศนีย์  สุพลัง</t>
  </si>
  <si>
    <t>37/3  ม.7  ต.ลาดชิด  อ.ผักไห่ 
จ.พระนครศรีอยุธยา 13120</t>
  </si>
  <si>
    <t>0897675788</t>
  </si>
  <si>
    <t>04/03/2025 09:49</t>
  </si>
  <si>
    <t>04/03/2025 09:56</t>
  </si>
  <si>
    <t>EUU49</t>
  </si>
  <si>
    <t xml:space="preserve"> คุณสุขวภา  วงษ์ประสิทธิ์</t>
  </si>
  <si>
    <t xml:space="preserve">บิ๊กโฟโต้เอกเพรส  &amp;nbsp;201/741 ซอยวิภาวดี64 ถนนวิภาวดีรังสิต แขวงตลาดบางเขน เขตหลักสี่ กทม.10210 โทร. </t>
  </si>
  <si>
    <t>0838268563</t>
  </si>
  <si>
    <t>04/03/2025 13:44</t>
  </si>
  <si>
    <t>04/03/2025 09:54</t>
  </si>
  <si>
    <t>EUU48</t>
  </si>
  <si>
    <t>ว***า ผ***บุรุษ</t>
  </si>
  <si>
    <t>04/03/2025 09:52</t>
  </si>
  <si>
    <t>EUU47</t>
  </si>
  <si>
    <t>ชุติมณฑน์ สุขสังขาร</t>
  </si>
  <si>
    <t xml:space="preserve">53 ซ.พิบูลย์แยก 4
ถ.เพชรเกษม 19
แขวงปากคลอง
เขตภาษีเจริญ
กรุงเทพฯ 10160
</t>
  </si>
  <si>
    <t>0952478614</t>
  </si>
  <si>
    <t>03/03/2025 13:45</t>
  </si>
  <si>
    <t>04/03/2025 09:51</t>
  </si>
  <si>
    <t>EUU46</t>
  </si>
  <si>
    <t>ณ******ี</t>
  </si>
  <si>
    <t>****** ตำบลคลองหนึ่ง อำเภอคลองหลวง จังหวัดปทุมธานี 12120</t>
  </si>
  <si>
    <t>14</t>
  </si>
  <si>
    <t>04/03/2025 09:48</t>
  </si>
  <si>
    <t>04/03/2025 09:47</t>
  </si>
  <si>
    <t>EUU45</t>
  </si>
  <si>
    <t>อุสาห์  เขียวไพรี</t>
  </si>
  <si>
    <t>26/882หมู่บ้านวรางกูลคลอง3ซอย4บ้านแรกสีเขียวถนนรังสิต-นครนายกตำบลลาดสวาย
ลำลูกกา/ Lam Luk Kaปทุมธานี/ Pathum Thani
12150</t>
  </si>
  <si>
    <t>660898926074</t>
  </si>
  <si>
    <t>04/03/2025 09:46</t>
  </si>
  <si>
    <t>EUU43</t>
  </si>
  <si>
    <t>04/03/2025 09:44</t>
  </si>
  <si>
    <t>EUU41</t>
  </si>
  <si>
    <t>ทัดดาว สมบุญรอด</t>
  </si>
  <si>
    <t>86/64 ม.5 ต.ไทรม้า  อ.เมืองนนทบุรี จ.นนทบุรี11000</t>
  </si>
  <si>
    <t>0926845190</t>
  </si>
  <si>
    <t>03/03/2025 13:38</t>
  </si>
  <si>
    <t>04/03/2025 09:42</t>
  </si>
  <si>
    <t>EUU40</t>
  </si>
  <si>
    <t>อ***</t>
  </si>
  <si>
    <t>04/03/2025 09:30</t>
  </si>
  <si>
    <t>04/03/2025 09:31</t>
  </si>
  <si>
    <t>EUU39</t>
  </si>
  <si>
    <t>ส***ศ ป***ก</t>
  </si>
  <si>
    <t>04/03/2025 09:29</t>
  </si>
  <si>
    <t>EUU38</t>
  </si>
  <si>
    <t>กัญญณัช สิงหนาท</t>
  </si>
  <si>
    <t xml:space="preserve">100/88 ม. 8 หมู่บ้านพนาสนธิ์ซิตี้
ถ. ศรีนครินทร์
ต. บางเมือง
อ. เมือง
สมุทรปราการ 10270
โทร. </t>
  </si>
  <si>
    <t>0614462666</t>
  </si>
  <si>
    <t>03/03/2025 13:40</t>
  </si>
  <si>
    <t>04/03/2025 09:28</t>
  </si>
  <si>
    <t>EUU37</t>
  </si>
  <si>
    <t>สำอางค์ พูนเพชรพันธุ์</t>
  </si>
  <si>
    <t xml:space="preserve"> &amp;nbsp;184 หมู่ 2 ต.ศรีนาวา อ.เมือง จ.นครนายก 26000 โทร </t>
  </si>
  <si>
    <t>0818472221</t>
  </si>
  <si>
    <t>13/03/2025 13:39</t>
  </si>
  <si>
    <t>04/03/2025 09:19</t>
  </si>
  <si>
    <t>EUU36</t>
  </si>
  <si>
    <t>นายทองเผื่อ เชื้อศรี</t>
  </si>
  <si>
    <t xml:space="preserve">ส่ง
17หมู่3 ต.วังยาง
อ.ศรีประจันต์
จ.สุพรรณบุรี
72140
</t>
  </si>
  <si>
    <t>72140</t>
  </si>
  <si>
    <t>0865166067</t>
  </si>
  <si>
    <t>03/03/2025 21:14</t>
  </si>
  <si>
    <t>04/03/2025 09:16</t>
  </si>
  <si>
    <t>EUU35</t>
  </si>
  <si>
    <t xml:space="preserve">ผ่องศรี ทองศรี </t>
  </si>
  <si>
    <t>ที่อยู่ 495
อุดมสุข23
ถนนสุขุมวิท103
แขวงบางนาเหนือ
เขตบางนา
กทม
10260</t>
  </si>
  <si>
    <t>03/03/2025 20:15</t>
  </si>
  <si>
    <t>04/03/2025 09:12</t>
  </si>
  <si>
    <t>EUU34</t>
  </si>
  <si>
    <t>สุภาวดี ชูเมือง</t>
  </si>
  <si>
    <t>129/261 หมู่บ้านเมืองทอง ซอย 3แยก9 ตปากนคร &amp;nbsp;อ เมือง จ &amp;nbsp;นครศรีฯ 80000</t>
  </si>
  <si>
    <t>0955462989</t>
  </si>
  <si>
    <t>04/03/2025 09:10</t>
  </si>
  <si>
    <t>EUU33</t>
  </si>
  <si>
    <t>อนุรักษ์ หมื่นนาค</t>
  </si>
  <si>
    <t>154/1 ม1 ต/อ ท่าม่วง กาญจนบุรี
71110 &amp;nbsp; &amp;nbsp;</t>
  </si>
  <si>
    <t>71110</t>
  </si>
  <si>
    <t>0928959825</t>
  </si>
  <si>
    <t>04/03/2025 09:08</t>
  </si>
  <si>
    <t>EUU32</t>
  </si>
  <si>
    <t>คุณสุภาเพ็ญ</t>
  </si>
  <si>
    <t>77/1068 หมู่บ้านชลลดา ซอย29 ถนนสายไหม เขตสายไหม กรุงเทพ 10220</t>
  </si>
  <si>
    <t>04/03/2025 09:05</t>
  </si>
  <si>
    <t>EUU31</t>
  </si>
  <si>
    <t>ธนัญภรณ์ ตาววัฒนา</t>
  </si>
  <si>
    <t xml:space="preserve">รร.วัดสามกอ หมู่ 2
ต.สามกอ
อ.เสนา
จ.พระนครศรีอยุธยา
13110
</t>
  </si>
  <si>
    <t>0818996413</t>
  </si>
  <si>
    <t>04/03/2025 09:03</t>
  </si>
  <si>
    <t>EUU30</t>
  </si>
  <si>
    <t>ครุวาร ไชโยธา</t>
  </si>
  <si>
    <t xml:space="preserve">บ้านอิ่มใจ อพาร์ทเม้นท์ 28 ชุมชนมหาดไทย2 ถ.เฉลิมพระเกียรติร.9 ซ.28แยก7หรือ9 แขวงดอกไม้ เขตประเวศ กรุงเทพฯ 10250
</t>
  </si>
  <si>
    <t>0928658865</t>
  </si>
  <si>
    <t>04/03/2025 09:01</t>
  </si>
  <si>
    <t>EUU29</t>
  </si>
  <si>
    <t>นภาภรณ์  พันธุ</t>
  </si>
  <si>
    <t xml:space="preserve"> &amp;nbsp;14/16 (ร้านตัดผมดาวเรือง) &amp;nbsp;ถ.ราเมศวร ต.หอรัตนไชย อ.พระนครศรีอยุธยา จ.พระนครศรีอยุธยา 13000</t>
  </si>
  <si>
    <t>0896861078</t>
  </si>
  <si>
    <t>04/03/2025 09:00</t>
  </si>
  <si>
    <t>EUU28</t>
  </si>
  <si>
    <t>ธัญญ์วรัตน์ เมธางกูรนพคุณ</t>
  </si>
  <si>
    <t xml:space="preserve">99/18 ม.เมธารมย์ ม.4 ต.บึงยี่โถ ถ.รังสิต-นครนายก87
อ.ธัญบุรี
จ.ปทุมธานี
12130
</t>
  </si>
  <si>
    <t>0826547982</t>
  </si>
  <si>
    <t>04/03/2025 08:58</t>
  </si>
  <si>
    <t>EUU27</t>
  </si>
  <si>
    <t>ปราณี ศิริสิน</t>
  </si>
  <si>
    <t>318/2ซ.เจริญสุขถ.พระราม4
แขวง-เขตคลองเตย
กทม 10110</t>
  </si>
  <si>
    <t>0851113598</t>
  </si>
  <si>
    <t>03/03/2025 21:28</t>
  </si>
  <si>
    <t>04/03/2025 08:54</t>
  </si>
  <si>
    <t>EUU26</t>
  </si>
  <si>
    <t>อรวรรณ  พรมมา</t>
  </si>
  <si>
    <t xml:space="preserve">                                                 130/1 ม.12  ต.บ้านแก่ง                         อ.เมือง  จ. นครสวรรค์  60000</t>
  </si>
  <si>
    <t>60000</t>
  </si>
  <si>
    <t>0930076147</t>
  </si>
  <si>
    <t>04/03/2025 08:49</t>
  </si>
  <si>
    <t>EUU25</t>
  </si>
  <si>
    <t>คุณวัลย์ โรงอาหารกลาง</t>
  </si>
  <si>
    <t>โรงอาหารกลาง ร้านคุณวัลย์ 107 ม.เกษตรศาสตร์กำแพงเเสน ต.กำแพงเเสน อ.กำแพงแสน จ.นครปฐม 73140</t>
  </si>
  <si>
    <t>73140</t>
  </si>
  <si>
    <t>0802651695</t>
  </si>
  <si>
    <t>03/03/2025 15:13</t>
  </si>
  <si>
    <t>04/03/2025 08:46</t>
  </si>
  <si>
    <t>EUU24</t>
  </si>
  <si>
    <t>อริศษา ฉายะวิภาต</t>
  </si>
  <si>
    <t>361 หมู่บ้านพิศาล ซ.ท่าข้าม28 ตึกสีฟ้าตรงข้ามโลตัสเอ็กเพรส แขวงแสมดำ เขตบางขุนเทียน กรุงเทพ 10150</t>
  </si>
  <si>
    <t>0832252894</t>
  </si>
  <si>
    <t>03/03/2025 23:25</t>
  </si>
  <si>
    <t>04/03/2025 08:44</t>
  </si>
  <si>
    <t>EUU23</t>
  </si>
  <si>
    <t>ด******ธ</t>
  </si>
  <si>
    <t>******ถนนเจริญกรุง เเขวงบางโคล่ แขวงบางโคล่ เขตบางคอแหลม จังหวัดกรุงเทพมหานคร 10120</t>
  </si>
  <si>
    <t>59</t>
  </si>
  <si>
    <t>04/03/2025 07:30</t>
  </si>
  <si>
    <t>04/03/2025 07:28</t>
  </si>
  <si>
    <t>EUU22</t>
  </si>
  <si>
    <t>******ย พัฒนาการ 39, ถนน พัฒนาการ แขวงสวนหลวง เขตสวนหลวง จังหวัดกรุงเทพมหานคร 10250</t>
  </si>
  <si>
    <t>04/03/2025 07:12</t>
  </si>
  <si>
    <t>EUU21</t>
  </si>
  <si>
    <t>ภ******ม</t>
  </si>
  <si>
    <t>******ุ่งพญาไท แขวงทุ่งพญาไท เขตราชเทวี จังหวัดกรุงเทพมหานคร 10400</t>
  </si>
  <si>
    <t>10400</t>
  </si>
  <si>
    <t>04/03/2025 06:44</t>
  </si>
  <si>
    <t>TH01376XSK8T3C</t>
  </si>
  <si>
    <t>04/03/2025 06:43</t>
  </si>
  <si>
    <t>EUU20</t>
  </si>
  <si>
    <t>พรสวรรค์  ตุ้มกุล</t>
  </si>
  <si>
    <t>285 ถ เจริญรัฐ  ต กุดป่อง อ เมือง  จ เลย 42000
เมืองเลย/ Mueang Loeiเลย/ Loei
42000</t>
  </si>
  <si>
    <t>42000</t>
  </si>
  <si>
    <t>660864434049</t>
  </si>
  <si>
    <t>04/03/2025 06:28</t>
  </si>
  <si>
    <t>LEXPU0464757760</t>
  </si>
  <si>
    <t>EUU19</t>
  </si>
  <si>
    <t>m****m</t>
  </si>
  <si>
    <t>******ตรดิตถ์ เขต 1 (หน้ากลุ่มอำนวยการ) ตำบลป่าเซ่า อำเภอเมืองอุตรดิตถ์ จังหวัดอุตรดิตถ์ 53000</t>
  </si>
  <si>
    <t>53000</t>
  </si>
  <si>
    <t>04/03/2025 06:34</t>
  </si>
  <si>
    <t>TH259336453422F</t>
  </si>
  <si>
    <t>04/03/2025 06:04</t>
  </si>
  <si>
    <t>EUU18</t>
  </si>
  <si>
    <t>คุณ สมคิด ภูเกตุ</t>
  </si>
  <si>
    <t>185ม.3 · แม่น้ำคู้/ Maenam Khu
ปลวกแดง/ Pluak Daengระยอง/ Rayong
21140</t>
  </si>
  <si>
    <t>660624065643</t>
  </si>
  <si>
    <t>04/03/2025 06:05</t>
  </si>
  <si>
    <t>LEXPU0464931541</t>
  </si>
  <si>
    <t>04/03/2025 06:03</t>
  </si>
  <si>
    <t>นส.รุ่งรัตน์ อรุณรัตน์</t>
  </si>
  <si>
    <t>บมจ.ไทยประกันชีวิต สาขาท่าเรือ
ท่าเรือ/ Tha Rueaพระนครศรีอยุธยา/ Phra Nakhon Si Ayutthaya
13130</t>
  </si>
  <si>
    <t>13130</t>
  </si>
  <si>
    <t>660890864426</t>
  </si>
  <si>
    <t>LEXDO0129320208</t>
  </si>
  <si>
    <t>EUU17</t>
  </si>
  <si>
    <t>นางสาวสายชู  ถนอมธีระนันท์</t>
  </si>
  <si>
    <t>44 ม.12 ต.วังหว้า  อ.แกลง  จ.ระยอง 21110
แกลง/ Klaengระยอง/ Rayong
21110</t>
  </si>
  <si>
    <t>21110</t>
  </si>
  <si>
    <t>660805454235</t>
  </si>
  <si>
    <t>04/03/2025 02:03</t>
  </si>
  <si>
    <t>LEXPU0464850579</t>
  </si>
  <si>
    <t>EUU16</t>
  </si>
  <si>
    <t>น*ำ</t>
  </si>
  <si>
    <t>******งแค กรุงเทพมหานคร 10160 ประเทศไทย แขวงบางแค เขตบางแค จังหวัดกรุงเทพมหานคร 10160</t>
  </si>
  <si>
    <t>78</t>
  </si>
  <si>
    <t>04/03/2025 01:32</t>
  </si>
  <si>
    <t>TH253963690157O</t>
  </si>
  <si>
    <t>04/03/2025 00:55</t>
  </si>
  <si>
    <t>EUU15</t>
  </si>
  <si>
    <t>ศตคุณ  ไตรธรรม</t>
  </si>
  <si>
    <t>53/154 พิบูลย์คอนโดวิลล์ ซ.กรุงเทพ-นนท์44 ตึก 4 ชั้น 8 · วงศ์สว่าง/ Wong Sawang
บางซื่อ/ Bang Sueกรุงเทพมหานคร/ Bangkok
10800</t>
  </si>
  <si>
    <t>660813504018</t>
  </si>
  <si>
    <t>04/03/2025 00:40</t>
  </si>
  <si>
    <t>LEXPU0464849812</t>
  </si>
  <si>
    <t>EUW80</t>
  </si>
  <si>
    <t>06/03/2025 00:24</t>
  </si>
  <si>
    <t>05/03/2025 23:54</t>
  </si>
  <si>
    <t>EUW79</t>
  </si>
  <si>
    <t>Annห้องซักผ้า</t>
  </si>
  <si>
    <t>36 เซนต์เมรี่ ซอย 4, 36 เซนต์เมรี่ ซอย 4 · ในเมือง/ Nai Mueang
เมืองนครราชสีมา/ Mueng Nakorn Ratchasimaนครราชสีมา/ Nakhon Ratchasima
30000</t>
  </si>
  <si>
    <t>05/03/2025 23:52</t>
  </si>
  <si>
    <t>EUW78</t>
  </si>
  <si>
    <t>EUW77</t>
  </si>
  <si>
    <t>ณิชากร พันธ์เจริญ</t>
  </si>
  <si>
    <t>168 หมู่2 หมู่บ้านมารินทร์ · ขวัญเมือง/ Khwan Mueang
เสลภูมิ/ Selaphumร้อยเอ็ด/ Roi Et
45120</t>
  </si>
  <si>
    <t>660993514541</t>
  </si>
  <si>
    <t>05/03/2025 23:25</t>
  </si>
  <si>
    <t>EUW75</t>
  </si>
  <si>
    <t>คุณ ป้าทา</t>
  </si>
  <si>
    <t>32 ม.17 ต.วังม่วง อ.วังม่วง จ. สระบุรี
วังม่วง/ Wang Muangสระบุรี/ Saraburi
18220</t>
  </si>
  <si>
    <t>18220</t>
  </si>
  <si>
    <t>660924291593</t>
  </si>
  <si>
    <t>05/03/2025 23:03</t>
  </si>
  <si>
    <t>EUW74</t>
  </si>
  <si>
    <t>EUW73</t>
  </si>
  <si>
    <t>สิริวิมล สวัสดี</t>
  </si>
  <si>
    <t>88. ลาดพร้าว 138 ชั้น6 ห้อง 602 · คลองจั่น/ Khlong Chan
บางกะปิ/ Bang Kapiกรุงเทพมหานคร/ Bangkok
10240</t>
  </si>
  <si>
    <t>660649826779</t>
  </si>
  <si>
    <t>05/03/2025 22:06</t>
  </si>
  <si>
    <t>EUW71</t>
  </si>
  <si>
    <t>ป***ัส  X***่รับของ 1***3.00 น* X*</t>
  </si>
  <si>
    <t>Rayong</t>
  </si>
  <si>
    <t>05/03/2025 21:54</t>
  </si>
  <si>
    <t>EUW70</t>
  </si>
  <si>
    <t>อ***ล บ***น</t>
  </si>
  <si>
    <t>05/03/2025 21:49</t>
  </si>
  <si>
    <t>EUW69</t>
  </si>
  <si>
    <t>******รัพย์, อำเภอปักธงชัย ตำบลเกษมทรัพย์ อำเภอปักธงชัย จังหวัดนครราชสีมา 30150</t>
  </si>
  <si>
    <t>05/03/2025 21:26</t>
  </si>
  <si>
    <t>05/03/2025 21:25</t>
  </si>
  <si>
    <t>EUW68</t>
  </si>
  <si>
    <t>จ***ชยา เ***พร้อม</t>
  </si>
  <si>
    <t>05/03/2025 21:21</t>
  </si>
  <si>
    <t>05/03/2025 21:22</t>
  </si>
  <si>
    <t>EUW66</t>
  </si>
  <si>
    <t>จารุพรรณ  สุปรียาภรณ์</t>
  </si>
  <si>
    <t>ร้านค้าพี่เดือน หมู่ 7   ตำบลสวนหลวง  อำเภออัมพวา
อัมพวา/ Amphawaสมุทรสงคราม/ Samut Songkhram
75110</t>
  </si>
  <si>
    <t>75110</t>
  </si>
  <si>
    <t>660890346461</t>
  </si>
  <si>
    <t>05/03/2025 21:18</t>
  </si>
  <si>
    <t>EUW65</t>
  </si>
  <si>
    <t>เ******์</t>
  </si>
  <si>
    <t>******.ศรีมงคล ตำบลศรีมงคล อำเภอไทรโยค จังหวัดกาญจนบุรี 71150</t>
  </si>
  <si>
    <t>71150</t>
  </si>
  <si>
    <t>05/03/2025 21:36</t>
  </si>
  <si>
    <t>05/03/2025 21:12</t>
  </si>
  <si>
    <t>EUW64</t>
  </si>
  <si>
    <t>วรนุช บุรุษทอง</t>
  </si>
  <si>
    <t>555/28 หมู่ 8 · บางแก้ว/ Bang Kaeo
บางพลี/ Bang Phliสมุทรปราการ/ Samut Prakan
10540</t>
  </si>
  <si>
    <t>10540</t>
  </si>
  <si>
    <t>660843614711</t>
  </si>
  <si>
    <t>05/03/2025 20:44</t>
  </si>
  <si>
    <t>EUW63</t>
  </si>
  <si>
    <t>ก***รรณ</t>
  </si>
  <si>
    <t>05/03/2025 20:37</t>
  </si>
  <si>
    <t>EUW62</t>
  </si>
  <si>
    <t>05/03/2025 20:36</t>
  </si>
  <si>
    <t>EUW61</t>
  </si>
  <si>
    <t>ว******ว</t>
  </si>
  <si>
    <t>******ประกอบ, อำเภอนาทวี ตำบลประกอบ อำเภอนาทวี จังหวัดสงขลา 90160</t>
  </si>
  <si>
    <t>90160</t>
  </si>
  <si>
    <t>05/03/2025 20:49</t>
  </si>
  <si>
    <t>05/03/2025 20:19</t>
  </si>
  <si>
    <t>EUW60</t>
  </si>
  <si>
    <t>ม******ว</t>
  </si>
  <si>
    <t>******ียรใหญ่ ตำบล ดงขี้เหล็ก ตำบลดงขี้เหล็ก อำเภอเมืองปราจีนบุรี จังหวัดปราจีนบุรี 25000</t>
  </si>
  <si>
    <t>05/03/2025 20:01</t>
  </si>
  <si>
    <t>05/03/2025 20:00</t>
  </si>
  <si>
    <t>EUW59</t>
  </si>
  <si>
    <t>ภ******า</t>
  </si>
  <si>
    <t>******ตำบลเขาสามยอด ตำบลเขาสามยอด อำเภอเมืองลพบุรี จังหวัดลพบุรี 15000</t>
  </si>
  <si>
    <t>15000</t>
  </si>
  <si>
    <t>EUW58</t>
  </si>
  <si>
    <t>จุฑาทิพย์</t>
  </si>
  <si>
    <t>ฟาร์มหนองน้ำใส 128 หมู่10 · หนองน้ำใส/ Nong Nam Sai
วัฒนานคร/ Watthana Nakhonสระแก้ว/ Sa Kaeo
27160</t>
  </si>
  <si>
    <t>27160</t>
  </si>
  <si>
    <t>660649166579</t>
  </si>
  <si>
    <t>05/03/2025 19:56</t>
  </si>
  <si>
    <t>EUW57</t>
  </si>
  <si>
    <t>โ******พ</t>
  </si>
  <si>
    <t>******ู่บ้าน บ้านศรีสว่าง, ตำบล ศรีแก้ว, อำเภอเลิงนกทา ตำบลศรีแก้ว อำเภอเลิงนกทา จังหวัดยโสธร 35120</t>
  </si>
  <si>
    <t>35120</t>
  </si>
  <si>
    <t>82</t>
  </si>
  <si>
    <t>05/03/2025 20:18</t>
  </si>
  <si>
    <t>05/03/2025 19:48</t>
  </si>
  <si>
    <t>EUW55</t>
  </si>
  <si>
    <t>ส******ก</t>
  </si>
  <si>
    <t>******ำบลเนินมะกอก อำเภอพยุหะคีรี จังหวัดนครสวรรค์ 60130</t>
  </si>
  <si>
    <t>60130</t>
  </si>
  <si>
    <t>05/03/2025 19:42</t>
  </si>
  <si>
    <t>EUW53</t>
  </si>
  <si>
    <t>ป***ู</t>
  </si>
  <si>
    <t>05/03/2025 19:34</t>
  </si>
  <si>
    <t>EUW52</t>
  </si>
  <si>
    <t>อ***นทร์  บ***าพิทักษ์</t>
  </si>
  <si>
    <t>05/03/2025 19:09</t>
  </si>
  <si>
    <t>EUW51</t>
  </si>
  <si>
    <t>ก***า ศ***ะนัน</t>
  </si>
  <si>
    <t>05/03/2025 18:11</t>
  </si>
  <si>
    <t>EUW50</t>
  </si>
  <si>
    <t>ว***ิสา</t>
  </si>
  <si>
    <t>05/03/2025 17:09</t>
  </si>
  <si>
    <t>EUW49</t>
  </si>
  <si>
    <t>แม่ชีสมสวาท จันทร์กิติวัฒน์</t>
  </si>
  <si>
    <t>วัดเขาใหญ่ญาณสัมปันโน ตำบลโป่งตาลอง
ปากช่อง/ Pak Chongนครราชสีมา/ Nakhon Ratchasima
30130</t>
  </si>
  <si>
    <t>660814005381</t>
  </si>
  <si>
    <t>05/03/2025 17:05</t>
  </si>
  <si>
    <t>EUW48</t>
  </si>
  <si>
    <t>ท******จ</t>
  </si>
  <si>
    <t>******ว้าง, อำเภอห้วยทับทัน ตำบลกล้วยกว้าง อำเภอห้วยทับทัน จังหวัดศรีสะเกษ 33210</t>
  </si>
  <si>
    <t>33210</t>
  </si>
  <si>
    <t>05/03/2025 17:01</t>
  </si>
  <si>
    <t>05/03/2025 17:00</t>
  </si>
  <si>
    <t>EUW47</t>
  </si>
  <si>
    <t>วิลาวัลย์ เถื่อนเหมือน</t>
  </si>
  <si>
    <t>12  ม.3 ต.น้ำตก · น้ำตก/ Nam Tok
ทุ่งสง/ Thung Songนครศรีธรรมราช/ Nakhon Si Thammarat
80110</t>
  </si>
  <si>
    <t>660870633850</t>
  </si>
  <si>
    <t>05/03/2025 16:35</t>
  </si>
  <si>
    <t>EUW46</t>
  </si>
  <si>
    <t>ก***รรณ ร***รัศมี</t>
  </si>
  <si>
    <t>05/03/2025 16:15</t>
  </si>
  <si>
    <t>EUW45</t>
  </si>
  <si>
    <t>05/03/2025 15:56</t>
  </si>
  <si>
    <t>EUW44</t>
  </si>
  <si>
    <t>05/03/2025 15:53</t>
  </si>
  <si>
    <t>EUW43</t>
  </si>
  <si>
    <t>ว***นทร์ โ***ษี</t>
  </si>
  <si>
    <t>05/03/2025 15:42</t>
  </si>
  <si>
    <t>EUW42</t>
  </si>
  <si>
    <t>อ***ตา</t>
  </si>
  <si>
    <t>05/03/2025 15:38</t>
  </si>
  <si>
    <t>EUW41</t>
  </si>
  <si>
    <t>05/03/2025 15:35</t>
  </si>
  <si>
    <t>EUW40</t>
  </si>
  <si>
    <t>ฝ* ฝ*</t>
  </si>
  <si>
    <t>05/03/2025 15:30</t>
  </si>
  <si>
    <t>EUW39</t>
  </si>
  <si>
    <t>05/03/2025 15:29</t>
  </si>
  <si>
    <t>EUW38</t>
  </si>
  <si>
    <t>I***u</t>
  </si>
  <si>
    <t>05/03/2025 15:26</t>
  </si>
  <si>
    <t>EUW37</t>
  </si>
  <si>
    <t>05/03/2025 15:18</t>
  </si>
  <si>
    <t>EUW36</t>
  </si>
  <si>
    <t>น***ชญ์ ฑ***ั้น</t>
  </si>
  <si>
    <t>05/03/2025 15:17</t>
  </si>
  <si>
    <t>เค้กเบาหวิว ใหญ่ 1 กล่องขนาด 300 กรัม (คละรส)</t>
  </si>
  <si>
    <t>EUW35</t>
  </si>
  <si>
    <t>05/03/2025 15:13</t>
  </si>
  <si>
    <t>EUW34</t>
  </si>
  <si>
    <t xml:space="preserve">ชาลิสา บับพา </t>
  </si>
  <si>
    <t xml:space="preserve">520 ม.7 ต.ท่าตูม อ.ศรีมหาโพธิ จ.ปราจีนบุรี 25140 
</t>
  </si>
  <si>
    <t>25140</t>
  </si>
  <si>
    <t>0624700157</t>
  </si>
  <si>
    <t>05/03/2025 15:11</t>
  </si>
  <si>
    <t>05/03/2025 15:12</t>
  </si>
  <si>
    <t>EUW33</t>
  </si>
  <si>
    <t>ป***ศา ห***ฤทธิ์</t>
  </si>
  <si>
    <t>ตำบล กาฬสินธุ์</t>
  </si>
  <si>
    <t>EUW32</t>
  </si>
  <si>
    <t>น** ว***ประเสริฐ</t>
  </si>
  <si>
    <t>EUW30</t>
  </si>
  <si>
    <t>น** อ***ี เ***เลิศ</t>
  </si>
  <si>
    <t>05/03/2025 15:04</t>
  </si>
  <si>
    <t>EUW27</t>
  </si>
  <si>
    <t>05/03/2025 14:47</t>
  </si>
  <si>
    <t>05/03/2025 14:48</t>
  </si>
  <si>
    <t>EUW26</t>
  </si>
  <si>
    <t>ปนัดดา ขัติเขียว</t>
  </si>
  <si>
    <t>17/1ต.อิทขล อ.แม่แตง จ.เชียงใหม่ · อินทขิล/ Inthakhin
แม่แตง/ Mae Taengเชียงใหม่/ Chiang Mai
50150</t>
  </si>
  <si>
    <t>50150</t>
  </si>
  <si>
    <t>660621280576</t>
  </si>
  <si>
    <t>05/03/2025 14:26</t>
  </si>
  <si>
    <t>EUW25</t>
  </si>
  <si>
    <t>EUW24</t>
  </si>
  <si>
    <t>รินดา</t>
  </si>
  <si>
    <t>Nuttaya’s Place Apartment ซอย งามวงศ์วาน 25 เลขที่ห้อง 209 ชั้น 2 · บางเขน/ Khet Bang Khen
เมืองนนทบุรี/ Mueang Nonthaburiนนทบุรี/ Nonthaburi
11000</t>
  </si>
  <si>
    <t>660904996950</t>
  </si>
  <si>
    <t>05/03/2025 14:25</t>
  </si>
  <si>
    <t>EUW21</t>
  </si>
  <si>
    <t>นางสาวลลิตา คุ้มไข่น้ำ</t>
  </si>
  <si>
    <t>ตลาดโนนสาทร ถนนสนามบิน ตำบลในเมือง อำเภอเมือง จังหวัดชัยภูมิ 36000
เมืองชัยภูมิ/ Mueang Chaiyaphumชัยภูมิ/ Chaiyaphum
36000</t>
  </si>
  <si>
    <t>36000</t>
  </si>
  <si>
    <t>660821737851</t>
  </si>
  <si>
    <t>05/03/2025 13:54</t>
  </si>
  <si>
    <t>EUW20</t>
  </si>
  <si>
    <t>เล็ก</t>
  </si>
  <si>
    <t>30หมู่10 · เขาชะงุ้ม/ Khao Cha-ngum
โพธาราม/ Photharamราชบุรี/ Ratchaburi
70120</t>
  </si>
  <si>
    <t>70120</t>
  </si>
  <si>
    <t>660636203679</t>
  </si>
  <si>
    <t>05/03/2025 13:31</t>
  </si>
  <si>
    <t>EUW19</t>
  </si>
  <si>
    <t>ธัญวลัย บุญปลอด</t>
  </si>
  <si>
    <t>72/1  ม.8
บางคูวัด
ปทุมธานี
Thailand
อ.เมือง 12000</t>
  </si>
  <si>
    <t>12000</t>
  </si>
  <si>
    <t>0958546155</t>
  </si>
  <si>
    <t>05/03/2025 13:28</t>
  </si>
  <si>
    <t>05/03/2025 13:27</t>
  </si>
  <si>
    <t>EUW18</t>
  </si>
  <si>
    <t>Tuktik Natcha</t>
  </si>
  <si>
    <t>ร้านไพร์ม คาเฟ่@แม่สาย
(โครงการเจมส์โตนร้านกาแฟสีดำ)
230/33 ม.4 ถ.พหลโยธิน
ต.เวียงพางคำ อ.แม่สาย 
จ.เชียงราย 
083-5770413 ,  57130</t>
  </si>
  <si>
    <t>57130</t>
  </si>
  <si>
    <t>0657655909</t>
  </si>
  <si>
    <t>05/03/2025 11:48</t>
  </si>
  <si>
    <t>05/03/2025 13:02</t>
  </si>
  <si>
    <t>EUW17</t>
  </si>
  <si>
    <t>เปรมพร</t>
  </si>
  <si>
    <t>ที่อยู่ : 82/198 หมู่บ้าน พนาสนธิ์(ซอย9 บ้านหลังแรกซ้ายมือ) ม.5 ต.ลาดสวาย อ.ลำลูกกา จ.ปทุมธานี 12150</t>
  </si>
  <si>
    <t>0953291416</t>
  </si>
  <si>
    <t>05/03/2025 12:46</t>
  </si>
  <si>
    <t>05/03/2025 12:58</t>
  </si>
  <si>
    <t>EUW15</t>
  </si>
  <si>
    <t>ศ***า ว***าวิเศษกุล พ***ง่วย</t>
  </si>
  <si>
    <t>แม่ฮ่องสอน</t>
  </si>
  <si>
    <t>05/03/2025 12:41</t>
  </si>
  <si>
    <t>EUW14</t>
  </si>
  <si>
    <t>ธัญญาลักษณ์   จำปาเงิน</t>
  </si>
  <si>
    <t xml:space="preserve">
99/33  ม.มนชญา 2
ซอยสายไหม 49
ถนนสายไหม
แขวงสายไหม
เขตสายไหม
กรุงเทพมหานคร  10220</t>
  </si>
  <si>
    <t>0994437556</t>
  </si>
  <si>
    <t>05/03/2025 11:01</t>
  </si>
  <si>
    <t>05/03/2025 12:00</t>
  </si>
  <si>
    <t>ชิฟฟ่อนสอดไส้ แยม 1กล่อง มี6ชิ้น (เก็บได้15วัน)</t>
  </si>
  <si>
    <t>EUW13</t>
  </si>
  <si>
    <t>สำรวย สัตยภิรมณ์</t>
  </si>
  <si>
    <t>127/10 หมู่ 1 ต.บ้านโพธิ์
บ้านโพธิ์/ Ban Phoฉะเชิงเทรา/ Chachoengsao
24140</t>
  </si>
  <si>
    <t>660894425738</t>
  </si>
  <si>
    <t>05/03/2025 11:59</t>
  </si>
  <si>
    <t>EUW12</t>
  </si>
  <si>
    <t>โ***</t>
  </si>
  <si>
    <t>EUW11</t>
  </si>
  <si>
    <t>นางสาวทัศน์วรรณ คานศุวงค์</t>
  </si>
  <si>
    <t>โรงเรียนบ้านสองพี่น้อง 61 หมู่ 5 ต.ริมโขง
เชียงของ/ Chiang Khongเชียงราย/ Chiang Rai
57140</t>
  </si>
  <si>
    <t>57140</t>
  </si>
  <si>
    <t>660623652815</t>
  </si>
  <si>
    <t>05/03/2025 11:45</t>
  </si>
  <si>
    <t>TH54036Y0Q5D3G</t>
  </si>
  <si>
    <t>05/03/2025 11:46</t>
  </si>
  <si>
    <t>EUW8</t>
  </si>
  <si>
    <t>05/03/2025 11:18</t>
  </si>
  <si>
    <t>THT24051K8ZHD8Z</t>
  </si>
  <si>
    <t>EUW7</t>
  </si>
  <si>
    <t>05/03/2025 11:16</t>
  </si>
  <si>
    <t>THT24051K884R7Z</t>
  </si>
  <si>
    <t>EUW6</t>
  </si>
  <si>
    <t>ป**</t>
  </si>
  <si>
    <t>05/03/2025 11:12</t>
  </si>
  <si>
    <t>THT62011K87W85Z</t>
  </si>
  <si>
    <t>05/03/2025 11:11</t>
  </si>
  <si>
    <t>EUW2</t>
  </si>
  <si>
    <t>ว***ดา ศ***ินดา</t>
  </si>
  <si>
    <t>05/03/2025 11:06</t>
  </si>
  <si>
    <t>THT16011K8ZDF4Z</t>
  </si>
  <si>
    <t>EUW1</t>
  </si>
  <si>
    <t>05/03/2025 11:00</t>
  </si>
  <si>
    <t>THT30091K88655Z</t>
  </si>
  <si>
    <t>EUW0</t>
  </si>
  <si>
    <t>นกน้อย รุ่งสว่าง</t>
  </si>
  <si>
    <t>110ม.12 ต.บ้านข่อยใต้
เมืองลพบุรี/ Mueang Lop Buriลพบุรี/ Lopburi
15000</t>
  </si>
  <si>
    <t>660843409304</t>
  </si>
  <si>
    <t>05/03/2025 10:58</t>
  </si>
  <si>
    <t>LEXPU0465435298</t>
  </si>
  <si>
    <t>EUV99</t>
  </si>
  <si>
    <t>ท******า</t>
  </si>
  <si>
    <t>******ลวง อ.เกษตรวิสัย ตำบลเหล่าหลวง อำเภอเกษตรวิสัย จังหวัดร้อยเอ็ด 45150</t>
  </si>
  <si>
    <t>45150</t>
  </si>
  <si>
    <t>80</t>
  </si>
  <si>
    <t>05/03/2025 10:57</t>
  </si>
  <si>
    <t>TH42026Y0SQM9C</t>
  </si>
  <si>
    <t>05/03/2025 10:56</t>
  </si>
  <si>
    <t>EUV98</t>
  </si>
  <si>
    <t>ปนัดดา โทนขุนทด</t>
  </si>
  <si>
    <t>882 โรงเเรมเลอเต้เขาใหญ่ หมู่5 ต.หมูสี
ปากช่อง/ Pak Chongนครราชสีมา/ Nakhon Ratchasima
30450</t>
  </si>
  <si>
    <t>30450</t>
  </si>
  <si>
    <t>660637750573</t>
  </si>
  <si>
    <t>05/03/2025 10:44</t>
  </si>
  <si>
    <t>LEXPU0465441338</t>
  </si>
  <si>
    <t>EUV97</t>
  </si>
  <si>
    <t>น***พร โ***วน</t>
  </si>
  <si>
    <t>05/03/2025 10:43</t>
  </si>
  <si>
    <t>THT05061K8YYG4Z</t>
  </si>
  <si>
    <t>EUV96</t>
  </si>
  <si>
    <t>ส***ณ์ออมทรัพย์เสมาหนองคาบจำกัด</t>
  </si>
  <si>
    <t>05/03/2025 10:25</t>
  </si>
  <si>
    <t>THT40051K87P41Z</t>
  </si>
  <si>
    <t>05/03/2025 10:24</t>
  </si>
  <si>
    <t>EUV95</t>
  </si>
  <si>
    <t>เ***ุดา ก***ัตน์</t>
  </si>
  <si>
    <t>05/03/2025 10:07</t>
  </si>
  <si>
    <t>THT71111K87DW7Z</t>
  </si>
  <si>
    <t>05/03/2025 10:11</t>
  </si>
  <si>
    <t>EUV93</t>
  </si>
  <si>
    <t>ศ******จ</t>
  </si>
  <si>
    <t>******ำเภอสว่างแดนดิน ตำบลสว่างแดนดิน อำเภอสว่างแดนดิน จังหวัดสกลนคร 47110</t>
  </si>
  <si>
    <t>47110</t>
  </si>
  <si>
    <t>70</t>
  </si>
  <si>
    <t>05/03/2025 10:13</t>
  </si>
  <si>
    <t>TH44126Y0QDQ0A</t>
  </si>
  <si>
    <t>05/03/2025 09:38</t>
  </si>
  <si>
    <t>EUV92</t>
  </si>
  <si>
    <t>ก***รรณ ย***ะดิษฐ์</t>
  </si>
  <si>
    <t>05/03/2025 09:29</t>
  </si>
  <si>
    <t>THT02041K87FN3Z</t>
  </si>
  <si>
    <t>EUV91</t>
  </si>
  <si>
    <t>บ******)</t>
  </si>
  <si>
    <t>******ย เทพกุญชร 30 ตำบลคลองหนึ่ง อำเภอคลองหลวง จังหวัดปทุมธานี 12120</t>
  </si>
  <si>
    <t>04</t>
  </si>
  <si>
    <t>05/03/2025 09:59</t>
  </si>
  <si>
    <t>TH04026Y0SJZ8A3</t>
  </si>
  <si>
    <t>EUV90</t>
  </si>
  <si>
    <t>น******์</t>
  </si>
  <si>
    <t>******งโพธิ์ ตำบลเมืองโพธิ์ อำเภอห้วยราช จังหวัดบุรีรัมย์ 31000</t>
  </si>
  <si>
    <t>31000</t>
  </si>
  <si>
    <t>11</t>
  </si>
  <si>
    <t>05/03/2025 09:27</t>
  </si>
  <si>
    <t>TH28166Y18R82G</t>
  </si>
  <si>
    <t>EUV89</t>
  </si>
  <si>
    <t xml:space="preserve">นัจกร สุทธิพรชัย </t>
  </si>
  <si>
    <t>106/15 มบ.สวนหลวงวิลล์ 4 ถนนเฉลิมพระเกรียติ ร.9 ซอย 28 แยก3 แขวงดอกไม้ เขตประเวศ กทม.10250</t>
  </si>
  <si>
    <t>05/03/2025 20:33</t>
  </si>
  <si>
    <t>05/03/2025 09:26</t>
  </si>
  <si>
    <t>EUV88</t>
  </si>
  <si>
    <t>วธิฐา สรรพตานนท์</t>
  </si>
  <si>
    <t>2/459 ศุภาลัย ปาร์ค แยกเกษตร ถนนประเสริฐมนูกิจ &amp;nbsp;แขวงเสนานิคม &amp;nbsp;เขตจตุจักร &amp;nbsp;กรุงเทพ 10900</t>
  </si>
  <si>
    <t>0818745679</t>
  </si>
  <si>
    <t>05/03/2025 09:22</t>
  </si>
  <si>
    <t>บีม ตรีรัก</t>
  </si>
  <si>
    <t>19 หมู่ 3 บ้านโคกกลาง ต.คำแมด (ร้านก๋วยเตี๋ยวทางเข้าหมู่บ้าน) · คำแมด/ Kham Maet
ชำสูง/ Sam Sungขอนแก่น/ Khon Kaen
40170</t>
  </si>
  <si>
    <t>40170</t>
  </si>
  <si>
    <t>660957178066</t>
  </si>
  <si>
    <t>TH37216Y0Q998B</t>
  </si>
  <si>
    <t>EUV87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</si>
  <si>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</si>
  <si>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</si>
  <si>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660868759393</t>
  </si>
  <si>
    <t>05/03/2025 09:12</t>
  </si>
  <si>
    <t>LEXPU0465433578</t>
  </si>
  <si>
    <t>05/03/2025 09:11</t>
  </si>
  <si>
    <t>EUV86</t>
  </si>
  <si>
    <t>EUV84</t>
  </si>
  <si>
    <t>ว***ย เ***สทร</t>
  </si>
  <si>
    <t>05/03/2025 08:55</t>
  </si>
  <si>
    <t>THT32011K87Q59Z</t>
  </si>
  <si>
    <t>EUV83</t>
  </si>
  <si>
    <t>ฝน</t>
  </si>
  <si>
    <t xml:space="preserve"> 197/1 ม5 ต.กำเนิดฯ อ.บางสะพาน จ.ประจวบฯ 77140</t>
  </si>
  <si>
    <t>77140</t>
  </si>
  <si>
    <t>0661626724</t>
  </si>
  <si>
    <t>05/03/2025 08:51</t>
  </si>
  <si>
    <t>05/03/2025 08:50</t>
  </si>
  <si>
    <t>EUV82</t>
  </si>
  <si>
    <t xml:space="preserve">กนก​รัตน์  เกตุแก้ว  </t>
  </si>
  <si>
    <t>75 (เดิม 29/69) ตรอกศาลเจ้าโกบ๊อ1 ซอยสมเด็จพระเจ้าตากสิน34 &amp;nbsp;แขวงดาวคะนอง เขตธนบุรี กรุงเทพฯ 10600</t>
  </si>
  <si>
    <t>0860902530</t>
  </si>
  <si>
    <t>05/03/2025 08:32</t>
  </si>
  <si>
    <t>EUV81</t>
  </si>
  <si>
    <t>นายสมศักดิ์ ผ่องสว่าง</t>
  </si>
  <si>
    <t>คอนโดลุมพินีนครอินทร์ (ห้อง 94/423)
เลขที่ 92 ถนนนครอินทร์ ตำบลตลาดขวัญ อำเภอเมืองนนทบุรี
จังหวัดนนทบุรี 11000</t>
  </si>
  <si>
    <t>0824899791</t>
  </si>
  <si>
    <t>05/03/2025 08:16</t>
  </si>
  <si>
    <t>EUV80</t>
  </si>
  <si>
    <t>จ**  ส***</t>
  </si>
  <si>
    <t>05/03/2025 07:58</t>
  </si>
  <si>
    <t>THT74071K87R79Z</t>
  </si>
  <si>
    <t>EUV79</t>
  </si>
  <si>
    <t>สมใจนึก แพงจอมชา</t>
  </si>
  <si>
    <t>115 ม.14 บ้านโพนสวาง · ดงเย็น/ Dong Yen
เมืองมุกดาหาร/ Mueang Mukdahanมุกดาหาร/ Mukdahan
49000</t>
  </si>
  <si>
    <t>49000</t>
  </si>
  <si>
    <t>660821609397</t>
  </si>
  <si>
    <t>05/03/2025 07:17</t>
  </si>
  <si>
    <t>TH46016Y0QZF6K</t>
  </si>
  <si>
    <t>05/03/2025 07:16</t>
  </si>
  <si>
    <t>EUV78</t>
  </si>
  <si>
    <t>น*****ก</t>
  </si>
  <si>
    <t>******่ 183, ถนน สรงประภา, แขวงสีกัน, เขตดอนเมือง แขวงสีกัน เขตดอนเมือง จังหวัดกรุงเทพมหานคร 10210</t>
  </si>
  <si>
    <t>53</t>
  </si>
  <si>
    <t>TH253427923223V</t>
  </si>
  <si>
    <t>05/03/2025 07:15</t>
  </si>
  <si>
    <t>EUV77</t>
  </si>
  <si>
    <t>ศรารัตน์</t>
  </si>
  <si>
    <t>33/1 ม.6 ถนนบางกรวย-ไทรน้อย  ต.บางบัวทอง อ.บางบัวทอง จ.นนทบุรี (บ้านริมคลองที่ทาต้นไม้สีชมพู) · บางบัวทอง/ Bang Bua Thong
บางบัวทอง/ Bang Bua Thongนนทบุรี/ Nonthaburi
11110</t>
  </si>
  <si>
    <t>660644460992</t>
  </si>
  <si>
    <t>05/03/2025 07:09</t>
  </si>
  <si>
    <t>LEXPU0465432730</t>
  </si>
  <si>
    <t>EUV76</t>
  </si>
  <si>
    <t>นุจรีย์  ฉิมสอาด</t>
  </si>
  <si>
    <t>15 ม. 4 วิทยาลัยประมงชุมพรเขตรอุดมศักดิ์  ต. ปากตะโก
ทุ่งตะโก/ Thung Takoชุมพร/ Chumphon
86220</t>
  </si>
  <si>
    <t>86220</t>
  </si>
  <si>
    <t>660800864829</t>
  </si>
  <si>
    <t>05/03/2025 06:54</t>
  </si>
  <si>
    <t>TH70086XZ28Y7A</t>
  </si>
  <si>
    <t>05/03/2025 06:53</t>
  </si>
  <si>
    <t>EUV75</t>
  </si>
  <si>
    <t>ร้าน นิวหวั่งหลี ซอย อิศรานุภาพ เขต สัมพัธวงศ์ 214 · สัมพันธวงศ์/ Khet Samphanthawong
สัมพันธวงศ์/ Samphanthawongกรุงเทพมหานคร/ Bangkok
10100</t>
  </si>
  <si>
    <t>05/03/2025 04:56</t>
  </si>
  <si>
    <t>LEXPU0465344842</t>
  </si>
  <si>
    <t>EUV74</t>
  </si>
  <si>
    <t>ม***สา จ***ก</t>
  </si>
  <si>
    <t>05/03/2025 04:19</t>
  </si>
  <si>
    <t>THT27041K7R553Z</t>
  </si>
  <si>
    <t>EUV73</t>
  </si>
  <si>
    <t>******ศรีสุข) ถนน นบ.5010 ตำบลทวีวัฒนา อำเภอไทรน้อย จังหวัดนนทบุรี 11150</t>
  </si>
  <si>
    <t>11150</t>
  </si>
  <si>
    <t>36</t>
  </si>
  <si>
    <t>05/03/2025 03:07</t>
  </si>
  <si>
    <t>TH254790576986G</t>
  </si>
  <si>
    <t>05/03/2025 02:37</t>
  </si>
  <si>
    <t>EUV71</t>
  </si>
  <si>
    <t>ค******ม</t>
  </si>
  <si>
    <t>******(ฝั่งบ้านบุ) ตำบลโบสถ์ ตำบลโบสถ์ อำเภอพิมาย จังหวัดนครราชสีมา 30110</t>
  </si>
  <si>
    <t>30110</t>
  </si>
  <si>
    <t>05/03/2025 02:00</t>
  </si>
  <si>
    <t>TH255940123537U</t>
  </si>
  <si>
    <t>05/03/2025 01:57</t>
  </si>
  <si>
    <t>EUV70</t>
  </si>
  <si>
    <t>ธิตาพร เพชรชัยรัต</t>
  </si>
  <si>
    <t>748/188 ม.พฤกษาวิลเลจ ซ.มหาชัย ถ.บางนาตราด กม.10 ต.บางพลีใหญ่
บางพลี/ Bang Phliสมุทรปราการ/ Samut Prakan
10540</t>
  </si>
  <si>
    <t>660635193695</t>
  </si>
  <si>
    <t>05/03/2025 00:20</t>
  </si>
  <si>
    <t>LEXPU0465341642</t>
  </si>
  <si>
    <t>EUX76</t>
  </si>
  <si>
    <t>ญ***ฐา พ***าโชติภัช</t>
  </si>
  <si>
    <t>06/03/2025 23:59</t>
  </si>
  <si>
    <t>EUX75</t>
  </si>
  <si>
    <t>ศ******า</t>
  </si>
  <si>
    <t>******หอ, อำเภอเมืองนครราชสีมา ตำบลจอหอ อำเภอเมืองนครราชสีมา จังหวัดนครราชสีมา 30310</t>
  </si>
  <si>
    <t>06/03/2025 23:50</t>
  </si>
  <si>
    <t>06/03/2025 23:49</t>
  </si>
  <si>
    <t>EUX74</t>
  </si>
  <si>
    <t>ธ******ล</t>
  </si>
  <si>
    <t>******เภอบางแก้ว จังหวัดพัทลุง ตำบลท่ามะเดื่อ อำเภอบางแก้ว จังหวัดพัทลุง 93140</t>
  </si>
  <si>
    <t>93140</t>
  </si>
  <si>
    <t>47</t>
  </si>
  <si>
    <t>06/03/2025 23:46</t>
  </si>
  <si>
    <t>EUX73</t>
  </si>
  <si>
    <t>เ******้</t>
  </si>
  <si>
    <t>******กมัยลาดพร้าว, เขตวังทองหลาง แขวงพลับพลา เขตวังทองหลาง จังหวัดกรุงเทพมหานคร 10310</t>
  </si>
  <si>
    <t>10310</t>
  </si>
  <si>
    <t>06/03/2025 23:36</t>
  </si>
  <si>
    <t>EUX71</t>
  </si>
  <si>
    <t>ว*** จ***นยิ่งยง</t>
  </si>
  <si>
    <t>06/03/2025 22:02</t>
  </si>
  <si>
    <t>EUX70</t>
  </si>
  <si>
    <t>น*** ห***ิต</t>
  </si>
  <si>
    <t>Chiang Rai</t>
  </si>
  <si>
    <t>06/03/2025 21:46</t>
  </si>
  <si>
    <t>06/03/2025 21:47</t>
  </si>
  <si>
    <t>EUX69</t>
  </si>
  <si>
    <t>น***รวีย์ ม***รีชาวงศ์</t>
  </si>
  <si>
    <t>06/03/2025 21:22</t>
  </si>
  <si>
    <t>EUX68</t>
  </si>
  <si>
    <t>น******ญ</t>
  </si>
  <si>
    <t>******้วยพริก, ตำบลละเวี้ย, อำเภอประโคนชัย ตำบลละเวี้ย อำเภอประโคนชัย จังหวัดบุรีรัมย์ 31140</t>
  </si>
  <si>
    <t>31140</t>
  </si>
  <si>
    <t>07/03/2025 07:15</t>
  </si>
  <si>
    <t>06/03/2025 20:37</t>
  </si>
  <si>
    <t>EUX67</t>
  </si>
  <si>
    <t>ก***ิสา  ก***ัตน์</t>
  </si>
  <si>
    <t>06/03/2025 20:26</t>
  </si>
  <si>
    <t>EUX66</t>
  </si>
  <si>
    <t>ม**  ศ***สภณ</t>
  </si>
  <si>
    <t>06/03/2025 19:26</t>
  </si>
  <si>
    <t>06/03/2025 19:25</t>
  </si>
  <si>
    <t>EUX64</t>
  </si>
  <si>
    <t>น***์นิชา ศ***ุตะโรจน์</t>
  </si>
  <si>
    <t>06/03/2025 17:52</t>
  </si>
  <si>
    <t>EUX63</t>
  </si>
  <si>
    <t>ม***ี</t>
  </si>
  <si>
    <t>06/03/2025 17:49</t>
  </si>
  <si>
    <t>06/03/2025 17:48</t>
  </si>
  <si>
    <t>EUX62</t>
  </si>
  <si>
    <t>ค******ภ</t>
  </si>
  <si>
    <t>****** 8 ต.ปากน้ำ ตำบลปากน้ำ อำเภอเมืองชุมพร จังหวัดชุมพร 86120</t>
  </si>
  <si>
    <t>86120</t>
  </si>
  <si>
    <t>68</t>
  </si>
  <si>
    <t>06/03/2025 17:41</t>
  </si>
  <si>
    <t>06/03/2025 17:25</t>
  </si>
  <si>
    <t>EUX61</t>
  </si>
  <si>
    <t>ส***้อย</t>
  </si>
  <si>
    <t>06/03/2025 17:06</t>
  </si>
  <si>
    <t>EUX58</t>
  </si>
  <si>
    <t>******.เมือง จ.สุราษฎร์ธานี ตึกแถวเดียวกับร้านสเต็กรอยยิ้ม ตำบลมะขามเตี้ย อำเภอเมืองสุราษฎร์ธานี จังหวัดสุราษฎร์ธานี 84000</t>
  </si>
  <si>
    <t>06/03/2025 16:36</t>
  </si>
  <si>
    <t>EUX57</t>
  </si>
  <si>
    <t>ส***ี ส***รณ์</t>
  </si>
  <si>
    <t>06/03/2025 16:24</t>
  </si>
  <si>
    <t>EUX56</t>
  </si>
  <si>
    <t>เ*** น***บัว</t>
  </si>
  <si>
    <t>06/03/2025 16:18</t>
  </si>
  <si>
    <t>06/03/2025 16:19</t>
  </si>
  <si>
    <t>EUX55</t>
  </si>
  <si>
    <t>ม***น</t>
  </si>
  <si>
    <t>06/03/2025 15:50</t>
  </si>
  <si>
    <t>06/03/2025 16:17</t>
  </si>
  <si>
    <t>EUX54</t>
  </si>
  <si>
    <t>ช***า ธ***กุล</t>
  </si>
  <si>
    <t>06/03/2025 16:05</t>
  </si>
  <si>
    <t>EUX53</t>
  </si>
  <si>
    <t>พ***ฒน์​</t>
  </si>
  <si>
    <t>06/03/2025 15:28</t>
  </si>
  <si>
    <t>06/03/2025 15:29</t>
  </si>
  <si>
    <t>EUX52</t>
  </si>
  <si>
    <t>ศ***ลักษณ์</t>
  </si>
  <si>
    <t>EUX51</t>
  </si>
  <si>
    <t>แม่หมอหน่อย</t>
  </si>
  <si>
    <t xml:space="preserve"> พ่อปู่ท้าวเวสสุวรรณโณนิรมิต
213/1 หมู่ที่ 14 บ้านซับน้ำเย็น ตำบลปากช่อง อำเถอปากช่อง
ปากช่อง
ปากช่อง, นครราชสีมา  30130</t>
  </si>
  <si>
    <t>0801888653</t>
  </si>
  <si>
    <t>06/03/2025 15:13</t>
  </si>
  <si>
    <t>JB193770085TH</t>
  </si>
  <si>
    <t>06/03/2025 15:19</t>
  </si>
  <si>
    <t>EUX50</t>
  </si>
  <si>
    <t>ช***ัฒน์ แ***ทองคำ</t>
  </si>
  <si>
    <t>06/03/2025 15:17</t>
  </si>
  <si>
    <t>EUX48</t>
  </si>
  <si>
    <t>ว***ยรักษฺ ว***ษจูมพล</t>
  </si>
  <si>
    <t>06/03/2025 15:16</t>
  </si>
  <si>
    <t>EUX47</t>
  </si>
  <si>
    <t>ค** เ***มพร บ***ะลีพรรณ</t>
  </si>
  <si>
    <t>06/03/2025 15:12</t>
  </si>
  <si>
    <t>EUX45</t>
  </si>
  <si>
    <t>ณ***ล T***O</t>
  </si>
  <si>
    <t>06/03/2025 14:54</t>
  </si>
  <si>
    <t>EUX44</t>
  </si>
  <si>
    <t>06/03/2025 14:51</t>
  </si>
  <si>
    <t>EUX43</t>
  </si>
  <si>
    <t>ด***ระกาย พ***อ่อน</t>
  </si>
  <si>
    <t>06/03/2025 14:47</t>
  </si>
  <si>
    <t>EUX42</t>
  </si>
  <si>
    <t>ค***ารุภรณ์  จ***ร์วิบูลย์</t>
  </si>
  <si>
    <t>06/03/2025 14:44</t>
  </si>
  <si>
    <t>EUX41</t>
  </si>
  <si>
    <t>ด**</t>
  </si>
  <si>
    <t>06/03/2025 14:38</t>
  </si>
  <si>
    <t>EUX40</t>
  </si>
  <si>
    <t>ก***้ว แ***ิเวศน์</t>
  </si>
  <si>
    <t>06/03/2025 14:34</t>
  </si>
  <si>
    <t>EUX39</t>
  </si>
  <si>
    <t>ส***ตา ห***ทอง</t>
  </si>
  <si>
    <t>06/03/2025 14:33</t>
  </si>
  <si>
    <t>EUX38</t>
  </si>
  <si>
    <t>น***าวยุพาพร  แ***ทอง</t>
  </si>
  <si>
    <t>เทศบาลนครอุบลราชธานี</t>
  </si>
  <si>
    <t>06/03/2025 14:32</t>
  </si>
  <si>
    <t>EUX37</t>
  </si>
  <si>
    <t>ภ******น</t>
  </si>
  <si>
    <t>******เมือง ต.หนองบัว ตำบลหนองบัว อำเภอเมืองอุดรธานี จังหวัดอุดรธานี 41000</t>
  </si>
  <si>
    <t>41000</t>
  </si>
  <si>
    <t>33</t>
  </si>
  <si>
    <t>06/03/2025 14:28</t>
  </si>
  <si>
    <t>EUX36</t>
  </si>
  <si>
    <t>ย******า</t>
  </si>
  <si>
    <t>****** แยก 2, ต. เขาสามยอด ตำบลเขาสามยอด อำเภอเมืองลพบุรี จังหวัดลพบุรี 15000</t>
  </si>
  <si>
    <t>06/03/2025 13:58</t>
  </si>
  <si>
    <t>EUX35</t>
  </si>
  <si>
    <t>จีรนันท์  จำปางาม</t>
  </si>
  <si>
    <t>ถ.โชคชัย-เดชอุดม 136หมู่10บ้านสี่เหลี่ยม
เฉลิมพระเกียรติ/ Chaloem Phra Kiatบุรีรัมย์/ Buriram
31110</t>
  </si>
  <si>
    <t>660924628213</t>
  </si>
  <si>
    <t>06/03/2025 13:48</t>
  </si>
  <si>
    <t>EUX34</t>
  </si>
  <si>
    <t>วัชรี ปิยะพรชัยยันต์</t>
  </si>
  <si>
    <t>91 ซ.เจริญกรุง79 ถ.เจริญกรุง แขวงวัดพระยาไกร เขตบางคอแหลม กทม  10120</t>
  </si>
  <si>
    <t>0929935539</t>
  </si>
  <si>
    <t>06/03/2025 13:12</t>
  </si>
  <si>
    <t>EUX33</t>
  </si>
  <si>
    <t>ปราณิศา เตชะบัณฑิต</t>
  </si>
  <si>
    <t>13/1ซ.ลาดพร้าว80แยก20แขวง-เขตวังทองหลางกรุงเทพ10310
วังทองหลาง/ Wang Thonglangกรุงเทพมหานคร/ Bangkok
10310</t>
  </si>
  <si>
    <t>660959560764</t>
  </si>
  <si>
    <t>06/03/2025 12:50</t>
  </si>
  <si>
    <t>LEXPU0465872975</t>
  </si>
  <si>
    <t>EUX32</t>
  </si>
  <si>
    <t>06/03/2025 12:46</t>
  </si>
  <si>
    <t>LEXPU0465873108</t>
  </si>
  <si>
    <t>EUX30</t>
  </si>
  <si>
    <t>ค***ิ๊ก</t>
  </si>
  <si>
    <t>06/03/2025 12:44</t>
  </si>
  <si>
    <t>THT02031KAQUF9Z</t>
  </si>
  <si>
    <t>06/03/2025 12:45</t>
  </si>
  <si>
    <t>EUX29</t>
  </si>
  <si>
    <t>ป***ดา</t>
  </si>
  <si>
    <t>06/03/2025 12:11</t>
  </si>
  <si>
    <t>THT38011KBFZM2Z</t>
  </si>
  <si>
    <t>EUX27</t>
  </si>
  <si>
    <t>ศ***ชัย ท***พ็ชร์</t>
  </si>
  <si>
    <t>06/03/2025 11:45</t>
  </si>
  <si>
    <t>THT06041KAR499Z</t>
  </si>
  <si>
    <t>EUX26</t>
  </si>
  <si>
    <t>งวน.ยองใย</t>
  </si>
  <si>
    <t>99/873ม.พาร์คเวย์โฮมซ.ในหมู่ม.C1ถ. ราษฎร์พัฒนาซ. ราษฎร์พัฒนา 22 เขตสะพานสูง แขวงสะพานสูง กทม 10240</t>
  </si>
  <si>
    <t>0892339990</t>
  </si>
  <si>
    <t>06/03/2025 11:35</t>
  </si>
  <si>
    <t>06/03/2025 11:37</t>
  </si>
  <si>
    <t>EUX25</t>
  </si>
  <si>
    <t>06/03/2025 11:29</t>
  </si>
  <si>
    <t>ถ้าคิดจะซื้อเค้กต้องร้านนี้ค่ะ อุดหนุนกันค่ะ</t>
  </si>
  <si>
    <t>THT02061KAQSK7Z</t>
  </si>
  <si>
    <t>EUX24</t>
  </si>
  <si>
    <t>อ***ชษฐ์ ธ***บูลย์พันธ์</t>
  </si>
  <si>
    <t>06/03/2025 11:28</t>
  </si>
  <si>
    <t>THT18011KBFA10Z</t>
  </si>
  <si>
    <t>EUX23</t>
  </si>
  <si>
    <t>เ***   จ***ทอง</t>
  </si>
  <si>
    <t>06/03/2025 11:16</t>
  </si>
  <si>
    <t>755773335505</t>
  </si>
  <si>
    <t>EUX22</t>
  </si>
  <si>
    <t>06/03/2025 10:48</t>
  </si>
  <si>
    <t>EUX21</t>
  </si>
  <si>
    <t>TH71026Y5Z8P3C</t>
  </si>
  <si>
    <t>EUX20</t>
  </si>
  <si>
    <t>ส***ณี</t>
  </si>
  <si>
    <t>06/03/2025 10:39</t>
  </si>
  <si>
    <t>THT63041KAR5T5Z</t>
  </si>
  <si>
    <t>EUX19</t>
  </si>
  <si>
    <t>06/03/2025 10:17</t>
  </si>
  <si>
    <t>THT01371KAR263Z</t>
  </si>
  <si>
    <t>EUX18</t>
  </si>
  <si>
    <t>ป***ก้ว จ***้าน</t>
  </si>
  <si>
    <t>THT01411KBFFX8Z</t>
  </si>
  <si>
    <t>EUX17</t>
  </si>
  <si>
    <t>06/03/2025 10:16</t>
  </si>
  <si>
    <t>THT05071KBF7M0Z</t>
  </si>
  <si>
    <t>EUX16</t>
  </si>
  <si>
    <t>ช***รงค์ จ***น</t>
  </si>
  <si>
    <t>ปราจีนบุรี</t>
  </si>
  <si>
    <t>06/03/2025 10:12</t>
  </si>
  <si>
    <t>THT25011KAQMH7Z</t>
  </si>
  <si>
    <t>EUX15</t>
  </si>
  <si>
    <t>******รา ตำบลโคกพุทรา อำเภอโพธิ์ทอง จังหวัดอ่างทอง 14120</t>
  </si>
  <si>
    <t>14120</t>
  </si>
  <si>
    <t>06/03/2025 10:40</t>
  </si>
  <si>
    <t>TH257721360682U</t>
  </si>
  <si>
    <t>06/03/2025 10:10</t>
  </si>
  <si>
    <t>EUX14</t>
  </si>
  <si>
    <t>ย***ี  ป***สริฐดี</t>
  </si>
  <si>
    <t>755751339501</t>
  </si>
  <si>
    <t>EUX13</t>
  </si>
  <si>
    <t>06/03/2025 10:06</t>
  </si>
  <si>
    <t>THT18041KBFQK2Z</t>
  </si>
  <si>
    <t>EUX12</t>
  </si>
  <si>
    <t>ส่ง ใหม่</t>
  </si>
  <si>
    <t>371 ม.2 ต.หาดเสี้ยว อ.ศรีสัชนาลัย จ.สุโขทัย 64130</t>
  </si>
  <si>
    <t>64130</t>
  </si>
  <si>
    <t>0966715924</t>
  </si>
  <si>
    <t>06/03/2025 12:26</t>
  </si>
  <si>
    <t>06/03/2025 10:05</t>
  </si>
  <si>
    <t>EUX11</t>
  </si>
  <si>
    <t>ศ***ิมล</t>
  </si>
  <si>
    <t>Chon Buri</t>
  </si>
  <si>
    <t>06/03/2025 10:04</t>
  </si>
  <si>
    <t>THT20041KBFDG8Z</t>
  </si>
  <si>
    <t>EUX10</t>
  </si>
  <si>
    <t>ไพบูลย์ คําปรีดา(พ่อจ่อย)</t>
  </si>
  <si>
    <t>1/1ม.7
บ้านดอนเกล็ดโรงงานพลาสติก
ต.ยางหล่อ.
อ.ศรีบุญเรือง
จ.หนองบัวลําภู
/
ส่งสินค้าวันไหนค่ะ 39180</t>
  </si>
  <si>
    <t>39180</t>
  </si>
  <si>
    <t>0979706722</t>
  </si>
  <si>
    <t>05/03/2025 18:19</t>
  </si>
  <si>
    <t>06/03/2025 10:00</t>
  </si>
  <si>
    <t>EUX8</t>
  </si>
  <si>
    <t>พจนีย์ พันธุ์สวัสดิ์</t>
  </si>
  <si>
    <t>62/1 ม.5 ต.ดอนหญ้านาง อ.ภาชี จ.อยุธยา
 13140</t>
  </si>
  <si>
    <t>0815146014</t>
  </si>
  <si>
    <t>06/03/2025 09:58</t>
  </si>
  <si>
    <t>EUX7</t>
  </si>
  <si>
    <t>จันทร์ฉาย อิ่มประภากมล</t>
  </si>
  <si>
    <t>9/49เงินสุขแมนชั่น(518A)ซอยชักพระ24 ถนนชักพระ แขวงตลิ่งชัน เขตตลิ่งชัน กรุงเทพฯ 10170</t>
  </si>
  <si>
    <t>0814214391</t>
  </si>
  <si>
    <t>04/03/2025 08:47</t>
  </si>
  <si>
    <t>**ชิฟฟ่อนสมัครตัวแทน</t>
  </si>
  <si>
    <t>06/03/2025 09:55</t>
  </si>
  <si>
    <t>EUX6</t>
  </si>
  <si>
    <t>จินตนา สมานมิตร</t>
  </si>
  <si>
    <t>ปั๊มน้ำมัน PT 12 ลำไทร 15/8 หมู่ 10 ลำลูกกาปทุมธานี 12150</t>
  </si>
  <si>
    <t>0842367371</t>
  </si>
  <si>
    <t>06/03/2025 09:52</t>
  </si>
  <si>
    <t>EUX5</t>
  </si>
  <si>
    <t>วรัญญา แก้​วเ​คนมา​</t>
  </si>
  <si>
    <t>72/1 ห้อง4(หลังแรกขวามือ)ซ.เซเว่นแยกรพ.มงกุฎระยอง ถ.มาบยา ต.มาบตาพุด
เมืองระยอง/ Mueang Rayongระยอง/ Rayong
21150</t>
  </si>
  <si>
    <t>21150</t>
  </si>
  <si>
    <t>660983267589</t>
  </si>
  <si>
    <t>06/03/2025 09:51</t>
  </si>
  <si>
    <t>LEXDO0129578591</t>
  </si>
  <si>
    <t>EUX4</t>
  </si>
  <si>
    <t>06/03/2025 09:49</t>
  </si>
  <si>
    <t>LEXDO0129579193</t>
  </si>
  <si>
    <t>EUX3</t>
  </si>
  <si>
    <t>วันฟ้าใหม่</t>
  </si>
  <si>
    <t>เลขที่297/12  ตำบลท่าพระ อำเภอเมืองขอนเเก่น  จังหวัดขอนเเก่น   40260</t>
  </si>
  <si>
    <t>40260</t>
  </si>
  <si>
    <t>0623519600</t>
  </si>
  <si>
    <t>06/03/2025 09:44</t>
  </si>
  <si>
    <t>06/03/2025 09:43</t>
  </si>
  <si>
    <t>EUX2</t>
  </si>
  <si>
    <t>ป***ลี ส***รือน</t>
  </si>
  <si>
    <t>06/03/2025 09:39</t>
  </si>
  <si>
    <t>THT47231KBF642Z</t>
  </si>
  <si>
    <t>EUX1</t>
  </si>
  <si>
    <t>ฉํนทนา กุศลทัต</t>
  </si>
  <si>
    <t>104/61 ซ.5  หมู่บ้านไอ-ดีไซด์ ถนนเลียบคลองสอง แขวงบางชัน เขตคลองสามวา กรุงเทพ 10150</t>
  </si>
  <si>
    <t>06/03/2025 09:35</t>
  </si>
  <si>
    <t>EUX0</t>
  </si>
  <si>
    <t>06/03/2025 09:30</t>
  </si>
  <si>
    <t>THT01231KBG144Z</t>
  </si>
  <si>
    <t>EUW99</t>
  </si>
  <si>
    <t>06/03/2025 09:17</t>
  </si>
  <si>
    <t>EUW98</t>
  </si>
  <si>
    <t>ส.อ.สุรชัย จันทร์ดาคูณ</t>
  </si>
  <si>
    <t>ร้อย.ทม.ที่ 1 147 พระราม5 เขตดุสิต 10300</t>
  </si>
  <si>
    <t>10300</t>
  </si>
  <si>
    <t>0925437427</t>
  </si>
  <si>
    <t>06/03/2025 09:13</t>
  </si>
  <si>
    <t>EUW97</t>
  </si>
  <si>
    <t>วรางคณา  เอี่ยมสอาด</t>
  </si>
  <si>
    <t>224/2 หมู่ 13 ต.โชคชัย อ.โชคชัย
จ.นครราชสีมา 30190</t>
  </si>
  <si>
    <t>30190</t>
  </si>
  <si>
    <t>0819768995</t>
  </si>
  <si>
    <t>05/03/2025 21:48</t>
  </si>
  <si>
    <t>06/03/2025 09:07</t>
  </si>
  <si>
    <t>EUW96</t>
  </si>
  <si>
    <t xml:space="preserve">เตชิตา เพิ่มพรสกุล </t>
  </si>
  <si>
    <t>15/99แฟลตคลองจั่น
แขวนคลองจั่น เขตบางกะปิ
กรุงเทพมหานคร 10240</t>
  </si>
  <si>
    <t>0813159842</t>
  </si>
  <si>
    <t>05/03/2025 21:51</t>
  </si>
  <si>
    <t>06/03/2025 09:05</t>
  </si>
  <si>
    <t>EUW95</t>
  </si>
  <si>
    <t>สุภา สุภานิจวงศ์</t>
  </si>
  <si>
    <t>66/88 ซ.อาทรอุปถัมภ์ ถนน.ประชาราษฎร์สาย1 แขวง/เขตบางซื่อ กทม 10800</t>
  </si>
  <si>
    <t>0866004669</t>
  </si>
  <si>
    <t>06/03/2025 05:22</t>
  </si>
  <si>
    <t>06/03/2025 08:59</t>
  </si>
  <si>
    <t>EUW94</t>
  </si>
  <si>
    <t>06/03/2025 08:40</t>
  </si>
  <si>
    <t>LEXPU0465873184</t>
  </si>
  <si>
    <t>EUW93</t>
  </si>
  <si>
    <t>EUW92</t>
  </si>
  <si>
    <t>ศุภรัตน์ ศรีสุขใส</t>
  </si>
  <si>
    <t>10ม.2ต.บ่อแร่อ.โพธิ์ทอง จ.อ่างทอง 14120
วิเศษชัยชาญ/ Wiset Chai Chanอ่างทอง/ Ang Thong
14110</t>
  </si>
  <si>
    <t>14110</t>
  </si>
  <si>
    <t>660644187807</t>
  </si>
  <si>
    <t>06/03/2025 08:17</t>
  </si>
  <si>
    <t>LEXPU0465872819</t>
  </si>
  <si>
    <t>EUW90</t>
  </si>
  <si>
    <t>******6-5 แขวงจันทรเกษม แขวงจันทรเกษม เขตจตุจักร จังหวัดกรุงเทพมหานคร 10900</t>
  </si>
  <si>
    <t>06/03/2025 07:53</t>
  </si>
  <si>
    <t>TH253959236291R</t>
  </si>
  <si>
    <t>06/03/2025 07:37</t>
  </si>
  <si>
    <t>EUW89</t>
  </si>
  <si>
    <t>กานดา  เปิ้นสมุทร</t>
  </si>
  <si>
    <t>43 ซอยบางพรม34 แขวงบางพรม
ตลิ่งชัน/ Taling Chanกรุงเทพมหานคร/ Bangkok
10170</t>
  </si>
  <si>
    <t>660614157622</t>
  </si>
  <si>
    <t>06/03/2025 07:18</t>
  </si>
  <si>
    <t>LEXPU0465873411</t>
  </si>
  <si>
    <t>EUW88</t>
  </si>
  <si>
    <t>ธ***รัตม์    บ***่วย</t>
  </si>
  <si>
    <t>06/03/2025 06:31</t>
  </si>
  <si>
    <t>THT70041K9XJA9Z</t>
  </si>
  <si>
    <t>EUW87</t>
  </si>
  <si>
    <t>กัลยกร มีล้อม</t>
  </si>
  <si>
    <t>- 79/1 ม.8 ต. งื้วราย
เมืองลพบุรี/ Mueang Lop Buriลพบุรี/ Lopburi
15000</t>
  </si>
  <si>
    <t>660625381387</t>
  </si>
  <si>
    <t>06/03/2025 06:27</t>
  </si>
  <si>
    <t>LEXPU0465721662</t>
  </si>
  <si>
    <t>EUW86</t>
  </si>
  <si>
    <t>ช***รงค์ ศ***งศ์สุวรรณ</t>
  </si>
  <si>
    <t>06/03/2025 05:43</t>
  </si>
  <si>
    <t>THT56011K9V0M1Z</t>
  </si>
  <si>
    <t>EUW85</t>
  </si>
  <si>
    <t>ป***้อย  จ***รรณ</t>
  </si>
  <si>
    <t>06/03/2025 05:12</t>
  </si>
  <si>
    <t>THT01471K9UKX1Z</t>
  </si>
  <si>
    <t>EUW84</t>
  </si>
  <si>
    <t>นฤมล คุ้มระบาย</t>
  </si>
  <si>
    <t>109 ม.3 ต.โคกพุทรา · โคกพุทรา/ Khok Phutsa
โพธิ์ทอง/ Pho Thongอ่างทอง/ Ang Thong
14120</t>
  </si>
  <si>
    <t>660954126837</t>
  </si>
  <si>
    <t>06/03/2025 04:04</t>
  </si>
  <si>
    <t>LEXPU0465772862</t>
  </si>
  <si>
    <t>06/03/2025 04:03</t>
  </si>
  <si>
    <t>EUW83</t>
  </si>
  <si>
    <t>รัตนา หลีอรัญ</t>
  </si>
  <si>
    <t>บ้าน DXN 477/6 หมู่ 2 ตำบลคลองขุด
เมืองสตูล/ Mueang Satunสตูล/ Satun
91000</t>
  </si>
  <si>
    <t>660819690158</t>
  </si>
  <si>
    <t>06/03/2025 04:01</t>
  </si>
  <si>
    <t>TH72016Y4JV93B</t>
  </si>
  <si>
    <t>06/03/2025 04:00</t>
  </si>
  <si>
    <t>EUW82</t>
  </si>
  <si>
    <t>อ***าพร..อยู่บำรุง</t>
  </si>
  <si>
    <t>06/03/2025 03:05</t>
  </si>
  <si>
    <t>755718256473</t>
  </si>
  <si>
    <t>06/03/2025 03:06</t>
  </si>
  <si>
    <t>EUW81</t>
  </si>
  <si>
    <t>******ลขที่ 222/2, หมู่ที่ 1, ตำบลดงมะรุม, อำเภอโคกสำโรง ตำบลดงมะรุม อำเภอโคกสำโรง จังหวัดลพบุรี 15120</t>
  </si>
  <si>
    <t>06/03/2025 00:36</t>
  </si>
  <si>
    <t>TH252217268452H</t>
  </si>
  <si>
    <t>06/03/2025 00:16</t>
  </si>
  <si>
    <t>EUY69</t>
  </si>
  <si>
    <t>07/03/2025 23:57</t>
  </si>
  <si>
    <t>TH258537196280T</t>
  </si>
  <si>
    <t>07/03/2025 23:27</t>
  </si>
  <si>
    <t>EUY68</t>
  </si>
  <si>
    <t>07/03/2025 23:55</t>
  </si>
  <si>
    <t>TH251338700487L</t>
  </si>
  <si>
    <t>07/03/2025 23:26</t>
  </si>
  <si>
    <t>EUY67</t>
  </si>
  <si>
    <t>ส******ฐ</t>
  </si>
  <si>
    <t>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</t>
  </si>
  <si>
    <t>70000</t>
  </si>
  <si>
    <t>07/03/2025 22:48</t>
  </si>
  <si>
    <t>TH252445128070L</t>
  </si>
  <si>
    <t>07/03/2025 22:18</t>
  </si>
  <si>
    <t>EUY65</t>
  </si>
  <si>
    <t>บ***า ส***ดิจรุงรัตน์</t>
  </si>
  <si>
    <t>07/03/2025 22:08</t>
  </si>
  <si>
    <t>THT16011KFRS06Z</t>
  </si>
  <si>
    <t>07/03/2025 22:09</t>
  </si>
  <si>
    <t>EUY64</t>
  </si>
  <si>
    <t>เ***นหอม อ***ตมิตร</t>
  </si>
  <si>
    <t>07/03/2025 21:54</t>
  </si>
  <si>
    <t>755746726980</t>
  </si>
  <si>
    <t>EUY63</t>
  </si>
  <si>
    <t>อ******บ</t>
  </si>
  <si>
    <t>******ลา, ตำบลบางริ้น, อำเภอเมืองระนอง ตำบลบางริ้น อำเภอเมืองระนอง จังหวัดระนอง 85000</t>
  </si>
  <si>
    <t>TH2597035123990</t>
  </si>
  <si>
    <t>07/03/2025 21:48</t>
  </si>
  <si>
    <t>EUY62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</si>
  <si>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</si>
  <si>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</si>
  <si>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660895066761</t>
  </si>
  <si>
    <t>07/03/2025 21:25</t>
  </si>
  <si>
    <t>LEXPU0466468164</t>
  </si>
  <si>
    <t>EUY61</t>
  </si>
  <si>
    <t>******ำบลท่ามะกา อำเภอท่ามะกา จังหวัดกาญจนบุรี 71120</t>
  </si>
  <si>
    <t>71120</t>
  </si>
  <si>
    <t>08/03/2025 18:38</t>
  </si>
  <si>
    <t>07/03/2025 20:57</t>
  </si>
  <si>
    <t>EUY60</t>
  </si>
  <si>
    <t>จ******ร</t>
  </si>
  <si>
    <t>******หมู่5ต.สามง่าม ตำบลสามง่าม อำเภอสามง่าม จังหวัดพิจิตร 66140</t>
  </si>
  <si>
    <t>66140</t>
  </si>
  <si>
    <t>07/03/2025 20:44</t>
  </si>
  <si>
    <t>TH62076YDBPG7A</t>
  </si>
  <si>
    <t>07/03/2025 20:43</t>
  </si>
  <si>
    <t>EUY59</t>
  </si>
  <si>
    <t>ว******อ</t>
  </si>
  <si>
    <t>******งศรีเมือง ตำบลทุ่งศรีเมือง อำเภอสุวรรณภูมิ จังหวัดร้อยเอ็ด 45130</t>
  </si>
  <si>
    <t>45130</t>
  </si>
  <si>
    <t>07/03/2025 21:13</t>
  </si>
  <si>
    <t>TH254840487673X</t>
  </si>
  <si>
    <t>07/03/2025 20:38</t>
  </si>
  <si>
    <t>EUY58</t>
  </si>
  <si>
    <t>07/03/2025 20:34</t>
  </si>
  <si>
    <t>THT01281KERHF3Z</t>
  </si>
  <si>
    <t>EUY57</t>
  </si>
  <si>
    <t>ธิดา  เจริญผล</t>
  </si>
  <si>
    <t>869/20 ซ.เชลียง 7 แยก 7
บางนา/ Bang Naกรุงเทพมหานคร/ Bangkok
10260</t>
  </si>
  <si>
    <t>660819093286</t>
  </si>
  <si>
    <t>07/03/2025 20:17</t>
  </si>
  <si>
    <t>LEXPU0466477592</t>
  </si>
  <si>
    <t>EUY55</t>
  </si>
  <si>
    <t>ส***ตรี เ***ราม</t>
  </si>
  <si>
    <t>07/03/2025 19:58</t>
  </si>
  <si>
    <t>THT32041KEXSX7Z</t>
  </si>
  <si>
    <t>07/03/2025 19:57</t>
  </si>
  <si>
    <t>EUY54</t>
  </si>
  <si>
    <t>07/03/2025 20:27</t>
  </si>
  <si>
    <t>TH250887616131S</t>
  </si>
  <si>
    <t>EUY52</t>
  </si>
  <si>
    <t>อ***ัตน์ เ***งยศ</t>
  </si>
  <si>
    <t>07/03/2025 19:46</t>
  </si>
  <si>
    <t>THT33051KEV9G3Z</t>
  </si>
  <si>
    <t>EUY51</t>
  </si>
  <si>
    <t>N*** M* Z**</t>
  </si>
  <si>
    <t>07/03/2025 18:31</t>
  </si>
  <si>
    <t>THT01221KFSS48Z</t>
  </si>
  <si>
    <t>EUY50</t>
  </si>
  <si>
    <t>****** 788, หมู่ที่ 2, ตำบล เมืองนะ, อำเภอเชียงดาว ตำบลเมืองนะ อำเภอเชียงดาว จังหวัดเชียงใหม่ 50170</t>
  </si>
  <si>
    <t>50170</t>
  </si>
  <si>
    <t>09</t>
  </si>
  <si>
    <t>07/03/2025 18:55</t>
  </si>
  <si>
    <t>TH256647787181T</t>
  </si>
  <si>
    <t>07/03/2025 18:25</t>
  </si>
  <si>
    <t>EUY49</t>
  </si>
  <si>
    <t>ช***ณ</t>
  </si>
  <si>
    <t>******บ้านบัวบาน แขวงตลาดบางเขน แขวงตลาดบางเขน เขตหลักสี่ จังหวัดกรุงเทพมหานคร 10210</t>
  </si>
  <si>
    <t>07/03/2025 18:20</t>
  </si>
  <si>
    <t>TH253705110050M</t>
  </si>
  <si>
    <t>EUY47</t>
  </si>
  <si>
    <t>อ******์</t>
  </si>
  <si>
    <t>******ำบลขุนแก้ว อำเภอนครชัยศรี จังหวัดนครปฐม 73120</t>
  </si>
  <si>
    <t>73120</t>
  </si>
  <si>
    <t>TH256018621227X</t>
  </si>
  <si>
    <t>07/03/2025 17:50</t>
  </si>
  <si>
    <t>EUY46</t>
  </si>
  <si>
    <t>07/03/2025 16:59</t>
  </si>
  <si>
    <t>THT01431KEYGQ9Z</t>
  </si>
  <si>
    <t>EUY45</t>
  </si>
  <si>
    <t>พนิตพิชา ประจวบสุข</t>
  </si>
  <si>
    <t>สุขุมวิท71 275/1 ปรีดีพนมยงค์14แยก3
วัฒนา/ Vadhanaกรุงเทพมหานคร/ Bangkok
10110</t>
  </si>
  <si>
    <t>660918715690</t>
  </si>
  <si>
    <t>07/03/2025 16:58</t>
  </si>
  <si>
    <t>LEXPU0466454845</t>
  </si>
  <si>
    <t>EUY44</t>
  </si>
  <si>
    <t>ต***</t>
  </si>
  <si>
    <t>07/03/2025 16:49</t>
  </si>
  <si>
    <t>THT67031KFNF32Z</t>
  </si>
  <si>
    <t>EUY43</t>
  </si>
  <si>
    <t>07/03/2025 16:56</t>
  </si>
  <si>
    <t>TH259073549617O</t>
  </si>
  <si>
    <t>07/03/2025 16:26</t>
  </si>
  <si>
    <t>EUY41</t>
  </si>
  <si>
    <t>******ลา79 ถนนเทพารักษ์ ต.บางปลา ตำบลบางปลา อำเภอบางพลี จังหวัดสมุทรปราการ 10540</t>
  </si>
  <si>
    <t>07/03/2025 16:03</t>
  </si>
  <si>
    <t>TH2549179059408</t>
  </si>
  <si>
    <t>EUY40</t>
  </si>
  <si>
    <t>ม******์</t>
  </si>
  <si>
    <t>******-5 แขวงทุ่งสองห้อง แขวงทุ่งสองห้อง เขตหลักสี่ จังหวัดกรุงเทพมหานคร 10210</t>
  </si>
  <si>
    <t>07/03/2025 16:00</t>
  </si>
  <si>
    <t>TH255331241889Q</t>
  </si>
  <si>
    <t>EUY38</t>
  </si>
  <si>
    <t>สำเนียง  แสงคำ</t>
  </si>
  <si>
    <t>ร.พ ประจันตคาม ต.ประจันตคาม อ.ประจันตคาม จ.ปราจีนบุรี  25130</t>
  </si>
  <si>
    <t>25130</t>
  </si>
  <si>
    <t>0959621660</t>
  </si>
  <si>
    <t>07/03/2025 15:41</t>
  </si>
  <si>
    <t>JA179921876TH</t>
  </si>
  <si>
    <t>EUY36</t>
  </si>
  <si>
    <t>น.ส.กนกกร พันทะเวช</t>
  </si>
  <si>
    <t>กนกกร พันทะเวช
12หมู่16 ต.แสนสุข
อ.วารินชำราบจ.อุบลราชธานี  34190</t>
  </si>
  <si>
    <t>34190</t>
  </si>
  <si>
    <t>0867762405</t>
  </si>
  <si>
    <t>07/03/2025 15:34</t>
  </si>
  <si>
    <t>JA179921880TH</t>
  </si>
  <si>
    <t>EUY35</t>
  </si>
  <si>
    <t>นางสาว กัญญาณัฐ กัญวราภรณ์</t>
  </si>
  <si>
    <t>ที่อยุ่115/16 บ้านพักชั้นนายพัน
มท17ต.ลาดหญ้า อ.เมือง
จ.กาญจนบุรี 71190</t>
  </si>
  <si>
    <t>71190</t>
  </si>
  <si>
    <t>0655496120</t>
  </si>
  <si>
    <t>07/03/2025 15:33</t>
  </si>
  <si>
    <t>JA179921893TH</t>
  </si>
  <si>
    <t>EUY34</t>
  </si>
  <si>
    <t>ร**</t>
  </si>
  <si>
    <t>07/03/2025 15:28</t>
  </si>
  <si>
    <t>THT63031KEYJ37Z</t>
  </si>
  <si>
    <t>EUY33</t>
  </si>
  <si>
    <t>******.น้ำยืน จ.อุบล ตำบลโซง อำเภอน้ำยืน จังหวัดอุบลราชธานี 34260</t>
  </si>
  <si>
    <t>34260</t>
  </si>
  <si>
    <t>07/03/2025 15:44</t>
  </si>
  <si>
    <t>TH254808295626A</t>
  </si>
  <si>
    <t>07/03/2025 15:14</t>
  </si>
  <si>
    <t>EUY32</t>
  </si>
  <si>
    <t>พ******ด</t>
  </si>
  <si>
    <t>******อำเภอนาเชือก จังหวัดมหาสารคาม 44170</t>
  </si>
  <si>
    <t>07/03/2025 14:51</t>
  </si>
  <si>
    <t>TH254976881807V</t>
  </si>
  <si>
    <t>07/03/2025 14:21</t>
  </si>
  <si>
    <t>EUY31</t>
  </si>
  <si>
    <t>พมกน ไวหป</t>
  </si>
  <si>
    <t>ชุมชนร่มเย็น 28////4999999999 ซอยยยท2/17 โนโนโน 499499494 เนเยย 83838383 · คูคต/ Khu Khot
ลำลูกกา/ Lam Luk Kaปทุมธานี/ Pathum Thani
12130</t>
  </si>
  <si>
    <t>660991577136</t>
  </si>
  <si>
    <t>07/03/2025 13:49</t>
  </si>
  <si>
    <t>LEXPU0466477377</t>
  </si>
  <si>
    <t>EUY30</t>
  </si>
  <si>
    <t>ส่ง ธิดารัตน์  กฤษณา</t>
  </si>
  <si>
    <t>59 ม.1 ต.น้ำแพร่ อ.หางดง จ.เชียงใหม่ 
โทร. 50230</t>
  </si>
  <si>
    <t>0899976380</t>
  </si>
  <si>
    <t>07/03/2025 13:21</t>
  </si>
  <si>
    <t>JA179921902TH</t>
  </si>
  <si>
    <t>07/03/2025 13:19</t>
  </si>
  <si>
    <t>EUY29</t>
  </si>
  <si>
    <t>ช******า</t>
  </si>
  <si>
    <t>****** จ.สมุทรปราการ 10570 ตำบลบางเสาธง อำเภอบางเสาธง จังหวัดสมุทรปราการ 10570</t>
  </si>
  <si>
    <t>07/03/2025 12:26</t>
  </si>
  <si>
    <t>TH254370744838R</t>
  </si>
  <si>
    <t>EUY28</t>
  </si>
  <si>
    <t>ร***ี ส***ภาค</t>
  </si>
  <si>
    <t>07/03/2025 12:25</t>
  </si>
  <si>
    <t>THT15061KFP6V0Z</t>
  </si>
  <si>
    <t>EUY26</t>
  </si>
  <si>
    <t>07/03/2025 12:19</t>
  </si>
  <si>
    <t>TH63076YDH4H2A</t>
  </si>
  <si>
    <t>EUY25</t>
  </si>
  <si>
    <t>ว***าภรณ์ ก***ยประโคน</t>
  </si>
  <si>
    <t>07/03/2025 12:08</t>
  </si>
  <si>
    <t>THT01441KEY7V9Z</t>
  </si>
  <si>
    <t>EUY24</t>
  </si>
  <si>
    <t>โศรนี  นาทรัพย์.NAN.</t>
  </si>
  <si>
    <t>บึงไม้แก่น (ซอย 7)ท้ายซอยหลังบ้านสีเขียวสุดลาดยาง 536/1 ม.11 ต.หนองอิรุณ  อ.บ้านบึง   จ.ชลบุรี
บ้านบึง/ Ban Buengชลบุรี/ Chonburi
20220</t>
  </si>
  <si>
    <t>20220</t>
  </si>
  <si>
    <t>660820524193</t>
  </si>
  <si>
    <t>07/03/2025 12:05</t>
  </si>
  <si>
    <t>LEXPU0466481831</t>
  </si>
  <si>
    <t>EUY23</t>
  </si>
  <si>
    <t>EUY21</t>
  </si>
  <si>
    <t>ล******า</t>
  </si>
  <si>
    <t>******ท้ายซอย ตำบลท้ายบ้านใหม่ อำเภอเมืองสมุทรปราการ จังหวัดสมุทรปราการ 10280</t>
  </si>
  <si>
    <t>07/03/2025 11:32</t>
  </si>
  <si>
    <t>TH254037082053N</t>
  </si>
  <si>
    <t>07/03/2025 11:31</t>
  </si>
  <si>
    <t>EUY20</t>
  </si>
  <si>
    <t>อ***ญา เ***สภา</t>
  </si>
  <si>
    <t>หนองบัวลำภู</t>
  </si>
  <si>
    <t>THT36041KFPT38Z</t>
  </si>
  <si>
    <t>EUY19</t>
  </si>
  <si>
    <t>เอมอร เสือศรีเสริม</t>
  </si>
  <si>
    <t>78/162 หมู่ 9
ม.พิบูลย์ทรัพย์
ถนนประชาสำราญ
แขวงคลองสิบสอง
เขตหนองจอก
กทม. 10530</t>
  </si>
  <si>
    <t>0840889382</t>
  </si>
  <si>
    <t>07/03/2025 11:29</t>
  </si>
  <si>
    <t>JA179921916TH</t>
  </si>
  <si>
    <t>07/03/2025 11:28</t>
  </si>
  <si>
    <t>EUY18</t>
  </si>
  <si>
    <t>07/03/2025 11:26</t>
  </si>
  <si>
    <t>THT06041KFPWA8Z</t>
  </si>
  <si>
    <t>07/03/2025 11:27</t>
  </si>
  <si>
    <t>EUY17</t>
  </si>
  <si>
    <t>อ*** อ***พันธ์</t>
  </si>
  <si>
    <t>พะเยา</t>
  </si>
  <si>
    <t>07/03/2025 11:22</t>
  </si>
  <si>
    <t>THT53011KFQW62Z</t>
  </si>
  <si>
    <t>07/03/2025 11:23</t>
  </si>
  <si>
    <t>EUY16</t>
  </si>
  <si>
    <t>******ม.7 ต.ท้ายบ้านใหม่ ตำบลท้ายบ้านใหม่ อำเภอเมืองสมุทรปราการ จังหวัดสมุทรปราการ 10280</t>
  </si>
  <si>
    <t>07/03/2025 11:15</t>
  </si>
  <si>
    <t>TH256427612934Z</t>
  </si>
  <si>
    <t>EUY15</t>
  </si>
  <si>
    <t>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</t>
  </si>
  <si>
    <t>07/03/2025 11:13</t>
  </si>
  <si>
    <t>TH2576665364712</t>
  </si>
  <si>
    <t>07/03/2025 11:12</t>
  </si>
  <si>
    <t>EUY14</t>
  </si>
  <si>
    <t>07/03/2025 11:03</t>
  </si>
  <si>
    <t>THT37101KEWH51Z</t>
  </si>
  <si>
    <t>07/03/2025 11:04</t>
  </si>
  <si>
    <t>EUY13</t>
  </si>
  <si>
    <t>วันวิสาข์</t>
  </si>
  <si>
    <t>90 ม.18 ซ.3 - · บ้านดู่/ Ban Du
เมืองเชียงราย/ Mueang Chiang Raiเชียงราย/ Chiang Rai
57100</t>
  </si>
  <si>
    <t>57100</t>
  </si>
  <si>
    <t>660624538479</t>
  </si>
  <si>
    <t>07/03/2025 11:02</t>
  </si>
  <si>
    <t>EUY12</t>
  </si>
  <si>
    <t>ช***ชา ส***ิเดช</t>
  </si>
  <si>
    <t>07/03/2025 10:59</t>
  </si>
  <si>
    <t>THT21031KEZHC9Z</t>
  </si>
  <si>
    <t>EUY11</t>
  </si>
  <si>
    <t>ศ***กียรติ พ***์เจริญ</t>
  </si>
  <si>
    <t>07/03/2025 10:56</t>
  </si>
  <si>
    <t>THT15021KFQQE8Z</t>
  </si>
  <si>
    <t>EUY10</t>
  </si>
  <si>
    <t>ต้อก</t>
  </si>
  <si>
    <t>89/บ้านผักตบ.หมุ7ต.ปลาโหล.อ.วาริชภูมิ.จ.สกลนคร. 47150</t>
  </si>
  <si>
    <t>47150</t>
  </si>
  <si>
    <t>0898166829</t>
  </si>
  <si>
    <t>07/03/2025 10:54</t>
  </si>
  <si>
    <t>JA179921920TH</t>
  </si>
  <si>
    <t>EUY9</t>
  </si>
  <si>
    <t>ว***  อ***พรสมสุข</t>
  </si>
  <si>
    <t>07/03/2025 10:52</t>
  </si>
  <si>
    <t>THT01321KFPKG6Z</t>
  </si>
  <si>
    <t>EUY7</t>
  </si>
  <si>
    <t>หนูเพลิน ชาวดร</t>
  </si>
  <si>
    <t xml:space="preserve">163 ม.5 บ.สวัสดี ต.สามัคคี อ.น้ำโสม จ.อุดรธานี 41210
</t>
  </si>
  <si>
    <t>41210</t>
  </si>
  <si>
    <t>0821052812</t>
  </si>
  <si>
    <t>06/03/2025 17:45</t>
  </si>
  <si>
    <t>JB193948543TH</t>
  </si>
  <si>
    <t>07/03/2025 10:45</t>
  </si>
  <si>
    <t>EUY6</t>
  </si>
  <si>
    <t>ไ***ีน๊ะ​ ก***ุ้ย</t>
  </si>
  <si>
    <t>07/03/2025 10:44</t>
  </si>
  <si>
    <t>THT66021KFNB34Z</t>
  </si>
  <si>
    <t>EUY5</t>
  </si>
  <si>
    <t>ธ*** เ***ยววานอช</t>
  </si>
  <si>
    <t>07/03/2025 10:43</t>
  </si>
  <si>
    <t>THT28011KFQSV6Z</t>
  </si>
  <si>
    <t>EUY4</t>
  </si>
  <si>
    <t>พ***ภณ ศ***ชัย</t>
  </si>
  <si>
    <t>07/03/2025 10:25</t>
  </si>
  <si>
    <t>THT08061KEU2D3Z</t>
  </si>
  <si>
    <t>EUY3</t>
  </si>
  <si>
    <t>อ*** ไ***ำราญ</t>
  </si>
  <si>
    <t>07/03/2025 09:58</t>
  </si>
  <si>
    <t>THT16021KEXEQ9Z</t>
  </si>
  <si>
    <t>EUY2</t>
  </si>
  <si>
    <t>เ***รัตน์​  แ***สว่าง</t>
  </si>
  <si>
    <t>THT01181KFR3H0Z</t>
  </si>
  <si>
    <t>EUY1</t>
  </si>
  <si>
    <t xml:space="preserve"> k ploy</t>
  </si>
  <si>
    <t>ที่อยู่ส่ง
412/16-17 ม1
ต.นิคม อ.สตึก จ.บุรีรัมย์ 
080-4685577
 31150</t>
  </si>
  <si>
    <t>31150</t>
  </si>
  <si>
    <t>0854915858</t>
  </si>
  <si>
    <t>JA179921933TH</t>
  </si>
  <si>
    <t>07/03/2025 09:57</t>
  </si>
  <si>
    <t>EUY0</t>
  </si>
  <si>
    <t>แ***  ส***วดี</t>
  </si>
  <si>
    <t>07/03/2025 09:48</t>
  </si>
  <si>
    <t>THT74031KFNK82Z</t>
  </si>
  <si>
    <t>EUX99</t>
  </si>
  <si>
    <t xml:space="preserve">พรพนา ชุ่มชาติ </t>
  </si>
  <si>
    <t>8หมู่8 ต.บางพูด อ.ปากเกร็ด ซ.รรวัดบางพูดใน ถ.สุขาประชาสรรค์2. จ.นนทบุรี 11120</t>
  </si>
  <si>
    <t>0642103556</t>
  </si>
  <si>
    <t>07/03/2025 09:35</t>
  </si>
  <si>
    <t>JA179921947TH</t>
  </si>
  <si>
    <t>EUX98</t>
  </si>
  <si>
    <t>รัตน์ติยา กิจรุ่งไพบูลย์</t>
  </si>
  <si>
    <t>17/65-66 ซ.เทียนทะเล26 ถ.บางขุนเทียน เขตบางขุนเทียน กทม 10150</t>
  </si>
  <si>
    <t>0815136345</t>
  </si>
  <si>
    <t>07/03/2025 09:34</t>
  </si>
  <si>
    <t>JA179921955TH</t>
  </si>
  <si>
    <t>07/03/2025 09:33</t>
  </si>
  <si>
    <t>EUX97</t>
  </si>
  <si>
    <t>ศศิพร ฟองน้ำ</t>
  </si>
  <si>
    <t>100/38 บ้านทานตะวัน ม.11 
ต.บางนมโค อ.เสนา จ.พระนครศรีอยุธยา 
 13110</t>
  </si>
  <si>
    <t>0649491074</t>
  </si>
  <si>
    <t>07/03/2025 09:25</t>
  </si>
  <si>
    <t>07/03/2025 09:29</t>
  </si>
  <si>
    <t>EUX96</t>
  </si>
  <si>
    <t>ว******ิ</t>
  </si>
  <si>
    <t>******นนา อำเภอบ้านนา จังหวัดนครนายก 26110</t>
  </si>
  <si>
    <t>28</t>
  </si>
  <si>
    <t>07/03/2025 09:52</t>
  </si>
  <si>
    <t>TH254822409550W</t>
  </si>
  <si>
    <t>EUX95</t>
  </si>
  <si>
    <t>น*****ะ</t>
  </si>
  <si>
    <t>******, ซอย พัฒนาการ 25, ถนน พัฒนาการ, แขวง สวนหลวง, เขตสวนหลวง แขวงสวนหลวง เขตสวนหลวง จังหวัดกรุงเทพมหานคร 10250</t>
  </si>
  <si>
    <t>07/03/2025 09:11</t>
  </si>
  <si>
    <t>TH254909527430O</t>
  </si>
  <si>
    <t>EUX94</t>
  </si>
  <si>
    <t>น***ร   เ***งสุธา</t>
  </si>
  <si>
    <t>07/03/2025 09:09</t>
  </si>
  <si>
    <t>THT47241KFSDZ2Z</t>
  </si>
  <si>
    <t>EUX93</t>
  </si>
  <si>
    <t>TH257483483180B</t>
  </si>
  <si>
    <t>07/03/2025 09:04</t>
  </si>
  <si>
    <t>EUX92</t>
  </si>
  <si>
    <t>ท***รัตน์ พ***ก</t>
  </si>
  <si>
    <t>755779123982</t>
  </si>
  <si>
    <t>EUX91</t>
  </si>
  <si>
    <t>อรปภา ยศพรวรวุฒิ</t>
  </si>
  <si>
    <t>หมู่บ้านสุขประยูรฮิลล์ 38/289 ม.9 ต.นาป่า อ.เมือง จ.ชลบุรี 
 20000</t>
  </si>
  <si>
    <t>0951587772</t>
  </si>
  <si>
    <t>07/03/2025 09:02</t>
  </si>
  <si>
    <t>JA179921964TH</t>
  </si>
  <si>
    <t>EUX90</t>
  </si>
  <si>
    <t>Rungchat​</t>
  </si>
  <si>
    <t>236/110 มบ.พฤกษาวิลล์83 ต.บางเมือง ตำบลบางเมือง อำเภอเมืองสมุทรปราการ จังหวัดสมุทรปราการ  10270</t>
  </si>
  <si>
    <t>0632422996</t>
  </si>
  <si>
    <t>07/03/2025 08:19</t>
  </si>
  <si>
    <t>JB193948557TH</t>
  </si>
  <si>
    <t>07/03/2025 08:54</t>
  </si>
  <si>
    <t>EUX89</t>
  </si>
  <si>
    <t>บ้านเลขที่ 123/291 หมู่บ้านภูมิภิรมย์ ถนน รังสิต-นครนายก คลอง5 ตำบลรังสิต อำเภอธัญญบุรี ปทุมธานี 12110</t>
  </si>
  <si>
    <t>07/03/2025 06:36</t>
  </si>
  <si>
    <t>JB193948565TH</t>
  </si>
  <si>
    <t>07/03/2025 08:49</t>
  </si>
  <si>
    <t>EUX88</t>
  </si>
  <si>
    <t>******ากเกร็ด จังหวัดนนทบุรี ตำบลคลองข่อย อำเภอปากเกร็ด จังหวัดนนทบุรี 11120</t>
  </si>
  <si>
    <t>52</t>
  </si>
  <si>
    <t>07/03/2025 08:42</t>
  </si>
  <si>
    <t>TH2543572390025</t>
  </si>
  <si>
    <t>07/03/2025 08:40</t>
  </si>
  <si>
    <t>EUX86</t>
  </si>
  <si>
    <t>07/03/2025 08:23</t>
  </si>
  <si>
    <t>THT19051KEYDG9Z</t>
  </si>
  <si>
    <t>EUX85</t>
  </si>
  <si>
    <t xml:space="preserve">ปัญญา ยศวิไล </t>
  </si>
  <si>
    <t>ที่อยู่  86/72 เฉลิมสุขนิเวศน์6 รามอินทรา 13 แยก 8  แขวงอนุสาวรีย์ เขตบางเขน กรุงเทพมหานคร 10220</t>
  </si>
  <si>
    <t>0810810059</t>
  </si>
  <si>
    <t>07/03/2025 08:18</t>
  </si>
  <si>
    <t>JB193948574TH</t>
  </si>
  <si>
    <t>07/03/2025 08:22</t>
  </si>
  <si>
    <t>EUX84</t>
  </si>
  <si>
    <t>26/110
ถ.สุขสบูรณ์ ต.ประจวบ อ.เมือง
จ.ประจวบ 
 77000</t>
  </si>
  <si>
    <t>07/03/2025 08:20</t>
  </si>
  <si>
    <t>JA179921978TH</t>
  </si>
  <si>
    <t>EUX83</t>
  </si>
  <si>
    <t>รัฐภาคย์ ชอบชน</t>
  </si>
  <si>
    <t>5 /5หมู่8
เขาคิชฌกูฏ/ Khao Khitchakutจันทบุรี/ Chanthaburi
22210</t>
  </si>
  <si>
    <t>22210</t>
  </si>
  <si>
    <t>660985177524</t>
  </si>
  <si>
    <t>07/03/2025 07:11</t>
  </si>
  <si>
    <t>TH22106Y91AX2B</t>
  </si>
  <si>
    <t>EUX82</t>
  </si>
  <si>
    <t>น***รี ส***ิศรี</t>
  </si>
  <si>
    <t>Samut Prakan</t>
  </si>
  <si>
    <t>07/03/2025 07:04</t>
  </si>
  <si>
    <t>THT02011KCKFJ5Z</t>
  </si>
  <si>
    <t>07/03/2025 07:03</t>
  </si>
  <si>
    <t>EUX81</t>
  </si>
  <si>
    <t>ช***ลักษณ์  โ***พาจันทร์</t>
  </si>
  <si>
    <t>07/03/2025 06:44</t>
  </si>
  <si>
    <t>THT38021KD0P24Z</t>
  </si>
  <si>
    <t>EUX79</t>
  </si>
  <si>
    <t>******อย จรัญสนิทวงศ์ 65, ถนน จรัญสนิทวงศ์, แขวงบางบำหรุ, เขตบางพลัด แขวงบางบำหรุ เขตบางพลัด จังหวัดกรุงเทพมหานคร 10700</t>
  </si>
  <si>
    <t>07/03/2025 03:18</t>
  </si>
  <si>
    <t>TH259859135387L</t>
  </si>
  <si>
    <t>07/03/2025 03:17</t>
  </si>
  <si>
    <t>EUX78</t>
  </si>
  <si>
    <t>ม***ชา</t>
  </si>
  <si>
    <t>Phrae</t>
  </si>
  <si>
    <t>07/03/2025 01:09</t>
  </si>
  <si>
    <t>755744028771</t>
  </si>
  <si>
    <t>07/03/2025 01:25</t>
  </si>
  <si>
    <t>EUX77</t>
  </si>
  <si>
    <t>ค***รีม</t>
  </si>
  <si>
    <t>Phra Nakhon Si Ayutthaya</t>
  </si>
  <si>
    <t>07/03/2025 01:03</t>
  </si>
  <si>
    <t>755739199703</t>
  </si>
  <si>
    <t>EUZ34</t>
  </si>
  <si>
    <t>c***chi c***a</t>
  </si>
  <si>
    <t>08/03/2025 23:16</t>
  </si>
  <si>
    <t>08/03/2025 23:17</t>
  </si>
  <si>
    <t>EUZ33</t>
  </si>
  <si>
    <t>น***ชมภูนุช จ***์ไชยวัฒน์</t>
  </si>
  <si>
    <t>08/03/2025 21:24</t>
  </si>
  <si>
    <t>EUZ32</t>
  </si>
  <si>
    <t>น** ช***า   ต***ิด</t>
  </si>
  <si>
    <t>08/03/2025 21:23</t>
  </si>
  <si>
    <t>EUZ31</t>
  </si>
  <si>
    <t>พ***ี​  พ***นัย​รัมย์​</t>
  </si>
  <si>
    <t>08/03/2025 21:03</t>
  </si>
  <si>
    <t>08/03/2025 21:04</t>
  </si>
  <si>
    <t>EUZ30</t>
  </si>
  <si>
    <t>ธนิดา</t>
  </si>
  <si>
    <t>37/4หมู่4 ซอยมิตรไมตรี30 แขวงคู้ฝั่งเหนือ เขตหนองจอง ก.ท.ม. · คู้ฝั่งเหนือ/ Khu Fang Nuea
หนองจอก/ Nong Chokกรุงเทพมหานคร/ Bangkok
10530</t>
  </si>
  <si>
    <t>660948047227</t>
  </si>
  <si>
    <t>08/03/2025 20:24</t>
  </si>
  <si>
    <t>EUZ29</t>
  </si>
  <si>
    <t>สุกัญญา สกุลงาม</t>
  </si>
  <si>
    <t>33 หมู่8. โรงเรียนจริมอนุสรณ์ 2 ต.จริม อ.ท่าปลา จ.อุตรดิตถ์
ท่าปลา/ Tha Plaอุตรดิตถ์/ Uttaradit
53150</t>
  </si>
  <si>
    <t>53150</t>
  </si>
  <si>
    <t>660870893772</t>
  </si>
  <si>
    <t>08/03/2025 20:07</t>
  </si>
  <si>
    <t>08/03/2025 20:06</t>
  </si>
  <si>
    <t>EUZ28</t>
  </si>
  <si>
    <t>ป******ง</t>
  </si>
  <si>
    <t>******์ ต.จอหอ ตำบลจอหอ อำเภอเมืองนครราชสีมา จังหวัดนครราชสีมา 30310</t>
  </si>
  <si>
    <t>76</t>
  </si>
  <si>
    <t>08/03/2025 20:47</t>
  </si>
  <si>
    <t>08/03/2025 20:05</t>
  </si>
  <si>
    <t>EUZ27</t>
  </si>
  <si>
    <t>08/03/2025 19:31</t>
  </si>
  <si>
    <t>EUZ25</t>
  </si>
  <si>
    <t>น******ก</t>
  </si>
  <si>
    <t>******จ.ร้อยเอ็ด45110 ตำบลคำนาดี อำเภอโพนทอง จังหวัดร้อยเอ็ด 45110</t>
  </si>
  <si>
    <t>45110</t>
  </si>
  <si>
    <t>08/03/2025 19:20</t>
  </si>
  <si>
    <t>08/03/2025 19:19</t>
  </si>
  <si>
    <t>EUZ24</t>
  </si>
  <si>
    <t>A***e</t>
  </si>
  <si>
    <t>******ตำบลท่าล้อ, อำเภอท่าม่วง ตำบลท่าล้อ อำเภอท่าม่วง จังหวัดกาญจนบุรี 71110</t>
  </si>
  <si>
    <t>71</t>
  </si>
  <si>
    <t>08/03/2025 19:11</t>
  </si>
  <si>
    <t>08/03/2025 19:10</t>
  </si>
  <si>
    <t>EUZ23</t>
  </si>
  <si>
    <t>******ดอกไม้เขตประเวศกรุงเทพมหานคร10250 แขวงดอกไม้ เขตประเวศ จังหวัดกรุงเทพมหานคร 10250</t>
  </si>
  <si>
    <t>08/03/2025 19:27</t>
  </si>
  <si>
    <t>08/03/2025 18:57</t>
  </si>
  <si>
    <t>EUZ22</t>
  </si>
  <si>
    <t>ฤ***วัลย์  เ***รารมย์</t>
  </si>
  <si>
    <t>08/03/2025 17:58</t>
  </si>
  <si>
    <t>EUZ21</t>
  </si>
  <si>
    <t>น******น</t>
  </si>
  <si>
    <t>******ภอบึงสามพัน ตำบลหนองแจง อำเภอบึงสามพัน จังหวัดเพชรบูรณ์ 67160</t>
  </si>
  <si>
    <t>67160</t>
  </si>
  <si>
    <t>90</t>
  </si>
  <si>
    <t>08/03/2025 16:56</t>
  </si>
  <si>
    <t>EUZ20</t>
  </si>
  <si>
    <t>ว***นทร์ น***ะสี</t>
  </si>
  <si>
    <t>08/03/2025 16:21</t>
  </si>
  <si>
    <t>EUZ19</t>
  </si>
  <si>
    <t>ส***ุธ​ แ***กุล</t>
  </si>
  <si>
    <t>เทศบาลนครเชียงใหม่</t>
  </si>
  <si>
    <t>08/03/2025 16:18</t>
  </si>
  <si>
    <t>EUZ18</t>
  </si>
  <si>
    <t>ปิยะภรณ์ ผาทอง</t>
  </si>
  <si>
    <t>_ 56/15บ.โนนภูทอง ต.เหล่าต่างคำ
โพนพิสัย/ Phon Phisaiหนองคาย/ Nong Khai
43120</t>
  </si>
  <si>
    <t>43120</t>
  </si>
  <si>
    <t>660652172117</t>
  </si>
  <si>
    <t>08/03/2025 16:17</t>
  </si>
  <si>
    <t>EUZ17</t>
  </si>
  <si>
    <t>V* V***en</t>
  </si>
  <si>
    <t>Phuket</t>
  </si>
  <si>
    <t>08/03/2025 16:14</t>
  </si>
  <si>
    <t>EUZ16</t>
  </si>
  <si>
    <t>อ***ามัน เ***ฐ์สิริกานต์</t>
  </si>
  <si>
    <t>08/03/2025 16:13</t>
  </si>
  <si>
    <t>EUZ15</t>
  </si>
  <si>
    <t>แ***ินทร  ใ***าด</t>
  </si>
  <si>
    <t>08/03/2025 16:10</t>
  </si>
  <si>
    <t>08/03/2025 16:09</t>
  </si>
  <si>
    <t>EUZ14</t>
  </si>
  <si>
    <t>ส***วิณี ท***ชติ</t>
  </si>
  <si>
    <t>08/03/2025 15:38</t>
  </si>
  <si>
    <t>EUZ12</t>
  </si>
  <si>
    <t>ช***า  ป***นคำ</t>
  </si>
  <si>
    <t>08/03/2025 15:36</t>
  </si>
  <si>
    <t>EUZ10</t>
  </si>
  <si>
    <t>น***ิพย์ จ***ร์ผอง</t>
  </si>
  <si>
    <t>08/03/2025 15:18</t>
  </si>
  <si>
    <t>EUZ9</t>
  </si>
  <si>
    <t>อ*** ร***เรือง</t>
  </si>
  <si>
    <t>08/03/2025 15:14</t>
  </si>
  <si>
    <t>EUZ8</t>
  </si>
  <si>
    <t>ร***ยาพร  ก***านศุภพันธ์</t>
  </si>
  <si>
    <t>08/03/2025 14:51</t>
  </si>
  <si>
    <t>EUZ7</t>
  </si>
  <si>
    <t>ก******ส</t>
  </si>
  <si>
    <t>******ยม) แขวง จอมทอง เขตจอมทอง แขวงจอมทอง เขตจอมทอง จังหวัดกรุงเทพมหานคร 10150</t>
  </si>
  <si>
    <t>08/03/2025 14:48</t>
  </si>
  <si>
    <t>08/03/2025 14:47</t>
  </si>
  <si>
    <t>EUZ6</t>
  </si>
  <si>
    <t>ค***นิตย์ แ***ก้ว</t>
  </si>
  <si>
    <t xml:space="preserve">เน้นกาแฟค่ะ 4 กล่องนอกนั้นคละได้เลยค่ะ ขอบคุณค่ะ </t>
  </si>
  <si>
    <t>08/03/2025 14:34</t>
  </si>
  <si>
    <t>EUZ3</t>
  </si>
  <si>
    <t>น*** เ***ินทร์</t>
  </si>
  <si>
    <t>08/03/2025 14:31</t>
  </si>
  <si>
    <t>EUZ1</t>
  </si>
  <si>
    <t>ก***า เ***ยมสมบูรณ์</t>
  </si>
  <si>
    <t>08/03/2025 13:40</t>
  </si>
  <si>
    <t>EUZ0</t>
  </si>
  <si>
    <t>น***า</t>
  </si>
  <si>
    <t>08/03/2025 13:37</t>
  </si>
  <si>
    <t>EUY99</t>
  </si>
  <si>
    <t>ท***ิม จ***นา</t>
  </si>
  <si>
    <t>08/03/2025 13:35</t>
  </si>
  <si>
    <t>EUY98</t>
  </si>
  <si>
    <t>08/03/2025 12:52</t>
  </si>
  <si>
    <t>EUY97</t>
  </si>
  <si>
    <t>ก***  ว***ลักษณ์</t>
  </si>
  <si>
    <t>08/03/2025 12:29</t>
  </si>
  <si>
    <t>EUY96</t>
  </si>
  <si>
    <t>n** t** t** l***</t>
  </si>
  <si>
    <t>08/03/2025 12:07</t>
  </si>
  <si>
    <t>EUY95</t>
  </si>
  <si>
    <t>บ***ทน​ ร***รส</t>
  </si>
  <si>
    <t>08/03/2025 11:56</t>
  </si>
  <si>
    <t>EUY94</t>
  </si>
  <si>
    <t>ม******ญ</t>
  </si>
  <si>
    <t>******อ ตำบลท่ามะเขือ อำเภอคลองขลุง จังหวัดกำแพงเพชร 62120</t>
  </si>
  <si>
    <t>62120</t>
  </si>
  <si>
    <t>08/03/2025 11:55</t>
  </si>
  <si>
    <t>08/03/2025 11:24</t>
  </si>
  <si>
    <t>EUY93</t>
  </si>
  <si>
    <t>อ******ี</t>
  </si>
  <si>
    <t>******องอ้อ, อำเภอบ้านโป่ง ตำบลหนองอ้อ อำเภอบ้านโป่ง จังหวัดราชบุรี 70110</t>
  </si>
  <si>
    <t>08/03/2025 11:16</t>
  </si>
  <si>
    <t>EUY92</t>
  </si>
  <si>
    <t>คุณธิดานันท์ จูเรือน</t>
  </si>
  <si>
    <t>55/1 ม.12 บ่อพะแวน ต.บ่อหลวง
ฮอด/ Hotเชียงใหม่/ Chiang Mai
50240</t>
  </si>
  <si>
    <t>50240</t>
  </si>
  <si>
    <t>660823884732</t>
  </si>
  <si>
    <t>08/03/2025 11:11</t>
  </si>
  <si>
    <t>EUY91</t>
  </si>
  <si>
    <t>คุณ ประจวบ   บุตรอินทร์</t>
  </si>
  <si>
    <t>90 ม.4 · นายูง/ Na Yung
ศรีธาตุ/ Si Thatอุดรธานี/ Udon Thani
41230</t>
  </si>
  <si>
    <t>41230</t>
  </si>
  <si>
    <t>660659090424</t>
  </si>
  <si>
    <t>EUY90</t>
  </si>
  <si>
    <t>ช***ัย ศ***าน</t>
  </si>
  <si>
    <t>08/03/2025 10:59</t>
  </si>
  <si>
    <t>EUY89</t>
  </si>
  <si>
    <t>จ***ธรรศน์</t>
  </si>
  <si>
    <t>08/03/2025 10:43</t>
  </si>
  <si>
    <t>EUY88</t>
  </si>
  <si>
    <t>ดัสนีย์ พุฒพันธุ์</t>
  </si>
  <si>
    <t>232 หมู่ 15 ฮ่อมโด่ฟาร์ม ต.กลางดง
ทุ่งเสลี่ยม/ Thung Saliamสุโขทัย/ Sukhothai
64150</t>
  </si>
  <si>
    <t>64150</t>
  </si>
  <si>
    <t>660631656395</t>
  </si>
  <si>
    <t>08/03/2025 10:42</t>
  </si>
  <si>
    <t>08/03/2025 10:41</t>
  </si>
  <si>
    <t>EUY87</t>
  </si>
  <si>
    <t>สำโรย แผ่นทอง</t>
  </si>
  <si>
    <t>40/17ม.12 ดอนสัก อ.ดอนสัก จ.สุราษฎร์ธานี84220 · ดอนสัก/ Don Sak
ดอนสัก/ Don Sakสุราษฎร์ธานี/ Surat Thani
84220</t>
  </si>
  <si>
    <t>84220</t>
  </si>
  <si>
    <t>660806097300</t>
  </si>
  <si>
    <t>08/03/2025 10:11</t>
  </si>
  <si>
    <t>EUY86</t>
  </si>
  <si>
    <t>ประจักษ์ หาญแรง</t>
  </si>
  <si>
    <t>ศูนย์ฝึกยุทธวิธีตำรวจกลาง 888 หมู่ที่ 14 · หนองสาหร่าย/ Nong Sarai
ปากช่อง/ Pak Chongนครราชสีมา/ Nakhon Ratchasima
30130</t>
  </si>
  <si>
    <t>660939644947</t>
  </si>
  <si>
    <t>EUY85</t>
  </si>
  <si>
    <t>ทศพล พลสวัสดิ์</t>
  </si>
  <si>
    <t>54/9  หมู่ 9  หมู่บ้าน บ้านใหม่สามัคคี · เมืองจัง/ Mueang Chang
ภูเพียง/ Phu Phiangน่าน/ Nan
55000</t>
  </si>
  <si>
    <t>660623683495</t>
  </si>
  <si>
    <t>08/03/2025 10:07</t>
  </si>
  <si>
    <t>EUY84</t>
  </si>
  <si>
    <t>ธ***ศักดิ์ ป***ปัญจะ</t>
  </si>
  <si>
    <t>08/03/2025 09:34</t>
  </si>
  <si>
    <t>08/03/2025 09:33</t>
  </si>
  <si>
    <t>EUY83</t>
  </si>
  <si>
    <t>encookklnhsthieepu</t>
  </si>
  <si>
    <t>,สหกรณ์2 3/131 ม.9 · ลำลูกกา/ Lum Luk Ka
ลำลูกกา/ Lam Luk Kaปทุมธานี/ Pathum Thani
12150</t>
  </si>
  <si>
    <t>660806601262</t>
  </si>
  <si>
    <t>08/03/2025 09:32</t>
  </si>
  <si>
    <t>EUY82</t>
  </si>
  <si>
    <t>08/03/2025 09:46</t>
  </si>
  <si>
    <t>08/03/2025 09:16</t>
  </si>
  <si>
    <t>EUY81</t>
  </si>
  <si>
    <t>08/03/2025 09:25</t>
  </si>
  <si>
    <t>08/03/2025 08:55</t>
  </si>
  <si>
    <t>EUY80</t>
  </si>
  <si>
    <t>******ใหม่, ตำบลตลุกดู่, อำเภอทัพทัน ตำบลตลุกดู่ อำเภอทัพทัน จังหวัดอุทัยธานี 61120</t>
  </si>
  <si>
    <t>61120</t>
  </si>
  <si>
    <t>08/03/2025 08:39</t>
  </si>
  <si>
    <t>08/03/2025 08:37</t>
  </si>
  <si>
    <t>EUY79</t>
  </si>
  <si>
    <t>******งน้ำสาคร, อำเภอมโนรมย์ ตำบลหางน้ำสาคร อำเภอมโนรมย์ จังหวัดชัยนาท 17170</t>
  </si>
  <si>
    <t>17170</t>
  </si>
  <si>
    <t>08/03/2025 08:48</t>
  </si>
  <si>
    <t>08/03/2025 08:18</t>
  </si>
  <si>
    <t>EUY78</t>
  </si>
  <si>
    <t>M* A** H*** H*** T**</t>
  </si>
  <si>
    <t>Samut Sakhon</t>
  </si>
  <si>
    <t>08/03/2025 08:12</t>
  </si>
  <si>
    <t>EUY77</t>
  </si>
  <si>
    <t>08/03/2025 08:33</t>
  </si>
  <si>
    <t>08/03/2025 08:03</t>
  </si>
  <si>
    <t>EUY76</t>
  </si>
  <si>
    <t>วลี​รัตน์​    จันท์โศภิน</t>
  </si>
  <si>
    <t>80/226ซอยพุทธบูชา44ถพุทธบูชาแขวงบางมดทุ่งครุกทม
ทุ่งครุ/ Thung Khruกรุงเทพมหานคร/ Bangkok
10140</t>
  </si>
  <si>
    <t>660888977508</t>
  </si>
  <si>
    <t>08/03/2025 07:15</t>
  </si>
  <si>
    <t>EUY75</t>
  </si>
  <si>
    <t>******าวิทยาลัยราชภัฏศรีสะเกษ ตำบลโพธิ์ อำเภอเมืองศรีสะเกษ จังหวัดศรีสะเกษ 33000</t>
  </si>
  <si>
    <t>33000</t>
  </si>
  <si>
    <t>74</t>
  </si>
  <si>
    <t>08/03/2025 06:45</t>
  </si>
  <si>
    <t>TH252003642867P</t>
  </si>
  <si>
    <t>EUY74</t>
  </si>
  <si>
    <t>08/03/2025 06:24</t>
  </si>
  <si>
    <t>THT12031KFRER4Z</t>
  </si>
  <si>
    <t>EUY73</t>
  </si>
  <si>
    <t>08/03/2025 05:43</t>
  </si>
  <si>
    <t>THT01231KFRDB0Z</t>
  </si>
  <si>
    <t>EUY72</t>
  </si>
  <si>
    <t>น******ม</t>
  </si>
  <si>
    <t>****** ตำบลโพนเมืองน้อย อำเภอหัวตะพาน จังหวัดอำนาจเจริญ 37240</t>
  </si>
  <si>
    <t>37240</t>
  </si>
  <si>
    <t>08/03/2025 05:02</t>
  </si>
  <si>
    <t>TH34066YDBHN6E</t>
  </si>
  <si>
    <t>08/03/2025 05:01</t>
  </si>
  <si>
    <t>EUY71</t>
  </si>
  <si>
    <t>******15 ตำบลสาริกา ตำบลสาริกา อำเภอเมืองนครนายก จังหวัดนครนายก 26000</t>
  </si>
  <si>
    <t>08/03/2025 01:37</t>
  </si>
  <si>
    <t>TH258777401745U</t>
  </si>
  <si>
    <t>08/03/2025 01:14</t>
  </si>
  <si>
    <t>EUY70</t>
  </si>
  <si>
    <t>อ******ิ</t>
  </si>
  <si>
    <t>******า จ.กาญจนบุรี ตำบลท่ามะกา อำเภอท่ามะกา จังหวัดกาญจนบุรี 71120</t>
  </si>
  <si>
    <t>08/03/2025 01:08</t>
  </si>
  <si>
    <t>TH254011791446V</t>
  </si>
  <si>
    <t>08/03/2025 00:57</t>
  </si>
  <si>
    <t>EVA47</t>
  </si>
  <si>
    <t>ธ******ง</t>
  </si>
  <si>
    <t>******ู่บ้าน บ้านสวนผึ้ง, ตำบลสวนผึ้ง, อำเภอสวนผึ้ง ตำบลสวนผึ้ง อำเภอสวนผึ้ง จังหวัดราชบุรี 70180</t>
  </si>
  <si>
    <t>70180</t>
  </si>
  <si>
    <t>09/03/2025 23:20</t>
  </si>
  <si>
    <t>EVA46</t>
  </si>
  <si>
    <t>ย***ยศ ป***อาด</t>
  </si>
  <si>
    <t>09/03/2025 22:53</t>
  </si>
  <si>
    <t>EVA45</t>
  </si>
  <si>
    <t>******.12 ต.พวา ตำบลพวา อำเภอแก่งหางแมว จังหวัดจันทบุรี 22160</t>
  </si>
  <si>
    <t>09/03/2025 23:15</t>
  </si>
  <si>
    <t>09/03/2025 22:45</t>
  </si>
  <si>
    <t>EVA44</t>
  </si>
  <si>
    <t>โรงพิมพ์วิทยา (หยก)</t>
  </si>
  <si>
    <t>โรงพิมพ์วิทยา 79/14 ถนนเลอไท · ธานี/ Thani
เมืองสุโขทัย/ Mueang Sukhothaiสุโขทัย/ Sukhothai
64000</t>
  </si>
  <si>
    <t>660616542991</t>
  </si>
  <si>
    <t>09/03/2025 21:56</t>
  </si>
  <si>
    <t>EVA43</t>
  </si>
  <si>
    <t>09/03/2025 22:15</t>
  </si>
  <si>
    <t>09/03/2025 21:45</t>
  </si>
  <si>
    <t>EVA42</t>
  </si>
  <si>
    <t>ว******ล</t>
  </si>
  <si>
    <t>******ามอินทรา  แขวงท่าแร้ง แขวงท่าแร้ง เขตบางเขน จังหวัดกรุงเทพมหานคร 10220</t>
  </si>
  <si>
    <t>01</t>
  </si>
  <si>
    <t>09/03/2025 21:41</t>
  </si>
  <si>
    <t>EVA41</t>
  </si>
  <si>
    <t>ช***ัตน์ เ***ท้วม</t>
  </si>
  <si>
    <t>09/03/2025 21:36</t>
  </si>
  <si>
    <t>EVA40</t>
  </si>
  <si>
    <t>******น, อำเภอหนองมะโมง ตำบลวังตะเคียน อำเภอหนองมะโมง จังหวัดชัยนาท 17120</t>
  </si>
  <si>
    <t>31</t>
  </si>
  <si>
    <t>09/03/2025 22:04</t>
  </si>
  <si>
    <t>09/03/2025 21:34</t>
  </si>
  <si>
    <t>EVA39</t>
  </si>
  <si>
    <t>ห******ี</t>
  </si>
  <si>
    <t>******นโสก, อำเภอหล่มสัก ตำบลบ้านโสก อำเภอหล่มสัก จังหวัดเพชรบูรณ์ 67110</t>
  </si>
  <si>
    <t>09/03/2025 21:15</t>
  </si>
  <si>
    <t>EVA38</t>
  </si>
  <si>
    <t>ชูศักดิ์ จันทร์ดี</t>
  </si>
  <si>
    <t>โรงเรียนชุมชน 17 บ้านนาตาดี · บ่อโพธิ์/ Bo Pho
นครไทย/ Nakhon Thaiพิษณุโลก/ Phitsanulok
65120</t>
  </si>
  <si>
    <t>65120</t>
  </si>
  <si>
    <t>660869262239</t>
  </si>
  <si>
    <t>09/03/2025 20:54</t>
  </si>
  <si>
    <t>EVA37</t>
  </si>
  <si>
    <t>ฐ******น</t>
  </si>
  <si>
    <t>******นองเชียงทูน อ.ปรางค์กู่ จ.ศรีสะเกษ ตำบลหนองเชียงทูน อำเภอปรางค์กู่ จังหวัดศรีสะเกษ 33170</t>
  </si>
  <si>
    <t>09/03/2025 20:27</t>
  </si>
  <si>
    <t>EVA36</t>
  </si>
  <si>
    <t>แคนดี้ ธัญญรัตน์</t>
  </si>
  <si>
    <t>31 หมู่2 ตำบลชีทวน · เขื่องใน/ Khueang Nai
เขื่องใน/ Khueang Naiอุบลราชธานี/ Ubon Ratchathani
34150</t>
  </si>
  <si>
    <t>34150</t>
  </si>
  <si>
    <t>660626730243</t>
  </si>
  <si>
    <t>09/03/2025 20:17</t>
  </si>
  <si>
    <t>EVA35</t>
  </si>
  <si>
    <t>09/03/2025 20:06</t>
  </si>
  <si>
    <t>EVA34</t>
  </si>
  <si>
    <t>ส******8</t>
  </si>
  <si>
    <t>******/30, หมู่ที่ 5 ตำบลพลายชุมพล อำเภอเมืองพิษณุโลก จังหวัดพิษณุโลก 65000</t>
  </si>
  <si>
    <t>26</t>
  </si>
  <si>
    <t>09/03/2025 20:01</t>
  </si>
  <si>
    <t>EVA33</t>
  </si>
  <si>
    <t>ีววำส ยก</t>
  </si>
  <si>
    <t>ชุมชนร่มเย็น 28//4999999 ซอยยย 2/17 โนโน 8484884 พนสพส838383 · คูคต/ Khu Khot
ลำลูกกา/ Lam Luk Kaปทุมธานี/ Pathum Thani
12130</t>
  </si>
  <si>
    <t>660886531206</t>
  </si>
  <si>
    <t>09/03/2025 19:53</t>
  </si>
  <si>
    <t>EVA32</t>
  </si>
  <si>
    <t>******ำบล บางบัวทอง, อำเภอบางบัวทอง ตำบลบางบัวทอง อำเภอบางบัวทอง จังหวัดนนทบุรี 11110</t>
  </si>
  <si>
    <t>09/03/2025 20:23</t>
  </si>
  <si>
    <t>EVA31</t>
  </si>
  <si>
    <t>ปัง ปัง and TARA</t>
  </si>
  <si>
    <t>87. ภูธารา23  ถ.คสล.บ้านโข้ง หมู่ที่10 · บ้านโข้ง/ Ban Khong
อู่ทอง/ U Thongสุพรรณบุรี/ Suphanburi
72160</t>
  </si>
  <si>
    <t>72160</t>
  </si>
  <si>
    <t>660889965224</t>
  </si>
  <si>
    <t>09/03/2025 19:44</t>
  </si>
  <si>
    <t>EVA30</t>
  </si>
  <si>
    <t>******างระมาด, เขตตลิ่งชัน แขวงบางระมาด เขตตลิ่งชัน จังหวัดกรุงเทพมหานคร 10170</t>
  </si>
  <si>
    <t>EVA29</t>
  </si>
  <si>
    <t>09/03/2025 19:43</t>
  </si>
  <si>
    <t>09/03/2025 19:42</t>
  </si>
  <si>
    <t>EVA28</t>
  </si>
  <si>
    <t>Sopitnapha Amphanthong</t>
  </si>
  <si>
    <t>245 Village No. 9, Fanthong, Ban Prachasuksan · ขมิ้น/ Khamin
เมืองสกลนคร/ Mueang Sakon Nakhonสกลนคร/ Sakon Nakhon
47220</t>
  </si>
  <si>
    <t>47220</t>
  </si>
  <si>
    <t>66641438326</t>
  </si>
  <si>
    <t>09/03/2025 18:59</t>
  </si>
  <si>
    <t>EVA27</t>
  </si>
  <si>
    <t>ช***า เ***มาลา</t>
  </si>
  <si>
    <t>09/03/2025 18:43</t>
  </si>
  <si>
    <t>EVA26</t>
  </si>
  <si>
    <t>****** ซอยลาดพร้าว 23 แขวงจันทรเกษม แขวงจันทรเกษม เขตจตุจักร จังหวัดกรุงเทพมหานคร 10900</t>
  </si>
  <si>
    <t>09/03/2025 18:42</t>
  </si>
  <si>
    <t>EVA25</t>
  </si>
  <si>
    <t>ช***า ว***จีน</t>
  </si>
  <si>
    <t>EVA24</t>
  </si>
  <si>
    <t>****** จ.นครศรีธรรมราช ตำบลขุนทะเล อำเภอลานสกา จังหวัดนครศรีธรรมราช 80230</t>
  </si>
  <si>
    <t>09/03/2025 18:16</t>
  </si>
  <si>
    <t>09/03/2025 18:15</t>
  </si>
  <si>
    <t>EVA23</t>
  </si>
  <si>
    <t>******ร หมู่ที่3 ตำบลบ่อวิน อำเภอศรีราชา จังหวัดชลบุรี 20230 ตำบลบ่อวิน อำเภอศรีราชา จังหวัดชลบุรี 20230</t>
  </si>
  <si>
    <t>20230</t>
  </si>
  <si>
    <t>09/03/2025 18:08</t>
  </si>
  <si>
    <t>EVA22</t>
  </si>
  <si>
    <t>กุลรัตน์ สำอางค์ศรี</t>
  </si>
  <si>
    <t>18/2 หมู่3 · เวียงยอง/ Wiang Yong
เมืองลำพูน/ Mueang Lamphunลำพูน/ Lamphun
51000</t>
  </si>
  <si>
    <t>660895067587</t>
  </si>
  <si>
    <t>09/03/2025 17:36</t>
  </si>
  <si>
    <t>EVA20</t>
  </si>
  <si>
    <t>ส***สา บ***ลื่อง</t>
  </si>
  <si>
    <t>09/03/2025 17:04</t>
  </si>
  <si>
    <t>EVA19</t>
  </si>
  <si>
    <t>อ***ัฒน์ ล***ล็ก</t>
  </si>
  <si>
    <t>09/03/2025 16:37</t>
  </si>
  <si>
    <t>EVA18</t>
  </si>
  <si>
    <t>พ***าวดี ส***ว</t>
  </si>
  <si>
    <t>09/03/2025 16:32</t>
  </si>
  <si>
    <t>EVA17</t>
  </si>
  <si>
    <t>พ***ะพงษ์ โ***บ</t>
  </si>
  <si>
    <t>09/03/2025 16:29</t>
  </si>
  <si>
    <t>EVA16</t>
  </si>
  <si>
    <t>ร***์ธร น***</t>
  </si>
  <si>
    <t>09/03/2025 16:28</t>
  </si>
  <si>
    <t>EVA15</t>
  </si>
  <si>
    <t>สำอางค์ อ่อนคำ</t>
  </si>
  <si>
    <t>134 หมู่ 10 บ้านไทยเจริญ ต.นาแต้ อ.คำตากล้า จ.สกลนคร 47250 · คำตากล้า/ Kham Ta Kla
คำตากล้า/ Kham Ta Klaสกลนคร/ Sakon Nakhon
47250</t>
  </si>
  <si>
    <t>47250</t>
  </si>
  <si>
    <t>660810583172</t>
  </si>
  <si>
    <t>09/03/2025 16:22</t>
  </si>
  <si>
    <t>EVA13</t>
  </si>
  <si>
    <t>R***y</t>
  </si>
  <si>
    <t>09/03/2025 16:06</t>
  </si>
  <si>
    <t>EVA12</t>
  </si>
  <si>
    <t>ป***ศา เ***เลิศ</t>
  </si>
  <si>
    <t>09/03/2025 16:03</t>
  </si>
  <si>
    <t>EVA11</t>
  </si>
  <si>
    <t>ส***ตร ส***ลี</t>
  </si>
  <si>
    <t>09/03/2025 16:01</t>
  </si>
  <si>
    <t>EVA10</t>
  </si>
  <si>
    <t>พ***ดา เ***มตน</t>
  </si>
  <si>
    <t>09/03/2025 15:52</t>
  </si>
  <si>
    <t>EVA9</t>
  </si>
  <si>
    <t>นภวรรณ รัตนัย</t>
  </si>
  <si>
    <t>374 ถนนกีฬากลาง
ตำบลในเมือง
อำเภอเมือง
จังหวัดนครราชสีมา 30000</t>
  </si>
  <si>
    <t>0898648846</t>
  </si>
  <si>
    <t>09/03/2025 15:48</t>
  </si>
  <si>
    <t>09/03/2025 15:47</t>
  </si>
  <si>
    <t>EVA8</t>
  </si>
  <si>
    <t>พ***ลิน  แ***จิตร</t>
  </si>
  <si>
    <t>09/03/2025 15:46</t>
  </si>
  <si>
    <t>EVA7</t>
  </si>
  <si>
    <t>ส***ษา</t>
  </si>
  <si>
    <t>09/03/2025 15:45</t>
  </si>
  <si>
    <t>EVA6</t>
  </si>
  <si>
    <t>09/03/2025 15:44</t>
  </si>
  <si>
    <t>EVA5</t>
  </si>
  <si>
    <t>ธิดารัตน์ นภาวลี</t>
  </si>
  <si>
    <t>3/1 ซ.1ก ถ.เหาะกลางอต.หนองหอย อ.เมือง จ.เชียงใหม่  50000</t>
  </si>
  <si>
    <t>50000</t>
  </si>
  <si>
    <t>0967626929</t>
  </si>
  <si>
    <t>09/03/2025 15:43</t>
  </si>
  <si>
    <t>EVA4</t>
  </si>
  <si>
    <t>09/03/2025 15:37</t>
  </si>
  <si>
    <t>EVA3</t>
  </si>
  <si>
    <t>อ***ต์ ส***า</t>
  </si>
  <si>
    <t>09/03/2025 15:33</t>
  </si>
  <si>
    <t>EVA2</t>
  </si>
  <si>
    <t>เ***ล</t>
  </si>
  <si>
    <t>09/03/2025 15:29</t>
  </si>
  <si>
    <t>EVA1</t>
  </si>
  <si>
    <t>อ***ยา พ***ิทักษ์</t>
  </si>
  <si>
    <t>EVA0</t>
  </si>
  <si>
    <t>ช***ซาน</t>
  </si>
  <si>
    <t>Pathum Thani</t>
  </si>
  <si>
    <t>09/03/2025 15:24</t>
  </si>
  <si>
    <t>09/03/2025 15:25</t>
  </si>
  <si>
    <t>EUZ99</t>
  </si>
  <si>
    <t>ภ****ี</t>
  </si>
  <si>
    <t>******ลาไหล ตำบลเชียงทอง อำเภอวังเจ้า จังหวัดตาก 63180</t>
  </si>
  <si>
    <t>63180</t>
  </si>
  <si>
    <t>09/03/2025 15:54</t>
  </si>
  <si>
    <t>EUZ98</t>
  </si>
  <si>
    <t>ค***ทัยภัทร ส***ญญา</t>
  </si>
  <si>
    <t>09/03/2025 15:18</t>
  </si>
  <si>
    <t>EUZ97</t>
  </si>
  <si>
    <t>น***าวพิมพร เ***สุวรรณ</t>
  </si>
  <si>
    <t>09/03/2025 15:17</t>
  </si>
  <si>
    <t>EUZ96</t>
  </si>
  <si>
    <t>EUZ95</t>
  </si>
  <si>
    <t>ช***ันท์ โ***นทึก</t>
  </si>
  <si>
    <t>09/03/2025 15:16</t>
  </si>
  <si>
    <t>EUZ94</t>
  </si>
  <si>
    <t>น***า ป***รจนวงค์</t>
  </si>
  <si>
    <t>09/03/2025 15:14</t>
  </si>
  <si>
    <t>09/03/2025 15:13</t>
  </si>
  <si>
    <t>EUZ93</t>
  </si>
  <si>
    <t>จ***ภรณ์  จ***ร์วิบูลย์</t>
  </si>
  <si>
    <t>09/03/2025 15:11</t>
  </si>
  <si>
    <t>EUZ92</t>
  </si>
  <si>
    <t>น***พัชรี พ***ี</t>
  </si>
  <si>
    <t>09/03/2025 15:10</t>
  </si>
  <si>
    <t>EUZ91</t>
  </si>
  <si>
    <t>ค******ง</t>
  </si>
  <si>
    <t>******น้องเเดง, ถนน โรจนะ, ตำบลธนู, อำเภออุทัย ตำบลธนู อำเภออุทัย จังหวัดพระนครศรีอยุธยา 13210</t>
  </si>
  <si>
    <t>13210</t>
  </si>
  <si>
    <t>09/03/2025 15:07</t>
  </si>
  <si>
    <t>EUZ90</t>
  </si>
  <si>
    <t>ร******ะ</t>
  </si>
  <si>
    <t>******หง 43  หัวหมาก แขวงหัวหมาก เขตบางกะปิ จังหวัดกรุงเทพมหานคร 10240</t>
  </si>
  <si>
    <t>09/03/2025 15:08</t>
  </si>
  <si>
    <t>EUZ89</t>
  </si>
  <si>
    <t>T***y</t>
  </si>
  <si>
    <t>09/03/2025 15:04</t>
  </si>
  <si>
    <t>**ไม่รับกาแฟ**</t>
  </si>
  <si>
    <t>09/03/2025 15:05</t>
  </si>
  <si>
    <t>EUZ86</t>
  </si>
  <si>
    <t>คุณลุงเปี๊ยก ณฐคุณ</t>
  </si>
  <si>
    <t>เลขที่ 124/1    หมู่5  						
( บ้านประตูสีน้ำเงินหน้าโรงเรียนห้วยกะทะทอง )						
ต.ศรีมงคล     อ.ไทรโยค						
จ.กาญจนบุรี 71150</t>
  </si>
  <si>
    <t>0932615991</t>
  </si>
  <si>
    <t>09/03/2025 14:54</t>
  </si>
  <si>
    <t>09/03/2025 14:59</t>
  </si>
  <si>
    <t>EUZ85</t>
  </si>
  <si>
    <t>น*** ส***ง58</t>
  </si>
  <si>
    <t>09/03/2025 14:58</t>
  </si>
  <si>
    <t>EUZ84</t>
  </si>
  <si>
    <t>ณ***ิชา</t>
  </si>
  <si>
    <t>09/03/2025 14:49</t>
  </si>
  <si>
    <t>EUZ83</t>
  </si>
  <si>
    <t>ธ***รัตน์ น***สาคร</t>
  </si>
  <si>
    <t>09/03/2025 14:45</t>
  </si>
  <si>
    <t>EUZ82</t>
  </si>
  <si>
    <t>09/03/2025 14:46</t>
  </si>
  <si>
    <t>เน้นกาแฟ3 กล่องค่ะ นอกนั้นคละค่ะ</t>
  </si>
  <si>
    <t>EUZ81</t>
  </si>
  <si>
    <t>รบกวนเน้นรสกาแฟ 4 กล่องค่ะ นอกนั้นคละรสได้ค่ะ</t>
  </si>
  <si>
    <t>09/03/2025 14:42</t>
  </si>
  <si>
    <t>EUZ80</t>
  </si>
  <si>
    <t xml:space="preserve">สุณิตา สาใจ </t>
  </si>
  <si>
    <t>9/2 ม.1 ต.นาจักร อ.เมือง จ.แพร่ 54000</t>
  </si>
  <si>
    <t>54000</t>
  </si>
  <si>
    <t>0982679908</t>
  </si>
  <si>
    <t>09/03/2025 14:28</t>
  </si>
  <si>
    <t>09/03/2025 14:35</t>
  </si>
  <si>
    <t>EUZ78</t>
  </si>
  <si>
    <t>ฐ***วัต บ***นทด</t>
  </si>
  <si>
    <t>09/03/2025 14:24</t>
  </si>
  <si>
    <t>EUZ77</t>
  </si>
  <si>
    <t>กรองแก้ว   อนันต์อมรเลิศ</t>
  </si>
  <si>
    <t>27/26 หมู่ 4 ซอยการประปาบ้านบึง  ถนนธารนที  ตำบล บ้านบึง อำเภอบ้านบึง จังหวัดชลบุรี 20170
บ้านบึง/ Ban Buengชลบุรี/ Chonburi
20170</t>
  </si>
  <si>
    <t>20170</t>
  </si>
  <si>
    <t>660822096779</t>
  </si>
  <si>
    <t>09/03/2025 13:46</t>
  </si>
  <si>
    <t>EUZ76</t>
  </si>
  <si>
    <t>******ตำบลกาฬสินธุ์ อำเภอเมืองกาฬสินธุ์ จังหวัดกาฬสินธุ์ 46000</t>
  </si>
  <si>
    <t>46000</t>
  </si>
  <si>
    <t>54</t>
  </si>
  <si>
    <t>09/03/2025 13:38</t>
  </si>
  <si>
    <t>Best Express Bulky</t>
  </si>
  <si>
    <t>EUZ75</t>
  </si>
  <si>
    <t>น้องแป้ง</t>
  </si>
  <si>
    <t>บุญทะพานฟาร์ม (ฟาร์มใหม่นางัว) Buntaphan Farm Nawa 300 ม.6 ต.นางัว อ.นาหว้า จ.นครพนม 48180 · นาหว้า/ Na Wa
นาหว้า/ Na Waนครพนม/ Nakhon Phanom
48180</t>
  </si>
  <si>
    <t>48180</t>
  </si>
  <si>
    <t>660937381829</t>
  </si>
  <si>
    <t>09/03/2025 13:28</t>
  </si>
  <si>
    <t>EUZ74</t>
  </si>
  <si>
    <t>******้งวัฒนะ 5, ขว.ทุ่งสองห้อง แขวงทุ่งสองห้อง เขตหลักสี่ จังหวัดกรุงเทพมหานคร 10210</t>
  </si>
  <si>
    <t>09/03/2025 13:08</t>
  </si>
  <si>
    <t>09/03/2025 13:07</t>
  </si>
  <si>
    <t>EUZ73</t>
  </si>
  <si>
    <t>09/03/2025 12:55</t>
  </si>
  <si>
    <t>09/03/2025 12:54</t>
  </si>
  <si>
    <t>EUZ72</t>
  </si>
  <si>
    <t>09/03/2025 12:45</t>
  </si>
  <si>
    <t>09/03/2025 12:44</t>
  </si>
  <si>
    <t>EUZ71</t>
  </si>
  <si>
    <t>09/03/2025 12:03</t>
  </si>
  <si>
    <t>EUZ70</t>
  </si>
  <si>
    <t>สมบูรณ์  เทคนิค</t>
  </si>
  <si>
    <t>82/54  ถ.สุราษฎร์-นาสาร ม.6 ต.มะขามเตี้ย
เมืองสุราษฎร์ธานี/ Mueang Surat Thaniสุราษฎร์ธานี/ Surat Thani
84000</t>
  </si>
  <si>
    <t>660924747674</t>
  </si>
  <si>
    <t>09/03/2025 12:00</t>
  </si>
  <si>
    <t>09/03/2025 11:59</t>
  </si>
  <si>
    <t>EUZ69</t>
  </si>
  <si>
    <t>ป***า   ม***รีวิวัฒนา</t>
  </si>
  <si>
    <t>EUZ67</t>
  </si>
  <si>
    <t>J***ya V***mitr</t>
  </si>
  <si>
    <t>09/03/2025 11:40</t>
  </si>
  <si>
    <t xml:space="preserve">ไม่รับเผือก (ลูกค้าแพ้เผือก) </t>
  </si>
  <si>
    <t>EUZ66</t>
  </si>
  <si>
    <t>******ธิ์มูล, ตำบล คำน้ำแซบ, ตำบลคำน้ำแซบ อำเภอวารินชำราบ จังหวัดอุบลราชธานี 34190</t>
  </si>
  <si>
    <t>92</t>
  </si>
  <si>
    <t>09/03/2025 11:33</t>
  </si>
  <si>
    <t>EUZ65</t>
  </si>
  <si>
    <t>จ***วุฒิ ค***ั่น</t>
  </si>
  <si>
    <t>09/03/2025 11:24</t>
  </si>
  <si>
    <t>09/03/2025 11:23</t>
  </si>
  <si>
    <t>EUZ64</t>
  </si>
  <si>
    <t>เ***ประภา จ***งิน</t>
  </si>
  <si>
    <t>09/03/2025 11:15</t>
  </si>
  <si>
    <t>EUZ63</t>
  </si>
  <si>
    <t>ภ***นทร์</t>
  </si>
  <si>
    <t>09/03/2025 11:04</t>
  </si>
  <si>
    <t>09/03/2025 11:01</t>
  </si>
  <si>
    <t>EUZ62</t>
  </si>
  <si>
    <t>ธ***ภรณ์ ณ น**</t>
  </si>
  <si>
    <t>09/03/2025 10:53</t>
  </si>
  <si>
    <t>มะพร้าวล้วน</t>
  </si>
  <si>
    <t>EUZ61</t>
  </si>
  <si>
    <t>09/03/2025 10:48</t>
  </si>
  <si>
    <t>มะพร้าวล้วนนะคะ</t>
  </si>
  <si>
    <t>EUZ60</t>
  </si>
  <si>
    <t>******คลองตาคต, อำเภอโพธาราม ตำบลคลองตาคต อำเภอโพธาราม จังหวัดราชบุรี 70120</t>
  </si>
  <si>
    <t>09/03/2025 10:34</t>
  </si>
  <si>
    <t>EUZ59</t>
  </si>
  <si>
    <t>อ***นะ อ***</t>
  </si>
  <si>
    <t>09/03/2025 10:28</t>
  </si>
  <si>
    <t>ไม่เอากาแฟ ลูกค้าทานไม่ได้</t>
  </si>
  <si>
    <t>EUZ58</t>
  </si>
  <si>
    <t>สุพัฒน์ ผาหัด</t>
  </si>
  <si>
    <t>บริษัทสหการน้ำตาลชลบุรีจำกัด(ฝ่ายบุคคล)
612 ม.5 ต.หนอวไผ่แก้ว อ.บ้านบึง จ.ชลบุรี 20220</t>
  </si>
  <si>
    <t>0994652722</t>
  </si>
  <si>
    <t>09/03/2025 10:45</t>
  </si>
  <si>
    <t>09/03/2025 10:25</t>
  </si>
  <si>
    <t>09/03/2025 10:24</t>
  </si>
  <si>
    <t>EUZ57</t>
  </si>
  <si>
    <t>26/110 
ถ.สุขสมบูรณ์ ต.ประจวบ อ.เมือง จ.ประจวบ 77000</t>
  </si>
  <si>
    <t>09/03/2025 10:23</t>
  </si>
  <si>
    <t>09/03/2025 10:22</t>
  </si>
  <si>
    <t>EUZ56</t>
  </si>
  <si>
    <t>ศ***ญา ธ***ระยงค์</t>
  </si>
  <si>
    <t>09/03/2025 10:12</t>
  </si>
  <si>
    <t>09/03/2025 10:13</t>
  </si>
  <si>
    <t>EUZ55</t>
  </si>
  <si>
    <t>09/03/2025 10:08</t>
  </si>
  <si>
    <t>ลูกค้าไม่รับกาแฟ</t>
  </si>
  <si>
    <t>EUZ54</t>
  </si>
  <si>
    <t>จ***รัตน์ ช***ชา</t>
  </si>
  <si>
    <t>09/03/2025 10:04</t>
  </si>
  <si>
    <t>EUZ53</t>
  </si>
  <si>
    <t>เกศชฎา  ศรีติ๊บ</t>
  </si>
  <si>
    <t>194/1
ม.2 ต.บ้านหลวง อ.จอมทอง จ.เชียงใหม่ 50160</t>
  </si>
  <si>
    <t>50160</t>
  </si>
  <si>
    <t>0857104168</t>
  </si>
  <si>
    <t>09/03/2025 10:01</t>
  </si>
  <si>
    <t>09/03/2025 10:00</t>
  </si>
  <si>
    <t>EUZ52</t>
  </si>
  <si>
    <t>เทียนหอม อนันตมิตร</t>
  </si>
  <si>
    <t>370/77ซอย2/6หมู่บ้านเกษมทรัพย์ ต .เมืองเก่า อ.เมือง จ.ขอนแก่นโทร 40000</t>
  </si>
  <si>
    <t>40000</t>
  </si>
  <si>
    <t>0994932785</t>
  </si>
  <si>
    <t>09/03/2025 09:56</t>
  </si>
  <si>
    <t>09/03/2025 09:55</t>
  </si>
  <si>
    <t>EUZ50</t>
  </si>
  <si>
    <t>ด***ีวัน เ***แดง</t>
  </si>
  <si>
    <t>09/03/2025 09:42</t>
  </si>
  <si>
    <t xml:space="preserve">เค้กเบาหวิวไม่รับรสชาติกาแฟนะคะ </t>
  </si>
  <si>
    <t>EUZ49</t>
  </si>
  <si>
    <t>อ***ัย ศ***ุล</t>
  </si>
  <si>
    <t>09/03/2025 09:41</t>
  </si>
  <si>
    <t>EUZ48</t>
  </si>
  <si>
    <t>ทองสุข เพิ่มทรัพย์หิรัญ</t>
  </si>
  <si>
    <t>81 หมู่11 ซอยบางปลา2แยกธนสิทธิ์4 ถนนเทพารักษ์
บางพลี/ Bang Phliสมุทรปราการ/ Samut Prakan
10540</t>
  </si>
  <si>
    <t>660817333638</t>
  </si>
  <si>
    <t>09/03/2025 09:28</t>
  </si>
  <si>
    <t>EUZ47</t>
  </si>
  <si>
    <t>นายจำนงค์ ปังสกุลยานนท์</t>
  </si>
  <si>
    <t>29/193 หมู่2 ต.บ้านสวน
เมืองชลบุรี/ Mueang Chon Buriชลบุรี/ Chonburi
20000</t>
  </si>
  <si>
    <t>660815899078</t>
  </si>
  <si>
    <t>09/03/2025 09:27</t>
  </si>
  <si>
    <t>09/03/2025 09:24</t>
  </si>
  <si>
    <t>EUZ46</t>
  </si>
  <si>
    <t>ประภากรพ่วงฟัก</t>
  </si>
  <si>
    <t>99/8ม.9ซ.เทิดพระเกียรติ๑หนองขนากต.จอมบึงอ.จอมบึงจ.ราชบุรี 70150</t>
  </si>
  <si>
    <t>0811904653</t>
  </si>
  <si>
    <t>09/03/2025 20:16</t>
  </si>
  <si>
    <t>09/03/2025 08:59</t>
  </si>
  <si>
    <t>EUZ45</t>
  </si>
  <si>
    <t>อูษณีย์ สนธิเณร</t>
  </si>
  <si>
    <t>349/17 ม.3
โพธิ์พระยา
เมืองฯ, สุพรรณบุรี 72000</t>
  </si>
  <si>
    <t>0615420992</t>
  </si>
  <si>
    <t>09/03/2025 08:58</t>
  </si>
  <si>
    <t>09/03/2025 08:57</t>
  </si>
  <si>
    <t>EUZ44</t>
  </si>
  <si>
    <t>อิสราโยธาจักร</t>
  </si>
  <si>
    <t>158/4ม.2ต.ท่าศาลาอ.ท่าศาลาจ.นครศรีธรรมราช 80160</t>
  </si>
  <si>
    <t>80160</t>
  </si>
  <si>
    <t>0967156829</t>
  </si>
  <si>
    <t>09/03/2025 08:56</t>
  </si>
  <si>
    <t>EUZ43</t>
  </si>
  <si>
    <t>09/03/2025 08:44</t>
  </si>
  <si>
    <t>EUZ42</t>
  </si>
  <si>
    <t>ชื่ออุษณี ทองหล่อ</t>
  </si>
  <si>
    <t>47สวนต้นไม้ใหญ่ บ้านบัวเทิง ต.ท่าช้าง อ.สว่างวีระวงค์ จ.อุบลราชธานี 34190</t>
  </si>
  <si>
    <t>0899078308</t>
  </si>
  <si>
    <t>08/03/2025 15:02</t>
  </si>
  <si>
    <t>09/03/2025 08:41</t>
  </si>
  <si>
    <t>EUZ41</t>
  </si>
  <si>
    <t>Nutkanya Thawantasit</t>
  </si>
  <si>
    <t>107/1หมู่3 แยกวัดนางพิมพ์
บางขันแตก
เมือง, สมุทรสงคราม 
 75000</t>
  </si>
  <si>
    <t>75000</t>
  </si>
  <si>
    <t>0813061951</t>
  </si>
  <si>
    <t>08/03/2025 11:30</t>
  </si>
  <si>
    <t>09/03/2025 08:39</t>
  </si>
  <si>
    <t>EUZ40</t>
  </si>
  <si>
    <t>บุษบา ปาทาน</t>
  </si>
  <si>
    <t xml:space="preserve"> 1/1 ม.4 ต.ตุยง อ.หนองจิก จ.ปัตตานี 94170 เบอร์ 0807055372 94170</t>
  </si>
  <si>
    <t>94170</t>
  </si>
  <si>
    <t>0807055372</t>
  </si>
  <si>
    <t>09/03/2025 08:35</t>
  </si>
  <si>
    <t>09/03/2025 08:34</t>
  </si>
  <si>
    <t>EUZ39</t>
  </si>
  <si>
    <t xml:space="preserve">ส่งถึง นภัทรศร เลือดนักรบเดอะวัน </t>
  </si>
  <si>
    <t>เพ็ทมาร์ท(สาขา-เชียงใหม่) *ร้านอาหารสัตว์(ป้ายสีแดง) เลขที่ 3 ถ.มหาโชค ต.ช้างเผือก อ.เมือง จ.เชียงใหม่ 50300</t>
  </si>
  <si>
    <t>50300</t>
  </si>
  <si>
    <t>0863808892</t>
  </si>
  <si>
    <t>09/03/2025 08:32</t>
  </si>
  <si>
    <t>EUZ38</t>
  </si>
  <si>
    <t>******ำบลเมืองลี ตำบลเมืองลี อำเภอนาหมื่น จังหวัดน่าน 55180</t>
  </si>
  <si>
    <t>55180</t>
  </si>
  <si>
    <t>09/03/2025 08:31</t>
  </si>
  <si>
    <t>09/03/2025 08:30</t>
  </si>
  <si>
    <t>EUZ37</t>
  </si>
  <si>
    <t xml:space="preserve">พรรณพิมล ทิพย์เนตร์ </t>
  </si>
  <si>
    <t>451/2 หมู่3 ต.หนองชาก อ.บ้านบึง จ.ชลบุรี 20170</t>
  </si>
  <si>
    <t>0949987785</t>
  </si>
  <si>
    <t>09/03/2025 08:28</t>
  </si>
  <si>
    <t>EUZ36</t>
  </si>
  <si>
    <t>ต่อง​  ปันคำ</t>
  </si>
  <si>
    <t>159 หมู่ 5 ตำบลบ้านต๊ำ
เมืองพะเยา/ Mueang Phayaoพะเยา/ Phayao
56000</t>
  </si>
  <si>
    <t>56000</t>
  </si>
  <si>
    <t>660814494933</t>
  </si>
  <si>
    <t>09/03/2025 08:12</t>
  </si>
  <si>
    <t>EUZ35</t>
  </si>
  <si>
    <t>ภ******ศ</t>
  </si>
  <si>
    <t>******ใหม่ ต.หนองหล่ม ตำบลหนองหล่ม อำเภอดอกคำใต้ จังหวัดพะเยา 56120</t>
  </si>
  <si>
    <t>09/03/2025 00:35</t>
  </si>
  <si>
    <t>TH258536038364J</t>
  </si>
  <si>
    <t>EVB42</t>
  </si>
  <si>
    <t>ขนมปัง ของ คุณกระต่าย</t>
  </si>
  <si>
    <t>เคซีรามอินทรา 3  หทัยราษฎร์ 39 37/37  ซอย1 · สามวาตะวันตก/ Sam Wa Tawan Tok
คลองสามวา/ Klong Sam Waกรุงเทพมหานคร/ Bangkok
10510</t>
  </si>
  <si>
    <t>660802955121</t>
  </si>
  <si>
    <t>10/03/2025 23:34</t>
  </si>
  <si>
    <t>EVB40</t>
  </si>
  <si>
    <t>กัญญากรณ์ รอดประโคน</t>
  </si>
  <si>
    <t>บ้านเลยที่ 130 หมู่ 1 ตำบล พลูเถื่อน อำเภอ พนม
พนม/ Phanomสุราษฎร์ธานี/ Surat Thani
84250</t>
  </si>
  <si>
    <t>84250</t>
  </si>
  <si>
    <t>660622209322</t>
  </si>
  <si>
    <t>10/03/2025 23:13</t>
  </si>
  <si>
    <t>EVB39</t>
  </si>
  <si>
    <t>10/03/2025 23:09</t>
  </si>
  <si>
    <t>EVB38</t>
  </si>
  <si>
    <t>บรรเจิด   ภู่ระหงษ์</t>
  </si>
  <si>
    <t>74ม.9 · ดงขี้เหล็ก/ Dong Khilek
เมืองปราจีนบุรี/ Mueang Prachin Buriปราจีนบุรี/ Prachin Buri
25000</t>
  </si>
  <si>
    <t>660982012691</t>
  </si>
  <si>
    <t>10/03/2025 22:09</t>
  </si>
  <si>
    <t>EVB37</t>
  </si>
  <si>
    <t>******ี่ 239, หมู่ที่ 7 ตำบลเขาสมิง อำเภอเขาสมิง จังหวัดตราด 23130</t>
  </si>
  <si>
    <t>23130</t>
  </si>
  <si>
    <t>10/03/2025 21:58</t>
  </si>
  <si>
    <t>10/03/2025 21:57</t>
  </si>
  <si>
    <t>EVB36</t>
  </si>
  <si>
    <t>สำราญ น้ำพุ</t>
  </si>
  <si>
    <t>78/10หมุ่4 · ถนนใหญ่/ Thanon Yai
เมืองลพบุรี/ Mueang Lop Buriลพบุรี/ Lopburi
15000</t>
  </si>
  <si>
    <t>660615612065</t>
  </si>
  <si>
    <t>10/03/2025 21:42</t>
  </si>
  <si>
    <t>EVB35</t>
  </si>
  <si>
    <t>ก***มา  ห***สันเทียะ</t>
  </si>
  <si>
    <t>10/03/2025 21:23</t>
  </si>
  <si>
    <t>EVB34</t>
  </si>
  <si>
    <t>ว***า   ไ***ามเสมอ</t>
  </si>
  <si>
    <t>10/03/2025 21:09</t>
  </si>
  <si>
    <t>10/03/2025 21:11</t>
  </si>
  <si>
    <t>EVB33</t>
  </si>
  <si>
    <t>ปริศนา โทแก้ว</t>
  </si>
  <si>
    <t>132หมู่2บ้านลุมพุก · นาตาล/ Na Tan
นาตาล/ Na Tanอุบลราชธานี/ Ubon Ratchathani
34170</t>
  </si>
  <si>
    <t>660863740699</t>
  </si>
  <si>
    <t>10/03/2025 20:52</t>
  </si>
  <si>
    <t>10/03/2025 20:39</t>
  </si>
  <si>
    <t>EVB32</t>
  </si>
  <si>
    <t>ว***น์ บ***ถิม</t>
  </si>
  <si>
    <t>EVB31</t>
  </si>
  <si>
    <t>ร**า</t>
  </si>
  <si>
    <t>******ือง ตำบลปาดังเบซาร์ อำเภอสะเดา จังหวัดสงขลา 90240</t>
  </si>
  <si>
    <t>90240</t>
  </si>
  <si>
    <t>10/03/2025 21:00</t>
  </si>
  <si>
    <t>10/03/2025 20:30</t>
  </si>
  <si>
    <t>EVB30</t>
  </si>
  <si>
    <t>ส***รี อ***ลกาหรีม น***ษม</t>
  </si>
  <si>
    <t>10/03/2025 20:03</t>
  </si>
  <si>
    <t>EVB29</t>
  </si>
  <si>
    <t>10/03/2025 20:00</t>
  </si>
  <si>
    <t>EVB28</t>
  </si>
  <si>
    <t>****** ท่าทราย ตำบลท่าทราย อำเภอเมืองสมุทรสาคร จังหวัดสมุทรสาคร 74000</t>
  </si>
  <si>
    <t>10/03/2025 22:33</t>
  </si>
  <si>
    <t>10/03/2025 19:53</t>
  </si>
  <si>
    <t>EVB27</t>
  </si>
  <si>
    <t>เ***จันทร์ พ***ิริ</t>
  </si>
  <si>
    <t>10/03/2025 19:37</t>
  </si>
  <si>
    <t>EVB26</t>
  </si>
  <si>
    <t>ก***งค์ เ***ุทธิ์</t>
  </si>
  <si>
    <t>10/03/2025 18:26</t>
  </si>
  <si>
    <t>EVB25</t>
  </si>
  <si>
    <t>แ***พลอย จ***ก้ว</t>
  </si>
  <si>
    <t>10/03/2025 17:55</t>
  </si>
  <si>
    <t>EVB24</t>
  </si>
  <si>
    <t>ว***ญา ศ***ฉมงาม</t>
  </si>
  <si>
    <t>10/03/2025 17:17</t>
  </si>
  <si>
    <t>EVB23</t>
  </si>
  <si>
    <t>ปุน พุ่มพวง</t>
  </si>
  <si>
    <t>42/4ม.3ต.หนองไม้แดงอ.เมืองจ.ชลบุรี
หนองไม้แดง
ชลบุรี 20000</t>
  </si>
  <si>
    <t>0988593212</t>
  </si>
  <si>
    <t>10/03/2025 17:06</t>
  </si>
  <si>
    <t>EVB22</t>
  </si>
  <si>
    <t>วรรณี  อัฐนาค</t>
  </si>
  <si>
    <t>59 หมู่4 บ้านโพนนาดี ต.หนองผือ  อ.เขาวง  จ.กาฬสินธุ์ 46160</t>
  </si>
  <si>
    <t>46160</t>
  </si>
  <si>
    <t>0935634134</t>
  </si>
  <si>
    <t>10/03/2025 17:04</t>
  </si>
  <si>
    <t>1111010</t>
  </si>
  <si>
    <t>ชิฟฟอนสอดไส้ แยกชิ้น (คละรส)</t>
  </si>
  <si>
    <t>EVB20</t>
  </si>
  <si>
    <t>Jinda Wannaleard</t>
  </si>
  <si>
    <t>บ้านเลขที่51/4 หมู่ที่10 ถนนเหมืองแดง ต.แม่สาย อ.แม่สาย จ.เชียงราย 57130</t>
  </si>
  <si>
    <t>66869129779</t>
  </si>
  <si>
    <t>10/03/2025 16:27</t>
  </si>
  <si>
    <t>10/03/2025 16:28</t>
  </si>
  <si>
    <t>EVB19</t>
  </si>
  <si>
    <t>ชลธิ​ชา​ ลิ้ม​สวัสดิ์</t>
  </si>
  <si>
    <t>31ม.11ป่าแฝก ต.ป่าแฝก อ.แม่ใจ จ.พะเยา 5613 56130</t>
  </si>
  <si>
    <t>0846093404</t>
  </si>
  <si>
    <t>EVB18</t>
  </si>
  <si>
    <t>******มู่ที่ 7, ตำบลนางั่ว, อำเภอเมืองเพชรบูรณ์ ตำบลนางั่ว อำเภอเมืองเพชรบูรณ์ จังหวัดเพชรบูรณ์ 67000</t>
  </si>
  <si>
    <t>10/03/2025 16:23</t>
  </si>
  <si>
    <t>10/03/2025 16:22</t>
  </si>
  <si>
    <t>EVB17</t>
  </si>
  <si>
    <t>นิตยา</t>
  </si>
  <si>
    <t>12หมุ่5
ตบ้านเกาะ
อำเภอบางไทร
จังหวัดอยุธยา
รหัสไปรษณีย์ 
นิตยา
 13190</t>
  </si>
  <si>
    <t>13190</t>
  </si>
  <si>
    <t>0648358450</t>
  </si>
  <si>
    <t>10/03/2025 16:19</t>
  </si>
  <si>
    <t>EVB16</t>
  </si>
  <si>
    <t>น***ัญชา อ***ชยรัตน์</t>
  </si>
  <si>
    <t>จังหวัดพระนครศรีอยุธยา</t>
  </si>
  <si>
    <t>10/03/2025 15:58</t>
  </si>
  <si>
    <t>EVB15</t>
  </si>
  <si>
    <t xml:space="preserve">กนกวรรณกร จันทร์วัย </t>
  </si>
  <si>
    <t>เลขที่ 100 หมู่6 ต.เวียง อ.เวียงป่าเป้า จ.เชียงราย  หจก.ฐิติกร เมทัลชีท **ชิฟฟ่อนตัวแทน 57170</t>
  </si>
  <si>
    <t>57170</t>
  </si>
  <si>
    <t>0899629919</t>
  </si>
  <si>
    <t>10/03/2025 15:12</t>
  </si>
  <si>
    <t>EVB14</t>
  </si>
  <si>
    <t>บ***</t>
  </si>
  <si>
    <t>10/03/2025 15:00</t>
  </si>
  <si>
    <t>EVB13</t>
  </si>
  <si>
    <t xml:space="preserve">W***nya l***ertworakul </t>
  </si>
  <si>
    <t>10/03/2025 14:49</t>
  </si>
  <si>
    <t>EVB12</t>
  </si>
  <si>
    <t>พ*****า</t>
  </si>
  <si>
    <t>******่ที่ 2, ซอย 16/3, ตำบลท่าช้าง, อำเภอเมืองจันทบุรี ตำบลท่าช้าง อำเภอเมืองจันทบุรี จังหวัดจันทบุรี 22000</t>
  </si>
  <si>
    <t>22000</t>
  </si>
  <si>
    <t>10/03/2025 14:48</t>
  </si>
  <si>
    <t>10/03/2025 14:47</t>
  </si>
  <si>
    <t>EVB11</t>
  </si>
  <si>
    <t>อ******ว</t>
  </si>
  <si>
    <t>******เภอท่าศาลา ตำบลท่าขึ้น อำเภอท่าศาลา จังหวัดนครศรีธรรมราช 80160</t>
  </si>
  <si>
    <t>10/03/2025 14:25</t>
  </si>
  <si>
    <t>10/03/2025 14:24</t>
  </si>
  <si>
    <t>EVB10</t>
  </si>
  <si>
    <t>กฤษณะ น่าบัณฑิต</t>
  </si>
  <si>
    <t xml:space="preserve">889/156 หมู่ 9 หมู่บ้าน สยามนิเวศน์2 
ซ 18 ต.ในคลองบางปลากด อ.พระสมุทรเจดีย์ จ.สมุทรปราการ 10290
</t>
  </si>
  <si>
    <t>0838821905</t>
  </si>
  <si>
    <t>10/03/2025 14:17</t>
  </si>
  <si>
    <t>10/03/2025 14:21</t>
  </si>
  <si>
    <t>EVB9</t>
  </si>
  <si>
    <t>เ***า</t>
  </si>
  <si>
    <t>******ถ.สุขุมวิท ต.สัตหีบ ตำบลสัตหีบ อำเภอสัตหีบ จังหวัดชลบุรี 20180</t>
  </si>
  <si>
    <t>10/03/2025 14:19</t>
  </si>
  <si>
    <t>EVB7</t>
  </si>
  <si>
    <t>จินตนา โมเรตโจ</t>
  </si>
  <si>
    <t xml:space="preserve"> 141/3 ม7 หมู่บ้านร ิชชี่วิลล์ ต ละหาร อ บางบัวทอง จ นนทบุรี  มือถือ 0959533653 11110</t>
  </si>
  <si>
    <t>0959533653</t>
  </si>
  <si>
    <t>10/03/2025 14:15</t>
  </si>
  <si>
    <t>10/03/2025 14:14</t>
  </si>
  <si>
    <t>10/03/2025 14:13</t>
  </si>
  <si>
    <t>10/03/2025 14:11</t>
  </si>
  <si>
    <t>EVB6</t>
  </si>
  <si>
    <t>จ***รัตน์ บ***ัง</t>
  </si>
  <si>
    <t>10/03/2025 13:59</t>
  </si>
  <si>
    <t>EVB5</t>
  </si>
  <si>
    <t>บ***รือน ป***รัก</t>
  </si>
  <si>
    <t>10/03/2025 13:52</t>
  </si>
  <si>
    <t>10/03/2025 13:51</t>
  </si>
  <si>
    <t>EVB3</t>
  </si>
  <si>
    <t>กรรณิการ์ ผลทรัพย์</t>
  </si>
  <si>
    <t>64 ม.2 ต.ขันเงิน อ.หลังสวน จ.ชุมพร 86110 โทร 86110</t>
  </si>
  <si>
    <t>0846893546</t>
  </si>
  <si>
    <t>10/03/2025 13:38</t>
  </si>
  <si>
    <t>10/03/2025 13:36</t>
  </si>
  <si>
    <t>EVB2</t>
  </si>
  <si>
    <t>ช******ง</t>
  </si>
  <si>
    <t>****** ซอย เทศบาล7, ตำบลระแหง, อำเภอลาดหลุมแก้ว ตำบลระแหง อำเภอลาดหลุมแก้ว จังหวัดปทุมธานี 12140</t>
  </si>
  <si>
    <t>10/03/2025 13:22</t>
  </si>
  <si>
    <t>EVB1</t>
  </si>
  <si>
    <t>คุณถาวร  ศิริรัตน์</t>
  </si>
  <si>
    <t>39/5 หมู่6
ตำบลบางจาก  อำเภอเมือง
จังหวัดนครศรีธรรมราช  80330</t>
  </si>
  <si>
    <t>80330</t>
  </si>
  <si>
    <t>0863635811</t>
  </si>
  <si>
    <t>10/03/2025 13:16</t>
  </si>
  <si>
    <t>10/03/2025 13:19</t>
  </si>
  <si>
    <t>EVB0</t>
  </si>
  <si>
    <t>ธนัท อยรังสฤษฏ์กุล</t>
  </si>
  <si>
    <t>79/89 หมู่บ้าน หรรษา ซอยเพชรเกษม  81/6 แขวงหนองค้างพลู เขตหนองแขม กทม. 10160
หนองแขม/ Nong Khaemกรุงเทพมหานคร/ Bangkok
10160</t>
  </si>
  <si>
    <t>660870834436</t>
  </si>
  <si>
    <t>10/03/2025 13:04</t>
  </si>
  <si>
    <t>10/03/2025 13:02</t>
  </si>
  <si>
    <t>EVA99</t>
  </si>
  <si>
    <t>******ชชนนี ซอยไร่ขิง42 ถนนพุทธมณฑลสาย5 ต.บางกระทึก ตำบลบางกระทึก อำเภอสามพราน จังหวัดนครปฐม 73210</t>
  </si>
  <si>
    <t>73210</t>
  </si>
  <si>
    <t>10/03/2025 12:58</t>
  </si>
  <si>
    <t>EVA98</t>
  </si>
  <si>
    <t>10/03/2025 11:57</t>
  </si>
  <si>
    <t>EVA97</t>
  </si>
  <si>
    <t>ส******ะ</t>
  </si>
  <si>
    <t>******, อำเภอเมืองอำนาจเจริญ ตำบลนาหมอม้า อำเภอเมืองอำนาจเจริญ จังหวัดอำนาจเจริญ 37000</t>
  </si>
  <si>
    <t>37000</t>
  </si>
  <si>
    <t>10/03/2025 12:14</t>
  </si>
  <si>
    <t>10/03/2025 11:56</t>
  </si>
  <si>
    <t>EVA96</t>
  </si>
  <si>
    <t>10/03/2025 12:03</t>
  </si>
  <si>
    <t>EVA95</t>
  </si>
  <si>
    <t>น***าวกรณ์กาญจน์ ท***ย์สิน</t>
  </si>
  <si>
    <t>10/03/2025 11:55</t>
  </si>
  <si>
    <t>10/03/2025 11:53</t>
  </si>
  <si>
    <t>EVA94</t>
  </si>
  <si>
    <t>ขนิษฐา เอื้อนกิ่ง</t>
  </si>
  <si>
    <t>15 หมู่ 12 ต.กุดโบสถ์ อ.เสิงสาง จ.นครราชสีมา
ร้านน้ำคุณแอ๊ด, กุดโบสถ์
เสิงสาง, นครราชสีมา 30330
 30330</t>
  </si>
  <si>
    <t>30330</t>
  </si>
  <si>
    <t>0934826711</t>
  </si>
  <si>
    <t>10/03/2025 11:49</t>
  </si>
  <si>
    <t>EVA92</t>
  </si>
  <si>
    <t>ร***รรณ อ***ชัยณรงค์</t>
  </si>
  <si>
    <t>10/03/2025 11:40</t>
  </si>
  <si>
    <t>10/03/2025 11:39</t>
  </si>
  <si>
    <t>EVA91</t>
  </si>
  <si>
    <t>อัญชลี  เหล่าธิติพงศ์</t>
  </si>
  <si>
    <t>ถ.พรานนก-พุทธมณฑลสาย 4 71/24 หมู่บ้านสวนลากูน · ตลิ่งชัน/ Taling Chan
ตลิ่งชัน/ Taling Chanกรุงเทพมหานคร/ Bangkok
10170</t>
  </si>
  <si>
    <t>660817968725</t>
  </si>
  <si>
    <t>10/03/2025 11:35</t>
  </si>
  <si>
    <t>LEXPU0467171946</t>
  </si>
  <si>
    <t>EVA90</t>
  </si>
  <si>
    <t>10/03/2025 11:09</t>
  </si>
  <si>
    <t>755856652423</t>
  </si>
  <si>
    <t>EVA88</t>
  </si>
  <si>
    <t>พรปรวีณ์  ชาญสุวรรณ</t>
  </si>
  <si>
    <t xml:space="preserve">108/25 หมู่บ้านศุภาลัย ปาล์มสปริง &amp;nbsp;ตำบลโคกขาม &amp;nbsp;อำเภอเมือง จังหวัดสมุทรสาคร &amp;nbsp;74000 
โทร. </t>
  </si>
  <si>
    <t>0870787171</t>
  </si>
  <si>
    <t>10/03/2025 10:56</t>
  </si>
  <si>
    <t>JB194222077TH</t>
  </si>
  <si>
    <t>10/03/2025 10:57</t>
  </si>
  <si>
    <t>EVA87</t>
  </si>
  <si>
    <t>ศ***ิดา อ***ไชยเวียง</t>
  </si>
  <si>
    <t>10/03/2025 10:54</t>
  </si>
  <si>
    <t>THT42111KMZFY6Z</t>
  </si>
  <si>
    <t>10/03/2025 10:53</t>
  </si>
  <si>
    <t>EVA85</t>
  </si>
  <si>
    <t>อมรรัตน์ มั่งคั่ง</t>
  </si>
  <si>
    <t>31 หมู่ 8 บ้านแหลมเจริญสุข
ต.ดงคู่ อ.ศรีสัชนาลัย
จ.สุโขทัย  64130</t>
  </si>
  <si>
    <t>0862151880</t>
  </si>
  <si>
    <t>10/03/2025 10:49</t>
  </si>
  <si>
    <t>JA180674704TH</t>
  </si>
  <si>
    <t>10/03/2025 10:47</t>
  </si>
  <si>
    <t>EVA86</t>
  </si>
  <si>
    <t>ส***ดา ต***ศิริไพบูลย์</t>
  </si>
  <si>
    <t>10/03/2025 10:46</t>
  </si>
  <si>
    <t>THT33121KN09P0Z</t>
  </si>
  <si>
    <t>10/03/2025 10:44</t>
  </si>
  <si>
    <t>EVA84</t>
  </si>
  <si>
    <t>10/03/2025 10:41</t>
  </si>
  <si>
    <t>เนยนม2ฝอยทอง2กาแฟ1</t>
  </si>
  <si>
    <t>THT71111KM6709Z</t>
  </si>
  <si>
    <t>EVA83</t>
  </si>
  <si>
    <t>คุณ​เบญ​ทิพ​มนต์</t>
  </si>
  <si>
    <t xml:space="preserve">271บริษัทพีเอสบิวดิ้ง
เปี่ยมสุขพร๊อพเพอร์ตี้
ถนนเลี่ยงเมืองนนท์
ตำบลตลาดขวัญ
อำเภอเมือง
จังหวัดนนทบุรี
11000
</t>
  </si>
  <si>
    <t>0883213456</t>
  </si>
  <si>
    <t>10/03/2025 10:33</t>
  </si>
  <si>
    <t>JB194222103TH</t>
  </si>
  <si>
    <t>10/03/2025 10:38</t>
  </si>
  <si>
    <t>EVA82</t>
  </si>
  <si>
    <t>รวินท์   เที่ยงธรรม</t>
  </si>
  <si>
    <t>48/63 ร้านกาลาแมไก่แจ้ ร้านค้าข้างวิหารพระมงคลบพิตร · ประตูชัย/ Pratu Chai
พระนครศรีอยุธยา/ Phra Nakhon Si Ayutthayaพระนครศรีอยุธยา/ Phra Nakhon Si Ayutthaya
13000</t>
  </si>
  <si>
    <t>660819484926</t>
  </si>
  <si>
    <t>10/03/2025 10:30</t>
  </si>
  <si>
    <t>LEXPU0467172286</t>
  </si>
  <si>
    <t>EVA81</t>
  </si>
  <si>
    <t>10/03/2025 10:25</t>
  </si>
  <si>
    <t>JA180683666TH</t>
  </si>
  <si>
    <t>10/03/2025 10:24</t>
  </si>
  <si>
    <t>EVA80</t>
  </si>
  <si>
    <t>นภสร กางศรี</t>
  </si>
  <si>
    <t>54/2 ม.2 ต.โคกเพลาะ
พนัสนิคม/ Phanat Nikhomชลบุรี/ Chonburi
20140</t>
  </si>
  <si>
    <t>20140</t>
  </si>
  <si>
    <t>660848651326</t>
  </si>
  <si>
    <t>LEXPU0467172735</t>
  </si>
  <si>
    <t>EVA79</t>
  </si>
  <si>
    <t>น***ำรงศักดิ์ จ***ร์วรจักร</t>
  </si>
  <si>
    <t>10/03/2025 10:23</t>
  </si>
  <si>
    <t>THT15011KMZKF8Z</t>
  </si>
  <si>
    <t>10/03/2025 10:22</t>
  </si>
  <si>
    <t>EVA78</t>
  </si>
  <si>
    <t>ม***วาระโก</t>
  </si>
  <si>
    <t>10/03/2025 10:21</t>
  </si>
  <si>
    <t>THT33011KMZH70Z</t>
  </si>
  <si>
    <t>EVA77</t>
  </si>
  <si>
    <t>THT41081KMZWG2Z</t>
  </si>
  <si>
    <t>EVA76</t>
  </si>
  <si>
    <t>10/03/2025 10:20</t>
  </si>
  <si>
    <t>755881745463</t>
  </si>
  <si>
    <t>EVA75</t>
  </si>
  <si>
    <t>น***รณ์</t>
  </si>
  <si>
    <t>10/03/2025 10:14</t>
  </si>
  <si>
    <t>THT01221KM6F49Z</t>
  </si>
  <si>
    <t>EVA74</t>
  </si>
  <si>
    <t>10/03/2025 10:10</t>
  </si>
  <si>
    <t>755802054431</t>
  </si>
  <si>
    <t>EVA73</t>
  </si>
  <si>
    <t>ว*** น***ย</t>
  </si>
  <si>
    <t>10/03/2025 09:54</t>
  </si>
  <si>
    <t>THT71031KN05T4Z</t>
  </si>
  <si>
    <t>EVA72</t>
  </si>
  <si>
    <t>น*** จ***ทิพย์ ณ***าวลีย์</t>
  </si>
  <si>
    <t>THT03031KM6TJ7Z</t>
  </si>
  <si>
    <t>EVA71</t>
  </si>
  <si>
    <t>ส******ู</t>
  </si>
  <si>
    <t>******นโคกสะอาด, ตำบลหนองแวง, อำเภอน้ำโสม ตำบลหนองแวง อำเภอน้ำโสม จังหวัดอุดรธานี 41210</t>
  </si>
  <si>
    <t>10/03/2025 10:19</t>
  </si>
  <si>
    <t>TH250172878321B</t>
  </si>
  <si>
    <t>10/03/2025 09:48</t>
  </si>
  <si>
    <t>EVA70</t>
  </si>
  <si>
    <t>นวพรรณโพธิวัฒน์โสภา</t>
  </si>
  <si>
    <t>271/2ซอย3
ลาดพร้าว101
แขวงคลองเจ้าคุณสิงห์
เขตวังทองหลาง
กทม 10310</t>
  </si>
  <si>
    <t>0804689831</t>
  </si>
  <si>
    <t>10/03/2025 09:46</t>
  </si>
  <si>
    <t>JA180674718TH</t>
  </si>
  <si>
    <t>EVA69</t>
  </si>
  <si>
    <t>ศ***สรา แ***ู</t>
  </si>
  <si>
    <t>10/03/2025 09:33</t>
  </si>
  <si>
    <t>THT15051KMYZ96Z</t>
  </si>
  <si>
    <t>EVA68</t>
  </si>
  <si>
    <t>******หวัดปัตตานี 94150 เบอร์โทร0610541305 ตำบลยามู อำเภอยะหริ่ง จังหวัดปัตตานี 94150</t>
  </si>
  <si>
    <t>94150</t>
  </si>
  <si>
    <t>10/03/2025 09:51</t>
  </si>
  <si>
    <t>TH253225895348Q</t>
  </si>
  <si>
    <t>10/03/2025 09:21</t>
  </si>
  <si>
    <t>EVA67</t>
  </si>
  <si>
    <t>10/03/2025 08:59</t>
  </si>
  <si>
    <t>THT70011KM76X3Z</t>
  </si>
  <si>
    <t>EVA66</t>
  </si>
  <si>
    <t>นางพิศมัย การเพียร</t>
  </si>
  <si>
    <t>9 หมู่ 5 บ้านเสมาทอง ต.หนองแจ้งใหญ่ อ.บัวใหญ่ จ.นครราชสีมา 30120</t>
  </si>
  <si>
    <t>0933980104</t>
  </si>
  <si>
    <t>10/03/2025 08:34</t>
  </si>
  <si>
    <t>JB194222117TH</t>
  </si>
  <si>
    <t>10/03/2025 08:38</t>
  </si>
  <si>
    <t>EVA65</t>
  </si>
  <si>
    <t>นาย  ทองจันทร์  พิชะนะชน</t>
  </si>
  <si>
    <t>บ้านเลขที่ 6  หมู่ 12  บ้านป่าตอง  ต.โนนทองหลาง อ.บัวใหญ่จ. นครราชสีมา 
0934846162 30120</t>
  </si>
  <si>
    <t>0934846162</t>
  </si>
  <si>
    <t>JB194222125TH</t>
  </si>
  <si>
    <t>10/03/2025 08:36</t>
  </si>
  <si>
    <t>EVA64</t>
  </si>
  <si>
    <t>มีนาศิณี เจริญ</t>
  </si>
  <si>
    <t>122/64 ซอยรามอินทรา60 หมู่บ้านชื่นกมลนิเวศน์5
รามอินทรา
คันนายาว
กทม.
Thailand 10230</t>
  </si>
  <si>
    <t>66819884980</t>
  </si>
  <si>
    <t>10/03/2025 08:35</t>
  </si>
  <si>
    <t>JA180674721TH</t>
  </si>
  <si>
    <t>EVA63</t>
  </si>
  <si>
    <t>คุณบุญคุ้ม สายเสมา</t>
  </si>
  <si>
    <t>92 หมู่2 ตำบลสันทรายงาม 
อำเภอเทิง จังหวัดเชียงราย  57160</t>
  </si>
  <si>
    <t>57160</t>
  </si>
  <si>
    <t>0871043559</t>
  </si>
  <si>
    <t>10/03/2025 03:26</t>
  </si>
  <si>
    <t>JB194222134TH</t>
  </si>
  <si>
    <t>10/03/2025 08:24</t>
  </si>
  <si>
    <t>EVA62</t>
  </si>
  <si>
    <t>(พัต)</t>
  </si>
  <si>
    <t>ส่ง ร้านกาแฟนายูง (ท่าอากาศยานร้อยเอ็ด)
 เลขที่ 135 หมู่ที่ 2 ตำบล มะอึ อำเภอ ธวัชบุรี  จังหวัดร้อยเอ็ด 45170</t>
  </si>
  <si>
    <t>45170</t>
  </si>
  <si>
    <t>0610268088</t>
  </si>
  <si>
    <t>09/03/2025 17:35</t>
  </si>
  <si>
    <t>JB194222148TH</t>
  </si>
  <si>
    <t>10/03/2025 08:19</t>
  </si>
  <si>
    <t>EVA61</t>
  </si>
  <si>
    <t xml:space="preserve"> อาจารย์ขวัญตา  เรืองเนตร</t>
  </si>
  <si>
    <t xml:space="preserve">   375  โรงเรียนคุระบุรีชัยพัฒนาพิทยาคม   ต.คุระ  อ.คุระบุรี   จ.พังงา  82150</t>
  </si>
  <si>
    <t>82150</t>
  </si>
  <si>
    <t>0840605693</t>
  </si>
  <si>
    <t>09/03/2025 17:07</t>
  </si>
  <si>
    <t>JB194222179TH</t>
  </si>
  <si>
    <t>10/03/2025 08:16</t>
  </si>
  <si>
    <t>EVA60</t>
  </si>
  <si>
    <t>10/03/2025 18:46</t>
  </si>
  <si>
    <t>JB194222182TH</t>
  </si>
  <si>
    <t>10/03/2025 08:14</t>
  </si>
  <si>
    <t>EVA59</t>
  </si>
  <si>
    <t>จิราพร สำราญรัตน์</t>
  </si>
  <si>
    <t>ที่อยู่
32/4 หมู่1 ชุมชนวัดพิชัย ถ.เสรีไทย แขวงคลองกุ่ม เขตบึงกุ่ม กทม. 10240</t>
  </si>
  <si>
    <t>0875118613</t>
  </si>
  <si>
    <t>10/03/2025 08:11</t>
  </si>
  <si>
    <t>JA180674749TH</t>
  </si>
  <si>
    <t>10/03/2025 08:10</t>
  </si>
  <si>
    <t>EVA58</t>
  </si>
  <si>
    <t>พัชนี หมายหาทรัพย์</t>
  </si>
  <si>
    <t>13หมู่5บ้านแหลมทองหลาง
ต.แหลมงอบ
อ.แหลมงอบ
จ.ตราด
23120
0814599309 23120</t>
  </si>
  <si>
    <t>23120</t>
  </si>
  <si>
    <t>0814599309</t>
  </si>
  <si>
    <t>10/03/2025 08:06</t>
  </si>
  <si>
    <t>JA180674752TH</t>
  </si>
  <si>
    <t>10/03/2025 08:05</t>
  </si>
  <si>
    <t>EVA57</t>
  </si>
  <si>
    <t>เ****า</t>
  </si>
  <si>
    <t>****** แยกซอย 3 แขวง บางมด เขตทุ่งคร แขวงบางมด เขตทุ่งครุ จังหวัดกรุงเทพมหานคร 10140</t>
  </si>
  <si>
    <t>10/03/2025 07:40</t>
  </si>
  <si>
    <t>TH254229178367A</t>
  </si>
  <si>
    <t>10/03/2025 07:11</t>
  </si>
  <si>
    <t>EVA56</t>
  </si>
  <si>
    <t>10/03/2025 06:25</t>
  </si>
  <si>
    <t>LEXDO0129884572</t>
  </si>
  <si>
    <t>EVA55</t>
  </si>
  <si>
    <t>ว******ี</t>
  </si>
  <si>
    <t>****** 1 ตำบลแม่ปะ อำเภอแม่สอด จังหวัดตาก 63110</t>
  </si>
  <si>
    <t>63110</t>
  </si>
  <si>
    <t>10/03/2025 05:02</t>
  </si>
  <si>
    <t>TH252367575023X</t>
  </si>
  <si>
    <t>10/03/2025 04:32</t>
  </si>
  <si>
    <t>EVA53</t>
  </si>
  <si>
    <t>ลิ้นจี่ อินทิม</t>
  </si>
  <si>
    <t>83/1หมู่11 · หนองกระเจา/ Nong Krachao
ชุมแสง/ Chum Saengนครสวรรค์/ Nakhon Sawan
60120</t>
  </si>
  <si>
    <t>60120</t>
  </si>
  <si>
    <t>660800626973</t>
  </si>
  <si>
    <t>10/03/2025 00:54</t>
  </si>
  <si>
    <t>TH56036YN8GF1G</t>
  </si>
  <si>
    <t>EVA51</t>
  </si>
  <si>
    <t>10/03/2025 00:22</t>
  </si>
  <si>
    <t>TH14016YNUSE7I</t>
  </si>
  <si>
    <t>EVA50</t>
  </si>
  <si>
    <t>10/03/2025 00:21</t>
  </si>
  <si>
    <t>TH14016YNV1R8I</t>
  </si>
  <si>
    <t>EVA49</t>
  </si>
  <si>
    <t>10/03/2025 00:13</t>
  </si>
  <si>
    <t>LEXDO0129888398</t>
  </si>
  <si>
    <t>EVA48</t>
  </si>
  <si>
    <t>******ทับคล้อ ตำบลทับคล้อ อำเภอทับคล้อ จังหวัดพิจิตร 66150</t>
  </si>
  <si>
    <t>10/03/2025 05:48</t>
  </si>
  <si>
    <t>TH253524703718I</t>
  </si>
  <si>
    <t>10/03/2025 00:07</t>
  </si>
  <si>
    <t>EVC78</t>
  </si>
  <si>
    <t>11/03/2025 22:31</t>
  </si>
  <si>
    <t>THT67011KRZHE3Z</t>
  </si>
  <si>
    <t>EVC77</t>
  </si>
  <si>
    <t>ฐ***ร ด***ขำ</t>
  </si>
  <si>
    <t>11/03/2025 22:09</t>
  </si>
  <si>
    <t>EVC76</t>
  </si>
  <si>
    <t>11/03/2025 22:13</t>
  </si>
  <si>
    <t>TH69016YYK3Y8D</t>
  </si>
  <si>
    <t>11/03/2025 21:43</t>
  </si>
  <si>
    <t>EVC75</t>
  </si>
  <si>
    <t>บุญญารัศมิ์  ถิรศักดิ์ธนา</t>
  </si>
  <si>
    <t>228  ซอยอ่อนนุช 17 แยก16
สวนหลวง/ Suan Luangกรุงเทพมหานคร/ Bangkok
10250</t>
  </si>
  <si>
    <t>660988566698</t>
  </si>
  <si>
    <t>11/03/2025 21:36</t>
  </si>
  <si>
    <t>LEXPU0467705846</t>
  </si>
  <si>
    <t>EVC73</t>
  </si>
  <si>
    <t>ส***นตนากองแป้น</t>
  </si>
  <si>
    <t>11/03/2025 20:53</t>
  </si>
  <si>
    <t>THT03031KSWGE8Z</t>
  </si>
  <si>
    <t>EVC72</t>
  </si>
  <si>
    <t>วรรณศรี  จันทรเสนา</t>
  </si>
  <si>
    <t>สำนักงานสาธารณสุขจังหวัดอำนาจเจริญ, 366 ถนน ชายางกูร กลุ่มงานส่งเสริมสุขภาพ · โนนหนามแท่ง/ Non Nam Thaeng
เมืองอำนาจเจริญ/ Mueang Amnat Charoenอำนาจเจริญ/ Amnat Charoen
37000</t>
  </si>
  <si>
    <t>660918359712</t>
  </si>
  <si>
    <t>11/03/2025 20:46</t>
  </si>
  <si>
    <t>TH34016YYAKC8M</t>
  </si>
  <si>
    <t>EVC71</t>
  </si>
  <si>
    <t>นางจำเนียร  ศรีเสริฐ</t>
  </si>
  <si>
    <t>34 หมู่ 5 ตำบลหนองรี
บ่อพลอย/ Bo Phloiกาญจนบุรี/ Kanchanaburi
71220</t>
  </si>
  <si>
    <t>71220</t>
  </si>
  <si>
    <t>660924668959</t>
  </si>
  <si>
    <t>11/03/2025 20:37</t>
  </si>
  <si>
    <t>TH13066YY8U17E</t>
  </si>
  <si>
    <t>EVC70</t>
  </si>
  <si>
    <t>พวงพร  เสี้ยวทอง</t>
  </si>
  <si>
    <t>กลุ่มงานส่งเสริมสุขภาพ สำนักงานสาธารณสุขจังหวัดยโสธร
เมืองยโสธร/ Mueang Yasothonยโสธร/ Yasothon
35000</t>
  </si>
  <si>
    <t>660981954530</t>
  </si>
  <si>
    <t>11/03/2025 20:18</t>
  </si>
  <si>
    <t>LEXPU0467706528</t>
  </si>
  <si>
    <t>EVC69</t>
  </si>
  <si>
    <t>ปรียานุช</t>
  </si>
  <si>
    <t>37 ม.7 ซ.พรุเตียว ปากทางเข้าซอยมีศูนย์ ตรอ. สีชมพู ต.นาเหรง อ.นบพิตำ จ.นครศรีธรรมราช 80160 · นาเหรง/ Na Reng
นบพิตำ/ Nopphitamนครศรีธรรมราช/ Nakhon Si Thammarat
80160</t>
  </si>
  <si>
    <t>660874172622</t>
  </si>
  <si>
    <t>11/03/2025 20:11</t>
  </si>
  <si>
    <t>TH64216YY8QF2D</t>
  </si>
  <si>
    <t>11/03/2025 20:10</t>
  </si>
  <si>
    <t>EVC68</t>
  </si>
  <si>
    <t>จุฑามาศ ธานีแก้ว</t>
  </si>
  <si>
    <t>(หน้าวัดจันทร์นิรมิตร) 43/2 ม.7 ต.ศาลาแดง · ศาลาแดง/ Sala Daeng
เมืองอ่างทอง/ Mueang Ang Thongอ่างทอง/ Ang Thong
14000</t>
  </si>
  <si>
    <t>660920191952</t>
  </si>
  <si>
    <t>11/03/2025 20:04</t>
  </si>
  <si>
    <t>LEXPU0467727324</t>
  </si>
  <si>
    <t>11/03/2025 20:03</t>
  </si>
  <si>
    <t>EVC67</t>
  </si>
  <si>
    <t>น***าวธนิษฐา  ว***ทธะยา</t>
  </si>
  <si>
    <t>11/03/2025 19:37</t>
  </si>
  <si>
    <t>THT31161KT1GG8Z</t>
  </si>
  <si>
    <t>EVC66</t>
  </si>
  <si>
    <t>ำยนำ กสสก</t>
  </si>
  <si>
    <t>ชุมชนร่มเย็น 28//4999999ซอยยย 2/17 ดนนดสด 8388838839 · คูคต/ Khu Khot
ลำลูกกา/ Lam Luk Kaปทุมธานี/ Pathum Thani
12130</t>
  </si>
  <si>
    <t>660953535504</t>
  </si>
  <si>
    <t>11/03/2025 19:21</t>
  </si>
  <si>
    <t>LEXPU0467705882</t>
  </si>
  <si>
    <t>EVC64</t>
  </si>
  <si>
    <t>น****ี</t>
  </si>
  <si>
    <t>******หม่ ซอย 4/5 ตำบลแม่สาย อำเภอแม่สาย จังหวัดเชียงราย 57130</t>
  </si>
  <si>
    <t>11/03/2025 18:44</t>
  </si>
  <si>
    <t>TH54096YY4Z75A</t>
  </si>
  <si>
    <t>11/03/2025 18:43</t>
  </si>
  <si>
    <t>EVC63</t>
  </si>
  <si>
    <t>11/03/2025 18:38</t>
  </si>
  <si>
    <t>THT05111KSQQF4Z</t>
  </si>
  <si>
    <t>EVC62</t>
  </si>
  <si>
    <t>ส***รษา ถ***งินศิริ</t>
  </si>
  <si>
    <t>11/03/2025 18:21</t>
  </si>
  <si>
    <t>THT22071KSVK96Z</t>
  </si>
  <si>
    <t>11/03/2025 18:22</t>
  </si>
  <si>
    <t>EVC61</t>
  </si>
  <si>
    <t>ศ***ิ์สิทธิ์​ เ***งามดี</t>
  </si>
  <si>
    <t>11/03/2025 18:18</t>
  </si>
  <si>
    <t>THT01101KSPWM6Z</t>
  </si>
  <si>
    <t>EVC60</t>
  </si>
  <si>
    <t>11/03/2025 17:49</t>
  </si>
  <si>
    <t>TH251377790907Q</t>
  </si>
  <si>
    <t>EVC58</t>
  </si>
  <si>
    <t>11/03/2025 17:39</t>
  </si>
  <si>
    <t>11/03/2025 17:42</t>
  </si>
  <si>
    <t>EVC57</t>
  </si>
  <si>
    <t>นิภาพร ยาหยี</t>
  </si>
  <si>
    <t>126/5 ม.16 ถ.มะลิวัลย์ ต.ในเมือง อ.เมือง จ.ขอนแก่น 40000
เมืองขอนแก่น/ Mueang Khon Kaenขอนแก่น/ Khon Kaen
40000</t>
  </si>
  <si>
    <t>660898612150</t>
  </si>
  <si>
    <t>11/03/2025 17:36</t>
  </si>
  <si>
    <t>LEXPU0467683294</t>
  </si>
  <si>
    <t>EVC56</t>
  </si>
  <si>
    <t>อาโต๋</t>
  </si>
  <si>
    <t>ส่ง 195/1 ม.7 · หนองโพ/ Nong Pho
ตาคลี/ Takhliนครสวรรค์/ Nakhon Sawan
60140</t>
  </si>
  <si>
    <t>60140</t>
  </si>
  <si>
    <t>660643109295</t>
  </si>
  <si>
    <t>11/03/2025 17:15</t>
  </si>
  <si>
    <t>LEXPU0467682055</t>
  </si>
  <si>
    <t>EVC55</t>
  </si>
  <si>
    <t>น***ัญญ์ฐิตา จ***ชควิสิทธิ์</t>
  </si>
  <si>
    <t>11/03/2025 17:14</t>
  </si>
  <si>
    <t>THT16021KRXDC1Z</t>
  </si>
  <si>
    <t>EVC54</t>
  </si>
  <si>
    <t>11/03/2025 16:50</t>
  </si>
  <si>
    <t>LEXPU0467704388</t>
  </si>
  <si>
    <t>EVC53</t>
  </si>
  <si>
    <t>ห**   ค***ม่วง</t>
  </si>
  <si>
    <t>11/03/2025 16:29</t>
  </si>
  <si>
    <t>THT01081KRYHW7Z</t>
  </si>
  <si>
    <t>EVC52</t>
  </si>
  <si>
    <t>บริษัท  ils 71 ม.3  ต.บ้านใหม่ อ.ปากเกร็ด จ.นนทบุรี 11120</t>
  </si>
  <si>
    <t>11/03/2025 16:28</t>
  </si>
  <si>
    <t>JA181162785TH</t>
  </si>
  <si>
    <t>EVC51</t>
  </si>
  <si>
    <t>ภ***สุดา  ส***์เห</t>
  </si>
  <si>
    <t>11/03/2025 16:23</t>
  </si>
  <si>
    <t>THT47011KRX4S7Z</t>
  </si>
  <si>
    <t>11/03/2025 16:26</t>
  </si>
  <si>
    <t>EVC50</t>
  </si>
  <si>
    <t>ชื่อร่มเกล้า บัวสด</t>
  </si>
  <si>
    <t>ที่อยู่ 41/4ม.1 ถ.นาสร้าง-นาขุม ต.นครปฐม อ.เมือง จ.นครปฐม73000 73000</t>
  </si>
  <si>
    <t>0901458008</t>
  </si>
  <si>
    <t>11/03/2025 16:05</t>
  </si>
  <si>
    <t>JB194430790TH</t>
  </si>
  <si>
    <t>11/03/2025 16:17</t>
  </si>
  <si>
    <t>EVC49</t>
  </si>
  <si>
    <t>ม*** ม***วหวาน</t>
  </si>
  <si>
    <t>11/03/2025 16:04</t>
  </si>
  <si>
    <t>THT05141KRXSD7Z</t>
  </si>
  <si>
    <t>EVC48</t>
  </si>
  <si>
    <t>11/03/2025 15:55</t>
  </si>
  <si>
    <t>THT19051KRVJ21Z</t>
  </si>
  <si>
    <t>11/03/2025 15:54</t>
  </si>
  <si>
    <t>EVC47</t>
  </si>
  <si>
    <t>11/03/2025 15:52</t>
  </si>
  <si>
    <t>EVC46</t>
  </si>
  <si>
    <t>11/03/2025 15:51</t>
  </si>
  <si>
    <t>LEXPU0467695493</t>
  </si>
  <si>
    <t>EVC45</t>
  </si>
  <si>
    <t>11/03/2025 15:49</t>
  </si>
  <si>
    <t>THT01371KRW017Z</t>
  </si>
  <si>
    <t>EVC44</t>
  </si>
  <si>
    <t>ด***นี  ม***ชัย</t>
  </si>
  <si>
    <t>11/03/2025 15:42</t>
  </si>
  <si>
    <t>THT01181KRWBW9Z</t>
  </si>
  <si>
    <t>EVC43</t>
  </si>
  <si>
    <t>คุณยายก้อน หาคำบุตร</t>
  </si>
  <si>
    <t>87หมู่1ต.แสนสุข
อ.วารินชำราบจ.อุบลราชธานี 
 34190</t>
  </si>
  <si>
    <t>0660758785</t>
  </si>
  <si>
    <t>11/03/2025 15:16</t>
  </si>
  <si>
    <t>JB194430809TH</t>
  </si>
  <si>
    <t>11/03/2025 15:18</t>
  </si>
  <si>
    <t>EVC42</t>
  </si>
  <si>
    <t>ป***ี เ***ล้าย</t>
  </si>
  <si>
    <t>THT15071KRUUN7Z</t>
  </si>
  <si>
    <t>EVC41</t>
  </si>
  <si>
    <t>THT15071KSNP06Z</t>
  </si>
  <si>
    <t>EVC40</t>
  </si>
  <si>
    <t>ส***พร   ช***ระภา</t>
  </si>
  <si>
    <t>EVC39</t>
  </si>
  <si>
    <t>11/03/2025 15:14</t>
  </si>
  <si>
    <t>THT15071KRVDK9Z</t>
  </si>
  <si>
    <t>EVC38</t>
  </si>
  <si>
    <t>11/03/2025 15:13</t>
  </si>
  <si>
    <t>THT15071KSNF30Z</t>
  </si>
  <si>
    <t>EVC37</t>
  </si>
  <si>
    <t>ว***ญาณ์  ซ***สัตย์</t>
  </si>
  <si>
    <t>11/03/2025 15:12</t>
  </si>
  <si>
    <t>EVC36</t>
  </si>
  <si>
    <t>ร***บุหงาตานี - ม**</t>
  </si>
  <si>
    <t>11/03/2025 15:09</t>
  </si>
  <si>
    <t>THT54011KRY1B5Z</t>
  </si>
  <si>
    <t>EVC35</t>
  </si>
  <si>
    <t>11/03/2025 15:07</t>
  </si>
  <si>
    <t>EVC33</t>
  </si>
  <si>
    <t>นางกรรณิการ์   โชติพูล</t>
  </si>
  <si>
    <t>โรงเรียนสามขาสว่างวิทย์
ต.สามขา  อ.กุฉินารายณ์
จ.กาฬสินธุ์ 46110</t>
  </si>
  <si>
    <t>46110</t>
  </si>
  <si>
    <t>0811835009</t>
  </si>
  <si>
    <t>11/03/2025 15:04</t>
  </si>
  <si>
    <t>JA181162794TH</t>
  </si>
  <si>
    <t>11/03/2025 15:03</t>
  </si>
  <si>
    <t>EVC32</t>
  </si>
  <si>
    <t>11/03/2025 15:02</t>
  </si>
  <si>
    <t>THT71011KRZ0Z9Z</t>
  </si>
  <si>
    <t>EVC29</t>
  </si>
  <si>
    <t>มยุรี สักทอง</t>
  </si>
  <si>
    <t>422 หมู่ 5 ต.เมือง
อ.เมือง จ.เลย 42000</t>
  </si>
  <si>
    <t>0818718967</t>
  </si>
  <si>
    <t>JA181162803TH</t>
  </si>
  <si>
    <t>11/03/2025 14:59</t>
  </si>
  <si>
    <t>EVC28</t>
  </si>
  <si>
    <t>ฐ***า ป***าวงค์</t>
  </si>
  <si>
    <t>11/03/2025 14:57</t>
  </si>
  <si>
    <t>คอนเฟล็กคาราเมล หอม หวาน กรุบกรอบ 1 กระปุก (ค่าเริ่มต้น)</t>
  </si>
  <si>
    <t>EVC27</t>
  </si>
  <si>
    <t>11/03/2025 14:53</t>
  </si>
  <si>
    <t>EVC26</t>
  </si>
  <si>
    <t xml:space="preserve">ว***า ก***นสุคนธ์ </t>
  </si>
  <si>
    <t>THT16011KRVMZ9Z</t>
  </si>
  <si>
    <t>11/03/2025 14:52</t>
  </si>
  <si>
    <t>EVC25</t>
  </si>
  <si>
    <t>ว***รา ล***นี</t>
  </si>
  <si>
    <t>THT42011KSQH80Z</t>
  </si>
  <si>
    <t>EVC24</t>
  </si>
  <si>
    <t>แ***อย</t>
  </si>
  <si>
    <t>11/03/2025 14:51</t>
  </si>
  <si>
    <t>THT67031KRXEC9Z</t>
  </si>
  <si>
    <t>EVC23</t>
  </si>
  <si>
    <t>11/03/2025 14:49</t>
  </si>
  <si>
    <t>THT05061KSWKV0Z</t>
  </si>
  <si>
    <t>EVC22</t>
  </si>
  <si>
    <t>******โพธิ์ศรี, ตำบล โนนเพ็ก, อำเภอพยุห์ ตำบลโนนเพ็ก อำเภอพยุห์ จังหวัดศรีสะเกษ 33230</t>
  </si>
  <si>
    <t>33230</t>
  </si>
  <si>
    <t>TH30196YYK996D</t>
  </si>
  <si>
    <t>11/03/2025 14:48</t>
  </si>
  <si>
    <t>EVC21</t>
  </si>
  <si>
    <t>THT05061KS8295Z</t>
  </si>
  <si>
    <t>EVC20</t>
  </si>
  <si>
    <t>น** บ***า พ***ัญญา</t>
  </si>
  <si>
    <t>Tak</t>
  </si>
  <si>
    <t>THT59021KSWZR0Z</t>
  </si>
  <si>
    <t>11/03/2025 14:47</t>
  </si>
  <si>
    <t>EVC19</t>
  </si>
  <si>
    <t>ก***กร    ไ***ะโทก</t>
  </si>
  <si>
    <t>11/03/2025 14:42</t>
  </si>
  <si>
    <t>THT01051KSR2D8Z</t>
  </si>
  <si>
    <t>EVC17</t>
  </si>
  <si>
    <t>ส***ด ใ***ญ</t>
  </si>
  <si>
    <t>11/03/2025 14:38</t>
  </si>
  <si>
    <t>THT16011KSQYX4Z</t>
  </si>
  <si>
    <t>EVC16</t>
  </si>
  <si>
    <t>จ***ร์เพ็ญ แ***้อ</t>
  </si>
  <si>
    <t>11/03/2025 14:35</t>
  </si>
  <si>
    <t>EVC15</t>
  </si>
  <si>
    <t>k**</t>
  </si>
  <si>
    <t>11/03/2025 14:28</t>
  </si>
  <si>
    <t>THT03011KRWSK5Z</t>
  </si>
  <si>
    <t>EVC14</t>
  </si>
  <si>
    <t>พ***ิ๊ก</t>
  </si>
  <si>
    <t>11/03/2025 14:27</t>
  </si>
  <si>
    <t>THT57041KRWX69Z</t>
  </si>
  <si>
    <t>EVC13</t>
  </si>
  <si>
    <t>ส***กุลพล ร***ักษ์</t>
  </si>
  <si>
    <t>11/03/2025 14:24</t>
  </si>
  <si>
    <t>THT73061KSP9Y8Z</t>
  </si>
  <si>
    <t>11/03/2025 14:26</t>
  </si>
  <si>
    <t>EVC12</t>
  </si>
  <si>
    <t>11/03/2025 14:20</t>
  </si>
  <si>
    <t>EVC11</t>
  </si>
  <si>
    <t>11/03/2025 14:18</t>
  </si>
  <si>
    <t>THT01371KRZMB7Z</t>
  </si>
  <si>
    <t>EVC10</t>
  </si>
  <si>
    <t>ว***า</t>
  </si>
  <si>
    <t>11/03/2025 14:08</t>
  </si>
  <si>
    <t>THT02061KSSWG6Z</t>
  </si>
  <si>
    <t>11/03/2025 14:19</t>
  </si>
  <si>
    <t>EVC9</t>
  </si>
  <si>
    <t>11/03/2025 14:04</t>
  </si>
  <si>
    <t>THT01371KSSSK2Z</t>
  </si>
  <si>
    <t>11/03/2025 14:09</t>
  </si>
  <si>
    <t>EVC7</t>
  </si>
  <si>
    <t>******มบ่อจระเข้หมู่ที่ 11, ตำบล ขุนโขน, อำเภอพระพุทธบาท ตำบลขุนโขลน อำเภอพระพุทธบาท จังหวัดสระบุรี 18120</t>
  </si>
  <si>
    <t>18120</t>
  </si>
  <si>
    <t>11/03/2025 14:21</t>
  </si>
  <si>
    <t>TH255015696314T</t>
  </si>
  <si>
    <t>11/03/2025 13:49</t>
  </si>
  <si>
    <t>EVC6</t>
  </si>
  <si>
    <t>บ***ู ป***ฤติธรรม</t>
  </si>
  <si>
    <t>11/03/2025 13:48</t>
  </si>
  <si>
    <t>EVC5</t>
  </si>
  <si>
    <t>น***วรรณ  ค***อ๋อง</t>
  </si>
  <si>
    <t>11/03/2025 13:41</t>
  </si>
  <si>
    <t>EVC4</t>
  </si>
  <si>
    <t>******จ.ราชบุรี 70150 ตำบลเบิกไพร อำเภอจอมบึง จังหวัดราชบุรี 70150</t>
  </si>
  <si>
    <t>11/03/2025 14:13</t>
  </si>
  <si>
    <t>TH257211139159O</t>
  </si>
  <si>
    <t>11/03/2025 13:36</t>
  </si>
  <si>
    <t>EVC3</t>
  </si>
  <si>
    <t>11/03/2025 13:29</t>
  </si>
  <si>
    <t>EVC2</t>
  </si>
  <si>
    <t>ณ******ง</t>
  </si>
  <si>
    <t>******เหนือเมือง อำเภอเมืองร้อยเอ็ด จังหวัดร้อยเอ็ด 45000</t>
  </si>
  <si>
    <t>45000</t>
  </si>
  <si>
    <t>11/03/2025 13:28</t>
  </si>
  <si>
    <t>TH255941176669G</t>
  </si>
  <si>
    <t>11/03/2025 13:27</t>
  </si>
  <si>
    <t>EVC0</t>
  </si>
  <si>
    <t>วุทธพงษ์ ปริญญาพรกุล</t>
  </si>
  <si>
    <t>ซ.สุขสวัสดิ์ 51/3 ถ.สุขสวัสดิ์ 88/2 หมู่4 ปั๊มบางจาก(ร้านกาแฟอินทนิล)
พระประแดง/ Phra Pradaengสมุทรปราการ/ Samut Prakan
10130</t>
  </si>
  <si>
    <t>660817552297</t>
  </si>
  <si>
    <t>11/03/2025 13:08</t>
  </si>
  <si>
    <t>LEXPU0467676482</t>
  </si>
  <si>
    <t>EVB99</t>
  </si>
  <si>
    <t>ว***น    ม***ดี</t>
  </si>
  <si>
    <t>11/03/2025 13:05</t>
  </si>
  <si>
    <t>THT63061KS2UX9Z</t>
  </si>
  <si>
    <t>EVB98</t>
  </si>
  <si>
    <t>วราพร เสมอใจ</t>
  </si>
  <si>
    <t>แฟลตทหารเรือสุขสวัสดิ์ 26 ตึก14 ห้อง 961/16  ตึก14 · บางปะกอก/ Bang Pa Kok
ราษฎร์บูรณะ/ Rat Buranaกรุงเทพมหานคร/ Bangkok
10140</t>
  </si>
  <si>
    <t>660823042870</t>
  </si>
  <si>
    <t>11/03/2025 13:04</t>
  </si>
  <si>
    <t>LEXDO0130046218</t>
  </si>
  <si>
    <t>EVB97</t>
  </si>
  <si>
    <t>11/03/2025 12:36</t>
  </si>
  <si>
    <t>LEXPU0467547038</t>
  </si>
  <si>
    <t>EVB96</t>
  </si>
  <si>
    <t>ชนิกร จันละคร โหน่ง</t>
  </si>
  <si>
    <t>บ้านโคกกลาง ต.คำแมด อ.ซำสูง จ.ขอนแก่น 177หมู่3 · คำแมด/ Kham Maet
ชำสูง/ Sam Sungขอนแก่น/ Khon Kaen
40170</t>
  </si>
  <si>
    <t>660980675773</t>
  </si>
  <si>
    <t>11/03/2025 12:18</t>
  </si>
  <si>
    <t>EVB95</t>
  </si>
  <si>
    <t>TH37216YV3VH9B</t>
  </si>
  <si>
    <t>EVB93</t>
  </si>
  <si>
    <t>ด***ิพย์ ท***า</t>
  </si>
  <si>
    <t>11/03/2025 12:02</t>
  </si>
  <si>
    <t>THT01031KPZM71Z</t>
  </si>
  <si>
    <t>EVB92</t>
  </si>
  <si>
    <t>กุ้งนาง</t>
  </si>
  <si>
    <t>73773/8ม.1 · ตะลุโบะ/ Talubo
เมืองปัตตานี/ Mueang Pattaniปัตตานี/ Pattani
94000</t>
  </si>
  <si>
    <t>660976365494</t>
  </si>
  <si>
    <t>11/03/2025 12:00</t>
  </si>
  <si>
    <t>TH75016YV4449D</t>
  </si>
  <si>
    <t>EVB91</t>
  </si>
  <si>
    <t>m**</t>
  </si>
  <si>
    <t>11/03/2025 11:47</t>
  </si>
  <si>
    <t>755837910730</t>
  </si>
  <si>
    <t>EVB90</t>
  </si>
  <si>
    <t>น***าวรรณ ว***ษวิสัย</t>
  </si>
  <si>
    <t>11/03/2025 11:33</t>
  </si>
  <si>
    <t>THT15011KQTGN0Z</t>
  </si>
  <si>
    <t>11/03/2025 11:34</t>
  </si>
  <si>
    <t>EVB89</t>
  </si>
  <si>
    <t>11/03/2025 11:07</t>
  </si>
  <si>
    <t>ไม่เอาแซนวิชค่ะของแถม ของเป็นเค้กเบาหวิวฝอยทองค่ะ สั่งให้ลูกค่ะ</t>
  </si>
  <si>
    <t>THT44021KQZS02Z</t>
  </si>
  <si>
    <t>EVB88</t>
  </si>
  <si>
    <t>T*** T***</t>
  </si>
  <si>
    <t>11/03/2025 11:04</t>
  </si>
  <si>
    <t>THT02011KQ5NS3Z</t>
  </si>
  <si>
    <t>EVB87</t>
  </si>
  <si>
    <t>ม***ร     ด***วงค์</t>
  </si>
  <si>
    <t>11/03/2025 11:03</t>
  </si>
  <si>
    <t>THT22031KQ5JK1Z</t>
  </si>
  <si>
    <t>EVB86</t>
  </si>
  <si>
    <t>THT16011KQ5KQ9Z</t>
  </si>
  <si>
    <t>EVB85</t>
  </si>
  <si>
    <t>11/03/2025 11:02</t>
  </si>
  <si>
    <t>THT16021KQT736Z</t>
  </si>
  <si>
    <t>11/03/2025 11:01</t>
  </si>
  <si>
    <t>EVB83</t>
  </si>
  <si>
    <t>น***าววันเพ็ญโฉมสุข</t>
  </si>
  <si>
    <t>11/03/2025 10:52</t>
  </si>
  <si>
    <t>THT14011KPZKF7Z</t>
  </si>
  <si>
    <t>EVB81</t>
  </si>
  <si>
    <t>ค***บญจวรรณ อ***่ำ</t>
  </si>
  <si>
    <t>11/03/2025 10:45</t>
  </si>
  <si>
    <t>THT04031KQ5B65Z</t>
  </si>
  <si>
    <t>EVB80</t>
  </si>
  <si>
    <t>ธ***์ธิชา</t>
  </si>
  <si>
    <t>11/03/2025 10:25</t>
  </si>
  <si>
    <t>THT04031KQZPF6Z</t>
  </si>
  <si>
    <t>EVB79</t>
  </si>
  <si>
    <t>เ***ักษณ์ ป***ี</t>
  </si>
  <si>
    <t>11/03/2025 10:23</t>
  </si>
  <si>
    <t>THT15011KQV4Z2Z</t>
  </si>
  <si>
    <t>EVB78</t>
  </si>
  <si>
    <t>น***ญา แ***ุน</t>
  </si>
  <si>
    <t>11/03/2025 10:22</t>
  </si>
  <si>
    <t>THT54031KPZ3G3Z</t>
  </si>
  <si>
    <t>EVB77</t>
  </si>
  <si>
    <t>ป***มมี่</t>
  </si>
  <si>
    <t>11/03/2025 10:18</t>
  </si>
  <si>
    <t>THT54011KPYD47Z</t>
  </si>
  <si>
    <t>EVB76</t>
  </si>
  <si>
    <t>จ***ภา ฉ***นตร</t>
  </si>
  <si>
    <t>THT05161KPZ8Q5Z</t>
  </si>
  <si>
    <t>EVB75</t>
  </si>
  <si>
    <t>น***าว เ***นภา พ***์เกษ</t>
  </si>
  <si>
    <t>11/03/2025 10:17</t>
  </si>
  <si>
    <t>THT47101KQ50C7Z</t>
  </si>
  <si>
    <t>TH63076YV3M94A</t>
  </si>
  <si>
    <t>EVB74</t>
  </si>
  <si>
    <t>มน กีรติ</t>
  </si>
  <si>
    <t>8/40 มบ.ศรีปทุม หมู่4 ถ.ปทุม-เสนา - · โคกช้าง/ Khok Chang
บางไทร/ Bang Saiพระนครศรีอยุธยา/ Phra Nakhon Si Ayutthaya
13190</t>
  </si>
  <si>
    <t>660864146939</t>
  </si>
  <si>
    <t>11/03/2025 10:14</t>
  </si>
  <si>
    <t>LEXDO0130008084</t>
  </si>
  <si>
    <t>11/03/2025 10:15</t>
  </si>
  <si>
    <t>ศ***ัตน์ ม***วัฒน์</t>
  </si>
  <si>
    <t>755813711730</t>
  </si>
  <si>
    <t>EVB71</t>
  </si>
  <si>
    <t>ค***รพรรณ เ***วกุล</t>
  </si>
  <si>
    <t>11/03/2025 09:48</t>
  </si>
  <si>
    <t>THT02011KQSAM0Z</t>
  </si>
  <si>
    <t>EVB70</t>
  </si>
  <si>
    <t>น** ส***ักดิ์  เ***รชอบ</t>
  </si>
  <si>
    <t>11/03/2025 09:46</t>
  </si>
  <si>
    <t>755808620700</t>
  </si>
  <si>
    <t>EVB69</t>
  </si>
  <si>
    <t>TH251166785266L</t>
  </si>
  <si>
    <t>11/03/2025 09:44</t>
  </si>
  <si>
    <t>EVB68</t>
  </si>
  <si>
    <t>11/03/2025 09:43</t>
  </si>
  <si>
    <t>LEXPU0467531686</t>
  </si>
  <si>
    <t>EVB67</t>
  </si>
  <si>
    <t>พรจิตต์.กราสันเทียะ</t>
  </si>
  <si>
    <t>152/240
พรรฎษาวิล67
ต.อ้อมน้อย
อ.กระทุ่มแบน
จ.สมุทรสาคร 74130</t>
  </si>
  <si>
    <t>0610470379</t>
  </si>
  <si>
    <t>11/03/2025 09:36</t>
  </si>
  <si>
    <t>JB194368806TH</t>
  </si>
  <si>
    <t>EVB66</t>
  </si>
  <si>
    <t>11/03/2025 09:26</t>
  </si>
  <si>
    <t>THT01281KPZAA5Z</t>
  </si>
  <si>
    <t>11/03/2025 09:42</t>
  </si>
  <si>
    <t>EVB65</t>
  </si>
  <si>
    <t>ส***ตร จ***นิจ</t>
  </si>
  <si>
    <t>11/03/2025 09:37</t>
  </si>
  <si>
    <t>THT02061KPYHJ7Z</t>
  </si>
  <si>
    <t>EVB64</t>
  </si>
  <si>
    <t>ธ***พงษ์ ข***ำนิ</t>
  </si>
  <si>
    <t>THT15071KQTCE4Z</t>
  </si>
  <si>
    <t>EVB63</t>
  </si>
  <si>
    <t xml:space="preserve">ศรีนวล เสนีวงศ์ฯ </t>
  </si>
  <si>
    <t>479 มบ ถนอมสุข ถ สวนผัก ซ 50 แขวงฉิมพลี เขตตลิ่งชัน กทม 10170</t>
  </si>
  <si>
    <t>0859228335</t>
  </si>
  <si>
    <t>11/03/2025 09:31</t>
  </si>
  <si>
    <t>JA181026652TH</t>
  </si>
  <si>
    <t>EVB62</t>
  </si>
  <si>
    <t>ว***า ผ***</t>
  </si>
  <si>
    <t>11/03/2025 09:33</t>
  </si>
  <si>
    <t>THT20041KPZ4G9Z</t>
  </si>
  <si>
    <t>11/03/2025 09:29</t>
  </si>
  <si>
    <t>EVB61</t>
  </si>
  <si>
    <t>ขนิษฐา</t>
  </si>
  <si>
    <t>บ้านเลขที่ 10 หมู่ที่ 4 บ้านหัวหนอง ตำบลหนองบัว · หนองบัว/ Nong Bua
อาจสามารถ/ At Samatร้อยเอ็ด/ Roi Et
45160</t>
  </si>
  <si>
    <t>45160</t>
  </si>
  <si>
    <t>660990689070</t>
  </si>
  <si>
    <t>11/03/2025 09:18</t>
  </si>
  <si>
    <t>TH42146YV4CC4H</t>
  </si>
  <si>
    <t>11/03/2025 09:21</t>
  </si>
  <si>
    <t>EVB60</t>
  </si>
  <si>
    <t>******ตำบล พงตึก ตำบลพงตึก อำเภอท่ามะกา จังหวัดกาญจนบุรี 71120</t>
  </si>
  <si>
    <t>11/03/2025 09:08</t>
  </si>
  <si>
    <t>TH254734668706W</t>
  </si>
  <si>
    <t>11/03/2025 09:10</t>
  </si>
  <si>
    <t>EVB59</t>
  </si>
  <si>
    <t>วลัยรัตน์ ดำรงศิลป์</t>
  </si>
  <si>
    <t>585  หมู่บ้านเศรษฐีวิลล์  ซอยกาญจนาภิเษก008  ถนนกาญจนาภิเษก
บางแค/ Bang Khaeกรุงเทพมหานคร/ Bangkok
10160</t>
  </si>
  <si>
    <t>660814565759</t>
  </si>
  <si>
    <t>11/03/2025 08:53</t>
  </si>
  <si>
    <t>LEXDO0130001846</t>
  </si>
  <si>
    <t>EVB58</t>
  </si>
  <si>
    <t>11/03/2025 08:47</t>
  </si>
  <si>
    <t>755856517721</t>
  </si>
  <si>
    <t>EVB57</t>
  </si>
  <si>
    <t>บุบผา กุจะพันธ์</t>
  </si>
  <si>
    <t>30 หมุ่18 ต.หนองสะโน อ.บุญทริก จ.อุบลราชธานี · หนองสะโน/ Nong Sano
บุณฑริก/ Buntharikอุบลราชธานี/ Ubon Ratchathani
34230</t>
  </si>
  <si>
    <t>34230</t>
  </si>
  <si>
    <t>660972686614</t>
  </si>
  <si>
    <t>11/03/2025 08:45</t>
  </si>
  <si>
    <t>TH31096YV4QN9E</t>
  </si>
  <si>
    <t>EVB56</t>
  </si>
  <si>
    <t>11/03/2025 09:15</t>
  </si>
  <si>
    <t>TH256430077862R</t>
  </si>
  <si>
    <t>11/03/2025 08:44</t>
  </si>
  <si>
    <t>EVB55</t>
  </si>
  <si>
    <t>Kน้ำฝน</t>
  </si>
  <si>
    <t>บ้านเลขที่ 40 หมู่7 ต.ทุ่ม ต.เมือง จ.ศรีสะเกษ  33000</t>
  </si>
  <si>
    <t>0800027168</t>
  </si>
  <si>
    <t>11/03/2025 08:41</t>
  </si>
  <si>
    <t>JA181071705TH</t>
  </si>
  <si>
    <t>EVB54</t>
  </si>
  <si>
    <t>วันชัย เพ็ชรัตน์</t>
  </si>
  <si>
    <t>11/03/2025 08:38</t>
  </si>
  <si>
    <t>LEXPU0548978239</t>
  </si>
  <si>
    <t>EVB53</t>
  </si>
  <si>
    <t>ชื่อ Ning นามสกุล UK</t>
  </si>
  <si>
    <t>199/25 หมู่ 1 ถนนติวานนท์ 
ตลาดกรมชลประทาน ตำบลบางตลาด 
อำเภอปากเกร็ด 
นนทบุรี 11120</t>
  </si>
  <si>
    <t>0983639194</t>
  </si>
  <si>
    <t>10/03/2025 17:40</t>
  </si>
  <si>
    <t>JB194368797TH</t>
  </si>
  <si>
    <t>11/03/2025 08:20</t>
  </si>
  <si>
    <t>EVB52</t>
  </si>
  <si>
    <t>จันทิมา มงคลณัฐพร</t>
  </si>
  <si>
    <t>49/168ม.เอกกวิน3 รังสิตคลอง2 ถ.รังสิตนครนายก46 ต.ประชาธิปัตย์  อ.ธัญบุรี ปทุมธานี
ธัญบุรี/ Thanyaburiปทุมธานี/ Pathum Thani
12130</t>
  </si>
  <si>
    <t>660898815499</t>
  </si>
  <si>
    <t>11/03/2025 08:12</t>
  </si>
  <si>
    <t>LEXPU0467531280</t>
  </si>
  <si>
    <t>11/03/2025 08:06</t>
  </si>
  <si>
    <t>EVB51</t>
  </si>
  <si>
    <t>พรพรรณ คุณาวัฒโนทัย</t>
  </si>
  <si>
    <t>29/165 ม.กลางเมืองสาทร-สุขสวัสดิ์39
พระประแดง/ Phra Pradaengสมุทรปราการ/ Samut Prakan
10130</t>
  </si>
  <si>
    <t>660813711651</t>
  </si>
  <si>
    <t>11/03/2025 07:54</t>
  </si>
  <si>
    <t>LEXPU0467531703</t>
  </si>
  <si>
    <t>EVB50</t>
  </si>
  <si>
    <t>ร***าวดี ใ***วง</t>
  </si>
  <si>
    <t>11/03/2025 07:45</t>
  </si>
  <si>
    <t>THT01071KQ4YU5Z</t>
  </si>
  <si>
    <t>EVB49</t>
  </si>
  <si>
    <t>******สวนพูล อำเภอพระนครศรีอยุธยา จังหวัดพระนครศรีอยุธยา ตำบลคลองสวนพลู อำเภอพระนครศรีอยุธยา จังหวัดพระนครศรีอยุธยา 13000</t>
  </si>
  <si>
    <t>11/03/2025 06:34</t>
  </si>
  <si>
    <t>TH2576022401538</t>
  </si>
  <si>
    <t>11/03/2025 06:32</t>
  </si>
  <si>
    <t>EVB47</t>
  </si>
  <si>
    <t>A*i</t>
  </si>
  <si>
    <t>******อย 23) ซอยกันตนา ถนนกาญจนาภิเษก ตำบลบางใหญ่ อำเภอบางใหญ่ จังหวัดนนทบุรี 11140</t>
  </si>
  <si>
    <t>11140</t>
  </si>
  <si>
    <t>11/03/2025 05:38</t>
  </si>
  <si>
    <t>TH2558404797272</t>
  </si>
  <si>
    <t>EVB46</t>
  </si>
  <si>
    <t>ช***ชา</t>
  </si>
  <si>
    <t>11/03/2025 01:37</t>
  </si>
  <si>
    <t>755852817602</t>
  </si>
  <si>
    <t>11/03/2025 01:39</t>
  </si>
  <si>
    <t>EVB45</t>
  </si>
  <si>
    <t>พ******า</t>
  </si>
  <si>
    <t>******7 หมู่ 7 ตำบลนานวล อำเภอพนมไพร จังหวัดร้อยเอ็ด 45140</t>
  </si>
  <si>
    <t>45140</t>
  </si>
  <si>
    <t>11/03/2025 01:55</t>
  </si>
  <si>
    <t>TH251680221624I</t>
  </si>
  <si>
    <t>11/03/2025 01:34</t>
  </si>
  <si>
    <t>EVB44</t>
  </si>
  <si>
    <t>สราญรัตน์ ประทุมทิพย์</t>
  </si>
  <si>
    <t>1/93 อาคารร่วมทุนทอง1 ถ.สุขุมวิท ต.สำโรงเหนือ
เมืองสมุทรปราการ/ Mueang Samut Prakanสมุทรปราการ/ Samut Prakan
10270</t>
  </si>
  <si>
    <t>660948516452</t>
  </si>
  <si>
    <t>11/03/2025 01:14</t>
  </si>
  <si>
    <t>LEXPU0467433434</t>
  </si>
  <si>
    <t>EVB43</t>
  </si>
  <si>
    <t>11/03/2025 00:37</t>
  </si>
  <si>
    <t>TH253729682541L</t>
  </si>
  <si>
    <t>11/03/2025 00:36</t>
  </si>
  <si>
    <t>EVD90</t>
  </si>
  <si>
    <t>12/03/2025 23:47</t>
  </si>
  <si>
    <t>EVD88</t>
  </si>
  <si>
    <t>ส***-แย้มโรจน์</t>
  </si>
  <si>
    <t>12/03/2025 23:37</t>
  </si>
  <si>
    <t>EVD86</t>
  </si>
  <si>
    <t>เปิ้ล</t>
  </si>
  <si>
    <t>บ่อตกปลามานพ 159 ม6 ต.สันผักหวาน
หางดง/ Hang Dongเชียงใหม่/ Chiang Mai
50230</t>
  </si>
  <si>
    <t>660896340517</t>
  </si>
  <si>
    <t>12/03/2025 22:08</t>
  </si>
  <si>
    <t>EVD85</t>
  </si>
  <si>
    <t>12/03/2025 22:01</t>
  </si>
  <si>
    <t>EVD84</t>
  </si>
  <si>
    <t>สิริกุล บุนนาค</t>
  </si>
  <si>
    <t>577/54 ซิตี้โฮม รัชดาซ.10 ถ.รัชดาภิเษก แขวงห้วยขวาง ตึก V1
ห้วยขวาง/ Huai Khwangกรุงเทพมหานคร/ Bangkok
10310</t>
  </si>
  <si>
    <t>12/03/2025 21:59</t>
  </si>
  <si>
    <t>EVD83</t>
  </si>
  <si>
    <t>ล***ลิน ไ***ิเศษ</t>
  </si>
  <si>
    <t>12/03/2025 21:49</t>
  </si>
  <si>
    <t>EVD81</t>
  </si>
  <si>
    <t>****** จ.เชียงใหม่ 50220 ตำบลป่าลาน อำเภอดอยสะเก็ด จังหวัดเชียงใหม่ 50220</t>
  </si>
  <si>
    <t>50220</t>
  </si>
  <si>
    <t>12/03/2025 21:48</t>
  </si>
  <si>
    <t>EVD80</t>
  </si>
  <si>
    <t>ส***ดุสิต  โ***อากาศ</t>
  </si>
  <si>
    <t>12/03/2025 21:35</t>
  </si>
  <si>
    <t>EVD79</t>
  </si>
  <si>
    <t>นายปรานณ สรีรัตน์</t>
  </si>
  <si>
    <t>บ้านท่าควาย บ้านเลขที่28/4ตำบล อาสามารถ อำเภอ เมือง  จังหวัด นครพนม 48000 · อาจสามารถ/ At Samat
เมืองนครพนม/ Mueng Nakornpanomนครพนม/ Nakhon Phanom
48000</t>
  </si>
  <si>
    <t>660659746246</t>
  </si>
  <si>
    <t>12/03/2025 21:14</t>
  </si>
  <si>
    <t>EVD78</t>
  </si>
  <si>
    <t>จิราพร นครเขต</t>
  </si>
  <si>
    <t>57/1 หมู่5 (ข้างวัดบัวขาว)  บ.นาบัว ต.โคกหินแฮ่ อ.เรณูนค
เรณูนคร/ Renu Nakhonนครพนม/ Nakhon Phanom
48170</t>
  </si>
  <si>
    <t>48170</t>
  </si>
  <si>
    <t>660870027366</t>
  </si>
  <si>
    <t>12/03/2025 21:12</t>
  </si>
  <si>
    <t>EVD77</t>
  </si>
  <si>
    <t>สุกัญญา  พรหมณี</t>
  </si>
  <si>
    <t>62/2 หมู่ 11 ต.วังแดง อ.ตรอน จ.อุตรดิตถ์ · วังแดง/ Wang Daeng
ตรอน/ Tronอุตรดิตถ์/ Uttaradit
53140</t>
  </si>
  <si>
    <t>53140</t>
  </si>
  <si>
    <t>660967919934</t>
  </si>
  <si>
    <t>12/03/2025 20:42</t>
  </si>
  <si>
    <t>EVD76</t>
  </si>
  <si>
    <t>นฤมล ม่วงมี</t>
  </si>
  <si>
    <t>25/3 หมู่ที่ 2 ต. บางโพธิ์เหนือ · สามโคก/ Sam Khok
สามโคก/ Sam Khokปทุมธานี/ Pathum Thani
12160</t>
  </si>
  <si>
    <t>12160</t>
  </si>
  <si>
    <t>660885500113</t>
  </si>
  <si>
    <t>12/03/2025 20:32</t>
  </si>
  <si>
    <t>EVD75</t>
  </si>
  <si>
    <t>******ถ.เพชรเกษม ตำบลท่ามิหรำ อำเภอเมืองพัทลุง จังหวัดพัทลุง 93000</t>
  </si>
  <si>
    <t>72</t>
  </si>
  <si>
    <t>12/03/2025 20:05</t>
  </si>
  <si>
    <t>12/03/2025 20:00</t>
  </si>
  <si>
    <t>EVD74</t>
  </si>
  <si>
    <t>นส.เสาวณีย์  เหมือนสุวรรณ์</t>
  </si>
  <si>
    <t>83 ซอยลาดกระบัง 24 แขวงลาดกระบัง เขตลาดกระบัง
ลาดกระบัง/ Lat Krabangกรุงเทพมหานคร/ Bangkok
10520</t>
  </si>
  <si>
    <t>660899622359</t>
  </si>
  <si>
    <t>12/03/2025 19:49</t>
  </si>
  <si>
    <t>12/03/2025 19:48</t>
  </si>
  <si>
    <t>EVD73</t>
  </si>
  <si>
    <t>สุวรรณา     มูลากูล</t>
  </si>
  <si>
    <t>170/43 ถนนจักกะพาก  ตำบลปากน้ำ
เมืองสมุทรปราการ/ Mueang Samut Prakanสมุทรปราการ/ Samut Prakan
10270</t>
  </si>
  <si>
    <t>660843612534</t>
  </si>
  <si>
    <t>12/03/2025 19:39</t>
  </si>
  <si>
    <t>EVD72</t>
  </si>
  <si>
    <t>คุณมยุรา จิตรีชัย</t>
  </si>
  <si>
    <t>ไอบริจคอนโด 91/52 ม.15 ตึกส้ม ต.บางหญ้าแพรก ชั้น6
พระประแดง/ Phra Pradaengสมุทรปราการ/ Samut Prakan
10130</t>
  </si>
  <si>
    <t>660845352047</t>
  </si>
  <si>
    <t>12/03/2025 19:31</t>
  </si>
  <si>
    <t>EVD71</t>
  </si>
  <si>
    <t>ห*า</t>
  </si>
  <si>
    <t>******รงการหมู่บ้านโอเชี่ยน, ซอย 3, ตำบลมาบยางพร, อำเภอปลวกแดง ตำบลมาบยางพร อำเภอปลวกแดง จังหวัดระยอง 21140</t>
  </si>
  <si>
    <t>12/03/2025 19:59</t>
  </si>
  <si>
    <t>12/03/2025 19:29</t>
  </si>
  <si>
    <t>EVD70</t>
  </si>
  <si>
    <t>ม***ชนก พ***อง</t>
  </si>
  <si>
    <t>12/03/2025 19:14</t>
  </si>
  <si>
    <t>12/03/2025 19:13</t>
  </si>
  <si>
    <t>EVD68</t>
  </si>
  <si>
    <t>ธ******ด</t>
  </si>
  <si>
    <t>******์-พระราม3, แยก 10 ถนนสุขสวัสดิ์ 30, เขตราษฎร์บูรณะ แขวงบางปะกอก เขตราษฎร์บูรณะ จังหวัดกรุงเทพมหานคร 10140</t>
  </si>
  <si>
    <t>12/03/2025 19:02</t>
  </si>
  <si>
    <t>EVD66</t>
  </si>
  <si>
    <t>สุรศักดิ์ จักรสถาพร</t>
  </si>
  <si>
    <t>156 ถ.บำรุงเมือง
พระนคร/ Phra Nakhonกรุงเทพมหานคร/ Bangkok
10200</t>
  </si>
  <si>
    <t>660891566643</t>
  </si>
  <si>
    <t>12/03/2025 18:10</t>
  </si>
  <si>
    <t>EVD65</t>
  </si>
  <si>
    <t>12/03/2025 17:54</t>
  </si>
  <si>
    <t>EVD64</t>
  </si>
  <si>
    <t>อารีวรรณ สังขปานันท์</t>
  </si>
  <si>
    <t>120/36ซ.เอนกพัฒนา ต.ลาดใหญ่ อ.เมืองจ.สมุทรสงคราม 75000</t>
  </si>
  <si>
    <t>0815865148</t>
  </si>
  <si>
    <t>12/03/2025 16:49</t>
  </si>
  <si>
    <t>12/03/2025 16:48</t>
  </si>
  <si>
    <t>EVD63</t>
  </si>
  <si>
    <t>คุณจรี ชูกิจการรุ่ง</t>
  </si>
  <si>
    <t>121/2หมู่.9.ซ. เกษตร6
ต.หนองลู อ.สังขละบุรี
จ.กาญจนบุรี 71240</t>
  </si>
  <si>
    <t>71240</t>
  </si>
  <si>
    <t>0822984360</t>
  </si>
  <si>
    <t>12/03/2025 16:36</t>
  </si>
  <si>
    <t>12/03/2025 16:42</t>
  </si>
  <si>
    <t>EVD62</t>
  </si>
  <si>
    <t>พ***พะเยา​ เ***ปลั่ง</t>
  </si>
  <si>
    <t>12/03/2025 16:32</t>
  </si>
  <si>
    <t>EVD61</t>
  </si>
  <si>
    <t>ม***มนต์   ส***านุช</t>
  </si>
  <si>
    <t>12/03/2025 16:11</t>
  </si>
  <si>
    <t>EVD60</t>
  </si>
  <si>
    <t>ส*** ร***าธรรม</t>
  </si>
  <si>
    <t>12/03/2025 16:08</t>
  </si>
  <si>
    <t>EVD59</t>
  </si>
  <si>
    <t>ฉวีวรรณ เหลืองงาม</t>
  </si>
  <si>
    <t>เทศบาลตำบลบ้านตาด 234 หมู่ 5 ต.บ้านตาด อ.เมือง จ.อุดรธานี 41000</t>
  </si>
  <si>
    <t>0810524666</t>
  </si>
  <si>
    <t>EVD58</t>
  </si>
  <si>
    <t>แม่ของลูก ลูกของแม่</t>
  </si>
  <si>
    <t>441/9  ม.12  ต.บ้านหมอ  อ.บ้านหมอ จ.สระบุรี
บ้านหมอ
สระบุรี
 18130</t>
  </si>
  <si>
    <t>18130</t>
  </si>
  <si>
    <t>0890037103</t>
  </si>
  <si>
    <t>12/03/2025 16:07</t>
  </si>
  <si>
    <t>12/03/2025 16:06</t>
  </si>
  <si>
    <t>EVD57</t>
  </si>
  <si>
    <t>ธ******ม</t>
  </si>
  <si>
    <t>****** ตำบลบ้านนา อำเภอศรีนครินทร์ จังหวัดพัทลุง 93000</t>
  </si>
  <si>
    <t>EVD56</t>
  </si>
  <si>
    <t xml:space="preserve">คนึงนิจ กุ้ยอ่อน </t>
  </si>
  <si>
    <t>หมู่บ้านเจริญค้าหัวโป่ง หมู่ 15 139/93 ซอย 10 ปากแรต บ้านโป่ง ราชบุรี 70110</t>
  </si>
  <si>
    <t>0852636861</t>
  </si>
  <si>
    <t>12/03/2025 14:02</t>
  </si>
  <si>
    <t>12/03/2025 16:02</t>
  </si>
  <si>
    <t>EVD55</t>
  </si>
  <si>
    <t>12/03/2025 15:59</t>
  </si>
  <si>
    <t>❤️❤️ของแถม รับเป็น ชิฟฟ่อนสอดไส้ 3ชิ้น 4กล่อง ❤️❤️</t>
  </si>
  <si>
    <t>EVD53</t>
  </si>
  <si>
    <t>ภ***ณี ค***บ้าน</t>
  </si>
  <si>
    <t>12/03/2025 15:44</t>
  </si>
  <si>
    <t>EVD52</t>
  </si>
  <si>
    <t>แ** ส***สา</t>
  </si>
  <si>
    <t>12/03/2025 15:37</t>
  </si>
  <si>
    <t>EVD50</t>
  </si>
  <si>
    <t>ว***วัลย์</t>
  </si>
  <si>
    <t>12/03/2025 15:27</t>
  </si>
  <si>
    <t>EVD49</t>
  </si>
  <si>
    <t>ป***ัดดา อ***</t>
  </si>
  <si>
    <t>12/03/2025 15:25</t>
  </si>
  <si>
    <t>EVD48</t>
  </si>
  <si>
    <t xml:space="preserve">ญ*** </t>
  </si>
  <si>
    <t>12/03/2025 15:22</t>
  </si>
  <si>
    <t>EVD47</t>
  </si>
  <si>
    <t>เ***พร</t>
  </si>
  <si>
    <t>12/03/2025 15:11</t>
  </si>
  <si>
    <t>EVD45</t>
  </si>
  <si>
    <t>อุดม ศิริสัตย์</t>
  </si>
  <si>
    <t>50 หมู่3 ต.หนองสรวง อ.วิหารแดง จ.สระบุรี 18150 · หนองสรวง/ Nong Suang
วิหารแดง/ Wihan Daengสระบุรี/ Saraburi
18150</t>
  </si>
  <si>
    <t>18150</t>
  </si>
  <si>
    <t>12/03/2025 15:09</t>
  </si>
  <si>
    <t>EVD44</t>
  </si>
  <si>
    <t>ล***น จ***ึก</t>
  </si>
  <si>
    <t>12/03/2025 14:56</t>
  </si>
  <si>
    <t>EVD43</t>
  </si>
  <si>
    <t>ส***ดา เ***่ยมทอง</t>
  </si>
  <si>
    <t>12/03/2025 14:54</t>
  </si>
  <si>
    <t>EVD41</t>
  </si>
  <si>
    <t>คุณคิว</t>
  </si>
  <si>
    <t>ร้าน คาเฟอิน  (ท่าอากาศยาน สกลนคร)
ถนน นิตโย  ธาตุนาเวง 
อำเภอ เมืองสกลนคร 
จังหวัด สกลนคร 47000</t>
  </si>
  <si>
    <t>0874373335</t>
  </si>
  <si>
    <t>12/03/2025 14:12</t>
  </si>
  <si>
    <t>12/03/2025 14:39</t>
  </si>
  <si>
    <t>EVD40</t>
  </si>
  <si>
    <t>ทิวาพร  วงษ์พานิช</t>
  </si>
  <si>
    <t>308 วัดห้วยบง หมู่3 · ศรีวิชัย/ Si Wichai
ลี้/ Liลำพูน/ Lamphun
51110</t>
  </si>
  <si>
    <t>51110</t>
  </si>
  <si>
    <t>660907312382</t>
  </si>
  <si>
    <t>12/03/2025 14:34</t>
  </si>
  <si>
    <t>12/03/2025 14:33</t>
  </si>
  <si>
    <t>EVD39</t>
  </si>
  <si>
    <t>ก******น</t>
  </si>
  <si>
    <t>******ม้อทอง, ตำบลจานลาน, อำเภอพนา ตำบลจานลาน อำเภอพนา จังหวัดอำนาจเจริญ 37180</t>
  </si>
  <si>
    <t>37180</t>
  </si>
  <si>
    <t>12/03/2025 14:28</t>
  </si>
  <si>
    <t>12/03/2025 14:27</t>
  </si>
  <si>
    <t>EVD38</t>
  </si>
  <si>
    <t>ป***รณ์ ป***พันธ์</t>
  </si>
  <si>
    <t>EVD37</t>
  </si>
  <si>
    <t>ช*** อ***ปัญญา​</t>
  </si>
  <si>
    <t>12/03/2025 14:25</t>
  </si>
  <si>
    <t>EVD36</t>
  </si>
  <si>
    <t>ข***ใจ  ซ***เพชร</t>
  </si>
  <si>
    <t>12/03/2025 14:10</t>
  </si>
  <si>
    <t>12/03/2025 14:15</t>
  </si>
  <si>
    <t>EVD35</t>
  </si>
  <si>
    <t>แอ๊ปเปิ้ล</t>
  </si>
  <si>
    <t>32 ม.11
บางพลีน้อย
บางบ่อ
สมุทรปราการ
 10560</t>
  </si>
  <si>
    <t>10560</t>
  </si>
  <si>
    <t>0880179352</t>
  </si>
  <si>
    <t>12/03/2025 13:49</t>
  </si>
  <si>
    <t>12/03/2025 13:54</t>
  </si>
  <si>
    <t>EVD34</t>
  </si>
  <si>
    <t>ณ***นม์ เ***เลิศ</t>
  </si>
  <si>
    <t>12/03/2025 13:53</t>
  </si>
  <si>
    <t>EVD33</t>
  </si>
  <si>
    <t>ป้าแอ๊ว</t>
  </si>
  <si>
    <t xml:space="preserve"> 1/832 ม.12 ต.บางรักพัฒนา อ.บางบัวทอง จ.นนทบุรี 
 11110</t>
  </si>
  <si>
    <t>0891694846</t>
  </si>
  <si>
    <t>12/03/2025 13:50</t>
  </si>
  <si>
    <t>EVD32</t>
  </si>
  <si>
    <t>พากนก</t>
  </si>
  <si>
    <t>ชุมชนร่มเย็น 28//4999999 ซอยยย 2/17 ดนดยกน 838388838 ะสพพสพสพส · คูคต/ Khu Khot
ลำลูกกา/ Lam Luk Kaปทุมธานี/ Pathum Thani
12130</t>
  </si>
  <si>
    <t>660955251866</t>
  </si>
  <si>
    <t>12/03/2025 13:40</t>
  </si>
  <si>
    <t>EVD31</t>
  </si>
  <si>
    <t>นายกิตติศักดิ์ ขันสัมฤทธิ์</t>
  </si>
  <si>
    <t>หอพัก วี พี แฮปปี้โฮม (ซอย TOT)
346 หมู่ 12 
ตำบลสามแยก
อำเภอเลิงนกทา
จังหวัดยโสธร 35120</t>
  </si>
  <si>
    <t>0640954900</t>
  </si>
  <si>
    <t>12/03/2025 12:46</t>
  </si>
  <si>
    <t>12/03/2025 13:14</t>
  </si>
  <si>
    <t>EVD30</t>
  </si>
  <si>
    <t>เจริญรัตน์ลิ้มถาวร</t>
  </si>
  <si>
    <t>2ม.6ตำบ่นบ่อเวฟุ
ขลุง/ Khlungจันทบุรี/ Chanthaburi
22150</t>
  </si>
  <si>
    <t>22150</t>
  </si>
  <si>
    <t>660637428412</t>
  </si>
  <si>
    <t>EVD29</t>
  </si>
  <si>
    <t>12/03/2025 12:45</t>
  </si>
  <si>
    <t>LEXDO0130068973</t>
  </si>
  <si>
    <t>EVD28</t>
  </si>
  <si>
    <t>****** 10, ต.นครสวรรค์ตก, อำเภอเมืองนครสวรรค์ ตำบลนครสวรรค์ตก อำเภอเมืองนครสวรรค์ จังหวัดนครสวรรค์ 60000</t>
  </si>
  <si>
    <t>12/03/2025 12:42</t>
  </si>
  <si>
    <t>TH259503426805Y</t>
  </si>
  <si>
    <t>EVD27</t>
  </si>
  <si>
    <t>พานกกาส</t>
  </si>
  <si>
    <t>ชุมชนร่มเย็น 28///49999999 ซอยยย 2/17 กนนกน 838883883 ภาพสส · คูคต/ Khu Khot
ลำลูกกา/ Lam Luk Kaปทุมธานี/ Pathum Thani
12130</t>
  </si>
  <si>
    <t>660959539752</t>
  </si>
  <si>
    <t>12/03/2025 12:32</t>
  </si>
  <si>
    <t>LEXPU0467788230</t>
  </si>
  <si>
    <t>EVD26</t>
  </si>
  <si>
    <t>12/03/2025 12:30</t>
  </si>
  <si>
    <t>ขอเป็นเค้ก กาแฟด้วยจ้าา😚</t>
  </si>
  <si>
    <t>EVD25</t>
  </si>
  <si>
    <t>******าล่วง, อำเภอเมืองตรัง ตำบลนาตาล่วง อำเภอเมืองตรัง จังหวัดตรัง 92000</t>
  </si>
  <si>
    <t>92000</t>
  </si>
  <si>
    <t>12/03/2025 12:25</t>
  </si>
  <si>
    <t>TH2594868221017</t>
  </si>
  <si>
    <t>EVD24</t>
  </si>
  <si>
    <t>12/03/2025 12:20</t>
  </si>
  <si>
    <t>EVD23</t>
  </si>
  <si>
    <t>ย***</t>
  </si>
  <si>
    <t>12/03/2025 11:42</t>
  </si>
  <si>
    <t>THT01221KTP4M2Z</t>
  </si>
  <si>
    <t>EVD22</t>
  </si>
  <si>
    <t>ส***ค์ ด***บัติ</t>
  </si>
  <si>
    <t>THT63051KTNZR4Z</t>
  </si>
  <si>
    <t>EVD21</t>
  </si>
  <si>
    <t>ช***ุพงษ์ อ***ศรี</t>
  </si>
  <si>
    <t>12/03/2025 11:38</t>
  </si>
  <si>
    <t>THT01181KSV7P5Z</t>
  </si>
  <si>
    <t>12/03/2025 11:37</t>
  </si>
  <si>
    <t>EVD20</t>
  </si>
  <si>
    <t>น***อกชวิน  ว***นานนท์</t>
  </si>
  <si>
    <t>12/03/2025 11:31</t>
  </si>
  <si>
    <t>THT01481KTP2U2Z</t>
  </si>
  <si>
    <t>EVD18</t>
  </si>
  <si>
    <t>ชนิดา ศิลป์ศรีกุล</t>
  </si>
  <si>
    <t>69/69 หมู่4 หมู่บ้านวัฒนา แขวงลำต้อยติ่ง เขตหนองจอก
หนองจอก/ Nong Chokกรุงเทพมหานคร/ Bangkok
10530</t>
  </si>
  <si>
    <t>660870959904</t>
  </si>
  <si>
    <t>12/03/2025 11:13</t>
  </si>
  <si>
    <t>LEXPU0467788086</t>
  </si>
  <si>
    <t>EVD17</t>
  </si>
  <si>
    <t>12/03/2025 11:12</t>
  </si>
  <si>
    <t>EVD16</t>
  </si>
  <si>
    <t>ภ***ิรา</t>
  </si>
  <si>
    <t>12/03/2025 11:11</t>
  </si>
  <si>
    <t>THT03031KTP0F2Z</t>
  </si>
  <si>
    <t>EVD15</t>
  </si>
  <si>
    <t>กวกน กน</t>
  </si>
  <si>
    <t>ชุมชนร่มเย็น 28//4999999 ผวิยย 2/17!฿(฿(9339399339 · คูคต/ Khu Khot
ลำลูกกา/ Lam Luk Kaปทุมธานี/ Pathum Thani
12130</t>
  </si>
  <si>
    <t>660960828541</t>
  </si>
  <si>
    <t>12/03/2025 11:08</t>
  </si>
  <si>
    <t>LEXPU0467788279</t>
  </si>
  <si>
    <t>EVD14</t>
  </si>
  <si>
    <t>นิติกาญจน์   รัตน์ธรรมพัฒนา</t>
  </si>
  <si>
    <t>สถานที่จัดส่งสินค้า
906/68(138) &amp;nbsp;หรือ 134
หมู่บ้านมหาสินซอย 2
ซอยวชิรธรรมสาธิต &amp;nbsp;26 
ถนนสุขุมวิท 101/1 
แขวงบางนา เขตบางนา
กทม.10260</t>
  </si>
  <si>
    <t>0863346078</t>
  </si>
  <si>
    <t>12/03/2025 10:59</t>
  </si>
  <si>
    <t>JA181343071TH</t>
  </si>
  <si>
    <t>EVD13</t>
  </si>
  <si>
    <t>สุริยันต์  อังคะฮาด</t>
  </si>
  <si>
    <t>บ้านนาน้ำคำ 69ม.7
ต.นาขมิ้น อ.โพนสวรรค์
จ.นครพนม 
 48190</t>
  </si>
  <si>
    <t>48190</t>
  </si>
  <si>
    <t>0955381595</t>
  </si>
  <si>
    <t>12/03/2025 10:53</t>
  </si>
  <si>
    <t>12/03/2025 10:52</t>
  </si>
  <si>
    <t>EVD12</t>
  </si>
  <si>
    <t>12/03/2025 10:41</t>
  </si>
  <si>
    <t>TH256212779715I</t>
  </si>
  <si>
    <t>12/03/2025 10:40</t>
  </si>
  <si>
    <t>EVD11</t>
  </si>
  <si>
    <t>ปุณณภา คะเรรัมย์</t>
  </si>
  <si>
    <t>56/9 หมู่7 บ,ดอนหวาย
ต,กระสัง อ, เมือง
จ,บุรีรัมย์ 31000</t>
  </si>
  <si>
    <t>0809543523</t>
  </si>
  <si>
    <t>12/03/2025 10:18</t>
  </si>
  <si>
    <t>12/03/2025 10:38</t>
  </si>
  <si>
    <t>EVD10</t>
  </si>
  <si>
    <t>ที่อยู่ 312/29 หมู่บ้านไลฟ์บางกอกบูเลอวาร์ด(รัชวิภา) ถ.พิบูลสงคราม ต.สวนใหญ่ อ.เมือง จ. นนทบุรี  11000</t>
  </si>
  <si>
    <t>0896472279</t>
  </si>
  <si>
    <t>12/03/2025 10:03</t>
  </si>
  <si>
    <t>JB194491048TH</t>
  </si>
  <si>
    <t>12/03/2025 10:31</t>
  </si>
  <si>
    <t>12/03/2025 10:30</t>
  </si>
  <si>
    <t>EVD9</t>
  </si>
  <si>
    <t>ธ***ลักษณ์ ท***ันทร์</t>
  </si>
  <si>
    <t>12/03/2025 10:24</t>
  </si>
  <si>
    <t>EVD8</t>
  </si>
  <si>
    <t>ส***นทร์ ว***อยท่า</t>
  </si>
  <si>
    <t>12/03/2025 10:10</t>
  </si>
  <si>
    <t>THT63071KTP184Z</t>
  </si>
  <si>
    <t>12/03/2025 10:09</t>
  </si>
  <si>
    <t>EVD6</t>
  </si>
  <si>
    <t>******ในเมือง, อำเภอสวรรคโลก ตำบลในเมือง อำเภอสวรรคโลก จังหวัดสุโขทัย 64110</t>
  </si>
  <si>
    <t>64110</t>
  </si>
  <si>
    <t>12/03/2025 09:40</t>
  </si>
  <si>
    <t>EVD5</t>
  </si>
  <si>
    <t>ฐ***ี จ***ร์ปรุงตน</t>
  </si>
  <si>
    <t>อุตรดิตถ์</t>
  </si>
  <si>
    <t>12/03/2025 09:36</t>
  </si>
  <si>
    <t>THT50071KSVD49Z</t>
  </si>
  <si>
    <t>EVD4</t>
  </si>
  <si>
    <t>น** ผ***าศ ไ***รม</t>
  </si>
  <si>
    <t>12/03/2025 09:31</t>
  </si>
  <si>
    <t>THT71041KSVDG1Z</t>
  </si>
  <si>
    <t>EVD3</t>
  </si>
  <si>
    <t>ศ***วรรณ แ***ณี</t>
  </si>
  <si>
    <t>12/03/2025 09:11</t>
  </si>
  <si>
    <t>THT02031KTNPJ2Z</t>
  </si>
  <si>
    <t>EVD2</t>
  </si>
  <si>
    <t>สุทธิรัตน์ วัชรโกมลพันธุ์</t>
  </si>
  <si>
    <t>189/3 มบ.สยามริเวศน์1 ซ.4/3 ต.ในคลองปลากด อ.พระสมุทรเจดีย์ จ.สมุทราปราการ 10290</t>
  </si>
  <si>
    <t>0956639656</t>
  </si>
  <si>
    <t>12/03/2025 09:07</t>
  </si>
  <si>
    <t>JA181343054TH</t>
  </si>
  <si>
    <t>12/03/2025 09:04</t>
  </si>
  <si>
    <t>EVD1</t>
  </si>
  <si>
    <t>คุณกัลยา     สีม่วงคำ</t>
  </si>
  <si>
    <t>259  ถนนสาย4  หมู่4
ต.สามเงา  อ.สามเงา  จ.ตาก 63130</t>
  </si>
  <si>
    <t>63130</t>
  </si>
  <si>
    <t>0989108878</t>
  </si>
  <si>
    <t>12/03/2025 08:54</t>
  </si>
  <si>
    <t>JA181343045TH</t>
  </si>
  <si>
    <t>EVD0</t>
  </si>
  <si>
    <t>TH257937081634P</t>
  </si>
  <si>
    <t>12/03/2025 08:53</t>
  </si>
  <si>
    <t>EVC99</t>
  </si>
  <si>
    <t>Malikul Ratanaburanon</t>
  </si>
  <si>
    <t>ส่งร้านจักรเพชรนคร
19/5ถนนหลัง ต ในเมือง อ เมืองขอนแก่น40000
 40000</t>
  </si>
  <si>
    <t>0874240803</t>
  </si>
  <si>
    <t>12/03/2025 08:45</t>
  </si>
  <si>
    <t>JA181343023TH</t>
  </si>
  <si>
    <t>12/03/2025 08:44</t>
  </si>
  <si>
    <t>EVC98</t>
  </si>
  <si>
    <t>นงนุช ตันติวรสิทธิ์</t>
  </si>
  <si>
    <t>222/175 หมู่6 นาวีเฮ้าส์10
พลูตาหลวง สัตหีบ ชลบุรี 20180</t>
  </si>
  <si>
    <t>0838918833</t>
  </si>
  <si>
    <t>12/03/2025 08:42</t>
  </si>
  <si>
    <t>JA181343006TH</t>
  </si>
  <si>
    <t>12/03/2025 08:41</t>
  </si>
  <si>
    <t>EVC97</t>
  </si>
  <si>
    <t xml:space="preserve">อารีรรณ   สุวรรณโณ </t>
  </si>
  <si>
    <t xml:space="preserve"> อาคารส้ม  1   ตลาดไท   ต.คลองหนึ่ง  อ.คลองหลวง  จ.ปทุมธานี    12120</t>
  </si>
  <si>
    <t>0818433884</t>
  </si>
  <si>
    <t>12/03/2025 08:39</t>
  </si>
  <si>
    <t>JA181342990TH</t>
  </si>
  <si>
    <t>12/03/2025 08:38</t>
  </si>
  <si>
    <t>EVC96</t>
  </si>
  <si>
    <t>กิรณา มลิการ</t>
  </si>
  <si>
    <t>แพรกษา 995/6.หมู่6 หมู่บ้านเสนาวิลเลจ · แพรกษา/ Phraek Sa
เมืองสมุทรปราการ/ Mueang Samut Prakanสมุทรปราการ/ Samut Prakan
10280</t>
  </si>
  <si>
    <t>660994141741</t>
  </si>
  <si>
    <t>LEXDO0130068978</t>
  </si>
  <si>
    <t>EVC95</t>
  </si>
  <si>
    <t>******แขวง บางแคเหนือ แขวงบางแคเหนือ เขตบางแค จังหวัดกรุงเทพมหานคร 10160</t>
  </si>
  <si>
    <t>12/03/2025 09:05</t>
  </si>
  <si>
    <t>12/03/2025 08:35</t>
  </si>
  <si>
    <t>EVC94</t>
  </si>
  <si>
    <t>นิภาพรรณ บุญประสิทธิ์</t>
  </si>
  <si>
    <t>Miji Kaya
บ้านเลขที่ 6  เอกมัยซอย 6  สุขุมวิท 63  แขวงพระโขนงเหนือ  เขตวัฒนา  กทม 10110 10110</t>
  </si>
  <si>
    <t>0873470422</t>
  </si>
  <si>
    <t>12/03/2025 08:25</t>
  </si>
  <si>
    <t>12/03/2025 08:29</t>
  </si>
  <si>
    <t>EVC93</t>
  </si>
  <si>
    <t>วิภาวัลย์  ธรรมเสถียรกุล</t>
  </si>
  <si>
    <t>ป.ต.ท.จิ๊ฟฟี่  ก.ม.57  ขาออกต.ลำไทร  อ.วังน้อย  จ.อยุธยา  
ส่งร้านแคปหมู 13170</t>
  </si>
  <si>
    <t>0895333260</t>
  </si>
  <si>
    <t>12/03/2025 08:28</t>
  </si>
  <si>
    <t>EVC92</t>
  </si>
  <si>
    <t>คุณวิไลวรรณ ศักดิ์สิงห์</t>
  </si>
  <si>
    <t>304 ธนาคารกรุงศรี
ถ.ศรีนครินทร์
แขวงหัวหมาก
เขตบางกะปิ
กรุงเทพ 
(ตึกมาม่า) 10240</t>
  </si>
  <si>
    <t>0911981249</t>
  </si>
  <si>
    <t>12/03/2025 05:33</t>
  </si>
  <si>
    <t>12/03/2025 08:22</t>
  </si>
  <si>
    <t>EVC91</t>
  </si>
  <si>
    <t>****** คลองกุ่ม บึงกุ่ม แขวงคลองกุ่ม เขตบึงกุ่ม จังหวัดกรุงเทพมหานคร 10240</t>
  </si>
  <si>
    <t>88</t>
  </si>
  <si>
    <t>EVC90</t>
  </si>
  <si>
    <t>ภ******ด</t>
  </si>
  <si>
    <t>******งพูด, อำเภอปากเกร็ด ตำบลบางพูด อำเภอปากเกร็ด จังหวัดนนทบุรี 11120</t>
  </si>
  <si>
    <t>12/03/2025 08:06</t>
  </si>
  <si>
    <t>TH250280651649N</t>
  </si>
  <si>
    <t>12/03/2025 08:05</t>
  </si>
  <si>
    <t>EVC89</t>
  </si>
  <si>
    <t>ณัฐพนธ์ ยามพูน</t>
  </si>
  <si>
    <t>บ้านเลขที่137/1,หมู่8บ้านอุดมทรัพย์ · หินดาต/ Hin Dat
ปางศิลาทอง/ Pang Sila Thongกำแพงเพชร/ Kamphaeng Phet
62120</t>
  </si>
  <si>
    <t>660969015751</t>
  </si>
  <si>
    <t>12/03/2025 14:58</t>
  </si>
  <si>
    <t>12/03/2025 07:55</t>
  </si>
  <si>
    <t>EVC88</t>
  </si>
  <si>
    <t>12/03/2025 07:53</t>
  </si>
  <si>
    <t>TH253939969841W</t>
  </si>
  <si>
    <t>EVC86</t>
  </si>
  <si>
    <t>******อง จ.พะเยา ตำบลบ้านใหม่ อำเภอเมืองพะเยา จังหวัดพะเยา 56000</t>
  </si>
  <si>
    <t>12/03/2025 07:46</t>
  </si>
  <si>
    <t>TH253959929714X</t>
  </si>
  <si>
    <t>12/03/2025 07:32</t>
  </si>
  <si>
    <t>EVC85</t>
  </si>
  <si>
    <t>กัลยา</t>
  </si>
  <si>
    <t>13 ซ.นารถสุนทร1 ถ.สุขุมวิท17 · ปากน้ำ/ Pak Nam
เมืองสมุทรปราการ/ Mueang Samut Prakanสมุทรปราการ/ Samut Prakan
10270</t>
  </si>
  <si>
    <t>660822277146</t>
  </si>
  <si>
    <t>12/03/2025 06:28</t>
  </si>
  <si>
    <t>LEXPU0467674520</t>
  </si>
  <si>
    <t>12/03/2025 06:21</t>
  </si>
  <si>
    <t>EVC83</t>
  </si>
  <si>
    <t>อ***ี ย***ประดิษฐ์</t>
  </si>
  <si>
    <t>12/03/2025 02:06</t>
  </si>
  <si>
    <t>THT01411KRYFT9Z</t>
  </si>
  <si>
    <t>12/03/2025 02:07</t>
  </si>
  <si>
    <t>EVC82</t>
  </si>
  <si>
    <t>******ง  ตำบล นาดอกคำ, อำเภอนาด้วง  จังหวัดเลย ตำบลนาดอกคำ อำเภอนาด้วง จังหวัดเลย 42210</t>
  </si>
  <si>
    <t>42210</t>
  </si>
  <si>
    <t>12/03/2025 01:36</t>
  </si>
  <si>
    <t>TH39026YYJR43B</t>
  </si>
  <si>
    <t>12/03/2025 00:49</t>
  </si>
  <si>
    <t>EVE84</t>
  </si>
  <si>
    <t>k***</t>
  </si>
  <si>
    <t>13/03/2025 22:28</t>
  </si>
  <si>
    <t>EVE83</t>
  </si>
  <si>
    <t>13/03/2025 22:08</t>
  </si>
  <si>
    <t>EVE82</t>
  </si>
  <si>
    <t>13/03/2025 21:54</t>
  </si>
  <si>
    <t>EVE81</t>
  </si>
  <si>
    <t>อุดมสุข ว2</t>
  </si>
  <si>
    <t>834 ปากซอยอุดมสุข40 ถนนอุดมสุข แขวงบางนา
บางนา/ Bang Naกรุงเทพมหานคร/ Bangkok
10260</t>
  </si>
  <si>
    <t>660661545558</t>
  </si>
  <si>
    <t>13/03/2025 20:48</t>
  </si>
  <si>
    <t>EVE80</t>
  </si>
  <si>
    <t>ช***รงค์ ส***์อยู่ดี</t>
  </si>
  <si>
    <t>13/03/2025 20:42</t>
  </si>
  <si>
    <t>EVE79</t>
  </si>
  <si>
    <t>ท***ลี้ยน เ***พันธ์</t>
  </si>
  <si>
    <t>13/03/2025 20:32</t>
  </si>
  <si>
    <t>EVE77</t>
  </si>
  <si>
    <t>ป******ฎ</t>
  </si>
  <si>
    <t>******วังไก่เถื่อน, อำเภอหันคา ตำบลวังไก่เถื่อน อำเภอหันคา จังหวัดชัยนาท 17130</t>
  </si>
  <si>
    <t>17130</t>
  </si>
  <si>
    <t>02</t>
  </si>
  <si>
    <t>13/03/2025 20:09</t>
  </si>
  <si>
    <t>EVE76</t>
  </si>
  <si>
    <t>******บลหนองบัว ตำบลหนองบัว อำเภอเมืองอุดรธานี จังหวัดอุดรธานี 41000</t>
  </si>
  <si>
    <t>13/03/2025 19:13</t>
  </si>
  <si>
    <t>EVE75</t>
  </si>
  <si>
    <t>เ******อ</t>
  </si>
  <si>
    <t>******รงไทยฝั่งตรงข้ามเทศบาล) ตำบลตลุก อำเภอสรรพยา จังหวัดชัยนาท 17150</t>
  </si>
  <si>
    <t>13/03/2025 18:53</t>
  </si>
  <si>
    <t>13/03/2025 18:52</t>
  </si>
  <si>
    <t>EVE74</t>
  </si>
  <si>
    <t>13/03/2025 19:12</t>
  </si>
  <si>
    <t>13/03/2025 18:42</t>
  </si>
  <si>
    <t>EVE73</t>
  </si>
  <si>
    <t>ต******.</t>
  </si>
  <si>
    <t>******ำบลคลองสวนพลู, อำเภอพระนครศรีอยุธยา ตำบลคลองสวนพลู อำเภอพระนครศรีอยุธยา จังหวัดพระนครศรีอยุธยา 13000</t>
  </si>
  <si>
    <t>13/03/2025 19:40</t>
  </si>
  <si>
    <t>13/03/2025 18:41</t>
  </si>
  <si>
    <t>EVE72</t>
  </si>
  <si>
    <t>ส****ี</t>
  </si>
  <si>
    <t>******, ตำบลบ่อภาค, อำเภอชาติตระการ ตำบลบ่อภาค อำเภอชาติตระการ จังหวัดพิษณุโลก 65170</t>
  </si>
  <si>
    <t>65170</t>
  </si>
  <si>
    <t>30</t>
  </si>
  <si>
    <t>13/03/2025 17:48</t>
  </si>
  <si>
    <t>13/03/2025 17:18</t>
  </si>
  <si>
    <t>EVE71</t>
  </si>
  <si>
    <t>ช****ศ</t>
  </si>
  <si>
    <t>******ม.สมายโฮม  พุทธมณฑลสาย2ซอย7  บางแคเหนือ แขวงบางแคเหนือ เขตบางแค จังหวัดกรุงเทพมหานคร 10160</t>
  </si>
  <si>
    <t>95</t>
  </si>
  <si>
    <t>13/03/2025 17:02</t>
  </si>
  <si>
    <t>EVE69</t>
  </si>
  <si>
    <t>ล***าวรรณ์ ด***ุล</t>
  </si>
  <si>
    <t>13/03/2025 16:37</t>
  </si>
  <si>
    <t>EVE68</t>
  </si>
  <si>
    <t>13/03/2025 18:54</t>
  </si>
  <si>
    <t>13/03/2025 16:34</t>
  </si>
  <si>
    <t>EVE67</t>
  </si>
  <si>
    <t>13/03/2025 16:54</t>
  </si>
  <si>
    <t>13/03/2025 16:24</t>
  </si>
  <si>
    <t>EVE65</t>
  </si>
  <si>
    <t>13/03/2025 16:14</t>
  </si>
  <si>
    <t>EVE64</t>
  </si>
  <si>
    <t>13/03/2025 16:10</t>
  </si>
  <si>
    <t>!!!! รับฝอยทองล้วนนะคะ !!!!</t>
  </si>
  <si>
    <t>EVE63</t>
  </si>
  <si>
    <t>ภ***นันท์ ม***อย</t>
  </si>
  <si>
    <t>13/03/2025 16:03</t>
  </si>
  <si>
    <t>❤️❤️ของแถม รับเป็น พายสับปะรด ❤️❤️</t>
  </si>
  <si>
    <t>EVE62</t>
  </si>
  <si>
    <t>อ****ย</t>
  </si>
  <si>
    <t>******, อำเภอเมืองสมุทรสงคราม ตำบลนางตะเคียน อำเภอเมืองสมุทรสงคราม จังหวัดสมุทรสงคราม 75000</t>
  </si>
  <si>
    <t>07</t>
  </si>
  <si>
    <t>13/03/2025 15:56</t>
  </si>
  <si>
    <t>EVE60</t>
  </si>
  <si>
    <t>ว***ย ภ***ภาค</t>
  </si>
  <si>
    <t>13/03/2025 15:15</t>
  </si>
  <si>
    <t>13/03/2025 15:13</t>
  </si>
  <si>
    <t>EVE59</t>
  </si>
  <si>
    <t>พ***</t>
  </si>
  <si>
    <t>13/03/2025 15:12</t>
  </si>
  <si>
    <t>EVE58</t>
  </si>
  <si>
    <t>ว******น</t>
  </si>
  <si>
    <t>******งเลขที่ 10 , ตำบลมะเขือแจ้, อำเภอเมืองลำพูน ตำบลมะเขือแจ้ อำเภอเมืองลำพูน จังหวัดลำพูน 51000</t>
  </si>
  <si>
    <t>13/03/2025 15:00</t>
  </si>
  <si>
    <t>EVE57</t>
  </si>
  <si>
    <t>เ***ิน  พ***ธนากุล</t>
  </si>
  <si>
    <t>แถมพายสัปปะรด  ค่ะ</t>
  </si>
  <si>
    <t>EVE56</t>
  </si>
  <si>
    <t>ม***วรรณ บ***ืน</t>
  </si>
  <si>
    <t>อำนาจเจริญ</t>
  </si>
  <si>
    <t>13/03/2025 14:57</t>
  </si>
  <si>
    <t>EVE54</t>
  </si>
  <si>
    <t>น*** แ***ิม</t>
  </si>
  <si>
    <t>13/03/2025 14:45</t>
  </si>
  <si>
    <t>EVE53</t>
  </si>
  <si>
    <t>ธ***ลัย แ***่อน</t>
  </si>
  <si>
    <t>13/03/2025 14:44</t>
  </si>
  <si>
    <t>EVE52</t>
  </si>
  <si>
    <t>ทิพาพร   อุ่นคำ</t>
  </si>
  <si>
    <t>1038/15สุขุมวิท  แขวงพระโขนงเขตคลองเตยกรุงเทพฯ 10110 · พระโขนง/ Phra Khanong
คลองเตย/ Khlong Toeiกรุงเทพมหานคร/ Bangkok
10110</t>
  </si>
  <si>
    <t>660830534904</t>
  </si>
  <si>
    <t>13/03/2025 14:41</t>
  </si>
  <si>
    <t>EVE51</t>
  </si>
  <si>
    <t>ป***ชาติ ส***ำ</t>
  </si>
  <si>
    <t>13/03/2025 14:29</t>
  </si>
  <si>
    <t>13/03/2025 14:30</t>
  </si>
  <si>
    <t>EVE50</t>
  </si>
  <si>
    <t>จ***วรรณ แ***นุ่น</t>
  </si>
  <si>
    <t>13/03/2025 14:27</t>
  </si>
  <si>
    <t>EVE49</t>
  </si>
  <si>
    <t>อรพินท์    ขันทะสอน</t>
  </si>
  <si>
    <t>761/109   ซอย3/4   หมู่11   ถนนลำปาง-แจ้ห่ม · ต้นธงชัย/ Ton Thong Chai
เมืองลำปาง/ Mueang Lampangลำปาง/ Lampang
52000</t>
  </si>
  <si>
    <t>660636717833</t>
  </si>
  <si>
    <t>13/03/2025 14:25</t>
  </si>
  <si>
    <t>EVE48</t>
  </si>
  <si>
    <t>ค*****ย</t>
  </si>
  <si>
    <t>******คลองภาษีเจริญ, เขตภาษีเจริญ แขวงปากคลองภาษีเจริญ เขตภาษีเจริญ จังหวัดกรุงเทพมหานคร 10160</t>
  </si>
  <si>
    <t>13/03/2025 14:52</t>
  </si>
  <si>
    <t>13/03/2025 14:22</t>
  </si>
  <si>
    <t>EVE45</t>
  </si>
  <si>
    <t>13/03/2025 14:46</t>
  </si>
  <si>
    <t>13/03/2025 14:18</t>
  </si>
  <si>
    <t>EVE44</t>
  </si>
  <si>
    <t>น***ธารทิพย์  ส***ิดำ</t>
  </si>
  <si>
    <t>13/03/2025 14:08</t>
  </si>
  <si>
    <t>13/03/2025 14:14</t>
  </si>
  <si>
    <t>EVE43</t>
  </si>
  <si>
    <t>******ถนนศรีนคริทร์ แขวงสวนหลวง เขตสวนหลวง กรุงเทพฯ 10250 แขวงสวนหลวง เขตสวนหลวง จังหวัดกรุงเทพมหานคร 10250</t>
  </si>
  <si>
    <t>13/03/2025 13:59</t>
  </si>
  <si>
    <t>EVE42</t>
  </si>
  <si>
    <t>ห***ย</t>
  </si>
  <si>
    <t>13/03/2025 13:47</t>
  </si>
  <si>
    <t>EVE41</t>
  </si>
  <si>
    <t>ช******ม</t>
  </si>
  <si>
    <t>******ันดุม, อำเภอพลับพลาชัย ตำบลจันดุม อำเภอพลับพลาชัย จังหวัดบุรีรัมย์ 31250</t>
  </si>
  <si>
    <t>31250</t>
  </si>
  <si>
    <t>13/03/2025 13:01</t>
  </si>
  <si>
    <t>EVE40</t>
  </si>
  <si>
    <t>ศ***นภา เ***อคำจันทร์</t>
  </si>
  <si>
    <t>13/03/2025 12:58</t>
  </si>
  <si>
    <t>THT29141KWC3K6Z</t>
  </si>
  <si>
    <t>13/03/2025 12:59</t>
  </si>
  <si>
    <t>EVE39</t>
  </si>
  <si>
    <t>สุวรรณา แจ้งพลอย</t>
  </si>
  <si>
    <t>112หมู่10 หมู่บ้านตะวันงาม · พรหมณี/ Phrommani
เมืองนครนายก/ Mueang Nakhon Nayokนครนายก/ Nakhon Nayok
26000</t>
  </si>
  <si>
    <t>660879389299</t>
  </si>
  <si>
    <t>13/03/2025 12:43</t>
  </si>
  <si>
    <t>LEXPU0467885553</t>
  </si>
  <si>
    <t>EVE38</t>
  </si>
  <si>
    <t>ภ***รานิษฐ์   ร***ปังนมสด</t>
  </si>
  <si>
    <t>13/03/2025 12:32</t>
  </si>
  <si>
    <t>THT26061KVJQ65Z</t>
  </si>
  <si>
    <t>EVE37</t>
  </si>
  <si>
    <t>ป๋อ    เเซ่โซ้ง</t>
  </si>
  <si>
    <t>บ้านเเผ่นดินทอง หมู่12
เทิง/ Thoengเชียงราย/ Chiang Rai
57160</t>
  </si>
  <si>
    <t>660988375836</t>
  </si>
  <si>
    <t>13/03/2025 12:24</t>
  </si>
  <si>
    <t>EVE36</t>
  </si>
  <si>
    <t>****** ถนน3024 ต.หนองทรายขาว อ.บ้านหมี่ จ.ลพบุรี ตำบลหนองทรายขาว อำเภอบ้านหมี่ จังหวัดลพบุรี 15110</t>
  </si>
  <si>
    <t>15110</t>
  </si>
  <si>
    <t>13/03/2025 12:29</t>
  </si>
  <si>
    <t>TH2587916220504</t>
  </si>
  <si>
    <t>13/03/2025 11:59</t>
  </si>
  <si>
    <t>EVE35</t>
  </si>
  <si>
    <t>13/03/2025 11:50</t>
  </si>
  <si>
    <t>THT11041KVH2N3Z</t>
  </si>
  <si>
    <t>13/03/2025 11:51</t>
  </si>
  <si>
    <t>EVE34</t>
  </si>
  <si>
    <t>ลาทิชา</t>
  </si>
  <si>
    <t>ชลิดา ม.6 ต.คลองสาม ถนนเลียยคลองสาม 35/198 · คลองสาม/ Khlong Sam
คลองหลวง/ Khlong Luangปทุมธานี/ Pathum Thani
12120</t>
  </si>
  <si>
    <t>660659785336</t>
  </si>
  <si>
    <t>LEXPU0467885341</t>
  </si>
  <si>
    <t>EVE33</t>
  </si>
  <si>
    <t>ก******ย</t>
  </si>
  <si>
    <t>******.เสิงสาง ต.เสิงสาง ตำบลเสิงสาง อำเภอเสิงสาง จังหวัดนครราชสีมา 30330</t>
  </si>
  <si>
    <t>13/03/2025 11:44</t>
  </si>
  <si>
    <t>TH258539730267Z</t>
  </si>
  <si>
    <t>EVE32</t>
  </si>
  <si>
    <t>ส***สา จ***รฑิตย์</t>
  </si>
  <si>
    <t>13/03/2025 11:41</t>
  </si>
  <si>
    <t>THT14021KVGMF1Z</t>
  </si>
  <si>
    <t>EVE31</t>
  </si>
  <si>
    <t>น***</t>
  </si>
  <si>
    <t>THT15061KWA034Z</t>
  </si>
  <si>
    <t>EVE30</t>
  </si>
  <si>
    <t>น***เกศรา  แ***สาร</t>
  </si>
  <si>
    <t>13/03/2025 11:37</t>
  </si>
  <si>
    <t>THT21081KVGN83Z</t>
  </si>
  <si>
    <t>EVE29</t>
  </si>
  <si>
    <t>แ***</t>
  </si>
  <si>
    <t>13/03/2025 11:12</t>
  </si>
  <si>
    <t>THT49011KWAMP2Z</t>
  </si>
  <si>
    <t>EVE27</t>
  </si>
  <si>
    <t>ส******ข</t>
  </si>
  <si>
    <t>******บางแม่นาง อ.บางใหญ่ จ.นนทบุรี ตำบลบางแม่นาง อำเภอบางใหญ่ จังหวัดนนทบุรี 11140</t>
  </si>
  <si>
    <t>13/03/2025 11:10</t>
  </si>
  <si>
    <t>TH2577538937909</t>
  </si>
  <si>
    <t>EVE26</t>
  </si>
  <si>
    <t>คุณอัมพร</t>
  </si>
  <si>
    <t xml:space="preserve">48/520 หมู่บ้าน คลองกุ่มนิเวศน์ ซ.เสรีไทย 41
แขวงคลองกุ่ม เขตบึงกุ่ม กรุงเทพมหานคร 10240
(ซอย 4 สุดซอย ซ้ายมือ รั่วสีเหลือง)
</t>
  </si>
  <si>
    <t>JB194623985TH</t>
  </si>
  <si>
    <t>13/03/2025 10:52</t>
  </si>
  <si>
    <t>EVE25</t>
  </si>
  <si>
    <t>อรทัย  สาโรวาท</t>
  </si>
  <si>
    <t>40 ประชาอุทิศ75 แยก9 แขวงทุ่งครุ เขตทุ่งครุ กทม.   10140</t>
  </si>
  <si>
    <t>0818170334</t>
  </si>
  <si>
    <t>13/03/2025 10:39</t>
  </si>
  <si>
    <t>JB194623999TH</t>
  </si>
  <si>
    <t>13/03/2025 10:44</t>
  </si>
  <si>
    <t>EVE23</t>
  </si>
  <si>
    <t>******ยางพร อำเภอปลวกแดง จังหวัดระยอง 21140</t>
  </si>
  <si>
    <t>13/03/2025 10:23</t>
  </si>
  <si>
    <t>TH2513389319644</t>
  </si>
  <si>
    <t>EVE22</t>
  </si>
  <si>
    <t>กันยา แก้วกิตติวัฒน์</t>
  </si>
  <si>
    <t>ตรอ.ก้าวล้าน999เซอร์วิส
65หมู่4 ต.บ้านน้อยซุ้มขี้เหล็ก
อ.เนินมะปราง จ.พิษณุโลก
65190</t>
  </si>
  <si>
    <t>65190</t>
  </si>
  <si>
    <t>0649269882</t>
  </si>
  <si>
    <t>13/03/2025 09:54</t>
  </si>
  <si>
    <t>13/03/2025 10:17</t>
  </si>
  <si>
    <t>EVE21</t>
  </si>
  <si>
    <t>ส***ศ  ส***รณขาว</t>
  </si>
  <si>
    <t>13/03/2025 10:16</t>
  </si>
  <si>
    <t>THT03061KVHJV5Z</t>
  </si>
  <si>
    <t>EVE20</t>
  </si>
  <si>
    <t>พ***าภรณ์ ผ***ผา</t>
  </si>
  <si>
    <t>13/03/2025 10:15</t>
  </si>
  <si>
    <t>13/03/2025 10:14</t>
  </si>
  <si>
    <t>EVE19</t>
  </si>
  <si>
    <t>ว***ชลี ส***ถะ</t>
  </si>
  <si>
    <t>755980932291</t>
  </si>
  <si>
    <t>EVE18</t>
  </si>
  <si>
    <t>13/03/2025 10:03</t>
  </si>
  <si>
    <t>THT33011KVHB33Z</t>
  </si>
  <si>
    <t>EVE17</t>
  </si>
  <si>
    <t>13/03/2025 09:59</t>
  </si>
  <si>
    <t>THT01431KWAQP0Z</t>
  </si>
  <si>
    <t>EVE16</t>
  </si>
  <si>
    <t>13/03/2025 09:47</t>
  </si>
  <si>
    <t>THT28011KVH401Z</t>
  </si>
  <si>
    <t>EVE15</t>
  </si>
  <si>
    <t>ณ***า   จ***ถิตย์</t>
  </si>
  <si>
    <t>13/03/2025 09:45</t>
  </si>
  <si>
    <t>THT07011KVH6U5Z</t>
  </si>
  <si>
    <t>EVE13</t>
  </si>
  <si>
    <t>อ*** เ***ยมสอาด</t>
  </si>
  <si>
    <t>13/03/2025 09:43</t>
  </si>
  <si>
    <t>THT56011KWAF46Z</t>
  </si>
  <si>
    <t>13/03/2025 09:42</t>
  </si>
  <si>
    <t>EVE12</t>
  </si>
  <si>
    <t>ว***    พ***์ทอง</t>
  </si>
  <si>
    <t>13/03/2025 09:40</t>
  </si>
  <si>
    <t>THT30151KVH305Z</t>
  </si>
  <si>
    <t>13/03/2025 09:41</t>
  </si>
  <si>
    <t>EVE11</t>
  </si>
  <si>
    <t>1221 ม.1 ซ.แบริ่ง46 สุขุมวิท107
สำโรงเหนือ
เมือง, สมุทรปราการ 10270</t>
  </si>
  <si>
    <t>JA181673149TH</t>
  </si>
  <si>
    <t>13/03/2025 09:39</t>
  </si>
  <si>
    <t>EVE10</t>
  </si>
  <si>
    <t>Tara tara</t>
  </si>
  <si>
    <t>เลขที่ 87  ภูธารา23  ถ.คสล.บ้านโข้ง  หมู่ที่10 · บ้านโข้ง/ Ban Khong
อู่ทอง/ U Thongสุพรรณบุรี/ Suphanburi
72160</t>
  </si>
  <si>
    <t>660634215722</t>
  </si>
  <si>
    <t>13/03/2025 09:36</t>
  </si>
  <si>
    <t>LEXPU0467885792</t>
  </si>
  <si>
    <t>EVE9</t>
  </si>
  <si>
    <t>ห***</t>
  </si>
  <si>
    <t>13/03/2025 09:26</t>
  </si>
  <si>
    <t>THT07021KVGJ93Z</t>
  </si>
  <si>
    <t>EVE7</t>
  </si>
  <si>
    <t>K*i</t>
  </si>
  <si>
    <t>******คร แขวงบางลำภูล่าง แขวงบางลำภูล่าง เขตคลองสาน จังหวัดกรุงเทพมหานคร 10600</t>
  </si>
  <si>
    <t>13/03/2025 08:33</t>
  </si>
  <si>
    <t>TH254869501694U</t>
  </si>
  <si>
    <t>EVE6</t>
  </si>
  <si>
    <t>13/03/2025 03:56</t>
  </si>
  <si>
    <t>13/03/2025 08:20</t>
  </si>
  <si>
    <t>EVE5</t>
  </si>
  <si>
    <t>ประภาพร ดอนพลี</t>
  </si>
  <si>
    <t>55/184 หมู่บ้านสุขนิเวศน์9 หมู่ที่4 ต.บางแม่นาง อ.บางใหญ่ จ.นนทบุรี  11140</t>
  </si>
  <si>
    <t>0633622009</t>
  </si>
  <si>
    <t>JB194624036TH</t>
  </si>
  <si>
    <t>13/03/2025 08:10</t>
  </si>
  <si>
    <t>EVE4</t>
  </si>
  <si>
    <t>ส***งษ์ ร***กลิ่น</t>
  </si>
  <si>
    <t>13/03/2025 08:02</t>
  </si>
  <si>
    <t>THT29131KVHJG9Z</t>
  </si>
  <si>
    <t>EVE3</t>
  </si>
  <si>
    <t>13/03/2025 07:19</t>
  </si>
  <si>
    <t>LEXPU0467885956</t>
  </si>
  <si>
    <t>EVE2</t>
  </si>
  <si>
    <t>อภิชาต ล้ำประทุม</t>
  </si>
  <si>
    <t>บ้านหนองแวง 93หมู่8 · โอโล/ Olo
ภูเขียว/ Phu Khiaoชัยภูมิ/ Chaiyaphum
36110</t>
  </si>
  <si>
    <t>36110</t>
  </si>
  <si>
    <t>660949040268</t>
  </si>
  <si>
    <t>13/03/2025 06:07</t>
  </si>
  <si>
    <t>TH33106Z372G4I</t>
  </si>
  <si>
    <t>EVE0</t>
  </si>
  <si>
    <t>ป***รรณ ว***ม</t>
  </si>
  <si>
    <t>13/03/2025 05:20</t>
  </si>
  <si>
    <t>THT42141KVPT30Z</t>
  </si>
  <si>
    <t>EVD99</t>
  </si>
  <si>
    <t>ผดุงพงษ์ ประดับศรี</t>
  </si>
  <si>
    <t>13 หมู่7 บ้านใหม่ชัยเจริญ · ทรัพย์ไพวัลย์/ Sap Phaiwan
เอราวัณ/ Erawanเลย/ Loei
42220</t>
  </si>
  <si>
    <t>42220</t>
  </si>
  <si>
    <t>13/03/2025 02:28</t>
  </si>
  <si>
    <t>EVD98</t>
  </si>
  <si>
    <t>ว******1</t>
  </si>
  <si>
    <t>******, หมู่ที่ หมู9, ตำบล ทุ่งสุขลา, อำเภอศรีราชา ตำบลทุ่งสุขลา อำเภอศรีราชา จังหวัดชลบุรี 20230</t>
  </si>
  <si>
    <t>13/03/2025 01:32</t>
  </si>
  <si>
    <t>TH20076Z2XU66C0</t>
  </si>
  <si>
    <t>EVD97</t>
  </si>
  <si>
    <t>ม***ม เ***ต้ - บ***มิลาน</t>
  </si>
  <si>
    <t>13/03/2025 01:01</t>
  </si>
  <si>
    <t>THT06051KVXWT4Z</t>
  </si>
  <si>
    <t>EVD95</t>
  </si>
  <si>
    <t>49/1 หมู่11 · บางระจัน/ Bang Rachan
ค่ายบางระจัน/ Khai Bang Rachanสิงห์บุรี/ Sing Buri
16150</t>
  </si>
  <si>
    <t>13/03/2025 00:24</t>
  </si>
  <si>
    <t>LEXPU0549236553</t>
  </si>
  <si>
    <t>13/03/2025 00:18</t>
  </si>
  <si>
    <t>EVG39</t>
  </si>
  <si>
    <t>โ*** เ***วพรายตา</t>
  </si>
  <si>
    <t>14/03/2025 22:44</t>
  </si>
  <si>
    <t>THT18061M0EXE2Z</t>
  </si>
  <si>
    <t>EVG38</t>
  </si>
  <si>
    <t>M**o</t>
  </si>
  <si>
    <t>******กc 1989/559 ตำบลเทพารักษ์ อำเภอเมืองสมุทรปราการ จังหวัดสมุทรปราการ 10270</t>
  </si>
  <si>
    <t>14/03/2025 22:43</t>
  </si>
  <si>
    <t>TH253033540398R</t>
  </si>
  <si>
    <t>14/03/2025 22:39</t>
  </si>
  <si>
    <t>EVG37</t>
  </si>
  <si>
    <t>ธ***รัตม อ** พ***ภัทร</t>
  </si>
  <si>
    <t>14/03/2025 22:19</t>
  </si>
  <si>
    <t>THT18071M0KSP0Z</t>
  </si>
  <si>
    <t>EVG36</t>
  </si>
  <si>
    <t>14/03/2025 21:46</t>
  </si>
  <si>
    <t>EVG35</t>
  </si>
  <si>
    <t>14/03/2025 21:39</t>
  </si>
  <si>
    <t>755915547634</t>
  </si>
  <si>
    <t>EVG33</t>
  </si>
  <si>
    <t>ณัฏฐินี สุริยวงศ์</t>
  </si>
  <si>
    <t>99/9 หมู่บ้านปิ่นเกล้าการ์เด้น ถนนอรุณอมรินทร์ ซอยสมเด็จพระปิ่นเกล้า 3 แขวงอรุณอมรินทร์
บางกอกน้อย/ Bangkok Noiกรุงเทพมหานคร/ Bangkok
10700</t>
  </si>
  <si>
    <t>660818349895</t>
  </si>
  <si>
    <t>14/03/2025 21:26</t>
  </si>
  <si>
    <t>LEXDO0130239668</t>
  </si>
  <si>
    <t>EVG31</t>
  </si>
  <si>
    <t>อ***วรรณ แ***ธสง</t>
  </si>
  <si>
    <t>Nakhon Ratchasima</t>
  </si>
  <si>
    <t>14/03/2025 21:12</t>
  </si>
  <si>
    <t>THT27161M0N4N0Z</t>
  </si>
  <si>
    <t>14/03/2025 21:21</t>
  </si>
  <si>
    <t>EVG30</t>
  </si>
  <si>
    <t>อ***ณา จ***วงศ์ ร***ลูกปลา20</t>
  </si>
  <si>
    <t>14/03/2025 20:58</t>
  </si>
  <si>
    <t>THT62051KZXSU1Z</t>
  </si>
  <si>
    <t>EVG29</t>
  </si>
  <si>
    <t>14/03/2025 20:49</t>
  </si>
  <si>
    <t>LEXPU0468429030</t>
  </si>
  <si>
    <t>14/03/2025 20:48</t>
  </si>
  <si>
    <t>EVG28</t>
  </si>
  <si>
    <t>พ***์ฉวี  ส***ลิศ</t>
  </si>
  <si>
    <t>14/03/2025 20:39</t>
  </si>
  <si>
    <t>THT02011M0ER96Z</t>
  </si>
  <si>
    <t>14/03/2025 20:37</t>
  </si>
  <si>
    <t>EVG27</t>
  </si>
  <si>
    <t>14/03/2025 20:04</t>
  </si>
  <si>
    <t>LEXPU0468449674</t>
  </si>
  <si>
    <t>EVG26</t>
  </si>
  <si>
    <t>ป*1</t>
  </si>
  <si>
    <t>******ทธมณฑลสาย 4, ตำบล อ้อมน้อย, อำเภอกระทุ่มแบน ตำบลอ้อมน้อย อำเภอกระทุ่มแบน จังหวัดสมุทรสาคร 74130</t>
  </si>
  <si>
    <t>14/03/2025 20:00</t>
  </si>
  <si>
    <t>TH250833574103P</t>
  </si>
  <si>
    <t>EVG25</t>
  </si>
  <si>
    <t>660982271457</t>
  </si>
  <si>
    <t>14/03/2025 19:44</t>
  </si>
  <si>
    <t>LEXPU0468449469</t>
  </si>
  <si>
    <t>EVG24</t>
  </si>
  <si>
    <t>ฝ******า</t>
  </si>
  <si>
    <t>******นา, ตำบลนางัว, อำเภอน้ำโสม ตำบลนางัว อำเภอน้ำโสม จังหวัดอุดรธานี 41210</t>
  </si>
  <si>
    <t>14/03/2025 19:12</t>
  </si>
  <si>
    <t>TH252023394386O</t>
  </si>
  <si>
    <t>14/03/2025 19:11</t>
  </si>
  <si>
    <t>EVG23</t>
  </si>
  <si>
    <t>ส******า</t>
  </si>
  <si>
    <t>******ู่13 ทับใต้ หัวหิน ตำบลทับใต้ อำเภอหัวหิน จังหวัดประจวบคีรีขันธ์ 77110</t>
  </si>
  <si>
    <t>77110</t>
  </si>
  <si>
    <t>14/03/2025 18:54</t>
  </si>
  <si>
    <t>TH253415552510I</t>
  </si>
  <si>
    <t>EVG22</t>
  </si>
  <si>
    <t>ค******ำ</t>
  </si>
  <si>
    <t>******ลสระคู อำเภอสุวรรณภูมิ จังหวัดร้อยเอ็ด 45130</t>
  </si>
  <si>
    <t>14/03/2025 17:11</t>
  </si>
  <si>
    <t>TH250842054637P</t>
  </si>
  <si>
    <t>14/03/2025 17:10</t>
  </si>
  <si>
    <t>EVG21</t>
  </si>
  <si>
    <t>ช***กดิ์ จ***ขัมมา</t>
  </si>
  <si>
    <t>14/03/2025 17:08</t>
  </si>
  <si>
    <t>EVG20</t>
  </si>
  <si>
    <t>สายชลแจ่มแจ้ง</t>
  </si>
  <si>
    <t>20/7 ม.6  ต.บางขันแตก อ.เมือง · บางขันแตก/ Bang Khan Taek
เมืองสมุทรสงคราม/ Mueang Samut Songkhramสมุทรสงคราม/ Samut Songkhram
75000</t>
  </si>
  <si>
    <t>660812602509</t>
  </si>
  <si>
    <t>14/03/2025 16:59</t>
  </si>
  <si>
    <t>LEXPU0468436556</t>
  </si>
  <si>
    <t>EVG19</t>
  </si>
  <si>
    <t>14/03/2025 16:40</t>
  </si>
  <si>
    <t>THT02011KZYMG1Z</t>
  </si>
  <si>
    <t>EVG18</t>
  </si>
  <si>
    <t>ณ***า ป***งกา</t>
  </si>
  <si>
    <t>14/03/2025 16:35</t>
  </si>
  <si>
    <t>THT49081M0N872Z</t>
  </si>
  <si>
    <t>14/03/2025 16:36</t>
  </si>
  <si>
    <t>EVG17</t>
  </si>
  <si>
    <t>ช***ุช จ***กษ์</t>
  </si>
  <si>
    <t>THT65041KZWWV1Z</t>
  </si>
  <si>
    <t>EVG16</t>
  </si>
  <si>
    <t>น***มลธิชา อ***แถม</t>
  </si>
  <si>
    <t>THT09061M0MVB8Z</t>
  </si>
  <si>
    <t>EVG14</t>
  </si>
  <si>
    <t>14/03/2025 16:33</t>
  </si>
  <si>
    <t>THT01281KZVAF3Z</t>
  </si>
  <si>
    <t>EVG13</t>
  </si>
  <si>
    <t>พ***วรร</t>
  </si>
  <si>
    <t>14/03/2025 16:27</t>
  </si>
  <si>
    <t>EVG12</t>
  </si>
  <si>
    <t>จ***า เ***แก้ว</t>
  </si>
  <si>
    <t>THT20041M0N128Z</t>
  </si>
  <si>
    <t>EVG11</t>
  </si>
  <si>
    <t>เ***</t>
  </si>
  <si>
    <t>14/03/2025 16:26</t>
  </si>
  <si>
    <t>THT01341KZY5D1Z</t>
  </si>
  <si>
    <t>EVG10</t>
  </si>
  <si>
    <t>เ***ณีย์</t>
  </si>
  <si>
    <t>14/03/2025 16:22</t>
  </si>
  <si>
    <t>THT15061KZYFK9Z</t>
  </si>
  <si>
    <t>EVG9</t>
  </si>
  <si>
    <t>อ***มา ร***เรือง</t>
  </si>
  <si>
    <t>14/03/2025 16:21</t>
  </si>
  <si>
    <t>THT01101KZX4M7Z</t>
  </si>
  <si>
    <t>EVG7</t>
  </si>
  <si>
    <t>ค***ารี แ***สน</t>
  </si>
  <si>
    <t>14/03/2025 16:20</t>
  </si>
  <si>
    <t>THT34011KZXQ67Z</t>
  </si>
  <si>
    <t>EVG6</t>
  </si>
  <si>
    <t>14/03/2025 16:18</t>
  </si>
  <si>
    <t>TH14016ZB3AZ5I</t>
  </si>
  <si>
    <t>EVG5</t>
  </si>
  <si>
    <t>14/03/2025 16:14</t>
  </si>
  <si>
    <t>THT14021M0QZR6Z</t>
  </si>
  <si>
    <t>EVG3</t>
  </si>
  <si>
    <t>14/03/2025 16:00</t>
  </si>
  <si>
    <t>THT20051M0RT98Z</t>
  </si>
  <si>
    <t>EVG2</t>
  </si>
  <si>
    <t>ว***วิสา พ***วัสดิ์</t>
  </si>
  <si>
    <t>14/03/2025 15:58</t>
  </si>
  <si>
    <t>THT68071M0Q9W2Z</t>
  </si>
  <si>
    <t>EVG1</t>
  </si>
  <si>
    <t>n***</t>
  </si>
  <si>
    <t>14/03/2025 15:56</t>
  </si>
  <si>
    <t>THT01161KZX277Z</t>
  </si>
  <si>
    <t>EVF99</t>
  </si>
  <si>
    <t>น***า บ***ี</t>
  </si>
  <si>
    <t>14/03/2025 15:52</t>
  </si>
  <si>
    <t>THT02041KZZ1E7Z</t>
  </si>
  <si>
    <t>EVF97</t>
  </si>
  <si>
    <t>ก***ญารัตน์ น***รุง</t>
  </si>
  <si>
    <t>14/03/2025 15:46</t>
  </si>
  <si>
    <t>THT26051M0MS52Z</t>
  </si>
  <si>
    <t>EVF95</t>
  </si>
  <si>
    <t>660947971671</t>
  </si>
  <si>
    <t>14/03/2025 15:32</t>
  </si>
  <si>
    <t>TH10046ZBAPQ1E</t>
  </si>
  <si>
    <t>14/03/2025 15:31</t>
  </si>
  <si>
    <t>EVF94</t>
  </si>
  <si>
    <t>i***bongz</t>
  </si>
  <si>
    <t>14/03/2025 15:29</t>
  </si>
  <si>
    <t>THT45011M0P6K8Z</t>
  </si>
  <si>
    <t>EVF93</t>
  </si>
  <si>
    <t>ส***รณพลศรี</t>
  </si>
  <si>
    <t>14/03/2025 15:24</t>
  </si>
  <si>
    <t>THT44121M0NN04Z</t>
  </si>
  <si>
    <t>EVF92</t>
  </si>
  <si>
    <t>ว***รัตน์ ค***ง</t>
  </si>
  <si>
    <t>14/03/2025 15:21</t>
  </si>
  <si>
    <t>THT33021M0PAF0Z</t>
  </si>
  <si>
    <t>14/03/2025 15:22</t>
  </si>
  <si>
    <t>EVF91</t>
  </si>
  <si>
    <t>น***ชัย ต***ุจิราภาพงศ์</t>
  </si>
  <si>
    <t>THT61011KZYWD7Z</t>
  </si>
  <si>
    <t>14/03/2025 15:20</t>
  </si>
  <si>
    <t>EVF90</t>
  </si>
  <si>
    <t>ป***ิทธ์  พ***พ็ง</t>
  </si>
  <si>
    <t>THT60011M0GUZ4Z</t>
  </si>
  <si>
    <t>14/03/2025 15:17</t>
  </si>
  <si>
    <t>EVF89</t>
  </si>
  <si>
    <t>น***าว ณ***ิดาภร อ***บุญสุ</t>
  </si>
  <si>
    <t>14/03/2025 15:10</t>
  </si>
  <si>
    <t>THT44021KZYXP9Z</t>
  </si>
  <si>
    <t>EVF88</t>
  </si>
  <si>
    <t>m***in. ภ***พร จ***รสิทธิผล</t>
  </si>
  <si>
    <t>14/03/2025 15:07</t>
  </si>
  <si>
    <t>THT01181M0NSA6Z</t>
  </si>
  <si>
    <t>EVF87</t>
  </si>
  <si>
    <t>ร***า น***วิทยานนท์</t>
  </si>
  <si>
    <t>14/03/2025 15:04</t>
  </si>
  <si>
    <t>THT01431M0Q2A0Z</t>
  </si>
  <si>
    <t>EVF86</t>
  </si>
  <si>
    <t>14/03/2025 15:02</t>
  </si>
  <si>
    <t>THT65011M0Q6W0Z</t>
  </si>
  <si>
    <t>EVF85</t>
  </si>
  <si>
    <t>เ***อน้อง</t>
  </si>
  <si>
    <t>14/03/2025 15:00</t>
  </si>
  <si>
    <t>THT01191M0S8H4Z</t>
  </si>
  <si>
    <t>14/03/2025 15:01</t>
  </si>
  <si>
    <t>EVF84</t>
  </si>
  <si>
    <t>d***ee1992</t>
  </si>
  <si>
    <t>14/03/2025 14:56</t>
  </si>
  <si>
    <t>EVF82</t>
  </si>
  <si>
    <t>14/03/2025 14:49</t>
  </si>
  <si>
    <t>ขอแถมเป็นเค้กเบาหวิว รสมะพร้าวอ่อนค่ะสั่งร้านนี้ประจำค่ะ</t>
  </si>
  <si>
    <t>THT20041KZPWH7Z</t>
  </si>
  <si>
    <t>EVF76</t>
  </si>
  <si>
    <t>14/03/2025 14:32</t>
  </si>
  <si>
    <t>14/03/2025 14:47</t>
  </si>
  <si>
    <t>EVF79</t>
  </si>
  <si>
    <t>******ุม ตำบลบัวชุม อำเภอชัยบาดาล จังหวัดลพบุรี 15130</t>
  </si>
  <si>
    <t>14/03/2025 14:39</t>
  </si>
  <si>
    <t>TH2559898325026</t>
  </si>
  <si>
    <t>EVF78</t>
  </si>
  <si>
    <t>ป***ินันท์</t>
  </si>
  <si>
    <t>14/03/2025 14:35</t>
  </si>
  <si>
    <t>THT20061KZWD43Z</t>
  </si>
  <si>
    <t>EVF77</t>
  </si>
  <si>
    <t>ล******ย</t>
  </si>
  <si>
    <t>******ง จ.นครราชสีมา ตำบลในเมือง อำเภอเมืองนครราชสีมา จังหวัดนครราชสีมา 30000</t>
  </si>
  <si>
    <t>14/03/2025 14:34</t>
  </si>
  <si>
    <t>EVF75</t>
  </si>
  <si>
    <t>ศรัญญา มาลีสุคนธ์</t>
  </si>
  <si>
    <t>23 หมู่7 · รำแดง/ Ram Daeng
สิงหนคร/ Singhanakhonสงขลา/ Songkhla
90330</t>
  </si>
  <si>
    <t>90330</t>
  </si>
  <si>
    <t>660807124619</t>
  </si>
  <si>
    <t>14/03/2025 14:21</t>
  </si>
  <si>
    <t>TH71156ZBG604D</t>
  </si>
  <si>
    <t>EVF74</t>
  </si>
  <si>
    <t>อ***รา บ***ทียน</t>
  </si>
  <si>
    <t>14/03/2025 14:20</t>
  </si>
  <si>
    <t>EVF73</t>
  </si>
  <si>
    <t>น***้าง​เ​สว​ต​วัน​</t>
  </si>
  <si>
    <t>14/03/2025 14:09</t>
  </si>
  <si>
    <t>THT20041M0R372Z</t>
  </si>
  <si>
    <t>14/03/2025 14:14</t>
  </si>
  <si>
    <t>EVF72</t>
  </si>
  <si>
    <t>สรนว</t>
  </si>
  <si>
    <t>ชุมชนร่มเย็น 28///499999999 ซอยยย 2/17 วกกวกว83838838228 · คูคต/ Khu Khot
ลำลูกกา/ Lam Luk Kaปทุมธานี/ Pathum Thani
12130</t>
  </si>
  <si>
    <t>660838166845</t>
  </si>
  <si>
    <t>LEXPU0468425213</t>
  </si>
  <si>
    <t>EVF71</t>
  </si>
  <si>
    <t>660982251071</t>
  </si>
  <si>
    <t>14/03/2025 14:10</t>
  </si>
  <si>
    <t>LEXPU0468411403</t>
  </si>
  <si>
    <t>EVF70</t>
  </si>
  <si>
    <t>14/03/2025 14:03</t>
  </si>
  <si>
    <t>THT56131M0RDT8Z</t>
  </si>
  <si>
    <t>EVF69</t>
  </si>
  <si>
    <t>****** 14, ตำบลบ้านต๋อม, อำเภอเมืองพะเยา ตำบลบ้านต๋อม อำเภอเมืองพะเยา จังหวัดพะเยา 56000</t>
  </si>
  <si>
    <t>14/03/2025 13:56</t>
  </si>
  <si>
    <t>TH250664467123S</t>
  </si>
  <si>
    <t>14/03/2025 13:55</t>
  </si>
  <si>
    <t>EVF68</t>
  </si>
  <si>
    <t>THT42011M0R4U6Z</t>
  </si>
  <si>
    <t>EVF67</t>
  </si>
  <si>
    <t>ม******ล</t>
  </si>
  <si>
    <t>******ฟลซ ตรงข้ามศูนย์เพราะชำ) ตำบลดู่ทุ่ง อำเภอเมืองยโสธร จังหวัดยโสธร 35000</t>
  </si>
  <si>
    <t>TH2590774335329</t>
  </si>
  <si>
    <t>14/03/2025 13:51</t>
  </si>
  <si>
    <t>EVF66</t>
  </si>
  <si>
    <t>660982251481</t>
  </si>
  <si>
    <t>14/03/2025 13:00</t>
  </si>
  <si>
    <t>LEXPU0468210407</t>
  </si>
  <si>
    <t>EVF65</t>
  </si>
  <si>
    <t>พ***า  ส***กษม</t>
  </si>
  <si>
    <t>14/03/2025 12:59</t>
  </si>
  <si>
    <t>THT60041KY2Y29Z</t>
  </si>
  <si>
    <t>EVF64</t>
  </si>
  <si>
    <t>******แขวงสามวาตะวันตก เขตคลองสามวา จังหวัดกรุงเทพมหานคร 10510</t>
  </si>
  <si>
    <t>14/03/2025 12:54</t>
  </si>
  <si>
    <t>TH256135730399K</t>
  </si>
  <si>
    <t>EVF63</t>
  </si>
  <si>
    <t>ส***ี ค***สิน</t>
  </si>
  <si>
    <t>14/03/2025 12:52</t>
  </si>
  <si>
    <t>THT59071KYY9D0Z</t>
  </si>
  <si>
    <t>EVF62</t>
  </si>
  <si>
    <t>TH258685678647F</t>
  </si>
  <si>
    <t>EVF61</t>
  </si>
  <si>
    <t>ทิพย์สุดา พะพร</t>
  </si>
  <si>
    <t>ถนนกลางบ้าน บ้านหนองกระจง49ม.13ต.พรหมสวัสดิ์อ.พยุห์อ.พยุห์จ.ศรีสะเกษ · พรหมสวัสดิ์/ Phrom Sawat
พยุห์/ Phayuศรีสะเกษ/ Sisaket
33230</t>
  </si>
  <si>
    <t>660800962864</t>
  </si>
  <si>
    <t>14/03/2025 12:50</t>
  </si>
  <si>
    <t>TH30196Z8JRQ5B</t>
  </si>
  <si>
    <t>EVF59</t>
  </si>
  <si>
    <t>14/03/2025 12:40</t>
  </si>
  <si>
    <t>TH2547542653831</t>
  </si>
  <si>
    <t>14/03/2025 12:39</t>
  </si>
  <si>
    <t>EVF58</t>
  </si>
  <si>
    <t>พ*****ร</t>
  </si>
  <si>
    <t>******เมือง จ.นนทบุรี 11000 ตำบลท่าทราย อำเภอเมืองนนทบุรี จังหวัดนนทบุรี 11000</t>
  </si>
  <si>
    <t>14/03/2025 12:35</t>
  </si>
  <si>
    <t>TH258277745961D</t>
  </si>
  <si>
    <t>EVF57</t>
  </si>
  <si>
    <t>น** ส***ก แ***จริญ</t>
  </si>
  <si>
    <t>14/03/2025 12:20</t>
  </si>
  <si>
    <t>THT12021KYY8H4Z</t>
  </si>
  <si>
    <t>ครีมฮอร์น ครีมฮอร์นเนยสด 1 กล่อง 6 ชิ้น ครีมฮอร์นแบรนด์วรรณวนัช สินค้าเก็บได้ 10 วัน ขนม ดังในtiktiok</t>
  </si>
  <si>
    <t>EVF56</t>
  </si>
  <si>
    <t>วันฤดี</t>
  </si>
  <si>
    <t>111/104 ม.5 ต.พันท้ายนรสิงห์ อ.เมืองสมุทรสาคร · พันท้ายนรสิงห์/ Phan Thai Norasing
เมืองสมุทรสาคร/ Mueang Samut Sakhonสมุทรสาคร/ Samut Sakhon
74000</t>
  </si>
  <si>
    <t>660891529429</t>
  </si>
  <si>
    <t>14/03/2025 12:12</t>
  </si>
  <si>
    <t>LEXPU0468210202</t>
  </si>
  <si>
    <t>EVF55</t>
  </si>
  <si>
    <t>Ei</t>
  </si>
  <si>
    <t>ส่ง สมาร์ท 37/65 ม 4 ต ท่าข้าม, 84130, พุนพิน/ Phunphin, สุราษฎร์ธานี/ Surat Thani · พุนพิน/ Phunphin
พุนพิน/ Phunphinสุราษฎร์ธานี/ Surat Thani
84130</t>
  </si>
  <si>
    <t>84130</t>
  </si>
  <si>
    <t>660627329858</t>
  </si>
  <si>
    <t>14/03/2025 11:35</t>
  </si>
  <si>
    <t>LEXDO0130188057</t>
  </si>
  <si>
    <t>EVF54</t>
  </si>
  <si>
    <t>ร*** ศ***ัฒนพงษ์</t>
  </si>
  <si>
    <t>14/03/2025 11:33</t>
  </si>
  <si>
    <t>THT27121KY36R1Z</t>
  </si>
  <si>
    <t>EVF53</t>
  </si>
  <si>
    <t>ไ***นทร์ อ***ล้า</t>
  </si>
  <si>
    <t>14/03/2025 11:31</t>
  </si>
  <si>
    <t>THT01231KYXYY4Z</t>
  </si>
  <si>
    <t>EVF52</t>
  </si>
  <si>
    <t>ณ***ิชา แ***จิต</t>
  </si>
  <si>
    <t>14/03/2025 21:49</t>
  </si>
  <si>
    <t>THT07051KZY127Z</t>
  </si>
  <si>
    <t>14/03/2025 11:24</t>
  </si>
  <si>
    <t>EVF50</t>
  </si>
  <si>
    <t>ธ***รณ ท***ทอง</t>
  </si>
  <si>
    <t>14/03/2025 11:23</t>
  </si>
  <si>
    <t>THT37011KY38F7Z</t>
  </si>
  <si>
    <t>EVF49</t>
  </si>
  <si>
    <t>สุรีย์  สุนทราวิรัตน์</t>
  </si>
  <si>
    <t>7   ซอยเจริญนคร  74  ถ  เจรืญนคร
ธนบุรี/ Thon Buriกรุงเทพมหานคร/ Bangkok
10600</t>
  </si>
  <si>
    <t>660625845435</t>
  </si>
  <si>
    <t>14/03/2025 11:22</t>
  </si>
  <si>
    <t>LEXPU0468211104</t>
  </si>
  <si>
    <t>EVF48</t>
  </si>
  <si>
    <t>14/03/2025 11:21</t>
  </si>
  <si>
    <t>THT01371KY3XB1Z</t>
  </si>
  <si>
    <t>EVF47</t>
  </si>
  <si>
    <t>ป***นวด</t>
  </si>
  <si>
    <t>THT20071KY2HT7Z</t>
  </si>
  <si>
    <t>EVF46</t>
  </si>
  <si>
    <t>******้ใหญ่, อำเภอบางปลาม้า ตำบลจรเข้ใหญ่ อำเภอบางปลาม้า จังหวัดสุพรรณบุรี 72150</t>
  </si>
  <si>
    <t>72150</t>
  </si>
  <si>
    <t>14/03/2025 11:19</t>
  </si>
  <si>
    <t>TH253092250846Z</t>
  </si>
  <si>
    <t>EVF45</t>
  </si>
  <si>
    <t>ส***ิตา ม***ุป</t>
  </si>
  <si>
    <t>14/03/2025 11:18</t>
  </si>
  <si>
    <t>THT56011KYX4J6Z</t>
  </si>
  <si>
    <t>EVF44</t>
  </si>
  <si>
    <t>น** ห***ุณ พ***าพนม</t>
  </si>
  <si>
    <t>14/03/2025 11:17</t>
  </si>
  <si>
    <t>THT38091KYWU94Z</t>
  </si>
  <si>
    <t>EVF42</t>
  </si>
  <si>
    <t>s***</t>
  </si>
  <si>
    <t>14/03/2025 11:15</t>
  </si>
  <si>
    <t>THT42061KYWZM6Z</t>
  </si>
  <si>
    <t>EVF41</t>
  </si>
  <si>
    <t>ส***ตต์ แ***ฮ้ง</t>
  </si>
  <si>
    <t>14/03/2025 11:14</t>
  </si>
  <si>
    <t>THT16021KYWYE8Z</t>
  </si>
  <si>
    <t>EVF40</t>
  </si>
  <si>
    <t>ท***ภร  ร***วราหะ</t>
  </si>
  <si>
    <t>Phetchaburi</t>
  </si>
  <si>
    <t>14/03/2025 11:11</t>
  </si>
  <si>
    <t>THT18081KY2K97Z</t>
  </si>
  <si>
    <t>14/03/2025 11:12</t>
  </si>
  <si>
    <t>EVF38</t>
  </si>
  <si>
    <t>14/03/2025 11:00</t>
  </si>
  <si>
    <t>รบกวนขอเป็นกาแฟ2 ฝอยทอง1 นอกนั้นคละรสเลยค่ะ</t>
  </si>
  <si>
    <t>THT37011KYX6D4Z</t>
  </si>
  <si>
    <t>14/03/2025 10:59</t>
  </si>
  <si>
    <t>EVF37</t>
  </si>
  <si>
    <t>14/03/2025 10:54</t>
  </si>
  <si>
    <t>THT42061KY3RJ3Z</t>
  </si>
  <si>
    <t>14/03/2025 10:55</t>
  </si>
  <si>
    <t>EVF36</t>
  </si>
  <si>
    <t>ก***มวย ส***องล้อม</t>
  </si>
  <si>
    <t>14/03/2025 10:49</t>
  </si>
  <si>
    <t>THT13121KY3PE1Z</t>
  </si>
  <si>
    <t>EVF34</t>
  </si>
  <si>
    <t>14/03/2025 10:35</t>
  </si>
  <si>
    <t>THT01371KY2ZS3Z</t>
  </si>
  <si>
    <t>EVF32</t>
  </si>
  <si>
    <t>ธ****ฎ</t>
  </si>
  <si>
    <t>******ถ หลักเมือง ตำบลในเมือง อำเภอเมืองสุรินทร์ จังหวัดสุรินทร์ 32000</t>
  </si>
  <si>
    <t>14/03/2025 10:33</t>
  </si>
  <si>
    <t>TH252700740764V</t>
  </si>
  <si>
    <t>14/03/2025 10:32</t>
  </si>
  <si>
    <t>EVF31</t>
  </si>
  <si>
    <t>14/03/2025 10:21</t>
  </si>
  <si>
    <t>THT15021KYXXM2Z</t>
  </si>
  <si>
    <t>EVF27</t>
  </si>
  <si>
    <t>ป***วบ</t>
  </si>
  <si>
    <t>14/03/2025 10:05</t>
  </si>
  <si>
    <t>THT28151KYWQK4Z</t>
  </si>
  <si>
    <t>EVF26</t>
  </si>
  <si>
    <t>14/03/2025 10:03</t>
  </si>
  <si>
    <t>THT33011KYWKK8Z</t>
  </si>
  <si>
    <t>EVF25</t>
  </si>
  <si>
    <t>****** แขวงวงศ์สว่าง แขวงวงศ์สว่าง เขตบางซื่อ จังหวัดกรุงเทพมหานคร 10800</t>
  </si>
  <si>
    <t>14/03/2025 10:04</t>
  </si>
  <si>
    <t>TH257669450346R</t>
  </si>
  <si>
    <t>EVF24</t>
  </si>
  <si>
    <t>THT01371KYWNW4Z</t>
  </si>
  <si>
    <t>EVF23</t>
  </si>
  <si>
    <t>ศ******ล</t>
  </si>
  <si>
    <t>******ดหิน-เขาใผ่ ต.เนินพระ ตำบลเนินพระ อำเภอเมืองระยอง จังหวัดระยอง 21150</t>
  </si>
  <si>
    <t>TH21016Z8PXN1I0</t>
  </si>
  <si>
    <t>EVF22</t>
  </si>
  <si>
    <t>14/03/2025 10:01</t>
  </si>
  <si>
    <t>THT01481KYY772Z</t>
  </si>
  <si>
    <t>14/03/2025 10:00</t>
  </si>
  <si>
    <t>EVF21</t>
  </si>
  <si>
    <t>ป***รัตน์. น***สมุทรานนท์</t>
  </si>
  <si>
    <t>THT14091KY3CK9Z</t>
  </si>
  <si>
    <t>14/03/2025 09:59</t>
  </si>
  <si>
    <t>EVF19</t>
  </si>
  <si>
    <t>******ตำบลท่าลี่ อำเภอกุมภวาปี จังหวัดอุดรธานี 41110</t>
  </si>
  <si>
    <t>14/03/2025 09:55</t>
  </si>
  <si>
    <t>TH258587602638Y</t>
  </si>
  <si>
    <t>14/03/2025 09:54</t>
  </si>
  <si>
    <t>EVF18</t>
  </si>
  <si>
    <t>จ***ร์จิรา ส***ารวัตร</t>
  </si>
  <si>
    <t>THT59031KYXYH6Z</t>
  </si>
  <si>
    <t>EVF17</t>
  </si>
  <si>
    <t>น** พ***ต ต***วิภาค</t>
  </si>
  <si>
    <t>THT05141KYY4Q4Z</t>
  </si>
  <si>
    <t>14/03/2025 09:53</t>
  </si>
  <si>
    <t>EVF15</t>
  </si>
  <si>
    <t xml:space="preserve"> คุณวิ ศศิ</t>
  </si>
  <si>
    <t>บริษัทฮันนัน99จำกัด38/1648-49 KC.7
ถนนไทยรามัญ แขวงสามวาตะวันตก เขตคลองสามวา กรุงเทพมหานคร
คลองสามวา
0918872996 10510</t>
  </si>
  <si>
    <t>0808216671</t>
  </si>
  <si>
    <t>14/03/2025 08:20</t>
  </si>
  <si>
    <t>**ส่งออกวันจันทร์</t>
  </si>
  <si>
    <t>14/03/2025 09:52</t>
  </si>
  <si>
    <t>EVF14</t>
  </si>
  <si>
    <t>14/03/2025 09:50</t>
  </si>
  <si>
    <t>THT01231KYYBE2Z</t>
  </si>
  <si>
    <t>EVF12</t>
  </si>
  <si>
    <t>ห***ภัทร ไ***ุโภค</t>
  </si>
  <si>
    <t>14/03/2025 09:43</t>
  </si>
  <si>
    <t>THT05041KYX6X2Z</t>
  </si>
  <si>
    <t>EVF10</t>
  </si>
  <si>
    <t>14/03/2025 09:36</t>
  </si>
  <si>
    <t>LEXPU0468210944</t>
  </si>
  <si>
    <t>EVF9</t>
  </si>
  <si>
    <t>สุกัญญา คงทรัพย์</t>
  </si>
  <si>
    <t>124/259 ม.23 ต.ประสงค์ อ.ท่าชนะ
ท่าชนะ/ Tha Chanaสุราษฎร์ธานี/ Surat Thani
84170</t>
  </si>
  <si>
    <t>84170</t>
  </si>
  <si>
    <t>660936486070</t>
  </si>
  <si>
    <t>14/03/2025 09:31</t>
  </si>
  <si>
    <t>TH68076Z8JA96C</t>
  </si>
  <si>
    <t>EVF8</t>
  </si>
  <si>
    <t>14/03/2025 09:27</t>
  </si>
  <si>
    <t>LEXPU0468210396</t>
  </si>
  <si>
    <t>EVF7</t>
  </si>
  <si>
    <t>******ศ์, แขวงบ้านช่างหล่อ, เขตบางกอกน้อย แขวงบ้านช่างหล่อ เขตบางกอกน้อย จังหวัดกรุงเทพมหานคร 10700</t>
  </si>
  <si>
    <t>14/03/2025 09:42</t>
  </si>
  <si>
    <t>TH258956187805H</t>
  </si>
  <si>
    <t>14/03/2025 09:12</t>
  </si>
  <si>
    <t>EVF6</t>
  </si>
  <si>
    <t>เอนก  แจ่มทุ่ง</t>
  </si>
  <si>
    <t>โครงการก่อสร้าง The Base Bukit Phuket เข้าซอย ลานจอดรถ โรงพยาบาลกรุงเทพสิริโรจน์ · วิชิต/ Wichit
เมืองภูเก็ต/ Mueang Phuketภูเก็ต/ Phuket
83000</t>
  </si>
  <si>
    <t>83000</t>
  </si>
  <si>
    <t>660827966654</t>
  </si>
  <si>
    <t>14/03/2025 09:05</t>
  </si>
  <si>
    <t>LEXDO0130187737</t>
  </si>
  <si>
    <t>EVF5</t>
  </si>
  <si>
    <t>u***12370474714771</t>
  </si>
  <si>
    <t>14/03/2025 08:57</t>
  </si>
  <si>
    <t>THT38041KYX8G6Z</t>
  </si>
  <si>
    <t>EVF4</t>
  </si>
  <si>
    <t>14/03/2025 08:55</t>
  </si>
  <si>
    <t>THT01281KYYAJ4Z</t>
  </si>
  <si>
    <t>EVF2</t>
  </si>
  <si>
    <t>14/03/2025 08:33</t>
  </si>
  <si>
    <t>TH14016Z8PKB4I</t>
  </si>
  <si>
    <t>EVF1</t>
  </si>
  <si>
    <t>วิทยา  พุทธภิญโญ</t>
  </si>
  <si>
    <t>2/149 พฤกษาวิลล์ 48 ซอยวัดเวฬุวนาราม 32 ถนนวัดเวฬุวนาราม (แยกจากถนนสรงประภา) แขวงดอนเมือง
ดอนเมือง/ Don Mueangกรุงเทพมหานคร/ Bangkok
10210</t>
  </si>
  <si>
    <t>660869716858</t>
  </si>
  <si>
    <t>14/03/2025 08:29</t>
  </si>
  <si>
    <t>LEXPU0468210612</t>
  </si>
  <si>
    <t>EVE99</t>
  </si>
  <si>
    <t>ส่งมาที่  มนูญ  เด็ดขาด</t>
  </si>
  <si>
    <t>บ้านเลขที่ 87 ม.12 ต.บ่อแก้ว อ.นาหมื่น จ.น่าน 55180</t>
  </si>
  <si>
    <t>0906752287</t>
  </si>
  <si>
    <t>14/03/2025 08:12</t>
  </si>
  <si>
    <t>14/03/2025 08:11</t>
  </si>
  <si>
    <t>EVE98</t>
  </si>
  <si>
    <t>จีรศักดิ์  สัวขุนทศ</t>
  </si>
  <si>
    <t>โรงพยาบาลค้อวัง กลุ่มบริการด้านปฐมภูมิและองค์รวม · ค้อวัง/ Kho Wang
ค้อวัง/ Kho Wangยโสธร/ Yasothon
35160</t>
  </si>
  <si>
    <t>35160</t>
  </si>
  <si>
    <t>660907995988</t>
  </si>
  <si>
    <t>14/03/2025 07:15</t>
  </si>
  <si>
    <t>TH32076Z6SXZ7D</t>
  </si>
  <si>
    <t>EVE97</t>
  </si>
  <si>
    <t>พ***รณ   ป***รัตน์</t>
  </si>
  <si>
    <t>14/03/2025 06:51</t>
  </si>
  <si>
    <t>755926383321</t>
  </si>
  <si>
    <t>EVE96</t>
  </si>
  <si>
    <t>ส***ศรี เ***ิทธิ์</t>
  </si>
  <si>
    <t>14/03/2025 06:38</t>
  </si>
  <si>
    <t>THT22011KY59X6Z</t>
  </si>
  <si>
    <t>14/03/2025 06:39</t>
  </si>
  <si>
    <t>EVE95</t>
  </si>
  <si>
    <t>ดวงกมล ใคร่กระโทก</t>
  </si>
  <si>
    <t>46หมู่4 · วังไม้ขอน/ Wang Mai Khon
สวรรคโลก/ Sawankhalokสุโขทัย/ Sukhothai
64110</t>
  </si>
  <si>
    <t>660646395628</t>
  </si>
  <si>
    <t>14/03/2025 06:29</t>
  </si>
  <si>
    <t>TH60076Z71Z97E</t>
  </si>
  <si>
    <t>EVE94</t>
  </si>
  <si>
    <t>ป******์</t>
  </si>
  <si>
    <t>******ต.บางนมโค อ.เสนา จ.อยุธยา 13110 ตำบลบางนมโค อำเภอเสนา จังหวัดพระนครศรีอยุธยา 13110</t>
  </si>
  <si>
    <t>14/03/2025 06:07</t>
  </si>
  <si>
    <t>TH254258221358L</t>
  </si>
  <si>
    <t>14/03/2025 06:06</t>
  </si>
  <si>
    <t>EVE93</t>
  </si>
  <si>
    <t>14/03/2025 05:51</t>
  </si>
  <si>
    <t>THT01231KY7878Z</t>
  </si>
  <si>
    <t>EVE92</t>
  </si>
  <si>
    <t>ป******บ</t>
  </si>
  <si>
    <t>******นครราชสีมา 30130 ตำบลหมูสี อำเภอปากช่อง จังหวัดนครราชสีมา 30130</t>
  </si>
  <si>
    <t>14/03/2025 05:21</t>
  </si>
  <si>
    <t>TH250318644605W</t>
  </si>
  <si>
    <t>14/03/2025 05:19</t>
  </si>
  <si>
    <t>EVE91</t>
  </si>
  <si>
    <t>******อง จ.น่าน ตำบลไชยสถาน อำเภอเมืองน่าน จังหวัดน่าน 55000</t>
  </si>
  <si>
    <t>14/03/2025 04:19</t>
  </si>
  <si>
    <t>TH254565854124Q</t>
  </si>
  <si>
    <t>14/03/2025 03:42</t>
  </si>
  <si>
    <t>EVE90</t>
  </si>
  <si>
    <t>****** ควนรู ตำบลควนรู อำเภอรัตภูมิ จังหวัดสงขลา 90220</t>
  </si>
  <si>
    <t>90220</t>
  </si>
  <si>
    <t>14/03/2025 03:20</t>
  </si>
  <si>
    <t>TH254595329069B</t>
  </si>
  <si>
    <t>EVE89</t>
  </si>
  <si>
    <t>ก*****ี</t>
  </si>
  <si>
    <t>******ลมะขามเตี้ย อำเภอเมืองสุราษฎร์ธานี จังหวัดสุราษฎร์ธานี 84000</t>
  </si>
  <si>
    <t>14/03/2025 02:22</t>
  </si>
  <si>
    <t>TH252205552125X</t>
  </si>
  <si>
    <t>EVE88</t>
  </si>
  <si>
    <t>14/03/2025 01:52</t>
  </si>
  <si>
    <t>THT67011KXDVX5Z</t>
  </si>
  <si>
    <t>EVE87</t>
  </si>
  <si>
    <t>14/03/2025 00:55</t>
  </si>
  <si>
    <t>TH2517864760422</t>
  </si>
  <si>
    <t>14/03/2025 00:26</t>
  </si>
  <si>
    <t>EVE86</t>
  </si>
  <si>
    <t>น***ศรัญญา พ***ร</t>
  </si>
  <si>
    <t>14/03/2025 00:15</t>
  </si>
  <si>
    <t>THT31131KXYHS8Z</t>
  </si>
  <si>
    <t>14/03/2025 00:24</t>
  </si>
  <si>
    <t>EVE85</t>
  </si>
  <si>
    <t>14/03/2025 00:19</t>
  </si>
  <si>
    <t>LEXPU0468111586</t>
  </si>
  <si>
    <t>14/03/2025 00:05</t>
  </si>
  <si>
    <t>EVH16</t>
  </si>
  <si>
    <t>ส***ญญา ต***ดช</t>
  </si>
  <si>
    <t>15/03/2025 23:22</t>
  </si>
  <si>
    <t>หมดค่ะ</t>
  </si>
  <si>
    <t>ครีมฮอร์นไส้เนยสด รสวนิลา 1 กล่องมี 6ชิ้น เก็บได้ 10วัน❤️ (หมดค่ะ)</t>
  </si>
  <si>
    <t>EVH15</t>
  </si>
  <si>
    <t>15/03/2025 20:39</t>
  </si>
  <si>
    <t>EVH14</t>
  </si>
  <si>
    <t>15/03/2025 19:59</t>
  </si>
  <si>
    <t>15/03/2025 20:00</t>
  </si>
  <si>
    <t>EVH13</t>
  </si>
  <si>
    <t>สุภาวดี  แสงเขื่อน</t>
  </si>
  <si>
    <t>32 หมู่ 2  ร้านสุวภาพ /ตู้ ATM ออมสิน  ต.เมืองงาย · เมืองงาย/ Mueang Ngai
เชียงดาว/ Chiang Daoเชียงใหม่/ Chiang Mai
50170</t>
  </si>
  <si>
    <t>660821929987</t>
  </si>
  <si>
    <t>15/03/2025 16:53</t>
  </si>
  <si>
    <t>EVH12</t>
  </si>
  <si>
    <t>15/03/2025 16:20</t>
  </si>
  <si>
    <t>15/03/2025 16:19</t>
  </si>
  <si>
    <t>EVH10</t>
  </si>
  <si>
    <t>******งครักษ์ จ.นครนายก ตำบลบางลูกเสือ อำเภอองครักษ์ จังหวัดนครนายก 26120</t>
  </si>
  <si>
    <t>26120</t>
  </si>
  <si>
    <t>15/03/2025 15:07</t>
  </si>
  <si>
    <t>EVH9</t>
  </si>
  <si>
    <t>ชุติมา ศรีกระโทก</t>
  </si>
  <si>
    <t>ต.ละลมใหม่พัฒนา 33 หมู่6 บ้านกุดจอกน้อย
โชคชัย/ Chok Chaiนครราชสีมา/ Nakhon Ratchasima
30190</t>
  </si>
  <si>
    <t>660857647748</t>
  </si>
  <si>
    <t>15/03/2025 15:05</t>
  </si>
  <si>
    <t>EVH8</t>
  </si>
  <si>
    <t>ร******ิ</t>
  </si>
  <si>
    <t>******บลดินแดง อำเภอดินแดง จังหวัดกรุงเทพ แขวงดินแดง เขตดินแดง จังหวัดกรุงเทพมหานคร 10400</t>
  </si>
  <si>
    <t>15/03/2025 15:01</t>
  </si>
  <si>
    <t>EVH7</t>
  </si>
  <si>
    <t>ส***ญญา พ***เดช</t>
  </si>
  <si>
    <t>15/03/2025 14:54</t>
  </si>
  <si>
    <t>ชิฟฟ่อนรวมรส ยอดฮิต 1 กล่องมี 8 ชิ้น มัลเบอรี่ ชีสเค้ก เมล่อน น้ำผึ้ง</t>
  </si>
  <si>
    <t>EVH6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</si>
  <si>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</si>
  <si>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</si>
  <si>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660644625694</t>
  </si>
  <si>
    <t>15/03/2025 14:25</t>
  </si>
  <si>
    <t>EVH5</t>
  </si>
  <si>
    <t>อำไพ รอดงาม</t>
  </si>
  <si>
    <t>23/3 ซ.ท่าข้าม 16   แสมดำ · ท่าข้าม/ Tha Kham
บางขุนเทียน/ Bang Khun Thianกรุงเทพมหานคร/ Bangkok
10150</t>
  </si>
  <si>
    <t>660628870876</t>
  </si>
  <si>
    <t>15/03/2025 14:01</t>
  </si>
  <si>
    <t>EVH4</t>
  </si>
  <si>
    <t>พ***ัตน์ บ***สวก</t>
  </si>
  <si>
    <t>15/03/2025 13:39</t>
  </si>
  <si>
    <t>15/03/2025 13:40</t>
  </si>
  <si>
    <t>EVH3</t>
  </si>
  <si>
    <t>บ***าค ก***ิจินดา</t>
  </si>
  <si>
    <t>EVH2</t>
  </si>
  <si>
    <t>ว******ข</t>
  </si>
  <si>
    <t>******ล หนองจะบก, อำเภอเมืองนครราชสีมา ตำบลหนองจะบก อำเภอเมืองนครราชสีมา จังหวัดนครราชสีมา 30000</t>
  </si>
  <si>
    <t>64</t>
  </si>
  <si>
    <t>15/03/2025 13:33</t>
  </si>
  <si>
    <t>15/03/2025 13:32</t>
  </si>
  <si>
    <t>EVH1</t>
  </si>
  <si>
    <t>15/03/2025 13:23</t>
  </si>
  <si>
    <t>EVH0</t>
  </si>
  <si>
    <t>******บ้านพี้ อำเภอบ้านหลวง จังหวัดน่าน 55190</t>
  </si>
  <si>
    <t>55190</t>
  </si>
  <si>
    <t>15/03/2025 13:51</t>
  </si>
  <si>
    <t>15/03/2025 13:21</t>
  </si>
  <si>
    <t>EVG99</t>
  </si>
  <si>
    <t>******เยี่ยม อ.โชคชัย จ.นครราชสีมา 30190 ตำบลท่าเยี่ยม อำเภอโชคชัย จังหวัดนครราชสีมา 30190</t>
  </si>
  <si>
    <t>15/03/2025 11:22</t>
  </si>
  <si>
    <t>EVG98</t>
  </si>
  <si>
    <t>เ***ประภา เ***ันธ์</t>
  </si>
  <si>
    <t>15/03/2025 11:20</t>
  </si>
  <si>
    <t>15/03/2025 11:19</t>
  </si>
  <si>
    <t>EVG97</t>
  </si>
  <si>
    <t>******บลศิลา อำเภอเมืองขอนแก่น ตำบลศิลา อำเภอเมืองขอนแก่น จังหวัดขอนแก่น 40000</t>
  </si>
  <si>
    <t>15/03/2025 11:43</t>
  </si>
  <si>
    <t>15/03/2025 11:16</t>
  </si>
  <si>
    <t>EVG96</t>
  </si>
  <si>
    <t>15/03/2025 11:14</t>
  </si>
  <si>
    <t>EVG95</t>
  </si>
  <si>
    <t>******5-17 ถนนศรีนครินทร์, ต.สำโรงเหนือ, อำเภอเมืองสมุทรปราการ 10270 ซอยกลาง ตำบลสำโรงเหนือ อำเภอเมืองสมุทรปราการ จังหวัดสมุทรปราการ 10270</t>
  </si>
  <si>
    <t>15/03/2025 11:05</t>
  </si>
  <si>
    <t>15/03/2025 11:03</t>
  </si>
  <si>
    <t>EVG94</t>
  </si>
  <si>
    <t>ก******ศ</t>
  </si>
  <si>
    <t>******นแก่น, เลขที่ 123, หมู่ที่ 16, ตำบล ในเมือง, อำเภอเมือง จังหวัดขอนแก่น ตำบลในเมือง อำเภอเมืองขอนแก่น จังหวัดขอนแก่น 40002</t>
  </si>
  <si>
    <t>40002</t>
  </si>
  <si>
    <t>15/03/2025 11:02</t>
  </si>
  <si>
    <t>EVG93</t>
  </si>
  <si>
    <t>ไชยา</t>
  </si>
  <si>
    <t>20/2 ม.23 ต.ไผ่เขียว อ.สว่างอารมณ์ จ.อุทัยธานี
สว่างอารมณ์/ Sawang Aromอุทัยธานี/ Uthai Thani
61150</t>
  </si>
  <si>
    <t>61150</t>
  </si>
  <si>
    <t>660617316598</t>
  </si>
  <si>
    <t>15/03/2025 10:46</t>
  </si>
  <si>
    <t>EVG91</t>
  </si>
  <si>
    <t>15/03/2025 10:35</t>
  </si>
  <si>
    <t>EVG90</t>
  </si>
  <si>
    <t>พยนต์   นวนแตง</t>
  </si>
  <si>
    <t>38/4 ม.6 - · น้ำตาล/ Nam Tan
อินทร์บุรี/ In Buriสิงห์บุรี/ Sing Buri
16110</t>
  </si>
  <si>
    <t>16110</t>
  </si>
  <si>
    <t>660982784543</t>
  </si>
  <si>
    <t>15/03/2025 10:29</t>
  </si>
  <si>
    <t>EVG88</t>
  </si>
  <si>
    <t>วรรณา มีปั้น</t>
  </si>
  <si>
    <t>181 ม5 ต.หาดอาษา
สรรพยา/ Sapphayaชัยนาท/ Chainat
17150</t>
  </si>
  <si>
    <t>660817749789</t>
  </si>
  <si>
    <t>15/03/2025 10:20</t>
  </si>
  <si>
    <t>EVG87</t>
  </si>
  <si>
    <t>ณ***ล ม***ิ่น</t>
  </si>
  <si>
    <t>15/03/2025 10:19</t>
  </si>
  <si>
    <t>EVG86</t>
  </si>
  <si>
    <t>นันทนา หินกล้า</t>
  </si>
  <si>
    <t>ถ.หมอชาญอุทิศ 121/9 · ในเมือง/ Nai Mueang
เมืองขอนแก่น/ Mueang Khon Kaenขอนแก่น/ Khon Kaen
40000</t>
  </si>
  <si>
    <t>660844185700</t>
  </si>
  <si>
    <t>15/03/2025 10:03</t>
  </si>
  <si>
    <t>EVG85</t>
  </si>
  <si>
    <t>สุปราณี  บุญโนนแต้</t>
  </si>
  <si>
    <t>เลขที่ 4095/25-26  สำนักพัฒนาสังคม อาคาร 3 · ดินแดง/ Din Daeng
ดินแดง/ Din Daengกรุงเทพมหานคร/ Bangkok
10400</t>
  </si>
  <si>
    <t>660968256000</t>
  </si>
  <si>
    <t>15/03/2025 09:53</t>
  </si>
  <si>
    <t>EVG83</t>
  </si>
  <si>
    <t>ภัทรา  คงชาตรี</t>
  </si>
  <si>
    <t>บ.ชัยพัฒนาอุตสาหกรรม (1999) จำกัด ถนนบ้านแพ้ว-พระประโทน  91 ม.2 ต.ตลาดจินดา · ตลาดจินดา/ Talat Chinda
สามพราน/ Sam Phranนครปฐม/ Nakhon Pathom
73110</t>
  </si>
  <si>
    <t>73110</t>
  </si>
  <si>
    <t>660854264762</t>
  </si>
  <si>
    <t>15/03/2025 09:35</t>
  </si>
  <si>
    <t>EVG82</t>
  </si>
  <si>
    <t>ศุภชัย</t>
  </si>
  <si>
    <t>52 หมู่ 9 บ้านโคกดินแดง (บ้านหลังสีฟ้า ชั้นเดียว สามแยกที่จะไปวัดโคกดินแดง) · ทัพรั้ง/ Thap Rang
พระทองคำ/ Phra Thong Khamนครราชสีมา/ Nakhon Ratchasima
30220</t>
  </si>
  <si>
    <t>30220</t>
  </si>
  <si>
    <t>660930538637</t>
  </si>
  <si>
    <t>15/03/2025 09:28</t>
  </si>
  <si>
    <t>15/03/2025 09:27</t>
  </si>
  <si>
    <t>EVG80</t>
  </si>
  <si>
    <t>15/03/2025 09:13</t>
  </si>
  <si>
    <t>15/03/2025 09:04</t>
  </si>
  <si>
    <t>EVG79</t>
  </si>
  <si>
    <t>จูน</t>
  </si>
  <si>
    <t>45/1 ถ.สุทธิสารวินิจฉัย สามเสนใน พญาไท บ้านสีเขียวถัดจากร้านข้าวมันไก่สีเหลือง4ห้อง · สามเสนใน/ Sam Sen Nai
พญาไท/ Phaya Thaiกรุงเทพมหานคร/ Bangkok
10400</t>
  </si>
  <si>
    <t>660869890176</t>
  </si>
  <si>
    <t>15/03/2025 09:00</t>
  </si>
  <si>
    <t>EVG78</t>
  </si>
  <si>
    <t>ธันญ์วริน ประทุมทิพย์</t>
  </si>
  <si>
    <t>288 หมู่4 ต ขวัญเมือง อ เสลภูมิ จ ร้อยเอ็ด 45120 · ขวัญเมือง/ Khwan Mueang
เสลภูมิ/ Selaphumร้อยเอ็ด/ Roi Et
45120</t>
  </si>
  <si>
    <t>660637868624</t>
  </si>
  <si>
    <t>15/03/2025 08:50</t>
  </si>
  <si>
    <t>EVG76</t>
  </si>
  <si>
    <t>ดวงเดือน</t>
  </si>
  <si>
    <t>229 ม.9 ต.พงษ์ประศาสน์ อ.บางสะพาน
บางสะพาน/ Bang Saphanประจวบคีรีขันธ์/ Prachuap Khiri Khan
77140</t>
  </si>
  <si>
    <t>660932493379</t>
  </si>
  <si>
    <t>15/03/2025 08:32</t>
  </si>
  <si>
    <t>EVG75</t>
  </si>
  <si>
    <t>อร กุลทรัพย์</t>
  </si>
  <si>
    <t>148/505  หมู่บ้านรินทร์ทอง ซอยรามคำแหง 190 · มีนบุรี/ Min Buri
มีนบุรี/ Min Buriกรุงเทพมหานคร/ Bangkok
10510</t>
  </si>
  <si>
    <t>660863399278</t>
  </si>
  <si>
    <t>15/03/2025 08:29</t>
  </si>
  <si>
    <t>EVG74</t>
  </si>
  <si>
    <t>ชไมพร ทิณบุตร</t>
  </si>
  <si>
    <t>128หมู่9 · บ้านยา/ Ban Ya
หนองหาน/ Nong Hanอุดรธานี/ Udon Thani
41320</t>
  </si>
  <si>
    <t>41320</t>
  </si>
  <si>
    <t>660954290636</t>
  </si>
  <si>
    <t>15/03/2025 08:23</t>
  </si>
  <si>
    <t>15/03/2025 08:22</t>
  </si>
  <si>
    <t>EVG73</t>
  </si>
  <si>
    <t>ปริศนา พุกสุริย์วงศ์</t>
  </si>
  <si>
    <t>26/1 หมู่4ต.สัมปทวน อ.นครชัยศรี จ.นครปฐม
นครชัยศรี/ Nakhon Chai Siนครปฐม/ Nakhon Pathom
73120</t>
  </si>
  <si>
    <t>660823590383</t>
  </si>
  <si>
    <t>15/03/2025 08:21</t>
  </si>
  <si>
    <t>EVG72</t>
  </si>
  <si>
    <t>แอนAnnวางไว้เลย</t>
  </si>
  <si>
    <t>ตึกสีส้มอ่อนเลขที่  36 เซนต์เมรี่ ซอย 4, 36 เซนต์เมรี่ ซอย 4 · ในเมือง/ Nai Mueang
เมืองนครราชสีมา/ Mueng Nakorn Ratchasimaนครราชสีมา/ Nakhon Ratchasima
30000</t>
  </si>
  <si>
    <t>660889650748</t>
  </si>
  <si>
    <t>15/03/2025 08:09</t>
  </si>
  <si>
    <t>EVG71</t>
  </si>
  <si>
    <t>กนกวรรณ ชาวบางงาม</t>
  </si>
  <si>
    <t>53/1 ม. 5 ต.วังน้ำซับ
ศรีประจันต์/ Si Prachanสุพรรณบุรี/ Suphanburi
72140</t>
  </si>
  <si>
    <t>660867983942</t>
  </si>
  <si>
    <t>15/03/2025 07:49</t>
  </si>
  <si>
    <t>EVG70</t>
  </si>
  <si>
    <t>ฐ******์</t>
  </si>
  <si>
    <t>******วยขวาง, อำเภอกำแพงแสน ตำบลห้วยขวาง อำเภอกำแพงแสน จังหวัดนครปฐม 73140</t>
  </si>
  <si>
    <t>15/03/2025 08:04</t>
  </si>
  <si>
    <t>15/03/2025 07:34</t>
  </si>
  <si>
    <t>EVG68</t>
  </si>
  <si>
    <t>ประภา ประดุจพงษ์เพ็ชร์</t>
  </si>
  <si>
    <t>อู่โสภณเซอร์วิส 3/37 ถ.สามัคคีชัย ต.ในเมือง อ.เมือง
เมืองเพชรบูรณ์/ Mueang Phetchabunเพชรบูรณ์/ Phetchabun
67000</t>
  </si>
  <si>
    <t>660899607705</t>
  </si>
  <si>
    <t>15/03/2025 07:27</t>
  </si>
  <si>
    <t>EVG67</t>
  </si>
  <si>
    <t>ศิริรัตน์ โกเมนไทย</t>
  </si>
  <si>
    <t>หมู่บ้านพฤกษา27  บ้านเลขที่103/281 หมู่9ซอย13
เมืองฉะเชิงเทรา/ Mueang Chachoengsaoฉะเชิงเทรา/ Chachoengsao
24000</t>
  </si>
  <si>
    <t>24000</t>
  </si>
  <si>
    <t>660841160555</t>
  </si>
  <si>
    <t>15/03/2025 07:26</t>
  </si>
  <si>
    <t>EVG66</t>
  </si>
  <si>
    <t>อรสา วงศ์ไชย</t>
  </si>
  <si>
    <t>407/33 ต ในเมือง อ เมือง จ ชัยภูมิ
เมืองชัยภูมิ/ Mueang Chaiyaphumชัยภูมิ/ Chaiyaphum
36000</t>
  </si>
  <si>
    <t>660812648909</t>
  </si>
  <si>
    <t>15/03/2025 07:16</t>
  </si>
  <si>
    <t>EVG65</t>
  </si>
  <si>
    <t>******ร1 ถ.บางขุนเทียน-ชายทะเล แขวงแสมดำ เขตบางขุนเทียน จังหวัดกรุงเทพมหานคร 10150</t>
  </si>
  <si>
    <t>15/03/2025 07:46</t>
  </si>
  <si>
    <t>EVG64</t>
  </si>
  <si>
    <t>เสาวนีย์ กะดิรัตน์</t>
  </si>
  <si>
    <t>102 ถ.รัษฎา อ.กันตัง จ.ตรัง
กันตัง/ Kantangตรัง/ Trang
92110</t>
  </si>
  <si>
    <t>92110</t>
  </si>
  <si>
    <t>660948919636</t>
  </si>
  <si>
    <t>15/03/2025 06:47</t>
  </si>
  <si>
    <t>TH73026ZBAEF4A</t>
  </si>
  <si>
    <t>EVG63</t>
  </si>
  <si>
    <t>สมพิศ  ไชยบุรี</t>
  </si>
  <si>
    <t>137หมู่4(มณฑา5)ต.บ้านกุ่ม
เมืองเพชรบุรี/ Mueang Phetchaburiเพชรบุรี/ Phetchaburi
76000</t>
  </si>
  <si>
    <t>76000</t>
  </si>
  <si>
    <t>660964021011</t>
  </si>
  <si>
    <t>15/03/2025 06:16</t>
  </si>
  <si>
    <t>LEXDO0130234422</t>
  </si>
  <si>
    <t>EVG62</t>
  </si>
  <si>
    <t>กมลพรรณ รัตนหาร</t>
  </si>
  <si>
    <t>54 ถ.พัทลุง ต.บ่อยาง -
เมืองสงขลา/ Mueang Songkhlaสงขลา/ Songkhla
90000</t>
  </si>
  <si>
    <t>90000</t>
  </si>
  <si>
    <t>660954388620</t>
  </si>
  <si>
    <t>15/03/2025 06:15</t>
  </si>
  <si>
    <t>LEXDO0130234925</t>
  </si>
  <si>
    <t>15/03/2025 06:14</t>
  </si>
  <si>
    <t>EVG61</t>
  </si>
  <si>
    <t>อ***ี่</t>
  </si>
  <si>
    <t>15/03/2025 05:32</t>
  </si>
  <si>
    <t>THT28011KZT3E1Z</t>
  </si>
  <si>
    <t>EVG60</t>
  </si>
  <si>
    <t>วรวิทย์</t>
  </si>
  <si>
    <t>21\1หมู่3ตำบลช้างน้อย อำเภอ บางไทร อยุธยา · ช้างน้อย/ Chang Noi
บางไทร/ Bang Saiพระนครศรีอยุธยา/ Phra Nakhon Si Ayutthaya
13190</t>
  </si>
  <si>
    <t>660968606403</t>
  </si>
  <si>
    <t>15/03/2025 03:46</t>
  </si>
  <si>
    <t>LEXPU0468413003</t>
  </si>
  <si>
    <t>EVG59</t>
  </si>
  <si>
    <t>นาย สุชาติ  แก้วสุวรรณ์</t>
  </si>
  <si>
    <t>1/25 หมู่บ้านบูรพาซิตี้ ต.บางวัว
บางปะกง/ Bang Pakongฉะเชิงเทรา/ Chachoengsao
24130</t>
  </si>
  <si>
    <t>15/03/2025 03:32</t>
  </si>
  <si>
    <t>EVG58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</si>
  <si>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</si>
  <si>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</si>
  <si>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15/03/2025 03:18</t>
  </si>
  <si>
    <t>EVG57</t>
  </si>
  <si>
    <t>15/03/2025 03:15</t>
  </si>
  <si>
    <t>EVG56</t>
  </si>
  <si>
    <t>ชลดา รินทาง</t>
  </si>
  <si>
    <t>86หมู่13 · สงยาง/ Song Yang
ศรีเมืองใหม่/ Si Mueang Maiอุบลราชธานี/ Ubon Ratchathani
34250</t>
  </si>
  <si>
    <t>34250</t>
  </si>
  <si>
    <t>660640843971</t>
  </si>
  <si>
    <t>15/03/2025 03:03</t>
  </si>
  <si>
    <t>TH31026ZBCAV5F</t>
  </si>
  <si>
    <t>EVG55</t>
  </si>
  <si>
    <t>15/03/2025 03:17</t>
  </si>
  <si>
    <t>TH253855678634N</t>
  </si>
  <si>
    <t>15/03/2025 02:47</t>
  </si>
  <si>
    <t>EVG54</t>
  </si>
  <si>
    <t>เตือนใจ ใคร่นุ่นนา</t>
  </si>
  <si>
    <t>อบต.แม่เปิน 10 ม.14 ต.แม่เปิน อ.แม่เปิน · แม่เปิน/ Mae Poen
แม่เปิน/ Mae Poenนครสวรรค์/ Nakhon Sawan
60150</t>
  </si>
  <si>
    <t>660642655488</t>
  </si>
  <si>
    <t>15/03/2025 01:53</t>
  </si>
  <si>
    <t>TH56146ZB1HA6A</t>
  </si>
  <si>
    <t>EVG53</t>
  </si>
  <si>
    <t>ชินทัต ตันตราวงศ์</t>
  </si>
  <si>
    <t>60/121 หมู่บ้านพฤกษา41 ซ.18 ซ.วัดพระนอน ถ.กาญจนาภิเษก ต.บ้านใหม่
บางใหญ่/ Bang Yaiนนทบุรี/ Nonthaburi
11140</t>
  </si>
  <si>
    <t>660815722202</t>
  </si>
  <si>
    <t>15/03/2025 01:38</t>
  </si>
  <si>
    <t>LEXDO0130235490</t>
  </si>
  <si>
    <t>EVG52</t>
  </si>
  <si>
    <t>Kanya Limjaroen</t>
  </si>
  <si>
    <t>15 ถ.มหาราช ต.ตลาด อ.เมือง จันทบุรี
เมืองจันทบุรี/ Mueang Chanthaburiจันทบุรี/ Chanthaburi
22000</t>
  </si>
  <si>
    <t>660889549459</t>
  </si>
  <si>
    <t>15/03/2025 01:04</t>
  </si>
  <si>
    <t>LEXDO0130235634</t>
  </si>
  <si>
    <t>EVG51</t>
  </si>
  <si>
    <t>คนึง  จันทนะวรรธนะ</t>
  </si>
  <si>
    <t>161 หมู่  11   · วังลึก/ Wang Luek
สามชุก/ Sam Chukสุพรรณบุรี/ Suphanburi
72130</t>
  </si>
  <si>
    <t>660968504848</t>
  </si>
  <si>
    <t>15/03/2025 01:02</t>
  </si>
  <si>
    <t>LEXDO0130233320</t>
  </si>
  <si>
    <t>15/03/2025 01:01</t>
  </si>
  <si>
    <t>EVG50</t>
  </si>
  <si>
    <t>ขวัญดาว ภูฆัง</t>
  </si>
  <si>
    <t>บ้านเลขที่ 24 หมู่ 2 ตำบลทัพหลวง
หนองหญ้าไซ/ Nong Ya Saiสุพรรณบุรี/ Suphanburi
72240</t>
  </si>
  <si>
    <t>72240</t>
  </si>
  <si>
    <t>660985489326</t>
  </si>
  <si>
    <t>15/03/2025 00:59</t>
  </si>
  <si>
    <t>TH14106ZB7JE5F</t>
  </si>
  <si>
    <t>EVG49</t>
  </si>
  <si>
    <t>นางสมหญิง  รู้เจียมสิน</t>
  </si>
  <si>
    <t>99/637 เสาวลักษณ์ 2 ถ.กาญจนวิถี
เมืองสุราษฎร์ธานี/ Mueang Surat Thaniสุราษฎร์ธานี/ Surat Thani
84000</t>
  </si>
  <si>
    <t>660896483596</t>
  </si>
  <si>
    <t>15/03/2025 00:47</t>
  </si>
  <si>
    <t>LEXDO0130234947</t>
  </si>
  <si>
    <t>EVG46</t>
  </si>
  <si>
    <t>คุณณัฐญา ยะเจริญ</t>
  </si>
  <si>
    <t>129/3 หมู่บ้านแมกไม้ หมู่ 1 ตำบลตะเคียนเตี้ย
บางละมุง/ Bang Lamungชลบุรี/ Chonburi
20150</t>
  </si>
  <si>
    <t>660868416601</t>
  </si>
  <si>
    <t>15/03/2025 00:30</t>
  </si>
  <si>
    <t>LEXDO0130232459</t>
  </si>
  <si>
    <t>EVG45</t>
  </si>
  <si>
    <t>มัลลิกา อึงบวรตระกูล</t>
  </si>
  <si>
    <t>64/6 ม.เสนานิเวศน์1ซอย122/1ถ.เสนานิคม1
ลาดพร้าว/ Lad Phrawกรุงเทพมหานคร/ Bangkok
10230</t>
  </si>
  <si>
    <t>660950095417</t>
  </si>
  <si>
    <t>15/03/2025 00:28</t>
  </si>
  <si>
    <t>LEXDO0130232600</t>
  </si>
  <si>
    <t>EVG44</t>
  </si>
  <si>
    <t>ส******​</t>
  </si>
  <si>
    <t>******เกษม 43 ตำบลมะขามเตี้ย อำเภอเมืองสุราษฎร์ธานี จังหวัดสุราษฎร์ธานี 84000</t>
  </si>
  <si>
    <t>TH2533633900903</t>
  </si>
  <si>
    <t>EVG43</t>
  </si>
  <si>
    <t>****** บางแวก 120, แขวงบางไผ่, เขตบางแค แขวงบางไผ่ เขตบางแค จังหวัดกรุงเทพมหานคร 10160</t>
  </si>
  <si>
    <t>15/03/2025 00:23</t>
  </si>
  <si>
    <t>TH253163120075W</t>
  </si>
  <si>
    <t>EVG42</t>
  </si>
  <si>
    <t>นาย ชนินทร์ เพ็ชรเลี่ยม</t>
  </si>
  <si>
    <t>85/44 หมู่บ้านฟ้าหลวงวิลเลจ ซ.4 ถ.แจ้งวัฒนะ27 ต.คลองเกลือ
ปากเกร็ด/ Pak Kretนนทบุรี/ Nonthaburi
11120</t>
  </si>
  <si>
    <t>660814086226</t>
  </si>
  <si>
    <t>15/03/2025 00:20</t>
  </si>
  <si>
    <t>LEXDO0130235038</t>
  </si>
  <si>
    <t>EVG41</t>
  </si>
  <si>
    <t>พัทยา</t>
  </si>
  <si>
    <t>44/1 ตรอกสุเหร่า ถนนจักรพงษ์ บางลำพู ต.ชนะสงคราม · ชนะสงคราม/ Chana Songkhram
พระนคร/ Phra Nakhonกรุงเทพมหานคร/ Bangkok
10200</t>
  </si>
  <si>
    <t>660897836655</t>
  </si>
  <si>
    <t>LEXDO0130235110</t>
  </si>
  <si>
    <t>EVG40</t>
  </si>
  <si>
    <t>ส******ิ</t>
  </si>
  <si>
    <t>******ตำบลรางพิกุล อำเภอกำแพงแสน จังหวัดนครปฐม 73140</t>
  </si>
  <si>
    <t>15/03/2025 00:04</t>
  </si>
  <si>
    <t>TH2589662663282</t>
  </si>
  <si>
    <t>EVJ13</t>
  </si>
  <si>
    <t>16/03/2025 23:51</t>
  </si>
  <si>
    <t>EVJ12</t>
  </si>
  <si>
    <t>เทพสุนีย์  แก่นบัว</t>
  </si>
  <si>
    <t>107 ม.5 ถ.นางรอง-ปะคำ ต.นางรอง บ้านทุ่ง
นางรอง/ Nang Rongบุรีรัมย์/ Buriram
31110</t>
  </si>
  <si>
    <t>660810460206</t>
  </si>
  <si>
    <t>16/03/2025 23:04</t>
  </si>
  <si>
    <t>16/03/2025 23:03</t>
  </si>
  <si>
    <t>EVJ11</t>
  </si>
  <si>
    <t>ไพเราะ  ประเสริฐวงศ์</t>
  </si>
  <si>
    <t>63/23  หมู่บ้าน ซีรีน พุทธฯ สาย 3  ถ.ทวีวัฒนา  แขวงหนองค้างพลู
หนองแขม/ Nong Khaemกรุงเทพมหานคร/ Bangkok
10160</t>
  </si>
  <si>
    <t>16/03/2025 22:39</t>
  </si>
  <si>
    <t>EVJ10</t>
  </si>
  <si>
    <t>ละออ ประภูสี</t>
  </si>
  <si>
    <t>เรึยบแม่น้ำน้อน 30 ม 1. · เชิงกลัด/ Choeng Klat
บางระจัน/ Bang Rachanสิงห์บุรี/ Sing Buri
16130</t>
  </si>
  <si>
    <t>16130</t>
  </si>
  <si>
    <t>660923324223</t>
  </si>
  <si>
    <t>16/03/2025 22:34</t>
  </si>
  <si>
    <t>EVJ9</t>
  </si>
  <si>
    <t>16/03/2025 22:21</t>
  </si>
  <si>
    <t>16/03/2025 22:19</t>
  </si>
  <si>
    <t>EVJ8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</si>
  <si>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</si>
  <si>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</si>
  <si>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660814825095</t>
  </si>
  <si>
    <t>16/03/2025 22:12</t>
  </si>
  <si>
    <t>EVJ7</t>
  </si>
  <si>
    <t>EVJ6</t>
  </si>
  <si>
    <t>16/03/2025 21:56</t>
  </si>
  <si>
    <t>EVJ1</t>
  </si>
  <si>
    <t>16/03/2025 20:25</t>
  </si>
  <si>
    <t>EVJ0</t>
  </si>
  <si>
    <t>วกนก สกสก</t>
  </si>
  <si>
    <t>ชุมชนร่มเย็น 28//4999999 ซอยยว 2/17 กนนกน จจภ8383838 · คูคต/ Khu Khot
ลำลูกกา/ Lam Luk Kaปทุมธานี/ Pathum Thani
12130</t>
  </si>
  <si>
    <t>660889092329</t>
  </si>
  <si>
    <t>16/03/2025 20:18</t>
  </si>
  <si>
    <t>EVI99</t>
  </si>
  <si>
    <t>ชนิดา ผุยพรม</t>
  </si>
  <si>
    <t>บ้านหนองแวง ตำบลหนองแวง 28 หมู่1
กันทรารมย์/ Kanthararomศรีสะเกษ/ Sisaket
33130</t>
  </si>
  <si>
    <t>33130</t>
  </si>
  <si>
    <t>660631959445</t>
  </si>
  <si>
    <t>16/03/2025 19:50</t>
  </si>
  <si>
    <t>EVI98</t>
  </si>
  <si>
    <t>ค***ลียน  เ***รใสดี</t>
  </si>
  <si>
    <t>16/03/2025 19:45</t>
  </si>
  <si>
    <t>EVI97</t>
  </si>
  <si>
    <t>16/03/2025 19:27</t>
  </si>
  <si>
    <t>EVI96</t>
  </si>
  <si>
    <t>16/03/2025 18:48</t>
  </si>
  <si>
    <t>EVI95</t>
  </si>
  <si>
    <t>******อราวัณ อ.เอราวัณ ตำบลเอราวัณ อำเภอเอราวัณ จังหวัดเลย 42220</t>
  </si>
  <si>
    <t>08</t>
  </si>
  <si>
    <t>16/03/2025 18:46</t>
  </si>
  <si>
    <t>EVI94</t>
  </si>
  <si>
    <t>อุสา ปรีชาสนธิกุล</t>
  </si>
  <si>
    <t>104หมู่3ต.หนองผักนากอ.สามชุก
สามชุก/ Sam Chukสุพรรณบุรี/ Suphanburi
72130</t>
  </si>
  <si>
    <t>660817774402</t>
  </si>
  <si>
    <t>16/03/2025 17:43</t>
  </si>
  <si>
    <t>EVI93</t>
  </si>
  <si>
    <t>15/03/2025 09:08</t>
  </si>
  <si>
    <t>16/03/2025 17:03</t>
  </si>
  <si>
    <t>EVI92</t>
  </si>
  <si>
    <t>ธ***รม์ ซ***เลื่อม</t>
  </si>
  <si>
    <t>16/03/2025 17:00</t>
  </si>
  <si>
    <t>EVI91</t>
  </si>
  <si>
    <t>ช******)</t>
  </si>
  <si>
    <t>******89/12 ซอยสุขุมวิท66/1 แขวงบางนาเหนือ เขตบางนา จังหวัดกรุงเทพมหานคร 10260</t>
  </si>
  <si>
    <t>16/03/2025 16:59</t>
  </si>
  <si>
    <t>EVI90</t>
  </si>
  <si>
    <t>ค***้ใจไม่มี ค***้ดีเต็มไปหมด</t>
  </si>
  <si>
    <t>16/03/2025 16:58</t>
  </si>
  <si>
    <t>EVI89</t>
  </si>
  <si>
    <t xml:space="preserve">ณ**    ณ***์ </t>
  </si>
  <si>
    <t>16/03/2025 16:55</t>
  </si>
  <si>
    <t>16/03/2025 16:56</t>
  </si>
  <si>
    <t>EVI88</t>
  </si>
  <si>
    <t>อ***ีย์  โ***์ศรี</t>
  </si>
  <si>
    <t>16/03/2025 16:50</t>
  </si>
  <si>
    <t>EVI87</t>
  </si>
  <si>
    <t>น***ชิรวิชญ์ ธ***รอนันต์กูร</t>
  </si>
  <si>
    <t>16/03/2025 16:49</t>
  </si>
  <si>
    <t>EVI86</t>
  </si>
  <si>
    <t>น***ภรณ์  ค***ถลง</t>
  </si>
  <si>
    <t>16/03/2025 16:51</t>
  </si>
  <si>
    <t>16/03/2025 16:48</t>
  </si>
  <si>
    <t>EVI85</t>
  </si>
  <si>
    <t>ส***ติ เ***อกูลศิลป์</t>
  </si>
  <si>
    <t>16/03/2025 16:45</t>
  </si>
  <si>
    <t>EVI84</t>
  </si>
  <si>
    <t>ฟ***า</t>
  </si>
  <si>
    <t>16/03/2025 16:42</t>
  </si>
  <si>
    <t>EVI83</t>
  </si>
  <si>
    <t>ส***รษา ง***ิลป์</t>
  </si>
  <si>
    <t>16/03/2025 16:35</t>
  </si>
  <si>
    <t>EVI82</t>
  </si>
  <si>
    <t>******ณ์21 ถนนสรงประภา แขวงสีกัน เขตดอนเมือง จังหวัดกรุงเทพมหานคร 10210</t>
  </si>
  <si>
    <t>16/03/2025 16:30</t>
  </si>
  <si>
    <t>16/03/2025 16:28</t>
  </si>
  <si>
    <t>EVI81</t>
  </si>
  <si>
    <t>16/03/2025 16:24</t>
  </si>
  <si>
    <t>EVI80</t>
  </si>
  <si>
    <t>น***สตางค์</t>
  </si>
  <si>
    <t>16/03/2025 16:23</t>
  </si>
  <si>
    <t>EVI79</t>
  </si>
  <si>
    <t>ช***ทร์ทิพย์ ค***้ว</t>
  </si>
  <si>
    <t>16/03/2025 16:22</t>
  </si>
  <si>
    <t>EVI78</t>
  </si>
  <si>
    <t>16/03/2025 16:21</t>
  </si>
  <si>
    <t>กาแฟอย่างเดียวค่ะ</t>
  </si>
  <si>
    <t>EVI77</t>
  </si>
  <si>
    <t>16/03/2025 16:17</t>
  </si>
  <si>
    <t>EVI76</t>
  </si>
  <si>
    <t>ช***ดา ค***เร็ว</t>
  </si>
  <si>
    <t>16/03/2025 16:09</t>
  </si>
  <si>
    <t>EVI75</t>
  </si>
  <si>
    <t>ชาญศักดิ์ ครองสิงห์</t>
  </si>
  <si>
    <t>เลขที่ 4 บ้านหนองสิม หมู่ที่ 9 · โพธิ์หมากแข้ง/ Pho Mak Khaeng
บึงโขงหลง/ Bueng Khong Longบึงกาฬ/ Bueng Kan
38220</t>
  </si>
  <si>
    <t>38220</t>
  </si>
  <si>
    <t>660623965544</t>
  </si>
  <si>
    <t>16/03/2025 16:08</t>
  </si>
  <si>
    <t>16/03/2025 16:07</t>
  </si>
  <si>
    <t>EVI74</t>
  </si>
  <si>
    <t>เ***รินทร์​ ศ***ินทร์</t>
  </si>
  <si>
    <t>16/03/2025 16:06</t>
  </si>
  <si>
    <t>ขอไม่เผือก​กับไม่กาแฟ นอกนั้นได้หมดครับ</t>
  </si>
  <si>
    <t>EVI73</t>
  </si>
  <si>
    <t>ว***า ท***</t>
  </si>
  <si>
    <t>EVI72</t>
  </si>
  <si>
    <t>ส**</t>
  </si>
  <si>
    <t>16/03/2025 16:05</t>
  </si>
  <si>
    <t>EVI71</t>
  </si>
  <si>
    <t>ส***ลี  ม***เสติ</t>
  </si>
  <si>
    <t>16/03/2025 16:00</t>
  </si>
  <si>
    <t>EVI70</t>
  </si>
  <si>
    <t>เ***าจิต  จ***จง</t>
  </si>
  <si>
    <t>EVI69</t>
  </si>
  <si>
    <t>ส***สา พ***ือง</t>
  </si>
  <si>
    <t>16/03/2025 15:59</t>
  </si>
  <si>
    <t>EVI68</t>
  </si>
  <si>
    <t>พ***พย์ ป***ังโชติพงศ์</t>
  </si>
  <si>
    <t>16/03/2025 15:58</t>
  </si>
  <si>
    <t>EVI67</t>
  </si>
  <si>
    <t>อ***วรรณ  ม***</t>
  </si>
  <si>
    <t>16/03/2025 15:57</t>
  </si>
  <si>
    <t>มะพร้าวเผือก,เนยสด,ฝอยทอง</t>
  </si>
  <si>
    <t>EVI66</t>
  </si>
  <si>
    <t>น***รณ์ ผ***ัตน์</t>
  </si>
  <si>
    <t>EVI65</t>
  </si>
  <si>
    <t>ร***ิริ  ค***มฤทธิ์</t>
  </si>
  <si>
    <t>EVI64</t>
  </si>
  <si>
    <t>ป***า ท***ำ</t>
  </si>
  <si>
    <t>16/03/2025 16:10</t>
  </si>
  <si>
    <t>!!!!เค้กเบาหวิวไม่รับรสชาติกาแฟ ลูกค้าแพ้กาแฟค่ะ !!!!</t>
  </si>
  <si>
    <t>16/03/2025 15:56</t>
  </si>
  <si>
    <t>EVI63</t>
  </si>
  <si>
    <t>ธ*** ค***ดใจ</t>
  </si>
  <si>
    <t>16/03/2025 15:55</t>
  </si>
  <si>
    <t>EVI62</t>
  </si>
  <si>
    <t>ส***อง น***วัน</t>
  </si>
  <si>
    <t>16/03/2025 15:54</t>
  </si>
  <si>
    <t>EVI61</t>
  </si>
  <si>
    <t>ค***จง</t>
  </si>
  <si>
    <t>16/03/2025 15:52</t>
  </si>
  <si>
    <t>EVI60</t>
  </si>
  <si>
    <t>J***</t>
  </si>
  <si>
    <t>EVI59</t>
  </si>
  <si>
    <t>บ***อด เ***สำราญ</t>
  </si>
  <si>
    <t>16/03/2025 15:51</t>
  </si>
  <si>
    <t>EVI57</t>
  </si>
  <si>
    <t>ป***าวัฒน์ บ***ณฑิต</t>
  </si>
  <si>
    <t>16/03/2025 15:49</t>
  </si>
  <si>
    <t>16/03/2025 15:48</t>
  </si>
  <si>
    <t>EVI56</t>
  </si>
  <si>
    <t>ค** เ*</t>
  </si>
  <si>
    <t>16/03/2025 15:47</t>
  </si>
  <si>
    <t>16/03/2025 15:46</t>
  </si>
  <si>
    <t>EVI55</t>
  </si>
  <si>
    <t>ม***า ป***กำลัง</t>
  </si>
  <si>
    <t>16/03/2025 15:44</t>
  </si>
  <si>
    <t>EVI54</t>
  </si>
  <si>
    <t>ส***ดา  ว***ษสุจริต</t>
  </si>
  <si>
    <t>EVI53</t>
  </si>
  <si>
    <t>ณ***ฤตา ไ***ีสันติวงศ์</t>
  </si>
  <si>
    <t xml:space="preserve">ขอรสชาติกาแฟ 2 กล่อง ที่เหลือคละได้เลยค่ะ </t>
  </si>
  <si>
    <t>EVI51</t>
  </si>
  <si>
    <t>ร***นีย์ ศ***มาน</t>
  </si>
  <si>
    <t>16/03/2025 15:42</t>
  </si>
  <si>
    <t>EVI50</t>
  </si>
  <si>
    <t>16/03/2025 15:41</t>
  </si>
  <si>
    <t>EVI49</t>
  </si>
  <si>
    <t>ค***น</t>
  </si>
  <si>
    <t>16/03/2025 15:40</t>
  </si>
  <si>
    <t>EVI48</t>
  </si>
  <si>
    <t>อ***ลี ป***กานนท์</t>
  </si>
  <si>
    <t>EVI47</t>
  </si>
  <si>
    <t>จ***</t>
  </si>
  <si>
    <t>EVI45</t>
  </si>
  <si>
    <t>เ***ลักษณ์</t>
  </si>
  <si>
    <t>16/03/2025 15:37</t>
  </si>
  <si>
    <t>EVI44</t>
  </si>
  <si>
    <t>ป***ุ๋ม  ร***อาหารตามสั่ง ห***โรงเรียนวัดบางพลัด ซ***รัญสนิทวงศ์</t>
  </si>
  <si>
    <t>16/03/2025 15:36</t>
  </si>
  <si>
    <t>EVI43</t>
  </si>
  <si>
    <t>ว*** ฉ***วัน</t>
  </si>
  <si>
    <t>EVI42</t>
  </si>
  <si>
    <t>ร***ีพร ต***เจริญ</t>
  </si>
  <si>
    <t>16/03/2025 15:32</t>
  </si>
  <si>
    <t>EVI41</t>
  </si>
  <si>
    <t>น***าวพรพิมล บ***ป็ง</t>
  </si>
  <si>
    <t>EVI38</t>
  </si>
  <si>
    <t>ห***ัน บ***รม</t>
  </si>
  <si>
    <t>16/03/2025 15:27</t>
  </si>
  <si>
    <t>EVI37</t>
  </si>
  <si>
    <t>ค***ง  ท***ด</t>
  </si>
  <si>
    <t>EVI36</t>
  </si>
  <si>
    <t>16/03/2025 15:21</t>
  </si>
  <si>
    <t>EVI35</t>
  </si>
  <si>
    <t>เ***์</t>
  </si>
  <si>
    <t>16/03/2025 15:19</t>
  </si>
  <si>
    <t>EVI33</t>
  </si>
  <si>
    <t>16/03/2025 15:15</t>
  </si>
  <si>
    <t>EVI31</t>
  </si>
  <si>
    <t>น***  จ***รเสริม</t>
  </si>
  <si>
    <t>16/03/2025 15:14</t>
  </si>
  <si>
    <t>EVI30</t>
  </si>
  <si>
    <t>กิตติยา  บุญเศษ</t>
  </si>
  <si>
    <t>33 หมู่5 บ้านสร้างแซ่ง ตำบลสร้างแซ่ง  อำเภอยางสีสุราช
ยางสีสุราช/ Yang Sisuratมหาสารคาม/ Maha Sarakham
44210</t>
  </si>
  <si>
    <t>44210</t>
  </si>
  <si>
    <t>660800123859</t>
  </si>
  <si>
    <t>EVI29</t>
  </si>
  <si>
    <t>EVI28</t>
  </si>
  <si>
    <t>ว***ชาติ จ***ดชกำจร</t>
  </si>
  <si>
    <t>EVI27</t>
  </si>
  <si>
    <t>ท***ีย์</t>
  </si>
  <si>
    <t>16/03/2025 15:13</t>
  </si>
  <si>
    <t>EVI26</t>
  </si>
  <si>
    <t>EVI25</t>
  </si>
  <si>
    <t>******3 ซอยนาวีเจริญทรัพย์ ถนนกาญจนาภิเษก แขวงบางแค เขตบางแค จังหวัดกรุงเทพมหานคร 10160</t>
  </si>
  <si>
    <t>16/03/2025 15:16</t>
  </si>
  <si>
    <t>16/03/2025 15:12</t>
  </si>
  <si>
    <t>EVI24</t>
  </si>
  <si>
    <t>p***เอ๋ย ธ***ร  ม***ุล</t>
  </si>
  <si>
    <t>16/03/2025 15:06</t>
  </si>
  <si>
    <t>EVI23</t>
  </si>
  <si>
    <t>กุลภัทร์ เกตแก้วจันทิมา บุญเต็ม</t>
  </si>
  <si>
    <t>37หมู่2ต.สะโนอ.สำโรงทาบจ.สุรินทร์32170 · สะโน/ Sano
สำโรงทาบ/ Samrong Thapสุรินทร์/ Surin
32170</t>
  </si>
  <si>
    <t>32170</t>
  </si>
  <si>
    <t>660611290265</t>
  </si>
  <si>
    <t>EVI22</t>
  </si>
  <si>
    <t>16/03/2025 15:01</t>
  </si>
  <si>
    <t>EVI21</t>
  </si>
  <si>
    <t>โ***กา  ไ***ิษฐ์</t>
  </si>
  <si>
    <t>16/03/2025 14:54</t>
  </si>
  <si>
    <t>EVI20</t>
  </si>
  <si>
    <t>พ***์พิไล  เ***ลิ้ว</t>
  </si>
  <si>
    <t>16/03/2025 14:53</t>
  </si>
  <si>
    <t>EVI19</t>
  </si>
  <si>
    <t>ธ***ภรณ์ ภ***นกอย</t>
  </si>
  <si>
    <t>EVI18</t>
  </si>
  <si>
    <t>ค******น</t>
  </si>
  <si>
    <t>******หนองสรวง ตำบลหนองสรวง อำเภอขามทะเลสอ จังหวัดนครราชสีมา 30280</t>
  </si>
  <si>
    <t>30280</t>
  </si>
  <si>
    <t>16/03/2025 15:23</t>
  </si>
  <si>
    <t>EVI17</t>
  </si>
  <si>
    <t>16/03/2025 14:52</t>
  </si>
  <si>
    <t>EVI16</t>
  </si>
  <si>
    <t>พวง​แก้ว</t>
  </si>
  <si>
    <t>876/6 ม.9 ต.นครสวรรค์ตก
เมืองนครสวรรค์/ Mueang Nakhon Sawanนครสวรรค์/ Nakhon Sawan
60000</t>
  </si>
  <si>
    <t>660898590300</t>
  </si>
  <si>
    <t>16/03/2025 14:49</t>
  </si>
  <si>
    <t>EVI15</t>
  </si>
  <si>
    <t>พ***รณ ก***ี</t>
  </si>
  <si>
    <t>EVI14</t>
  </si>
  <si>
    <t>ฝ***</t>
  </si>
  <si>
    <t>16/03/2025 14:48</t>
  </si>
  <si>
    <t>EVI13</t>
  </si>
  <si>
    <t>น***ายไหม  โ***์ศรี</t>
  </si>
  <si>
    <t>16/03/2025 14:45</t>
  </si>
  <si>
    <t>EVI12</t>
  </si>
  <si>
    <t>มยุรี จันทร์น้อย</t>
  </si>
  <si>
    <t>หมุ่บ้านภูลลิล 582/4หมุ่1
ซอยครองกรํา4/ตตาสิทธ/อ.ปลวกแดง/จ.ระยอง 21140</t>
  </si>
  <si>
    <t>0899881071</t>
  </si>
  <si>
    <t>16/03/2025 14:43</t>
  </si>
  <si>
    <t>EVI11</t>
  </si>
  <si>
    <t>ส***ิมา แ***ี</t>
  </si>
  <si>
    <t>16/03/2025 14:41</t>
  </si>
  <si>
    <t>EVI10</t>
  </si>
  <si>
    <t>ว***ตร ช***ุทร</t>
  </si>
  <si>
    <t>EVI9</t>
  </si>
  <si>
    <t>กนกวรรณ</t>
  </si>
  <si>
    <t>ร้านของชำป้ากลอยบ่อผุด 
151/20 ถนนทวีราษฎร์ภักดี หมู่ 1
ต.บ่อผุด อ.เกาะสมุย
จ.สุราษฎร์ธานี 84320</t>
  </si>
  <si>
    <t>84320</t>
  </si>
  <si>
    <t>0970378925</t>
  </si>
  <si>
    <t>16/03/2025 14:33</t>
  </si>
  <si>
    <t>16/03/2025 14:32</t>
  </si>
  <si>
    <t>EVI7</t>
  </si>
  <si>
    <t>พ**</t>
  </si>
  <si>
    <t>16/03/2025 14:31</t>
  </si>
  <si>
    <t>EVI6</t>
  </si>
  <si>
    <t>16/03/2025 14:27</t>
  </si>
  <si>
    <t>EVI5</t>
  </si>
  <si>
    <t>แม่แป๊ด  เหมี่ยวตั๊น  เซี่ยงฉี</t>
  </si>
  <si>
    <t>หมู่บ้านวิลล่า 3 เลขที่ 100/47 ซอย 3 หมู่ 3 ตำบลแสนตอ อำเภอท่ามะกา หมู่บ้านวิลล่า3  ซอย3  บ้านหลังที่2ขวามือหน้าบ้านมีต้นไม้เยอะๆไ · แสนตอ/ Saen To
ท่ามะกา/ Tha Makaกาญจนบุรี/ Kanchanaburi
71130</t>
  </si>
  <si>
    <t>71130</t>
  </si>
  <si>
    <t>660656054163</t>
  </si>
  <si>
    <t>16/03/2025 14:16</t>
  </si>
  <si>
    <t>EVI4</t>
  </si>
  <si>
    <t>16/03/2025 13:37</t>
  </si>
  <si>
    <t>EVI3</t>
  </si>
  <si>
    <t>จันทร์พร มากมี</t>
  </si>
  <si>
    <t>270 อินทรพิทักษ์5
ข.บางยี่เรือ ข.ธนบุรี
ก.ท.ม 10600</t>
  </si>
  <si>
    <t>0994918822</t>
  </si>
  <si>
    <t>16/03/2025 13:36</t>
  </si>
  <si>
    <t>EVI2</t>
  </si>
  <si>
    <t>ปารมี แสงรังสี</t>
  </si>
  <si>
    <t>39/77 มบ.สินธรบายพาส ม.1 ถ.เลี่ยงเมือง ต.บางกุ้ง อ.เมือง · บางกุ้ง/ Bang Kung
เมืองสุราษฎร์ธานี/ Mueang Surat Thaniสุราษฎร์ธานี/ Surat Thani
84000</t>
  </si>
  <si>
    <t>EVI1</t>
  </si>
  <si>
    <t>บ้านเลขที่ 40 หมู่7 ต.ทุ่ม ต.เมือง จ.ศรีสะเกษ 33000</t>
  </si>
  <si>
    <t>16/03/2025 13:35</t>
  </si>
  <si>
    <t>EVI0</t>
  </si>
  <si>
    <t>น.ส.ยุพาวรรณ ตันสุวรรณ์</t>
  </si>
  <si>
    <t>31 ม.9 ต.บางแพ อ.บางแพ จ.ราชบุรี 70160</t>
  </si>
  <si>
    <t>70160</t>
  </si>
  <si>
    <t>0928899590</t>
  </si>
  <si>
    <t>16/03/2025 13:30</t>
  </si>
  <si>
    <t>EVH99</t>
  </si>
  <si>
    <t>16/03/2025 13:29</t>
  </si>
  <si>
    <t>EVH98</t>
  </si>
  <si>
    <t>15/03/2025 13:55</t>
  </si>
  <si>
    <t>16/03/2025 13:27</t>
  </si>
  <si>
    <t>EVH97</t>
  </si>
  <si>
    <t>ปราณี วงศ์คำจันทร์</t>
  </si>
  <si>
    <t>ที่อยู่ 223 ม.16 ซ.ศรีมารัตน์ 12 ต.ตำบลในเมือง อ.เมืองขอนแก่น จังหวัดขอนแก่น 40000</t>
  </si>
  <si>
    <t>0814719451</t>
  </si>
  <si>
    <t>16/03/2025 13:25</t>
  </si>
  <si>
    <t>16/03/2025 13:24</t>
  </si>
  <si>
    <t>EVH96</t>
  </si>
  <si>
    <t>ภัทรฤทธิ์ ผาตินาวิน</t>
  </si>
  <si>
    <t>88/222 มบ.แสนสราญซ.3ม.5ถ.เลี่ยงเมืองต.หนองบัว
เมืองอุดรธานี/ Mueang Udon Thaniอุดรธานี/ Udon Thani
41000</t>
  </si>
  <si>
    <t>660868512333</t>
  </si>
  <si>
    <t>16/03/2025 13:23</t>
  </si>
  <si>
    <t>EVH95</t>
  </si>
  <si>
    <t>สมพาล หาคำบุตร</t>
  </si>
  <si>
    <t>283หมู่8
บ้านโพธิ์ศิลา
ต.โนนโพธิ์
อ เมือง  จ.อำนาจเจิรญ
 37000</t>
  </si>
  <si>
    <t>0842856520</t>
  </si>
  <si>
    <t>15/03/2025 09:29</t>
  </si>
  <si>
    <t>16/03/2025 13:22</t>
  </si>
  <si>
    <t>EVH94</t>
  </si>
  <si>
    <t>สุวิมล</t>
  </si>
  <si>
    <t>166ม.9 ต.กุดพิมาน อ.ด่านขุนทด จ.นครราชสีมา  30210</t>
  </si>
  <si>
    <t>0825978098</t>
  </si>
  <si>
    <t>14/03/2025 12:15</t>
  </si>
  <si>
    <t>16/03/2025 13:17</t>
  </si>
  <si>
    <t>EVH93</t>
  </si>
  <si>
    <t>รัศมี ซ้อนกลิ่น</t>
  </si>
  <si>
    <t>13 หมู่ 2 บ้านหนองแค ต. ค้อใต้ 
อ. สว่างแดนดิน จ. สกลนคร  
 47110</t>
  </si>
  <si>
    <t>0610958615</t>
  </si>
  <si>
    <t>16/03/2025 13:10</t>
  </si>
  <si>
    <t>16/03/2025 13:16</t>
  </si>
  <si>
    <t>EVH92</t>
  </si>
  <si>
    <t>สุนิสา  ธำรงลีฬหา</t>
  </si>
  <si>
    <t>109ซ.เย็นจิต7 แขวงทุ่งวัดดอน
สาทร/ Sathonกรุงเทพมหานคร/ Bangkok
10120</t>
  </si>
  <si>
    <t>660879276633</t>
  </si>
  <si>
    <t>16/03/2025 13:09</t>
  </si>
  <si>
    <t>EVH91</t>
  </si>
  <si>
    <t>ปนัดดา  ธนานันท์</t>
  </si>
  <si>
    <t>111/228 ม.5 ซอย7 ต.บางเดื่อ อ.เมืองปทุมธานี
เมืองปทุมธานี/ Mueang Pathum Thaniปทุมธานี/ Pathum Thani
12000</t>
  </si>
  <si>
    <t>660849821072</t>
  </si>
  <si>
    <t>16/03/2025 13:03</t>
  </si>
  <si>
    <t>EVH90</t>
  </si>
  <si>
    <t>น***รรณ โ***า</t>
  </si>
  <si>
    <t>16/03/2025 13:00</t>
  </si>
  <si>
    <t>EVH89</t>
  </si>
  <si>
    <t>เสน่หา</t>
  </si>
  <si>
    <t>989/259 ซ.12ท้ายซอย บางปูวิลล่า2 · ท้ายบ้านใหม่/ Thai Ban Mai
เมืองสมุทรปราการ/ Mueang Samut Prakanสมุทรปราการ/ Samut Prakan
10280</t>
  </si>
  <si>
    <t>660827223050</t>
  </si>
  <si>
    <t>16/03/2025 12:53</t>
  </si>
  <si>
    <t>EVH88</t>
  </si>
  <si>
    <t>16/03/2025 12:47</t>
  </si>
  <si>
    <t>16/03/2025 12:46</t>
  </si>
  <si>
    <t>EVH87</t>
  </si>
  <si>
    <t>EVH86</t>
  </si>
  <si>
    <t>ดวงพร ประสานศรี</t>
  </si>
  <si>
    <t>282 ม.1 ซ.ลาภอนันต์ (ก.ม.1) ถ.พัฒนา บ้านจั่น ต.บ้านจั่น
เมืองอุดรธานี/ Mueang Udon Thaniอุดรธานี/ Udon Thani
41000</t>
  </si>
  <si>
    <t>660879474445</t>
  </si>
  <si>
    <t>16/03/2025 12:31</t>
  </si>
  <si>
    <t>EVH84</t>
  </si>
  <si>
    <t>นางแดง ศรีบุญ</t>
  </si>
  <si>
    <t>459/609 หมู่7 ซอย11 ต.สมอแข อ.เมือง · สมอแข/ Samo Khae
เมืองพิษณุโลก/ Mueang Phitsanulokพิษณุโลก/ Phitsanulok
65000</t>
  </si>
  <si>
    <t>660882992926</t>
  </si>
  <si>
    <t>16/03/2025 12:08</t>
  </si>
  <si>
    <t>EVH82</t>
  </si>
  <si>
    <t>แม่ศิ ศิริวรรณ</t>
  </si>
  <si>
    <t>หมู่บ้านโครงการคีรีวิลล่า 888/2 หมู่ 4 · หงาว/ Ngao
เมืองระนอง/ Mueang Ranongระนอง/ Ranong
85000</t>
  </si>
  <si>
    <t>660822821646</t>
  </si>
  <si>
    <t>16/03/2025 11:52</t>
  </si>
  <si>
    <t>EVH81</t>
  </si>
  <si>
    <t>16/03/2025 11:49</t>
  </si>
  <si>
    <t>16/03/2025 11:50</t>
  </si>
  <si>
    <t>EVH80</t>
  </si>
  <si>
    <t>จรรยพร เมฆขยาย</t>
  </si>
  <si>
    <t>245หมู่1 บ.ม่วงสามสิบ อ.ม่วงสามสิ · ม่วงสามสิบ/ Muang Sam Sip
ม่วงสามสิบ/ Muang Sam Sipอุบลราชธานี/ Ubon Ratchathani
34140</t>
  </si>
  <si>
    <t>34140</t>
  </si>
  <si>
    <t>660959124032</t>
  </si>
  <si>
    <t>16/03/2025 11:41</t>
  </si>
  <si>
    <t>EVH79</t>
  </si>
  <si>
    <t>16/03/2025 11:40</t>
  </si>
  <si>
    <t>EVH78</t>
  </si>
  <si>
    <t>ส***ตรี เ***นไธสง</t>
  </si>
  <si>
    <t>16/03/2025 11:37</t>
  </si>
  <si>
    <t>16/03/2025 11:38</t>
  </si>
  <si>
    <t>EVH77</t>
  </si>
  <si>
    <t>ว***ิษา ช***สง</t>
  </si>
  <si>
    <t>รสเนยนม3กล่อง</t>
  </si>
  <si>
    <t>EVH75</t>
  </si>
  <si>
    <t>พัทยา   สาแก้ว</t>
  </si>
  <si>
    <t>76/7 หมู่ที่7 ซอย มัณฑนา ภาวินี อพาร์ทเม้นท์  ชั้น1 · บางโฉลง/ Bang Chalong
บางพลี/ Bang Phliสมุทรปราการ/ Samut Prakan
10540</t>
  </si>
  <si>
    <t>660830659105</t>
  </si>
  <si>
    <t>16/03/2025 11:28</t>
  </si>
  <si>
    <t>EVH74</t>
  </si>
  <si>
    <t>ว***ภ เ***หลวง</t>
  </si>
  <si>
    <t>16/03/2025 11:27</t>
  </si>
  <si>
    <t>EVH73</t>
  </si>
  <si>
    <t>EVH72</t>
  </si>
  <si>
    <t>16/03/2025 11:26</t>
  </si>
  <si>
    <t>EVH69</t>
  </si>
  <si>
    <t>ร***ิกร  แ***งสกุล</t>
  </si>
  <si>
    <t>16/03/2025 11:21</t>
  </si>
  <si>
    <t>EVH68</t>
  </si>
  <si>
    <t>อุมา นุชหมอน</t>
  </si>
  <si>
    <t>38/2 หมู่ 4 บางไผ่ 15 ซ.วัดสังฆทาน ถนนนครอินทร์ ต.บางไผ่
เมืองนนทบุรี/ Mueang Nonthaburiนนทบุรี/ Nonthaburi
11000</t>
  </si>
  <si>
    <t>660890026633</t>
  </si>
  <si>
    <t>16/03/2025 11:23</t>
  </si>
  <si>
    <t>EVH66</t>
  </si>
  <si>
    <t>ด***จ เ***เลิศ</t>
  </si>
  <si>
    <t>16/03/2025 11:18</t>
  </si>
  <si>
    <t>EVH65</t>
  </si>
  <si>
    <t>16/03/2025 11:15</t>
  </si>
  <si>
    <t>EVH63</t>
  </si>
  <si>
    <t>ꕥ แ***บุ๋ม  ป***ัสสร ✧***┄✩</t>
  </si>
  <si>
    <t>16/03/2025 11:14</t>
  </si>
  <si>
    <t>EVH62</t>
  </si>
  <si>
    <t>น* ค***ต์</t>
  </si>
  <si>
    <t>16/03/2025 11:09</t>
  </si>
  <si>
    <t>EVH61</t>
  </si>
  <si>
    <t>EVH60</t>
  </si>
  <si>
    <t>สมสนิท พลหาญ</t>
  </si>
  <si>
    <t>114 บ.ตรอย  ม.5 ต.หนองฉลอง
ขุขันธ์/ Khukhanศรีสะเกษ/ Sisaket
33140</t>
  </si>
  <si>
    <t>33140</t>
  </si>
  <si>
    <t>660814302694</t>
  </si>
  <si>
    <t>16/03/2025 11:01</t>
  </si>
  <si>
    <t>EVH59</t>
  </si>
  <si>
    <t>ร***ระ ว***มานิตย์</t>
  </si>
  <si>
    <t>16/03/2025 11:00</t>
  </si>
  <si>
    <t>EVH58</t>
  </si>
  <si>
    <t>น*** จ***นา ป***พันธ์</t>
  </si>
  <si>
    <t>16/03/2025 10:59</t>
  </si>
  <si>
    <t>16/03/2025 10:58</t>
  </si>
  <si>
    <t>EVH57</t>
  </si>
  <si>
    <t>16/03/2025 10:56</t>
  </si>
  <si>
    <t>EVH56</t>
  </si>
  <si>
    <t>ป***า บ***อิน</t>
  </si>
  <si>
    <t>16/03/2025 10:54</t>
  </si>
  <si>
    <t>EVH55</t>
  </si>
  <si>
    <t>16/03/2025 10:52</t>
  </si>
  <si>
    <t>EVH54</t>
  </si>
  <si>
    <t>สุนิสา ศรีจันทร์</t>
  </si>
  <si>
    <t>69 ม.9 ต.ท่าตูม 69 ม.9, ต.ท่าตูม· ท่าตูม
ศรีมหาโพธิ/ Si Maha Photปราจีนบุรี/ Prachin Buri
25140</t>
  </si>
  <si>
    <t>660642537983</t>
  </si>
  <si>
    <t>16/03/2025 10:50</t>
  </si>
  <si>
    <t>EVH53</t>
  </si>
  <si>
    <t>นายจินดา  อินทสุวรรณ</t>
  </si>
  <si>
    <t>1063/211 ม.1 (ปาล์มสปริง 3) ถ.สนามบิน-ลพบุรีราเมศวร์ ต.ควนลัง
หาดใหญ่/ Hat Yaiสงขลา/ Songkhla
90110</t>
  </si>
  <si>
    <t>660897290018</t>
  </si>
  <si>
    <t>16/03/2025 10:49</t>
  </si>
  <si>
    <t>EVH52</t>
  </si>
  <si>
    <t>16/03/2025 10:48</t>
  </si>
  <si>
    <t>EVH51</t>
  </si>
  <si>
    <t>จริยา  ใจแก้ว</t>
  </si>
  <si>
    <t>อบต.ห้วยข่า 144ม.18  ตำบลห้วยข่า
บุณฑริก/ Buntharikอุบลราชธานี/ Ubon Ratchathani
34230</t>
  </si>
  <si>
    <t>660855192966</t>
  </si>
  <si>
    <t>16/03/2025 10:47</t>
  </si>
  <si>
    <t>EVH50</t>
  </si>
  <si>
    <t>พนิดา   สมภาค</t>
  </si>
  <si>
    <t>44  ซอย8 (หงส์ลดารมภ์)  ถนนสายลวด · ปากน้ำ/ Pak Nam
เมืองสมุทรปราการ/ Mueang Samut Prakanสมุทรปราการ/ Samut Prakan
10270</t>
  </si>
  <si>
    <t>660890915381</t>
  </si>
  <si>
    <t>16/03/2025 10:46</t>
  </si>
  <si>
    <t>EVH48</t>
  </si>
  <si>
    <t>16/03/2025 10:35</t>
  </si>
  <si>
    <t>16/03/2025 10:34</t>
  </si>
  <si>
    <t>EVH47</t>
  </si>
  <si>
    <t>16/03/2025 10:31</t>
  </si>
  <si>
    <t>EVH46</t>
  </si>
  <si>
    <t>ปนัดดา แช่ล้อ</t>
  </si>
  <si>
    <t>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
คลองหลวง/ Khlong Luangปทุมธานี/ Pathum Thani
12120</t>
  </si>
  <si>
    <t>660840646294</t>
  </si>
  <si>
    <t>16/03/2025 10:25</t>
  </si>
  <si>
    <t>16/03/2025 10:24</t>
  </si>
  <si>
    <t>EVH45</t>
  </si>
  <si>
    <t>16/03/2025 10:23</t>
  </si>
  <si>
    <t>16/03/2025 10:22</t>
  </si>
  <si>
    <t>EVH44</t>
  </si>
  <si>
    <t>นราดล หอมเจริญ</t>
  </si>
  <si>
    <t>27/10 หมู่6 ตําบลบางนายสี · บางนายสี/ Bang Nai Si
ตะกั่วป่า/ Takua Paพังงา/ Phang Nga
82110</t>
  </si>
  <si>
    <t>82110</t>
  </si>
  <si>
    <t>660936945712</t>
  </si>
  <si>
    <t>16/03/2025 10:18</t>
  </si>
  <si>
    <t>EVH42</t>
  </si>
  <si>
    <t>นางบุญสม หว่านเงิน</t>
  </si>
  <si>
    <t>87/1 หมู่ 4 ซอยมหาสุข ต.บางพึ่ง อ.บ้านหมี่ จ.ลพบุรี 15180</t>
  </si>
  <si>
    <t>15180</t>
  </si>
  <si>
    <t>0958450616</t>
  </si>
  <si>
    <t>16/03/2025 09:50</t>
  </si>
  <si>
    <t>16/03/2025 10:06</t>
  </si>
  <si>
    <t>EVH41</t>
  </si>
  <si>
    <t>เพ็ญวญาภรณ์​   อินทอง</t>
  </si>
  <si>
    <t>บ้านเลขที่140 หมู่6   ต. ละอา
ฉวาง/ Chawangนครศรีธรรมราช/ Nakhon Si Thammarat
80250</t>
  </si>
  <si>
    <t>80250</t>
  </si>
  <si>
    <t>660903255383</t>
  </si>
  <si>
    <t>16/03/2025 09:51</t>
  </si>
  <si>
    <t>EVH40</t>
  </si>
  <si>
    <t>อัญชลีพร</t>
  </si>
  <si>
    <t>220/1 ม.6 หนองเต่า กล้าแกล่ง 220/1 · หนองเต่า/ Nong Tao
เก้าเลี้ยว/ Kao Liaoนครสวรรค์/ Nakhon Sawan
60230</t>
  </si>
  <si>
    <t>60230</t>
  </si>
  <si>
    <t>660614878285</t>
  </si>
  <si>
    <t>16/03/2025 09:42</t>
  </si>
  <si>
    <t>16/03/2025 09:41</t>
  </si>
  <si>
    <t>EVH38</t>
  </si>
  <si>
    <t>น******ต</t>
  </si>
  <si>
    <t>****** ตำบลห้วยพระ อำเภอดอนตูม จังหวัดนครปฐม 73150</t>
  </si>
  <si>
    <t>73150</t>
  </si>
  <si>
    <t>16/03/2025 10:07</t>
  </si>
  <si>
    <t>16/03/2025 09:37</t>
  </si>
  <si>
    <t>EVH36</t>
  </si>
  <si>
    <t>นิมิต นวนแตง</t>
  </si>
  <si>
    <t>- 38/4 ม.6 ต.น้ำตาล
อินทร์บุรี/ In Buriสิงห์บุรี/ Sing Buri
16110</t>
  </si>
  <si>
    <t>16/03/2025 09:32</t>
  </si>
  <si>
    <t>EVH35</t>
  </si>
  <si>
    <t>13/03/2025 10:07</t>
  </si>
  <si>
    <t>16/03/2025 09:27</t>
  </si>
  <si>
    <t>EVH34</t>
  </si>
  <si>
    <t>พ***ษฐ์ แ***ทอง</t>
  </si>
  <si>
    <t>EVH31</t>
  </si>
  <si>
    <t>นายชลธี สุคนธบารมี</t>
  </si>
  <si>
    <t>107/9 ฃ.วัดดงมูลเหล็ก ต.บ้านช่างหล่อ อ.บางกอกน้อย ถ.อิสรภาพ39 กรุงเทพ
บ้านช่างหล่อ
บางกอกน้อย 10700</t>
  </si>
  <si>
    <t>0812939321</t>
  </si>
  <si>
    <t>11/03/2025 15:39</t>
  </si>
  <si>
    <t>16/03/2025 09:24</t>
  </si>
  <si>
    <t>EVH33</t>
  </si>
  <si>
    <t>16/03/2025 09:23</t>
  </si>
  <si>
    <t>16/03/2025 09:22</t>
  </si>
  <si>
    <t>EVH32</t>
  </si>
  <si>
    <t>วินัยกระต่ายทอง</t>
  </si>
  <si>
    <t>85ม.1ถนนเลียบบึงฉวาก ตำบลบ้านเชื่ยน · หันคา/ Hankha
หันคา/ Hankhaชัยนาท/ Chainat
17130</t>
  </si>
  <si>
    <t>660931736422</t>
  </si>
  <si>
    <t>16/03/2025 09:21</t>
  </si>
  <si>
    <t>EVH30</t>
  </si>
  <si>
    <t>16/03/2025 09:18</t>
  </si>
  <si>
    <t>EVH29</t>
  </si>
  <si>
    <t>EVH28</t>
  </si>
  <si>
    <t>สุรชาติ</t>
  </si>
  <si>
    <t>96/3 หมู่8 ถ.ท่าดงคอน ต.แพรกศรีราชา อ.สรรคบุรี จ.ชัยนาท
สรรคบุรี/ Sankhaburiชัยนาท/ Chainat
17140</t>
  </si>
  <si>
    <t>17140</t>
  </si>
  <si>
    <t>660812800859</t>
  </si>
  <si>
    <t>16/03/2025 09:16</t>
  </si>
  <si>
    <t>EVH27</t>
  </si>
  <si>
    <t>ลดาวัลย์ เกียงขุนทด</t>
  </si>
  <si>
    <t>251 ม.9 บ้านโคกปรง ต.โคกปรง
วิเชียรบุรี/ Wichian Buriเพชรบูรณ์/ Phetchabun
67130</t>
  </si>
  <si>
    <t>67130</t>
  </si>
  <si>
    <t>660923922977</t>
  </si>
  <si>
    <t>16/03/2025 09:06</t>
  </si>
  <si>
    <t>EVH26</t>
  </si>
  <si>
    <t>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
เมืองราชบุรี/ Mueang Ratchaburiราชบุรี/ Ratchaburi
70000</t>
  </si>
  <si>
    <t>660619455716</t>
  </si>
  <si>
    <t>16/03/2025 09:04</t>
  </si>
  <si>
    <t>16/03/2025 09:03</t>
  </si>
  <si>
    <t>EVH25</t>
  </si>
  <si>
    <t>กณิร์กา เกียงขุนทด</t>
  </si>
  <si>
    <t>46/75 หมู่บ้านจักรสยาม ม.13 ต.ช่องด่าน
บ่อพลอย/ Bo Phloiกาญจนบุรี/ Kanchanaburi
71160</t>
  </si>
  <si>
    <t>71160</t>
  </si>
  <si>
    <t>660810061994</t>
  </si>
  <si>
    <t>16/03/2025 09:02</t>
  </si>
  <si>
    <t>EVH24</t>
  </si>
  <si>
    <t>ชานน พึ่งสม</t>
  </si>
  <si>
    <t>หมู่บ้านถนนทอง 231 ม.20 ต.เมืองเก่า
กบินทร์บุรี/ Kabin Buriปราจีนบุรี/ Prachin Buri
25110</t>
  </si>
  <si>
    <t>660929986021</t>
  </si>
  <si>
    <t>16/03/2025 08:54</t>
  </si>
  <si>
    <t>EVH23</t>
  </si>
  <si>
    <t>16/03/2025 08:52</t>
  </si>
  <si>
    <t>EVH22</t>
  </si>
  <si>
    <t>16/03/2025 08:32</t>
  </si>
  <si>
    <t>EVH21</t>
  </si>
  <si>
    <t>91 ซ.เจริญกรุง79 ถ.เจริญกรุง แขวงวัดพระยาไกร เขตบางคอแหลม กทม 10120</t>
  </si>
  <si>
    <t>16/03/2025 08:10</t>
  </si>
  <si>
    <t>วรรณวนัช ขนมเปี๊ยะไส้ทะลัก ขนาด 450 กรัม รสฟักถั่วไข่เค็ม</t>
  </si>
  <si>
    <t>EVH20</t>
  </si>
  <si>
    <t>กุหลาบ มณฑา</t>
  </si>
  <si>
    <t>ที่บ้าน 100 หมู่ที่ 1 · ห้วยกรดพัฒนา/ Huai Krot Phatthana
สรรคบุรี/ Sankhaburiชัยนาท/ Chainat
17140</t>
  </si>
  <si>
    <t>660625613588</t>
  </si>
  <si>
    <t>16/03/2025 04:43</t>
  </si>
  <si>
    <t>LEXPU0468789971</t>
  </si>
  <si>
    <t>EVH19</t>
  </si>
  <si>
    <t>ศราวุธ พัฒนาภากรณ์</t>
  </si>
  <si>
    <t>143/22 หมู่4 ถนนสุขสวัสดิ์ ต.บางพึ่ง
พระประแดง/ Phra Pradaengสมุทรปราการ/ Samut Prakan
10130</t>
  </si>
  <si>
    <t>660829557186</t>
  </si>
  <si>
    <t>16/03/2025 03:59</t>
  </si>
  <si>
    <t>LEXPU0468763967</t>
  </si>
  <si>
    <t>EVH18</t>
  </si>
  <si>
    <t>S***</t>
  </si>
  <si>
    <t>16/03/2025 01:34</t>
  </si>
  <si>
    <t>THT68041M2YEU6Z</t>
  </si>
  <si>
    <t>16/03/2025 01:37</t>
  </si>
  <si>
    <t>EVH17</t>
  </si>
  <si>
    <t>ร******า</t>
  </si>
  <si>
    <t>******ัย ตำบลโพธิ์ชัย อำเภอพนมไพร จังหวัดร้อยเอ็ด 45140</t>
  </si>
  <si>
    <t>16/03/2025 01:33</t>
  </si>
  <si>
    <t>TH259005407829P</t>
  </si>
  <si>
    <t>16/03/2025 00:48</t>
  </si>
  <si>
    <t>EVL4</t>
  </si>
  <si>
    <t>น.ส.ธัญพร  เพชรเกลี้ยง</t>
  </si>
  <si>
    <t>43 หมู่ 1 ตำบลเกาะเพชร
หัวไทร/ Hua Saiนครศรีธรรมราช/ Nakhon Si Thammarat
80170</t>
  </si>
  <si>
    <t>80170</t>
  </si>
  <si>
    <t>660866616741</t>
  </si>
  <si>
    <t>17/03/2025 23:08</t>
  </si>
  <si>
    <t>EVL3</t>
  </si>
  <si>
    <t>******นน้ำสร้าง, ตำบล ธาตุ, อำเภอรัตนบุรี ตำบลธาตุ อำเภอรัตนบุรี จังหวัดสุรินทร์ 32130</t>
  </si>
  <si>
    <t>17/03/2025 23:01</t>
  </si>
  <si>
    <t>EVL2</t>
  </si>
  <si>
    <t>น.ส.กุลธิดา  สุนา</t>
  </si>
  <si>
    <t>59หมู่8 ต.วังชมภู · วังชมภู/ Wang Chomphu
พรเจริญ/ Phon Charoenบึงกาฬ/ Bueng Kan
38180</t>
  </si>
  <si>
    <t>38180</t>
  </si>
  <si>
    <t>660955788102</t>
  </si>
  <si>
    <t>17/03/2025 22:54</t>
  </si>
  <si>
    <t>17/03/2025 22:53</t>
  </si>
  <si>
    <t>EVL1</t>
  </si>
  <si>
    <t>17/03/2025 22:41</t>
  </si>
  <si>
    <t>EVL0</t>
  </si>
  <si>
    <t>อ***ทพ ส***อ</t>
  </si>
  <si>
    <t>17/03/2025 21:56</t>
  </si>
  <si>
    <t>EVK99</t>
  </si>
  <si>
    <t>ส***ิศักดิ์ แ***ศักดิ์</t>
  </si>
  <si>
    <t>17/03/2025 21:13</t>
  </si>
  <si>
    <t>17/03/2025 21:14</t>
  </si>
  <si>
    <t>EVK98</t>
  </si>
  <si>
    <t>ก******า</t>
  </si>
  <si>
    <t>******ู่บ้าน ห้วยปราบ3 ตำบลบ่อวิน อำเภอศรีราชา จังหวัดชลบุรี 20230</t>
  </si>
  <si>
    <t>17/03/2025 21:35</t>
  </si>
  <si>
    <t>17/03/2025 20:49</t>
  </si>
  <si>
    <t>EVK97</t>
  </si>
  <si>
    <t>ก***ะ ข***เริงใจ</t>
  </si>
  <si>
    <t>17/03/2025 20:45</t>
  </si>
  <si>
    <t>กวนร้านค้าส่งสินค้า จะเซอร์ไพรส์ลูกชาย ไม่เกินวันพฤหัสบดีนี้นะคะ มันเป็นวันเกิดเขาช่วยบริหารจัดการเร่งทางขนส่งให้ทีเราสั่งของวันจันทร์ขอให้ของถึงที่อยู่ที่เราลงไว้ ไม่เกินวันพฤหัสบดีนี้นะคะ วันศุกร์ช้</t>
  </si>
  <si>
    <t>17/03/2025 20:44</t>
  </si>
  <si>
    <t>EVK96</t>
  </si>
  <si>
    <t>ว***า ม***แม้น</t>
  </si>
  <si>
    <t>17/03/2025 20:38</t>
  </si>
  <si>
    <t>EVK94</t>
  </si>
  <si>
    <t>ออม</t>
  </si>
  <si>
    <t>223/39 moo3 บ้านบึง
บ้านบึง/ Ban Buengชลบุรี/ Chonburi
20170</t>
  </si>
  <si>
    <t>660806434372</t>
  </si>
  <si>
    <t>17/03/2025 20:26</t>
  </si>
  <si>
    <t>EVK93</t>
  </si>
  <si>
    <t>น*** เ***ญมงคล</t>
  </si>
  <si>
    <t>17/03/2025 20:25</t>
  </si>
  <si>
    <t>EVK92</t>
  </si>
  <si>
    <t>17/03/2025 20:10</t>
  </si>
  <si>
    <t>EVK91</t>
  </si>
  <si>
    <t>เบญจลักษ์</t>
  </si>
  <si>
    <t>บ้านโนนเปือยม.6  .. · เมือง/ Mueang
กันทรลักษ์/ Kantharalakศรีสะเกษ/ Sisaket
33110</t>
  </si>
  <si>
    <t>660622765623</t>
  </si>
  <si>
    <t>17/03/2025 20:01</t>
  </si>
  <si>
    <t>EVK90</t>
  </si>
  <si>
    <t>จันทร์แรม จันทรเหลือง</t>
  </si>
  <si>
    <t>198  หมู่5. บ้านนาชุมคำ ต.นิคมสร้างตนเองลำโดมน้อย
สิรินธร/ Sirindhornอุบลราชธานี/ Ubon Ratchathani
34350</t>
  </si>
  <si>
    <t>34350</t>
  </si>
  <si>
    <t>660863038514</t>
  </si>
  <si>
    <t>17/03/2025 19:51</t>
  </si>
  <si>
    <t>EVK89</t>
  </si>
  <si>
    <t>17/03/2025 19:19</t>
  </si>
  <si>
    <t>EVK88</t>
  </si>
  <si>
    <t>Nu ทีมเซลล์ KA cream</t>
  </si>
  <si>
    <t>โรงแรมสบายโฮเต็ล 83 ม6 · โพตลาดแก้ว/ Pho Talat Kaeo
ท่าวุ้ง/ Tha Wungลพบุรี/ Lopburi
15150</t>
  </si>
  <si>
    <t>15150</t>
  </si>
  <si>
    <t>660815245798</t>
  </si>
  <si>
    <t>17/03/2025 18:25</t>
  </si>
  <si>
    <t>EVK87</t>
  </si>
  <si>
    <t>พ***ราย ร***ุดม</t>
  </si>
  <si>
    <t>17/03/2025 18:14</t>
  </si>
  <si>
    <t>17/03/2025 18:15</t>
  </si>
  <si>
    <t>EVK86</t>
  </si>
  <si>
    <t>******อุทิศ, ถนนประชาอุทิศ, เขตทุ่งครุ แขวงทุ่งครุ เขตทุ่งครุ จังหวัดกรุงเทพมหานคร 10140</t>
  </si>
  <si>
    <t>17/03/2025 17:17</t>
  </si>
  <si>
    <t>EVK85</t>
  </si>
  <si>
    <t>น***าวศิลารัตน์ จ***รชนะ</t>
  </si>
  <si>
    <t>17/03/2025 16:44</t>
  </si>
  <si>
    <t>EVK84</t>
  </si>
  <si>
    <t>ธ***ารัตน์ เ***รตินอก</t>
  </si>
  <si>
    <t>17/03/2025 16:43</t>
  </si>
  <si>
    <t>EVK82</t>
  </si>
  <si>
    <t>******บล บ้านฉาง, อำเภอเมืองปทุมธานี ตำบลบ้านฉาง อำเภอเมืองปทุมธานี จังหวัดปทุมธานี 12000</t>
  </si>
  <si>
    <t>17/03/2025 16:40</t>
  </si>
  <si>
    <t>EVK80</t>
  </si>
  <si>
    <t>ย***จ ศ***ันทร์เคน</t>
  </si>
  <si>
    <t>17/03/2025 16:38</t>
  </si>
  <si>
    <t>EVK79</t>
  </si>
  <si>
    <t>ว***ิดา ผ***น</t>
  </si>
  <si>
    <t>EVK78</t>
  </si>
  <si>
    <t>!! **ไม่รับกาแฟและเนยนม** !!</t>
  </si>
  <si>
    <t>EVK77</t>
  </si>
  <si>
    <t>น***ช เ***ทววง</t>
  </si>
  <si>
    <t>17/03/2025 16:37</t>
  </si>
  <si>
    <t>EVK76</t>
  </si>
  <si>
    <t>น***นตรี ม***ุล</t>
  </si>
  <si>
    <t>EVK75</t>
  </si>
  <si>
    <t>จ***นา ก***พิทักษ์</t>
  </si>
  <si>
    <t>17/03/2025 16:36</t>
  </si>
  <si>
    <t>EVK74</t>
  </si>
  <si>
    <t>เ***าภรณ์ พ***ษฎร</t>
  </si>
  <si>
    <t>EVK73</t>
  </si>
  <si>
    <t>ส***​กาญจน์​ ศ***​รัศมี​</t>
  </si>
  <si>
    <t>จังหวัดนครศรีธรรมราช</t>
  </si>
  <si>
    <t>EVK72</t>
  </si>
  <si>
    <t>17/03/2025 16:33</t>
  </si>
  <si>
    <t>EVK71</t>
  </si>
  <si>
    <t>อ***อน  ส***</t>
  </si>
  <si>
    <t>17/03/2025 16:31</t>
  </si>
  <si>
    <t>!! **ไม่รับเผือกและกาแฟ** !!</t>
  </si>
  <si>
    <t>EVK70</t>
  </si>
  <si>
    <t>ว***ชัย เ***ิชัย</t>
  </si>
  <si>
    <t>17/03/2025 16:30</t>
  </si>
  <si>
    <t>EVK69</t>
  </si>
  <si>
    <t>ร** ส***ทีทิพย์</t>
  </si>
  <si>
    <t>17/03/2025 16:29</t>
  </si>
  <si>
    <t>EVK68</t>
  </si>
  <si>
    <t>ส***​ บ***ง​ชน​</t>
  </si>
  <si>
    <t>EVK67</t>
  </si>
  <si>
    <t>น***ปรียานุช น***ณ</t>
  </si>
  <si>
    <t>EVK66</t>
  </si>
  <si>
    <t>พ***วา ส***าทร</t>
  </si>
  <si>
    <t>17/03/2025 16:25</t>
  </si>
  <si>
    <t>EVK65</t>
  </si>
  <si>
    <t>ฑ***มพร แ***้อย</t>
  </si>
  <si>
    <t>17/03/2025 16:24</t>
  </si>
  <si>
    <t>EVK63</t>
  </si>
  <si>
    <t>เ***ี อ***ชิรมงคล</t>
  </si>
  <si>
    <t>EVK61</t>
  </si>
  <si>
    <t>ช***ฐา ค***ภประเสริฐ</t>
  </si>
  <si>
    <t>17/03/2025 16:20</t>
  </si>
  <si>
    <t>17/03/2025 16:21</t>
  </si>
  <si>
    <t>EVK60</t>
  </si>
  <si>
    <t>ป***า ภ***ง</t>
  </si>
  <si>
    <t>EVK59</t>
  </si>
  <si>
    <t>ม***ญา โ***มา ฝ***้านก๊วยเตี๋ยวลุงหนวดได้เลยค่ะ</t>
  </si>
  <si>
    <t>**ไม่รับรสชาติกาแฟ ลูกค้าแพ้กาแฟ**</t>
  </si>
  <si>
    <t>EVK58</t>
  </si>
  <si>
    <t>น***ดง ศ***ราช​ส​ญ​ไทย​</t>
  </si>
  <si>
    <t>17/03/2025 16:19</t>
  </si>
  <si>
    <t>EVK56</t>
  </si>
  <si>
    <t>17/03/2025 16:18</t>
  </si>
  <si>
    <t>17/03/2025 16:17</t>
  </si>
  <si>
    <t>EVK53</t>
  </si>
  <si>
    <t>ธ***รณ์ เ***คุณาภรณ์</t>
  </si>
  <si>
    <t>17/03/2025 16:15</t>
  </si>
  <si>
    <t>17/03/2025 16:14</t>
  </si>
  <si>
    <t>EVK52</t>
  </si>
  <si>
    <t>ส***ญญา เ***แดง</t>
  </si>
  <si>
    <t>จังหวัดสุโขทัย</t>
  </si>
  <si>
    <t>17/03/2025 16:11</t>
  </si>
  <si>
    <t>17/03/2025 16:12</t>
  </si>
  <si>
    <t>EVK51</t>
  </si>
  <si>
    <t>อ***ณา  ธ***สำราญ</t>
  </si>
  <si>
    <t>17/03/2025 16:09</t>
  </si>
  <si>
    <t>EVK50</t>
  </si>
  <si>
    <t>พ******น</t>
  </si>
  <si>
    <t>******มู่ที่ 2, ตำบลปงยางคก, อำเภอห้างฉัตร ตำบลปงยางคก อำเภอห้างฉัตร จังหวัดลำปาง 52190</t>
  </si>
  <si>
    <t>52190</t>
  </si>
  <si>
    <t>17/03/2025 16:06</t>
  </si>
  <si>
    <t>EVK49</t>
  </si>
  <si>
    <t>17/03/2025 16:03</t>
  </si>
  <si>
    <t>EVK48</t>
  </si>
  <si>
    <t>ว***ตน์ บ***ุรี</t>
  </si>
  <si>
    <t>EVK47</t>
  </si>
  <si>
    <t>17/03/2025 16:01</t>
  </si>
  <si>
    <t>EVK46</t>
  </si>
  <si>
    <t>******ำบลจรเข้สามพัน อำเภออู่ทอง จังหวัดสุพรรณบุรี 72160</t>
  </si>
  <si>
    <t>EVK45</t>
  </si>
  <si>
    <t>อ***ร จ***ร์เจริญ</t>
  </si>
  <si>
    <t>17/03/2025 16:00</t>
  </si>
  <si>
    <t>EVK43</t>
  </si>
  <si>
    <t>ใ*** เ***ิงห์</t>
  </si>
  <si>
    <t>17/03/2025 15:58</t>
  </si>
  <si>
    <t>EVK42</t>
  </si>
  <si>
    <t>น***า ศ***ัดปาน</t>
  </si>
  <si>
    <t>17/03/2025 15:57</t>
  </si>
  <si>
    <t>!!!**รับรสชาติเนยนมล้วนทั้ง 6 กล่อง** !!!</t>
  </si>
  <si>
    <t>EVK41</t>
  </si>
  <si>
    <t>บ***รียน น***ุตร</t>
  </si>
  <si>
    <t>17/03/2025 15:55</t>
  </si>
  <si>
    <t>EVK39</t>
  </si>
  <si>
    <t>ธ***ล ไ***าม</t>
  </si>
  <si>
    <t>17/03/2025 15:52</t>
  </si>
  <si>
    <t>17/03/2025 15:51</t>
  </si>
  <si>
    <t>EVK38</t>
  </si>
  <si>
    <t>ศ***ญา  ย***่า</t>
  </si>
  <si>
    <t>17/03/2025 15:50</t>
  </si>
  <si>
    <t>EVK37</t>
  </si>
  <si>
    <t>ส***พร ข***สนาะ</t>
  </si>
  <si>
    <t>17/03/2025 15:46</t>
  </si>
  <si>
    <t>EVK36</t>
  </si>
  <si>
    <t>อ***รา  แ***ซ็ง</t>
  </si>
  <si>
    <t>Pattani</t>
  </si>
  <si>
    <t>17/03/2025 15:40</t>
  </si>
  <si>
    <t>17/03/2025 15:41</t>
  </si>
  <si>
    <t>EVK35</t>
  </si>
  <si>
    <t>w***antiampol</t>
  </si>
  <si>
    <t>17/03/2025 15:38</t>
  </si>
  <si>
    <t>17/03/2025 15:39</t>
  </si>
  <si>
    <t>EVK34</t>
  </si>
  <si>
    <t>พ***มญชุ์  ส***ดุก</t>
  </si>
  <si>
    <t>ลำพูน</t>
  </si>
  <si>
    <t>17/03/2025 15:37</t>
  </si>
  <si>
    <t>EVK33</t>
  </si>
  <si>
    <t>17/03/2025 15:32</t>
  </si>
  <si>
    <t>17/03/2025 15:31</t>
  </si>
  <si>
    <t>EVK32</t>
  </si>
  <si>
    <t>น***รา อ***ร</t>
  </si>
  <si>
    <t>17/03/2025 15:33</t>
  </si>
  <si>
    <t>EVK31</t>
  </si>
  <si>
    <t>อ***า   ป***ุมชัย</t>
  </si>
  <si>
    <t>17/03/2025 15:30</t>
  </si>
  <si>
    <t>EVK30</t>
  </si>
  <si>
    <t>ท***ักดิ์ ม***รรภ์</t>
  </si>
  <si>
    <t>17/03/2025 15:21</t>
  </si>
  <si>
    <t>EVK29</t>
  </si>
  <si>
    <t>17/03/2025 15:20</t>
  </si>
  <si>
    <t>EVK28</t>
  </si>
  <si>
    <t>สุดสงวน คำบุง</t>
  </si>
  <si>
    <t>88-99 มบ.เบล็สทาวน์ ซ.รามอินทรา127 แขวงมีนบุรี เขตมีนบุรี 10510</t>
  </si>
  <si>
    <t>0899573633</t>
  </si>
  <si>
    <t>EVK27</t>
  </si>
  <si>
    <t>พ***าญจน์ พ***ดง</t>
  </si>
  <si>
    <t>17/03/2025 15:14</t>
  </si>
  <si>
    <t>ขอเป็นเนยนม 2 อีกอันอะไรก็ได้จ๊า</t>
  </si>
  <si>
    <t>EVK26</t>
  </si>
  <si>
    <t>ธ***พงศ์  ธ***พืช</t>
  </si>
  <si>
    <t>17/03/2025 15:13</t>
  </si>
  <si>
    <t>!!เค้กเบาหวิวรับเป็นเผือก2 มะพร้าว2 กล้วยหอมมะพร้าวเผา2!!</t>
  </si>
  <si>
    <t>EVK25</t>
  </si>
  <si>
    <t>เ***มพร ข***ิทยากุล</t>
  </si>
  <si>
    <t>17/03/2025 15:12</t>
  </si>
  <si>
    <t>EVK24</t>
  </si>
  <si>
    <t>ว***พร ก***นเทียะ</t>
  </si>
  <si>
    <t>17/03/2025 15:10</t>
  </si>
  <si>
    <t>EVK23</t>
  </si>
  <si>
    <t>ก***าณี พ***ันแพงสี</t>
  </si>
  <si>
    <t>17/03/2025 15:08</t>
  </si>
  <si>
    <t>EVK22</t>
  </si>
  <si>
    <t>บ***ลวง  บ***ลพ</t>
  </si>
  <si>
    <t>17/03/2025 15:03</t>
  </si>
  <si>
    <t>EVK21</t>
  </si>
  <si>
    <t>จ***รัสม์</t>
  </si>
  <si>
    <t>17/03/2025 15:02</t>
  </si>
  <si>
    <t>EVK20</t>
  </si>
  <si>
    <t>17/03/2025 14:58</t>
  </si>
  <si>
    <t>EVK19</t>
  </si>
  <si>
    <t>ป***ีด เ***ผิวดี</t>
  </si>
  <si>
    <t>17/03/2025 14:57</t>
  </si>
  <si>
    <t>EVK18</t>
  </si>
  <si>
    <t>จ***าพร  ส***์นวล</t>
  </si>
  <si>
    <t>17/03/2025 14:56</t>
  </si>
  <si>
    <t>EVK17</t>
  </si>
  <si>
    <t>17/03/2025 14:55</t>
  </si>
  <si>
    <t>EVK16</t>
  </si>
  <si>
    <t>อำไพ แสนคำ</t>
  </si>
  <si>
    <t>117ซ.เพชรเกษม92/3แขวงบางแคเขตบางแคกรุงเทพ 10160</t>
  </si>
  <si>
    <t>0819180466</t>
  </si>
  <si>
    <t>17/03/2025 14:40</t>
  </si>
  <si>
    <t>17/03/2025 14:54</t>
  </si>
  <si>
    <t>EVK13</t>
  </si>
  <si>
    <t>ไ***ลย์ เ***วิวัฒนาสกุล</t>
  </si>
  <si>
    <t>17/03/2025 14:49</t>
  </si>
  <si>
    <t>17/03/2025 14:50</t>
  </si>
  <si>
    <t>EVK12</t>
  </si>
  <si>
    <t>D***ee W***wong</t>
  </si>
  <si>
    <t>17/03/2025 14:48</t>
  </si>
  <si>
    <t>EVK11</t>
  </si>
  <si>
    <t>เ******ง</t>
  </si>
  <si>
    <t>******บาท จ.สระบุรี ตำบลธารเกษม อำเภอพระพุทธบาท จังหวัดสระบุรี 18120</t>
  </si>
  <si>
    <t>17/03/2025 14:42</t>
  </si>
  <si>
    <t>EVK10</t>
  </si>
  <si>
    <t>จ***ิรา ฐ***พันธ์</t>
  </si>
  <si>
    <t>17/03/2025 14:41</t>
  </si>
  <si>
    <t>EVK9</t>
  </si>
  <si>
    <t>โ***ส เ***ยงกระโทก</t>
  </si>
  <si>
    <t>17/03/2025 14:38</t>
  </si>
  <si>
    <t>EVK7</t>
  </si>
  <si>
    <t>น***ันชัย บ***า</t>
  </si>
  <si>
    <t>17/03/2025 14:28</t>
  </si>
  <si>
    <t>EVK6</t>
  </si>
  <si>
    <t>อ*** น***่อง</t>
  </si>
  <si>
    <t>EVK5</t>
  </si>
  <si>
    <t>ร***เจ้นาไก่ย่าง</t>
  </si>
  <si>
    <t>EVK4</t>
  </si>
  <si>
    <t>น***ึ้ง ส***คะ</t>
  </si>
  <si>
    <t>17/03/2025 14:27</t>
  </si>
  <si>
    <t>EVK3</t>
  </si>
  <si>
    <t>EVK2</t>
  </si>
  <si>
    <t>EVK1</t>
  </si>
  <si>
    <t>EVK0</t>
  </si>
  <si>
    <t>EVJ99</t>
  </si>
  <si>
    <t>17/03/2025 14:22</t>
  </si>
  <si>
    <t>EVJ98</t>
  </si>
  <si>
    <t>น** ส***ศ ฤ***เดช</t>
  </si>
  <si>
    <t>17/03/2025 14:20</t>
  </si>
  <si>
    <t>EVJ97</t>
  </si>
  <si>
    <t>EVJ96</t>
  </si>
  <si>
    <t>17/03/2025 14:19</t>
  </si>
  <si>
    <t>EVJ95</t>
  </si>
  <si>
    <t>ส* ส***ง</t>
  </si>
  <si>
    <t>17/03/2025 14:04</t>
  </si>
  <si>
    <t>17/03/2025 14:07</t>
  </si>
  <si>
    <t>EVJ94</t>
  </si>
  <si>
    <t>นางวรวรรณ อัตตนาถ</t>
  </si>
  <si>
    <t>88/4 หมู่ 2 ต.บ้านไร่  หมู่บ้านเดอะพราวบายพาสราชบุรี
เมืองราชบุรี/ Mueang Ratchaburiราชบุรี/ Ratchaburi
70000</t>
  </si>
  <si>
    <t>660982701499</t>
  </si>
  <si>
    <t>17/03/2025 14:01</t>
  </si>
  <si>
    <t>17/03/2025 13:58</t>
  </si>
  <si>
    <t>EVJ93</t>
  </si>
  <si>
    <t>ว***นี  ช***ติ</t>
  </si>
  <si>
    <t>17/03/2025 13:50</t>
  </si>
  <si>
    <t>EVJ92</t>
  </si>
  <si>
    <t>ส***ัย  น***รี</t>
  </si>
  <si>
    <t>17/03/2025 13:49</t>
  </si>
  <si>
    <t>EVJ91</t>
  </si>
  <si>
    <t>17/03/2025 13:45</t>
  </si>
  <si>
    <t>EVJ90</t>
  </si>
  <si>
    <t>17/03/2025 13:44</t>
  </si>
  <si>
    <t>EVJ89</t>
  </si>
  <si>
    <t>17/03/2025 13:42</t>
  </si>
  <si>
    <t>EVJ88</t>
  </si>
  <si>
    <t>สมคิด สว่างแจ้ง</t>
  </si>
  <si>
    <t>72/35 หมู่ 7 ต. วัดจันทร
เมืองพิษณุโลก/ Mueang Phitsanulokพิษณุโลก/ Phitsanulok
65000</t>
  </si>
  <si>
    <t>660655410232</t>
  </si>
  <si>
    <t>17/03/2025 13:27</t>
  </si>
  <si>
    <t>17/03/2025 13:26</t>
  </si>
  <si>
    <t>EVJ87</t>
  </si>
  <si>
    <t>วสุนันท์ เจริญรูป</t>
  </si>
  <si>
    <t>56/4 หมู่10 ตำบลเกวียนหัก อำเภอขลุง
ขลุง/ Khlungจันทบุรี/ Chanthaburi
22110</t>
  </si>
  <si>
    <t>22110</t>
  </si>
  <si>
    <t>660806139855</t>
  </si>
  <si>
    <t>17/03/2025 13:25</t>
  </si>
  <si>
    <t>EVJ86</t>
  </si>
  <si>
    <t>วิไลวรรณ ฉิมสันเทียะ</t>
  </si>
  <si>
    <t>บ้านโคกมงคล ต.สำโรง 15หมู่17 · สำโรง/ Samrong
โนนไทย/ Non Thaiนครราชสีมา/ Nakhon Ratchasima
30220</t>
  </si>
  <si>
    <t>660800762381</t>
  </si>
  <si>
    <t>17/03/2025 12:54</t>
  </si>
  <si>
    <t>EVJ85</t>
  </si>
  <si>
    <t>วราภรณ์ คงเจริญ</t>
  </si>
  <si>
    <t>188/321 หมู่บ้านชีวาโฮมกรุงเทพ-ปทุม ซอย 4 บางเดื่อ · บางเดื่อ/ Bang Duea
เมืองปทุมธานี/ Mueang Pathum Thaniปทุมธานี/ Pathum Thani
12000</t>
  </si>
  <si>
    <t>660838252254</t>
  </si>
  <si>
    <t>17/03/2025 12:49</t>
  </si>
  <si>
    <t>17/03/2025 12:47</t>
  </si>
  <si>
    <t>EVJ84</t>
  </si>
  <si>
    <t>ก***ญ์ชัย  จ***ร์เพชร</t>
  </si>
  <si>
    <t>17/03/2025 12:42</t>
  </si>
  <si>
    <t>EVJ83</t>
  </si>
  <si>
    <t>เสน่หา ชวนธนานนท์</t>
  </si>
  <si>
    <t>989/259 ม7 ม.บางปูวิลล่า2 ซ.เทศบาลบางปู59ต.ท้ายบ้านใหม่ · ท้ายบ้านใหม่/ Thai Ban Mai
เมืองสมุทรปราการ/ Mueang Samut Prakanสมุทรปราการ/ Samut Prakan
10280</t>
  </si>
  <si>
    <t>17/03/2025 12:37</t>
  </si>
  <si>
    <t>17/03/2025 12:36</t>
  </si>
  <si>
    <t>EVJ82</t>
  </si>
  <si>
    <t>วิพาดา หล่อยดา</t>
  </si>
  <si>
    <t>102 หมู่7  บ้านหนองกุงศรี ตำบลธาตุทอง
ภูเขียว/ Phu Khiaoชัยภูมิ/ Chaiyaphum
36110</t>
  </si>
  <si>
    <t>660611672154</t>
  </si>
  <si>
    <t>17/03/2025 12:27</t>
  </si>
  <si>
    <t>EVJ81</t>
  </si>
  <si>
    <t>17/03/2025 12:24</t>
  </si>
  <si>
    <t>EVJ80</t>
  </si>
  <si>
    <t>ฤทัยวรรณ สุขอรุณยืนยง</t>
  </si>
  <si>
    <t>37/273 ม.6 ซ.สุขสมภพ7 ต.เกาะขวาง อ.เมือง จ.จันทบุรี 2200
เมืองจันทบุรี/ Mueang Chanthaburiจันทบุรี/ Chanthaburi
22000</t>
  </si>
  <si>
    <t>660926487389</t>
  </si>
  <si>
    <t>17/03/2025 12:25</t>
  </si>
  <si>
    <t>EVJ79</t>
  </si>
  <si>
    <t>989/259 ซ.12 หมู่บ้านบางปูวิลล่า2  หมู่7 ซ.เทศบาลบางปู59 ต.ท้ายบ้านใหม่
เมืองสมุทรปราการ/ Mueang Samut Prakanสมุทรปราการ/ Samut Prakan
10280</t>
  </si>
  <si>
    <t>17/03/2025 12:23</t>
  </si>
  <si>
    <t>EVJ78</t>
  </si>
  <si>
    <t>17/03/2025 12:17</t>
  </si>
  <si>
    <t>17/03/2025 12:16</t>
  </si>
  <si>
    <t>EVJ77</t>
  </si>
  <si>
    <t>17/03/2025 12:11</t>
  </si>
  <si>
    <t>EVJ76</t>
  </si>
  <si>
    <t>พัชรี  บุญทิพย์</t>
  </si>
  <si>
    <t>70ม.3 ต.แจระแม
เมืองอุบลราชธานี/ Mueang Ubon Ratchathaniอุบลราชธานี/ Ubon Ratchathani
34000</t>
  </si>
  <si>
    <t>660827549718</t>
  </si>
  <si>
    <t>17/03/2025 12:09</t>
  </si>
  <si>
    <t>17/03/2025 12:08</t>
  </si>
  <si>
    <t>EVJ75</t>
  </si>
  <si>
    <t>17/03/2025 12:02</t>
  </si>
  <si>
    <t>17/03/2025 12:01</t>
  </si>
  <si>
    <t>EVJ73</t>
  </si>
  <si>
    <t>ส******ี</t>
  </si>
  <si>
    <t>******่าคอย, อำเภอท่ายาง ตำบลท่าคอย อำเภอท่ายาง จังหวัดเพชรบุรี 76130</t>
  </si>
  <si>
    <t>76130</t>
  </si>
  <si>
    <t>17/03/2025 11:53</t>
  </si>
  <si>
    <t>EVJ72</t>
  </si>
  <si>
    <t>ปุญญพัฒน์ ฉายสุวรรณ</t>
  </si>
  <si>
    <t>62/8 ลาดพร้าว87 ถนน ลาดพร้าว แขวง คลองเจ้าคุณสิงห์ เขตวังทองหลาง กรุงเทพมหานคร
วังทองหลาง/ Wang Thonglangกรุงเทพมหานคร/ Bangkok
10310</t>
  </si>
  <si>
    <t>660815139905</t>
  </si>
  <si>
    <t>EVJ68</t>
  </si>
  <si>
    <t>17/03/2025 11:45</t>
  </si>
  <si>
    <t>17/03/2025 11:41</t>
  </si>
  <si>
    <t>EVJ67</t>
  </si>
  <si>
    <t>พ.ท.รัตนชัย ฟักอ่อน</t>
  </si>
  <si>
    <t>11/88 ม.10 ลาวัลเล่ เดอะวินเทจ ต.หินเหล็ก · หินเหล็กไฟ
หัวหิน/ Hua Hinประจวบคีรีขันธ์/ Prachuap Khiri Khan
77110</t>
  </si>
  <si>
    <t>660818547917</t>
  </si>
  <si>
    <t>17/03/2025 11:40</t>
  </si>
  <si>
    <t>EVJ66</t>
  </si>
  <si>
    <t>ว***าภรณ์ ก***ก้าน</t>
  </si>
  <si>
    <t>17/03/2025 11:37</t>
  </si>
  <si>
    <t>17/03/2025 11:34</t>
  </si>
  <si>
    <t>EVJ65</t>
  </si>
  <si>
    <t>ทินกฤต ป้อมแก้ว</t>
  </si>
  <si>
    <t>3/3 หมู่6ตำบล บ่อทอง อำเภอ หนองม่วง จังหวัดลพบุรี ร้านก๋วยเตี๋ยวแม่ปราณี
หนองม่วง/ Nong Muangลพบุรี/ Lopburi
15170</t>
  </si>
  <si>
    <t>15170</t>
  </si>
  <si>
    <t>660648083282</t>
  </si>
  <si>
    <t>17/03/2025 11:33</t>
  </si>
  <si>
    <t>EVJ64</t>
  </si>
  <si>
    <t>ม***เตาะ</t>
  </si>
  <si>
    <t>17/03/2025 11:32</t>
  </si>
  <si>
    <t>EVJ63</t>
  </si>
  <si>
    <t>17/03/2025 11:17</t>
  </si>
  <si>
    <t>EVJ62</t>
  </si>
  <si>
    <t>พ่อพอง</t>
  </si>
  <si>
    <t>บ้านราษฎร์พัฒนา ซ.ท่อประปา-บ้านราษฎร์ ใกล้อนามัยบ้านสระบาก บ้านหลังคาสีเขียว2ชั้นติดทุ่งนาหลังสุดท้าย 34 หมู่  2 ต.ราษฎร์พัฒนา · ราษฎร์พัฒนา/ Rat Phatthana
พยัคฆภูมิพิสัย/ Phayakkhaphum Phisaiมหาสารคาม/ Maha Sarakham
44110</t>
  </si>
  <si>
    <t>44110</t>
  </si>
  <si>
    <t>660836652473</t>
  </si>
  <si>
    <t>17/03/2025 11:16</t>
  </si>
  <si>
    <t>EVJ61</t>
  </si>
  <si>
    <t>ย*** ก***แก้ว</t>
  </si>
  <si>
    <t>17/03/2025 11:15</t>
  </si>
  <si>
    <t>พอดีจะให้วันเกิดแม่ไม่เอากาแฟ</t>
  </si>
  <si>
    <t>EVJ60</t>
  </si>
  <si>
    <t>17/03/2025 11:14</t>
  </si>
  <si>
    <t>EVJ59</t>
  </si>
  <si>
    <t>รัตนา บุญทรง</t>
  </si>
  <si>
    <t>129/755 หมู่บ้านเพอร์เฟคเพลสรัตนาธิเบศร์ซอย 36 ซอยไทรม้า ถนนรัตนาธิเบศร์ ตำบลบางรักน้อ · บางรักน้อย/ Bang Rak Noi
เมืองนนทบุรี/ Mueang Nonthaburiนนทบุรี/ Nonthaburi
11000</t>
  </si>
  <si>
    <t>660867889090</t>
  </si>
  <si>
    <t>17/03/2025 11:04</t>
  </si>
  <si>
    <t>EVJ58</t>
  </si>
  <si>
    <t>ป***นุช ช***อยู่</t>
  </si>
  <si>
    <t>17/03/2025 10:58</t>
  </si>
  <si>
    <t>17/03/2025 10:59</t>
  </si>
  <si>
    <t>EVJ57</t>
  </si>
  <si>
    <t>17/03/2025 11:07</t>
  </si>
  <si>
    <t>17/03/2025 10:56</t>
  </si>
  <si>
    <t>EVJ56</t>
  </si>
  <si>
    <t>EVJ55</t>
  </si>
  <si>
    <t>17/03/2025 10:54</t>
  </si>
  <si>
    <t>EVJ54</t>
  </si>
  <si>
    <t>17/03/2025 10:53</t>
  </si>
  <si>
    <t>EVJ53</t>
  </si>
  <si>
    <t>17/03/2025 10:52</t>
  </si>
  <si>
    <t>EVJ52</t>
  </si>
  <si>
    <t>17/03/2025 10:51</t>
  </si>
  <si>
    <t>EVJ51</t>
  </si>
  <si>
    <t xml:space="preserve">อารยันต์ แสนทวี </t>
  </si>
  <si>
    <t>3/28 ม.1 ถ.มาลัยแมน ต.ดอนกำยาน อ.เมือง จ.สุพรรณบุรี  72000</t>
  </si>
  <si>
    <t>0897181998</t>
  </si>
  <si>
    <t>17/03/2025 08:59</t>
  </si>
  <si>
    <t>17/03/2025 10:49</t>
  </si>
  <si>
    <t>EVJ50</t>
  </si>
  <si>
    <t>พ***​ เ***ส</t>
  </si>
  <si>
    <t>17/03/2025 10:44</t>
  </si>
  <si>
    <t>EVJ49</t>
  </si>
  <si>
    <t>ศ******5</t>
  </si>
  <si>
    <t>******มจิตต์, แขวงถนนนครไชยศรี, เขตดุสิต แขวงถนนนครไชยศรี เขตดุสิต จังหวัดกรุงเทพมหานคร 10300</t>
  </si>
  <si>
    <t>EVJ48</t>
  </si>
  <si>
    <t>สิริเพ็ญสีม่วง</t>
  </si>
  <si>
    <t>100/359 หมู่บ้านแลนวิลล่า
บางบัวทอง/ Bang Bua Thongนนทบุรี/ Nonthaburi
11110</t>
  </si>
  <si>
    <t>660645528389</t>
  </si>
  <si>
    <t>17/03/2025 10:33</t>
  </si>
  <si>
    <t>EVJ47</t>
  </si>
  <si>
    <t>17/03/2025 10:31</t>
  </si>
  <si>
    <t>EVJ46</t>
  </si>
  <si>
    <t>ม******า</t>
  </si>
  <si>
    <t>******ิเชียร ตำบลสีวิเชียร อำเภอน้ำยืน จังหวัดอุบลราชธานี 34260</t>
  </si>
  <si>
    <t>EVJ45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</si>
  <si>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</si>
  <si>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</si>
  <si>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660639364322</t>
  </si>
  <si>
    <t>17/03/2025 10:28</t>
  </si>
  <si>
    <t>EVJ44</t>
  </si>
  <si>
    <t>เกษร</t>
  </si>
  <si>
    <t>17120 237หมู่6ต.บ่อแร่อ.วัดสิงห์จ.ชัยนาท17120 · วัดสิงห์/ Wat Sing
วัดสิงห์/ Wat Singชัยนาท/ Chainat
17120</t>
  </si>
  <si>
    <t>660627857703</t>
  </si>
  <si>
    <t>17/03/2025 10:15</t>
  </si>
  <si>
    <t>17/03/2025 10:14</t>
  </si>
  <si>
    <t>EVJ43</t>
  </si>
  <si>
    <t>17/03/2025 10:00</t>
  </si>
  <si>
    <t>EVJ42</t>
  </si>
  <si>
    <t>กัญญภัค  คุ้มรักษ์</t>
  </si>
  <si>
    <t>11/1  หมู่7 ต.แม่ข่า · แม่ข่า/ Mae Kha
ฝาง/ Fangเชียงใหม่/ Chiang Mai
50320</t>
  </si>
  <si>
    <t>50320</t>
  </si>
  <si>
    <t>660938703857</t>
  </si>
  <si>
    <t>17/03/2025 09:59</t>
  </si>
  <si>
    <t>EVJ40</t>
  </si>
  <si>
    <t>น.ส จิรัญญา จันทร์สมาน</t>
  </si>
  <si>
    <t>ร้านเบทาโกร บ้านสวนป่า 49/11 ต.ช่องเม็ก · ช่องเม็ก/ Chong Mek
สิรินธร/ Sirindhornอุบลราชธานี/ Ubon Ratchathani
34350</t>
  </si>
  <si>
    <t>660636375345</t>
  </si>
  <si>
    <t>17/03/2025 09:56</t>
  </si>
  <si>
    <t>EVJ39</t>
  </si>
  <si>
    <t>17/03/2025 09:55</t>
  </si>
  <si>
    <t>EVJ38</t>
  </si>
  <si>
    <t>ป***ารินทร์ ซ***ตรง</t>
  </si>
  <si>
    <t>17/03/2025 09:22</t>
  </si>
  <si>
    <t>17/03/2025 09:23</t>
  </si>
  <si>
    <t>EVJ37</t>
  </si>
  <si>
    <t>EVJ35</t>
  </si>
  <si>
    <t>17/03/2025 09:05</t>
  </si>
  <si>
    <t>EVJ34</t>
  </si>
  <si>
    <t>อัมพา เปี่ยมทองคำ</t>
  </si>
  <si>
    <t>72/21 ม.2 ต.ดอนแฝก
นครชัยศรี/ Nakhon Chai Siนครปฐม/ Nakhon Pathom
73120</t>
  </si>
  <si>
    <t>660647425525</t>
  </si>
  <si>
    <t>17/03/2025 09:02</t>
  </si>
  <si>
    <t>EVJ33</t>
  </si>
  <si>
    <t>สา</t>
  </si>
  <si>
    <t>55|11 ซอยบางแวก2แยก5 แขวงบางแวก · บางแวก/ Bang Waek
ภาษีเจริญ/ Phasi Charoenกรุงเทพมหานคร/ Bangkok
10160</t>
  </si>
  <si>
    <t>EVJ32</t>
  </si>
  <si>
    <t>ม******ร</t>
  </si>
  <si>
    <t>******.เพชรเกษม55/2 ถ.เพชรเกษม หลักสอง แขวงหลักสอง เขตบางแค จังหวัดกรุงเทพมหานคร 10160</t>
  </si>
  <si>
    <t>17/03/2025 08:58</t>
  </si>
  <si>
    <t>EVJ31</t>
  </si>
  <si>
    <t>******อำเภอแม่ลาว จังหวัดเชียงราย 57250 (บริษัทเกรซฟู้ด) ตำบลดงมะดะ อำเภอแม่ลาว จังหวัดเชียงราย 57250</t>
  </si>
  <si>
    <t>57250</t>
  </si>
  <si>
    <t>17/03/2025 08:52</t>
  </si>
  <si>
    <t>EVJ30</t>
  </si>
  <si>
    <t>17/03/2025 08:50</t>
  </si>
  <si>
    <t>EVJ29</t>
  </si>
  <si>
    <t>EVJ28</t>
  </si>
  <si>
    <t>ปพนวัชระธัช  สุพัตธนนารา</t>
  </si>
  <si>
    <t>94 ม.3 ต.สระพังทอง · สระพังทอง/ Sa Phang Thong
เขาวง/ Khao Wongกาฬสินธุ์/ Kalasin
46160</t>
  </si>
  <si>
    <t>660808055495</t>
  </si>
  <si>
    <t>17/03/2025 08:46</t>
  </si>
  <si>
    <t>EVJ26</t>
  </si>
  <si>
    <t>อุบล จันทร์ทอง</t>
  </si>
  <si>
    <t>รพ.กำแพงแสน ห้องจ่ายยาผู้ป่วยนอก · กำแพงแสน/ Kamphaeng Saen
กำแพงแสน/ Kamphaeng Saenนครปฐม/ Nakhon Pathom
73140</t>
  </si>
  <si>
    <t>660922626656</t>
  </si>
  <si>
    <t>17/03/2025 08:42</t>
  </si>
  <si>
    <t>EVJ25</t>
  </si>
  <si>
    <t>ณัฐกมล เข็มทอง</t>
  </si>
  <si>
    <t>70/5 หมู่7 ต.เกาะขนุน
พนมสารคาม/ Phanom Sarakhamฉะเชิงเทรา/ Chachoengsao
24120</t>
  </si>
  <si>
    <t>24120</t>
  </si>
  <si>
    <t>660957683441</t>
  </si>
  <si>
    <t>17/03/2025 08:35</t>
  </si>
  <si>
    <t>EVJ23</t>
  </si>
  <si>
    <t>17/03/2025 08:49</t>
  </si>
  <si>
    <t>17/03/2025 08:19</t>
  </si>
  <si>
    <t>EVJ22</t>
  </si>
  <si>
    <t>เสาวภา ตักเตือน</t>
  </si>
  <si>
    <t>31 ซอยมิตรสัมพันธ์ ถ.รามราชท้ายน้ำ · ในเมือง/ Nai Mueang
เมืองนครศรีธรรมราช/ Mueang Nakhon Si Thammaratนครศรีธรรมราช/ Nakhon Si Thammarat
80000</t>
  </si>
  <si>
    <t>660899718321</t>
  </si>
  <si>
    <t>17/03/2025 06:20</t>
  </si>
  <si>
    <t>LEXDO0130413961</t>
  </si>
  <si>
    <t>EVJ21</t>
  </si>
  <si>
    <t>ชุติมน สั่งยัง</t>
  </si>
  <si>
    <t>211/3 ถนน สระแก้ว ตำบล พระปฐมเจดีย์  อำเภอเมือง จังหวัดนครปฐม ร้านตัดผมชาย
เมืองนครปฐม/ Mueang Nakhon Pathomนครปฐม/ Nakhon Pathom
73000</t>
  </si>
  <si>
    <t>660917080971</t>
  </si>
  <si>
    <t>17/03/2025 06:16</t>
  </si>
  <si>
    <t>LEXDO0130436088</t>
  </si>
  <si>
    <t>17/03/2025 06:17</t>
  </si>
  <si>
    <t>EVJ20</t>
  </si>
  <si>
    <t>17/03/2025 03:51</t>
  </si>
  <si>
    <t>LEXDO0130436049</t>
  </si>
  <si>
    <t>17/03/2025 03:50</t>
  </si>
  <si>
    <t>EVJ19</t>
  </si>
  <si>
    <t>17/03/2025 03:41</t>
  </si>
  <si>
    <t>LEXPU0469198651</t>
  </si>
  <si>
    <t>EVJ18</t>
  </si>
  <si>
    <t>ธาดา แสงเฟื่อง</t>
  </si>
  <si>
    <t>8/30 หมู่7 ซอยสัตหีบสุขุมวิท109 ตำบลพลูตาหลวง
สัตหีบ/ Sattahipชลบุรี/ Chonburi
20180</t>
  </si>
  <si>
    <t>660850846737</t>
  </si>
  <si>
    <t>17/03/2025 03:34</t>
  </si>
  <si>
    <t>LEXDO0130413439</t>
  </si>
  <si>
    <t>EVJ17</t>
  </si>
  <si>
    <t>17/03/2025 03:33</t>
  </si>
  <si>
    <t>LEXDO0130413065</t>
  </si>
  <si>
    <t>EVJ16</t>
  </si>
  <si>
    <t>นันท์นิชา ศรีนุตะโรจน์</t>
  </si>
  <si>
    <t>153/341ประชาอุทิศ89/1ประชาอุทิศทุ่งครุทุ่งครุ
ทุ่งครุ/ Thung Khruกรุงเทพมหานคร/ Bangkok
10140</t>
  </si>
  <si>
    <t>660846814660</t>
  </si>
  <si>
    <t>17/03/2025 02:22</t>
  </si>
  <si>
    <t>LEXPU0469109934</t>
  </si>
  <si>
    <t>EVJ15</t>
  </si>
  <si>
    <t>แตงโม ไม่ให้ฝากร้านค้าค่ะ</t>
  </si>
  <si>
    <t>618/242 อาคาร 5 (ไม่ให้ฝากร้านค้าทุกรณีค่ะ) ซอยลาดกระบัง 24/4 แขวง เขตลาดกระบัง กทม. 10520
ลาดกระบัง/ Lat Krabangกรุงเทพมหานคร/ Bangkok
10520</t>
  </si>
  <si>
    <t>660858076139</t>
  </si>
  <si>
    <t>17/03/2025 00:44</t>
  </si>
  <si>
    <t>LEXPU0469199879</t>
  </si>
  <si>
    <t>EVJ14</t>
  </si>
  <si>
    <t>17/03/2025 00:04</t>
  </si>
  <si>
    <t>LEXPU0469196764</t>
  </si>
  <si>
    <t>EVM34</t>
  </si>
  <si>
    <t>แ******)</t>
  </si>
  <si>
    <t>******ลในเมือง อำเภอเมืองนครราชสีมา จังหวัดนครราชสีมา 30000</t>
  </si>
  <si>
    <t>18/03/2025 23:49</t>
  </si>
  <si>
    <t>EVM33</t>
  </si>
  <si>
    <t>18/03/2025 23:15</t>
  </si>
  <si>
    <t>EVM32</t>
  </si>
  <si>
    <t>18/03/2025 22:16</t>
  </si>
  <si>
    <t>18/03/2025 22:15</t>
  </si>
  <si>
    <t>EVM31</t>
  </si>
  <si>
    <t>18/03/2025 22:29</t>
  </si>
  <si>
    <t>18/03/2025 22:00</t>
  </si>
  <si>
    <t>EVM30</t>
  </si>
  <si>
    <t>******13 ศูนย์คชศึกษาบ้านตากลาง ตำบลกระโพ ตำบลกระโพ อำเภอท่าตูม จังหวัดสุรินทร์ 32120</t>
  </si>
  <si>
    <t>18/03/2025 21:46</t>
  </si>
  <si>
    <t>EVM29</t>
  </si>
  <si>
    <t>ค******ร</t>
  </si>
  <si>
    <t>******ว ต.ต้นธงชัย ตำบลต้นธงชัย อำเภอเมืองลำปาง จังหวัดลำปาง 52000</t>
  </si>
  <si>
    <t>18/03/2025 21:30</t>
  </si>
  <si>
    <t>EVM28</t>
  </si>
  <si>
    <t>18/03/2025 20:36</t>
  </si>
  <si>
    <t>EVM27</t>
  </si>
  <si>
    <t>ค******ล</t>
  </si>
  <si>
    <t>******ิศ90 ถนนประชาอุทิศ แขวงในคลองบางปลากด ตำบลบ้านคลองสวน อำเภอพระสมุทรเจดีย์ จังหวัดสมุทรปราการ 10290</t>
  </si>
  <si>
    <t>18/03/2025 20:18</t>
  </si>
  <si>
    <t>EVM26</t>
  </si>
  <si>
    <t>ศุภิดา ตันสุภาพ</t>
  </si>
  <si>
    <t>ถนนพหลโยธิน ตำบลคลองหนึ่ง บริษัท บูเคมี อินดัสตรี จำกัด  4/279 หมู่3 ซอยหงสกุล( คลองหลวง21)
คลองหลวง/ Khlong Luangปทุมธานี/ Pathum Thani
12120</t>
  </si>
  <si>
    <t>660898145927</t>
  </si>
  <si>
    <t>18/03/2025 19:49</t>
  </si>
  <si>
    <t>EVM25</t>
  </si>
  <si>
    <t>EVM24</t>
  </si>
  <si>
    <t>แก้ว</t>
  </si>
  <si>
    <t>ชุมชนร่มเย็น28/4999999 ชอย2/17 ากากากส397474949 · คูคต/ Khu Khot
ลำลูกกา/ Lam Luk Kaปทุมธานี/ Pathum Thani
12130</t>
  </si>
  <si>
    <t>660918183270</t>
  </si>
  <si>
    <t>18/03/2025 19:30</t>
  </si>
  <si>
    <t>18/03/2025 19:29</t>
  </si>
  <si>
    <t>EVM23</t>
  </si>
  <si>
    <t>ป******ณ</t>
  </si>
  <si>
    <t>******ยบาดาล, อำเภอชัยบาดาล ตำบลชัยบาดาล อำเภอชัยบาดาล จังหวัดลพบุรี 15230</t>
  </si>
  <si>
    <t>15230</t>
  </si>
  <si>
    <t>18/03/2025 18:58</t>
  </si>
  <si>
    <t>EVM22</t>
  </si>
  <si>
    <t>พิลาวรรณ ( ชาแนล)</t>
  </si>
  <si>
    <t>88 หมู่ 2 บ้านอินทร์แปลง กุดเรือคำ · กุดเรือคำ/ Kut Ruea Kham
วานรนิวาส/ Wanon Niwatสกลนคร/ Sakon Nakhon
47120</t>
  </si>
  <si>
    <t>47120</t>
  </si>
  <si>
    <t>660969765353</t>
  </si>
  <si>
    <t>18/03/2025 18:55</t>
  </si>
  <si>
    <t>EVM21</t>
  </si>
  <si>
    <t>กัญญพัชร เกิดแย้ม</t>
  </si>
  <si>
    <t>บริษัท บี.แอล.เทคโนโลยี จำกัด 78ม.4 · ลานตากฟ้า/ Lan Tak Fa
นครชัยศรี/ Nakhon Chai Siนครปฐม/ Nakhon Pathom
73120</t>
  </si>
  <si>
    <t>660994932623</t>
  </si>
  <si>
    <t>18/03/2025 18:11</t>
  </si>
  <si>
    <t>EVM20</t>
  </si>
  <si>
    <t>ส***ษ์   ม***  โ***837518079</t>
  </si>
  <si>
    <t>18/03/2025 18:06</t>
  </si>
  <si>
    <t>18/03/2025 18:07</t>
  </si>
  <si>
    <t>EVM19</t>
  </si>
  <si>
    <t>******่1 ตำบลปากบ่อง อำเภอป่าซาง จังหวัดลำพูน 51120</t>
  </si>
  <si>
    <t>51120</t>
  </si>
  <si>
    <t>18/03/2025 17:58</t>
  </si>
  <si>
    <t>EVM18</t>
  </si>
  <si>
    <t>******วิลเลจ6) ซอย 9, ถนน เลียบชายทะเลบางขุนเทียน ตำบลพันท้ายนรสิงห์ อำเภอเมืองสมุทรสาคร จังหวัดสมุทรสาคร 74000</t>
  </si>
  <si>
    <t>EVM17</t>
  </si>
  <si>
    <t>18/03/2025 17:56</t>
  </si>
  <si>
    <t>18/03/2025 17:55</t>
  </si>
  <si>
    <t>EVM15</t>
  </si>
  <si>
    <t>พ***ัคร์รินทร์   ร***มาศ</t>
  </si>
  <si>
    <t>18/03/2025 17:39</t>
  </si>
  <si>
    <t>EVM14</t>
  </si>
  <si>
    <t>สีน</t>
  </si>
  <si>
    <t>ชุมชนร่มเย็น 28/4999999 ชอย2/17 วมแมกนยก3938748 · คูคต/ Khu Khot
ลำลูกกา/ Lam Luk Kaปทุมธานี/ Pathum Thani
12130</t>
  </si>
  <si>
    <t>660910041557</t>
  </si>
  <si>
    <t>18/03/2025 17:38</t>
  </si>
  <si>
    <t>EVM13</t>
  </si>
  <si>
    <t>ริ</t>
  </si>
  <si>
    <t>ชุมชนร่มเย็น 28/4999999 ชอย2/17 สกทกสยก3947748 · คูคต/ Khu Khot
ลำลูกกา/ Lam Luk Kaปทุมธานี/ Pathum Thani
12130</t>
  </si>
  <si>
    <t>660956053565</t>
  </si>
  <si>
    <t>18/03/2025 17:27</t>
  </si>
  <si>
    <t>18/03/2025 17:26</t>
  </si>
  <si>
    <t>EVM12</t>
  </si>
  <si>
    <t>******8, ต.บ้านข่อย, อำเภอเมืองลพบุรี ตำบลบ้านข่อย อำเภอเมืองลพบุรี จังหวัดลพบุรี 15000</t>
  </si>
  <si>
    <t>18/03/2025 17:09</t>
  </si>
  <si>
    <t>EVM11</t>
  </si>
  <si>
    <t>อภิชัย   วุฒติกรสกุล</t>
  </si>
  <si>
    <t>22 หมู่ 1  ต.ท่าชุมพล  อ.โพธาราม  จ.ราชบุรี 70120
โพธาราม/ Photharamราชบุรี/ Ratchaburi
70120</t>
  </si>
  <si>
    <t>660658589487</t>
  </si>
  <si>
    <t>EVM10</t>
  </si>
  <si>
    <t>18/03/2025 16:48</t>
  </si>
  <si>
    <t>18/03/2025 16:47</t>
  </si>
  <si>
    <t>EVM9</t>
  </si>
  <si>
    <t>ค***ุกัญญา แ***เหล่า</t>
  </si>
  <si>
    <t>18/03/2025 16:38</t>
  </si>
  <si>
    <t>EVM8</t>
  </si>
  <si>
    <t>ส***น พ***์สารี</t>
  </si>
  <si>
    <t>18/03/2025 16:31</t>
  </si>
  <si>
    <t>18/03/2025 16:32</t>
  </si>
  <si>
    <t>EVM7</t>
  </si>
  <si>
    <t>ร***ร บ***ศิริ</t>
  </si>
  <si>
    <t>18/03/2025 16:25</t>
  </si>
  <si>
    <t>EVM5</t>
  </si>
  <si>
    <t>N***naTH</t>
  </si>
  <si>
    <t>18/03/2025 16:17</t>
  </si>
  <si>
    <t>EVM4</t>
  </si>
  <si>
    <t>ว***รม เ***มผล</t>
  </si>
  <si>
    <t>EVM3</t>
  </si>
  <si>
    <t>ณ ป***ุบัน ค** ค***สุข ค***สงบ</t>
  </si>
  <si>
    <t>18/03/2025 16:14</t>
  </si>
  <si>
    <t>EVM2</t>
  </si>
  <si>
    <t>ป***วรรณ</t>
  </si>
  <si>
    <t>18/03/2025 16:11</t>
  </si>
  <si>
    <t>EVM1</t>
  </si>
  <si>
    <t>จ***ร์บาน จ***สมศักดิ์</t>
  </si>
  <si>
    <t>18/03/2025 16:07</t>
  </si>
  <si>
    <t>18/03/2025 16:04</t>
  </si>
  <si>
    <t>EVM0</t>
  </si>
  <si>
    <t>ก***นาพร บ***ระเสริฐ</t>
  </si>
  <si>
    <t>EVL99</t>
  </si>
  <si>
    <t>u***599661061802</t>
  </si>
  <si>
    <t>18/03/2025 15:59</t>
  </si>
  <si>
    <t>EVL98</t>
  </si>
  <si>
    <t>****** ตำบลบ่อวิน อ.ศรีราชา ชลบุรี ตำบลบ่อวิน อำเภอศรีราชา จังหวัดชลบุรี 20230</t>
  </si>
  <si>
    <t>18/03/2025 15:32</t>
  </si>
  <si>
    <t>18/03/2025 15:31</t>
  </si>
  <si>
    <t>EVL97</t>
  </si>
  <si>
    <t>ส***านต์ เ***ศิริ</t>
  </si>
  <si>
    <t>18/03/2025 15:28</t>
  </si>
  <si>
    <t>EVL96</t>
  </si>
  <si>
    <t>ว***า ก***สาร์</t>
  </si>
  <si>
    <t>18/03/2025 15:26</t>
  </si>
  <si>
    <t>EVL95</t>
  </si>
  <si>
    <t>ส***ย เ***บุญ</t>
  </si>
  <si>
    <t>18/03/2025 15:27</t>
  </si>
  <si>
    <t>EVL94</t>
  </si>
  <si>
    <t>18/03/2025 15:23</t>
  </si>
  <si>
    <t>EVL93</t>
  </si>
  <si>
    <t>18/03/2025 15:24</t>
  </si>
  <si>
    <t>18/03/2025 15:22</t>
  </si>
  <si>
    <t>EVL92</t>
  </si>
  <si>
    <t>g***y</t>
  </si>
  <si>
    <t>18/03/2025 15:18</t>
  </si>
  <si>
    <t>EVL91</t>
  </si>
  <si>
    <t>18/03/2025 15:17</t>
  </si>
  <si>
    <t>EVL90</t>
  </si>
  <si>
    <t>ณ***ินี เ***อประดิษฐ์</t>
  </si>
  <si>
    <t>18/03/2025 15:16</t>
  </si>
  <si>
    <t>EVL89</t>
  </si>
  <si>
    <t>Kunyanat Fayluy</t>
  </si>
  <si>
    <t>+
168/241  หมู่บ้านมั่นคง95
ในเมือง
ในเมือง
ขอนแก่น
 40000</t>
  </si>
  <si>
    <t>0972791438</t>
  </si>
  <si>
    <t>18/03/2025 15:14</t>
  </si>
  <si>
    <t>****ชิฟฟ่อนตัวแทนวรรณวนัช</t>
  </si>
  <si>
    <t>18/03/2025 15:13</t>
  </si>
  <si>
    <t>EVL88</t>
  </si>
  <si>
    <t>ผ***พรรณ จ***ัยโศภิต</t>
  </si>
  <si>
    <t>18/03/2025 15:11</t>
  </si>
  <si>
    <t>EVL87</t>
  </si>
  <si>
    <t>น***น ป***ฉัตร แ***ันดี</t>
  </si>
  <si>
    <t>18/03/2025 15:10</t>
  </si>
  <si>
    <t>EVL85</t>
  </si>
  <si>
    <t>ส***ภรณ์ แ***ศรี</t>
  </si>
  <si>
    <t>18/03/2025 15:09</t>
  </si>
  <si>
    <t>EVL82</t>
  </si>
  <si>
    <t>จ***รัตน์ ใ***่าง</t>
  </si>
  <si>
    <t>18/03/2025 15:07</t>
  </si>
  <si>
    <t>EVL81</t>
  </si>
  <si>
    <t>ส่ง.ร.ต.ต.สถิต อุปนิ</t>
  </si>
  <si>
    <t>43 ม.18 ต.จรเข้มาก อ.ประโคนชัย จ.บุรีรัมย์ 31140</t>
  </si>
  <si>
    <t>0815589286</t>
  </si>
  <si>
    <t>18/03/2025 13:54</t>
  </si>
  <si>
    <t>18/03/2025 15:06</t>
  </si>
  <si>
    <t>EVL80</t>
  </si>
  <si>
    <t>18/03/2025 15:04</t>
  </si>
  <si>
    <t>EVL78</t>
  </si>
  <si>
    <t>S*** T***thip</t>
  </si>
  <si>
    <t>18/03/2025 14:52</t>
  </si>
  <si>
    <t>EVL77</t>
  </si>
  <si>
    <t>a***da</t>
  </si>
  <si>
    <t>18/03/2025 14:48</t>
  </si>
  <si>
    <t>EVL76</t>
  </si>
  <si>
    <t>พ***มู</t>
  </si>
  <si>
    <t>18/03/2025 14:46</t>
  </si>
  <si>
    <t>EVL75</t>
  </si>
  <si>
    <t>น*** บ***รี</t>
  </si>
  <si>
    <t>18/03/2025 14:44</t>
  </si>
  <si>
    <t>18/03/2025 14:45</t>
  </si>
  <si>
    <t>EVL74</t>
  </si>
  <si>
    <t>น***อกไม้   โ***ะสิงห์</t>
  </si>
  <si>
    <t>18/03/2025 14:42</t>
  </si>
  <si>
    <t>18/03/2025 14:43</t>
  </si>
  <si>
    <t>EVL73</t>
  </si>
  <si>
    <t>อ***ย โ***เสริฐ</t>
  </si>
  <si>
    <t>18/03/2025 14:40</t>
  </si>
  <si>
    <t>EVL72</t>
  </si>
  <si>
    <t>ณ***์ ป***ะจินดา</t>
  </si>
  <si>
    <t>18/03/2025 14:39</t>
  </si>
  <si>
    <t>EVL70</t>
  </si>
  <si>
    <t>ว***า เ***</t>
  </si>
  <si>
    <t>18/03/2025 14:37</t>
  </si>
  <si>
    <t>EVL69</t>
  </si>
  <si>
    <t>จ***นา</t>
  </si>
  <si>
    <t>EVL68</t>
  </si>
  <si>
    <t>อ***  ด***ค์พานิช</t>
  </si>
  <si>
    <t>18/03/2025 14:36</t>
  </si>
  <si>
    <t>EVL67</t>
  </si>
  <si>
    <t>ก***ัตน์ โ***ันธุ์</t>
  </si>
  <si>
    <t>EVL66</t>
  </si>
  <si>
    <t>18/03/2025 14:35</t>
  </si>
  <si>
    <t>EVL65</t>
  </si>
  <si>
    <t>S*i</t>
  </si>
  <si>
    <t>******Mueang Nakhon Pathom, Chang Wat Nakhon Pathom 73000, Thailand แขวงดินแดง เขตดินแดง จังหวัดกรุงเทพมหานคร 10321</t>
  </si>
  <si>
    <t>10321</t>
  </si>
  <si>
    <t>18/03/2025 14:30</t>
  </si>
  <si>
    <t>EVL64</t>
  </si>
  <si>
    <t>พ***รียา  ร***เกียรติ์ไพศาล</t>
  </si>
  <si>
    <t>18/03/2025 14:26</t>
  </si>
  <si>
    <t>18/03/2025 14:27</t>
  </si>
  <si>
    <t>EVL63</t>
  </si>
  <si>
    <t>พ***รียา ร***เกียรติ์ไพศาล</t>
  </si>
  <si>
    <t>18/03/2025 14:23</t>
  </si>
  <si>
    <t>EVL60</t>
  </si>
  <si>
    <t>18/03/2025 14:18</t>
  </si>
  <si>
    <t>18/03/2025 14:19</t>
  </si>
  <si>
    <t>EVL59</t>
  </si>
  <si>
    <t>ฟ***ยะห์  ส***ุ่น</t>
  </si>
  <si>
    <t>18/03/2025 14:14</t>
  </si>
  <si>
    <t>18/03/2025 14:17</t>
  </si>
  <si>
    <t>EVL58</t>
  </si>
  <si>
    <t>ก***ิชัย ล***วีเกียรติ</t>
  </si>
  <si>
    <t>18/03/2025 14:13</t>
  </si>
  <si>
    <t>18/03/2025 14:16</t>
  </si>
  <si>
    <t>EVL57</t>
  </si>
  <si>
    <t>ส***ยา เ***ลเปิ้ล</t>
  </si>
  <si>
    <t>18/03/2025 14:12</t>
  </si>
  <si>
    <t>EVL56</t>
  </si>
  <si>
    <t>ส*** น***นอก</t>
  </si>
  <si>
    <t>18/03/2025 14:11</t>
  </si>
  <si>
    <t>EVL55</t>
  </si>
  <si>
    <t>******องพานิช) แขวงลาดพร้าว เขตลาดพร้าว จังหวัดกรุงเทพมหานคร 10230</t>
  </si>
  <si>
    <t>18/03/2025 14:38</t>
  </si>
  <si>
    <t>EVL54</t>
  </si>
  <si>
    <t>ว***ยพร ท***ำมา</t>
  </si>
  <si>
    <t>18/03/2025 13:59</t>
  </si>
  <si>
    <t>EVL53</t>
  </si>
  <si>
    <t>อ***ัทร  พ***พาณิชย์</t>
  </si>
  <si>
    <t>EVL52</t>
  </si>
  <si>
    <t xml:space="preserve"> ธัญญรัศม์   แก้วโรจน์</t>
  </si>
  <si>
    <t>700 หมู่ 8 บ้าน ลาดใหญ่ ต.ลาดใหญ่ อ.เมือง จ.ชัยภูมิ
36000</t>
  </si>
  <si>
    <t>0918287794</t>
  </si>
  <si>
    <t>18/03/2025 11:32</t>
  </si>
  <si>
    <t>18/03/2025 13:58</t>
  </si>
  <si>
    <t>EVL51</t>
  </si>
  <si>
    <t>น******ด</t>
  </si>
  <si>
    <t>******บศร์ 22, แยก 3, ตำบล บางกระสอ, อำเภอเมืองนนทบุรี ตำบลบางกระสอ อำเภอเมืองนนทบุรี จังหวัดนนทบุรี 11000</t>
  </si>
  <si>
    <t>18/03/2025 14:22</t>
  </si>
  <si>
    <t>18/03/2025 13:52</t>
  </si>
  <si>
    <t>EVL50</t>
  </si>
  <si>
    <t>อ***มพร</t>
  </si>
  <si>
    <t>18/03/2025 13:49</t>
  </si>
  <si>
    <t>EVL49</t>
  </si>
  <si>
    <t>18/03/2025 13:47</t>
  </si>
  <si>
    <t>EVL48</t>
  </si>
  <si>
    <t>ต******ี</t>
  </si>
  <si>
    <t>******3 แยก 4 ตำบลสวนใหญ่ อำเภอเมืองนนทบุรี จังหวัดนนทบุรี 11000</t>
  </si>
  <si>
    <t>18/03/2025 12:58</t>
  </si>
  <si>
    <t>18/03/2025 12:57</t>
  </si>
  <si>
    <t>EVL47</t>
  </si>
  <si>
    <t>18/03/2025 12:22</t>
  </si>
  <si>
    <t>EVL46</t>
  </si>
  <si>
    <t>******ต.แม่ปะ ตำบลแม่ปะ อำเภอแม่สอด จังหวัดตาก 63110</t>
  </si>
  <si>
    <t>18/03/2025 12:41</t>
  </si>
  <si>
    <t>18/03/2025 12:11</t>
  </si>
  <si>
    <t>EVL45</t>
  </si>
  <si>
    <t>18/03/2025 11:41</t>
  </si>
  <si>
    <t>EVL44</t>
  </si>
  <si>
    <t>18/03/2025 11:04</t>
  </si>
  <si>
    <t>18/03/2025 11:36</t>
  </si>
  <si>
    <t>EVL43</t>
  </si>
  <si>
    <t>18/03/2025 12:02</t>
  </si>
  <si>
    <t>EVL42</t>
  </si>
  <si>
    <t>ว***า  ส***รี</t>
  </si>
  <si>
    <t>18/03/2025 11:28</t>
  </si>
  <si>
    <t>18/03/2025 11:27</t>
  </si>
  <si>
    <t>EVL41</t>
  </si>
  <si>
    <t>ว***นันท์  ท***ันทา</t>
  </si>
  <si>
    <t>18/03/2025 11:24</t>
  </si>
  <si>
    <t>EVL40</t>
  </si>
  <si>
    <t>F** f***  แ***ท</t>
  </si>
  <si>
    <t>18/03/2025 11:23</t>
  </si>
  <si>
    <t>EVL37</t>
  </si>
  <si>
    <t>18/03/2025 11:18</t>
  </si>
  <si>
    <t>EVL36</t>
  </si>
  <si>
    <t>18/03/2025 11:15</t>
  </si>
  <si>
    <t>18/03/2025 11:16</t>
  </si>
  <si>
    <t>EVL35</t>
  </si>
  <si>
    <t>ว***า พ***ุระ</t>
  </si>
  <si>
    <t>18/03/2025 11:08</t>
  </si>
  <si>
    <t>EVL34</t>
  </si>
  <si>
    <t>P******p</t>
  </si>
  <si>
    <t>******เลียบวารี23 แขวงโคกแฝด เขตหนองจอก จังหวัดกรุงเทพมหานคร 10530</t>
  </si>
  <si>
    <t>18/03/2025 11:43</t>
  </si>
  <si>
    <t>EVL33</t>
  </si>
  <si>
    <t>EVL32</t>
  </si>
  <si>
    <t>18/03/2025 11:03</t>
  </si>
  <si>
    <t>EVL31</t>
  </si>
  <si>
    <t>น***าวสมบัติ ศ***างนอก</t>
  </si>
  <si>
    <t>18/03/2025 10:52</t>
  </si>
  <si>
    <t>EVL30</t>
  </si>
  <si>
    <t>ว***สินี แ***รี</t>
  </si>
  <si>
    <t>18/03/2025 10:50</t>
  </si>
  <si>
    <t>18/03/2025 10:49</t>
  </si>
  <si>
    <t>EVL29</t>
  </si>
  <si>
    <t>EVL28</t>
  </si>
  <si>
    <t>18/03/2025 10:46</t>
  </si>
  <si>
    <t>EVL27</t>
  </si>
  <si>
    <t>นิติพง นามจันทร์</t>
  </si>
  <si>
    <t>58/21 ม.3ต.ตาขัน อ.บ้านค่าย จ.ระยอง 21120</t>
  </si>
  <si>
    <t>0660731385</t>
  </si>
  <si>
    <t>18/03/2025 10:30</t>
  </si>
  <si>
    <t>EVL26</t>
  </si>
  <si>
    <t>ชนิดา</t>
  </si>
  <si>
    <t>10ม.2ต.บ้านบึงอ.บ้านคาจ.ราชบุรี 70180</t>
  </si>
  <si>
    <t>0981792278</t>
  </si>
  <si>
    <t>18/03/2025 10:27</t>
  </si>
  <si>
    <t>18/03/2025 10:26</t>
  </si>
  <si>
    <t>EVL25</t>
  </si>
  <si>
    <t>คุณแม่หญิงเยื้อน</t>
  </si>
  <si>
    <t>157 หมู่ 11 ต.ยาง อ.ศรีุขรภูมิ จ.สุรินทร์
 32110</t>
  </si>
  <si>
    <t>32110</t>
  </si>
  <si>
    <t>0914624198</t>
  </si>
  <si>
    <t>18/03/2025 10:00</t>
  </si>
  <si>
    <t>18/03/2025 10:22</t>
  </si>
  <si>
    <t>EVL24</t>
  </si>
  <si>
    <t>อัจฉรา พลฤทธิ์</t>
  </si>
  <si>
    <t>52 หมู่ที่ 11
ต.บ้านโปร่ง อ.ศรีธาตุ
จ.อุดรธานี, 41230</t>
  </si>
  <si>
    <t>0849316825</t>
  </si>
  <si>
    <t>18/03/2025 10:20</t>
  </si>
  <si>
    <t>EVL23</t>
  </si>
  <si>
    <t>ม**</t>
  </si>
  <si>
    <t>Nakhon Pathom</t>
  </si>
  <si>
    <t>18/03/2025 10:18</t>
  </si>
  <si>
    <t>EVL22</t>
  </si>
  <si>
    <t>ครูไพศาล ไชยมาตย์</t>
  </si>
  <si>
    <t>18/12 บ้านบุ่งหมากลาน ต.ปะโค อ.กุมภวาปี ขอ.อุดรธานี 41370</t>
  </si>
  <si>
    <t>41370</t>
  </si>
  <si>
    <t>0822583424</t>
  </si>
  <si>
    <t>18/03/2025 08:31</t>
  </si>
  <si>
    <t>18/03/2025 10:17</t>
  </si>
  <si>
    <t>EVL20</t>
  </si>
  <si>
    <t>อ***ีย์ ร***ษ์พันธ์</t>
  </si>
  <si>
    <t>18/03/2025 10:05</t>
  </si>
  <si>
    <t>EVL17</t>
  </si>
  <si>
    <t>F** P***aporn</t>
  </si>
  <si>
    <t>18/03/2025 09:47</t>
  </si>
  <si>
    <t>18/03/2025 09:46</t>
  </si>
  <si>
    <t>EVL16</t>
  </si>
  <si>
    <t>จ******)</t>
  </si>
  <si>
    <t>******่ที่ 5, ซอย นาเกลือ 16/1, ตำบลนาเกลือ, อำเภอบางละมุง ตำบลนาเกลือ อำเภอบางละมุง จังหวัดชลบุรี 20150</t>
  </si>
  <si>
    <t>18/03/2025 09:38</t>
  </si>
  <si>
    <t>EVL15</t>
  </si>
  <si>
    <t>ค******ฐ</t>
  </si>
  <si>
    <t>******กรด, อำเภอสรรคบุรี จ.ชัยนาท ตำบลห้วยกรด อำเภอสรรคบุรี จังหวัดชัยนาท 17140</t>
  </si>
  <si>
    <t>18/03/2025 10:03</t>
  </si>
  <si>
    <t>18/03/2025 09:33</t>
  </si>
  <si>
    <t>EVL14</t>
  </si>
  <si>
    <t>นัททวี สุคันธภักดี</t>
  </si>
  <si>
    <t>บ้านเลขที่ 12 หมู่7 · ท่าสะแก/ Tha Sakae
ชาติตระการ/ Chat Trakanพิษณุโลก/ Phitsanulok
65170</t>
  </si>
  <si>
    <t>660949120267</t>
  </si>
  <si>
    <t>18/03/2025 09:04</t>
  </si>
  <si>
    <t>EVL13</t>
  </si>
  <si>
    <t>18/03/2025 09:32</t>
  </si>
  <si>
    <t>18/03/2025 09:02</t>
  </si>
  <si>
    <t>EVL11</t>
  </si>
  <si>
    <t>******อ 16/1, ตำบลนาเกลือ, อำเภอบางละมุง ตำบลนาเกลือ อำเภอบางละมุง จังหวัดชลบุรี 20150</t>
  </si>
  <si>
    <t>18/03/2025 09:23</t>
  </si>
  <si>
    <t>18/03/2025 08:53</t>
  </si>
  <si>
    <t>EVL10</t>
  </si>
  <si>
    <t>ไพฑูรย์ อ.สุวรรณ</t>
  </si>
  <si>
    <t>100/105 มบ.ธนแลนด์ บ่อฝ้าย ต.หัวหิน อ.หัวหิน จ.ประจวบคีรีขันธ์ 77110</t>
  </si>
  <si>
    <t>0615620417</t>
  </si>
  <si>
    <t>18/03/2025 08:18</t>
  </si>
  <si>
    <t>EVL9</t>
  </si>
  <si>
    <t>สาวิตรี​ พุ่มประเสริฐ</t>
  </si>
  <si>
    <t>66ม.6 ต.บ้านสระ อ.สามชุก จ.สุพรรณบุรี 72130</t>
  </si>
  <si>
    <t>0968705277</t>
  </si>
  <si>
    <t>18/03/2025 08:11</t>
  </si>
  <si>
    <t>EVL8</t>
  </si>
  <si>
    <t>ค***มรรัตน แ***าโก</t>
  </si>
  <si>
    <t>18/03/2025 06:21</t>
  </si>
  <si>
    <t>THT43051M8W7W4Z</t>
  </si>
  <si>
    <t>EVL7</t>
  </si>
  <si>
    <t>ณ***ดา จ***จิม</t>
  </si>
  <si>
    <t>18/03/2025 02:53</t>
  </si>
  <si>
    <t>THT33011M8W3K2Z</t>
  </si>
  <si>
    <t>EVL6</t>
  </si>
  <si>
    <t>18/03/2025 00:05</t>
  </si>
  <si>
    <t>THT03041M79CK7Z</t>
  </si>
  <si>
    <t>18/03/2025 00:17</t>
  </si>
  <si>
    <t>EVL5</t>
  </si>
  <si>
    <t>18/03/2025 00:12</t>
  </si>
  <si>
    <t>LEXPU0469593580</t>
  </si>
  <si>
    <t>EVN94</t>
  </si>
  <si>
    <t>20/03/2025 00:28</t>
  </si>
  <si>
    <t>19/03/2025 23:57</t>
  </si>
  <si>
    <t>EVN93</t>
  </si>
  <si>
    <t>20/03/2025 00:27</t>
  </si>
  <si>
    <t>19/03/2025 23:55</t>
  </si>
  <si>
    <t>EVN91</t>
  </si>
  <si>
    <t>20/03/2025 00:26</t>
  </si>
  <si>
    <t>19/03/2025 23:47</t>
  </si>
  <si>
    <t>EVN90</t>
  </si>
  <si>
    <t>20/03/2025 00:25</t>
  </si>
  <si>
    <t>19/03/2025 23:45</t>
  </si>
  <si>
    <t>EVN88</t>
  </si>
  <si>
    <t>วกนก ยกกว</t>
  </si>
  <si>
    <t>ชุมชนร่มเย็น 28///49999999 ซอยยย 2/17 ดยยด 949489393 · คูคต/ Khu Khot
ลำลูกกา/ Lam Luk Kaปทุมธานี/ Pathum Thani
12130</t>
  </si>
  <si>
    <t>660980897603</t>
  </si>
  <si>
    <t>19/03/2025 22:22</t>
  </si>
  <si>
    <t>EVN87</t>
  </si>
  <si>
    <t>พรวิภา ติวชัยภูมิ</t>
  </si>
  <si>
    <t>189/96 ม.5 · หนองขาม/ Nong Kham
ศรีราชา/ Si Rachaชลบุรี/ Chonburi
20230</t>
  </si>
  <si>
    <t>660993787127</t>
  </si>
  <si>
    <t>19/03/2025 21:45</t>
  </si>
  <si>
    <t>EVN86</t>
  </si>
  <si>
    <t>ส*** พ***อง</t>
  </si>
  <si>
    <t>19/03/2025 21:30</t>
  </si>
  <si>
    <t>EVN85</t>
  </si>
  <si>
    <t>พร</t>
  </si>
  <si>
    <t>109/76 ม.เสนาวิลล่ารามอินทรา ซ.พระยาสุเรนทร์35 · บางชัน/ Bang Chan
คลองสามวา/ Klong Sam Waกรุงเทพมหานคร/ Bangkok
10510</t>
  </si>
  <si>
    <t>660958612671</t>
  </si>
  <si>
    <t>19/03/2025 21:29</t>
  </si>
  <si>
    <t>EVN84</t>
  </si>
  <si>
    <t>ดวงใจ</t>
  </si>
  <si>
    <t>82/6บ้านหนองโน · สำโรง/ Samrong
ตาลสุม/ Tan Sumอุบลราชธานี/ Ubon Ratchathani
34330</t>
  </si>
  <si>
    <t>34330</t>
  </si>
  <si>
    <t>660621945840</t>
  </si>
  <si>
    <t>19/03/2025 21:15</t>
  </si>
  <si>
    <t>EVN83</t>
  </si>
  <si>
    <t>ร***ิพร  ป***พผล</t>
  </si>
  <si>
    <t>19/03/2025 21:08</t>
  </si>
  <si>
    <t>19/03/2025 21:12</t>
  </si>
  <si>
    <t>EVN82</t>
  </si>
  <si>
    <t>อ***ี  เ***้ำเที่ยง</t>
  </si>
  <si>
    <t>19/03/2025 21:03</t>
  </si>
  <si>
    <t>EVN81</t>
  </si>
  <si>
    <t>พ******ศ</t>
  </si>
  <si>
    <t>******.เมือง จ.ขอนแก่น 40000 ตำบลบ้านทุ่ม อำเภอเมืองขอนแก่น จังหวัดขอนแก่น 40000</t>
  </si>
  <si>
    <t>19/03/2025 20:43</t>
  </si>
  <si>
    <t>19/03/2025 20:32</t>
  </si>
  <si>
    <t>EVN80</t>
  </si>
  <si>
    <t>นางสาวสมพร บุญล้อม</t>
  </si>
  <si>
    <t>48/13 ซอยนวมินทร์ ถนนนวมินทร์ แขวงคลองกุ่ม เขตบึงกุ่ม กรุงเทพ เกษกมลคอนโด ชั้น1 · นวมินทร์/ Nawamin
บึงกุ่ม/ Bueng Kumกรุงเทพมหานคร/ Bangkok
10230</t>
  </si>
  <si>
    <t>660647316646</t>
  </si>
  <si>
    <t>19/03/2025 18:15</t>
  </si>
  <si>
    <t>EVN79</t>
  </si>
  <si>
    <t>19/03/2025 17:47</t>
  </si>
  <si>
    <t>EVN78</t>
  </si>
  <si>
    <t>ภ***พงศ์ ศ***บุตร</t>
  </si>
  <si>
    <t>19/03/2025 17:12</t>
  </si>
  <si>
    <t>EVN77</t>
  </si>
  <si>
    <t>น******ะ</t>
  </si>
  <si>
    <t>******/11 ม.6 ต.มะกรูด ตำบลมะกรูด อำเภอโคกโพธิ์ จังหวัดปัตตานี 94180</t>
  </si>
  <si>
    <t>94180</t>
  </si>
  <si>
    <t>19/03/2025 17:27</t>
  </si>
  <si>
    <t>19/03/2025 16:57</t>
  </si>
  <si>
    <t>EVN75</t>
  </si>
  <si>
    <t>พ***ินท์  อ***ะนิมิตรสกุล</t>
  </si>
  <si>
    <t>19/03/2025 16:27</t>
  </si>
  <si>
    <t>EVN73</t>
  </si>
  <si>
    <t>19/03/2025 16:17</t>
  </si>
  <si>
    <t>EVN72</t>
  </si>
  <si>
    <t>******ินทรา 58, แขวงคันนายาว, เขตคันนายาว แขวงคันนายาว เขตคันนายาว จังหวัดกรุงเทพมหานคร 10230</t>
  </si>
  <si>
    <t>19/03/2025 16:44</t>
  </si>
  <si>
    <t>19/03/2025 16:14</t>
  </si>
  <si>
    <t>EVN71</t>
  </si>
  <si>
    <t>ส่งที่  สุภาพร</t>
  </si>
  <si>
    <t xml:space="preserve"> 94/1 หมู่ 4 ต.หนองปลาสะวาย อ.บ้านโฮ่ง จ. ลำพูน  51130</t>
  </si>
  <si>
    <t>51130</t>
  </si>
  <si>
    <t>0931802470</t>
  </si>
  <si>
    <t>19/03/2025 16:13</t>
  </si>
  <si>
    <t>19/03/2025 16:12</t>
  </si>
  <si>
    <t>EVN70</t>
  </si>
  <si>
    <t>เบญจา  ผาสุขกาย</t>
  </si>
  <si>
    <t>198/8 หมู่ 1  ตำบลหนองโสน
เมืองเพชรบุรี/ Mueang Phetchaburiเพชรบุรี/ Phetchaburi
76000</t>
  </si>
  <si>
    <t>660973405147</t>
  </si>
  <si>
    <t>19/03/2025 16:05</t>
  </si>
  <si>
    <t>EVN69</t>
  </si>
  <si>
    <t>ต***  ส***ญา แ***ทุม</t>
  </si>
  <si>
    <t>19/03/2025 16:04</t>
  </si>
  <si>
    <t>EVN68</t>
  </si>
  <si>
    <t>ปรีชาญ  ผาสุขกาย</t>
  </si>
  <si>
    <t>6 หมู่ 5  ตำบลท่าช้าง
เมืองนครนายก/ Mueang Nakhon Nayokนครนายก/ Nakhon Nayok
26000</t>
  </si>
  <si>
    <t>660912203918</t>
  </si>
  <si>
    <t>19/03/2025 16:03</t>
  </si>
  <si>
    <t>EVN67</t>
  </si>
  <si>
    <t>เ***ิรา ส***รือง</t>
  </si>
  <si>
    <t>19/03/2025 15:59</t>
  </si>
  <si>
    <t>EVN66</t>
  </si>
  <si>
    <t>ปริศนา.  โทแก้ว</t>
  </si>
  <si>
    <t>132 หมู่2 บ้านลุมพุก ต.นาตาล
นาตาล/ Na Tanอุบลราชธานี/ Ubon Ratchathani
34170</t>
  </si>
  <si>
    <t>19/03/2025 15:53</t>
  </si>
  <si>
    <t>19/03/2025 15:52</t>
  </si>
  <si>
    <t>EVN64</t>
  </si>
  <si>
    <t>จ***ลดา ส***โพธิ์</t>
  </si>
  <si>
    <t>19/03/2025 15:36</t>
  </si>
  <si>
    <t>EVN63</t>
  </si>
  <si>
    <t>ภ***ิรา น***เทียม</t>
  </si>
  <si>
    <t>EVN62</t>
  </si>
  <si>
    <t>นลินี ขัมรัตน์</t>
  </si>
  <si>
    <t xml:space="preserve"> 43/14 ม.5 ถ.บางกรวยไทรน้อย10 ซ.น้ำใจ ต.บางกรวย อ.บางกรวย จ.นนทบุรี 11130</t>
  </si>
  <si>
    <t>0897891188</t>
  </si>
  <si>
    <t>19/03/2025 15:33</t>
  </si>
  <si>
    <t>EVN61</t>
  </si>
  <si>
    <t>19/03/2025 16:02</t>
  </si>
  <si>
    <t>19/03/2025 15:31</t>
  </si>
  <si>
    <t>EVN60</t>
  </si>
  <si>
    <t>ฐ***ญ์พร เ***องสีนาค</t>
  </si>
  <si>
    <t>EVN59</t>
  </si>
  <si>
    <t>เรวัติ อินประสิทธิ์</t>
  </si>
  <si>
    <t>ร้านค้าสีฟ้า 308 หมู่ 3 · ศรีมงคล/ Si Mongkhon
ไทรโยค/ Sai Yokกาญจนบุรี/ Kanchanaburi
71150</t>
  </si>
  <si>
    <t>660845711351</t>
  </si>
  <si>
    <t>19/03/2025 15:16</t>
  </si>
  <si>
    <t>EVN58</t>
  </si>
  <si>
    <t>จ***ัตน์ ช***นะ</t>
  </si>
  <si>
    <t>19/03/2025 15:15</t>
  </si>
  <si>
    <t>EVN56</t>
  </si>
  <si>
    <t>ด******์</t>
  </si>
  <si>
    <t>******ชรเกษม แขวงหนองค้างพลู เขตหนองแขม จังหวัดกรุงเทพมหานคร 10160</t>
  </si>
  <si>
    <t>19/03/2025 15:12</t>
  </si>
  <si>
    <t>19/03/2025 15:04</t>
  </si>
  <si>
    <t>EVN55</t>
  </si>
  <si>
    <t>ธ***ณ์ พ***ณี</t>
  </si>
  <si>
    <t>EVN53</t>
  </si>
  <si>
    <t>เ***ุดา ไ***ีสันติวงศ์</t>
  </si>
  <si>
    <t>**รับกาแฟ2กล่อง ที่เหลือรสอะไรก็ได้**</t>
  </si>
  <si>
    <t>EVN52</t>
  </si>
  <si>
    <t>ป******น</t>
  </si>
  <si>
    <t>******ังหิน, อำเภอโนนแดง ตำบลวังหิน อำเภอโนนแดง จังหวัดนครราชสีมา 30360</t>
  </si>
  <si>
    <t>30360</t>
  </si>
  <si>
    <t>19/03/2025 15:34</t>
  </si>
  <si>
    <t>EVN51</t>
  </si>
  <si>
    <t>รวิพร  ชัยเลิศ</t>
  </si>
  <si>
    <t>184 ม.9
ร้านครัวคุณแก้ว
ต.ศรีสุทโธ
อ.บ้านดุง
จ.อุดร
 41190</t>
  </si>
  <si>
    <t>41190</t>
  </si>
  <si>
    <t>0812628084</t>
  </si>
  <si>
    <t>19/03/2025 15:03</t>
  </si>
  <si>
    <t>EVN50</t>
  </si>
  <si>
    <t>ส***ดา</t>
  </si>
  <si>
    <t>EVN49</t>
  </si>
  <si>
    <t>ธ*** ส***สถิตย์</t>
  </si>
  <si>
    <t>19/03/2025 15:01</t>
  </si>
  <si>
    <t>EVN47</t>
  </si>
  <si>
    <t>ฐ***รีย์ ม***ันธ์</t>
  </si>
  <si>
    <t>19/03/2025 14:55</t>
  </si>
  <si>
    <t>EVN46</t>
  </si>
  <si>
    <t>จ***มาศ น***ักษา</t>
  </si>
  <si>
    <t>EVN43</t>
  </si>
  <si>
    <t>เ***ซ์</t>
  </si>
  <si>
    <t>19/03/2025 14:54</t>
  </si>
  <si>
    <t>19/03/2025 14:50</t>
  </si>
  <si>
    <t>EVN42</t>
  </si>
  <si>
    <t>อ***รา ม***ารา</t>
  </si>
  <si>
    <t>19/03/2025 14:49</t>
  </si>
  <si>
    <t>EVN41</t>
  </si>
  <si>
    <t>จ***นา จ***านิช</t>
  </si>
  <si>
    <t>EVN39</t>
  </si>
  <si>
    <t>ป***ตา ข***้าเลื่อน</t>
  </si>
  <si>
    <t>19/03/2025 14:37</t>
  </si>
  <si>
    <t>แพ้ กาแฟ มะพร้าว เนย</t>
  </si>
  <si>
    <t>EVN38</t>
  </si>
  <si>
    <t>พ***ท.ธีระยุทธ ส***ิม</t>
  </si>
  <si>
    <t>19/03/2025 14:33</t>
  </si>
  <si>
    <t>EVN36</t>
  </si>
  <si>
    <t>ส***  ค***นตร</t>
  </si>
  <si>
    <t>19/03/2025 14:29</t>
  </si>
  <si>
    <t>EVN35</t>
  </si>
  <si>
    <t>ท***รรณ ท***กิ</t>
  </si>
  <si>
    <t>EVN31</t>
  </si>
  <si>
    <t>ธ***ศักดิ์ แ***แสง</t>
  </si>
  <si>
    <t>19/03/2025 14:26</t>
  </si>
  <si>
    <t>EVN30</t>
  </si>
  <si>
    <t>ช******ล</t>
  </si>
  <si>
    <t>******นอร่อยริมสวนได้เลยไม่ต้องโทร) ตำบลสองพี่น้อง อำเภอท่าใหม่ จังหวัดจันทบุรี 22120</t>
  </si>
  <si>
    <t>19/03/2025 14:52</t>
  </si>
  <si>
    <t>19/03/2025 14:25</t>
  </si>
  <si>
    <t>EVN29</t>
  </si>
  <si>
    <t>น***ิพย์ แ***ุขใจ</t>
  </si>
  <si>
    <t>19/03/2025 14:22</t>
  </si>
  <si>
    <t>EVN28</t>
  </si>
  <si>
    <t>พ***มญชุ์ เ***อสายใจ</t>
  </si>
  <si>
    <t>19/03/2025 14:21</t>
  </si>
  <si>
    <t>EVN27</t>
  </si>
  <si>
    <t>ด***ัน</t>
  </si>
  <si>
    <t>EVN24</t>
  </si>
  <si>
    <t>ธ***ต ส***์ไฝแก้ว</t>
  </si>
  <si>
    <t>19/03/2025 14:16</t>
  </si>
  <si>
    <t>19/03/2025 14:18</t>
  </si>
  <si>
    <t>EVN23</t>
  </si>
  <si>
    <t>อ***า อ***รจงใจ</t>
  </si>
  <si>
    <t>EVN22</t>
  </si>
  <si>
    <t>EVN21</t>
  </si>
  <si>
    <t>ก***า ร***งภัย</t>
  </si>
  <si>
    <t>19/03/2025 14:15</t>
  </si>
  <si>
    <t>19/03/2025 14:17</t>
  </si>
  <si>
    <t>EVN20</t>
  </si>
  <si>
    <t>พ***ร ภ***ี</t>
  </si>
  <si>
    <t>19/03/2025 14:11</t>
  </si>
  <si>
    <t>EVN19</t>
  </si>
  <si>
    <t>ส***ลี เ***ทอง</t>
  </si>
  <si>
    <t>19/03/2025 14:10</t>
  </si>
  <si>
    <t>EVN18</t>
  </si>
  <si>
    <t>EVN17</t>
  </si>
  <si>
    <t>น***าวศิริประภา แ***ใส</t>
  </si>
  <si>
    <t>19/03/2025 14:09</t>
  </si>
  <si>
    <t>EVN16</t>
  </si>
  <si>
    <t>ท***ณี  ช***ต</t>
  </si>
  <si>
    <t>19/03/2025 14:14</t>
  </si>
  <si>
    <t>EVN15</t>
  </si>
  <si>
    <t>EVN14</t>
  </si>
  <si>
    <t>ค***ุญยืน</t>
  </si>
  <si>
    <t>EVN13</t>
  </si>
  <si>
    <t>ว***วรรณ อ***น่วม</t>
  </si>
  <si>
    <t>19/03/2025 14:08</t>
  </si>
  <si>
    <t>EVN9</t>
  </si>
  <si>
    <t>19/03/2025 14:00</t>
  </si>
  <si>
    <t>กาแฟ 3 กล่อง</t>
  </si>
  <si>
    <t>EVN8</t>
  </si>
  <si>
    <t>ป***ินท์ ร***ะรงรอง</t>
  </si>
  <si>
    <t>19/03/2025 13:59</t>
  </si>
  <si>
    <t>EVN7</t>
  </si>
  <si>
    <t>R**</t>
  </si>
  <si>
    <t>19/03/2025 13:58</t>
  </si>
  <si>
    <t>EVN6</t>
  </si>
  <si>
    <t>พ***์ภัสร์  จ***ร์เวช</t>
  </si>
  <si>
    <t>19/03/2025 13:53</t>
  </si>
  <si>
    <t>ขอเนยนม2กล่องค่ะ</t>
  </si>
  <si>
    <t>EVN5</t>
  </si>
  <si>
    <t>ว*** เ***องดี</t>
  </si>
  <si>
    <t>19/03/2025 13:52</t>
  </si>
  <si>
    <t>EVN3</t>
  </si>
  <si>
    <t>ไ***นต์ ร***าชาติ</t>
  </si>
  <si>
    <t>19/03/2025 13:48</t>
  </si>
  <si>
    <t>EVN2</t>
  </si>
  <si>
    <t>19/03/2025 13:46</t>
  </si>
  <si>
    <t>EVN1</t>
  </si>
  <si>
    <t>19/03/2025 13:45</t>
  </si>
  <si>
    <t>EVN0</t>
  </si>
  <si>
    <t>เ***อวัลย์  ป***ค์เมือง</t>
  </si>
  <si>
    <t>**ไม่รับฝอยทอง **</t>
  </si>
  <si>
    <t>EVM99</t>
  </si>
  <si>
    <t>ก***มธ  ภ***้ว</t>
  </si>
  <si>
    <t>EVM98</t>
  </si>
  <si>
    <t>ชื่อผู้รับ บรรเจิด ภู่ระหงษ์</t>
  </si>
  <si>
    <t xml:space="preserve">74ม.9 · ดงขี้เหล็ก/ Dong Khilek, ปราจีนบุรี/ Prachin Buri, เมืองปราจีนบุรี/ Mueang Prachin Buri, 25000, Thailand
</t>
  </si>
  <si>
    <t>19/03/2025 13:43</t>
  </si>
  <si>
    <t>sompear3955@gmail.com</t>
  </si>
  <si>
    <t>เคลมลาซาด้า ขนมขึ้นรา 991592954432142</t>
  </si>
  <si>
    <t>EVM97</t>
  </si>
  <si>
    <t>ท***พงษ์   ว***ลุน</t>
  </si>
  <si>
    <t>19/03/2025 13:42</t>
  </si>
  <si>
    <t>EVM95</t>
  </si>
  <si>
    <t>ส***น ว***ตา</t>
  </si>
  <si>
    <t>19/03/2025 13:34</t>
  </si>
  <si>
    <t>EVM94</t>
  </si>
  <si>
    <t>19/03/2025 13:33</t>
  </si>
  <si>
    <t>EVM93</t>
  </si>
  <si>
    <t>แม่ชีพัชรา  สุนทรารชุน</t>
  </si>
  <si>
    <t>71/1 หมู่ 7 วัดน้อยเจริญธรรม ต.ต้นโพธิ์
เมืองสิงห์บุรี/ Mueang Sing Buriสิงห์บุรี/ Sing Buri
16000</t>
  </si>
  <si>
    <t>16000</t>
  </si>
  <si>
    <t>660852091349</t>
  </si>
  <si>
    <t>19/03/2025 13:27</t>
  </si>
  <si>
    <t>19/03/2025 13:26</t>
  </si>
  <si>
    <t>EVM92</t>
  </si>
  <si>
    <t>26/110
ถ.สุขสบูรณ์ ต.ประจวบ อ.เมือง
จ.ประจวบ 77000</t>
  </si>
  <si>
    <t>19/03/2025 13:22</t>
  </si>
  <si>
    <t>19/03/2025 13:21</t>
  </si>
  <si>
    <t>EVM91</t>
  </si>
  <si>
    <t>อุบลรัตน์ เส็งประชา</t>
  </si>
  <si>
    <t>13หมุ4
ซ.กำนันเอก
วัดสำโรง
นครชัยศรี, นครปฐม  73120</t>
  </si>
  <si>
    <t>19/03/2025 13:17</t>
  </si>
  <si>
    <t>19/03/2025 13:18</t>
  </si>
  <si>
    <t>EVM90</t>
  </si>
  <si>
    <t>19/03/2025 13:15</t>
  </si>
  <si>
    <t>EVM89</t>
  </si>
  <si>
    <t>นาย ไตรเทพ โพธิ์ทอง</t>
  </si>
  <si>
    <t>46หมู่3 บ้านใหม่ · จอมพระ/ Chom Phra
ท่าวังผา/ Tha Wang Phaน่าน/ Nan
55140</t>
  </si>
  <si>
    <t>660989098431</t>
  </si>
  <si>
    <t>19/03/2025 13:11</t>
  </si>
  <si>
    <t>EVM88</t>
  </si>
  <si>
    <t>19/03/2025 12:02</t>
  </si>
  <si>
    <t>19/03/2025 13:10</t>
  </si>
  <si>
    <t>EVM87</t>
  </si>
  <si>
    <t>Poolchai Luangjariyakul</t>
  </si>
  <si>
    <t>757/20ซอยอ่อนนุช46
สวนหลวง
สวนหลวง
กรุงเทพ
 10250</t>
  </si>
  <si>
    <t>66819089603</t>
  </si>
  <si>
    <t>19/03/2025 13:07</t>
  </si>
  <si>
    <t>19/03/2025 13:06</t>
  </si>
  <si>
    <t>EVM86</t>
  </si>
  <si>
    <t>อ******)</t>
  </si>
  <si>
    <t>******่5 ตำบลชุมแสง ตำบลชุมแสง อำเภอสตึก จังหวัดบุรีรัมย์ 31150</t>
  </si>
  <si>
    <t>19/03/2025 12:55</t>
  </si>
  <si>
    <t>EVM85</t>
  </si>
  <si>
    <t>ก้อย ฟาร์มหมู</t>
  </si>
  <si>
    <t>19/03/2025 12:49</t>
  </si>
  <si>
    <t>19/03/2025 12:45</t>
  </si>
  <si>
    <t>EVM84</t>
  </si>
  <si>
    <t>คุณขวัญตา อนุรัตน์พานิช</t>
  </si>
  <si>
    <t>623/205 หมู่บ้านคาซ่าซิตี้ ค.บางขุนเทียนชายทะเล ท่าข้าม
บางขุนเทียน/ Bang Khun Thianกรุงเทพมหานคร/ Bangkok
10150</t>
  </si>
  <si>
    <t>660983624951</t>
  </si>
  <si>
    <t>19/03/2025 12:43</t>
  </si>
  <si>
    <t>EVM82</t>
  </si>
  <si>
    <t>บุญส่ง แย้มแสน</t>
  </si>
  <si>
    <t>132 ม.5 ต.บางตาหงาย · บางตาหงาย/ Bang Ta Ngai
บรรพตพิสัย/ Banphot Phisaiนครสวรรค์/ Nakhon Sawan
60180</t>
  </si>
  <si>
    <t>60180</t>
  </si>
  <si>
    <t>660640234962</t>
  </si>
  <si>
    <t>19/03/2025 12:28</t>
  </si>
  <si>
    <t>19/03/2025 12:27</t>
  </si>
  <si>
    <t>EVM81</t>
  </si>
  <si>
    <t>อ******​</t>
  </si>
  <si>
    <t>****** ซอย3 ตำบลคลองมะเดื่อ อำเภอกระทุ่มแบน จังหวัดสมุทรสาคร 74110 ตำบลคลองมะเดื่อ อำเภอกระทุ่มแบน จังหวัดสมุทรสาคร 74110</t>
  </si>
  <si>
    <t>74110</t>
  </si>
  <si>
    <t>19/03/2025 12:20</t>
  </si>
  <si>
    <t>19/03/2025 11:50</t>
  </si>
  <si>
    <t>EVM80</t>
  </si>
  <si>
    <t>อ***ณ์  ศ***วม</t>
  </si>
  <si>
    <t>19/03/2025 11:31</t>
  </si>
  <si>
    <t>EVM79</t>
  </si>
  <si>
    <t>ส***สุดา ศ***สภา</t>
  </si>
  <si>
    <t>19/03/2025 11:26</t>
  </si>
  <si>
    <t>EVM77</t>
  </si>
  <si>
    <t xml:space="preserve">ศิริวรรณ ชัชวาลย์ </t>
  </si>
  <si>
    <t>124ม.9ต.นาอ้อ อ.เมือง.จ.เลย 42100</t>
  </si>
  <si>
    <t>42100</t>
  </si>
  <si>
    <t>0933238370</t>
  </si>
  <si>
    <t>19/03/2025 11:08</t>
  </si>
  <si>
    <t>19/03/2025 11:12</t>
  </si>
  <si>
    <t>EVM76</t>
  </si>
  <si>
    <t>ม***ว</t>
  </si>
  <si>
    <t>EVM75</t>
  </si>
  <si>
    <t>ว***ี ว***เพ็ญ</t>
  </si>
  <si>
    <t>19/03/2025 11:03</t>
  </si>
  <si>
    <t>EVM74</t>
  </si>
  <si>
    <t>P*****a</t>
  </si>
  <si>
    <t>******มหาชัย อ.เมือง จ.สมุทรสาคร 74000 ตำบลมหาชัย อำเภอเมืองสมุทรสาคร จังหวัดสมุทรสาคร 74000</t>
  </si>
  <si>
    <t>19/03/2025 10:59</t>
  </si>
  <si>
    <t>EVM72</t>
  </si>
  <si>
    <t>ธนัญชนก ตาตินิจ</t>
  </si>
  <si>
    <t>342 หมู่8 ต.เซิม อ.โพนพิสัย จ.หนองคาย
 43120</t>
  </si>
  <si>
    <t>0621571229</t>
  </si>
  <si>
    <t>19/03/2025 10:50</t>
  </si>
  <si>
    <t>EVM71</t>
  </si>
  <si>
    <t>ก***นา  เ***ักษ์วัฒนา</t>
  </si>
  <si>
    <t>19/03/2025 10:47</t>
  </si>
  <si>
    <t>EVM70</t>
  </si>
  <si>
    <t>รุ่งรัศมี แก้วเจริญ</t>
  </si>
  <si>
    <t>101 หมู่ 5 ต.หินเหล็กไฟ · หินเหล็กไฟ
หัวหิน/ Hua Hinประจวบคีรีขันธ์/ Prachuap Khiri Khan
77110</t>
  </si>
  <si>
    <t>660897704443</t>
  </si>
  <si>
    <t>19/03/2025 10:42</t>
  </si>
  <si>
    <t>EVM69</t>
  </si>
  <si>
    <t>******หทัยราษฏ์ ต.บึงคำพร้อย อ.ลำลูกกา จ.ปทุมธานี12150 ตำบลบึงคำพร้อย อำเภอลำลูกกา จังหวัดปทุมธานี 12150</t>
  </si>
  <si>
    <t>19/03/2025 10:40</t>
  </si>
  <si>
    <t>EVM67</t>
  </si>
  <si>
    <t>ม******ิ</t>
  </si>
  <si>
    <t>******กเพรียว, อำเภอเมืองสระบุรี ตำบลปากเพรียว อำเภอเมืองสระบุรี จังหวัดสระบุรี 18000</t>
  </si>
  <si>
    <t>18000</t>
  </si>
  <si>
    <t>19/03/2025 10:52</t>
  </si>
  <si>
    <t>19/03/2025 10:22</t>
  </si>
  <si>
    <t>EVM65</t>
  </si>
  <si>
    <t>ศ***ร เ***จรัสแสง</t>
  </si>
  <si>
    <t>19/03/2025 10:07</t>
  </si>
  <si>
    <t>19/03/2025 10:08</t>
  </si>
  <si>
    <t>EVM62</t>
  </si>
  <si>
    <t>แววตา บุญหาญ</t>
  </si>
  <si>
    <t>140/187 ศรีเกษมซอย17 ม.1 ต.มะขามเตี้อ อ.เมือง จ.สุราษฏร์ธานี 84000</t>
  </si>
  <si>
    <t>0855671669</t>
  </si>
  <si>
    <t>18/03/2025 22:28</t>
  </si>
  <si>
    <t>19/03/2025 10:02</t>
  </si>
  <si>
    <t>EVM63</t>
  </si>
  <si>
    <t>อ***ิดา ล***งเนิน</t>
  </si>
  <si>
    <t>19/03/2025 10:01</t>
  </si>
  <si>
    <t>EVM61</t>
  </si>
  <si>
    <t>19/03/2025 09:58</t>
  </si>
  <si>
    <t>EVM60</t>
  </si>
  <si>
    <t>กานต์ชนก ลิมปิสวัสดิ์</t>
  </si>
  <si>
    <t>46/27  หมู่บ้านณัฐนันท์  ซอยประชาอุทิศ 16   แขวง/เขต ดอนเมือง
ดอนเมือง/ Don Mueangกรุงเทพมหานคร/ Bangkok
10210</t>
  </si>
  <si>
    <t>660814309965</t>
  </si>
  <si>
    <t>19/03/2025 09:56</t>
  </si>
  <si>
    <t>EVM59</t>
  </si>
  <si>
    <t>19/03/2025 09:51</t>
  </si>
  <si>
    <t>EVM58</t>
  </si>
  <si>
    <t>ว******ศ</t>
  </si>
  <si>
    <t>******่าทอง ตำบลท่าทอง อำเภอกาญจนดิษฐ์ จังหวัดสุราษฎร์ธานี 84160</t>
  </si>
  <si>
    <t>84160</t>
  </si>
  <si>
    <t>19/03/2025 09:52</t>
  </si>
  <si>
    <t>19/03/2025 09:50</t>
  </si>
  <si>
    <t>EVM57</t>
  </si>
  <si>
    <t>ร***</t>
  </si>
  <si>
    <t>19/03/2025 09:47</t>
  </si>
  <si>
    <t>19/03/2025 09:46</t>
  </si>
  <si>
    <t>EVM55</t>
  </si>
  <si>
    <t>สุภิสรา ลิ้มเจริญ</t>
  </si>
  <si>
    <t>11 ม.14 บางหญ้าแพรก อ.พระประแดง จ.สมุทรปราการ 10130</t>
  </si>
  <si>
    <t>0614945258</t>
  </si>
  <si>
    <t>19/03/2025 09:48</t>
  </si>
  <si>
    <t>**เน้นรสส้ม สตอ เนยนม ช็อก</t>
  </si>
  <si>
    <t>EVM53</t>
  </si>
  <si>
    <t>ส***าลย์ ว***ตพจน์</t>
  </si>
  <si>
    <t>19/03/2025 09:43</t>
  </si>
  <si>
    <t>EVM52</t>
  </si>
  <si>
    <t>19/03/2025 09:42</t>
  </si>
  <si>
    <t>19/03/2025 09:41</t>
  </si>
  <si>
    <t>EVM51</t>
  </si>
  <si>
    <t>ภ***น จ***ร์ทิน</t>
  </si>
  <si>
    <t>19/03/2025 09:40</t>
  </si>
  <si>
    <t>EVM49</t>
  </si>
  <si>
    <t>จ***า ข***ุญ</t>
  </si>
  <si>
    <t>19/03/2025 09:38</t>
  </si>
  <si>
    <t>19/03/2025 09:39</t>
  </si>
  <si>
    <t>EVM48</t>
  </si>
  <si>
    <t>******้านสวน อ.เมือง จ.ชลบุรี 20000/ เบอร์โทร สำรอง 0899348144 ตำบลบ้านสวน อำเภอเมืองชลบุรี จังหวัดชลบุรี 20000</t>
  </si>
  <si>
    <t>EVM47</t>
  </si>
  <si>
    <t>เพ็ญศรี กิตติศุภกร</t>
  </si>
  <si>
    <t>เมืองทองธานี เมืองทองธานีอาคารที 10 ชั้น 8 ห้อง 36 · บ้านใหม่/ Ban Mai
ปากเกร็ด/ Pak Kretนนทบุรี/ Nonthaburi
11120</t>
  </si>
  <si>
    <t>660929743042</t>
  </si>
  <si>
    <t>19/03/2025 09:37</t>
  </si>
  <si>
    <t>EVM46</t>
  </si>
  <si>
    <t>ปัญญา นาคกระโทก</t>
  </si>
  <si>
    <t>48/2หมู่4บ้านโคกวังวนต.หนองยางอ.เฉลิมพระเกียรติ · หนองยาง/ Nong Yang
เฉลิมพระเกียรติ/ Chaloem Phra Kiatนครราชสีมา/ Nakhon Ratchasima
30230</t>
  </si>
  <si>
    <t>30230</t>
  </si>
  <si>
    <t>660964139998</t>
  </si>
  <si>
    <t>19/03/2025 09:25</t>
  </si>
  <si>
    <t>EVM45</t>
  </si>
  <si>
    <t>19/03/2025 09:18</t>
  </si>
  <si>
    <t>EVM44</t>
  </si>
  <si>
    <t>ก***า</t>
  </si>
  <si>
    <t>******มุง, อำเภอบางละมุง ตำบลบางละมุง อำเภอบางละมุง จังหวัดชลบุรี 20150</t>
  </si>
  <si>
    <t>EVM43</t>
  </si>
  <si>
    <t>คุณแม่สะอาด</t>
  </si>
  <si>
    <t>5 ม.17 ซ.1 ต.แม่ข้าวต้มหลวง อ.เมือง จ.เชียงราย 57100</t>
  </si>
  <si>
    <t>0802826019</t>
  </si>
  <si>
    <t>19/03/2025 08:54</t>
  </si>
  <si>
    <t>19/03/2025 08:57</t>
  </si>
  <si>
    <t>EVM42</t>
  </si>
  <si>
    <t>กบ เสริมสวย</t>
  </si>
  <si>
    <t>6ม1ร้านกบสริมสวย
ตลาดบางหลวง ต.บางหลวง อ.บางเลน จ.นครปฐม
บางหลวง
นครปฐม
Thailand 73190</t>
  </si>
  <si>
    <t>73190</t>
  </si>
  <si>
    <t>0962175965</t>
  </si>
  <si>
    <t>19/03/2025 08:33</t>
  </si>
  <si>
    <t>EVM41</t>
  </si>
  <si>
    <t>คเณย์ หมอนไหม</t>
  </si>
  <si>
    <t>119หมู่5 บ.เอชแอนด์บี
กบินทร์บุรี/ Kabin Buriปราจีนบุรี/ Prachin Buri
25110</t>
  </si>
  <si>
    <t>660818632709</t>
  </si>
  <si>
    <t>19/03/2025 07:27</t>
  </si>
  <si>
    <t>19/03/2025 07:26</t>
  </si>
  <si>
    <t>EVM39</t>
  </si>
  <si>
    <t>เ***พร น***กิจวัฒนา</t>
  </si>
  <si>
    <t>19/03/2025 04:45</t>
  </si>
  <si>
    <t>THT48011MATQU8Z</t>
  </si>
  <si>
    <t>EVM38</t>
  </si>
  <si>
    <t>รัชนี​ เหลืองรัชพันธุ์</t>
  </si>
  <si>
    <t>ซอยสาริกา-นางรอง15 ตำบลสาริกา 155 หมู่ 3
เมืองนครนายก/ Mueang Nakhon Nayokนครนายก/ Nakhon Nayok
26000</t>
  </si>
  <si>
    <t>660982731941</t>
  </si>
  <si>
    <t>19/03/2025 03:02</t>
  </si>
  <si>
    <t>LEXPU0469984534</t>
  </si>
  <si>
    <t>EVM36</t>
  </si>
  <si>
    <t>น***ณิชากานต์ เ***ะสรรค์ ส***รณสุข ป**</t>
  </si>
  <si>
    <t>19/03/2025 00:48</t>
  </si>
  <si>
    <t>THT14011MATM20Z</t>
  </si>
  <si>
    <t>19/03/2025 00:42</t>
  </si>
  <si>
    <t>EVM35</t>
  </si>
  <si>
    <t>ล***</t>
  </si>
  <si>
    <t>19/03/2025 00:22</t>
  </si>
  <si>
    <t>THT01071MATNC8Z</t>
  </si>
  <si>
    <t>19/03/2025 00:27</t>
  </si>
  <si>
    <t>EVP33</t>
  </si>
  <si>
    <t>ห***ศ จ***ร์เเจ่ม</t>
  </si>
  <si>
    <t>20/03/2025 22:51</t>
  </si>
  <si>
    <t>EVP32</t>
  </si>
  <si>
    <t>สมนึก  พิจารณ์</t>
  </si>
  <si>
    <t>ถนน ท้าวสุระ 773 · ในเมือง/ Nai Mueang
เมืองนครราชสีมา/ Mueng Nakorn Ratchasimaนครราชสีมา/ Nakhon Ratchasima
30000</t>
  </si>
  <si>
    <t>660810686146</t>
  </si>
  <si>
    <t>20/03/2025 22:45</t>
  </si>
  <si>
    <t>EVP31</t>
  </si>
  <si>
    <t>ท******ี</t>
  </si>
  <si>
    <t>******ตำบลบางสวรรค์ อำเภอพระแสง จังหวัดสุราษฎร์ธานี 84210</t>
  </si>
  <si>
    <t>84210</t>
  </si>
  <si>
    <t>12</t>
  </si>
  <si>
    <t>20/03/2025 23:07</t>
  </si>
  <si>
    <t>20/03/2025 22:37</t>
  </si>
  <si>
    <t>EVP30</t>
  </si>
  <si>
    <t>เมื่อใช้เงินเก่ง ก็ต้องหาให้เก่งเหมือนกัน</t>
  </si>
  <si>
    <t>เคหะบางพลี 203/365  ถ.เทพารักษ์  · บางเสาธง/ Bang Sao Thong
บางเสาธง/ Bang Sao Thongสมุทรปราการ/ Samut Prakan
10570</t>
  </si>
  <si>
    <t>660894831093</t>
  </si>
  <si>
    <t>EVP29</t>
  </si>
  <si>
    <t>สุภัควี  เนียมเพ็ชร</t>
  </si>
  <si>
    <t>หมู่บ้านบุศรินทร์ 109/168
บางพลี/ Bang Phliสมุทรปราการ/ Samut Prakan
10540</t>
  </si>
  <si>
    <t>660659491799</t>
  </si>
  <si>
    <t>20/03/2025 22:23</t>
  </si>
  <si>
    <t>EVP28</t>
  </si>
  <si>
    <t>******ำบลสนามไชย อำเภอนายายอาม จังหวัดจันทบุรี 22170</t>
  </si>
  <si>
    <t>22170</t>
  </si>
  <si>
    <t>20/03/2025 22:18</t>
  </si>
  <si>
    <t>EVP27</t>
  </si>
  <si>
    <t>20/03/2025 22:48</t>
  </si>
  <si>
    <t>EVP26</t>
  </si>
  <si>
    <t>******ปถัมภ์ 1, ถนน สุขาอุปถัมภ์, ตำบลในเมือง, อำเภอเมืองอุบลราชธานี ตำบลในเมือง อำเภอเมืองอุบลราชธานี จังหวัดอุบลราชธานี 34000</t>
  </si>
  <si>
    <t>20/03/2025 21:57</t>
  </si>
  <si>
    <t>20/03/2025 21:56</t>
  </si>
  <si>
    <t>EVP24</t>
  </si>
  <si>
    <t>T******m</t>
  </si>
  <si>
    <t>******บลดงละคร, อำเภอเมืองนครนายก ตำบลดงละคร อำเภอเมืองนครนายก จังหวัดนครนายก 26000</t>
  </si>
  <si>
    <t>20/03/2025 22:14</t>
  </si>
  <si>
    <t>20/03/2025 21:44</t>
  </si>
  <si>
    <t>EVP23</t>
  </si>
  <si>
    <t>ป***​วดี​ศรี​สมบูรณ์​</t>
  </si>
  <si>
    <t>20/03/2025 21:39</t>
  </si>
  <si>
    <t>20/03/2025 21:38</t>
  </si>
  <si>
    <t>EVP22</t>
  </si>
  <si>
    <t>น***า  จ***พ</t>
  </si>
  <si>
    <t>20/03/2025 21:33</t>
  </si>
  <si>
    <t>EVP21</t>
  </si>
  <si>
    <t>O***e S***sa</t>
  </si>
  <si>
    <t>20/03/2025 20:57</t>
  </si>
  <si>
    <t>20/03/2025 20:56</t>
  </si>
  <si>
    <t>EVP20</t>
  </si>
  <si>
    <t>ส******ด</t>
  </si>
  <si>
    <t>******ะเกร็ด, อำเภอปากเกร็ด ตำบลเกาะเกร็ด อำเภอปากเกร็ด จังหวัดนนทบุรี 11120</t>
  </si>
  <si>
    <t>20/03/2025 21:25</t>
  </si>
  <si>
    <t>20/03/2025 20:55</t>
  </si>
  <si>
    <t>EVP19</t>
  </si>
  <si>
    <t>โ***นิค ห***วัง.</t>
  </si>
  <si>
    <t>EVP18</t>
  </si>
  <si>
    <t>20/03/2025 20:50</t>
  </si>
  <si>
    <t>EVP17</t>
  </si>
  <si>
    <t>ศ***รัตน์ แ***พธิ์แก้ว</t>
  </si>
  <si>
    <t>20/03/2025 20:29</t>
  </si>
  <si>
    <t>EVP16</t>
  </si>
  <si>
    <t>จ******ย</t>
  </si>
  <si>
    <t>******คีรีขันธ์ (เข้าซอยป้าจุ๊ยปูม้า ไปสุดซอยถนนคอนกรีตบ้านสีชมพูบานเย็น) ตำบลอ่าวน้อย อำเภอเมืองประจวบคีรีขันธ์ จังหวัดประจวบคีรีขันธ์ 77000</t>
  </si>
  <si>
    <t>20/03/2025 20:14</t>
  </si>
  <si>
    <t>EVP15</t>
  </si>
  <si>
    <t>ป******ร</t>
  </si>
  <si>
    <t>******อ้อ, อำเภอขามทะเลสอ ตำบลบึงอ้อ อำเภอขามทะเลสอ จังหวัดนครราชสีมา 30280</t>
  </si>
  <si>
    <t>20/03/2025 20:13</t>
  </si>
  <si>
    <t>EVP14</t>
  </si>
  <si>
    <t>ร***อรุณ ช***น้ำ</t>
  </si>
  <si>
    <t>20/03/2025 20:11</t>
  </si>
  <si>
    <t>EVP13</t>
  </si>
  <si>
    <t>ก*****า</t>
  </si>
  <si>
    <t>******, อำเภอเมืองนครราชสีมา ตำบลบ้านใหม่ อำเภอเมืองนครราชสีมา จังหวัดนครราชสีมา 30000</t>
  </si>
  <si>
    <t>EVP12</t>
  </si>
  <si>
    <t>จ*****​</t>
  </si>
  <si>
    <t>******์ ตำบลซับสมบูรณ์ อำเภอลำสนธิ จังหวัดลพบุรี 15190</t>
  </si>
  <si>
    <t>20/03/2025 20:01</t>
  </si>
  <si>
    <t>EVP11</t>
  </si>
  <si>
    <t>น***กัญญาพัชร เ***จินดา</t>
  </si>
  <si>
    <t>20/03/2025 19:53</t>
  </si>
  <si>
    <t>EVP10</t>
  </si>
  <si>
    <t>ก***รรณ ว***าเรืองสุข</t>
  </si>
  <si>
    <t>20/03/2025 19:38</t>
  </si>
  <si>
    <t>20/03/2025 19:39</t>
  </si>
  <si>
    <t>EVP9</t>
  </si>
  <si>
    <t>ค***ูกวง บ***ัทจินฮุ้ยเทคโนโลยี</t>
  </si>
  <si>
    <t>20/03/2025 18:30</t>
  </si>
  <si>
    <t>20/03/2025 18:29</t>
  </si>
  <si>
    <t>EVP8</t>
  </si>
  <si>
    <t>20/03/2025 17:21</t>
  </si>
  <si>
    <t>EVP7</t>
  </si>
  <si>
    <t>เพ็ญนภา  แซ่ลิ้ม</t>
  </si>
  <si>
    <t>ติวานนต์ 126/1065 ซอย 15 การเคหะนนทบุรี  ต.ปากเกร์ด, ติวานนต์ 126/1065 ซอย 15 การเคหะนนทบุรี , ต.ปากเกร์ด,· ปากเกร็ด
ปากเกร็ด/ Pak Kretนนทบุรี/ Nonthaburi
11120</t>
  </si>
  <si>
    <t>660935209357</t>
  </si>
  <si>
    <t>20/03/2025 16:58</t>
  </si>
  <si>
    <t>20/03/2025 16:59</t>
  </si>
  <si>
    <t>EVP6</t>
  </si>
  <si>
    <t>สมร  น้อยเจริญ</t>
  </si>
  <si>
    <t>33  ซ.เพชรเกษม 79 แยก 19 · หนองแขม/ Nong Khaem
หนองแขม/ Nong Khaemกรุงเทพมหานคร/ Bangkok
10160</t>
  </si>
  <si>
    <t>660868005645</t>
  </si>
  <si>
    <t>20/03/2025 16:54</t>
  </si>
  <si>
    <t>EVP5</t>
  </si>
  <si>
    <t>ร*** ค***วิเชียร ส***นร้านเคเอส</t>
  </si>
  <si>
    <t>20/03/2025 16:52</t>
  </si>
  <si>
    <t>EVP3</t>
  </si>
  <si>
    <t>พ******)</t>
  </si>
  <si>
    <t>******รณ์ ตำบลหน้าเมือง อำเภอเมืองปราจีนบุรี จังหวัดปราจีนบุรี 25000</t>
  </si>
  <si>
    <t>20/03/2025 16:34</t>
  </si>
  <si>
    <t>20/03/2025 16:04</t>
  </si>
  <si>
    <t>EVP2</t>
  </si>
  <si>
    <t>P***a C***g</t>
  </si>
  <si>
    <t>20/03/2025 16:02</t>
  </si>
  <si>
    <t>EVP1</t>
  </si>
  <si>
    <t>ส***ท ศ***มาศ</t>
  </si>
  <si>
    <t>EVP0</t>
  </si>
  <si>
    <t>20/03/2025 15:53</t>
  </si>
  <si>
    <t>EVO99</t>
  </si>
  <si>
    <t>ญ***ศา​   ค***้น​</t>
  </si>
  <si>
    <t>20/03/2025 15:50</t>
  </si>
  <si>
    <t>20/03/2025 15:49</t>
  </si>
  <si>
    <t>EVO98</t>
  </si>
  <si>
    <t>20/03/2025 15:28</t>
  </si>
  <si>
    <t>EVO96</t>
  </si>
  <si>
    <t>จิ สร้อยเพชร</t>
  </si>
  <si>
    <t>20/1 หมู่10 บ้านดงน้อย · ยาง/ Yang
ศีขรภูมิ/ Sikhoraphumสุรินทร์/ Surin
32110</t>
  </si>
  <si>
    <t>660882010285</t>
  </si>
  <si>
    <t>20/03/2025 15:14</t>
  </si>
  <si>
    <t>20/03/2025 15:13</t>
  </si>
  <si>
    <t>EVO95</t>
  </si>
  <si>
    <t>น***ร ศ***วงค์</t>
  </si>
  <si>
    <t>20/03/2025 15:10</t>
  </si>
  <si>
    <t>EVO94</t>
  </si>
  <si>
    <t>ภ*** แ***ต้</t>
  </si>
  <si>
    <t>EVO93</t>
  </si>
  <si>
    <t>เ***พร จ***กกมลพร</t>
  </si>
  <si>
    <t>EVO92</t>
  </si>
  <si>
    <t>20/03/2025 15:09</t>
  </si>
  <si>
    <t>EVO91</t>
  </si>
  <si>
    <t>ธ***าภัทร์</t>
  </si>
  <si>
    <t>20/03/2025 14:52</t>
  </si>
  <si>
    <t>20/03/2025 14:53</t>
  </si>
  <si>
    <t>EVO90</t>
  </si>
  <si>
    <t>ธ***ามาศ น***งเนิน</t>
  </si>
  <si>
    <t>20/03/2025 14:51</t>
  </si>
  <si>
    <t>EVO88</t>
  </si>
  <si>
    <t>20/03/2025 14:48</t>
  </si>
  <si>
    <t>EVO87</t>
  </si>
  <si>
    <t>จ***ารัตน์ ห***หงษ์ทอง</t>
  </si>
  <si>
    <t>20/03/2025 14:41</t>
  </si>
  <si>
    <t>EVO86</t>
  </si>
  <si>
    <t>ส******ญ</t>
  </si>
  <si>
    <t>******งหนองเต่า-เรือนจำ ตำบลคอโค ตำบลคอโค อำเภอเมืองสุรินทร์ จังหวัดสุรินทร์ 32000</t>
  </si>
  <si>
    <t>20/03/2025 14:40</t>
  </si>
  <si>
    <t>EVO84</t>
  </si>
  <si>
    <t>******, อำเภอบ้านผือ ตำบลบ้านผือ อำเภอบ้านผือ จังหวัดอุดรธานี 41160</t>
  </si>
  <si>
    <t>41160</t>
  </si>
  <si>
    <t>20/03/2025 14:38</t>
  </si>
  <si>
    <t>20/03/2025 14:37</t>
  </si>
  <si>
    <t>EVO83</t>
  </si>
  <si>
    <t>13หมุ4
ซ.กำนันเอก
วัดสำโรง
นครชัยศรี, นครปฐม 73120</t>
  </si>
  <si>
    <t>20/03/2025 14:14</t>
  </si>
  <si>
    <t>20/03/2025 14:35</t>
  </si>
  <si>
    <t>EVO82</t>
  </si>
  <si>
    <t>ฮ***บะห์ ก***๊าะ ร***ของชำหน้าวัดทุ่งยอสีเขียวส้ม</t>
  </si>
  <si>
    <t>ยะลา</t>
  </si>
  <si>
    <t>20/03/2025 14:33</t>
  </si>
  <si>
    <t>20/03/2025 14:34</t>
  </si>
  <si>
    <t>EVO81</t>
  </si>
  <si>
    <t>ฮ***ีนา ช***นะ</t>
  </si>
  <si>
    <t>20/03/2025 14:30</t>
  </si>
  <si>
    <t>EVO80</t>
  </si>
  <si>
    <t>พระวรวุธสุทฺธปญฺโญ</t>
  </si>
  <si>
    <t>iMONASTERY (ที่พักสงฆ์นานาชาติเชียงใหม่) 214 ม. 2 บ้านปางมะกล้วย  ต.ป่าแป๋ โทร 064-6926069    (ถวายโดย พีรชา คุปตะวานิช) · ป่าแป๋/ Pa Pae
แม่แตง/ Mae Taengเชียงใหม่/ Chiang Mai
50150</t>
  </si>
  <si>
    <t>660646926069</t>
  </si>
  <si>
    <t>EVO79</t>
  </si>
  <si>
    <t>ม*** พ***พั่ว​</t>
  </si>
  <si>
    <t>20/03/2025 14:29</t>
  </si>
  <si>
    <t>EVO78</t>
  </si>
  <si>
    <t>น***ธัญญารัตน์ จ***ะโน</t>
  </si>
  <si>
    <t>20/03/2025 14:28</t>
  </si>
  <si>
    <t>EVO77</t>
  </si>
  <si>
    <t>พ***ฐ์ ฤ***์เลิศวิริยะ</t>
  </si>
  <si>
    <t>20/03/2025 14:27</t>
  </si>
  <si>
    <t>EVO76</t>
  </si>
  <si>
    <t>ก******ด</t>
  </si>
  <si>
    <t>******รีวง, อำเภอปลายพระยา ตำบลคีรีวง อำเภอปลายพระยา จังหวัดกระบี่ 81160</t>
  </si>
  <si>
    <t>81160</t>
  </si>
  <si>
    <t>20/03/2025 14:56</t>
  </si>
  <si>
    <t>20/03/2025 14:25</t>
  </si>
  <si>
    <t>EVO72</t>
  </si>
  <si>
    <t>ก***น์เกล้า</t>
  </si>
  <si>
    <t>20/03/2025 14:20</t>
  </si>
  <si>
    <t>20/03/2025 14:19</t>
  </si>
  <si>
    <t>EVO70</t>
  </si>
  <si>
    <t>ก***นา ม***ณี</t>
  </si>
  <si>
    <t>20/03/2025 14:17</t>
  </si>
  <si>
    <t>20/03/2025 14:18</t>
  </si>
  <si>
    <t>EVO68</t>
  </si>
  <si>
    <t>ก***าดา</t>
  </si>
  <si>
    <t>20/03/2025 14:16</t>
  </si>
  <si>
    <t>EVO66</t>
  </si>
  <si>
    <t xml:space="preserve">ลิลลี่ </t>
  </si>
  <si>
    <t xml:space="preserve">( ใส่กล่องรับพัสดุสีขาวได้เลย ) 76 หมู่ 1ซอยเทศบาล4 &amp;nbsp;ต.ทับกวาง อ.แก่งคอย จ.สระบุรี 18260 
</t>
  </si>
  <si>
    <t>18260</t>
  </si>
  <si>
    <t>0929848607</t>
  </si>
  <si>
    <t>20/03/2025 13:15</t>
  </si>
  <si>
    <t>20/03/2025 14:10</t>
  </si>
  <si>
    <t>EVO64</t>
  </si>
  <si>
    <t>ส***ยา ส***งิน</t>
  </si>
  <si>
    <t>20/03/2025 14:03</t>
  </si>
  <si>
    <t>20/03/2025 14:04</t>
  </si>
  <si>
    <t>EVO63</t>
  </si>
  <si>
    <t>20/03/2025 13:54</t>
  </si>
  <si>
    <t>EVO62</t>
  </si>
  <si>
    <t>ว***ี ม***วัลย์</t>
  </si>
  <si>
    <t>20/03/2025 13:53</t>
  </si>
  <si>
    <t>EVO61</t>
  </si>
  <si>
    <t>ซ* ณ***รีย์</t>
  </si>
  <si>
    <t>20/03/2025 13:24</t>
  </si>
  <si>
    <t>20/03/2025 13:23</t>
  </si>
  <si>
    <t>EVO60</t>
  </si>
  <si>
    <t>ปราญ์ชลี เวทการ</t>
  </si>
  <si>
    <t>608 ซอยปานทิพย์กลาง ถนนวงศ์สว่าง แขวงวงศ์สว่าง
บางซื่อ/ Bang Sueกรุงเทพมหานคร/ Bangkok
10800</t>
  </si>
  <si>
    <t>660649198678</t>
  </si>
  <si>
    <t>20/03/2025 12:41</t>
  </si>
  <si>
    <t>20/03/2025 12:40</t>
  </si>
  <si>
    <t>EVO59</t>
  </si>
  <si>
    <t>20/03/2025 11:11</t>
  </si>
  <si>
    <t>EVO58</t>
  </si>
  <si>
    <t>ซอยมารวย 85 ม.3  · ท่าเจ้าสนุก/ Tha Chao Sanuk
ท่าเรือ/ Tha Rueaพระนครศรีอยุธยา/ Phra Nakhon Si Ayutthaya
13130</t>
  </si>
  <si>
    <t>EVO57</t>
  </si>
  <si>
    <t>คุณพิมล  รวมไมตรี</t>
  </si>
  <si>
    <t>ส่ง  ที่อยู่
หมู่บ้านการุณรังษี 
340/95  ถนนสวรรค์วิถี
ต. ปากน้ำโพ  อ. เมือง
จ. นครสวรรค์ 60000</t>
  </si>
  <si>
    <t>0812835137</t>
  </si>
  <si>
    <t>20/03/2025 11:03</t>
  </si>
  <si>
    <t>20/03/2025 11:02</t>
  </si>
  <si>
    <t>EVO56</t>
  </si>
  <si>
    <t>ดาหวัน สอนกลิ่น</t>
  </si>
  <si>
    <t>ถ.ฉะเชิงเทรา-บางประกง 850  · หน้าเมือง/ Na Mueang
เมืองฉะเชิงเทรา/ Mueang Chachoengsaoฉะเชิงเทรา/ Chachoengsao
24000</t>
  </si>
  <si>
    <t>660918912885</t>
  </si>
  <si>
    <t>20/03/2025 10:59</t>
  </si>
  <si>
    <t>20/03/2025 10:58</t>
  </si>
  <si>
    <t>EVO55</t>
  </si>
  <si>
    <t>น***กล ฤ***บุญไชย</t>
  </si>
  <si>
    <t>20/03/2025 10:55</t>
  </si>
  <si>
    <t>EVO54</t>
  </si>
  <si>
    <t>ก***พัฒน์ เ***ศิริรัตน์</t>
  </si>
  <si>
    <t>20/03/2025 10:57</t>
  </si>
  <si>
    <t>ขอรสชาติ เค้กฝอยทอง เนยนม และมะพร้าวน้ำหอม</t>
  </si>
  <si>
    <t>EVO53</t>
  </si>
  <si>
    <t>******ึกที่ 52 ห้อง110 หมู่ที่ 4 ตำบลคลองแห อำเภอหาดใหญ่ จังหวัดสงขลา 90110</t>
  </si>
  <si>
    <t>20/03/2025 11:19</t>
  </si>
  <si>
    <t>20/03/2025 10:49</t>
  </si>
  <si>
    <t>EVO52</t>
  </si>
  <si>
    <t>ค***ลิศ ไ***องศรี</t>
  </si>
  <si>
    <t>20/03/2025 10:44</t>
  </si>
  <si>
    <t>EVO51</t>
  </si>
  <si>
    <t>พ***พชร  ห***สิริชาติ</t>
  </si>
  <si>
    <t>20/03/2025 10:43</t>
  </si>
  <si>
    <t>EVO50</t>
  </si>
  <si>
    <t>อ***ญา บ***ะ</t>
  </si>
  <si>
    <t>20/03/2025 10:42</t>
  </si>
  <si>
    <t>EVO49</t>
  </si>
  <si>
    <t>ก***์ติชาดา ม***อง</t>
  </si>
  <si>
    <t>20/03/2025 10:34</t>
  </si>
  <si>
    <t>EVO47</t>
  </si>
  <si>
    <t>บ***ัย จ***าวุฒิกุล</t>
  </si>
  <si>
    <t>20/03/2025 10:29</t>
  </si>
  <si>
    <t>EVO46</t>
  </si>
  <si>
    <t>น** น***า</t>
  </si>
  <si>
    <t>20/03/2025 10:28</t>
  </si>
  <si>
    <t>EVO45</t>
  </si>
  <si>
    <t>ฉ***าชัย เ***สะอาด</t>
  </si>
  <si>
    <t>EVO44</t>
  </si>
  <si>
    <t>ป***ูร ร***วัน</t>
  </si>
  <si>
    <t>20/03/2025 10:27</t>
  </si>
  <si>
    <t>EVO43</t>
  </si>
  <si>
    <t>20/03/2025 10:20</t>
  </si>
  <si>
    <t>20/03/2025 10:19</t>
  </si>
  <si>
    <t>EVO42</t>
  </si>
  <si>
    <t>ส***กร ส***เสนี</t>
  </si>
  <si>
    <t>20/03/2025 10:17</t>
  </si>
  <si>
    <t>EVO41</t>
  </si>
  <si>
    <t>P****i</t>
  </si>
  <si>
    <t>******ู่4 บ้านเลขที่174/1 ตำบลเพนียด อำเภอโคกสำโรง จังหวัดลพบุรี 15120</t>
  </si>
  <si>
    <t>20/03/2025 10:14</t>
  </si>
  <si>
    <t>EVO39</t>
  </si>
  <si>
    <t>อ***ญา แ***ทุม</t>
  </si>
  <si>
    <t>20/03/2025 10:13</t>
  </si>
  <si>
    <t>EVO37</t>
  </si>
  <si>
    <t>ร***. ห***กษร</t>
  </si>
  <si>
    <t>20/03/2025 10:07</t>
  </si>
  <si>
    <t>EVO36</t>
  </si>
  <si>
    <t>จ***พัชร ข***สง</t>
  </si>
  <si>
    <t>20/03/2025 10:06</t>
  </si>
  <si>
    <t>EVO35</t>
  </si>
  <si>
    <t>น***หทัยชนก พ***ะเวช</t>
  </si>
  <si>
    <t>EVO34</t>
  </si>
  <si>
    <t>อ***ย  ท***คตร</t>
  </si>
  <si>
    <t>20/03/2025 10:01</t>
  </si>
  <si>
    <t>EVO33</t>
  </si>
  <si>
    <t>ป***รรณ บ***</t>
  </si>
  <si>
    <t>20/03/2025 09:59</t>
  </si>
  <si>
    <t>EVO32</t>
  </si>
  <si>
    <t>S***on P***lok</t>
  </si>
  <si>
    <t>20/03/2025 09:48</t>
  </si>
  <si>
    <t>EVO31</t>
  </si>
  <si>
    <t>20/03/2025 09:46</t>
  </si>
  <si>
    <t>EVO30</t>
  </si>
  <si>
    <t>พ***าภา ท***หม่</t>
  </si>
  <si>
    <t>20/03/2025 09:45</t>
  </si>
  <si>
    <t>EVO29</t>
  </si>
  <si>
    <t>20/03/2025 09:44</t>
  </si>
  <si>
    <t>EVO28</t>
  </si>
  <si>
    <t>บุญฤทธิ์</t>
  </si>
  <si>
    <t>205/1 ถนนกำแพงเพชร6 ชุมชนสตีเหล็ก แขวงดอนเมือง เขตดอนเมือง จ.กรุงเทพ 10210</t>
  </si>
  <si>
    <t>0865002868</t>
  </si>
  <si>
    <t>20/03/2025 09:35</t>
  </si>
  <si>
    <t>20/03/2025 09:43</t>
  </si>
  <si>
    <t>EVO27</t>
  </si>
  <si>
    <t>******5, แยก 15, ถนน งามวงศ์วาน, ตำบล บางเขน, อำเภอเมืองนนทบุรี ตำบลบางเขน อำเภอเมืองนนทบุรี จังหวัดนนทบุรี 11000</t>
  </si>
  <si>
    <t>13</t>
  </si>
  <si>
    <t>20/03/2025 09:38</t>
  </si>
  <si>
    <t>20/03/2025 09:37</t>
  </si>
  <si>
    <t>EVO26</t>
  </si>
  <si>
    <t>เ***มวย</t>
  </si>
  <si>
    <t>EVO25</t>
  </si>
  <si>
    <t>EVO23</t>
  </si>
  <si>
    <t>ธ***.จอดนอก.</t>
  </si>
  <si>
    <t>20/03/2025 09:34</t>
  </si>
  <si>
    <t>EVO22</t>
  </si>
  <si>
    <t>ส******ฆ</t>
  </si>
  <si>
    <t>******ยวขวาตรงมาหลังที่ 4 หน้าบ้านมีต้นไทร ตำบลวังก์พง อำเภอปราณบุรี จังหวัดประจวบคีรีขันธ์ 77120</t>
  </si>
  <si>
    <t>77120</t>
  </si>
  <si>
    <t>20/03/2025 09:33</t>
  </si>
  <si>
    <t>EVO21</t>
  </si>
  <si>
    <t>วีรพ​ัน​ธ์​สุข​กิจ​บ​</t>
  </si>
  <si>
    <t>พีแอนด์แอลแมนูแฟตเตอร์ริง75/12หมู่7ตไร่ขิงอสามพรานจนครปฐม 73210</t>
  </si>
  <si>
    <t>0812979749</t>
  </si>
  <si>
    <t>20/03/2025 09:04</t>
  </si>
  <si>
    <t>EVO20</t>
  </si>
  <si>
    <t>อ***ญา ร***รวย</t>
  </si>
  <si>
    <t>20/03/2025 09:32</t>
  </si>
  <si>
    <t>EVO19</t>
  </si>
  <si>
    <t>อ***นา</t>
  </si>
  <si>
    <t>20/03/2025 09:31</t>
  </si>
  <si>
    <t>EVO18</t>
  </si>
  <si>
    <t>ประภากร ภูงามนิล</t>
  </si>
  <si>
    <t>53/1 ม3 บ นาสีนวล
ต นาคู อ นาคู จ กาฬสินธุ์ 46160</t>
  </si>
  <si>
    <t>0897419239</t>
  </si>
  <si>
    <t>EVO17</t>
  </si>
  <si>
    <t xml:space="preserve">อรสา </t>
  </si>
  <si>
    <t>23 ซอยเปรมฤทัย 23 ถ.ติวานนท์ ต.ท่าทรายอ.เมืองจ.นนทบุรี 11000</t>
  </si>
  <si>
    <t>0841277028</t>
  </si>
  <si>
    <t>20/03/2025 09:30</t>
  </si>
  <si>
    <t>EVO16</t>
  </si>
  <si>
    <t>อ***ัฒน์</t>
  </si>
  <si>
    <t>20/03/2025 09:28</t>
  </si>
  <si>
    <t>20/03/2025 09:29</t>
  </si>
  <si>
    <t>EVO15</t>
  </si>
  <si>
    <t>นายวัชระ ท้วมเทียบ</t>
  </si>
  <si>
    <t>ร้านขายต้นไม้ 796ม.2 ต.ในเมือง อ.เมือง จ.หนองคาย 43000</t>
  </si>
  <si>
    <t>43000</t>
  </si>
  <si>
    <t>0986425125</t>
  </si>
  <si>
    <t>EVO13</t>
  </si>
  <si>
    <t>20/03/2025 09:25</t>
  </si>
  <si>
    <t>EVO12</t>
  </si>
  <si>
    <t>20/03/2025 09:21</t>
  </si>
  <si>
    <t>EVO11</t>
  </si>
  <si>
    <t>ท***นีย์ จ***ทมา</t>
  </si>
  <si>
    <t>20/03/2025 09:17</t>
  </si>
  <si>
    <t>EVO10</t>
  </si>
  <si>
    <t>น***ดา อ***ิเดช</t>
  </si>
  <si>
    <t>20/03/2025 09:14</t>
  </si>
  <si>
    <t>EVO8</t>
  </si>
  <si>
    <t>20/03/2025 09:08</t>
  </si>
  <si>
    <t>EVO7</t>
  </si>
  <si>
    <t>20/03/2025 08:49</t>
  </si>
  <si>
    <t>EVO6</t>
  </si>
  <si>
    <t>ฐ***นันท์​ อ***​ศรี​</t>
  </si>
  <si>
    <t>20/03/2025 08:18</t>
  </si>
  <si>
    <t>EVO5</t>
  </si>
  <si>
    <t>ว***รรค์ ช***นทร์</t>
  </si>
  <si>
    <t>20/03/2025 08:12</t>
  </si>
  <si>
    <t>EVO4</t>
  </si>
  <si>
    <t>K***neek</t>
  </si>
  <si>
    <t>20/03/2025 07:26</t>
  </si>
  <si>
    <t>20/03/2025 07:27</t>
  </si>
  <si>
    <t>EVO3</t>
  </si>
  <si>
    <t>ค******)</t>
  </si>
  <si>
    <t>******นปูลู, ตำบลบ้านเชียง, อำเภอหนองหาน ตำบลบ้านเชียง อำเภอหนองหาน จังหวัดอุดรธานี 41320</t>
  </si>
  <si>
    <t>20/03/2025 07:11</t>
  </si>
  <si>
    <t>20/03/2025 07:06</t>
  </si>
  <si>
    <t>EVO2</t>
  </si>
  <si>
    <t>20/03/2025 05:25</t>
  </si>
  <si>
    <t>LEXPU0470327376</t>
  </si>
  <si>
    <t>EVO1</t>
  </si>
  <si>
    <t>น***ัส เ***์รุ่งโรจน์</t>
  </si>
  <si>
    <t>20/03/2025 02:04</t>
  </si>
  <si>
    <t>THT04011MCC171Z</t>
  </si>
  <si>
    <t>EVO0</t>
  </si>
  <si>
    <t>******า, ตำบลวังตะกู, อำเภอเมืองนครปฐม ตำบลวังตะกู อำเภอเมืองนครปฐม จังหวัดนครปฐม 73000</t>
  </si>
  <si>
    <t>20/03/2025 02:23</t>
  </si>
  <si>
    <t>TH258575986132S</t>
  </si>
  <si>
    <t>20/03/2025 01:57</t>
  </si>
  <si>
    <t>EVN99</t>
  </si>
  <si>
    <t>ไกรพจน์ ไขแสงสังข์</t>
  </si>
  <si>
    <t>64/238 เอลิสคอนโดฯ อาคารA ถ.ติวานนท์. ซอย14/2 · ตลาดขวัญ/ Talat Khwan
เมืองนนทบุรี/ Mueang Nonthaburiนนทบุรี/ Nonthaburi
11000</t>
  </si>
  <si>
    <t>660960793793</t>
  </si>
  <si>
    <t>20/03/2025 01:32</t>
  </si>
  <si>
    <t>LEXPU0470336058</t>
  </si>
  <si>
    <t>EVN98</t>
  </si>
  <si>
    <t>ล******ร</t>
  </si>
  <si>
    <t>******้าง ต.หนองสังข์ ตำบลหนองสังข์ อำเภอนาแก จังหวัดนครพนม 48130</t>
  </si>
  <si>
    <t>48130</t>
  </si>
  <si>
    <t>20/03/2025 00:31</t>
  </si>
  <si>
    <t>TH254902474052P</t>
  </si>
  <si>
    <t>EVN97</t>
  </si>
  <si>
    <t>ภัครินทร์  โตล่ำ</t>
  </si>
  <si>
    <t>40 ม.2 [แมวเสริมสวย] ต.ศรีเมืองชุม อ.แม่สาย จ.เชียงราย
แม่สาย/ Mae Saiเชียงราย/ Chiang Rai
57130</t>
  </si>
  <si>
    <t>660824966365</t>
  </si>
  <si>
    <t>LEXPU0470335636</t>
  </si>
  <si>
    <t>EVN96</t>
  </si>
  <si>
    <t>บ***จิด ป***ัสสรชัยกุล</t>
  </si>
  <si>
    <t>20/03/2025 00:06</t>
  </si>
  <si>
    <t>THT01061MCC1U7Z</t>
  </si>
  <si>
    <t>20/03/2025 00:20</t>
  </si>
  <si>
    <t>EVN95</t>
  </si>
  <si>
    <t>20/03/2025 00:05</t>
  </si>
  <si>
    <t>LEXDO0130699929</t>
  </si>
  <si>
    <t>EVS19</t>
  </si>
  <si>
    <t>******ห้อง118A ชั้น1 เลขที่189 หมู่2 ต.บางขุนกอง ตำบลบางขุนกอง อำเภอบางกรวย จังหวัดนนทบุรี 11130</t>
  </si>
  <si>
    <t>21/03/2025 23:34</t>
  </si>
  <si>
    <t>TH2573804617931</t>
  </si>
  <si>
    <t>21/03/2025 23:33</t>
  </si>
  <si>
    <t>EVS18</t>
  </si>
  <si>
    <t>21/03/2025 23:11</t>
  </si>
  <si>
    <t>756122216382</t>
  </si>
  <si>
    <t>21/03/2025 23:12</t>
  </si>
  <si>
    <t>EVS17</t>
  </si>
  <si>
    <t>สุพรทิพย์. มากสาวสดิ์</t>
  </si>
  <si>
    <t>โรงเรียนวัดราษฎร์บำรุง(งามศิริวิทยคาร) เลขที่205 ซอยเพชรเกษม69 แขวฃหลักสอง
บางแค/ Bang Khaeกรุงเทพมหานคร/ Bangkok
10160</t>
  </si>
  <si>
    <t>660815828239</t>
  </si>
  <si>
    <t>21/03/2025 23:05</t>
  </si>
  <si>
    <t>LEXDO0130843779</t>
  </si>
  <si>
    <t>21/03/2025 23:01</t>
  </si>
  <si>
    <t>EVS16</t>
  </si>
  <si>
    <t>น** ม***ัตน์ ศ***นนท์</t>
  </si>
  <si>
    <t>21/03/2025 21:40</t>
  </si>
  <si>
    <t>THT66041MHA471Z</t>
  </si>
  <si>
    <t>EVS15</t>
  </si>
  <si>
    <t>พิรีภรณ์  ปรีชาเลิศมิตร</t>
  </si>
  <si>
    <t>เลขที่ 48 ถ.วัชรีบำรุง · บางนาค/ Bang Nak
เมืองนราธิวาส/ Mueang Narathiwatนราธิวาส/ Narathiwat
96000</t>
  </si>
  <si>
    <t>96000</t>
  </si>
  <si>
    <t>660819572541</t>
  </si>
  <si>
    <t>21/03/2025 21:28</t>
  </si>
  <si>
    <t>TH7701709SNP8A</t>
  </si>
  <si>
    <t>EVS14</t>
  </si>
  <si>
    <t>21/03/2025 21:11</t>
  </si>
  <si>
    <t>756121709372</t>
  </si>
  <si>
    <t>21/03/2025 21:12</t>
  </si>
  <si>
    <t>EVS13</t>
  </si>
  <si>
    <t>******นเศรษฐศิริ, แขวงถนนนครไชยศรี, เขตดุสิต แขวงถนนนครไชยศรี เขตดุสิต จังหวัดกรุงเทพมหานคร 10300</t>
  </si>
  <si>
    <t>21/03/2025 20:26</t>
  </si>
  <si>
    <t>TH0109709NE38B1</t>
  </si>
  <si>
    <t>21/03/2025 20:25</t>
  </si>
  <si>
    <t>EVS12</t>
  </si>
  <si>
    <t>******4, ถนน เพชรเกษม, แขวงหนองค้างพลู, เขตหนองแขม แขวงหนองค้างพลู เขตหนองแขม จังหวัดกรุงเทพมหานคร 10160</t>
  </si>
  <si>
    <t>87</t>
  </si>
  <si>
    <t>21/03/2025 20:41</t>
  </si>
  <si>
    <t>TH256203862402K</t>
  </si>
  <si>
    <t>21/03/2025 20:10</t>
  </si>
  <si>
    <t>EVS11</t>
  </si>
  <si>
    <t>ใม</t>
  </si>
  <si>
    <t>ชุมชนร่มเย็น 28/49999999 ชอย2/17 วกสไน394885949 · คูคต/ Khu Khot
ลำลูกกา/ Lam Luk Kaปทุมธานี/ Pathum Thani
12130</t>
  </si>
  <si>
    <t>660954162532</t>
  </si>
  <si>
    <t>21/03/2025 20:09</t>
  </si>
  <si>
    <t>LEXPU0470830972</t>
  </si>
  <si>
    <t>21/03/2025 20:08</t>
  </si>
  <si>
    <t>EVS10</t>
  </si>
  <si>
    <t>กัลยา บุญยืน</t>
  </si>
  <si>
    <t>51/10ม.10 · ท่าบอน/ Tha Bon
ระโนด/ Ranotสงขลา/ Songkhla
90140</t>
  </si>
  <si>
    <t>90140</t>
  </si>
  <si>
    <t>660626287518</t>
  </si>
  <si>
    <t>21/03/2025 20:01</t>
  </si>
  <si>
    <t>TH7107709S876D</t>
  </si>
  <si>
    <t>EVS9</t>
  </si>
  <si>
    <t>******-นครนายก, ตำบลบึงยี่โถ, อำเภอธัญบุรี ตำบลบึงยี่โถ อำเภอธัญบุรี จังหวัดปทุมธานี 12130</t>
  </si>
  <si>
    <t>22/03/2025 07:32</t>
  </si>
  <si>
    <t>TH259167830357U</t>
  </si>
  <si>
    <t>21/03/2025 20:00</t>
  </si>
  <si>
    <t>EVS8</t>
  </si>
  <si>
    <t>ยำ</t>
  </si>
  <si>
    <t>ชุมชนร่มเย็น 28/4999999999 ชอย2/17 วสดกก39889999 · คูคต/ Khu Khot
ลำลูกกา/ Lam Luk Kaปทุมธานี/ Pathum Thani
12130</t>
  </si>
  <si>
    <t>660950612843</t>
  </si>
  <si>
    <t>21/03/2025 19:52</t>
  </si>
  <si>
    <t>LEXPU0470831704</t>
  </si>
  <si>
    <t>EVS7</t>
  </si>
  <si>
    <t>******วยขวาง แขวงห้วยขวาง ถ.ประชาราษฎร์บำเพ็ญ กทม. 10310 แขวงห้วยขวาง เขตห้วยขวาง จังหวัดกรุงเทพมหานคร 10310</t>
  </si>
  <si>
    <t>21/03/2025 19:51</t>
  </si>
  <si>
    <t>TH0151709MXA7C1</t>
  </si>
  <si>
    <t>EVS6</t>
  </si>
  <si>
    <t>******          (บ้านที่มีต้นกล้วยเยอะๆ) เขตบางคอแหลม แขวงบางโคล่ กทม. 10120 แขวงบางโคล่ เขตบางคอแหลม จังหวัดกรุงเทพมหานคร 10120</t>
  </si>
  <si>
    <t>21/03/2025 19:48</t>
  </si>
  <si>
    <t>TH2535311565268</t>
  </si>
  <si>
    <t>21/03/2025 19:47</t>
  </si>
  <si>
    <t>EVS5</t>
  </si>
  <si>
    <t>******ีโอพาร์ค ม.4&amp;nbsp; ต.มาบยางพร อ.ปลวกแดง จ.ระยอง 21140 ตำบลมาบยางพร อำเภอปลวกแดง จังหวัดระยอง 21140</t>
  </si>
  <si>
    <t>TH250792658563Y</t>
  </si>
  <si>
    <t>EVS4</t>
  </si>
  <si>
    <t>ชำ</t>
  </si>
  <si>
    <t>ชุมชนร่มเย็น 28/4999999999 ชอย2/17 สส่แก399989999 · คูคต/ Khu Khot
ลำลูกกา/ Lam Luk Kaปทุมธานี/ Pathum Thani
12130</t>
  </si>
  <si>
    <t>660824187982</t>
  </si>
  <si>
    <t>21/03/2025 19:44</t>
  </si>
  <si>
    <t>LEXPU0470831931</t>
  </si>
  <si>
    <t>EVS3</t>
  </si>
  <si>
    <t>21/03/2025 19:43</t>
  </si>
  <si>
    <t>LEXPU0549418680</t>
  </si>
  <si>
    <t>EVS2</t>
  </si>
  <si>
    <t>น***ศิขรินทร์  ห***ภูมิ</t>
  </si>
  <si>
    <t>21/03/2025 19:39</t>
  </si>
  <si>
    <t>756170614382</t>
  </si>
  <si>
    <t>21/03/2025 19:30</t>
  </si>
  <si>
    <t>EVS1</t>
  </si>
  <si>
    <t>ภรณ์ทิพย์ สุพิมพ์</t>
  </si>
  <si>
    <t>156 หมู่ที่ 1 บ้านด่านม่วงคำ ตำบลด่านม่วงคำ อำเภอโคกศรีสุพรรณ จังหวัดสกลนคร 47280 · ด่านม่วงคำ/ Dan Muang Kham
โคกศรีสุพรรณ/ Khok Si Suphanสกลนคร/ Sakon Nakhon
47280</t>
  </si>
  <si>
    <t>47280</t>
  </si>
  <si>
    <t>660862221126</t>
  </si>
  <si>
    <t>21/03/2025 19:22</t>
  </si>
  <si>
    <t>TH4415709QFK8C</t>
  </si>
  <si>
    <t>EVS0</t>
  </si>
  <si>
    <t>21/03/2025 19:04</t>
  </si>
  <si>
    <t>THT10131MJNXD8Z</t>
  </si>
  <si>
    <t>EVR99</t>
  </si>
  <si>
    <t>พ*****์</t>
  </si>
  <si>
    <t>******งบางมด เขตจอมทอง จังหวัดกรุงเทพมหานคร 10150</t>
  </si>
  <si>
    <t>21/03/2025 18:44</t>
  </si>
  <si>
    <t>TH259936177263Y</t>
  </si>
  <si>
    <t>21/03/2025 18:11</t>
  </si>
  <si>
    <t>EVR98</t>
  </si>
  <si>
    <t>A******a</t>
  </si>
  <si>
    <t>******ิน) ตำบลบึงทองหลาง อำเภอลำลูกกา จังหวัดปทุมธานี 12150</t>
  </si>
  <si>
    <t>21/03/2025 18:19</t>
  </si>
  <si>
    <t>TH250314417444N</t>
  </si>
  <si>
    <t>21/03/2025 17:49</t>
  </si>
  <si>
    <t>EVR97</t>
  </si>
  <si>
    <t>21/03/2025 17:43</t>
  </si>
  <si>
    <t>756101012391</t>
  </si>
  <si>
    <t>EVR96</t>
  </si>
  <si>
    <t>21/03/2025 17:41</t>
  </si>
  <si>
    <t>756137700371</t>
  </si>
  <si>
    <t>21/03/2025 17:42</t>
  </si>
  <si>
    <t>EVR95</t>
  </si>
  <si>
    <t>******อย3 อดุลยาราม หมู่14 ถนนมิตรภาพ ตำบลในเมือง อำเภอเมืองขอนแก่น จังหวัดขอนแก่น 40000</t>
  </si>
  <si>
    <t>21/03/2025 16:52</t>
  </si>
  <si>
    <t>TH259720380564L</t>
  </si>
  <si>
    <t>EVR94</t>
  </si>
  <si>
    <t>พ***พชร  พ***ุธาร</t>
  </si>
  <si>
    <t>21/03/2025 16:48</t>
  </si>
  <si>
    <t>THT49031MJQ5J6Z</t>
  </si>
  <si>
    <t>EVR93</t>
  </si>
  <si>
    <t>น***าวโสภา ส***ศ</t>
  </si>
  <si>
    <t>21/03/2025 16:44</t>
  </si>
  <si>
    <t>THT61011MJQ576Z</t>
  </si>
  <si>
    <t>EVR92</t>
  </si>
  <si>
    <t>นายภูวดิษฐ์  วิชยอัชฌบูรณ์</t>
  </si>
  <si>
    <t>202/3 ม.6 ร้านรักษ์เกษตรเขาดิน ต.ทุ่งควายกิน · ทุ่งควายกิน/ Thung Khwai Kin
แกลง/ Klaengระยอง/ Rayong
21110</t>
  </si>
  <si>
    <t>660949323209</t>
  </si>
  <si>
    <t>21/03/2025 16:42</t>
  </si>
  <si>
    <t>LEXDO0155732847</t>
  </si>
  <si>
    <t>EVR91</t>
  </si>
  <si>
    <t>อ***ันธ์ ส***ฐาน</t>
  </si>
  <si>
    <t>THT05081MJ4NW6Z</t>
  </si>
  <si>
    <t>21/03/2025 16:41</t>
  </si>
  <si>
    <t>EVR90</t>
  </si>
  <si>
    <t>พ***์ศิราพร  ช***าร</t>
  </si>
  <si>
    <t>21/03/2025 16:40</t>
  </si>
  <si>
    <t>THT41011MJ3844Z</t>
  </si>
  <si>
    <t>EVR89</t>
  </si>
  <si>
    <t>จ***ิมา เ***ทยสงค์</t>
  </si>
  <si>
    <t>THT01471MH8B11Z</t>
  </si>
  <si>
    <t>EVR88</t>
  </si>
  <si>
    <t>ศ*** ท***วิวัฒน์พจนา</t>
  </si>
  <si>
    <t>21/03/2025 16:39</t>
  </si>
  <si>
    <t>THT20051MHB6B7Z</t>
  </si>
  <si>
    <t>EVR85</t>
  </si>
  <si>
    <t>เ***มาศ  พ***ิชิต</t>
  </si>
  <si>
    <t>THT50071MJ1KC4Z</t>
  </si>
  <si>
    <t>EVR82</t>
  </si>
  <si>
    <t>ร***ิกาล  ส***รมทิพย์</t>
  </si>
  <si>
    <t>21/03/2025 16:28</t>
  </si>
  <si>
    <t>THT12101MJ2WM0Z</t>
  </si>
  <si>
    <t>EVR81</t>
  </si>
  <si>
    <t>น** อ***ร ศ***ฉลิม</t>
  </si>
  <si>
    <t>THT05041MH9YS7Z</t>
  </si>
  <si>
    <t>EVR80</t>
  </si>
  <si>
    <t>ส***น  ส***ตต์</t>
  </si>
  <si>
    <t>21/03/2025 16:26</t>
  </si>
  <si>
    <t>THT37011MJNMY4Z</t>
  </si>
  <si>
    <t>EVR79</t>
  </si>
  <si>
    <t>เนตรชนก มุศิริ</t>
  </si>
  <si>
    <t>352  ถ.น้ำคำ ต.ธาตุเชิงชุม อ.เมือง จ.สกลนคร 47000</t>
  </si>
  <si>
    <t>0642250418</t>
  </si>
  <si>
    <t>21/03/2025 16:27</t>
  </si>
  <si>
    <t>JA184521641TH</t>
  </si>
  <si>
    <t>EVR78</t>
  </si>
  <si>
    <t>******่ที่ 5 ต.บางสมัคร ตำบลบางสมัคร อำเภอบางปะกง จังหวัดฉะเชิงเทรา 24180</t>
  </si>
  <si>
    <t>24180</t>
  </si>
  <si>
    <t>TH2404709W2G9D</t>
  </si>
  <si>
    <t>EVR76</t>
  </si>
  <si>
    <t>21/03/2025 16:24</t>
  </si>
  <si>
    <t>THT27131MJ2SR6Z</t>
  </si>
  <si>
    <t>EVR75</t>
  </si>
  <si>
    <t>พ***ติ ต***โร</t>
  </si>
  <si>
    <t>THT33121MJ2D98Z</t>
  </si>
  <si>
    <t>EVR74</t>
  </si>
  <si>
    <t>ป***ีย์ ก***งกระโทก เ***บ้านนิติชั้น L*</t>
  </si>
  <si>
    <t>21/03/2025 16:23</t>
  </si>
  <si>
    <t>THT01021MJQ7A0Z</t>
  </si>
  <si>
    <t>EVR73</t>
  </si>
  <si>
    <t>21/03/2025 16:21</t>
  </si>
  <si>
    <t>THT19051MJ12T0Z</t>
  </si>
  <si>
    <t>EVR68</t>
  </si>
  <si>
    <t>เ***กา ข***ียว</t>
  </si>
  <si>
    <t>21/03/2025 16:18</t>
  </si>
  <si>
    <t>THT02051MH37S7Z</t>
  </si>
  <si>
    <t>EVR66</t>
  </si>
  <si>
    <t>พ** ธ***ร ส***ะโคน</t>
  </si>
  <si>
    <t>핏사눌록주</t>
  </si>
  <si>
    <t>21/03/2025 16:14</t>
  </si>
  <si>
    <t>THT61011MHUZ74Z</t>
  </si>
  <si>
    <t>21/03/2025 16:15</t>
  </si>
  <si>
    <t>EVR65</t>
  </si>
  <si>
    <t>ว***  ต***ันโท</t>
  </si>
  <si>
    <t>THT54011MHADD1Z</t>
  </si>
  <si>
    <t>EVR64</t>
  </si>
  <si>
    <t>โ*** จ***อาจ</t>
  </si>
  <si>
    <t>THT01221MJ2R68Z</t>
  </si>
  <si>
    <t>EVR63</t>
  </si>
  <si>
    <t>ร***ีวรรณ จ***ร์ประเสริฐ</t>
  </si>
  <si>
    <t>THT14091MJ2ER2Z</t>
  </si>
  <si>
    <t>EVR62</t>
  </si>
  <si>
    <t>ส***หม แ***ิ้ม</t>
  </si>
  <si>
    <t>21/03/2025 16:13</t>
  </si>
  <si>
    <t>THT12061MHZ7U0Z</t>
  </si>
  <si>
    <t>EVR61</t>
  </si>
  <si>
    <t>ต***ราจีน</t>
  </si>
  <si>
    <t>THT25051MHAAH7Z</t>
  </si>
  <si>
    <t>EVR60</t>
  </si>
  <si>
    <t>ค***่าบุญศรี บ***่วย</t>
  </si>
  <si>
    <t>21/03/2025 16:09</t>
  </si>
  <si>
    <t>THT01081MJ2YD2Z</t>
  </si>
  <si>
    <t>EVR59</t>
  </si>
  <si>
    <t>ส***สา ส***ง</t>
  </si>
  <si>
    <t>21/03/2025 16:08</t>
  </si>
  <si>
    <t>THT74031MHTDT0Z</t>
  </si>
  <si>
    <t>EVR58</t>
  </si>
  <si>
    <t>น***ิตา ก***ิดจันทร์</t>
  </si>
  <si>
    <t>21/03/2025 16:05</t>
  </si>
  <si>
    <t>ไม่ทานกาเเฟค่ะ</t>
  </si>
  <si>
    <t>THT28041MHAKC3Z</t>
  </si>
  <si>
    <t>EVR57</t>
  </si>
  <si>
    <t>p***hanok L</t>
  </si>
  <si>
    <t>21/03/2025 16:04</t>
  </si>
  <si>
    <t>THT01011MJ2XY2Z</t>
  </si>
  <si>
    <t>EVR56</t>
  </si>
  <si>
    <t>ส***ไพรโคตุราช</t>
  </si>
  <si>
    <t>21/03/2025 16:03</t>
  </si>
  <si>
    <t>THT01081MH93J9Z</t>
  </si>
  <si>
    <t>EVR54</t>
  </si>
  <si>
    <t>ศ***พร แ***ูรพา</t>
  </si>
  <si>
    <t>21/03/2025 16:00</t>
  </si>
  <si>
    <t>THT17031MJ14C0Z</t>
  </si>
  <si>
    <t>EVR53</t>
  </si>
  <si>
    <t>ป***นา น***ุรี</t>
  </si>
  <si>
    <t>เค้กเผือกมะพร้าวอ่อน/มะพร้าวน้ำหอม/เนยนม</t>
  </si>
  <si>
    <t>THT41031MHXNY3Z</t>
  </si>
  <si>
    <t>EVR51</t>
  </si>
  <si>
    <t>น***าวณัฐฐา พ***วงษ์</t>
  </si>
  <si>
    <t>21/03/2025 15:58</t>
  </si>
  <si>
    <t>THT56011MJ26G2Z</t>
  </si>
  <si>
    <t>EVR50</t>
  </si>
  <si>
    <t>ธ***รัตน์ โ***</t>
  </si>
  <si>
    <t>21/03/2025 15:56</t>
  </si>
  <si>
    <t>THT01071MJ4SQ2Z</t>
  </si>
  <si>
    <t>EVR49</t>
  </si>
  <si>
    <t>ส***พร ห***หาญ</t>
  </si>
  <si>
    <t>ไม่รับกาแฟ กับทุเรียนค่ะ</t>
  </si>
  <si>
    <t>THT13081MJ3FR6Z</t>
  </si>
  <si>
    <t>EVR48</t>
  </si>
  <si>
    <t>ส***พย์ พ***์ภักตร</t>
  </si>
  <si>
    <t>THT21011MJ2BP8Z</t>
  </si>
  <si>
    <t>EVR47</t>
  </si>
  <si>
    <t>ร***อรุณ ส***าย</t>
  </si>
  <si>
    <t>THT01071MJ3Z76Z</t>
  </si>
  <si>
    <t>EVR46</t>
  </si>
  <si>
    <t>อ***ญา</t>
  </si>
  <si>
    <t xml:space="preserve">ไม่เอารสฝอยทองค่ะ </t>
  </si>
  <si>
    <t>THT67011MJ2KR0Z</t>
  </si>
  <si>
    <t>EVR45</t>
  </si>
  <si>
    <t>ส***รณ์</t>
  </si>
  <si>
    <t>THT01341MJPJ56Z</t>
  </si>
  <si>
    <t>EVR44</t>
  </si>
  <si>
    <t>ณ***ุฒิ พ***ธสง</t>
  </si>
  <si>
    <t>21/03/2025 15:55</t>
  </si>
  <si>
    <t>THT28051MJ0RE0Z</t>
  </si>
  <si>
    <t>EVR43</t>
  </si>
  <si>
    <t>THT01371MH3K63Z</t>
  </si>
  <si>
    <t>EVR42</t>
  </si>
  <si>
    <t>ส***ทิพย์</t>
  </si>
  <si>
    <t>เทศบาลนครเชียงราย</t>
  </si>
  <si>
    <t>ไม่เอากาแฟกับฟอยทอง</t>
  </si>
  <si>
    <t>THT54011MJ2WQ0Z</t>
  </si>
  <si>
    <t>EVR40</t>
  </si>
  <si>
    <t>จ***นา ร***ะ</t>
  </si>
  <si>
    <t>21/03/2025 15:54</t>
  </si>
  <si>
    <t>ไม่เอาทูเรียน</t>
  </si>
  <si>
    <t>THT62071MHAKN9Z</t>
  </si>
  <si>
    <t>EVR39</t>
  </si>
  <si>
    <t>ส***สา ส***ิปาตี</t>
  </si>
  <si>
    <t>THT10031MH8N67Z</t>
  </si>
  <si>
    <t>EVR38</t>
  </si>
  <si>
    <t>ส***ท..แผ่นมณี</t>
  </si>
  <si>
    <t>THT44101MHXBR5Z</t>
  </si>
  <si>
    <t>EVR37</t>
  </si>
  <si>
    <t>บ***กา ภ***ยเรียบ</t>
  </si>
  <si>
    <t>21/03/2025 15:53</t>
  </si>
  <si>
    <t>THT01031MJPGA2Z</t>
  </si>
  <si>
    <t>EVR36</t>
  </si>
  <si>
    <t>21/03/2025 15:50</t>
  </si>
  <si>
    <t>THT64131MJ29D6Z</t>
  </si>
  <si>
    <t>EVR35</t>
  </si>
  <si>
    <t>น***ชุดาภัค บ***งใจ</t>
  </si>
  <si>
    <t>21/03/2025 15:49</t>
  </si>
  <si>
    <t>เนยนม เผือก แต่ไม่เอามะพร้าวนะคะ</t>
  </si>
  <si>
    <t>THT22031MJNYB4Z</t>
  </si>
  <si>
    <t>EVR34</t>
  </si>
  <si>
    <t>เ***งระวี   ต***รรมพินิจ</t>
  </si>
  <si>
    <t>THT49011MHWXJ7Z</t>
  </si>
  <si>
    <t>EVR33</t>
  </si>
  <si>
    <t>ประพาภรณ์   ศิริเลี้ยง</t>
  </si>
  <si>
    <t>19 ม. 20
ร้านออมตางค์มาร์ท, เสือโก้ก
วาปีปทุม, มหาสารคาม 
 44120</t>
  </si>
  <si>
    <t>44120</t>
  </si>
  <si>
    <t>0910604084</t>
  </si>
  <si>
    <t>21/03/2025 15:40</t>
  </si>
  <si>
    <t>JB195671752TH</t>
  </si>
  <si>
    <t>21/03/2025 15:48</t>
  </si>
  <si>
    <t>EVR32</t>
  </si>
  <si>
    <t>อ***า</t>
  </si>
  <si>
    <t>THT07031MHXJ37Z</t>
  </si>
  <si>
    <t>EVR31</t>
  </si>
  <si>
    <t>ย***ณ ม*** 1** ม** ต***ะสมิง อ***รินชำราบ จ***บลราชธานี34190</t>
  </si>
  <si>
    <t>THT31131MJN5T4Z</t>
  </si>
  <si>
    <t>EVR30</t>
  </si>
  <si>
    <t>เ***ลักษณ์ จ***ทิพยวงศากุล</t>
  </si>
  <si>
    <t>THT02051MH4489Z</t>
  </si>
  <si>
    <t>EVR28</t>
  </si>
  <si>
    <t>ร***รรณ  โ***วณิชกุล</t>
  </si>
  <si>
    <t>THT01411MHWPC3Z</t>
  </si>
  <si>
    <t>EVR27</t>
  </si>
  <si>
    <t>อ***ลักษ์ ช***ม</t>
  </si>
  <si>
    <t>21/03/2025 15:47</t>
  </si>
  <si>
    <t>THT35011MJPPT6Z</t>
  </si>
  <si>
    <t>EVR26</t>
  </si>
  <si>
    <t>ท***ี ถ***่นแก้ว</t>
  </si>
  <si>
    <t>THT51031MHYBD9Z</t>
  </si>
  <si>
    <t>EVR25</t>
  </si>
  <si>
    <t>น***ุวลักษณ์ เ***บสันเทียะ</t>
  </si>
  <si>
    <t>21/03/2025 15:45</t>
  </si>
  <si>
    <t>ไม่รับรสกาแฟ</t>
  </si>
  <si>
    <t>THT27191MJ4KN8Z</t>
  </si>
  <si>
    <t>21/03/2025 15:46</t>
  </si>
  <si>
    <t>EVR24</t>
  </si>
  <si>
    <t>ศ***ระภา พ***ิสาร</t>
  </si>
  <si>
    <t>THT43171MJ46H4Z</t>
  </si>
  <si>
    <t>EVR22</t>
  </si>
  <si>
    <t>ป***กร​ โ***า</t>
  </si>
  <si>
    <t>21/03/2025 15:43</t>
  </si>
  <si>
    <t>THT38011MJNRJ6Z</t>
  </si>
  <si>
    <t>21/03/2025 15:44</t>
  </si>
  <si>
    <t>EVR21</t>
  </si>
  <si>
    <t>ส***ิดา​ จ***ะสอน</t>
  </si>
  <si>
    <t>THT41081MJN1S2Z</t>
  </si>
  <si>
    <t>EVR20</t>
  </si>
  <si>
    <t>ว***ต  ศ***ชลา</t>
  </si>
  <si>
    <t>THT37011MJ1GZ2Z</t>
  </si>
  <si>
    <t>EVR18</t>
  </si>
  <si>
    <t>ช***   อ***พันธ์</t>
  </si>
  <si>
    <t>Phichit</t>
  </si>
  <si>
    <t>21/03/2025 15:42</t>
  </si>
  <si>
    <t>THT62051MHBMC5Z</t>
  </si>
  <si>
    <t>EVR16</t>
  </si>
  <si>
    <t>ป***ิษฐ์ ว***ทอง</t>
  </si>
  <si>
    <t>THT01121MHWUX7Z</t>
  </si>
  <si>
    <t>EVR15</t>
  </si>
  <si>
    <t>ธ*** ช***ระพันธ์</t>
  </si>
  <si>
    <t>21/03/2025 15:39</t>
  </si>
  <si>
    <t>THT31221MHY7X3Z</t>
  </si>
  <si>
    <t>EVR14</t>
  </si>
  <si>
    <t xml:space="preserve">ดา </t>
  </si>
  <si>
    <t>95/9ม2 ต.นาโคก อ.เมือง จ.สมุทรสาคร
 74000</t>
  </si>
  <si>
    <t>0937829242</t>
  </si>
  <si>
    <t>21/03/2025 15:35</t>
  </si>
  <si>
    <t>JB195671749TH</t>
  </si>
  <si>
    <t>EVR13</t>
  </si>
  <si>
    <t>พ***า ป***สริฐศักดิ์</t>
  </si>
  <si>
    <t>THT04051MHB9T9Z</t>
  </si>
  <si>
    <t>21/03/2025 15:38</t>
  </si>
  <si>
    <t>EVR12</t>
  </si>
  <si>
    <t>ศ***ักษณ์</t>
  </si>
  <si>
    <t>21/03/2025 15:37</t>
  </si>
  <si>
    <t>THT27291MJ4FR6Z</t>
  </si>
  <si>
    <t>EVR11</t>
  </si>
  <si>
    <t>ว***ิสา ย***ราช</t>
  </si>
  <si>
    <t>THT45061MJQD04Z</t>
  </si>
  <si>
    <t>EVR10</t>
  </si>
  <si>
    <t>ก***์กมล ห***นขันท์</t>
  </si>
  <si>
    <t>THT51031MJ4E70Z</t>
  </si>
  <si>
    <t>EVR9</t>
  </si>
  <si>
    <t>น***ิยะดา  จ***ร</t>
  </si>
  <si>
    <t>หมายเหตุไม่รับเนยนมกับมะพร้าวค่ะ</t>
  </si>
  <si>
    <t>THT64091MHWQM5Z</t>
  </si>
  <si>
    <t>EVR8</t>
  </si>
  <si>
    <t>ว***  ส***์ววค์</t>
  </si>
  <si>
    <t>21/03/2025 15:36</t>
  </si>
  <si>
    <t>THT74011MJQDZ8Z</t>
  </si>
  <si>
    <t>EVR7</t>
  </si>
  <si>
    <t>น***าวจารุพร ส***กสัน</t>
  </si>
  <si>
    <t>THT16011MHB8M7Z</t>
  </si>
  <si>
    <t>EVR6</t>
  </si>
  <si>
    <t>ว***ชร์  เ***ภูมิเกียรติ</t>
  </si>
  <si>
    <t>THT01121MJPMT8Z</t>
  </si>
  <si>
    <t>EVR5</t>
  </si>
  <si>
    <t>ก***์วรา  บ***ลิ</t>
  </si>
  <si>
    <t>21/03/2025 15:34</t>
  </si>
  <si>
    <t>ไม่เอากาแฟ</t>
  </si>
  <si>
    <t>THT02031MJ2UU2Z</t>
  </si>
  <si>
    <t>EVR4</t>
  </si>
  <si>
    <t>S***ena</t>
  </si>
  <si>
    <t>Chiang Mai</t>
  </si>
  <si>
    <t>21/03/2025 15:33</t>
  </si>
  <si>
    <t>THT47011MJ4HY6Z</t>
  </si>
  <si>
    <t>EVR3</t>
  </si>
  <si>
    <t>ป***วีร์  จ***งาม</t>
  </si>
  <si>
    <t>THT04021MHB807Z</t>
  </si>
  <si>
    <t>EVR1</t>
  </si>
  <si>
    <t>j* L**</t>
  </si>
  <si>
    <t>21/03/2025 15:32</t>
  </si>
  <si>
    <t>THT01211MJNP84Z</t>
  </si>
  <si>
    <t>EVR0</t>
  </si>
  <si>
    <t>ฟ***ส ภ***กรเพชร</t>
  </si>
  <si>
    <t>THT43071MJ0M38Z</t>
  </si>
  <si>
    <t>EVQ99</t>
  </si>
  <si>
    <t>𝙼***</t>
  </si>
  <si>
    <t>THT33011MJPFX2Z</t>
  </si>
  <si>
    <t>EVQ98</t>
  </si>
  <si>
    <t>ข**</t>
  </si>
  <si>
    <t>21/03/2025 15:31</t>
  </si>
  <si>
    <t>THT01281MH8DG9Z</t>
  </si>
  <si>
    <t>EVQ97</t>
  </si>
  <si>
    <t>น***รัขดาภรณ์  ศ***มรส</t>
  </si>
  <si>
    <t>THT41011MHTJ56Z</t>
  </si>
  <si>
    <t>EVQ96</t>
  </si>
  <si>
    <t>ส***รณี  ศ***ดช</t>
  </si>
  <si>
    <t>เทศบาลเมืองมุกดาหาร</t>
  </si>
  <si>
    <t>THT46031MHTN08Z</t>
  </si>
  <si>
    <t>EVQ95</t>
  </si>
  <si>
    <t>ธ***า   ส***ินิยม</t>
  </si>
  <si>
    <t>21/03/2025 15:30</t>
  </si>
  <si>
    <t>THT03041MH1X55Z</t>
  </si>
  <si>
    <t>EVQ94</t>
  </si>
  <si>
    <t>ส***นท์ น***พลกรัง</t>
  </si>
  <si>
    <t>จังหวัดนครราชสีมา</t>
  </si>
  <si>
    <t>21/03/2025 15:28</t>
  </si>
  <si>
    <t>THT27201MJP8Y4Z</t>
  </si>
  <si>
    <t>EVQ93</t>
  </si>
  <si>
    <t>N***on N** T</t>
  </si>
  <si>
    <t>21/03/2025 15:27</t>
  </si>
  <si>
    <t>THT01201MJPMK0Z</t>
  </si>
  <si>
    <t>EVQ92</t>
  </si>
  <si>
    <t>21/03/2025 15:26</t>
  </si>
  <si>
    <t>THT27011MH2AY9Z</t>
  </si>
  <si>
    <t>EVQ91</t>
  </si>
  <si>
    <t>จ**</t>
  </si>
  <si>
    <t>THT01111MHXKJ7Z</t>
  </si>
  <si>
    <t>EVQ90</t>
  </si>
  <si>
    <t>ส***ต ส***ถื่อน</t>
  </si>
  <si>
    <t>THT56071MJNV58Z</t>
  </si>
  <si>
    <t>EVQ89</t>
  </si>
  <si>
    <t>ุ***มาพร ส***ประเสริฐ</t>
  </si>
  <si>
    <t>THT02031MJNTR0Z</t>
  </si>
  <si>
    <t>EVQ88</t>
  </si>
  <si>
    <t>พ***าภรณ์ พ***ารักษ์</t>
  </si>
  <si>
    <t>21/03/2025 15:25</t>
  </si>
  <si>
    <t>กาแฟ 1 ฝอย 1 ใบเตย 2 เนย 2</t>
  </si>
  <si>
    <t>THT14081MHWSQ5Z</t>
  </si>
  <si>
    <t>EVQ87</t>
  </si>
  <si>
    <t>ป***ญา ส***าศวัต</t>
  </si>
  <si>
    <t>THT44011MHYW85Z</t>
  </si>
  <si>
    <t>EVQ86</t>
  </si>
  <si>
    <t>จ***ภัทร</t>
  </si>
  <si>
    <t>THT16021MHYYJ5Z</t>
  </si>
  <si>
    <t>EVQ85</t>
  </si>
  <si>
    <t>ธ***รัตน์ ก***เกต</t>
  </si>
  <si>
    <t>THT58011MHYTB3Z</t>
  </si>
  <si>
    <t>EVQ84</t>
  </si>
  <si>
    <t>ส***ราภรณ์ ก***งษ์</t>
  </si>
  <si>
    <t>21/03/2025 15:24</t>
  </si>
  <si>
    <t>THT25041MJ1594Z</t>
  </si>
  <si>
    <t>EVQ82</t>
  </si>
  <si>
    <t>เ***รัตน์</t>
  </si>
  <si>
    <t>21/03/2025 15:22</t>
  </si>
  <si>
    <t>THT02041MHYSV7Z</t>
  </si>
  <si>
    <t>EVQ81</t>
  </si>
  <si>
    <t>น***นงค์ บ***าง</t>
  </si>
  <si>
    <t>THT44111MHXYA1Z</t>
  </si>
  <si>
    <t>EVQ80</t>
  </si>
  <si>
    <t>ย***น พ***นโชติ</t>
  </si>
  <si>
    <t>21/03/2025 15:20</t>
  </si>
  <si>
    <t>THT02041MHAKV7Z</t>
  </si>
  <si>
    <t>EVQ78</t>
  </si>
  <si>
    <t>อ***ลี พ***รัพย์</t>
  </si>
  <si>
    <t>THT11031MJQ334Z</t>
  </si>
  <si>
    <t>EVQ77</t>
  </si>
  <si>
    <t>ธ***รัตน์ บ***ุล</t>
  </si>
  <si>
    <t>21/03/2025 15:19</t>
  </si>
  <si>
    <t>THT25061MJ3RQ4Z</t>
  </si>
  <si>
    <t>EVQ76</t>
  </si>
  <si>
    <t>ไ***ลย์ส่องจรัส</t>
  </si>
  <si>
    <t>THT39091MHYRG5Z</t>
  </si>
  <si>
    <t>EVQ74</t>
  </si>
  <si>
    <t>ส***ญญา ม***ระโทก</t>
  </si>
  <si>
    <t>21/03/2025 15:16</t>
  </si>
  <si>
    <t>THT28051MJ25V2Z</t>
  </si>
  <si>
    <t>EVQ73</t>
  </si>
  <si>
    <t>M**</t>
  </si>
  <si>
    <t>THT01371MHYVV7Z</t>
  </si>
  <si>
    <t>EVQ71</t>
  </si>
  <si>
    <t>พ*** ส***นผ่อง</t>
  </si>
  <si>
    <t>THT07081MHARE3Z</t>
  </si>
  <si>
    <t>21/03/2025 15:15</t>
  </si>
  <si>
    <t>EVQ70</t>
  </si>
  <si>
    <t>ว***ญา ช***ชื่น</t>
  </si>
  <si>
    <t>21/03/2025 15:14</t>
  </si>
  <si>
    <t>THT12061MJPZG2Z</t>
  </si>
  <si>
    <t>EVQ69</t>
  </si>
  <si>
    <t>ส***ดา บ***อด</t>
  </si>
  <si>
    <t>21/03/2025 15:11</t>
  </si>
  <si>
    <t>THT02031MHYQS1Z</t>
  </si>
  <si>
    <t>21/03/2025 15:10</t>
  </si>
  <si>
    <t>EVQ68</t>
  </si>
  <si>
    <t>เ***ฟราย</t>
  </si>
  <si>
    <t>21/03/2025 15:09</t>
  </si>
  <si>
    <t>THT67011MJQ662Z</t>
  </si>
  <si>
    <t>EVQ66</t>
  </si>
  <si>
    <t>ร***านันท์ ส***ิชัยวงค์</t>
  </si>
  <si>
    <t>21/03/2025 15:06</t>
  </si>
  <si>
    <t>THT48021MJ48Q2Z</t>
  </si>
  <si>
    <t>EVQ65</t>
  </si>
  <si>
    <t>ร***เฮงเฮง  2* บ***..เหล่านาดี</t>
  </si>
  <si>
    <t>21/03/2025 15:05</t>
  </si>
  <si>
    <t>THT37011MJ2B90Z</t>
  </si>
  <si>
    <t>EVQ63</t>
  </si>
  <si>
    <t>ช***ชิดา ป***ก้ว</t>
  </si>
  <si>
    <t>21/03/2025 15:03</t>
  </si>
  <si>
    <t>THT05061MJ2CD0Z</t>
  </si>
  <si>
    <t>EVQ62</t>
  </si>
  <si>
    <t>พ***์สิริ  เ***ศักดิ์</t>
  </si>
  <si>
    <t>THT18041MHYRN1Z</t>
  </si>
  <si>
    <t>21/03/2025 15:02</t>
  </si>
  <si>
    <t>EVQ61</t>
  </si>
  <si>
    <t>นาย สนอง ทั่งทอง</t>
  </si>
  <si>
    <t>ที่อยู่ 71/38 ม8 ร.ร.สอนขับรถ kw สาขา จันทบุรี ตำบลบางกะจะ อำเภอเมืองจันทบุรี จังหวัดจันทบุรี 22000
เมืองจันทบุรี/ Mueang Chanthaburiจันทบุรี/ Chanthaburi
22000</t>
  </si>
  <si>
    <t>660988536539</t>
  </si>
  <si>
    <t>21/03/2025 15:00</t>
  </si>
  <si>
    <t>LEXDO0130843070</t>
  </si>
  <si>
    <t>EVQ60</t>
  </si>
  <si>
    <t>ศ***วรรณ เ***ญผล</t>
  </si>
  <si>
    <t>21/03/2025 14:59</t>
  </si>
  <si>
    <t>THT01491MJ3GM8Z</t>
  </si>
  <si>
    <t>21/03/2025 14:58</t>
  </si>
  <si>
    <t>EVQ59</t>
  </si>
  <si>
    <t xml:space="preserve">น*** ด***มล </t>
  </si>
  <si>
    <t>THT64011MJPYE6Z</t>
  </si>
  <si>
    <t>21/03/2025 14:57</t>
  </si>
  <si>
    <t>EVQ58</t>
  </si>
  <si>
    <t>THT01321MJ2S46Z</t>
  </si>
  <si>
    <t>EVQ56</t>
  </si>
  <si>
    <t>21/03/2025 14:49</t>
  </si>
  <si>
    <t>THT27071MJ31J0Z</t>
  </si>
  <si>
    <t>EVQ55</t>
  </si>
  <si>
    <t>ว***ยา</t>
  </si>
  <si>
    <t>21/03/2025 14:45</t>
  </si>
  <si>
    <t>THT01171MJQVH0Z</t>
  </si>
  <si>
    <t>EVQ54</t>
  </si>
  <si>
    <t>ว***ุดา ส***่อ</t>
  </si>
  <si>
    <t>THT03041MHC619Z</t>
  </si>
  <si>
    <t>EVQ52</t>
  </si>
  <si>
    <t>น***ิพย์ อ***ามาตร</t>
  </si>
  <si>
    <t>21/03/2025 14:43</t>
  </si>
  <si>
    <t>THT01401MHZGN7Z</t>
  </si>
  <si>
    <t>21/03/2025 14:44</t>
  </si>
  <si>
    <t>EVQ51</t>
  </si>
  <si>
    <t>อ***  อ***รณ์</t>
  </si>
  <si>
    <t>THT57011MHZGC5Z</t>
  </si>
  <si>
    <t>EVQ50</t>
  </si>
  <si>
    <t>ค***าทิตย์</t>
  </si>
  <si>
    <t>THT15011MHBE17Z</t>
  </si>
  <si>
    <t>EVQ49</t>
  </si>
  <si>
    <t>น***วีณต์วิชา พ***ช</t>
  </si>
  <si>
    <t>21/03/2025 14:42</t>
  </si>
  <si>
    <t>THT60091MJ29F0Z</t>
  </si>
  <si>
    <t>EVQ48</t>
  </si>
  <si>
    <t>ม***วัลย์  อ***ร์
683หมู่4ต.แพรกษา อ***ือง
จ.สมุทรปราการ
10280
T</t>
  </si>
  <si>
    <t>THT02011MJQFU2Z</t>
  </si>
  <si>
    <t>EVQ46</t>
  </si>
  <si>
    <t>จ***า</t>
  </si>
  <si>
    <t>21/03/2025 14:41</t>
  </si>
  <si>
    <t>THT18011MHCJ03Z</t>
  </si>
  <si>
    <t>EVQ45</t>
  </si>
  <si>
    <t>ณ***ทัย ป***มสุด</t>
  </si>
  <si>
    <t>21/03/2025 14:40</t>
  </si>
  <si>
    <t>THT37171MJQF50Z</t>
  </si>
  <si>
    <t>EVQ44</t>
  </si>
  <si>
    <t>บ** บ**</t>
  </si>
  <si>
    <t>THT06011MHZDY7Z</t>
  </si>
  <si>
    <t>EVQ43</t>
  </si>
  <si>
    <t>S***TTRA S***SORN</t>
  </si>
  <si>
    <t>THT01341MJ3BG2Z</t>
  </si>
  <si>
    <t>21/03/2025 14:39</t>
  </si>
  <si>
    <t>EVQ41</t>
  </si>
  <si>
    <t>โ***อปเอราวัณ</t>
  </si>
  <si>
    <t>21/03/2025 14:37</t>
  </si>
  <si>
    <t>THT13101MHBJ05Z</t>
  </si>
  <si>
    <t>EVQ40</t>
  </si>
  <si>
    <t>พ***์ชนก ใ***ง</t>
  </si>
  <si>
    <t>21/03/2025 14:36</t>
  </si>
  <si>
    <t>THT14031MH9T05Z</t>
  </si>
  <si>
    <t>EVQ39</t>
  </si>
  <si>
    <t>u***4459191140187</t>
  </si>
  <si>
    <t>21/03/2025 14:34</t>
  </si>
  <si>
    <t>THT01181MHZHE5Z</t>
  </si>
  <si>
    <t>21/03/2025 14:35</t>
  </si>
  <si>
    <t>EVQ36</t>
  </si>
  <si>
    <t>ร***า ส***เอื่ยม</t>
  </si>
  <si>
    <t>21/03/2025 14:32</t>
  </si>
  <si>
    <t>THT07101MJ2124Z</t>
  </si>
  <si>
    <t>EVQ35</t>
  </si>
  <si>
    <t>ส***พ ญ***ภาส</t>
  </si>
  <si>
    <t>21/03/2025 14:31</t>
  </si>
  <si>
    <t>THT21071MHB575Z</t>
  </si>
  <si>
    <t>EVQ34</t>
  </si>
  <si>
    <t>ส***่</t>
  </si>
  <si>
    <t>THT14011MJQKJ6Z</t>
  </si>
  <si>
    <t>EVQ33</t>
  </si>
  <si>
    <t>อ*** เ***โท</t>
  </si>
  <si>
    <t>จังหวัดเชียงใหม่</t>
  </si>
  <si>
    <t>THT47151MJQJ84Z</t>
  </si>
  <si>
    <t>EVQ32</t>
  </si>
  <si>
    <t>ก***า บ***ะเพ็ชร</t>
  </si>
  <si>
    <t>21/03/2025 14:30</t>
  </si>
  <si>
    <t>THT71161MHZ5H7Z</t>
  </si>
  <si>
    <t>EVQ30</t>
  </si>
  <si>
    <t>ธ***รณ ศ***ิโรจน์</t>
  </si>
  <si>
    <t>THT27011MHASC1Z</t>
  </si>
  <si>
    <t>EVQ29</t>
  </si>
  <si>
    <t>ค***ต็ม</t>
  </si>
  <si>
    <t>THT01031MJ4C92Z</t>
  </si>
  <si>
    <t>EVQ27</t>
  </si>
  <si>
    <t>น***ย เ***อโพธิ์หัก</t>
  </si>
  <si>
    <t>21/03/2025 14:26</t>
  </si>
  <si>
    <t>THT39011MMZ450Z</t>
  </si>
  <si>
    <t>EVQ26</t>
  </si>
  <si>
    <t>พ***มณี ศ***วีกาศ</t>
  </si>
  <si>
    <t>21/03/2025 14:25</t>
  </si>
  <si>
    <t>THT43051MM7UG3Z</t>
  </si>
  <si>
    <t>EVQ25</t>
  </si>
  <si>
    <t>น***วรรณ</t>
  </si>
  <si>
    <t>THT02031MMZ5R8Z</t>
  </si>
  <si>
    <t>EVQ24</t>
  </si>
  <si>
    <t>น***า เ***รทำดี</t>
  </si>
  <si>
    <t>THT10111MH9GW9Z</t>
  </si>
  <si>
    <t>EVQ23</t>
  </si>
  <si>
    <t>ธ***ัฒน์ ป***าทะกัง</t>
  </si>
  <si>
    <t>THT02011MJPNQ4Z</t>
  </si>
  <si>
    <t>EVQ22</t>
  </si>
  <si>
    <t>เ** ธ***ต</t>
  </si>
  <si>
    <t>21/03/2025 14:24</t>
  </si>
  <si>
    <t>THT61071MMZ1Q0Z</t>
  </si>
  <si>
    <t>EVQ21</t>
  </si>
  <si>
    <t>อ***ีย์ ผ***คูณ</t>
  </si>
  <si>
    <t>THT07011MMZ380Z</t>
  </si>
  <si>
    <t>EVQ20</t>
  </si>
  <si>
    <t>พ***นิภา อ***ักษ์ชนะชัย</t>
  </si>
  <si>
    <t>21/03/2025 14:23</t>
  </si>
  <si>
    <t>THT50081MMZ562Z</t>
  </si>
  <si>
    <t>EVQ19</t>
  </si>
  <si>
    <t>อ***ณา  ส***ธสุโชติ</t>
  </si>
  <si>
    <t>THT01391MHAUZ7Z</t>
  </si>
  <si>
    <t>EVQ18</t>
  </si>
  <si>
    <t>เ***ม  ท***คตร</t>
  </si>
  <si>
    <t>THT58021MJ3AD0Z</t>
  </si>
  <si>
    <t>EVQ16</t>
  </si>
  <si>
    <t>ไ***รย์ ศ***อนดี</t>
  </si>
  <si>
    <t>21/03/2025 14:22</t>
  </si>
  <si>
    <t>THT38191MHB0J9Z</t>
  </si>
  <si>
    <t>EVQ15</t>
  </si>
  <si>
    <t>ส***  พ***ินทร์</t>
  </si>
  <si>
    <t>THT60061MHAU43Z</t>
  </si>
  <si>
    <t>EVQ14</t>
  </si>
  <si>
    <t>น***วาน</t>
  </si>
  <si>
    <t>21/03/2025 14:20</t>
  </si>
  <si>
    <t>THT01221MJ2CJ8Z</t>
  </si>
  <si>
    <t>EVQ13</t>
  </si>
  <si>
    <t>พ***ตตรา ม***อน</t>
  </si>
  <si>
    <t>21/03/2025 14:15</t>
  </si>
  <si>
    <t>THT27251MJ1848Z</t>
  </si>
  <si>
    <t>21/03/2025 14:17</t>
  </si>
  <si>
    <t>EVQ12</t>
  </si>
  <si>
    <t>จ***พัชร ค***่น</t>
  </si>
  <si>
    <t>21/03/2025 14:21</t>
  </si>
  <si>
    <t>THT13081MJ1HH6Z</t>
  </si>
  <si>
    <t>21/03/2025 14:16</t>
  </si>
  <si>
    <t>EVQ11</t>
  </si>
  <si>
    <t>ด***ณี   ม***สวัสดิ์</t>
  </si>
  <si>
    <t>21/03/2025 14:11</t>
  </si>
  <si>
    <t>THT20011MHZ9B5Z</t>
  </si>
  <si>
    <t>EVQ9</t>
  </si>
  <si>
    <t>น***าวณัฐพร ศ***รินทร์</t>
  </si>
  <si>
    <t>21/03/2025 14:10</t>
  </si>
  <si>
    <t>THT63081MJ45C4Z</t>
  </si>
  <si>
    <t>21/03/2025 14:14</t>
  </si>
  <si>
    <t>EVQ8</t>
  </si>
  <si>
    <t>21/03/2025 14:09</t>
  </si>
  <si>
    <t>THT63081MJ3N76Z</t>
  </si>
  <si>
    <t>EVQ7</t>
  </si>
  <si>
    <t>ธ*** ป***าศุภโชติ</t>
  </si>
  <si>
    <t>21/03/2025 14:07</t>
  </si>
  <si>
    <t>THT63011MHZ1N1Z</t>
  </si>
  <si>
    <t>21/03/2025 14:13</t>
  </si>
  <si>
    <t>EVQ6</t>
  </si>
  <si>
    <t>น***พัชรี เ***อี่ยม</t>
  </si>
  <si>
    <t>21/03/2025 14:05</t>
  </si>
  <si>
    <t>THT09071MJQBK0Z</t>
  </si>
  <si>
    <t>EVQ4</t>
  </si>
  <si>
    <t>21/03/2025 14:03</t>
  </si>
  <si>
    <t>THT63081MJ4232Z</t>
  </si>
  <si>
    <t>21/03/2025 14:04</t>
  </si>
  <si>
    <t>EVQ2</t>
  </si>
  <si>
    <t>F* V*</t>
  </si>
  <si>
    <t>THT07041MJ32Y4Z</t>
  </si>
  <si>
    <t>EVQ1</t>
  </si>
  <si>
    <t>u***81285877819451</t>
  </si>
  <si>
    <t>THT01251MJ34B8Z</t>
  </si>
  <si>
    <t>EVQ0</t>
  </si>
  <si>
    <t>น***ขมิ้นชัน</t>
  </si>
  <si>
    <t>21/03/2025 14:01</t>
  </si>
  <si>
    <t>THT48071MHBPG7Z</t>
  </si>
  <si>
    <t>EVP99</t>
  </si>
  <si>
    <t>ช***า</t>
  </si>
  <si>
    <t>THT10091MJ44D8Z</t>
  </si>
  <si>
    <t>EVP98</t>
  </si>
  <si>
    <t>ก***า ส***กุลพาน</t>
  </si>
  <si>
    <t>เทศบาลนครลำปาง</t>
  </si>
  <si>
    <t>21/03/2025 14:02</t>
  </si>
  <si>
    <t>THT49051MJ40Y8Z</t>
  </si>
  <si>
    <t>21/03/2025 14:00</t>
  </si>
  <si>
    <t>EVP96</t>
  </si>
  <si>
    <t>ว**</t>
  </si>
  <si>
    <t>21/03/2025 13:59</t>
  </si>
  <si>
    <t>THT20041MM7S35Z</t>
  </si>
  <si>
    <t>EVP95</t>
  </si>
  <si>
    <t>ณ***ิดา ธ***ดา</t>
  </si>
  <si>
    <t>THT16011MHAXE9Z</t>
  </si>
  <si>
    <t>EVP94</t>
  </si>
  <si>
    <t>เ***ิรา ก***์ดา</t>
  </si>
  <si>
    <t>นราธิวาส</t>
  </si>
  <si>
    <t>THT77071MHBS19Z</t>
  </si>
  <si>
    <t>EVP93</t>
  </si>
  <si>
    <t>อ***นา บ***ีย</t>
  </si>
  <si>
    <t>THT01161MJ3590Z</t>
  </si>
  <si>
    <t>EVP92</t>
  </si>
  <si>
    <t>ส***วรรณ ใ***ลี้ยง</t>
  </si>
  <si>
    <t>21/03/2025 13:58</t>
  </si>
  <si>
    <t>THT71111MH3BT1Z</t>
  </si>
  <si>
    <t>EVP91</t>
  </si>
  <si>
    <t>น***พงศ์ อ***า</t>
  </si>
  <si>
    <t>THT40091MHAZ33Z</t>
  </si>
  <si>
    <t>EVP89</t>
  </si>
  <si>
    <t>ช******้</t>
  </si>
  <si>
    <t>******ะปาง, อำเภอทุ่งสง ตำบลกะปาง อำเภอทุ่งสง จังหวัดนครศรีธรรมราช 80310</t>
  </si>
  <si>
    <t>80310</t>
  </si>
  <si>
    <t>21/03/2025 14:27</t>
  </si>
  <si>
    <t>TH252553593130F</t>
  </si>
  <si>
    <t>21/03/2025 13:57</t>
  </si>
  <si>
    <t>EVP88</t>
  </si>
  <si>
    <t>พ***์สิริ</t>
  </si>
  <si>
    <t>THT20071MJQDN4Z</t>
  </si>
  <si>
    <t>EVP85</t>
  </si>
  <si>
    <t>21/03/2025 13:55</t>
  </si>
  <si>
    <t>ฝอย 2 กล้วย 1</t>
  </si>
  <si>
    <t>THT64091MHADU5Z</t>
  </si>
  <si>
    <t>21/03/2025 13:56</t>
  </si>
  <si>
    <t>EVP84</t>
  </si>
  <si>
    <t>THT62081MJQCP2Z</t>
  </si>
  <si>
    <t>EVP83</t>
  </si>
  <si>
    <t>ช***ชา โ***ก้ว</t>
  </si>
  <si>
    <t>THT27091MJQ7T0Z</t>
  </si>
  <si>
    <t>EVP82</t>
  </si>
  <si>
    <t>ท***กา ม***</t>
  </si>
  <si>
    <t>21/03/2025 13:53</t>
  </si>
  <si>
    <t>THT47131MHBBZ5Z</t>
  </si>
  <si>
    <t>EVP81</t>
  </si>
  <si>
    <t>ก***ุก ล**</t>
  </si>
  <si>
    <t>THT21031MJ2B24Z</t>
  </si>
  <si>
    <t>EVP77</t>
  </si>
  <si>
    <t>ธ***าญจน์  ป***งค์</t>
  </si>
  <si>
    <t>21/03/2025 13:49</t>
  </si>
  <si>
    <t>THT47211MHYXD5Z</t>
  </si>
  <si>
    <t>21/03/2025 13:50</t>
  </si>
  <si>
    <t>EVP75</t>
  </si>
  <si>
    <t>ส***รัตน์  ว***ฒน์</t>
  </si>
  <si>
    <t>THT64091MJQ8M6Z</t>
  </si>
  <si>
    <t>EVP74</t>
  </si>
  <si>
    <t>แม่ ลำเทียน ทาก้อน</t>
  </si>
  <si>
    <t>276 หมู่ 15 บ้านนาอุดม ต.พังเคน · นาตาล/ Na Tan
นาตาล/ Na Tanอุบลราชธานี/ Ubon Ratchathani
34170</t>
  </si>
  <si>
    <t>660933617705</t>
  </si>
  <si>
    <t>21/03/2025 13:25</t>
  </si>
  <si>
    <t>TH3122709T9C6D</t>
  </si>
  <si>
    <t>EVP73</t>
  </si>
  <si>
    <t>ชิดชม สวัสดิ์พงศ์ธาดา</t>
  </si>
  <si>
    <t>150/1 ถนนเปรมใจราษฏร์ ตำบล แสนสุข
เมืองชลบุรี/ Mueang Chon Buriชลบุรี/ Chonburi
20130</t>
  </si>
  <si>
    <t>20130</t>
  </si>
  <si>
    <t>660828183512</t>
  </si>
  <si>
    <t>21/03/2025 13:17</t>
  </si>
  <si>
    <t>LEXPU0470835723</t>
  </si>
  <si>
    <t>EVP72</t>
  </si>
  <si>
    <t>21/03/2025 13:05</t>
  </si>
  <si>
    <t>THT01231MJ0U46Z</t>
  </si>
  <si>
    <t>EVP71</t>
  </si>
  <si>
    <t>21/03/2025 13:02</t>
  </si>
  <si>
    <t>756144508372</t>
  </si>
  <si>
    <t>21/03/2025 13:03</t>
  </si>
  <si>
    <t>EVP69</t>
  </si>
  <si>
    <t>******กุดยางสามัคคี ตำบลกาฬสินธุ์ อำเภอเมืองกาฬสินธุ์ จังหวัดกาฬสินธุ์ 46000</t>
  </si>
  <si>
    <t>21/03/2025 12:56</t>
  </si>
  <si>
    <t>TH252728746604F</t>
  </si>
  <si>
    <t>21/03/2025 12:53</t>
  </si>
  <si>
    <t>EVP68</t>
  </si>
  <si>
    <t>21/03/2025 12:49</t>
  </si>
  <si>
    <t>TH0101709QW19C</t>
  </si>
  <si>
    <t>EVP66</t>
  </si>
  <si>
    <t>รุ่งทิพย์ นางาม</t>
  </si>
  <si>
    <t>37/12 ตำบล ลำตาเสา
วังน้อย/ Wang Noiพระนครศรีอยุธยา/ Phra Nakhon Si Ayutthaya
13170</t>
  </si>
  <si>
    <t>660822235650</t>
  </si>
  <si>
    <t>21/03/2025 12:31</t>
  </si>
  <si>
    <t>LEXPU0470836550</t>
  </si>
  <si>
    <t>EVP65</t>
  </si>
  <si>
    <t>เ*ส</t>
  </si>
  <si>
    <t>******, อำเภอปราณบุรี   ร้านค้าข้างกองทุนหมู่บ้าน ตำบลปากน้ำปราณ อำเภอปราณบุรี จังหวัดประจวบคีรีขันธ์ 77220</t>
  </si>
  <si>
    <t>77220</t>
  </si>
  <si>
    <t>21/03/2025 12:17</t>
  </si>
  <si>
    <t>TH2507057704742</t>
  </si>
  <si>
    <t>21/03/2025 11:47</t>
  </si>
  <si>
    <t>EVP63</t>
  </si>
  <si>
    <t>สุนทรี</t>
  </si>
  <si>
    <t>319 ร้านผึ้งน้อย ชั้น 1 ห้างเซ็นทรัลลำปาง ต. สวนดอก อ. เมือง จ.ลำปาง 52100 054811880</t>
  </si>
  <si>
    <t>52100</t>
  </si>
  <si>
    <t>0902323381</t>
  </si>
  <si>
    <t>21/03/2025 11:04</t>
  </si>
  <si>
    <t>JB195671735TH</t>
  </si>
  <si>
    <t>21/03/2025 11:14</t>
  </si>
  <si>
    <t>EVP62</t>
  </si>
  <si>
    <t>พ******ม</t>
  </si>
  <si>
    <t>******้วยแร้ง, อำเภอเมืองตราด ตำบลห้วยแร้ง อำเภอเมืองตราด จังหวัดตราด 23000</t>
  </si>
  <si>
    <t>23000</t>
  </si>
  <si>
    <t>21/03/2025 10:52</t>
  </si>
  <si>
    <t>TH2592995943355</t>
  </si>
  <si>
    <t>EVP61</t>
  </si>
  <si>
    <t>21/03/2025 10:14</t>
  </si>
  <si>
    <t>THT15031MJ2FF8Z</t>
  </si>
  <si>
    <t>EVP60</t>
  </si>
  <si>
    <t>แม่น้องพอใจ อย่างไง</t>
  </si>
  <si>
    <t>62/1 ม.5 ต.ดอนหญ้านาง อ.ภาชี จ.อยุธยา 13140</t>
  </si>
  <si>
    <t>21/03/2025 10:11</t>
  </si>
  <si>
    <t>JA184519753TH</t>
  </si>
  <si>
    <t>21/03/2025 10:10</t>
  </si>
  <si>
    <t>EVP59</t>
  </si>
  <si>
    <t>****** จ.ประจวบฯ 77130 ตำบลห้วยยาง อำเภอทับสะแก จังหวัดประจวบคีรีขันธ์ 77130</t>
  </si>
  <si>
    <t>77130</t>
  </si>
  <si>
    <t>21/03/2025 10:07</t>
  </si>
  <si>
    <t>TH258066476719R</t>
  </si>
  <si>
    <t>EVP58</t>
  </si>
  <si>
    <t>กาญจนา โต๊ะหมาด</t>
  </si>
  <si>
    <t>76/4ม4 · ท่าศาลา/ Tha Sala
ท่าศาลา/ Tha Salaนครศรีธรรมราช/ Nakhon Si Thammarat
80160</t>
  </si>
  <si>
    <t>660810910863</t>
  </si>
  <si>
    <t>21/03/2025 09:59</t>
  </si>
  <si>
    <t>TH6408709TVM2A</t>
  </si>
  <si>
    <t>EVP57</t>
  </si>
  <si>
    <t>สมใจ</t>
  </si>
  <si>
    <t>ส่งหน้าด่านสามยอด 36/6 ต.ห้วยแม่เพรียง อ.แก่งกระจาน จ.เพชรบุรี  76170</t>
  </si>
  <si>
    <t>76170</t>
  </si>
  <si>
    <t>0805289442</t>
  </si>
  <si>
    <t>21/03/2025 09:26</t>
  </si>
  <si>
    <t>JA184519740TH</t>
  </si>
  <si>
    <t>21/03/2025 09:25</t>
  </si>
  <si>
    <t>EVP56</t>
  </si>
  <si>
    <t>21/03/2025 09:54</t>
  </si>
  <si>
    <t>TH257961116729W</t>
  </si>
  <si>
    <t>21/03/2025 09:24</t>
  </si>
  <si>
    <t>EVP55</t>
  </si>
  <si>
    <t>******เพชรชมภู ตำบลเพชรชมภู อำเภอโกสัมพีนคร จังหวัดกำแพงเพชร 62000</t>
  </si>
  <si>
    <t>TH5811709NHU7B</t>
  </si>
  <si>
    <t>EVP54</t>
  </si>
  <si>
    <t>ว***ียร  แ***อม</t>
  </si>
  <si>
    <t>21/03/2025 09:09</t>
  </si>
  <si>
    <t>ขอเนยนม 4 กาแฟ 4</t>
  </si>
  <si>
    <t>THT01201MJN0C6Z</t>
  </si>
  <si>
    <t>21/03/2025 09:10</t>
  </si>
  <si>
    <t>EVP52</t>
  </si>
  <si>
    <t>21/03/2025 09:01</t>
  </si>
  <si>
    <t>TH4716709TMQ8D</t>
  </si>
  <si>
    <t>21/03/2025 08:59</t>
  </si>
  <si>
    <t>EVP51</t>
  </si>
  <si>
    <t>21/03/2025 08:58</t>
  </si>
  <si>
    <t>THT27211MJNW52Z</t>
  </si>
  <si>
    <t>EVP50</t>
  </si>
  <si>
    <t>น***ินตนา   ส***</t>
  </si>
  <si>
    <t>21/03/2025 08:52</t>
  </si>
  <si>
    <t>THT63111MH9501Z</t>
  </si>
  <si>
    <t>EVP49</t>
  </si>
  <si>
    <t>บุญจันทร์ ใจเถิน</t>
  </si>
  <si>
    <t>147 ม.22 ต.นาบ่อคำ · นาบ่อคำ/ Thung Pho
เมืองกำแพงเพชร/ Mueang Kamphaeng Phetกำแพงเพชร/ Kamphaeng Phet
62000</t>
  </si>
  <si>
    <t>660826921828</t>
  </si>
  <si>
    <t>21/03/2025 08:42</t>
  </si>
  <si>
    <t>LEXDO0130842545</t>
  </si>
  <si>
    <t>21/03/2025 08:41</t>
  </si>
  <si>
    <t>EVP48</t>
  </si>
  <si>
    <t>Z**</t>
  </si>
  <si>
    <t>Chai Nat</t>
  </si>
  <si>
    <t>21/03/2025 08:21</t>
  </si>
  <si>
    <t>THT09031MHUDA2Z</t>
  </si>
  <si>
    <t>21/03/2025 08:20</t>
  </si>
  <si>
    <t>EVP47</t>
  </si>
  <si>
    <t>21/03/2025 08:17</t>
  </si>
  <si>
    <t>LEXDO0130842483</t>
  </si>
  <si>
    <t>EVP46</t>
  </si>
  <si>
    <t>20/03/2025 15:11</t>
  </si>
  <si>
    <t>JB195671721TH</t>
  </si>
  <si>
    <t>21/03/2025 08:08</t>
  </si>
  <si>
    <t>EVP45</t>
  </si>
  <si>
    <t>21/03/2025 08:38</t>
  </si>
  <si>
    <t>TH2530549085909</t>
  </si>
  <si>
    <t>EVP44</t>
  </si>
  <si>
    <t>21/03/2025 08:15</t>
  </si>
  <si>
    <t>TH2509388953733</t>
  </si>
  <si>
    <t>21/03/2025 07:45</t>
  </si>
  <si>
    <t>EVP43</t>
  </si>
  <si>
    <t>21/03/2025 08:13</t>
  </si>
  <si>
    <t>TH2539501498102</t>
  </si>
  <si>
    <t>21/03/2025 07:42</t>
  </si>
  <si>
    <t>EVP42</t>
  </si>
  <si>
    <t>21/03/2025 06:28</t>
  </si>
  <si>
    <t>TH7302705SD37A</t>
  </si>
  <si>
    <t>EVP41</t>
  </si>
  <si>
    <t>อรุณี เทพน้ำเที่ยง</t>
  </si>
  <si>
    <t>ที่ทำการองค์การบริหารส่วนตำบลโนนแดง หมู่ที่3 บ้านหนองทุ่ม ตำบลโนนแดง · โนนแดง/ Non Daeng
โนนศิลา/ Non Silaขอนแก่น/ Khon Kaen
40110</t>
  </si>
  <si>
    <t>40110</t>
  </si>
  <si>
    <t>660650494954</t>
  </si>
  <si>
    <t>21/03/2025 06:58</t>
  </si>
  <si>
    <t>TH3725705QPB0E</t>
  </si>
  <si>
    <t>21/03/2025 06:13</t>
  </si>
  <si>
    <t>EVP40</t>
  </si>
  <si>
    <t>ส******6</t>
  </si>
  <si>
    <t>******. ถ.แจ้งวัฒนะ ต.บางตลาด อ.ปากเกร็ด. จ.นนทบุรี 11120 ตำบลบางตลาด อำเภอปากเกร็ด จังหวัดนนทบุรี 11120</t>
  </si>
  <si>
    <t>21/03/2025 04:46</t>
  </si>
  <si>
    <t>TH2575526856138</t>
  </si>
  <si>
    <t>21/03/2025 04:45</t>
  </si>
  <si>
    <t>EVP39</t>
  </si>
  <si>
    <t>******ซอย 3 ตำบลบางตลาด อำเภอปากเกร็ด จังหวัดนนทบุรี 11120</t>
  </si>
  <si>
    <t>21/03/2025 04:36</t>
  </si>
  <si>
    <t>TH259362148949V</t>
  </si>
  <si>
    <t>EVP37</t>
  </si>
  <si>
    <t>พั้นธ์</t>
  </si>
  <si>
    <t>113 หมู่4 ตำบล กรุงหยัน ร้านค้าก่อนถึงซอย2
ทุ่งใหญ่/ Thung Yaiนครศรีธรรมราช/ Nakhon Si Thammarat
80240</t>
  </si>
  <si>
    <t>80240</t>
  </si>
  <si>
    <t>660626727735</t>
  </si>
  <si>
    <t>21/03/2025 02:16</t>
  </si>
  <si>
    <t>TH6411705UMS5G</t>
  </si>
  <si>
    <t>ขนมชิฟฟ่อน ไม่มีไส้รวมรส กล่องเล็ก 4 ชิ้น (เก็บไว้ได้ 20 วัน)</t>
  </si>
  <si>
    <t>EVP36</t>
  </si>
  <si>
    <t>B**m</t>
  </si>
  <si>
    <t>******บ้าน อ.เมือง จ.สมุทรปราการ ตำบลท้ายบ้าน อำเภอเมืองสมุทรปราการ จังหวัดสมุทรปราการ 10280</t>
  </si>
  <si>
    <t>21/03/2025 02:28</t>
  </si>
  <si>
    <t>TH255348028801E</t>
  </si>
  <si>
    <t>21/03/2025 01:58</t>
  </si>
  <si>
    <t>EVP35</t>
  </si>
  <si>
    <t>21/03/2025 00:55</t>
  </si>
  <si>
    <t>THT11041MFDTV4Z</t>
  </si>
  <si>
    <t>EVT4</t>
  </si>
  <si>
    <t>******, เลขที่ 222/2, หมู่ที่ 2, ตำบลสะแกราบ, อำเภอโคกสำโรง ตำบลสะแกราบ อำเภอโคกสำโรง จังหวัดลพบุรี 15120</t>
  </si>
  <si>
    <t>22/03/2025 23:12</t>
  </si>
  <si>
    <t>TH070370DCQX5G</t>
  </si>
  <si>
    <t>EVT2</t>
  </si>
  <si>
    <t>ดวงฤดี โกมลวิภาต</t>
  </si>
  <si>
    <t>41/302หมู่1 ม.บ พรธิสาร8 ซ.18 ต.คลองเจ็ด อ.คลองหลวง -
คลองหลวง/ Khlong Luangปทุมธานี/ Pathum Thani
12120</t>
  </si>
  <si>
    <t>660869019901</t>
  </si>
  <si>
    <t>22/03/2025 21:35</t>
  </si>
  <si>
    <t>LEXPU0549476628</t>
  </si>
  <si>
    <t>EVT1</t>
  </si>
  <si>
    <t>แ******3</t>
  </si>
  <si>
    <t>******ันเหนือ แขวงคลองตันเหนือ เขตวัฒนา จังหวัดกรุงเทพมหานคร 10110</t>
  </si>
  <si>
    <t>22/03/2025 20:58</t>
  </si>
  <si>
    <t>TH014270DC4K0A0</t>
  </si>
  <si>
    <t>EVT0</t>
  </si>
  <si>
    <t>คุณทองนาค เอนกดี</t>
  </si>
  <si>
    <t>33 หมู่ 8 ตำบลอ้อมใหญ่ ห้อง 1705 · อ้อมใหญ่/ Om Yai
สามพราน/ Sam Phranนครปฐม/ Nakhon Pathom
73160</t>
  </si>
  <si>
    <t>73160</t>
  </si>
  <si>
    <t>660826895648</t>
  </si>
  <si>
    <t>22/03/2025 20:48</t>
  </si>
  <si>
    <t>LEXPU0549476530</t>
  </si>
  <si>
    <t>EVS99</t>
  </si>
  <si>
    <t>ล***า  ห***โพธิ์ทอง</t>
  </si>
  <si>
    <t>22/03/2025 20:27</t>
  </si>
  <si>
    <t>THT25061MKD8E9Z</t>
  </si>
  <si>
    <t>22/03/2025 20:28</t>
  </si>
  <si>
    <t>EVS96</t>
  </si>
  <si>
    <t>ธ******ะ</t>
  </si>
  <si>
    <t>******ุ, อำเภอเมืองราชบุรี ตำบลน้ำพุ อำเภอเมืองราชบุรี จังหวัดราชบุรี 70000</t>
  </si>
  <si>
    <t>22/03/2025 20:13</t>
  </si>
  <si>
    <t>TH255114611631M</t>
  </si>
  <si>
    <t>22/03/2025 20:11</t>
  </si>
  <si>
    <t>EVS95</t>
  </si>
  <si>
    <t>22/03/2025 19:20</t>
  </si>
  <si>
    <t>LEXPU0549468111</t>
  </si>
  <si>
    <t>EVS94</t>
  </si>
  <si>
    <t>u***24009272037606</t>
  </si>
  <si>
    <t>22/03/2025 19:17</t>
  </si>
  <si>
    <t>THT71161MM4SM4Z</t>
  </si>
  <si>
    <t>EVS93</t>
  </si>
  <si>
    <t>22/03/2025 18:56</t>
  </si>
  <si>
    <t>756152101530</t>
  </si>
  <si>
    <t>EVS92</t>
  </si>
  <si>
    <t>******.หนองกระโดน ตำบลหนองกระโดน อำเภอเมืองนครสวรรค์ จังหวัดนครสวรรค์ 60240</t>
  </si>
  <si>
    <t>60240</t>
  </si>
  <si>
    <t>22/03/2025 18:37</t>
  </si>
  <si>
    <t>TH255436265559U</t>
  </si>
  <si>
    <t>EVS91</t>
  </si>
  <si>
    <t>เ***ุ้มร้านอาหารอีสาน</t>
  </si>
  <si>
    <t>22/03/2025 18:06</t>
  </si>
  <si>
    <t>756140102535</t>
  </si>
  <si>
    <t>EVS89</t>
  </si>
  <si>
    <t>โสภาพรรณ</t>
  </si>
  <si>
    <t>29/1 หมู่11(บ้านเนินกว้าว) ตำบลวัดไทรย์ อำเภอเมือง จังหวัดนครสวรรค์ 60000
เมืองนครสวรรค์/ Mueang Nakhon Sawanนครสวรรค์/ Nakhon Sawan
60000</t>
  </si>
  <si>
    <t>660845747326</t>
  </si>
  <si>
    <t>22/03/2025 17:49</t>
  </si>
  <si>
    <t>LEXPU0471002919</t>
  </si>
  <si>
    <t>EVS88</t>
  </si>
  <si>
    <t>ชุติพนธ์ ลามาตย์</t>
  </si>
  <si>
    <t>นักศึกษามูลนิธิเฟืองพัฒนา 479 หมู่1 ต.หนองไม้แดง อ.เมือง จ.ชลบุรี 20000 20000พานทอง ชลบุรี  · หนองไม้แดง/ Nong Mai Daeng
เมืองชลบุรี/ Mueang Chon Buriชลบุรี/ Chonburi
20000</t>
  </si>
  <si>
    <t>660813529390</t>
  </si>
  <si>
    <t>22/03/2025 17:37</t>
  </si>
  <si>
    <t>LEXPU0549463379</t>
  </si>
  <si>
    <t>22/03/2025 17:36</t>
  </si>
  <si>
    <t>EVS87</t>
  </si>
  <si>
    <t>บ***ิศา อ***าญ</t>
  </si>
  <si>
    <t>22/03/2025 16:58</t>
  </si>
  <si>
    <t>756102921733</t>
  </si>
  <si>
    <t>EVS84</t>
  </si>
  <si>
    <t>22/03/2025 16:21</t>
  </si>
  <si>
    <t>THT01431MKFGX7Z</t>
  </si>
  <si>
    <t>22/03/2025 16:20</t>
  </si>
  <si>
    <t>EVS83</t>
  </si>
  <si>
    <t>****** ตำบลปะตง อำเภอสอยดาว จังหวัดจันทบุรี 22180</t>
  </si>
  <si>
    <t>22180</t>
  </si>
  <si>
    <t>22/03/2025 16:10</t>
  </si>
  <si>
    <t>TH259174388584M</t>
  </si>
  <si>
    <t>EVS82</t>
  </si>
  <si>
    <t>ส***า แ***าทาน</t>
  </si>
  <si>
    <t>22/03/2025 16:06</t>
  </si>
  <si>
    <t>THT01121MKF5S7Z</t>
  </si>
  <si>
    <t>EVS81</t>
  </si>
  <si>
    <t>******43 แยก14 แขวง ดอนเมือง แขวงดอนเมือง เขตดอนเมือง จังหวัดกรุงเทพมหานคร 10210</t>
  </si>
  <si>
    <t>22/03/2025 16:05</t>
  </si>
  <si>
    <t>TH254163697798B</t>
  </si>
  <si>
    <t>22/03/2025 16:04</t>
  </si>
  <si>
    <t>EVS79</t>
  </si>
  <si>
    <t>จุฑามาศ ฉิมพิภพ</t>
  </si>
  <si>
    <t>125หมู่6(บ้านใหม่ท้ายวัง) · หนองคล้า/ Nong Khla
ไทรงาม/ Sai Ngamกำแพงเพชร/ Kamphaeng Phet
62150</t>
  </si>
  <si>
    <t>62150</t>
  </si>
  <si>
    <t>660809478633</t>
  </si>
  <si>
    <t>22/03/2025 15:57</t>
  </si>
  <si>
    <t>TH580270DCM09B</t>
  </si>
  <si>
    <t>EVS78</t>
  </si>
  <si>
    <t>k** k* y**</t>
  </si>
  <si>
    <t>22/03/2025 15:54</t>
  </si>
  <si>
    <t>THT75091MM5D44Z</t>
  </si>
  <si>
    <t>EVS77</t>
  </si>
  <si>
    <t>TH030670DBXC1H</t>
  </si>
  <si>
    <t>22/03/2025 15:51</t>
  </si>
  <si>
    <t>EVS76</t>
  </si>
  <si>
    <t>P***in w</t>
  </si>
  <si>
    <t>22/03/2025 15:36</t>
  </si>
  <si>
    <t>THT04021MKEDM9Z</t>
  </si>
  <si>
    <t>EVS75</t>
  </si>
  <si>
    <t>ป***า ป***โภชน์</t>
  </si>
  <si>
    <t>22/03/2025 15:35</t>
  </si>
  <si>
    <t>THT71011MM6KH4Z</t>
  </si>
  <si>
    <t>EVS74</t>
  </si>
  <si>
    <t>แ** อ***รณ เ***สุขจันทร์</t>
  </si>
  <si>
    <t>22/03/2025 15:33</t>
  </si>
  <si>
    <t>THT20041MM6P22Z</t>
  </si>
  <si>
    <t>EVS72</t>
  </si>
  <si>
    <t>ก***รัตน์     ท***ลา</t>
  </si>
  <si>
    <t>22/03/2025 15:25</t>
  </si>
  <si>
    <t>THT48021MKFBY1Z</t>
  </si>
  <si>
    <t>EVS71</t>
  </si>
  <si>
    <t>22/03/2025 15:05</t>
  </si>
  <si>
    <t>THT37251MKDHJ9Z</t>
  </si>
  <si>
    <t>22/03/2025 15:04</t>
  </si>
  <si>
    <t>EVS70</t>
  </si>
  <si>
    <t>ธ******ี</t>
  </si>
  <si>
    <t>******นบ้านเช่าสีเขียวข้างๆปลูกดอกเข็มไว้นิดหนึ่งอยู่ห้องที่2 ตำบลสำนักท้อน อำเภอบ้านฉาง จังหวัดระยอง 21130</t>
  </si>
  <si>
    <t>21130</t>
  </si>
  <si>
    <t>22/03/2025 15:02</t>
  </si>
  <si>
    <t>TH251143808661K</t>
  </si>
  <si>
    <t>22/03/2025 14:59</t>
  </si>
  <si>
    <t>EVS69</t>
  </si>
  <si>
    <t>22/03/2025 14:58</t>
  </si>
  <si>
    <t>THT56071MM5V34Z</t>
  </si>
  <si>
    <t>EVS68</t>
  </si>
  <si>
    <t>บ***ริกา เ***าอัจฉริยะพร</t>
  </si>
  <si>
    <t>22/03/2025 14:50</t>
  </si>
  <si>
    <t>THT01411MM4BV8Z</t>
  </si>
  <si>
    <t>EVS67</t>
  </si>
  <si>
    <t>Pan</t>
  </si>
  <si>
    <t>53/12 Vipavadee 18 Ladyao Chatuchak Bangkok 10900 · ลาดยาว/ Lat Yao
จตุจักร/ Chatuchakกรุงเทพมหานคร/ Bangkok
10900</t>
  </si>
  <si>
    <t>660843254406</t>
  </si>
  <si>
    <t>22/03/2025 14:44</t>
  </si>
  <si>
    <t>LEXPU0549463617</t>
  </si>
  <si>
    <t>EVS65</t>
  </si>
  <si>
    <t>ศิริพร  สุรวิทย์</t>
  </si>
  <si>
    <t>10 บ้านโคกอุดม ร้านตามสั่งแม่แอ้ว
เฝ้าไร่/ Fao Raiหนองคาย/ Nong Khai
43120</t>
  </si>
  <si>
    <t>660862731019</t>
  </si>
  <si>
    <t>22/03/2025 14:38</t>
  </si>
  <si>
    <t>TH400270DCB95E</t>
  </si>
  <si>
    <t>EVS63</t>
  </si>
  <si>
    <t>กะ</t>
  </si>
  <si>
    <t>ชุมชนร่มเย็น 28/499999999 ชอย2/17 าาสน38689999999 · คูคต/ Khu Khot
ลำลูกกา/ Lam Luk Kaปทุมธานี/ Pathum Thani
12130</t>
  </si>
  <si>
    <t>660639738091</t>
  </si>
  <si>
    <t>22/03/2025 14:31</t>
  </si>
  <si>
    <t>LEXDO0130910341</t>
  </si>
  <si>
    <t>22/03/2025 14:30</t>
  </si>
  <si>
    <t>EVS62</t>
  </si>
  <si>
    <t>ส***าณี ด***าม น**</t>
  </si>
  <si>
    <t>THT31031MKDNE1Z</t>
  </si>
  <si>
    <t>EVS61</t>
  </si>
  <si>
    <t>สะ</t>
  </si>
  <si>
    <t>ชุมชนร่มเย็น 28/4999999999 ชอย2/17กสสดยดย3984859599 · คูคต/ Khu Khot
ลำลูกกา/ Lam Luk Kaปทุมธานี/ Pathum Thani
12130</t>
  </si>
  <si>
    <t>660640496804</t>
  </si>
  <si>
    <t>22/03/2025 14:26</t>
  </si>
  <si>
    <t>LEXPU0471001600</t>
  </si>
  <si>
    <t>EVS59</t>
  </si>
  <si>
    <t>น***ปัทมาภร์ ผ***าร</t>
  </si>
  <si>
    <t>22/03/2025 14:14</t>
  </si>
  <si>
    <t>THT11021MKDMH5Z</t>
  </si>
  <si>
    <t>22/03/2025 14:16</t>
  </si>
  <si>
    <t>EVS58</t>
  </si>
  <si>
    <t>******างบัว ตำบลรางบัว อำเภอจอมบึง จังหวัดราชบุรี 70150</t>
  </si>
  <si>
    <t>22/03/2025 14:41</t>
  </si>
  <si>
    <t>TH252373173585V</t>
  </si>
  <si>
    <t>22/03/2025 14:15</t>
  </si>
  <si>
    <t>EVS56</t>
  </si>
  <si>
    <t>ท***์วารี ป***อบธรรม</t>
  </si>
  <si>
    <t>22/03/2025 14:07</t>
  </si>
  <si>
    <t>THT16011MM5FG4Z</t>
  </si>
  <si>
    <t>22/03/2025 14:13</t>
  </si>
  <si>
    <t>EVS55</t>
  </si>
  <si>
    <t>ศ***าญจน์  พ***อง</t>
  </si>
  <si>
    <t>756198808551</t>
  </si>
  <si>
    <t>EVS54</t>
  </si>
  <si>
    <t>อ***าวัลญ์ เ***ไวกูณฐ์</t>
  </si>
  <si>
    <t>22/03/2025 14:00</t>
  </si>
  <si>
    <t>THT15031MKEB93Z</t>
  </si>
  <si>
    <t>22/03/2025 14:01</t>
  </si>
  <si>
    <t>EVS52</t>
  </si>
  <si>
    <t>22/03/2025 18:57</t>
  </si>
  <si>
    <t>THT01271MKE7Y1Z</t>
  </si>
  <si>
    <t>22/03/2025 13:50</t>
  </si>
  <si>
    <t>EVS51</t>
  </si>
  <si>
    <t>พ***ช</t>
  </si>
  <si>
    <t>22/03/2025 13:49</t>
  </si>
  <si>
    <t>THT04021MKF8E7Z</t>
  </si>
  <si>
    <t>EVS50</t>
  </si>
  <si>
    <t>ศ***ิพัฒน์ ผ***ใส</t>
  </si>
  <si>
    <t>22/03/2025 13:45</t>
  </si>
  <si>
    <t>THT07031MKD1E1Z</t>
  </si>
  <si>
    <t>EVS49</t>
  </si>
  <si>
    <t>ก***นา ก***สา</t>
  </si>
  <si>
    <t>22/03/2025 13:42</t>
  </si>
  <si>
    <t>THT01051MKE183Z</t>
  </si>
  <si>
    <t>22/03/2025 13:41</t>
  </si>
  <si>
    <t>EVS48</t>
  </si>
  <si>
    <t>ล***ณา  อ***โอษฐ์</t>
  </si>
  <si>
    <t>22/03/2025 13:40</t>
  </si>
  <si>
    <t>THT12071MKFF21Z</t>
  </si>
  <si>
    <t>EVS47</t>
  </si>
  <si>
    <t>******นแม่คำมัน อ.ลับแล จ.อุตรดิตถ์ ตำบลด่านแม่คำมัน อำเภอลับแล จังหวัดอุตรดิตถ์ 53210</t>
  </si>
  <si>
    <t>53210</t>
  </si>
  <si>
    <t>22/03/2025 13:33</t>
  </si>
  <si>
    <t>TH2558070718580</t>
  </si>
  <si>
    <t>EVS46</t>
  </si>
  <si>
    <t>******ล ไร่ขิง ตำบลไร่ขิง อำเภอสามพราน จังหวัดนครปฐม 73210</t>
  </si>
  <si>
    <t>22/03/2025 13:29</t>
  </si>
  <si>
    <t>TH150670DGGY4H</t>
  </si>
  <si>
    <t>22/03/2025 13:28</t>
  </si>
  <si>
    <t>EVS45</t>
  </si>
  <si>
    <t>นางปนัดดา มาลา</t>
  </si>
  <si>
    <t>บ้านกุดตาใกล้ 88 หมู่ 4 · สายนาวัง/ Sai Na Wang
นาคู/ Na Khuกาฬสินธุ์/ Kalasin
46250</t>
  </si>
  <si>
    <t>46250</t>
  </si>
  <si>
    <t>660862318057</t>
  </si>
  <si>
    <t>TH431670DF4J8B</t>
  </si>
  <si>
    <t>22/03/2025 13:27</t>
  </si>
  <si>
    <t>22/03/2025 13:26</t>
  </si>
  <si>
    <t>EVS44</t>
  </si>
  <si>
    <t>เ***ลักษณ์  ศ***ุนาถ</t>
  </si>
  <si>
    <t>22/03/2025 13:24</t>
  </si>
  <si>
    <t>THT38111MKF4V1Z</t>
  </si>
  <si>
    <t>EVS43</t>
  </si>
  <si>
    <t>22/03/2025 13:23</t>
  </si>
  <si>
    <t>THT27211MKF3H1Z</t>
  </si>
  <si>
    <t>EVS42</t>
  </si>
  <si>
    <t>ฟ***ม ฟ***ม</t>
  </si>
  <si>
    <t>22/03/2025 13:19</t>
  </si>
  <si>
    <t>THT37111MKFAK9Z</t>
  </si>
  <si>
    <t>EVS41</t>
  </si>
  <si>
    <t>น***ริญญา เ***ลา</t>
  </si>
  <si>
    <t>22/03/2025 13:18</t>
  </si>
  <si>
    <t>THT23011MKF965Z</t>
  </si>
  <si>
    <t>22/03/2025 13:17</t>
  </si>
  <si>
    <t>EVS40</t>
  </si>
  <si>
    <t>22/03/2025 12:41</t>
  </si>
  <si>
    <t>THT24051MKDWG5Z</t>
  </si>
  <si>
    <t>EVS38</t>
  </si>
  <si>
    <t>22/03/2025 12:10</t>
  </si>
  <si>
    <t>THT01281MM3T24Z</t>
  </si>
  <si>
    <t>EVS37</t>
  </si>
  <si>
    <t>******มู่ที่ 1, ตำบล ทับไทร, อำเภอโป่งน้ำร้อน ตำบลทับไทร อำเภอโป่งน้ำร้อน จังหวัดจันทบุรี 22140</t>
  </si>
  <si>
    <t>22140</t>
  </si>
  <si>
    <t>22/03/2025 11:56</t>
  </si>
  <si>
    <t>TH253935275997E</t>
  </si>
  <si>
    <t>EVS36</t>
  </si>
  <si>
    <t>22/03/2025 12:24</t>
  </si>
  <si>
    <t>TH259852252356N</t>
  </si>
  <si>
    <t>22/03/2025 11:54</t>
  </si>
  <si>
    <t>EVS35</t>
  </si>
  <si>
    <t>อัยรินทร์</t>
  </si>
  <si>
    <t>50/402 ม.4. ต.คลองสาม
คลองหลวง/ Khlong Luangปทุมธานี/ Pathum Thani
12120</t>
  </si>
  <si>
    <t>660811120189</t>
  </si>
  <si>
    <t>22/03/2025 11:34</t>
  </si>
  <si>
    <t>LEXPU0471000970</t>
  </si>
  <si>
    <t>EVS33</t>
  </si>
  <si>
    <t>อ******า</t>
  </si>
  <si>
    <t>******รงใหม่ ตำบลสำโรงใหม่ อำเภอละหานทราย จังหวัดบุรีรัมย์ 31170</t>
  </si>
  <si>
    <t>31170</t>
  </si>
  <si>
    <t>22/03/2025 11:16</t>
  </si>
  <si>
    <t>TH254970302288S</t>
  </si>
  <si>
    <t>EVS30</t>
  </si>
  <si>
    <t>ค***่น ค***น</t>
  </si>
  <si>
    <t>22/03/2025 11:00</t>
  </si>
  <si>
    <t>THT59021MKEZU7Z</t>
  </si>
  <si>
    <t>22/03/2025 11:01</t>
  </si>
  <si>
    <t>EVS28</t>
  </si>
  <si>
    <t>22/03/2025 09:52</t>
  </si>
  <si>
    <t>756142030862</t>
  </si>
  <si>
    <t>22/03/2025 09:53</t>
  </si>
  <si>
    <t>EVS27</t>
  </si>
  <si>
    <t>ณ******า</t>
  </si>
  <si>
    <t>22/03/2025 09:46</t>
  </si>
  <si>
    <t>TH254842568003S</t>
  </si>
  <si>
    <t>22/03/2025 09:17</t>
  </si>
  <si>
    <t>EVS26</t>
  </si>
  <si>
    <t>******.ประทาย จ.นครราชสีมา 30180 ตำบลนางรำ อำเภอประทาย จังหวัดนครราชสีมา 30180</t>
  </si>
  <si>
    <t>30180</t>
  </si>
  <si>
    <t>22/03/2025 09:04</t>
  </si>
  <si>
    <t>TH255779665579M</t>
  </si>
  <si>
    <t>22/03/2025 09:01</t>
  </si>
  <si>
    <t>รัตนา ธนโภคาไพศาล</t>
  </si>
  <si>
    <t>43/15 ซอย ลาดพร้าว 80 แยก 26 เขต วังทองหลาง แขวง วังทองหลาง กทม
วังทองหลาง/ Wang Thonglangกรุงเทพมหานคร/ Bangkok
10310</t>
  </si>
  <si>
    <t>660814025341</t>
  </si>
  <si>
    <t>LEXPU0549462623</t>
  </si>
  <si>
    <t>EVS25</t>
  </si>
  <si>
    <t>K. ขันทอง บัวศรี</t>
  </si>
  <si>
    <t>20 หมู่ 5 ต.วังหิน
วังหิน/ Wang Hinศรีสะเกษ/ Sisaket
33270</t>
  </si>
  <si>
    <t>33270</t>
  </si>
  <si>
    <t>660894257646</t>
  </si>
  <si>
    <t>22/03/2025 07:41</t>
  </si>
  <si>
    <t>TH301570EJGX9G</t>
  </si>
  <si>
    <t>22/03/2025 07:40</t>
  </si>
  <si>
    <t>EVS24</t>
  </si>
  <si>
    <t>ผ***าศ</t>
  </si>
  <si>
    <t>22/03/2025 07:33</t>
  </si>
  <si>
    <t>THT15051MM42E6Z</t>
  </si>
  <si>
    <t>EVS23</t>
  </si>
  <si>
    <t>A******S</t>
  </si>
  <si>
    <t>******ตำบลคลองขลุง อำเภอคลองขลุง จังหวัดกำแพงเพชร 62120</t>
  </si>
  <si>
    <t>22/03/2025 06:57</t>
  </si>
  <si>
    <t>TH257880851012U</t>
  </si>
  <si>
    <t>22/03/2025 06:27</t>
  </si>
  <si>
    <t>EVS22</t>
  </si>
  <si>
    <t>ระวีวรรณ กองมณี</t>
  </si>
  <si>
    <t>71/216ซอยA6หมู่บ้านปาริชาตถนน345ตำบลบางคูวัดอำเภอเมือว
เมืองปทุมธานี/ Mueang Pathum Thaniปทุมธานี/ Pathum Thani
12000</t>
  </si>
  <si>
    <t>660850651400</t>
  </si>
  <si>
    <t>22/03/2025 06:18</t>
  </si>
  <si>
    <t>LEXPU0470832561</t>
  </si>
  <si>
    <t>EVS21</t>
  </si>
  <si>
    <t>บ***ัท ภ***ร ล***นา เ***ดิ้ง จ***ด</t>
  </si>
  <si>
    <t>22/03/2025 02:34</t>
  </si>
  <si>
    <t>THT49011MH9099Z</t>
  </si>
  <si>
    <t>EVS20</t>
  </si>
  <si>
    <t>******ง จังหวัดพัทลุง 93000 ตำบลนาโหนด อำเภอเมืองพัทลุง จังหวัดพัทลุง 93000</t>
  </si>
  <si>
    <t>22/03/2025 00:44</t>
  </si>
  <si>
    <t>TH259233264560R</t>
  </si>
  <si>
    <t>22/03/2025 00:25</t>
  </si>
  <si>
    <t>EVV27</t>
  </si>
  <si>
    <t>พ***รรณ</t>
  </si>
  <si>
    <t>23/03/2025 23:32</t>
  </si>
  <si>
    <t>THT01261MP8WE7Z</t>
  </si>
  <si>
    <t>EVV25</t>
  </si>
  <si>
    <t>พ***์พรรณ ค***</t>
  </si>
  <si>
    <t>23/03/2025 22:07</t>
  </si>
  <si>
    <t>756123847743</t>
  </si>
  <si>
    <t>EVV24</t>
  </si>
  <si>
    <t>ก******ี</t>
  </si>
  <si>
    <t>******แขวง อนุสาวรีย์, เขตบางเขน แขวงอนุสาวรีย์ เขตบางเขน จังหวัดกรุงเทพมหานคร 10220</t>
  </si>
  <si>
    <t>23/03/2025 21:40</t>
  </si>
  <si>
    <t>TH256095379417V</t>
  </si>
  <si>
    <t>23/03/2025 21:39</t>
  </si>
  <si>
    <t>EVV23</t>
  </si>
  <si>
    <t>20</t>
  </si>
  <si>
    <t>23/03/2025 21:17</t>
  </si>
  <si>
    <t>TH070470H66G5O</t>
  </si>
  <si>
    <t>EVV22</t>
  </si>
  <si>
    <t>23/03/2025 21:13</t>
  </si>
  <si>
    <t>TH100370H7W51K</t>
  </si>
  <si>
    <t>EVV21</t>
  </si>
  <si>
    <t>เ***ร้า</t>
  </si>
  <si>
    <t>23/03/2025 20:53</t>
  </si>
  <si>
    <t>THT27201MP0NZ7Z</t>
  </si>
  <si>
    <t>EVV20</t>
  </si>
  <si>
    <t>LEXPU0471321816</t>
  </si>
  <si>
    <t>EVV19</t>
  </si>
  <si>
    <t>พัฒนา  ดีพรม</t>
  </si>
  <si>
    <t>52 หมู่ 11 บ้านป่าเตย ต.กุดปลาดุก อ.เมือง
เมืองอำนาจเจริญ/ Mueang Amnat Charoenอำนาจเจริญ/ Amnat Charoen
37000</t>
  </si>
  <si>
    <t>660895930044</t>
  </si>
  <si>
    <t>23/03/2025 20:40</t>
  </si>
  <si>
    <t>TH340170JP2P2P</t>
  </si>
  <si>
    <t>23/03/2025 20:39</t>
  </si>
  <si>
    <t>EVV17</t>
  </si>
  <si>
    <t>ท***์</t>
  </si>
  <si>
    <t>23/03/2025 20:05</t>
  </si>
  <si>
    <t>THT22091MPN3T5Z</t>
  </si>
  <si>
    <t>EVV16</t>
  </si>
  <si>
    <t>******างกรวย-ไทรน้อย ต.บางรักพัฒนา อ.บางบัวทอง จ.นนทบุรี 11110 ตำบลบางรักพัฒนา อำเภอบางบัวทอง จังหวัดนนทบุรี 11110</t>
  </si>
  <si>
    <t>23/03/2025 19:56</t>
  </si>
  <si>
    <t>TH257768556831E</t>
  </si>
  <si>
    <t>EVV15</t>
  </si>
  <si>
    <t>******น สายไหม) แขวงสายไหม เขตสายไหม จังหวัดกรุงเทพมหานคร 10220</t>
  </si>
  <si>
    <t>23/03/2025 19:51</t>
  </si>
  <si>
    <t>TH256495155096H</t>
  </si>
  <si>
    <t>23/03/2025 19:50</t>
  </si>
  <si>
    <t>EVV14</t>
  </si>
  <si>
    <t>จ***ภา ส***ค์</t>
  </si>
  <si>
    <t>23/03/2025 19:21</t>
  </si>
  <si>
    <t>756184212873</t>
  </si>
  <si>
    <t>EVV13</t>
  </si>
  <si>
    <t>เ*****า</t>
  </si>
  <si>
    <t>******งเซเว่นลานตากฟ้า ตำบลลานตากฟ้า อำเภอนครชัยศรี จังหวัดนครปฐม 73120</t>
  </si>
  <si>
    <t>23/03/2025 19:12</t>
  </si>
  <si>
    <t>TH2535758587454</t>
  </si>
  <si>
    <t>EVV12</t>
  </si>
  <si>
    <t>นรา วาสนจิตต์</t>
  </si>
  <si>
    <t>โรงแรมไฮเวย์ ถนนสุขาภิบาล2 796/12 · ในเมือง/ Nai Mueang
บ้านไผ่/ Ban Phaiขอนแก่น/ Khon Kaen
40110</t>
  </si>
  <si>
    <t>660817505884</t>
  </si>
  <si>
    <t>23/03/2025 19:05</t>
  </si>
  <si>
    <t>TH371070JN7Z2B</t>
  </si>
  <si>
    <t>EVV11</t>
  </si>
  <si>
    <t>23/03/2025 19:01</t>
  </si>
  <si>
    <t>LEXPU0471287269</t>
  </si>
  <si>
    <t>EVV10</t>
  </si>
  <si>
    <t>ข******ู</t>
  </si>
  <si>
    <t>****** 6/1, ถนน ประชาชื่น, ตำบล บางตลาด ตำบลบางตลาด อำเภอปากเกร็ด จังหวัดนนทบุรี 11120</t>
  </si>
  <si>
    <t>23/03/2025 18:14</t>
  </si>
  <si>
    <t>TH030670HCNS5B0</t>
  </si>
  <si>
    <t>23/03/2025 18:13</t>
  </si>
  <si>
    <t>EVV9</t>
  </si>
  <si>
    <t>23/03/2025 18:11</t>
  </si>
  <si>
    <t>LEXDO0130970031</t>
  </si>
  <si>
    <t>EVV8</t>
  </si>
  <si>
    <t>23/03/2025 18:33</t>
  </si>
  <si>
    <t>TH030670H9G92H</t>
  </si>
  <si>
    <t>23/03/2025 18:03</t>
  </si>
  <si>
    <t>EVV7</t>
  </si>
  <si>
    <t>แ***า พ***ิมิตร</t>
  </si>
  <si>
    <t>23/03/2025 16:30</t>
  </si>
  <si>
    <t>THT58101MP9J91Z</t>
  </si>
  <si>
    <t>EVV6</t>
  </si>
  <si>
    <t>น***ูล ศ***ักดี</t>
  </si>
  <si>
    <t>23/03/2025 16:29</t>
  </si>
  <si>
    <t>THT38011MQ44J6Z</t>
  </si>
  <si>
    <t>EVV5</t>
  </si>
  <si>
    <t>ช***านต์   ก***ะ</t>
  </si>
  <si>
    <t>THT47071MPCNW9Z</t>
  </si>
  <si>
    <t>EVV3</t>
  </si>
  <si>
    <t>ส***รัตน์ แ***ำ</t>
  </si>
  <si>
    <t>23/03/2025 16:27</t>
  </si>
  <si>
    <t>THT15011MQ4270Z</t>
  </si>
  <si>
    <t>23/03/2025 16:26</t>
  </si>
  <si>
    <t>EVV2</t>
  </si>
  <si>
    <t>อ***ช ร***์ใหม่</t>
  </si>
  <si>
    <t>23/03/2025 16:25</t>
  </si>
  <si>
    <t>THT20041MPG3S3Z</t>
  </si>
  <si>
    <t>EVU99</t>
  </si>
  <si>
    <t>23/03/2025 16:24</t>
  </si>
  <si>
    <t>THT15061MP9757Z</t>
  </si>
  <si>
    <t>EVU98</t>
  </si>
  <si>
    <t>ร***ัย ภ***ุวรรณ</t>
  </si>
  <si>
    <t>23/03/2025 16:23</t>
  </si>
  <si>
    <t>THT09051MPD0W9Z</t>
  </si>
  <si>
    <t>EVU97</t>
  </si>
  <si>
    <t>ณ***ัช ด***ภักดีจินดา</t>
  </si>
  <si>
    <t>23/03/2025 16:22</t>
  </si>
  <si>
    <t>THT25021MPCQX3Z</t>
  </si>
  <si>
    <t>EVU95</t>
  </si>
  <si>
    <t>ด***ุณีย์ อ***ิพย์</t>
  </si>
  <si>
    <t>23/03/2025 16:19</t>
  </si>
  <si>
    <t>756116722830</t>
  </si>
  <si>
    <t>EVU93</t>
  </si>
  <si>
    <t>น***าวสุมาลี ส***หลำ</t>
  </si>
  <si>
    <t>23/03/2025 16:17</t>
  </si>
  <si>
    <t>THT72041MQ4CS4Z</t>
  </si>
  <si>
    <t>EVU92</t>
  </si>
  <si>
    <t>อ***จิตต์ ช***าม</t>
  </si>
  <si>
    <t>23/03/2025 16:16</t>
  </si>
  <si>
    <t>756189960735</t>
  </si>
  <si>
    <t>EVU91</t>
  </si>
  <si>
    <t>เ***ลักษ์</t>
  </si>
  <si>
    <t>THT30221MPEWU5Z</t>
  </si>
  <si>
    <t>EVU90</t>
  </si>
  <si>
    <t>เ***ยญ  ค***ภา</t>
  </si>
  <si>
    <t>23/03/2025 16:08</t>
  </si>
  <si>
    <t>THT30021MQ6772Z</t>
  </si>
  <si>
    <t>EVU89</t>
  </si>
  <si>
    <t>ห** ส***กร์</t>
  </si>
  <si>
    <t>23/03/2025 16:07</t>
  </si>
  <si>
    <t>THT51011MNXCU7Z</t>
  </si>
  <si>
    <t>23/03/2025 16:06</t>
  </si>
  <si>
    <t>EVU88</t>
  </si>
  <si>
    <t>ม***ต​ บ***ำ</t>
  </si>
  <si>
    <t>23/03/2025 15:53</t>
  </si>
  <si>
    <t>THT09041MPEUG9Z</t>
  </si>
  <si>
    <t>23/03/2025 15:54</t>
  </si>
  <si>
    <t>EVU87</t>
  </si>
  <si>
    <t>พ***าภา ว***ปียง</t>
  </si>
  <si>
    <t>23/03/2025 15:52</t>
  </si>
  <si>
    <t>ฝอยทอง 1 กล่อง อีก 2 กล่อง คละรสค่ะ</t>
  </si>
  <si>
    <t>THT49101MP90E1Z</t>
  </si>
  <si>
    <t>EVU86</t>
  </si>
  <si>
    <t>น***า  ร***ประหาต</t>
  </si>
  <si>
    <t>23/03/2025 15:43</t>
  </si>
  <si>
    <t>THT27241MPZVG2Z</t>
  </si>
  <si>
    <t>23/03/2025 15:44</t>
  </si>
  <si>
    <t>EVU85</t>
  </si>
  <si>
    <t>น***รินทร์ พ***พนียด</t>
  </si>
  <si>
    <t>23/03/2025 15:42</t>
  </si>
  <si>
    <t>THT22071MP3785Z</t>
  </si>
  <si>
    <t>EVU84</t>
  </si>
  <si>
    <t>อ***า  ว***พระจันทร์</t>
  </si>
  <si>
    <t>THT71021MP4983Z</t>
  </si>
  <si>
    <t>EVU83</t>
  </si>
  <si>
    <t>น***บัวสาย เ***รวิเศษ</t>
  </si>
  <si>
    <t>THT02041MPESY5Z</t>
  </si>
  <si>
    <t>23/03/2025 15:41</t>
  </si>
  <si>
    <t>EVU82</t>
  </si>
  <si>
    <t>ส******ณ</t>
  </si>
  <si>
    <t>******าว จ.นครสวรรค์ 60150 ตำบลสร้อยละคร อำเภอลาดยาว จังหวัดนครสวรรค์ 60150</t>
  </si>
  <si>
    <t>24/03/2025 13:39</t>
  </si>
  <si>
    <t>EVU81</t>
  </si>
  <si>
    <t>น***พชรภรณ์ ค***รัมย์</t>
  </si>
  <si>
    <t>23/03/2025 15:40</t>
  </si>
  <si>
    <t>THT28011MQ6218Z</t>
  </si>
  <si>
    <t>EVU80</t>
  </si>
  <si>
    <t>THT20041MPTJ44Z</t>
  </si>
  <si>
    <t>EVU79</t>
  </si>
  <si>
    <t>อ***น</t>
  </si>
  <si>
    <t>23/03/2025 15:33</t>
  </si>
  <si>
    <t>THT01261MPF9U7Z</t>
  </si>
  <si>
    <t>23/03/2025 15:34</t>
  </si>
  <si>
    <t>EVU78</t>
  </si>
  <si>
    <t>ส***ตน์</t>
  </si>
  <si>
    <t>23/03/2025 15:28</t>
  </si>
  <si>
    <t>THT02011MPDZU5Z</t>
  </si>
  <si>
    <t>EVU77</t>
  </si>
  <si>
    <t>TH254618316929Y</t>
  </si>
  <si>
    <t>EVU76</t>
  </si>
  <si>
    <t>น***วัสดิ์  ใ***</t>
  </si>
  <si>
    <t>23/03/2025 15:24</t>
  </si>
  <si>
    <t>THT61021MQ1SK0Z</t>
  </si>
  <si>
    <t>23/03/2025 15:23</t>
  </si>
  <si>
    <t>EVU75</t>
  </si>
  <si>
    <t>ก***ิการ์  ส***วงษ์</t>
  </si>
  <si>
    <t>23/03/2025 15:22</t>
  </si>
  <si>
    <t>THT30221MQ7QA2Z</t>
  </si>
  <si>
    <t>EVU74</t>
  </si>
  <si>
    <t>23/03/2025 15:20</t>
  </si>
  <si>
    <t>THT05111MPA499Z</t>
  </si>
  <si>
    <t>23/03/2025 15:21</t>
  </si>
  <si>
    <t>EVU72</t>
  </si>
  <si>
    <t>อ***ีย์ ส***พ</t>
  </si>
  <si>
    <t>23/03/2025 15:15</t>
  </si>
  <si>
    <t>THT27011MQ7AW0Z</t>
  </si>
  <si>
    <t>EVU70</t>
  </si>
  <si>
    <t>23/03/2025 15:14</t>
  </si>
  <si>
    <t>ขอฝอยทองทั้งหมด 10 กล่อง ออเดอร์คุณต้อง</t>
  </si>
  <si>
    <t>THT01371MQ0250Z</t>
  </si>
  <si>
    <t>EVU68</t>
  </si>
  <si>
    <t>ฉ***ชัย พ***่งเรืองกุล</t>
  </si>
  <si>
    <t>THT15011MQ5MV2Z</t>
  </si>
  <si>
    <t>23/03/2025 15:12</t>
  </si>
  <si>
    <t>EVU67</t>
  </si>
  <si>
    <t>จ***อ.เลิศ แ***ระโทก</t>
  </si>
  <si>
    <t>เทศบาลนครสกลนคร</t>
  </si>
  <si>
    <t>23/03/2025 15:13</t>
  </si>
  <si>
    <t>THT44011MPX7Q8Z</t>
  </si>
  <si>
    <t>EVU66</t>
  </si>
  <si>
    <t>อ***ญา ต***ี</t>
  </si>
  <si>
    <t>THT74041MQ7GX0Z</t>
  </si>
  <si>
    <t>23/03/2025 15:11</t>
  </si>
  <si>
    <t>EVU65</t>
  </si>
  <si>
    <t>ข***ฐา อ***รสิทธิ์</t>
  </si>
  <si>
    <t>23/03/2025 15:10</t>
  </si>
  <si>
    <t>THT63051MQ1V94Z</t>
  </si>
  <si>
    <t>EVU64</t>
  </si>
  <si>
    <t>เ***ณี ร***า</t>
  </si>
  <si>
    <t>23/03/2025 15:08</t>
  </si>
  <si>
    <t>THT63031MPU104Z</t>
  </si>
  <si>
    <t>EVU63</t>
  </si>
  <si>
    <t>อรพรรณ ช่างทองคลองสี่</t>
  </si>
  <si>
    <t>269 ซ.สวนฝรั่ง (ร้านค้าปากซอย) ถ.ริมคลองประปา
บางซื่อ/ Bang Sueกรุงเทพมหานคร/ Bangkok
10800</t>
  </si>
  <si>
    <t>660847157271</t>
  </si>
  <si>
    <t>23/03/2025 15:03</t>
  </si>
  <si>
    <t>LEXPU0471345543</t>
  </si>
  <si>
    <t>EVU62</t>
  </si>
  <si>
    <t>23/03/2025 15:01</t>
  </si>
  <si>
    <t>THT27211MPE703Z</t>
  </si>
  <si>
    <t>EVU61</t>
  </si>
  <si>
    <t>ด******)</t>
  </si>
  <si>
    <t>******ี่ 11, หมู่บ้าน บ้านตลาดเก่า, ถนน นิวาสดำเนิน, เมืองปัก, อำเภอปักธงชัย ตำบลเมืองปัก อำเภอปักธงชัย จังหวัดนครราชสีมา 30150</t>
  </si>
  <si>
    <t>TH2548554693563</t>
  </si>
  <si>
    <t>23/03/2025 15:00</t>
  </si>
  <si>
    <t>EVU60</t>
  </si>
  <si>
    <t>ธ***ัทร</t>
  </si>
  <si>
    <t>23/03/2025 14:56</t>
  </si>
  <si>
    <t>THT14051MPE559Z</t>
  </si>
  <si>
    <t>EVU59</t>
  </si>
  <si>
    <t>ก***า  แ***มงคล</t>
  </si>
  <si>
    <t>THT47011MQ1DH2Z</t>
  </si>
  <si>
    <t>23/03/2025 14:55</t>
  </si>
  <si>
    <t>EVU58</t>
  </si>
  <si>
    <t>พ***รรค์ ร***ระรส</t>
  </si>
  <si>
    <t>23/03/2025 14:54</t>
  </si>
  <si>
    <t>THT03011MP3181Z</t>
  </si>
  <si>
    <t>EVU57</t>
  </si>
  <si>
    <t>พ***มัย ถ***แสง</t>
  </si>
  <si>
    <t>23/03/2025 14:47</t>
  </si>
  <si>
    <t>THT37161MPDXH9Z</t>
  </si>
  <si>
    <t>EVU56</t>
  </si>
  <si>
    <t>ส***ยา ต***</t>
  </si>
  <si>
    <t>Nakhon Nayok</t>
  </si>
  <si>
    <t>23/03/2025 14:46</t>
  </si>
  <si>
    <t>THT11031MP9S93Z</t>
  </si>
  <si>
    <t>EVU54</t>
  </si>
  <si>
    <t>B***inda</t>
  </si>
  <si>
    <t>23/03/2025 14:48</t>
  </si>
  <si>
    <t>THT20011MQ6078Z</t>
  </si>
  <si>
    <t>EVU53</t>
  </si>
  <si>
    <t>ภ***ณี อ***วิจิตร</t>
  </si>
  <si>
    <t>23/03/2025 14:45</t>
  </si>
  <si>
    <t>THT40051MP9N87Z</t>
  </si>
  <si>
    <t>EVU52</t>
  </si>
  <si>
    <t>เ***ณีย์ ส***งค์</t>
  </si>
  <si>
    <t>THT24101MP2YF7Z</t>
  </si>
  <si>
    <t>EVU50</t>
  </si>
  <si>
    <t>23/03/2025 14:44</t>
  </si>
  <si>
    <t>TH258839106268H</t>
  </si>
  <si>
    <t>EVU48</t>
  </si>
  <si>
    <t>น***าวสุดาพร  ภ***ุโพธิ์</t>
  </si>
  <si>
    <t>23/03/2025 14:41</t>
  </si>
  <si>
    <t>THT31101MPN893Z</t>
  </si>
  <si>
    <t>EVU47</t>
  </si>
  <si>
    <t>น*** ธ***ีย์ ช***ง</t>
  </si>
  <si>
    <t>23/03/2025 14:40</t>
  </si>
  <si>
    <t>THT65021MPGAT7Z</t>
  </si>
  <si>
    <t>EVU46</t>
  </si>
  <si>
    <t>อ***ตา ห***ี</t>
  </si>
  <si>
    <t>THT27311MPH485Z</t>
  </si>
  <si>
    <t>EVU45</t>
  </si>
  <si>
    <t>น***ีรติ  เ***ิฬ</t>
  </si>
  <si>
    <t>23/03/2025 14:39</t>
  </si>
  <si>
    <t>THT72061MP2U13Z</t>
  </si>
  <si>
    <t>EVU43</t>
  </si>
  <si>
    <t>พ***ญ ว***ียรคู่</t>
  </si>
  <si>
    <t>23/03/2025 14:36</t>
  </si>
  <si>
    <t>THT68011MQ5778Z</t>
  </si>
  <si>
    <t>EVU42</t>
  </si>
  <si>
    <t>THT01371MPZS52Z</t>
  </si>
  <si>
    <t>EVU41</t>
  </si>
  <si>
    <t>23/03/2025 14:35</t>
  </si>
  <si>
    <t>ขอเนยนม กาแฟ เผือก</t>
  </si>
  <si>
    <t>THT72061MP8ZK7Z</t>
  </si>
  <si>
    <t>EVU40</t>
  </si>
  <si>
    <t>ส***มร บ***ฉลิม</t>
  </si>
  <si>
    <t>THT49011MQ6196Z</t>
  </si>
  <si>
    <t>23/03/2025 14:34</t>
  </si>
  <si>
    <t>EVU37</t>
  </si>
  <si>
    <t>TH259628228319K</t>
  </si>
  <si>
    <t>23/03/2025 14:25</t>
  </si>
  <si>
    <t>EVU35</t>
  </si>
  <si>
    <t>23/03/2025 14:23</t>
  </si>
  <si>
    <t>THT03021MPQCQ0Z</t>
  </si>
  <si>
    <t>23/03/2025 14:24</t>
  </si>
  <si>
    <t>EVU34</t>
  </si>
  <si>
    <t>น***ุติกาญจน์ ม***กิตติพัชร์</t>
  </si>
  <si>
    <t>756141564791</t>
  </si>
  <si>
    <t>EVU33</t>
  </si>
  <si>
    <t>เ***ดาว  อ***ตภัทร์</t>
  </si>
  <si>
    <t>THT01391MP5DN3Z</t>
  </si>
  <si>
    <t>EVU32</t>
  </si>
  <si>
    <t>23/03/2025 14:19</t>
  </si>
  <si>
    <t>THT64151MPD1B5Z</t>
  </si>
  <si>
    <t>EVU31</t>
  </si>
  <si>
    <t>ศ***นกมล</t>
  </si>
  <si>
    <t>THT03051MPV808Z</t>
  </si>
  <si>
    <t>EVU30</t>
  </si>
  <si>
    <t>จตุพร รัตนพันธ์</t>
  </si>
  <si>
    <t>69/24 หมู่4 ต ย่านซื่อ อ.เมือง จ.อ่างทอง  14000</t>
  </si>
  <si>
    <t>0952528129</t>
  </si>
  <si>
    <t>23/03/2025 11:40</t>
  </si>
  <si>
    <t>ชิฟฟอนตัวแทน</t>
  </si>
  <si>
    <t>JB195833795TH</t>
  </si>
  <si>
    <t>23/03/2025 14:17</t>
  </si>
  <si>
    <t>EVU29</t>
  </si>
  <si>
    <t>23/03/2025 14:16</t>
  </si>
  <si>
    <t>THT52081MPRUB6Z</t>
  </si>
  <si>
    <t>EVU27</t>
  </si>
  <si>
    <t>จ***ร์เพ็ญ ส***ล</t>
  </si>
  <si>
    <t>23/03/2025 14:15</t>
  </si>
  <si>
    <t>THT01121MP98H7Z</t>
  </si>
  <si>
    <t>EVU26</t>
  </si>
  <si>
    <t>ว***กร ม***าพันธ์</t>
  </si>
  <si>
    <t>เทศบาลเมืองบุรีรัมย์</t>
  </si>
  <si>
    <t>THT28011MPWTJ8Z</t>
  </si>
  <si>
    <t>EVU25</t>
  </si>
  <si>
    <t>ไ***ิชญ์ แ***่าง</t>
  </si>
  <si>
    <t>THT07041MQ5PB4Z</t>
  </si>
  <si>
    <t>EVU24</t>
  </si>
  <si>
    <t>เกล้าทิพย์ ดีทองอ่อน</t>
  </si>
  <si>
    <t>39/7ม.4ต.กรุงหยัน
ทุ่งใหญ่, นครศรีธรรมราช 80240</t>
  </si>
  <si>
    <t>0984192291</t>
  </si>
  <si>
    <t>23/03/2025 11:45</t>
  </si>
  <si>
    <t>JB195833781TH</t>
  </si>
  <si>
    <t>EVU23</t>
  </si>
  <si>
    <t>จ***์วรา</t>
  </si>
  <si>
    <t>23/03/2025 14:09</t>
  </si>
  <si>
    <t>THT04031MQ5E78Z</t>
  </si>
  <si>
    <t>23/03/2025 14:14</t>
  </si>
  <si>
    <t>EVU21</t>
  </si>
  <si>
    <t>แน่งน้อย. ทนันชัย</t>
  </si>
  <si>
    <t>สำนักงานเขตพื้นที่การศึกษาประถมศึกษาแม่ฮ่องสอน เขต 1
98. ถ.ขุนลุมประพาส
ต.จองคำ  อ.เมือง
จ.แม่ฮ่องสอน 
 58000</t>
  </si>
  <si>
    <t>58000</t>
  </si>
  <si>
    <t>0613651978</t>
  </si>
  <si>
    <t>23/03/2025 14:13</t>
  </si>
  <si>
    <t>JA189874861TH</t>
  </si>
  <si>
    <t>23/03/2025 14:11</t>
  </si>
  <si>
    <t>EVU20</t>
  </si>
  <si>
    <t>23/03/2025 14:10</t>
  </si>
  <si>
    <t>TH2591473090439</t>
  </si>
  <si>
    <t>EVU19</t>
  </si>
  <si>
    <t>จินตนา</t>
  </si>
  <si>
    <t>ซอยสมเด็จพระปิ่นเกล้า2ถนนพระปิ่นเกล้าแขวงบางยี่ขันเขตบางพลัดกรุงเทพฯ 10700</t>
  </si>
  <si>
    <t>0654581568</t>
  </si>
  <si>
    <t>JA189874858TH</t>
  </si>
  <si>
    <t>EVU18</t>
  </si>
  <si>
    <t>ส***</t>
  </si>
  <si>
    <t>23/03/2025 14:05</t>
  </si>
  <si>
    <t>THT03021MP8M05Z</t>
  </si>
  <si>
    <t>EVU17</t>
  </si>
  <si>
    <t>พระอาจารย์สมมรรค กั้วพิศมัย</t>
  </si>
  <si>
    <t>สถานปฏิบัติธรรมพุทธสถาน 86/13บ.เขากระโดง ต.เสม็ด อ.เมือง จ.บุรีรัมย์ 31000</t>
  </si>
  <si>
    <t>0902469935</t>
  </si>
  <si>
    <t>JB195833755TH</t>
  </si>
  <si>
    <t>23/03/2025 14:07</t>
  </si>
  <si>
    <t>EVU16</t>
  </si>
  <si>
    <t xml:space="preserve">จตุรพร วรรณวงษ์ </t>
  </si>
  <si>
    <t xml:space="preserve">  (ร้าน เบล บาร์เบอร์ )
248/2หมู่14
ต.เมืองคง
อ.ราษีไศล
จ.ศรีสะเกษ
 33160</t>
  </si>
  <si>
    <t>0846717072</t>
  </si>
  <si>
    <t>22/03/2025 14:36</t>
  </si>
  <si>
    <t>JB195833747TH</t>
  </si>
  <si>
    <t>23/03/2025 14:06</t>
  </si>
  <si>
    <t>EVU15</t>
  </si>
  <si>
    <t xml:space="preserve">
41/1หมู่10
ตฺำบลนครชุมร์
อำเภอบ้านโปร่ง
จังหวัดราชบุรี
 70110</t>
  </si>
  <si>
    <t>JA189874844TH</t>
  </si>
  <si>
    <t>EVU14</t>
  </si>
  <si>
    <t>ส่ง​ประภาส​  พร​วงศ์​เลิศ</t>
  </si>
  <si>
    <t>261ร้านแสงชัยการช่างถขุนแผนตท่าพี่เลี้ยงอเมืองจสุพรรณบุรี 72000</t>
  </si>
  <si>
    <t>0935726383</t>
  </si>
  <si>
    <t>23/03/2025 14:04</t>
  </si>
  <si>
    <t>JA189874835TH</t>
  </si>
  <si>
    <t>EVU13</t>
  </si>
  <si>
    <t>อรัญ   ไล้เลิศ</t>
  </si>
  <si>
    <t>551/3 หมู่8  บ้านดาวเรือง ต.ลำนารายณ์ อ.ชัยบาดาล จ.ลพบุรี 
 15130</t>
  </si>
  <si>
    <t>0893473599</t>
  </si>
  <si>
    <t>22/03/2025 09:28</t>
  </si>
  <si>
    <t>JB195833733TH</t>
  </si>
  <si>
    <t>23/03/2025 14:02</t>
  </si>
  <si>
    <t>EVU12</t>
  </si>
  <si>
    <t>ประยูร แสงชาติ</t>
  </si>
  <si>
    <t>181ม.1 ต.โสกก่าม
อ.เซกา ต.บึงกาฬ 38150</t>
  </si>
  <si>
    <t>38150</t>
  </si>
  <si>
    <t>0917980856</t>
  </si>
  <si>
    <t>22/03/2025 08:54</t>
  </si>
  <si>
    <t>JB195833720TH</t>
  </si>
  <si>
    <t>23/03/2025 14:00</t>
  </si>
  <si>
    <t>EVU11</t>
  </si>
  <si>
    <t>TH070470H6PT7O</t>
  </si>
  <si>
    <t>23/03/2025 13:59</t>
  </si>
  <si>
    <t>EVU9</t>
  </si>
  <si>
    <t>อาตุลย์</t>
  </si>
  <si>
    <t>SS เลขตี่195/1 ม.7 GG · หนองโพ/ Nong Pho
ตาคลี/ Takhliนครสวรรค์/ Nakhon Sawan
60140</t>
  </si>
  <si>
    <t>23/03/2025 13:49</t>
  </si>
  <si>
    <t>LEXPU0549539803</t>
  </si>
  <si>
    <t>23/03/2025 13:48</t>
  </si>
  <si>
    <t>EVU7</t>
  </si>
  <si>
    <t>23/03/2025 13:31</t>
  </si>
  <si>
    <t>TH450970J7FY6B</t>
  </si>
  <si>
    <t>23/03/2025 13:32</t>
  </si>
  <si>
    <t>EVU6</t>
  </si>
  <si>
    <t>23/03/2025 13:28</t>
  </si>
  <si>
    <t>TH255354758982U</t>
  </si>
  <si>
    <t>23/03/2025 13:27</t>
  </si>
  <si>
    <t>EVU5</t>
  </si>
  <si>
    <t>23/03/2025 13:21</t>
  </si>
  <si>
    <t>TH257866576201J</t>
  </si>
  <si>
    <t>23/03/2025 13:20</t>
  </si>
  <si>
    <t>EVU4</t>
  </si>
  <si>
    <t>วหสห กสกส</t>
  </si>
  <si>
    <t>ชุมชนร่มเย็น 28//499999 ซแยย 2/17 ดสดส 48883393939 · คูคต/ Khu Khot
ลำลูกกา/ Lam Luk Kaปทุมธานี/ Pathum Thani
12130</t>
  </si>
  <si>
    <t>660991521421</t>
  </si>
  <si>
    <t>23/03/2025 12:53</t>
  </si>
  <si>
    <t>LEXPU0471345505</t>
  </si>
  <si>
    <t>23/03/2025 12:52</t>
  </si>
  <si>
    <t>EVU3</t>
  </si>
  <si>
    <t>ส***นทิพย์ ก***</t>
  </si>
  <si>
    <t>23/03/2025 12:43</t>
  </si>
  <si>
    <t>756174079732</t>
  </si>
  <si>
    <t>23/03/2025 12:44</t>
  </si>
  <si>
    <t>EVU2</t>
  </si>
  <si>
    <t>******คารราชพัสดุ อำเภอศรีสำโรง จังหวัดสุโขทัย 64120 ตำบลคลองตาล อำเภอศรีสำโรง จังหวัดสุโขทัย 64120</t>
  </si>
  <si>
    <t>64120</t>
  </si>
  <si>
    <t>TH252746193576U</t>
  </si>
  <si>
    <t>EVU1</t>
  </si>
  <si>
    <t>เ****์</t>
  </si>
  <si>
    <t>******พระราม 1, แขวงรองเมือง เขตปทุมวัน จังหวัดกรุงเทพมหานคร 10330</t>
  </si>
  <si>
    <t>23/03/2025 12:42</t>
  </si>
  <si>
    <t>TH012770KUQH6B</t>
  </si>
  <si>
    <t>23/03/2025 12:39</t>
  </si>
  <si>
    <t>EVU0</t>
  </si>
  <si>
    <t>อำพรรณ เมืองปลื้ม</t>
  </si>
  <si>
    <t>86 ม.4 ซ.เทศบาลบางปู114 ต.บางปูใหม่
เมืองสมุทรปราการ/ Mueang Samut Prakanสมุทรปราการ/ Samut Prakan
10280</t>
  </si>
  <si>
    <t>660867921521</t>
  </si>
  <si>
    <t>LEXPU0471246381</t>
  </si>
  <si>
    <t>EVT98</t>
  </si>
  <si>
    <t>23/03/2025 11:44</t>
  </si>
  <si>
    <t>THT15011MP6R97Z</t>
  </si>
  <si>
    <t>EVT97</t>
  </si>
  <si>
    <t>ร***ีกร  ช***ิด</t>
  </si>
  <si>
    <t>23/03/2025 12:04</t>
  </si>
  <si>
    <t>THT02021MQ7XF2Z</t>
  </si>
  <si>
    <t>23/03/2025 11:41</t>
  </si>
  <si>
    <t>EVT96</t>
  </si>
  <si>
    <t>ศ***าส ต***ง</t>
  </si>
  <si>
    <t>จังหวัดยโสธร</t>
  </si>
  <si>
    <t>THT32071MPU5C4Z</t>
  </si>
  <si>
    <t>EVT95</t>
  </si>
  <si>
    <t>จ***วรรณ บ***งค์</t>
  </si>
  <si>
    <t>23/03/2025 11:34</t>
  </si>
  <si>
    <t>THT01161MPX3H8Z</t>
  </si>
  <si>
    <t>23/03/2025 11:33</t>
  </si>
  <si>
    <t>EVT94</t>
  </si>
  <si>
    <t>โ***ท</t>
  </si>
  <si>
    <t>23/03/2025 11:10</t>
  </si>
  <si>
    <t>THT01221MQ7YW4Z</t>
  </si>
  <si>
    <t>EVT93</t>
  </si>
  <si>
    <t>23/03/2025 11:09</t>
  </si>
  <si>
    <t>THT27181MP4525Z</t>
  </si>
  <si>
    <t>EVT92</t>
  </si>
  <si>
    <t>น***ร น***ุช</t>
  </si>
  <si>
    <t>23/03/2025 11:08</t>
  </si>
  <si>
    <t>THT01241MPX0A6Z</t>
  </si>
  <si>
    <t>EVT91</t>
  </si>
  <si>
    <t>น***รี</t>
  </si>
  <si>
    <t>23/03/2025 11:03</t>
  </si>
  <si>
    <t>THT01161MPQHJ4Z</t>
  </si>
  <si>
    <t>EVT89</t>
  </si>
  <si>
    <t>ณ***า  เ***ย์วงศ์ ณ อ***ยา</t>
  </si>
  <si>
    <t>23/03/2025 10:57</t>
  </si>
  <si>
    <t>THT72051MP1D71Z</t>
  </si>
  <si>
    <t>EVT88</t>
  </si>
  <si>
    <t>เ***ัช ก***ย์</t>
  </si>
  <si>
    <t>23/03/2025 10:56</t>
  </si>
  <si>
    <t>THT01281MPUV60Z</t>
  </si>
  <si>
    <t>EVT87</t>
  </si>
  <si>
    <t>ว***ช อ***ทรัพย์</t>
  </si>
  <si>
    <t>23/03/2025 10:54</t>
  </si>
  <si>
    <t>THT05101MQSDA6Z</t>
  </si>
  <si>
    <t>EVT86</t>
  </si>
  <si>
    <t>23/03/2025 10:50</t>
  </si>
  <si>
    <t>THT52081MNYXW3Z</t>
  </si>
  <si>
    <t>EVT85</t>
  </si>
  <si>
    <t>บ***ิวา จ***ร์ต๊ะ</t>
  </si>
  <si>
    <t>23/03/2025 10:46</t>
  </si>
  <si>
    <t>THT49021MPQB23Z</t>
  </si>
  <si>
    <t>EVT83</t>
  </si>
  <si>
    <t>23/03/2025 10:42</t>
  </si>
  <si>
    <t>THT11041MQF510Z</t>
  </si>
  <si>
    <t>EVT82</t>
  </si>
  <si>
    <t>S***ra N***on</t>
  </si>
  <si>
    <t>23/03/2025 11:57</t>
  </si>
  <si>
    <t>THT01161MPQCZ5Z</t>
  </si>
  <si>
    <t>23/03/2025 10:38</t>
  </si>
  <si>
    <t>EVT81</t>
  </si>
  <si>
    <t>ภ***ินทร์ ส***</t>
  </si>
  <si>
    <t>23/03/2025 10:25</t>
  </si>
  <si>
    <t>THT13081MQSDT4Z</t>
  </si>
  <si>
    <t>EVT80</t>
  </si>
  <si>
    <t>P***ayamat</t>
  </si>
  <si>
    <t>23/03/2025 10:22</t>
  </si>
  <si>
    <t>THT71111MNX829Z</t>
  </si>
  <si>
    <t>EVT79</t>
  </si>
  <si>
    <t>ด***มล ห***ก้ว</t>
  </si>
  <si>
    <t>THT66051MQ0F24Z</t>
  </si>
  <si>
    <t>EVT78</t>
  </si>
  <si>
    <t>******่ 10, อำเภอบางละมุง ตำบลนาเกลือ อำเภอบางละมุง จังหวัดชลบุรี 20150</t>
  </si>
  <si>
    <t>23/03/2025 10:48</t>
  </si>
  <si>
    <t>TH200470J2ZX8B2</t>
  </si>
  <si>
    <t>23/03/2025 10:18</t>
  </si>
  <si>
    <t>EVT77</t>
  </si>
  <si>
    <t>ก***ิการ์  บ***ลี่</t>
  </si>
  <si>
    <t>23/03/2025 10:19</t>
  </si>
  <si>
    <t>THT09011MQ3TR0Z</t>
  </si>
  <si>
    <t>EVT76</t>
  </si>
  <si>
    <t>เ***มาศ ก***โต</t>
  </si>
  <si>
    <t>THT01221MQRXH8Z</t>
  </si>
  <si>
    <t>EVT75</t>
  </si>
  <si>
    <t>ว***วดี น***</t>
  </si>
  <si>
    <t>23/03/2025 10:15</t>
  </si>
  <si>
    <t>THT02011MQ75H4Z</t>
  </si>
  <si>
    <t>EVT74</t>
  </si>
  <si>
    <t>23/03/2025 10:14</t>
  </si>
  <si>
    <t>**เคลม ชิฟฟ่อนไม่มีไส้ เล็ก1กล่อง**</t>
  </si>
  <si>
    <t>THT01231MNZQE7Z</t>
  </si>
  <si>
    <t>EVT73</t>
  </si>
  <si>
    <t>ช***นี  ส***ี</t>
  </si>
  <si>
    <t>23/03/2025 10:13</t>
  </si>
  <si>
    <t>THT15011MPUQK4Z</t>
  </si>
  <si>
    <t>EVT72</t>
  </si>
  <si>
    <t>THT01231MP8GV7Z</t>
  </si>
  <si>
    <t>EVT71</t>
  </si>
  <si>
    <t>ต***ัตน์  ม***่อน</t>
  </si>
  <si>
    <t>23/03/2025 10:12</t>
  </si>
  <si>
    <t>THT01481MQ0NS1Z</t>
  </si>
  <si>
    <t>EVT69</t>
  </si>
  <si>
    <t>23/03/2025 10:09</t>
  </si>
  <si>
    <t>THT02061MPXP32Z</t>
  </si>
  <si>
    <t>EVT68</t>
  </si>
  <si>
    <t>ส***ราภรณ์ น***คง</t>
  </si>
  <si>
    <t>23/03/2025 10:08</t>
  </si>
  <si>
    <t>ไม่ชอบรสกาแฟค่ะ แพ็คป้องกันหน่อยนะค่ะกลัวเละค่ะเดียวรีวิวให้ค่ะ</t>
  </si>
  <si>
    <t>THT74051MP95A9Z</t>
  </si>
  <si>
    <t>EVT67</t>
  </si>
  <si>
    <t>ณ***าญจน์ พ***เมือง</t>
  </si>
  <si>
    <t>ขอ3รสนะคะ</t>
  </si>
  <si>
    <t>THT56121MQSAR4Z</t>
  </si>
  <si>
    <t>EVT66</t>
  </si>
  <si>
    <t>ส***พร ต***องดี</t>
  </si>
  <si>
    <t>THT61081MPXHV4Z</t>
  </si>
  <si>
    <t>EVT65</t>
  </si>
  <si>
    <t>ร***า  ส***ิฤกษ์</t>
  </si>
  <si>
    <t>THT16011MPF2F5Z</t>
  </si>
  <si>
    <t>EVT64</t>
  </si>
  <si>
    <t>23/03/2025 10:07</t>
  </si>
  <si>
    <t>THT52081MQF2V0Z</t>
  </si>
  <si>
    <t>EVT63</t>
  </si>
  <si>
    <t>ม*** ส***รณเพราเพริศ</t>
  </si>
  <si>
    <t>THT04031MQF5F6Z</t>
  </si>
  <si>
    <t>EVT62</t>
  </si>
  <si>
    <t>ร*** ม***ก ต***จันทร์ฉาย</t>
  </si>
  <si>
    <t>THT04021MPQEH7Z</t>
  </si>
  <si>
    <t>EVT61</t>
  </si>
  <si>
    <t>THT27131MQEWF2Z</t>
  </si>
  <si>
    <t>EVT60</t>
  </si>
  <si>
    <t>THT03061MPN4S3Z</t>
  </si>
  <si>
    <t>EVT58</t>
  </si>
  <si>
    <t>ภ***รัตน์ เ***อินทร์</t>
  </si>
  <si>
    <t>23/03/2025 10:04</t>
  </si>
  <si>
    <t>THT01241MQCRE6Z</t>
  </si>
  <si>
    <t>EVT57</t>
  </si>
  <si>
    <t>ว***รณ์ ป***ักษ์กุลวงศา</t>
  </si>
  <si>
    <t>23/03/2025 10:03</t>
  </si>
  <si>
    <t>THT12041MQF8M6Z</t>
  </si>
  <si>
    <t>EVT56</t>
  </si>
  <si>
    <t>23/03/2025 10:33</t>
  </si>
  <si>
    <t>TH255790671653U</t>
  </si>
  <si>
    <t>EVT55</t>
  </si>
  <si>
    <t>23/03/2025 10:32</t>
  </si>
  <si>
    <t>TH251186318654H</t>
  </si>
  <si>
    <t>23/03/2025 10:02</t>
  </si>
  <si>
    <t>EVT54</t>
  </si>
  <si>
    <t>THT37011MPQMT1Z</t>
  </si>
  <si>
    <t>EVT53</t>
  </si>
  <si>
    <t>น***ำเรียบ ส***้อย</t>
  </si>
  <si>
    <t>THT28031MPGE73Z</t>
  </si>
  <si>
    <t>23/03/2025 10:01</t>
  </si>
  <si>
    <t>EVT52</t>
  </si>
  <si>
    <t>ธ***รัตน์ ร***ัย</t>
  </si>
  <si>
    <t>THT67011MP4PD9Z</t>
  </si>
  <si>
    <t>EVT51</t>
  </si>
  <si>
    <t>ว***ญา อ***เรือน</t>
  </si>
  <si>
    <t>23/03/2025 10:00</t>
  </si>
  <si>
    <t>THT55051MQF268Z</t>
  </si>
  <si>
    <t>EVT48</t>
  </si>
  <si>
    <t>น***ิดา  จ***ทอง</t>
  </si>
  <si>
    <t>23/03/2025 09:59</t>
  </si>
  <si>
    <t>THT37011MPYFV0Z</t>
  </si>
  <si>
    <t>EVT47</t>
  </si>
  <si>
    <t>ส***ญญา แ***ปิน</t>
  </si>
  <si>
    <t>23/03/2025 09:57</t>
  </si>
  <si>
    <t>THT48011MP6T91Z</t>
  </si>
  <si>
    <t>EVT46</t>
  </si>
  <si>
    <t>23/03/2025 09:56</t>
  </si>
  <si>
    <t>THT64091MPQYB7Z</t>
  </si>
  <si>
    <t>EVT45</t>
  </si>
  <si>
    <t>ป***าลักษณ์ ล***า</t>
  </si>
  <si>
    <t>23/03/2025 09:55</t>
  </si>
  <si>
    <t>THT21021MPXG62Z</t>
  </si>
  <si>
    <t>EVT44</t>
  </si>
  <si>
    <t>ส***รณา  ส***ุวรรณ์</t>
  </si>
  <si>
    <t>จังหวัดอุทัยธานี</t>
  </si>
  <si>
    <t>23/03/2025 09:54</t>
  </si>
  <si>
    <t>THT57071MPVZK4Z</t>
  </si>
  <si>
    <t>EVT43</t>
  </si>
  <si>
    <t>ก****ี</t>
  </si>
  <si>
    <t>******ตำบลน้ำแพร่อำเภอหางดง ตำบลน้ำแพร่ อำเภอหางดง จังหวัดเชียงใหม่ 50230</t>
  </si>
  <si>
    <t>23/03/2025 10:24</t>
  </si>
  <si>
    <t>TH256301698977Q</t>
  </si>
  <si>
    <t>EVT41</t>
  </si>
  <si>
    <t>ห***ดง</t>
  </si>
  <si>
    <t>23/03/2025 09:51</t>
  </si>
  <si>
    <t>THT01221MPTWK0Z</t>
  </si>
  <si>
    <t>EVT40</t>
  </si>
  <si>
    <t>ส***ชา ไ***นี</t>
  </si>
  <si>
    <t>23/03/2025 09:50</t>
  </si>
  <si>
    <t>THT62041MQ6A36Z</t>
  </si>
  <si>
    <t>EVT39</t>
  </si>
  <si>
    <t>จ***นา  เ***่ยนสินแปลง</t>
  </si>
  <si>
    <t>THT01031MPQYY9Z</t>
  </si>
  <si>
    <t>EVT38</t>
  </si>
  <si>
    <t>23/03/2025 09:49</t>
  </si>
  <si>
    <t>THT68011MQ6BF8Z</t>
  </si>
  <si>
    <t>EVT37</t>
  </si>
  <si>
    <t>23/03/2025 09:48</t>
  </si>
  <si>
    <t>TH2595438383217</t>
  </si>
  <si>
    <t>23/03/2025 09:47</t>
  </si>
  <si>
    <t>EVT36</t>
  </si>
  <si>
    <t>น***เท</t>
  </si>
  <si>
    <t>23/03/2025 09:43</t>
  </si>
  <si>
    <t>THT01011MPTQY8Z</t>
  </si>
  <si>
    <t>EVT35</t>
  </si>
  <si>
    <t>ก***า อ***ิ่ม</t>
  </si>
  <si>
    <t>THT41041MP7BC9Z</t>
  </si>
  <si>
    <t>EVT33</t>
  </si>
  <si>
    <t>ก***ิก</t>
  </si>
  <si>
    <t>23/03/2025 09:41</t>
  </si>
  <si>
    <t>THT20081MPZ2Y0Z</t>
  </si>
  <si>
    <t>23/03/2025 09:42</t>
  </si>
  <si>
    <t>EVT32</t>
  </si>
  <si>
    <t>TH310970HTH65B</t>
  </si>
  <si>
    <t>EVT31</t>
  </si>
  <si>
    <t>น***เก้า</t>
  </si>
  <si>
    <t>THT02011MQ8RB4Z</t>
  </si>
  <si>
    <t>EVT30</t>
  </si>
  <si>
    <t>ก***ทิพย์ ผ***มมา</t>
  </si>
  <si>
    <t>23/03/2025 09:37</t>
  </si>
  <si>
    <t>THT09071MPCDY3Z</t>
  </si>
  <si>
    <t>EVT29</t>
  </si>
  <si>
    <t>ว***วัลค์ น***ระหะคุณ</t>
  </si>
  <si>
    <t>23/03/2025 09:30</t>
  </si>
  <si>
    <t>THT15011MPV4F0Z</t>
  </si>
  <si>
    <t>EVT28</t>
  </si>
  <si>
    <t>ม** ศ***ผือก</t>
  </si>
  <si>
    <t>23/03/2025 09:28</t>
  </si>
  <si>
    <t>THT20081MP3FR3Z</t>
  </si>
  <si>
    <t>EVT27</t>
  </si>
  <si>
    <t>ส***ญญา ค***</t>
  </si>
  <si>
    <t>23/03/2025 09:23</t>
  </si>
  <si>
    <t>THT41061MPQXB1Z</t>
  </si>
  <si>
    <t>23/03/2025 09:24</t>
  </si>
  <si>
    <t>EVT26</t>
  </si>
  <si>
    <t>THT25061MQ09F6Z</t>
  </si>
  <si>
    <t>EVT25</t>
  </si>
  <si>
    <t>ช***น  ย***ดัง</t>
  </si>
  <si>
    <t>THT05141MP57H7Z</t>
  </si>
  <si>
    <t>23/03/2025 09:22</t>
  </si>
  <si>
    <t>EVT24</t>
  </si>
  <si>
    <t>23/03/2025 09:21</t>
  </si>
  <si>
    <t>THT16021MPR6U6Z</t>
  </si>
  <si>
    <t>EVT23</t>
  </si>
  <si>
    <t>ค***ียร ด***ียน</t>
  </si>
  <si>
    <t>THT57081MPWJJ8Z</t>
  </si>
  <si>
    <t>EVT22</t>
  </si>
  <si>
    <t>23/03/2025 09:20</t>
  </si>
  <si>
    <t>THT25061MQ8U76Z</t>
  </si>
  <si>
    <t>EVT21</t>
  </si>
  <si>
    <t>23/03/2025 09:18</t>
  </si>
  <si>
    <t>THT16011MQS9E8Z</t>
  </si>
  <si>
    <t>EVT20</t>
  </si>
  <si>
    <t>23/03/2025 09:17</t>
  </si>
  <si>
    <t>THT04061MPVB94Z</t>
  </si>
  <si>
    <t>EVT19</t>
  </si>
  <si>
    <t>23/03/2025 09:15</t>
  </si>
  <si>
    <t>THT02031MPWCX4Z</t>
  </si>
  <si>
    <t>EVT18</t>
  </si>
  <si>
    <t>THT01071MQ5QT0Z</t>
  </si>
  <si>
    <t>EVT17</t>
  </si>
  <si>
    <t>ป***ุม ใ***ม</t>
  </si>
  <si>
    <t>23/03/2025 09:14</t>
  </si>
  <si>
    <t>THT61051MPVDW8Z</t>
  </si>
  <si>
    <t>EVT16</t>
  </si>
  <si>
    <t>O N***g S**</t>
  </si>
  <si>
    <t>23/03/2025 08:42</t>
  </si>
  <si>
    <t>756161349742</t>
  </si>
  <si>
    <t>EVT15</t>
  </si>
  <si>
    <t>วิภารัตน์ พิมพ์ศักดิ์</t>
  </si>
  <si>
    <t>17  ม.9 เทศบาลนครอ้อมน้อย อ.กระทุ่มแบน จ.สมุทรสาคร
กระทุ่มแบน/ Krathum Baenสมุทรสาคร/ Samut Sakhon
74130</t>
  </si>
  <si>
    <t>660860104102</t>
  </si>
  <si>
    <t>23/03/2025 07:53</t>
  </si>
  <si>
    <t>LEXPU0471345319</t>
  </si>
  <si>
    <t>EVT14</t>
  </si>
  <si>
    <t>23/03/2025 07:50</t>
  </si>
  <si>
    <t>THT19051MPZ8D8Z</t>
  </si>
  <si>
    <t>EVT13</t>
  </si>
  <si>
    <t>เกศมณี</t>
  </si>
  <si>
    <t>65/5 หมู่6 · นครชุม/ Nikhom Sang Ton-eng
เมืองกำแพงเพชร/ Mueang Kamphaeng Phetกำแพงเพชร/ Kamphaeng Phet
62000</t>
  </si>
  <si>
    <t>660828656606</t>
  </si>
  <si>
    <t>23/03/2025 07:29</t>
  </si>
  <si>
    <t>LEXPU0471345276</t>
  </si>
  <si>
    <t>23/03/2025 07:27</t>
  </si>
  <si>
    <t>EVT12</t>
  </si>
  <si>
    <t>ศ******่</t>
  </si>
  <si>
    <t>******ค, ตำบลแดงใหญ่, อำเภอบ้านใหม่ไชยพจน์ ตำบลแดงใหญ่ อำเภอบ้านใหม่ไชยพจน์ จังหวัดบุรีรัมย์ 31120</t>
  </si>
  <si>
    <t>31120</t>
  </si>
  <si>
    <t>23/03/2025 06:55</t>
  </si>
  <si>
    <t>TH281970DCNZ8C</t>
  </si>
  <si>
    <t>EVT10</t>
  </si>
  <si>
    <t>ธ***ฐา ส***เนตร</t>
  </si>
  <si>
    <t>23/03/2025 03:11</t>
  </si>
  <si>
    <t>THT28071MM5BS4Z</t>
  </si>
  <si>
    <t>23/03/2025 03:10</t>
  </si>
  <si>
    <t>EVT9</t>
  </si>
  <si>
    <t>23/03/2025 03:28</t>
  </si>
  <si>
    <t>TH255174251163W</t>
  </si>
  <si>
    <t>23/03/2025 02:58</t>
  </si>
  <si>
    <t>EVT6</t>
  </si>
  <si>
    <t>ฟ***ส</t>
  </si>
  <si>
    <t>23/03/2025 01:55</t>
  </si>
  <si>
    <t>THT01461MM54S6Z</t>
  </si>
  <si>
    <t>EVX4</t>
  </si>
  <si>
    <t>พ***า   ภ***ี</t>
  </si>
  <si>
    <t>24/03/2025 21:58</t>
  </si>
  <si>
    <t>EVX3</t>
  </si>
  <si>
    <t>ก******ล</t>
  </si>
  <si>
    <t>****** ซอยเทวดา (หน้าบ้านมีป้ายชื่อ ประเสริฐ เพชรมาศ) ตำบลไชยมนตรี อำเภอเมืองนครศรีธรรมราช จังหวัดนครศรีธรรมราช 80000</t>
  </si>
  <si>
    <t>24/03/2025 22:16</t>
  </si>
  <si>
    <t>24/03/2025 21:46</t>
  </si>
  <si>
    <t>EVX2</t>
  </si>
  <si>
    <t>เจ๊หมูขนมจีนตลาดโนนสาทร</t>
  </si>
  <si>
    <t>ตลาดโนนสาทร ถนนสนามบิน ตำบลในเมือง อำเภอเมือง จังหวัดชัยภูมิ36000 · ในเมือง/ Nai Mueang
เมืองชัยภูมิ/ Mueang Chaiyaphumชัยภูมิ/ Chaiyaphum
36000</t>
  </si>
  <si>
    <t>24/03/2025 21:34</t>
  </si>
  <si>
    <t>EVX1</t>
  </si>
  <si>
    <t>******คำแหง แขวงมีนบุรี เขตมีนบุรี กทม. 10510 แขวงมีนบุรี เขตมีนบุรี จังหวัดกรุงเทพมหานคร 10510</t>
  </si>
  <si>
    <t>24/03/2025 21:47</t>
  </si>
  <si>
    <t>24/03/2025 21:17</t>
  </si>
  <si>
    <t>EVX0</t>
  </si>
  <si>
    <t>EVW99</t>
  </si>
  <si>
    <t>******คูรัด  อ.บางบัวทอง จ.นนทบุรี  11110 ตำบลบางคูรัด อำเภอบางบัวทอง จังหวัดนนทบุรี 11110</t>
  </si>
  <si>
    <t>24/03/2025 21:44</t>
  </si>
  <si>
    <t>24/03/2025 21:14</t>
  </si>
  <si>
    <t>EVW98</t>
  </si>
  <si>
    <t>******.วารินชำราบ ตำบลวารินชำราบ อำเภอวารินชำราบ จังหวัดอุบลราชธานี 34190</t>
  </si>
  <si>
    <t>24/03/2025 21:13</t>
  </si>
  <si>
    <t>24/03/2025 21:11</t>
  </si>
  <si>
    <t>EVW97</t>
  </si>
  <si>
    <t>สมฤทัย  สิงห์รี</t>
  </si>
  <si>
    <t>อุทยานแห่งชาติดอยขุนตาล ต.ทาปลาดุก
แม่ทา/ Mae Thaลำพูน/ Lamphun
51140</t>
  </si>
  <si>
    <t>51140</t>
  </si>
  <si>
    <t>660898508964</t>
  </si>
  <si>
    <t>24/03/2025 20:50</t>
  </si>
  <si>
    <t>24/03/2025 20:49</t>
  </si>
  <si>
    <t>EVW96</t>
  </si>
  <si>
    <t>******อง, อำเภอบางสะพาน ตำบลร่อนทอง อำเภอบางสะพาน จังหวัดประจวบคีรีขันธ์ 77140</t>
  </si>
  <si>
    <t>24/03/2025 20:41</t>
  </si>
  <si>
    <t>EVW92</t>
  </si>
  <si>
    <t>24/03/2025 20:06</t>
  </si>
  <si>
    <t>EVW91</t>
  </si>
  <si>
    <t>99/178 ม.3 หมู่บ้านกมลเพชร ซ.9/1
สัตหีบ/ Sattahipชลบุรี/ Chonburi
20180</t>
  </si>
  <si>
    <t>24/03/2025 20:07</t>
  </si>
  <si>
    <t>24/03/2025 20:05</t>
  </si>
  <si>
    <t>EVW90</t>
  </si>
  <si>
    <t>24/03/2025 20:01</t>
  </si>
  <si>
    <t>EVW89</t>
  </si>
  <si>
    <t>******างจาก แขวงบางจาก เขตพระโขนง จังหวัดกรุงเทพมหานคร 10260</t>
  </si>
  <si>
    <t>24/03/2025 19:37</t>
  </si>
  <si>
    <t>EVW88</t>
  </si>
  <si>
    <t>เ***ล เ***บแหลม</t>
  </si>
  <si>
    <t>24/03/2025 19:03</t>
  </si>
  <si>
    <t>EVW87</t>
  </si>
  <si>
    <t>น***พพร แ***ใส</t>
  </si>
  <si>
    <t>24/03/2025 18:13</t>
  </si>
  <si>
    <t>EVW86</t>
  </si>
  <si>
    <t>บ******น</t>
  </si>
  <si>
    <t>******ย จ.นครราชสีมา ตำบลโคกไทย อำเภอปักธงชัย จังหวัดนครราชสีมา 30150</t>
  </si>
  <si>
    <t>24/03/2025 17:56</t>
  </si>
  <si>
    <t>EVW85</t>
  </si>
  <si>
    <t>24/03/2025 07:35</t>
  </si>
  <si>
    <t>24/03/2025 17:06</t>
  </si>
  <si>
    <t>EVW84</t>
  </si>
  <si>
    <t>ก**ย</t>
  </si>
  <si>
    <t>****** ตำบลหัวรอ, อำเภอเมืองพิษณุโลก ตำบลหัวรอ อำเภอเมืองพิษณุโลก จังหวัดพิษณุโลก 65000</t>
  </si>
  <si>
    <t>24/03/2025 17:03</t>
  </si>
  <si>
    <t>EVW82</t>
  </si>
  <si>
    <t>24/03/2025 17:21</t>
  </si>
  <si>
    <t>24/03/2025 16:51</t>
  </si>
  <si>
    <t>EVW80</t>
  </si>
  <si>
    <t>เ***อวรรณ์</t>
  </si>
  <si>
    <t>24/03/2025 16:26</t>
  </si>
  <si>
    <t>24/03/2025 16:25</t>
  </si>
  <si>
    <t>EVW78</t>
  </si>
  <si>
    <t>รัตนพร เอสเธอร์</t>
  </si>
  <si>
    <t>9 หมู่ 12 ต.หนองคอนไทย · หนองคอนไทย/ Nong Khon Thai
ภูเขียว/ Phu Khiaoชัยภูมิ/ Chaiyaphum
36110</t>
  </si>
  <si>
    <t>660968943537</t>
  </si>
  <si>
    <t>24/03/2025 16:06</t>
  </si>
  <si>
    <t>EVW76</t>
  </si>
  <si>
    <t>อ***จ  ท***่อ</t>
  </si>
  <si>
    <t>24/03/2025 16:03</t>
  </si>
  <si>
    <t>EVW75</t>
  </si>
  <si>
    <t>ธนินท์รัฐ รัถยาสวรรค์ภัช</t>
  </si>
  <si>
    <t>456 ม.1ท่าตะโกพัฒนา ต.ท่าตะโก · ท่าตะโก/ Tha Tako
ท่าตะโก/ Tha Takoนครสวรรค์/ Nakhon Sawan
60160</t>
  </si>
  <si>
    <t>660808362232</t>
  </si>
  <si>
    <t>24/03/2025 16:01</t>
  </si>
  <si>
    <t>EVW74</t>
  </si>
  <si>
    <t>ต***ยง ส***รณกูฏ</t>
  </si>
  <si>
    <t>24/03/2025 16:00</t>
  </si>
  <si>
    <t>EVW72</t>
  </si>
  <si>
    <t>ส***ฒชา</t>
  </si>
  <si>
    <t>24/03/2025 15:55</t>
  </si>
  <si>
    <t>EVW71</t>
  </si>
  <si>
    <t>24/03/2025 15:54</t>
  </si>
  <si>
    <t>EVW70</t>
  </si>
  <si>
    <t>ทิวาวรรณ สุขสวน</t>
  </si>
  <si>
    <t>348 ม.1 ต.เชียงเครือ
เมืองสกลนคร/ Mueang Sakon Nakhonสกลนคร/ Sakon Nakhon
47000</t>
  </si>
  <si>
    <t>660630372292</t>
  </si>
  <si>
    <t>24/03/2025 15:51</t>
  </si>
  <si>
    <t>EVW69</t>
  </si>
  <si>
    <t>O**</t>
  </si>
  <si>
    <t>24/03/2025 15:49</t>
  </si>
  <si>
    <t>24/03/2025 15:50</t>
  </si>
  <si>
    <t>EVW68</t>
  </si>
  <si>
    <t>ว***ัตน์ พ***เพ็ชร</t>
  </si>
  <si>
    <t>24/03/2025 15:31</t>
  </si>
  <si>
    <t>EVW67</t>
  </si>
  <si>
    <t>u***9390990738100</t>
  </si>
  <si>
    <t>EVW66</t>
  </si>
  <si>
    <t>บ******S</t>
  </si>
  <si>
    <t>******ายยา, อำเภอเมืองเชียงใหม่ ตำบลหายยา อำเภอเมืองเชียงใหม่ จังหวัดเชียงใหม่ 50100</t>
  </si>
  <si>
    <t>50100</t>
  </si>
  <si>
    <t>24/03/2025 15:30</t>
  </si>
  <si>
    <t>EVW65</t>
  </si>
  <si>
    <t>ส*** ฟ***อง</t>
  </si>
  <si>
    <t>24/03/2025 15:25</t>
  </si>
  <si>
    <t>EVW64</t>
  </si>
  <si>
    <t>พ***ฑิพา</t>
  </si>
  <si>
    <t>24/03/2025 15:22</t>
  </si>
  <si>
    <t>EVW63</t>
  </si>
  <si>
    <t>พ***ดช แ***าทอง เ***อเมืองพาน</t>
  </si>
  <si>
    <t>24/03/2025 15:23</t>
  </si>
  <si>
    <t>EVW62</t>
  </si>
  <si>
    <t>ธ***ชัย   ส***์พันธ์</t>
  </si>
  <si>
    <t>24/03/2025 15:21</t>
  </si>
  <si>
    <t>EVW61</t>
  </si>
  <si>
    <t>24/03/2025 15:19</t>
  </si>
  <si>
    <t>EVW60</t>
  </si>
  <si>
    <t>ธ***าพร ก***งษา</t>
  </si>
  <si>
    <t>24/03/2025 15:13</t>
  </si>
  <si>
    <t>EVW59</t>
  </si>
  <si>
    <t>******ี หมู่ที่ 10 ถนนประชาอุทิศ ตำบลในคลองบางปลากด ตำบลในคลองบางปลากด อำเภอพระสมุทรเจดีย์ จังหวัดสมุทรปราการ 10290</t>
  </si>
  <si>
    <t>24/03/2025 15:46</t>
  </si>
  <si>
    <t>EVW58</t>
  </si>
  <si>
    <t>ม***ธิดา น***มย์</t>
  </si>
  <si>
    <t>24/03/2025 15:12</t>
  </si>
  <si>
    <t>24/03/2025 15:11</t>
  </si>
  <si>
    <t>EVW57</t>
  </si>
  <si>
    <t>น***ัฒนา​  ม***วิเศษ</t>
  </si>
  <si>
    <t>EVW55</t>
  </si>
  <si>
    <t>ญ***ศา  เ***ลิต</t>
  </si>
  <si>
    <t>24/03/2025 15:09</t>
  </si>
  <si>
    <t>ไม่รับกาแฟค่ะ</t>
  </si>
  <si>
    <t>EVW54</t>
  </si>
  <si>
    <t>m***..ณัฏฐ์ณรัณ ช***ธ์กุล</t>
  </si>
  <si>
    <t>EVW53</t>
  </si>
  <si>
    <t>ร*** ธ***ุฒิ ศ***วัสดิ์</t>
  </si>
  <si>
    <t>24/03/2025 15:08</t>
  </si>
  <si>
    <t>EVW52</t>
  </si>
  <si>
    <t>อ***า เ***มมะเริง</t>
  </si>
  <si>
    <t>EVW51</t>
  </si>
  <si>
    <t>24/03/2025 15:04</t>
  </si>
  <si>
    <t>EVW50</t>
  </si>
  <si>
    <t>จ***มณี</t>
  </si>
  <si>
    <t>24/03/2025 15:03</t>
  </si>
  <si>
    <t>ไม่รับรส กาแฟ</t>
  </si>
  <si>
    <t>EVW49</t>
  </si>
  <si>
    <t>พ***ินทร์  ร***วราภรณ์</t>
  </si>
  <si>
    <t>24/03/2025 15:01</t>
  </si>
  <si>
    <t>EVW48</t>
  </si>
  <si>
    <t>เ***นี ค***จริญ</t>
  </si>
  <si>
    <t>24/03/2025 15:00</t>
  </si>
  <si>
    <t>EVW47</t>
  </si>
  <si>
    <t>ว***พร แ***วิเชียร</t>
  </si>
  <si>
    <t>24/03/2025 14:59</t>
  </si>
  <si>
    <t>EVW46</t>
  </si>
  <si>
    <t>จ***า ศ***งค์วรรณ์</t>
  </si>
  <si>
    <t>24/03/2025 14:58</t>
  </si>
  <si>
    <t>EVW45</t>
  </si>
  <si>
    <t>ก***นธ์ จ***ทอง</t>
  </si>
  <si>
    <t>24/03/2025 14:56</t>
  </si>
  <si>
    <t>24/03/2025 14:57</t>
  </si>
  <si>
    <t>EVW44</t>
  </si>
  <si>
    <t>น***าวรัตนา  พ***ย</t>
  </si>
  <si>
    <t>24/03/2025 14:55</t>
  </si>
  <si>
    <t>EVW43</t>
  </si>
  <si>
    <t>ก***นพร เ***อใย</t>
  </si>
  <si>
    <t>EVW42</t>
  </si>
  <si>
    <t>เ***าศ พ***ทรัพย์</t>
  </si>
  <si>
    <t>24/03/2025 14:53</t>
  </si>
  <si>
    <t>EVW41</t>
  </si>
  <si>
    <t>อ***ิรา ค***นุ่น</t>
  </si>
  <si>
    <t>24/03/2025 14:52</t>
  </si>
  <si>
    <t>ไม่เอามะพร้าวเผากับกาแฟค่ะ</t>
  </si>
  <si>
    <t>EVW40</t>
  </si>
  <si>
    <t>น***ี. ร***ยู่</t>
  </si>
  <si>
    <t>24/03/2025 14:50</t>
  </si>
  <si>
    <t>EVW39</t>
  </si>
  <si>
    <t>M***. ศ***</t>
  </si>
  <si>
    <t>24/03/2025 14:46</t>
  </si>
  <si>
    <t>EVW38</t>
  </si>
  <si>
    <t>ส***ญ อ***คำ</t>
  </si>
  <si>
    <t>EVW37</t>
  </si>
  <si>
    <t>ห*** ห***</t>
  </si>
  <si>
    <t>24/03/2025 14:45</t>
  </si>
  <si>
    <t>EVW36</t>
  </si>
  <si>
    <t>เ*** ผ***กิจสกุล</t>
  </si>
  <si>
    <t>Phitsanulok</t>
  </si>
  <si>
    <t>24/03/2025 14:44</t>
  </si>
  <si>
    <t>EVW35</t>
  </si>
  <si>
    <t>ส***ล ห***าน</t>
  </si>
  <si>
    <t>EVW34</t>
  </si>
  <si>
    <t>ล***า น***สุข</t>
  </si>
  <si>
    <t>EVW32</t>
  </si>
  <si>
    <t>น** อ***ลี  ร***มีชัยพลาซ่า</t>
  </si>
  <si>
    <t>24/03/2025 14:40</t>
  </si>
  <si>
    <t>24/03/2025 14:41</t>
  </si>
  <si>
    <t>EVW31</t>
  </si>
  <si>
    <t>ณ***ริกา</t>
  </si>
  <si>
    <t>24/03/2025 14:38</t>
  </si>
  <si>
    <t>EVW30</t>
  </si>
  <si>
    <t>EVW29</t>
  </si>
  <si>
    <t>ค** ว***ิสาข์ ส***์ทอง</t>
  </si>
  <si>
    <t>24/03/2025 14:34</t>
  </si>
  <si>
    <t>24/03/2025 14:32</t>
  </si>
  <si>
    <t>EVW28</t>
  </si>
  <si>
    <t>24/03/2025 14:31</t>
  </si>
  <si>
    <t>EVW27</t>
  </si>
  <si>
    <t>ร***รรณ บ***ะจินดาพันธ์</t>
  </si>
  <si>
    <t>24/03/2025 14:30</t>
  </si>
  <si>
    <t>EVW26</t>
  </si>
  <si>
    <t>น***อภิญญา ล***า</t>
  </si>
  <si>
    <t>24/03/2025 14:29</t>
  </si>
  <si>
    <t>EVW24</t>
  </si>
  <si>
    <t>ธ***ินี จ***ร์ชนะ</t>
  </si>
  <si>
    <t>24/03/2025 14:22</t>
  </si>
  <si>
    <t>EVW23</t>
  </si>
  <si>
    <t>ป***า ส***</t>
  </si>
  <si>
    <t>24/03/2025 14:21</t>
  </si>
  <si>
    <t>EVW22</t>
  </si>
  <si>
    <t>ม***ชา พ***ชการ</t>
  </si>
  <si>
    <t>24/03/2025 14:18</t>
  </si>
  <si>
    <t>24/03/2025 14:19</t>
  </si>
  <si>
    <t>EVW21</t>
  </si>
  <si>
    <t>อ***ี เ***พูนพิทยะ</t>
  </si>
  <si>
    <t>24/03/2025 14:15</t>
  </si>
  <si>
    <t>24/03/2025 14:16</t>
  </si>
  <si>
    <t>EVW20</t>
  </si>
  <si>
    <t>น** ส***รัตน์ ส***อง</t>
  </si>
  <si>
    <t>24/03/2025 14:14</t>
  </si>
  <si>
    <t>EVW19</t>
  </si>
  <si>
    <t>อ******ณ</t>
  </si>
  <si>
    <t>******บางนาเทพารักษ์, ถนน เทพารักษ์, ตำบลบางพลีใหญ่, อำเภอบางพลี ตำบลบางพลีใหญ่ อำเภอบางพลี จังหวัดสมุทรปราการ 10540</t>
  </si>
  <si>
    <t>EVW18</t>
  </si>
  <si>
    <t>ส***ชัย เ***ผ่่าพันธ์</t>
  </si>
  <si>
    <t>24/03/2025 14:11</t>
  </si>
  <si>
    <t>EVW17</t>
  </si>
  <si>
    <t>พ***า ส***ูม</t>
  </si>
  <si>
    <t>24/03/2025 14:06</t>
  </si>
  <si>
    <t>24/03/2025 14:12</t>
  </si>
  <si>
    <t>EVW15</t>
  </si>
  <si>
    <t>ส***ักดิ์ แ***ค้ว</t>
  </si>
  <si>
    <t>ไม่ทานเผือกกับกล้วยหอมครับ😀😀😀ขอบคุณครับ</t>
  </si>
  <si>
    <t>24/03/2025 14:09</t>
  </si>
  <si>
    <t>EVW14</t>
  </si>
  <si>
    <t>24/03/2025 14:08</t>
  </si>
  <si>
    <t>EVW12</t>
  </si>
  <si>
    <t>ท***ัน ส***งแก้ว</t>
  </si>
  <si>
    <t>24/03/2025 14:02</t>
  </si>
  <si>
    <t>EVW11</t>
  </si>
  <si>
    <t>ยุภา  กัณญาประสิทธิ์</t>
  </si>
  <si>
    <t>817  ซ.ลาซาล 24 · บางนาใต้/ Bang Na Tai
บางนา/ Bang Naกรุงเทพมหานคร/ Bangkok
10260</t>
  </si>
  <si>
    <t>660807469212</t>
  </si>
  <si>
    <t>24/03/2025 13:54</t>
  </si>
  <si>
    <t>EVW10</t>
  </si>
  <si>
    <t>พูลสิน  ตั้งปัญญาวารีกุล</t>
  </si>
  <si>
    <t>904/41(83) ซอยวชิระธรรมสาธิต24
แขวงบางนา
เขตบางนา
กรุงเทพฯ 
 10260</t>
  </si>
  <si>
    <t>0816347459</t>
  </si>
  <si>
    <t>24/03/2025 13:50</t>
  </si>
  <si>
    <t>24/03/2025 13:49</t>
  </si>
  <si>
    <t>EVW9</t>
  </si>
  <si>
    <t>รุ่งฤดี โพธิ์ตะวัฒน์</t>
  </si>
  <si>
    <t>1133/8 หมู่4 ถนนประจักษ์ · ในเมือง/ Nai Mueang
เมืองหนองคาย/ Mueang Nong Khaiหนองคาย/ Nong Khai
43000</t>
  </si>
  <si>
    <t>660629399486</t>
  </si>
  <si>
    <t>24/03/2025 13:44</t>
  </si>
  <si>
    <t>EVW8</t>
  </si>
  <si>
    <t>******ดินแดง กรุงเทพฯ 10400 โทรฯ 084-9187241 แขวงดินแดง เขตดินแดง จังหวัดกรุงเทพมหานคร 10400</t>
  </si>
  <si>
    <t>24/03/2025 13:43</t>
  </si>
  <si>
    <t>EVW7</t>
  </si>
  <si>
    <t>ศิริพร</t>
  </si>
  <si>
    <t>27/1 ม.5 ต.บางบาล อ.บางบาล จ.อยุธยา 13250</t>
  </si>
  <si>
    <t>13250</t>
  </si>
  <si>
    <t>0854243390</t>
  </si>
  <si>
    <t>24/03/2025 12:59</t>
  </si>
  <si>
    <t>24/03/2025 13:32</t>
  </si>
  <si>
    <t>EVW6</t>
  </si>
  <si>
    <t>ก*****่</t>
  </si>
  <si>
    <t>******ญ่ อำเภอเมืองอุบลราชธานี จังหวัดอุบลราชธานี 34000</t>
  </si>
  <si>
    <t>24/03/2025 13:30</t>
  </si>
  <si>
    <t>EVW4</t>
  </si>
  <si>
    <t>24/03/2025 12:56</t>
  </si>
  <si>
    <t>EVW3</t>
  </si>
  <si>
    <t>******จังหวัดพระนครศรีอยุธยา 13110 ตำบลลาดงา อำเภอเสนา จังหวัดพระนครศรีอยุธยา 13110</t>
  </si>
  <si>
    <t>24/03/2025 12:53</t>
  </si>
  <si>
    <t>24/03/2025 12:52</t>
  </si>
  <si>
    <t>EVW2</t>
  </si>
  <si>
    <t>N******e</t>
  </si>
  <si>
    <t>******ซอย 9/4 ถนนเสมาฟ้าคราม ตำบลคูต ตำบลคูคต อำเภอลำลูกกา จังหวัดปทุมธานี 12130</t>
  </si>
  <si>
    <t>24/03/2025 12:40</t>
  </si>
  <si>
    <t>24/03/2025 12:39</t>
  </si>
  <si>
    <t>EVW1</t>
  </si>
  <si>
    <t>ค** ศ***นีย์ ป***ากรณ์ ค***นน ค***รม</t>
  </si>
  <si>
    <t>24/03/2025 12:37</t>
  </si>
  <si>
    <t>EVV99</t>
  </si>
  <si>
    <t>******ักแว่น อ.ท่าหลวง จ.ลพบุรี 15230 Tel.098-4296916 ตำบลหนองผักแว่น อำเภอท่าหลวง จังหวัดลพบุรี 15230</t>
  </si>
  <si>
    <t>24/03/2025 12:12</t>
  </si>
  <si>
    <t>EVV98</t>
  </si>
  <si>
    <t>วันชัย  อนันต์กิตติพันธุ์</t>
  </si>
  <si>
    <t>8 ( 99/1796 ) ซอยท่าข้าม30 แยก 8-10 ( บ้านพิศาลโครงการ 10 ซอย 9 ) แขวงแสมดำ เขตบางขุนเทียน กรุงเทพฯ 10150 · แสมดำ/ Samae Dam
บางขุนเทียน/ Bang Khun Thianกรุงเทพมหานคร/ Bangkok
10150</t>
  </si>
  <si>
    <t>660840019998</t>
  </si>
  <si>
    <t>24/03/2025 12:06</t>
  </si>
  <si>
    <t>EVV96</t>
  </si>
  <si>
    <t>ก****ก</t>
  </si>
  <si>
    <t>******าดไท ต.คลองหนึ่ง(ตึกB) ตำบลคลองหนึ่ง อำเภอคลองหลวง จังหวัดปทุมธานี 12120</t>
  </si>
  <si>
    <t>24/03/2025 11:50</t>
  </si>
  <si>
    <t>EVV94</t>
  </si>
  <si>
    <t>น***รสุดา เ***สุทธิ์</t>
  </si>
  <si>
    <t>24/03/2025 11:28</t>
  </si>
  <si>
    <t>EVV92</t>
  </si>
  <si>
    <t>น***าวสุพรรณี ม***รรณ์</t>
  </si>
  <si>
    <t>24/03/2025 11:27</t>
  </si>
  <si>
    <t>24/03/2025 11:26</t>
  </si>
  <si>
    <t>EVV91</t>
  </si>
  <si>
    <t>ส** น***เจริญ</t>
  </si>
  <si>
    <t>EVV90</t>
  </si>
  <si>
    <t>พ***ี อ***สุระ</t>
  </si>
  <si>
    <t>24/03/2025 11:25</t>
  </si>
  <si>
    <t>EVV89</t>
  </si>
  <si>
    <t>ว***รณ</t>
  </si>
  <si>
    <t>24/03/2025 11:24</t>
  </si>
  <si>
    <t>EVV87</t>
  </si>
  <si>
    <t>24/03/2025 11:21</t>
  </si>
  <si>
    <t>EVV86</t>
  </si>
  <si>
    <t>จ***ันท์  ล***าะ</t>
  </si>
  <si>
    <t>24/03/2025 11:18</t>
  </si>
  <si>
    <t>EVV84</t>
  </si>
  <si>
    <t>24/03/2025 11:11</t>
  </si>
  <si>
    <t>24/03/2025 11:12</t>
  </si>
  <si>
    <t>EVV83</t>
  </si>
  <si>
    <t>ก***ิกา  ท***ุญมา</t>
  </si>
  <si>
    <t>24/03/2025 11:10</t>
  </si>
  <si>
    <t>EVV82</t>
  </si>
  <si>
    <t>24/03/2025 11:05</t>
  </si>
  <si>
    <t>EVV80</t>
  </si>
  <si>
    <t>24/03/2025 11:29</t>
  </si>
  <si>
    <t>24/03/2025 10:59</t>
  </si>
  <si>
    <t>EVV79</t>
  </si>
  <si>
    <t>ศ***ิ์ชัย ส***พิมพ์</t>
  </si>
  <si>
    <t>24/03/2025 10:58</t>
  </si>
  <si>
    <t>EVV78</t>
  </si>
  <si>
    <t>ไ***นา ส***</t>
  </si>
  <si>
    <t>24/03/2025 10:54</t>
  </si>
  <si>
    <t>EVV77</t>
  </si>
  <si>
    <t>น***ซารีมะห์ ส***แอ</t>
  </si>
  <si>
    <t>24/03/2025 10:49</t>
  </si>
  <si>
    <t>EVV76</t>
  </si>
  <si>
    <t>ณ***น พ***ด เ***</t>
  </si>
  <si>
    <t>24/03/2025 10:44</t>
  </si>
  <si>
    <t>24/03/2025 10:43</t>
  </si>
  <si>
    <t>EVV74</t>
  </si>
  <si>
    <t>24/03/2025 10:41</t>
  </si>
  <si>
    <t>24/03/2025 10:34</t>
  </si>
  <si>
    <t>EVV73</t>
  </si>
  <si>
    <t>ค***จารุ​นันท์​ เ***อง​สกุล​พงษ์​</t>
  </si>
  <si>
    <t>EVV71</t>
  </si>
  <si>
    <t>******ลศิลา, อำเภอเมืองขอนแก่น ตำบลศิลา อำเภอเมืองขอนแก่น จังหวัดขอนแก่น 40000</t>
  </si>
  <si>
    <t>24/03/2025 11:02</t>
  </si>
  <si>
    <t>24/03/2025 10:32</t>
  </si>
  <si>
    <t>EVV70</t>
  </si>
  <si>
    <t>ค***รรณี  ส***าม</t>
  </si>
  <si>
    <t>24/03/2025 10:31</t>
  </si>
  <si>
    <t>EVV69</t>
  </si>
  <si>
    <t>ด***ัตน์ ไ***นตร</t>
  </si>
  <si>
    <t>24/03/2025 10:29</t>
  </si>
  <si>
    <t>EVV68</t>
  </si>
  <si>
    <t>เ***ัย</t>
  </si>
  <si>
    <t>24/03/2025 10:27</t>
  </si>
  <si>
    <t>EVV66</t>
  </si>
  <si>
    <t>เ***ลักษณ์ ภ***ต</t>
  </si>
  <si>
    <t>24/03/2025 10:26</t>
  </si>
  <si>
    <t>EVV65</t>
  </si>
  <si>
    <t>ค***องสูรย์ ห***ทอง</t>
  </si>
  <si>
    <t>24/03/2025 10:25</t>
  </si>
  <si>
    <t>EVV64</t>
  </si>
  <si>
    <t>A** m***Somchai J***sompob</t>
  </si>
  <si>
    <t>EVV63</t>
  </si>
  <si>
    <t>ข***จิตต์ อ***ูลวัฒนา</t>
  </si>
  <si>
    <t>อำเภอเมืองเพชรบูรณ์</t>
  </si>
  <si>
    <t>24/03/2025 10:18</t>
  </si>
  <si>
    <t>EVV61</t>
  </si>
  <si>
    <t>ท***รัตน์​โชติช่วง​</t>
  </si>
  <si>
    <t>EVV60</t>
  </si>
  <si>
    <t>u***824007978</t>
  </si>
  <si>
    <t>24/03/2025 10:10</t>
  </si>
  <si>
    <t>EVV59</t>
  </si>
  <si>
    <t>แ** เ***์ไทย</t>
  </si>
  <si>
    <t>24/03/2025 10:06</t>
  </si>
  <si>
    <t>EVV57</t>
  </si>
  <si>
    <t>24/03/2025 10:09</t>
  </si>
  <si>
    <t>24/03/2025 10:04</t>
  </si>
  <si>
    <t>EVV56</t>
  </si>
  <si>
    <t>ว***รณทนา. ห***ประภัสสร</t>
  </si>
  <si>
    <t>24/03/2025 09:58</t>
  </si>
  <si>
    <t>EVV55</t>
  </si>
  <si>
    <t>24/03/2025 09:53</t>
  </si>
  <si>
    <t>EVV53</t>
  </si>
  <si>
    <t>ว***า ท***วัลย์</t>
  </si>
  <si>
    <t>24/03/2025 09:50</t>
  </si>
  <si>
    <t>EVV52</t>
  </si>
  <si>
    <t>เ***้ยว</t>
  </si>
  <si>
    <t>24/03/2025 09:47</t>
  </si>
  <si>
    <t>EVV51</t>
  </si>
  <si>
    <t>ก*** ก***า</t>
  </si>
  <si>
    <t>24/03/2025 09:43</t>
  </si>
  <si>
    <t>24/03/2025 09:44</t>
  </si>
  <si>
    <t>EVV48</t>
  </si>
  <si>
    <t>บ***า เ***ัศน์</t>
  </si>
  <si>
    <t>24/03/2025 09:24</t>
  </si>
  <si>
    <t>EVV47</t>
  </si>
  <si>
    <t>24/03/2025 09:27</t>
  </si>
  <si>
    <t>EVV46</t>
  </si>
  <si>
    <t>EVV45</t>
  </si>
  <si>
    <t>เ***ินทร์ ช***งกูร</t>
  </si>
  <si>
    <t>24/03/2025 09:21</t>
  </si>
  <si>
    <t>EVV44</t>
  </si>
  <si>
    <t>ธัญพิชชา</t>
  </si>
  <si>
    <t>63 หมู่ 7 ต.บางนกแขวก อ.บางคนที จ.สมุทรสงคราม  (ไม่รับสินค้าวันพุธ) 75120</t>
  </si>
  <si>
    <t>75120</t>
  </si>
  <si>
    <t>0624265935</t>
  </si>
  <si>
    <t>24/03/2025 08:43</t>
  </si>
  <si>
    <t>EVV43</t>
  </si>
  <si>
    <t>สุนิดาเกิดลัพย์</t>
  </si>
  <si>
    <t>18ม.10ต.วังแขมอ.คลองขลุงจ.กำแพงเพชร · วังแขม/ Wang Khaem
คลองขลุง/ Khlong Khlungกำแพงเพชร/ Kamphaeng Phet
62120</t>
  </si>
  <si>
    <t>660970742269</t>
  </si>
  <si>
    <t>24/03/2025 08:38</t>
  </si>
  <si>
    <t>EVV42</t>
  </si>
  <si>
    <t>24/03/2025 08:14</t>
  </si>
  <si>
    <t>EVV40</t>
  </si>
  <si>
    <t>******พระอุดม ตำบลคลองพระอุดม อำเภอปากเกร็ด จังหวัดนนทบุรี 11120</t>
  </si>
  <si>
    <t>24/03/2025 07:56</t>
  </si>
  <si>
    <t>EVV39</t>
  </si>
  <si>
    <t>24/03/2025 07:11</t>
  </si>
  <si>
    <t>EVV38</t>
  </si>
  <si>
    <t>K***it</t>
  </si>
  <si>
    <t>24/03/2025 06:48</t>
  </si>
  <si>
    <t>THT43011MPCFP1Z</t>
  </si>
  <si>
    <t>EVV37</t>
  </si>
  <si>
    <t>นารี อ้ายอุด</t>
  </si>
  <si>
    <t>208 หมู่ 6 ต.แม่จะเรา
แม่ระมาด/ Mae Ramatตาก/ Tak
63140</t>
  </si>
  <si>
    <t>63140</t>
  </si>
  <si>
    <t>660800585158</t>
  </si>
  <si>
    <t>24/03/2025 06:25</t>
  </si>
  <si>
    <t>TH590470JQRW0B</t>
  </si>
  <si>
    <t>EVV36</t>
  </si>
  <si>
    <t>******ก) หมู่บ้าน บ้านวังศิลา, ตำบลวังหมี ตำบลวังหมี อำเภอวังน้ำเขียว จังหวัดนครราชสีมา 30370</t>
  </si>
  <si>
    <t>24/03/2025 05:29</t>
  </si>
  <si>
    <t>TH2550514039695</t>
  </si>
  <si>
    <t>EVV35</t>
  </si>
  <si>
    <t>******ำบลคลองสี่ ตำบลคลองสี่ อำเภอคลองหลวง จังหวัดปทุมธานี 12120</t>
  </si>
  <si>
    <t>24/03/2025 04:27</t>
  </si>
  <si>
    <t>TH2575807254198</t>
  </si>
  <si>
    <t>24/03/2025 03:57</t>
  </si>
  <si>
    <t>EVV34</t>
  </si>
  <si>
    <t>ป** ส***วงศ์</t>
  </si>
  <si>
    <t>Phetchabun</t>
  </si>
  <si>
    <t>24/03/2025 02:30</t>
  </si>
  <si>
    <t>THT63021MP8QW7Z</t>
  </si>
  <si>
    <t>EVV33</t>
  </si>
  <si>
    <t>24/03/2025 01:12</t>
  </si>
  <si>
    <t>TH2590619140272</t>
  </si>
  <si>
    <t>EVV32</t>
  </si>
  <si>
    <t>24/03/2025 01:06</t>
  </si>
  <si>
    <t>TH252794608193K</t>
  </si>
  <si>
    <t>24/03/2025 01:04</t>
  </si>
  <si>
    <t>EVV31</t>
  </si>
  <si>
    <t>24/03/2025 01:23</t>
  </si>
  <si>
    <t>TH030670H9904H</t>
  </si>
  <si>
    <t>24/03/2025 00:47</t>
  </si>
  <si>
    <t>EVV29</t>
  </si>
  <si>
    <t>ชมชาย</t>
  </si>
  <si>
    <t>ชุมชนร่มเย็น  28/4999999999 ชอย2/17 นดสดส3985959999 · คูคต/ Khu Khot
ลำลูกกา/ Lam Luk Kaปทุมธานี/ Pathum Thani
12130</t>
  </si>
  <si>
    <t>660623275602</t>
  </si>
  <si>
    <t>24/03/2025 00:30</t>
  </si>
  <si>
    <t>LEXPU0471345673</t>
  </si>
  <si>
    <t>EWA19</t>
  </si>
  <si>
    <t>จ***วรรณ  น***ทร์</t>
  </si>
  <si>
    <t>25/03/2025 23:34</t>
  </si>
  <si>
    <t>EWA18</t>
  </si>
  <si>
    <t>25/03/2025 23:10</t>
  </si>
  <si>
    <t>EWA17</t>
  </si>
  <si>
    <t>25/03/2025 22:19</t>
  </si>
  <si>
    <t>EWA16</t>
  </si>
  <si>
    <t>ขวัญ​เนตร​ ศรีเสมอ</t>
  </si>
  <si>
    <t>ถ.ศรีสวัสดิ์ 64/7 · ประโคนชัย/ Prakhon Chai
ประโคนชัย/ Prakhon Chaiบุรีรัมย์/ Buriram
31140</t>
  </si>
  <si>
    <t>660929356920</t>
  </si>
  <si>
    <t>25/03/2025 22:13</t>
  </si>
  <si>
    <t>EWA15</t>
  </si>
  <si>
    <t>Juthaporn Kamolpa</t>
  </si>
  <si>
    <t>76 moo 5 pracharat shop  Ban Bonkhew Tumbol Natham · นาขาม/ Na Kham
กุฉินารายณ์/ Kuchinaraiกาฬสินธุ์/ Kalasin
46110</t>
  </si>
  <si>
    <t>660812484110</t>
  </si>
  <si>
    <t>25/03/2025 21:54</t>
  </si>
  <si>
    <t>EWA14</t>
  </si>
  <si>
    <t>น** ส***ดิ์ ส***พงษ์</t>
  </si>
  <si>
    <t>25/03/2025 21:43</t>
  </si>
  <si>
    <t>25/03/2025 21:42</t>
  </si>
  <si>
    <t>EWA13</t>
  </si>
  <si>
    <t>วรัชญาน์</t>
  </si>
  <si>
    <t>------- 51 บ้านห้วยโจด · กุดน้ำใส/ Kut Nam Sai
น้ำพอง/ Nam Phongขอนแก่น/ Khon Kaen
40310</t>
  </si>
  <si>
    <t>40310</t>
  </si>
  <si>
    <t>660995487320</t>
  </si>
  <si>
    <t>25/03/2025 21:39</t>
  </si>
  <si>
    <t>EWA12</t>
  </si>
  <si>
    <t>เ******)</t>
  </si>
  <si>
    <t>****** ตำบลแสงอรุณ อำเภอทับสะแก จังหวัดประจวบคีรีขันธ์ 77130</t>
  </si>
  <si>
    <t>25/03/2025 21:26</t>
  </si>
  <si>
    <t>EWA11</t>
  </si>
  <si>
    <t>******กชัย, ตำบลเขาดินเหนือ, อำเภอบ้านกรวด ตำบลเขาดินเหนือ อำเภอบ้านกรวด จังหวัดบุรีรัมย์ 31180</t>
  </si>
  <si>
    <t>31180</t>
  </si>
  <si>
    <t>25/03/2025 21:24</t>
  </si>
  <si>
    <t>EWA10</t>
  </si>
  <si>
    <t>******, อำเภอบ้านกรวด,บุรีรัมย์ 31180 ตำบลโนนเจริญ อำเภอบ้านกรวด จังหวัดบุรีรัมย์ 31180</t>
  </si>
  <si>
    <t>25/03/2025 21:22</t>
  </si>
  <si>
    <t>EWA8</t>
  </si>
  <si>
    <t>หนึ่งฤทัย วรินทรเวช</t>
  </si>
  <si>
    <t>21/27ม.14 · ทุ่งหลวง/ Thung Luang
เวียงสระ/ Wiang Saสุราษฎร์ธานี/ Surat Thani
84190</t>
  </si>
  <si>
    <t>84190</t>
  </si>
  <si>
    <t>660650532137</t>
  </si>
  <si>
    <t>25/03/2025 21:17</t>
  </si>
  <si>
    <t>EWA7</t>
  </si>
  <si>
    <t>ส***พร อ***ิสอน</t>
  </si>
  <si>
    <t>25/03/2025 20:50</t>
  </si>
  <si>
    <t>EWA6</t>
  </si>
  <si>
    <t>******.เขาน้อย ตำบลเขาน้อย อำเภอท่าม่วง จังหวัดกาญจนบุรี 71110</t>
  </si>
  <si>
    <t>25/03/2025 20:46</t>
  </si>
  <si>
    <t>25/03/2025 20:45</t>
  </si>
  <si>
    <t>EWA5</t>
  </si>
  <si>
    <t>นิศาชล หนูเสริม</t>
  </si>
  <si>
    <t>173 ซอยสุขสวัสดิ์ 30 แยก 2 ถนนสุขสวัสดิ์ · บางปะกอก/ Bang Pa Kok
ราษฎร์บูรณะ/ Rat Buranaกรุงเทพมหานคร/ Bangkok
10140</t>
  </si>
  <si>
    <t>660815514472</t>
  </si>
  <si>
    <t>25/03/2025 20:40</t>
  </si>
  <si>
    <t>EWA4</t>
  </si>
  <si>
    <t>วกนก กสส</t>
  </si>
  <si>
    <t>ชุมชนร่มเย็น 28//49999999 ซอยยย 2/17 ดนดนน474883 ะสะส · คูคต/ Khu Khot
ลำลูกกา/ Lam Luk Kaปทุมธานี/ Pathum Thani
12130</t>
  </si>
  <si>
    <t>660990186205</t>
  </si>
  <si>
    <t>25/03/2025 20:37</t>
  </si>
  <si>
    <t>EWA3</t>
  </si>
  <si>
    <t>25/03/2025 20:34</t>
  </si>
  <si>
    <t>EWA2</t>
  </si>
  <si>
    <t>เ******2</t>
  </si>
  <si>
    <t>******9/48 ซ.4 ม.6 ตำบลบ้านฉาง อำเภอบ้านฉาง จังหวัดระยอง 21130</t>
  </si>
  <si>
    <t>EWA1</t>
  </si>
  <si>
    <t>25/03/2025 20:33</t>
  </si>
  <si>
    <t>EWA0</t>
  </si>
  <si>
    <t>N******7</t>
  </si>
  <si>
    <t>******ี 2 ต.กระแชง อ.สามโคก จ.ปทุมธานี 1216 ตำบลกระแชง อำเภอสามโคก จังหวัดปทุมธานี 12160</t>
  </si>
  <si>
    <t>25/03/2025 20:21</t>
  </si>
  <si>
    <t>EVZ98</t>
  </si>
  <si>
    <t>25/03/2025 20:07</t>
  </si>
  <si>
    <t>EVZ97</t>
  </si>
  <si>
    <t>25/03/2025 20:41</t>
  </si>
  <si>
    <t>EVZ96</t>
  </si>
  <si>
    <t>25/03/2025 20:03</t>
  </si>
  <si>
    <t>EVZ95</t>
  </si>
  <si>
    <t>เทา กลิ่นหอม</t>
  </si>
  <si>
    <t>บ้านเลขที่9 หมู่8 (บ้านหนองหัวช้าง) · นิคมสร้างตนเอง/ Nikhom Sang Ton Eng
พิมาย/ Phimaiนครราชสีมา/ Nakhon Ratchasima
30110</t>
  </si>
  <si>
    <t>660616302924</t>
  </si>
  <si>
    <t>25/03/2025 20:02</t>
  </si>
  <si>
    <t>EVZ94</t>
  </si>
  <si>
    <t>สุภา อุ่นสกุล</t>
  </si>
  <si>
    <t>บริษัทเวลเนสเวิลด์จำกัด 59/105 ม.4 C6 · ห่อหมก/ Homok
บางไทร/ Bang Saiพระนครศรีอยุธยา/ Phra Nakhon Si Ayutthaya
13190</t>
  </si>
  <si>
    <t>660617235599</t>
  </si>
  <si>
    <t>25/03/2025 19:26</t>
  </si>
  <si>
    <t>EVZ92</t>
  </si>
  <si>
    <t>ฉ******ง</t>
  </si>
  <si>
    <t>******ตำบลบ้านแหลม อำเภอบ้านแหลม จังหวัดเพชรบุรี 76110</t>
  </si>
  <si>
    <t>76110</t>
  </si>
  <si>
    <t>25/03/2025 19:01</t>
  </si>
  <si>
    <t>EVZ91</t>
  </si>
  <si>
    <t>ณันธิกาณต์ อำนวยชัยศิริ</t>
  </si>
  <si>
    <t>1/163 หมู่8 ต.สัตหีบ
สัตหีบ/ Sattahipชลบุรี/ Chonburi
20180</t>
  </si>
  <si>
    <t>66632261964</t>
  </si>
  <si>
    <t>25/03/2025 17:50</t>
  </si>
  <si>
    <t>EVZ90</t>
  </si>
  <si>
    <t>เ******ว</t>
  </si>
  <si>
    <t>******นน ประชาอุทิศ 90, ตำบลบ้านคลองสวน, อำเภอพระสมุทรเจดีย์ ตำบลบ้านคลองสวน อำเภอพระสมุทรเจดีย์ จังหวัดสมุทรปราการ 10290</t>
  </si>
  <si>
    <t>25/03/2025 18:08</t>
  </si>
  <si>
    <t>25/03/2025 17:38</t>
  </si>
  <si>
    <t>EVZ89</t>
  </si>
  <si>
    <t>พัชรินทร์ อินปลัด</t>
  </si>
  <si>
    <t>186 หมู่3 ต.เจาทอง · เจาทอง/ Chao Thong
ภักดีชุมพล/ Phakdi Chumphonชัยภูมิ/ Chaiyaphum
36260</t>
  </si>
  <si>
    <t>36260</t>
  </si>
  <si>
    <t>660956100561</t>
  </si>
  <si>
    <t>25/03/2025 17:36</t>
  </si>
  <si>
    <t>EVZ88</t>
  </si>
  <si>
    <t>ข***ิวัฒน์ โ***ไว</t>
  </si>
  <si>
    <t>25/03/2025 17:03</t>
  </si>
  <si>
    <t>EVZ87</t>
  </si>
  <si>
    <t>เมษา</t>
  </si>
  <si>
    <t>34/4/บ้านแหวน · กฤษณา/ Kritsana
บางปลาม้า/ Bang Pla Maสุพรรณบุรี/ Suphanburi
72150</t>
  </si>
  <si>
    <t>660885286322</t>
  </si>
  <si>
    <t>25/03/2025 17:02</t>
  </si>
  <si>
    <t>EVZ86</t>
  </si>
  <si>
    <t>ณ***ินีย์ ค***ะพันธ์</t>
  </si>
  <si>
    <t>25/03/2025 16:55</t>
  </si>
  <si>
    <t>25/03/2025 16:56</t>
  </si>
  <si>
    <t>EVZ84</t>
  </si>
  <si>
    <t>fxngkhadichdaphkh</t>
  </si>
  <si>
    <t>ดงมหาวันอ.เวียงเชียงรุ้งจ.เชียงราย 57210 · ดงมหาวัน/ Dong Maha Wan
เวียงเชียงรุ้ง/ Wiang Chiang Rungเชียงราย/ Chiang Rai
57350</t>
  </si>
  <si>
    <t>57350</t>
  </si>
  <si>
    <t>25/03/2025 16:50</t>
  </si>
  <si>
    <t>ขนมปังให้ปลา ขนมปัง เศษขนมปังให้ปลา เลี้ยงปลา อาหารปลา เลี้ยงปลา</t>
  </si>
  <si>
    <t>EVZ83</t>
  </si>
  <si>
    <t>บ***า ฤ***ชัย</t>
  </si>
  <si>
    <t>25/03/2025 16:40</t>
  </si>
  <si>
    <t>25/03/2025 16:41</t>
  </si>
  <si>
    <t>EVZ82</t>
  </si>
  <si>
    <t>25/03/2025 16:38</t>
  </si>
  <si>
    <t>EVZ81</t>
  </si>
  <si>
    <t>ส***มล</t>
  </si>
  <si>
    <t>25/03/2025 16:36</t>
  </si>
  <si>
    <t>EVZ79</t>
  </si>
  <si>
    <t>25/03/2025 16:31</t>
  </si>
  <si>
    <t>EVZ78</t>
  </si>
  <si>
    <t>ส***ียง  ไ***ิริยะวงศ์</t>
  </si>
  <si>
    <t>25/03/2025 16:25</t>
  </si>
  <si>
    <t>EVZ77</t>
  </si>
  <si>
    <t>ช***ทร์ทิพย์ บ***ี</t>
  </si>
  <si>
    <t>25/03/2025 16:24</t>
  </si>
  <si>
    <t>EVZ76</t>
  </si>
  <si>
    <t>น***มล ช***าญชัย</t>
  </si>
  <si>
    <t>EVZ75</t>
  </si>
  <si>
    <t>พ***าถา  จ***ะวงศ์</t>
  </si>
  <si>
    <t>เทศบาลนครอุดรธานี</t>
  </si>
  <si>
    <t>25/03/2025 16:23</t>
  </si>
  <si>
    <t>EVZ73</t>
  </si>
  <si>
    <t>ศุภัคชญา วีรสกุล</t>
  </si>
  <si>
    <t>110/51 มบ.ปาล์มวิลล่า ต.ป่าคลอก
ถลาง/ Thalangภูเก็ต/ Phuket
83110</t>
  </si>
  <si>
    <t>660910341127</t>
  </si>
  <si>
    <t>25/03/2025 16:21</t>
  </si>
  <si>
    <t>EVZ72</t>
  </si>
  <si>
    <t>25/03/2025 16:18</t>
  </si>
  <si>
    <t>EVZ71</t>
  </si>
  <si>
    <t>ส***า พ***ดี</t>
  </si>
  <si>
    <t>25/03/2025 16:12</t>
  </si>
  <si>
    <t>EVZ70</t>
  </si>
  <si>
    <t>ก***ตรี ม***ะกอบ</t>
  </si>
  <si>
    <t>25/03/2025 16:11</t>
  </si>
  <si>
    <t>EVZ69</t>
  </si>
  <si>
    <t xml:space="preserve">หทัยกาญจน์ แคล้วเครือ </t>
  </si>
  <si>
    <t>( ลูกหินฟาร์ม )
68/7หมู่4 ตำบล ดอนกระเบื้อง อำเภอ โพธาราม จังหวัด ราชบุรี รหัส 70120</t>
  </si>
  <si>
    <t>0993865854</t>
  </si>
  <si>
    <t>EVZ68</t>
  </si>
  <si>
    <t>เดีย บ้าน ๑๗๖/๖ ถ.เลียบวารี ๗ คู้ขวา</t>
  </si>
  <si>
    <t>เมนักดาบบทที่บ้านโนนค้อเองนี้พันคอพันคอ · กระทุ่มราย/ Krathum Rai
หนองจอก/ Nong Chokกรุงเทพมหานคร/ Bangkok
10530</t>
  </si>
  <si>
    <t>660921113322</t>
  </si>
  <si>
    <t>25/03/2025 16:14</t>
  </si>
  <si>
    <t>25/03/2025 16:10</t>
  </si>
  <si>
    <t>EVZ67</t>
  </si>
  <si>
    <t>น**</t>
  </si>
  <si>
    <t>25/03/2025 16:09</t>
  </si>
  <si>
    <t>EVZ66</t>
  </si>
  <si>
    <t>25/03/2025 16:08</t>
  </si>
  <si>
    <t>EVZ65</t>
  </si>
  <si>
    <t>พบเจอดาวตกโดยนัดด่านทถ้านี้วัดดาวก็เซวงรเท่เ · กระทุ่มราย/ Krathum Rai
หนองจอก/ Nong Chokกรุงเทพมหานคร/ Bangkok
10530</t>
  </si>
  <si>
    <t>660874523333</t>
  </si>
  <si>
    <t>EVZ64</t>
  </si>
  <si>
    <t>อ***นิตย์ เ***ะชาต</t>
  </si>
  <si>
    <t>25/03/2025 16:05</t>
  </si>
  <si>
    <t>EVZ62</t>
  </si>
  <si>
    <t>ด***ร พ***ฉม</t>
  </si>
  <si>
    <t>25/03/2025 16:01</t>
  </si>
  <si>
    <t>EVZ61</t>
  </si>
  <si>
    <t>คุณวิมล  จำนงค์จิตร</t>
  </si>
  <si>
    <t>98/604 หมู่บ้านศิริวรรณ ซอย7ถนนไทรน้อย-บางบัวทอง ต.บางบัวทองอ.บางบัวทอง จ.นนทบุรี 11110
บางบัวทอง/ Bang Bua Thongนนทบุรี/ Nonthaburi
11110</t>
  </si>
  <si>
    <t>660994390851</t>
  </si>
  <si>
    <t>25/03/2025 16:00</t>
  </si>
  <si>
    <t>EVZ60</t>
  </si>
  <si>
    <t>จ***วรรณ ส***ัฒนะ</t>
  </si>
  <si>
    <t>25/03/2025 15:59</t>
  </si>
  <si>
    <t>EVZ59</t>
  </si>
  <si>
    <t>k***maeklong</t>
  </si>
  <si>
    <t>EVZ57</t>
  </si>
  <si>
    <t>เ***ลักษณ์ ผ***ว</t>
  </si>
  <si>
    <t>25/03/2025 15:55</t>
  </si>
  <si>
    <t>ไม่เอารสกาแฟ</t>
  </si>
  <si>
    <t>EVZ56</t>
  </si>
  <si>
    <t>พ***า</t>
  </si>
  <si>
    <t>25/03/2025 15:54</t>
  </si>
  <si>
    <t>EVZ55</t>
  </si>
  <si>
    <t>จ***ารัตน์ แ**</t>
  </si>
  <si>
    <t>25/03/2025 15:53</t>
  </si>
  <si>
    <t>ไม่รับ   มะพร้าวเผา , เนยนม , กาแฟ</t>
  </si>
  <si>
    <t>EVZ54</t>
  </si>
  <si>
    <t>พ***ินทร์ บ***หญ่</t>
  </si>
  <si>
    <t>EVZ53</t>
  </si>
  <si>
    <t>ร***ี ม***จิต</t>
  </si>
  <si>
    <t>25/03/2025 15:52</t>
  </si>
  <si>
    <t>EVZ52</t>
  </si>
  <si>
    <t>6* ซ***พชรเกษม 4* แ***บางจาก เ***าษีเจริญ 1***0 ส***พรรณ ค***ู่</t>
  </si>
  <si>
    <t>25/03/2025 15:48</t>
  </si>
  <si>
    <t>EVZ51</t>
  </si>
  <si>
    <t>ส***รรณ</t>
  </si>
  <si>
    <t>**ขอกาแฟล้วน**</t>
  </si>
  <si>
    <t>EVZ49</t>
  </si>
  <si>
    <t>ง** ส***นาม</t>
  </si>
  <si>
    <t>25/03/2025 15:45</t>
  </si>
  <si>
    <t>EVZ46</t>
  </si>
  <si>
    <t>ฟ***ราว พ***</t>
  </si>
  <si>
    <t>25/03/2025 15:43</t>
  </si>
  <si>
    <t>25/03/2025 15:44</t>
  </si>
  <si>
    <t>EVZ44</t>
  </si>
  <si>
    <t>ป***า ศ***พชรแก้ว</t>
  </si>
  <si>
    <t>EVZ41</t>
  </si>
  <si>
    <t>จ***ร์จิรา แ***ะโทก</t>
  </si>
  <si>
    <t>25/03/2025 15:38</t>
  </si>
  <si>
    <t>EVZ40</t>
  </si>
  <si>
    <t>Prakayporn Nonwong</t>
  </si>
  <si>
    <t>267 หมู่ 14 
บ้านเชียงยืน
ตำบลเชียงยืน
อำเภอเมือง
อุดรธานี 41000</t>
  </si>
  <si>
    <t>0955454528</t>
  </si>
  <si>
    <t>25/03/2025 15:37</t>
  </si>
  <si>
    <t>25/03/2025 15:36</t>
  </si>
  <si>
    <t>ส***ัว W*</t>
  </si>
  <si>
    <t>EVZ39</t>
  </si>
  <si>
    <t>เ***มายด์</t>
  </si>
  <si>
    <t>EVZ38</t>
  </si>
  <si>
    <t>เ** '***รย</t>
  </si>
  <si>
    <t>25/03/2025 15:35</t>
  </si>
  <si>
    <t>EVZ37</t>
  </si>
  <si>
    <t>อ***์วรรณ ฤ***์เดช</t>
  </si>
  <si>
    <t>EVZ36</t>
  </si>
  <si>
    <t>25/03/2025 15:34</t>
  </si>
  <si>
    <t>ขอเป็นรสเนยสดทั้ง 2 กล่องค่ะ ******</t>
  </si>
  <si>
    <t>EVZ35</t>
  </si>
  <si>
    <t>ศ***รรณ บ***ศ</t>
  </si>
  <si>
    <t>EVZ34</t>
  </si>
  <si>
    <t>เหมียว</t>
  </si>
  <si>
    <t>127ม.5ต.สระพัฒนาอ.กำแพงแสนจ.นครปฐม 73180</t>
  </si>
  <si>
    <t>73180</t>
  </si>
  <si>
    <t>0812927854</t>
  </si>
  <si>
    <t>25/03/2025 15:33</t>
  </si>
  <si>
    <t>EVZ33</t>
  </si>
  <si>
    <t>******้านบุ่งอ.เมือง จ.พิจิตร 66000 ตำบลบ้านบุ่ง อำเภอเมืองพิจิตร จังหวัดพิจิตร 66000</t>
  </si>
  <si>
    <t>25/03/2025 16:02</t>
  </si>
  <si>
    <t>25/03/2025 15:32</t>
  </si>
  <si>
    <t>EVZ32</t>
  </si>
  <si>
    <t>น***ิภาวรรณ อ***น่วม</t>
  </si>
  <si>
    <t>ฝอยทอง2กล่อง กาแฟ2กล่อง เผือกมะพร้าวอ่อน2กล่องและ❌❌ไม่เอาเนยสดนะคะ❌❌</t>
  </si>
  <si>
    <t>EVZ31</t>
  </si>
  <si>
    <t>อ***มา</t>
  </si>
  <si>
    <t>25/03/2025 15:29</t>
  </si>
  <si>
    <t>EVZ30</t>
  </si>
  <si>
    <t>ช***ชา จ***ร์แสงศรี</t>
  </si>
  <si>
    <t>25/03/2025 15:30</t>
  </si>
  <si>
    <t>EVZ29</t>
  </si>
  <si>
    <t>ส***ทรา ร***ิษฐ</t>
  </si>
  <si>
    <t>25/03/2025 15:28</t>
  </si>
  <si>
    <t>25/03/2025 15:27</t>
  </si>
  <si>
    <t>EVZ28</t>
  </si>
  <si>
    <t>โ***า ผ***ริญ</t>
  </si>
  <si>
    <t>25/03/2025 15:26</t>
  </si>
  <si>
    <t>EVZ27</t>
  </si>
  <si>
    <t>ส***ญญา เ***ทะตา</t>
  </si>
  <si>
    <t>EVZ26</t>
  </si>
  <si>
    <t>ศ***ช ว***ริมาตร์</t>
  </si>
  <si>
    <t>EVZ25</t>
  </si>
  <si>
    <t>ก***ยา เ***</t>
  </si>
  <si>
    <t>EVZ24</t>
  </si>
  <si>
    <t>ก***ิดา ส***เรพล</t>
  </si>
  <si>
    <t>EVZ23</t>
  </si>
  <si>
    <t>ธ***ญา</t>
  </si>
  <si>
    <t>25/03/2025 15:25</t>
  </si>
  <si>
    <t>แพ็คดีๆนะคะ ส่งให้คนเฒ่า</t>
  </si>
  <si>
    <t>EVZ22</t>
  </si>
  <si>
    <t>พ***มา ก***</t>
  </si>
  <si>
    <t>25/03/2025 15:24</t>
  </si>
  <si>
    <t>EVZ21</t>
  </si>
  <si>
    <t>อ***ินทร์ ศ***รักษ์</t>
  </si>
  <si>
    <t>25/03/2025 15:22</t>
  </si>
  <si>
    <t>แพ็คดีๆนะค่ะส่งไปฝากแม่แฟน</t>
  </si>
  <si>
    <t>EVZ20</t>
  </si>
  <si>
    <t>ภ***กา ส***้</t>
  </si>
  <si>
    <t>25/03/2025 15:21</t>
  </si>
  <si>
    <t>EVZ19</t>
  </si>
  <si>
    <t>โ***่</t>
  </si>
  <si>
    <t>25/03/2025 15:20</t>
  </si>
  <si>
    <t>EVZ18</t>
  </si>
  <si>
    <t>ก***น จ***ราภิรมย์</t>
  </si>
  <si>
    <t>25/03/2025 15:19</t>
  </si>
  <si>
    <t>EVZ16</t>
  </si>
  <si>
    <t>น***ินี ป***้</t>
  </si>
  <si>
    <t>EVZ15</t>
  </si>
  <si>
    <t>นายวิโรจน์ ศิริครรชิตถาวร</t>
  </si>
  <si>
    <t>24 ถ.สุนทรโกษา แขวงคลองเตย
เขตคลองเตย กรุงเทพฯ &amp;nbsp;10110</t>
  </si>
  <si>
    <t>0891950886</t>
  </si>
  <si>
    <t>25/03/2025 15:10</t>
  </si>
  <si>
    <t>EVZ14</t>
  </si>
  <si>
    <t>เ***ญศรี เ***ลิ่มกุล</t>
  </si>
  <si>
    <t>EVZ13</t>
  </si>
  <si>
    <t>น***้อย</t>
  </si>
  <si>
    <t>25/03/2025 15:18</t>
  </si>
  <si>
    <t>EVZ12</t>
  </si>
  <si>
    <t>น***พร ค***่น</t>
  </si>
  <si>
    <t>EVZ11</t>
  </si>
  <si>
    <t>ดีเจ.เสิด จอมชัชพงศ์ อโนราช</t>
  </si>
  <si>
    <t xml:space="preserve">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โทร.082-3285252 / ☎️สะดวกรับของ / รับโทรศัพท์ 13.00-19.00 น. นะครับ(ภาคบ่าย)🏤</t>
  </si>
  <si>
    <t>0826742942</t>
  </si>
  <si>
    <t>EVZ10</t>
  </si>
  <si>
    <t>พ***ยะ</t>
  </si>
  <si>
    <t>25/03/2025 15:17</t>
  </si>
  <si>
    <t>EVZ9</t>
  </si>
  <si>
    <t>ป***่ำแสง</t>
  </si>
  <si>
    <t>25/03/2025 15:15</t>
  </si>
  <si>
    <t>EVZ7</t>
  </si>
  <si>
    <t>25/03/2025 15:11</t>
  </si>
  <si>
    <t>EVZ5</t>
  </si>
  <si>
    <t>25/03/2025 15:08</t>
  </si>
  <si>
    <t>EVZ3</t>
  </si>
  <si>
    <t>ต***น</t>
  </si>
  <si>
    <t>25/03/2025 14:53</t>
  </si>
  <si>
    <t>EVZ1</t>
  </si>
  <si>
    <t>จ***ล  เ***องจันทึก</t>
  </si>
  <si>
    <t>25/03/2025 14:40</t>
  </si>
  <si>
    <t>25/03/2025 14:41</t>
  </si>
  <si>
    <t>EVZ0</t>
  </si>
  <si>
    <t>จ***มาศ โ***ญญาริย์</t>
  </si>
  <si>
    <t>25/03/2025 14:35</t>
  </si>
  <si>
    <t>EVY98</t>
  </si>
  <si>
    <t>อ***ต์ ป***านพจน์</t>
  </si>
  <si>
    <t>25/03/2025 14:34</t>
  </si>
  <si>
    <t>EVY97</t>
  </si>
  <si>
    <t>25/03/2025 14:32</t>
  </si>
  <si>
    <t>EVY96</t>
  </si>
  <si>
    <t>CynthiaDd Pen</t>
  </si>
  <si>
    <t>456/2 （F227）the patra apartment Soi Poopunrit Lam Pla Thio Lat krabang Bangkok 10520 · ลำปลาทิว/ Lam Pla Thio
ลาดกระบัง/ Lat Krabangกรุงเทพมหานคร/ Bangkok
10520</t>
  </si>
  <si>
    <t>6666943571815</t>
  </si>
  <si>
    <t>25/03/2025 14:31</t>
  </si>
  <si>
    <t>EVY95</t>
  </si>
  <si>
    <t>25/03/2025 14:27</t>
  </si>
  <si>
    <t>EVY94</t>
  </si>
  <si>
    <t>25/03/2025 14:26</t>
  </si>
  <si>
    <t>EVY93</t>
  </si>
  <si>
    <t>สุลารัตน์  บุญแก่น</t>
  </si>
  <si>
    <t>45/1หมู่6 ต.ดอนใหญ่
บางแพ/ Bang Phaeราชบุรี/ Ratchaburi
70160</t>
  </si>
  <si>
    <t>660818131594</t>
  </si>
  <si>
    <t>25/03/2025 14:16</t>
  </si>
  <si>
    <t>EVY92</t>
  </si>
  <si>
    <t>ด***มล ว***แสง</t>
  </si>
  <si>
    <t>25/03/2025 14:11</t>
  </si>
  <si>
    <t>25/03/2025 14:15</t>
  </si>
  <si>
    <t>EVY91</t>
  </si>
  <si>
    <t>ค***ัทธนชาญ อ***ไพร</t>
  </si>
  <si>
    <t>EVY90</t>
  </si>
  <si>
    <t>ช*** ด***้</t>
  </si>
  <si>
    <t>EVY89</t>
  </si>
  <si>
    <t>ป***านุช ส***ฤกษ์</t>
  </si>
  <si>
    <t>25/03/2025 14:05</t>
  </si>
  <si>
    <t>25/03/2025 14:09</t>
  </si>
  <si>
    <t>EVY88</t>
  </si>
  <si>
    <t>ร*****า</t>
  </si>
  <si>
    <t>******คล้า ตำบลวังตะกู ตำบลวังตะกู อำเภอเมืองนครปฐม จังหวัดนครปฐม 73000</t>
  </si>
  <si>
    <t>25/03/2025 14:00</t>
  </si>
  <si>
    <t>EVY87</t>
  </si>
  <si>
    <t>ป***นา บ***ต่ง</t>
  </si>
  <si>
    <t>EVY86</t>
  </si>
  <si>
    <t>ช***กร ช***หระคุณ</t>
  </si>
  <si>
    <t>25/03/2025 13:58</t>
  </si>
  <si>
    <t>EVY85</t>
  </si>
  <si>
    <t>25/03/2025 13:57</t>
  </si>
  <si>
    <t>EVY84</t>
  </si>
  <si>
    <t>ค***ินทร์ ส***องล้วน ก***</t>
  </si>
  <si>
    <t>25/03/2025 13:56</t>
  </si>
  <si>
    <t>EVY83</t>
  </si>
  <si>
    <t>น***ธนภรณ์ ค***ริญจิต</t>
  </si>
  <si>
    <t>25/03/2025 13:51</t>
  </si>
  <si>
    <t>EVY82</t>
  </si>
  <si>
    <t>ฐ***รัตน์ ร***ี</t>
  </si>
  <si>
    <t>25/03/2025 13:50</t>
  </si>
  <si>
    <t>EVY81</t>
  </si>
  <si>
    <t>25/03/2025 13:45</t>
  </si>
  <si>
    <t>EVY80</t>
  </si>
  <si>
    <t>ก*** ใ***ม</t>
  </si>
  <si>
    <t>EVY79</t>
  </si>
  <si>
    <t>P*** 5***</t>
  </si>
  <si>
    <t>25/03/2025 13:44</t>
  </si>
  <si>
    <t>EVY78</t>
  </si>
  <si>
    <t>น***มริตร์ ส***ีกดี</t>
  </si>
  <si>
    <t>25/03/2025 13:40</t>
  </si>
  <si>
    <t>EVY77</t>
  </si>
  <si>
    <t>คุณวไลพร  จินต์หิรัณย์กุล</t>
  </si>
  <si>
    <t>บ้านเลขที่  55/63  
หมู่บ้านรสาพาร์ค เลน วัชรพล 
ถนนวัชรพล  แขวงคลองถนน 
 เขตสายไหม กทม 10220</t>
  </si>
  <si>
    <t>0952464097</t>
  </si>
  <si>
    <t>25/03/2025 13:36</t>
  </si>
  <si>
    <t>25/03/2025 13:37</t>
  </si>
  <si>
    <t>EVY76</t>
  </si>
  <si>
    <t>25/03/2025 13:35</t>
  </si>
  <si>
    <t>EVY75</t>
  </si>
  <si>
    <t>ส***ตรา ป***พจิต</t>
  </si>
  <si>
    <t>25/03/2025 13:34</t>
  </si>
  <si>
    <t>EVY74</t>
  </si>
  <si>
    <t>24/03/2025 08:16</t>
  </si>
  <si>
    <t>JB196053795TH</t>
  </si>
  <si>
    <t>25/03/2025 13:28</t>
  </si>
  <si>
    <t>EVY73</t>
  </si>
  <si>
    <t>จุฑามาศ พูลทรัพย์</t>
  </si>
  <si>
    <t>857หมู่13 ต.ผาอินทร์แปลง อ.เอราวัณ จ.เลย · ผาอินทร์แปลง/ Pha In Plaeng
เอราวัณ/ Erawanเลย/ Loei
42220</t>
  </si>
  <si>
    <t>660963716747</t>
  </si>
  <si>
    <t>25/03/2025 13:24</t>
  </si>
  <si>
    <t>EVY72</t>
  </si>
  <si>
    <t>นภัสวรรณ</t>
  </si>
  <si>
    <t xml:space="preserve"> &amp;nbsp;baantong8 &amp;nbsp;ซ.ไปรษณีย์เก่า ต.บางพลีใหญ่ อ.บางพลี &amp;nbsp;จ.สมุทรปราการ &amp;nbsp;10540
</t>
  </si>
  <si>
    <t>0942241717</t>
  </si>
  <si>
    <t>25/03/2025 13:27</t>
  </si>
  <si>
    <t>*****เคลมติ๊กต่อก</t>
  </si>
  <si>
    <t>25/03/2025 13:20</t>
  </si>
  <si>
    <t>EVY71</t>
  </si>
  <si>
    <t xml:space="preserve">108/25 หมู่บ้านศุภาลัย ปาล์มสปริง &amp;nbsp;ตำบลโคกขาม &amp;nbsp;อำเภอเมือง จังหวัดสมุทรสาคร &amp;nbsp;74000 </t>
  </si>
  <si>
    <t>25/03/2025 13:10</t>
  </si>
  <si>
    <t>25/03/2025 13:17</t>
  </si>
  <si>
    <t>EVY70</t>
  </si>
  <si>
    <t>จิรัชญาณีย์ ชัยนะเลิศวงศ์</t>
  </si>
  <si>
    <t xml:space="preserve"> 600/26 หมู่9 ต.นาจักร อ.เมือง จ.แพร่54000
</t>
  </si>
  <si>
    <t>0989159899</t>
  </si>
  <si>
    <t>25/03/2025 13:13</t>
  </si>
  <si>
    <t>EVY69</t>
  </si>
  <si>
    <t>สุนีย์ พร้อมโกมล</t>
  </si>
  <si>
    <t xml:space="preserve">31ม.1 บ้านอูนดง ต. นาใน อ. พรรณานิคม จ. สกลนคร 47130
</t>
  </si>
  <si>
    <t>47130</t>
  </si>
  <si>
    <t>0807653937</t>
  </si>
  <si>
    <t>25/03/2025 13:09</t>
  </si>
  <si>
    <t>25/03/2025 13:11</t>
  </si>
  <si>
    <t>EVY68</t>
  </si>
  <si>
    <t>สำนักงานรักษาความปลอดภัย อผศ. ซอย รามอินทรา 25 อาคาร 12 ชั้น · อนุสาวรีย์/ Anusawari
บางเขน/ Bang Khenกรุงเทพมหานคร/ Bangkok
10220</t>
  </si>
  <si>
    <t>660890311126</t>
  </si>
  <si>
    <t>25/03/2025 13:07</t>
  </si>
  <si>
    <t>EVY66</t>
  </si>
  <si>
    <t xml:space="preserve"> คุณตุ้ม (จากน้องกุล)</t>
  </si>
  <si>
    <t xml:space="preserve">  201/556 หมู่บ้านอรุณนิเวศน์ ซอย4 แขวงคลองถนน เขตสายไหม พหลโยธิน54/1 กทม10220</t>
  </si>
  <si>
    <t>0922456436</t>
  </si>
  <si>
    <t>25/03/2025 09:59</t>
  </si>
  <si>
    <t>25/03/2025 12:59</t>
  </si>
  <si>
    <t>EVY65</t>
  </si>
  <si>
    <t>25/03/2025 12:57</t>
  </si>
  <si>
    <t>JA190491731TH</t>
  </si>
  <si>
    <t>EVY64</t>
  </si>
  <si>
    <t>พัดชา ธาราสนธิ์</t>
  </si>
  <si>
    <t>35 หมู่ 3 ต.บ้านแพน
อ.เสนา
จ.พระนครศรีอยุธยา
13110</t>
  </si>
  <si>
    <t>0819918695</t>
  </si>
  <si>
    <t>25/03/2025 09:58</t>
  </si>
  <si>
    <t>JB196048994TH</t>
  </si>
  <si>
    <t>25/03/2025 12:55</t>
  </si>
  <si>
    <t>EVY63</t>
  </si>
  <si>
    <t>25/03/2025 12:49</t>
  </si>
  <si>
    <t>LEXPU0471935945</t>
  </si>
  <si>
    <t>25/03/2025 12:50</t>
  </si>
  <si>
    <t>EVY62</t>
  </si>
  <si>
    <t>บ***ร อ***ระหัด</t>
  </si>
  <si>
    <t>25/03/2025 12:35</t>
  </si>
  <si>
    <t>THT09071MSN7D5Z</t>
  </si>
  <si>
    <t>EVY61</t>
  </si>
  <si>
    <t>25/03/2025 12:10</t>
  </si>
  <si>
    <t>LEXPU0471936620</t>
  </si>
  <si>
    <t>EVY60</t>
  </si>
  <si>
    <t>น.ส จันทรา หนูนุรักษ์</t>
  </si>
  <si>
    <t>หมู่บ้านภูมิใจนิเวศน์3 โครงการ1ซ. 2   270/22 · ในคลองบางปลากด/ Nai Khlong Bang Pla Kot
พระสมุทรเจดีย์/ Phra Samut Chediสมุทรปราการ/ Samut Prakan
10290</t>
  </si>
  <si>
    <t>660959590014</t>
  </si>
  <si>
    <t>25/03/2025 11:59</t>
  </si>
  <si>
    <t>LEXPU0471939600</t>
  </si>
  <si>
    <t>EVY59</t>
  </si>
  <si>
    <t xml:space="preserve">ตรอ.ก้าวล้าน999เซอร์วิส
65หมู่4 ต.บ้านน้อยซุ้มขี้เหล็ก
อ.เนินมะปราง จ.พิษณุโลก
65190
</t>
  </si>
  <si>
    <t>JB196048985TH</t>
  </si>
  <si>
    <t>EVY58</t>
  </si>
  <si>
    <t>ที่อยู่
86/64 ม.5 ต.ไทรม้า อ.เมืองนนทบุรี จ.นนทบุรี11000</t>
  </si>
  <si>
    <t>25/03/2025 11:09</t>
  </si>
  <si>
    <t>JB196048977TH</t>
  </si>
  <si>
    <t>25/03/2025 11:56</t>
  </si>
  <si>
    <t>EVY57</t>
  </si>
  <si>
    <t>คุณกุ้งนาง</t>
  </si>
  <si>
    <t>398/29 ม.เมฆธารา1 ซ.วัดอโศการาม ต.ท้ายบ้าน
อ.เมือง จ.สมุทรปราการ 10270</t>
  </si>
  <si>
    <t>0945354296</t>
  </si>
  <si>
    <t>25/03/2025 11:53</t>
  </si>
  <si>
    <t>JA190491728TH</t>
  </si>
  <si>
    <t>EVY56</t>
  </si>
  <si>
    <t>ศิริรัตน์.. นิ่มเจริญ</t>
  </si>
  <si>
    <t xml:space="preserve">34/5ม.3ต.ท่ามะขาม
อ.เมืองจ.กาญจนบุรี71000
</t>
  </si>
  <si>
    <t>0871577266</t>
  </si>
  <si>
    <t>25/03/2025 11:51</t>
  </si>
  <si>
    <t>JA190491714TH</t>
  </si>
  <si>
    <t>EVY55</t>
  </si>
  <si>
    <t>ส***ษา ค***ยวง</t>
  </si>
  <si>
    <t>EVY53</t>
  </si>
  <si>
    <t>25/03/2025 11:50</t>
  </si>
  <si>
    <t>EVY52</t>
  </si>
  <si>
    <t>327/1 ถ.วงศ์สว่าง
ซ.วงศ์สว่าง 19(แยก 5)
วงศ์สว่าง บางซื่อ
กทม.10800</t>
  </si>
  <si>
    <t>25/03/2025 11:49</t>
  </si>
  <si>
    <t>JA190491705TH</t>
  </si>
  <si>
    <t>EVY51</t>
  </si>
  <si>
    <t>ค***สุข</t>
  </si>
  <si>
    <t>EVY50</t>
  </si>
  <si>
    <t>อ***มพร  ส***จริญ</t>
  </si>
  <si>
    <t>25/03/2025 11:48</t>
  </si>
  <si>
    <t>THT56031MTCES4Z</t>
  </si>
  <si>
    <t>EVY49</t>
  </si>
  <si>
    <t>THT70011MTE1A8Z</t>
  </si>
  <si>
    <t>EVY46</t>
  </si>
  <si>
    <t>25/03/2025 11:46</t>
  </si>
  <si>
    <t>25/03/2025 11:47</t>
  </si>
  <si>
    <t>EVY47</t>
  </si>
  <si>
    <t>ดวงพร กรวยสูงเนิน</t>
  </si>
  <si>
    <t>ร้านอาหารตามสั่ง
46ม.12บ้านสนาย
ต.พิมาย
อ.ปรางคกุ่
จ.ศรีสะเกษ
33170</t>
  </si>
  <si>
    <t>0981955081</t>
  </si>
  <si>
    <t>JA190491691TH</t>
  </si>
  <si>
    <t>EVY45</t>
  </si>
  <si>
    <t>อ***ิกา แ***างนอก</t>
  </si>
  <si>
    <t>25/03/2025 11:45</t>
  </si>
  <si>
    <t>THT37161MTCFF2Z</t>
  </si>
  <si>
    <t>EVY44</t>
  </si>
  <si>
    <t>เกษร สายธิยศ</t>
  </si>
  <si>
    <t>35/8หมู่4
ต.ขุนแก้ว
อ.นครชัยศรี
จ.นครปฐม73120</t>
  </si>
  <si>
    <t>0949139368</t>
  </si>
  <si>
    <t>25/03/2025 11:44</t>
  </si>
  <si>
    <t>JA190491688TH</t>
  </si>
  <si>
    <t>EVY43</t>
  </si>
  <si>
    <t>n***onon55</t>
  </si>
  <si>
    <t>25/03/2025 11:42</t>
  </si>
  <si>
    <t>THT03041MSMGR1Z</t>
  </si>
  <si>
    <t>25/03/2025 11:43</t>
  </si>
  <si>
    <t>EVY42</t>
  </si>
  <si>
    <t>วิชัย บ้านตรงข้าม</t>
  </si>
  <si>
    <t>ถนนนิเวศรัตน์ 54/4 ชุมชนใหม่พัฒนา · ในเมือง/ Nai Mueang
เมืองชัยภูมิ/ Mueang Chaiyaphumชัยภูมิ/ Chaiyaphum
36000</t>
  </si>
  <si>
    <t>660898444642</t>
  </si>
  <si>
    <t>25/03/2025 11:41</t>
  </si>
  <si>
    <t>LEXPU0471936927</t>
  </si>
  <si>
    <t>EVY41</t>
  </si>
  <si>
    <t>กิติชา</t>
  </si>
  <si>
    <t>8/3ม.7 · โนนห้อม/ Non Hom
เมืองปราจีนบุรี/ Mueang Prachin Buriปราจีนบุรี/ Prachin Buri
25000</t>
  </si>
  <si>
    <t>660806286024</t>
  </si>
  <si>
    <t>LEXPU0549711161</t>
  </si>
  <si>
    <t>EVY40</t>
  </si>
  <si>
    <t>ศ***วรรณ ส***ี</t>
  </si>
  <si>
    <t>25/03/2025 11:40</t>
  </si>
  <si>
    <t>THT21011MTCK66Z</t>
  </si>
  <si>
    <t>EVY39</t>
  </si>
  <si>
    <t>ส***ันท์ ล***ประดิษฐ์</t>
  </si>
  <si>
    <t>THT64141MSMKK9Z</t>
  </si>
  <si>
    <t>EVY38</t>
  </si>
  <si>
    <t>ข***ผกา ห***หยำ</t>
  </si>
  <si>
    <t>25/03/2025 11:38</t>
  </si>
  <si>
    <t>THT74061MSMMZ9Z</t>
  </si>
  <si>
    <t>25/03/2025 11:39</t>
  </si>
  <si>
    <t>EVY36</t>
  </si>
  <si>
    <t>ส***รินทร์ แ***ไทย</t>
  </si>
  <si>
    <t>25/03/2025 11:36</t>
  </si>
  <si>
    <t>25/03/2025 11:35</t>
  </si>
  <si>
    <t>EVY35</t>
  </si>
  <si>
    <t>ส***ภรณ์  ภ***รีสลับ</t>
  </si>
  <si>
    <t>THT05111MTCMS4Z</t>
  </si>
  <si>
    <t>EVY34</t>
  </si>
  <si>
    <t>25/03/2025 11:34</t>
  </si>
  <si>
    <t>EVY33</t>
  </si>
  <si>
    <t>น***วฐิตา  ร***หล่า</t>
  </si>
  <si>
    <t>EVY32</t>
  </si>
  <si>
    <t>น***าววราภรณ์ ว***้อม</t>
  </si>
  <si>
    <t>25/03/2025 11:32</t>
  </si>
  <si>
    <t>THT02011MSNA65Z</t>
  </si>
  <si>
    <t>EVY31</t>
  </si>
  <si>
    <t>25/03/2025 12:04</t>
  </si>
  <si>
    <t>TH258459742832H</t>
  </si>
  <si>
    <t>EVY30</t>
  </si>
  <si>
    <t>25/03/2025 11:31</t>
  </si>
  <si>
    <t>EVY29</t>
  </si>
  <si>
    <t>******ัญสนิทวงศ์ 3, ถนน จรัญสนิทวงศ์, แขวงวัดท่าพระ, เขตบางกอกใหญ่ แขวงวัดท่าพระ เขตบางกอกใหญ่ จังหวัดกรุงเทพมหานคร 10600</t>
  </si>
  <si>
    <t>25/03/2025 12:01</t>
  </si>
  <si>
    <t>TH2518693673147</t>
  </si>
  <si>
    <t>25/03/2025 11:30</t>
  </si>
  <si>
    <t>EVY28</t>
  </si>
  <si>
    <t>ศิริพงษ์ ดวงสว่าง</t>
  </si>
  <si>
    <t>ร้านตัดผมสมเกียรติ 36/2 ม.9 ต.เชียงงา · เชียงงา/ Chiang Nga
บ้านหมี่/ Ban Miลพบุรี/ Lopburi
15110</t>
  </si>
  <si>
    <t>660801098237</t>
  </si>
  <si>
    <t>LEXPU0471934849</t>
  </si>
  <si>
    <t>EVY27</t>
  </si>
  <si>
    <t>THT27081MTE3X0Z</t>
  </si>
  <si>
    <t>EVY26</t>
  </si>
  <si>
    <t>แ***ียา  เ***าพร</t>
  </si>
  <si>
    <t>25/03/2025 23:02</t>
  </si>
  <si>
    <t>25/03/2025 11:29</t>
  </si>
  <si>
    <t>EVY25</t>
  </si>
  <si>
    <t>ณ***า ธ***ุฒิ</t>
  </si>
  <si>
    <t>25/03/2025 11:27</t>
  </si>
  <si>
    <t>EVY24</t>
  </si>
  <si>
    <t>25/03/2025 11:26</t>
  </si>
  <si>
    <t>THT74041MTD0Z4Z</t>
  </si>
  <si>
    <t>EVY23</t>
  </si>
  <si>
    <t>ร***า เ***</t>
  </si>
  <si>
    <t>25/03/2025 11:24</t>
  </si>
  <si>
    <t>เบาหวิวเอากาแฟ เผือก ฝอยทอง ค่ะ</t>
  </si>
  <si>
    <t>EVY22</t>
  </si>
  <si>
    <t>จ***ชา ก***นวรกูล</t>
  </si>
  <si>
    <t>25/03/2025 11:23</t>
  </si>
  <si>
    <t>THT37071MTEA82Z</t>
  </si>
  <si>
    <t>EVY21</t>
  </si>
  <si>
    <t>ส***วดี ส***คร</t>
  </si>
  <si>
    <t>THT41041MSMCR5Z</t>
  </si>
  <si>
    <t>EVY20</t>
  </si>
  <si>
    <t>ว***ธร เ***งแสงมุก</t>
  </si>
  <si>
    <t>EVY18</t>
  </si>
  <si>
    <t>ส***น  ใ***ข</t>
  </si>
  <si>
    <t>25/03/2025 11:20</t>
  </si>
  <si>
    <t>THT66041MTC0Q4Z</t>
  </si>
  <si>
    <t>EVY17</t>
  </si>
  <si>
    <t>ภ***ร ก***รณ์</t>
  </si>
  <si>
    <t>25/03/2025 11:18</t>
  </si>
  <si>
    <t>THT10081MSM3Q5Z</t>
  </si>
  <si>
    <t>EVY16</t>
  </si>
  <si>
    <t>ส***นาฏ อ***านุกูล</t>
  </si>
  <si>
    <t>ขอรสกาแฟทุกกล่อง</t>
  </si>
  <si>
    <t>THT74111MTE7K0Z</t>
  </si>
  <si>
    <t>EVY15</t>
  </si>
  <si>
    <t>ฉ***ริกา ช***ัตน์</t>
  </si>
  <si>
    <t>25/03/2025 11:17</t>
  </si>
  <si>
    <t>THT71091MTC5M8Z</t>
  </si>
  <si>
    <t>EVY14</t>
  </si>
  <si>
    <t>จ***ณัฐชา</t>
  </si>
  <si>
    <t>THT05121MTCHG6Z</t>
  </si>
  <si>
    <t>EVY13</t>
  </si>
  <si>
    <t>ป***าศรี  ศ***ังข์</t>
  </si>
  <si>
    <t>THT62051MSMDM7Z</t>
  </si>
  <si>
    <t>EVY12</t>
  </si>
  <si>
    <t>ช***รา</t>
  </si>
  <si>
    <t>THT01121MTCEA0Z</t>
  </si>
  <si>
    <t>EVY11</t>
  </si>
  <si>
    <t>พ******ล</t>
  </si>
  <si>
    <t>******์, บางพูน, อำเภอเมืองปทุมธานี ตำบลบางพูน อำเภอเมืองปทุมธานี จังหวัดปทุมธานี 12000</t>
  </si>
  <si>
    <t>25/03/2025 11:16</t>
  </si>
  <si>
    <t>TH253994983728Z</t>
  </si>
  <si>
    <t>EVY10</t>
  </si>
  <si>
    <t>ค***ชิดศักดิ์ ศ***โชติ</t>
  </si>
  <si>
    <t>EVY9</t>
  </si>
  <si>
    <t>ป***าวดี ส***ตร</t>
  </si>
  <si>
    <t>25/03/2025 11:15</t>
  </si>
  <si>
    <t>THT25011MTCD34Z</t>
  </si>
  <si>
    <t>EVY8</t>
  </si>
  <si>
    <t>อ***รณ ส***าภรณ์</t>
  </si>
  <si>
    <t>THT03051MSM5E3Z</t>
  </si>
  <si>
    <t>EVY7</t>
  </si>
  <si>
    <t>ร***กา ว***ศรี</t>
  </si>
  <si>
    <t>EVY6</t>
  </si>
  <si>
    <t>ว***ัยไชยกิจ</t>
  </si>
  <si>
    <t>25/03/2025 11:14</t>
  </si>
  <si>
    <t>EVY5</t>
  </si>
  <si>
    <t>ห*** อ***ิบล้อ</t>
  </si>
  <si>
    <t>EVY4</t>
  </si>
  <si>
    <t>ป***ดา ภ***นันท์</t>
  </si>
  <si>
    <t>25/03/2025 11:13</t>
  </si>
  <si>
    <t>EVY3</t>
  </si>
  <si>
    <t>ป***ัน</t>
  </si>
  <si>
    <t>25/03/2025 11:12</t>
  </si>
  <si>
    <t>THT68041MTDVS6Z</t>
  </si>
  <si>
    <t>EVY2</t>
  </si>
  <si>
    <t>ส*** ส***ยะ</t>
  </si>
  <si>
    <t>EVY1</t>
  </si>
  <si>
    <t>ก***นา ท***ว่าง</t>
  </si>
  <si>
    <t>EVY0</t>
  </si>
  <si>
    <t>ส***รี พ***์เสนาะ</t>
  </si>
  <si>
    <t>EVX99</t>
  </si>
  <si>
    <t>LEXPU0471934918</t>
  </si>
  <si>
    <t>EVX98</t>
  </si>
  <si>
    <t>ป***ชิญชัย อ***อาด</t>
  </si>
  <si>
    <t>25/03/2025 11:11</t>
  </si>
  <si>
    <t>THT25061MSM9Z7Z</t>
  </si>
  <si>
    <t>EVX97</t>
  </si>
  <si>
    <t>ช******ำ</t>
  </si>
  <si>
    <t>******นเวนชั่น  1 หมู่6 ต.กำแพงแสน อ.กำแพงแสน จ.นครปฐม ตำบลกำแพงแสน อำเภอกำแพงแสน จังหวัดนครปฐม 73140</t>
  </si>
  <si>
    <t>25/03/2025 11:10</t>
  </si>
  <si>
    <t>TH2560261637573</t>
  </si>
  <si>
    <t>EVX96</t>
  </si>
  <si>
    <t>EVX95</t>
  </si>
  <si>
    <t>อ***พร พ***เจริญ</t>
  </si>
  <si>
    <t>THT60041MSMQS1Z</t>
  </si>
  <si>
    <t>EVX94</t>
  </si>
  <si>
    <t>แ***ดือน ค***ี</t>
  </si>
  <si>
    <t>THT34011MTCPX4Z</t>
  </si>
  <si>
    <t>EVX92</t>
  </si>
  <si>
    <t>ม***าค้าข้าว2</t>
  </si>
  <si>
    <t>25/03/2025 11:08</t>
  </si>
  <si>
    <t>THT28101MSM4V9Z</t>
  </si>
  <si>
    <t>EVX91</t>
  </si>
  <si>
    <t>ส***เดือน ด***า</t>
  </si>
  <si>
    <t>THT01481MSM7F9Z</t>
  </si>
  <si>
    <t>EVX90</t>
  </si>
  <si>
    <t>แ***ตา  ส***ำราญ</t>
  </si>
  <si>
    <t>EVX89</t>
  </si>
  <si>
    <t>น***าว เ***อร ว***มูล</t>
  </si>
  <si>
    <t>THT45011MTC6C4Z</t>
  </si>
  <si>
    <t>EVX88</t>
  </si>
  <si>
    <t>z***</t>
  </si>
  <si>
    <t>25/03/2025 11:07</t>
  </si>
  <si>
    <t>THT01431MTC766Z</t>
  </si>
  <si>
    <t>EVX87</t>
  </si>
  <si>
    <t>THT34011MSP983Z</t>
  </si>
  <si>
    <t>EVX86</t>
  </si>
  <si>
    <t>EVX85</t>
  </si>
  <si>
    <t>ก***ิกา ศ***จ่ม</t>
  </si>
  <si>
    <t>25/03/2025 11:06</t>
  </si>
  <si>
    <t>EVX84</t>
  </si>
  <si>
    <t>EVX83</t>
  </si>
  <si>
    <t>เ***น้อย</t>
  </si>
  <si>
    <t>EVX82</t>
  </si>
  <si>
    <t>ส***ตรา</t>
  </si>
  <si>
    <t>25/03/2025 11:04</t>
  </si>
  <si>
    <t>EVX81</t>
  </si>
  <si>
    <t>น***ณ ร***งษ์</t>
  </si>
  <si>
    <t>EVX80</t>
  </si>
  <si>
    <t>ก***ร   ว***ไว</t>
  </si>
  <si>
    <t>25/03/2025 11:03</t>
  </si>
  <si>
    <t>THT33161MSN1W5Z</t>
  </si>
  <si>
    <t>EVX79</t>
  </si>
  <si>
    <t>K***nt</t>
  </si>
  <si>
    <t>THT20021MSMXX3Z</t>
  </si>
  <si>
    <t>EVX78</t>
  </si>
  <si>
    <t>ธ***ชัย แ***ไทย</t>
  </si>
  <si>
    <t>THT68121MTCUG4Z</t>
  </si>
  <si>
    <t>EVX77</t>
  </si>
  <si>
    <t>ว***ภา</t>
  </si>
  <si>
    <t>THT41011MTCT90Z</t>
  </si>
  <si>
    <t>EVX76</t>
  </si>
  <si>
    <t>ว******ก</t>
  </si>
  <si>
    <t>****** อำเภอพลับพลาชัย ตำบลจันดุม อำเภอพลับพลาชัย จังหวัดบุรีรัมย์ 31250</t>
  </si>
  <si>
    <t>TH281570SHRP1E</t>
  </si>
  <si>
    <t>25/03/2025 11:02</t>
  </si>
  <si>
    <t>EVX75</t>
  </si>
  <si>
    <t>ด***ณี เ***ทอง</t>
  </si>
  <si>
    <t>THT71111MSMTM5Z</t>
  </si>
  <si>
    <t>EVX74</t>
  </si>
  <si>
    <t>ณ***ฐมล​ ม***ทอง</t>
  </si>
  <si>
    <t>THT27061MSMSD5Z</t>
  </si>
  <si>
    <t>EVX73</t>
  </si>
  <si>
    <t xml:space="preserve">K***ana P***det </t>
  </si>
  <si>
    <t>25/03/2025 11:01</t>
  </si>
  <si>
    <t>THT68041MTD2B2Z</t>
  </si>
  <si>
    <t>EVX71</t>
  </si>
  <si>
    <t>ภ***ร น***ิเศษ</t>
  </si>
  <si>
    <t>EVX70</t>
  </si>
  <si>
    <t>วิภาวี  พลวัน</t>
  </si>
  <si>
    <t>462ม.4ต.ประโคนชัยอ.ประโคนชัย · ประโคนชัย/ Prakhon Chai
ประโคนชัย/ Prakhon Chaiบุรีรัมย์/ Buriram
31140</t>
  </si>
  <si>
    <t>660918762088</t>
  </si>
  <si>
    <t>25/03/2025 11:00</t>
  </si>
  <si>
    <t>TH280770SKPZ9A</t>
  </si>
  <si>
    <t>EVX69</t>
  </si>
  <si>
    <t>EVX68</t>
  </si>
  <si>
    <t>ก***า ร***สกุล</t>
  </si>
  <si>
    <t>EVX67</t>
  </si>
  <si>
    <t>ห***มณี  จ***ร์เด่น</t>
  </si>
  <si>
    <t>EVX66</t>
  </si>
  <si>
    <t>ส***ญชญา  ว***สกุล</t>
  </si>
  <si>
    <t>25/03/2025 10:56</t>
  </si>
  <si>
    <t>EVX65</t>
  </si>
  <si>
    <t>25/03/2025 10:49</t>
  </si>
  <si>
    <t>เบาหวิวขอกาแฟ 2 กล่อง นอกนั้นคละรสค่ะ</t>
  </si>
  <si>
    <t>EVX64</t>
  </si>
  <si>
    <t>ค*** ส***รณเกษร</t>
  </si>
  <si>
    <t>25/03/2025 10:50</t>
  </si>
  <si>
    <t>EVX63</t>
  </si>
  <si>
    <t>เ***ิรา ด***ฤทธิ์</t>
  </si>
  <si>
    <t>25/03/2025 10:44</t>
  </si>
  <si>
    <t>EVX62</t>
  </si>
  <si>
    <t>THT20041MSR5B9Z</t>
  </si>
  <si>
    <t>EVX61</t>
  </si>
  <si>
    <t>อ***รัตน์  โ***</t>
  </si>
  <si>
    <t>756216709161</t>
  </si>
  <si>
    <t>EVX60</t>
  </si>
  <si>
    <t>ย******ท</t>
  </si>
  <si>
    <t>******ญ่, ตำบล รอบเมือง, อำเภอเมืองชัยภูมิ ตำบลรอบเมือง อำเภอเมืองชัยภูมิ จังหวัดชัยภูมิ 36000</t>
  </si>
  <si>
    <t>25/03/2025 10:41</t>
  </si>
  <si>
    <t>TH258842197549C</t>
  </si>
  <si>
    <t>EVX58</t>
  </si>
  <si>
    <t>ส***ี  ก***นหอม</t>
  </si>
  <si>
    <t>25/03/2025 10:39</t>
  </si>
  <si>
    <t>THT15061MSR5Q5Z</t>
  </si>
  <si>
    <t>EVX57</t>
  </si>
  <si>
    <t>25/03/2025 10:38</t>
  </si>
  <si>
    <t>EVX56</t>
  </si>
  <si>
    <t>THT17011MSP0Q5Z</t>
  </si>
  <si>
    <t>EVX54</t>
  </si>
  <si>
    <t>ส***ย ธ***ระสาท</t>
  </si>
  <si>
    <t>25/03/2025 10:36</t>
  </si>
  <si>
    <t>EVX52</t>
  </si>
  <si>
    <t>25/03/2025 10:33</t>
  </si>
  <si>
    <t>THT20041MSNWX7Z</t>
  </si>
  <si>
    <t>EVX49</t>
  </si>
  <si>
    <t>ก***์วรา บ***ลิ</t>
  </si>
  <si>
    <t>25/03/2025 10:32</t>
  </si>
  <si>
    <t>ไม่เอากาแฟนะคะ ไม่มีใครกินค่ะ</t>
  </si>
  <si>
    <t>THT02031MTDR34Z</t>
  </si>
  <si>
    <t>EVX48</t>
  </si>
  <si>
    <t>ส***งค์  อ***นคร</t>
  </si>
  <si>
    <t>25/03/2025 10:31</t>
  </si>
  <si>
    <t>EVX47</t>
  </si>
  <si>
    <t>ป***ทืองทิพย์  เ***เอก</t>
  </si>
  <si>
    <t>EVX46</t>
  </si>
  <si>
    <t>P***charapha P***ua</t>
  </si>
  <si>
    <t>25/03/2025 10:30</t>
  </si>
  <si>
    <t>EVX45</t>
  </si>
  <si>
    <t>แ***ตา ศ***ารเจษฎา</t>
  </si>
  <si>
    <t>25/03/2025 10:29</t>
  </si>
  <si>
    <t>EVX43</t>
  </si>
  <si>
    <t>25/03/2025 10:27</t>
  </si>
  <si>
    <t>25/03/2025 10:26</t>
  </si>
  <si>
    <t>EVX42</t>
  </si>
  <si>
    <t>คุณจันทร์ วงหาแก้ว</t>
  </si>
  <si>
    <t>170 หมู่2 บ้านโคกสูง ต.ก้านเหลือง · ก้านเหลือง/ Kan Lueang
แวงน้อย/ Waeng Noiขอนแก่น/ Khon Kaen
40230</t>
  </si>
  <si>
    <t>40230</t>
  </si>
  <si>
    <t>660946284805</t>
  </si>
  <si>
    <t>25/03/2025 10:22</t>
  </si>
  <si>
    <t>TH371470SK1J7B</t>
  </si>
  <si>
    <t>EVX41</t>
  </si>
  <si>
    <t>น***ีย ท***ัก</t>
  </si>
  <si>
    <t>25/03/2025 10:21</t>
  </si>
  <si>
    <t>EVX40</t>
  </si>
  <si>
    <t>เ***พร  ส***ิใจ</t>
  </si>
  <si>
    <t>THT48011MSN239Z</t>
  </si>
  <si>
    <t>EVX39</t>
  </si>
  <si>
    <t>25/03/2025 19:24</t>
  </si>
  <si>
    <t>25/03/2025 10:19</t>
  </si>
  <si>
    <t>EVX38</t>
  </si>
  <si>
    <t>ก้อ  อภิญญา</t>
  </si>
  <si>
    <t>เทพารักษ์ 66 เทพารักษ์ 66 5/131 · บางเมือง/ Bang Mueang
เมืองสมุทรปราการ/ Mueang Samut Prakanสมุทรปราการ/ Samut Prakan
10270</t>
  </si>
  <si>
    <t>660981015946</t>
  </si>
  <si>
    <t>25/03/2025 09:57</t>
  </si>
  <si>
    <t>LEXPU0471936756</t>
  </si>
  <si>
    <t>EVX37</t>
  </si>
  <si>
    <t>25/03/2025 09:20</t>
  </si>
  <si>
    <t>TH2514094203398</t>
  </si>
  <si>
    <t>25/03/2025 09:19</t>
  </si>
  <si>
    <t>EVX36</t>
  </si>
  <si>
    <t>25/03/2025 09:15</t>
  </si>
  <si>
    <t>THT05061MTD7H0Z</t>
  </si>
  <si>
    <t>EVX35</t>
  </si>
  <si>
    <t>25/03/2025 08:59</t>
  </si>
  <si>
    <t>LEXPU0471937495</t>
  </si>
  <si>
    <t>EVX34</t>
  </si>
  <si>
    <t>25/03/2025 08:46</t>
  </si>
  <si>
    <t>LEXPU0471937692</t>
  </si>
  <si>
    <t>EVX33</t>
  </si>
  <si>
    <t>ninthipana</t>
  </si>
  <si>
    <t>126/37 ห้องรับตัดผ้ากรการกานต์ ถนนวูฒๅกาสซ.14(ริมถนนไม่เข้าซอย) · ตลาดพลู/ Talat Phlu
ธนบุรี/ Thon Buriกรุงเทพมหานคร/ Bangkok
10600</t>
  </si>
  <si>
    <t>660900770517</t>
  </si>
  <si>
    <t>25/03/2025 08:36</t>
  </si>
  <si>
    <t>LEXPU0471936015</t>
  </si>
  <si>
    <t>25/03/2025 08:32</t>
  </si>
  <si>
    <t>EVX32</t>
  </si>
  <si>
    <t>******าง)  2/3 หมู่3 ตำบลหนองผักแว่น อำเภอท่าหลวง จังหวัดลพบุรี 15230</t>
  </si>
  <si>
    <t>TH2584495047836</t>
  </si>
  <si>
    <t>EVX31</t>
  </si>
  <si>
    <t>ค******ว</t>
  </si>
  <si>
    <t>******นหลวง ตำบลสวนหลวง อำเภอเฉลิมพระเกียรติ จังหวัดนครศรีธรรมราช 80190</t>
  </si>
  <si>
    <t>80190</t>
  </si>
  <si>
    <t>25/03/2025 07:51</t>
  </si>
  <si>
    <t>TH642370SJUE0C</t>
  </si>
  <si>
    <t>EVX30</t>
  </si>
  <si>
    <t>25/03/2025 07:33</t>
  </si>
  <si>
    <t>TH2570634813241</t>
  </si>
  <si>
    <t>EVX29</t>
  </si>
  <si>
    <t>25/03/2025 07:31</t>
  </si>
  <si>
    <t>THT01281MTDB28Z</t>
  </si>
  <si>
    <t>EVX28</t>
  </si>
  <si>
    <t>ว่าที่ร้อยตรี  วสันต์  จันลา</t>
  </si>
  <si>
    <t>128/4 หมู่ 4 (อู่ทองเจริญ) ต.หนองกรด
บรรพตพิสัย/ Banphot Phisaiนครสวรรค์/ Nakhon Sawan
60180</t>
  </si>
  <si>
    <t>660922575665</t>
  </si>
  <si>
    <t>25/03/2025 07:22</t>
  </si>
  <si>
    <t>TH560570SKGY3J</t>
  </si>
  <si>
    <t>EVX27</t>
  </si>
  <si>
    <t>ญ******ะ</t>
  </si>
  <si>
    <t>******6, ชั้น 20, อาคาร B, ซอย กรุงเทพ-นนทบุรี 23/1, ถนน กรุงเทพ-นนทบุรี แขวงบางซื่อ เขตบางซื่อ จังหวัดกรุงเทพมหานคร 10800</t>
  </si>
  <si>
    <t>25/03/2025 07:02</t>
  </si>
  <si>
    <t>TH2551632083800</t>
  </si>
  <si>
    <t>EVX25</t>
  </si>
  <si>
    <t>สิริมณี ทารมนต์</t>
  </si>
  <si>
    <t>ต.ทับกฤชไต้  26/1หมู่2
ชุมแสง/ Chum Saengนครสวรรค์/ Nakhon Sawan
60250</t>
  </si>
  <si>
    <t>60250</t>
  </si>
  <si>
    <t>660891119055</t>
  </si>
  <si>
    <t>25/03/2025 06:52</t>
  </si>
  <si>
    <t>TH560370R8357L</t>
  </si>
  <si>
    <t>EVX24</t>
  </si>
  <si>
    <t>25/03/2025 06:37</t>
  </si>
  <si>
    <t>LEXPU0471799643</t>
  </si>
  <si>
    <t>EVX23</t>
  </si>
  <si>
    <t>******นทรา-นวมินทร์, ถนน นวมินทร์, แขวงรามอินทรา แขวงรามอินทรา เขตคันนายาว จังหวัดกรุงเทพมหานคร 10230</t>
  </si>
  <si>
    <t>25/03/2025 06:01</t>
  </si>
  <si>
    <t>TH250851344463K</t>
  </si>
  <si>
    <t>EVX22</t>
  </si>
  <si>
    <t>25/03/2025 06:00</t>
  </si>
  <si>
    <t>TH255455029437L</t>
  </si>
  <si>
    <t>EVX21</t>
  </si>
  <si>
    <t>25/03/2025 05:18</t>
  </si>
  <si>
    <t>LEXPU0471774319</t>
  </si>
  <si>
    <t>EVX20</t>
  </si>
  <si>
    <t>สุชีรา วิทูรัตน์</t>
  </si>
  <si>
    <t>122/1หมู่14 ถ.สุขุมวิท ต.บางปะกง อ.บางปะกง จ.ฉะเชิงเทรา  24130 · บางปะกง/ Bang Pakong
บางปะกง/ Bang Pakongฉะเชิงเทรา/ Chachoengsao
24130</t>
  </si>
  <si>
    <t>660991593458</t>
  </si>
  <si>
    <t>25/03/2025 05:16</t>
  </si>
  <si>
    <t>LEXPU0471821910</t>
  </si>
  <si>
    <t>EVX19</t>
  </si>
  <si>
    <t>25/03/2025 05:12</t>
  </si>
  <si>
    <t>TH2500756102827</t>
  </si>
  <si>
    <t>EVX18</t>
  </si>
  <si>
    <t>ภัทรลภา พิทักษ์อรรณพ</t>
  </si>
  <si>
    <t>5/1400 หมู่บ้านประชาชื่น ซ.8 ถ.สามัคคี ต.บางตลาด · ปากเกร็ด/ Pak Kret
ปากเกร็ด/ Pak Kretนนทบุรี/ Nonthaburi
11120</t>
  </si>
  <si>
    <t>660967178746</t>
  </si>
  <si>
    <t>25/03/2025 04:59</t>
  </si>
  <si>
    <t>LEXPU0549681610</t>
  </si>
  <si>
    <t>EVX16</t>
  </si>
  <si>
    <t>25/03/2025 03:17</t>
  </si>
  <si>
    <t>LEXPU0549669790</t>
  </si>
  <si>
    <t>EVX15</t>
  </si>
  <si>
    <t>มานพ  ปรียานุพันธ์</t>
  </si>
  <si>
    <t>ร้านสหรุ่งโรจน์2002 158ม.10ต.หนองโก
กระนวน/ Kranuanขอนแก่น/ Khon Kaen
40170</t>
  </si>
  <si>
    <t>660818724062</t>
  </si>
  <si>
    <t>25/03/2025 03:13</t>
  </si>
  <si>
    <t>TH370970R6GM4A</t>
  </si>
  <si>
    <t>EVX14</t>
  </si>
  <si>
    <t>25/03/2025 03:12</t>
  </si>
  <si>
    <t>LEXPU0471777102</t>
  </si>
  <si>
    <t>EVX13</t>
  </si>
  <si>
    <t>ณ******ก</t>
  </si>
  <si>
    <t>******้อย จ.นนทบุรี ตำบลราษฎร์นิยม อำเภอไทรน้อย จังหวัดนนทบุรี 11150</t>
  </si>
  <si>
    <t>25/03/2025 03:38</t>
  </si>
  <si>
    <t>TH2535998508127</t>
  </si>
  <si>
    <t>25/03/2025 03:08</t>
  </si>
  <si>
    <t>EVX12</t>
  </si>
  <si>
    <t>****** อำเภอร่อนพิบูลย์ ซอยควนเเดง ตำบลร่อนพิบูลย์ อำเภอร่อนพิบูลย์ จังหวัดนครศรีธรรมราช 80130</t>
  </si>
  <si>
    <t>25/03/2025 03:23</t>
  </si>
  <si>
    <t>TH257061986751R</t>
  </si>
  <si>
    <t>25/03/2025 02:53</t>
  </si>
  <si>
    <t>EVX11</t>
  </si>
  <si>
    <t>ภาคภูมิ สุขสงวน</t>
  </si>
  <si>
    <t>ซ.เสมาธรรมจักร4 406  หมู่ 3 ต.ดอนยายหอม
เมืองนครปฐม/ Mueang Nakhon Pathomนครปฐม/ Nakhon Pathom
73000</t>
  </si>
  <si>
    <t>660938427588</t>
  </si>
  <si>
    <t>25/03/2025 01:35</t>
  </si>
  <si>
    <t>LEXPU0471833956</t>
  </si>
  <si>
    <t>EVX9</t>
  </si>
  <si>
    <t>25/03/2025 00:49</t>
  </si>
  <si>
    <t>LEXPU0549676515</t>
  </si>
  <si>
    <t>EVX8</t>
  </si>
  <si>
    <t>อุ๋มอิ๋ม บ้านหลังที่สองขวามือ</t>
  </si>
  <si>
    <t>299/6หมู่3 บ้านหนองกรับ ตำบลหนองบัว โครงการบุญชัยศิริทาวน์โฮม 5 · หนองบัว/ Nong Bua
บ้านค่าย/ Ban Khaiระยอง/ Rayong
21120</t>
  </si>
  <si>
    <t>660631759827</t>
  </si>
  <si>
    <t>25/03/2025 00:46</t>
  </si>
  <si>
    <t>LEXPU0471815857</t>
  </si>
  <si>
    <t>EVX7</t>
  </si>
  <si>
    <t>ธิดารัตน์  เนื่องจากฉิม</t>
  </si>
  <si>
    <t>4-175/2 ต.นครนายก
เมืองนครนายก/ Mueang Nakhon Nayokนครนายก/ Nakhon Nayok
26000</t>
  </si>
  <si>
    <t>660846492474</t>
  </si>
  <si>
    <t>25/03/2025 00:45</t>
  </si>
  <si>
    <t>LEXPU0471824765</t>
  </si>
  <si>
    <t>EVX6</t>
  </si>
  <si>
    <t>******หนองงูเหลือม อ.เฉลิมพระเกียรติ จ.นครราชสีมา 30000  โทร0934258717 ตำบลหนองงูเหลือม อำเภอเฉลิมพระเกียรติ จังหวัดนครราชสีมา 30000</t>
  </si>
  <si>
    <t>25/03/2025 00:43</t>
  </si>
  <si>
    <t>TH256043757402V</t>
  </si>
  <si>
    <t>EVX5</t>
  </si>
  <si>
    <t>อ******ส</t>
  </si>
  <si>
    <t>******งสองต้นนุ่น แขวงคลองสองต้นนุ่น เขตลาดกระบัง จังหวัดกรุงเทพมหานคร 10520</t>
  </si>
  <si>
    <t>25/03/2025 00:32</t>
  </si>
  <si>
    <t>TH2583837844735</t>
  </si>
  <si>
    <t>25/03/2025 00:03</t>
  </si>
  <si>
    <t>EWB68</t>
  </si>
  <si>
    <t>******กุ่ม, อำเภอบางบาล ตำบลบ้านกุ่ม อำเภอบางบาล จังหวัดพระนครศรีอยุธยา 13250</t>
  </si>
  <si>
    <t>27/03/2025 00:27</t>
  </si>
  <si>
    <t>26/03/2025 23:57</t>
  </si>
  <si>
    <t>EWB67</t>
  </si>
  <si>
    <t>ร้านบ้านยาใบไผ่ นฤมล ตรึกตรอง</t>
  </si>
  <si>
    <t>47/17 ม.3 · นาเหรง/ Na Reng
นบพิตำ/ Nopphitamนครศรีธรรมราช/ Nakhon Si Thammarat
80160</t>
  </si>
  <si>
    <t>660620105491</t>
  </si>
  <si>
    <t>26/03/2025 23:04</t>
  </si>
  <si>
    <t>EWB66</t>
  </si>
  <si>
    <t>26/03/2025 22:53</t>
  </si>
  <si>
    <t>EWB65</t>
  </si>
  <si>
    <t>อดิศร ยะด้วง</t>
  </si>
  <si>
    <t>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
บางใหญ่/ Bang Yaiนนทบุรี/ Nonthaburi
11140</t>
  </si>
  <si>
    <t>660886038232</t>
  </si>
  <si>
    <t>26/03/2025 22:19</t>
  </si>
  <si>
    <t>EWB64</t>
  </si>
  <si>
    <t>สุจิตรา ภูมิอินทร์</t>
  </si>
  <si>
    <t>19/1ม.3 ต.ลำเลียง
กระบุรี/ Kra Buriระนอง/ Ranong
85110</t>
  </si>
  <si>
    <t>85110</t>
  </si>
  <si>
    <t>660813760774</t>
  </si>
  <si>
    <t>26/03/2025 21:27</t>
  </si>
  <si>
    <t>EWB63</t>
  </si>
  <si>
    <t>ก******บ</t>
  </si>
  <si>
    <t>******ง จ.พิษณุโลก ตำบลดอนทอง อำเภอเมืองพิษณุโลก จังหวัดพิษณุโลก 65000</t>
  </si>
  <si>
    <t>26/03/2025 21:24</t>
  </si>
  <si>
    <t>EWB62</t>
  </si>
  <si>
    <t>น******อ</t>
  </si>
  <si>
    <t>****** จ.นนทบุรี  11150 ตำบลไทรใหญ่ อำเภอไทรน้อย จังหวัดนนทบุรี 11150</t>
  </si>
  <si>
    <t>27/03/2025 08:10</t>
  </si>
  <si>
    <t>26/03/2025 21:22</t>
  </si>
  <si>
    <t>EWB61</t>
  </si>
  <si>
    <t>ล******บ</t>
  </si>
  <si>
    <t>******าง อำเภอโชคชัย จังหวัดนครราชสีมา 30190</t>
  </si>
  <si>
    <t>26/03/2025 21:21</t>
  </si>
  <si>
    <t>EWB60</t>
  </si>
  <si>
    <t>ข******ล</t>
  </si>
  <si>
    <t>****** ตำบลนาเกลือ อำเภอบางละมุง จังหวัดชลบุรี 20150</t>
  </si>
  <si>
    <t>EWB59</t>
  </si>
  <si>
    <t>26/03/2025 21:11</t>
  </si>
  <si>
    <t>EWB58</t>
  </si>
  <si>
    <t>26/03/2025 21:04</t>
  </si>
  <si>
    <t>EWB57</t>
  </si>
  <si>
    <t>ด******ม</t>
  </si>
  <si>
    <t>******ฯ จ.กำแพงเพชร62140 ตำบลดอนแตง อำเภอขาณุวรลักษบุรี จังหวัดกำแพงเพชร 62140</t>
  </si>
  <si>
    <t>26/03/2025 20:46</t>
  </si>
  <si>
    <t>26/03/2025 20:45</t>
  </si>
  <si>
    <t>EWB56</t>
  </si>
  <si>
    <t>น***าวกมลรัตน์ ร***าธนะรัตน์</t>
  </si>
  <si>
    <t>26/03/2025 20:42</t>
  </si>
  <si>
    <t>26/03/2025 20:41</t>
  </si>
  <si>
    <t>EWB55</t>
  </si>
  <si>
    <t>******ดถนนใหญ่ ตรงข้ามป้ายพันแหวน-นาปอย ซอย 9), ตำบลแม่พูล ตำบลแม่พูล อำเภอลับแล จังหวัดอุตรดิตถ์ 53130</t>
  </si>
  <si>
    <t>53130</t>
  </si>
  <si>
    <t>EWB54</t>
  </si>
  <si>
    <t>******ซอยสุเหร่าคลองหนึ่ง 13 แขวงบางชัน แขวงบางชัน เขตคลองสามวา จังหวัดกรุงเทพมหานคร 10510</t>
  </si>
  <si>
    <t>26/03/2025 20:38</t>
  </si>
  <si>
    <t>EWB53</t>
  </si>
  <si>
    <t>ปรีดาวรรณ ทับประดับ</t>
  </si>
  <si>
    <t>287 หมู่ 15 · ตะเคียน/ Takhian
ด่านขุนทด/ Dan Khun Thotนครราชสีมา/ Nakhon Ratchasima
30210</t>
  </si>
  <si>
    <t>660878753649</t>
  </si>
  <si>
    <t>26/03/2025 20:17</t>
  </si>
  <si>
    <t>EWB52</t>
  </si>
  <si>
    <t>wannapatta</t>
  </si>
  <si>
    <t>126/35 ร้านบ้านห้องตัดเย็บกรรกราน์ ริมภนน.วุฒากๅส14 · ตลาดพลู/ Talat Phlu
ธนบุรี/ Thon Buriกรุงเทพมหานคร/ Bangkok
10600</t>
  </si>
  <si>
    <t>660900790522</t>
  </si>
  <si>
    <t>26/03/2025 20:08</t>
  </si>
  <si>
    <t>26/03/2025 20:07</t>
  </si>
  <si>
    <t>EWB51</t>
  </si>
  <si>
    <t>26/03/2025 19:23</t>
  </si>
  <si>
    <t>26/03/2025 18:53</t>
  </si>
  <si>
    <t>EWB50</t>
  </si>
  <si>
    <t>******หมู่ 3  ถ.รัตนาธิเบศร์ ตำบลไทรม้า อำเภอเมืองนนทบุรี จังหวัดนนทบุรี 11000</t>
  </si>
  <si>
    <t>26/03/2025 18:45</t>
  </si>
  <si>
    <t>EWB49</t>
  </si>
  <si>
    <t>******ปา ตำบลท่าจำปา อำเภอท่าอุเทน จังหวัดนครพนม 48120</t>
  </si>
  <si>
    <t>48120</t>
  </si>
  <si>
    <t>26/03/2025 18:36</t>
  </si>
  <si>
    <t>EWB47</t>
  </si>
  <si>
    <t>26/03/2025 18:28</t>
  </si>
  <si>
    <t>EWB46</t>
  </si>
  <si>
    <t>26/03/2025 18:21</t>
  </si>
  <si>
    <t>EWB45</t>
  </si>
  <si>
    <t>26/03/2025 18:04</t>
  </si>
  <si>
    <t>EWB44</t>
  </si>
  <si>
    <t>ช******ิ</t>
  </si>
  <si>
    <t>******อ้อม, อำเภออัมพวา ตำบลแควอ้อม อำเภออัมพวา จังหวัดสมุทรสงคราม 75110</t>
  </si>
  <si>
    <t>26/03/2025 18:33</t>
  </si>
  <si>
    <t>EWB43</t>
  </si>
  <si>
    <t>26/03/2025 17:32</t>
  </si>
  <si>
    <t>EWB41</t>
  </si>
  <si>
    <t>26/03/2025 16:56</t>
  </si>
  <si>
    <t>EWB40</t>
  </si>
  <si>
    <t>วาสนา.พนพพิรัตน์</t>
  </si>
  <si>
    <t>67/48-2ม.9ซ.มิตรไมตรี12.ต.บางเมืองใหม่
เมืองสมุทรปราการ/ Mueang Samut Prakanสมุทรปราการ/ Samut Prakan
10270</t>
  </si>
  <si>
    <t>660824010456</t>
  </si>
  <si>
    <t>26/03/2025 16:29</t>
  </si>
  <si>
    <t>EWB39</t>
  </si>
  <si>
    <t>ป***า เ***อง</t>
  </si>
  <si>
    <t>26/03/2025 16:28</t>
  </si>
  <si>
    <t>EWB37</t>
  </si>
  <si>
    <t>ี***วลี จ***ิญนุสิต</t>
  </si>
  <si>
    <t>26/03/2025 16:04</t>
  </si>
  <si>
    <t>EWB36</t>
  </si>
  <si>
    <t>น***ร บ***ู</t>
  </si>
  <si>
    <t>26/03/2025 16:03</t>
  </si>
  <si>
    <t>EWB35</t>
  </si>
  <si>
    <t>ว***ี ฟ***ร็ว</t>
  </si>
  <si>
    <t>EWB34</t>
  </si>
  <si>
    <t>ม***ลิกา ส***รณจ่าง</t>
  </si>
  <si>
    <t>EWB33</t>
  </si>
  <si>
    <t>ร***าภรณ์​  ส***</t>
  </si>
  <si>
    <t>26/03/2025 16:02</t>
  </si>
  <si>
    <t>EWB32</t>
  </si>
  <si>
    <t>26/03/2025 16:01</t>
  </si>
  <si>
    <t>EWB31</t>
  </si>
  <si>
    <t>26/03/2025 16:30</t>
  </si>
  <si>
    <t>26/03/2025 16:00</t>
  </si>
  <si>
    <t>EWB30</t>
  </si>
  <si>
    <t>ศ***ิไล ก***นคง</t>
  </si>
  <si>
    <t>26/03/2025 15:58</t>
  </si>
  <si>
    <t>EWB29</t>
  </si>
  <si>
    <t>น***ินี ฤ***จันทร์</t>
  </si>
  <si>
    <t>26/03/2025 15:57</t>
  </si>
  <si>
    <t>EWB28</t>
  </si>
  <si>
    <t>******ำบลทุ่งสมอ อำเภอพนมทวน จังหวัดกาญจนบุรี 71140</t>
  </si>
  <si>
    <t>71140</t>
  </si>
  <si>
    <t>26/03/2025 16:18</t>
  </si>
  <si>
    <t>26/03/2025 15:48</t>
  </si>
  <si>
    <t>EWB27</t>
  </si>
  <si>
    <t>ช*** ม***าง</t>
  </si>
  <si>
    <t>26/03/2025 15:47</t>
  </si>
  <si>
    <t>26/03/2025 15:46</t>
  </si>
  <si>
    <t>EWB26</t>
  </si>
  <si>
    <t>26/03/2025 16:15</t>
  </si>
  <si>
    <t>26/03/2025 15:45</t>
  </si>
  <si>
    <t>EWB25</t>
  </si>
  <si>
    <t>ว***พร น***แท้</t>
  </si>
  <si>
    <t>EWB24</t>
  </si>
  <si>
    <t>ก**  ช***สูตร</t>
  </si>
  <si>
    <t>26/03/2025 15:44</t>
  </si>
  <si>
    <t>EWB23</t>
  </si>
  <si>
    <t>EWB22</t>
  </si>
  <si>
    <t>เ***ยบเจี๊ยบ</t>
  </si>
  <si>
    <t>26/03/2025 15:43</t>
  </si>
  <si>
    <t>EWB21</t>
  </si>
  <si>
    <t>พ***สา ก***ขน</t>
  </si>
  <si>
    <t>26/03/2025 15:36</t>
  </si>
  <si>
    <t>EWB20</t>
  </si>
  <si>
    <t>ด***ภา แ***ุศย์Bird</t>
  </si>
  <si>
    <t>EWB19</t>
  </si>
  <si>
    <t>ก***ตูน</t>
  </si>
  <si>
    <t>Prachuap Khiri Khan</t>
  </si>
  <si>
    <t>26/03/2025 15:37</t>
  </si>
  <si>
    <t>26/03/2025 15:35</t>
  </si>
  <si>
    <t>EWB18</t>
  </si>
  <si>
    <t>ภ***มัย ส***ระกูล</t>
  </si>
  <si>
    <t>26/03/2025 15:33</t>
  </si>
  <si>
    <t>EWB17</t>
  </si>
  <si>
    <t>ส*** ง***ง่า</t>
  </si>
  <si>
    <t>26/03/2025 15:32</t>
  </si>
  <si>
    <t>EWB16</t>
  </si>
  <si>
    <t>น******จ</t>
  </si>
  <si>
    <t>******่บ้าน บ้านจำปา, ตำบลหนองนาคำ, อำเภอเมืองอุดรธานี ตำบลหนองนาคำ อำเภอเมืองอุดรธานี จังหวัดอุดรธานี 41000</t>
  </si>
  <si>
    <t>26/03/2025 15:38</t>
  </si>
  <si>
    <t>26/03/2025 15:28</t>
  </si>
  <si>
    <t>EWB15</t>
  </si>
  <si>
    <t>ก***อย</t>
  </si>
  <si>
    <t>26/03/2025 15:25</t>
  </si>
  <si>
    <t>EWB13</t>
  </si>
  <si>
    <t>ส***ฑา แ***หนูนวล</t>
  </si>
  <si>
    <t>26/03/2025 15:23</t>
  </si>
  <si>
    <t>EWB12</t>
  </si>
  <si>
    <t>ปวีณวัชร์ นุ่มสุวรรณ</t>
  </si>
  <si>
    <t xml:space="preserve">63 หมู่ 12 ซอย 2 ต.บางปลา อ.บางเลน จ.นครปฐม
 </t>
  </si>
  <si>
    <t>0647517632</t>
  </si>
  <si>
    <t>22/03/2025 12:22</t>
  </si>
  <si>
    <t>26/03/2025 15:21</t>
  </si>
  <si>
    <t>EWB11</t>
  </si>
  <si>
    <t>ณ***า ศ***่วง</t>
  </si>
  <si>
    <t>EWB10</t>
  </si>
  <si>
    <t>n***a999888</t>
  </si>
  <si>
    <t>26/03/2025 15:18</t>
  </si>
  <si>
    <t>EWB9</t>
  </si>
  <si>
    <t>B***e ไ***นทร์ บ***พันคา</t>
  </si>
  <si>
    <t>26/03/2025 15:17</t>
  </si>
  <si>
    <t>EWB8</t>
  </si>
  <si>
    <t>จัดส่งคุณ วาที วงษ์ทอง     ร้านครัวลุงตี๋</t>
  </si>
  <si>
    <t>ร้านครัวลุงตี๋  160 ม.1 ต.อ่าวใหญ่ ซ.แหลมเทียน · อ่าวใหญ่/ Ao Yai
เมืองตราด/ Mueang Tratตราด/ Trat
23000</t>
  </si>
  <si>
    <t>660817572153</t>
  </si>
  <si>
    <t>26/03/2025 15:16</t>
  </si>
  <si>
    <t>EWB7</t>
  </si>
  <si>
    <t>ส***นทรา แ***น้ำ</t>
  </si>
  <si>
    <t>26/03/2025 15:15</t>
  </si>
  <si>
    <t>EWB6</t>
  </si>
  <si>
    <t>น*** ไ***ณ</t>
  </si>
  <si>
    <t>EWB5</t>
  </si>
  <si>
    <t>ว***วัณย์ ก***สำโรง</t>
  </si>
  <si>
    <t>26/03/2025 15:12</t>
  </si>
  <si>
    <t>EWB4</t>
  </si>
  <si>
    <t>ท***พร  ว***พานิช</t>
  </si>
  <si>
    <t>26/03/2025 14:58</t>
  </si>
  <si>
    <t>EWB3</t>
  </si>
  <si>
    <t>26/03/2025 14:55</t>
  </si>
  <si>
    <t>EWB2</t>
  </si>
  <si>
    <t>กรรณิการ์ ปลิ่นทอง</t>
  </si>
  <si>
    <t>75 ม.3 ต.เชียงทอง อ.วังเจ้า จ.ตาก 63180 · เชียงทอง/ Chiang Thong
วังเจ้า/ Wang Chaoตาก/ Tak
63180</t>
  </si>
  <si>
    <t>660803788018</t>
  </si>
  <si>
    <t>26/03/2025 14:51</t>
  </si>
  <si>
    <t>EWB1</t>
  </si>
  <si>
    <t>ผ***พรรณ พ***ิสาร</t>
  </si>
  <si>
    <t>26/03/2025 14:37</t>
  </si>
  <si>
    <t>EWB0</t>
  </si>
  <si>
    <t>26/03/2025 14:36</t>
  </si>
  <si>
    <t>EWA99</t>
  </si>
  <si>
    <t>พ***์พรรณ  พ***าญสิริ</t>
  </si>
  <si>
    <t>26/03/2025 14:28</t>
  </si>
  <si>
    <t>EWA98</t>
  </si>
  <si>
    <t>ป***ิดา</t>
  </si>
  <si>
    <t>26/03/2025 14:25</t>
  </si>
  <si>
    <t>EWA97</t>
  </si>
  <si>
    <t>ณัฐกานต์​ ศรีมันต</t>
  </si>
  <si>
    <t>13/13ม.3ต.สองสลึงอ.แกลง
แกลง/ Klaengระยอง/ Rayong
21110</t>
  </si>
  <si>
    <t>660640738474</t>
  </si>
  <si>
    <t>EWA96</t>
  </si>
  <si>
    <t>26/03/2025 14:13</t>
  </si>
  <si>
    <t>EWA95</t>
  </si>
  <si>
    <t>ศ***ร ล***นก</t>
  </si>
  <si>
    <t>26/03/2025 14:22</t>
  </si>
  <si>
    <t>26/03/2025 14:21</t>
  </si>
  <si>
    <t>EWA94</t>
  </si>
  <si>
    <t>******านเชี่ยนอำเภอหันคาจังหวัดชัยนาท ตำบลบ้านเชี่ยน อำเภอหันคา จังหวัดชัยนาท 17130</t>
  </si>
  <si>
    <t>26/03/2025 14:46</t>
  </si>
  <si>
    <t>26/03/2025 14:18</t>
  </si>
  <si>
    <t>EWA93</t>
  </si>
  <si>
    <t>ท***รรณ พ***าลัย</t>
  </si>
  <si>
    <t>26/03/2025 14:09</t>
  </si>
  <si>
    <t>26/03/2025 14:15</t>
  </si>
  <si>
    <t>EWA92</t>
  </si>
  <si>
    <t>แ** ณ***า</t>
  </si>
  <si>
    <t>26/03/2025 14:03</t>
  </si>
  <si>
    <t>EWA91</t>
  </si>
  <si>
    <t>26/03/2025 13:53</t>
  </si>
  <si>
    <t>26/03/2025 13:52</t>
  </si>
  <si>
    <t>EWA90</t>
  </si>
  <si>
    <t>บ***ิ้ง ข***ะออง</t>
  </si>
  <si>
    <t>26/03/2025 13:51</t>
  </si>
  <si>
    <t>EWA89</t>
  </si>
  <si>
    <t>ส***พร เ***ฉ้วน</t>
  </si>
  <si>
    <t>26/03/2025 13:46</t>
  </si>
  <si>
    <t>26/03/2025 13:47</t>
  </si>
  <si>
    <t>EWA88</t>
  </si>
  <si>
    <t>เ** จ***ื้อ</t>
  </si>
  <si>
    <t>26/03/2025 13:45</t>
  </si>
  <si>
    <t>EWA87</t>
  </si>
  <si>
    <t>ขวัญกฤษ แก้วนอก</t>
  </si>
  <si>
    <t xml:space="preserve"> 20/45 ซ.รังสิต นครนายก 28/1 คอนโดลุมพินี คลอง 1 ตึก c 4 ต.ประชาธิปัตย์ อ.ธัญบุรี จ.ปทุมธานี 12130</t>
  </si>
  <si>
    <t>0885219944</t>
  </si>
  <si>
    <t>26/03/2025 13:39</t>
  </si>
  <si>
    <t>**ขอรสนมฮอกไกโดด้วยในแต่ละกล่อง</t>
  </si>
  <si>
    <t>EWA86</t>
  </si>
  <si>
    <t>26/03/2025 13:32</t>
  </si>
  <si>
    <t>26/03/2025 13:31</t>
  </si>
  <si>
    <t>EWA84</t>
  </si>
  <si>
    <t>26/03/2025 13:12</t>
  </si>
  <si>
    <t>EWA83</t>
  </si>
  <si>
    <t>904/41(83) ซอยวชิระธรรมสาธิต24
แขวงบางนา
เขตบางนา
กรุงเทพฯ 10260</t>
  </si>
  <si>
    <t>26/03/2025 13:07</t>
  </si>
  <si>
    <t>EWA82</t>
  </si>
  <si>
    <t>26/03/2025 12:56</t>
  </si>
  <si>
    <t>THT04061MV54M7Z</t>
  </si>
  <si>
    <t>EWA81</t>
  </si>
  <si>
    <t>26/03/2025 12:49</t>
  </si>
  <si>
    <t>THT61091MV3XK5Z</t>
  </si>
  <si>
    <t>EWA80</t>
  </si>
  <si>
    <t>26/03/2025 12:26</t>
  </si>
  <si>
    <t>TH252413033092B</t>
  </si>
  <si>
    <t>26/03/2025 12:25</t>
  </si>
  <si>
    <t>EWA79</t>
  </si>
  <si>
    <t>26/03/2025 12:16</t>
  </si>
  <si>
    <t>THT02021MV4CJ1Z</t>
  </si>
  <si>
    <t>EWA78</t>
  </si>
  <si>
    <t>ย******์</t>
  </si>
  <si>
    <t>******140 หมู่1  ถนนสายหนองค้อ-แหลมฉบัง  ตำบลหนองขาม ตำบลหนองขาม อำเภอศรีราชา จังหวัดชลบุรี 20230</t>
  </si>
  <si>
    <t>26/03/2025 12:14</t>
  </si>
  <si>
    <t>TH200770Y7PX8E1</t>
  </si>
  <si>
    <t>26/03/2025 12:13</t>
  </si>
  <si>
    <t>EWA77</t>
  </si>
  <si>
    <t>ณทิพย์หทัย ผลเกิด</t>
  </si>
  <si>
    <t>594/21 ถ.กาญจนวนิช ต.บ้านพรุ อ.หาดใหญ่ จ.สงขลา
หาดใหญ่/ Hat Yaiสงขลา/ Songkhla
90250</t>
  </si>
  <si>
    <t>90250</t>
  </si>
  <si>
    <t>660980535905</t>
  </si>
  <si>
    <t>26/03/2025 12:02</t>
  </si>
  <si>
    <t>LEXPU0549825711</t>
  </si>
  <si>
    <t>EWA76</t>
  </si>
  <si>
    <t>น******ี</t>
  </si>
  <si>
    <t>******ชุมแพ จ.ขอนแก่น ตำบลชุมแพ อำเภอชุมแพ จังหวัดขอนแก่น 40130</t>
  </si>
  <si>
    <t>40130</t>
  </si>
  <si>
    <t>26/03/2025 11:48</t>
  </si>
  <si>
    <t>TH2564364577011</t>
  </si>
  <si>
    <t>EWA75</t>
  </si>
  <si>
    <t xml:space="preserve">K.(เจน) </t>
  </si>
  <si>
    <t xml:space="preserve">126 ม.8 ต.ห้วยสัตว์ใหญ่ อ.หัวหิน จ.ประจวบคีรีขันธ์ 77110 </t>
  </si>
  <si>
    <t>0969891289</t>
  </si>
  <si>
    <t>26/03/2025 10:31</t>
  </si>
  <si>
    <t>****บิลด่วน***</t>
  </si>
  <si>
    <t>JB196177999TH</t>
  </si>
  <si>
    <t>26/03/2025 11:42</t>
  </si>
  <si>
    <t>EWA74</t>
  </si>
  <si>
    <t>ป้าดำขนมปัง</t>
  </si>
  <si>
    <t xml:space="preserve"> 224|29 
ซอยหลานหลวง10  
ถนนดำรงรักษ์
 แขวงคลองมหานาค เขตป้อมปราบศัตรูพ่าย กรุงเทพมหานคร 10100</t>
  </si>
  <si>
    <t>0814555144</t>
  </si>
  <si>
    <t>26/03/2025 11:40</t>
  </si>
  <si>
    <t>JA190848974TH</t>
  </si>
  <si>
    <t>EWA73</t>
  </si>
  <si>
    <t>26/03/2025 12:09</t>
  </si>
  <si>
    <t>TH2582415030709</t>
  </si>
  <si>
    <t>26/03/2025 11:39</t>
  </si>
  <si>
    <t>EWA72</t>
  </si>
  <si>
    <t>26/03/2025 11:32</t>
  </si>
  <si>
    <t>THT66051MV5905Z</t>
  </si>
  <si>
    <t>EWA71</t>
  </si>
  <si>
    <t>จำนงจิต  เข็มทอง</t>
  </si>
  <si>
    <t>13/13 หมู่ 6 ซอยเปี่ยมสุข 4       · หัวรอ/ Hua Ro
พระนครศรีอยุธยา/ Phra Nakhon Si Ayutthayaพระนครศรีอยุธยา/ Phra Nakhon Si Ayutthaya
13000</t>
  </si>
  <si>
    <t>660812393716</t>
  </si>
  <si>
    <t>26/03/2025 11:30</t>
  </si>
  <si>
    <t>LEXPU0472367443</t>
  </si>
  <si>
    <t>EWA70</t>
  </si>
  <si>
    <t>บ***า ผ***นทร์</t>
  </si>
  <si>
    <t>THT37121MVWMA4Z</t>
  </si>
  <si>
    <t>EWA69</t>
  </si>
  <si>
    <t>ย***ี น***ิภาคย์</t>
  </si>
  <si>
    <t>26/03/2025 11:29</t>
  </si>
  <si>
    <t>THT61011MVWNG4Z</t>
  </si>
  <si>
    <t>26/03/2025 11:27</t>
  </si>
  <si>
    <t>EWA68</t>
  </si>
  <si>
    <t>อ*** ก***าฤกษ์</t>
  </si>
  <si>
    <t>26/03/2025 11:15</t>
  </si>
  <si>
    <t>THT31101MVVE64Z</t>
  </si>
  <si>
    <t>EWA67</t>
  </si>
  <si>
    <t>26/03/2025 11:13</t>
  </si>
  <si>
    <t>TH258202564922W</t>
  </si>
  <si>
    <t>26/03/2025 11:12</t>
  </si>
  <si>
    <t>EWA66</t>
  </si>
  <si>
    <t>26/03/2025 11:10</t>
  </si>
  <si>
    <t>TH250501111717X</t>
  </si>
  <si>
    <t>EWA65</t>
  </si>
  <si>
    <t>26/03/2025 11:01</t>
  </si>
  <si>
    <t>THT01241MVVFV8Z</t>
  </si>
  <si>
    <t>EWA64</t>
  </si>
  <si>
    <t>26/03/2025 10:57</t>
  </si>
  <si>
    <t>THT47151MV5CM5Z</t>
  </si>
  <si>
    <t>EWA63</t>
  </si>
  <si>
    <t>26/03/2025 10:55</t>
  </si>
  <si>
    <t>THT05061MV5DQ5Z</t>
  </si>
  <si>
    <t>EWA62</t>
  </si>
  <si>
    <t>ธ****า</t>
  </si>
  <si>
    <t>******ียว, หมู่ที่ 3, ตำบลท่าตอน, อำเภอแม่อาย ตำบลท่าตอน อำเภอแม่อาย จังหวัดเชียงใหม่ 50280</t>
  </si>
  <si>
    <t>50280</t>
  </si>
  <si>
    <t>26/03/2025 11:23</t>
  </si>
  <si>
    <t>TH258531613254R</t>
  </si>
  <si>
    <t>26/03/2025 10:53</t>
  </si>
  <si>
    <t>EWA61</t>
  </si>
  <si>
    <t>ซ***ารีฟว์  ส***</t>
  </si>
  <si>
    <t>26/03/2025 10:47</t>
  </si>
  <si>
    <t>THT75111MVWRN8Z</t>
  </si>
  <si>
    <t>EWA60</t>
  </si>
  <si>
    <t>26/03/2025 10:45</t>
  </si>
  <si>
    <t>EWA59</t>
  </si>
  <si>
    <t>ซ***ฮ๊ะ   ก***น</t>
  </si>
  <si>
    <t>26/03/2025 10:43</t>
  </si>
  <si>
    <t>THT69051MV53A1Z</t>
  </si>
  <si>
    <t>EWA58</t>
  </si>
  <si>
    <t>26/03/2025 10:38</t>
  </si>
  <si>
    <t>THT21051MVWF60Z</t>
  </si>
  <si>
    <t>26/03/2025 10:39</t>
  </si>
  <si>
    <t>EWA57</t>
  </si>
  <si>
    <t>ข***หล้า   จ***ร์อ่อน</t>
  </si>
  <si>
    <t>26/03/2025 10:34</t>
  </si>
  <si>
    <t>THT38191MV56N3Z</t>
  </si>
  <si>
    <t>EWA56</t>
  </si>
  <si>
    <t>พ***นุรักษ์ ท***น</t>
  </si>
  <si>
    <t>26/03/2025 10:35</t>
  </si>
  <si>
    <t>EWA55</t>
  </si>
  <si>
    <t>นายเฉลิม  เมืองเย็น</t>
  </si>
  <si>
    <t>612 บ้านหนองห้า  หมู่ 7  ต.พระบาท (บ้านผกา · พระบาท
เมืองลำปาง/ Mueang Lampangลำปาง/ Lampang
52000</t>
  </si>
  <si>
    <t>660868293759</t>
  </si>
  <si>
    <t>26/03/2025 10:29</t>
  </si>
  <si>
    <t>LEXPU0472363158</t>
  </si>
  <si>
    <t>EWA54</t>
  </si>
  <si>
    <t>เ***องฟ้า  พ***ราะห์</t>
  </si>
  <si>
    <t>26/03/2025 10:17</t>
  </si>
  <si>
    <t>THT01301MVW9U4Z</t>
  </si>
  <si>
    <t>EWA52</t>
  </si>
  <si>
    <t>26/03/2025 10:14</t>
  </si>
  <si>
    <t>THT56031MV5815Z</t>
  </si>
  <si>
    <t>EWA49</t>
  </si>
  <si>
    <t>พ***รณ   ก***</t>
  </si>
  <si>
    <t>26/03/2025 10:09</t>
  </si>
  <si>
    <t>THT12051MVWAN2Z</t>
  </si>
  <si>
    <t>EWA48</t>
  </si>
  <si>
    <t>น***ามานี</t>
  </si>
  <si>
    <t>26/03/2025 10:04</t>
  </si>
  <si>
    <t>EWA47</t>
  </si>
  <si>
    <t>น***าววันเพ็ญ ส***เพ็ง</t>
  </si>
  <si>
    <t>26/03/2025 09:55</t>
  </si>
  <si>
    <t>THT14061MVVKZ8Z</t>
  </si>
  <si>
    <t>EWA46</t>
  </si>
  <si>
    <t>26/03/2025 09:52</t>
  </si>
  <si>
    <t>THT07021MVVF62Z</t>
  </si>
  <si>
    <t>EWA45</t>
  </si>
  <si>
    <t>ตลาดเชุมชนดั้งเดิมลานสกา. ต.กำโลน. อ.ลานสกา
ลานสกา/ Lan Sakaนครศรีธรรมราช/ Nakhon Si Thammarat
80230</t>
  </si>
  <si>
    <t>26/03/2025 09:49</t>
  </si>
  <si>
    <t>TH640370Y5ZG9D</t>
  </si>
  <si>
    <t>26/03/2025 09:48</t>
  </si>
  <si>
    <t>EWA44</t>
  </si>
  <si>
    <t>อ***ัตน์ พ***พุทธา</t>
  </si>
  <si>
    <t>26/03/2025 09:47</t>
  </si>
  <si>
    <t>THT11011MVVV68Z</t>
  </si>
  <si>
    <t>EWA43</t>
  </si>
  <si>
    <t>TH251707826452N</t>
  </si>
  <si>
    <t>EWA42</t>
  </si>
  <si>
    <t>ส***ลี ท***์สิงห์ 0***632749</t>
  </si>
  <si>
    <t>26/03/2025 09:39</t>
  </si>
  <si>
    <t>THT39051MVWKB0Z</t>
  </si>
  <si>
    <t>EWA41</t>
  </si>
  <si>
    <t>น** ส***รัตน์  โ***ศรี ต***</t>
  </si>
  <si>
    <t>26/03/2025 09:36</t>
  </si>
  <si>
    <t>THT04051MV42W1Z</t>
  </si>
  <si>
    <t>EWA40</t>
  </si>
  <si>
    <t>ธนกฤต พรรัตนเมธี</t>
  </si>
  <si>
    <t>27  ถนนราชมนตรี   ตำบลบางด้วน
ภาษีเจริญ/ Phasi Charoenกรุงเทพมหานคร/ Bangkok
10160</t>
  </si>
  <si>
    <t>660968768739</t>
  </si>
  <si>
    <t>26/03/2025 09:09</t>
  </si>
  <si>
    <t>LEXPU0549825197</t>
  </si>
  <si>
    <t>EWA39</t>
  </si>
  <si>
    <t>จริยา ครุฑธา</t>
  </si>
  <si>
    <t>82/988 หมู่บ้านสุธาวี ช.4/6 ถ.บางพลีตำหรุ
บางพลี/ Bang Phliสมุทรปราการ/ Samut Prakan
10540</t>
  </si>
  <si>
    <t>660818297850</t>
  </si>
  <si>
    <t>26/03/2025 09:02</t>
  </si>
  <si>
    <t>LEXPU0472362888</t>
  </si>
  <si>
    <t>EWA36</t>
  </si>
  <si>
    <t>ส่ง
ที่อยู่ : 82/198 หมู่บ้าน พนาสนธิ์(ซอย9 บ้านหลังแรกซ้ายมือ) ม.5 ต.ลาดสวาย อ.ลำลูกกา จ.ปทุมธานี 12150</t>
  </si>
  <si>
    <t>25/03/2025 17:00</t>
  </si>
  <si>
    <t>JB196177985TH</t>
  </si>
  <si>
    <t>26/03/2025 08:51</t>
  </si>
  <si>
    <t>EWA35</t>
  </si>
  <si>
    <t>อุษณีย์ ผ่องคูณ</t>
  </si>
  <si>
    <t xml:space="preserve">135/21 ม.6
ต.ป่าตาล อ.เมือง
จ.ลพบุรี 15000
(ติดร้านขายของ 20) </t>
  </si>
  <si>
    <t>0813731163</t>
  </si>
  <si>
    <t>26/03/2025 11:17</t>
  </si>
  <si>
    <t>JB196177971TH</t>
  </si>
  <si>
    <t>26/03/2025 08:48</t>
  </si>
  <si>
    <t>EWA34</t>
  </si>
  <si>
    <t xml:space="preserve">กนก​รัตน์  เกตุแก้ว    </t>
  </si>
  <si>
    <t>26/03/2025 08:44</t>
  </si>
  <si>
    <t>JA190848965TH</t>
  </si>
  <si>
    <t>EWA33</t>
  </si>
  <si>
    <t xml:space="preserve">520 ม.7 ต.ท่าตูม อ.ศรีมหาโพธิ จ.ปราจีนบุรี 25140 </t>
  </si>
  <si>
    <t>26/03/2025 08:42</t>
  </si>
  <si>
    <t>JA190848957TH</t>
  </si>
  <si>
    <t>EWA32</t>
  </si>
  <si>
    <t>ท******ร</t>
  </si>
  <si>
    <t>******บล เขือน้ำ ตำบลเขือน้ำ อำเภอบ้านผือ จังหวัดอุดรธานี 41160</t>
  </si>
  <si>
    <t>26/03/2025 07:44</t>
  </si>
  <si>
    <t>TH254107005446K</t>
  </si>
  <si>
    <t>EWA31</t>
  </si>
  <si>
    <t>26/03/2025 07:25</t>
  </si>
  <si>
    <t>756230467370</t>
  </si>
  <si>
    <t>26/03/2025 07:24</t>
  </si>
  <si>
    <t>EWA30</t>
  </si>
  <si>
    <t>26/03/2025 07:23</t>
  </si>
  <si>
    <t>THT61031MV4JJ5Z</t>
  </si>
  <si>
    <t>26/03/2025 07:22</t>
  </si>
  <si>
    <t>EWA29</t>
  </si>
  <si>
    <t>ศ******ำ</t>
  </si>
  <si>
    <t>******อหล่มสัก จังหวัดเพชรบูรณ์ 67110 ตำบลหล่มสัก อำเภอหล่มสัก จังหวัดเพชรบูรณ์ 67110</t>
  </si>
  <si>
    <t>26/03/2025 06:24</t>
  </si>
  <si>
    <t>TH255230099435F</t>
  </si>
  <si>
    <t>26/03/2025 06:23</t>
  </si>
  <si>
    <t>EWA28</t>
  </si>
  <si>
    <t>26/03/2025 06:12</t>
  </si>
  <si>
    <t>TH250684099278S</t>
  </si>
  <si>
    <t>26/03/2025 06:11</t>
  </si>
  <si>
    <t>EWA26</t>
  </si>
  <si>
    <t>เ***ี๊ด</t>
  </si>
  <si>
    <t>26/03/2025 05:50</t>
  </si>
  <si>
    <t>THT19031MVAYU0Z</t>
  </si>
  <si>
    <t>EWA25</t>
  </si>
  <si>
    <t>26/03/2025 02:07</t>
  </si>
  <si>
    <t>TH255730087782S</t>
  </si>
  <si>
    <t>26/03/2025 02:06</t>
  </si>
  <si>
    <t>EWA23</t>
  </si>
  <si>
    <t>พันธ์พิลา ชาระวัน</t>
  </si>
  <si>
    <t>บ้านเลขที่ 9 หมู่ 7 ต.ชุมตาบง
ชุมตาบง/ Chum Ta Bongนครสวรรค์/ Nakhon Sawan
60150</t>
  </si>
  <si>
    <t>660809858477</t>
  </si>
  <si>
    <t>26/03/2025 01:34</t>
  </si>
  <si>
    <t>TH561570WHR45A</t>
  </si>
  <si>
    <t>EWA22</t>
  </si>
  <si>
    <t>******วงรามอินทรา เขตคันนายาว แขวงรามอินทรา เขตคันนายาว จังหวัดกรุงเทพมหานคร 10230</t>
  </si>
  <si>
    <t>26/03/2025 00:49</t>
  </si>
  <si>
    <t>TH2534384269661</t>
  </si>
  <si>
    <t>26/03/2025 00:38</t>
  </si>
  <si>
    <t>EWA21</t>
  </si>
  <si>
    <t>มลิวรรณ บุญเสนอ</t>
  </si>
  <si>
    <t>160/408 ม. สวนทิพย์ ม.1 ต. ยายชา อ.สามพราน · ยายชา/ Yai Cha
สามพราน/ Sam Phranนครปฐม/ Nakhon Pathom
73110</t>
  </si>
  <si>
    <t>660816432983</t>
  </si>
  <si>
    <t>26/03/2025 00:24</t>
  </si>
  <si>
    <t>LEXPU0472263320</t>
  </si>
  <si>
    <t>EWA20</t>
  </si>
  <si>
    <t>26/03/2025 00:01</t>
  </si>
  <si>
    <t>TH258268052232H</t>
  </si>
  <si>
    <t>EWD86</t>
  </si>
  <si>
    <t>27/03/2025 23:55</t>
  </si>
  <si>
    <t>EWD85</t>
  </si>
  <si>
    <t>******น้ำใส, อำเภอจัตุรัส ตำบลกุดน้ำใส อำเภอจัตุรัส จังหวัดชัยภูมิ 36130</t>
  </si>
  <si>
    <t>27/03/2025 23:29</t>
  </si>
  <si>
    <t>EWD84</t>
  </si>
  <si>
    <t>27/03/2025 23:26</t>
  </si>
  <si>
    <t>EWD83</t>
  </si>
  <si>
    <t>******2, ซอย 11, ตำบลไทรน้อย, อำเภอไทรน้อย ตำบลไทรน้อย อำเภอไทรน้อย จังหวัดนนทบุรี 11150</t>
  </si>
  <si>
    <t>27/03/2025 23:38</t>
  </si>
  <si>
    <t>27/03/2025 23:08</t>
  </si>
  <si>
    <t>EWD82</t>
  </si>
  <si>
    <t>เ***นภา โ***ลาด</t>
  </si>
  <si>
    <t>27/03/2025 23:00</t>
  </si>
  <si>
    <t>EWD81</t>
  </si>
  <si>
    <t>ร***ค้า b***เรสจร้า</t>
  </si>
  <si>
    <t>27/03/2025 22:51</t>
  </si>
  <si>
    <t>EWD79</t>
  </si>
  <si>
    <t>น***าวตวงพร  ก***นคำ</t>
  </si>
  <si>
    <t>27/03/2025 21:51</t>
  </si>
  <si>
    <t>EWD78</t>
  </si>
  <si>
    <t>******.มาเจริญ แขวงหนองแขม เขตหนองแขม จังหวัดกรุงเทพมหานคร 10160</t>
  </si>
  <si>
    <t>27/03/2025 21:36</t>
  </si>
  <si>
    <t>EWD77</t>
  </si>
  <si>
    <t>ภ******ล</t>
  </si>
  <si>
    <t>******ตำบลแม่สาย อำเภอแม่สาย จังหวัดเชียงราย 57130</t>
  </si>
  <si>
    <t>27/03/2025 21:32</t>
  </si>
  <si>
    <t>27/03/2025 21:30</t>
  </si>
  <si>
    <t>EWD76</t>
  </si>
  <si>
    <t>****** 1/2 ม.3 ตำบลหนองไร่ ตำบลหนองไร่ อำเภอปลวกแดง จังหวัดระยอง 21140</t>
  </si>
  <si>
    <t>27/03/2025 21:11</t>
  </si>
  <si>
    <t>EWD74</t>
  </si>
  <si>
    <t>27/03/2025 21:02</t>
  </si>
  <si>
    <t>EWD72</t>
  </si>
  <si>
    <t>******ลล่า, ซอย 6, แม่สอด, อำเภอแม่สอด ตำบลแม่สอด อำเภอแม่สอด จังหวัดตาก 63110</t>
  </si>
  <si>
    <t>27/03/2025 21:15</t>
  </si>
  <si>
    <t>27/03/2025 20:45</t>
  </si>
  <si>
    <t>EWD71</t>
  </si>
  <si>
    <t>27/03/2025 21:13</t>
  </si>
  <si>
    <t>27/03/2025 20:42</t>
  </si>
  <si>
    <t>EWD70</t>
  </si>
  <si>
    <t>******กระแซง, อำเภอเมืองเพชรบุรี ตำบลคลองกระแชง อำเภอเมืองเพชรบุรี จังหวัดเพชรบุรี 76000</t>
  </si>
  <si>
    <t>27/03/2025 20:38</t>
  </si>
  <si>
    <t>EWD69</t>
  </si>
  <si>
    <t>27/03/2025 20:37</t>
  </si>
  <si>
    <t>EWD68</t>
  </si>
  <si>
    <t>ส***าณี     ง***ำ</t>
  </si>
  <si>
    <t>27/03/2025 20:25</t>
  </si>
  <si>
    <t>EWD67</t>
  </si>
  <si>
    <t>27/03/2025 20:19</t>
  </si>
  <si>
    <t>EWD66</t>
  </si>
  <si>
    <t>27/03/2025 19:51</t>
  </si>
  <si>
    <t>EWD64</t>
  </si>
  <si>
    <t>27/03/2025 19:48</t>
  </si>
  <si>
    <t>EWD63</t>
  </si>
  <si>
    <t>tanmittra</t>
  </si>
  <si>
    <t>126/36 ห้องร้านตัดผ้ากรการาน์ต ถ.วูฒากาส14(อยู่ริมถนน.ไม่ต้องเข้าซอย) · ตลาดพลู/ Talat Phlu
ธนบุรี/ Thon Buriกรุงเทพมหานคร/ Bangkok
10600</t>
  </si>
  <si>
    <t>660900730526</t>
  </si>
  <si>
    <t>27/03/2025 19:47</t>
  </si>
  <si>
    <t>27/03/2025 19:45</t>
  </si>
  <si>
    <t>EWD60</t>
  </si>
  <si>
    <t>น** ห** ห***นผล</t>
  </si>
  <si>
    <t>27/03/2025 17:20</t>
  </si>
  <si>
    <t>EWD59</t>
  </si>
  <si>
    <t>27/03/2025 17:18</t>
  </si>
  <si>
    <t>27/03/2025 17:19</t>
  </si>
  <si>
    <t>EWD58</t>
  </si>
  <si>
    <t>******ทุ่งโพ, อำเภอหนองฉาง ตำบลทุ่งโพ อำเภอหนองฉาง จังหวัดอุทัยธานี 61110</t>
  </si>
  <si>
    <t>61110</t>
  </si>
  <si>
    <t>27/03/2025 17:33</t>
  </si>
  <si>
    <t>27/03/2025 17:04</t>
  </si>
  <si>
    <t>EWD57</t>
  </si>
  <si>
    <t>27/03/2025 16:58</t>
  </si>
  <si>
    <t>EWD56</t>
  </si>
  <si>
    <t>Ploy ploy ploy</t>
  </si>
  <si>
    <t>ภูธารา 23  ถ.คสล.บ้านโข้ง หมู่ 10   เลขที่ 87  บ้านสีขาวเลยรั้วคาวบอย · บ้านโข้ง/ Ban Khong
อู่ทอง/ U Thongสุพรรณบุรี/ Suphanburi
72160</t>
  </si>
  <si>
    <t>27/03/2025 16:46</t>
  </si>
  <si>
    <t>EWD55</t>
  </si>
  <si>
    <t>27/03/2025 16:25</t>
  </si>
  <si>
    <t>EWD54</t>
  </si>
  <si>
    <t>น***าวสุพัตรา ส***เณย์</t>
  </si>
  <si>
    <t>EWD53</t>
  </si>
  <si>
    <t>27/03/2025 16:24</t>
  </si>
  <si>
    <t>EWD52</t>
  </si>
  <si>
    <t>ก***ภัสสรณ์ ม***สง</t>
  </si>
  <si>
    <t>27/03/2025 16:22</t>
  </si>
  <si>
    <t>EWD51</t>
  </si>
  <si>
    <t>อ******ย</t>
  </si>
  <si>
    <t>****** ตำบลรัษฎา, อำเภอเมืองภูเก็ต ตำบลรัษฎา อำเภอเมืองภูเก็ต จังหวัดภูเก็ต 83000</t>
  </si>
  <si>
    <t>27/03/2025 16:14</t>
  </si>
  <si>
    <t>EWD50</t>
  </si>
  <si>
    <t>ค***ัตนา พ***ุ</t>
  </si>
  <si>
    <t>จังหวัดกำแพงเพชร</t>
  </si>
  <si>
    <t>27/03/2025 16:12</t>
  </si>
  <si>
    <t>EWD48</t>
  </si>
  <si>
    <t>ป***กัญญ์​ พ***​เจริญ​ชัย​</t>
  </si>
  <si>
    <t>27/03/2025 16:31</t>
  </si>
  <si>
    <t>27/03/2025 16:10</t>
  </si>
  <si>
    <t>EWD47</t>
  </si>
  <si>
    <t>ส***ิดา ข***า</t>
  </si>
  <si>
    <t>28/03/2025 04:57</t>
  </si>
  <si>
    <t>EWD46</t>
  </si>
  <si>
    <t>น***า ส***ยา</t>
  </si>
  <si>
    <t>27/03/2025 16:04</t>
  </si>
  <si>
    <t>EWD45</t>
  </si>
  <si>
    <t>ว***า บ***ารีย์โรจน์</t>
  </si>
  <si>
    <t>27/03/2025 16:03</t>
  </si>
  <si>
    <t>EWD44</t>
  </si>
  <si>
    <t>ว***ี.     เ***นทอง</t>
  </si>
  <si>
    <t>27/03/2025 16:01</t>
  </si>
  <si>
    <t>EWD43</t>
  </si>
  <si>
    <t>อ***ร่า</t>
  </si>
  <si>
    <t>27/03/2025 16:00</t>
  </si>
  <si>
    <t>EWD42</t>
  </si>
  <si>
    <t>EWD41</t>
  </si>
  <si>
    <t>27/03/2025 15:59</t>
  </si>
  <si>
    <t>EWD40</t>
  </si>
  <si>
    <t>a***euser74373442</t>
  </si>
  <si>
    <t>27/03/2025 15:57</t>
  </si>
  <si>
    <t>EWD39</t>
  </si>
  <si>
    <t>ส***ทรชัย ส***รณแก้ว</t>
  </si>
  <si>
    <t>27/03/2025 15:53</t>
  </si>
  <si>
    <t>27/03/2025 15:51</t>
  </si>
  <si>
    <t>EWD38</t>
  </si>
  <si>
    <t>EWD36</t>
  </si>
  <si>
    <t>น*** ป***สริฐดำ</t>
  </si>
  <si>
    <t>27/03/2025 15:49</t>
  </si>
  <si>
    <t>EWD34</t>
  </si>
  <si>
    <t>น***อรพรรณ เ***วียง</t>
  </si>
  <si>
    <t>27/03/2025 15:39</t>
  </si>
  <si>
    <t>EWD33</t>
  </si>
  <si>
    <t>ส*** ศ***มล์องกุล</t>
  </si>
  <si>
    <t>27/03/2025 15:37</t>
  </si>
  <si>
    <t>EWD32</t>
  </si>
  <si>
    <t>ส***จ ฤ***ไตรรัตน์</t>
  </si>
  <si>
    <t>27/03/2025 15:36</t>
  </si>
  <si>
    <t>EWD31</t>
  </si>
  <si>
    <t>b***am5905</t>
  </si>
  <si>
    <t>EWD30</t>
  </si>
  <si>
    <t>น***รัศมีแข เ***ุ้ย</t>
  </si>
  <si>
    <t>27/03/2025 15:35</t>
  </si>
  <si>
    <t>EWD29</t>
  </si>
  <si>
    <t>******ขียว มีกระถางต้นไม้เรียงอยู่หน้าบ้าน กดกริ่งเรียก ที่ตู้จดหมายสีแดง ทางขวา) ตำบลหันคา อำเภอหันคา จังหวัดชัยนาท 17130</t>
  </si>
  <si>
    <t>27/03/2025 15:30</t>
  </si>
  <si>
    <t>EWD28</t>
  </si>
  <si>
    <t>น***พร พ***อก</t>
  </si>
  <si>
    <t>27/03/2025 15:24</t>
  </si>
  <si>
    <t>EWD27</t>
  </si>
  <si>
    <t>โ***วี่</t>
  </si>
  <si>
    <t>27/03/2025 15:23</t>
  </si>
  <si>
    <t>EWD26</t>
  </si>
  <si>
    <t>เ***ุดา</t>
  </si>
  <si>
    <t>27/03/2025 15:22</t>
  </si>
  <si>
    <t>EWD25</t>
  </si>
  <si>
    <t>27/03/2025 15:19</t>
  </si>
  <si>
    <t>EWD24</t>
  </si>
  <si>
    <t>EWD23</t>
  </si>
  <si>
    <t>ว***ธิ์นันท์ ล***วเขา</t>
  </si>
  <si>
    <t>27/03/2025 15:18</t>
  </si>
  <si>
    <t>EWD22</t>
  </si>
  <si>
    <t>ร***ี  ก***น์อำมร</t>
  </si>
  <si>
    <t>27/03/2025 15:13</t>
  </si>
  <si>
    <t>EWD20</t>
  </si>
  <si>
    <t>27/03/2025 15:08</t>
  </si>
  <si>
    <t>EWD18</t>
  </si>
  <si>
    <t>น***ปัญญา. ส***์จู</t>
  </si>
  <si>
    <t>27/03/2025 15:06</t>
  </si>
  <si>
    <t>EWD17</t>
  </si>
  <si>
    <t>27/03/2025 15:05</t>
  </si>
  <si>
    <t>EWD16</t>
  </si>
  <si>
    <t>พ***ตา ว***สิม</t>
  </si>
  <si>
    <t>EWD14</t>
  </si>
  <si>
    <t>โ***กา พ***กษา</t>
  </si>
  <si>
    <t>27/03/2025 15:03</t>
  </si>
  <si>
    <t>27/03/2025 15:04</t>
  </si>
  <si>
    <t>EWD13</t>
  </si>
  <si>
    <t>ไ***น แ***รียง</t>
  </si>
  <si>
    <t>27/03/2025 15:02</t>
  </si>
  <si>
    <t>EWD12</t>
  </si>
  <si>
    <t>ภ***ิราพร ไ***ผือก</t>
  </si>
  <si>
    <t>27/03/2025 15:01</t>
  </si>
  <si>
    <t>EWD11</t>
  </si>
  <si>
    <t>ด***จ ว***ระโพธิ์</t>
  </si>
  <si>
    <t>EWD10</t>
  </si>
  <si>
    <t>น***ทร์ทิพย์​ ป***ุมวัน</t>
  </si>
  <si>
    <t>EWD9</t>
  </si>
  <si>
    <t>ร***อรุณ ป***คทัง</t>
  </si>
  <si>
    <t>27/03/2025 15:00</t>
  </si>
  <si>
    <t>EWD8</t>
  </si>
  <si>
    <t>ม***สา  เ***ธิกิจสันต์</t>
  </si>
  <si>
    <t>EWD7</t>
  </si>
  <si>
    <t>อ*** ม***</t>
  </si>
  <si>
    <t>EWD6</t>
  </si>
  <si>
    <t>ก***ิกา ป***มะจันทร์</t>
  </si>
  <si>
    <t>27/03/2025 14:59</t>
  </si>
  <si>
    <t>EWD5</t>
  </si>
  <si>
    <t>ร***ันต์  ค***ักษ์สันติ</t>
  </si>
  <si>
    <t>EWD4</t>
  </si>
  <si>
    <t>ธ***านุช แ***กษม</t>
  </si>
  <si>
    <t>27/03/2025 14:58</t>
  </si>
  <si>
    <t>ไม่รับรสเผือก แต่อยากได้ฝอยทองนะคะ</t>
  </si>
  <si>
    <t>EWD3</t>
  </si>
  <si>
    <t>ว***ดา พ***</t>
  </si>
  <si>
    <t>EWD2</t>
  </si>
  <si>
    <t>ว***า อ***</t>
  </si>
  <si>
    <t>27/03/2025 14:55</t>
  </si>
  <si>
    <t>27/03/2025 14:56</t>
  </si>
  <si>
    <t>EWD1</t>
  </si>
  <si>
    <t>27/03/2025 14:54</t>
  </si>
  <si>
    <t>EWD0</t>
  </si>
  <si>
    <t>จ***านุช ส***ุตร</t>
  </si>
  <si>
    <t>EWC99</t>
  </si>
  <si>
    <t>ว***า ม***วัลย์</t>
  </si>
  <si>
    <t>EWC97</t>
  </si>
  <si>
    <t>ว***รัตน์ แ***ุณ</t>
  </si>
  <si>
    <t>27/03/2025 14:52</t>
  </si>
  <si>
    <t>27/03/2025 14:53</t>
  </si>
  <si>
    <t>EWC96</t>
  </si>
  <si>
    <t>ว***ิสาข์   แ***มนงนุช</t>
  </si>
  <si>
    <t>EWC95</t>
  </si>
  <si>
    <t>ณ***า แ***สาย</t>
  </si>
  <si>
    <t>EWC94</t>
  </si>
  <si>
    <t>ช***าภรณ์ ด***กลาง</t>
  </si>
  <si>
    <t>EWC93</t>
  </si>
  <si>
    <t>ค***ก</t>
  </si>
  <si>
    <t>EWC92</t>
  </si>
  <si>
    <t>ค***นิด</t>
  </si>
  <si>
    <t>27/03/2025 14:51</t>
  </si>
  <si>
    <t>EWC91</t>
  </si>
  <si>
    <t>EWC90</t>
  </si>
  <si>
    <t>27/03/2025 14:49</t>
  </si>
  <si>
    <t>EWC89</t>
  </si>
  <si>
    <t>ย***า  ป***าสวัสดิ์</t>
  </si>
  <si>
    <t>27/03/2025 21:48</t>
  </si>
  <si>
    <t>EWC88</t>
  </si>
  <si>
    <t>ส***รัตน์ ล***น</t>
  </si>
  <si>
    <t>27/03/2025 14:48</t>
  </si>
  <si>
    <t>EWC87</t>
  </si>
  <si>
    <t>ก***ิกา พ***แก้ว</t>
  </si>
  <si>
    <t>27/03/2025 14:45</t>
  </si>
  <si>
    <t>EWC86</t>
  </si>
  <si>
    <t>พ***มล บ***ัญญา</t>
  </si>
  <si>
    <t>27/03/2025 14:44</t>
  </si>
  <si>
    <t>EWC85</t>
  </si>
  <si>
    <t>น*** แ***แว</t>
  </si>
  <si>
    <t>EWC83</t>
  </si>
  <si>
    <t>27/03/2025 14:43</t>
  </si>
  <si>
    <t>EWC82</t>
  </si>
  <si>
    <t>ล***า</t>
  </si>
  <si>
    <t>EWC81</t>
  </si>
  <si>
    <t>ช***นุท</t>
  </si>
  <si>
    <t>27/03/2025 14:37</t>
  </si>
  <si>
    <t>27/03/2025 14:38</t>
  </si>
  <si>
    <t>EWC79</t>
  </si>
  <si>
    <t>เ***คนธ์  ถ***ทวี</t>
  </si>
  <si>
    <t>27/03/2025 14:35</t>
  </si>
  <si>
    <t>EWC78</t>
  </si>
  <si>
    <t>27/03/2025 14:34</t>
  </si>
  <si>
    <t>EWC77</t>
  </si>
  <si>
    <t>น***ชา ว***อเลาะ</t>
  </si>
  <si>
    <t>27/03/2025 14:31</t>
  </si>
  <si>
    <t>EWC76</t>
  </si>
  <si>
    <t>เ***นีย์​  ท***หลม</t>
  </si>
  <si>
    <t>EWC75</t>
  </si>
  <si>
    <t>27/03/2025 14:30</t>
  </si>
  <si>
    <t>EWC74</t>
  </si>
  <si>
    <t>ร*** อ***สไลท์ติ้ง</t>
  </si>
  <si>
    <t>900003</t>
  </si>
  <si>
    <t>กล่องขนมเปล่า (กล่องเปล่าชิฟฟอน ล)</t>
  </si>
  <si>
    <t>EWC73</t>
  </si>
  <si>
    <t>กรพินธ์ จำปาทอง</t>
  </si>
  <si>
    <t xml:space="preserve"> 394/231.ม.หมู่บ้านปิติวิลล่าซ.3.ต.แพรกษา.อ.เมื่อง.จ.สมุทรปราการ.10280</t>
  </si>
  <si>
    <t>0898216897</t>
  </si>
  <si>
    <t>27/03/2025 14:29</t>
  </si>
  <si>
    <t>เคลมกล่องเปล่า ตต</t>
  </si>
  <si>
    <t>กล่องขนมเปล่า (กล่องเปล่าเบาหวิว ล)</t>
  </si>
  <si>
    <t>27/03/2025 14:26</t>
  </si>
  <si>
    <t>EWC71</t>
  </si>
  <si>
    <t>kkk วิรัช สมสวัสดิ์</t>
  </si>
  <si>
    <t>nwsksc(ช่างไม้) วัดอุดมมงคล(วัดเขาน้อย)  · ปากแพรก/ Pak Phraek
เมืองกาญจนบุรี/ Mueang Kanchanaburiกาญจนบุรี/ Kanchanaburi
71000</t>
  </si>
  <si>
    <t>660933757394</t>
  </si>
  <si>
    <t>27/03/2025 14:25</t>
  </si>
  <si>
    <t>EWC70</t>
  </si>
  <si>
    <t>ม***รา</t>
  </si>
  <si>
    <t>EWC69</t>
  </si>
  <si>
    <t>ศ*** ป***ั่น</t>
  </si>
  <si>
    <t>27/03/2025 14:24</t>
  </si>
  <si>
    <t>EWC68</t>
  </si>
  <si>
    <t>ร***นภา เ***ยมสอาด</t>
  </si>
  <si>
    <t>EWC67</t>
  </si>
  <si>
    <t>27/03/2025 14:23</t>
  </si>
  <si>
    <t>EWC66</t>
  </si>
  <si>
    <t>ส***รัตน์</t>
  </si>
  <si>
    <t>EWC65</t>
  </si>
  <si>
    <t>p***..พิชญญ์ภาณี  เ***มพงษ์เดช</t>
  </si>
  <si>
    <t>27/03/2025 14:20</t>
  </si>
  <si>
    <t>EWC64</t>
  </si>
  <si>
    <t>ม***ทิพย์.  แ***ลิศล้ำ</t>
  </si>
  <si>
    <t>27/03/2025 14:19</t>
  </si>
  <si>
    <t>EWC62</t>
  </si>
  <si>
    <t>EWC61</t>
  </si>
  <si>
    <t>น***ีนา ร***ะ</t>
  </si>
  <si>
    <t>27/03/2025 14:16</t>
  </si>
  <si>
    <t>27/03/2025 14:17</t>
  </si>
  <si>
    <t>EWC60</t>
  </si>
  <si>
    <t>ศ***วล  ค***เสงี่ยม</t>
  </si>
  <si>
    <t>EWC59</t>
  </si>
  <si>
    <t>******.เมืองสวรรคโลก ตำบลเมืองสวรรคโลก อำเภอสวรรคโลก จังหวัดสุโขทัย 64110</t>
  </si>
  <si>
    <t>27/03/2025 14:15</t>
  </si>
  <si>
    <t>EWC58</t>
  </si>
  <si>
    <t>พ***พย์ ค***ทอง</t>
  </si>
  <si>
    <t>27/03/2025 14:10</t>
  </si>
  <si>
    <t>27/03/2025 14:14</t>
  </si>
  <si>
    <t>EWC57</t>
  </si>
  <si>
    <t>******ปิยะพร ถนน 4, ตำบล แม่สาย, อำเภอแม่สาย ตำบลแม่สาย อำเภอแม่สาย จังหวัดเชียงราย 57130</t>
  </si>
  <si>
    <t>27/03/2025 14:40</t>
  </si>
  <si>
    <t>EWC56</t>
  </si>
  <si>
    <t>เ******ญ</t>
  </si>
  <si>
    <t>******บ้านสะแก, ตำบลสะแก, อำเภอสตึก ตำบลสะแก อำเภอสตึก จังหวัดบุรีรัมย์ 31150</t>
  </si>
  <si>
    <t>EWC55</t>
  </si>
  <si>
    <t>พ***ัย ท***</t>
  </si>
  <si>
    <t>27/03/2025 14:04</t>
  </si>
  <si>
    <t>27/03/2025 14:07</t>
  </si>
  <si>
    <t>27/03/2025 14:06</t>
  </si>
  <si>
    <t>EWC54</t>
  </si>
  <si>
    <t>ป***ดา ส***าะ</t>
  </si>
  <si>
    <t>27/03/2025 14:02</t>
  </si>
  <si>
    <t>27/03/2025 14:03</t>
  </si>
  <si>
    <t>EWC53</t>
  </si>
  <si>
    <t>ป***</t>
  </si>
  <si>
    <t>27/03/2025 14:01</t>
  </si>
  <si>
    <t>EWC52</t>
  </si>
  <si>
    <t>Karveth</t>
  </si>
  <si>
    <t>122/96 หมู่บ้านกรุงนนท์ ต.มหาสวัสดิ์
บางกรวย/ Bang Kruaiนนทบุรี/ Nonthaburi
11130</t>
  </si>
  <si>
    <t>660939524478</t>
  </si>
  <si>
    <t>27/03/2025 13:51</t>
  </si>
  <si>
    <t>EWC51</t>
  </si>
  <si>
    <t>อัจฉรา สามสี</t>
  </si>
  <si>
    <t>97 ถ.ศรีนวดิตถ์
ต.ท่าใหม่ อ.ท่าใหม่
จ.จันทบุรี 22120</t>
  </si>
  <si>
    <t>0952120685</t>
  </si>
  <si>
    <t>08/03/2025 11:25</t>
  </si>
  <si>
    <t>27/03/2025 13:38</t>
  </si>
  <si>
    <t>EWC50</t>
  </si>
  <si>
    <t>******้าน อ.เมือง จ.สมุทรปราการ 10280 ตำบลท้ายบ้าน อำเภอเมืองสมุทรปราการ จังหวัดสมุทรปราการ 10280</t>
  </si>
  <si>
    <t>27/03/2025 12:45</t>
  </si>
  <si>
    <t>27/03/2025 12:43</t>
  </si>
  <si>
    <t>EWC49</t>
  </si>
  <si>
    <t>******.เมือง จ.สมุทรปราการ 10280 ตำบลท้ายบ้าน อำเภอเมืองสมุทรปราการ จังหวัดสมุทรปราการ 10280</t>
  </si>
  <si>
    <t>27/03/2025 12:44</t>
  </si>
  <si>
    <t>EWC47</t>
  </si>
  <si>
    <t>******รังสิต, อำเภอธัญบุรี ตำบลรังสิต อำเภอธัญบุรี จังหวัดปทุมธานี 12110</t>
  </si>
  <si>
    <t>27/03/2025 12:57</t>
  </si>
  <si>
    <t>27/03/2025 12:27</t>
  </si>
  <si>
    <t>EWC46</t>
  </si>
  <si>
    <t>EWC45</t>
  </si>
  <si>
    <t>แ*** ช***1 2</t>
  </si>
  <si>
    <t>27/03/2025 12:26</t>
  </si>
  <si>
    <t>EWC44</t>
  </si>
  <si>
    <t>27/03/2025 12:35</t>
  </si>
  <si>
    <t>27/03/2025 12:05</t>
  </si>
  <si>
    <t>EWC43</t>
  </si>
  <si>
    <t>คุณชาญชัย กำรูป</t>
  </si>
  <si>
    <t>28/2 ม.1 
ต.น้ำชำ อ.สูงเม่น จ.แพร่ 
 54130</t>
  </si>
  <si>
    <t>54130</t>
  </si>
  <si>
    <t>0643431376</t>
  </si>
  <si>
    <t>27/03/2025 11:53</t>
  </si>
  <si>
    <t>EWC42</t>
  </si>
  <si>
    <t>******ต.ไชยสอ ตำบลไชยสอ อำเภอชุมแพ จังหวัดขอนแก่น 40130</t>
  </si>
  <si>
    <t>27/03/2025 12:21</t>
  </si>
  <si>
    <t>27/03/2025 11:51</t>
  </si>
  <si>
    <t>EWC41</t>
  </si>
  <si>
    <t>ศ******ข</t>
  </si>
  <si>
    <t>****** หนองตำลึง ตำบลหนองตำลึง อำเภอพานทอง จังหวัดชลบุรี 20160</t>
  </si>
  <si>
    <t>20160</t>
  </si>
  <si>
    <t>27/03/2025 11:44</t>
  </si>
  <si>
    <t>27/03/2025 11:43</t>
  </si>
  <si>
    <t>EWC40</t>
  </si>
  <si>
    <t>อ***ร  ศ***</t>
  </si>
  <si>
    <t>27/03/2025 11:24</t>
  </si>
  <si>
    <t>27/03/2025 11:23</t>
  </si>
  <si>
    <t>EWC36</t>
  </si>
  <si>
    <t>ก***ารัตน์ ร***บุตร</t>
  </si>
  <si>
    <t>27/03/2025 11:10</t>
  </si>
  <si>
    <t>EWC35</t>
  </si>
  <si>
    <t>ก***ารัตน์ เ***บุรี</t>
  </si>
  <si>
    <t>EWC33</t>
  </si>
  <si>
    <t>******/434 ซอย4/9        !!!!!!!ต.บางคูรัด!!!!!!!! ตำบลบางคูรัด อำเภอบางบัวทอง จังหวัดนนทบุรี 11110</t>
  </si>
  <si>
    <t>27/03/2025 11:49</t>
  </si>
  <si>
    <t>27/03/2025 11:07</t>
  </si>
  <si>
    <t>EWC32</t>
  </si>
  <si>
    <t>27/03/2025 11:02</t>
  </si>
  <si>
    <t>EWC31</t>
  </si>
  <si>
    <t>27/03/2025 10:57</t>
  </si>
  <si>
    <t>EWC30</t>
  </si>
  <si>
    <t>27/03/2025 10:54</t>
  </si>
  <si>
    <t>EWC29</t>
  </si>
  <si>
    <t>จังหวัดสมุทรปราการ</t>
  </si>
  <si>
    <t>27/03/2025 10:53</t>
  </si>
  <si>
    <t>EWC28</t>
  </si>
  <si>
    <t>27/03/2025 10:49</t>
  </si>
  <si>
    <t>EWC26</t>
  </si>
  <si>
    <t>27/03/2025 10:43</t>
  </si>
  <si>
    <t>EWC23</t>
  </si>
  <si>
    <t>ว***า พ***ประดับ</t>
  </si>
  <si>
    <t>27/03/2025 10:40</t>
  </si>
  <si>
    <t>EWC21</t>
  </si>
  <si>
    <t>27/03/2025 10:36</t>
  </si>
  <si>
    <t>EWC20</t>
  </si>
  <si>
    <t>ส***พร ก***าธรรม</t>
  </si>
  <si>
    <t>EWC19</t>
  </si>
  <si>
    <t>ผ***ี</t>
  </si>
  <si>
    <t>EWC18</t>
  </si>
  <si>
    <t>27/03/2025 10:31</t>
  </si>
  <si>
    <t>EWC17</t>
  </si>
  <si>
    <t>ส***สสร แ***ล</t>
  </si>
  <si>
    <t>27/03/2025 10:27</t>
  </si>
  <si>
    <t>EWC16</t>
  </si>
  <si>
    <t>จ***แจง</t>
  </si>
  <si>
    <t>27/03/2025 10:25</t>
  </si>
  <si>
    <t>27/03/2025 10:26</t>
  </si>
  <si>
    <t>EWC14</t>
  </si>
  <si>
    <t>วันทนาเชาวน์บานเย็น</t>
  </si>
  <si>
    <t>50/163ซอยประชาอุทิศ33แยก4แขวงบางมด
ทุ่งครุ/ Thung Khruกรุงเทพมหานคร/ Bangkok
10140</t>
  </si>
  <si>
    <t>660622944265</t>
  </si>
  <si>
    <t>27/03/2025 10:21</t>
  </si>
  <si>
    <t>EWC13</t>
  </si>
  <si>
    <t>จ***ร์จิรา ว***ดี</t>
  </si>
  <si>
    <t>ไม่เอารสกาแฟนะคะ</t>
  </si>
  <si>
    <t>EWC10</t>
  </si>
  <si>
    <t>27/03/2025 10:16</t>
  </si>
  <si>
    <t>EWC8</t>
  </si>
  <si>
    <t>จ******ี</t>
  </si>
  <si>
    <t>******ตำบลศรีษะเกษ อำเภอนาน้อย จังหวัดน่าน 55150</t>
  </si>
  <si>
    <t>55150</t>
  </si>
  <si>
    <t>27/03/2025 10:09</t>
  </si>
  <si>
    <t>27/03/2025 10:08</t>
  </si>
  <si>
    <t>EWC6</t>
  </si>
  <si>
    <t>น***าวประกายดาว ศ***ำ</t>
  </si>
  <si>
    <t>27/03/2025 10:06</t>
  </si>
  <si>
    <t>27/03/2025 10:07</t>
  </si>
  <si>
    <t>EWC5</t>
  </si>
  <si>
    <t>27/03/2025 10:04</t>
  </si>
  <si>
    <t>EWC4</t>
  </si>
  <si>
    <t>น***ิรันดร์ จ***งใจ</t>
  </si>
  <si>
    <t>27/03/2025 10:02</t>
  </si>
  <si>
    <t>EWC3</t>
  </si>
  <si>
    <t>ส***วรรณ</t>
  </si>
  <si>
    <t>27/03/2025 09:57</t>
  </si>
  <si>
    <t>EWC2</t>
  </si>
  <si>
    <t>ก******ม</t>
  </si>
  <si>
    <t>******ำบลหนองกระทุ่ม อำเภอปากท่อ จังหวัดราชบุรี 70140</t>
  </si>
  <si>
    <t>27/03/2025 09:56</t>
  </si>
  <si>
    <t>EWC1</t>
  </si>
  <si>
    <t>ป***พร บ***นอม</t>
  </si>
  <si>
    <t>27/03/2025 09:52</t>
  </si>
  <si>
    <t>EWC0</t>
  </si>
  <si>
    <t>ท***ิยา ป***ก้ว</t>
  </si>
  <si>
    <t>27/03/2025 09:50</t>
  </si>
  <si>
    <t>27/03/2025 09:51</t>
  </si>
  <si>
    <t>EWB99</t>
  </si>
  <si>
    <t>ปรียากร ไชยศรี</t>
  </si>
  <si>
    <t>155  หมู่ 2 บ้านดง ต.บ้านดง · บ้านดง/ Ban Dong
อุบลรัตน์/ Ubolratanaขอนแก่น/ Khon Kaen
40250</t>
  </si>
  <si>
    <t>40250</t>
  </si>
  <si>
    <t>660863728808</t>
  </si>
  <si>
    <t>EWB98</t>
  </si>
  <si>
    <t>******้าถ้ำ, อำเภอเมืองยะลา ตำบลหน้าถ้ำ อำเภอเมืองยะลา จังหวัดยะลา 95000</t>
  </si>
  <si>
    <t>95000</t>
  </si>
  <si>
    <t>27/03/2025 10:17</t>
  </si>
  <si>
    <t>27/03/2025 09:48</t>
  </si>
  <si>
    <t>EWB97</t>
  </si>
  <si>
    <t>27/03/2025 09:46</t>
  </si>
  <si>
    <t>EWB96</t>
  </si>
  <si>
    <t>ป***ิดา พ***กดี</t>
  </si>
  <si>
    <t>27/03/2025 09:39</t>
  </si>
  <si>
    <t>27/03/2025 09:38</t>
  </si>
  <si>
    <t>EWB95</t>
  </si>
  <si>
    <t>ว***ร</t>
  </si>
  <si>
    <t>27/03/2025 09:36</t>
  </si>
  <si>
    <t>EWB94</t>
  </si>
  <si>
    <t>27/03/2025 09:35</t>
  </si>
  <si>
    <t>EWB93</t>
  </si>
  <si>
    <t>27/03/2025 09:15</t>
  </si>
  <si>
    <t>EWB92</t>
  </si>
  <si>
    <t>ณ*** อ***ูลธนาการ</t>
  </si>
  <si>
    <t>27/03/2025 09:10</t>
  </si>
  <si>
    <t>EWB91</t>
  </si>
  <si>
    <t>27/03/2025 09:18</t>
  </si>
  <si>
    <t>27/03/2025 08:48</t>
  </si>
  <si>
    <t>EWB90</t>
  </si>
  <si>
    <t>พ***ี ข***ักดี</t>
  </si>
  <si>
    <t>27/03/2025 08:45</t>
  </si>
  <si>
    <t>EWB89</t>
  </si>
  <si>
    <t>27/03/2025 08:44</t>
  </si>
  <si>
    <t>EWB88</t>
  </si>
  <si>
    <t>27/03/2025 08:37</t>
  </si>
  <si>
    <t>EWB87</t>
  </si>
  <si>
    <t>ภูผาชัย  ( ชาแนล)</t>
  </si>
  <si>
    <t>27/03/2025 08:35</t>
  </si>
  <si>
    <t>EWB86</t>
  </si>
  <si>
    <t>******ต.หนองบัว อ.วัดสิงห์ จ.ชัยนาท 17120 ตำบลหนองบัว อำเภอวัดสิงห์ จังหวัดชัยนาท 17120</t>
  </si>
  <si>
    <t>27/03/2025 08:49</t>
  </si>
  <si>
    <t>27/03/2025 08:19</t>
  </si>
  <si>
    <t>EWB85</t>
  </si>
  <si>
    <t>27/03/2025 08:18</t>
  </si>
  <si>
    <t>EWB84</t>
  </si>
  <si>
    <t>ศ******ร</t>
  </si>
  <si>
    <t>******พนังฝั่งตะวันออก อำเภอปากพนัง จังหวัดนครศรีธรรมราช 80140</t>
  </si>
  <si>
    <t>80140</t>
  </si>
  <si>
    <t>27/03/2025 18:54</t>
  </si>
  <si>
    <t>27/03/2025 07:47</t>
  </si>
  <si>
    <t>EWB83</t>
  </si>
  <si>
    <t>27/03/2025 07:45</t>
  </si>
  <si>
    <t>EWB82</t>
  </si>
  <si>
    <t>คำตัน โกมลศรี</t>
  </si>
  <si>
    <t>1หมู่ 5 ต.กุดยาลวน อ. ตระการพืชผลจ. อุบลราชธานี 3430 1หมู่5บ้านดอนเสือต.กุดยาลวน อ.ตระการพืชผลจ.อุบลราชธานี34130 · ตระการ/ Trakan
ตระการพืชผล/ Trakan Phuet Phonอุบลราชธานี/ Ubon Ratchathani
34130</t>
  </si>
  <si>
    <t>34130</t>
  </si>
  <si>
    <t>660630475972</t>
  </si>
  <si>
    <t>27/03/2025 07:32</t>
  </si>
  <si>
    <t>27/03/2025 07:31</t>
  </si>
  <si>
    <t>EWB81</t>
  </si>
  <si>
    <t>พรชนก เนตรประไพ</t>
  </si>
  <si>
    <t>85/1 หมู่ 7 ต.ตากแดด · ตากแดด/ Tak Daet
เมืองชุมพร/ Mueang Chumphonชุมพร/ Chumphon
86000</t>
  </si>
  <si>
    <t>86000</t>
  </si>
  <si>
    <t>660829246376</t>
  </si>
  <si>
    <t>27/03/2025 07:11</t>
  </si>
  <si>
    <t>EWB80</t>
  </si>
  <si>
    <t>27/03/2025 07:10</t>
  </si>
  <si>
    <t>EWB79</t>
  </si>
  <si>
    <t>chanaporn rodta</t>
  </si>
  <si>
    <t>14/4 ม.6  · กระแสบน/ Krasae Bon
แกลง/ Klaengระยอง/ Rayong
21110</t>
  </si>
  <si>
    <t>660622291855</t>
  </si>
  <si>
    <t>27/03/2025 06:47</t>
  </si>
  <si>
    <t>LEXPU0472539663</t>
  </si>
  <si>
    <t>EWB78</t>
  </si>
  <si>
    <t>27/03/2025 06:27</t>
  </si>
  <si>
    <t>LEXPU0549957493</t>
  </si>
  <si>
    <t>EWB77</t>
  </si>
  <si>
    <t>******ท่าพระ เขตบางกอกใหญ่ กทม. 10600 แขวงวัดท่าพระ เขตบางกอกใหญ่ จังหวัดกรุงเทพมหานคร 10600</t>
  </si>
  <si>
    <t>27/03/2025 06:28</t>
  </si>
  <si>
    <t>TH253820101291N</t>
  </si>
  <si>
    <t>27/03/2025 05:58</t>
  </si>
  <si>
    <t>EWB75</t>
  </si>
  <si>
    <t>นายบรรจง จันยวงแก้ว</t>
  </si>
  <si>
    <t>48/13 เกษกมลคอนโด ซอยนวมินทร์111 ถนนนวมินทร์ อาคารA ชั่น1 · นวมินทร์/ Nawamin
บึงกุ่ม/ Bueng Kumกรุงเทพมหานคร/ Bangkok
10230</t>
  </si>
  <si>
    <t>660863038934</t>
  </si>
  <si>
    <t>27/03/2025 04:00</t>
  </si>
  <si>
    <t>LEXPU0472524228</t>
  </si>
  <si>
    <t>EWB74</t>
  </si>
  <si>
    <t>27/03/2025 03:42</t>
  </si>
  <si>
    <t>LEXPU0472562050</t>
  </si>
  <si>
    <t>EWB73</t>
  </si>
  <si>
    <t>27/03/2025 02:40</t>
  </si>
  <si>
    <t>LEXPU0549953312</t>
  </si>
  <si>
    <t>EWB72</t>
  </si>
  <si>
    <t>ป***อง ฉ***วิลัย</t>
  </si>
  <si>
    <t>27/03/2025 02:11</t>
  </si>
  <si>
    <t>THT04021MWTF79Z</t>
  </si>
  <si>
    <t>EWB71</t>
  </si>
  <si>
    <t>ส******ล</t>
  </si>
  <si>
    <t>******อำเภอลาดยาว จังหวัดนครสวรรค์ 60150 ตำบลบ้านไร่ อำเภอลาดยาว จังหวัดนครสวรรค์ 60150</t>
  </si>
  <si>
    <t>27/03/2025 01:36</t>
  </si>
  <si>
    <t>TH258177281586O</t>
  </si>
  <si>
    <t>EWB70</t>
  </si>
  <si>
    <t>27/03/2025 00:43</t>
  </si>
  <si>
    <t>LEXPU0472562330</t>
  </si>
  <si>
    <t>EWB69</t>
  </si>
  <si>
    <t>น*ว</t>
  </si>
  <si>
    <t>******3/1, หมู่ที่ 2, ถนน ราชพฤกษ์, ตำบล อ้อมเกร็ด, อำเภอปากเกร็ด ตำบลอ้อมเกร็ด อำเภอปากเกร็ด จังหวัดนนทบุรี 11120</t>
  </si>
  <si>
    <t>27/03/2025 00:32</t>
  </si>
  <si>
    <t>TH2595519919117</t>
  </si>
  <si>
    <t>27/03/2025 00:04</t>
  </si>
  <si>
    <t>EWF59</t>
  </si>
  <si>
    <t>30/03/2025 00:28</t>
  </si>
  <si>
    <t>TH252523148597B</t>
  </si>
  <si>
    <t>29/03/2025 23:58</t>
  </si>
  <si>
    <t>EWF58</t>
  </si>
  <si>
    <t>30/03/2025 00:26</t>
  </si>
  <si>
    <t>TH253243990797I</t>
  </si>
  <si>
    <t>29/03/2025 23:56</t>
  </si>
  <si>
    <t>EWF57</t>
  </si>
  <si>
    <t>30/03/2025 00:22</t>
  </si>
  <si>
    <t>TH257185840636L</t>
  </si>
  <si>
    <t>29/03/2025 23:43</t>
  </si>
  <si>
    <t>EWF56</t>
  </si>
  <si>
    <t>30/03/2025 00:13</t>
  </si>
  <si>
    <t>TH256726584962V</t>
  </si>
  <si>
    <t>29/03/2025 23:41</t>
  </si>
  <si>
    <t>EWF55</t>
  </si>
  <si>
    <t>ทิพรัตน์​ แตงตาด</t>
  </si>
  <si>
    <t>สุขุมวิท 25 ซ.ล้วน-เจืออนุสรณ์2
บางนา/ Bang Naกรุงเทพมหานคร/ Bangkok
10260</t>
  </si>
  <si>
    <t>660817149099</t>
  </si>
  <si>
    <t>29/03/2025 23:34</t>
  </si>
  <si>
    <t>LEXPU0550616407</t>
  </si>
  <si>
    <t>EWF54</t>
  </si>
  <si>
    <t>ประเทือง เจดีย์</t>
  </si>
  <si>
    <t>(บ้านอยู่ตรงข้ามวัดนันทชาติ) บ้านเลขที่ 30 หมู่ 5 · บ้านเนิน/ Ban Noen
หล่มเก่า/ Lom Kaoเพชรบูรณ์/ Phetchabun
67120</t>
  </si>
  <si>
    <t>67120</t>
  </si>
  <si>
    <t>660961056281</t>
  </si>
  <si>
    <t>29/03/2025 22:56</t>
  </si>
  <si>
    <t>TH630471EGD57D</t>
  </si>
  <si>
    <t>EWF53</t>
  </si>
  <si>
    <t>29/03/2025 22:06</t>
  </si>
  <si>
    <t>THT01161N3T929Z</t>
  </si>
  <si>
    <t>EWF52</t>
  </si>
  <si>
    <t>****** สันทะ, อำเภอนาน้อย ตำบลสันทะ อำเภอนาน้อย จังหวัดน่าน 55150</t>
  </si>
  <si>
    <t>29/03/2025 22:03</t>
  </si>
  <si>
    <t>TH252645396196D</t>
  </si>
  <si>
    <t>29/03/2025 21:33</t>
  </si>
  <si>
    <t>EWF51</t>
  </si>
  <si>
    <t>ส***ตา อ***กลาง</t>
  </si>
  <si>
    <t>29/03/2025 21:23</t>
  </si>
  <si>
    <t>THT67011N3TMF3Z</t>
  </si>
  <si>
    <t>EWF50</t>
  </si>
  <si>
    <t>สำเริง สีสุพรรณ์</t>
  </si>
  <si>
    <t>159 ม.5 ต.ประดู่งาม
ศรีเทพ/ Si Thepเพชรบูรณ์/ Phetchabun
67170</t>
  </si>
  <si>
    <t>67170</t>
  </si>
  <si>
    <t>660897525686</t>
  </si>
  <si>
    <t>29/03/2025 21:18</t>
  </si>
  <si>
    <t>TH630671EEA29G</t>
  </si>
  <si>
    <t>EWF49</t>
  </si>
  <si>
    <t>******.คลองห้า ตำบลคลองห้า อำเภอคลองหลวง จังหวัดปทุมธานี 12120</t>
  </si>
  <si>
    <t>TH253683832495E</t>
  </si>
  <si>
    <t>EWF48</t>
  </si>
  <si>
    <t>30/03/2025 10:06</t>
  </si>
  <si>
    <t>LEXPU0550669703</t>
  </si>
  <si>
    <t>29/03/2025 20:26</t>
  </si>
  <si>
    <t>EWF47</t>
  </si>
  <si>
    <t>29/03/2025 20:16</t>
  </si>
  <si>
    <t>THT61091N4HMQ8Z</t>
  </si>
  <si>
    <t>EWF46</t>
  </si>
  <si>
    <t>เจนจิลา ขุนพินิจ</t>
  </si>
  <si>
    <t>ร้านอิทธิพลค้าของเก่า 33/5 ม6 ต.บางเพรียง อ.บางบ่อ สมุทรปราการ
บางบ่อ/ Bang Boสมุทรปราการ/ Samut Prakan
10560</t>
  </si>
  <si>
    <t>29/03/2025 20:01</t>
  </si>
  <si>
    <t>EWF45</t>
  </si>
  <si>
    <t>น.ส ขนิษฐา แยกผิวผ่อง</t>
  </si>
  <si>
    <t>219 ม.4 ต.ดอนมะนาว อ.สองพี่น้อง จ.สุพรรณบุรี
สองพี่น้อง/ Song Phi Nongสุพรรณบุรี/ Suphanburi
72110</t>
  </si>
  <si>
    <t>660809361304</t>
  </si>
  <si>
    <t>29/03/2025 19:47</t>
  </si>
  <si>
    <t>LEXPU0550631671</t>
  </si>
  <si>
    <t>29/03/2025 19:46</t>
  </si>
  <si>
    <t>EWF44</t>
  </si>
  <si>
    <t>29/03/2025 18:53</t>
  </si>
  <si>
    <t>LEXPU0550618067</t>
  </si>
  <si>
    <t>EWF43</t>
  </si>
  <si>
    <t>******จำกัด, ตำบล แคราย ตำบลแคราย อำเภอกระทุ่มแบน จังหวัดสมุทรสาคร 74110</t>
  </si>
  <si>
    <t>29/03/2025 18:41</t>
  </si>
  <si>
    <t>TH252826817788I</t>
  </si>
  <si>
    <t>29/03/2025 18:40</t>
  </si>
  <si>
    <t>EWF42</t>
  </si>
  <si>
    <t>29/03/2025 17:51</t>
  </si>
  <si>
    <t>LEXPU0550631341</t>
  </si>
  <si>
    <t>EWF41</t>
  </si>
  <si>
    <t>29/03/2025 17:43</t>
  </si>
  <si>
    <t>TH600771EEMV3E</t>
  </si>
  <si>
    <t>EWF40</t>
  </si>
  <si>
    <t>29/03/2025 18:12</t>
  </si>
  <si>
    <t>TH250388511846J</t>
  </si>
  <si>
    <t>29/03/2025 17:42</t>
  </si>
  <si>
    <t>EWF37</t>
  </si>
  <si>
    <t>29/03/2025 17:09</t>
  </si>
  <si>
    <t>TH2578129688784</t>
  </si>
  <si>
    <t>EWF36</t>
  </si>
  <si>
    <t>29/03/2025 17:06</t>
  </si>
  <si>
    <t>TH257246831129D</t>
  </si>
  <si>
    <t>EWF35</t>
  </si>
  <si>
    <t>ส***ลักษณ์</t>
  </si>
  <si>
    <t>29/03/2025 16:04</t>
  </si>
  <si>
    <t>THT05151N4GGT8Z</t>
  </si>
  <si>
    <t>EWF33</t>
  </si>
  <si>
    <t>ม***์ ย***งเนิน</t>
  </si>
  <si>
    <t>29/03/2025 15:55</t>
  </si>
  <si>
    <t>THT27181N4EVF2Z</t>
  </si>
  <si>
    <t>EWF32</t>
  </si>
  <si>
    <t>ช***า เ***ดี</t>
  </si>
  <si>
    <t>29/03/2025 15:51</t>
  </si>
  <si>
    <t>THT01181N4JFZ2Z</t>
  </si>
  <si>
    <t>EWF31</t>
  </si>
  <si>
    <t>ช***ฌา ส***าษฎร์</t>
  </si>
  <si>
    <t>29/03/2025 15:48</t>
  </si>
  <si>
    <t>THT49121N3V271Z</t>
  </si>
  <si>
    <t>EWF30</t>
  </si>
  <si>
    <t>29/03/2025 15:39</t>
  </si>
  <si>
    <t>THT16011N4JJ14Z</t>
  </si>
  <si>
    <t>EWF28</t>
  </si>
  <si>
    <t>ว***นิสา ต***อง</t>
  </si>
  <si>
    <t>29/03/2025 15:34</t>
  </si>
  <si>
    <t>ขอเป็น รสวลิลา2 ใบเตย1ค่ะ</t>
  </si>
  <si>
    <t>THT10021N4GEN2Z</t>
  </si>
  <si>
    <t>EWF27</t>
  </si>
  <si>
    <t>29/03/2025 15:29</t>
  </si>
  <si>
    <t>THT49051N4GHG0Z</t>
  </si>
  <si>
    <t>EWF26</t>
  </si>
  <si>
    <t>ม*** บ***อด</t>
  </si>
  <si>
    <t>THT65011N3SCC1Z</t>
  </si>
  <si>
    <t>EWF25</t>
  </si>
  <si>
    <t>ม***ย</t>
  </si>
  <si>
    <t>29/03/2025 15:10</t>
  </si>
  <si>
    <t>THT05121N4JKU8Z</t>
  </si>
  <si>
    <t>EWF24</t>
  </si>
  <si>
    <t>น***าวสุมลทา  ท***อน</t>
  </si>
  <si>
    <t>29/03/2025 15:05</t>
  </si>
  <si>
    <t>THT38141N3SHY1Z</t>
  </si>
  <si>
    <t>EWF22</t>
  </si>
  <si>
    <t>m*** i***rapron</t>
  </si>
  <si>
    <t>29/03/2025 15:04</t>
  </si>
  <si>
    <t>THT47011N4FWV6Z</t>
  </si>
  <si>
    <t>EWF21</t>
  </si>
  <si>
    <t>ล***ณา  ส***ล</t>
  </si>
  <si>
    <t>29/03/2025 15:00</t>
  </si>
  <si>
    <t>THT62051N3SWM9Z</t>
  </si>
  <si>
    <t>EWF20</t>
  </si>
  <si>
    <t>29/03/2025 14:58</t>
  </si>
  <si>
    <t>THT61021N4G9H4Z</t>
  </si>
  <si>
    <t>EWF17</t>
  </si>
  <si>
    <t>ป***ล็ก ม***</t>
  </si>
  <si>
    <t>29/03/2025 14:48</t>
  </si>
  <si>
    <t>THT57061N4F260Z</t>
  </si>
  <si>
    <t>EWF16</t>
  </si>
  <si>
    <t>ป***์นุช ก***ฮ</t>
  </si>
  <si>
    <t>29/03/2025 14:46</t>
  </si>
  <si>
    <t>THT64171N4EVU4Z</t>
  </si>
  <si>
    <t>EWF15</t>
  </si>
  <si>
    <t>น***ฎ ส***ะสงค์</t>
  </si>
  <si>
    <t>THT65041N4JDU6Z</t>
  </si>
  <si>
    <t>EWF14</t>
  </si>
  <si>
    <t>ว***ต์ ข***มกลาง</t>
  </si>
  <si>
    <t>29/03/2025 14:42</t>
  </si>
  <si>
    <t>THT39081N3UXP3Z</t>
  </si>
  <si>
    <t>29/03/2025 14:44</t>
  </si>
  <si>
    <t>29/03/2025 14:43</t>
  </si>
  <si>
    <t>EWF13</t>
  </si>
  <si>
    <t>อ***า ล***พัฒนาสกุล</t>
  </si>
  <si>
    <t>29/03/2025 14:35</t>
  </si>
  <si>
    <t>756396429261</t>
  </si>
  <si>
    <t>29/03/2025 14:34</t>
  </si>
  <si>
    <t>EWF12</t>
  </si>
  <si>
    <t>29/03/2025 14:32</t>
  </si>
  <si>
    <t>LEXPU0550628347</t>
  </si>
  <si>
    <t>EWF11</t>
  </si>
  <si>
    <t>29/03/2025 14:31</t>
  </si>
  <si>
    <t>TH440271ECSF2A</t>
  </si>
  <si>
    <t>EWF9</t>
  </si>
  <si>
    <t>โ***า ค***ัสดิ์</t>
  </si>
  <si>
    <t>29/03/2025 14:30</t>
  </si>
  <si>
    <t>THT68071N4JAV2Z</t>
  </si>
  <si>
    <t>EWF8</t>
  </si>
  <si>
    <t>29/03/2025 14:29</t>
  </si>
  <si>
    <t>THT19051N3UUN9Z</t>
  </si>
  <si>
    <t>EWF7</t>
  </si>
  <si>
    <t>******้ำร้อน ตำบลโป่งน้ำร้อน อำเภอโป่งน้ำร้อน จังหวัดจันทบุรี 22140</t>
  </si>
  <si>
    <t>29/03/2025 14:28</t>
  </si>
  <si>
    <t>TH251060853827M</t>
  </si>
  <si>
    <t>EWF5</t>
  </si>
  <si>
    <t>ส***ยา น***งสวย</t>
  </si>
  <si>
    <t>29/03/2025 14:27</t>
  </si>
  <si>
    <t>THT73051N4ETT2Z</t>
  </si>
  <si>
    <t>29/03/2025 14:25</t>
  </si>
  <si>
    <t>EWF4</t>
  </si>
  <si>
    <t>คำตัน วันทิสุด</t>
  </si>
  <si>
    <t>101 หมู่6 บ้านยางเลิง ตำบลดอกไม้
สุวรรณภูมิ/ Suwannaphumร้อยเอ็ด/ Roi Et
45130</t>
  </si>
  <si>
    <t>660953302541</t>
  </si>
  <si>
    <t>TH421171EGAH9B</t>
  </si>
  <si>
    <t>EWF3</t>
  </si>
  <si>
    <t>ม***นันท์  พ***ลเลิศวรกุล</t>
  </si>
  <si>
    <t>29/03/2025 14:23</t>
  </si>
  <si>
    <t>THT58011N3RFQ3Z</t>
  </si>
  <si>
    <t>EWF2</t>
  </si>
  <si>
    <t>29/03/2025 14:16</t>
  </si>
  <si>
    <t>THT47011N4EJE0Z</t>
  </si>
  <si>
    <t>EWF1</t>
  </si>
  <si>
    <t>z***ock</t>
  </si>
  <si>
    <t>29/03/2025 14:15</t>
  </si>
  <si>
    <t>THT38061N4JM98Z</t>
  </si>
  <si>
    <t>EWF0</t>
  </si>
  <si>
    <t>ส***พร ร***จริญ</t>
  </si>
  <si>
    <t>29/03/2025 14:06</t>
  </si>
  <si>
    <t>THT07011N4EFX8Z</t>
  </si>
  <si>
    <t>29/03/2025 14:09</t>
  </si>
  <si>
    <t>EWE98</t>
  </si>
  <si>
    <t>TH251333427858S</t>
  </si>
  <si>
    <t>29/03/2025 14:01</t>
  </si>
  <si>
    <t>EWE97</t>
  </si>
  <si>
    <t>รัตนา หลีอรัญ​</t>
  </si>
  <si>
    <t>477/6 หมู่2 ตำบลคลองขุด
เมืองสตูล/ Mueang Satunสตูล/ Satun
91000</t>
  </si>
  <si>
    <t>29/03/2025 13:56</t>
  </si>
  <si>
    <t>TH720171EGUN7B</t>
  </si>
  <si>
    <t>29/03/2025 13:54</t>
  </si>
  <si>
    <t>EWE96</t>
  </si>
  <si>
    <t>******อเมืองเชียงราย เชียงราย 57100 ประเทศไทย ตำบลบ้านดู่ อำเภอเมืองเชียงราย จังหวัดเชียงราย 57100</t>
  </si>
  <si>
    <t>29/03/2025 13:24</t>
  </si>
  <si>
    <t>TH259305015799S</t>
  </si>
  <si>
    <t>29/03/2025 13:23</t>
  </si>
  <si>
    <t>EWE95</t>
  </si>
  <si>
    <t>S******e</t>
  </si>
  <si>
    <t>******าทรคลองถนน เพิ่มสิน 24/1, คลองถนน, เขตสายไหม แขวงคลองถนน เขตสายไหม จังหวัดกรุงเทพมหานคร 10220</t>
  </si>
  <si>
    <t>29/03/2025 12:59</t>
  </si>
  <si>
    <t>TH2545564904397</t>
  </si>
  <si>
    <t>EWE94</t>
  </si>
  <si>
    <t>แหลมทอง</t>
  </si>
  <si>
    <t>15/18ม5ชัยพฤกษ์33/1ถนนชัยพฤกษ์เขตตลิ่งชัน · ตลิ่งชัน/ Taling Chan
ตลิ่งชัน/ Taling Chanกรุงเทพมหานคร/ Bangkok
10170</t>
  </si>
  <si>
    <t>660937457237</t>
  </si>
  <si>
    <t>29/03/2025 12:53</t>
  </si>
  <si>
    <t>LEXPU0550629014</t>
  </si>
  <si>
    <t>EWE93</t>
  </si>
  <si>
    <t>พิชัยรัตน์ ไล่กสิกรรม</t>
  </si>
  <si>
    <t>พฤกษาวิลล์ 27/255 ถ.สามวา เขตมีนบุรี แขวงมีนบุรี กทม. 10510</t>
  </si>
  <si>
    <t>29/03/2025 11:48</t>
  </si>
  <si>
    <t>macanatic.xr@gmail.com</t>
  </si>
  <si>
    <t>JB196556170TH</t>
  </si>
  <si>
    <t>29/03/2025 11:59</t>
  </si>
  <si>
    <t>EWE92</t>
  </si>
  <si>
    <t>29/03/2025 11:58</t>
  </si>
  <si>
    <t>LEXPU0550628334</t>
  </si>
  <si>
    <t>EWE91</t>
  </si>
  <si>
    <t>73/70  ม.บ.พระปิ่น ๗  ต.คลองหนึ่ง   อ.คลองหลวง จ.ปทุมธานี 12120</t>
  </si>
  <si>
    <t>29/03/2025 11:22</t>
  </si>
  <si>
    <t>JB196556183TH</t>
  </si>
  <si>
    <t>29/03/2025 11:36</t>
  </si>
  <si>
    <t>EWE89</t>
  </si>
  <si>
    <t>อาภาวรรณ หอมนาน</t>
  </si>
  <si>
    <t>11/22-23 หมู่3 ถนน บางกรวย-ไทรน้อย ต.วัดชลอ
บางกรวย/ Bang Kruaiนนทบุรี/ Nonthaburi
11130</t>
  </si>
  <si>
    <t>660831874040</t>
  </si>
  <si>
    <t>29/03/2025 11:23</t>
  </si>
  <si>
    <t>LEXPU0472895255</t>
  </si>
  <si>
    <t>EWE88</t>
  </si>
  <si>
    <t>เจษฏา  รักษารักษ์</t>
  </si>
  <si>
    <t>6/3 ม3 ต.สัมปทวน
อ.นครชัยศรี
จ.นครปฐม 73120</t>
  </si>
  <si>
    <t>0899005747</t>
  </si>
  <si>
    <t>28/03/2025 11:58</t>
  </si>
  <si>
    <t>JB196556197TH</t>
  </si>
  <si>
    <t>29/03/2025 11:16</t>
  </si>
  <si>
    <t>EWE87</t>
  </si>
  <si>
    <t xml:space="preserve">สุภาณี  แม็กน่ามาร่า </t>
  </si>
  <si>
    <t>234/19 หมู่1บ้านวังทรายพูน
ต.วังทรายพูน อ.วังทรายพูน จ.พิจิตร 66180</t>
  </si>
  <si>
    <t>66180</t>
  </si>
  <si>
    <t>0622711153</t>
  </si>
  <si>
    <t>29/03/2025 11:09</t>
  </si>
  <si>
    <t>JA191837845TH</t>
  </si>
  <si>
    <t>29/03/2025 11:06</t>
  </si>
  <si>
    <t>29/03/2025 11:05</t>
  </si>
  <si>
    <t>EWE86</t>
  </si>
  <si>
    <t>25/03/2025 08:55</t>
  </si>
  <si>
    <t>JB196556210TH</t>
  </si>
  <si>
    <t>29/03/2025 10:58</t>
  </si>
  <si>
    <t>EWE85</t>
  </si>
  <si>
    <t>คุณธนนนท์</t>
  </si>
  <si>
    <t>หมู่บ้านวนิศาวิลล์ ซอย1/4 เลขที่ 129/211, หมู่ที่ 7, ตำบลบ้านกรด, อำเภอบางปะอิน จังหวัดพระนครศรีอยุธยา 13160</t>
  </si>
  <si>
    <t>0899229742</t>
  </si>
  <si>
    <t>29/03/2025 09:30</t>
  </si>
  <si>
    <t>JB196556166TH</t>
  </si>
  <si>
    <t>29/03/2025 10:47</t>
  </si>
  <si>
    <t>EWE84</t>
  </si>
  <si>
    <t>******วิเชตนคร, อำเภอแจ้ห่ม ตำบลวิเชตนคร อำเภอแจ้ห่ม จังหวัดลำปาง 52120</t>
  </si>
  <si>
    <t>52120</t>
  </si>
  <si>
    <t>29/03/2025 10:46</t>
  </si>
  <si>
    <t>TH257846998097U</t>
  </si>
  <si>
    <t>29/03/2025 10:16</t>
  </si>
  <si>
    <t>EWE83</t>
  </si>
  <si>
    <t>แ*ม</t>
  </si>
  <si>
    <t>******บลหันทราย อำเภออรัญประเทศ จังหวัดสระแก้ว 27120</t>
  </si>
  <si>
    <t>27120</t>
  </si>
  <si>
    <t>29/03/2025 09:53</t>
  </si>
  <si>
    <t>TH2568959014559</t>
  </si>
  <si>
    <t>EWE82</t>
  </si>
  <si>
    <t>29/03/2025 09:44</t>
  </si>
  <si>
    <t>LEXPU0550629419</t>
  </si>
  <si>
    <t>EWE81</t>
  </si>
  <si>
    <t>29/03/2025 10:12</t>
  </si>
  <si>
    <t>TH252614959817B</t>
  </si>
  <si>
    <t>29/03/2025 09:42</t>
  </si>
  <si>
    <t>EWE80</t>
  </si>
  <si>
    <t>29/03/2025 09:35</t>
  </si>
  <si>
    <t>THT03011N3U0X7Z</t>
  </si>
  <si>
    <t>EWE79</t>
  </si>
  <si>
    <t>THT12011N4HQN0Z</t>
  </si>
  <si>
    <t>EWE77</t>
  </si>
  <si>
    <t>29/03/2025 09:14</t>
  </si>
  <si>
    <t>THT05061N3QVY3Z</t>
  </si>
  <si>
    <t>EWE76</t>
  </si>
  <si>
    <t>ศิริวรรณ เจริญดี</t>
  </si>
  <si>
    <t>52ม.1ต.บ้านโพธิ์
เมืองสุพรรณบุรี/ Mueang Suphan Buriสุพรรณบุรี/ Suphanburi
72000</t>
  </si>
  <si>
    <t>660982497954</t>
  </si>
  <si>
    <t>29/03/2025 09:12</t>
  </si>
  <si>
    <t>LEXPU0550631631</t>
  </si>
  <si>
    <t>EWE75</t>
  </si>
  <si>
    <t>******ศีรษะจรเข้น้อย อำเภอบางเสาธง จังหวัดสมุทรปราการ 10570</t>
  </si>
  <si>
    <t>29/03/2025 07:57</t>
  </si>
  <si>
    <t>TH252861741332V</t>
  </si>
  <si>
    <t>EWE73</t>
  </si>
  <si>
    <t>****** ตำบลนาสีนวน อำเภอเมืองมุกดาหาร จังหวัดมุกดาหาร 49000</t>
  </si>
  <si>
    <t>29/03/2025 07:02</t>
  </si>
  <si>
    <t>TH257602518837Z</t>
  </si>
  <si>
    <t>EWE72</t>
  </si>
  <si>
    <t>ก******ต</t>
  </si>
  <si>
    <t>******วงหัวหมาก แขวงหัวหมาก เขตบางกะปิ จังหวัดกรุงเทพมหานคร 10240</t>
  </si>
  <si>
    <t>29/03/2025 04:54</t>
  </si>
  <si>
    <t>TH252494553094D</t>
  </si>
  <si>
    <t>EWE71</t>
  </si>
  <si>
    <t>kullapttham</t>
  </si>
  <si>
    <t>126/35 ห้อวรับตัดชุดกรณ์การานต์ อยุ่ริมภนนวูฒๅกาๅส14 · ตลาดพลู/ Talat Phlu
ธนบุรี/ Thon Buriกรุงเทพมหานคร/ Bangkok
10600</t>
  </si>
  <si>
    <t>660900710530</t>
  </si>
  <si>
    <t>29/03/2025 03:00</t>
  </si>
  <si>
    <t>LEXPU0550398363</t>
  </si>
  <si>
    <t>29/03/2025 02:59</t>
  </si>
  <si>
    <t>EWE69</t>
  </si>
  <si>
    <t>29/03/2025 01:16</t>
  </si>
  <si>
    <t>756219775916</t>
  </si>
  <si>
    <t>29/03/2025 01:33</t>
  </si>
  <si>
    <t>EWE68</t>
  </si>
  <si>
    <t>29/03/2025 00:52</t>
  </si>
  <si>
    <t>756288989912</t>
  </si>
  <si>
    <t>EWE67</t>
  </si>
  <si>
    <t>29/03/2025 00:44</t>
  </si>
  <si>
    <t>THT01281N1DAZ5Z</t>
  </si>
  <si>
    <t>EWE66</t>
  </si>
  <si>
    <t>******บลพุกร่าง อำเภอพระพุทธบาท จังหวัดสระบุรี 18120</t>
  </si>
  <si>
    <t>29/03/2025 01:29</t>
  </si>
  <si>
    <t>TH2506870682999</t>
  </si>
  <si>
    <t>29/03/2025 00:40</t>
  </si>
  <si>
    <t>EWE65</t>
  </si>
  <si>
    <t>แ******ว</t>
  </si>
  <si>
    <t>******บลสายลำโพง อำเภอท่าตะโก จังหวัดนครสวรรค์ 60160</t>
  </si>
  <si>
    <t>29/03/2025 00:54</t>
  </si>
  <si>
    <t>TH256189754969O</t>
  </si>
  <si>
    <t>29/03/2025 00:24</t>
  </si>
  <si>
    <t>EWE64</t>
  </si>
  <si>
    <t>29/03/2025 00:23</t>
  </si>
  <si>
    <t>TH251663393829E</t>
  </si>
  <si>
    <t>EWE63</t>
  </si>
  <si>
    <t>TH256678231696V</t>
  </si>
  <si>
    <t>EWE62</t>
  </si>
  <si>
    <t>28/03/2025 23:28</t>
  </si>
  <si>
    <t>THT12071N282X4Z</t>
  </si>
  <si>
    <t>EWE61</t>
  </si>
  <si>
    <t>28/03/2025 23:20</t>
  </si>
  <si>
    <t>TH257347257315H</t>
  </si>
  <si>
    <t>EWE60</t>
  </si>
  <si>
    <t>Rattanaporn  Thadsang</t>
  </si>
  <si>
    <t>หอพัก 90/4 ม.8 ซอย6 ห้องD10 · หนองผึ้ง/ Nong Phueng
สารภี/ Saraphiเชียงใหม่/ Chiang Mai
50140</t>
  </si>
  <si>
    <t>660612946649</t>
  </si>
  <si>
    <t>28/03/2025 23:14</t>
  </si>
  <si>
    <t>LEXPU0550402271</t>
  </si>
  <si>
    <t>EWE58</t>
  </si>
  <si>
    <t>ส***สา ก***ี</t>
  </si>
  <si>
    <t>28/03/2025 22:35</t>
  </si>
  <si>
    <t>THT67011N1C1V9Z</t>
  </si>
  <si>
    <t>EWE57</t>
  </si>
  <si>
    <t>****** หมู่ที่ 4, ซอย พูลสิน, ตำบล รังสิต, อำเภอธัญบุรี ตำบลรังสิต อำเภอธัญบุรี จังหวัดปทุมธานี 12110</t>
  </si>
  <si>
    <t>28/03/2025 22:48</t>
  </si>
  <si>
    <t>TH255097318308Y</t>
  </si>
  <si>
    <t>28/03/2025 22:27</t>
  </si>
  <si>
    <t>EWE56</t>
  </si>
  <si>
    <t>****** จ.ราชบุรี ตำบลหนองกลางนา อำเภอเมืองราชบุรี จังหวัดราชบุรี 70000</t>
  </si>
  <si>
    <t>28/03/2025 22:01</t>
  </si>
  <si>
    <t>TH250153070530V</t>
  </si>
  <si>
    <t>28/03/2025 22:00</t>
  </si>
  <si>
    <t>EWE55</t>
  </si>
  <si>
    <t>พ******ย</t>
  </si>
  <si>
    <t>******บล ชะมวง ตำบลชะมวง อำเภอควนขนุน จังหวัดพัทลุง 93110</t>
  </si>
  <si>
    <t>28/03/2025 21:44</t>
  </si>
  <si>
    <t>TH740571AWUH0K</t>
  </si>
  <si>
    <t>EWE54</t>
  </si>
  <si>
    <t>******่ 3, ต.มิตรภาพ, อำเภอมวกเหล็ก ตำบลมิตรภาพ อำเภอมวกเหล็ก จังหวัดสระบุรี 18180</t>
  </si>
  <si>
    <t>18180</t>
  </si>
  <si>
    <t>28/03/2025 20:37</t>
  </si>
  <si>
    <t>TH252749498242V</t>
  </si>
  <si>
    <t>28/03/2025 20:36</t>
  </si>
  <si>
    <t>EWE53</t>
  </si>
  <si>
    <t>28/03/2025 20:25</t>
  </si>
  <si>
    <t>756230889956</t>
  </si>
  <si>
    <t>EWE52</t>
  </si>
  <si>
    <t>ฟ***ม โ** เ***</t>
  </si>
  <si>
    <t>28/03/2025 20:03</t>
  </si>
  <si>
    <t>THT45011N1HNW3Z</t>
  </si>
  <si>
    <t>28/03/2025 20:01</t>
  </si>
  <si>
    <t>EWE51</t>
  </si>
  <si>
    <t>ล******ด</t>
  </si>
  <si>
    <t>******ใหญ่นคร, ถนน ลพบุรีราเมศ 3, ตำบลคลองแห, อำเภอหาดใหญ่ ตำบลคลองแห อำเภอหาดใหญ่ จังหวัดสงขลา 90110</t>
  </si>
  <si>
    <t>28/03/2025 19:48</t>
  </si>
  <si>
    <t>TH2502617239882</t>
  </si>
  <si>
    <t>28/03/2025 19:18</t>
  </si>
  <si>
    <t>EWE50</t>
  </si>
  <si>
    <t>น******ว</t>
  </si>
  <si>
    <t>******เขาพระ อำเภอ จังหวัดนครนายก ตำบลเขาพระ อำเภอเมืองนครนายก จังหวัดนครนายก 26000</t>
  </si>
  <si>
    <t>63</t>
  </si>
  <si>
    <t>28/03/2025 17:51</t>
  </si>
  <si>
    <t>TH254019500143W</t>
  </si>
  <si>
    <t>EWE49</t>
  </si>
  <si>
    <t>28/03/2025 16:39</t>
  </si>
  <si>
    <t>TH012771BPU72B</t>
  </si>
  <si>
    <t>EWE48</t>
  </si>
  <si>
    <t>******่วง, อำเภอเขาสวนกวาง ตำบลคำม่วง อำเภอเขาสวนกวาง จังหวัดขอนแก่น 40280</t>
  </si>
  <si>
    <t>40280</t>
  </si>
  <si>
    <t>28/03/2025 15:59</t>
  </si>
  <si>
    <t>TH371971AS0W2E</t>
  </si>
  <si>
    <t>EWE47</t>
  </si>
  <si>
    <t>28/03/2025 15:53</t>
  </si>
  <si>
    <t>LEXPU0472849701</t>
  </si>
  <si>
    <t>EWE45</t>
  </si>
  <si>
    <t>P*** 宝*</t>
  </si>
  <si>
    <t>28/03/2025 14:56</t>
  </si>
  <si>
    <t>THT24081N1F143Z</t>
  </si>
  <si>
    <t>EWE44</t>
  </si>
  <si>
    <t>ป******ิ</t>
  </si>
  <si>
    <t>******์ ถ.หนามแดง-บางพลี ต.บางแก้ว ตำบลบางแก้ว อำเภอบางพลี จังหวัดสมุทรปราการ 10540</t>
  </si>
  <si>
    <t>28/03/2025 13:12</t>
  </si>
  <si>
    <t>TH250970598443J</t>
  </si>
  <si>
    <t>EWE41</t>
  </si>
  <si>
    <t>บ***า ธ***ทศ</t>
  </si>
  <si>
    <t>28/03/2025 12:13</t>
  </si>
  <si>
    <t>THT22041N1F9W7Z</t>
  </si>
  <si>
    <t>EWE40</t>
  </si>
  <si>
    <t>ว***ิดา ส***นนท์</t>
  </si>
  <si>
    <t>28/03/2025 11:45</t>
  </si>
  <si>
    <t>THT04021N1JM21Z</t>
  </si>
  <si>
    <t>EWE39</t>
  </si>
  <si>
    <t>น***รารถนา เ***วมา</t>
  </si>
  <si>
    <t>28/03/2025 11:44</t>
  </si>
  <si>
    <t>THT45021N27ZG6Z</t>
  </si>
  <si>
    <t>EWE38</t>
  </si>
  <si>
    <t>น***อัญชลี แ***หล่า</t>
  </si>
  <si>
    <t>28/03/2025 11:43</t>
  </si>
  <si>
    <t>THT63031N293W2Z</t>
  </si>
  <si>
    <t>EWE37</t>
  </si>
  <si>
    <t>ว***ญา ม***</t>
  </si>
  <si>
    <t>28/03/2025 11:42</t>
  </si>
  <si>
    <t>THT76031N262Y0Z</t>
  </si>
  <si>
    <t>EWE35</t>
  </si>
  <si>
    <t>28/03/2025 11:38</t>
  </si>
  <si>
    <t>LEXPU0550417506</t>
  </si>
  <si>
    <t>EWE34</t>
  </si>
  <si>
    <t>28/03/2025 11:37</t>
  </si>
  <si>
    <t>LEXPU0550414146</t>
  </si>
  <si>
    <t>EWE33</t>
  </si>
  <si>
    <t>น***าน ศ***งคล</t>
  </si>
  <si>
    <t>THT29021N26AB6Z</t>
  </si>
  <si>
    <t>EWE32</t>
  </si>
  <si>
    <t>28/03/2025 11:36</t>
  </si>
  <si>
    <t>LEXPU0550416848</t>
  </si>
  <si>
    <t>EWE31</t>
  </si>
  <si>
    <t>ว***า เ***าปลาศรี</t>
  </si>
  <si>
    <t>28/03/2025 11:33</t>
  </si>
  <si>
    <t>THT15011N29618Z</t>
  </si>
  <si>
    <t>EWE30</t>
  </si>
  <si>
    <t>ม***า เ***ทั่ว</t>
  </si>
  <si>
    <t>28/03/2025 11:30</t>
  </si>
  <si>
    <t>THT74031N1G387Z</t>
  </si>
  <si>
    <t>EWE29</t>
  </si>
  <si>
    <t>กฤษณะ มาลาอุบล</t>
  </si>
  <si>
    <t>547 ม.2 · เจริญผล/ Charoen Phon
บรรพตพิสัย/ Banphot Phisaiนครสวรรค์/ Nakhon Sawan
60180</t>
  </si>
  <si>
    <t>660983915588</t>
  </si>
  <si>
    <t>28/03/2025 11:29</t>
  </si>
  <si>
    <t>TH560571AUZ60M</t>
  </si>
  <si>
    <t>EWE28</t>
  </si>
  <si>
    <t>ท******์</t>
  </si>
  <si>
    <t>******ลนด์แอนด์เฮ้าส์ ต.หนองปรือ ตำบลหนองปรือ อำเภอบางละมุง จังหวัดชลบุรี 20150</t>
  </si>
  <si>
    <t>28/03/2025 11:28</t>
  </si>
  <si>
    <t>TH259760139322G</t>
  </si>
  <si>
    <t>EWE27</t>
  </si>
  <si>
    <t>พ******ร</t>
  </si>
  <si>
    <t>******ี่3, ตำบล โคคลาน ตำบลโคคลาน อำเภอตาพระยา จังหวัดสระแก้ว 27180</t>
  </si>
  <si>
    <t>27180</t>
  </si>
  <si>
    <t>28/03/2025 11:24</t>
  </si>
  <si>
    <t>TH252760441347B</t>
  </si>
  <si>
    <t>EWE26</t>
  </si>
  <si>
    <t>THT02051N1H081Z</t>
  </si>
  <si>
    <t>EWE25</t>
  </si>
  <si>
    <t>ส***รษา ช***ุนทด</t>
  </si>
  <si>
    <t>28/03/2025 11:21</t>
  </si>
  <si>
    <t>THT19051N26CY4Z</t>
  </si>
  <si>
    <t>EWE24</t>
  </si>
  <si>
    <t>จ******ม</t>
  </si>
  <si>
    <t>******, อำเภอดอนสัก ตำบลชลคราม อำเภอดอนสัก จังหวัดสุราษฎร์ธานี 84160</t>
  </si>
  <si>
    <t>28/03/2025 11:50</t>
  </si>
  <si>
    <t>TH253014145779W</t>
  </si>
  <si>
    <t>28/03/2025 11:20</t>
  </si>
  <si>
    <t>EWE23</t>
  </si>
  <si>
    <t>ธ***ชต์ เ***าส</t>
  </si>
  <si>
    <t>28/03/2025 11:13</t>
  </si>
  <si>
    <t>THT01201N27CT6Z</t>
  </si>
  <si>
    <t>28/03/2025 11:14</t>
  </si>
  <si>
    <t>EWE22</t>
  </si>
  <si>
    <t>น***าวณัฐธยาน์ จ***รัตน์</t>
  </si>
  <si>
    <t>THT43111N27VT8Z</t>
  </si>
  <si>
    <t>EWE21</t>
  </si>
  <si>
    <t>ว***ช ท***ย์มาก</t>
  </si>
  <si>
    <t>756307202081</t>
  </si>
  <si>
    <t>EWE20</t>
  </si>
  <si>
    <t>TH254430609453I</t>
  </si>
  <si>
    <t>28/03/2025 11:08</t>
  </si>
  <si>
    <t>EWE19</t>
  </si>
  <si>
    <t xml:space="preserve">น***ิยา </t>
  </si>
  <si>
    <t>28/03/2025 11:07</t>
  </si>
  <si>
    <t>THT36011N28P40Z</t>
  </si>
  <si>
    <t>EWE18</t>
  </si>
  <si>
    <t>อ***   ส***พันธ์</t>
  </si>
  <si>
    <t>28/03/2025 11:06</t>
  </si>
  <si>
    <t>THT04031N290E0Z</t>
  </si>
  <si>
    <t>EWE17</t>
  </si>
  <si>
    <t>เ***่</t>
  </si>
  <si>
    <t>28/03/2025 11:03</t>
  </si>
  <si>
    <t>THT16011N1GW67Z</t>
  </si>
  <si>
    <t>EWE16</t>
  </si>
  <si>
    <t>28/03/2025 11:01</t>
  </si>
  <si>
    <t>THT20041N23WK4Z</t>
  </si>
  <si>
    <t>EWE15</t>
  </si>
  <si>
    <t>ว***รัตน์ ด***ม้</t>
  </si>
  <si>
    <t>28/03/2025 10:59</t>
  </si>
  <si>
    <t>THT43071N1E9K7Z</t>
  </si>
  <si>
    <t>EWE13</t>
  </si>
  <si>
    <t>28/03/2025 10:53</t>
  </si>
  <si>
    <t>THT01221N1J7G9Z</t>
  </si>
  <si>
    <t>EWE10</t>
  </si>
  <si>
    <t>******.เมือง จ.ยโสธร  35000 ตำบลในเมือง อำเภอเมืองยโสธร จังหวัดยโสธร 35000</t>
  </si>
  <si>
    <t>28/03/2025 11:18</t>
  </si>
  <si>
    <t>TH259385947128S</t>
  </si>
  <si>
    <t>28/03/2025 10:48</t>
  </si>
  <si>
    <t>EWE9</t>
  </si>
  <si>
    <t>ว***า บ***ระเสริฐ</t>
  </si>
  <si>
    <t>28/03/2025 10:36</t>
  </si>
  <si>
    <t>THT02011N1FSM3Z</t>
  </si>
  <si>
    <t>EWE8</t>
  </si>
  <si>
    <t>28/03/2025 10:31</t>
  </si>
  <si>
    <t>THT01371N1G8M9Z</t>
  </si>
  <si>
    <t>EWE7</t>
  </si>
  <si>
    <t>ศ***ประภา ท***า</t>
  </si>
  <si>
    <t>28/03/2025 10:30</t>
  </si>
  <si>
    <t>THT18041N26JQ8Z</t>
  </si>
  <si>
    <t>EWE6</t>
  </si>
  <si>
    <t>a***ah b***an</t>
  </si>
  <si>
    <t>28/03/2025 10:28</t>
  </si>
  <si>
    <t>THT71011N26MS6Z</t>
  </si>
  <si>
    <t>EWE5</t>
  </si>
  <si>
    <t>ป***ีย์ เ***ญปิยพัฒน์</t>
  </si>
  <si>
    <t>28/03/2025 10:12</t>
  </si>
  <si>
    <t>THT04011N2FRM4Z</t>
  </si>
  <si>
    <t>EWE4</t>
  </si>
  <si>
    <t>ไพรินทร์ อาจกล้า</t>
  </si>
  <si>
    <t xml:space="preserve">2040 ซ.เอกชัย109
เขต/แขวง บางบอน
กทม.10150
</t>
  </si>
  <si>
    <t>0837814624</t>
  </si>
  <si>
    <t>28/03/2025 10:02</t>
  </si>
  <si>
    <t>เคลม ตต กล่องบุบ</t>
  </si>
  <si>
    <t>JB196468400TH</t>
  </si>
  <si>
    <t>EWE3</t>
  </si>
  <si>
    <t>28/03/2025 09:49</t>
  </si>
  <si>
    <t>TH770171AZYG2A</t>
  </si>
  <si>
    <t>EWE2</t>
  </si>
  <si>
    <t>******บาท, อำเภอชนแดน ตำบลพุทธบาท อำเภอชนแดน จังหวัดเพชรบูรณ์ 67150</t>
  </si>
  <si>
    <t>67150</t>
  </si>
  <si>
    <t>28/03/2025 09:25</t>
  </si>
  <si>
    <t>TH252423077266N</t>
  </si>
  <si>
    <t>28/03/2025 09:24</t>
  </si>
  <si>
    <t>EWE1</t>
  </si>
  <si>
    <t>THT28201N1DKQ1Z</t>
  </si>
  <si>
    <t>EWE0</t>
  </si>
  <si>
    <t>คุณจักรพันธ์</t>
  </si>
  <si>
    <t>ร้านชาบู จิ๊บ จิ๊บ บาร์
430 ม.2 ต.บางพระ อ.ปากพนัง จ.นครศรีธรรมราช  80140</t>
  </si>
  <si>
    <t>0805272856</t>
  </si>
  <si>
    <t>28/03/2025 08:23</t>
  </si>
  <si>
    <t>**ใส่บิลเงินสดไปกับของด้วย</t>
  </si>
  <si>
    <t>JB196468395TH</t>
  </si>
  <si>
    <t>28/03/2025 09:21</t>
  </si>
  <si>
    <t>EWD99</t>
  </si>
  <si>
    <t>ประกายรุ้ง สิงห์ซอม</t>
  </si>
  <si>
    <t>420 ม.3 · คูบ/ Khup
น้ำเกลี้ยง/ Nam Kliangศรีสะเกษ/ Sisaket
33130</t>
  </si>
  <si>
    <t>660803643069</t>
  </si>
  <si>
    <t>28/03/2025 08:42</t>
  </si>
  <si>
    <t>TH301471B1R25F</t>
  </si>
  <si>
    <t>28/03/2025 08:41</t>
  </si>
  <si>
    <t>EWD98</t>
  </si>
  <si>
    <t>A*** ว***สินี</t>
  </si>
  <si>
    <t>28/03/2025 08:02</t>
  </si>
  <si>
    <t>THT65011N259Q8Z</t>
  </si>
  <si>
    <t>EWD96</t>
  </si>
  <si>
    <t>น***สมหญิง ว***ระพันธ์</t>
  </si>
  <si>
    <t>28/03/2025 07:19</t>
  </si>
  <si>
    <t>THT38011MZZ9A2Z</t>
  </si>
  <si>
    <t>EWD95</t>
  </si>
  <si>
    <t>น***า ช***พื้น</t>
  </si>
  <si>
    <t>28/03/2025 06:21</t>
  </si>
  <si>
    <t>THT01051MZDHQ9Z</t>
  </si>
  <si>
    <t>EWD94</t>
  </si>
  <si>
    <t>S***ttra S***alom</t>
  </si>
  <si>
    <t>28/03/2025 05:24</t>
  </si>
  <si>
    <t>THT30221N05M22Z</t>
  </si>
  <si>
    <t>EWD93</t>
  </si>
  <si>
    <t>******สอง แขวงคลองสิบสอง เขตหนองจอก จังหวัดกรุงเทพมหานคร 10530</t>
  </si>
  <si>
    <t>28/03/2025 04:16</t>
  </si>
  <si>
    <t>TH258781240895K</t>
  </si>
  <si>
    <t>EWD92</t>
  </si>
  <si>
    <t>28/03/2025 04:13</t>
  </si>
  <si>
    <t>TH251217815906L</t>
  </si>
  <si>
    <t>EWD91</t>
  </si>
  <si>
    <t>******ขวงถนนนครชัยศรี กรุงเทพ ดุสิต แขวงดุสิต เขตดุสิต จังหวัดกรุงเทพมหานคร 10300</t>
  </si>
  <si>
    <t>28/03/2025 02:15</t>
  </si>
  <si>
    <t>TH0109716S1R6B0</t>
  </si>
  <si>
    <t>28/03/2025 02:14</t>
  </si>
  <si>
    <t>EWD90</t>
  </si>
  <si>
    <t>ว******ร</t>
  </si>
  <si>
    <t>******บล ในคลองบางปรากด, อำเภอพระสมุทรเจดีย์ ตำบลในคลองบางปลากด อำเภอพระสมุทรเจดีย์ จังหวัดสมุทรปราการ 10290</t>
  </si>
  <si>
    <t>28/03/2025 02:32</t>
  </si>
  <si>
    <t>TH254329997764D</t>
  </si>
  <si>
    <t>28/03/2025 02:02</t>
  </si>
  <si>
    <t>EWD89</t>
  </si>
  <si>
    <t>เ******ด</t>
  </si>
  <si>
    <t>******ท่ามะกา อำเภอท่ามะกา กาญจนบุรี 71120 ประเทศไทย ตำบลท่ามะกา อำเภอท่ามะกา จังหวัดกาญจนบุรี 71120</t>
  </si>
  <si>
    <t>28/03/2025 00:39</t>
  </si>
  <si>
    <t>TH259501885577N</t>
  </si>
  <si>
    <t>28/03/2025 00:38</t>
  </si>
  <si>
    <t>EWD87</t>
  </si>
  <si>
    <t>ช******ญ</t>
  </si>
  <si>
    <t>******พยา จ.ชัยนาท ตำบลบางหลวง อำเภอสรรพยา จังหวัดชัยนาท 17150</t>
  </si>
  <si>
    <t>28/03/2025 00:22</t>
  </si>
  <si>
    <t>TH250362481227W</t>
  </si>
  <si>
    <t>LEXDO0155899814</t>
  </si>
  <si>
    <t>TH3306716USE0D</t>
  </si>
  <si>
    <t>TH3306716VD39D</t>
  </si>
  <si>
    <t>TH0305716P8E6A</t>
  </si>
  <si>
    <t>THT74061MZXEE2Z</t>
  </si>
  <si>
    <t>THT27201MZ0H43Z</t>
  </si>
  <si>
    <t>THT07061MZFCK1Z</t>
  </si>
  <si>
    <t>TH0148716VYH5A0</t>
  </si>
  <si>
    <t>TH5409717KQG3A</t>
  </si>
  <si>
    <t>TH2106716U980F</t>
  </si>
  <si>
    <t>TH2106716SXU8F</t>
  </si>
  <si>
    <t>TH5906716PCY1A</t>
  </si>
  <si>
    <t>TH5906716RSE6A</t>
  </si>
  <si>
    <t>TH1801716R9X3B</t>
  </si>
  <si>
    <t>TH0201716R5G2L</t>
  </si>
  <si>
    <t>THT01071N00GP6Z</t>
  </si>
  <si>
    <t>LEXPU0550166547</t>
  </si>
  <si>
    <t>THT01281MZHJC7Z</t>
  </si>
  <si>
    <t>THT01281N071W0Z</t>
  </si>
  <si>
    <t>LEXPU0472732295</t>
  </si>
  <si>
    <t>756201087736</t>
  </si>
  <si>
    <t>THT37011N01Y16Z</t>
  </si>
  <si>
    <t>TH5704716T8H5G</t>
  </si>
  <si>
    <t>LEXPU0550172544</t>
  </si>
  <si>
    <t>LEXPU0472726105</t>
  </si>
  <si>
    <t>THT63031N05CB2Z</t>
  </si>
  <si>
    <t>THT21081MZ9BA7Z</t>
  </si>
  <si>
    <t>THT31081N06WA0Z</t>
  </si>
  <si>
    <t>THT21021MZFMT7Z</t>
  </si>
  <si>
    <t>TH6701716T4Y7D1</t>
  </si>
  <si>
    <t>THT58051MZFP21Z</t>
  </si>
  <si>
    <t>THT01131N06GV4Z</t>
  </si>
  <si>
    <t>THT27211MZFKX9Z</t>
  </si>
  <si>
    <t>THT36061MZDXN5Z</t>
  </si>
  <si>
    <t>THT19071N05XG6Z</t>
  </si>
  <si>
    <t>THT56071N07CJ6Z</t>
  </si>
  <si>
    <t>THT31051MZEP85Z</t>
  </si>
  <si>
    <t>THT75091N05H46Z</t>
  </si>
  <si>
    <t>THT31051MZZNH8Z</t>
  </si>
  <si>
    <t>THT33071N05VH0Z</t>
  </si>
  <si>
    <t>THT64111MZFQR7Z</t>
  </si>
  <si>
    <t>THT62071MZEJ43Z</t>
  </si>
  <si>
    <t>THT71151MZEYN1Z</t>
  </si>
  <si>
    <t>THT37011MZDAN5Z</t>
  </si>
  <si>
    <t>THT01411MZGQ33Z</t>
  </si>
  <si>
    <t>THT07011N085J4Z</t>
  </si>
  <si>
    <t>THT04031MZ6C13Z</t>
  </si>
  <si>
    <t>THT67031N050X6Z</t>
  </si>
  <si>
    <t>TH259062442280F</t>
  </si>
  <si>
    <t>THT37091MZGST7Z</t>
  </si>
  <si>
    <t>THT01261MZA6K7Z</t>
  </si>
  <si>
    <t>THT22071N087C6Z</t>
  </si>
  <si>
    <t>THT21031MZGU71Z</t>
  </si>
  <si>
    <t>THT01051MZXNE4Z</t>
  </si>
  <si>
    <t>THT72011MZ8261Z</t>
  </si>
  <si>
    <t>THT64011MZGTQ7Z</t>
  </si>
  <si>
    <t>THT25061N05QP6Z</t>
  </si>
  <si>
    <t>THT37011N07FQ8Z</t>
  </si>
  <si>
    <t>THT71021N054G4Z</t>
  </si>
  <si>
    <t>THT15011MZ62Q7Z</t>
  </si>
  <si>
    <t>THT22011N08DM4Z</t>
  </si>
  <si>
    <t>THT02061N08CW6Z</t>
  </si>
  <si>
    <t>THT21081MZZQA4Z</t>
  </si>
  <si>
    <t>THT38131MZGVA9Z</t>
  </si>
  <si>
    <t>THT38011MZE135Z</t>
  </si>
  <si>
    <t>THT01491MZGYZ5Z</t>
  </si>
  <si>
    <t>THT63071N07P48Z</t>
  </si>
  <si>
    <t>THT12101N01H88Z</t>
  </si>
  <si>
    <t>THT03041MZH0Z7Z</t>
  </si>
  <si>
    <t>THT12011MZDPP1Z</t>
  </si>
  <si>
    <t>THT01331MZEU85Z</t>
  </si>
  <si>
    <t>THT37251N06ZK8Z</t>
  </si>
  <si>
    <t>THT21031N07JF0Z</t>
  </si>
  <si>
    <t>THT64011MZG1U5Z</t>
  </si>
  <si>
    <t>THT28031N07EG0Z</t>
  </si>
  <si>
    <t>THT15021N017R6Z</t>
  </si>
  <si>
    <t>THT12051N02300Z</t>
  </si>
  <si>
    <t>THT12071MZEVN5Z</t>
  </si>
  <si>
    <t>THT02011N01F38Z</t>
  </si>
  <si>
    <t>THT02011MZ7605Z</t>
  </si>
  <si>
    <t>THT42141N076J8Z</t>
  </si>
  <si>
    <t>THT57041MZFXD7Z</t>
  </si>
  <si>
    <t>THT39011MZFH89Z</t>
  </si>
  <si>
    <t>THT57041MZGEA7Z</t>
  </si>
  <si>
    <t>THT05061N08MV8Z</t>
  </si>
  <si>
    <t>THT24041MZCT25Z</t>
  </si>
  <si>
    <t>THT02011N08200Z</t>
  </si>
  <si>
    <t>THT01041MZGGC1Z</t>
  </si>
  <si>
    <t>THT01431MZGFN7Z</t>
  </si>
  <si>
    <t>THT22071MZ8AP1Z</t>
  </si>
  <si>
    <t>THT01301N00WR8Z</t>
  </si>
  <si>
    <t>THT10021MZGJW7Z</t>
  </si>
  <si>
    <t>THT20061MZGKT9Z</t>
  </si>
  <si>
    <t>THT11041MZ9UU7Z</t>
  </si>
  <si>
    <t>THT04051N004D6Z</t>
  </si>
  <si>
    <t>THT25041MZD261Z</t>
  </si>
  <si>
    <t>THT01371MZCKJ5Z</t>
  </si>
  <si>
    <t>THT64011MZ99V7Z</t>
  </si>
  <si>
    <t>JB196324768TH</t>
  </si>
  <si>
    <t>LEXPU0472733667</t>
  </si>
  <si>
    <t>THT46011MZXXT8Z</t>
  </si>
  <si>
    <t>THT74011MZGMK9Z</t>
  </si>
  <si>
    <t>THT18011N01908Z</t>
  </si>
  <si>
    <t>THT01371MZ8ZN3Z</t>
  </si>
  <si>
    <t>THT07111MZD4E1Z</t>
  </si>
  <si>
    <t>THT61071MZH5H7Z</t>
  </si>
  <si>
    <t>THT01041MZA105Z</t>
  </si>
  <si>
    <t>THT54031N00B46Z</t>
  </si>
  <si>
    <t>THT77101MZHNG3Z</t>
  </si>
  <si>
    <t>THT16011N08PH8Z</t>
  </si>
  <si>
    <t>TH251977677719K</t>
  </si>
  <si>
    <t>THT04061MZ8647Z</t>
  </si>
  <si>
    <t>TH251560771402W</t>
  </si>
  <si>
    <t>TH252319337490W</t>
  </si>
  <si>
    <t>THT31031MZS5N4Z</t>
  </si>
  <si>
    <t>THT71041N08S28Z</t>
  </si>
  <si>
    <t>THT43071N08Q92Z</t>
  </si>
  <si>
    <t>LEXPU0472735039</t>
  </si>
  <si>
    <t>JB196324754TH</t>
  </si>
  <si>
    <t>TH257847949809E</t>
  </si>
  <si>
    <t>TH252021173032D</t>
  </si>
  <si>
    <t>TH251725585978H</t>
  </si>
  <si>
    <t>TH250282521552P</t>
  </si>
  <si>
    <t>THT50091MZYAX8Z</t>
  </si>
  <si>
    <t>TH2563235724570</t>
  </si>
  <si>
    <t>JA191217458TH</t>
  </si>
  <si>
    <t>TH252461618059J</t>
  </si>
  <si>
    <t>TH2557037600568</t>
  </si>
  <si>
    <t>THT01331N08TJ2Z</t>
  </si>
  <si>
    <t>THT31081N01RP6Z</t>
  </si>
  <si>
    <t>THT20041MZFFQ9Z</t>
  </si>
  <si>
    <t>TH250337850796I</t>
  </si>
  <si>
    <t>THT23031MZE7E1Z</t>
  </si>
  <si>
    <t>THT01181N06564Z</t>
  </si>
  <si>
    <t>TH254809382916T</t>
  </si>
  <si>
    <t>THT02011N06382Z</t>
  </si>
  <si>
    <t>THT37101N01VJ0Z</t>
  </si>
  <si>
    <t>THT68011MZHD03Z</t>
  </si>
  <si>
    <t>THT56021MZFW77Z</t>
  </si>
  <si>
    <t>THT01281MZYX46Z</t>
  </si>
  <si>
    <t>THT20041N07RD4Z</t>
  </si>
  <si>
    <t>THT65021N04VF0Z</t>
  </si>
  <si>
    <t>TH1305716FX59F</t>
  </si>
  <si>
    <t>THT45021N08Y52Z</t>
  </si>
  <si>
    <t>THT56071MZ8UR7Z</t>
  </si>
  <si>
    <t>LEXPU0550169550</t>
  </si>
  <si>
    <t>THT38061N007A4Z</t>
  </si>
  <si>
    <t>THT19041MZ8N97Z</t>
  </si>
  <si>
    <t>TH253185945131Q</t>
  </si>
  <si>
    <t>THT31061MZG6Z7Z</t>
  </si>
  <si>
    <t>THT33131MZG577Z</t>
  </si>
  <si>
    <t>THT72051MZYGZ6Z</t>
  </si>
  <si>
    <t>THT01491N07UP8Z</t>
  </si>
  <si>
    <t>TH2511798939771</t>
  </si>
  <si>
    <t>THT09041MZD8Q3Z</t>
  </si>
  <si>
    <t>THT49031N01PM4Z</t>
  </si>
  <si>
    <t>TH3708716U3G2B</t>
  </si>
  <si>
    <t>TH250304675350K</t>
  </si>
  <si>
    <t>LEXPU0550169029</t>
  </si>
  <si>
    <t>THT36011N07W30Z</t>
  </si>
  <si>
    <t>THT25031MZ6SR5Z</t>
  </si>
  <si>
    <t>THT29011MZG8N7Z</t>
  </si>
  <si>
    <t>TH2551592719358</t>
  </si>
  <si>
    <t>THT16011N01JX2Z</t>
  </si>
  <si>
    <t>TH250820481967Q</t>
  </si>
  <si>
    <t>THT69011MZZRT8Z</t>
  </si>
  <si>
    <t>TH253878387299J</t>
  </si>
  <si>
    <t>LEXPU0472734714</t>
  </si>
  <si>
    <t>TH4408716THM2J</t>
  </si>
  <si>
    <t>TH258120474490V</t>
  </si>
  <si>
    <t>TH4408716K104J</t>
  </si>
  <si>
    <t>TH259101309133X</t>
  </si>
  <si>
    <t>LEXPU0472759727</t>
  </si>
  <si>
    <t>TH3110716KDC1U</t>
  </si>
  <si>
    <t>LEXPU0472735786</t>
  </si>
  <si>
    <t>LEXPU0472750235</t>
  </si>
  <si>
    <t>EWI66</t>
  </si>
  <si>
    <t>S** Z*** C*** M***g</t>
  </si>
  <si>
    <t>30/03/2025 23:43</t>
  </si>
  <si>
    <t>EWI65</t>
  </si>
  <si>
    <t>30/03/2025 22:59</t>
  </si>
  <si>
    <t>30/03/2025 22:29</t>
  </si>
  <si>
    <t>EWI64</t>
  </si>
  <si>
    <t>30/03/2025 22:56</t>
  </si>
  <si>
    <t>30/03/2025 22:26</t>
  </si>
  <si>
    <t>EWI63</t>
  </si>
  <si>
    <t>30/03/2025 22:48</t>
  </si>
  <si>
    <t>30/03/2025 22:18</t>
  </si>
  <si>
    <t>EWI62</t>
  </si>
  <si>
    <t>30/03/2025 22:47</t>
  </si>
  <si>
    <t>30/03/2025 22:17</t>
  </si>
  <si>
    <t>EWI60</t>
  </si>
  <si>
    <t>อาทิญา</t>
  </si>
  <si>
    <t>28/9 ม.5 ซ.ร่วมใจ2 ต.ศรีสุนทร อ.ถลาง จ.ภูเก็ต · ศรีสุนทร/ Si Sunthon
ถลาง/ Thalangภูเก็ต/ Phuket
83110</t>
  </si>
  <si>
    <t>660838031143</t>
  </si>
  <si>
    <t>30/03/2025 21:12</t>
  </si>
  <si>
    <t>EWI59</t>
  </si>
  <si>
    <t>30/03/2025 21:14</t>
  </si>
  <si>
    <t>30/03/2025 20:44</t>
  </si>
  <si>
    <t>EWI58</t>
  </si>
  <si>
    <t>สุชาดา พิณเขียว</t>
  </si>
  <si>
    <t>7หมู่10 ถ.สุรนารายณ์ ต.โคกสูง อ.เมือง จ.นครราชสีมา
เมืองนครราชสีมา/ Mueng Nakorn Ratchasimaนครราชสีมา/ Nakhon Ratchasima
30310</t>
  </si>
  <si>
    <t>660994262516</t>
  </si>
  <si>
    <t>30/03/2025 20:41</t>
  </si>
  <si>
    <t>30/03/2025 20:40</t>
  </si>
  <si>
    <t>EWI57</t>
  </si>
  <si>
    <t>อ***  แ***ำศรี</t>
  </si>
  <si>
    <t>30/03/2025 20:39</t>
  </si>
  <si>
    <t>30/03/2025 20:38</t>
  </si>
  <si>
    <t>EWI56</t>
  </si>
  <si>
    <t>ค***ัก บ***อด</t>
  </si>
  <si>
    <t>30/03/2025 20:36</t>
  </si>
  <si>
    <t>EWI55</t>
  </si>
  <si>
    <t>******จริญ, ตำบล วังตะเคียน, อำเภอกบินทร์บุรี ตำบลวังตะเคียน อำเภอกบินทร์บุรี จังหวัดปราจีนบุรี 25110</t>
  </si>
  <si>
    <t>30/03/2025 20:42</t>
  </si>
  <si>
    <t>30/03/2025 20:12</t>
  </si>
  <si>
    <t>EWI54</t>
  </si>
  <si>
    <t>******ทางหลวงชนบท ชบ.4082, ตำบล คลองพลู 405 หมู่ 1 ตำบลคลองพลู ตำบลคลองพลู อำเภอหนองใหญ่ จังหวัดชลบุรี 20190</t>
  </si>
  <si>
    <t>20190</t>
  </si>
  <si>
    <t>30/03/2025 20:11</t>
  </si>
  <si>
    <t>30/03/2025 20:10</t>
  </si>
  <si>
    <t>EWI53</t>
  </si>
  <si>
    <t>30/03/2025 20:09</t>
  </si>
  <si>
    <t>EWI52</t>
  </si>
  <si>
    <t>โ******ข</t>
  </si>
  <si>
    <t>****** 21, ถนน ประชาอุทิศ 58/1, ทุ่งครุ, เขตทุ่งครุ แขวงทุ่งครุ เขตทุ่งครุ จังหวัดกรุงเทพมหานคร 10140</t>
  </si>
  <si>
    <t>30/03/2025 20:29</t>
  </si>
  <si>
    <t>30/03/2025 19:59</t>
  </si>
  <si>
    <t>EWI51</t>
  </si>
  <si>
    <t>เ***ผกา เ***่ยนโพธิ์</t>
  </si>
  <si>
    <t>30/03/2025 19:52</t>
  </si>
  <si>
    <t>30/03/2025 19:51</t>
  </si>
  <si>
    <t>EWI50</t>
  </si>
  <si>
    <t>******าม่อง ตำบลนาม่อง อำเภอกุดบาก จังหวัดสกลนคร 47180</t>
  </si>
  <si>
    <t>47180</t>
  </si>
  <si>
    <t>30/03/2025 19:21</t>
  </si>
  <si>
    <t>30/03/2025 19:20</t>
  </si>
  <si>
    <t>EWI49</t>
  </si>
  <si>
    <t>30/03/2025 19:22</t>
  </si>
  <si>
    <t>30/03/2025 18:52</t>
  </si>
  <si>
    <t>EWI47</t>
  </si>
  <si>
    <t>30/03/2025 18:31</t>
  </si>
  <si>
    <t>30/03/2025 18:30</t>
  </si>
  <si>
    <t>EWI46</t>
  </si>
  <si>
    <t>30/03/2025 18:55</t>
  </si>
  <si>
    <t>30/03/2025 18:25</t>
  </si>
  <si>
    <t>EWI45</t>
  </si>
  <si>
    <t>เฉลิมชัย อภิศักดิ์ศิริกุล</t>
  </si>
  <si>
    <t>199/20 ม.5THE CITY ราชฤกษ์-ปิ่นเกล้า  บางกร่าง เมือง นนทบุรี
เมืองนนทบุรี/ Mueang Nonthaburiนนทบุรี/ Nonthaburi
11000</t>
  </si>
  <si>
    <t>660991916522</t>
  </si>
  <si>
    <t>30/03/2025 18:00</t>
  </si>
  <si>
    <t>EWI44</t>
  </si>
  <si>
    <t>ป***อนด์</t>
  </si>
  <si>
    <t>30/03/2025 17:17</t>
  </si>
  <si>
    <t>30/03/2025 17:16</t>
  </si>
  <si>
    <t>EWI43</t>
  </si>
  <si>
    <t>30/03/2025 17:14</t>
  </si>
  <si>
    <t>EWI42</t>
  </si>
  <si>
    <t>เ***  ส***รณชัย</t>
  </si>
  <si>
    <t>30/03/2025 16:41</t>
  </si>
  <si>
    <t>EWI40</t>
  </si>
  <si>
    <t>น.ส เนตรนรินทร์ ศรีอินทร์</t>
  </si>
  <si>
    <t>บ้านเลขที่ 194/3 หมู่ 6 บ้านตาล ต.โพทะเล อ.โพทะเล จ.พิจิตร · โพทะเล/ Pho Thale
โพทะเล/ Pho Thaleพิจิตร/ Phichit
66130</t>
  </si>
  <si>
    <t>66130</t>
  </si>
  <si>
    <t>660810364639</t>
  </si>
  <si>
    <t>30/03/2025 16:28</t>
  </si>
  <si>
    <t>EWI39</t>
  </si>
  <si>
    <t>จ***กาญจน์ เ***เงิน</t>
  </si>
  <si>
    <t>30/03/2025 16:27</t>
  </si>
  <si>
    <t>EWI38</t>
  </si>
  <si>
    <t>A** M*</t>
  </si>
  <si>
    <t>EWI37</t>
  </si>
  <si>
    <t>ห***งฤทัย แ***ุดสี</t>
  </si>
  <si>
    <t>30/03/2025 16:26</t>
  </si>
  <si>
    <t>EWI36</t>
  </si>
  <si>
    <t>ส***นดา</t>
  </si>
  <si>
    <t>30/03/2025 16:18</t>
  </si>
  <si>
    <t>EWI35</t>
  </si>
  <si>
    <t>ป***าสา</t>
  </si>
  <si>
    <t>30/03/2025 16:17</t>
  </si>
  <si>
    <t>EWI34</t>
  </si>
  <si>
    <t>ด***ี ใ***็นใหญ่</t>
  </si>
  <si>
    <t>30/03/2025 16:16</t>
  </si>
  <si>
    <t>30/03/2025 16:15</t>
  </si>
  <si>
    <t>EWI33</t>
  </si>
  <si>
    <t>ณ******่</t>
  </si>
  <si>
    <t>******บพลา เขตวังทองหลาง กรุงเทพมหานคร 10310 (แยก25) (แยก25) แขวงพลับพลา เขตวังทองหลาง จังหวัดกรุงเทพมหานคร 10310</t>
  </si>
  <si>
    <t>30/03/2025 16:13</t>
  </si>
  <si>
    <t>30/03/2025 16:12</t>
  </si>
  <si>
    <t>EWI32</t>
  </si>
  <si>
    <t>ช***าภัค แ***์รังษี</t>
  </si>
  <si>
    <t>EWI31</t>
  </si>
  <si>
    <t>พ***์วิภา ก***สงค์</t>
  </si>
  <si>
    <t>30/03/2025 16:11</t>
  </si>
  <si>
    <t>EWI30</t>
  </si>
  <si>
    <t>ช***ิพ ย***</t>
  </si>
  <si>
    <t>30/03/2025 16:09</t>
  </si>
  <si>
    <t>EWI29</t>
  </si>
  <si>
    <t>อ***งศ์ ป***่วย</t>
  </si>
  <si>
    <t>30/03/2025 16:04</t>
  </si>
  <si>
    <t>EWI28</t>
  </si>
  <si>
    <t>น***.มณีรัตน์  แ***เมืองกลาง</t>
  </si>
  <si>
    <t>30/03/2025 16:01</t>
  </si>
  <si>
    <t>EWI27</t>
  </si>
  <si>
    <t>อ***ญา แ***ศิริผล</t>
  </si>
  <si>
    <t>30/03/2025 16:00</t>
  </si>
  <si>
    <t>EWI26</t>
  </si>
  <si>
    <t>น***กษณ์ ม***ใจ</t>
  </si>
  <si>
    <t>30/03/2025 15:59</t>
  </si>
  <si>
    <t>30/03/2025 15:58</t>
  </si>
  <si>
    <t>EWI25</t>
  </si>
  <si>
    <t>น***ุพา  ท***รี</t>
  </si>
  <si>
    <t>30/03/2025 15:57</t>
  </si>
  <si>
    <t>EWI24</t>
  </si>
  <si>
    <t>ธ***วุฒิ บ***พรม</t>
  </si>
  <si>
    <t>30/03/2025 15:56</t>
  </si>
  <si>
    <t>EWI23</t>
  </si>
  <si>
    <t>ว***พ็ญ เ***ไทย</t>
  </si>
  <si>
    <t>EWI22</t>
  </si>
  <si>
    <t>ว***ียร</t>
  </si>
  <si>
    <t>30/03/2025 15:55</t>
  </si>
  <si>
    <t>EWI21</t>
  </si>
  <si>
    <t>EWI20</t>
  </si>
  <si>
    <t>อ***ตยา ข***</t>
  </si>
  <si>
    <t>30/03/2025 15:47</t>
  </si>
  <si>
    <t>EWI19</t>
  </si>
  <si>
    <t>30/03/2025 15:46</t>
  </si>
  <si>
    <t>EWI17</t>
  </si>
  <si>
    <t>พ***รรณ จ***ร์สุวรรณ์</t>
  </si>
  <si>
    <t>30/03/2025 15:45</t>
  </si>
  <si>
    <t>EWI16</t>
  </si>
  <si>
    <t>น***าวรัศมี ถ***รัก</t>
  </si>
  <si>
    <t>30/03/2025 15:43</t>
  </si>
  <si>
    <t>EWI15</t>
  </si>
  <si>
    <t>ห******ย</t>
  </si>
  <si>
    <t>******ม, ตำบลแพรกษา, อำเภอเมืองสมุทรปราการ ตำบลแพรกษา อำเภอเมืองสมุทรปราการ จังหวัดสมุทรปราการ 10280</t>
  </si>
  <si>
    <t>30/03/2025 15:42</t>
  </si>
  <si>
    <t>EWI13</t>
  </si>
  <si>
    <t>โ***กา แ***ิลา</t>
  </si>
  <si>
    <t>30/03/2025 15:40</t>
  </si>
  <si>
    <t>แพ้ฝอยทองนะคะ ขออนุญาตไม่รับนะคะ🥲</t>
  </si>
  <si>
    <t>EWI12</t>
  </si>
  <si>
    <t>เ******่</t>
  </si>
  <si>
    <t>******ในเมือง ตำบลในเมือง อำเภอเมืองนครราชสีมา จังหวัดนครราชสีมา 30000</t>
  </si>
  <si>
    <t>30/03/2025 15:41</t>
  </si>
  <si>
    <t>30/03/2025 15:39</t>
  </si>
  <si>
    <t>EWI11</t>
  </si>
  <si>
    <t>ก***ก จ***ิบาล</t>
  </si>
  <si>
    <t>EWI10</t>
  </si>
  <si>
    <t>เ***ตม</t>
  </si>
  <si>
    <t>EWI9</t>
  </si>
  <si>
    <t>ว***ี</t>
  </si>
  <si>
    <t>30/03/2025 15:38</t>
  </si>
  <si>
    <t>EWI8</t>
  </si>
  <si>
    <t>30/03/2025 15:37</t>
  </si>
  <si>
    <t>30/03/2025 15:36</t>
  </si>
  <si>
    <t>EWI7</t>
  </si>
  <si>
    <t>ว*** น***รี</t>
  </si>
  <si>
    <t>30/03/2025 15:35</t>
  </si>
  <si>
    <t>EWI6</t>
  </si>
  <si>
    <t>เ***ิรา  ส***า</t>
  </si>
  <si>
    <t>30/03/2025 15:34</t>
  </si>
  <si>
    <t>EWI5</t>
  </si>
  <si>
    <t>ส***รี ล***ีทัศน์</t>
  </si>
  <si>
    <t>30/03/2025 15:30</t>
  </si>
  <si>
    <t>EWI4</t>
  </si>
  <si>
    <t>อ***ิดา ด***วยชาติ</t>
  </si>
  <si>
    <t>30/03/2025 15:29</t>
  </si>
  <si>
    <t>EWI3</t>
  </si>
  <si>
    <t>ล* ล*</t>
  </si>
  <si>
    <t>EWI2</t>
  </si>
  <si>
    <t>ร***ดาว  เ***ง</t>
  </si>
  <si>
    <t>EWI1</t>
  </si>
  <si>
    <t>จ***กฤษณ์ ค***ียน</t>
  </si>
  <si>
    <t>30/03/2025 15:28</t>
  </si>
  <si>
    <t>EWI0</t>
  </si>
  <si>
    <t>30/03/2025 15:26</t>
  </si>
  <si>
    <t>EWH99</t>
  </si>
  <si>
    <t>ว***า ท***ิม</t>
  </si>
  <si>
    <t>30/03/2025 15:25</t>
  </si>
  <si>
    <t>EWH98</t>
  </si>
  <si>
    <t>ส***ียรติ์ ส***ด</t>
  </si>
  <si>
    <t>30/03/2025 15:24</t>
  </si>
  <si>
    <t>EWH96</t>
  </si>
  <si>
    <t>ร***นภา ภ***ย์</t>
  </si>
  <si>
    <t>EWH95</t>
  </si>
  <si>
    <t>EWH94</t>
  </si>
  <si>
    <t>ไ***ูน  ห***ลาะ</t>
  </si>
  <si>
    <t>30/03/2025 15:23</t>
  </si>
  <si>
    <t>EWH93</t>
  </si>
  <si>
    <t>ส***ันท์ แ***ั่ว</t>
  </si>
  <si>
    <t>EWH92</t>
  </si>
  <si>
    <t>******หนองหว้า, ตำบลทรายมูล, อำเภอน้ำพอง ตำบลทรายมูล อำเภอน้ำพอง จังหวัดขอนแก่น 40140</t>
  </si>
  <si>
    <t>40140</t>
  </si>
  <si>
    <t>30/03/2025 15:52</t>
  </si>
  <si>
    <t>30/03/2025 15:22</t>
  </si>
  <si>
    <t>EWH91</t>
  </si>
  <si>
    <t>ก***น์กมล ไ***ิพย์</t>
  </si>
  <si>
    <t>30/03/2025 15:19</t>
  </si>
  <si>
    <t>ไม่เอากาแฟ กับเผือกนะคะ</t>
  </si>
  <si>
    <t>EWH90</t>
  </si>
  <si>
    <t>ก***นา บ***ทย</t>
  </si>
  <si>
    <t>EWH89</t>
  </si>
  <si>
    <t>ก***ะ. ส***ป</t>
  </si>
  <si>
    <t>30/03/2025 15:18</t>
  </si>
  <si>
    <t>EWH88</t>
  </si>
  <si>
    <t>ว*** ก***จริญรัตน์</t>
  </si>
  <si>
    <t>EWH87</t>
  </si>
  <si>
    <t xml:space="preserve">จ***ณี </t>
  </si>
  <si>
    <t>EWH86</t>
  </si>
  <si>
    <t>ส***ลีพรมแดง</t>
  </si>
  <si>
    <t>EWH85</t>
  </si>
  <si>
    <t>EWH83</t>
  </si>
  <si>
    <t>อ***ณา ศ***่ำพันธ์</t>
  </si>
  <si>
    <t>EWH82</t>
  </si>
  <si>
    <t>ว***า.   ภ***ิจ</t>
  </si>
  <si>
    <t>30/03/2025 15:17</t>
  </si>
  <si>
    <t>EWH81</t>
  </si>
  <si>
    <t>ก***</t>
  </si>
  <si>
    <t>30/03/2025 15:15</t>
  </si>
  <si>
    <t>EWH79</t>
  </si>
  <si>
    <t>k***isavejchakul</t>
  </si>
  <si>
    <t>30/03/2025 15:12</t>
  </si>
  <si>
    <t>EWH78</t>
  </si>
  <si>
    <t>อ***​ภัทร​ ว***​ไชยา​</t>
  </si>
  <si>
    <t>30/03/2025 15:11</t>
  </si>
  <si>
    <t>EWH77</t>
  </si>
  <si>
    <t>EWH76</t>
  </si>
  <si>
    <t>อ***รณ ธ***ำ</t>
  </si>
  <si>
    <t>30/03/2025 15:09</t>
  </si>
  <si>
    <t>EWH74</t>
  </si>
  <si>
    <t>A***ariyaporn.P</t>
  </si>
  <si>
    <t>30/03/2025 15:08</t>
  </si>
  <si>
    <t>EWH72</t>
  </si>
  <si>
    <t>ก***ใจ ข***เรือน</t>
  </si>
  <si>
    <t>30/03/2025 15:07</t>
  </si>
  <si>
    <t>EWH71</t>
  </si>
  <si>
    <t>ณ***ดา น***เย็น</t>
  </si>
  <si>
    <t>30/03/2025 15:06</t>
  </si>
  <si>
    <t>EWH70</t>
  </si>
  <si>
    <t>ธ***ิป</t>
  </si>
  <si>
    <t>EWH69</t>
  </si>
  <si>
    <t>เ***พิชชา</t>
  </si>
  <si>
    <t>30/03/2025 15:05</t>
  </si>
  <si>
    <t>EWH68</t>
  </si>
  <si>
    <t>ป***ธิดา ร***บุตร</t>
  </si>
  <si>
    <t>30/03/2025 15:04</t>
  </si>
  <si>
    <t>EWH67</t>
  </si>
  <si>
    <t>อ***วรรณ  ว***นทอง</t>
  </si>
  <si>
    <t>EWH65</t>
  </si>
  <si>
    <t>เ***มาศ  ส***ดี</t>
  </si>
  <si>
    <t>30/03/2025 15:00</t>
  </si>
  <si>
    <t>30/03/2025 15:01</t>
  </si>
  <si>
    <t>EWH64</t>
  </si>
  <si>
    <t>ว*** ช***บรีด</t>
  </si>
  <si>
    <t>30/03/2025 14:59</t>
  </si>
  <si>
    <t>EWH63</t>
  </si>
  <si>
    <t>อ***ใจ เ***วเปี่ยม</t>
  </si>
  <si>
    <t>30/03/2025 14:54</t>
  </si>
  <si>
    <t>เค้กไม่เอารสกาแฟนะคะไม่กินกาแฟค่ะ</t>
  </si>
  <si>
    <t>30/03/2025 14:55</t>
  </si>
  <si>
    <t>EWH62</t>
  </si>
  <si>
    <t>ม***นพวรรณ ภ***าง</t>
  </si>
  <si>
    <t>EWH61</t>
  </si>
  <si>
    <t>ก***ลิกา อ***ยัง</t>
  </si>
  <si>
    <t>30/03/2025 14:53</t>
  </si>
  <si>
    <t>EWH60</t>
  </si>
  <si>
    <t>พ***นา</t>
  </si>
  <si>
    <t>30/03/2025 14:52</t>
  </si>
  <si>
    <t>EWH59</t>
  </si>
  <si>
    <t>EWH58</t>
  </si>
  <si>
    <t>******เขียว, อำเภอสว่างอารมณ์ ตำบลไผ่เขียว อำเภอสว่างอารมณ์ จังหวัดอุทัยธานี 61150</t>
  </si>
  <si>
    <t>30/03/2025 15:20</t>
  </si>
  <si>
    <t>30/03/2025 14:50</t>
  </si>
  <si>
    <t>EWH57</t>
  </si>
  <si>
    <t>ร***หญิง อ***ตยา  เ***ฉาย</t>
  </si>
  <si>
    <t>EWH56</t>
  </si>
  <si>
    <t>น***าวชวน เ***ยุหะ</t>
  </si>
  <si>
    <t>30/03/2025 14:49</t>
  </si>
  <si>
    <t>EWH55</t>
  </si>
  <si>
    <t>ท**ย</t>
  </si>
  <si>
    <t>******6 ตำบลแม่สา อำเภอแม่ริม จังหวัดเชียงใหม่ 50180</t>
  </si>
  <si>
    <t>50180</t>
  </si>
  <si>
    <t>EWH54</t>
  </si>
  <si>
    <t>เ***ท์</t>
  </si>
  <si>
    <t>ไม่ทานช็อคโกแลตค่ะ 🥺</t>
  </si>
  <si>
    <t>EWH53</t>
  </si>
  <si>
    <t>ณ***าสตร์ ร***แจ้ง</t>
  </si>
  <si>
    <t>30/03/2025 14:47</t>
  </si>
  <si>
    <t>EWH52</t>
  </si>
  <si>
    <t>ย***นยศพันธ์</t>
  </si>
  <si>
    <t>EWH51</t>
  </si>
  <si>
    <t>30/03/2025 14:46</t>
  </si>
  <si>
    <t>EWH50</t>
  </si>
  <si>
    <t>ณ***ิรา ร***สวัสดิ์</t>
  </si>
  <si>
    <t>ชิฟฟ่อนขอที่ไม่มีกาแฟนะคะ</t>
  </si>
  <si>
    <t>EWH49</t>
  </si>
  <si>
    <t>30/03/2025 14:44</t>
  </si>
  <si>
    <t>EWH47</t>
  </si>
  <si>
    <t>ธ***ย ส***ำเงิน</t>
  </si>
  <si>
    <t>30/03/2025 14:43</t>
  </si>
  <si>
    <t>EWH46</t>
  </si>
  <si>
    <t>D**</t>
  </si>
  <si>
    <t>30/03/2025 14:42</t>
  </si>
  <si>
    <t>EWH45</t>
  </si>
  <si>
    <t>EWH43</t>
  </si>
  <si>
    <t>ศ***ภักด์ ค***ภา</t>
  </si>
  <si>
    <t>30/03/2025 14:41</t>
  </si>
  <si>
    <t>EWH42</t>
  </si>
  <si>
    <t>เ***าภา พ***กดิ์</t>
  </si>
  <si>
    <t>EWH41</t>
  </si>
  <si>
    <t>ช***ร โ***อม</t>
  </si>
  <si>
    <t>30/03/2025 14:40</t>
  </si>
  <si>
    <t>EWH40</t>
  </si>
  <si>
    <t>C***ing</t>
  </si>
  <si>
    <t>30/03/2025 14:39</t>
  </si>
  <si>
    <t>EWH39</t>
  </si>
  <si>
    <t>EWH38</t>
  </si>
  <si>
    <t>ค** ณ***ิดา ก***้ว</t>
  </si>
  <si>
    <t>30/03/2025 14:38</t>
  </si>
  <si>
    <t>EWH36</t>
  </si>
  <si>
    <t>น***พรีม</t>
  </si>
  <si>
    <t>30/03/2025 14:37</t>
  </si>
  <si>
    <t>EWH35</t>
  </si>
  <si>
    <t>ป***ิตา ย***แย้ม</t>
  </si>
  <si>
    <t>30/03/2025 14:36</t>
  </si>
  <si>
    <t>EWH34</t>
  </si>
  <si>
    <t>เ***ศรี ท***น</t>
  </si>
  <si>
    <t>EWH33</t>
  </si>
  <si>
    <t>จ***ดช  ช***บ็ญจา</t>
  </si>
  <si>
    <t>30/03/2025 14:35</t>
  </si>
  <si>
    <t>EWH32</t>
  </si>
  <si>
    <t>พ***พย์ แ***มือง</t>
  </si>
  <si>
    <t>EWH30</t>
  </si>
  <si>
    <t>น***ชล</t>
  </si>
  <si>
    <t>EWH29</t>
  </si>
  <si>
    <t>ศ***ร บ***มั่น</t>
  </si>
  <si>
    <t>30/03/2025 14:34</t>
  </si>
  <si>
    <t>EWH27</t>
  </si>
  <si>
    <t>ก***ิพย์  ส***้ว</t>
  </si>
  <si>
    <t>30/03/2025 14:33</t>
  </si>
  <si>
    <t>EWH26</t>
  </si>
  <si>
    <t>ป***ุมวรรณ์ ข***ี</t>
  </si>
  <si>
    <t>EWH25</t>
  </si>
  <si>
    <t>ม***ี น***รรม</t>
  </si>
  <si>
    <t>EWH23</t>
  </si>
  <si>
    <t>เ***ิรา เ***าวิกรณ์</t>
  </si>
  <si>
    <t>30/03/2025 14:31</t>
  </si>
  <si>
    <t>EWH22</t>
  </si>
  <si>
    <t>30/03/2025 14:29</t>
  </si>
  <si>
    <t>EWH21</t>
  </si>
  <si>
    <t>จ***พร ช***ทอง</t>
  </si>
  <si>
    <t>EWH20</t>
  </si>
  <si>
    <t>จ***วรรณ ส***รโณ</t>
  </si>
  <si>
    <t>30/03/2025 14:28</t>
  </si>
  <si>
    <t>EWH19</t>
  </si>
  <si>
    <t>สุภาพร.   สุริยภักดี</t>
  </si>
  <si>
    <t>โรงพยาบาลส่งเสริมสุขภาพตำบลพันดอน
กุมภวาปี/ Kumphawapiอุดรธานี/ Udon Thani
41370</t>
  </si>
  <si>
    <t>660876443004</t>
  </si>
  <si>
    <t>30/03/2025 14:27</t>
  </si>
  <si>
    <t>EWH18</t>
  </si>
  <si>
    <t>ส***ี ศ***ิเศษ</t>
  </si>
  <si>
    <t>EWH17</t>
  </si>
  <si>
    <t>น***พรรณวดี  จ***ชติ</t>
  </si>
  <si>
    <t>30/03/2025 14:26</t>
  </si>
  <si>
    <t>EWH15</t>
  </si>
  <si>
    <t>น***พ็ญศรี อ***า</t>
  </si>
  <si>
    <t>EWH14</t>
  </si>
  <si>
    <t>30/03/2025 14:24</t>
  </si>
  <si>
    <t>EWH13</t>
  </si>
  <si>
    <t>อ***นท์  ศ***รืองโห้</t>
  </si>
  <si>
    <t>30/03/2025 14:22</t>
  </si>
  <si>
    <t>30/03/2025 14:23</t>
  </si>
  <si>
    <t>EWH12</t>
  </si>
  <si>
    <t>น***ิ  ส***ว้าง</t>
  </si>
  <si>
    <t>EWH11</t>
  </si>
  <si>
    <t>พ***ล ท***กิด</t>
  </si>
  <si>
    <t>EWH10</t>
  </si>
  <si>
    <t>น***ิลาวัล บ***้อย   ต***มย์</t>
  </si>
  <si>
    <t>30/03/2025 14:20</t>
  </si>
  <si>
    <t>มะพร้าว กล้วย เนยนม</t>
  </si>
  <si>
    <t>EWH8</t>
  </si>
  <si>
    <t>ค****ท</t>
  </si>
  <si>
    <t>******่ 7, ตำบล คูเมือง, อำเภอคูเมือง ตำบลหนองขมาร อำเภอคูเมือง จังหวัดบุรีรัมย์ 31190</t>
  </si>
  <si>
    <t>31190</t>
  </si>
  <si>
    <t>30/03/2025 14:16</t>
  </si>
  <si>
    <t>EWH7</t>
  </si>
  <si>
    <t>ณ***ช  อ***ุนัย</t>
  </si>
  <si>
    <t>30/03/2025 14:15</t>
  </si>
  <si>
    <t>EWH4</t>
  </si>
  <si>
    <t>30/03/2025 14:09</t>
  </si>
  <si>
    <t>30/03/2025 14:12</t>
  </si>
  <si>
    <t>EWH3</t>
  </si>
  <si>
    <t>ต***ลมน</t>
  </si>
  <si>
    <t>30/03/2025 14:08</t>
  </si>
  <si>
    <t>EWH2</t>
  </si>
  <si>
    <t>******ำเภอศรีประจันต์ จ.สุพรรณบุรี 72140 ตำบลศรีประจันต์ อำเภอศรีประจันต์ จังหวัดสุพรรณบุรี 72140</t>
  </si>
  <si>
    <t>EWH1</t>
  </si>
  <si>
    <t>30/03/2025 14:06</t>
  </si>
  <si>
    <t>EWH0</t>
  </si>
  <si>
    <t>สุรีย์รัตน์  มีเปี่ยม</t>
  </si>
  <si>
    <t>163 หมู่ 2 ต.หนองเต่า อ.บ้านหมี่ จ.ลพบุรี 15110 ุ
บ้านหมี่/ Ban Miลพบุรี/ Lopburi
15110</t>
  </si>
  <si>
    <t>660868947017</t>
  </si>
  <si>
    <t>30/03/2025 13:47</t>
  </si>
  <si>
    <t>EWG99</t>
  </si>
  <si>
    <t>แจ๋ว...พงษ์ธะนะ</t>
  </si>
  <si>
    <t>25ม.3
ต.คุ้งลาน
อ.บางปะอิน
จ.อยุธยา 13160</t>
  </si>
  <si>
    <t>0632674279</t>
  </si>
  <si>
    <t>30/03/2025 13:34</t>
  </si>
  <si>
    <t>30/03/2025 13:37</t>
  </si>
  <si>
    <t>EWG98</t>
  </si>
  <si>
    <t>****** ตำบลหนองไผ่ อำเภอเมืองศรีสะเกษ จังหวัดศรีสะเกษ 33000</t>
  </si>
  <si>
    <t>30/03/2025 13:43</t>
  </si>
  <si>
    <t>EWG97</t>
  </si>
  <si>
    <t>******หญ่, อำเภอหันคา  จ.ชัยนาท  17130 ตำบลเด่นใหญ่ อำเภอหันคา จังหวัดชัยนาท 17130</t>
  </si>
  <si>
    <t>30/03/2025 13:32</t>
  </si>
  <si>
    <t>EWG95</t>
  </si>
  <si>
    <t>30/03/2025 13:53</t>
  </si>
  <si>
    <t>30/03/2025 13:23</t>
  </si>
  <si>
    <t>EWG94</t>
  </si>
  <si>
    <t>M*</t>
  </si>
  <si>
    <t>******ล 5, แขวงออเงิน, เขตสายไหม แขวงออเงิน เขตสายไหม จังหวัดกรุงเทพมหานคร 10220</t>
  </si>
  <si>
    <t>30/03/2025 13:29</t>
  </si>
  <si>
    <t>30/03/2025 12:59</t>
  </si>
  <si>
    <t>EWG93</t>
  </si>
  <si>
    <t>เ******ี</t>
  </si>
  <si>
    <t>******สิทธิ์ อำเภอปลวกแดง จังหวัดระยอง 21140</t>
  </si>
  <si>
    <t>30/03/2025 13:01</t>
  </si>
  <si>
    <t>30/03/2025 12:31</t>
  </si>
  <si>
    <t>EWG92</t>
  </si>
  <si>
    <t>u***5125276007381</t>
  </si>
  <si>
    <t>30/03/2025 12:28</t>
  </si>
  <si>
    <t>THT45031N52FA2Z</t>
  </si>
  <si>
    <t>EWG91</t>
  </si>
  <si>
    <t>อ***ญา น***อม</t>
  </si>
  <si>
    <t>30/03/2025 11:49</t>
  </si>
  <si>
    <t>THT29011N55F72Z</t>
  </si>
  <si>
    <t>EWG90</t>
  </si>
  <si>
    <t>ม***  ย**</t>
  </si>
  <si>
    <t>30/03/2025 11:48</t>
  </si>
  <si>
    <t>THT63031N4ERQ1Z</t>
  </si>
  <si>
    <t>EWG89</t>
  </si>
  <si>
    <t>30/03/2025 11:47</t>
  </si>
  <si>
    <t>THT27071N53NC0Z</t>
  </si>
  <si>
    <t>EWG88</t>
  </si>
  <si>
    <t>******คลองขวาง เขตภาษีเจริญ จังหวัดกรุงเทพมหานคร 10160</t>
  </si>
  <si>
    <t>30/03/2025 11:46</t>
  </si>
  <si>
    <t>TH259475293424R</t>
  </si>
  <si>
    <t>EWG87</t>
  </si>
  <si>
    <t>******หนองปากโลง อำเภอเมืองนครปฐม นครปฐม 73000 ประเทศไทย ตำบลหนองปากโลง อำเภอเมืองนครปฐม จังหวัดนครปฐม 73000</t>
  </si>
  <si>
    <t>30/03/2025 11:43</t>
  </si>
  <si>
    <t>TH254981883457D</t>
  </si>
  <si>
    <t>EWG86</t>
  </si>
  <si>
    <t>******ูกกา ต.บึงคำพร้อย ตำบลบึงคำพร้อย อำเภอลำลูกกา จังหวัดปทุมธานี 12150</t>
  </si>
  <si>
    <t>30/03/2025 11:41</t>
  </si>
  <si>
    <t>TH259864192398K</t>
  </si>
  <si>
    <t>30/03/2025 11:40</t>
  </si>
  <si>
    <t>EWG85</t>
  </si>
  <si>
    <t>ช***มา  ง***สงี่ยม</t>
  </si>
  <si>
    <t>30/03/2025 11:38</t>
  </si>
  <si>
    <t>THT03031N55DX2Z</t>
  </si>
  <si>
    <t>EWG84</t>
  </si>
  <si>
    <t>อ***ดี  ค***</t>
  </si>
  <si>
    <t>THT60011N55D72Z</t>
  </si>
  <si>
    <t>EWG83</t>
  </si>
  <si>
    <t>30/03/2025 11:37</t>
  </si>
  <si>
    <t>TH2565949554216</t>
  </si>
  <si>
    <t>30/03/2025 11:36</t>
  </si>
  <si>
    <t>EWG82</t>
  </si>
  <si>
    <t>TH2504505284423</t>
  </si>
  <si>
    <t>EWG81</t>
  </si>
  <si>
    <t>ภ***ร เ***งภู</t>
  </si>
  <si>
    <t>THT04011N4EQQ3Z</t>
  </si>
  <si>
    <t>EWG79</t>
  </si>
  <si>
    <t>ท***กียรติ ธ***นันตชัย</t>
  </si>
  <si>
    <t>30/03/2025 11:33</t>
  </si>
  <si>
    <t>THT15011N4E1H5Z</t>
  </si>
  <si>
    <t>EWG78</t>
  </si>
  <si>
    <t>ปาลิณ ศรีสวัสดิ์</t>
  </si>
  <si>
    <t>479/58 ม.ทรัพย์สมบูรณ๋เจริญสุข2 479/58 หมู่บ้านทรัพย์สมบูรณ์เจริญสุข2 บางปลากด · ในคลองบางปลากด/ Nai Khlong Bang Pla Kot
พระสมุทรเจดีย์/ Phra Samut Chediสมุทรปราการ/ Samut Prakan
10290</t>
  </si>
  <si>
    <t>660925997947</t>
  </si>
  <si>
    <t>30/03/2025 11:32</t>
  </si>
  <si>
    <t>LEXPU0550669503</t>
  </si>
  <si>
    <t>EWG77</t>
  </si>
  <si>
    <t>ว***</t>
  </si>
  <si>
    <t>30/03/2025 11:30</t>
  </si>
  <si>
    <t>THT01481N4DQ55Z</t>
  </si>
  <si>
    <t>EWG76</t>
  </si>
  <si>
    <t>บ***ิสา   อ***อินต๊ะ</t>
  </si>
  <si>
    <t>THT47091N54QP2Z</t>
  </si>
  <si>
    <t>EWG74</t>
  </si>
  <si>
    <t>30/03/2025 11:24</t>
  </si>
  <si>
    <t>THT19051N4G1C1Z</t>
  </si>
  <si>
    <t>30/03/2025 11:25</t>
  </si>
  <si>
    <t>EWG72</t>
  </si>
  <si>
    <t>30/03/2025 11:22</t>
  </si>
  <si>
    <t>TH256525511388E</t>
  </si>
  <si>
    <t>EWG71</t>
  </si>
  <si>
    <t>30/03/2025 11:21</t>
  </si>
  <si>
    <t>THT18071N4CD53Z</t>
  </si>
  <si>
    <t>EWG70</t>
  </si>
  <si>
    <t>เ***วัต ย***ัมย์</t>
  </si>
  <si>
    <t>30/03/2025 11:19</t>
  </si>
  <si>
    <t>THT28111N4CFZ1Z</t>
  </si>
  <si>
    <t>EWG69</t>
  </si>
  <si>
    <t>M* M**</t>
  </si>
  <si>
    <t>THT22071N543U6Z</t>
  </si>
  <si>
    <t>EWG68</t>
  </si>
  <si>
    <t>ส***นท์ ส***ุ่ม</t>
  </si>
  <si>
    <t>30/03/2025 11:18</t>
  </si>
  <si>
    <t>THT01231N4DAP7Z</t>
  </si>
  <si>
    <t>EWG67</t>
  </si>
  <si>
    <t>ร***ทเวนตี้ พ*** ช***นตลาดเขียว</t>
  </si>
  <si>
    <t>30/03/2025 11:17</t>
  </si>
  <si>
    <t>THT29051N4E9H1Z</t>
  </si>
  <si>
    <t>EWG66</t>
  </si>
  <si>
    <t>ป***ุช ฉ***ิมาย</t>
  </si>
  <si>
    <t>30/03/2025 11:15</t>
  </si>
  <si>
    <t>THT27201N55J92Z</t>
  </si>
  <si>
    <t>EWG65</t>
  </si>
  <si>
    <t>30/03/2025 11:14</t>
  </si>
  <si>
    <t>TH256882546097L</t>
  </si>
  <si>
    <t>EWG64</t>
  </si>
  <si>
    <t>ส***วดี</t>
  </si>
  <si>
    <t>30/03/2025 11:13</t>
  </si>
  <si>
    <t>THT07021N55JX4Z</t>
  </si>
  <si>
    <t>EWG63</t>
  </si>
  <si>
    <t>พ***ิดา ย***กล้า</t>
  </si>
  <si>
    <t>30/03/2025 11:11</t>
  </si>
  <si>
    <t>THT33061N53TP4Z</t>
  </si>
  <si>
    <t>EWG62</t>
  </si>
  <si>
    <t>******ำบลคุ้งลาน อำเภอบางปะอิน จังหวัดพระนครศรีอยุธยา 13160</t>
  </si>
  <si>
    <t>30/03/2025 11:05</t>
  </si>
  <si>
    <t>EWG61</t>
  </si>
  <si>
    <t>ว***ภรณ์ ด***งษ์ไผ่</t>
  </si>
  <si>
    <t>30/03/2025 11:04</t>
  </si>
  <si>
    <t>THT14091N4EMP5Z</t>
  </si>
  <si>
    <t>EWG60</t>
  </si>
  <si>
    <t>31 หมู่ 7 ต.นาเหรง ปากทางเข้าซอยมีศูนย์ตรอ.สีชมพู · นาเหรง/ Na Reng
นบพิตำ/ Nopphitamนครศรีธรรมราช/ Nakhon Si Thammarat
80160</t>
  </si>
  <si>
    <t>30/03/2025 11:03</t>
  </si>
  <si>
    <t>TH642171FPCN8D</t>
  </si>
  <si>
    <t>EWG59</t>
  </si>
  <si>
    <t>แ***สงจันทร์</t>
  </si>
  <si>
    <t>30/03/2025 11:00</t>
  </si>
  <si>
    <t>THT20021N54H38Z</t>
  </si>
  <si>
    <t>EWG58</t>
  </si>
  <si>
    <t>เ***​ พ***ินทร์</t>
  </si>
  <si>
    <t>30/03/2025 10:57</t>
  </si>
  <si>
    <t>THT62061N4CM03Z</t>
  </si>
  <si>
    <t>EWG57</t>
  </si>
  <si>
    <t>ส***ตร  ส***ะเสริฐ</t>
  </si>
  <si>
    <t>THT56071N533Y0Z</t>
  </si>
  <si>
    <t>EWG56</t>
  </si>
  <si>
    <t>ก***ทอง  บ***มัน</t>
  </si>
  <si>
    <t>30/03/2025 10:56</t>
  </si>
  <si>
    <t>THT02011N54UE8Z</t>
  </si>
  <si>
    <t>EWG55</t>
  </si>
  <si>
    <t>ส***วรรค์</t>
  </si>
  <si>
    <t>THT59061N4CBS7Z</t>
  </si>
  <si>
    <t>EWG54</t>
  </si>
  <si>
    <t>ม***สา จ***ะคุณ</t>
  </si>
  <si>
    <t>THT61031N4CJT7Z</t>
  </si>
  <si>
    <t>EWG53</t>
  </si>
  <si>
    <t>THT62061N4CHR5Z</t>
  </si>
  <si>
    <t>EWG52</t>
  </si>
  <si>
    <t>******ลโยธะกา อำเภอบางน้ำเปรี้ยว จังหวัดฉะเชิงเทรา 24150</t>
  </si>
  <si>
    <t>30/03/2025 10:53</t>
  </si>
  <si>
    <t>TH257397810363G</t>
  </si>
  <si>
    <t>EWG51</t>
  </si>
  <si>
    <t>ก***รรณ เ***บุญ</t>
  </si>
  <si>
    <t>30/03/2025 10:50</t>
  </si>
  <si>
    <t>THT32081N4EX11Z</t>
  </si>
  <si>
    <t>EWG50</t>
  </si>
  <si>
    <t>ส***นี น***ำลอง</t>
  </si>
  <si>
    <t>30/03/2025 10:49</t>
  </si>
  <si>
    <t>THT01281N4EYV9Z</t>
  </si>
  <si>
    <t>EWG49</t>
  </si>
  <si>
    <t>30/03/2025 10:43</t>
  </si>
  <si>
    <t>LEXPU0550669086</t>
  </si>
  <si>
    <t>EWG48</t>
  </si>
  <si>
    <t>อ***รี ค***ภา</t>
  </si>
  <si>
    <t>30/03/2025 10:41</t>
  </si>
  <si>
    <t>THT56071N52ZZ0Z</t>
  </si>
  <si>
    <t>30/03/2025 10:42</t>
  </si>
  <si>
    <t>EWG47</t>
  </si>
  <si>
    <t>******อิมพีเรียลปาร์ค(ซอย6) ถ.เฉลิมพระเกียรติ ร.9 ซอย 67 แขวงประเวศ เขตประเวศ จังหวัดกรุงเทพมหานคร 10250</t>
  </si>
  <si>
    <t>30/03/2025 10:38</t>
  </si>
  <si>
    <t>EWG46</t>
  </si>
  <si>
    <t>ป***ุมวดี  เ***าสุวรรณ</t>
  </si>
  <si>
    <t>30/03/2025 10:37</t>
  </si>
  <si>
    <t>ไม่เอารสกาแฟค่ะ</t>
  </si>
  <si>
    <t>THT38061N4D6W5Z</t>
  </si>
  <si>
    <t>EWG45</t>
  </si>
  <si>
    <t>เ***นภา ร***ุญ</t>
  </si>
  <si>
    <t>EWG44</t>
  </si>
  <si>
    <t>ว***า. ต***สันเทียะ</t>
  </si>
  <si>
    <t>30/03/2025 10:34</t>
  </si>
  <si>
    <t>THT27081N4DB27Z</t>
  </si>
  <si>
    <t>EWG43</t>
  </si>
  <si>
    <t>ล******์</t>
  </si>
  <si>
    <t>******กหม้อเจ๊เติม) ตำบลในเมือง อำเภอเมืองนครพนม จังหวัดนครพนม 48000</t>
  </si>
  <si>
    <t>30/03/2025 10:31</t>
  </si>
  <si>
    <t>30/03/2025 10:30</t>
  </si>
  <si>
    <t>EWG42</t>
  </si>
  <si>
    <t>พ***ท.จีรวุฒิ ส***มพืช</t>
  </si>
  <si>
    <t>ไม่รับกาแฟนะคะ</t>
  </si>
  <si>
    <t>THT04061N56Y22Z</t>
  </si>
  <si>
    <t>EWG41</t>
  </si>
  <si>
    <t>น***์ลินี</t>
  </si>
  <si>
    <t>30/03/2025 10:23</t>
  </si>
  <si>
    <t>THT27221N4F0B5Z</t>
  </si>
  <si>
    <t>EWG40</t>
  </si>
  <si>
    <t>น***ัส แ***อี้ยว</t>
  </si>
  <si>
    <t>THT01201N56QV4Z</t>
  </si>
  <si>
    <t>EWG39</t>
  </si>
  <si>
    <t>เทศบาลเมืองยโสธร</t>
  </si>
  <si>
    <t>30/03/2025 10:25</t>
  </si>
  <si>
    <t>THT32021N55A06Z</t>
  </si>
  <si>
    <t>EWG38</t>
  </si>
  <si>
    <t>ก***ิรา ส***รณกรณ์</t>
  </si>
  <si>
    <t>30/03/2025 10:22</t>
  </si>
  <si>
    <t>THT62081N53VA8Z</t>
  </si>
  <si>
    <t>EWG37</t>
  </si>
  <si>
    <t>30/03/2025 10:51</t>
  </si>
  <si>
    <t>TH253984236202N</t>
  </si>
  <si>
    <t>30/03/2025 10:21</t>
  </si>
  <si>
    <t>EWG36</t>
  </si>
  <si>
    <t>เ*** เ***พร</t>
  </si>
  <si>
    <t>30/03/2025 10:19</t>
  </si>
  <si>
    <t>THT54011N4CU71Z</t>
  </si>
  <si>
    <t>EWG35</t>
  </si>
  <si>
    <t>ช***ร ก***นสีทอง</t>
  </si>
  <si>
    <t>30/03/2025 10:18</t>
  </si>
  <si>
    <t>THT58101N54YD6Z</t>
  </si>
  <si>
    <t>EWG34</t>
  </si>
  <si>
    <t>30/03/2025 10:16</t>
  </si>
  <si>
    <t>TH090671FERF0A</t>
  </si>
  <si>
    <t>EWG32</t>
  </si>
  <si>
    <t>30/03/2025 10:15</t>
  </si>
  <si>
    <t>THT01331N53FP2Z</t>
  </si>
  <si>
    <t>EWG31</t>
  </si>
  <si>
    <t>อ***ยา เ***อินจันทร์</t>
  </si>
  <si>
    <t>THT58051N4D5K1Z</t>
  </si>
  <si>
    <t>EWG30</t>
  </si>
  <si>
    <t>บ***อิมพิเรียลแกรนด์อินดัสตรี</t>
  </si>
  <si>
    <t>THT16011N4EZG5Z</t>
  </si>
  <si>
    <t>EWG29</t>
  </si>
  <si>
    <t>ก***ดี. ท***ำ</t>
  </si>
  <si>
    <t>THT03041N4C9F1Z</t>
  </si>
  <si>
    <t>EWG28</t>
  </si>
  <si>
    <t>น***า ก***กลียว</t>
  </si>
  <si>
    <t>30/03/2025 10:14</t>
  </si>
  <si>
    <t>EWG27</t>
  </si>
  <si>
    <t>ก***มา ส***ราช เ***</t>
  </si>
  <si>
    <t>THT41011N54DD2Z</t>
  </si>
  <si>
    <t>EWG26</t>
  </si>
  <si>
    <t>LEXPU0550666910</t>
  </si>
  <si>
    <t>EWG24</t>
  </si>
  <si>
    <t>ก***ารัตน์</t>
  </si>
  <si>
    <t>THT02031N55CM0Z</t>
  </si>
  <si>
    <t>EWG23</t>
  </si>
  <si>
    <t>เ***มาศ ศ***สาร</t>
  </si>
  <si>
    <t>THT05111N55H00Z</t>
  </si>
  <si>
    <t>EWG22</t>
  </si>
  <si>
    <t>30/03/2025 10:13</t>
  </si>
  <si>
    <t>เค้กขอเป็นหน้าเนยสดทั้งหมดนะคะ ***</t>
  </si>
  <si>
    <t>THT04021N554A4Z</t>
  </si>
  <si>
    <t>EWG21</t>
  </si>
  <si>
    <t>น***าวศศิพร โ***วนา</t>
  </si>
  <si>
    <t>30/03/2025 10:12</t>
  </si>
  <si>
    <t>THT16011N4CER1Z</t>
  </si>
  <si>
    <t>EWG20</t>
  </si>
  <si>
    <t>อ***รณ  ก***นอก</t>
  </si>
  <si>
    <t>THT01341N53HT4Z</t>
  </si>
  <si>
    <t>EWG19</t>
  </si>
  <si>
    <t>ส***รณี จ***ินมาธร</t>
  </si>
  <si>
    <t>30/03/2025 10:10</t>
  </si>
  <si>
    <t>THT01191N55AW4Z</t>
  </si>
  <si>
    <t>EWG18</t>
  </si>
  <si>
    <t>แ***ัย เ***ำ</t>
  </si>
  <si>
    <t>30/03/2025 10:09</t>
  </si>
  <si>
    <t>THT16011N55BH8Z</t>
  </si>
  <si>
    <t>EWG17</t>
  </si>
  <si>
    <t>น*** น***บ</t>
  </si>
  <si>
    <t>THT64111N4EM31Z</t>
  </si>
  <si>
    <t>EWG15</t>
  </si>
  <si>
    <t>ว***จน์ ต***ยางกูร</t>
  </si>
  <si>
    <t>THT48011N4CDZ9Z</t>
  </si>
  <si>
    <t>EWG14</t>
  </si>
  <si>
    <t>พ***พย์ น***วิเชียรฤทธิ์</t>
  </si>
  <si>
    <t>THT47031N540G4Z</t>
  </si>
  <si>
    <t>EWG12</t>
  </si>
  <si>
    <t>เ***ี บ***าร</t>
  </si>
  <si>
    <t>30/03/2025 10:05</t>
  </si>
  <si>
    <t>THT45011N53462Z</t>
  </si>
  <si>
    <t>30/03/2025 10:04</t>
  </si>
  <si>
    <t>EWG11</t>
  </si>
  <si>
    <t>756348973236</t>
  </si>
  <si>
    <t>EWG10</t>
  </si>
  <si>
    <t>p***4955</t>
  </si>
  <si>
    <t>THT04051N54DV0Z</t>
  </si>
  <si>
    <t>EWG9</t>
  </si>
  <si>
    <t>ว***ต์ ส***สิทธิวัฒน์</t>
  </si>
  <si>
    <t>Khon Kaen</t>
  </si>
  <si>
    <t>THT37011N54FF4Z</t>
  </si>
  <si>
    <t>EWG7</t>
  </si>
  <si>
    <t>ส***รณา เ***ญเปลี่ยน บ***บุญสมการบัญชี</t>
  </si>
  <si>
    <t>30/03/2025 10:02</t>
  </si>
  <si>
    <t>THT03041N55124Z</t>
  </si>
  <si>
    <t>EWG6</t>
  </si>
  <si>
    <t>ว***วี​ ก***จ้อง</t>
  </si>
  <si>
    <t>THT73071N4DRP9Z</t>
  </si>
  <si>
    <t>EWG5</t>
  </si>
  <si>
    <t>30/03/2025 10:03</t>
  </si>
  <si>
    <t>THT36061N548T2Z</t>
  </si>
  <si>
    <t>30/03/2025 10:01</t>
  </si>
  <si>
    <t>EWG4</t>
  </si>
  <si>
    <t>ส***ย ว***นรัตน์</t>
  </si>
  <si>
    <t>30/03/2025 09:58</t>
  </si>
  <si>
    <t>THT01511N4DW83Z</t>
  </si>
  <si>
    <t>30/03/2025 09:59</t>
  </si>
  <si>
    <t>EWG3</t>
  </si>
  <si>
    <t>ร*** ส***ก</t>
  </si>
  <si>
    <t>30/03/2025 09:57</t>
  </si>
  <si>
    <t>THT28111N4DVU9Z</t>
  </si>
  <si>
    <t>EWG2</t>
  </si>
  <si>
    <t>พรทิพา สัตบุษย์บำ</t>
  </si>
  <si>
    <t>15/1 หมู่ 12 บ้านนากระชาย ทรายขาว
สอยดาว/ Soi Daoจันทบุรี/ Chanthaburi
22180</t>
  </si>
  <si>
    <t>660814261630</t>
  </si>
  <si>
    <t>TH220771FDMW0D</t>
  </si>
  <si>
    <t>EWF99</t>
  </si>
  <si>
    <t>พ***ุภา ม***ร</t>
  </si>
  <si>
    <t>30/03/2025 09:52</t>
  </si>
  <si>
    <t>THT02041N4DFG7Z</t>
  </si>
  <si>
    <t>EWF98</t>
  </si>
  <si>
    <t>น** ย***น ภ***พัฒน์</t>
  </si>
  <si>
    <t>30/03/2025 09:54</t>
  </si>
  <si>
    <t>THT28051N537G2Z</t>
  </si>
  <si>
    <t>EWF97</t>
  </si>
  <si>
    <t>30/03/2025 09:51</t>
  </si>
  <si>
    <t>THT27311N54J82Z</t>
  </si>
  <si>
    <t>EWF96</t>
  </si>
  <si>
    <t>พ***รัพย์ ไ***มบัติ</t>
  </si>
  <si>
    <t>30/03/2025 09:49</t>
  </si>
  <si>
    <t>THT30051N53XW4Z</t>
  </si>
  <si>
    <t>EWF95</t>
  </si>
  <si>
    <t>น***าวหวานตา อ***ะ</t>
  </si>
  <si>
    <t>30/03/2025 09:48</t>
  </si>
  <si>
    <t>THT45011N4CEY7Z</t>
  </si>
  <si>
    <t>30/03/2025 09:47</t>
  </si>
  <si>
    <t>EWF94</t>
  </si>
  <si>
    <t>ส***ุนีย์</t>
  </si>
  <si>
    <t>30/03/2025 09:46</t>
  </si>
  <si>
    <t>THT10061N4CGZ3Z</t>
  </si>
  <si>
    <t>EWF93</t>
  </si>
  <si>
    <t>THT01371N53GK6Z</t>
  </si>
  <si>
    <t>EWF92</t>
  </si>
  <si>
    <t>30/03/2025 09:45</t>
  </si>
  <si>
    <t>THT32071N56BS2Z</t>
  </si>
  <si>
    <t>EWF91</t>
  </si>
  <si>
    <t>น***นัท</t>
  </si>
  <si>
    <t>30/03/2025 09:42</t>
  </si>
  <si>
    <t>THT64091N4EJC5Z</t>
  </si>
  <si>
    <t>EWF89</t>
  </si>
  <si>
    <t>j** j** s***pat</t>
  </si>
  <si>
    <t>30/03/2025 09:39</t>
  </si>
  <si>
    <t>THT01261N552K4Z</t>
  </si>
  <si>
    <t>EWF88</t>
  </si>
  <si>
    <t>THT31171N4CAH5Z</t>
  </si>
  <si>
    <t>EWF86</t>
  </si>
  <si>
    <t>อ*** จ***ร์สงค์</t>
  </si>
  <si>
    <t>30/03/2025 09:31</t>
  </si>
  <si>
    <t>THT19051N4CB43Z</t>
  </si>
  <si>
    <t>EWF85</t>
  </si>
  <si>
    <t>ช*** เ***า แ***า</t>
  </si>
  <si>
    <t>30/03/2025 09:30</t>
  </si>
  <si>
    <t>EWF84</t>
  </si>
  <si>
    <t>30/03/2025 09:28</t>
  </si>
  <si>
    <t>TH258877449715V</t>
  </si>
  <si>
    <t>EWF83</t>
  </si>
  <si>
    <t>อนุชา จึงทองดี</t>
  </si>
  <si>
    <t>10/1 ม.7 ต.พุกร่าง
พระพุทธบาท/ Phra Phutthabatสระบุรี/ Saraburi
18120</t>
  </si>
  <si>
    <t>660818517774</t>
  </si>
  <si>
    <t>30/03/2025 09:12</t>
  </si>
  <si>
    <t>30/03/2025 09:11</t>
  </si>
  <si>
    <t>EWF82</t>
  </si>
  <si>
    <t>อรอุมา คล้ายสุวรรณ์</t>
  </si>
  <si>
    <t>เลขที่ 201 (ข้างโรงเรียนสุเหร่า) ซอยลาดพร้าว 132
แขวงคลองจั่น เขตบางกะปิ
กทม.10240</t>
  </si>
  <si>
    <t>0956410577</t>
  </si>
  <si>
    <t>30/03/2025 09:16</t>
  </si>
  <si>
    <t>30/03/2025 09:03</t>
  </si>
  <si>
    <t>EWF81</t>
  </si>
  <si>
    <t>******ี่ 2, ตำบล คานหาม, อำเภออุทัย ห้อง 213 ตำบลคานหาม อำเภออุทัย จังหวัดพระนครศรีอยุธยา 13210</t>
  </si>
  <si>
    <t>30/03/2025 09:01</t>
  </si>
  <si>
    <t>EWF80</t>
  </si>
  <si>
    <t>23/03/2025 15:17</t>
  </si>
  <si>
    <t>30/03/2025 08:54</t>
  </si>
  <si>
    <t>EWF79</t>
  </si>
  <si>
    <t>เถลิง​ศักดิ์​ ดี​ล้อม</t>
  </si>
  <si>
    <t>452/235  ลุมพินีพาร์คนวมินทร์ศรีบูรพาอาคาร A2 แขวงคลองกุ่ม เขตบึงกุ่ม กรุงเทพฯ 10240</t>
  </si>
  <si>
    <t>0613873789</t>
  </si>
  <si>
    <t>30/03/2025 08:41</t>
  </si>
  <si>
    <t>EWF78</t>
  </si>
  <si>
    <t>ชนะศึก จุลกะ</t>
  </si>
  <si>
    <t>49/109  หมู่บ้านแก้วถาวรซอย3
     ต. เสาธงหิน
     อ.บางใหญ่
    จ นนทบุรี 11140</t>
  </si>
  <si>
    <t>0948712574</t>
  </si>
  <si>
    <t>30/03/2025 08:13</t>
  </si>
  <si>
    <t>30/03/2025 08:40</t>
  </si>
  <si>
    <t>EWF77</t>
  </si>
  <si>
    <t>Tikky</t>
  </si>
  <si>
    <t xml:space="preserve"> ตลาดนาหลัก
ต.วังสะพุง อ.วังสะพุง
จ.เลย 42130
</t>
  </si>
  <si>
    <t>42130</t>
  </si>
  <si>
    <t>0851171657</t>
  </si>
  <si>
    <t>30/03/2025 08:22</t>
  </si>
  <si>
    <t>ไม่รับรสชาติกาแฟ เคลม ติ๊กตอก 580063492453534637 เนื่องจากสินค้าหมดอายุก่อนวันหมดอายุ</t>
  </si>
  <si>
    <t>EWF76</t>
  </si>
  <si>
    <t>30/03/2025 07:57</t>
  </si>
  <si>
    <t>LEXPU0550669710</t>
  </si>
  <si>
    <t>EWF75</t>
  </si>
  <si>
    <t>30/03/2025 07:51</t>
  </si>
  <si>
    <t>LEXPU0550666717</t>
  </si>
  <si>
    <t>EWF74</t>
  </si>
  <si>
    <t>30/03/2025 07:54</t>
  </si>
  <si>
    <t>TH259658196560Z</t>
  </si>
  <si>
    <t>30/03/2025 07:24</t>
  </si>
  <si>
    <t>EWF73</t>
  </si>
  <si>
    <t>30/03/2025 07:45</t>
  </si>
  <si>
    <t>TH2583161605587</t>
  </si>
  <si>
    <t>30/03/2025 07:15</t>
  </si>
  <si>
    <t>EWF72</t>
  </si>
  <si>
    <t>น*</t>
  </si>
  <si>
    <t>******าง (ซอยประชาชื่น 31) แขวงวงศ์สว่าง เขตบางซื่อ จังหวัดกรุงเทพมหานคร 10800</t>
  </si>
  <si>
    <t>30/03/2025 07:10</t>
  </si>
  <si>
    <t>TH2535759272143</t>
  </si>
  <si>
    <t>EWF71</t>
  </si>
  <si>
    <t>วรัณญา โชค​รัต​เจริญ​</t>
  </si>
  <si>
    <t>บจ. ไอ.พี.วัน 319 ม. 4 นิคมอุตสาหกรรมบางปู ซอย 6C ต. แพรกษา
เมืองสมุทรปราการ/ Mueang Samut Prakanสมุทรปราการ/ Samut Prakan
10280</t>
  </si>
  <si>
    <t>660935326592</t>
  </si>
  <si>
    <t>30/03/2025 07:05</t>
  </si>
  <si>
    <t>LEXPU0550669543</t>
  </si>
  <si>
    <t>EWF70</t>
  </si>
  <si>
    <t>สุกัญญา บุญมี</t>
  </si>
  <si>
    <t>111/2 หมู่ 2 ต.ป่าเลา
เมืองเพชรบูรณ์/ Mueang Phetchabunเพชรบูรณ์/ Phetchabun
67000</t>
  </si>
  <si>
    <t>660870984433</t>
  </si>
  <si>
    <t>30/03/2025 06:53</t>
  </si>
  <si>
    <t>LEXPU0472897197</t>
  </si>
  <si>
    <t>EWF69</t>
  </si>
  <si>
    <t>gi</t>
  </si>
  <si>
    <t>ชุมชนร่มเย็น  28/4999999999 ชอย2/17 สดมกส394994999 · คูคต/ Khu Khot
ลำลูกกา/ Lam Luk Kaปทุมธานี/ Pathum Thani
12130</t>
  </si>
  <si>
    <t>660804968478</t>
  </si>
  <si>
    <t>30/03/2025 05:14</t>
  </si>
  <si>
    <t>LEXPU0472897210</t>
  </si>
  <si>
    <t>EWF68</t>
  </si>
  <si>
    <t>จิราภรณ์ ทุนาบูรณ์</t>
  </si>
  <si>
    <t>282/6 ม.21 ต.นอกเมือง อ.เมือง จ.สุรินทร์ · นอกเมือง/ Nok Mueang
เมืองสุรินทร์/ Mueang Surinสุรินทร์/ Surin
32000</t>
  </si>
  <si>
    <t>660644349033</t>
  </si>
  <si>
    <t>30/03/2025 20:18</t>
  </si>
  <si>
    <t>30/03/2025 03:57</t>
  </si>
  <si>
    <t>EWF67</t>
  </si>
  <si>
    <t>さ*** み*</t>
  </si>
  <si>
    <t>30/03/2025 02:28</t>
  </si>
  <si>
    <t>THT47041N4GDV4Z</t>
  </si>
  <si>
    <t>30/03/2025 02:27</t>
  </si>
  <si>
    <t>EWF66</t>
  </si>
  <si>
    <t>พลวัฒน์ คงทอง</t>
  </si>
  <si>
    <t>จรัญสนิทวงศ์ ซิตี้โฮมรัชดา-ปิ่นเกล้า 589/560 A3
บางพลัด/ Bang Phlatกรุงเทพมหานคร/ Bangkok
10700</t>
  </si>
  <si>
    <t>660879977456</t>
  </si>
  <si>
    <t>30/03/2025 01:49</t>
  </si>
  <si>
    <t>LEXPU0550630090</t>
  </si>
  <si>
    <t>EWF65</t>
  </si>
  <si>
    <t>เจริญขวัญ    วงศ์วาณิชวัฒนา</t>
  </si>
  <si>
    <t>27/70  the plant คันนายาว ซอย 4/3 · คันนายาว/ Khan Na Yao
คันนายาว/ Khan Na Yaoกรุงเทพมหานคร/ Bangkok
10230</t>
  </si>
  <si>
    <t>660813377816</t>
  </si>
  <si>
    <t>30/03/2025 01:36</t>
  </si>
  <si>
    <t>LEXPU0550620800</t>
  </si>
  <si>
    <t>EWF64</t>
  </si>
  <si>
    <t>******ะโหมด จ.พัทลุง 93160 ตำบลแม่ขรี อำเภอตะโหมด จังหวัดพัทลุง 93160</t>
  </si>
  <si>
    <t>TH257665685934M</t>
  </si>
  <si>
    <t>30/03/2025 01:16</t>
  </si>
  <si>
    <t>EWF63</t>
  </si>
  <si>
    <t>อ******ร</t>
  </si>
  <si>
    <t>******ตำบลบึงกอก อำเภอบางระกำ จังหวัดพิษณุโลก 65140</t>
  </si>
  <si>
    <t>65140</t>
  </si>
  <si>
    <t>30/03/2025 01:22</t>
  </si>
  <si>
    <t>TH259040324283L</t>
  </si>
  <si>
    <t>30/03/2025 00:45</t>
  </si>
  <si>
    <t>EWF62</t>
  </si>
  <si>
    <t>30/03/2025 00:39</t>
  </si>
  <si>
    <t>TH257260334980M</t>
  </si>
  <si>
    <t>30/03/2025 00:38</t>
  </si>
  <si>
    <t>EWF61</t>
  </si>
  <si>
    <t>30/03/2025 00:36</t>
  </si>
  <si>
    <t>TH251182950629G</t>
  </si>
  <si>
    <t>EWF60</t>
  </si>
  <si>
    <t>30/03/2025 00:29</t>
  </si>
  <si>
    <t>TH257314103409Q</t>
  </si>
  <si>
    <t>30/03/2025 00:27</t>
  </si>
  <si>
    <t>EWK49</t>
  </si>
  <si>
    <t>31/03/2025 23:35</t>
  </si>
  <si>
    <t>EWK48</t>
  </si>
  <si>
    <t>จ******ศ</t>
  </si>
  <si>
    <t>****** 11 ซอยพหลโยธิน 34 แขวงเสนานิคม เขตจตุจักร จังหวัดกรุงเทพมหานคร 10900</t>
  </si>
  <si>
    <t>31/03/2025 23:34</t>
  </si>
  <si>
    <t>EWK47</t>
  </si>
  <si>
    <t>******ริญค้า, ซอย 11, ตำบล ปากแรต, อำเภอบ้านโป่ง ตำบลปากแรต อำเภอบ้านโป่ง จังหวัดราชบุรี 70110</t>
  </si>
  <si>
    <t>01/04/2025 00:49</t>
  </si>
  <si>
    <t>EWK46</t>
  </si>
  <si>
    <t>น******ณ</t>
  </si>
  <si>
    <t>******ถ.เทพารักษ์ ต.เทพารักษ์ ตำบลเทพารักษ์ อำเภอเมืองสมุทรปราการ จังหวัดสมุทรปราการ 10270</t>
  </si>
  <si>
    <t>31/03/2025 23:13</t>
  </si>
  <si>
    <t>31/03/2025 23:12</t>
  </si>
  <si>
    <t>EWK45</t>
  </si>
  <si>
    <t>31/03/2025 23:05</t>
  </si>
  <si>
    <t>EWK44</t>
  </si>
  <si>
    <t>ม***ล</t>
  </si>
  <si>
    <t>******งหลวง อำเภอเฝ้าไร่ จังหวัดหนองคาย 43120</t>
  </si>
  <si>
    <t>31/03/2025 22:59</t>
  </si>
  <si>
    <t>31/03/2025 22:57</t>
  </si>
  <si>
    <t>EWK43</t>
  </si>
  <si>
    <t>สุวิมล กาฬอินทร์</t>
  </si>
  <si>
    <t>78 หมู่ 5 ตโคกสว่าง อ เมือง จ สระบุรี
เมืองสระบุรี/ Mueang Saraburiสระบุรี/ Saraburi
18000</t>
  </si>
  <si>
    <t>660916026959</t>
  </si>
  <si>
    <t>31/03/2025 21:49</t>
  </si>
  <si>
    <t>EWK42</t>
  </si>
  <si>
    <t>พระสักน้ๅรินทร์ ปิโยมาตา</t>
  </si>
  <si>
    <t>วัดสามหนาด เลขที่1/29 หมู่10 หลังสีเหลืองซ้ายมือ / CF:Kuwagate วัดสามหนาด เลขที่1/29 หมู่10 หลังสีเหลืองซ้ายมือ / CF:Cejoyepa · ทุ่งเบญจา/ Thung Bencha
ท่าใหม่/ Tha Maiจันทบุรี/ Chanthaburi
22170</t>
  </si>
  <si>
    <t>660823237678</t>
  </si>
  <si>
    <t>31/03/2025 21:47</t>
  </si>
  <si>
    <t>31/03/2025 21:46</t>
  </si>
  <si>
    <t>EWK41</t>
  </si>
  <si>
    <t>31/03/2025 21:19</t>
  </si>
  <si>
    <t>EWK40</t>
  </si>
  <si>
    <t>สมศักดิ์ สุนทราวิรัตน์</t>
  </si>
  <si>
    <t>7 ซอยเจริญนคร 74 ถ. เจริญนคร กทม · ดาวคะนอง/ Dao Khanong
ธนบุรี/ Thon Buriกรุงเทพมหานคร/ Bangkok
10600</t>
  </si>
  <si>
    <t>660924512148</t>
  </si>
  <si>
    <t>31/03/2025 20:49</t>
  </si>
  <si>
    <t>EWK39</t>
  </si>
  <si>
    <t>31/03/2025 20:43</t>
  </si>
  <si>
    <t>EWK38</t>
  </si>
  <si>
    <t>31/03/2025 20:37</t>
  </si>
  <si>
    <t>EWK37</t>
  </si>
  <si>
    <t>******บ.สนสามัคคี, ตำบลสะเดา, อำเภอบัวเชด ตำบลสะเดา อำเภอบัวเชด จังหวัดสุรินทร์ 32230</t>
  </si>
  <si>
    <t>32230</t>
  </si>
  <si>
    <t>31/03/2025 20:47</t>
  </si>
  <si>
    <t>31/03/2025 20:17</t>
  </si>
  <si>
    <t>EWK36</t>
  </si>
  <si>
    <t>31/03/2025 19:53</t>
  </si>
  <si>
    <t>EWK35</t>
  </si>
  <si>
    <t>วิไลวรรณ กุมภวงษ์</t>
  </si>
  <si>
    <t>บ.หนองอี่โต่ง หมู่ 3 ต.ธาตุ เลขที่ 17
วังหิน/ Wang Hinศรีสะเกษ/ Sisaket
33270</t>
  </si>
  <si>
    <t>660869993921</t>
  </si>
  <si>
    <t>31/03/2025 19:44</t>
  </si>
  <si>
    <t>EWK34</t>
  </si>
  <si>
    <t>ดนุพร เกาะชัยภูมิ</t>
  </si>
  <si>
    <t>36หมู่5 · คำด้วง/ Kham Duang
บ้านผือ/ Ban Phueอุดรธานี/ Udon Thani
41160</t>
  </si>
  <si>
    <t>660650919885</t>
  </si>
  <si>
    <t>31/03/2025 19:28</t>
  </si>
  <si>
    <t>EWK33</t>
  </si>
  <si>
    <t>กาญจนา ผูกเรือง</t>
  </si>
  <si>
    <t>บ้านส่งคุ้ม · เขาค้อ/ Khao Kho
เขาค้อ/ Khao Khoเพชรบูรณ์/ Phetchabun
67270</t>
  </si>
  <si>
    <t>67270</t>
  </si>
  <si>
    <t>660956947079</t>
  </si>
  <si>
    <t>31/03/2025 19:06</t>
  </si>
  <si>
    <t>EWK31</t>
  </si>
  <si>
    <t>จ*** ส***ันธ์</t>
  </si>
  <si>
    <t>31/03/2025 18:12</t>
  </si>
  <si>
    <t>EWK30</t>
  </si>
  <si>
    <t>31/03/2025 18:07</t>
  </si>
  <si>
    <t>EWK29</t>
  </si>
  <si>
    <t>******ามคำเเหง 24, แขวงหัวหมาก, เขตบางกะปิ แขวงหัวหมาก เขตบางกะปิ จังหวัดกรุงเทพมหานคร 10240</t>
  </si>
  <si>
    <t>31/03/2025 18:06</t>
  </si>
  <si>
    <t>EWK28</t>
  </si>
  <si>
    <t>31/03/2025 18:03</t>
  </si>
  <si>
    <t>31/03/2025 18:02</t>
  </si>
  <si>
    <t>EWK27</t>
  </si>
  <si>
    <t>31/03/2025 17:39</t>
  </si>
  <si>
    <t>EWK26</t>
  </si>
  <si>
    <t>เจม</t>
  </si>
  <si>
    <t>ซอยลำลูกกา35 ,7/30 วางไว้จักรยานสีฟ้า · คูคต/ Khu Khot
ลำลูกกา/ Lam Luk Kaปทุมธานี/ Pathum Thani
12130</t>
  </si>
  <si>
    <t>660807413586</t>
  </si>
  <si>
    <t>31/03/2025 17:31</t>
  </si>
  <si>
    <t>EWK25</t>
  </si>
  <si>
    <t>******้านโป่ง จังหวัด ราชบุรี  ตำบลเขาขลุง อำเภอบ้านโป่ง จังหวัดราชบุรี 70110</t>
  </si>
  <si>
    <t>31/03/2025 17:07</t>
  </si>
  <si>
    <t>EWK24</t>
  </si>
  <si>
    <t>ณัฐปรียา  ชมชื่น</t>
  </si>
  <si>
    <t>85/648 หมู่บ้านวิเศษสุข ซ.ประชาอุทิศ 79(18/13) ถ.ประชาอุทิศ แขวงทุ่งครุ เขตทุ่งครุ กรุงเทพ  
 10140</t>
  </si>
  <si>
    <t>0949599140</t>
  </si>
  <si>
    <t>31/03/2025 16:50</t>
  </si>
  <si>
    <t>31/03/2025 16:49</t>
  </si>
  <si>
    <t>EWK23</t>
  </si>
  <si>
    <t>31/03/2025 17:12</t>
  </si>
  <si>
    <t>31/03/2025 16:42</t>
  </si>
  <si>
    <t>EWK22</t>
  </si>
  <si>
    <t>31/03/2025 16:21</t>
  </si>
  <si>
    <t>EWK21</t>
  </si>
  <si>
    <t>EWK20</t>
  </si>
  <si>
    <t>M*****M</t>
  </si>
  <si>
    <t>******ดิพัทธ์19 แขวงพญาไท เขตพญาไท จังหวัดกรุงเทพมหานคร 10400</t>
  </si>
  <si>
    <t>31/03/2025 16:13</t>
  </si>
  <si>
    <t>EWK19</t>
  </si>
  <si>
    <t>สำอาง​ สุภิษะ</t>
  </si>
  <si>
    <t>บ้านโคกยาง  46  หมู่ 11 ตำบลลำดวน (ก่อนถึง อบต.ลำดวน อยู่ขวามือ)
ลำดวน/ Lamduanสุรินทร์/ Surin
32220</t>
  </si>
  <si>
    <t>32220</t>
  </si>
  <si>
    <t>660658366433</t>
  </si>
  <si>
    <t>31/03/2025 16:11</t>
  </si>
  <si>
    <t>EWK18</t>
  </si>
  <si>
    <t>ฐ***รัตน์ ห***งใจ</t>
  </si>
  <si>
    <t>31/03/2025 15:50</t>
  </si>
  <si>
    <t>31/03/2025 16:07</t>
  </si>
  <si>
    <t>EWK17</t>
  </si>
  <si>
    <t>ภ***ิลา  ก***ิน</t>
  </si>
  <si>
    <t>31/03/2025 16:06</t>
  </si>
  <si>
    <t>EWK16</t>
  </si>
  <si>
    <t>น***ศิรภัสสร ส***วิบูลย์</t>
  </si>
  <si>
    <t>31/03/2025 16:05</t>
  </si>
  <si>
    <t>EWK15</t>
  </si>
  <si>
    <t>จ***รัตน์​ พ***มณ์​นาค​</t>
  </si>
  <si>
    <t>31/03/2025 15:59</t>
  </si>
  <si>
    <t>EWK14</t>
  </si>
  <si>
    <t>จ***นี แ***สีดำ</t>
  </si>
  <si>
    <t>EWK13</t>
  </si>
  <si>
    <t>ส***ษ์ ร***น้ำ บ***เฮ้าส์88ม.9ต.ปากแพรกอ.เมืองจ.กาญจนบุรี</t>
  </si>
  <si>
    <t>31/03/2025 15:58</t>
  </si>
  <si>
    <t>EWK12</t>
  </si>
  <si>
    <t>น***าว ว***ินทร์ โ***์ทอง</t>
  </si>
  <si>
    <t>31/03/2025 15:53</t>
  </si>
  <si>
    <t>EWK11</t>
  </si>
  <si>
    <t>น***าวสุธามาศ ท***ชียงเข้ม</t>
  </si>
  <si>
    <t>31/03/2025 15:52</t>
  </si>
  <si>
    <t>EWK9</t>
  </si>
  <si>
    <t>31/03/2025 15:48</t>
  </si>
  <si>
    <t>31/03/2025 15:49</t>
  </si>
  <si>
    <t>EWK8</t>
  </si>
  <si>
    <t>ป***ีณา เ***อผล</t>
  </si>
  <si>
    <t>31/03/2025 15:45</t>
  </si>
  <si>
    <t>31/03/2025 15:46</t>
  </si>
  <si>
    <t>EWK7</t>
  </si>
  <si>
    <t>ณัฏฐ์</t>
  </si>
  <si>
    <t>ถนนสุขาภิบาล22 482หมู่2 · โคกพระ/ Khok Phra
กันทรวิชัย/ Kantharawichaiมหาสารคาม/ Maha Sarakham
44150</t>
  </si>
  <si>
    <t>660813723641</t>
  </si>
  <si>
    <t>31/03/2025 15:44</t>
  </si>
  <si>
    <t>EWK6</t>
  </si>
  <si>
    <t>นส.กัญณิกา ปานมาลี</t>
  </si>
  <si>
    <t>B live place apartments ห้อง713 เลขที่ 36 ถนนรุ่งประชา เเขวงบางบำหรุ เขตบางพลัด
บางพลัด/ Bang Phlatกรุงเทพมหานคร/ Bangkok
10700</t>
  </si>
  <si>
    <t>660624147369</t>
  </si>
  <si>
    <t>EWK5</t>
  </si>
  <si>
    <t>ก***    เ***อสาวะถี</t>
  </si>
  <si>
    <t>31/03/2025 15:42</t>
  </si>
  <si>
    <t>EWK4</t>
  </si>
  <si>
    <t>ว***า จ***ขจร</t>
  </si>
  <si>
    <t>31/03/2025 15:34</t>
  </si>
  <si>
    <t>31/03/2025 15:33</t>
  </si>
  <si>
    <t>EWK3</t>
  </si>
  <si>
    <t>น***วรรณา พ***งษ์</t>
  </si>
  <si>
    <t>31/03/2025 15:30</t>
  </si>
  <si>
    <t>31/03/2025 15:29</t>
  </si>
  <si>
    <t>EWK1</t>
  </si>
  <si>
    <t>พ***์ชนก ค***นะ</t>
  </si>
  <si>
    <t>31/03/2025 15:19</t>
  </si>
  <si>
    <t>EWK0</t>
  </si>
  <si>
    <t>A** A** K***NG</t>
  </si>
  <si>
    <t>31/03/2025 15:15</t>
  </si>
  <si>
    <t>31/03/2025 15:16</t>
  </si>
  <si>
    <t>EWJ98</t>
  </si>
  <si>
    <t>31/03/2025 15:11</t>
  </si>
  <si>
    <t>EWJ97</t>
  </si>
  <si>
    <t>ว***น เ***อเฟื้อ</t>
  </si>
  <si>
    <t>31/03/2025 15:09</t>
  </si>
  <si>
    <t>EWJ96</t>
  </si>
  <si>
    <t>พ***กา ส***ง</t>
  </si>
  <si>
    <t>31/03/2025 15:01</t>
  </si>
  <si>
    <t>31/03/2025 15:02</t>
  </si>
  <si>
    <t>EWJ95</t>
  </si>
  <si>
    <t>******่ 3 ต.สำราญ ตำบลสำราญ อำเภอเมืองขอนแก่น จังหวัดขอนแก่น 40000</t>
  </si>
  <si>
    <t>EWJ94</t>
  </si>
  <si>
    <t>พ***มณี ช***อน</t>
  </si>
  <si>
    <t>31/03/2025 15:00</t>
  </si>
  <si>
    <t>EWJ93</t>
  </si>
  <si>
    <t>อ******ฐ</t>
  </si>
  <si>
    <t>****** แขวงดอนเมือง แขวงดอนเมือง เขตดอนเมือง จังหวัดกรุงเทพมหานคร 10210</t>
  </si>
  <si>
    <t>31/03/2025 14:59</t>
  </si>
  <si>
    <t>EWJ92</t>
  </si>
  <si>
    <t>EWJ91</t>
  </si>
  <si>
    <t>ม*** ส***ระสุน</t>
  </si>
  <si>
    <t>31/03/2025 14:58</t>
  </si>
  <si>
    <t>EWJ89</t>
  </si>
  <si>
    <t>M***y</t>
  </si>
  <si>
    <t>31/03/2025 14:56</t>
  </si>
  <si>
    <t>EWJ88</t>
  </si>
  <si>
    <t>ป***ิษฐ์ ต***ง</t>
  </si>
  <si>
    <t>EWJ86</t>
  </si>
  <si>
    <t>สำรวย มีโคตรกอง</t>
  </si>
  <si>
    <t>66/12 บ้านแก ต.โนนศิลา อ.สหัสขันธ์ จ.กาฬสินธุ์ 46140 · โนนศิลา/ Non Sila
สหัสขันธ์/ Sahatsakhanกาฬสินธุ์/ Kalasin
46140</t>
  </si>
  <si>
    <t>46140</t>
  </si>
  <si>
    <t>660988231308</t>
  </si>
  <si>
    <t>31/03/2025 14:52</t>
  </si>
  <si>
    <t>EWJ85</t>
  </si>
  <si>
    <t>ว***า ฝ***ชะลา</t>
  </si>
  <si>
    <t>31/03/2025 14:49</t>
  </si>
  <si>
    <t>EWJ83</t>
  </si>
  <si>
    <t>Thin khine</t>
  </si>
  <si>
    <t>morning market maela · แม่หละ/ Mae La
ท่าสองยาง/ Tha Song Yangตาก/ Tak
63150</t>
  </si>
  <si>
    <t>63150</t>
  </si>
  <si>
    <t>660968367669</t>
  </si>
  <si>
    <t>31/03/2025 14:48</t>
  </si>
  <si>
    <t>EWJ82</t>
  </si>
  <si>
    <t>31/03/2025 18:20</t>
  </si>
  <si>
    <t>EWJ81</t>
  </si>
  <si>
    <t>ส***ย์พร เ***นทราย</t>
  </si>
  <si>
    <t>31/03/2025 14:50</t>
  </si>
  <si>
    <t>31/03/2025 14:47</t>
  </si>
  <si>
    <t>EWJ80</t>
  </si>
  <si>
    <t>******อยู่ติดโรงเรียนพระยามนธาตุฯ หมู่7 ถนนเอกชัย แขวงคลองบางบอน เขตบางบอน จังหวัดกรุงเทพมหานคร 10150</t>
  </si>
  <si>
    <t>31/03/2025 14:46</t>
  </si>
  <si>
    <t>EWJ79</t>
  </si>
  <si>
    <t>31/03/2025 14:43</t>
  </si>
  <si>
    <t>31/03/2025 14:44</t>
  </si>
  <si>
    <t>น***ช ป***ตังโข</t>
  </si>
  <si>
    <t>EWJ77</t>
  </si>
  <si>
    <t>31/03/2025 14:40</t>
  </si>
  <si>
    <t>31/03/2025 14:41</t>
  </si>
  <si>
    <t>EWJ76</t>
  </si>
  <si>
    <t>31/03/2025 14:27</t>
  </si>
  <si>
    <t>EWJ75</t>
  </si>
  <si>
    <t>เ***ินทร์ ด***ปาน</t>
  </si>
  <si>
    <t>31/03/2025 14:26</t>
  </si>
  <si>
    <t>EWJ74</t>
  </si>
  <si>
    <t>ก***ิการ์ แ***ันเทียะ</t>
  </si>
  <si>
    <t>EWJ73</t>
  </si>
  <si>
    <t>ท***ิม พ***หาร</t>
  </si>
  <si>
    <t>31/03/2025 14:16</t>
  </si>
  <si>
    <t>EWJ72</t>
  </si>
  <si>
    <t>ธ***พร เ***แก้ว</t>
  </si>
  <si>
    <t>31/03/2025 14:15</t>
  </si>
  <si>
    <t>EWJ71</t>
  </si>
  <si>
    <t>สมคิด  ภู่แก้ว</t>
  </si>
  <si>
    <t>3551/31ซ.ชลประสิทธิ์2ต.นครนายก
เมืองนครนายก/ Mueang Nakhon Nayokนครนายก/ Nakhon Nayok
26000</t>
  </si>
  <si>
    <t>660816447542</t>
  </si>
  <si>
    <t>31/03/2025 14:00</t>
  </si>
  <si>
    <t>EWJ70</t>
  </si>
  <si>
    <t>31/03/2025 13:58</t>
  </si>
  <si>
    <t>31/03/2025 13:59</t>
  </si>
  <si>
    <t>EWJ69</t>
  </si>
  <si>
    <t>31/03/2025 13:32</t>
  </si>
  <si>
    <t>31/03/2025 13:27</t>
  </si>
  <si>
    <t>EWJ68</t>
  </si>
  <si>
    <t>31/03/2025 13:17</t>
  </si>
  <si>
    <t>EWJ67</t>
  </si>
  <si>
    <t>ต******ิ</t>
  </si>
  <si>
    <t>******งคลองตันเหนือ แขวงคลองตันเหนือ เขตวัฒนา จังหวัดกรุงเทพมหานคร 10110</t>
  </si>
  <si>
    <t>31/03/2025 13:04</t>
  </si>
  <si>
    <t>31/03/2025 12:56</t>
  </si>
  <si>
    <t>EWJ66</t>
  </si>
  <si>
    <t>31/03/2025 12:44</t>
  </si>
  <si>
    <t>LEXPU0472989487</t>
  </si>
  <si>
    <t>31/03/2025 12:41</t>
  </si>
  <si>
    <t>EWJ65</t>
  </si>
  <si>
    <t>รสริน เขตหนองบัว</t>
  </si>
  <si>
    <t>262/3 ม.11 ต.เมืองปัก (ร้านเครปหน้าแน่น) · เมืองปัก
ปักธงชัย/ Pak Thong Chaiนครราชสีมา/ Nakhon Ratchasima
30150</t>
  </si>
  <si>
    <t>660886545592</t>
  </si>
  <si>
    <t>31/03/2025 12:32</t>
  </si>
  <si>
    <t>LEXPU0472988877</t>
  </si>
  <si>
    <t>EWJ64</t>
  </si>
  <si>
    <t>31/03/2025 12:26</t>
  </si>
  <si>
    <t>LEXPU0551030604</t>
  </si>
  <si>
    <t>EWJ63</t>
  </si>
  <si>
    <t>******ถ.แสงชูโต ตำบลปากแพรก อำเภอเมืองกาญจนบุรี จังหวัดกาญจนบุรี 71000</t>
  </si>
  <si>
    <t>31/03/2025 12:45</t>
  </si>
  <si>
    <t>TH251746809963E</t>
  </si>
  <si>
    <t>31/03/2025 12:15</t>
  </si>
  <si>
    <t>EWJ62</t>
  </si>
  <si>
    <t>พัทธวรรณ กล่ำจีน</t>
  </si>
  <si>
    <t>ซ.22ถ.เลียบคลอง2ต.ประชาธิปัตย์ อ.ธัญญบุรี0933654284 1220/274 · ประชาธิปัตย์/ Prachathipat
ธัญบุรี/ Thanyaburiปทุมธานี/ Pathum Thani
12130</t>
  </si>
  <si>
    <t>660804536296</t>
  </si>
  <si>
    <t>31/03/2025 12:13</t>
  </si>
  <si>
    <t>LEXPU0551026089</t>
  </si>
  <si>
    <t>EWJ61</t>
  </si>
  <si>
    <t>ยอดขวัญ</t>
  </si>
  <si>
    <t>99/2 ม.5 ต.ไทรน้อย อ.ไทรน้อย จ.นนทบุรี 11150</t>
  </si>
  <si>
    <t>0940943607</t>
  </si>
  <si>
    <t>31/03/2025 11:55</t>
  </si>
  <si>
    <t>JA192309924TH</t>
  </si>
  <si>
    <t>31/03/2025 11:54</t>
  </si>
  <si>
    <t>1004071</t>
  </si>
  <si>
    <t>คัพเค้กกล้วยหอมไส้ครีมสด  4 ชิ้น</t>
  </si>
  <si>
    <t>EWJ60</t>
  </si>
  <si>
    <t xml:space="preserve">ร้านเป็นเงิน ยลรดา ยังดี </t>
  </si>
  <si>
    <t>119 หมู่ 13 ต.ท่าช้าง อ.เฉลิมพระเกียรติ จ.นครราชสีมา 30230</t>
  </si>
  <si>
    <t>0952531609</t>
  </si>
  <si>
    <t>Inter Express</t>
  </si>
  <si>
    <t>**ส่งอินเตอร์รอบวันที่1/4/68</t>
  </si>
  <si>
    <t>31/03/2025 11:51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</si>
  <si>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</si>
  <si>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</si>
  <si>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</si>
  <si>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</si>
  <si>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</si>
  <si>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</si>
  <si>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</si>
  <si>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</si>
  <si>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</si>
  <si>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</si>
  <si>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</si>
  <si>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</si>
  <si>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EWJ59</t>
  </si>
  <si>
    <t>ศ***ิมพ์ ส***ี</t>
  </si>
  <si>
    <t>31/03/2025 11:47</t>
  </si>
  <si>
    <t>THT60052JBE226Z</t>
  </si>
  <si>
    <t>EWJ58</t>
  </si>
  <si>
    <t>บ****ร</t>
  </si>
  <si>
    <t>****** ตำบลในเมือง อำเภอเมืองนครพนม จังหวัดนครพนม 48000</t>
  </si>
  <si>
    <t>31/03/2025 12:10</t>
  </si>
  <si>
    <t>TH2554724498702</t>
  </si>
  <si>
    <t>31/03/2025 11:40</t>
  </si>
  <si>
    <t>EWJ57</t>
  </si>
  <si>
    <t>******ประสิทธิ์, ตำบลในเมือง, อำเภอเมืองนครพนม ตำบลในเมือง อำเภอเมืองนครพนม จังหวัดนครพนม 48000</t>
  </si>
  <si>
    <t>31/03/2025 12:08</t>
  </si>
  <si>
    <t>TH250454227967O</t>
  </si>
  <si>
    <t>31/03/2025 11:38</t>
  </si>
  <si>
    <t>EWJ56</t>
  </si>
  <si>
    <t>119 หมู่ 13 ต.ท่าช้าง อ.เฉลิมพระเกียรติ จ.นครราชสีมา  30230</t>
  </si>
  <si>
    <t>***ส่งปณด้วย อินเตอร์ด้วย เลยใช้สลิปเดียวกัน</t>
  </si>
  <si>
    <t>JB196711152TH</t>
  </si>
  <si>
    <t>31/03/2025 11:37</t>
  </si>
  <si>
    <t>EWJ55</t>
  </si>
  <si>
    <t>31/03/2025 12:07</t>
  </si>
  <si>
    <t>TH250278110518P</t>
  </si>
  <si>
    <t>EWJ54</t>
  </si>
  <si>
    <t>31/03/2025 11:36</t>
  </si>
  <si>
    <t>EWJ53</t>
  </si>
  <si>
    <t>พ***ฒน์ พ***อด</t>
  </si>
  <si>
    <t>31/03/2025 11:34</t>
  </si>
  <si>
    <t>THT12032JBF956Z</t>
  </si>
  <si>
    <t>EWJ52</t>
  </si>
  <si>
    <t>31/03/2025 11:32</t>
  </si>
  <si>
    <t>THT60052JBD1G5Z</t>
  </si>
  <si>
    <t>EWJ51</t>
  </si>
  <si>
    <t>ป***ฉัตร อ***พันธ์</t>
  </si>
  <si>
    <t>31/03/2025 11:27</t>
  </si>
  <si>
    <t>THT57022JBEFH4Z</t>
  </si>
  <si>
    <t>EWJ50</t>
  </si>
  <si>
    <t>ค***ุเมธ</t>
  </si>
  <si>
    <t>31/03/2025 11:21</t>
  </si>
  <si>
    <t>THT04032JBDE84Z</t>
  </si>
  <si>
    <t>EWJ49</t>
  </si>
  <si>
    <t>เ***ลักษณ์ อ***เกตุ</t>
  </si>
  <si>
    <t>31/03/2025 11:19</t>
  </si>
  <si>
    <t>THT60072JBF1X6Z</t>
  </si>
  <si>
    <t>EWJ48</t>
  </si>
  <si>
    <t>w** w**</t>
  </si>
  <si>
    <t>31/03/2025 11:18</t>
  </si>
  <si>
    <t>THT02012JBDSV9Z</t>
  </si>
  <si>
    <t>EWJ47</t>
  </si>
  <si>
    <t>ว***า ป***กัน</t>
  </si>
  <si>
    <t>31/03/2025 11:16</t>
  </si>
  <si>
    <t>THT39102JBDQJ9Z</t>
  </si>
  <si>
    <t>EWJ45</t>
  </si>
  <si>
    <t>รัตนาภร ลิขิตเรืองฤทธิ์</t>
  </si>
  <si>
    <t>469/152 ม.5 ต.แพรกษาใหม่ อ.เมือง จ.สมุทรปราการ 10280 · แพรกษาใหม่/ Phraek Sa Mai
เมืองสมุทรปราการ/ Mueang Samut Prakanสมุทรปราการ/ Samut Prakan
10280</t>
  </si>
  <si>
    <t>660879879887</t>
  </si>
  <si>
    <t>31/03/2025 11:04</t>
  </si>
  <si>
    <t>LEXPU0551026652</t>
  </si>
  <si>
    <t>EWJ44</t>
  </si>
  <si>
    <t>31/03/2025 11:02</t>
  </si>
  <si>
    <t>EWJ43</t>
  </si>
  <si>
    <t>EWJ42</t>
  </si>
  <si>
    <t>ฐ***รีย์  ค***ี</t>
  </si>
  <si>
    <t>31/03/2025 11:01</t>
  </si>
  <si>
    <t>THT49102JBDRB1Z</t>
  </si>
  <si>
    <t>EWJ41</t>
  </si>
  <si>
    <t>พ***ีพร ม***ี</t>
  </si>
  <si>
    <t>31/03/2025 11:00</t>
  </si>
  <si>
    <t>THT02012JBEY55Z</t>
  </si>
  <si>
    <t>EWJ40</t>
  </si>
  <si>
    <t>ก***าถ บ***ากอง</t>
  </si>
  <si>
    <t>31/03/2025 10:57</t>
  </si>
  <si>
    <t>THT41092JBB7Z8Z</t>
  </si>
  <si>
    <t>EWJ39</t>
  </si>
  <si>
    <t>31/03/2025 10:54</t>
  </si>
  <si>
    <t>EWJ38</t>
  </si>
  <si>
    <t>น***จันธิมา น***กตุ</t>
  </si>
  <si>
    <t>31/03/2025 10:55</t>
  </si>
  <si>
    <t>THT63112JBFCV6Z</t>
  </si>
  <si>
    <t>EWJ37</t>
  </si>
  <si>
    <t>ไ*** ช***ติ</t>
  </si>
  <si>
    <t>31/03/2025 10:53</t>
  </si>
  <si>
    <t>EWJ35</t>
  </si>
  <si>
    <t>ป***า ว***อำมาตย์</t>
  </si>
  <si>
    <t>31/03/2025 10:50</t>
  </si>
  <si>
    <t>THT04022JBDGU8Z</t>
  </si>
  <si>
    <t>EWJ34</t>
  </si>
  <si>
    <t>ย***นา น***ออ</t>
  </si>
  <si>
    <t>31/03/2025 10:48</t>
  </si>
  <si>
    <t>EWJ33</t>
  </si>
  <si>
    <t>ป***ร ส***</t>
  </si>
  <si>
    <t>31/03/2025 10:47</t>
  </si>
  <si>
    <t>THT30092JBFBX8Z</t>
  </si>
  <si>
    <t>EWJ32</t>
  </si>
  <si>
    <t>ส***พร อ***ยมา</t>
  </si>
  <si>
    <t>31/03/2025 10:46</t>
  </si>
  <si>
    <t>THT71102JBDJA2Z</t>
  </si>
  <si>
    <t>EWJ31</t>
  </si>
  <si>
    <t>31/03/2025 10:41</t>
  </si>
  <si>
    <t>THT47132JBEF51Z</t>
  </si>
  <si>
    <t>EWJ30</t>
  </si>
  <si>
    <t>P***pon</t>
  </si>
  <si>
    <t>31/03/2025 10:08</t>
  </si>
  <si>
    <t>THT01212JBE612Z</t>
  </si>
  <si>
    <t>EWJ29</t>
  </si>
  <si>
    <t>ด***ร น***งศรี</t>
  </si>
  <si>
    <t>31/03/2025 10:40</t>
  </si>
  <si>
    <t>756315502666</t>
  </si>
  <si>
    <t>EWJ28</t>
  </si>
  <si>
    <t>พ***ตรา ส***ัวแก้ว</t>
  </si>
  <si>
    <t>EWJ27</t>
  </si>
  <si>
    <t>******าธรรมสพน์ แขวงศาลาธรรมสพน์ เขตทวีวัฒนา จังหวัดกรุงเทพมหานคร 10170</t>
  </si>
  <si>
    <t>31/03/2025 10:39</t>
  </si>
  <si>
    <t>TH253192195989R</t>
  </si>
  <si>
    <t>EWJ26</t>
  </si>
  <si>
    <t>น*** อ***ย์ น***อง</t>
  </si>
  <si>
    <t>756347907663</t>
  </si>
  <si>
    <t>EWJ25</t>
  </si>
  <si>
    <t>น***เยาวลิน ย***ี้ย</t>
  </si>
  <si>
    <t>31/03/2025 10:35</t>
  </si>
  <si>
    <t>THT48042JBDWX7Z</t>
  </si>
  <si>
    <t>EWJ24</t>
  </si>
  <si>
    <t>******งขุนกอง, อำเภอบางกรวย ตำบลบางขุนกอง อำเภอบางกรวย จังหวัดนนทบุรี 11130</t>
  </si>
  <si>
    <t>31/03/2025 11:03</t>
  </si>
  <si>
    <t>TH254821318830E</t>
  </si>
  <si>
    <t>31/03/2025 10:33</t>
  </si>
  <si>
    <t>EWJ23</t>
  </si>
  <si>
    <t>ก***นก</t>
  </si>
  <si>
    <t>EWJ20</t>
  </si>
  <si>
    <t>อรรถพล</t>
  </si>
  <si>
    <t>ตรงข้ามร้านนิวรุตสูท เลขที่339/1 หมู่ที่5  ตำบลลำนารายณ์
ชัยบาดาล/ Chai Badanลพบุรี/ Lopburi
15130</t>
  </si>
  <si>
    <t>660980313005</t>
  </si>
  <si>
    <t>31/03/2025 10:32</t>
  </si>
  <si>
    <t>LEXPU0551028126</t>
  </si>
  <si>
    <t>31/03/2025 10:31</t>
  </si>
  <si>
    <t>EWJ19</t>
  </si>
  <si>
    <t>31/03/2025 10:30</t>
  </si>
  <si>
    <t>ขอฝอยทอง 10 กล่อง</t>
  </si>
  <si>
    <t>THT01372JBD4T8Z</t>
  </si>
  <si>
    <t>EWJ18</t>
  </si>
  <si>
    <t>THT20082JBFEC8Z</t>
  </si>
  <si>
    <t>EWJ17</t>
  </si>
  <si>
    <t>u***76156327501876</t>
  </si>
  <si>
    <t>THT01362JBDQ95Z</t>
  </si>
  <si>
    <t>EWJ16</t>
  </si>
  <si>
    <t>ศ***ัตน์ ส***ลพินิจ</t>
  </si>
  <si>
    <t>31/03/2025 10:28</t>
  </si>
  <si>
    <t>THT01282JBFDK6Z</t>
  </si>
  <si>
    <t>31/03/2025 10:29</t>
  </si>
  <si>
    <t>EWJ15</t>
  </si>
  <si>
    <t>ก***า ว***ศรีแก้ว</t>
  </si>
  <si>
    <t>31/03/2025 10:27</t>
  </si>
  <si>
    <t>EWJ14</t>
  </si>
  <si>
    <t>P***apa J***vimansin</t>
  </si>
  <si>
    <t>31/03/2025 10:26</t>
  </si>
  <si>
    <t>THT03032JBFD53Z</t>
  </si>
  <si>
    <t>EWJ12</t>
  </si>
  <si>
    <t>ก***า อ***โศภณ</t>
  </si>
  <si>
    <t>31/03/2025 10:22</t>
  </si>
  <si>
    <t>THT01102JBHCA4Z</t>
  </si>
  <si>
    <t>EWJ11</t>
  </si>
  <si>
    <t>ช***า บ***595</t>
  </si>
  <si>
    <t>31/03/2025 10:20</t>
  </si>
  <si>
    <t>THT20042JBDUP9Z</t>
  </si>
  <si>
    <t>EWJ10</t>
  </si>
  <si>
    <t>ว***า บ***ารี</t>
  </si>
  <si>
    <t>31/03/2025 10:18</t>
  </si>
  <si>
    <t>THT01282JBEJ89Z</t>
  </si>
  <si>
    <t>EWJ8</t>
  </si>
  <si>
    <t>แ***ีน ศ***งคล</t>
  </si>
  <si>
    <t>31/03/2025 10:17</t>
  </si>
  <si>
    <t>EWJ7</t>
  </si>
  <si>
    <t>THT12022JBE9C0Z</t>
  </si>
  <si>
    <t>EWJ6</t>
  </si>
  <si>
    <t>ไ***น บ***ดี</t>
  </si>
  <si>
    <t>31/03/2025 10:15</t>
  </si>
  <si>
    <t>THT20022JBE7D6Z</t>
  </si>
  <si>
    <t>EWJ5</t>
  </si>
  <si>
    <t>ว***ลภัชร์ ป***งค์แย้ม</t>
  </si>
  <si>
    <t>Ang Thong</t>
  </si>
  <si>
    <t>EWJ4</t>
  </si>
  <si>
    <t>เ***ินทร์  อ***ุวรรณ์</t>
  </si>
  <si>
    <t>THT51062JBEWW8Z</t>
  </si>
  <si>
    <t>EWJ3</t>
  </si>
  <si>
    <t>ณ***</t>
  </si>
  <si>
    <t>31/03/2025 10:13</t>
  </si>
  <si>
    <t>THT36012JBEH69Z</t>
  </si>
  <si>
    <t>31/03/2025 10:12</t>
  </si>
  <si>
    <t>EWJ2</t>
  </si>
  <si>
    <t>31/03/2025 10:10</t>
  </si>
  <si>
    <t>756330107654</t>
  </si>
  <si>
    <t>EWJ0</t>
  </si>
  <si>
    <t>ธ***ชัย</t>
  </si>
  <si>
    <t>31/03/2025 10:06</t>
  </si>
  <si>
    <t>31/03/2025 10:07</t>
  </si>
  <si>
    <t>EWI99</t>
  </si>
  <si>
    <t>ส***ตรา อ***นนท์</t>
  </si>
  <si>
    <t>EWI98</t>
  </si>
  <si>
    <t>THT43052JBFYQ4Z</t>
  </si>
  <si>
    <t>EWI97</t>
  </si>
  <si>
    <t>ค****ส</t>
  </si>
  <si>
    <t>******Thakham-Rama2, ถนน พุทธบูชา, แขวง ท่าข้าม แขวงท่าข้าม เขตบางขุนเทียน จังหวัดกรุงเทพมหานคร 10150</t>
  </si>
  <si>
    <t>TH255771599450O</t>
  </si>
  <si>
    <t>31/03/2025 10:05</t>
  </si>
  <si>
    <t>EWI95</t>
  </si>
  <si>
    <t>น***าว ป***นา โ***รส</t>
  </si>
  <si>
    <t>31/03/2025 10:04</t>
  </si>
  <si>
    <t>THT37012JBEFK9Z</t>
  </si>
  <si>
    <t>EWI94</t>
  </si>
  <si>
    <t>ข***ูกและดีมีที่นี่</t>
  </si>
  <si>
    <t>EWI93</t>
  </si>
  <si>
    <t>ค***ทิตยา ท***ิจจะ</t>
  </si>
  <si>
    <t>31/03/2025 10:03</t>
  </si>
  <si>
    <t>THT01212JBF7C9Z</t>
  </si>
  <si>
    <t>EWI92</t>
  </si>
  <si>
    <t>น*** แ***ธสง</t>
  </si>
  <si>
    <t>31/03/2025 10:02</t>
  </si>
  <si>
    <t>THT01182JBEGJ1Z</t>
  </si>
  <si>
    <t>EWI91</t>
  </si>
  <si>
    <t>อ***รา ภ***น</t>
  </si>
  <si>
    <t>THT03042JBFPN8Z</t>
  </si>
  <si>
    <t>EWI90</t>
  </si>
  <si>
    <t>ฟ**</t>
  </si>
  <si>
    <t>31/03/2025 09:54</t>
  </si>
  <si>
    <t>EWI89</t>
  </si>
  <si>
    <t>อ***วรรณ์ ศ***บำรุง</t>
  </si>
  <si>
    <t>THT41032JBF056Z</t>
  </si>
  <si>
    <t>EWI88</t>
  </si>
  <si>
    <t>ว***ย ก***ิจงาม</t>
  </si>
  <si>
    <t>31/03/2025 09:52</t>
  </si>
  <si>
    <t>EWI87</t>
  </si>
  <si>
    <t>อ***ิกา แ***สกุล</t>
  </si>
  <si>
    <t>31/03/2025 09:51</t>
  </si>
  <si>
    <t>THT62052JBFKA0Z</t>
  </si>
  <si>
    <t>EWI86</t>
  </si>
  <si>
    <t>ก***กิ๊ก</t>
  </si>
  <si>
    <t>31/03/2025 09:50</t>
  </si>
  <si>
    <t>THT02062JBF046Z</t>
  </si>
  <si>
    <t>EWI85</t>
  </si>
  <si>
    <t>ก***ิกา แ***พวง</t>
  </si>
  <si>
    <t>THT13012JBFHP8Z</t>
  </si>
  <si>
    <t>EWI84</t>
  </si>
  <si>
    <t>o***ma r***thum</t>
  </si>
  <si>
    <t>THT20072JBFFG1Z</t>
  </si>
  <si>
    <t>EWI83</t>
  </si>
  <si>
    <t>จ***ชยา ก***ระ</t>
  </si>
  <si>
    <t>31/03/2025 09:49</t>
  </si>
  <si>
    <t>EWI82</t>
  </si>
  <si>
    <t>31/03/2025 09:45</t>
  </si>
  <si>
    <t>THT67032JBD6C6Z</t>
  </si>
  <si>
    <t>EWI81</t>
  </si>
  <si>
    <t>ว***ดี อ***ฤกษ์</t>
  </si>
  <si>
    <t>31/03/2025 09:41</t>
  </si>
  <si>
    <t>THT08062JBF5B3Z</t>
  </si>
  <si>
    <t>31/03/2025 09:42</t>
  </si>
  <si>
    <t>EWI80</t>
  </si>
  <si>
    <t>s*e</t>
  </si>
  <si>
    <t>****** นครอินทร์, ตำบล บางขุนกอง ตำบลบางขุนกอง อำเภอบางกรวย จังหวัดนนทบุรี 11130</t>
  </si>
  <si>
    <t>TH254434283089Q</t>
  </si>
  <si>
    <t>31/03/2025 09:35</t>
  </si>
  <si>
    <t>EWI78</t>
  </si>
  <si>
    <t>31/03/2025 09:15</t>
  </si>
  <si>
    <t>THT19052JBEAF0Z</t>
  </si>
  <si>
    <t>EWI77</t>
  </si>
  <si>
    <t>บุษกร โคจรตระกูล</t>
  </si>
  <si>
    <t>บ้านเลขที่ 79 หมู่ 1 บ้านพิมพ์พัฒนา ตใศรีสมเด็จ
ศรีสมเด็จ/ Si Somdetร้อยเอ็ด/ Roi Et
45000</t>
  </si>
  <si>
    <t>660825185027</t>
  </si>
  <si>
    <t>31/03/2025 08:56</t>
  </si>
  <si>
    <t>LEXDO0156115327</t>
  </si>
  <si>
    <t>EWI74</t>
  </si>
  <si>
    <t>อรุณี  ภักดี</t>
  </si>
  <si>
    <t>218 บ้านป่าก่อดำเหนือ ซอย 4 หมู่ 9 ถนนพหลโยธิน · ป่าก่อดำ/ Pa Ko Dam
แม่ลาว/ Mae Laoเชียงราย/ Chiang Rai
57250</t>
  </si>
  <si>
    <t>660898855903</t>
  </si>
  <si>
    <t>31/03/2025 08:20</t>
  </si>
  <si>
    <t>TH541671MGCF3D</t>
  </si>
  <si>
    <t>EWI73</t>
  </si>
  <si>
    <t>31/03/2025 07:41</t>
  </si>
  <si>
    <t>LEXPU0551025977</t>
  </si>
  <si>
    <t>31/03/2025 07:40</t>
  </si>
  <si>
    <t>EWI72</t>
  </si>
  <si>
    <t>sa</t>
  </si>
  <si>
    <t>ชุมชนร่มเย็น  28/4999999999 ชอย2/17 สดมกส3949949999 · คูคต/ Khu Khot
ลำลูกกา/ Lam Luk Kaปทุมธานี/ Pathum Thani
12130</t>
  </si>
  <si>
    <t>660993167076</t>
  </si>
  <si>
    <t>31/03/2025 07:24</t>
  </si>
  <si>
    <t>LEXPU0472988982</t>
  </si>
  <si>
    <t>EWI71</t>
  </si>
  <si>
    <t>ภิรมรัตน์ เกิดอินทร์</t>
  </si>
  <si>
    <t>บ.วราฟู้ดแอน์ดริ้ง จก.    280   ถนนสิรินธ
บางพลัด/ Bang Phlatกรุงเทพมหานคร/ Bangkok
10700</t>
  </si>
  <si>
    <t>660890339450</t>
  </si>
  <si>
    <t>31/03/2025 06:45</t>
  </si>
  <si>
    <t>LEXPU0472973906</t>
  </si>
  <si>
    <t>31/03/2025 06:44</t>
  </si>
  <si>
    <t>EWI70</t>
  </si>
  <si>
    <t>31/03/2025 04:13</t>
  </si>
  <si>
    <t>THT68012JAVB59Z</t>
  </si>
  <si>
    <t>31/03/2025 04:20</t>
  </si>
  <si>
    <t>EWI69</t>
  </si>
  <si>
    <t>อาภาพร เพชรเสถียร</t>
  </si>
  <si>
    <t>417 ม.9 ต.บริบูรณ์ อ.สีชมพู
สีชมพู/ Si Chomphuขอนแก่น/ Khon Kaen
40220</t>
  </si>
  <si>
    <t>40220</t>
  </si>
  <si>
    <t>660836770412</t>
  </si>
  <si>
    <t>31/03/2025 00:53</t>
  </si>
  <si>
    <t>TH370671K3482H</t>
  </si>
  <si>
    <t>EWI68</t>
  </si>
  <si>
    <t>31/03/2025 00:22</t>
  </si>
  <si>
    <t>TH020171JQDY3L</t>
  </si>
  <si>
    <t>EWI67</t>
  </si>
  <si>
    <t>31/03/2025 00:21</t>
  </si>
  <si>
    <t>TH020171JQTW6L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</si>
  <si>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</si>
  <si>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</si>
  <si>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</si>
  <si>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</si>
  <si>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</si>
  <si>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</si>
  <si>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</si>
  <si>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</si>
  <si>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</si>
  <si>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</si>
  <si>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</si>
  <si>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</si>
  <si>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</si>
  <si>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</si>
  <si>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</si>
  <si>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</si>
  <si>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</si>
  <si>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</si>
  <si>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</si>
  <si>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 xml:space="preserve">ยอดขายออนไลน์ ตามจำนวนชิ้น </t>
  </si>
  <si>
    <t>ราคาต้นทุน / หน่วย</t>
  </si>
  <si>
    <t>รวมต้นทุน</t>
  </si>
  <si>
    <t>ยอดรวม มีนาคม 2568</t>
  </si>
  <si>
    <t>ปณ</t>
  </si>
  <si>
    <t>Lazchoice</t>
  </si>
  <si>
    <t>ยอดเส้น</t>
  </si>
  <si>
    <t>Total แพลตฟอร์ม</t>
  </si>
  <si>
    <t>ชิฟฟอนรวมรส 8 ชิ้น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</si>
  <si>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</si>
  <si>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</si>
  <si>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</si>
  <si>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</si>
  <si>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</si>
  <si>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</si>
  <si>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</si>
  <si>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</si>
  <si>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</si>
  <si>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</si>
  <si>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</si>
  <si>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</si>
  <si>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</si>
  <si>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</si>
  <si>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</si>
  <si>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</si>
  <si>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</si>
  <si>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</si>
  <si>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</si>
  <si>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</si>
  <si>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</si>
  <si>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</si>
  <si>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</si>
  <si>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</si>
  <si>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</si>
  <si>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</si>
  <si>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</si>
  <si>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</si>
  <si>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</si>
  <si>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</si>
  <si>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</si>
  <si>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</si>
  <si>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</si>
  <si>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</si>
  <si>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</si>
  <si>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</si>
  <si>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</si>
  <si>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</si>
  <si>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</si>
  <si>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</si>
  <si>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</si>
  <si>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</si>
  <si>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</si>
  <si>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</si>
  <si>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</si>
  <si>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</si>
  <si>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</si>
  <si>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</si>
  <si>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</si>
  <si>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</si>
  <si>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</si>
  <si>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</si>
  <si>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</si>
  <si>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</si>
  <si>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</si>
  <si>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</si>
  <si>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</si>
  <si>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</si>
  <si>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</si>
  <si>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</si>
  <si>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</si>
  <si>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</si>
  <si>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เค้กเบาหวิว รสมะพร้าว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</si>
  <si>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</si>
  <si>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</si>
  <si>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</si>
  <si>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</si>
  <si>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</si>
  <si>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รสตาลหอม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</si>
  <si>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</si>
  <si>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</si>
  <si>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เบาหวิว คละรส 110 กรัม</t>
  </si>
  <si>
    <t>เค้กเบาหวิว รสมะพร้าว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</si>
  <si>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</si>
  <si>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</si>
  <si>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</si>
  <si>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</si>
  <si>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</si>
  <si>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</si>
  <si>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</si>
  <si>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</si>
  <si>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300 กรัม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</si>
  <si>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</si>
  <si>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</si>
  <si>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</si>
  <si>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</si>
  <si>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</si>
  <si>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</si>
  <si>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</si>
  <si>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</si>
  <si>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</si>
  <si>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</si>
  <si>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</si>
  <si>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</si>
  <si>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</si>
  <si>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</si>
  <si>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</si>
  <si>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</si>
  <si>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</si>
  <si>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</si>
  <si>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</si>
  <si>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</si>
  <si>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แซนวิชโบราณ</t>
  </si>
  <si>
    <t>กล่องทาร์ตสับปะรด</t>
  </si>
  <si>
    <t>กล่องเบาหวิว ล</t>
  </si>
  <si>
    <t>กล่องเปี๊ยะ ล</t>
  </si>
  <si>
    <t>คัพเค้กมะพร้าวไส้ครีม 4 ชิ้น</t>
  </si>
  <si>
    <t>คัพเค้กล้วยหอมไส้ครีม 4 ชิ้น</t>
  </si>
  <si>
    <t>รายการยิง ADS + แคมเปญ เดือนมีนาคม 2567</t>
  </si>
  <si>
    <t>ค่าโทรศัพท์ที่เกี่ยวข้องในแผนกออนไลน์</t>
  </si>
  <si>
    <t>ค่าเฉลี่ยการยกเลิก</t>
  </si>
  <si>
    <t>คงเหลือยอดค้างเก็บอีก</t>
  </si>
  <si>
    <t>ยอดขายที่คาดการณ์ปิดได้</t>
  </si>
  <si>
    <t>วัสดุสิ้นเปลืองใช้จัดฉาก</t>
  </si>
  <si>
    <t>ค่าเบิกของจัดฉากไลฟ์สด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</si>
</sst>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8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b/>
      <sz val="20"/>
      <color rgb="FFFF0000"/>
      <name val="Angsana New"/>
      <family val="1"/>
    </font>
    <font>
      <b/>
      <sz val="16"/>
      <color rgb="FFFF0000"/>
      <name val="Angsana New"/>
      <family val="1"/>
    </font>
    <font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name val="Angsana New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7" fontId="6" fillId="0" borderId="0" xfId="1" applyNumberFormat="1" applyFont="1" applyAlignment="1">
      <alignment horizontal="right" vertical="center"/>
    </xf>
    <xf numFmtId="187" fontId="7" fillId="0" borderId="0" xfId="1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43" fontId="2" fillId="0" borderId="0" xfId="1" applyFont="1" applyAlignment="1">
      <alignment vertical="center"/>
    </xf>
    <xf numFmtId="43" fontId="5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187" fontId="7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43" fontId="5" fillId="3" borderId="0" xfId="1" applyFont="1" applyFill="1" applyAlignment="1">
      <alignment horizontal="right" vertical="center"/>
    </xf>
    <xf numFmtId="187" fontId="2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43" fontId="2" fillId="0" borderId="0" xfId="0" applyNumberFormat="1" applyFont="1"/>
    <xf numFmtId="43" fontId="5" fillId="0" borderId="3" xfId="0" applyNumberFormat="1" applyFont="1" applyBorder="1"/>
    <xf numFmtId="43" fontId="5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0" fontId="11" fillId="6" borderId="0" xfId="0" applyFont="1" applyFill="1"/>
    <xf numFmtId="43" fontId="2" fillId="6" borderId="0" xfId="1" applyFont="1" applyFill="1"/>
    <xf numFmtId="0" fontId="2" fillId="6" borderId="0" xfId="0" applyFont="1" applyFill="1"/>
    <xf numFmtId="0" fontId="5" fillId="6" borderId="0" xfId="0" applyFont="1" applyFill="1" applyAlignment="1">
      <alignment horizontal="right"/>
    </xf>
    <xf numFmtId="43" fontId="5" fillId="6" borderId="3" xfId="1" applyFont="1" applyFill="1" applyBorder="1"/>
    <xf numFmtId="0" fontId="5" fillId="6" borderId="0" xfId="0" applyFont="1" applyFill="1"/>
    <xf numFmtId="0" fontId="11" fillId="0" borderId="0" xfId="0" applyFont="1"/>
    <xf numFmtId="43" fontId="2" fillId="0" borderId="0" xfId="1" applyFont="1"/>
    <xf numFmtId="0" fontId="11" fillId="7" borderId="0" xfId="0" applyFont="1" applyFill="1"/>
    <xf numFmtId="43" fontId="2" fillId="7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right"/>
    </xf>
    <xf numFmtId="43" fontId="5" fillId="7" borderId="3" xfId="1" applyFont="1" applyFill="1" applyBorder="1"/>
    <xf numFmtId="0" fontId="5" fillId="7" borderId="0" xfId="0" applyFont="1" applyFill="1"/>
    <xf numFmtId="0" fontId="11" fillId="8" borderId="0" xfId="0" applyFont="1" applyFill="1"/>
    <xf numFmtId="43" fontId="2" fillId="8" borderId="0" xfId="1" applyFont="1" applyFill="1"/>
    <xf numFmtId="0" fontId="2" fillId="8" borderId="0" xfId="0" applyFont="1" applyFill="1"/>
    <xf numFmtId="0" fontId="5" fillId="8" borderId="0" xfId="0" applyFont="1" applyFill="1" applyAlignment="1">
      <alignment horizontal="right"/>
    </xf>
    <xf numFmtId="43" fontId="5" fillId="8" borderId="3" xfId="1" applyFont="1" applyFill="1" applyBorder="1"/>
    <xf numFmtId="0" fontId="5" fillId="8" borderId="0" xfId="0" applyFont="1" applyFill="1"/>
    <xf numFmtId="0" fontId="2" fillId="0" borderId="0" xfId="0" applyFont="1" applyAlignment="1">
      <alignment horizontal="left" vertical="center"/>
    </xf>
    <xf numFmtId="43" fontId="2" fillId="0" borderId="0" xfId="1" applyFont="1" applyBorder="1" applyAlignment="1">
      <alignment vertical="center"/>
    </xf>
    <xf numFmtId="43" fontId="11" fillId="0" borderId="0" xfId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9" fontId="13" fillId="0" borderId="0" xfId="2" applyFont="1"/>
    <xf numFmtId="0" fontId="11" fillId="9" borderId="0" xfId="0" applyFont="1" applyFill="1"/>
    <xf numFmtId="43" fontId="2" fillId="9" borderId="0" xfId="1" applyFont="1" applyFill="1"/>
    <xf numFmtId="0" fontId="2" fillId="9" borderId="0" xfId="0" applyFont="1" applyFill="1"/>
    <xf numFmtId="43" fontId="5" fillId="0" borderId="0" xfId="0" applyNumberFormat="1" applyFont="1"/>
    <xf numFmtId="43" fontId="2" fillId="9" borderId="4" xfId="1" applyFont="1" applyFill="1" applyBorder="1"/>
    <xf numFmtId="43" fontId="2" fillId="9" borderId="3" xfId="1" applyFont="1" applyFill="1" applyBorder="1"/>
    <xf numFmtId="9" fontId="2" fillId="0" borderId="0" xfId="0" applyNumberFormat="1" applyFont="1"/>
    <xf numFmtId="0" fontId="5" fillId="9" borderId="0" xfId="0" applyFont="1" applyFill="1" applyAlignment="1">
      <alignment horizontal="right"/>
    </xf>
    <xf numFmtId="43" fontId="5" fillId="9" borderId="3" xfId="1" applyFont="1" applyFill="1" applyBorder="1"/>
    <xf numFmtId="0" fontId="5" fillId="9" borderId="0" xfId="0" applyFont="1" applyFill="1"/>
    <xf numFmtId="0" fontId="14" fillId="0" borderId="0" xfId="0" applyFont="1" applyAlignment="1">
      <alignment horizontal="center"/>
    </xf>
    <xf numFmtId="0" fontId="14" fillId="0" borderId="0" xfId="0" applyFont="1"/>
    <xf numFmtId="0" fontId="4" fillId="0" borderId="0" xfId="0" applyFont="1"/>
    <xf numFmtId="43" fontId="4" fillId="0" borderId="0" xfId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3" fontId="5" fillId="4" borderId="0" xfId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43" fontId="5" fillId="0" borderId="5" xfId="1" applyFont="1" applyBorder="1"/>
    <xf numFmtId="0" fontId="4" fillId="0" borderId="0" xfId="3" applyFont="1"/>
    <xf numFmtId="0" fontId="2" fillId="0" borderId="0" xfId="3" applyFont="1" applyAlignment="1">
      <alignment horizontal="center"/>
    </xf>
    <xf numFmtId="0" fontId="2" fillId="0" borderId="0" xfId="3" applyFont="1" applyAlignment="1">
      <alignment horizontal="left"/>
    </xf>
    <xf numFmtId="43" fontId="2" fillId="0" borderId="0" xfId="3" applyNumberFormat="1" applyFont="1" applyAlignment="1">
      <alignment horizontal="center"/>
    </xf>
    <xf numFmtId="187" fontId="11" fillId="2" borderId="5" xfId="4" applyNumberFormat="1" applyFont="1" applyFill="1" applyBorder="1" applyAlignment="1">
      <alignment horizontal="center"/>
    </xf>
    <xf numFmtId="187" fontId="16" fillId="10" borderId="5" xfId="4" applyNumberFormat="1" applyFont="1" applyFill="1" applyBorder="1" applyAlignment="1">
      <alignment horizontal="center"/>
    </xf>
    <xf numFmtId="0" fontId="2" fillId="0" borderId="0" xfId="3" applyFont="1"/>
    <xf numFmtId="0" fontId="5" fillId="0" borderId="0" xfId="3" applyFont="1" applyAlignment="1">
      <alignment horizontal="center"/>
    </xf>
    <xf numFmtId="187" fontId="17" fillId="12" borderId="0" xfId="4" applyNumberFormat="1" applyFont="1" applyFill="1" applyAlignment="1">
      <alignment horizontal="center" vertical="center"/>
    </xf>
    <xf numFmtId="187" fontId="17" fillId="13" borderId="0" xfId="4" applyNumberFormat="1" applyFont="1" applyFill="1" applyAlignment="1">
      <alignment horizontal="center" vertical="center"/>
    </xf>
    <xf numFmtId="187" fontId="17" fillId="9" borderId="0" xfId="4" applyNumberFormat="1" applyFont="1" applyFill="1" applyAlignment="1">
      <alignment horizontal="center" vertical="center"/>
    </xf>
    <xf numFmtId="187" fontId="17" fillId="7" borderId="0" xfId="4" applyNumberFormat="1" applyFont="1" applyFill="1" applyAlignment="1">
      <alignment horizontal="center" vertical="center"/>
    </xf>
    <xf numFmtId="187" fontId="17" fillId="14" borderId="0" xfId="4" applyNumberFormat="1" applyFont="1" applyFill="1" applyAlignment="1">
      <alignment horizontal="center" vertical="center"/>
    </xf>
    <xf numFmtId="187" fontId="17" fillId="15" borderId="0" xfId="4" applyNumberFormat="1" applyFont="1" applyFill="1" applyAlignment="1">
      <alignment horizontal="center" vertical="center"/>
    </xf>
    <xf numFmtId="187" fontId="16" fillId="16" borderId="0" xfId="4" applyNumberFormat="1" applyFont="1" applyFill="1" applyAlignment="1">
      <alignment horizontal="center" vertical="center"/>
    </xf>
    <xf numFmtId="187" fontId="16" fillId="13" borderId="0" xfId="4" applyNumberFormat="1" applyFont="1" applyFill="1" applyAlignment="1">
      <alignment horizontal="center" vertical="center"/>
    </xf>
    <xf numFmtId="0" fontId="11" fillId="0" borderId="0" xfId="3" applyFont="1"/>
    <xf numFmtId="187" fontId="2" fillId="0" borderId="0" xfId="3" applyNumberFormat="1" applyFont="1" applyAlignment="1">
      <alignment horizontal="left"/>
    </xf>
    <xf numFmtId="187" fontId="2" fillId="0" borderId="0" xfId="4" applyNumberFormat="1" applyFont="1"/>
    <xf numFmtId="187" fontId="16" fillId="17" borderId="0" xfId="4" applyNumberFormat="1" applyFont="1" applyFill="1" applyAlignment="1">
      <alignment horizontal="center"/>
    </xf>
    <xf numFmtId="187" fontId="13" fillId="18" borderId="0" xfId="4" applyNumberFormat="1" applyFont="1" applyFill="1" applyAlignment="1">
      <alignment horizontal="center"/>
    </xf>
    <xf numFmtId="187" fontId="2" fillId="0" borderId="0" xfId="4" applyNumberFormat="1" applyFont="1" applyAlignment="1">
      <alignment horizontal="center"/>
    </xf>
    <xf numFmtId="0" fontId="11" fillId="3" borderId="0" xfId="0" applyFont="1" applyFill="1"/>
    <xf numFmtId="43" fontId="2" fillId="3" borderId="0" xfId="1" applyFont="1" applyFill="1"/>
    <xf numFmtId="0" fontId="2" fillId="3" borderId="0" xfId="0" applyFont="1" applyFill="1"/>
    <xf numFmtId="0" fontId="5" fillId="3" borderId="0" xfId="0" applyFont="1" applyFill="1" applyAlignment="1">
      <alignment horizontal="right"/>
    </xf>
    <xf numFmtId="43" fontId="5" fillId="3" borderId="3" xfId="1" applyFont="1" applyFill="1" applyBorder="1"/>
    <xf numFmtId="0" fontId="5" fillId="3" borderId="0" xfId="0" applyFont="1" applyFill="1"/>
    <xf numFmtId="14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3" fontId="5" fillId="4" borderId="0" xfId="1" applyFont="1" applyFill="1" applyBorder="1" applyAlignment="1">
      <alignment horizontal="center" vertical="center"/>
    </xf>
    <xf numFmtId="0" fontId="5" fillId="4" borderId="0" xfId="3" applyFont="1" applyFill="1" applyAlignment="1">
      <alignment horizontal="center" vertical="center"/>
    </xf>
    <xf numFmtId="43" fontId="5" fillId="4" borderId="0" xfId="3" applyNumberFormat="1" applyFont="1" applyFill="1" applyAlignment="1">
      <alignment horizontal="center" vertical="center" wrapText="1"/>
    </xf>
    <xf numFmtId="14" fontId="5" fillId="4" borderId="0" xfId="4" applyNumberFormat="1" applyFont="1" applyFill="1" applyAlignment="1">
      <alignment horizontal="center"/>
    </xf>
    <xf numFmtId="43" fontId="5" fillId="11" borderId="0" xfId="4" applyFont="1" applyFill="1" applyAlignment="1">
      <alignment horizontal="center"/>
    </xf>
  </cellXfs>
  <cellStyles count="5">
    <cellStyle name="จุลภาค" xfId="1" builtinId="3"/>
    <cellStyle name="จุลภาค 2" xfId="4" xr:uid="{E35814FA-A7D5-4AC8-A5AD-C66E850E929A}"/>
    <cellStyle name="ปกติ" xfId="0" builtinId="0"/>
    <cellStyle name="ปกติ 2" xfId="3" xr:uid="{C59958D1-8490-452F-AA15-412E7C44EE78}"/>
    <cellStyle name="เปอร์เซ็นต์" xfId="2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pivotCacheDefinition" Target="pivotCache/pivotCacheDefinition5.xml"/><Relationship Id="rId63" Type="http://schemas.openxmlformats.org/officeDocument/2006/relationships/pivotCacheDefinition" Target="pivotCache/pivotCacheDefinition21.xml"/><Relationship Id="rId68" Type="http://schemas.openxmlformats.org/officeDocument/2006/relationships/pivotCacheDefinition" Target="pivotCache/pivotCacheDefinition2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3.xml"/><Relationship Id="rId53" Type="http://schemas.openxmlformats.org/officeDocument/2006/relationships/pivotCacheDefinition" Target="pivotCache/pivotCacheDefinition11.xml"/><Relationship Id="rId58" Type="http://schemas.openxmlformats.org/officeDocument/2006/relationships/pivotCacheDefinition" Target="pivotCache/pivotCacheDefinition16.xml"/><Relationship Id="rId66" Type="http://schemas.openxmlformats.org/officeDocument/2006/relationships/pivotCacheDefinition" Target="pivotCache/pivotCacheDefinition24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1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1.xml"/><Relationship Id="rId48" Type="http://schemas.openxmlformats.org/officeDocument/2006/relationships/pivotCacheDefinition" Target="pivotCache/pivotCacheDefinition6.xml"/><Relationship Id="rId56" Type="http://schemas.openxmlformats.org/officeDocument/2006/relationships/pivotCacheDefinition" Target="pivotCache/pivotCacheDefinition14.xml"/><Relationship Id="rId64" Type="http://schemas.openxmlformats.org/officeDocument/2006/relationships/pivotCacheDefinition" Target="pivotCache/pivotCacheDefinition22.xml"/><Relationship Id="rId69" Type="http://schemas.openxmlformats.org/officeDocument/2006/relationships/pivotCacheDefinition" Target="pivotCache/pivotCacheDefinition27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9.xml"/><Relationship Id="rId72" Type="http://schemas.openxmlformats.org/officeDocument/2006/relationships/pivotCacheDefinition" Target="pivotCache/pivotCacheDefinition3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4.xml"/><Relationship Id="rId59" Type="http://schemas.openxmlformats.org/officeDocument/2006/relationships/pivotCacheDefinition" Target="pivotCache/pivotCacheDefinition17.xml"/><Relationship Id="rId67" Type="http://schemas.openxmlformats.org/officeDocument/2006/relationships/pivotCacheDefinition" Target="pivotCache/pivotCacheDefinition2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12.xml"/><Relationship Id="rId62" Type="http://schemas.openxmlformats.org/officeDocument/2006/relationships/pivotCacheDefinition" Target="pivotCache/pivotCacheDefinition20.xml"/><Relationship Id="rId70" Type="http://schemas.openxmlformats.org/officeDocument/2006/relationships/pivotCacheDefinition" Target="pivotCache/pivotCacheDefinition28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7.xml"/><Relationship Id="rId57" Type="http://schemas.openxmlformats.org/officeDocument/2006/relationships/pivotCacheDefinition" Target="pivotCache/pivotCacheDefinition1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2.xml"/><Relationship Id="rId52" Type="http://schemas.openxmlformats.org/officeDocument/2006/relationships/pivotCacheDefinition" Target="pivotCache/pivotCacheDefinition10.xml"/><Relationship Id="rId60" Type="http://schemas.openxmlformats.org/officeDocument/2006/relationships/pivotCacheDefinition" Target="pivotCache/pivotCacheDefinition18.xml"/><Relationship Id="rId65" Type="http://schemas.openxmlformats.org/officeDocument/2006/relationships/pivotCacheDefinition" Target="pivotCache/pivotCacheDefinition23.xml"/><Relationship Id="rId73" Type="http://schemas.openxmlformats.org/officeDocument/2006/relationships/pivotCacheDefinition" Target="pivotCache/pivotCacheDefinition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8.xml"/><Relationship Id="rId55" Type="http://schemas.openxmlformats.org/officeDocument/2006/relationships/pivotCacheDefinition" Target="pivotCache/pivotCacheDefinition13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2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3.&#3618;&#3629;&#3604;&#3586;&#3634;&#3618;&#3629;&#3629;&#3609;&#3652;&#3621;&#3609;&#3660;%20&#3592;&#3635;&#3609;&#3623;&#3609;&#3594;&#3636;&#3657;&#3609;%20&#3649;&#3618;&#3585;&#3605;&#3634;&#3617;&#3649;&#3614;&#3621;&#3605;&#3615;&#3629;&#3619;&#3660;&#3617;&#3649;&#3621;&#3632;&#3618;&#3629;&#3604;&#3648;&#3626;&#3657;&#3609;%20&#3648;&#3604;&#3639;&#3629;&#3609;%20&#3617;&#3637;.&#3588;.%2068.xlsx" TargetMode="External"/><Relationship Id="rId1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3.&#3618;&#3629;&#3604;&#3586;&#3634;&#3618;&#3629;&#3629;&#3609;&#3652;&#3621;&#3609;&#3660;%20&#3592;&#3635;&#3609;&#3623;&#3609;&#3594;&#3636;&#3657;&#3609;%20&#3649;&#3618;&#3585;&#3605;&#3634;&#3617;&#3649;&#3614;&#3621;&#3605;&#3615;&#3629;&#3619;&#3660;&#3617;&#3649;&#3621;&#3632;&#3618;&#3629;&#3604;&#3648;&#3626;&#3657;&#3609;%20&#3648;&#3604;&#3639;&#3629;&#3609;%20&#3617;&#3637;.&#358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มี.ค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1">
          <cell r="B1" t="str">
            <v>ยอดจริง ออนไลน์ วันที่ 1/03/2568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7</v>
          </cell>
          <cell r="E7">
            <v>44</v>
          </cell>
          <cell r="F7">
            <v>9</v>
          </cell>
          <cell r="G7">
            <v>14</v>
          </cell>
          <cell r="H7">
            <v>0</v>
          </cell>
          <cell r="I7">
            <v>0</v>
          </cell>
          <cell r="J7">
            <v>14</v>
          </cell>
          <cell r="K7">
            <v>0</v>
          </cell>
          <cell r="L7">
            <v>15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5</v>
          </cell>
          <cell r="E25">
            <v>4</v>
          </cell>
          <cell r="F25">
            <v>1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7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5</v>
          </cell>
          <cell r="E69">
            <v>3</v>
          </cell>
          <cell r="F69">
            <v>1</v>
          </cell>
          <cell r="G69">
            <v>7</v>
          </cell>
          <cell r="H69">
            <v>0</v>
          </cell>
          <cell r="I69">
            <v>0</v>
          </cell>
          <cell r="J69">
            <v>7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9</v>
          </cell>
          <cell r="H87">
            <v>0</v>
          </cell>
          <cell r="I87">
            <v>0</v>
          </cell>
          <cell r="J87">
            <v>9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8</v>
          </cell>
          <cell r="H90">
            <v>0</v>
          </cell>
          <cell r="I90">
            <v>0</v>
          </cell>
          <cell r="J90">
            <v>8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0</v>
          </cell>
          <cell r="F91">
            <v>2</v>
          </cell>
          <cell r="G91">
            <v>9</v>
          </cell>
          <cell r="H91">
            <v>0</v>
          </cell>
          <cell r="I91">
            <v>0</v>
          </cell>
          <cell r="J91">
            <v>9</v>
          </cell>
          <cell r="K91">
            <v>0</v>
          </cell>
          <cell r="L91">
            <v>30</v>
          </cell>
        </row>
        <row r="92">
          <cell r="B92">
            <v>1112003</v>
          </cell>
          <cell r="C92" t="str">
            <v xml:space="preserve">กาแฟ </v>
          </cell>
          <cell r="D92">
            <v>1</v>
          </cell>
          <cell r="E92">
            <v>0</v>
          </cell>
          <cell r="F92">
            <v>0</v>
          </cell>
          <cell r="G92">
            <v>8</v>
          </cell>
          <cell r="H92">
            <v>0</v>
          </cell>
          <cell r="I92">
            <v>0</v>
          </cell>
          <cell r="J92">
            <v>8</v>
          </cell>
          <cell r="K92">
            <v>0</v>
          </cell>
          <cell r="L92">
            <v>30</v>
          </cell>
        </row>
        <row r="93">
          <cell r="B93">
            <v>1112005</v>
          </cell>
          <cell r="C93" t="str">
            <v xml:space="preserve">เนยนม </v>
          </cell>
          <cell r="D93">
            <v>3</v>
          </cell>
          <cell r="E93">
            <v>0</v>
          </cell>
          <cell r="F93">
            <v>0</v>
          </cell>
          <cell r="G93">
            <v>8</v>
          </cell>
          <cell r="H93">
            <v>0</v>
          </cell>
          <cell r="I93">
            <v>0</v>
          </cell>
          <cell r="J93">
            <v>8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30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30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1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4</v>
          </cell>
          <cell r="F115">
            <v>0</v>
          </cell>
          <cell r="G115">
            <v>3</v>
          </cell>
          <cell r="H115">
            <v>0</v>
          </cell>
          <cell r="I115">
            <v>0</v>
          </cell>
          <cell r="J115">
            <v>3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3</v>
          </cell>
          <cell r="H116">
            <v>0</v>
          </cell>
          <cell r="I116">
            <v>0</v>
          </cell>
          <cell r="J116">
            <v>3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3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2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0</v>
          </cell>
          <cell r="F123">
            <v>3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31</v>
          </cell>
          <cell r="F126">
            <v>20</v>
          </cell>
          <cell r="G126">
            <v>9</v>
          </cell>
          <cell r="H126">
            <v>0</v>
          </cell>
          <cell r="I126">
            <v>0</v>
          </cell>
          <cell r="J126">
            <v>9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4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4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40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29</v>
          </cell>
          <cell r="E141">
            <v>101</v>
          </cell>
          <cell r="F141">
            <v>57</v>
          </cell>
          <cell r="G141">
            <v>96</v>
          </cell>
          <cell r="H141">
            <v>0</v>
          </cell>
          <cell r="I141">
            <v>0</v>
          </cell>
          <cell r="K141">
            <v>0</v>
          </cell>
          <cell r="L141">
            <v>175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">
        <row r="1">
          <cell r="B1" t="str">
            <v>ยอดจริง ออนไลน์ วันที่ 2/3/2568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0</v>
          </cell>
          <cell r="E7">
            <v>13</v>
          </cell>
          <cell r="F7">
            <v>11</v>
          </cell>
          <cell r="G7">
            <v>15</v>
          </cell>
          <cell r="H7">
            <v>0</v>
          </cell>
          <cell r="I7">
            <v>0</v>
          </cell>
          <cell r="J7">
            <v>15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12</v>
          </cell>
          <cell r="F25">
            <v>3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4</v>
          </cell>
          <cell r="F40">
            <v>9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4</v>
          </cell>
          <cell r="F42">
            <v>9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3</v>
          </cell>
          <cell r="F44">
            <v>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3</v>
          </cell>
          <cell r="F46">
            <v>8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4</v>
          </cell>
          <cell r="F49">
            <v>9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4</v>
          </cell>
          <cell r="F50">
            <v>9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4</v>
          </cell>
          <cell r="F51">
            <v>9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4</v>
          </cell>
          <cell r="F52">
            <v>9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1</v>
          </cell>
          <cell r="F69">
            <v>0</v>
          </cell>
          <cell r="G69">
            <v>15</v>
          </cell>
          <cell r="H69">
            <v>0</v>
          </cell>
          <cell r="I69">
            <v>0</v>
          </cell>
          <cell r="J69">
            <v>15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21</v>
          </cell>
          <cell r="H87">
            <v>0</v>
          </cell>
          <cell r="I87">
            <v>0</v>
          </cell>
          <cell r="J87">
            <v>21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2</v>
          </cell>
          <cell r="F90">
            <v>0</v>
          </cell>
          <cell r="G90">
            <v>9</v>
          </cell>
          <cell r="H90">
            <v>0</v>
          </cell>
          <cell r="I90">
            <v>0</v>
          </cell>
          <cell r="J90">
            <v>9</v>
          </cell>
          <cell r="K90">
            <v>0</v>
          </cell>
          <cell r="L90">
            <v>2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2</v>
          </cell>
          <cell r="F91">
            <v>6</v>
          </cell>
          <cell r="G91">
            <v>8</v>
          </cell>
          <cell r="H91">
            <v>0</v>
          </cell>
          <cell r="I91">
            <v>0</v>
          </cell>
          <cell r="J91">
            <v>8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2</v>
          </cell>
          <cell r="F92">
            <v>0</v>
          </cell>
          <cell r="G92">
            <v>7</v>
          </cell>
          <cell r="H92">
            <v>0</v>
          </cell>
          <cell r="I92">
            <v>0</v>
          </cell>
          <cell r="J92">
            <v>7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7</v>
          </cell>
          <cell r="H93">
            <v>0</v>
          </cell>
          <cell r="I93">
            <v>0</v>
          </cell>
          <cell r="J93">
            <v>7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2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3</v>
          </cell>
          <cell r="H96">
            <v>0</v>
          </cell>
          <cell r="I96">
            <v>0</v>
          </cell>
          <cell r="J96">
            <v>3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4</v>
          </cell>
          <cell r="H97">
            <v>0</v>
          </cell>
          <cell r="I97">
            <v>0</v>
          </cell>
          <cell r="J97">
            <v>4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3</v>
          </cell>
          <cell r="H98">
            <v>0</v>
          </cell>
          <cell r="I98">
            <v>0</v>
          </cell>
          <cell r="J98">
            <v>3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5</v>
          </cell>
          <cell r="H103">
            <v>0</v>
          </cell>
          <cell r="I103">
            <v>0</v>
          </cell>
          <cell r="J103">
            <v>5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2</v>
          </cell>
          <cell r="H115">
            <v>0</v>
          </cell>
          <cell r="I115">
            <v>0</v>
          </cell>
          <cell r="J115">
            <v>2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6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4</v>
          </cell>
          <cell r="E123">
            <v>17</v>
          </cell>
          <cell r="F123">
            <v>12</v>
          </cell>
          <cell r="G123">
            <v>175</v>
          </cell>
          <cell r="H123">
            <v>0</v>
          </cell>
          <cell r="I123">
            <v>0</v>
          </cell>
          <cell r="J123">
            <v>175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</v>
          </cell>
          <cell r="F124">
            <v>0</v>
          </cell>
          <cell r="G124">
            <v>6</v>
          </cell>
          <cell r="H124">
            <v>0</v>
          </cell>
          <cell r="I124">
            <v>0</v>
          </cell>
          <cell r="J124">
            <v>6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12</v>
          </cell>
          <cell r="F126">
            <v>0</v>
          </cell>
          <cell r="G126">
            <v>4</v>
          </cell>
          <cell r="H126">
            <v>0</v>
          </cell>
          <cell r="I126">
            <v>0</v>
          </cell>
          <cell r="J126">
            <v>4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4</v>
          </cell>
          <cell r="E141">
            <v>158</v>
          </cell>
          <cell r="F141">
            <v>102</v>
          </cell>
          <cell r="G141">
            <v>288</v>
          </cell>
          <cell r="H141">
            <v>0</v>
          </cell>
          <cell r="I141">
            <v>0</v>
          </cell>
          <cell r="K141">
            <v>0</v>
          </cell>
          <cell r="L141">
            <v>4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3">
        <row r="1">
          <cell r="B1" t="str">
            <v>ยอดจริง ออนไลน์ วันที่  3/3/2568รวม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11</v>
          </cell>
          <cell r="E7">
            <v>24</v>
          </cell>
          <cell r="F7">
            <v>21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180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7</v>
          </cell>
          <cell r="E25">
            <v>12</v>
          </cell>
          <cell r="F25">
            <v>13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2</v>
          </cell>
          <cell r="F69">
            <v>3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4</v>
          </cell>
          <cell r="F87">
            <v>3</v>
          </cell>
          <cell r="G87">
            <v>3</v>
          </cell>
          <cell r="H87">
            <v>0</v>
          </cell>
          <cell r="I87">
            <v>0</v>
          </cell>
          <cell r="J87">
            <v>3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10</v>
          </cell>
          <cell r="E90">
            <v>3</v>
          </cell>
          <cell r="F90">
            <v>9</v>
          </cell>
          <cell r="G90">
            <v>22</v>
          </cell>
          <cell r="H90">
            <v>0</v>
          </cell>
          <cell r="I90">
            <v>0</v>
          </cell>
          <cell r="J90">
            <v>22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15</v>
          </cell>
          <cell r="E91">
            <v>2</v>
          </cell>
          <cell r="F91">
            <v>9</v>
          </cell>
          <cell r="G91">
            <v>21</v>
          </cell>
          <cell r="H91">
            <v>0</v>
          </cell>
          <cell r="I91">
            <v>0</v>
          </cell>
          <cell r="J91">
            <v>21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1</v>
          </cell>
          <cell r="F92">
            <v>4</v>
          </cell>
          <cell r="G92">
            <v>21</v>
          </cell>
          <cell r="H92">
            <v>0</v>
          </cell>
          <cell r="I92">
            <v>0</v>
          </cell>
          <cell r="J92">
            <v>21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10</v>
          </cell>
          <cell r="E93">
            <v>1</v>
          </cell>
          <cell r="F93">
            <v>4</v>
          </cell>
          <cell r="G93">
            <v>21</v>
          </cell>
          <cell r="H93">
            <v>0</v>
          </cell>
          <cell r="I93">
            <v>0</v>
          </cell>
          <cell r="J93">
            <v>21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3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1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4</v>
          </cell>
          <cell r="H120">
            <v>0</v>
          </cell>
          <cell r="I120">
            <v>0</v>
          </cell>
          <cell r="J120">
            <v>4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8</v>
          </cell>
          <cell r="F123">
            <v>1</v>
          </cell>
          <cell r="G123">
            <v>18</v>
          </cell>
          <cell r="H123">
            <v>0</v>
          </cell>
          <cell r="I123">
            <v>0</v>
          </cell>
          <cell r="J123">
            <v>18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16</v>
          </cell>
          <cell r="F126">
            <v>18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6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73</v>
          </cell>
          <cell r="E141">
            <v>87</v>
          </cell>
          <cell r="F141">
            <v>91</v>
          </cell>
          <cell r="G141">
            <v>128</v>
          </cell>
          <cell r="H141">
            <v>0</v>
          </cell>
          <cell r="I141">
            <v>0</v>
          </cell>
          <cell r="K141">
            <v>0</v>
          </cell>
          <cell r="L141">
            <v>182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4">
        <row r="1">
          <cell r="B1" t="str">
            <v>ยอดจริง ออนไลน์ วันที่  4/3/2568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20</v>
          </cell>
          <cell r="E7">
            <v>61</v>
          </cell>
          <cell r="F7">
            <v>110</v>
          </cell>
          <cell r="G7">
            <v>16</v>
          </cell>
          <cell r="H7">
            <v>0</v>
          </cell>
          <cell r="I7">
            <v>0</v>
          </cell>
          <cell r="J7">
            <v>16</v>
          </cell>
          <cell r="K7">
            <v>0</v>
          </cell>
          <cell r="L7">
            <v>12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20</v>
          </cell>
          <cell r="F25">
            <v>21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8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4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4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4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4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4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4</v>
          </cell>
          <cell r="E69">
            <v>14</v>
          </cell>
          <cell r="F69">
            <v>3</v>
          </cell>
          <cell r="G69">
            <v>2</v>
          </cell>
          <cell r="H69">
            <v>0</v>
          </cell>
          <cell r="I69">
            <v>0</v>
          </cell>
          <cell r="J69">
            <v>2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9</v>
          </cell>
          <cell r="F87">
            <v>0</v>
          </cell>
          <cell r="G87">
            <v>4</v>
          </cell>
          <cell r="H87">
            <v>0</v>
          </cell>
          <cell r="I87">
            <v>0</v>
          </cell>
          <cell r="J87">
            <v>4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17</v>
          </cell>
          <cell r="E90">
            <v>0</v>
          </cell>
          <cell r="F90">
            <v>12</v>
          </cell>
          <cell r="G90">
            <v>6</v>
          </cell>
          <cell r="H90">
            <v>0</v>
          </cell>
          <cell r="I90">
            <v>0</v>
          </cell>
          <cell r="J90">
            <v>6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16</v>
          </cell>
          <cell r="E91">
            <v>1</v>
          </cell>
          <cell r="F91">
            <v>13</v>
          </cell>
          <cell r="G91">
            <v>6</v>
          </cell>
          <cell r="H91">
            <v>0</v>
          </cell>
          <cell r="I91">
            <v>0</v>
          </cell>
          <cell r="J91">
            <v>6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17</v>
          </cell>
          <cell r="E92">
            <v>1</v>
          </cell>
          <cell r="F92">
            <v>8</v>
          </cell>
          <cell r="G92">
            <v>6</v>
          </cell>
          <cell r="H92">
            <v>0</v>
          </cell>
          <cell r="I92">
            <v>0</v>
          </cell>
          <cell r="J92">
            <v>6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20</v>
          </cell>
          <cell r="E93">
            <v>0</v>
          </cell>
          <cell r="F93">
            <v>8</v>
          </cell>
          <cell r="G93">
            <v>6</v>
          </cell>
          <cell r="H93">
            <v>0</v>
          </cell>
          <cell r="I93">
            <v>0</v>
          </cell>
          <cell r="J93">
            <v>6</v>
          </cell>
          <cell r="K93">
            <v>0</v>
          </cell>
          <cell r="L93">
            <v>5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5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5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15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1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3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31</v>
          </cell>
          <cell r="E123">
            <v>15</v>
          </cell>
          <cell r="F123">
            <v>4</v>
          </cell>
          <cell r="G123">
            <v>57</v>
          </cell>
          <cell r="H123">
            <v>0</v>
          </cell>
          <cell r="I123">
            <v>0</v>
          </cell>
          <cell r="J123">
            <v>57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22</v>
          </cell>
          <cell r="F126">
            <v>3</v>
          </cell>
          <cell r="G126">
            <v>2</v>
          </cell>
          <cell r="H126">
            <v>0</v>
          </cell>
          <cell r="I126">
            <v>0</v>
          </cell>
          <cell r="J126">
            <v>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1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24</v>
          </cell>
          <cell r="H137">
            <v>0</v>
          </cell>
          <cell r="I137">
            <v>0</v>
          </cell>
          <cell r="J137">
            <v>24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143</v>
          </cell>
          <cell r="E141">
            <v>183</v>
          </cell>
          <cell r="F141">
            <v>187</v>
          </cell>
          <cell r="G141">
            <v>135</v>
          </cell>
          <cell r="H141">
            <v>0</v>
          </cell>
          <cell r="I141">
            <v>0</v>
          </cell>
          <cell r="K141">
            <v>0</v>
          </cell>
          <cell r="L141">
            <v>35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5">
        <row r="1">
          <cell r="B1" t="str">
            <v>ยอดจริง ออนไลน์ วันที่  5/3/68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12</v>
          </cell>
          <cell r="E7">
            <v>14</v>
          </cell>
          <cell r="F7">
            <v>26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44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5</v>
          </cell>
          <cell r="F25">
            <v>3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</v>
          </cell>
          <cell r="E69">
            <v>5</v>
          </cell>
          <cell r="F69">
            <v>5</v>
          </cell>
          <cell r="G69">
            <v>2</v>
          </cell>
          <cell r="H69">
            <v>0</v>
          </cell>
          <cell r="I69">
            <v>0</v>
          </cell>
          <cell r="J69">
            <v>2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7</v>
          </cell>
          <cell r="F87">
            <v>3</v>
          </cell>
          <cell r="G87">
            <v>9</v>
          </cell>
          <cell r="H87">
            <v>0</v>
          </cell>
          <cell r="I87">
            <v>0</v>
          </cell>
          <cell r="J87">
            <v>9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62</v>
          </cell>
          <cell r="E90">
            <v>2</v>
          </cell>
          <cell r="F90">
            <v>4</v>
          </cell>
          <cell r="G90">
            <v>18</v>
          </cell>
          <cell r="H90">
            <v>0</v>
          </cell>
          <cell r="I90">
            <v>0</v>
          </cell>
          <cell r="J90">
            <v>18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52</v>
          </cell>
          <cell r="E91">
            <v>2</v>
          </cell>
          <cell r="F91">
            <v>14</v>
          </cell>
          <cell r="G91">
            <v>18</v>
          </cell>
          <cell r="H91">
            <v>0</v>
          </cell>
          <cell r="I91">
            <v>0</v>
          </cell>
          <cell r="J91">
            <v>18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48</v>
          </cell>
          <cell r="E92">
            <v>1</v>
          </cell>
          <cell r="F92">
            <v>1</v>
          </cell>
          <cell r="G92">
            <v>18</v>
          </cell>
          <cell r="H92">
            <v>0</v>
          </cell>
          <cell r="I92">
            <v>0</v>
          </cell>
          <cell r="J92">
            <v>18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46</v>
          </cell>
          <cell r="E93">
            <v>1</v>
          </cell>
          <cell r="F93">
            <v>1</v>
          </cell>
          <cell r="G93">
            <v>18</v>
          </cell>
          <cell r="H93">
            <v>0</v>
          </cell>
          <cell r="I93">
            <v>0</v>
          </cell>
          <cell r="J93">
            <v>18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5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4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9</v>
          </cell>
          <cell r="F123">
            <v>3</v>
          </cell>
          <cell r="G123">
            <v>64</v>
          </cell>
          <cell r="H123">
            <v>0</v>
          </cell>
          <cell r="I123">
            <v>0</v>
          </cell>
          <cell r="J123">
            <v>64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25</v>
          </cell>
          <cell r="H124">
            <v>0</v>
          </cell>
          <cell r="I124">
            <v>0</v>
          </cell>
          <cell r="J124">
            <v>25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15</v>
          </cell>
          <cell r="F126">
            <v>26</v>
          </cell>
          <cell r="G126">
            <v>9</v>
          </cell>
          <cell r="H126">
            <v>0</v>
          </cell>
          <cell r="I126">
            <v>0</v>
          </cell>
          <cell r="J126">
            <v>9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5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32</v>
          </cell>
          <cell r="H137">
            <v>0</v>
          </cell>
          <cell r="I137">
            <v>0</v>
          </cell>
          <cell r="J137">
            <v>32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224</v>
          </cell>
          <cell r="E141">
            <v>69</v>
          </cell>
          <cell r="F141">
            <v>91</v>
          </cell>
          <cell r="G141">
            <v>237</v>
          </cell>
          <cell r="H141">
            <v>0</v>
          </cell>
          <cell r="I141">
            <v>0</v>
          </cell>
          <cell r="K141">
            <v>0</v>
          </cell>
          <cell r="L141">
            <v>82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6">
        <row r="1">
          <cell r="B1" t="str">
            <v>ยอดจริง ออนไลน์ วันที่ 6/3/68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4</v>
          </cell>
          <cell r="E7">
            <v>16</v>
          </cell>
          <cell r="F7">
            <v>25</v>
          </cell>
          <cell r="G7">
            <v>35</v>
          </cell>
          <cell r="H7">
            <v>0</v>
          </cell>
          <cell r="I7">
            <v>0</v>
          </cell>
          <cell r="J7">
            <v>35</v>
          </cell>
          <cell r="K7">
            <v>0</v>
          </cell>
          <cell r="L7">
            <v>21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9</v>
          </cell>
          <cell r="F25">
            <v>6</v>
          </cell>
          <cell r="G25">
            <v>8</v>
          </cell>
          <cell r="H25">
            <v>0</v>
          </cell>
          <cell r="I25">
            <v>0</v>
          </cell>
          <cell r="J25">
            <v>8</v>
          </cell>
          <cell r="K25">
            <v>0</v>
          </cell>
          <cell r="L25">
            <v>1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5</v>
          </cell>
          <cell r="E69">
            <v>0</v>
          </cell>
          <cell r="F69">
            <v>9</v>
          </cell>
          <cell r="G69">
            <v>7</v>
          </cell>
          <cell r="H69">
            <v>0</v>
          </cell>
          <cell r="I69">
            <v>0</v>
          </cell>
          <cell r="J69">
            <v>7</v>
          </cell>
          <cell r="K69">
            <v>0</v>
          </cell>
          <cell r="L69">
            <v>9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4</v>
          </cell>
          <cell r="E87">
            <v>0</v>
          </cell>
          <cell r="F87">
            <v>3</v>
          </cell>
          <cell r="G87">
            <v>3</v>
          </cell>
          <cell r="H87">
            <v>0</v>
          </cell>
          <cell r="I87">
            <v>0</v>
          </cell>
          <cell r="J87">
            <v>3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5</v>
          </cell>
          <cell r="E90">
            <v>0</v>
          </cell>
          <cell r="F90">
            <v>4</v>
          </cell>
          <cell r="G90">
            <v>10</v>
          </cell>
          <cell r="H90">
            <v>0</v>
          </cell>
          <cell r="I90">
            <v>0</v>
          </cell>
          <cell r="J90">
            <v>10</v>
          </cell>
          <cell r="K90">
            <v>0</v>
          </cell>
          <cell r="L90">
            <v>6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8</v>
          </cell>
          <cell r="E91">
            <v>0</v>
          </cell>
          <cell r="F91">
            <v>6</v>
          </cell>
          <cell r="G91">
            <v>9</v>
          </cell>
          <cell r="H91">
            <v>0</v>
          </cell>
          <cell r="I91">
            <v>0</v>
          </cell>
          <cell r="J91">
            <v>9</v>
          </cell>
          <cell r="K91">
            <v>0</v>
          </cell>
          <cell r="L91">
            <v>8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0</v>
          </cell>
          <cell r="F92">
            <v>2</v>
          </cell>
          <cell r="G92">
            <v>8</v>
          </cell>
          <cell r="H92">
            <v>0</v>
          </cell>
          <cell r="I92">
            <v>0</v>
          </cell>
          <cell r="J92">
            <v>8</v>
          </cell>
          <cell r="K92">
            <v>0</v>
          </cell>
          <cell r="L92">
            <v>5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2</v>
          </cell>
          <cell r="G93">
            <v>8</v>
          </cell>
          <cell r="H93">
            <v>0</v>
          </cell>
          <cell r="I93">
            <v>0</v>
          </cell>
          <cell r="J93">
            <v>8</v>
          </cell>
          <cell r="K93">
            <v>0</v>
          </cell>
          <cell r="L93">
            <v>5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6</v>
          </cell>
          <cell r="H96">
            <v>0</v>
          </cell>
          <cell r="I96">
            <v>0</v>
          </cell>
          <cell r="J96">
            <v>6</v>
          </cell>
          <cell r="K96">
            <v>0</v>
          </cell>
          <cell r="L96">
            <v>6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2</v>
          </cell>
          <cell r="G97">
            <v>4</v>
          </cell>
          <cell r="H97">
            <v>0</v>
          </cell>
          <cell r="I97">
            <v>0</v>
          </cell>
          <cell r="J97">
            <v>4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2</v>
          </cell>
          <cell r="G98">
            <v>4</v>
          </cell>
          <cell r="H98">
            <v>0</v>
          </cell>
          <cell r="I98">
            <v>0</v>
          </cell>
          <cell r="J98">
            <v>4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6</v>
          </cell>
          <cell r="H116">
            <v>0</v>
          </cell>
          <cell r="I116">
            <v>0</v>
          </cell>
          <cell r="J116">
            <v>6</v>
          </cell>
          <cell r="K116">
            <v>0</v>
          </cell>
          <cell r="L116">
            <v>5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9</v>
          </cell>
          <cell r="F123">
            <v>26</v>
          </cell>
          <cell r="G123">
            <v>45</v>
          </cell>
          <cell r="H123">
            <v>0</v>
          </cell>
          <cell r="I123">
            <v>0</v>
          </cell>
          <cell r="J123">
            <v>45</v>
          </cell>
          <cell r="K123">
            <v>0</v>
          </cell>
          <cell r="L123">
            <v>33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15</v>
          </cell>
          <cell r="H124">
            <v>0</v>
          </cell>
          <cell r="I124">
            <v>0</v>
          </cell>
          <cell r="J124">
            <v>15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13</v>
          </cell>
          <cell r="F126">
            <v>50</v>
          </cell>
          <cell r="G126">
            <v>2</v>
          </cell>
          <cell r="H126">
            <v>0</v>
          </cell>
          <cell r="I126">
            <v>0</v>
          </cell>
          <cell r="J126">
            <v>2</v>
          </cell>
          <cell r="K126">
            <v>0</v>
          </cell>
          <cell r="L126">
            <v>40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 xml:space="preserve">ปังเนยนิ่มแบบถุง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5</v>
          </cell>
        </row>
        <row r="139">
          <cell r="B139">
            <v>2</v>
          </cell>
          <cell r="C139" t="str">
            <v>กล่องทาร์ตสับปะรด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กล่องเบาหวิว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44</v>
          </cell>
          <cell r="E141">
            <v>47</v>
          </cell>
          <cell r="F141">
            <v>140</v>
          </cell>
          <cell r="G141">
            <v>170</v>
          </cell>
          <cell r="H141">
            <v>0</v>
          </cell>
          <cell r="I141">
            <v>0</v>
          </cell>
          <cell r="K141">
            <v>0</v>
          </cell>
          <cell r="L141">
            <v>149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7">
        <row r="1">
          <cell r="B1" t="str">
            <v>ยอดจริง ออนไลน์ วันที่ 7/3/2568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6</v>
          </cell>
          <cell r="E7">
            <v>4</v>
          </cell>
          <cell r="F7">
            <v>2</v>
          </cell>
          <cell r="G7">
            <v>54</v>
          </cell>
          <cell r="H7">
            <v>0</v>
          </cell>
          <cell r="I7">
            <v>0</v>
          </cell>
          <cell r="J7">
            <v>54</v>
          </cell>
          <cell r="K7">
            <v>0</v>
          </cell>
          <cell r="L7">
            <v>4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4</v>
          </cell>
          <cell r="E25">
            <v>6</v>
          </cell>
          <cell r="F25">
            <v>0</v>
          </cell>
          <cell r="G25">
            <v>6</v>
          </cell>
          <cell r="H25">
            <v>0</v>
          </cell>
          <cell r="I25">
            <v>0</v>
          </cell>
          <cell r="J25">
            <v>6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4</v>
          </cell>
          <cell r="E69">
            <v>5</v>
          </cell>
          <cell r="F69">
            <v>0</v>
          </cell>
          <cell r="G69">
            <v>4</v>
          </cell>
          <cell r="H69">
            <v>0</v>
          </cell>
          <cell r="I69">
            <v>0</v>
          </cell>
          <cell r="J69">
            <v>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6</v>
          </cell>
          <cell r="H87">
            <v>0</v>
          </cell>
          <cell r="I87">
            <v>0</v>
          </cell>
          <cell r="J87">
            <v>6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14</v>
          </cell>
          <cell r="E90">
            <v>1</v>
          </cell>
          <cell r="F90">
            <v>0</v>
          </cell>
          <cell r="G90">
            <v>11</v>
          </cell>
          <cell r="H90">
            <v>0</v>
          </cell>
          <cell r="I90">
            <v>0</v>
          </cell>
          <cell r="J90">
            <v>11</v>
          </cell>
          <cell r="K90">
            <v>0</v>
          </cell>
          <cell r="L90">
            <v>11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13</v>
          </cell>
          <cell r="E91">
            <v>1</v>
          </cell>
          <cell r="F91">
            <v>0</v>
          </cell>
          <cell r="G91">
            <v>10</v>
          </cell>
          <cell r="H91">
            <v>0</v>
          </cell>
          <cell r="I91">
            <v>0</v>
          </cell>
          <cell r="J91">
            <v>10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0</v>
          </cell>
          <cell r="G92">
            <v>10</v>
          </cell>
          <cell r="H92">
            <v>0</v>
          </cell>
          <cell r="I92">
            <v>0</v>
          </cell>
          <cell r="J92">
            <v>10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13</v>
          </cell>
          <cell r="E93">
            <v>0</v>
          </cell>
          <cell r="F93">
            <v>0</v>
          </cell>
          <cell r="G93">
            <v>10</v>
          </cell>
          <cell r="H93">
            <v>0</v>
          </cell>
          <cell r="I93">
            <v>0</v>
          </cell>
          <cell r="J93">
            <v>10</v>
          </cell>
          <cell r="K93">
            <v>0</v>
          </cell>
          <cell r="L93">
            <v>6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2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4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5</v>
          </cell>
          <cell r="F123">
            <v>0</v>
          </cell>
          <cell r="G123">
            <v>27</v>
          </cell>
          <cell r="H123">
            <v>0</v>
          </cell>
          <cell r="I123">
            <v>0</v>
          </cell>
          <cell r="J123">
            <v>27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4</v>
          </cell>
          <cell r="H126">
            <v>0</v>
          </cell>
          <cell r="I126">
            <v>0</v>
          </cell>
          <cell r="J126">
            <v>4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4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61</v>
          </cell>
          <cell r="E141">
            <v>27</v>
          </cell>
          <cell r="F141">
            <v>6</v>
          </cell>
          <cell r="G141">
            <v>144</v>
          </cell>
          <cell r="H141">
            <v>0</v>
          </cell>
          <cell r="I141">
            <v>0</v>
          </cell>
          <cell r="K141">
            <v>0</v>
          </cell>
          <cell r="L141">
            <v>36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8">
        <row r="1">
          <cell r="B1" t="str">
            <v>ยอดจริง ออนไลน์ วันที่ 8-3-68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14</v>
          </cell>
          <cell r="E7">
            <v>23</v>
          </cell>
          <cell r="F7">
            <v>5</v>
          </cell>
          <cell r="G7">
            <v>33</v>
          </cell>
          <cell r="H7">
            <v>0</v>
          </cell>
          <cell r="I7">
            <v>0</v>
          </cell>
          <cell r="J7">
            <v>33</v>
          </cell>
          <cell r="K7">
            <v>0</v>
          </cell>
          <cell r="L7">
            <v>15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4</v>
          </cell>
          <cell r="E25">
            <v>12</v>
          </cell>
          <cell r="F25">
            <v>1</v>
          </cell>
          <cell r="G25">
            <v>7</v>
          </cell>
          <cell r="H25">
            <v>0</v>
          </cell>
          <cell r="I25">
            <v>0</v>
          </cell>
          <cell r="J25">
            <v>7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4</v>
          </cell>
          <cell r="E69">
            <v>1</v>
          </cell>
          <cell r="F69">
            <v>1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12</v>
          </cell>
          <cell r="E90">
            <v>1</v>
          </cell>
          <cell r="G90">
            <v>2</v>
          </cell>
          <cell r="H90">
            <v>0</v>
          </cell>
          <cell r="I90">
            <v>0</v>
          </cell>
          <cell r="J90">
            <v>2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11</v>
          </cell>
          <cell r="E91">
            <v>0</v>
          </cell>
          <cell r="F91">
            <v>7</v>
          </cell>
          <cell r="G91">
            <v>3</v>
          </cell>
          <cell r="H91">
            <v>0</v>
          </cell>
          <cell r="I91">
            <v>0</v>
          </cell>
          <cell r="J91">
            <v>3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11</v>
          </cell>
          <cell r="E92">
            <v>2</v>
          </cell>
          <cell r="F92">
            <v>5</v>
          </cell>
          <cell r="G92">
            <v>6</v>
          </cell>
          <cell r="H92">
            <v>0</v>
          </cell>
          <cell r="I92">
            <v>0</v>
          </cell>
          <cell r="J92">
            <v>6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15</v>
          </cell>
          <cell r="E93">
            <v>1</v>
          </cell>
          <cell r="F93">
            <v>3</v>
          </cell>
          <cell r="G93">
            <v>3</v>
          </cell>
          <cell r="H93">
            <v>0</v>
          </cell>
          <cell r="I93">
            <v>0</v>
          </cell>
          <cell r="J93">
            <v>3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9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G115">
            <v>2</v>
          </cell>
          <cell r="J115">
            <v>2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G116">
            <v>2</v>
          </cell>
          <cell r="J116">
            <v>2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J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J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J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J120">
            <v>0</v>
          </cell>
        </row>
        <row r="121">
          <cell r="B121">
            <v>1200001</v>
          </cell>
          <cell r="C121" t="str">
            <v>คอนเฟลค</v>
          </cell>
          <cell r="J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J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E123">
            <v>5</v>
          </cell>
          <cell r="F123">
            <v>6</v>
          </cell>
          <cell r="G123">
            <v>49</v>
          </cell>
          <cell r="J123">
            <v>49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J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J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E126">
            <v>32</v>
          </cell>
          <cell r="F126">
            <v>12</v>
          </cell>
          <cell r="G126">
            <v>3</v>
          </cell>
          <cell r="J126">
            <v>3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J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J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J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J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J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J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J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J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J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J136">
            <v>0</v>
          </cell>
        </row>
        <row r="137">
          <cell r="B137">
            <v>20052721</v>
          </cell>
          <cell r="C137" t="str">
            <v>แซนวิชโบราณ</v>
          </cell>
          <cell r="G137">
            <v>4</v>
          </cell>
          <cell r="J137">
            <v>4</v>
          </cell>
        </row>
        <row r="138">
          <cell r="B138">
            <v>1</v>
          </cell>
          <cell r="C138" t="str">
            <v>ปังเนยนิ่มแบบถุง</v>
          </cell>
          <cell r="J138">
            <v>0</v>
          </cell>
        </row>
        <row r="139">
          <cell r="B139">
            <v>2</v>
          </cell>
          <cell r="C139" t="str">
            <v>กล่องทาร์ตสับปะรด</v>
          </cell>
          <cell r="J139">
            <v>0</v>
          </cell>
        </row>
        <row r="140">
          <cell r="B140">
            <v>3</v>
          </cell>
          <cell r="C140" t="str">
            <v>กล่องเบาหวิว ล</v>
          </cell>
          <cell r="J140">
            <v>0</v>
          </cell>
        </row>
        <row r="141">
          <cell r="C141" t="str">
            <v>กล่องเปี๊ยะ ล</v>
          </cell>
          <cell r="J141">
            <v>0</v>
          </cell>
        </row>
        <row r="142">
          <cell r="G142">
            <v>4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9">
        <row r="1">
          <cell r="B1" t="str">
            <v>ยอดจริง ออนไลน์ วันที่ 9-3-68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1</v>
          </cell>
          <cell r="E7">
            <v>25</v>
          </cell>
          <cell r="F7">
            <v>27</v>
          </cell>
          <cell r="G7">
            <v>23</v>
          </cell>
          <cell r="H7">
            <v>0</v>
          </cell>
          <cell r="I7">
            <v>0</v>
          </cell>
          <cell r="J7">
            <v>23</v>
          </cell>
          <cell r="K7">
            <v>0</v>
          </cell>
          <cell r="L7">
            <v>15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1</v>
          </cell>
          <cell r="F69">
            <v>0</v>
          </cell>
          <cell r="G69">
            <v>2</v>
          </cell>
          <cell r="H69">
            <v>0</v>
          </cell>
          <cell r="I69">
            <v>0</v>
          </cell>
          <cell r="J69">
            <v>2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2</v>
          </cell>
          <cell r="G90">
            <v>5</v>
          </cell>
          <cell r="H90">
            <v>0</v>
          </cell>
          <cell r="I90">
            <v>0</v>
          </cell>
          <cell r="J90">
            <v>5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2</v>
          </cell>
          <cell r="G91">
            <v>5</v>
          </cell>
          <cell r="H91">
            <v>0</v>
          </cell>
          <cell r="I91">
            <v>0</v>
          </cell>
          <cell r="J91">
            <v>5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3</v>
          </cell>
          <cell r="G92">
            <v>5</v>
          </cell>
          <cell r="H92">
            <v>0</v>
          </cell>
          <cell r="I92">
            <v>0</v>
          </cell>
          <cell r="J92">
            <v>5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2</v>
          </cell>
          <cell r="G93">
            <v>3</v>
          </cell>
          <cell r="H93">
            <v>0</v>
          </cell>
          <cell r="I93">
            <v>0</v>
          </cell>
          <cell r="J93">
            <v>3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3</v>
          </cell>
          <cell r="G97">
            <v>2</v>
          </cell>
          <cell r="H97">
            <v>0</v>
          </cell>
          <cell r="I97">
            <v>0</v>
          </cell>
          <cell r="J97">
            <v>2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12</v>
          </cell>
          <cell r="F102">
            <v>0</v>
          </cell>
          <cell r="G102">
            <v>3</v>
          </cell>
          <cell r="H102">
            <v>0</v>
          </cell>
          <cell r="I102">
            <v>0</v>
          </cell>
          <cell r="J102">
            <v>3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17</v>
          </cell>
          <cell r="H103">
            <v>0</v>
          </cell>
          <cell r="I103">
            <v>0</v>
          </cell>
          <cell r="J103">
            <v>17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5</v>
          </cell>
          <cell r="H110">
            <v>0</v>
          </cell>
          <cell r="I110">
            <v>0</v>
          </cell>
          <cell r="J110">
            <v>5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3</v>
          </cell>
          <cell r="H115">
            <v>0</v>
          </cell>
          <cell r="I115">
            <v>0</v>
          </cell>
          <cell r="J115">
            <v>3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3</v>
          </cell>
          <cell r="H116">
            <v>0</v>
          </cell>
          <cell r="I116">
            <v>0</v>
          </cell>
          <cell r="J116">
            <v>3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12</v>
          </cell>
          <cell r="G126">
            <v>4</v>
          </cell>
          <cell r="H126">
            <v>0</v>
          </cell>
          <cell r="I126">
            <v>0</v>
          </cell>
          <cell r="J126">
            <v>4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ปังเนยนิ่มแบบถุง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กล่องทาร์ตสับปะรด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กล่องเบาหวิว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กล่องเปี๊ยะ ล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10">
        <row r="1">
          <cell r="B1" t="str">
            <v>ยอดจริง ออนไลน์ วันที่ 10/3/2568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4</v>
          </cell>
          <cell r="E7">
            <v>30</v>
          </cell>
          <cell r="F7">
            <v>39</v>
          </cell>
          <cell r="G7">
            <v>27</v>
          </cell>
          <cell r="H7">
            <v>0</v>
          </cell>
          <cell r="I7">
            <v>0</v>
          </cell>
          <cell r="J7">
            <v>27</v>
          </cell>
          <cell r="K7">
            <v>0</v>
          </cell>
          <cell r="L7">
            <v>40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2</v>
          </cell>
          <cell r="F25">
            <v>2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4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4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4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4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4</v>
          </cell>
          <cell r="F69">
            <v>3</v>
          </cell>
          <cell r="G69">
            <v>8</v>
          </cell>
          <cell r="H69">
            <v>0</v>
          </cell>
          <cell r="I69">
            <v>0</v>
          </cell>
          <cell r="J69">
            <v>8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33</v>
          </cell>
          <cell r="E90">
            <v>1</v>
          </cell>
          <cell r="F90">
            <v>3</v>
          </cell>
          <cell r="G90">
            <v>11</v>
          </cell>
          <cell r="H90">
            <v>0</v>
          </cell>
          <cell r="I90">
            <v>0</v>
          </cell>
          <cell r="J90">
            <v>11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31</v>
          </cell>
          <cell r="E91">
            <v>1</v>
          </cell>
          <cell r="F91">
            <v>3</v>
          </cell>
          <cell r="G91">
            <v>11</v>
          </cell>
          <cell r="H91">
            <v>0</v>
          </cell>
          <cell r="I91">
            <v>0</v>
          </cell>
          <cell r="J91">
            <v>11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23</v>
          </cell>
          <cell r="E92">
            <v>1</v>
          </cell>
          <cell r="F92">
            <v>3</v>
          </cell>
          <cell r="G92">
            <v>13</v>
          </cell>
          <cell r="H92">
            <v>0</v>
          </cell>
          <cell r="I92">
            <v>0</v>
          </cell>
          <cell r="J92">
            <v>13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25</v>
          </cell>
          <cell r="E93">
            <v>0</v>
          </cell>
          <cell r="F93">
            <v>0</v>
          </cell>
          <cell r="G93">
            <v>13</v>
          </cell>
          <cell r="H93">
            <v>0</v>
          </cell>
          <cell r="I93">
            <v>0</v>
          </cell>
          <cell r="J93">
            <v>13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2</v>
          </cell>
          <cell r="G97">
            <v>4</v>
          </cell>
          <cell r="H97">
            <v>0</v>
          </cell>
          <cell r="I97">
            <v>0</v>
          </cell>
          <cell r="J97">
            <v>4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0</v>
          </cell>
          <cell r="F98">
            <v>0</v>
          </cell>
          <cell r="G98">
            <v>9</v>
          </cell>
          <cell r="H98">
            <v>0</v>
          </cell>
          <cell r="I98">
            <v>0</v>
          </cell>
          <cell r="J98">
            <v>9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4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17</v>
          </cell>
          <cell r="H103">
            <v>0</v>
          </cell>
          <cell r="I103">
            <v>0</v>
          </cell>
          <cell r="J103">
            <v>17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3</v>
          </cell>
          <cell r="H110">
            <v>0</v>
          </cell>
          <cell r="I110">
            <v>0</v>
          </cell>
          <cell r="J110">
            <v>3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1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1</v>
          </cell>
          <cell r="G116">
            <v>2</v>
          </cell>
          <cell r="H116">
            <v>0</v>
          </cell>
          <cell r="I116">
            <v>0</v>
          </cell>
          <cell r="J116">
            <v>2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1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1</v>
          </cell>
          <cell r="H120">
            <v>0</v>
          </cell>
          <cell r="I120">
            <v>0</v>
          </cell>
          <cell r="J120">
            <v>1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3</v>
          </cell>
          <cell r="E123">
            <v>28</v>
          </cell>
          <cell r="F123">
            <v>15</v>
          </cell>
          <cell r="G123">
            <v>101</v>
          </cell>
          <cell r="H123">
            <v>0</v>
          </cell>
          <cell r="I123">
            <v>0</v>
          </cell>
          <cell r="J123">
            <v>101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1</v>
          </cell>
          <cell r="H124">
            <v>0</v>
          </cell>
          <cell r="I124">
            <v>0</v>
          </cell>
          <cell r="J124">
            <v>1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2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15</v>
          </cell>
          <cell r="F126">
            <v>10</v>
          </cell>
          <cell r="G126">
            <v>8</v>
          </cell>
          <cell r="H126">
            <v>0</v>
          </cell>
          <cell r="I126">
            <v>0</v>
          </cell>
          <cell r="J126">
            <v>8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1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20</v>
          </cell>
          <cell r="H137">
            <v>0</v>
          </cell>
          <cell r="I137">
            <v>0</v>
          </cell>
          <cell r="J137">
            <v>20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202</v>
          </cell>
          <cell r="E141">
            <v>88</v>
          </cell>
          <cell r="F141">
            <v>82</v>
          </cell>
          <cell r="G141">
            <v>258</v>
          </cell>
          <cell r="H141">
            <v>0</v>
          </cell>
          <cell r="I141">
            <v>0</v>
          </cell>
          <cell r="K141">
            <v>0</v>
          </cell>
          <cell r="L141">
            <v>42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11">
        <row r="1">
          <cell r="B1" t="str">
            <v>ยอดจริง ออนไลน์ วันที่  11-3-68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9</v>
          </cell>
          <cell r="E7">
            <v>18</v>
          </cell>
          <cell r="F7">
            <v>17</v>
          </cell>
          <cell r="G7">
            <v>23</v>
          </cell>
          <cell r="H7">
            <v>0</v>
          </cell>
          <cell r="I7">
            <v>0</v>
          </cell>
          <cell r="J7">
            <v>23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9</v>
          </cell>
          <cell r="F25">
            <v>2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2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2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2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2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2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2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2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40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60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7</v>
          </cell>
          <cell r="E69">
            <v>10</v>
          </cell>
          <cell r="F69">
            <v>2</v>
          </cell>
          <cell r="G69">
            <v>11</v>
          </cell>
          <cell r="H69">
            <v>0</v>
          </cell>
          <cell r="I69">
            <v>0</v>
          </cell>
          <cell r="J69">
            <v>11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3</v>
          </cell>
          <cell r="H87">
            <v>0</v>
          </cell>
          <cell r="I87">
            <v>0</v>
          </cell>
          <cell r="J87">
            <v>3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7</v>
          </cell>
          <cell r="E90">
            <v>1</v>
          </cell>
          <cell r="F90">
            <v>2</v>
          </cell>
          <cell r="G90">
            <v>6</v>
          </cell>
          <cell r="H90">
            <v>0</v>
          </cell>
          <cell r="I90">
            <v>0</v>
          </cell>
          <cell r="J90">
            <v>6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8</v>
          </cell>
          <cell r="E91">
            <v>2</v>
          </cell>
          <cell r="F91">
            <v>16</v>
          </cell>
          <cell r="G91">
            <v>8</v>
          </cell>
          <cell r="H91">
            <v>0</v>
          </cell>
          <cell r="I91">
            <v>0</v>
          </cell>
          <cell r="J91">
            <v>8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7</v>
          </cell>
          <cell r="E92">
            <v>0</v>
          </cell>
          <cell r="F92">
            <v>1</v>
          </cell>
          <cell r="G92">
            <v>8</v>
          </cell>
          <cell r="H92">
            <v>0</v>
          </cell>
          <cell r="I92">
            <v>0</v>
          </cell>
          <cell r="J92">
            <v>8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7</v>
          </cell>
          <cell r="E93">
            <v>0</v>
          </cell>
          <cell r="F93">
            <v>1</v>
          </cell>
          <cell r="G93">
            <v>3</v>
          </cell>
          <cell r="H93">
            <v>0</v>
          </cell>
          <cell r="I93">
            <v>0</v>
          </cell>
          <cell r="J93">
            <v>3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2</v>
          </cell>
          <cell r="E97">
            <v>0</v>
          </cell>
          <cell r="F97">
            <v>3</v>
          </cell>
          <cell r="G97">
            <v>7</v>
          </cell>
          <cell r="H97">
            <v>0</v>
          </cell>
          <cell r="I97">
            <v>0</v>
          </cell>
          <cell r="J97">
            <v>7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4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1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4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1</v>
          </cell>
          <cell r="H120">
            <v>0</v>
          </cell>
          <cell r="J120">
            <v>1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4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6</v>
          </cell>
          <cell r="F123">
            <v>0</v>
          </cell>
          <cell r="G123">
            <v>39</v>
          </cell>
          <cell r="H123">
            <v>0</v>
          </cell>
          <cell r="I123">
            <v>0</v>
          </cell>
          <cell r="J123">
            <v>39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2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8</v>
          </cell>
          <cell r="F126">
            <v>33</v>
          </cell>
          <cell r="G126">
            <v>8</v>
          </cell>
          <cell r="H126">
            <v>0</v>
          </cell>
          <cell r="I126">
            <v>0</v>
          </cell>
          <cell r="J126">
            <v>8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41</v>
          </cell>
          <cell r="H137">
            <v>0</v>
          </cell>
          <cell r="I137">
            <v>0</v>
          </cell>
          <cell r="J137">
            <v>41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ปังเนยนิ่มแบบถุง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กล่องทาร์ตสับปะรด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กล่องเบาหวิว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กล่องเปี๊ยะ ล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7">
          <cell r="B147" t="str">
            <v>….....................................................................................</v>
          </cell>
          <cell r="I147" t="str">
            <v>….....................................................................................</v>
          </cell>
        </row>
        <row r="148">
          <cell r="B148" t="str">
            <v>ผู้จัดทำ</v>
          </cell>
          <cell r="I148" t="str">
            <v>ผู้รับทราบ</v>
          </cell>
        </row>
      </sheetData>
      <sheetData sheetId="12">
        <row r="1">
          <cell r="B1" t="str">
            <v>ยอดจริง ออนไลน์ วันที่  12/3/68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3</v>
          </cell>
          <cell r="E7">
            <v>36</v>
          </cell>
          <cell r="F7">
            <v>51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14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14</v>
          </cell>
          <cell r="F25">
            <v>6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20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2</v>
          </cell>
          <cell r="E69">
            <v>17</v>
          </cell>
          <cell r="F69">
            <v>0</v>
          </cell>
          <cell r="G69">
            <v>2</v>
          </cell>
          <cell r="H69">
            <v>0</v>
          </cell>
          <cell r="I69">
            <v>0</v>
          </cell>
          <cell r="J69">
            <v>2</v>
          </cell>
          <cell r="K69">
            <v>0</v>
          </cell>
          <cell r="L69">
            <v>4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1</v>
          </cell>
          <cell r="F87">
            <v>0</v>
          </cell>
          <cell r="G87">
            <v>6</v>
          </cell>
          <cell r="H87">
            <v>0</v>
          </cell>
          <cell r="I87">
            <v>0</v>
          </cell>
          <cell r="J87">
            <v>6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22</v>
          </cell>
          <cell r="E90">
            <v>0</v>
          </cell>
          <cell r="F90">
            <v>0</v>
          </cell>
          <cell r="G90">
            <v>9</v>
          </cell>
          <cell r="H90">
            <v>0</v>
          </cell>
          <cell r="I90">
            <v>0</v>
          </cell>
          <cell r="J90">
            <v>9</v>
          </cell>
          <cell r="K90">
            <v>0</v>
          </cell>
          <cell r="L90">
            <v>5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15</v>
          </cell>
          <cell r="E91">
            <v>0</v>
          </cell>
          <cell r="F91">
            <v>6</v>
          </cell>
          <cell r="G91">
            <v>8</v>
          </cell>
          <cell r="H91">
            <v>0</v>
          </cell>
          <cell r="I91">
            <v>0</v>
          </cell>
          <cell r="J91">
            <v>8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13</v>
          </cell>
          <cell r="E92">
            <v>0</v>
          </cell>
          <cell r="F92">
            <v>0</v>
          </cell>
          <cell r="G92">
            <v>9</v>
          </cell>
          <cell r="H92">
            <v>0</v>
          </cell>
          <cell r="I92">
            <v>0</v>
          </cell>
          <cell r="J92">
            <v>9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11</v>
          </cell>
          <cell r="H97">
            <v>0</v>
          </cell>
          <cell r="I97">
            <v>0</v>
          </cell>
          <cell r="J97">
            <v>11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5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4</v>
          </cell>
          <cell r="H103">
            <v>0</v>
          </cell>
          <cell r="I103">
            <v>0</v>
          </cell>
          <cell r="J103">
            <v>4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3</v>
          </cell>
          <cell r="H115">
            <v>0</v>
          </cell>
          <cell r="I115">
            <v>0</v>
          </cell>
          <cell r="J115">
            <v>3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5</v>
          </cell>
          <cell r="H116">
            <v>0</v>
          </cell>
          <cell r="I116">
            <v>0</v>
          </cell>
          <cell r="J116">
            <v>5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G120">
            <v>19</v>
          </cell>
          <cell r="H120">
            <v>0</v>
          </cell>
          <cell r="I120">
            <v>0</v>
          </cell>
          <cell r="J120">
            <v>19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1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0</v>
          </cell>
          <cell r="F123">
            <v>8</v>
          </cell>
          <cell r="G123">
            <v>78</v>
          </cell>
          <cell r="H123">
            <v>0</v>
          </cell>
          <cell r="I123">
            <v>0</v>
          </cell>
          <cell r="J123">
            <v>78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1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10</v>
          </cell>
          <cell r="F126">
            <v>2</v>
          </cell>
          <cell r="G126">
            <v>8</v>
          </cell>
          <cell r="H126">
            <v>0</v>
          </cell>
          <cell r="I126">
            <v>0</v>
          </cell>
          <cell r="J126">
            <v>8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19</v>
          </cell>
          <cell r="H137">
            <v>0</v>
          </cell>
          <cell r="I137">
            <v>0</v>
          </cell>
          <cell r="J137">
            <v>19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ปังเนยนิ่มแบบถุง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กล่องทาร์ตสับปะรด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กล่องเบาหวิว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กล่องเปี๊ยะ ล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13">
        <row r="1">
          <cell r="B1" t="str">
            <v>ยอดจริง ออนไลน์ วันที่ 13-3-68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11</v>
          </cell>
          <cell r="E7">
            <v>4</v>
          </cell>
          <cell r="F7">
            <v>14</v>
          </cell>
          <cell r="G7">
            <v>22</v>
          </cell>
          <cell r="H7">
            <v>0</v>
          </cell>
          <cell r="I7">
            <v>0</v>
          </cell>
          <cell r="J7">
            <v>22</v>
          </cell>
          <cell r="K7">
            <v>0</v>
          </cell>
          <cell r="L7">
            <v>11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4</v>
          </cell>
          <cell r="F25">
            <v>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40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11</v>
          </cell>
          <cell r="E69">
            <v>1</v>
          </cell>
          <cell r="F69">
            <v>2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5</v>
          </cell>
          <cell r="E90">
            <v>0</v>
          </cell>
          <cell r="F90">
            <v>0</v>
          </cell>
          <cell r="G90">
            <v>5</v>
          </cell>
          <cell r="H90">
            <v>0</v>
          </cell>
          <cell r="I90">
            <v>0</v>
          </cell>
          <cell r="J90">
            <v>5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0</v>
          </cell>
          <cell r="F91">
            <v>4</v>
          </cell>
          <cell r="G91">
            <v>5</v>
          </cell>
          <cell r="H91">
            <v>0</v>
          </cell>
          <cell r="I91">
            <v>0</v>
          </cell>
          <cell r="J91">
            <v>5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0</v>
          </cell>
          <cell r="F92">
            <v>0</v>
          </cell>
          <cell r="G92">
            <v>5</v>
          </cell>
          <cell r="H92">
            <v>0</v>
          </cell>
          <cell r="I92">
            <v>0</v>
          </cell>
          <cell r="J92">
            <v>5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3</v>
          </cell>
          <cell r="E97">
            <v>0</v>
          </cell>
          <cell r="F97">
            <v>0</v>
          </cell>
          <cell r="G97">
            <v>5</v>
          </cell>
          <cell r="H97">
            <v>0</v>
          </cell>
          <cell r="I97">
            <v>0</v>
          </cell>
          <cell r="J97">
            <v>5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</v>
          </cell>
          <cell r="F123">
            <v>3</v>
          </cell>
          <cell r="G123">
            <v>39</v>
          </cell>
          <cell r="H123">
            <v>0</v>
          </cell>
          <cell r="I123">
            <v>0</v>
          </cell>
          <cell r="J123">
            <v>39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4</v>
          </cell>
          <cell r="F126">
            <v>7</v>
          </cell>
          <cell r="G126">
            <v>2</v>
          </cell>
          <cell r="H126">
            <v>0</v>
          </cell>
          <cell r="I126">
            <v>0</v>
          </cell>
          <cell r="J126">
            <v>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20</v>
          </cell>
          <cell r="H137">
            <v>0</v>
          </cell>
          <cell r="I137">
            <v>0</v>
          </cell>
          <cell r="J137">
            <v>20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149</v>
          </cell>
          <cell r="E141">
            <v>16</v>
          </cell>
          <cell r="F141">
            <v>42</v>
          </cell>
          <cell r="G141">
            <v>105</v>
          </cell>
          <cell r="H141">
            <v>0</v>
          </cell>
          <cell r="I141">
            <v>0</v>
          </cell>
          <cell r="K141">
            <v>0</v>
          </cell>
          <cell r="L141">
            <v>21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14">
        <row r="1">
          <cell r="B1" t="str">
            <v>ยอดจริง ออนไลน์ วันที่ 14/3/2568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0</v>
          </cell>
          <cell r="E7">
            <v>40</v>
          </cell>
          <cell r="F7">
            <v>8</v>
          </cell>
          <cell r="G7">
            <v>31</v>
          </cell>
          <cell r="H7">
            <v>0</v>
          </cell>
          <cell r="I7">
            <v>0</v>
          </cell>
          <cell r="J7">
            <v>31</v>
          </cell>
          <cell r="K7">
            <v>0</v>
          </cell>
          <cell r="L7">
            <v>17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3</v>
          </cell>
          <cell r="F25">
            <v>7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30</v>
          </cell>
          <cell r="H26">
            <v>0</v>
          </cell>
          <cell r="I26">
            <v>0</v>
          </cell>
          <cell r="J26">
            <v>30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8</v>
          </cell>
          <cell r="F69">
            <v>1</v>
          </cell>
          <cell r="G69">
            <v>7</v>
          </cell>
          <cell r="H69">
            <v>0</v>
          </cell>
          <cell r="I69">
            <v>0</v>
          </cell>
          <cell r="J69">
            <v>7</v>
          </cell>
          <cell r="K69">
            <v>0</v>
          </cell>
          <cell r="L69">
            <v>10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18</v>
          </cell>
          <cell r="H87">
            <v>0</v>
          </cell>
          <cell r="I87">
            <v>0</v>
          </cell>
          <cell r="J87">
            <v>18</v>
          </cell>
          <cell r="K87">
            <v>0</v>
          </cell>
          <cell r="L87">
            <v>5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2</v>
          </cell>
          <cell r="F90">
            <v>5</v>
          </cell>
          <cell r="G90">
            <v>11</v>
          </cell>
          <cell r="H90">
            <v>0</v>
          </cell>
          <cell r="I90">
            <v>0</v>
          </cell>
          <cell r="J90">
            <v>11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2</v>
          </cell>
          <cell r="F91">
            <v>18</v>
          </cell>
          <cell r="G91">
            <v>13</v>
          </cell>
          <cell r="H91">
            <v>0</v>
          </cell>
          <cell r="I91">
            <v>0</v>
          </cell>
          <cell r="J91">
            <v>13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5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6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36</v>
          </cell>
          <cell r="H103">
            <v>0</v>
          </cell>
          <cell r="I103">
            <v>0</v>
          </cell>
          <cell r="J103">
            <v>36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7</v>
          </cell>
          <cell r="H116">
            <v>0</v>
          </cell>
          <cell r="I116">
            <v>0</v>
          </cell>
          <cell r="J116">
            <v>7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12</v>
          </cell>
          <cell r="H120">
            <v>0</v>
          </cell>
          <cell r="I120">
            <v>0</v>
          </cell>
          <cell r="J120">
            <v>12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8</v>
          </cell>
          <cell r="F123">
            <v>7</v>
          </cell>
          <cell r="G123">
            <v>43</v>
          </cell>
          <cell r="H123">
            <v>0</v>
          </cell>
          <cell r="I123">
            <v>0</v>
          </cell>
          <cell r="J123">
            <v>43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3</v>
          </cell>
          <cell r="F125">
            <v>0</v>
          </cell>
          <cell r="G125">
            <v>1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31</v>
          </cell>
          <cell r="F126">
            <v>5</v>
          </cell>
          <cell r="G126">
            <v>2</v>
          </cell>
          <cell r="H126">
            <v>0</v>
          </cell>
          <cell r="I126">
            <v>0</v>
          </cell>
          <cell r="J126">
            <v>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0</v>
          </cell>
          <cell r="E141">
            <v>103</v>
          </cell>
          <cell r="F141">
            <v>51</v>
          </cell>
          <cell r="G141">
            <v>212</v>
          </cell>
          <cell r="H141">
            <v>0</v>
          </cell>
          <cell r="I141">
            <v>0</v>
          </cell>
          <cell r="K141">
            <v>0</v>
          </cell>
          <cell r="L141">
            <v>67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15">
        <row r="1">
          <cell r="B1" t="str">
            <v>ยอดจริง ออนไลน์ วันที่ 15-3-68 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0</v>
          </cell>
          <cell r="E7">
            <v>33</v>
          </cell>
          <cell r="F7">
            <v>53</v>
          </cell>
          <cell r="G7">
            <v>14</v>
          </cell>
          <cell r="H7">
            <v>0</v>
          </cell>
          <cell r="I7">
            <v>0</v>
          </cell>
          <cell r="J7">
            <v>14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4</v>
          </cell>
          <cell r="F25">
            <v>6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75</v>
          </cell>
          <cell r="H26">
            <v>0</v>
          </cell>
          <cell r="I26">
            <v>0</v>
          </cell>
          <cell r="J26">
            <v>75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0</v>
          </cell>
          <cell r="G69">
            <v>6</v>
          </cell>
          <cell r="H69">
            <v>0</v>
          </cell>
          <cell r="I69">
            <v>0</v>
          </cell>
          <cell r="J69">
            <v>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12</v>
          </cell>
          <cell r="H90">
            <v>0</v>
          </cell>
          <cell r="I90">
            <v>0</v>
          </cell>
          <cell r="J90">
            <v>12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14</v>
          </cell>
          <cell r="G91">
            <v>10</v>
          </cell>
          <cell r="H91">
            <v>0</v>
          </cell>
          <cell r="I91">
            <v>0</v>
          </cell>
          <cell r="J91">
            <v>10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1</v>
          </cell>
          <cell r="F92">
            <v>0</v>
          </cell>
          <cell r="G92">
            <v>13</v>
          </cell>
          <cell r="H92">
            <v>0</v>
          </cell>
          <cell r="I92">
            <v>0</v>
          </cell>
          <cell r="J92">
            <v>13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30</v>
          </cell>
          <cell r="I103">
            <v>0</v>
          </cell>
          <cell r="J103">
            <v>30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5</v>
          </cell>
          <cell r="H116">
            <v>0</v>
          </cell>
          <cell r="I116">
            <v>0</v>
          </cell>
          <cell r="J116">
            <v>5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0</v>
          </cell>
          <cell r="F123">
            <v>2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5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8</v>
          </cell>
          <cell r="H137">
            <v>0</v>
          </cell>
          <cell r="I137">
            <v>0</v>
          </cell>
          <cell r="J137">
            <v>8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0</v>
          </cell>
          <cell r="E141">
            <v>41</v>
          </cell>
          <cell r="F141">
            <v>82</v>
          </cell>
          <cell r="G141">
            <v>187</v>
          </cell>
          <cell r="H141">
            <v>0</v>
          </cell>
          <cell r="I141">
            <v>0</v>
          </cell>
          <cell r="K141">
            <v>0</v>
          </cell>
          <cell r="L141">
            <v>0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16">
        <row r="1">
          <cell r="B1" t="str">
            <v>ยอดจริง ออนไลน์ วันที่ 16-03-68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0</v>
          </cell>
          <cell r="E7">
            <v>17</v>
          </cell>
          <cell r="F7">
            <v>92</v>
          </cell>
          <cell r="G7">
            <v>4</v>
          </cell>
          <cell r="H7">
            <v>0</v>
          </cell>
          <cell r="I7">
            <v>0</v>
          </cell>
          <cell r="J7">
            <v>4</v>
          </cell>
          <cell r="K7">
            <v>0</v>
          </cell>
          <cell r="L7">
            <v>25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50</v>
          </cell>
          <cell r="E25">
            <v>0</v>
          </cell>
          <cell r="F25">
            <v>17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7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5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5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5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5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5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5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5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5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5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5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11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1</v>
          </cell>
          <cell r="F90">
            <v>7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3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1</v>
          </cell>
          <cell r="F92">
            <v>3</v>
          </cell>
          <cell r="G92">
            <v>1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3</v>
          </cell>
          <cell r="G93">
            <v>1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3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2</v>
          </cell>
          <cell r="G115">
            <v>6</v>
          </cell>
          <cell r="H115">
            <v>0</v>
          </cell>
          <cell r="I115">
            <v>0</v>
          </cell>
          <cell r="J115">
            <v>6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0</v>
          </cell>
          <cell r="F116">
            <v>0</v>
          </cell>
          <cell r="G116">
            <v>2</v>
          </cell>
          <cell r="H116">
            <v>0</v>
          </cell>
          <cell r="I116">
            <v>0</v>
          </cell>
          <cell r="J116">
            <v>2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8</v>
          </cell>
          <cell r="H137">
            <v>0</v>
          </cell>
          <cell r="I137">
            <v>0</v>
          </cell>
          <cell r="J137">
            <v>8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52</v>
          </cell>
          <cell r="E141">
            <v>41</v>
          </cell>
          <cell r="F141">
            <v>206</v>
          </cell>
          <cell r="G141">
            <v>30</v>
          </cell>
          <cell r="H141">
            <v>0</v>
          </cell>
          <cell r="I141">
            <v>0</v>
          </cell>
          <cell r="K141">
            <v>0</v>
          </cell>
          <cell r="L141">
            <v>25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17">
        <row r="1">
          <cell r="B1" t="str">
            <v>ยอดจริง ออนไลน์ วันที่17-03-68  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2</v>
          </cell>
          <cell r="E7">
            <v>3</v>
          </cell>
          <cell r="F7">
            <v>123</v>
          </cell>
          <cell r="G7">
            <v>6</v>
          </cell>
          <cell r="H7">
            <v>0</v>
          </cell>
          <cell r="J7">
            <v>6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0</v>
          </cell>
          <cell r="F25">
            <v>25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12</v>
          </cell>
          <cell r="F26">
            <v>30</v>
          </cell>
          <cell r="G26">
            <v>51</v>
          </cell>
          <cell r="H26">
            <v>0</v>
          </cell>
          <cell r="I26">
            <v>0</v>
          </cell>
          <cell r="J26">
            <v>51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2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2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2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2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2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2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2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2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2</v>
          </cell>
          <cell r="E69">
            <v>0</v>
          </cell>
          <cell r="F69">
            <v>28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15</v>
          </cell>
          <cell r="G87">
            <v>42</v>
          </cell>
          <cell r="H87">
            <v>0</v>
          </cell>
          <cell r="I87">
            <v>0</v>
          </cell>
          <cell r="J87">
            <v>42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7</v>
          </cell>
          <cell r="E90">
            <v>0</v>
          </cell>
          <cell r="F90">
            <v>7</v>
          </cell>
          <cell r="G90">
            <v>34</v>
          </cell>
          <cell r="H90">
            <v>0</v>
          </cell>
          <cell r="I90">
            <v>0</v>
          </cell>
          <cell r="J90">
            <v>34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37</v>
          </cell>
          <cell r="E91">
            <v>0</v>
          </cell>
          <cell r="F91">
            <v>13</v>
          </cell>
          <cell r="G91">
            <v>30</v>
          </cell>
          <cell r="H91">
            <v>0</v>
          </cell>
          <cell r="I91">
            <v>0</v>
          </cell>
          <cell r="J91">
            <v>30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33</v>
          </cell>
          <cell r="E92">
            <v>0</v>
          </cell>
          <cell r="F92">
            <v>0</v>
          </cell>
          <cell r="G92">
            <v>34</v>
          </cell>
          <cell r="H92">
            <v>0</v>
          </cell>
          <cell r="I92">
            <v>0</v>
          </cell>
          <cell r="J92">
            <v>34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10</v>
          </cell>
          <cell r="E93">
            <v>0</v>
          </cell>
          <cell r="F93">
            <v>0</v>
          </cell>
          <cell r="G93">
            <v>41</v>
          </cell>
          <cell r="H93">
            <v>0</v>
          </cell>
          <cell r="I93">
            <v>0</v>
          </cell>
          <cell r="J93">
            <v>41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1</v>
          </cell>
          <cell r="G97">
            <v>9</v>
          </cell>
          <cell r="H97">
            <v>0</v>
          </cell>
          <cell r="I97">
            <v>0</v>
          </cell>
          <cell r="J97">
            <v>9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3</v>
          </cell>
          <cell r="E98">
            <v>0</v>
          </cell>
          <cell r="F98">
            <v>0</v>
          </cell>
          <cell r="G98">
            <v>27</v>
          </cell>
          <cell r="H98">
            <v>0</v>
          </cell>
          <cell r="I98">
            <v>0</v>
          </cell>
          <cell r="J98">
            <v>27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7</v>
          </cell>
          <cell r="E115">
            <v>0</v>
          </cell>
          <cell r="F115">
            <v>0</v>
          </cell>
          <cell r="G115">
            <v>2</v>
          </cell>
          <cell r="H115">
            <v>0</v>
          </cell>
          <cell r="I115">
            <v>0</v>
          </cell>
          <cell r="J115">
            <v>2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1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3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3</v>
          </cell>
          <cell r="E123">
            <v>6</v>
          </cell>
          <cell r="F123">
            <v>3</v>
          </cell>
          <cell r="G123">
            <v>120</v>
          </cell>
          <cell r="H123">
            <v>0</v>
          </cell>
          <cell r="I123">
            <v>0</v>
          </cell>
          <cell r="J123">
            <v>120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39</v>
          </cell>
          <cell r="H125">
            <v>0</v>
          </cell>
          <cell r="I125">
            <v>0</v>
          </cell>
          <cell r="J125">
            <v>39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51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6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4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5</v>
          </cell>
          <cell r="H137">
            <v>0</v>
          </cell>
          <cell r="I137">
            <v>0</v>
          </cell>
          <cell r="J137">
            <v>5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126</v>
          </cell>
          <cell r="E141">
            <v>27</v>
          </cell>
          <cell r="F141">
            <v>306</v>
          </cell>
          <cell r="G141">
            <v>441</v>
          </cell>
          <cell r="H141">
            <v>0</v>
          </cell>
          <cell r="I141">
            <v>0</v>
          </cell>
          <cell r="K141">
            <v>0</v>
          </cell>
          <cell r="L141">
            <v>2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18">
        <row r="1">
          <cell r="B1" t="str">
            <v>ยอดจริง ออนไลน์ วันที่18-3-68 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0</v>
          </cell>
          <cell r="E7">
            <v>16</v>
          </cell>
          <cell r="F7">
            <v>109</v>
          </cell>
          <cell r="G7">
            <v>7</v>
          </cell>
          <cell r="H7">
            <v>0</v>
          </cell>
          <cell r="I7">
            <v>0</v>
          </cell>
          <cell r="J7">
            <v>7</v>
          </cell>
          <cell r="K7">
            <v>0</v>
          </cell>
          <cell r="L7">
            <v>30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7</v>
          </cell>
          <cell r="F25">
            <v>19</v>
          </cell>
          <cell r="G25">
            <v>9</v>
          </cell>
          <cell r="H25">
            <v>0</v>
          </cell>
          <cell r="I25">
            <v>0</v>
          </cell>
          <cell r="J25">
            <v>9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0</v>
          </cell>
          <cell r="F26">
            <v>0</v>
          </cell>
          <cell r="G26">
            <v>42</v>
          </cell>
          <cell r="H26">
            <v>0</v>
          </cell>
          <cell r="I26">
            <v>0</v>
          </cell>
          <cell r="J26">
            <v>42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0</v>
          </cell>
          <cell r="F69">
            <v>19</v>
          </cell>
          <cell r="G69">
            <v>9</v>
          </cell>
          <cell r="H69">
            <v>0</v>
          </cell>
          <cell r="I69">
            <v>0</v>
          </cell>
          <cell r="J69">
            <v>9</v>
          </cell>
          <cell r="K69">
            <v>0</v>
          </cell>
          <cell r="L69">
            <v>6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4</v>
          </cell>
          <cell r="F87">
            <v>0</v>
          </cell>
          <cell r="G87">
            <v>48</v>
          </cell>
          <cell r="H87">
            <v>0</v>
          </cell>
          <cell r="I87">
            <v>0</v>
          </cell>
          <cell r="J87">
            <v>48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2</v>
          </cell>
          <cell r="F90">
            <v>1</v>
          </cell>
          <cell r="G90">
            <v>86</v>
          </cell>
          <cell r="H90">
            <v>0</v>
          </cell>
          <cell r="I90">
            <v>0</v>
          </cell>
          <cell r="J90">
            <v>86</v>
          </cell>
          <cell r="K90">
            <v>0</v>
          </cell>
          <cell r="L90">
            <v>13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15</v>
          </cell>
          <cell r="G91">
            <v>86</v>
          </cell>
          <cell r="H91">
            <v>0</v>
          </cell>
          <cell r="I91">
            <v>0</v>
          </cell>
          <cell r="J91">
            <v>86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2</v>
          </cell>
          <cell r="F92">
            <v>1</v>
          </cell>
          <cell r="G92">
            <v>87</v>
          </cell>
          <cell r="H92">
            <v>0</v>
          </cell>
          <cell r="I92">
            <v>0</v>
          </cell>
          <cell r="J92">
            <v>87</v>
          </cell>
          <cell r="K92">
            <v>0</v>
          </cell>
          <cell r="L92">
            <v>5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1</v>
          </cell>
          <cell r="G93">
            <v>87</v>
          </cell>
          <cell r="H93">
            <v>0</v>
          </cell>
          <cell r="I93">
            <v>0</v>
          </cell>
          <cell r="J93">
            <v>87</v>
          </cell>
          <cell r="K93">
            <v>0</v>
          </cell>
          <cell r="L93">
            <v>12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3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3</v>
          </cell>
          <cell r="E114">
            <v>0</v>
          </cell>
          <cell r="F114">
            <v>0</v>
          </cell>
          <cell r="G114">
            <v>2</v>
          </cell>
          <cell r="H114">
            <v>0</v>
          </cell>
          <cell r="I114">
            <v>0</v>
          </cell>
          <cell r="J114">
            <v>2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3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4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4</v>
          </cell>
          <cell r="E123">
            <v>2</v>
          </cell>
          <cell r="F123">
            <v>9</v>
          </cell>
          <cell r="G123">
            <v>6</v>
          </cell>
          <cell r="H123">
            <v>0</v>
          </cell>
          <cell r="I123">
            <v>0</v>
          </cell>
          <cell r="J123">
            <v>6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6</v>
          </cell>
          <cell r="H125">
            <v>0</v>
          </cell>
          <cell r="I125">
            <v>0</v>
          </cell>
          <cell r="J125">
            <v>6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48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2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8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28</v>
          </cell>
          <cell r="E141">
            <v>41</v>
          </cell>
          <cell r="F141">
            <v>224</v>
          </cell>
          <cell r="G141">
            <v>475</v>
          </cell>
          <cell r="H141">
            <v>0</v>
          </cell>
          <cell r="I141">
            <v>0</v>
          </cell>
          <cell r="J141">
            <v>475</v>
          </cell>
          <cell r="K141">
            <v>0</v>
          </cell>
          <cell r="L141">
            <v>74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19">
        <row r="1">
          <cell r="B1" t="str">
            <v>ยอดจริง ออนไลน์ วันที่ 19-03-68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5</v>
          </cell>
          <cell r="E7">
            <v>20</v>
          </cell>
          <cell r="F7">
            <v>6</v>
          </cell>
          <cell r="G7">
            <v>9</v>
          </cell>
          <cell r="H7">
            <v>0</v>
          </cell>
          <cell r="I7">
            <v>0</v>
          </cell>
          <cell r="J7">
            <v>9</v>
          </cell>
          <cell r="K7">
            <v>0</v>
          </cell>
          <cell r="L7">
            <v>14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11</v>
          </cell>
          <cell r="F25">
            <v>5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33</v>
          </cell>
          <cell r="H26">
            <v>0</v>
          </cell>
          <cell r="I26">
            <v>0</v>
          </cell>
          <cell r="J26">
            <v>33</v>
          </cell>
          <cell r="K26">
            <v>0</v>
          </cell>
          <cell r="L26">
            <v>11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2</v>
          </cell>
          <cell r="E69">
            <v>12</v>
          </cell>
          <cell r="F69">
            <v>5</v>
          </cell>
          <cell r="G69">
            <v>6</v>
          </cell>
          <cell r="H69">
            <v>0</v>
          </cell>
          <cell r="I69">
            <v>0</v>
          </cell>
          <cell r="J69">
            <v>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1</v>
          </cell>
          <cell r="F87">
            <v>0</v>
          </cell>
          <cell r="G87">
            <v>57</v>
          </cell>
          <cell r="H87">
            <v>0</v>
          </cell>
          <cell r="I87">
            <v>0</v>
          </cell>
          <cell r="J87">
            <v>57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9</v>
          </cell>
          <cell r="E90">
            <v>1</v>
          </cell>
          <cell r="F90">
            <v>1</v>
          </cell>
          <cell r="G90">
            <v>27</v>
          </cell>
          <cell r="H90">
            <v>0</v>
          </cell>
          <cell r="I90">
            <v>0</v>
          </cell>
          <cell r="J90">
            <v>27</v>
          </cell>
          <cell r="K90">
            <v>0</v>
          </cell>
          <cell r="L90">
            <v>5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7</v>
          </cell>
          <cell r="E91">
            <v>1</v>
          </cell>
          <cell r="F91">
            <v>3</v>
          </cell>
          <cell r="G91">
            <v>27</v>
          </cell>
          <cell r="H91">
            <v>0</v>
          </cell>
          <cell r="I91">
            <v>0</v>
          </cell>
          <cell r="J91">
            <v>27</v>
          </cell>
          <cell r="K91">
            <v>0</v>
          </cell>
          <cell r="L91">
            <v>8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1</v>
          </cell>
          <cell r="G92">
            <v>26</v>
          </cell>
          <cell r="H92">
            <v>0</v>
          </cell>
          <cell r="I92">
            <v>0</v>
          </cell>
          <cell r="J92">
            <v>26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10</v>
          </cell>
          <cell r="E93">
            <v>1</v>
          </cell>
          <cell r="F93">
            <v>1</v>
          </cell>
          <cell r="G93">
            <v>26</v>
          </cell>
          <cell r="H93">
            <v>0</v>
          </cell>
          <cell r="I93">
            <v>0</v>
          </cell>
          <cell r="J93">
            <v>26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4</v>
          </cell>
          <cell r="E97">
            <v>0</v>
          </cell>
          <cell r="F97">
            <v>1</v>
          </cell>
          <cell r="G97">
            <v>26</v>
          </cell>
          <cell r="H97">
            <v>0</v>
          </cell>
          <cell r="I97">
            <v>0</v>
          </cell>
          <cell r="J97">
            <v>26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2</v>
          </cell>
          <cell r="E98">
            <v>0</v>
          </cell>
          <cell r="F98">
            <v>1</v>
          </cell>
          <cell r="G98">
            <v>26</v>
          </cell>
          <cell r="H98">
            <v>0</v>
          </cell>
          <cell r="I98">
            <v>0</v>
          </cell>
          <cell r="J98">
            <v>26</v>
          </cell>
          <cell r="K98">
            <v>0</v>
          </cell>
          <cell r="L98">
            <v>10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3</v>
          </cell>
          <cell r="E114">
            <v>0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5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11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12</v>
          </cell>
          <cell r="E123">
            <v>4</v>
          </cell>
          <cell r="F123">
            <v>0</v>
          </cell>
          <cell r="G123">
            <v>66</v>
          </cell>
          <cell r="H123">
            <v>0</v>
          </cell>
          <cell r="I123">
            <v>0</v>
          </cell>
          <cell r="J123">
            <v>66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16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1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66</v>
          </cell>
          <cell r="E141">
            <v>82</v>
          </cell>
          <cell r="F141">
            <v>29</v>
          </cell>
          <cell r="G141">
            <v>331</v>
          </cell>
          <cell r="H141">
            <v>0</v>
          </cell>
          <cell r="I141">
            <v>0</v>
          </cell>
          <cell r="K141">
            <v>0</v>
          </cell>
          <cell r="L141">
            <v>58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0">
        <row r="1">
          <cell r="B1" t="str">
            <v>ยอดจริง ออนไลน์ วันที่20-3-68 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4</v>
          </cell>
          <cell r="E7">
            <v>32</v>
          </cell>
          <cell r="F7">
            <v>11</v>
          </cell>
          <cell r="G7">
            <v>4</v>
          </cell>
          <cell r="H7">
            <v>0</v>
          </cell>
          <cell r="I7">
            <v>0</v>
          </cell>
          <cell r="J7">
            <v>4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7</v>
          </cell>
          <cell r="F25">
            <v>9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4</v>
          </cell>
          <cell r="E26">
            <v>0</v>
          </cell>
          <cell r="F26">
            <v>0</v>
          </cell>
          <cell r="G26">
            <v>30</v>
          </cell>
          <cell r="H26">
            <v>0</v>
          </cell>
          <cell r="I26">
            <v>0</v>
          </cell>
          <cell r="J26">
            <v>30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2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4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3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2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4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1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2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2</v>
          </cell>
          <cell r="E69">
            <v>7</v>
          </cell>
          <cell r="F69">
            <v>6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42</v>
          </cell>
          <cell r="H87">
            <v>0</v>
          </cell>
          <cell r="I87">
            <v>0</v>
          </cell>
          <cell r="J87">
            <v>42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8</v>
          </cell>
          <cell r="E90">
            <v>0</v>
          </cell>
          <cell r="F90">
            <v>0</v>
          </cell>
          <cell r="G90">
            <v>29</v>
          </cell>
          <cell r="H90">
            <v>0</v>
          </cell>
          <cell r="I90">
            <v>0</v>
          </cell>
          <cell r="J90">
            <v>29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7</v>
          </cell>
          <cell r="E91">
            <v>1</v>
          </cell>
          <cell r="F91">
            <v>20</v>
          </cell>
          <cell r="G91">
            <v>30</v>
          </cell>
          <cell r="H91">
            <v>0</v>
          </cell>
          <cell r="I91">
            <v>0</v>
          </cell>
          <cell r="J91">
            <v>30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0</v>
          </cell>
          <cell r="F92">
            <v>1</v>
          </cell>
          <cell r="G92">
            <v>28</v>
          </cell>
          <cell r="H92">
            <v>0</v>
          </cell>
          <cell r="I92">
            <v>0</v>
          </cell>
          <cell r="J92">
            <v>28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11</v>
          </cell>
          <cell r="E93">
            <v>0</v>
          </cell>
          <cell r="F93">
            <v>1</v>
          </cell>
          <cell r="G93">
            <v>28</v>
          </cell>
          <cell r="H93">
            <v>0</v>
          </cell>
          <cell r="I93">
            <v>0</v>
          </cell>
          <cell r="J93">
            <v>28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7</v>
          </cell>
          <cell r="E97">
            <v>1</v>
          </cell>
          <cell r="F97">
            <v>0</v>
          </cell>
          <cell r="G97">
            <v>29</v>
          </cell>
          <cell r="H97">
            <v>0</v>
          </cell>
          <cell r="I97">
            <v>0</v>
          </cell>
          <cell r="J97">
            <v>29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1</v>
          </cell>
          <cell r="F98">
            <v>0</v>
          </cell>
          <cell r="G98">
            <v>29</v>
          </cell>
          <cell r="H98">
            <v>0</v>
          </cell>
          <cell r="I98">
            <v>0</v>
          </cell>
          <cell r="J98">
            <v>29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6</v>
          </cell>
          <cell r="E123">
            <v>17</v>
          </cell>
          <cell r="F123">
            <v>21</v>
          </cell>
          <cell r="G123">
            <v>16</v>
          </cell>
          <cell r="H123">
            <v>0</v>
          </cell>
          <cell r="I123">
            <v>0</v>
          </cell>
          <cell r="J123">
            <v>16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</v>
          </cell>
          <cell r="F124">
            <v>0</v>
          </cell>
          <cell r="G124">
            <v>16</v>
          </cell>
          <cell r="H124">
            <v>0</v>
          </cell>
          <cell r="I124">
            <v>0</v>
          </cell>
          <cell r="J124">
            <v>16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</v>
          </cell>
          <cell r="F125">
            <v>0</v>
          </cell>
          <cell r="G125">
            <v>16</v>
          </cell>
          <cell r="H125">
            <v>0</v>
          </cell>
          <cell r="I125">
            <v>0</v>
          </cell>
          <cell r="J125">
            <v>16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4</v>
          </cell>
          <cell r="E126">
            <v>10</v>
          </cell>
          <cell r="F126">
            <v>39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81</v>
          </cell>
          <cell r="E141">
            <v>78</v>
          </cell>
          <cell r="F141">
            <v>108</v>
          </cell>
          <cell r="G141">
            <v>299</v>
          </cell>
          <cell r="H141">
            <v>0</v>
          </cell>
          <cell r="I141">
            <v>0</v>
          </cell>
          <cell r="K141">
            <v>0</v>
          </cell>
          <cell r="L141">
            <v>0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1">
        <row r="1">
          <cell r="B1" t="str">
            <v>ยอดจริง ออนไลน์ วันที่ 21/3/2568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1</v>
          </cell>
          <cell r="E7">
            <v>15</v>
          </cell>
          <cell r="F7">
            <v>10</v>
          </cell>
          <cell r="G7">
            <v>12</v>
          </cell>
          <cell r="H7">
            <v>0</v>
          </cell>
          <cell r="I7">
            <v>0</v>
          </cell>
          <cell r="J7">
            <v>12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4</v>
          </cell>
          <cell r="F25">
            <v>5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8</v>
          </cell>
          <cell r="E26">
            <v>3</v>
          </cell>
          <cell r="F26">
            <v>1</v>
          </cell>
          <cell r="G26">
            <v>84</v>
          </cell>
          <cell r="H26">
            <v>0</v>
          </cell>
          <cell r="I26">
            <v>0</v>
          </cell>
          <cell r="J26">
            <v>84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</v>
          </cell>
          <cell r="E69">
            <v>3</v>
          </cell>
          <cell r="F69">
            <v>7</v>
          </cell>
          <cell r="G69">
            <v>6</v>
          </cell>
          <cell r="H69">
            <v>0</v>
          </cell>
          <cell r="I69">
            <v>0</v>
          </cell>
          <cell r="J69">
            <v>6</v>
          </cell>
          <cell r="K69">
            <v>0</v>
          </cell>
          <cell r="L69">
            <v>340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4</v>
          </cell>
          <cell r="E87">
            <v>0</v>
          </cell>
          <cell r="F87">
            <v>0</v>
          </cell>
          <cell r="G87">
            <v>27</v>
          </cell>
          <cell r="H87">
            <v>0</v>
          </cell>
          <cell r="I87">
            <v>0</v>
          </cell>
          <cell r="J87">
            <v>27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8</v>
          </cell>
          <cell r="E90">
            <v>1</v>
          </cell>
          <cell r="F90">
            <v>3</v>
          </cell>
          <cell r="G90">
            <v>7</v>
          </cell>
          <cell r="H90">
            <v>0</v>
          </cell>
          <cell r="I90">
            <v>0</v>
          </cell>
          <cell r="J90">
            <v>7</v>
          </cell>
          <cell r="K90">
            <v>0</v>
          </cell>
          <cell r="L90">
            <v>10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1</v>
          </cell>
          <cell r="F91">
            <v>7</v>
          </cell>
          <cell r="G91">
            <v>8</v>
          </cell>
          <cell r="H91">
            <v>0</v>
          </cell>
          <cell r="I91">
            <v>0</v>
          </cell>
          <cell r="J91">
            <v>8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1</v>
          </cell>
          <cell r="F92">
            <v>3</v>
          </cell>
          <cell r="G92">
            <v>7</v>
          </cell>
          <cell r="H92">
            <v>0</v>
          </cell>
          <cell r="I92">
            <v>0</v>
          </cell>
          <cell r="J92">
            <v>7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1</v>
          </cell>
          <cell r="F93">
            <v>3</v>
          </cell>
          <cell r="G93">
            <v>7</v>
          </cell>
          <cell r="H93">
            <v>0</v>
          </cell>
          <cell r="I93">
            <v>0</v>
          </cell>
          <cell r="J93">
            <v>7</v>
          </cell>
          <cell r="K93">
            <v>0</v>
          </cell>
          <cell r="L93">
            <v>9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1</v>
          </cell>
          <cell r="E97">
            <v>1</v>
          </cell>
          <cell r="F97">
            <v>3</v>
          </cell>
          <cell r="G97">
            <v>7</v>
          </cell>
          <cell r="H97">
            <v>0</v>
          </cell>
          <cell r="I97">
            <v>0</v>
          </cell>
          <cell r="J97">
            <v>7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3</v>
          </cell>
          <cell r="E98">
            <v>1</v>
          </cell>
          <cell r="F98">
            <v>3</v>
          </cell>
          <cell r="G98">
            <v>9</v>
          </cell>
          <cell r="H98">
            <v>0</v>
          </cell>
          <cell r="I98">
            <v>0</v>
          </cell>
          <cell r="J98">
            <v>9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20</v>
          </cell>
          <cell r="H120">
            <v>0</v>
          </cell>
          <cell r="I120">
            <v>0</v>
          </cell>
          <cell r="J120">
            <v>20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21</v>
          </cell>
          <cell r="F123">
            <v>6</v>
          </cell>
          <cell r="G123">
            <v>57</v>
          </cell>
          <cell r="H123">
            <v>0</v>
          </cell>
          <cell r="I123">
            <v>0</v>
          </cell>
          <cell r="J123">
            <v>57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45</v>
          </cell>
          <cell r="H124">
            <v>0</v>
          </cell>
          <cell r="I124">
            <v>0</v>
          </cell>
          <cell r="J124">
            <v>45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42</v>
          </cell>
          <cell r="H125">
            <v>0</v>
          </cell>
          <cell r="I125">
            <v>0</v>
          </cell>
          <cell r="J125">
            <v>42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5</v>
          </cell>
          <cell r="F126">
            <v>2</v>
          </cell>
          <cell r="G126">
            <v>4</v>
          </cell>
          <cell r="H126">
            <v>0</v>
          </cell>
          <cell r="I126">
            <v>0</v>
          </cell>
          <cell r="J126">
            <v>4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2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41</v>
          </cell>
          <cell r="E141">
            <v>59</v>
          </cell>
          <cell r="F141">
            <v>53</v>
          </cell>
          <cell r="G141">
            <v>344</v>
          </cell>
          <cell r="H141">
            <v>0</v>
          </cell>
          <cell r="I141">
            <v>0</v>
          </cell>
          <cell r="K141">
            <v>0</v>
          </cell>
          <cell r="L141">
            <v>369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2">
        <row r="1">
          <cell r="B1" t="str">
            <v>ยอดจริง ออนไลน์ วันที่22/3/68 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0</v>
          </cell>
          <cell r="E7">
            <v>31</v>
          </cell>
          <cell r="F7">
            <v>15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2</v>
          </cell>
          <cell r="F25">
            <v>16</v>
          </cell>
          <cell r="G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8</v>
          </cell>
          <cell r="E26">
            <v>0</v>
          </cell>
          <cell r="F26">
            <v>3</v>
          </cell>
          <cell r="G26">
            <v>102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K66">
            <v>0</v>
          </cell>
        </row>
        <row r="67">
          <cell r="C67" t="str">
            <v>รวม</v>
          </cell>
        </row>
        <row r="68">
          <cell r="B68" t="str">
            <v>ชิฟฟอนไส้แยม 6 ชิ้น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</v>
          </cell>
          <cell r="E69">
            <v>7</v>
          </cell>
          <cell r="F69">
            <v>3</v>
          </cell>
          <cell r="G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</row>
        <row r="78">
          <cell r="B78" t="str">
            <v>ชิฟฟอนไส้แยม 3 ชิ้น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3</v>
          </cell>
          <cell r="E87">
            <v>3</v>
          </cell>
          <cell r="F87">
            <v>0</v>
          </cell>
          <cell r="G87">
            <v>87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</row>
        <row r="88">
          <cell r="C88" t="str">
            <v>รวม</v>
          </cell>
        </row>
        <row r="89">
          <cell r="B89" t="str">
            <v>เบาหวิว ล 110 กรัม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10</v>
          </cell>
          <cell r="E90">
            <v>1</v>
          </cell>
          <cell r="F90">
            <v>3</v>
          </cell>
          <cell r="G90">
            <v>74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12</v>
          </cell>
          <cell r="E91">
            <v>0</v>
          </cell>
          <cell r="F91">
            <v>3</v>
          </cell>
          <cell r="G91">
            <v>67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0</v>
          </cell>
          <cell r="F92">
            <v>1</v>
          </cell>
          <cell r="G92">
            <v>73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9</v>
          </cell>
          <cell r="E93">
            <v>0</v>
          </cell>
          <cell r="F93">
            <v>1</v>
          </cell>
          <cell r="G93">
            <v>73</v>
          </cell>
          <cell r="H93">
            <v>0</v>
          </cell>
          <cell r="I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4</v>
          </cell>
          <cell r="E97">
            <v>1</v>
          </cell>
          <cell r="F97">
            <v>1</v>
          </cell>
          <cell r="G97">
            <v>74</v>
          </cell>
          <cell r="H97">
            <v>0</v>
          </cell>
          <cell r="I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8</v>
          </cell>
          <cell r="E98">
            <v>1</v>
          </cell>
          <cell r="F98">
            <v>1</v>
          </cell>
          <cell r="G98">
            <v>81</v>
          </cell>
          <cell r="H98">
            <v>0</v>
          </cell>
          <cell r="I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K99">
            <v>0</v>
          </cell>
        </row>
        <row r="100">
          <cell r="C100" t="str">
            <v>รวม</v>
          </cell>
        </row>
        <row r="101">
          <cell r="B101" t="str">
            <v>เบาหวิว ญ 300 กรัม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K111">
            <v>0</v>
          </cell>
        </row>
        <row r="112">
          <cell r="C112" t="str">
            <v>รวม</v>
          </cell>
        </row>
        <row r="113">
          <cell r="B113" t="str">
            <v>อื่นๆ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14</v>
          </cell>
          <cell r="E120">
            <v>0</v>
          </cell>
          <cell r="F120">
            <v>0</v>
          </cell>
          <cell r="G120">
            <v>20</v>
          </cell>
          <cell r="H120">
            <v>0</v>
          </cell>
          <cell r="I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2</v>
          </cell>
          <cell r="F123">
            <v>0</v>
          </cell>
          <cell r="G123">
            <v>46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0</v>
          </cell>
          <cell r="G124">
            <v>43</v>
          </cell>
          <cell r="H124">
            <v>0</v>
          </cell>
          <cell r="I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2</v>
          </cell>
          <cell r="E125">
            <v>2</v>
          </cell>
          <cell r="F125">
            <v>13</v>
          </cell>
          <cell r="G125">
            <v>28</v>
          </cell>
          <cell r="H125">
            <v>0</v>
          </cell>
          <cell r="I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4</v>
          </cell>
          <cell r="F126">
            <v>0</v>
          </cell>
          <cell r="G126">
            <v>4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K140">
            <v>0</v>
          </cell>
          <cell r="L140">
            <v>0</v>
          </cell>
        </row>
        <row r="141">
          <cell r="D141">
            <v>79</v>
          </cell>
          <cell r="E141">
            <v>59</v>
          </cell>
          <cell r="F141">
            <v>60</v>
          </cell>
          <cell r="G141">
            <v>772</v>
          </cell>
          <cell r="H141">
            <v>0</v>
          </cell>
          <cell r="I141">
            <v>0</v>
          </cell>
          <cell r="K141">
            <v>0</v>
          </cell>
          <cell r="L141">
            <v>0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3">
        <row r="1">
          <cell r="B1" t="str">
            <v>ยอดจริง ออนไลน์ วันที่23-3-68 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0</v>
          </cell>
          <cell r="E7">
            <v>32</v>
          </cell>
          <cell r="F7">
            <v>17</v>
          </cell>
          <cell r="G7">
            <v>10</v>
          </cell>
          <cell r="H7">
            <v>0</v>
          </cell>
          <cell r="I7">
            <v>0</v>
          </cell>
          <cell r="J7">
            <v>10</v>
          </cell>
          <cell r="K7">
            <v>0</v>
          </cell>
          <cell r="L7">
            <v>29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3</v>
          </cell>
          <cell r="F25">
            <v>5</v>
          </cell>
          <cell r="G25">
            <v>7</v>
          </cell>
          <cell r="H25">
            <v>0</v>
          </cell>
          <cell r="I25">
            <v>0</v>
          </cell>
          <cell r="J25">
            <v>7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30</v>
          </cell>
          <cell r="H26">
            <v>0</v>
          </cell>
          <cell r="I26">
            <v>0</v>
          </cell>
          <cell r="J26">
            <v>30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8</v>
          </cell>
          <cell r="F69">
            <v>5</v>
          </cell>
          <cell r="G69">
            <v>8</v>
          </cell>
          <cell r="H69">
            <v>0</v>
          </cell>
          <cell r="I69">
            <v>0</v>
          </cell>
          <cell r="J69">
            <v>8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24</v>
          </cell>
          <cell r="F87">
            <v>0</v>
          </cell>
          <cell r="G87">
            <v>42</v>
          </cell>
          <cell r="H87">
            <v>0</v>
          </cell>
          <cell r="I87">
            <v>0</v>
          </cell>
          <cell r="J87">
            <v>42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1</v>
          </cell>
          <cell r="H97">
            <v>0</v>
          </cell>
          <cell r="I97">
            <v>0</v>
          </cell>
          <cell r="J97">
            <v>1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2</v>
          </cell>
          <cell r="H98">
            <v>0</v>
          </cell>
          <cell r="I98">
            <v>0</v>
          </cell>
          <cell r="J98">
            <v>2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2</v>
          </cell>
          <cell r="F123">
            <v>6</v>
          </cell>
          <cell r="G123">
            <v>30</v>
          </cell>
          <cell r="H123">
            <v>0</v>
          </cell>
          <cell r="I123">
            <v>0</v>
          </cell>
          <cell r="J123">
            <v>30</v>
          </cell>
          <cell r="K123">
            <v>7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2</v>
          </cell>
          <cell r="F124">
            <v>0</v>
          </cell>
          <cell r="G124">
            <v>24</v>
          </cell>
          <cell r="H124">
            <v>0</v>
          </cell>
          <cell r="I124">
            <v>0</v>
          </cell>
          <cell r="J124">
            <v>24</v>
          </cell>
          <cell r="K124">
            <v>7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3</v>
          </cell>
          <cell r="F125">
            <v>0</v>
          </cell>
          <cell r="G125">
            <v>10</v>
          </cell>
          <cell r="H125">
            <v>0</v>
          </cell>
          <cell r="I125">
            <v>0</v>
          </cell>
          <cell r="J125">
            <v>10</v>
          </cell>
          <cell r="K125">
            <v>7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2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0</v>
          </cell>
          <cell r="E141">
            <v>75</v>
          </cell>
          <cell r="F141">
            <v>35</v>
          </cell>
          <cell r="G141">
            <v>166</v>
          </cell>
          <cell r="H141">
            <v>0</v>
          </cell>
          <cell r="I141">
            <v>0</v>
          </cell>
          <cell r="K141">
            <v>21</v>
          </cell>
          <cell r="L141">
            <v>29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4">
        <row r="1">
          <cell r="B1" t="str">
            <v>ยอดจริง ออนไลน์ วันที่  24-3-68รวม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2</v>
          </cell>
          <cell r="E7">
            <v>24</v>
          </cell>
          <cell r="F7">
            <v>41</v>
          </cell>
          <cell r="G7">
            <v>19</v>
          </cell>
          <cell r="H7">
            <v>0</v>
          </cell>
          <cell r="I7">
            <v>0</v>
          </cell>
          <cell r="J7">
            <v>19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9</v>
          </cell>
          <cell r="F25">
            <v>0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56</v>
          </cell>
          <cell r="E26">
            <v>10</v>
          </cell>
          <cell r="F26">
            <v>0</v>
          </cell>
          <cell r="G26">
            <v>132</v>
          </cell>
          <cell r="H26">
            <v>0</v>
          </cell>
          <cell r="I26">
            <v>0</v>
          </cell>
          <cell r="J26">
            <v>132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20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19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19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19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19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19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20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19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19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20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19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19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19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11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11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11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11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11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11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12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11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11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9</v>
          </cell>
          <cell r="F69">
            <v>2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12</v>
          </cell>
          <cell r="E87">
            <v>0</v>
          </cell>
          <cell r="F87">
            <v>0</v>
          </cell>
          <cell r="G87">
            <v>132</v>
          </cell>
          <cell r="H87">
            <v>0</v>
          </cell>
          <cell r="I87">
            <v>0</v>
          </cell>
          <cell r="J87">
            <v>132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15</v>
          </cell>
          <cell r="E90">
            <v>0</v>
          </cell>
          <cell r="F90">
            <v>4</v>
          </cell>
          <cell r="G90">
            <v>59</v>
          </cell>
          <cell r="H90">
            <v>0</v>
          </cell>
          <cell r="I90">
            <v>0</v>
          </cell>
          <cell r="J90">
            <v>59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15</v>
          </cell>
          <cell r="E91">
            <v>0</v>
          </cell>
          <cell r="F91">
            <v>10</v>
          </cell>
          <cell r="G91">
            <v>43</v>
          </cell>
          <cell r="H91">
            <v>0</v>
          </cell>
          <cell r="I91">
            <v>0</v>
          </cell>
          <cell r="J91">
            <v>43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33</v>
          </cell>
          <cell r="H92">
            <v>0</v>
          </cell>
          <cell r="I92">
            <v>0</v>
          </cell>
          <cell r="J92">
            <v>33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33</v>
          </cell>
          <cell r="H93">
            <v>0</v>
          </cell>
          <cell r="I93">
            <v>0</v>
          </cell>
          <cell r="J93">
            <v>33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15</v>
          </cell>
          <cell r="E97">
            <v>0</v>
          </cell>
          <cell r="F97">
            <v>0</v>
          </cell>
          <cell r="G97">
            <v>33</v>
          </cell>
          <cell r="H97">
            <v>0</v>
          </cell>
          <cell r="I97">
            <v>0</v>
          </cell>
          <cell r="J97">
            <v>33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15</v>
          </cell>
          <cell r="E98">
            <v>0</v>
          </cell>
          <cell r="F98">
            <v>0</v>
          </cell>
          <cell r="G98">
            <v>58</v>
          </cell>
          <cell r="H98">
            <v>0</v>
          </cell>
          <cell r="I98">
            <v>0</v>
          </cell>
          <cell r="J98">
            <v>58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2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10</v>
          </cell>
          <cell r="E123">
            <v>1</v>
          </cell>
          <cell r="F123">
            <v>0</v>
          </cell>
          <cell r="G123">
            <v>47</v>
          </cell>
          <cell r="H123">
            <v>0</v>
          </cell>
          <cell r="I123">
            <v>0</v>
          </cell>
          <cell r="J123">
            <v>47</v>
          </cell>
          <cell r="K123">
            <v>5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10</v>
          </cell>
          <cell r="E124">
            <v>0</v>
          </cell>
          <cell r="F124">
            <v>0</v>
          </cell>
          <cell r="G124">
            <v>29</v>
          </cell>
          <cell r="H124">
            <v>0</v>
          </cell>
          <cell r="I124">
            <v>0</v>
          </cell>
          <cell r="J124">
            <v>29</v>
          </cell>
          <cell r="K124">
            <v>23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10</v>
          </cell>
          <cell r="E125">
            <v>0</v>
          </cell>
          <cell r="F125">
            <v>2</v>
          </cell>
          <cell r="G125">
            <v>26</v>
          </cell>
          <cell r="H125">
            <v>0</v>
          </cell>
          <cell r="I125">
            <v>0</v>
          </cell>
          <cell r="J125">
            <v>26</v>
          </cell>
          <cell r="K125">
            <v>2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18</v>
          </cell>
          <cell r="F126">
            <v>0</v>
          </cell>
          <cell r="G126">
            <v>8</v>
          </cell>
          <cell r="H126">
            <v>0</v>
          </cell>
          <cell r="I126">
            <v>0</v>
          </cell>
          <cell r="J126">
            <v>8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510</v>
          </cell>
          <cell r="E141">
            <v>93</v>
          </cell>
          <cell r="F141">
            <v>62</v>
          </cell>
          <cell r="G141">
            <v>653</v>
          </cell>
          <cell r="H141">
            <v>0</v>
          </cell>
          <cell r="I141">
            <v>0</v>
          </cell>
          <cell r="K141">
            <v>30</v>
          </cell>
          <cell r="L141">
            <v>2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5">
        <row r="1">
          <cell r="B1" t="str">
            <v>ยอดจริง ออนไลน์ วันที่25-3-68 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2</v>
          </cell>
          <cell r="E7">
            <v>23</v>
          </cell>
          <cell r="F7">
            <v>145</v>
          </cell>
          <cell r="G7">
            <v>17</v>
          </cell>
          <cell r="H7">
            <v>0</v>
          </cell>
          <cell r="I7">
            <v>0</v>
          </cell>
          <cell r="J7">
            <v>17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11</v>
          </cell>
          <cell r="F25">
            <v>17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12</v>
          </cell>
          <cell r="F26">
            <v>0</v>
          </cell>
          <cell r="G26">
            <v>58</v>
          </cell>
          <cell r="H26">
            <v>0</v>
          </cell>
          <cell r="I26">
            <v>0</v>
          </cell>
          <cell r="J26">
            <v>58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</v>
          </cell>
          <cell r="E69">
            <v>9</v>
          </cell>
          <cell r="F69">
            <v>1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5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34</v>
          </cell>
          <cell r="F87">
            <v>0</v>
          </cell>
          <cell r="G87">
            <v>117</v>
          </cell>
          <cell r="H87">
            <v>0</v>
          </cell>
          <cell r="I87">
            <v>0</v>
          </cell>
          <cell r="J87">
            <v>117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9</v>
          </cell>
          <cell r="E90">
            <v>3</v>
          </cell>
          <cell r="F90">
            <v>4</v>
          </cell>
          <cell r="G90">
            <v>37</v>
          </cell>
          <cell r="H90">
            <v>0</v>
          </cell>
          <cell r="I90">
            <v>0</v>
          </cell>
          <cell r="J90">
            <v>37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</v>
          </cell>
          <cell r="E91">
            <v>1</v>
          </cell>
          <cell r="F91">
            <v>8</v>
          </cell>
          <cell r="G91">
            <v>34</v>
          </cell>
          <cell r="H91">
            <v>0</v>
          </cell>
          <cell r="I91">
            <v>0</v>
          </cell>
          <cell r="J91">
            <v>34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1</v>
          </cell>
          <cell r="E92">
            <v>2</v>
          </cell>
          <cell r="F92">
            <v>2</v>
          </cell>
          <cell r="G92">
            <v>34</v>
          </cell>
          <cell r="H92">
            <v>0</v>
          </cell>
          <cell r="I92">
            <v>0</v>
          </cell>
          <cell r="J92">
            <v>34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8</v>
          </cell>
          <cell r="E93">
            <v>2</v>
          </cell>
          <cell r="F93">
            <v>2</v>
          </cell>
          <cell r="G93">
            <v>34</v>
          </cell>
          <cell r="H93">
            <v>0</v>
          </cell>
          <cell r="I93">
            <v>0</v>
          </cell>
          <cell r="J93">
            <v>34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1</v>
          </cell>
          <cell r="F97">
            <v>1</v>
          </cell>
          <cell r="G97">
            <v>34</v>
          </cell>
          <cell r="H97">
            <v>0</v>
          </cell>
          <cell r="I97">
            <v>0</v>
          </cell>
          <cell r="J97">
            <v>34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2</v>
          </cell>
          <cell r="F98">
            <v>3</v>
          </cell>
          <cell r="G98">
            <v>36</v>
          </cell>
          <cell r="H98">
            <v>0</v>
          </cell>
          <cell r="I98">
            <v>0</v>
          </cell>
          <cell r="J98">
            <v>36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6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6</v>
          </cell>
          <cell r="F123">
            <v>0</v>
          </cell>
          <cell r="G123">
            <v>14</v>
          </cell>
          <cell r="H123">
            <v>0</v>
          </cell>
          <cell r="I123">
            <v>0</v>
          </cell>
          <cell r="J123">
            <v>14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3</v>
          </cell>
          <cell r="F124">
            <v>0</v>
          </cell>
          <cell r="G124">
            <v>14</v>
          </cell>
          <cell r="H124">
            <v>0</v>
          </cell>
          <cell r="I124">
            <v>0</v>
          </cell>
          <cell r="J124">
            <v>14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1</v>
          </cell>
          <cell r="G125">
            <v>15</v>
          </cell>
          <cell r="H125">
            <v>0</v>
          </cell>
          <cell r="I125">
            <v>0</v>
          </cell>
          <cell r="J125">
            <v>15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</v>
          </cell>
          <cell r="F126">
            <v>58</v>
          </cell>
          <cell r="G126">
            <v>2</v>
          </cell>
          <cell r="H126">
            <v>0</v>
          </cell>
          <cell r="I126">
            <v>0</v>
          </cell>
          <cell r="J126">
            <v>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27</v>
          </cell>
          <cell r="E141">
            <v>117</v>
          </cell>
          <cell r="F141">
            <v>242</v>
          </cell>
          <cell r="G141">
            <v>447</v>
          </cell>
          <cell r="H141">
            <v>0</v>
          </cell>
          <cell r="I141">
            <v>0</v>
          </cell>
          <cell r="K141">
            <v>0</v>
          </cell>
          <cell r="L141">
            <v>5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6">
        <row r="1">
          <cell r="B1" t="str">
            <v>ยอดจริง ออนไลน์ วันที่ 26-3-68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12</v>
          </cell>
          <cell r="E7">
            <v>42</v>
          </cell>
          <cell r="F7">
            <v>67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4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3</v>
          </cell>
          <cell r="F25">
            <v>7</v>
          </cell>
          <cell r="G25">
            <v>7</v>
          </cell>
          <cell r="H25">
            <v>0</v>
          </cell>
          <cell r="I25">
            <v>0</v>
          </cell>
          <cell r="J25">
            <v>7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27</v>
          </cell>
          <cell r="E26">
            <v>8</v>
          </cell>
          <cell r="F26">
            <v>10</v>
          </cell>
          <cell r="G26">
            <v>67</v>
          </cell>
          <cell r="H26">
            <v>0</v>
          </cell>
          <cell r="I26">
            <v>0</v>
          </cell>
          <cell r="J26">
            <v>67</v>
          </cell>
          <cell r="L26">
            <v>4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8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8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8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8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7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7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7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3</v>
          </cell>
          <cell r="E69">
            <v>12</v>
          </cell>
          <cell r="F69">
            <v>5</v>
          </cell>
          <cell r="G69">
            <v>5</v>
          </cell>
          <cell r="H69">
            <v>0</v>
          </cell>
          <cell r="I69">
            <v>0</v>
          </cell>
          <cell r="J69">
            <v>5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28</v>
          </cell>
          <cell r="E87">
            <v>1</v>
          </cell>
          <cell r="F87">
            <v>0</v>
          </cell>
          <cell r="G87">
            <v>64</v>
          </cell>
          <cell r="H87">
            <v>0</v>
          </cell>
          <cell r="I87">
            <v>0</v>
          </cell>
          <cell r="J87">
            <v>64</v>
          </cell>
          <cell r="L87">
            <v>4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13</v>
          </cell>
          <cell r="E90">
            <v>1</v>
          </cell>
          <cell r="F90">
            <v>8</v>
          </cell>
          <cell r="G90">
            <v>35</v>
          </cell>
          <cell r="H90">
            <v>0</v>
          </cell>
          <cell r="I90">
            <v>0</v>
          </cell>
          <cell r="J90">
            <v>35</v>
          </cell>
          <cell r="L90">
            <v>5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4</v>
          </cell>
          <cell r="E91">
            <v>0</v>
          </cell>
          <cell r="F91">
            <v>16</v>
          </cell>
          <cell r="G91">
            <v>34</v>
          </cell>
          <cell r="H91">
            <v>0</v>
          </cell>
          <cell r="I91">
            <v>0</v>
          </cell>
          <cell r="J91">
            <v>34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0</v>
          </cell>
          <cell r="F92">
            <v>0</v>
          </cell>
          <cell r="G92">
            <v>34</v>
          </cell>
          <cell r="H92">
            <v>0</v>
          </cell>
          <cell r="I92">
            <v>0</v>
          </cell>
          <cell r="J92">
            <v>34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3</v>
          </cell>
          <cell r="E93">
            <v>0</v>
          </cell>
          <cell r="F93">
            <v>0</v>
          </cell>
          <cell r="G93">
            <v>34</v>
          </cell>
          <cell r="H93">
            <v>0</v>
          </cell>
          <cell r="I93">
            <v>0</v>
          </cell>
          <cell r="J93">
            <v>34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2</v>
          </cell>
          <cell r="E97">
            <v>0</v>
          </cell>
          <cell r="F97">
            <v>0</v>
          </cell>
          <cell r="G97">
            <v>33</v>
          </cell>
          <cell r="H97">
            <v>0</v>
          </cell>
          <cell r="I97">
            <v>0</v>
          </cell>
          <cell r="J97">
            <v>33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0</v>
          </cell>
          <cell r="F98">
            <v>0</v>
          </cell>
          <cell r="G98">
            <v>34</v>
          </cell>
          <cell r="H98">
            <v>0</v>
          </cell>
          <cell r="I98">
            <v>0</v>
          </cell>
          <cell r="J98">
            <v>34</v>
          </cell>
          <cell r="L98">
            <v>5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4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50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8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L121">
            <v>15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14</v>
          </cell>
          <cell r="F123">
            <v>8</v>
          </cell>
          <cell r="G123">
            <v>53</v>
          </cell>
          <cell r="H123">
            <v>0</v>
          </cell>
          <cell r="I123">
            <v>0</v>
          </cell>
          <cell r="J123">
            <v>53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2</v>
          </cell>
          <cell r="E124">
            <v>0</v>
          </cell>
          <cell r="F124">
            <v>2</v>
          </cell>
          <cell r="G124">
            <v>56</v>
          </cell>
          <cell r="H124">
            <v>0</v>
          </cell>
          <cell r="I124">
            <v>0</v>
          </cell>
          <cell r="J124">
            <v>56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2</v>
          </cell>
          <cell r="G125">
            <v>54</v>
          </cell>
          <cell r="H125">
            <v>0</v>
          </cell>
          <cell r="I125">
            <v>0</v>
          </cell>
          <cell r="J125">
            <v>54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103</v>
          </cell>
          <cell r="E141">
            <v>189</v>
          </cell>
          <cell r="F141">
            <v>126</v>
          </cell>
          <cell r="G141">
            <v>528</v>
          </cell>
          <cell r="H141">
            <v>0</v>
          </cell>
          <cell r="I141">
            <v>0</v>
          </cell>
          <cell r="K141">
            <v>0</v>
          </cell>
          <cell r="L141">
            <v>96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7">
        <row r="1">
          <cell r="B1" t="str">
            <v>ยอดจริง ออนไลน์ วันที่27-3-68 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3</v>
          </cell>
          <cell r="E7">
            <v>28</v>
          </cell>
          <cell r="F7">
            <v>18</v>
          </cell>
          <cell r="G7">
            <v>9</v>
          </cell>
          <cell r="H7">
            <v>0</v>
          </cell>
          <cell r="I7">
            <v>0</v>
          </cell>
          <cell r="J7">
            <v>9</v>
          </cell>
          <cell r="K7">
            <v>0</v>
          </cell>
          <cell r="L7">
            <v>8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5</v>
          </cell>
          <cell r="F25">
            <v>3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4</v>
          </cell>
          <cell r="F26">
            <v>0</v>
          </cell>
          <cell r="G26">
            <v>33</v>
          </cell>
          <cell r="H26">
            <v>0</v>
          </cell>
          <cell r="I26">
            <v>0</v>
          </cell>
          <cell r="J26">
            <v>33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2</v>
          </cell>
          <cell r="E69">
            <v>2</v>
          </cell>
          <cell r="F69">
            <v>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4</v>
          </cell>
          <cell r="E87">
            <v>4</v>
          </cell>
          <cell r="F87">
            <v>0</v>
          </cell>
          <cell r="G87">
            <v>21</v>
          </cell>
          <cell r="H87">
            <v>0</v>
          </cell>
          <cell r="I87">
            <v>0</v>
          </cell>
          <cell r="J87">
            <v>21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5</v>
          </cell>
          <cell r="G90">
            <v>14</v>
          </cell>
          <cell r="H90">
            <v>0</v>
          </cell>
          <cell r="I90">
            <v>0</v>
          </cell>
          <cell r="J90">
            <v>14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4</v>
          </cell>
          <cell r="E91">
            <v>0</v>
          </cell>
          <cell r="F91">
            <v>5</v>
          </cell>
          <cell r="G91">
            <v>14</v>
          </cell>
          <cell r="H91">
            <v>0</v>
          </cell>
          <cell r="I91">
            <v>0</v>
          </cell>
          <cell r="J91">
            <v>14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5</v>
          </cell>
          <cell r="G92">
            <v>14</v>
          </cell>
          <cell r="H92">
            <v>0</v>
          </cell>
          <cell r="I92">
            <v>0</v>
          </cell>
          <cell r="J92">
            <v>14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5</v>
          </cell>
          <cell r="G93">
            <v>14</v>
          </cell>
          <cell r="H93">
            <v>0</v>
          </cell>
          <cell r="I93">
            <v>0</v>
          </cell>
          <cell r="J93">
            <v>14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5</v>
          </cell>
          <cell r="G97">
            <v>13</v>
          </cell>
          <cell r="H97">
            <v>0</v>
          </cell>
          <cell r="I97">
            <v>0</v>
          </cell>
          <cell r="J97">
            <v>13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5</v>
          </cell>
          <cell r="G98">
            <v>14</v>
          </cell>
          <cell r="H98">
            <v>0</v>
          </cell>
          <cell r="I98">
            <v>0</v>
          </cell>
          <cell r="J98">
            <v>14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8</v>
          </cell>
          <cell r="F123">
            <v>5</v>
          </cell>
          <cell r="G123">
            <v>14</v>
          </cell>
          <cell r="H123">
            <v>0</v>
          </cell>
          <cell r="I123">
            <v>0</v>
          </cell>
          <cell r="J123">
            <v>14</v>
          </cell>
          <cell r="K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1</v>
          </cell>
          <cell r="G124">
            <v>14</v>
          </cell>
          <cell r="H124">
            <v>0</v>
          </cell>
          <cell r="I124">
            <v>0</v>
          </cell>
          <cell r="J124">
            <v>14</v>
          </cell>
          <cell r="K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</v>
          </cell>
          <cell r="F125">
            <v>1</v>
          </cell>
          <cell r="G125">
            <v>14</v>
          </cell>
          <cell r="H125">
            <v>0</v>
          </cell>
          <cell r="I125">
            <v>0</v>
          </cell>
          <cell r="J125">
            <v>14</v>
          </cell>
          <cell r="K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16</v>
          </cell>
          <cell r="F126">
            <v>30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15</v>
          </cell>
          <cell r="E141">
            <v>75</v>
          </cell>
          <cell r="F141">
            <v>93</v>
          </cell>
          <cell r="G141">
            <v>188</v>
          </cell>
          <cell r="H141">
            <v>0</v>
          </cell>
          <cell r="I141">
            <v>0</v>
          </cell>
          <cell r="K141">
            <v>0</v>
          </cell>
          <cell r="L141">
            <v>8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28">
        <row r="1">
          <cell r="B1" t="str">
            <v>ยอดจริง ออนไลน์ เช้า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 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7">
          <cell r="B7">
            <v>1111002</v>
          </cell>
          <cell r="C7" t="str">
            <v>ชิฟฟอนรวมรส 8 ชิ้น</v>
          </cell>
          <cell r="E7">
            <v>48</v>
          </cell>
          <cell r="F7">
            <v>8</v>
          </cell>
          <cell r="G7">
            <v>11</v>
          </cell>
          <cell r="J7">
            <v>11</v>
          </cell>
          <cell r="L7">
            <v>32</v>
          </cell>
        </row>
        <row r="8">
          <cell r="C8" t="str">
            <v>ชิฟฟอนแบบกล่องสุ่มอะไรก็ได้ที่มี</v>
          </cell>
          <cell r="J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J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J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J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J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J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J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J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J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J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J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J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J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J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J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J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J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E25">
            <v>19</v>
          </cell>
          <cell r="F25">
            <v>7</v>
          </cell>
          <cell r="G25">
            <v>1</v>
          </cell>
          <cell r="J25">
            <v>1</v>
          </cell>
          <cell r="L25">
            <v>7</v>
          </cell>
        </row>
        <row r="26">
          <cell r="B26">
            <v>1004055</v>
          </cell>
          <cell r="C26" t="str">
            <v>ชิฟฟอนรวมรส 4 ชิ้น</v>
          </cell>
          <cell r="E26">
            <v>3</v>
          </cell>
          <cell r="G26">
            <v>60</v>
          </cell>
          <cell r="J26">
            <v>60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J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J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J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J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J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J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J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J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J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J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J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J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J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E40">
            <v>25</v>
          </cell>
          <cell r="J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E41">
            <v>25</v>
          </cell>
          <cell r="J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E42">
            <v>25</v>
          </cell>
          <cell r="J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E43">
            <v>25</v>
          </cell>
          <cell r="J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E44">
            <v>24</v>
          </cell>
          <cell r="J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E45">
            <v>24</v>
          </cell>
          <cell r="J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E46">
            <v>24</v>
          </cell>
          <cell r="J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E47">
            <v>24</v>
          </cell>
          <cell r="J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E48">
            <v>24</v>
          </cell>
          <cell r="J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E49">
            <v>25</v>
          </cell>
          <cell r="J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E50">
            <v>25</v>
          </cell>
          <cell r="J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E51">
            <v>25</v>
          </cell>
          <cell r="J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E52">
            <v>25</v>
          </cell>
          <cell r="J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J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J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J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J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J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J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J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J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J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J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J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J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J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J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E69">
            <v>10</v>
          </cell>
          <cell r="F69">
            <v>8</v>
          </cell>
          <cell r="G69">
            <v>8</v>
          </cell>
          <cell r="J69">
            <v>8</v>
          </cell>
          <cell r="L69">
            <v>27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J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J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J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J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J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J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J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J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J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J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J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J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J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J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J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4</v>
          </cell>
          <cell r="E87">
            <v>15</v>
          </cell>
          <cell r="F87">
            <v>3</v>
          </cell>
          <cell r="G87">
            <v>42</v>
          </cell>
          <cell r="J87">
            <v>42</v>
          </cell>
          <cell r="L87">
            <v>5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E90">
            <v>1</v>
          </cell>
          <cell r="F90">
            <v>2</v>
          </cell>
          <cell r="G90">
            <v>28</v>
          </cell>
          <cell r="J90">
            <v>28</v>
          </cell>
          <cell r="L90">
            <v>27</v>
          </cell>
        </row>
        <row r="91">
          <cell r="B91">
            <v>1112011</v>
          </cell>
          <cell r="C91" t="str">
            <v xml:space="preserve">ฝอยทอง </v>
          </cell>
          <cell r="E91">
            <v>1</v>
          </cell>
          <cell r="F91">
            <v>6</v>
          </cell>
          <cell r="G91">
            <v>28</v>
          </cell>
          <cell r="J91">
            <v>28</v>
          </cell>
          <cell r="L91">
            <v>26</v>
          </cell>
        </row>
        <row r="92">
          <cell r="B92">
            <v>1112003</v>
          </cell>
          <cell r="C92" t="str">
            <v xml:space="preserve">กาแฟ </v>
          </cell>
          <cell r="E92">
            <v>1</v>
          </cell>
          <cell r="F92">
            <v>2</v>
          </cell>
          <cell r="G92">
            <v>27</v>
          </cell>
          <cell r="J92">
            <v>27</v>
          </cell>
          <cell r="L92">
            <v>14</v>
          </cell>
        </row>
        <row r="93">
          <cell r="B93">
            <v>1112005</v>
          </cell>
          <cell r="C93" t="str">
            <v xml:space="preserve">เนยนม </v>
          </cell>
          <cell r="E93">
            <v>1</v>
          </cell>
          <cell r="F93">
            <v>1</v>
          </cell>
          <cell r="G93">
            <v>27</v>
          </cell>
          <cell r="J93">
            <v>27</v>
          </cell>
          <cell r="L93">
            <v>5</v>
          </cell>
        </row>
        <row r="94">
          <cell r="B94">
            <v>1112007</v>
          </cell>
          <cell r="C94" t="str">
            <v xml:space="preserve">ใบเตย </v>
          </cell>
          <cell r="J94">
            <v>0</v>
          </cell>
        </row>
        <row r="95">
          <cell r="B95">
            <v>1112019</v>
          </cell>
          <cell r="C95" t="str">
            <v>ทุเรียน</v>
          </cell>
          <cell r="J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J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F97">
            <v>1</v>
          </cell>
          <cell r="G97">
            <v>28</v>
          </cell>
          <cell r="J97">
            <v>28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4</v>
          </cell>
          <cell r="F98">
            <v>1</v>
          </cell>
          <cell r="G98">
            <v>28</v>
          </cell>
          <cell r="J98">
            <v>28</v>
          </cell>
          <cell r="L98">
            <v>9</v>
          </cell>
        </row>
        <row r="99">
          <cell r="B99">
            <v>1124043</v>
          </cell>
          <cell r="C99" t="str">
            <v>เบาหวิว คละรส</v>
          </cell>
          <cell r="J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J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J103">
            <v>0</v>
          </cell>
        </row>
        <row r="104">
          <cell r="B104">
            <v>1112002</v>
          </cell>
          <cell r="C104" t="str">
            <v xml:space="preserve">กาแฟ </v>
          </cell>
          <cell r="J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J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J106">
            <v>0</v>
          </cell>
        </row>
        <row r="107">
          <cell r="B107">
            <v>1112018</v>
          </cell>
          <cell r="C107" t="str">
            <v>ทุเรียน</v>
          </cell>
          <cell r="J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J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J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J110">
            <v>0</v>
          </cell>
        </row>
        <row r="111">
          <cell r="C111" t="str">
            <v>เบาหวิว คละรส</v>
          </cell>
          <cell r="J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J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J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G116">
            <v>10</v>
          </cell>
          <cell r="J116">
            <v>10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J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J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J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G120">
            <v>1</v>
          </cell>
          <cell r="J120">
            <v>1</v>
          </cell>
          <cell r="L120">
            <v>2</v>
          </cell>
        </row>
        <row r="121">
          <cell r="B121">
            <v>1200001</v>
          </cell>
          <cell r="C121" t="str">
            <v>คอนเฟลค</v>
          </cell>
          <cell r="J121">
            <v>0</v>
          </cell>
          <cell r="L121">
            <v>10</v>
          </cell>
        </row>
        <row r="122">
          <cell r="B122">
            <v>1005761</v>
          </cell>
          <cell r="C122" t="str">
            <v>ปังกรอบคาราเมล(ถุง)</v>
          </cell>
          <cell r="J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E123">
            <v>32</v>
          </cell>
          <cell r="F123">
            <v>5</v>
          </cell>
          <cell r="G123">
            <v>98</v>
          </cell>
          <cell r="J123">
            <v>98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E124">
            <v>3</v>
          </cell>
          <cell r="F124">
            <v>1</v>
          </cell>
          <cell r="G124">
            <v>92</v>
          </cell>
          <cell r="J124">
            <v>92</v>
          </cell>
        </row>
        <row r="125">
          <cell r="B125">
            <v>1114503</v>
          </cell>
          <cell r="C125" t="str">
            <v>ครีมฮอร์นไส้เนย ชอค</v>
          </cell>
          <cell r="E125">
            <v>1</v>
          </cell>
          <cell r="F125">
            <v>1</v>
          </cell>
          <cell r="G125">
            <v>92</v>
          </cell>
          <cell r="J125">
            <v>92</v>
          </cell>
        </row>
        <row r="126">
          <cell r="B126">
            <v>1124021</v>
          </cell>
          <cell r="C126" t="str">
            <v>ขนมปังหั่นสไลด์</v>
          </cell>
          <cell r="E126">
            <v>9</v>
          </cell>
          <cell r="F126">
            <v>16</v>
          </cell>
          <cell r="J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J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1</v>
          </cell>
          <cell r="J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J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J130">
            <v>0</v>
          </cell>
          <cell r="L130">
            <v>7</v>
          </cell>
        </row>
        <row r="131">
          <cell r="B131">
            <v>1200003</v>
          </cell>
          <cell r="C131" t="str">
            <v>ทอฟฟี่ถั่ว กระเช้า</v>
          </cell>
          <cell r="J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J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J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J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J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J136">
            <v>0</v>
          </cell>
        </row>
        <row r="137">
          <cell r="B137">
            <v>20052721</v>
          </cell>
          <cell r="C137" t="str">
            <v>แซนวิชโบราณ</v>
          </cell>
          <cell r="G137">
            <v>40</v>
          </cell>
          <cell r="J137">
            <v>40</v>
          </cell>
          <cell r="L137">
            <v>22</v>
          </cell>
        </row>
        <row r="138">
          <cell r="B138">
            <v>1</v>
          </cell>
          <cell r="C138" t="str">
            <v>กล่องทาร์ตสับปะรด</v>
          </cell>
          <cell r="J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1</v>
          </cell>
          <cell r="J139">
            <v>0</v>
          </cell>
        </row>
        <row r="140">
          <cell r="B140">
            <v>3</v>
          </cell>
          <cell r="C140" t="str">
            <v>กล่องเปี๊ยะ ล</v>
          </cell>
          <cell r="J140">
            <v>0</v>
          </cell>
        </row>
        <row r="143">
          <cell r="B143" t="str">
            <v>….....................................................................................</v>
          </cell>
          <cell r="I143" t="str">
            <v>….....................................................................................</v>
          </cell>
        </row>
        <row r="144">
          <cell r="B144" t="str">
            <v>ผู้จัดทำ</v>
          </cell>
          <cell r="I144" t="str">
            <v>ผู้รับทราบ</v>
          </cell>
        </row>
      </sheetData>
      <sheetData sheetId="29">
        <row r="1">
          <cell r="B1" t="str">
            <v>ยอดจริง ออนไลน์ วันที่29/3/68 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0</v>
          </cell>
          <cell r="E7">
            <v>5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14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</v>
          </cell>
          <cell r="E26">
            <v>6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4</v>
          </cell>
          <cell r="F69">
            <v>7</v>
          </cell>
          <cell r="G69">
            <v>7</v>
          </cell>
          <cell r="H69">
            <v>0</v>
          </cell>
          <cell r="I69">
            <v>0</v>
          </cell>
          <cell r="J69">
            <v>7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9</v>
          </cell>
          <cell r="F87">
            <v>0</v>
          </cell>
          <cell r="G87">
            <v>6</v>
          </cell>
          <cell r="H87">
            <v>0</v>
          </cell>
          <cell r="I87">
            <v>0</v>
          </cell>
          <cell r="J87">
            <v>6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8</v>
          </cell>
          <cell r="E90">
            <v>3</v>
          </cell>
          <cell r="F90">
            <v>1</v>
          </cell>
          <cell r="G90">
            <v>10</v>
          </cell>
          <cell r="H90">
            <v>0</v>
          </cell>
          <cell r="I90">
            <v>0</v>
          </cell>
          <cell r="J90">
            <v>10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8</v>
          </cell>
          <cell r="E91">
            <v>2</v>
          </cell>
          <cell r="F91">
            <v>3</v>
          </cell>
          <cell r="G91">
            <v>10</v>
          </cell>
          <cell r="H91">
            <v>0</v>
          </cell>
          <cell r="I91">
            <v>0</v>
          </cell>
          <cell r="J91">
            <v>10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1</v>
          </cell>
          <cell r="F92">
            <v>1</v>
          </cell>
          <cell r="G92">
            <v>10</v>
          </cell>
          <cell r="H92">
            <v>0</v>
          </cell>
          <cell r="I92">
            <v>0</v>
          </cell>
          <cell r="J92">
            <v>10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8</v>
          </cell>
          <cell r="E93">
            <v>1</v>
          </cell>
          <cell r="F93">
            <v>1</v>
          </cell>
          <cell r="G93">
            <v>9</v>
          </cell>
          <cell r="H93">
            <v>0</v>
          </cell>
          <cell r="I93">
            <v>0</v>
          </cell>
          <cell r="J93">
            <v>9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3</v>
          </cell>
          <cell r="E97">
            <v>1</v>
          </cell>
          <cell r="F97">
            <v>1</v>
          </cell>
          <cell r="G97">
            <v>9</v>
          </cell>
          <cell r="H97">
            <v>0</v>
          </cell>
          <cell r="I97">
            <v>0</v>
          </cell>
          <cell r="J97">
            <v>9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1</v>
          </cell>
          <cell r="F98">
            <v>1</v>
          </cell>
          <cell r="G98">
            <v>10</v>
          </cell>
          <cell r="H98">
            <v>0</v>
          </cell>
          <cell r="I98">
            <v>0</v>
          </cell>
          <cell r="J98">
            <v>10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5</v>
          </cell>
          <cell r="F123">
            <v>4</v>
          </cell>
          <cell r="G123">
            <v>34</v>
          </cell>
          <cell r="H123">
            <v>0</v>
          </cell>
          <cell r="I123">
            <v>0</v>
          </cell>
          <cell r="J123">
            <v>34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</v>
          </cell>
          <cell r="F124">
            <v>1</v>
          </cell>
          <cell r="G124">
            <v>22</v>
          </cell>
          <cell r="H124">
            <v>0</v>
          </cell>
          <cell r="I124">
            <v>0</v>
          </cell>
          <cell r="J124">
            <v>22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</v>
          </cell>
          <cell r="F125">
            <v>0</v>
          </cell>
          <cell r="G125">
            <v>19</v>
          </cell>
          <cell r="H125">
            <v>0</v>
          </cell>
          <cell r="I125">
            <v>0</v>
          </cell>
          <cell r="J125">
            <v>19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6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31</v>
          </cell>
          <cell r="E141">
            <v>67</v>
          </cell>
          <cell r="F141">
            <v>27</v>
          </cell>
          <cell r="G141">
            <v>152</v>
          </cell>
          <cell r="H141">
            <v>0</v>
          </cell>
          <cell r="I141">
            <v>0</v>
          </cell>
          <cell r="K141">
            <v>0</v>
          </cell>
          <cell r="L141">
            <v>0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30">
        <row r="1">
          <cell r="B1" t="str">
            <v>ยอดจริง ออนไลน์ วันที่ 30-3-68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2</v>
          </cell>
          <cell r="E7">
            <v>23</v>
          </cell>
          <cell r="F7">
            <v>11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8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18</v>
          </cell>
          <cell r="F25">
            <v>7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</v>
          </cell>
          <cell r="E26">
            <v>4</v>
          </cell>
          <cell r="F26">
            <v>1</v>
          </cell>
          <cell r="G26">
            <v>13</v>
          </cell>
          <cell r="H26">
            <v>0</v>
          </cell>
          <cell r="I26">
            <v>0</v>
          </cell>
          <cell r="J26">
            <v>13</v>
          </cell>
          <cell r="K26">
            <v>0</v>
          </cell>
          <cell r="L26">
            <v>6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4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4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4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4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4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4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4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3</v>
          </cell>
          <cell r="E69">
            <v>4</v>
          </cell>
          <cell r="F69">
            <v>10</v>
          </cell>
          <cell r="G69">
            <v>4</v>
          </cell>
          <cell r="H69">
            <v>0</v>
          </cell>
          <cell r="I69">
            <v>0</v>
          </cell>
          <cell r="J69">
            <v>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6</v>
          </cell>
          <cell r="F87">
            <v>0</v>
          </cell>
          <cell r="G87">
            <v>33</v>
          </cell>
          <cell r="H87">
            <v>0</v>
          </cell>
          <cell r="I87">
            <v>0</v>
          </cell>
          <cell r="J87">
            <v>33</v>
          </cell>
          <cell r="K87">
            <v>0</v>
          </cell>
          <cell r="L87">
            <v>6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9</v>
          </cell>
          <cell r="E90">
            <v>1</v>
          </cell>
          <cell r="F90">
            <v>3</v>
          </cell>
          <cell r="G90">
            <v>3</v>
          </cell>
          <cell r="H90">
            <v>0</v>
          </cell>
          <cell r="I90">
            <v>0</v>
          </cell>
          <cell r="J90">
            <v>3</v>
          </cell>
          <cell r="K90">
            <v>0</v>
          </cell>
          <cell r="L90">
            <v>6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</v>
          </cell>
          <cell r="E91">
            <v>0</v>
          </cell>
          <cell r="F91">
            <v>11</v>
          </cell>
          <cell r="G91">
            <v>2</v>
          </cell>
          <cell r="H91">
            <v>0</v>
          </cell>
          <cell r="I91">
            <v>0</v>
          </cell>
          <cell r="J91">
            <v>2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1</v>
          </cell>
          <cell r="E92">
            <v>0</v>
          </cell>
          <cell r="F92">
            <v>2</v>
          </cell>
          <cell r="G92">
            <v>3</v>
          </cell>
          <cell r="H92">
            <v>0</v>
          </cell>
          <cell r="I92">
            <v>0</v>
          </cell>
          <cell r="J92">
            <v>3</v>
          </cell>
          <cell r="K92">
            <v>0</v>
          </cell>
          <cell r="L92">
            <v>6</v>
          </cell>
        </row>
        <row r="93">
          <cell r="B93">
            <v>1112005</v>
          </cell>
          <cell r="C93" t="str">
            <v xml:space="preserve">เนยนม </v>
          </cell>
          <cell r="D93">
            <v>1</v>
          </cell>
          <cell r="E93">
            <v>0</v>
          </cell>
          <cell r="F93">
            <v>2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3</v>
          </cell>
          <cell r="E97">
            <v>0</v>
          </cell>
          <cell r="F97">
            <v>2</v>
          </cell>
          <cell r="G97">
            <v>3</v>
          </cell>
          <cell r="H97">
            <v>0</v>
          </cell>
          <cell r="I97">
            <v>0</v>
          </cell>
          <cell r="J97">
            <v>3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6</v>
          </cell>
          <cell r="E98">
            <v>0</v>
          </cell>
          <cell r="F98">
            <v>3</v>
          </cell>
          <cell r="G98">
            <v>3</v>
          </cell>
          <cell r="H98">
            <v>0</v>
          </cell>
          <cell r="I98">
            <v>0</v>
          </cell>
          <cell r="J98">
            <v>3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8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15</v>
          </cell>
          <cell r="F123">
            <v>17</v>
          </cell>
          <cell r="G123">
            <v>25</v>
          </cell>
          <cell r="H123">
            <v>0</v>
          </cell>
          <cell r="I123">
            <v>0</v>
          </cell>
          <cell r="J123">
            <v>25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</v>
          </cell>
          <cell r="F124">
            <v>1</v>
          </cell>
          <cell r="G124">
            <v>19</v>
          </cell>
          <cell r="H124">
            <v>0</v>
          </cell>
          <cell r="I124">
            <v>0</v>
          </cell>
          <cell r="J124">
            <v>19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</v>
          </cell>
          <cell r="F125">
            <v>1</v>
          </cell>
          <cell r="G125">
            <v>19</v>
          </cell>
          <cell r="H125">
            <v>0</v>
          </cell>
          <cell r="I125">
            <v>0</v>
          </cell>
          <cell r="J125">
            <v>19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D141">
            <v>31</v>
          </cell>
          <cell r="E141">
            <v>128</v>
          </cell>
          <cell r="F141">
            <v>72</v>
          </cell>
          <cell r="G141">
            <v>149</v>
          </cell>
          <cell r="H141">
            <v>0</v>
          </cell>
          <cell r="I141">
            <v>0</v>
          </cell>
          <cell r="K141">
            <v>0</v>
          </cell>
          <cell r="L141">
            <v>32</v>
          </cell>
        </row>
        <row r="145">
          <cell r="B145" t="str">
            <v>….....................................................................................</v>
          </cell>
          <cell r="I145" t="str">
            <v>….....................................................................................</v>
          </cell>
        </row>
        <row r="146">
          <cell r="B146" t="str">
            <v>ผู้จัดทำ</v>
          </cell>
          <cell r="I146" t="str">
            <v>ผู้รับทราบ</v>
          </cell>
        </row>
      </sheetData>
      <sheetData sheetId="31">
        <row r="1">
          <cell r="B1" t="str">
            <v>ยอดจริง ออนไลน์ วันที่ 31/3/ 68 รวม</v>
          </cell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</row>
        <row r="7">
          <cell r="B7">
            <v>1111002</v>
          </cell>
          <cell r="C7" t="str">
            <v>ชิฟฟอนรวมรส 8 ชิ้น</v>
          </cell>
          <cell r="D7">
            <v>4</v>
          </cell>
          <cell r="E7">
            <v>31</v>
          </cell>
          <cell r="F7">
            <v>42</v>
          </cell>
          <cell r="G7">
            <v>10</v>
          </cell>
          <cell r="H7">
            <v>0</v>
          </cell>
          <cell r="I7">
            <v>0</v>
          </cell>
          <cell r="J7">
            <v>10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65</v>
          </cell>
          <cell r="F25">
            <v>2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6</v>
          </cell>
          <cell r="E26">
            <v>4</v>
          </cell>
          <cell r="F26">
            <v>0</v>
          </cell>
          <cell r="G26">
            <v>121</v>
          </cell>
          <cell r="H26">
            <v>0</v>
          </cell>
          <cell r="I26">
            <v>0</v>
          </cell>
          <cell r="J26">
            <v>121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45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45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45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45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44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44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44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44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44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 t="str">
            <v>รวม</v>
          </cell>
          <cell r="J67">
            <v>0</v>
          </cell>
        </row>
        <row r="68">
          <cell r="B68" t="str">
            <v>ชิฟฟอนไส้แยม 6 ชิ้น</v>
          </cell>
          <cell r="J68">
            <v>0</v>
          </cell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3</v>
          </cell>
          <cell r="E69">
            <v>5</v>
          </cell>
          <cell r="F69">
            <v>7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รวม</v>
          </cell>
          <cell r="J77">
            <v>0</v>
          </cell>
        </row>
        <row r="78">
          <cell r="B78" t="str">
            <v>ชิฟฟอนไส้แยม 3 ชิ้น</v>
          </cell>
          <cell r="J78">
            <v>0</v>
          </cell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7</v>
          </cell>
          <cell r="E87">
            <v>6</v>
          </cell>
          <cell r="F87">
            <v>0</v>
          </cell>
          <cell r="G87">
            <v>75</v>
          </cell>
          <cell r="H87">
            <v>0</v>
          </cell>
          <cell r="I87">
            <v>0</v>
          </cell>
          <cell r="J87">
            <v>75</v>
          </cell>
          <cell r="K87">
            <v>0</v>
          </cell>
          <cell r="L87">
            <v>0</v>
          </cell>
        </row>
        <row r="88">
          <cell r="C88" t="str">
            <v>รวม</v>
          </cell>
          <cell r="J88">
            <v>0</v>
          </cell>
        </row>
        <row r="89">
          <cell r="B89" t="str">
            <v>เบาหวิว ล 110 กรัม</v>
          </cell>
          <cell r="J89">
            <v>0</v>
          </cell>
        </row>
        <row r="90">
          <cell r="B90">
            <v>1112009</v>
          </cell>
          <cell r="C90" t="str">
            <v xml:space="preserve">มะพร้าว </v>
          </cell>
          <cell r="D90">
            <v>11</v>
          </cell>
          <cell r="E90">
            <v>0</v>
          </cell>
          <cell r="F90">
            <v>1</v>
          </cell>
          <cell r="G90">
            <v>32</v>
          </cell>
          <cell r="H90">
            <v>0</v>
          </cell>
          <cell r="I90">
            <v>0</v>
          </cell>
          <cell r="J90">
            <v>32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1</v>
          </cell>
          <cell r="F91">
            <v>11</v>
          </cell>
          <cell r="G91">
            <v>32</v>
          </cell>
          <cell r="H91">
            <v>0</v>
          </cell>
          <cell r="I91">
            <v>0</v>
          </cell>
          <cell r="J91">
            <v>32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8</v>
          </cell>
          <cell r="E92">
            <v>1</v>
          </cell>
          <cell r="F92">
            <v>1</v>
          </cell>
          <cell r="G92">
            <v>31</v>
          </cell>
          <cell r="H92">
            <v>0</v>
          </cell>
          <cell r="I92">
            <v>0</v>
          </cell>
          <cell r="J92">
            <v>31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3</v>
          </cell>
          <cell r="E93">
            <v>1</v>
          </cell>
          <cell r="F93">
            <v>0</v>
          </cell>
          <cell r="G93">
            <v>31</v>
          </cell>
          <cell r="H93">
            <v>0</v>
          </cell>
          <cell r="I93">
            <v>0</v>
          </cell>
          <cell r="J93">
            <v>31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2</v>
          </cell>
          <cell r="E97">
            <v>1</v>
          </cell>
          <cell r="F97">
            <v>0</v>
          </cell>
          <cell r="G97">
            <v>32</v>
          </cell>
          <cell r="H97">
            <v>0</v>
          </cell>
          <cell r="J97">
            <v>32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1</v>
          </cell>
          <cell r="F98">
            <v>0</v>
          </cell>
          <cell r="G98">
            <v>32</v>
          </cell>
          <cell r="H98">
            <v>0</v>
          </cell>
          <cell r="I98">
            <v>0</v>
          </cell>
          <cell r="J98">
            <v>32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 t="str">
            <v>รวม</v>
          </cell>
          <cell r="J100">
            <v>0</v>
          </cell>
        </row>
        <row r="101">
          <cell r="B101" t="str">
            <v>เบาหวิว ญ 300 กรัม</v>
          </cell>
          <cell r="J101">
            <v>0</v>
          </cell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 t="str">
            <v>รวม</v>
          </cell>
          <cell r="J112">
            <v>0</v>
          </cell>
        </row>
        <row r="113">
          <cell r="B113" t="str">
            <v>อื่นๆ</v>
          </cell>
          <cell r="J113">
            <v>0</v>
          </cell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15</v>
          </cell>
          <cell r="F123">
            <v>4</v>
          </cell>
          <cell r="G123">
            <v>190</v>
          </cell>
          <cell r="H123">
            <v>0</v>
          </cell>
          <cell r="I123">
            <v>0</v>
          </cell>
          <cell r="J123">
            <v>190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3</v>
          </cell>
          <cell r="F124">
            <v>3</v>
          </cell>
          <cell r="G124">
            <v>172</v>
          </cell>
          <cell r="H124">
            <v>0</v>
          </cell>
          <cell r="I124">
            <v>0</v>
          </cell>
          <cell r="J124">
            <v>172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3</v>
          </cell>
          <cell r="F125">
            <v>0</v>
          </cell>
          <cell r="G125">
            <v>172</v>
          </cell>
          <cell r="H125">
            <v>0</v>
          </cell>
          <cell r="I125">
            <v>0</v>
          </cell>
          <cell r="J125">
            <v>172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13</v>
          </cell>
          <cell r="F126">
            <v>0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ปังเนยนิ่ม ถุง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B141">
            <v>1004070</v>
          </cell>
          <cell r="C141" t="str">
            <v>คัพเค้กมะพร้าวไส้ครีม 4 ชิ้น</v>
          </cell>
          <cell r="D141">
            <v>6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B142">
            <v>1004071</v>
          </cell>
          <cell r="C142" t="str">
            <v>คัพเค้กล้วยหอมไส้ครีม 4 ชิ้น</v>
          </cell>
          <cell r="D142">
            <v>6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B143">
            <v>1005995</v>
          </cell>
          <cell r="C143" t="str">
            <v>แซนวิช ปูอัด ไร้ขอบ</v>
          </cell>
          <cell r="D143">
            <v>6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B144">
            <v>1005996</v>
          </cell>
          <cell r="C144" t="str">
            <v>แซนวิช หมูหยองแฮมชีส ไร้ขอบ</v>
          </cell>
          <cell r="D144">
            <v>6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B145">
            <v>1005999</v>
          </cell>
          <cell r="C145" t="str">
            <v>แซนวิชแฮมชีส ไร้ขอบ</v>
          </cell>
          <cell r="D145">
            <v>6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B146">
            <v>1124002</v>
          </cell>
          <cell r="C146" t="str">
            <v>ปังสังขยา 4 ลูก</v>
          </cell>
          <cell r="D146">
            <v>6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D147">
            <v>486</v>
          </cell>
          <cell r="E147">
            <v>151</v>
          </cell>
          <cell r="F147">
            <v>71</v>
          </cell>
          <cell r="G147">
            <v>934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</row>
        <row r="151">
          <cell r="B151" t="str">
            <v>….....................................................................................</v>
          </cell>
          <cell r="I151" t="str">
            <v>….....................................................................................</v>
          </cell>
        </row>
        <row r="152">
          <cell r="B152" t="str">
            <v>ผู้จัดทำ</v>
          </cell>
          <cell r="I152" t="str">
            <v>ผู้รับทราบ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8.3700650463" createdVersion="8" refreshedVersion="8" minRefreshableVersion="3" recordCount="65" xr:uid="{D9AC5422-E66E-4253-89D0-A62E7DBCD81E}">
  <cacheSource type="worksheet">
    <worksheetSource ref="A1:T66" sheet="1"/>
  </cacheSource>
  <cacheFields count="20">
    <cacheField name="รหัสสินค้า" numFmtId="0">
      <sharedItems count="15">
        <s v="คละรส"/>
        <s v="0006"/>
        <s v="1111002"/>
        <s v="1111056"/>
        <s v="1113171"/>
        <s v="1114501"/>
        <s v="1112008"/>
        <s v="1124021"/>
        <s v="1112011"/>
        <s v="1111001"/>
        <s v="1114502"/>
        <s v="เศษปัง5โล"/>
        <s v="1111009"/>
        <s v="1100002"/>
        <s v="1200001"/>
      </sharedItems>
    </cacheField>
    <cacheField name="สินค้า" numFmtId="0">
      <sharedItems count="18">
        <s v="ชิฟฟ่อนสอดไส้ 1 ชิ้น ชิฟฟ่อนเค้ก เลือกรสชาติได้ (คละรส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ฟักถั่วไข่เค็ม 450 กรัม)"/>
        <s v="ครีมฮอร์นไส้เนยสด (ครีมฮอร์น รสวนิลา1กล่อง6ชิ้น)"/>
        <s v="เค้กเบาหวิว ใหญ่ 1 กล่องขนาด 300 กรัม (มะพร้าว)"/>
        <s v="ขนมปังแถว 20 แผ่น/แถว"/>
        <s v="เค้กเบาหวิวเล็ก 1กล่องขนาด 100 กรัม (ฝอยทอง)"/>
        <s v="ชิฟฟอนไม่มีไส้เเบบเเยกชิ้น เลือกรสชาติได้ (คละรส)"/>
        <s v="ครีมฮอร์นไส้เนยสด (ครีมฮอร์นรสใบเตย 1กล่อง6ชิ้น)"/>
        <s v="เศษขนมปังปลา5กก."/>
        <s v="ชิฟฟ่อนสอดไส้ แยม 1กล่อง มี6ชิ้น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ปังปอนด์ 1 แถว 20 แผ่น ขนมปังแถว ขนมปัง เก็บได้ 7-10 วัน 11 มิล"/>
        <s v="พายสับปะรด แบบกล่อง 4 ชิ้น วรรณวนัช (เก็บไว้ได้ 60 วัน)"/>
        <s v="คอนเฟล็ก (เก็บไว้ได้ 60 วัน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7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6" maxValue="1042"/>
    </cacheField>
    <cacheField name="ค่าส่งที่เก็บลูกค้า" numFmtId="0">
      <sharedItems containsSemiMixedTypes="0" containsString="0" containsNumber="1" containsInteg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9.343828240744" createdVersion="8" refreshedVersion="8" minRefreshableVersion="3" recordCount="180" xr:uid="{DBF84381-3CD0-49E8-92BB-5276D26B5ADF}">
  <cacheSource type="worksheet">
    <worksheetSource ref="A1:T181" sheet="2"/>
  </cacheSource>
  <cacheFields count="20">
    <cacheField name="รหัสสินค้า" numFmtId="0">
      <sharedItems count="18">
        <s v="0006"/>
        <s v="1111056"/>
        <s v="คละของแถม"/>
        <s v="1111002"/>
        <s v="1114501"/>
        <s v="1111008"/>
        <s v="1112011"/>
        <s v="1112009"/>
        <s v="1100002"/>
        <s v="เศษปัง5โล"/>
        <s v="1124021"/>
        <s v="1111009"/>
        <s v="คละรส"/>
        <s v="1112010"/>
        <s v="1113171"/>
        <s v="1112005"/>
        <s v="1112003"/>
        <s v="1200001"/>
      </sharedItems>
    </cacheField>
    <cacheField name="สินค้า" numFmtId="0">
      <sharedItems count="21">
        <s v="เค้กเบาหวิวเล็ก 1กล่องขนาด 100 กรัม (คละรส)"/>
        <s v="ชิฟฟ่อนรวมรส ยอดฮิต 1 กล่องมี 8 ชิ้น มัลเบอรี่ ชีสเค้ก เมล่อน น้ำผึ้ง (main)"/>
        <s v="ของแถมสินค้าเซต"/>
        <s v="ชิฟฟ่อนไม่มีไส้ แบบกล่อง8ชิ้น รวมรส (รวมรส)"/>
        <s v="ชิฟฟ่อนไม่มีไส้ แบบกล่อง8ชิ้น รวมรส (รวมรสยอดฮิต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ทาร์ตสับปะรด (ทาร์ตสับปะรดกล่อง 4 ชิ้น)"/>
        <s v="เศษขนมปังปลา ขายเป็นกิโล ราคาถูก"/>
        <s v="ชิฟฟ่อนรวมรสกล่องใหญ่ 8 ชิ้น ไม่มีไส้ (เก็บไว้ได้ 20 วัน)"/>
        <s v="เศษขนมปังปลา5กก."/>
        <s v="ขนมปังแถว 20 แผ่น/แถว"/>
        <s v="ชิฟฟ่อนสอดไส้ แยม 1กล่อง มี6ชิ้น (รวมรส)"/>
        <s v="ชิฟฟ่อนสอดไส้ 1 ชิ้น ชิฟฟ่อนเค้ก เลือกรสชาติได้ (คละรส)"/>
        <s v="เค้กเบาหวิว ใหญ่ 1 กล่องขนาด 300 กรัม (ฝอยทอง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เนยนม)"/>
        <s v="เค้กเบาหวิวเล็ก 1กล่องขนาด 100 กรัม (กาแฟ)"/>
        <s v="คอนเฟล็ก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637.29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0.353300925926" createdVersion="8" refreshedVersion="8" minRefreshableVersion="3" recordCount="209" xr:uid="{C81F5524-3E54-4560-A538-2C4D2EFCCFDD}">
  <cacheSource type="worksheet">
    <worksheetSource ref="A1:T210" sheet="3"/>
  </cacheSource>
  <cacheFields count="20">
    <cacheField name="รหัสสินค้า" numFmtId="0">
      <sharedItems count="19">
        <s v="1111056"/>
        <s v="1124021"/>
        <s v="1111002"/>
        <s v="0006"/>
        <s v="20052721"/>
        <s v="เศษปัง"/>
        <s v="1111008"/>
        <s v="1004055"/>
        <s v="1114501"/>
        <s v="1111009"/>
        <s v="คละของแถม"/>
        <s v="1112008"/>
        <s v="1112005"/>
        <s v="1112011"/>
        <s v="1112009"/>
        <s v="1112003"/>
        <s v="1112010"/>
        <s v="คละรส"/>
        <s v="1100002"/>
      </sharedItems>
    </cacheField>
    <cacheField name="สินค้า" numFmtId="0">
      <sharedItems count="27">
        <s v="ชิฟฟ่อนรวมรส ยอดฮิต 1 กล่องมี 8 ชิ้น มัลเบอรี่ ชีสเค้ก เมล่อน น้ำผึ้ง (main)"/>
        <s v="ขนมปังปอนด์ 1 แถว 20 แผ่น ขนมปังแถว ขนมปัง เก็บได้ 7-10 วัน 11 มิล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แซนวิชโบราณ 1 ชิ้น"/>
        <s v="เศษขนมปังปลา1กก."/>
        <s v="ชิฟฟ่อน สอดไส้แยม ขนาด3 ชิ้น มีรสให้เลือก 7 รส (รวมรส)"/>
        <s v="ชิฟฟ่อน รวมรส 1กล่อง4ชิ้น"/>
        <s v="ชิฟฟ่อนรวมรสกล่องใหญ่ 8 ชิ้น ไม่มีไส้ (เก็บไว้ได้ 20 วัน)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ปังแถว 20 แผ่น/แถว"/>
        <s v="ของแถมสินค้าเซต"/>
        <s v="ชิฟฟ่อนรวมรสยอดฮิต 1กล่องมี8ชิ้น รส เมล่อน ชีสเค้ก น้ำผึ้ง มัลเบอร์รี่ เก็บได้ 10 วัน"/>
        <s v="ขนมปังแถว 20แผ่น/1แถว หนา 10มิล วรรณวนัช"/>
        <s v="เค้กเบาหวิว ใหญ่ 1 กล่องขนาด 300 กรัม (มะพร้าว)"/>
        <s v="เค้กเบาหวิวเล็ก 1กล่องขนาด 100 กรัม (เนยนม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 ใหญ่ 1 กล่องขนาด 300 กรัม (ฝอยทอง)"/>
        <s v="ชิฟฟ่อนไม่มีไส้ แบบกล่อง8ชิ้น รวมรส (รวมรสยอดฮิต)"/>
        <s v="ครีมฮอร์นไส้เนยสด ขนม ดังในtiktok อร่อย (เก็บไว้ได้ 10 วัน)"/>
        <s v="ชิฟฟ่อนสอดไส้6ชิ้น รวมรส กล่องใหญ่ ไส้อร่อย แป้งนุ่ม เก็บได้ 15 วัน วรรณวนัช"/>
        <s v="ชิฟฟ่อนสอดไส้ 1 ชิ้น ชิฟฟ่อนเค้ก เลือกรสชาติได้ (คละรส)"/>
        <s v="พายสับปะรด แบบกล่อง 4 ชิ้น วรรณวนัช (เก็บไว้ได้ 60 วัน)"/>
      </sharedItems>
    </cacheField>
    <cacheField name="ราคา" numFmtId="0">
      <sharedItems containsSemiMixedTypes="0" containsString="0" containsNumber="1" minValue="0" maxValue="12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6.8" maxValue="3200"/>
    </cacheField>
    <cacheField name="ค่าส่งที่เก็บลูกค้า" numFmtId="0">
      <sharedItems containsSemiMixedTypes="0" containsString="0" containsNumber="1" containsInteg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1.349608449076" createdVersion="8" refreshedVersion="8" minRefreshableVersion="3" recordCount="295" xr:uid="{D1CAE487-DBD0-4EFF-A016-6B6C8F912109}">
  <cacheSource type="worksheet">
    <worksheetSource ref="A1:T296" sheet="4"/>
  </cacheSource>
  <cacheFields count="20">
    <cacheField name="รหัสสินค้า" numFmtId="0">
      <sharedItems count="19">
        <s v="1124021"/>
        <s v="1111009"/>
        <s v="คละของแถม"/>
        <s v="1111002"/>
        <s v="0006"/>
        <s v="20052721"/>
        <s v="1114501"/>
        <s v="1111008"/>
        <s v="1112011"/>
        <s v="1111056"/>
        <s v="1114502"/>
        <s v="1200001"/>
        <s v="เศษปัง"/>
        <s v="1113172"/>
        <s v="1112005"/>
        <s v="1112003"/>
        <s v="1112009"/>
        <s v="1112008"/>
        <s v="1113171"/>
      </sharedItems>
    </cacheField>
    <cacheField name="สินค้า" numFmtId="0">
      <sharedItems count="26">
        <s v="ขนมปังแถว 20 แผ่น/แถว"/>
        <s v="ชิฟฟ่อนรวมรส แบบมีไส้ 1 กล่องมี 6 ชิ้น เก็บได้ 15 วัน คละรสชาติให้ นุ่ม หอม อร่อย วรรณวนัช"/>
        <s v="ของแถมสินค้าเซต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แซนวิชโบราณ 1 ชิ้น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ชิฟฟ่อนไม่มีไส้ แบบกล่อง8ชิ้น รวมรส (รวมรสยอดฮิต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รสใบเตย 1กล่อง6ชิ้น)"/>
        <s v="คอนเฟล็ก"/>
        <s v="เศษขนมปังปลา ขายเป็นกิโล ราคาถูก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 ใหญ่ 1 กล่องขนาด 300 กรัม (มะพร้าว)"/>
        <s v="ชิฟฟ่อนรวมรสกล่องใหญ่ 8 ชิ้น ไม่มีไส้ (เก็บไว้ได้ 20 วัน)"/>
        <s v="ชิฟฟ่อนสอดไส้6ชิ้น รวมรส กล่องใหญ่ ไส้อร่อย แป้งนุ่ม เก็บได้ 15 วัน วรรณวนัช"/>
        <s v="ขนมปังปอนด์ 1 แถว 20 แผ่น ขนมปังแถว ขนมปัง เก็บได้ 7-10 วัน 11 มิล"/>
        <s v="ชิฟฟ่อนสอดไส้ แยม 1กล่อง มี6ชิ้น (รวมรส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ฟักถั่ว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9.6" maxValue="592.5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2.350856018522" createdVersion="8" refreshedVersion="8" minRefreshableVersion="3" recordCount="152" xr:uid="{0C928BFB-C5FA-4154-BF3E-11355AF0A1FC}">
  <cacheSource type="worksheet">
    <worksheetSource ref="A1:T153" sheet="5"/>
  </cacheSource>
  <cacheFields count="20">
    <cacheField name="รหัสสินค้า" numFmtId="0">
      <sharedItems count="18">
        <s v="1111002"/>
        <s v="1114501"/>
        <s v="1124021"/>
        <s v="0006"/>
        <s v="1111056"/>
        <s v="1111009"/>
        <s v="1113172"/>
        <s v="คละของแถม"/>
        <s v="1114502"/>
        <s v="0005"/>
        <s v="1111008"/>
        <s v="1004055"/>
        <s v="1112009"/>
        <s v="1112003"/>
        <s v="1112011"/>
        <s v="1112005"/>
        <s v="1113171"/>
        <s v="1112008"/>
      </sharedItems>
    </cacheField>
    <cacheField name="สินค้า" numFmtId="0">
      <sharedItems count="26"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ขนมปังปอนด์ 1 แถว 20 แผ่น ขนมปังแถว ขนมปัง เก็บได้ 7-10 วัน 11 มิล"/>
        <s v="เค้กเบาหวิวเล็ก 1กล่องขนาด 100 กรัม (คละรส)"/>
        <s v="ชิฟฟ่อนรวมรส ยอดฮิต 1 กล่องมี 8 ชิ้น มัลเบอรี่ ชีสเค้ก เมล่อน น้ำผึ้ง (main)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ปังแถว 20 แผ่น/แถว"/>
        <s v="ครีมฮอร์นไส้เนยสด ขนม ดังในtiktok อร่อย (เก็บไว้ได้ 10 วัน)"/>
        <s v="ขนมเปี๊ยะ ไส้ทะลัก ขนาด 450 กรัม ไข่แดง 3 ใบ 3 รสให้เลือก (เผือกฝอยทองไข่เค็ม 450 กรัม)"/>
        <s v="ชิฟฟ่อนรวมรสกล่องใหญ่ 8 ชิ้น ไม่มีไส้ (เก็บไว้ได้ 20 วัน)"/>
        <s v="ของแถมสินค้าเซต"/>
        <s v="ครีมฮอร์นไส้เนยสด (ครีมฮอร์นรสใบเตย 1กล่อง6ชิ้น)"/>
        <s v="ชิฟฟ่อนสอดไส้ แยม 1กล่อง มี6ชิ้น (รวมรส)"/>
        <s v="เค้กเบาหวิว ใหญ่ 1 กล่องขนาด 300 กรัม (คละรส)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ชิฟฟ่อน รวมรส 1กล่อง4ชิ้น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ฝอยทอง)"/>
        <s v="เค้กเบาหวิวเล็ก 1กล่องขนาด 100 กรัม (เนยน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เก็บได้15วัน)"/>
        <s v="ชิฟฟ่อนสอดไส้6ชิ้น รวมรส กล่องใหญ่ ไส้อร่อย แป้งนุ่ม เก็บได้ 15 วัน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 ใหญ่ 1 กล่องขนาด 300 กรัม (มะพร้าว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3" maxValue="1409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3.345198263887" createdVersion="8" refreshedVersion="8" minRefreshableVersion="3" recordCount="152" xr:uid="{673FC158-122F-40E1-A4D5-0254238B76C0}">
  <cacheSource type="worksheet">
    <worksheetSource ref="A1:T153" sheet="6"/>
  </cacheSource>
  <cacheFields count="20">
    <cacheField name="รหัสสินค้า" numFmtId="0">
      <sharedItems count="18">
        <s v="คละของแถม"/>
        <s v="1111002"/>
        <s v="1113172"/>
        <s v="1111056"/>
        <s v="1111009"/>
        <s v="1114502"/>
        <s v="1114501"/>
        <s v="0006"/>
        <s v="1112008"/>
        <s v="1111008"/>
        <s v="0005"/>
        <s v="1112003"/>
        <s v="1112005"/>
        <s v="1112009"/>
        <s v="1112011"/>
        <s v="1112017"/>
        <s v="1124021"/>
        <s v="1112013"/>
      </sharedItems>
    </cacheField>
    <cacheField name="สินค้า" numFmtId="0">
      <sharedItems count="20">
        <s v="ของแถมสินค้าเซต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รวมรส ยอดฮิต 1 กล่องมี 8 ชิ้น มัลเบอรี่ ชีสเค้ก เมล่อน น้ำผึ้ง (main)"/>
        <s v="ชิฟฟ่อนสอดไส้ แยม 1กล่อง มี6ชิ้น (รวมรส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เค้กเบาหวิว ใหญ่ 1 กล่องขนาด 300 กรัม (มะพร้าว)"/>
        <s v="ชิฟฟ่อน สอดไส้แยม ขนาด3 ชิ้น มีรสให้เลือก 7 รส (รวมรส)"/>
        <s v="เค้กเบาหวิว ใหญ่ 1 กล่องขนาด 300 กรัม (คละรส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 (รวมรสยอดฮิต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เค้กเบาหวิวเล็ก 1กล่องขนาด 100 กรัม (ตาลหอม)"/>
        <s v="ขนมปังแถว 20 แผ่น/แถว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5" maxValue="6620"/>
    </cacheField>
    <cacheField name="ค่าส่งที่เก็บลูกค้า" numFmtId="0">
      <sharedItems containsSemiMixedTypes="0" containsString="0" containsNumber="1" containsInteg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5.368877083332" createdVersion="8" refreshedVersion="8" minRefreshableVersion="3" recordCount="139" xr:uid="{0E209F06-76C1-4CCF-B9F8-660228FB68A1}">
  <cacheSource type="worksheet">
    <worksheetSource ref="A1:T140" sheet="7"/>
  </cacheSource>
  <cacheFields count="20">
    <cacheField name="รหัสสินค้า" numFmtId="0">
      <sharedItems count="19">
        <s v="1111002"/>
        <s v="1114501"/>
        <s v="1124021"/>
        <s v="0006"/>
        <s v="1112008"/>
        <s v="1111056"/>
        <s v="0005"/>
        <s v="1112005"/>
        <s v="1112003"/>
        <s v="1112009"/>
        <s v="1112011"/>
        <s v="1111008"/>
        <s v="1113172"/>
        <s v="1113171"/>
        <s v="1111009"/>
        <s v="คละของแถม"/>
        <s v="1004055"/>
        <s v="20052721"/>
        <s v="เศษปัง"/>
      </sharedItems>
    </cacheField>
    <cacheField name="สินค้า" numFmtId="0">
      <sharedItems count="24"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ขนมปังแถว 20 แผ่น/แถว"/>
        <s v="เค้กเบาหวิวเล็ก 1กล่องขนาด 100 กรัม (คละรส)"/>
        <s v="เค้กเบาหวิว ใหญ่ 1 กล่องขนาด 300 กรัม (มะพร้าว)"/>
        <s v="ชิฟฟ่อนรวมรส ยอดฮิต 1 กล่องมี 8 ชิ้น มัลเบอรี่ ชีสเค้ก เมล่อน น้ำผึ้ง (main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รวมรสกล่องใหญ่ 8 ชิ้น ไม่มีไส้ (เก็บไว้ได้ 20 วัน)"/>
        <s v="เค้กเบาหวิว ใหญ่ 1 กล่องขนาด 300 กรัม (คละรส)"/>
        <s v="ครีมฮอร์นไส้เนยสด ขนม ดังในtiktok อร่อย (เก็บไว้ได้ 10 วัน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ชิฟฟ่อนไม่มีไส้ แบบกล่อง8ชิ้น รวมรส (รวมรสยอดฮิต)"/>
        <s v="ของแถมสินค้าเซต"/>
        <s v="ชิฟฟ่อน รวมรส 1กล่อง4ชิ้น"/>
        <s v="แซนวิชโบราณ 1 ชิ้น"/>
        <s v="เศษขนมปังปลา ขายเป็นกิโล ราคาถูก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9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" maxValue="530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5.374421875" createdVersion="8" refreshedVersion="8" minRefreshableVersion="3" recordCount="69" xr:uid="{F92CC81F-2D29-44D0-BE04-54761EFDFE05}">
  <cacheSource type="worksheet">
    <worksheetSource ref="A1:T70" sheet="8"/>
  </cacheSource>
  <cacheFields count="20">
    <cacheField name="รหัสสินค้า" numFmtId="0">
      <sharedItems count="10">
        <s v="1113172"/>
        <s v="1113171"/>
        <s v="0006"/>
        <s v="1111002"/>
        <s v="1112008"/>
        <s v="0005"/>
        <s v="1111009"/>
        <s v="1111056"/>
        <s v="1004055"/>
        <s v="1124021"/>
      </sharedItems>
    </cacheField>
    <cacheField name="สินค้า" numFmtId="0">
      <sharedItems count="13"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เค้กเบาหวิว ใหญ่ 1 กล่องขนาด 300 กรัม (มะพร้าว)"/>
        <s v="เค้กเบาหวิว ใหญ่ 1 กล่องขนาด 300 กรัม (คละ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 รวมรส 1กล่อง4ชิ้น"/>
        <s v="ขนมปังแถว 20 แผ่น/แถว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5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5" maxValue="778.3"/>
    </cacheField>
    <cacheField name="ค่าส่งที่เก็บลูกค้า" numFmtId="0">
      <sharedItems containsSemiMixedTypes="0" containsString="0" containsNumber="1" containsInteg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6.350703240743" createdVersion="8" refreshedVersion="8" minRefreshableVersion="3" recordCount="172" xr:uid="{152B13ED-3751-4A55-97E0-5633EBAECFF1}">
  <cacheSource type="worksheet">
    <worksheetSource ref="A1:T173" sheet="9"/>
  </cacheSource>
  <cacheFields count="20">
    <cacheField name="รหัสสินค้า" numFmtId="0">
      <sharedItems count="19">
        <s v="1124021"/>
        <s v="1113172"/>
        <s v="1113171"/>
        <s v="1114501"/>
        <s v="1111009"/>
        <s v="1111002"/>
        <s v="1112008"/>
        <s v="วนิลา4กล่อง"/>
        <s v="1111056"/>
        <s v="0006"/>
        <s v="1114503"/>
        <s v="20052721"/>
        <s v="1100002"/>
        <s v="1112003"/>
        <s v="1112005"/>
        <s v="1112009"/>
        <s v="1112011"/>
        <s v="0005"/>
        <s v="1114502"/>
      </sharedItems>
    </cacheField>
    <cacheField name="สินค้า" numFmtId="0">
      <sharedItems count="24">
        <s v="ขนมปังแถว 20 แผ่น/แถว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ชิฟฟ่อนรวมรสกล่องใหญ่ 8 ชิ้น ไม่มีไส้ (เก็บไว้ได้ 20 วัน)"/>
        <s v="เค้กเบาหวิว ใหญ่ 1 กล่องขนาด 300 กรัม (มะพร้าว)"/>
        <s v="ชิฟฟ่อนไม่มีไส้ แบบกล่อง8ชิ้น รวมรส (รวมรส)"/>
        <s v="ครีมฮอร์นเนยสด วนิลาล้วน 4 กล่อง"/>
        <s v="ชิฟฟ่อนรวมรส ยอดฮิต 1 กล่องมี 8 ชิ้น มัลเบอรี่ ชีสเค้ก เมล่อน น้ำผึ้ง (main)"/>
        <s v="ขนมปังปอนด์ 1 แถว 20 แผ่น ขนมปังแถว ขนมปัง เก็บได้ 7-10 วัน 11 มิล"/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แซนวิชโบราณ 1 ชิ้น"/>
        <s v="ครีมฮอร์นไส้เนยสด ขนม ดังในtiktok อร่อย (เก็บไว้ได้ 10 วัน)"/>
        <s v="ทาร์ตสับปะรด (ทาร์ตสับปะรดกล่อง 4 ชิ้น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เค้กเบาหวิว ใหญ่ 1 กล่องขนาด 300 กรัม (คละรส)"/>
        <s v="ชิฟฟ่อนไม่มีไส้ แบบกล่อง8ชิ้น รวมรส (รวมรสยอดฮิต)"/>
        <s v="ชิฟฟ่อนสอดไส้ แยม 1กล่อง มี6ชิ้น (เก็บได้15วัน)"/>
        <s v="ครีมฮอร์นไส้เนยสด (ครีมฮอร์นรสใบเตย 1กล่อง6ชิ้น)"/>
      </sharedItems>
    </cacheField>
    <cacheField name="ราคา" numFmtId="0">
      <sharedItems containsSemiMixedTypes="0" containsString="0" containsNumber="1" minValue="0" maxValue="190"/>
    </cacheField>
    <cacheField name="จำนวน" numFmtId="0">
      <sharedItems containsSemiMixedTypes="0" containsString="0" containsNumber="1" containsInteger="1" minValue="1" maxValue="1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987"/>
    </cacheField>
    <cacheField name="ค่าส่งที่เก็บลูกค้า" numFmtId="0">
      <sharedItems containsSemiMixedTypes="0" containsString="0" containsNumber="1" containsInteger="1" minValue="0" maxValue="17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7.344667129626" createdVersion="8" refreshedVersion="8" minRefreshableVersion="3" recordCount="159" xr:uid="{1D3D5AE5-8A66-4E7A-B615-23BE33215A5C}">
  <cacheSource type="worksheet">
    <worksheetSource ref="A1:T160" sheet="10"/>
  </cacheSource>
  <cacheFields count="20">
    <cacheField name="รหัสสินค้า" numFmtId="0">
      <sharedItems count="22">
        <s v="1124021"/>
        <s v="1112011"/>
        <s v="1111002"/>
        <s v="0006"/>
        <s v="0005"/>
        <s v="1114501"/>
        <s v="1111056"/>
        <s v="คละของแถม"/>
        <s v="1111009"/>
        <s v="1111001"/>
        <s v="1113172"/>
        <s v="1111010"/>
        <s v="1114503"/>
        <s v="1112003"/>
        <s v="1112005"/>
        <s v="1112009"/>
        <s v="1112015"/>
        <s v="1111008"/>
        <s v="1113171"/>
        <s v="1004055"/>
        <s v="1200092"/>
        <s v="1200001"/>
      </sharedItems>
    </cacheField>
    <cacheField name="สินค้า" numFmtId="0">
      <sharedItems count="26">
        <s v="ขนมปังปอนด์ 1 แถว 20 แผ่น ขนมปังแถว ขนมปัง เก็บได้ 7-10 วัน 11 มิล"/>
        <s v="เค้กเบาหวิวเล็ก 1กล่องขนาด 100 กรัม (ฝอยทอง)"/>
        <s v="ขนมปังแถว 20 แผ่น/แถว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คละรส)"/>
        <s v="เค้กเบาหวิว ใหญ่ 1 กล่องขนาด 300 กรัม (คละรส)"/>
        <s v="ครีมฮอร์นไส้เนยสด (ครีมฮอร์น รสวนิลา1กล่อง6ชิ้น)"/>
        <s v="ชิฟฟ่อนรวมรส ยอดฮิต 1 กล่องมี 8 ชิ้น มัลเบอรี่ ชีสเค้ก เมล่อน น้ำผึ้ง (main)"/>
        <s v="ของแถมสินค้าเซต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เผือกฝอยทองไข่เค็ม 450 กรัม)"/>
        <s v="ชิฟฟอนสอดไส้ แยกชิ้น (คละรส)"/>
        <s v="ครีมฮอร์นไส้เนยสด (ครีมฮอร์นช็อกโกแลต  1กล่อง6ชิ้น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ยอดฮิต)"/>
        <s v="เค้กเบาหวิวเล็ก 1กล่องขนาด 100 กรัม (กล้วยหอมมะพร้าวเผา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ฟักถั่วไข่เค็ม 450 กรัม)"/>
        <s v="ชิฟฟ่อน รวมรส 1กล่อง4ชิ้น"/>
        <s v="ทอฟฟี่ถั่ว (ทอฟฟี่ถั่ว 1 กิโล)"/>
        <s v="คอนเฟล็ก"/>
      </sharedItems>
    </cacheField>
    <cacheField name="ราคา" numFmtId="0">
      <sharedItems containsSemiMixedTypes="0" containsString="0" containsNumber="1" minValue="0" maxValue="35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300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8.540978703706" createdVersion="8" refreshedVersion="8" minRefreshableVersion="3" recordCount="178" xr:uid="{80ABF7DF-D15B-41AE-8E37-3043328E6EB4}">
  <cacheSource type="worksheet">
    <worksheetSource ref="A1:T179" sheet="11"/>
  </cacheSource>
  <cacheFields count="20">
    <cacheField name="รหัสสินค้า" numFmtId="0">
      <sharedItems count="23">
        <s v="1113172"/>
        <s v="1113171"/>
        <s v="1111008"/>
        <s v="1124021"/>
        <s v="1111002"/>
        <s v="1112011"/>
        <s v="1114501"/>
        <s v="1004055"/>
        <s v="0006"/>
        <s v="1112010"/>
        <s v="1112003"/>
        <s v="1112005"/>
        <s v="1112009"/>
        <s v="1114503"/>
        <s v="1100002"/>
        <s v="คละของแถม"/>
        <s v="1200001-A"/>
        <s v="1111056"/>
        <s v="20052721"/>
        <s v="1111009"/>
        <s v="1111001"/>
        <s v="1200001"/>
        <s v="1112008"/>
      </sharedItems>
    </cacheField>
    <cacheField name="สินค้า" numFmtId="0">
      <sharedItems count="29"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ขนมปังแถว 20 แผ่น/แถว"/>
        <s v="ชิฟฟ่อนไม่มีไส้ แบบกล่อง8ชิ้น รวมรส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ขนมปังแถว 20แผ่น/1แถว หนา 10มิล วรรณวนัช"/>
        <s v="ครีมฮอร์นไส้เนยสด (ครีมฮอร์น รสวนิลา1กล่อง6ชิ้น)"/>
        <s v="ชิฟฟ่อน รวมรส 1กล่อง4ชิ้น"/>
        <s v="เค้กเบาหวิวเล็ก 1กล่องขนาด 100 กรัม (คละรส)"/>
        <s v="ครีมฮอร์นไส้เนยสด ขนม ดังในtiktok อร่อย (เก็บไว้ได้ 10 วัน)"/>
        <s v="เค้กเบาหวิว ใหญ่ 1 กล่องขนาด 300 กรัม (ฝอยทอง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ครีมฮอร์นไส้เนยสด (ครีมฮอร์นช็อกโกแลต  1กล่อง6ชิ้น)"/>
        <s v="ทาร์ตสับปะรด (ทาร์ตสับปะรดกล่อง 4 ชิ้น)"/>
        <s v="ของแถมสินค้าเซต"/>
        <s v="คอนเฟล็กคาราเมล หอม หวาน กรุบกรอบ 1 กระปุก (ค่าเริ่มต้น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ยอดฮิต)"/>
        <s v="แซนวิชโบราณ 1 ชิ้น"/>
        <s v="ขนมปังปอนด์ 1 แถว 20 แผ่น ขนมปังแถว ขนมปัง เก็บได้ 7-10 วัน 11 มิล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คอนเฟล็ก"/>
        <s v="เค้กเบาหวิว ใหญ่ 1 กล่องขนาด 300 กรัม (มะพร้าว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58.3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29.340145717593" createdVersion="8" refreshedVersion="8" minRefreshableVersion="3" recordCount="165" xr:uid="{F2E6C123-0545-4CD1-ABDD-D3D14F422829}">
  <cacheSource type="worksheet">
    <worksheetSource ref="A1:T166" sheet="12"/>
  </cacheSource>
  <cacheFields count="20">
    <cacheField name="รหัสสินค้า" numFmtId="0">
      <sharedItems count="21">
        <s v="1111002"/>
        <s v="0006"/>
        <s v="เศษปัง5โล"/>
        <s v="20052721"/>
        <s v="1112011"/>
        <s v="1112008"/>
        <s v="คละของแถม"/>
        <s v="1111056"/>
        <s v="1124021"/>
        <s v="1111009"/>
        <s v="1004055"/>
        <s v="1114501"/>
        <s v="1112015"/>
        <s v="1112003"/>
        <s v="1112009"/>
        <s v="1111008"/>
        <s v="1111010"/>
        <s v="1112010"/>
        <s v="1200001"/>
        <s v="1113172"/>
        <s v="1112005"/>
      </sharedItems>
    </cacheField>
    <cacheField name="สินค้า" numFmtId="0">
      <sharedItems count="29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เศษขนมปังปลา ขายเป็นกิโล ราคาถูก"/>
        <s v="แซนวิชโบราณ 1 ชิ้น"/>
        <s v="เค้กเบาหวิวเล็ก 1กล่องขนาด 100 กรัม (ฝอยทอง)"/>
        <s v="เค้กเบาหวิว ใหญ่ 1 กล่องขนาด 300 กรัม (มะพร้าว)"/>
        <s v="ของแถมสินค้าเซต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ชิฟฟ่อนสอดไส้ แยม 1กล่อง มี6ชิ้น (เก็บได้15วัน)"/>
        <s v="ชิฟฟ่อน รวมรส 1กล่อง4ชิ้น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่อน สอดไส้แยม ขนาด3 ชิ้น มีรสให้เลือก 7 รส (รวมรส)"/>
        <s v="ชิฟฟอนสอดไส้ แยกชิ้น (คละรส)"/>
        <s v="เค้กเบาหวิว ใหญ่ 1 กล่องขนาด 300 กรัม (ฝอยทอง)"/>
        <s v="ชิฟฟ่อนรวมรสกล่องใหญ่ 8 ชิ้น ไม่มีไส้ (เก็บไว้ได้ 20 วัน)"/>
        <s v="คอนเฟล็ก"/>
        <s v="ชิฟฟ่อนไม่มีไส้ แบบกล่อง8ชิ้น รวมรส (รวมรสยอดฮิต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เนยนม)"/>
        <s v="ขนมปังแถว 20แผ่น/1แถว หนา 10มิล วรรณวนัช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ปังปอนด์ 1 แถว 20 แผ่น ขนมปังแถว ขนมปัง เก็บได้ 7-10 วัน 11 มิล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6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30.344475115744" createdVersion="8" refreshedVersion="8" minRefreshableVersion="3" recordCount="117" xr:uid="{1F8D544D-0DAD-4909-AE47-3E58028EEC4A}">
  <cacheSource type="worksheet">
    <worksheetSource ref="A1:T118" sheet="13"/>
  </cacheSource>
  <cacheFields count="20">
    <cacheField name="รหัสสินค้า" numFmtId="0">
      <sharedItems count="21">
        <s v="1113172"/>
        <s v="1113171"/>
        <s v="คละของแถม"/>
        <s v="1111002"/>
        <s v="1111008"/>
        <s v="0006"/>
        <s v="1111009"/>
        <s v="1112010"/>
        <s v="1112008"/>
        <s v="1124021"/>
        <s v="1114501"/>
        <s v="1100002"/>
        <s v="1112011"/>
        <s v="เศษปัง5โล"/>
        <s v="1114503"/>
        <s v="1112015"/>
        <s v="1112003"/>
        <s v="1112009"/>
        <s v="1111056"/>
        <s v="20052721"/>
        <s v="1111010"/>
      </sharedItems>
    </cacheField>
    <cacheField name="สินค้า" numFmtId="0">
      <sharedItems count="25"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องแถมสินค้าเซต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่อนสอดไส้ แยม 1กล่อง มี6ชิ้น (รวมรส)"/>
        <s v="เค้กเบาหวิว ใหญ่ 1 กล่องขนาด 300 กรัม (ฝอยทอง)"/>
        <s v="เค้กเบาหวิว ใหญ่ 1 กล่องขนาด 300 กรัม (มะพร้าว)"/>
        <s v="ขนมปังแถว 20 แผ่น/แถว"/>
        <s v="ครีมฮอร์นไส้เนยสด (ครีมฮอร์น รสวนิลา1กล่อง6ชิ้น)"/>
        <s v="ทาร์ตสับปะรด (ทาร์ตสับปะรดกล่อง 4 ชิ้น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ฝอยทอง)"/>
        <s v="เศษขนมปังปลา5กก."/>
        <s v="ครีมฮอร์นไส้เนยสด (ครีมฮอร์นช็อกโกแลต  1กล่อง6ชิ้น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่อนไม่มีไส้ แบบกล่อง8ชิ้น รวมรส (รวมรสยอดฮิต)"/>
        <s v="แซนวิชโบราณ 1 ชิ้น"/>
        <s v="ชิฟฟอนสอดไส้ แยกชิ้น (คละรส)"/>
        <s v="ขนมปังปอนด์ 1 แถว 20 แผ่น ขนมปังแถว ขนมปัง เก็บได้ 7-10 วัน 11 มิล"/>
        <s v="เศษขนมปังปลา ขายเป็นกิโล ราคาถูก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995"/>
    </cacheField>
    <cacheField name="ค่าส่งที่เก็บลูกค้า" numFmtId="0">
      <sharedItems containsSemiMixedTypes="0" containsString="0" containsNumb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32.3478181713" createdVersion="8" refreshedVersion="8" minRefreshableVersion="3" recordCount="182" xr:uid="{9A74C551-E21A-43C8-AA23-57BAC2CE8A2D}">
  <cacheSource type="worksheet">
    <worksheetSource ref="A1:T183" sheet="14"/>
  </cacheSource>
  <cacheFields count="20">
    <cacheField name="รหัสสินค้า" numFmtId="0">
      <sharedItems count="19">
        <s v="คละของแถม"/>
        <s v="1111002"/>
        <s v="1111009"/>
        <s v="1111056"/>
        <s v="1004055"/>
        <s v="เศษปัง5โล"/>
        <s v="เศษปัง"/>
        <s v="1113172"/>
        <s v="1113171"/>
        <s v="0006"/>
        <s v="1112011"/>
        <s v="20052721"/>
        <s v="1112010"/>
        <s v="1114501"/>
        <s v="1114503"/>
        <s v="ครีมฮอร์นสูตรใหม่"/>
        <s v="1124021"/>
        <s v="1111008"/>
        <s v="1112008"/>
      </sharedItems>
    </cacheField>
    <cacheField name="สินค้า" numFmtId="0">
      <sharedItems count="24">
        <s v="ของแถมสินค้าเซต"/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 รวมรส 1กล่อง4ชิ้น"/>
        <s v="เศษขนมปังปลา ขายเป็นกิโล ราคาถูก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คละรส)"/>
        <s v="เค้กเบาหวิวเล็ก 1กล่องขนาด 100 กรัม (ฝอยทอง)"/>
        <s v="แซนวิชโบราณ 1 ชิ้น"/>
        <s v="ชิฟฟ่อนรวมรสกล่องใหญ่ 8 ชิ้น ไม่มีไส้ (เก็บไว้ได้ 20 วัน)"/>
        <s v="เค้กเบาหวิว ใหญ่ 1 กล่องขนาด 300 กรัม (ฝอยทอง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 รสวนิลา จำนวน 1 กล่อง"/>
        <s v="ครีมฮอร์นไส้เนยสด ขนม ดังในtiktok อร่อย (เก็บไว้ได้ 10 วัน)"/>
        <s v="ขนมปังแถว 20 แผ่น/แถว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เค้กเบาหวิว ใหญ่ 1 กล่องขนาด 3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ปังปอนด์ 1 แถว 20 แผ่น ขนมปังแถว ขนมปัง เก็บได้ 7-10 วัน 11 มิล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41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32.348452893515" createdVersion="8" refreshedVersion="8" minRefreshableVersion="3" recordCount="118" xr:uid="{0B57E23C-83BA-4475-90C4-8EB0F2EEF830}">
  <cacheSource type="worksheet">
    <worksheetSource ref="A1:T119" sheet="15"/>
  </cacheSource>
  <cacheFields count="20">
    <cacheField name="รหัสสินค้า" numFmtId="0">
      <sharedItems count="15">
        <s v="1113171"/>
        <s v="หมดค่ะ"/>
        <s v="0006"/>
        <s v="1111001"/>
        <s v="20052721"/>
        <s v="1004055"/>
        <s v="1111002"/>
        <s v="1113172"/>
        <s v="1111056"/>
        <s v="1111008"/>
        <s v="1111009"/>
        <s v="1124021"/>
        <s v="1112008"/>
        <s v="เศษปัง5โล"/>
        <s v="1112011"/>
      </sharedItems>
    </cacheField>
    <cacheField name="สินค้า" numFmtId="0">
      <sharedItems count="17">
        <s v="ขนมเปี๊ยะ ไส้ทะลัก ขนาด 450 กรัม ไข่แดง 3 ใบ 3 รสให้เลือก (ฟักถั่วไข่เค็ม 450 กรัม)"/>
        <s v="ครีมฮอร์นไส้เนยสด รสวนิลา 1 กล่องมี 6ชิ้น เก็บได้ 10วัน❤️ (หมดค่ะ)"/>
        <s v="เค้กเบาหวิวเล็ก 1กล่องขนาด 100 กรัม (คละรส)"/>
        <s v="ชิฟฟอนไม่มีไส้เเบบเเยกชิ้น เลือกรสชาติได้ (คละรส)"/>
        <s v="แซนวิชโบราณ 1 ชิ้น"/>
        <s v="ชิฟฟ่อน รวมรส 1กล่อง4ชิ้น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รวมรส ยอดฮิต 1 กล่องมี 8 ชิ้น มัลเบอรี่ ชีสเค้ก เมล่อน น้ำผึ้ง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ขนมปังปอนด์ 1 แถว 20 แผ่น ขนมปังแถว ขนมปัง เก็บได้ 7-10 วัน 11 มิล"/>
        <s v="เค้กเบาหวิว ใหญ่ 1 กล่องขนาด 300 กรัม (มะพร้าว)"/>
        <s v="เศษขนมปังปลา5กก.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ฝอยทอง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.69" maxValue="1592.8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33.351876851855" createdVersion="8" refreshedVersion="8" minRefreshableVersion="3" recordCount="303" xr:uid="{E0274D23-8114-4229-9694-B6BB47ECC8FA}">
  <cacheSource type="worksheet">
    <worksheetSource ref="A1:T304" sheet="16"/>
  </cacheSource>
  <cacheFields count="20">
    <cacheField name="รหัสสินค้า" numFmtId="0">
      <sharedItems count="21">
        <s v="1111008"/>
        <s v="1111009"/>
        <s v="0006"/>
        <s v="1112009"/>
        <s v="1114501"/>
        <s v="เศษปัง5โล"/>
        <s v="เศษปัง"/>
        <s v="1004055"/>
        <s v="1112011"/>
        <s v="1111002"/>
        <s v="1124021"/>
        <s v="1112003"/>
        <s v="1200001"/>
        <s v="1113171"/>
        <s v="1114503"/>
        <s v="1111056"/>
        <s v="คละของแถม"/>
        <s v="1112013"/>
        <s v="1111001"/>
        <s v="1112005"/>
        <s v="20052721"/>
      </sharedItems>
    </cacheField>
    <cacheField name="สินค้า" numFmtId="0">
      <sharedItems count="27"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เค้กเบาหวิวเล็ก 1กล่องขนาด 100 กรัม (คละรส)"/>
        <s v="เค้กเบาหวิวเล็ก 1กล่องขนาด 100 กรัม (มะพร้าว)"/>
        <s v="ครีมฮอร์นไส้เนยสด (ครีมฮอร์น รสวนิลา1กล่อง6ชิ้น)"/>
        <s v="เศษขนมปังปลา ขายเป็นกิโล ราคาถูก"/>
        <s v="ชิฟฟ่อน รวมรส 1กล่อง4ชิ้น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ครีมฮอร์นไส้เนยสด ขนม ดังในtiktok อร่อย (เก็บไว้ได้ 10 วัน)"/>
        <s v="ขนมปังปอนด์ 1 แถว 20 แผ่น ขนมปังแถว ขนมปัง เก็บได้ 7-10 วัน 11 มิล"/>
        <s v="เค้กเบาหวิวเล็ก 1กล่องขนาด 100 กรัม (กาแฟ)"/>
        <s v="คอนเฟล็ก"/>
        <s v="ขนมเปี๊ยะ ไส้ทะลัก ขนาด 450 กรัม ไข่แดง 3 ใบ 3 รสให้เลือก (ฟักถั่วไข่เค็ม 450 กรัม)"/>
        <s v="ครีมฮอร์นไส้เนยสด (ครีมฮอร์นช็อกโกแลต  1กล่อง6ชิ้น)"/>
        <s v="ชิฟฟ่อนไม่มีไส้ แบบกล่อง8ชิ้น รวมรส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ของแถมสินค้าเซต"/>
        <s v="ชิฟฟ่อนไม่มีไส้ แบบกล่อง8ชิ้น รวมรส (รวมรสยอดฮิต)"/>
        <s v="เค้กเบาหวิวเล็ก 1กล่องขนาด 100 กรัม (เผือกมะพร้าว)"/>
        <s v="ชิฟฟอนไม่มีไส้เเบบเเยกชิ้น เลือกรสชาติได้ (คละรส)"/>
        <s v="เค้กเบาหวิวเล็ก 1กล่องขนาด 100 กรัม (เนยนม)"/>
        <s v="ขนมปังแถว 20แผ่น/1แถว หนา 10มิล วรรณวนัช"/>
        <s v="ขนมปังแถว 20 แผ่น/แถว"/>
        <s v="แซนวิชโบราณ 1 ชิ้น"/>
        <s v="วรรณวนัช ขนมเปี๊ยะไส้ทะลัก ขนาด 450 กรัม รสฟักถั่วไข่เค็ม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1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34.343453819441" createdVersion="8" refreshedVersion="8" minRefreshableVersion="3" recordCount="265" xr:uid="{7E52ED34-461D-49D7-A301-D978AF7EB0E3}">
  <cacheSource type="worksheet">
    <worksheetSource ref="A1:T266" sheet="17"/>
  </cacheSource>
  <cacheFields count="20">
    <cacheField name="รหัสสินค้า" numFmtId="0">
      <sharedItems count="18">
        <s v="1112011"/>
        <s v="0006"/>
        <s v="1114501"/>
        <s v="1111008"/>
        <s v="1111002"/>
        <s v="1111009"/>
        <s v="1111056"/>
        <s v="1124021"/>
        <s v="เศษปัง"/>
        <s v="คละของแถม"/>
        <s v="1004055"/>
        <s v="ครีมฮอร์นสูตรใหม่"/>
        <s v="1113171"/>
        <s v="1113170"/>
        <s v="1200001"/>
        <s v="1114503"/>
        <s v="20052721"/>
        <s v="1112008"/>
      </sharedItems>
    </cacheField>
    <cacheField name="สินค้า" numFmtId="0">
      <sharedItems count="22">
        <s v="เค้กเบาหวิวเล็ก 1กล่องขนาด 100 กรัม (ฝอยทอง)"/>
        <s v="เค้กเบาหวิวเล็ก 1กล่องขนาด 100 กรัม (คละรส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ยอดฮิต)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ขนมปังปอนด์ 1 แถว 20 แผ่น ขนมปังแถว ขนมปัง เก็บได้ 7-10 วัน 11 มิล"/>
        <s v="เศษขนมปังปลา1กก."/>
        <s v="ของแถมสินค้าเซต"/>
        <s v="ชิฟฟ่อน รวมรส 1กล่อง4ชิ้น"/>
        <s v="ครีมฮอร์น รสวนิลา จำนวน 1 กล่อง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คอนเฟล็ก"/>
        <s v="ชิฟฟ่อนสอดไส้ แยม 1กล่อง มี6ชิ้น (รวมรส)"/>
        <s v="ครีมฮอร์นไส้เนยสด (ครีมฮอร์นช็อกโกแลต  1กล่อง6ชิ้น)"/>
        <s v="แซนวิชโบราณ 1 ชิ้น"/>
        <s v="เค้กเบาหวิว ใหญ่ 1 กล่องขนาด 300 กรัม (มะพร้าว)"/>
        <s v="ขนมปังแถว 20แผ่น/1แถว หนา 10มิล วรรณวนัช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8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.69" maxValue="1458.2"/>
    </cacheField>
    <cacheField name="ค่าส่งที่เก็บลูกค้า" numFmtId="0">
      <sharedItems containsSemiMixedTypes="0" containsString="0" containsNumber="1" containsInteger="1" minValue="0" maxValue="11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35.338156365739" createdVersion="8" refreshedVersion="8" minRefreshableVersion="3" recordCount="179" xr:uid="{CB1135B0-E054-4706-B999-CE96A80C4048}">
  <cacheSource type="worksheet">
    <worksheetSource ref="A1:T180" sheet="18"/>
  </cacheSource>
  <cacheFields count="20">
    <cacheField name="รหัสสินค้า" numFmtId="0">
      <sharedItems count="21">
        <s v="1111002"/>
        <s v="คละของแถม"/>
        <s v="1111056"/>
        <s v="1200001"/>
        <s v="1112011"/>
        <s v="1111009"/>
        <s v="เศษปัง"/>
        <s v="0006"/>
        <s v="เศษปัง5โล"/>
        <s v="1112005"/>
        <s v="1112009"/>
        <s v="1004055"/>
        <s v="1111008"/>
        <s v="1114501"/>
        <s v="1113170"/>
        <s v="1112008"/>
        <s v="1112015"/>
        <s v="1112013"/>
        <s v="1112003"/>
        <s v="1124021"/>
        <s v="1113171"/>
      </sharedItems>
    </cacheField>
    <cacheField name="สินค้า" numFmtId="0">
      <sharedItems count="29">
        <s v="ชิฟฟ่อนไม่มีไส้ แบบกล่อง8ชิ้น รวมรส (รวมรส)"/>
        <s v="ของแถมสินค้าเซต"/>
        <s v="ชิฟฟ่อนไม่มีไส้ แบบกล่อง8ชิ้น รวมรส (รวมรสยอดฮิต)"/>
        <s v="คอนเฟล็ก"/>
        <s v="เค้กเบาหวิวเล็ก 1กล่องขนาด 100 กรัม (ฝอยทอง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รวมรส ยอดฮิต 1 กล่องมี 8 ชิ้น มัลเบอรี่ ชีสเค้ก เมล่อน น้ำผึ้ง (main)"/>
        <s v="ชิฟฟ่อนสอดไส้ แยม 1กล่อง มี6ชิ้น (รวมรส)"/>
        <s v="ชิฟฟ่อนไม่มีไส้ แบบกล่อง8ชิ้น รวมรส"/>
        <s v="เศษขนมปังปลา1กก."/>
        <s v="คอนเฟล็ก (เก็บไว้ได้ 60 วัน)"/>
        <s v="เค้กเบาหวิวเล็ก 1กล่องขนาด 100 กรัม (คละรส)"/>
        <s v="ชิฟฟ่อนรวมรสกล่องใหญ่ 8 ชิ้น ไม่มีไส้ (เก็บไว้ได้ 20 วัน)"/>
        <s v="เศษขนมปังปลา5กก."/>
        <s v="เศษขนมปังปลา ขายเป็นกิโล ราคาถูก"/>
        <s v="เค้กเบาหวิวเล็ก 1กล่องขนาด 100 กรัม (เนยนม)"/>
        <s v="เค้กเบาหวิวเล็ก 1กล่องขนาด 100 กรัม (มะพร้าว)"/>
        <s v="ชิฟฟ่อน รวมรส 1กล่อง4ชิ้น"/>
        <s v="ชิฟฟ่อน สอดไส้แยม ขนาด3 ชิ้น มีรสให้เลือก 7 รส (รวมรส)"/>
        <s v="ครีมฮอร์นไส้เนยสด (ครีมฮอร์น รสวนิลา1กล่อง6ชิ้น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 ใหญ่ 1 กล่องขนาด 300 กรัม (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ขนมปังแถว 20 แผ่น/แถว"/>
        <s v="ขนมเปี๊ยะ ไส้ทะลัก ขนาด 450 กรัม ไข่แดง 3 ใบ 3 รสให้เลือก (ฟักถั่วไข่เค็ม 450 กรัม)"/>
        <s v="ขนมปังปอนด์ 1 แถว 20 แผ่น ขนมปังแถว ขนมปัง เก็บได้ 7-10 วัน 11 มิล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85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36.347932870369" createdVersion="8" refreshedVersion="8" minRefreshableVersion="3" recordCount="203" xr:uid="{430F187B-51A4-40C3-BDF1-5889ACCC3675}">
  <cacheSource type="worksheet">
    <worksheetSource ref="A1:T204" sheet="19"/>
  </cacheSource>
  <cacheFields count="20">
    <cacheField name="รหัสสินค้า" numFmtId="0">
      <sharedItems count="18">
        <s v="1111002"/>
        <s v="1111009"/>
        <s v="1111056"/>
        <s v="0006"/>
        <s v="คละของแถม"/>
        <s v="1112011"/>
        <s v="1124021"/>
        <s v="1114501"/>
        <s v="1004055"/>
        <s v="1114503"/>
        <s v="1114502"/>
        <s v="1112013"/>
        <s v="1111008"/>
        <s v="1112015"/>
        <s v="1112005"/>
        <s v="1112003"/>
        <s v="1112009"/>
        <s v="1111010"/>
      </sharedItems>
    </cacheField>
    <cacheField name="สินค้า" numFmtId="0">
      <sharedItems count="24"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ของแถมสินค้าเซต"/>
        <s v="เค้กเบาหวิวเล็ก 1กล่องขนาด 100 กรัม (ฝอยทอง)"/>
        <s v="ขนมปังปอนด์ 1 แถว 20 แผ่น ขนมปังแถว ขนมปัง เก็บได้ 7-10 วัน 11 มิล"/>
        <s v="ครีมฮอร์นไส้เนยสด (ครีมฮอร์น รสวนิลา1กล่อง6ชิ้น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 รวมรส 1กล่อง4ชิ้น"/>
        <s v="ขนมปังแถว 20 แผ่น/แถว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เค้กเบาหวิวเล็ก 1กล่องขนาด 100 กรัม (เผือกมะพร้าว)"/>
        <s v="ชิฟฟ่อน สอดไส้แยม ขนาด3 ชิ้น มีรสให้เลือก 7 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อนสอดไส้ แยกชิ้น (คละรส)"/>
        <s v="ชิฟฟ่อนรวมรส ยอดฮิต 1 กล่องมี 8 ชิ้น มัลเบอรี่ ชีสเค้ก เมล่อน น้ำผึ้ง"/>
        <s v="ชิฟฟ่อนไม่มีไส้ แบบกล่อง8ชิ้น รวมรส (รวมรสยอดฮิต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543"/>
    </cacheField>
    <cacheField name="ค่าส่งที่เก็บลูกค้า" numFmtId="0">
      <sharedItems containsSemiMixedTypes="0" containsString="0" containsNumber="1" containsInteger="1" minValue="0" maxValue="7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37.340082060182" createdVersion="8" refreshedVersion="8" minRefreshableVersion="3" recordCount="232" xr:uid="{1DC3855D-22AA-4F5D-B8E3-381FE0735F05}">
  <cacheSource type="worksheet">
    <worksheetSource ref="A1:T233" sheet="20"/>
  </cacheSource>
  <cacheFields count="20">
    <cacheField name="รหัสสินค้า" numFmtId="0">
      <sharedItems count="18">
        <s v="คละของแถม"/>
        <s v="1111002"/>
        <s v="1124021"/>
        <s v="1111009"/>
        <s v="1111056"/>
        <s v="1112011"/>
        <s v="1114501"/>
        <s v="0006"/>
        <s v="1114503"/>
        <s v="1114502"/>
        <s v="1100002"/>
        <s v="1111008"/>
        <s v="1004055"/>
        <s v="เศษปัง"/>
        <s v="1112009"/>
        <s v="1112003"/>
        <s v="1112005"/>
        <s v="1112013"/>
      </sharedItems>
    </cacheField>
    <cacheField name="สินค้า" numFmtId="0">
      <sharedItems count="24">
        <s v="ของแถมสินค้าเซต"/>
        <s v="ชิฟฟ่อนไม่มีไส้ แบบกล่อง8ชิ้น รวมรส (รวมรส)"/>
        <s v="ขนมปังแถว 20 แผ่น/แถว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ฝอยทอง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รวมรสกล่องใหญ่ 8 ชิ้น ไม่มีไส้ (เก็บไว้ได้ 20 วั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ทาร์ตสับปะรด (ทาร์ตสับปะรดกล่อง 4 ชิ้น)"/>
        <s v="ชิฟฟ่อน สอดไส้แยม ขนาด3 ชิ้น มีรสให้เลือก 7 รส (รวมรส)"/>
        <s v="ขนมปังแถว 20แผ่น/1แถว หนา 10มิล วรรณวนัช"/>
        <s v="ชิฟฟ่อน รวมรส 1กล่อง4ชิ้น"/>
        <s v="เศษขนมปังปลา1กก.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ยอดฮิต)"/>
        <s v="ชิฟฟ่อนสอดไส้ แยม 1กล่อง มี6ชิ้น (เก็บได้15วัน)"/>
      </sharedItems>
    </cacheField>
    <cacheField name="ราคา" numFmtId="0">
      <sharedItems containsSemiMixedTypes="0" containsString="0" containsNumber="1" minValue="0" maxValue="12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3" maxValue="900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1.342622800927" createdVersion="8" refreshedVersion="8" minRefreshableVersion="3" recordCount="342" xr:uid="{C7B725E0-7782-4D4A-B646-53AB531773A0}">
  <cacheSource type="worksheet">
    <worksheetSource ref="A1:T343" sheet="21"/>
  </cacheSource>
  <cacheFields count="20">
    <cacheField name="รหัสสินค้า" numFmtId="0">
      <sharedItems count="18">
        <s v="1114502"/>
        <s v="1114501"/>
        <s v="1111056"/>
        <s v="0006"/>
        <s v="1111002"/>
        <s v="1004055"/>
        <s v="1113172"/>
        <s v="1114503"/>
        <s v="1111009"/>
        <s v="1111008"/>
        <s v="1100002"/>
        <s v="1112015"/>
        <s v="1112013"/>
        <s v="1112005"/>
        <s v="1112003"/>
        <s v="1112009"/>
        <s v="1112011"/>
        <s v="1124021"/>
      </sharedItems>
    </cacheField>
    <cacheField name="สินค้า" numFmtId="0">
      <sharedItems count="22"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ชิฟฟ่อน รวมรส 1กล่อง4ชิ้น"/>
        <s v="ขนมเปี๊ยะ ไส้ทะลัก ขนาด 450 กรัม ไข่แดง 3 ใบ 3 รสให้เลือก (เผือกฝอยทองไข่เค็ม 450 กรัม)"/>
        <s v="ครีมฮอร์นไส้เนยสด (ครีมฮอร์นช็อกโกแลต  1กล่อง6ชิ้น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ทาร์ตสับปะรด (ทาร์ตสับปะรดกล่อง 4 ชิ้น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ขนมปังแถว 20แผ่น/1แถว หนา 10มิล วรรณวนัช"/>
        <s v="ขนมปังแถว 20 แผ่น/แถว"/>
        <s v="ขนมชิฟฟ่อน ไม่มีไส้รวมรส กล่องเล็ก 4 ชิ้น (เก็บไว้ได้ 20 วัน)"/>
      </sharedItems>
    </cacheField>
    <cacheField name="ราคา" numFmtId="0">
      <sharedItems containsSemiMixedTypes="0" containsString="0" containsNumber="1" minValue="15" maxValue="125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1020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1.343603935187" createdVersion="8" refreshedVersion="8" minRefreshableVersion="3" recordCount="101" xr:uid="{6D8ACAB7-314A-445A-BB7E-1A08BDC5C4BC}">
  <cacheSource type="worksheet">
    <worksheetSource ref="A1:T102" sheet="22"/>
  </cacheSource>
  <cacheFields count="20">
    <cacheField name="รหัสสินค้า" numFmtId="0">
      <sharedItems count="11">
        <s v="คละ"/>
        <s v="1111009"/>
        <s v="1111002"/>
        <s v="1124021"/>
        <s v="1111056"/>
        <s v="1114501"/>
        <s v="1111008"/>
        <s v="1114503"/>
        <s v="1114502"/>
        <s v="1004055"/>
        <s v="คละของแถม"/>
      </sharedItems>
    </cacheField>
    <cacheField name="สินค้า" numFmtId="0">
      <sharedItems count="16">
        <s v="ครีมฮอร์นไส้เนยสด (ครีมฮอร์น คละรส)"/>
        <s v="ชิฟฟ่อนสอดไส้ แยม 1กล่อง มี6ชิ้น (รวมรส)"/>
        <s v="ชิฟฟ่อนไม่มีไส้ แบบกล่อง8ชิ้น รวมรส (รวมรส)"/>
        <s v="ขนมปังปอนด์ 1 แถว 20 แผ่น ขนมปังแถว ขนมปัง เก็บได้ 7-10 วัน 11 มิล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 รสวนิลา1กล่อง6ชิ้น)"/>
        <s v="ขนมปังแถว 20 แผ่น/แถว"/>
        <s v="ชิฟฟ่อน สอดไส้แยม ขนาด3 ชิ้น มีรสให้เลือก 7 รส (รวมรส)"/>
        <s v="ชิฟฟ่อนรวมรสกล่องใหญ่ 8 ชิ้น ไม่มีไส้ (เก็บไว้ได้ 20 วั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 รวมรส 1กล่อง4ชิ้น"/>
        <s v="ของแถมสินค้าเซต"/>
        <s v="ชิฟฟ่อนสอดไส้6ชิ้น รวมรส กล่องใหญ่ ไส้อร่อย แป้งนุ่ม เก็บได้ 15 วัน วรรณวนัช"/>
        <s v="ชิฟฟ่อนสอดไส้ แยม 1กล่อง มี6ชิ้น (เก็บได้15วัน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23.5"/>
    </cacheField>
    <cacheField name="จำนวน" numFmtId="0">
      <sharedItems containsSemiMixedTypes="0" containsString="0" containsNumber="1" containsInteger="1" minValue="1" maxValue="21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965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1.344789236115" createdVersion="8" refreshedVersion="8" minRefreshableVersion="3" recordCount="276" xr:uid="{501C95C5-5E26-4732-AF5D-9947030999B4}">
  <cacheSource type="worksheet">
    <worksheetSource ref="A1:T277" sheet="23"/>
  </cacheSource>
  <cacheFields count="20">
    <cacheField name="รหัสสินค้า" numFmtId="0">
      <sharedItems count="19">
        <s v="0006"/>
        <s v="1111002"/>
        <s v="1111056"/>
        <s v="1114501"/>
        <s v="1200001"/>
        <s v="1111009"/>
        <s v="1124021"/>
        <s v="1112011"/>
        <s v="1112009"/>
        <s v="เศษปัง"/>
        <s v="1111008"/>
        <s v="เศษปัง5โล"/>
        <s v="1114502"/>
        <s v="1004055"/>
        <s v="1114503"/>
        <s v="1111001"/>
        <s v="1111010"/>
        <s v="1112008"/>
        <s v="คละของแถม"/>
      </sharedItems>
    </cacheField>
    <cacheField name="สินค้า" numFmtId="0">
      <sharedItems count="22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 รสวนิลา1กล่อง6ชิ้น)"/>
        <s v="คอนเฟล็ก"/>
        <s v="ชิฟฟ่อนสอดไส้ แยม 1กล่อง มี6ชิ้น (รวมรส)"/>
        <s v="ขนมปังแถว 20 แผ่น/แถว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ศษขนมปังปลา1กก."/>
        <s v="ชิฟฟ่อน สอดไส้แยม ขนาด3 ชิ้น มีรสให้เลือก 7 รส (รวมรส)"/>
        <s v="ชิฟฟ่อนรวมรสกล่องใหญ่ 8 ชิ้น ไม่มีไส้ (เก็บไว้ได้ 20 วัน)"/>
        <s v="เศษขนมปังปลา ขายเป็นกิโล ราคาถูก"/>
        <s v="ครีมฮอร์นไส้เนยสด (ครีมฮอร์นรสใบเตย 1กล่อง6ชิ้น)"/>
        <s v="ชิฟฟ่อน รวมรส 1กล่อง4ชิ้น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ช็อกโกแลต  1กล่อง6ชิ้น)"/>
        <s v="ชิฟฟอนไม่มีไส้เเบบเเยกชิ้น เลือกรสชาติได้ (คละรส)"/>
        <s v="ชิฟฟอนสอดไส้ แยกชิ้น (คละรส)"/>
        <s v="ครีมฮอร์นไส้เนยสด ขนม ดังในtiktok อร่อย (เก็บไว้ได้ 10 วัน)"/>
        <s v="เค้กเบาหวิว ใหญ่ 1 กล่องขนาด 300 กรัม (มะพร้าว)"/>
        <s v="ของแถมสินค้าเซต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2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3" maxValue="545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1.345767013889" createdVersion="8" refreshedVersion="8" minRefreshableVersion="3" recordCount="214" xr:uid="{3E82D94A-1C30-4D1D-86B3-6E0E2E63E406}">
  <cacheSource type="worksheet">
    <worksheetSource ref="A1:T215" sheet="24"/>
  </cacheSource>
  <cacheFields count="20">
    <cacheField name="รหัสสินค้า" numFmtId="0">
      <sharedItems count="16">
        <s v="1124021"/>
        <s v="1114501"/>
        <s v="1111002"/>
        <s v="1114502"/>
        <s v="1111008"/>
        <s v="1111056"/>
        <s v="1112011"/>
        <s v="1114503"/>
        <s v="1111009"/>
        <s v="0006"/>
        <s v="1112003"/>
        <s v="1112005"/>
        <s v="1112009"/>
        <s v="1004055"/>
        <s v="คละของแถม"/>
        <s v="1200001"/>
      </sharedItems>
    </cacheField>
    <cacheField name="สินค้า" numFmtId="0">
      <sharedItems count="19">
        <s v="ขนมปังแถว 20 แผ่น/แถว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ครีมฮอร์นไส้เนยสด (ครีมฮอร์นรสใบเตย 1กล่อง6ชิ้น)"/>
        <s v="ชิฟฟ่อน สอดไส้แยม ขนาด3 ชิ้น มีรสให้เลือก 7 รส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ฝอยทอง)"/>
        <s v="ครีมฮอร์นไส้เนยสด ขนม ดังในtiktok อร่อย (เก็บไว้ได้ 10 วัน)"/>
        <s v="ชิฟฟ่อนสอดไส้ แยม 1กล่อง มี6ชิ้น (รวมรส)"/>
        <s v="เค้กเบาหวิวเล็ก 1กล่องขนาด 100 กรัม (คละรส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 รวมรส 1กล่อง4ชิ้น"/>
        <s v="ครีมฮอร์นไส้เนยสด (ครีมฮอร์นช็อกโกแลต  1กล่อง6ชิ้น)"/>
        <s v="ของแถมสินค้าเซต"/>
        <s v="ชิฟฟ่อนไม่มีไส้ แบบกล่อง8ชิ้น รวมรส (รวมรสยอดฮิต)"/>
        <s v="คอนเฟล็ก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3" maxValue="1715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2.350995601853" createdVersion="8" refreshedVersion="8" minRefreshableVersion="3" recordCount="646" xr:uid="{2F75A03F-71ED-4636-B746-BF7D83072B1B}">
  <cacheSource type="worksheet">
    <worksheetSource ref="A1:T647" sheet="25"/>
  </cacheSource>
  <cacheFields count="20">
    <cacheField name="รหัสสินค้า" numFmtId="0">
      <sharedItems count="19">
        <s v="1111002"/>
        <s v="1111009"/>
        <s v="1111056"/>
        <s v="1112011"/>
        <s v="1004055"/>
        <s v="1112009"/>
        <s v="1200001"/>
        <s v="0006"/>
        <s v="1114501"/>
        <s v="1111008"/>
        <s v="1114503"/>
        <s v="1114502"/>
        <s v="เศษปัง5โล"/>
        <s v="1111001"/>
        <s v="1100002"/>
        <s v="1112015"/>
        <s v="1112005"/>
        <s v="1112003"/>
        <s v="1124021"/>
      </sharedItems>
    </cacheField>
    <cacheField name="สินค้า" numFmtId="0">
      <sharedItems count="27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ฝอยทอง)"/>
        <s v="ชิฟฟ่อน รวมรส 1กล่อง4ชิ้น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มะพร้าว)"/>
        <s v="คอนเฟล็ก (เก็บไว้ได้ 60 วัน)"/>
        <s v="เค้กเบาหวิวเล็ก 1กล่องขนาด 100 กรัม (คละรส)"/>
        <s v="ครีมฮอร์นไส้เนยสด (ครีมฮอร์น รสวนิลา1กล่อง6ชิ้น)"/>
        <s v="คอนเฟล็ก"/>
        <s v="ชิฟฟ่อน สอดไส้แยม ขนาด3 ชิ้น มีรสให้เลือก 7 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สอดไส้6ชิ้น รวมรส กล่องใหญ่ ไส้อร่อย แป้งนุ่ม เก็บได้ 15 วัน วรรณวนัช"/>
        <s v="ครีมฮอร์นไส้เนยสด ขนม ดังในtiktok อร่อย (เก็บไว้ได้ 10 วัน)"/>
        <s v="ขนมชิฟฟ่อน ไม่มีไส้รวมรส กล่องเล็ก 4 ชิ้น (เก็บไว้ได้ 20 วัน)"/>
        <s v="ขนมปังให้ปลา ขนมปัง เศษขนมปังให้ปลา เลี้ยงปลา อาหารปลา เลี้ยงปลา"/>
        <s v="ชิฟฟอนไม่มีไส้เเบบเเยกชิ้น เลือกรสชาติได้ (คละรส)"/>
        <s v="พายสับปะรด แบบกล่อง 4 ชิ้น วรรณวนัช (เก็บไว้ได้ 60 วัน)"/>
        <s v="ชิฟฟ่อนไม่มีไส้ แบบกล่อง8ชิ้น รวมรส (รวมรสยอดฮิต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เค้กเบาหวิวเล็ก 1กล่องขนาด 100 กรัม (กาแฟ)"/>
        <s v="ขนมปังแถว 20 แผ่น/แถว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0" maxValue="120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2101.2"/>
    </cacheField>
    <cacheField name="ค่าส่งที่เก็บลูกค้า" numFmtId="0">
      <sharedItems containsSemiMixedTypes="0" containsString="0" containsNumber="1" containsInteger="1" minValue="0" maxValue="86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3.348992129628" createdVersion="8" refreshedVersion="8" minRefreshableVersion="3" recordCount="254" xr:uid="{2CA2FA46-BF02-45D9-9CBB-E63844286820}">
  <cacheSource type="worksheet">
    <worksheetSource ref="A1:T255" sheet="26"/>
  </cacheSource>
  <cacheFields count="20">
    <cacheField name="รหัสสินค้า" numFmtId="0">
      <sharedItems count="19">
        <s v="1111056"/>
        <s v="1111002"/>
        <s v="0006"/>
        <s v="1114501"/>
        <s v="1112008"/>
        <s v="1124021"/>
        <s v="1111008"/>
        <s v="1111009"/>
        <s v="1004055"/>
        <s v="1200001"/>
        <s v="1114503"/>
        <s v="1114502"/>
        <s v="1112011"/>
        <s v="1112015"/>
        <s v="1112013"/>
        <s v="1112005"/>
        <s v="1112003"/>
        <s v="1112009"/>
        <s v="1111001"/>
      </sharedItems>
    </cacheField>
    <cacheField name="สินค้า" numFmtId="0">
      <sharedItems count="25"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คละรส)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เค้กเบาหวิว ใหญ่ 1 กล่องขนาด 300 กรัม (มะพร้าว)"/>
        <s v="ขนมปังแถว 20 แผ่น/แถว"/>
        <s v="ชิฟฟ่อน สอดไส้แยม ขนาด3 ชิ้น มีรสให้เลือก 7 รส (รวมรส)"/>
        <s v="ชิฟฟ่อนรวมรส ยอดฮิต 1 กล่องมี 8 ชิ้น มัลเบอรี่ ชีสเค้ก เมล่อน น้ำผึ้ง (main)"/>
        <s v="ชิฟฟ่อนสอดไส้6ชิ้น รวมรส กล่องใหญ่ ไส้อร่อย แป้งนุ่ม เก็บได้ 15 วัน วรรณวนัช"/>
        <s v="ชิฟฟ่อนสอดไส้ แยม 1กล่อง มี6ชิ้น (รวมรส)"/>
        <s v="ชิฟฟ่อน รวมรส 1กล่อง4ชิ้น"/>
        <s v="คอนเฟล็ก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ยอดฮิต)"/>
        <s v="เค้กเบาหวิวเล็ก 1กล่องขนาด 100 กรัม (ฝอยทอง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อนไม่มีไส้เเบบเเยกชิ้น เลือกรสชาติได้ (คละรส)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104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7.349854976848" createdVersion="8" refreshedVersion="8" minRefreshableVersion="3" recordCount="178" xr:uid="{B36C9C34-A645-4936-A5AE-382BAE1F0027}">
  <cacheSource type="worksheet">
    <worksheetSource ref="A1:T179" sheet="29"/>
  </cacheSource>
  <cacheFields count="20">
    <cacheField name="รหัสสินค้า" numFmtId="0">
      <sharedItems count="18">
        <s v="1111002"/>
        <s v="1111009"/>
        <s v="1111056"/>
        <s v="1004055"/>
        <s v="0006"/>
        <s v="1114501"/>
        <s v="1200001"/>
        <s v="1111008"/>
        <s v="1112011"/>
        <s v="1112008"/>
        <s v="1114503"/>
        <s v="1114502"/>
        <s v="1112009"/>
        <s v="1112013"/>
        <s v="1112005"/>
        <s v="1112003"/>
        <s v="1112015"/>
        <s v="1111001"/>
      </sharedItems>
    </cacheField>
    <cacheField name="สินค้า" numFmtId="0">
      <sharedItems count="26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นมชิฟฟ่อน ไม่มีไส้รวมรส กล่องเล็ก 4 ชิ้น (เก็บไว้ได้ 20 วัน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คละรส)"/>
        <s v="ครีมฮอร์นไส้เนยสด (ครีมฮอร์น รสวนิลา1กล่อง6ชิ้น)"/>
        <s v="ชิฟฟ่อน รวมรส 1กล่อง4ชิ้น"/>
        <s v="คอนเฟล็ก (เก็บไว้ได้ 60 วัน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เค้กเบาหวิว ใหญ่ 1 กล่องขนาด 300 กรัม (มะพร้าว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สอดไส้6ชิ้น รวมรส กล่องใหญ่ ไส้อร่อย แป้งนุ่ม เก็บได้ 15 วัน วรรณวนัช"/>
        <s v="ครีมฮอร์นไส้เนยสด ขนม ดังในtiktok อร่อย (เก็บไว้ได้ 10 วัน)"/>
        <s v="ชิฟฟ่อนไม่มีไส้ แบบกล่อง8ชิ้น รวมรส (รวมรสยอดฮิต)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กล้วยหอมมะพร้าวเผา)"/>
        <s v="ชิฟฟอนไม่มีไส้เเบบเเยกชิ้น เลือกรสชาติได้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</sharedItems>
    </cacheField>
    <cacheField name="ราคา" numFmtId="0">
      <sharedItems containsSemiMixedTypes="0" containsString="0" containsNumber="1" minValue="10" maxValue="10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2.29" maxValue="684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7.353768634261" createdVersion="8" refreshedVersion="8" minRefreshableVersion="3" recordCount="358" xr:uid="{A1443417-D105-460C-8E51-AB93FA3DA9E0}">
  <cacheSource type="worksheet">
    <worksheetSource ref="A1:T359" sheet="27"/>
  </cacheSource>
  <cacheFields count="20">
    <cacheField name="รหัสสินค้า" numFmtId="0">
      <sharedItems count="17">
        <s v="1111009"/>
        <s v="1111002"/>
        <s v="1114501"/>
        <s v="0006"/>
        <s v="1111056"/>
        <s v="1114502"/>
        <s v="1124021"/>
        <s v="1111008"/>
        <s v="1004055"/>
        <s v="1114503"/>
        <s v="20052721"/>
        <s v="900003"/>
        <s v="900001"/>
        <s v="1113172"/>
        <s v="1100002"/>
        <s v="1111001"/>
        <s v="1112011"/>
      </sharedItems>
    </cacheField>
    <cacheField name="สินค้า" numFmtId="0">
      <sharedItems count="24">
        <s v="ชิฟฟ่อนสอดไส้ แยม 1กล่อง มี6ชิ้น (เก็บได้15วัน)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เค้กเบาหวิวเล็ก 1กล่องขนาด 100 กรัม (คละรส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รสใบเตย 1กล่อง6ชิ้น)"/>
        <s v="ขนมปังแถว 20 แผ่น/แถว"/>
        <s v="ครีมฮอร์นไส้เนยสด ขนม ดังในtiktok อร่อย (เก็บไว้ได้ 10 วัน)"/>
        <s v="ชิฟฟ่อน สอดไส้แยม ขนาด3 ชิ้น มีรสให้เลือก 7 รส (รวมรส)"/>
        <s v="ชิฟฟ่อน รวมรส 1กล่อง4ชิ้น"/>
        <s v="ชิฟฟ่อนรวมรสกล่องใหญ่ 8 ชิ้น ไม่มีไส้ (เก็บไว้ได้ 20 วัน)"/>
        <s v="ขนมปังปอนด์ 1 แถว 20 แผ่น ขนมปังแถว ขนมปัง เก็บได้ 7-10 วัน 11 มิล"/>
        <s v="ชิฟฟ่อนรวมรส แบบมีไส้ 1 กล่องมี 6 ชิ้น เก็บได้ 15 วัน คละรสชาติให้ นุ่ม หอม อร่อย วรรณวนัช"/>
        <s v="ครีมฮอร์นไส้เนยสด (ครีมฮอร์นช็อกโกแลต  1กล่อง6ชิ้น)"/>
        <s v="แซนวิชโบราณ 1 ชิ้น"/>
        <s v="กล่องขนมเปล่า (กล่องเปล่าชิฟฟอน ล)"/>
        <s v="กล่องขนมเปล่า (กล่องเปล่าเบาหวิว ล)"/>
        <s v="ชิฟฟ่อนสอดไส้6ชิ้น รวมรส กล่องใหญ่ ไส้อร่อย แป้งนุ่ม เก็บได้ 15 วัน วรรณวนัช"/>
        <s v="ขนมเปี๊ยะ ไส้ทะลัก ขนาด 450 กรัม ไข่แดง 3 ใบ 3 รสให้เลือก (เผือกฝอยทองไข่เค็ม 450 กรัม)"/>
        <s v="ทาร์ตสับปะรด (ทาร์ตสับปะรดกล่อง 4 ชิ้น)"/>
        <s v="ชิฟฟอนไม่มีไส้เเบบเเยกชิ้น เลือกรสชาติได้ (คละรส)"/>
        <s v="เค้กเบาหวิวเล็ก 1กล่องขนาด 100 กรัม (ฝอยทอง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206"/>
    </cacheField>
    <cacheField name="ค่าส่งที่เก็บลูกค้า" numFmtId="0">
      <sharedItems containsSemiMixedTypes="0" containsString="0" containsNumber="1" minValue="0" maxValue="23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7.354735532404" createdVersion="8" refreshedVersion="8" minRefreshableVersion="3" recordCount="124" xr:uid="{15F7F9FB-7BD2-4A1D-8819-D03D93B5BB0E}">
  <cacheSource type="worksheet">
    <worksheetSource ref="A1:T125" sheet="28"/>
  </cacheSource>
  <cacheFields count="20">
    <cacheField name="รหัสสินค้า" numFmtId="0">
      <sharedItems count="18">
        <s v="0006"/>
        <s v="1112008"/>
        <s v="1114501"/>
        <s v="1114503"/>
        <s v="1114502"/>
        <s v="1111002"/>
        <s v="1111009"/>
        <s v="1111056"/>
        <s v="1111008"/>
        <s v="1200001"/>
        <s v="1112011"/>
        <s v="1124021"/>
        <s v="1004055"/>
        <s v="1112015"/>
        <s v="1112003"/>
        <s v="1112009"/>
        <s v="1112005"/>
        <s v="1111001"/>
      </sharedItems>
    </cacheField>
    <cacheField name="สินค้า" numFmtId="0">
      <sharedItems count="19">
        <s v="เค้กเบาหวิวเล็ก 1กล่องขนาด 100 กรัม (คละรส)"/>
        <s v="เค้กเบาหวิว ใหญ่ 1 กล่องขนาด 300 กรัม (มะพร้าว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คอนเฟล็ก"/>
        <s v="เค้กเบาหวิวเล็ก 1กล่องขนาด 100 กรัม (ฝอยทอง)"/>
        <s v="ขนมปังแถว 20 แผ่น/แถว"/>
        <s v="ชิฟฟ่อนรวมรสกล่องใหญ่ 8 ชิ้น ไม่มีไส้ (เก็บไว้ได้ 20 วัน)"/>
        <s v="ชิฟฟ่อน รวมรส 1กล่อง4ชิ้น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เนยนม)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0" maxValue="12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20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7.356683912039" createdVersion="8" refreshedVersion="8" minRefreshableVersion="3" recordCount="657" xr:uid="{A78D24BC-CAD7-4A0B-89B2-17B9012A3BE5}">
  <cacheSource type="worksheet">
    <worksheetSource ref="A1:T658" sheet="30"/>
  </cacheSource>
  <cacheFields count="20">
    <cacheField name="รหัสสินค้า" numFmtId="0">
      <sharedItems count="21">
        <s v="1124021"/>
        <s v="1111002"/>
        <s v="1114501"/>
        <s v="1112011"/>
        <s v="1111008"/>
        <s v="0006"/>
        <s v="1004055"/>
        <s v="1114503"/>
        <s v="1114502"/>
        <s v="1111009"/>
        <s v="คละ"/>
        <s v="1200001"/>
        <s v="1111056"/>
        <s v="เศษปัง5โล"/>
        <s v="1100002"/>
        <s v="คละของแถม"/>
        <s v="1112009"/>
        <s v="1111010"/>
        <s v="1112015"/>
        <s v="1112005"/>
        <s v="1112003"/>
      </sharedItems>
    </cacheField>
    <cacheField name="สินค้า" numFmtId="0">
      <sharedItems count="25">
        <s v="ขนมปังแถว 20 แผ่น/แถว"/>
        <s v="ชิฟฟ่อนไม่มีไส้ แบบกล่อง8ชิ้น รวมรส (รวม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ค้กเบาหวิวเล็ก 1กล่องขนาด 100 กรัม (ฝอยทอง)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ชิฟฟ่อน รวมรส 1กล่อง4ชิ้น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สอดไส้ แยม 1กล่อง มี6ชิ้น (รวมรส)"/>
        <s v="ครีมฮอร์นไส้เนยสด (ครีมฮอร์น คละรส)"/>
        <s v="คอนเฟล็ก"/>
        <s v="ชิฟฟ่อนรวมรส ยอดฮิต 1 กล่องมี 8 ชิ้น มัลเบอรี่ ชีสเค้ก เมล่อน น้ำผึ้ง (main)"/>
        <s v="เศษขนมปังปลา5กก."/>
        <s v="ทาร์ตสับปะรด (ทาร์ตสับปะรดกล่อง 4 ชิ้น)"/>
        <s v="ของแถมสินค้าเซต"/>
        <s v="ชิฟฟ่อนไม่มีไส้ แบบกล่อง8ชิ้น รวมรส (รวมรสยอดฮิต)"/>
        <s v="เค้กเบาหวิวเล็ก 1กล่องขนาด 100 กรัม (มะพร้าว)"/>
        <s v="ชิฟฟอนสอดไส้ แยกชิ้น (คละรส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เค้กเบาหวิวเล็ก 1กล่องขนาด 100 กรัม (กาแฟ)"/>
      </sharedItems>
    </cacheField>
    <cacheField name="ราคา" numFmtId="0">
      <sharedItems containsSemiMixedTypes="0" containsString="0" containsNumber="1" minValue="0" maxValue="120"/>
    </cacheField>
    <cacheField name="จำนวน" numFmtId="0">
      <sharedItems containsSemiMixedTypes="0" containsString="0" containsNumber="1" containsInteger="1" minValue="1" maxValue="4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4900"/>
    </cacheField>
    <cacheField name="ค่าส่งที่เก็บลูกค้า" numFmtId="0">
      <sharedItems containsSemiMixedTypes="0" containsString="0" containsNumb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48.351453587966" createdVersion="8" refreshedVersion="8" minRefreshableVersion="3" recordCount="352" xr:uid="{2A31A9A0-AD68-487C-9FBF-51A10445C609}">
  <cacheSource type="worksheet">
    <worksheetSource ref="A1:T353" sheet="31"/>
  </cacheSource>
  <cacheFields count="20">
    <cacheField name="รหัสสินค้า" numFmtId="0">
      <sharedItems count="23">
        <s v="1111002"/>
        <s v="1114503"/>
        <s v="1114501"/>
        <s v="1124021"/>
        <s v="1111001"/>
        <s v="1111056"/>
        <s v="0006"/>
        <s v="1111008"/>
        <s v="1114502"/>
        <s v="1112011"/>
        <s v="1111009"/>
        <s v="1200001"/>
        <s v="1004055"/>
        <s v="1112009"/>
        <s v="1112005"/>
        <s v="1004071"/>
        <s v="1004070"/>
        <s v="1124002"/>
        <s v="1005999"/>
        <s v="1005996"/>
        <s v="1005995"/>
        <s v="1113157"/>
        <s v="1112003"/>
      </sharedItems>
    </cacheField>
    <cacheField name="สินค้า" numFmtId="0">
      <sharedItems count="27"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 รสวนิลา1กล่อง6ชิ้น)"/>
        <s v="ขนมปังแถว 20 แผ่น/แถว"/>
        <s v="ชิฟฟอนไม่มีไส้เเบบเเยกชิ้น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ชิฟฟ่อนรวมรสกล่องใหญ่ 8 ชิ้น ไม่มีไส้ (เก็บไว้ได้ 20 วัน)"/>
        <s v="ครีมฮอร์นไส้เนยสด ขนม ดังในtiktok อร่อย (เก็บไว้ได้ 10 วัน)"/>
        <s v="ชิฟฟ่อน สอดไส้แยม ขนาด3 ชิ้น มีรสให้เลือก 7 รส (รวมรส)"/>
        <s v="ครีมฮอร์นไส้เนยสด (ครีมฮอร์นรสใบเตย 1กล่อง6ชิ้น)"/>
        <s v="เค้กเบาหวิวเล็ก 1กล่องขนาด 100 กรัม (ฝอยทอง)"/>
        <s v="ชิฟฟ่อนสอดไส้ แยม 1กล่อง มี6ชิ้น (รวมรส)"/>
        <s v="ขนมปังแถว 20แผ่น/1แถว หนา 10มิล วรรณวนัช"/>
        <s v="คอนเฟล็ก (เก็บไว้ได้ 60 วัน)"/>
        <s v="ชิฟฟ่อนสอดไส้6ชิ้น รวมรส กล่องใหญ่ ไส้อร่อย แป้งนุ่ม เก็บได้ 15 วัน วรรณวนัช"/>
        <s v="ชิฟฟ่อน รวมรส 1กล่อง4ชิ้น"/>
        <s v="เค้กเบาหวิวเล็ก 1กล่องขนาด 100 กรัม (มะพร้าว)"/>
        <s v="เค้กเบาหวิวเล็ก 1กล่องขนาด 100 กรัม (เนยนม)"/>
        <s v="คัพเค้กกล้วยหอมไส้ครีมสด  4 ชิ้น"/>
        <s v="คัพเค้กมะพร้าวไส้ครีมสด 4ชิ้น"/>
        <s v="ปังสังขยา 4 ลูก"/>
        <s v="แซนวิชแฮมชีส ไร้ขอบ"/>
        <s v="แซนวิช หมูหยองแฮมชีส ไร้ขอบ"/>
        <s v="แซนวิช ปูอัด ไร้ขอบ"/>
        <s v="เค้กลอดช่อง 85 กรัม (ส่งขนส่งเย็นเท่านั้น)"/>
        <s v="เค้กเบาหวิวเล็ก 1กล่องขนาด 100 กรัม (กาแฟ)"/>
      </sharedItems>
    </cacheField>
    <cacheField name="ราคา" numFmtId="0">
      <sharedItems containsSemiMixedTypes="0" containsString="0" containsNumber="1" minValue="0" maxValue="123.5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480"/>
    </cacheField>
    <cacheField name="ค่าส่งที่เก็บลูกค้า" numFmtId="0">
      <sharedItems containsSemiMixedTypes="0" containsString="0" containsNumb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n v="12"/>
    <n v="30"/>
    <s v="EUR50"/>
    <n v="395"/>
    <n v="45"/>
    <s v="ร้านที่1"/>
    <s v="b******n"/>
    <s v="******  จังหวัดนครราชสีมา ตำบลจอหอ อำเภอเมืองนครราชสีมา จังหวัดนครราชสีมา 30000"/>
    <s v="30000"/>
    <s v="62"/>
    <s v="01/03/2025 23:22"/>
    <s v="-"/>
    <s v="Flash Express"/>
    <s v="Shopee"/>
    <s v="shopee"/>
    <s v=""/>
    <s v="-"/>
    <s v="01/03/2025 23:22"/>
  </r>
  <r>
    <x v="1"/>
    <x v="1"/>
    <n v="37.5"/>
    <n v="4"/>
    <s v="EUR49"/>
    <n v="204"/>
    <n v="45"/>
    <s v="ร้านที่4"/>
    <s v="ส***ง ค***"/>
    <s v="นครราชสีมา"/>
    <s v="-"/>
    <s v=""/>
    <s v="01/03/2025 23:12"/>
    <s v="-"/>
    <s v="Flash Express Thailand"/>
    <s v="Tiktok"/>
    <s v="tiktok"/>
    <s v=""/>
    <s v="-"/>
    <s v="01/03/2025 23:12"/>
  </r>
  <r>
    <x v="2"/>
    <x v="2"/>
    <n v="66.333333333333329"/>
    <n v="3"/>
    <s v="EUR48"/>
    <n v="212"/>
    <n v="0"/>
    <s v="ร้านที่1"/>
    <s v="น******า"/>
    <s v="****** ซอย 7, ตำบลสระกำแพงใหญ่, อำเภออุทุมพรพิสัย ตำบลสระกำแพงใหญ่ อำเภออุทุมพรพิสัย จังหวัดศรีสะเกษ 33120"/>
    <s v="33120"/>
    <s v="05"/>
    <s v="01/03/2025 23:02"/>
    <s v="-"/>
    <s v="Flash Express"/>
    <s v="Shopee"/>
    <s v="shopee"/>
    <s v=""/>
    <s v="-"/>
    <s v="01/03/2025 22:43"/>
  </r>
  <r>
    <x v="3"/>
    <x v="3"/>
    <n v="66.333333333333329"/>
    <n v="3"/>
    <s v="EUR47"/>
    <n v="204"/>
    <n v="0"/>
    <s v="ร้านที่1"/>
    <s v="ศ******ี"/>
    <s v="****** ตำบลหนองผือ อำเภอเขมราฐ จังหวัดอุบลราชธานี 34170"/>
    <s v="34170"/>
    <s v="94"/>
    <s v="01/03/2025 22:16"/>
    <s v="-"/>
    <s v="Flash Express"/>
    <s v="Shopee"/>
    <s v="shopee"/>
    <s v=""/>
    <s v="-"/>
    <s v="01/03/2025 22:16"/>
  </r>
  <r>
    <x v="2"/>
    <x v="2"/>
    <n v="120"/>
    <n v="3"/>
    <s v="EUR46"/>
    <n v="229.89"/>
    <n v="0"/>
    <s v="ร้านที่4"/>
    <s v="ส***มล ไ***"/>
    <s v="ประจวบคีรีขันธ์"/>
    <s v="-"/>
    <s v=""/>
    <s v="01/03/2025 22:02"/>
    <s v="-"/>
    <s v="Flash Express Thailand COD"/>
    <s v="Tiktok"/>
    <s v="จ่ายทีหลัง / COD"/>
    <s v=""/>
    <s v="-"/>
    <s v="01/03/2025 22:03"/>
  </r>
  <r>
    <x v="3"/>
    <x v="3"/>
    <n v="116.66666666666667"/>
    <n v="3"/>
    <s v="EUR44"/>
    <n v="248"/>
    <n v="0"/>
    <s v="ร้านที่2"/>
    <s v="ส***มล ไ***"/>
    <s v="ประจวบคีรีขันธ์"/>
    <s v="-"/>
    <s v=""/>
    <s v="01/03/2025 21:55"/>
    <s v="-"/>
    <s v="J&amp;T COD"/>
    <s v="Tiktok"/>
    <s v="จ่ายทีหลัง / COD"/>
    <s v=""/>
    <s v="-"/>
    <s v="01/03/2025 21:55"/>
  </r>
  <r>
    <x v="4"/>
    <x v="4"/>
    <n v="139"/>
    <n v="1"/>
    <s v="EUR43"/>
    <n v="116"/>
    <n v="16"/>
    <s v="ร้านที่4"/>
    <s v="ห***น ป***ิ"/>
    <s v="ลำปาง"/>
    <s v="-"/>
    <s v=""/>
    <s v="01/03/2025 21:51"/>
    <s v="-"/>
    <s v="Flash Express Thailand COD"/>
    <s v="Tiktok"/>
    <s v="จ่ายทีหลัง / COD"/>
    <s v=""/>
    <s v="-"/>
    <s v="01/03/2025 21:51"/>
  </r>
  <r>
    <x v="5"/>
    <x v="5"/>
    <n v="60"/>
    <n v="3"/>
    <s v="EUR42"/>
    <n v="104"/>
    <n v="0"/>
    <s v="ร้านที่2"/>
    <s v="ฉ***ฤทัย ม***ิงสิทธิ์"/>
    <s v="สิงห์บุรี"/>
    <s v="-"/>
    <s v=""/>
    <s v="01/03/2025 20:39"/>
    <s v="-"/>
    <s v="Flash Express Thailand COD"/>
    <s v="Tiktok"/>
    <s v="จ่ายทีหลัง / COD"/>
    <s v=""/>
    <s v="-"/>
    <s v="01/03/2025 20:40"/>
  </r>
  <r>
    <x v="6"/>
    <x v="6"/>
    <n v="100"/>
    <n v="1"/>
    <s v="EUR41"/>
    <n v="138"/>
    <n v="38"/>
    <s v="ร้านที่1"/>
    <s v="ภ******ี"/>
    <s v="******กบินทร์บุรี ตำบลนนทรี อำเภอกบินทร์บุรี จังหวัดปราจีนบุรี 25110"/>
    <s v="25110"/>
    <s v="39"/>
    <s v="01/03/2025 20:15"/>
    <s v="-"/>
    <s v="Flash Express"/>
    <s v="Shopee"/>
    <s v="shopee"/>
    <s v=""/>
    <s v="-"/>
    <s v="01/03/2025 20:14"/>
  </r>
  <r>
    <x v="5"/>
    <x v="5"/>
    <n v="43"/>
    <n v="4"/>
    <s v="EUR40"/>
    <n v="194"/>
    <n v="48"/>
    <s v="ร้านที่1"/>
    <s v="เ******า"/>
    <s v="******งเรืองรัศมี5, ตำบลมาบข่า, อำเภอนิคมพัฒนา ตำบลมาบข่า อำเภอนิคมพัฒนา จังหวัดระยอง 21180"/>
    <s v="21180"/>
    <s v="89"/>
    <s v="01/03/2025 18:53"/>
    <s v="-"/>
    <s v="SPX Express"/>
    <s v="Shopee"/>
    <s v="shopee"/>
    <s v=""/>
    <s v="-"/>
    <s v="01/03/2025 18:52"/>
  </r>
  <r>
    <x v="3"/>
    <x v="3"/>
    <n v="66.333333333333329"/>
    <n v="3"/>
    <s v="EUR39"/>
    <n v="225"/>
    <n v="0"/>
    <s v="ร้านที่10"/>
    <s v="คำเพียร เหมบุรุษ"/>
    <s v="74หมู่3 บ้านห้วยปลาฝา · นาดี/ Na Di_x000a__x000a_ด่านซ้าย/ Dan Saiเลย/ Loei_x000a_42120"/>
    <s v="42120"/>
    <s v="660820269442"/>
    <s v="01/03/2025 18:48"/>
    <s v="-"/>
    <s v="Kerry_dropoff"/>
    <s v="Lazada"/>
    <s v="lazada"/>
    <s v=""/>
    <s v="-"/>
    <s v="01/03/2025 18:48"/>
  </r>
  <r>
    <x v="7"/>
    <x v="7"/>
    <n v="45"/>
    <n v="3"/>
    <s v="EUR38"/>
    <n v="124"/>
    <n v="10"/>
    <s v="ร้านที่1"/>
    <s v="ร******ช"/>
    <s v="******ินทร์ จ. พัทลุง 93000 ตำบลชุมพล อำเภอศรีนครินทร์ จังหวัดพัทลุง 93000"/>
    <s v="93000"/>
    <s v="99"/>
    <s v="01/03/2025 18:42"/>
    <s v="-"/>
    <s v="SPX Express"/>
    <s v="Shopee"/>
    <s v="shopee"/>
    <s v=""/>
    <s v="-"/>
    <s v="01/03/2025 18:37"/>
  </r>
  <r>
    <x v="2"/>
    <x v="2"/>
    <n v="69.900000000000006"/>
    <n v="10"/>
    <s v="EUR37"/>
    <n v="755.05"/>
    <n v="66"/>
    <s v="ร้านที่1"/>
    <s v="คุณตุ๊กตา"/>
    <s v="139 หมู่ที่5 บ้านน้ำเที่ยง · ศรีสุข/ Si Suk_x000a__x000a_กันทรวิชัย/ Kantharawichaiมหาสารคาม/ Maha Sarakham_x000a_44150"/>
    <s v="44150"/>
    <s v="660834560006"/>
    <s v="01/03/2025 18:31"/>
    <s v="-"/>
    <s v="Kerry_dropoff"/>
    <s v="Lazada"/>
    <s v="lazada"/>
    <s v=""/>
    <s v="-"/>
    <s v="01/03/2025 18:31"/>
  </r>
  <r>
    <x v="8"/>
    <x v="8"/>
    <n v="54.5"/>
    <n v="2"/>
    <s v="EUR36"/>
    <n v="83"/>
    <n v="7"/>
    <s v="ร้านที่1"/>
    <s v="สุพรรณา ลิ้มสีมารัตน์"/>
    <s v="30 ถ.ประชาราษฎร์ · ขันเงิน/ Khan Ngoen_x000a__x000a_หลังสวน/ Lang Suanชุมพร/ Chumphon_x000a_86110"/>
    <s v="86110"/>
    <s v="660819321811"/>
    <s v="01/03/2025 17:56"/>
    <s v="-"/>
    <s v="Kerry_dropoff"/>
    <s v="Lazada"/>
    <s v="lazada"/>
    <s v=""/>
    <s v="-"/>
    <s v="01/03/2025 17:56"/>
  </r>
  <r>
    <x v="9"/>
    <x v="9"/>
    <n v="10"/>
    <n v="30"/>
    <s v="EUR35"/>
    <n v="322"/>
    <n v="29"/>
    <s v="ร้านที่1"/>
    <s v="ส******ย"/>
    <s v="******ำ ตำบลหนองไข่น้ำ อำเภอหนองแค จังหวัดสระบุรี 18140"/>
    <s v="18140"/>
    <s v="55"/>
    <s v="01/03/2025 17:49"/>
    <s v="-"/>
    <s v="Flash Express"/>
    <s v="Shopee"/>
    <s v="shopee"/>
    <s v=""/>
    <s v="-"/>
    <s v="01/03/2025 17:46"/>
  </r>
  <r>
    <x v="5"/>
    <x v="5"/>
    <n v="60"/>
    <n v="3"/>
    <s v="EUR34"/>
    <n v="110"/>
    <n v="6"/>
    <s v="ร้านที่2"/>
    <s v="จ***ศรี บ***วงษ์"/>
    <s v="ปทุมธานี"/>
    <s v="-"/>
    <s v=""/>
    <s v="01/03/2025 16:53"/>
    <s v="-"/>
    <s v="Flash Express Thailand COD"/>
    <s v="Tiktok"/>
    <s v="จ่ายทีหลัง / COD"/>
    <s v=""/>
    <s v="-"/>
    <s v="01/03/2025 16:53"/>
  </r>
  <r>
    <x v="9"/>
    <x v="9"/>
    <n v="10"/>
    <n v="70"/>
    <s v="EUR33"/>
    <n v="589"/>
    <n v="7"/>
    <s v="ร้านที่1"/>
    <s v="ดวงรัตน์​ วงศ์ไวยขจร"/>
    <s v="ตลาดพระวัดราชนัดดาราม ถนนมหาไชย   แขวงบวรนิเวศ_x000a__x000a_พระนคร/ Phra Nakhonกรุงเทพมหานคร/ Bangkok_x000a_10200"/>
    <s v="10200"/>
    <s v="660897730068"/>
    <s v="01/03/2025 16:37"/>
    <s v="-"/>
    <s v="Kerry_dropoff"/>
    <s v="Lazada"/>
    <s v="lazada"/>
    <s v=""/>
    <s v="-"/>
    <s v="01/03/2025 16:37"/>
  </r>
  <r>
    <x v="10"/>
    <x v="10"/>
    <n v="46"/>
    <n v="1"/>
    <s v="EUR32"/>
    <n v="46"/>
    <n v="0"/>
    <s v="ร้านที่2"/>
    <s v="จ******ก"/>
    <s v="******ย11  แขวงสีกัน เขตดอนเมือง กทม. 10210 แขวงสีกัน เขตดอนเมือง จังหวัดกรุงเทพมหานคร 10210"/>
    <s v="10210"/>
    <s v="22"/>
    <s v="01/03/2025 16:00"/>
    <s v="-"/>
    <s v="SPX Express"/>
    <s v="Shopee"/>
    <s v="shopee"/>
    <s v=""/>
    <s v="-"/>
    <s v="01/03/2025 16:00"/>
  </r>
  <r>
    <x v="11"/>
    <x v="11"/>
    <n v="73"/>
    <n v="1"/>
    <s v="EUR31"/>
    <n v="90"/>
    <n v="17"/>
    <s v="ร้านที่1"/>
    <s v="ป******2"/>
    <s v="******สวนพลู, อำเภอพระนครศรีอยุธยา ตำบลกะมัง อำเภอพระนครศรีอยุธยา จังหวัดพระนครศรีอยุธยา 13000"/>
    <s v="13000"/>
    <s v="32"/>
    <s v="01/03/2025 16:25"/>
    <s v="-"/>
    <s v="SPX Express"/>
    <s v="Shopee"/>
    <s v="shopee"/>
    <s v=""/>
    <s v="-"/>
    <s v="01/03/2025 15:55"/>
  </r>
  <r>
    <x v="3"/>
    <x v="3"/>
    <n v="66.333333333333329"/>
    <n v="3"/>
    <s v="EUR29"/>
    <n v="235"/>
    <n v="0"/>
    <s v="ร้านที่2"/>
    <s v="ค******ี"/>
    <s v="******ขาเพิ่ม ตำบลเขาเพิ่ม อำเภอบ้านนา จังหวัดนครนายก 26110"/>
    <s v="26110"/>
    <s v="73"/>
    <s v="01/03/2025 15:14"/>
    <s v="-"/>
    <s v="SPX Express"/>
    <s v="Shopee"/>
    <s v="shopee"/>
    <s v=""/>
    <s v="-"/>
    <s v="01/03/2025 15:14"/>
  </r>
  <r>
    <x v="5"/>
    <x v="5"/>
    <n v="60"/>
    <n v="3"/>
    <s v="EUR28"/>
    <n v="111"/>
    <n v="6"/>
    <s v="ร้านที่4"/>
    <s v="ณ***ุฒิ ร***ทอง"/>
    <s v="กรุงเทพฯ"/>
    <s v="-"/>
    <s v=""/>
    <s v="01/03/2025 15:01"/>
    <s v="-"/>
    <s v="Flash Express Thailand"/>
    <s v="Tiktok"/>
    <s v="tiktok"/>
    <s v=""/>
    <s v="-"/>
    <s v="01/03/2025 15:01"/>
  </r>
  <r>
    <x v="5"/>
    <x v="5"/>
    <n v="60"/>
    <n v="6"/>
    <s v="EUR27"/>
    <n v="210"/>
    <n v="0"/>
    <s v="ร้านที่4"/>
    <s v="จ***ภา ว***ลำปาง"/>
    <s v="พิษณุโลก"/>
    <s v="-"/>
    <s v=""/>
    <s v="01/03/2025 14:57"/>
    <s v="-"/>
    <s v="Flash Express Thailand COD"/>
    <s v="Tiktok"/>
    <s v="จ่ายทีหลัง / COD"/>
    <s v=""/>
    <s v="-"/>
    <s v="01/03/2025 14:57"/>
  </r>
  <r>
    <x v="5"/>
    <x v="5"/>
    <n v="60"/>
    <n v="3"/>
    <s v="EUR26"/>
    <n v="111"/>
    <n v="6"/>
    <s v="ร้านที่4"/>
    <s v="พ***ภา ส***์โยค"/>
    <s v="บุรีรัมย์"/>
    <s v="-"/>
    <s v=""/>
    <s v="01/03/2025 14:55"/>
    <s v="-"/>
    <s v="Flash Express Thailand"/>
    <s v="Tiktok"/>
    <s v="tiktok"/>
    <s v=""/>
    <s v="-"/>
    <s v="01/03/2025 14:55"/>
  </r>
  <r>
    <x v="7"/>
    <x v="7"/>
    <n v="42"/>
    <n v="1"/>
    <s v="EUR25"/>
    <n v="49"/>
    <n v="7"/>
    <s v="ร้านที่2"/>
    <s v="ณ******ย"/>
    <s v="******ลป์ มหาวิทยาลัยแม่โจ้ ตำบลหนองหาร อำเภอสันทราย จังหวัดเชียงใหม่ 50290"/>
    <s v="50290"/>
    <s v="67"/>
    <s v="01/03/2025 14:41"/>
    <s v="-"/>
    <s v="SPX Express"/>
    <s v="Shopee"/>
    <s v="shopee"/>
    <s v=""/>
    <s v="-"/>
    <s v="01/03/2025 14:40"/>
  </r>
  <r>
    <x v="4"/>
    <x v="4"/>
    <n v="139"/>
    <n v="1"/>
    <s v="EUR24"/>
    <n v="106"/>
    <n v="6"/>
    <s v="ร้านที่4"/>
    <s v="ญ*** เ***ยมชม"/>
    <s v="ชลบุรี"/>
    <s v="-"/>
    <s v=""/>
    <s v="01/03/2025 14:33"/>
    <s v="-"/>
    <s v="Flash Express Thailand COD"/>
    <s v="Tiktok"/>
    <s v="จ่ายทีหลัง / COD"/>
    <s v=""/>
    <s v="-"/>
    <s v="01/03/2025 14:33"/>
  </r>
  <r>
    <x v="1"/>
    <x v="1"/>
    <n v="33.333333333333336"/>
    <n v="3"/>
    <s v="EUR23"/>
    <n v="150"/>
    <n v="0"/>
    <s v="ร้านที่2"/>
    <s v="ป******า"/>
    <s v="******ุสุมาลย์ ตำบลกุสุมาลย์ อำเภอกุสุมาลย์ จังหวัดสกลนคร 47210"/>
    <s v="47210"/>
    <s v="21"/>
    <s v="01/03/2025 14:21"/>
    <s v="-"/>
    <s v="Flash Express"/>
    <s v="Shopee"/>
    <s v="shopee"/>
    <s v=""/>
    <s v="-"/>
    <s v="01/03/2025 14:21"/>
  </r>
  <r>
    <x v="5"/>
    <x v="5"/>
    <n v="60"/>
    <n v="6"/>
    <s v="EUR22"/>
    <n v="210"/>
    <n v="0"/>
    <s v="ร้านที่4"/>
    <s v="น***ดดา โ***์เงิน"/>
    <s v="นครนายก"/>
    <s v="-"/>
    <s v=""/>
    <s v="01/03/2025 14:02"/>
    <s v="-"/>
    <s v="Flash Express Thailand COD"/>
    <s v="Tiktok"/>
    <s v="จ่ายทีหลัง / COD"/>
    <s v=""/>
    <s v="-"/>
    <s v="01/03/2025 14:02"/>
  </r>
  <r>
    <x v="5"/>
    <x v="5"/>
    <n v="60"/>
    <n v="3"/>
    <s v="EUR21"/>
    <n v="105"/>
    <n v="0"/>
    <s v="ร้านที่4"/>
    <s v="ก***ิดา แ***อง"/>
    <s v="พระนครศรีอยุธยา"/>
    <s v="-"/>
    <s v=""/>
    <s v="01/03/2025 13:25"/>
    <s v="-"/>
    <s v="Flash Express Thailand"/>
    <s v="Tiktok"/>
    <s v="tiktok"/>
    <s v=""/>
    <s v="-"/>
    <s v="01/03/2025 13:25"/>
  </r>
  <r>
    <x v="12"/>
    <x v="12"/>
    <n v="90"/>
    <n v="2"/>
    <s v="EUR20"/>
    <n v="150.41999999999999"/>
    <n v="7"/>
    <s v="ร้านที่7"/>
    <s v="กชนุช ขุนเพชรศรี"/>
    <s v="61/1 ม.5  ต.สนามชัย อ.สทิงพระ จ.สงขลา · สนามชัย/ Sanam Chai_x000a__x000a_สทิงพระ/ Sathing Phraสงขลา/ Songkhla_x000a_90190"/>
    <s v="90190"/>
    <s v="660980132191"/>
    <s v="01/03/2025 13:22"/>
    <s v="-"/>
    <s v="Kerry_dropoff"/>
    <s v="Lazada"/>
    <s v="lazada"/>
    <s v=""/>
    <s v="-"/>
    <s v="01/03/2025 13:22"/>
  </r>
  <r>
    <x v="1"/>
    <x v="1"/>
    <n v="37.5"/>
    <n v="4"/>
    <s v="EUR19"/>
    <n v="159"/>
    <n v="0"/>
    <s v="ร้านที่4"/>
    <s v="แ***ม น***บุบผา"/>
    <s v="กรุงเทพมหานคร"/>
    <s v="-"/>
    <s v=""/>
    <s v="01/03/2025 12:24"/>
    <s v="-"/>
    <s v="Flash Express Thailand COD"/>
    <s v="Tiktok"/>
    <s v="จ่ายทีหลัง / COD"/>
    <s v="ขอรสกาแฟ กับเนยสดด้วยค่าาา🥰"/>
    <s v="-"/>
    <s v="01/03/2025 12:25"/>
  </r>
  <r>
    <x v="5"/>
    <x v="5"/>
    <n v="60"/>
    <n v="3"/>
    <s v="EUR18"/>
    <n v="111"/>
    <n v="6"/>
    <s v="ร้านที่4"/>
    <s v="น** ณ***ิดาภร อ***บุญสุ"/>
    <s v="สกลนคร"/>
    <s v="-"/>
    <s v=""/>
    <s v="01/03/2025 10:59"/>
    <s v="-"/>
    <s v="Flash Express Thailand"/>
    <s v="Tiktok"/>
    <s v="tiktok"/>
    <s v=""/>
    <s v="-"/>
    <s v="01/03/2025 10:59"/>
  </r>
  <r>
    <x v="5"/>
    <x v="5"/>
    <n v="60"/>
    <n v="6"/>
    <s v="EUR17"/>
    <n v="259"/>
    <n v="38"/>
    <s v="ร้านที่1"/>
    <s v="น******)"/>
    <s v="******ลประจวบคีรีขันธ์ อำเภอเมืองประจวบคีรีขันธ์ จังหวัดประจวบคีรีขันธ์ 77000"/>
    <s v="77000"/>
    <s v="98"/>
    <s v="01/03/2025 10:40"/>
    <s v="-"/>
    <s v="SPX Express"/>
    <s v="Shopee"/>
    <s v="shopee"/>
    <s v=""/>
    <s v="-"/>
    <s v="01/03/2025 10:40"/>
  </r>
  <r>
    <x v="5"/>
    <x v="5"/>
    <n v="60"/>
    <n v="3"/>
    <s v="EUR16"/>
    <n v="105"/>
    <n v="0"/>
    <s v="ร้านที่4"/>
    <s v="ป***ัฒน์ ม***หมาย"/>
    <s v="ลพบุรี"/>
    <s v="-"/>
    <s v=""/>
    <s v="01/03/2025 10:36"/>
    <s v="-"/>
    <s v="Flash Express Thailand COD"/>
    <s v="Tiktok"/>
    <s v="จ่ายทีหลัง / COD"/>
    <s v=""/>
    <s v="-"/>
    <s v="01/03/2025 10:36"/>
  </r>
  <r>
    <x v="5"/>
    <x v="5"/>
    <n v="60"/>
    <n v="6"/>
    <s v="EUR15"/>
    <n v="210"/>
    <n v="0"/>
    <s v="ร้านที่4"/>
    <s v="ร***ก้อย ซ***น"/>
    <s v="ลำปาง"/>
    <s v="-"/>
    <s v=""/>
    <s v="01/03/2025 10:26"/>
    <s v="-"/>
    <s v="Flash Express Thailand COD"/>
    <s v="Tiktok"/>
    <s v="จ่ายทีหลัง / COD"/>
    <s v=""/>
    <s v="-"/>
    <s v="01/03/2025 10:26"/>
  </r>
  <r>
    <x v="5"/>
    <x v="5"/>
    <n v="60"/>
    <n v="3"/>
    <s v="EUR14"/>
    <n v="105"/>
    <n v="0"/>
    <s v="ร้านที่4"/>
    <s v="ส***ณีย์ ห***ทอง"/>
    <s v="อุทัยธานี"/>
    <s v="-"/>
    <s v=""/>
    <s v="01/03/2025 10:13"/>
    <s v="-"/>
    <s v="Flash Express Thailand COD"/>
    <s v="Tiktok"/>
    <s v="จ่ายทีหลัง / COD"/>
    <s v=""/>
    <s v="-"/>
    <s v="01/03/2025 10:13"/>
  </r>
  <r>
    <x v="5"/>
    <x v="5"/>
    <n v="60"/>
    <n v="3"/>
    <s v="EUR13"/>
    <n v="111"/>
    <n v="6"/>
    <s v="ร้านที่4"/>
    <s v="ส***ฒน์ ม***รี"/>
    <s v="ระยอง"/>
    <s v="-"/>
    <s v=""/>
    <s v="01/03/2025 10:10"/>
    <s v="-"/>
    <s v="Flash Express Thailand COD"/>
    <s v="Tiktok"/>
    <s v="จ่ายทีหลัง / COD"/>
    <s v=""/>
    <s v="-"/>
    <s v="01/03/2025 10:10"/>
  </r>
  <r>
    <x v="5"/>
    <x v="5"/>
    <n v="60"/>
    <n v="6"/>
    <s v="EUR12"/>
    <n v="210"/>
    <n v="0"/>
    <s v="ร้านที่4"/>
    <s v="บ** แ***ี้"/>
    <s v="Bangkok"/>
    <s v="-"/>
    <s v=""/>
    <s v="01/03/2025 10:04"/>
    <s v="-"/>
    <s v="Flash Express Thailand"/>
    <s v="Tiktok"/>
    <s v="tiktok"/>
    <s v=""/>
    <s v="-"/>
    <s v="01/03/2025 10:04"/>
  </r>
  <r>
    <x v="0"/>
    <x v="0"/>
    <n v="12"/>
    <n v="10"/>
    <s v="EUR11"/>
    <n v="176"/>
    <n v="0"/>
    <s v="ร้านที่1"/>
    <s v="น******า"/>
    <s v="****** ต.ดอนหัวฬ่อ ตำบลดอนหัวฬ่อ อำเภอเมืองชลบุรี จังหวัดชลบุรี 20000"/>
    <s v="20000"/>
    <s v="77"/>
    <s v="01/03/2025 10:03"/>
    <s v="-"/>
    <s v="SPX Express"/>
    <s v="Shopee"/>
    <s v="shopee"/>
    <s v=""/>
    <s v="-"/>
    <s v="01/03/2025 10:03"/>
  </r>
  <r>
    <x v="2"/>
    <x v="2"/>
    <n v="78"/>
    <n v="1"/>
    <s v="EUR11"/>
    <n v="176"/>
    <n v="0"/>
    <s v="ร้านที่1"/>
    <s v="น******า"/>
    <s v="****** ต.ดอนหัวฬ่อ ตำบลดอนหัวฬ่อ อำเภอเมืองชลบุรี จังหวัดชลบุรี 20000"/>
    <s v="20000"/>
    <s v="77"/>
    <s v="01/03/2025 10:03"/>
    <s v="-"/>
    <s v="SPX Express"/>
    <s v="Shopee"/>
    <s v="shopee"/>
    <s v=""/>
    <s v="-"/>
    <s v="01/03/2025 10:02"/>
  </r>
  <r>
    <x v="5"/>
    <x v="5"/>
    <n v="60"/>
    <n v="3"/>
    <s v="EUR10"/>
    <n v="103"/>
    <n v="7"/>
    <s v="ร้านที่1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01/03/2025 10:02"/>
    <s v="-"/>
    <s v="Kerry_dropoff"/>
    <s v="Lazada"/>
    <s v="lazada"/>
    <s v=""/>
    <s v="-"/>
    <s v="01/03/2025 10:02"/>
  </r>
  <r>
    <x v="5"/>
    <x v="5"/>
    <n v="60"/>
    <n v="3"/>
    <s v="EUR9"/>
    <n v="111"/>
    <n v="6"/>
    <s v="ร้านที่4"/>
    <s v="บ** แ***ี้"/>
    <s v="Bangkok"/>
    <s v="-"/>
    <s v=""/>
    <s v="-"/>
    <s v="-"/>
    <s v="J&amp;T Express"/>
    <s v="Tiktok"/>
    <s v="-"/>
    <s v=""/>
    <s v="-"/>
    <s v="01/03/2025 09:59"/>
  </r>
  <r>
    <x v="5"/>
    <x v="5"/>
    <n v="60"/>
    <n v="6"/>
    <s v="EUR7"/>
    <n v="210"/>
    <n v="0"/>
    <s v="ร้านที่4"/>
    <s v="ต***ุคนธ์ แ***ุข"/>
    <s v="ชลบุรี"/>
    <s v="-"/>
    <s v=""/>
    <s v="01/03/2025 09:51"/>
    <s v="-"/>
    <s v="Flash Express Thailand COD"/>
    <s v="Tiktok"/>
    <s v="จ่ายทีหลัง / COD"/>
    <s v=""/>
    <s v="-"/>
    <s v="01/03/2025 09:52"/>
  </r>
  <r>
    <x v="5"/>
    <x v="5"/>
    <n v="60"/>
    <n v="6"/>
    <s v="EUR6"/>
    <n v="210"/>
    <n v="0"/>
    <s v="ร้านที่4"/>
    <s v="ฐ***ภา ป***สิทธิ์"/>
    <s v="กรุงเทพฯ"/>
    <s v="-"/>
    <s v=""/>
    <s v="01/03/2025 09:43"/>
    <s v="-"/>
    <s v="Flash Express Thailand COD"/>
    <s v="Tiktok"/>
    <s v="จ่ายทีหลัง / COD"/>
    <s v=""/>
    <s v="-"/>
    <s v="01/03/2025 09:43"/>
  </r>
  <r>
    <x v="5"/>
    <x v="5"/>
    <n v="60"/>
    <n v="3"/>
    <s v="EUR5"/>
    <n v="111"/>
    <n v="6"/>
    <s v="ร้านที่4"/>
    <s v="ศ***ประภา"/>
    <s v="นนทบุรี"/>
    <s v="-"/>
    <s v=""/>
    <s v="01/03/2025 09:37"/>
    <s v="-"/>
    <s v="Flash Express Thailand"/>
    <s v="Tiktok"/>
    <s v="tiktok"/>
    <s v=""/>
    <s v="-"/>
    <s v="01/03/2025 09:37"/>
  </r>
  <r>
    <x v="5"/>
    <x v="5"/>
    <n v="65"/>
    <n v="9"/>
    <s v="EUR4"/>
    <n v="705"/>
    <n v="0"/>
    <s v="ร้านที่4"/>
    <s v="น***าวพัชรินทร์ ใ***ญ"/>
    <s v="ตาก"/>
    <s v="-"/>
    <s v=""/>
    <s v="01/03/2025 09:31"/>
    <s v="-"/>
    <s v="Flash Express Thailand COD"/>
    <s v="Tiktok"/>
    <s v="จ่ายทีหลัง / COD"/>
    <s v=""/>
    <s v="-"/>
    <s v="01/03/2025 09:32"/>
  </r>
  <r>
    <x v="1"/>
    <x v="1"/>
    <n v="65"/>
    <n v="10"/>
    <s v="EUR4"/>
    <n v="705"/>
    <n v="0"/>
    <s v="ร้านที่4"/>
    <s v="น***าวพัชรินทร์ ใ***ญ"/>
    <s v="ตาก"/>
    <s v="-"/>
    <s v=""/>
    <s v="01/03/2025 09:31"/>
    <s v="-"/>
    <s v="Flash Express Thailand COD"/>
    <s v="Tiktok"/>
    <s v="จ่ายทีหลัง / COD"/>
    <s v=""/>
    <s v="-"/>
    <s v="01/03/2025 09:32"/>
  </r>
  <r>
    <x v="12"/>
    <x v="13"/>
    <n v="120"/>
    <n v="3"/>
    <s v="EUR3"/>
    <n v="229.89"/>
    <n v="0"/>
    <s v="ร้านที่4"/>
    <s v="ส***ย ส***ภิรมณ์"/>
    <s v="ฉะเชิงเทรา"/>
    <s v="-"/>
    <s v=""/>
    <s v="01/03/2025 09:20"/>
    <s v="-"/>
    <s v="Flash Express Thailand COD"/>
    <s v="Tiktok"/>
    <s v="จ่ายทีหลัง / COD"/>
    <s v=""/>
    <s v="-"/>
    <s v="01/03/2025 09:21"/>
  </r>
  <r>
    <x v="5"/>
    <x v="5"/>
    <n v="60"/>
    <n v="9"/>
    <s v="EUR2"/>
    <n v="315"/>
    <n v="0"/>
    <s v="ร้านที่4"/>
    <s v="อ***รัตน์ ห***อินทร์"/>
    <s v="อุบลราชธานี"/>
    <s v="-"/>
    <s v=""/>
    <s v="01/03/2025 09:20"/>
    <s v="-"/>
    <s v="Flash Express Thailand COD"/>
    <s v="Tiktok"/>
    <s v="จ่ายทีหลัง / COD"/>
    <s v=""/>
    <s v="-"/>
    <s v="01/03/2025 09:21"/>
  </r>
  <r>
    <x v="10"/>
    <x v="10"/>
    <n v="33.333333333333336"/>
    <n v="6"/>
    <s v="EUR1"/>
    <n v="1042"/>
    <n v="0"/>
    <s v="ร้านที่2"/>
    <s v="ก***ิมา ช***ิทธิ์"/>
    <s v="พัทลุง"/>
    <s v="-"/>
    <s v=""/>
    <s v="01/03/2025 09:00"/>
    <s v="-"/>
    <s v="J&amp;T COD"/>
    <s v="Tiktok"/>
    <s v="จ่ายทีหลัง / COD"/>
    <s v=""/>
    <s v="-"/>
    <s v="01/03/2025 09:01"/>
  </r>
  <r>
    <x v="5"/>
    <x v="5"/>
    <n v="60"/>
    <n v="24"/>
    <s v="EUR1"/>
    <n v="1042"/>
    <n v="0"/>
    <s v="ร้านที่2"/>
    <s v="ก***ิมา ช***ิทธิ์"/>
    <s v="พัทลุง"/>
    <s v="-"/>
    <s v=""/>
    <s v="01/03/2025 09:00"/>
    <s v="-"/>
    <s v="J&amp;T COD"/>
    <s v="Tiktok"/>
    <s v="จ่ายทีหลัง / COD"/>
    <s v=""/>
    <s v="-"/>
    <s v="01/03/2025 09:01"/>
  </r>
  <r>
    <x v="5"/>
    <x v="5"/>
    <n v="50"/>
    <n v="4"/>
    <s v="EUR0"/>
    <n v="220"/>
    <n v="20"/>
    <s v="ร้านที่1"/>
    <s v="เตชินท์ หมื่นศรีรา"/>
    <s v="137/1ม.4ต.ท่ามะขาม_x000a_อ.เมืองจ.กาญจนบุรี 71000"/>
    <s v="71000"/>
    <s v="0624727985"/>
    <s v="01/03/2025 08:42"/>
    <s v="raweewan5499@gmail.com"/>
    <s v="EMS COD"/>
    <s v="facebook"/>
    <s v="กสิกร"/>
    <s v=""/>
    <s v="-"/>
    <s v="01/03/2025 08:42"/>
  </r>
  <r>
    <x v="0"/>
    <x v="0"/>
    <n v="12"/>
    <n v="10"/>
    <s v="EUQ99"/>
    <n v="195"/>
    <n v="0"/>
    <s v="ร้านที่1"/>
    <s v="น******ร"/>
    <s v="******.ท่าช้างคล้อง อำเภอผาขาว ตำบลท่าช้างคล้อง อำเภอผาขาว จังหวัดเลย 42240"/>
    <s v="42240"/>
    <s v="77"/>
    <s v="01/03/2025 08:41"/>
    <s v="-"/>
    <s v="SPX Express"/>
    <s v="Shopee"/>
    <s v="shopee"/>
    <s v=""/>
    <s v="-"/>
    <s v="01/03/2025 08:40"/>
  </r>
  <r>
    <x v="6"/>
    <x v="6"/>
    <n v="100"/>
    <n v="1"/>
    <s v="EUQ99"/>
    <n v="195"/>
    <n v="0"/>
    <s v="ร้านที่1"/>
    <s v="น******ร"/>
    <s v="******.ท่าช้างคล้อง อำเภอผาขาว ตำบลท่าช้างคล้อง อำเภอผาขาว จังหวัดเลย 42240"/>
    <s v="42240"/>
    <s v="77"/>
    <s v="01/03/2025 08:41"/>
    <s v="-"/>
    <s v="SPX Express"/>
    <s v="Shopee"/>
    <s v="shopee"/>
    <s v=""/>
    <s v="-"/>
    <s v="01/03/2025 08:40"/>
  </r>
  <r>
    <x v="7"/>
    <x v="14"/>
    <n v="36"/>
    <n v="1"/>
    <s v="EUQ98"/>
    <n v="36"/>
    <n v="0"/>
    <s v="ร้านที่8"/>
    <s v="กวินนา เวชพร"/>
    <s v="ร้านพรสวรรค์ 17/1 หมู่7 · ท่าฬ่อ/ Tha Lo_x000a__x000a_เมืองพิจิตร/ Mueang Phichitพิจิตร/ Phichit_x000a_66000"/>
    <s v="66000"/>
    <s v="660894541665"/>
    <s v="01/03/2025 06:32"/>
    <s v="-"/>
    <s v="Kerry_dropoff"/>
    <s v="Lazada"/>
    <s v="lazada"/>
    <s v=""/>
    <s v="LEXPU0463029693"/>
    <s v="01/03/2025 06:32"/>
  </r>
  <r>
    <x v="7"/>
    <x v="14"/>
    <n v="36"/>
    <n v="1"/>
    <s v="EUQ97"/>
    <n v="36"/>
    <n v="0"/>
    <s v="ร้านที่7"/>
    <s v="กวินนา เวชพร"/>
    <s v="ร้านพรสวรรค์ 17/1 หมู่7 · ท่าฬ่อ/ Tha Lo_x000a__x000a_เมืองพิจิตร/ Mueang Phichitพิจิตร/ Phichit_x000a_66000"/>
    <s v="66000"/>
    <s v="660894541665"/>
    <s v="01/03/2025 06:32"/>
    <s v="-"/>
    <s v="Kerry_dropoff"/>
    <s v="Lazada"/>
    <s v="lazada"/>
    <s v=""/>
    <s v="-"/>
    <s v="01/03/2025 06:32"/>
  </r>
  <r>
    <x v="3"/>
    <x v="3"/>
    <n v="66.333333333333329"/>
    <n v="3"/>
    <s v="EUQ96"/>
    <n v="252"/>
    <n v="48"/>
    <s v="ร้านที่1"/>
    <s v="แ******์"/>
    <s v="******.ในคลองบางปลากด ตำบลในคลองบางปลากด อำเภอพระสมุทรเจดีย์ จังหวัดสมุทรปราการ 10290"/>
    <s v="10290"/>
    <s v="22"/>
    <s v="01/03/2025 06:53"/>
    <s v="-"/>
    <s v="SPX Express"/>
    <s v="Shopee"/>
    <s v="shopee"/>
    <s v=""/>
    <s v="-"/>
    <s v="01/03/2025 06:19"/>
  </r>
  <r>
    <x v="13"/>
    <x v="15"/>
    <n v="65.13"/>
    <n v="3"/>
    <s v="EUQ95"/>
    <n v="469"/>
    <n v="41"/>
    <s v="ร้านที่1"/>
    <s v="ลูกไม้"/>
    <s v="บริษัท แอนนาโพลิส 107/72 หมู่ 20 ซ.5/7 · คลองหนึ่ง/ Khlong Nueng_x000a__x000a_คลองหลวง/ Khlong Luangปทุมธานี/ Pathum Thani_x000a_12120"/>
    <s v="12120"/>
    <s v="660619173432"/>
    <s v="01/03/2025 06:11"/>
    <s v="-"/>
    <s v="Kerry_dropoff"/>
    <s v="Lazada"/>
    <s v="lazada"/>
    <s v=""/>
    <s v="LEXPU0462998419"/>
    <s v="01/03/2025 06:11"/>
  </r>
  <r>
    <x v="5"/>
    <x v="5"/>
    <n v="60"/>
    <n v="3"/>
    <s v="EUQ95"/>
    <n v="469"/>
    <n v="41"/>
    <s v="ร้านที่1"/>
    <s v="ลูกไม้"/>
    <s v="บริษัท แอนนาโพลิส 107/72 หมู่ 20 ซ.5/7 · คลองหนึ่ง/ Khlong Nueng_x000a__x000a_คลองหลวง/ Khlong Luangปทุมธานี/ Pathum Thani_x000a_12120"/>
    <s v="12120"/>
    <s v="660619173432"/>
    <s v="01/03/2025 06:11"/>
    <s v="-"/>
    <s v="Kerry_dropoff"/>
    <s v="Lazada"/>
    <s v="lazada"/>
    <s v=""/>
    <s v="LEXPU0462998419"/>
    <s v="01/03/2025 06:11"/>
  </r>
  <r>
    <x v="14"/>
    <x v="16"/>
    <n v="60.48"/>
    <n v="2"/>
    <s v="EUQ95"/>
    <n v="469"/>
    <n v="41"/>
    <s v="ร้านที่1"/>
    <s v="ลูกไม้"/>
    <s v="บริษัท แอนนาโพลิส 107/72 หมู่ 20 ซ.5/7 · คลองหนึ่ง/ Khlong Nueng_x000a__x000a_คลองหลวง/ Khlong Luangปทุมธานี/ Pathum Thani_x000a_12120"/>
    <s v="12120"/>
    <s v="660619173432"/>
    <s v="01/03/2025 06:11"/>
    <s v="-"/>
    <s v="Kerry_dropoff"/>
    <s v="Lazada"/>
    <s v="lazada"/>
    <s v=""/>
    <s v="LEXPU0462998419"/>
    <s v="01/03/2025 06:11"/>
  </r>
  <r>
    <x v="5"/>
    <x v="5"/>
    <n v="60"/>
    <n v="3"/>
    <s v="EUQ94"/>
    <n v="180"/>
    <n v="0"/>
    <s v="ร้านที่4"/>
    <s v="ก***ิกา ม***"/>
    <s v="ตาก"/>
    <s v="-"/>
    <s v=""/>
    <s v="01/03/2025 05:37"/>
    <s v="-"/>
    <s v="Flash Express Thailand COD"/>
    <s v="Tiktok"/>
    <s v="จ่ายทีหลัง / COD"/>
    <s v=""/>
    <s v="THT59031JVVKP0Z"/>
    <s v="01/03/2025 05:37"/>
  </r>
  <r>
    <x v="2"/>
    <x v="2"/>
    <n v="66.333333333333329"/>
    <n v="6"/>
    <s v="EUQ93"/>
    <n v="488"/>
    <n v="48"/>
    <s v="ร้านที่1"/>
    <s v="น******า"/>
    <s v="******ลือ, อำเภอปทุมราชวงศา ตำบลลือ อำเภอปทุมราชวงศา จังหวัดอำนาจเจริญ 37110"/>
    <s v="37110"/>
    <s v="15"/>
    <s v="01/03/2025 05:03"/>
    <s v="-"/>
    <s v="Flash Express"/>
    <s v="Shopee"/>
    <s v="shopee"/>
    <s v=""/>
    <s v="TH34036X6T9C0D"/>
    <s v="01/03/2025 05:03"/>
  </r>
  <r>
    <x v="2"/>
    <x v="2"/>
    <n v="78"/>
    <n v="1"/>
    <s v="EUQ90"/>
    <n v="78"/>
    <n v="0"/>
    <s v="ร้านที่1"/>
    <s v="ว******์"/>
    <s v="******าพระ, อำเภอเมืองชัยนาท ตำบลเขาท่าพระ อำเภอเมืองชัยนาท จังหวัดชัยนาท 17000"/>
    <s v="17000"/>
    <s v="46"/>
    <s v="01/03/2025 04:38"/>
    <s v="-"/>
    <s v="SPX Express"/>
    <s v="Shopee"/>
    <s v="shopee"/>
    <s v=""/>
    <s v="TH2592630681675"/>
    <s v="01/03/2025 04:12"/>
  </r>
  <r>
    <x v="2"/>
    <x v="2"/>
    <n v="66.333333333333329"/>
    <n v="3"/>
    <s v="EUQ89"/>
    <n v="242"/>
    <n v="38"/>
    <s v="ร้านที่1"/>
    <s v="ไ******)"/>
    <s v="******ุรินทร์ 32000 ตำบลแกใหญ่ อำเภอเมืองสุรินทร์ จังหวัดสุรินทร์ 32000"/>
    <s v="32000"/>
    <s v="25"/>
    <s v="01/03/2025 03:08"/>
    <s v="-"/>
    <s v="SPX Express"/>
    <s v="Shopee"/>
    <s v="shopee"/>
    <s v=""/>
    <s v="TH259245190777V"/>
    <s v="01/03/2025 03:07"/>
  </r>
  <r>
    <x v="3"/>
    <x v="17"/>
    <n v="120"/>
    <n v="2"/>
    <s v="EUQ88"/>
    <n v="154.84"/>
    <n v="0"/>
    <s v="ร้านที่4"/>
    <s v="ส***ิพงศ์ ภ***ีไทย"/>
    <s v="ขอนแก่น"/>
    <s v="-"/>
    <s v=""/>
    <s v="01/03/2025 02:24"/>
    <s v="-"/>
    <s v="Flash Express Thailand"/>
    <s v="Tiktok"/>
    <s v="tiktok"/>
    <s v=""/>
    <s v="THT37011JVYYP6Z"/>
    <s v="01/03/2025 02:24"/>
  </r>
  <r>
    <x v="7"/>
    <x v="7"/>
    <n v="45"/>
    <n v="3"/>
    <s v="EUQ87"/>
    <n v="148"/>
    <n v="25"/>
    <s v="ร้านที่4"/>
    <s v="พ***นุ่มรูปงามในนามช่างกล."/>
    <s v="สิงห์บุรี"/>
    <s v="-"/>
    <s v=""/>
    <s v="01/03/2025 00:09"/>
    <s v="-"/>
    <s v="Flash Express Thailand"/>
    <s v="Tiktok"/>
    <s v="tiktok"/>
    <s v=""/>
    <s v="THT08031JV7N29Z"/>
    <s v="01/03/2025 00: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50"/>
    <n v="6"/>
    <s v="EUS82"/>
    <n v="227.01"/>
    <n v="7"/>
    <s v="ร้านที่1"/>
    <s v="เสาวคนธ์ สุวรรณไตยรัตน์"/>
    <s v="111/102 รัชดาพาวิเลี่ยน ลาดพร้าว 23 ถนนลาดพร้าว · จันทรเกษม/ Chan Kasem_x000a__x000a_จตุจักร/ Chatuchakกรุงเทพมหานคร/ Bangkok_x000a_10900"/>
    <s v="10900"/>
    <s v=""/>
    <s v="-"/>
    <s v="-"/>
    <s v="Kerry_dropoff"/>
    <s v="Lazada"/>
    <s v="-"/>
    <s v=""/>
    <s v="-"/>
    <s v="02/03/2025 23:53"/>
  </r>
  <r>
    <x v="1"/>
    <x v="1"/>
    <n v="66.333333333333329"/>
    <n v="3"/>
    <s v="EUS81"/>
    <n v="268"/>
    <n v="64"/>
    <s v="ร้านที่1"/>
    <s v="ส******)"/>
    <s v="******ำบลเกษมทรัพย์ อำเภอปักธงชัย จังหวัดนครราชสีมา 30150"/>
    <s v="30150"/>
    <s v="42"/>
    <s v="02/03/2025 23:09"/>
    <s v="-"/>
    <s v="Flash Express"/>
    <s v="Shopee"/>
    <s v="shopee"/>
    <s v=""/>
    <s v="-"/>
    <s v="02/03/2025 23:09"/>
  </r>
  <r>
    <x v="2"/>
    <x v="2"/>
    <n v="0"/>
    <n v="1"/>
    <s v="EUS80"/>
    <n v="100"/>
    <n v="0"/>
    <s v="ร้านที่4"/>
    <s v="ป**  ส***นยา"/>
    <s v="นครปฐม"/>
    <s v="-"/>
    <s v=""/>
    <s v="02/03/2025 22:47"/>
    <s v="-"/>
    <s v="Flash Express Thailand"/>
    <s v="Tiktok"/>
    <s v="tiktok"/>
    <s v=""/>
    <s v="-"/>
    <s v="02/03/2025 22:39"/>
  </r>
  <r>
    <x v="3"/>
    <x v="3"/>
    <n v="120"/>
    <n v="1"/>
    <s v="EUS80"/>
    <n v="100"/>
    <n v="0"/>
    <s v="ร้านที่4"/>
    <s v="ป**  ส***นยา"/>
    <s v="นครปฐม"/>
    <s v="-"/>
    <s v=""/>
    <s v="02/03/2025 22:47"/>
    <s v="-"/>
    <s v="Flash Express Thailand"/>
    <s v="Tiktok"/>
    <s v="tiktok"/>
    <s v=""/>
    <s v="-"/>
    <s v="02/03/2025 22:39"/>
  </r>
  <r>
    <x v="0"/>
    <x v="0"/>
    <n v="33.333333333333336"/>
    <n v="3"/>
    <s v="EUS79"/>
    <n v="195"/>
    <n v="45"/>
    <s v="ร้านที่2"/>
    <s v="ว******์"/>
    <s v="******ัญสนิทวงศ์ แขวงบางพลัด เขตบางพลัด จังหวัดกรุงเทพมหานคร 10700"/>
    <s v="10700"/>
    <s v="29"/>
    <s v="-"/>
    <s v="-"/>
    <s v=""/>
    <s v="Shopee"/>
    <s v="-"/>
    <s v=""/>
    <s v="-"/>
    <s v="02/03/2025 22:36"/>
  </r>
  <r>
    <x v="2"/>
    <x v="2"/>
    <n v="0"/>
    <n v="1"/>
    <s v="EUS78"/>
    <n v="315"/>
    <n v="64"/>
    <s v="ร้านที่1"/>
    <s v="ส***ี"/>
    <s v="******นสันเจริญ, ตำบลผาทอง, อำเภอท่าวังผา ตำบลผาทอง อำเภอท่าวังผา จังหวัดน่าน 55140"/>
    <s v="55140"/>
    <s v="18"/>
    <s v="02/03/2025 22:59"/>
    <s v="-"/>
    <s v="Flash Express"/>
    <s v="Shopee"/>
    <s v="shopee"/>
    <s v=""/>
    <s v="-"/>
    <s v="02/03/2025 22:29"/>
  </r>
  <r>
    <x v="1"/>
    <x v="4"/>
    <n v="120"/>
    <n v="1"/>
    <s v="EUS78"/>
    <n v="315"/>
    <n v="64"/>
    <s v="ร้านที่1"/>
    <s v="ส***ี"/>
    <s v="******นสันเจริญ, ตำบลผาทอง, อำเภอท่าวังผา ตำบลผาทอง อำเภอท่าวังผา จังหวัดน่าน 55140"/>
    <s v="55140"/>
    <s v="18"/>
    <s v="02/03/2025 22:59"/>
    <s v="-"/>
    <s v="Flash Express"/>
    <s v="Shopee"/>
    <s v="shopee"/>
    <s v=""/>
    <s v="-"/>
    <s v="02/03/2025 22:29"/>
  </r>
  <r>
    <x v="4"/>
    <x v="5"/>
    <n v="43"/>
    <n v="2"/>
    <s v="EUS78"/>
    <n v="315"/>
    <n v="64"/>
    <s v="ร้านที่1"/>
    <s v="ส***ี"/>
    <s v="******นสันเจริญ, ตำบลผาทอง, อำเภอท่าวังผา ตำบลผาทอง อำเภอท่าวังผา จังหวัดน่าน 55140"/>
    <s v="55140"/>
    <s v="18"/>
    <s v="02/03/2025 22:59"/>
    <s v="-"/>
    <s v="Flash Express"/>
    <s v="Shopee"/>
    <s v="shopee"/>
    <s v=""/>
    <s v="-"/>
    <s v="02/03/2025 22:29"/>
  </r>
  <r>
    <x v="5"/>
    <x v="6"/>
    <n v="55"/>
    <n v="1"/>
    <s v="EUS78"/>
    <n v="315"/>
    <n v="64"/>
    <s v="ร้านที่1"/>
    <s v="ส***ี"/>
    <s v="******นสันเจริญ, ตำบลผาทอง, อำเภอท่าวังผา ตำบลผาทอง อำเภอท่าวังผา จังหวัดน่าน 55140"/>
    <s v="55140"/>
    <s v="18"/>
    <s v="02/03/2025 22:59"/>
    <s v="-"/>
    <s v="Flash Express"/>
    <s v="Shopee"/>
    <s v="shopee"/>
    <s v=""/>
    <s v="-"/>
    <s v="02/03/2025 22:29"/>
  </r>
  <r>
    <x v="3"/>
    <x v="3"/>
    <n v="80"/>
    <n v="4"/>
    <s v="EUS77"/>
    <n v="325"/>
    <n v="45"/>
    <s v="ร้านที่1"/>
    <s v="ว******์"/>
    <s v="****** ต.สันผักหวาน ตำบลสันผักหวาน อำเภอหางดง จังหวัดเชียงใหม่ 50230"/>
    <s v="50230"/>
    <s v="05"/>
    <s v="02/03/2025 22:28"/>
    <s v="-"/>
    <s v="Flash Express"/>
    <s v="Shopee"/>
    <s v="shopee"/>
    <s v=""/>
    <s v="-"/>
    <s v="02/03/2025 22:28"/>
  </r>
  <r>
    <x v="3"/>
    <x v="3"/>
    <n v="66.333333333333329"/>
    <n v="3"/>
    <s v="EUS76"/>
    <n v="269"/>
    <n v="29"/>
    <s v="ร้านที่1"/>
    <s v="จ******์"/>
    <s v="******อง 517ม.2 ตำบลอ่างทอง อำเภอเมืองกำแพงเพชร จังหวัดกำแพงเพชร 62000"/>
    <s v="62000"/>
    <s v="41"/>
    <s v="02/03/2025 22:28"/>
    <s v="-"/>
    <s v="Flash Express"/>
    <s v="Shopee"/>
    <s v="shopee"/>
    <s v=""/>
    <s v="-"/>
    <s v="02/03/2025 22:27"/>
  </r>
  <r>
    <x v="1"/>
    <x v="1"/>
    <n v="66.333333333333329"/>
    <n v="3"/>
    <s v="EUS75"/>
    <n v="240"/>
    <n v="0"/>
    <s v="ร้านที่2"/>
    <s v="ธ******ย"/>
    <s v="******าน, อำเภอด่านขุนทด ตำบลกุดพิมาน อำเภอด่านขุนทด จังหวัดนครราชสีมา 30210"/>
    <s v="30210"/>
    <s v="69"/>
    <s v="02/03/2025 22:22"/>
    <s v="-"/>
    <s v="Flash Express"/>
    <s v="Shopee"/>
    <s v="shopee"/>
    <s v=""/>
    <s v="-"/>
    <s v="02/03/2025 22:22"/>
  </r>
  <r>
    <x v="5"/>
    <x v="6"/>
    <n v="66.666666666666671"/>
    <n v="3"/>
    <s v="EUS74"/>
    <n v="120.45"/>
    <n v="0"/>
    <s v="ร้านที่1"/>
    <s v="รวีวรรณ บูรณะจินดาพันธ์"/>
    <s v="7  ม.1 ต.ลาดชิด_x000a__x000a_ผักไห่/ Phak Haiพระนครศรีอยุธยา/ Phra Nakhon Si Ayutthaya_x000a_13120"/>
    <s v="13120"/>
    <s v="660649216141"/>
    <s v="02/03/2025 22:21"/>
    <s v="-"/>
    <s v="Kerry_dropoff"/>
    <s v="Lazada"/>
    <s v="lazada"/>
    <s v=""/>
    <s v="-"/>
    <s v="02/03/2025 22:21"/>
  </r>
  <r>
    <x v="5"/>
    <x v="6"/>
    <n v="66.666666666666671"/>
    <n v="3"/>
    <s v="EUS72"/>
    <n v="112.15"/>
    <n v="0"/>
    <s v="ร้านที่1"/>
    <s v="รวีวรรณ บูรณะจินดาพันธ์"/>
    <s v="7  ม.1 ต.ลาดชิด_x000a__x000a_ผักไห่/ Phak Haiพระนครศรีอยุธยา/ Phra Nakhon Si Ayutthaya_x000a_13120"/>
    <s v="13120"/>
    <s v=""/>
    <s v="-"/>
    <s v="-"/>
    <s v="Kerry_dropoff"/>
    <s v="Lazada"/>
    <s v="-"/>
    <s v=""/>
    <s v="-"/>
    <s v="02/03/2025 22:10"/>
  </r>
  <r>
    <x v="0"/>
    <x v="0"/>
    <n v="50"/>
    <n v="6"/>
    <s v="EUS70"/>
    <n v="338.96"/>
    <n v="24"/>
    <s v="ร้านที่1"/>
    <s v="จงกลณี ตนาภิวัฒน์"/>
    <s v="120/347 ซอยวชิรธรรมสาธิต 12 ถนนสุขุมวิท 101/1 · บางนาเหนือ/ Bang Na Nuea_x000a__x000a_บางนา/ Bang Naกรุงเทพมหานคร/ Bangkok_x000a_10260"/>
    <s v="10260"/>
    <s v="660863036333"/>
    <s v="02/03/2025 22:06"/>
    <s v="-"/>
    <s v="Kerry_dropoff"/>
    <s v="Lazada"/>
    <s v="lazada"/>
    <s v=""/>
    <s v="-"/>
    <s v="02/03/2025 22:06"/>
  </r>
  <r>
    <x v="0"/>
    <x v="0"/>
    <n v="50"/>
    <n v="6"/>
    <s v="EUS70"/>
    <n v="338.96"/>
    <n v="24"/>
    <s v="ร้านที่1"/>
    <s v="จงกลณี ตนาภิวัฒน์"/>
    <s v="120/347 ซอยวชิรธรรมสาธิต 12 ถนนสุขุมวิท 101/1 · บางนาเหนือ/ Bang Na Nuea_x000a__x000a_บางนา/ Bang Naกรุงเทพมหานคร/ Bangkok_x000a_10260"/>
    <s v="10260"/>
    <s v="660863036333"/>
    <s v="02/03/2025 22:06"/>
    <s v="-"/>
    <s v="Kerry_dropoff"/>
    <s v="Lazada"/>
    <s v="lazada"/>
    <s v=""/>
    <s v="-"/>
    <s v="02/03/2025 22:06"/>
  </r>
  <r>
    <x v="6"/>
    <x v="7"/>
    <n v="54.5"/>
    <n v="2"/>
    <s v="EUS69"/>
    <n v="83"/>
    <n v="7"/>
    <s v="ร้านที่1"/>
    <s v="จักรพงษ์ประเสริฐสังข์"/>
    <s v="60 ม.14 ต.เกาะแก้ว_x000a__x000a_เสลภูมิ/ Selaphumร้อยเอ็ด/ Roi Et_x000a_45120"/>
    <s v="45120"/>
    <s v="660956467573"/>
    <s v="02/03/2025 22:05"/>
    <s v="-"/>
    <s v="Kerry_dropoff"/>
    <s v="Lazada"/>
    <s v="lazada"/>
    <s v=""/>
    <s v="-"/>
    <s v="02/03/2025 22:04"/>
  </r>
  <r>
    <x v="3"/>
    <x v="3"/>
    <n v="69.900000000000006"/>
    <n v="10"/>
    <s v="EUS68"/>
    <n v="629.6"/>
    <n v="59"/>
    <s v="ร้านที่1"/>
    <s v="วีรลักษณ์ พิจารณ์"/>
    <s v="71หมู่12 บ้านประชาสรรค์ ตำบลตาดทอง อำเภอเมือง · ตาดทอง/ Tat Thong_x000a__x000a_เมืองยโสธร/ Mueang Yasothonยโสธร/ Yasothon_x000a_35000"/>
    <s v="35000"/>
    <s v="660828639177"/>
    <s v="02/03/2025 21:46"/>
    <s v="-"/>
    <s v="Kerry_dropoff"/>
    <s v="Lazada"/>
    <s v="lazada"/>
    <s v=""/>
    <s v="-"/>
    <s v="02/03/2025 21:46"/>
  </r>
  <r>
    <x v="2"/>
    <x v="2"/>
    <n v="0"/>
    <n v="1"/>
    <s v="EUS67"/>
    <n v="100"/>
    <n v="0"/>
    <s v="ร้านที่4"/>
    <s v="ก***าพัชร ก***นบุญ"/>
    <s v="นครสวรรค์"/>
    <s v="-"/>
    <s v=""/>
    <s v="02/03/2025 21:44"/>
    <s v="-"/>
    <s v="Flash Express Thailand COD"/>
    <s v="Tiktok"/>
    <s v="จ่ายทีหลัง / COD"/>
    <s v=""/>
    <s v="-"/>
    <s v="02/03/2025 21:44"/>
  </r>
  <r>
    <x v="3"/>
    <x v="3"/>
    <n v="120"/>
    <n v="1"/>
    <s v="EUS67"/>
    <n v="100"/>
    <n v="0"/>
    <s v="ร้านที่4"/>
    <s v="ก***าพัชร ก***นบุญ"/>
    <s v="นครสวรรค์"/>
    <s v="-"/>
    <s v=""/>
    <s v="02/03/2025 21:44"/>
    <s v="-"/>
    <s v="Flash Express Thailand COD"/>
    <s v="Tiktok"/>
    <s v="จ่ายทีหลัง / COD"/>
    <s v=""/>
    <s v="-"/>
    <s v="02/03/2025 21:44"/>
  </r>
  <r>
    <x v="3"/>
    <x v="3"/>
    <n v="66.333333333333329"/>
    <n v="3"/>
    <s v="EUS66"/>
    <n v="249"/>
    <n v="45"/>
    <s v="ร้านที่1"/>
    <s v="ว******)"/>
    <s v="******ลาดกระบัง, เขตลาดกระบัง แขวงลาดกระบัง เขตลาดกระบัง จังหวัดกรุงเทพมหานคร 10520"/>
    <s v="10520"/>
    <s v="32"/>
    <s v="02/03/2025 21:24"/>
    <s v="-"/>
    <s v="Flash Express"/>
    <s v="Shopee"/>
    <s v="shopee"/>
    <s v=""/>
    <s v="-"/>
    <s v="02/03/2025 21:24"/>
  </r>
  <r>
    <x v="7"/>
    <x v="8"/>
    <n v="54.5"/>
    <n v="2"/>
    <s v="EUS65"/>
    <n v="34"/>
    <n v="14"/>
    <s v="ร้านที่1"/>
    <s v="รุจ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3365467"/>
    <s v="02/03/2025 21:08"/>
    <s v="-"/>
    <s v="Kerry_dropoff"/>
    <s v="Lazada"/>
    <s v="lazada"/>
    <s v=""/>
    <s v="-"/>
    <s v="02/03/2025 21:05"/>
  </r>
  <r>
    <x v="3"/>
    <x v="3"/>
    <n v="66.333333333333329"/>
    <n v="3"/>
    <s v="EUS64"/>
    <n v="545.26"/>
    <n v="59"/>
    <s v="ร้านที่1"/>
    <s v="ดญ.ปาลิกา​  บุญ​เทียม​"/>
    <s v="769/4 หมู่ที่ 12 · ร่อนพิบูลย์/ Ron Phibun_x000a__x000a_ร่อนพิบูลย์/ Ron Phibunนครศรีธรรมราช/ Nakhon Si Thammarat_x000a_80130"/>
    <s v="80130"/>
    <s v="660647635259"/>
    <s v="02/03/2025 20:59"/>
    <s v="-"/>
    <s v="Kerry_dropoff"/>
    <s v="Lazada"/>
    <s v="lazada"/>
    <s v=""/>
    <s v="-"/>
    <s v="02/03/2025 20:59"/>
  </r>
  <r>
    <x v="1"/>
    <x v="1"/>
    <n v="66.333333333333329"/>
    <n v="3"/>
    <s v="EUS64"/>
    <n v="545.26"/>
    <n v="59"/>
    <s v="ร้านที่1"/>
    <s v="ดญ.ปาลิกา​  บุญ​เทียม​"/>
    <s v="769/4 หมู่ที่ 12 · ร่อนพิบูลย์/ Ron Phibun_x000a__x000a_ร่อนพิบูลย์/ Ron Phibunนครศรีธรรมราช/ Nakhon Si Thammarat_x000a_80130"/>
    <s v="80130"/>
    <s v="660647635259"/>
    <s v="02/03/2025 20:59"/>
    <s v="-"/>
    <s v="Kerry_dropoff"/>
    <s v="Lazada"/>
    <s v="lazada"/>
    <s v=""/>
    <s v="-"/>
    <s v="02/03/2025 20:59"/>
  </r>
  <r>
    <x v="1"/>
    <x v="1"/>
    <n v="66.333333333333329"/>
    <n v="3"/>
    <s v="EUS64"/>
    <n v="545.26"/>
    <n v="59"/>
    <s v="ร้านที่1"/>
    <s v="ดญ.ปาลิกา​  บุญ​เทียม​"/>
    <s v="769/4 หมู่ที่ 12 · ร่อนพิบูลย์/ Ron Phibun_x000a__x000a_ร่อนพิบูลย์/ Ron Phibunนครศรีธรรมราช/ Nakhon Si Thammarat_x000a_80130"/>
    <s v="80130"/>
    <s v="660647635259"/>
    <s v="02/03/2025 20:59"/>
    <s v="-"/>
    <s v="Kerry_dropoff"/>
    <s v="Lazada"/>
    <s v="lazada"/>
    <s v=""/>
    <s v="-"/>
    <s v="02/03/2025 20:59"/>
  </r>
  <r>
    <x v="7"/>
    <x v="8"/>
    <n v="54.5"/>
    <n v="2"/>
    <s v="EUS63"/>
    <n v="31"/>
    <n v="14"/>
    <s v="ร้านที่1"/>
    <s v="รุจิ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2215642"/>
    <s v="02/03/2025 20:51"/>
    <s v="-"/>
    <s v="Kerry_dropoff"/>
    <s v="Lazada"/>
    <s v="lazada"/>
    <s v=""/>
    <s v="-"/>
    <s v="02/03/2025 20:50"/>
  </r>
  <r>
    <x v="5"/>
    <x v="6"/>
    <n v="66.666666666666671"/>
    <n v="3"/>
    <s v="EUS62"/>
    <n v="220"/>
    <n v="0"/>
    <s v="ร้านที่4"/>
    <s v="น***าว ณ***ิกา ก***ระยูร"/>
    <s v="นครปฐม"/>
    <s v="-"/>
    <s v=""/>
    <s v="02/03/2025 20:46"/>
    <s v="-"/>
    <s v="Flash Express Thailand COD"/>
    <s v="Tiktok"/>
    <s v="จ่ายทีหลัง / COD"/>
    <s v=""/>
    <s v="-"/>
    <s v="02/03/2025 20:46"/>
  </r>
  <r>
    <x v="2"/>
    <x v="2"/>
    <n v="0"/>
    <n v="1"/>
    <s v="EUS62"/>
    <n v="220"/>
    <n v="0"/>
    <s v="ร้านที่4"/>
    <s v="น***าว ณ***ิกา ก***ระยูร"/>
    <s v="นครปฐม"/>
    <s v="-"/>
    <s v=""/>
    <s v="02/03/2025 20:46"/>
    <s v="-"/>
    <s v="Flash Express Thailand COD"/>
    <s v="Tiktok"/>
    <s v="จ่ายทีหลัง / COD"/>
    <s v=""/>
    <s v="-"/>
    <s v="02/03/2025 20:46"/>
  </r>
  <r>
    <x v="3"/>
    <x v="3"/>
    <n v="120"/>
    <n v="1"/>
    <s v="EUS62"/>
    <n v="220"/>
    <n v="0"/>
    <s v="ร้านที่4"/>
    <s v="น***าว ณ***ิกา ก***ระยูร"/>
    <s v="นครปฐม"/>
    <s v="-"/>
    <s v=""/>
    <s v="02/03/2025 20:46"/>
    <s v="-"/>
    <s v="Flash Express Thailand COD"/>
    <s v="Tiktok"/>
    <s v="จ่ายทีหลัง / COD"/>
    <s v=""/>
    <s v="-"/>
    <s v="02/03/2025 20:46"/>
  </r>
  <r>
    <x v="8"/>
    <x v="9"/>
    <n v="65"/>
    <n v="4"/>
    <s v="EUS61"/>
    <n v="220"/>
    <n v="0"/>
    <s v="ร้านที่4"/>
    <s v="อ***รณ เ***สุข"/>
    <s v="Nonthaburi"/>
    <s v="-"/>
    <s v=""/>
    <s v="02/03/2025 20:43"/>
    <s v="-"/>
    <s v="Flash Express Thailand COD"/>
    <s v="Tiktok"/>
    <s v="จ่ายทีหลัง / COD"/>
    <s v=""/>
    <s v="-"/>
    <s v="02/03/2025 20:43"/>
  </r>
  <r>
    <x v="0"/>
    <x v="0"/>
    <n v="37.5"/>
    <n v="4"/>
    <s v="EUS60"/>
    <n v="159"/>
    <n v="0"/>
    <s v="ร้านที่4"/>
    <s v="ป***วล"/>
    <s v="เชียงใหม่"/>
    <s v="-"/>
    <s v=""/>
    <s v="02/03/2025 20:37"/>
    <s v="-"/>
    <s v="Flash Express Thailand COD"/>
    <s v="Tiktok"/>
    <s v="จ่ายทีหลัง / COD"/>
    <s v=""/>
    <s v="-"/>
    <s v="02/03/2025 20:37"/>
  </r>
  <r>
    <x v="0"/>
    <x v="0"/>
    <n v="37.5"/>
    <n v="4"/>
    <s v="EUS59"/>
    <n v="175"/>
    <n v="16"/>
    <s v="ร้านที่4"/>
    <s v="ด***จ ส***วะผล"/>
    <s v="กรุงเทพมหานคร"/>
    <s v="-"/>
    <s v=""/>
    <s v="02/03/2025 20:34"/>
    <s v="-"/>
    <s v="Flash Express Thailand COD"/>
    <s v="Tiktok"/>
    <s v="จ่ายทีหลัง / COD"/>
    <s v=""/>
    <s v="-"/>
    <s v="02/03/2025 20:34"/>
  </r>
  <r>
    <x v="3"/>
    <x v="3"/>
    <n v="66.333333333333329"/>
    <n v="3"/>
    <s v="EUS58"/>
    <n v="233"/>
    <n v="29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2/03/2025 20:30"/>
    <s v="-"/>
    <s v="Flash Express"/>
    <s v="Shopee"/>
    <s v="shopee"/>
    <s v=""/>
    <s v="-"/>
    <s v="02/03/2025 20:30"/>
  </r>
  <r>
    <x v="3"/>
    <x v="3"/>
    <n v="66.333333333333329"/>
    <n v="3"/>
    <s v="EUS57"/>
    <n v="233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2/03/2025 20:25"/>
    <s v="-"/>
    <s v="Flash Express"/>
    <s v="Shopee"/>
    <s v="shopee"/>
    <s v=""/>
    <s v="-"/>
    <s v="02/03/2025 20:25"/>
  </r>
  <r>
    <x v="9"/>
    <x v="10"/>
    <n v="60.06"/>
    <n v="1"/>
    <s v="EUS56"/>
    <n v="300.27999999999997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2/03/2025 20:21"/>
    <s v="-"/>
    <s v="Kerry_dropoff"/>
    <s v="Lazada"/>
    <s v="lazada"/>
    <s v=""/>
    <s v="-"/>
    <s v="02/03/2025 20:21"/>
  </r>
  <r>
    <x v="9"/>
    <x v="10"/>
    <n v="60.06"/>
    <n v="1"/>
    <s v="EUS56"/>
    <n v="300.27999999999997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2/03/2025 20:21"/>
    <s v="-"/>
    <s v="Kerry_dropoff"/>
    <s v="Lazada"/>
    <s v="lazada"/>
    <s v=""/>
    <s v="-"/>
    <s v="02/03/2025 20:21"/>
  </r>
  <r>
    <x v="9"/>
    <x v="10"/>
    <n v="60.06"/>
    <n v="1"/>
    <s v="EUS56"/>
    <n v="300.27999999999997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2/03/2025 20:21"/>
    <s v="-"/>
    <s v="Kerry_dropoff"/>
    <s v="Lazada"/>
    <s v="lazada"/>
    <s v=""/>
    <s v="-"/>
    <s v="02/03/2025 20:21"/>
  </r>
  <r>
    <x v="9"/>
    <x v="10"/>
    <n v="60.05"/>
    <n v="2"/>
    <s v="EUS56"/>
    <n v="300.27999999999997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2/03/2025 20:21"/>
    <s v="-"/>
    <s v="Kerry_dropoff"/>
    <s v="Lazada"/>
    <s v="lazada"/>
    <s v=""/>
    <s v="-"/>
    <s v="02/03/2025 20:21"/>
  </r>
  <r>
    <x v="3"/>
    <x v="3"/>
    <n v="90"/>
    <n v="2"/>
    <s v="EUS55"/>
    <n v="208"/>
    <n v="29"/>
    <s v="ร้านที่2"/>
    <s v="น***ุภสิทธิ์ ภ***กดี ค***ร ช***านต์ ศ***ักด์"/>
    <s v="สิงห์บุรี"/>
    <s v="-"/>
    <s v=""/>
    <s v="02/03/2025 20:17"/>
    <s v="-"/>
    <s v="J&amp;T Express"/>
    <s v="Tiktok"/>
    <s v="tiktok"/>
    <s v=""/>
    <s v="-"/>
    <s v="02/03/2025 20:17"/>
  </r>
  <r>
    <x v="1"/>
    <x v="1"/>
    <n v="66.333333333333329"/>
    <n v="3"/>
    <s v="EUS54"/>
    <n v="178.04"/>
    <n v="26"/>
    <s v="ร้านที่1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8039969"/>
    <s v="02/03/2025 20:15"/>
    <s v="-"/>
    <s v="Kerry_dropoff"/>
    <s v="Lazada"/>
    <s v="lazada"/>
    <s v=""/>
    <s v="-"/>
    <s v="02/03/2025 20:15"/>
  </r>
  <r>
    <x v="3"/>
    <x v="11"/>
    <n v="23.81"/>
    <n v="1"/>
    <s v="EUS53"/>
    <n v="95.45"/>
    <n v="24"/>
    <s v="ร้านที่1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2/03/2025 20:09"/>
    <s v="-"/>
    <s v="Kerry_dropoff"/>
    <s v="Lazada"/>
    <s v="lazada"/>
    <s v=""/>
    <s v="-"/>
    <s v="02/03/2025 20:09"/>
  </r>
  <r>
    <x v="3"/>
    <x v="11"/>
    <n v="23.82"/>
    <n v="2"/>
    <s v="EUS53"/>
    <n v="95.45"/>
    <n v="24"/>
    <s v="ร้านที่1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2/03/2025 20:09"/>
    <s v="-"/>
    <s v="Kerry_dropoff"/>
    <s v="Lazada"/>
    <s v="lazada"/>
    <s v=""/>
    <s v="-"/>
    <s v="02/03/2025 20:09"/>
  </r>
  <r>
    <x v="0"/>
    <x v="0"/>
    <n v="50"/>
    <n v="6"/>
    <s v="EUS52"/>
    <n v="195.75"/>
    <n v="5"/>
    <s v="ร้านที่1"/>
    <s v="เกศแก้ว ธีระดำรง"/>
    <s v="129 ม 6 ถนนพหลโยธิน, 6 ถนนพหลโยธิน แสงเจริญชัย  ตรงข้ามตลาดยิ่งเจริญสะพานใหม่ ตรงลิฟท์BTS · อนุสาวรีย์/ Anusawari_x000a__x000a_บางเขน/ Bang Khenกรุงเทพมหานคร/ Bangkok_x000a_10220"/>
    <s v="10220"/>
    <s v="660814877891"/>
    <s v="02/03/2025 20:08"/>
    <s v="-"/>
    <s v="Kerry_dropoff"/>
    <s v="Lazada"/>
    <s v="lazada"/>
    <s v=""/>
    <s v="-"/>
    <s v="02/03/2025 20:08"/>
  </r>
  <r>
    <x v="9"/>
    <x v="12"/>
    <n v="75"/>
    <n v="1"/>
    <s v="EUS51"/>
    <n v="179"/>
    <n v="104"/>
    <s v="ร้านที่1"/>
    <s v="ศ******)"/>
    <s v="****** หมู่ 8, ต.หนองผึ้ง ตำบลหนองผึ้ง อำเภอสารภี จังหวัดเชียงใหม่ 50140"/>
    <s v="50140"/>
    <s v="45"/>
    <s v="02/03/2025 20:03"/>
    <s v="-"/>
    <s v="Flash Express"/>
    <s v="Shopee"/>
    <s v="shopee"/>
    <s v=""/>
    <s v="-"/>
    <s v="02/03/2025 20:03"/>
  </r>
  <r>
    <x v="4"/>
    <x v="5"/>
    <n v="43"/>
    <n v="6"/>
    <s v="EUS50"/>
    <n v="303"/>
    <n v="45"/>
    <s v="ร้านที่2"/>
    <s v="น******า"/>
    <s v="******หนองแคน, ตำบลสร้างก่อ, อำเภอกุดจับ ตำบลสร้างก่อ อำเภอกุดจับ จังหวัดอุดรธานี 41250"/>
    <s v="41250"/>
    <s v="58"/>
    <s v="02/03/2025 19:59"/>
    <s v="-"/>
    <s v="Flash Express"/>
    <s v="Shopee"/>
    <s v="shopee"/>
    <s v=""/>
    <s v="-"/>
    <s v="02/03/2025 19:59"/>
  </r>
  <r>
    <x v="0"/>
    <x v="0"/>
    <n v="33.333333333333336"/>
    <n v="3"/>
    <s v="EUS48"/>
    <n v="195"/>
    <n v="45"/>
    <s v="ร้านที่2"/>
    <s v="ธ******ต"/>
    <s v="****** ต.ตาสิทธิ์ อ.ปลวกแดง จ.ระยอง ตำบลตาสิทธิ์ อำเภอปลวกแดง จังหวัดระยอง 21140"/>
    <s v="21140"/>
    <s v="93"/>
    <s v="02/03/2025 19:57"/>
    <s v="-"/>
    <s v="Flash Express"/>
    <s v="Shopee"/>
    <s v="shopee"/>
    <s v=""/>
    <s v="-"/>
    <s v="02/03/2025 19:56"/>
  </r>
  <r>
    <x v="0"/>
    <x v="0"/>
    <n v="65"/>
    <n v="4"/>
    <s v="EUS47"/>
    <n v="156"/>
    <n v="0"/>
    <s v="ร้านที่4"/>
    <s v="ฐ***มา  ร***เมือง"/>
    <s v="ชัยภูมิ"/>
    <s v="-"/>
    <s v=""/>
    <s v="02/03/2025 19:39"/>
    <s v="-"/>
    <s v="Flash Express Thailand COD"/>
    <s v="Tiktok"/>
    <s v="จ่ายทีหลัง / COD"/>
    <s v="ไม่เอารสกาแฟนะคะ แอดสุดสวยยยย🥰"/>
    <s v="-"/>
    <s v="02/03/2025 19:39"/>
  </r>
  <r>
    <x v="0"/>
    <x v="0"/>
    <n v="37.5"/>
    <n v="4"/>
    <s v="EUS46"/>
    <n v="159"/>
    <n v="0"/>
    <s v="ร้านที่4"/>
    <s v="พ***านต์ ช***พลง"/>
    <s v="นครราชสีมา"/>
    <s v="-"/>
    <s v=""/>
    <s v="02/03/2025 19:37"/>
    <s v="-"/>
    <s v="Flash Express Thailand COD"/>
    <s v="Tiktok"/>
    <s v="จ่ายทีหลัง / COD"/>
    <s v=""/>
    <s v="-"/>
    <s v="02/03/2025 19:37"/>
  </r>
  <r>
    <x v="3"/>
    <x v="3"/>
    <n v="66.333333333333329"/>
    <n v="3"/>
    <s v="EUS45"/>
    <n v="219"/>
    <n v="0"/>
    <s v="ร้านที่4"/>
    <s v="ฎ***วรรณ์  ว***ไพบูลย์วงศ์"/>
    <s v="บุรีรัมย์"/>
    <s v="-"/>
    <s v=""/>
    <s v="02/03/2025 19:20"/>
    <s v="-"/>
    <s v="Flash Express Thailand COD"/>
    <s v="Tiktok"/>
    <s v="จ่ายทีหลัง / COD"/>
    <s v=""/>
    <s v="-"/>
    <s v="02/03/2025 19:20"/>
  </r>
  <r>
    <x v="3"/>
    <x v="3"/>
    <n v="66.333333333333329"/>
    <n v="3"/>
    <s v="EUS44"/>
    <n v="219"/>
    <n v="0"/>
    <s v="ร้านที่4"/>
    <s v="ว***ี อ***รุ่ง"/>
    <s v="นนทบุรี"/>
    <s v="-"/>
    <s v=""/>
    <s v="02/03/2025 19:15"/>
    <s v="-"/>
    <s v="Flash Express Thailand COD"/>
    <s v="Tiktok"/>
    <s v="จ่ายทีหลัง / COD"/>
    <s v=""/>
    <s v="-"/>
    <s v="02/03/2025 19:15"/>
  </r>
  <r>
    <x v="4"/>
    <x v="5"/>
    <n v="60"/>
    <n v="3"/>
    <s v="EUS43"/>
    <n v="111"/>
    <n v="6"/>
    <s v="ร้านที่4"/>
    <s v="ก***าลักษณ์ น***นใจ"/>
    <s v="ร้อยเอ็ด"/>
    <s v="-"/>
    <s v=""/>
    <s v="02/03/2025 18:57"/>
    <s v="-"/>
    <s v="Flash Express Thailand COD"/>
    <s v="Tiktok"/>
    <s v="จ่ายทีหลัง / COD"/>
    <s v=""/>
    <s v="-"/>
    <s v="02/03/2025 18:57"/>
  </r>
  <r>
    <x v="0"/>
    <x v="0"/>
    <n v="37.5"/>
    <n v="4"/>
    <s v="EUS42"/>
    <n v="175"/>
    <n v="16"/>
    <s v="ร้านที่4"/>
    <s v="ค***ุช"/>
    <s v="กรุงเทพฯ"/>
    <s v="-"/>
    <s v=""/>
    <s v="02/03/2025 18:53"/>
    <s v="-"/>
    <s v="Flash Express Thailand COD"/>
    <s v="Tiktok"/>
    <s v="จ่ายทีหลัง / COD"/>
    <s v=""/>
    <s v="-"/>
    <s v="02/03/2025 18:53"/>
  </r>
  <r>
    <x v="10"/>
    <x v="13"/>
    <n v="27.5"/>
    <n v="4"/>
    <s v="EUS41"/>
    <n v="216"/>
    <n v="45"/>
    <s v="ร้านที่10"/>
    <s v="นส.กาญจนา มีรอด"/>
    <s v="87ม.10ต.ด่านช้าง_x000a__x000a_บัวใหญ่/ Bua Yaiนครราชสีมา/ Nakhon Ratchasima_x000a_30120"/>
    <s v="30120"/>
    <s v="660898499485"/>
    <s v="02/03/2025 18:53"/>
    <s v="-"/>
    <s v="Kerry_dropoff"/>
    <s v="Lazada"/>
    <s v="lazada"/>
    <s v=""/>
    <s v="-"/>
    <s v="02/03/2025 18:52"/>
  </r>
  <r>
    <x v="4"/>
    <x v="5"/>
    <n v="60"/>
    <n v="3"/>
    <s v="EUS40"/>
    <n v="105"/>
    <n v="0"/>
    <s v="ร้านที่4"/>
    <s v="ก***า  ศ***โสภา"/>
    <s v="พิจิตร"/>
    <s v="-"/>
    <s v=""/>
    <s v="02/03/2025 18:49"/>
    <s v="-"/>
    <s v="Flash Express Thailand COD"/>
    <s v="Tiktok"/>
    <s v="จ่ายทีหลัง / COD"/>
    <s v=""/>
    <s v="-"/>
    <s v="02/03/2025 18:49"/>
  </r>
  <r>
    <x v="0"/>
    <x v="0"/>
    <n v="37.5"/>
    <n v="4"/>
    <s v="EUS39"/>
    <n v="159"/>
    <n v="0"/>
    <s v="ร้านที่4"/>
    <s v="ค** บ***บ พ***เพชร"/>
    <s v="ระยอง"/>
    <s v="-"/>
    <s v=""/>
    <s v="02/03/2025 18:31"/>
    <s v="-"/>
    <s v="Flash Express Thailand"/>
    <s v="Tiktok"/>
    <s v="tiktok"/>
    <s v=""/>
    <s v="-"/>
    <s v="02/03/2025 18:31"/>
  </r>
  <r>
    <x v="0"/>
    <x v="0"/>
    <n v="37.5"/>
    <n v="4"/>
    <s v="EUS38"/>
    <n v="159"/>
    <n v="0"/>
    <s v="ร้านที่4"/>
    <s v="พ***ี  ด***จ"/>
    <s v="สมุทรปราการ"/>
    <s v="-"/>
    <s v=""/>
    <s v="02/03/2025 18:07"/>
    <s v="-"/>
    <s v="Flash Express Thailand COD"/>
    <s v="Tiktok"/>
    <s v="จ่ายทีหลัง / COD"/>
    <s v=""/>
    <s v="-"/>
    <s v="02/03/2025 18:07"/>
  </r>
  <r>
    <x v="5"/>
    <x v="6"/>
    <n v="66.666666666666671"/>
    <n v="3"/>
    <s v="EUS37"/>
    <n v="117"/>
    <n v="7"/>
    <s v="ร้านที่1"/>
    <s v="ส******์"/>
    <s v="******. บางขัน ตำบลบางขัน อำเภอบางขัน จังหวัดนครศรีธรรมราช 80360"/>
    <s v="80360"/>
    <s v="24"/>
    <s v="02/03/2025 18:36"/>
    <s v="-"/>
    <s v="Flash Express"/>
    <s v="Shopee"/>
    <s v="shopee"/>
    <s v=""/>
    <s v="-"/>
    <s v="02/03/2025 18:06"/>
  </r>
  <r>
    <x v="0"/>
    <x v="0"/>
    <n v="37.5"/>
    <n v="4"/>
    <s v="EUS36"/>
    <n v="159"/>
    <n v="0"/>
    <s v="ร้านที่4"/>
    <s v="พ***ี"/>
    <s v="สุราษฎร์ธานี"/>
    <s v="-"/>
    <s v=""/>
    <s v="02/03/2025 17:55"/>
    <s v="-"/>
    <s v="Flash Express Thailand COD"/>
    <s v="Tiktok"/>
    <s v="จ่ายทีหลัง / COD"/>
    <s v=""/>
    <s v="-"/>
    <s v="02/03/2025 17:56"/>
  </r>
  <r>
    <x v="0"/>
    <x v="0"/>
    <n v="37.5"/>
    <n v="4"/>
    <s v="EUS35"/>
    <n v="204"/>
    <n v="45"/>
    <s v="ร้านที่4"/>
    <s v="น***าวรจนา   ห***วงภู่"/>
    <s v="กรุงเทพมหานคร"/>
    <s v="-"/>
    <s v=""/>
    <s v="02/03/2025 17:50"/>
    <s v="-"/>
    <s v="Flash Express Thailand COD"/>
    <s v="Tiktok"/>
    <s v="จ่ายทีหลัง / COD"/>
    <s v=""/>
    <s v="-"/>
    <s v="02/03/2025 17:50"/>
  </r>
  <r>
    <x v="0"/>
    <x v="0"/>
    <n v="37.5"/>
    <n v="4"/>
    <s v="EUS33"/>
    <n v="175"/>
    <n v="16"/>
    <s v="ร้านที่4"/>
    <s v="พ***ชาด ศ***อาด"/>
    <s v="กรุงเทพฯ"/>
    <s v="-"/>
    <s v=""/>
    <s v="02/03/2025 17:48"/>
    <s v="-"/>
    <s v="Flash Express Thailand COD"/>
    <s v="Tiktok"/>
    <s v="จ่ายทีหลัง / COD"/>
    <s v=""/>
    <s v="-"/>
    <s v="02/03/2025 17:48"/>
  </r>
  <r>
    <x v="0"/>
    <x v="0"/>
    <n v="37.5"/>
    <n v="4"/>
    <s v="EUS32"/>
    <n v="159"/>
    <n v="0"/>
    <s v="ร้านที่4"/>
    <s v="ก***รรณ เ***องจันทร์"/>
    <s v="ตาก"/>
    <s v="-"/>
    <s v=""/>
    <s v="02/03/2025 17:26"/>
    <s v="-"/>
    <s v="Flash Express Thailand COD"/>
    <s v="Tiktok"/>
    <s v="จ่ายทีหลัง / COD"/>
    <s v=""/>
    <s v="-"/>
    <s v="02/03/2025 17:26"/>
  </r>
  <r>
    <x v="11"/>
    <x v="14"/>
    <n v="66"/>
    <n v="1"/>
    <s v="EUS31"/>
    <n v="325"/>
    <n v="45"/>
    <s v="ร้านที่1"/>
    <s v="M******ะ"/>
    <s v="******างเซเว่น) ตำบลพิมาย อำเภอปรางค์กู่ จังหวัดศรีสะเกษ 33170"/>
    <s v="33170"/>
    <s v="62"/>
    <s v="02/03/2025 17:24"/>
    <s v="-"/>
    <s v="SPX Express"/>
    <s v="Shopee"/>
    <s v="shopee"/>
    <s v=""/>
    <s v="-"/>
    <s v="02/03/2025 17:24"/>
  </r>
  <r>
    <x v="1"/>
    <x v="1"/>
    <n v="66"/>
    <n v="1"/>
    <s v="EUS31"/>
    <n v="325"/>
    <n v="45"/>
    <s v="ร้านที่1"/>
    <s v="M******ะ"/>
    <s v="******างเซเว่น) ตำบลพิมาย อำเภอปรางค์กู่ จังหวัดศรีสะเกษ 33170"/>
    <s v="33170"/>
    <s v="62"/>
    <s v="02/03/2025 17:24"/>
    <s v="-"/>
    <s v="SPX Express"/>
    <s v="Shopee"/>
    <s v="shopee"/>
    <s v=""/>
    <s v="-"/>
    <s v="02/03/2025 17:24"/>
  </r>
  <r>
    <x v="3"/>
    <x v="3"/>
    <n v="67"/>
    <n v="1"/>
    <s v="EUS31"/>
    <n v="325"/>
    <n v="45"/>
    <s v="ร้านที่1"/>
    <s v="M******ะ"/>
    <s v="******างเซเว่น) ตำบลพิมาย อำเภอปรางค์กู่ จังหวัดศรีสะเกษ 33170"/>
    <s v="33170"/>
    <s v="62"/>
    <s v="02/03/2025 17:24"/>
    <s v="-"/>
    <s v="SPX Express"/>
    <s v="Shopee"/>
    <s v="shopee"/>
    <s v=""/>
    <s v="-"/>
    <s v="02/03/2025 17:24"/>
  </r>
  <r>
    <x v="3"/>
    <x v="3"/>
    <n v="80"/>
    <n v="1"/>
    <s v="EUS31"/>
    <n v="325"/>
    <n v="45"/>
    <s v="ร้านที่1"/>
    <s v="M******ะ"/>
    <s v="******างเซเว่น) ตำบลพิมาย อำเภอปรางค์กู่ จังหวัดศรีสะเกษ 33170"/>
    <s v="33170"/>
    <s v="62"/>
    <s v="02/03/2025 17:24"/>
    <s v="-"/>
    <s v="SPX Express"/>
    <s v="Shopee"/>
    <s v="shopee"/>
    <s v=""/>
    <s v="-"/>
    <s v="02/03/2025 17:24"/>
  </r>
  <r>
    <x v="0"/>
    <x v="0"/>
    <n v="37.5"/>
    <n v="4"/>
    <s v="EUS30"/>
    <n v="159"/>
    <n v="0"/>
    <s v="ร้านที่4"/>
    <s v="อ***์ ช***้วยกิจ"/>
    <s v="ระยอง"/>
    <s v="-"/>
    <s v=""/>
    <s v="02/03/2025 17:21"/>
    <s v="-"/>
    <s v="Flash Express Thailand COD"/>
    <s v="Tiktok"/>
    <s v="จ่ายทีหลัง / COD"/>
    <s v=""/>
    <s v="-"/>
    <s v="02/03/2025 17:21"/>
  </r>
  <r>
    <x v="3"/>
    <x v="3"/>
    <n v="66.333333333333329"/>
    <n v="6"/>
    <s v="EUS29"/>
    <n v="438"/>
    <n v="0"/>
    <s v="ร้านที่4"/>
    <s v="ค***ุพัตรา ช***รักษา"/>
    <s v="กรุงเทพฯ"/>
    <s v="-"/>
    <s v=""/>
    <s v="02/03/2025 17:19"/>
    <s v="-"/>
    <s v="Flash Express Thailand COD"/>
    <s v="Tiktok"/>
    <s v="จ่ายทีหลัง / COD"/>
    <s v=""/>
    <s v="-"/>
    <s v="02/03/2025 17:19"/>
  </r>
  <r>
    <x v="0"/>
    <x v="0"/>
    <n v="37.5"/>
    <n v="4"/>
    <s v="EUS28"/>
    <n v="204"/>
    <n v="45"/>
    <s v="ร้านที่4"/>
    <s v="น***ิตา  เ***รสถิต"/>
    <s v="กรุงเทพฯ"/>
    <s v="-"/>
    <s v=""/>
    <s v="02/03/2025 17:14"/>
    <s v="-"/>
    <s v="Flash Express Thailand COD"/>
    <s v="Tiktok"/>
    <s v="จ่ายทีหลัง / COD"/>
    <s v=""/>
    <s v="-"/>
    <s v="02/03/2025 17:14"/>
  </r>
  <r>
    <x v="0"/>
    <x v="0"/>
    <n v="37.5"/>
    <n v="4"/>
    <s v="EUS27"/>
    <n v="159"/>
    <n v="0"/>
    <s v="ร้านที่4"/>
    <s v="ภ***ัย ไ***ี"/>
    <s v="แพร่"/>
    <s v="-"/>
    <s v=""/>
    <s v="02/03/2025 16:37"/>
    <s v="-"/>
    <s v="Flash Express Thailand COD"/>
    <s v="Tiktok"/>
    <s v="จ่ายทีหลัง / COD"/>
    <s v=""/>
    <s v="-"/>
    <s v="02/03/2025 16:37"/>
  </r>
  <r>
    <x v="0"/>
    <x v="0"/>
    <n v="37.5"/>
    <n v="4"/>
    <s v="EUS26"/>
    <n v="159"/>
    <n v="0"/>
    <s v="ร้านที่4"/>
    <s v="v***va  ก*** ช***า"/>
    <s v="Bangkok"/>
    <s v="-"/>
    <s v=""/>
    <s v="02/03/2025 16:16"/>
    <s v="-"/>
    <s v="Flash Express Thailand"/>
    <s v="Tiktok"/>
    <s v="tiktok"/>
    <s v=""/>
    <s v="-"/>
    <s v="02/03/2025 16:16"/>
  </r>
  <r>
    <x v="9"/>
    <x v="10"/>
    <n v="75"/>
    <n v="1"/>
    <s v="EUS25"/>
    <n v="209"/>
    <n v="134"/>
    <s v="ร้านที่10"/>
    <s v="อภินันท์ แสงแดง"/>
    <s v="123 หมู่ที่ 2 บ้านโนนฆ้อง ถ.เกษตร-ภูเขียว · สระโพนทอง/ Sa Phon Thong_x000a__x000a_เกษตรสมบูรณ์/ Kaset Sombunชัยภูมิ/ Chaiyaphum_x000a_36120"/>
    <s v="36120"/>
    <s v="660611292761"/>
    <s v="02/03/2025 16:07"/>
    <s v="-"/>
    <s v="Kerry_dropoff"/>
    <s v="Lazada"/>
    <s v="lazada"/>
    <s v=""/>
    <s v="-"/>
    <s v="02/03/2025 16:07"/>
  </r>
  <r>
    <x v="12"/>
    <x v="15"/>
    <n v="12"/>
    <n v="10"/>
    <s v="EUS24"/>
    <n v="279"/>
    <n v="29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2/03/2025 15:58"/>
    <s v="-"/>
    <s v="Flash Express"/>
    <s v="Shopee"/>
    <s v="shopee"/>
    <s v=""/>
    <s v="-"/>
    <s v="02/03/2025 15:57"/>
  </r>
  <r>
    <x v="3"/>
    <x v="3"/>
    <n v="80"/>
    <n v="2"/>
    <s v="EUS24"/>
    <n v="279"/>
    <n v="29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2/03/2025 15:58"/>
    <s v="-"/>
    <s v="Flash Express"/>
    <s v="Shopee"/>
    <s v="shopee"/>
    <s v=""/>
    <s v="-"/>
    <s v="02/03/2025 15:57"/>
  </r>
  <r>
    <x v="1"/>
    <x v="1"/>
    <n v="66.333333333333329"/>
    <n v="3"/>
    <s v="EUS23"/>
    <n v="285"/>
    <n v="45"/>
    <s v="ร้านที่2"/>
    <s v="จ******์"/>
    <s v="******ำบลในเมือง อำเภอเมืองนครพนม จังหวัดนครพนม 48000"/>
    <s v="48000"/>
    <s v="23"/>
    <s v="02/03/2025 15:56"/>
    <s v="-"/>
    <s v="SPX Express"/>
    <s v="Shopee"/>
    <s v="shopee"/>
    <s v=""/>
    <s v="-"/>
    <s v="02/03/2025 15:56"/>
  </r>
  <r>
    <x v="4"/>
    <x v="5"/>
    <n v="60"/>
    <n v="3"/>
    <s v="EUS22"/>
    <n v="111"/>
    <n v="6"/>
    <s v="ร้านที่4"/>
    <s v="ภ***ิลา"/>
    <s v="นนทบุรี"/>
    <s v="-"/>
    <s v=""/>
    <s v="02/03/2025 15:51"/>
    <s v="-"/>
    <s v="Flash Express Thailand COD"/>
    <s v="Tiktok"/>
    <s v="จ่ายทีหลัง / COD"/>
    <s v=""/>
    <s v="-"/>
    <s v="02/03/2025 15:51"/>
  </r>
  <r>
    <x v="0"/>
    <x v="0"/>
    <n v="65"/>
    <n v="1"/>
    <s v="EUS21"/>
    <n v="68"/>
    <n v="29"/>
    <s v="ร้านที่4"/>
    <s v="ร***สัญชัย"/>
    <s v="นครสวรรค์"/>
    <s v="-"/>
    <s v=""/>
    <s v="02/03/2025 15:49"/>
    <s v="-"/>
    <s v="Flash Express Thailand COD"/>
    <s v="Tiktok"/>
    <s v="จ่ายทีหลัง / COD"/>
    <s v=""/>
    <s v="-"/>
    <s v="02/03/2025 15:49"/>
  </r>
  <r>
    <x v="11"/>
    <x v="14"/>
    <n v="90"/>
    <n v="2"/>
    <s v="EUS20"/>
    <n v="216"/>
    <n v="45"/>
    <s v="ร้านที่3"/>
    <s v="นายกุลพิสิฐ  สายทอง"/>
    <s v="3899/11 หมู่ 3 ม.ธัญญวิลเลจ · สำโรงเหนือ/ Samrong Nuea_x000a__x000a_เมืองสมุทรปราการ/ Mueang Samut Prakanสมุทรปราการ/ Samut Prakan_x000a_10270"/>
    <s v="10270"/>
    <s v="660817344916"/>
    <s v="02/03/2025 15:38"/>
    <s v="-"/>
    <s v="Kerry_dropoff"/>
    <s v="Lazada"/>
    <s v="lazada"/>
    <s v=""/>
    <s v="-"/>
    <s v="02/03/2025 15:38"/>
  </r>
  <r>
    <x v="2"/>
    <x v="2"/>
    <n v="0"/>
    <n v="1"/>
    <s v="EUS19"/>
    <n v="106"/>
    <n v="6"/>
    <s v="ร้านที่4"/>
    <s v="ก***ุทธิพงศ์ไพบูบย์"/>
    <s v="กรุงเทพฯ"/>
    <s v="-"/>
    <s v=""/>
    <s v="02/03/2025 15:36"/>
    <s v="-"/>
    <s v="Flash Express Thailand COD"/>
    <s v="Tiktok"/>
    <s v="จ่ายทีหลัง / COD"/>
    <s v=""/>
    <s v="-"/>
    <s v="02/03/2025 15:36"/>
  </r>
  <r>
    <x v="3"/>
    <x v="3"/>
    <n v="120"/>
    <n v="1"/>
    <s v="EUS19"/>
    <n v="106"/>
    <n v="6"/>
    <s v="ร้านที่4"/>
    <s v="ก***ุทธิพงศ์ไพบูบย์"/>
    <s v="กรุงเทพฯ"/>
    <s v="-"/>
    <s v=""/>
    <s v="02/03/2025 15:36"/>
    <s v="-"/>
    <s v="Flash Express Thailand COD"/>
    <s v="Tiktok"/>
    <s v="จ่ายทีหลัง / COD"/>
    <s v=""/>
    <s v="-"/>
    <s v="02/03/2025 15:36"/>
  </r>
  <r>
    <x v="0"/>
    <x v="0"/>
    <n v="65"/>
    <n v="4"/>
    <s v="EUS18"/>
    <n v="160"/>
    <n v="0"/>
    <s v="ร้านที่4"/>
    <s v="ฉ***ฑริกา ร***อน"/>
    <s v="สุรินทร์"/>
    <s v="-"/>
    <s v=""/>
    <s v="02/03/2025 15:35"/>
    <s v="-"/>
    <s v="Flash Express Thailand"/>
    <s v="Tiktok"/>
    <s v="tiktok"/>
    <s v=""/>
    <s v="-"/>
    <s v="02/03/2025 15:35"/>
  </r>
  <r>
    <x v="0"/>
    <x v="0"/>
    <n v="37.5"/>
    <n v="4"/>
    <s v="EUS17"/>
    <n v="159"/>
    <n v="0"/>
    <s v="ร้านที่4"/>
    <s v="ศ***านต์   ส***สี"/>
    <s v="เทศบาลเมืองจันทบุรี"/>
    <s v="-"/>
    <s v=""/>
    <s v="02/03/2025 15:33"/>
    <s v="-"/>
    <s v="Flash Express Thailand COD"/>
    <s v="Tiktok"/>
    <s v="จ่ายทีหลัง / COD"/>
    <s v=""/>
    <s v="-"/>
    <s v="02/03/2025 15:33"/>
  </r>
  <r>
    <x v="4"/>
    <x v="5"/>
    <n v="60"/>
    <n v="3"/>
    <s v="EUS16"/>
    <n v="134"/>
    <n v="29"/>
    <s v="ร้านที่4"/>
    <s v="ส***ญญา อ***ณา"/>
    <s v="อ่างทอง"/>
    <s v="-"/>
    <s v=""/>
    <s v="02/03/2025 15:30"/>
    <s v="-"/>
    <s v="Flash Express Thailand COD"/>
    <s v="Tiktok"/>
    <s v="จ่ายทีหลัง / COD"/>
    <s v=""/>
    <s v="-"/>
    <s v="02/03/2025 15:30"/>
  </r>
  <r>
    <x v="11"/>
    <x v="14"/>
    <n v="66"/>
    <n v="1"/>
    <s v="EUS15"/>
    <n v="249"/>
    <n v="45"/>
    <s v="ร้านที่1"/>
    <s v="น******ง"/>
    <s v="******์ ตำบลทะเลทรัพย์ อำเภอปะทิว จังหวัดชุมพร 86160"/>
    <s v="86160"/>
    <s v="97"/>
    <s v="02/03/2025 15:58"/>
    <s v="-"/>
    <s v="Flash Express"/>
    <s v="Shopee"/>
    <s v="shopee"/>
    <s v=""/>
    <s v="-"/>
    <s v="02/03/2025 15:28"/>
  </r>
  <r>
    <x v="1"/>
    <x v="1"/>
    <n v="66"/>
    <n v="1"/>
    <s v="EUS15"/>
    <n v="249"/>
    <n v="45"/>
    <s v="ร้านที่1"/>
    <s v="น******ง"/>
    <s v="******์ ตำบลทะเลทรัพย์ อำเภอปะทิว จังหวัดชุมพร 86160"/>
    <s v="86160"/>
    <s v="97"/>
    <s v="02/03/2025 15:58"/>
    <s v="-"/>
    <s v="Flash Express"/>
    <s v="Shopee"/>
    <s v="shopee"/>
    <s v=""/>
    <s v="-"/>
    <s v="02/03/2025 15:28"/>
  </r>
  <r>
    <x v="3"/>
    <x v="3"/>
    <n v="67"/>
    <n v="1"/>
    <s v="EUS15"/>
    <n v="249"/>
    <n v="45"/>
    <s v="ร้านที่1"/>
    <s v="น******ง"/>
    <s v="******์ ตำบลทะเลทรัพย์ อำเภอปะทิว จังหวัดชุมพร 86160"/>
    <s v="86160"/>
    <s v="97"/>
    <s v="02/03/2025 15:58"/>
    <s v="-"/>
    <s v="Flash Express"/>
    <s v="Shopee"/>
    <s v="shopee"/>
    <s v=""/>
    <s v="-"/>
    <s v="02/03/2025 15:28"/>
  </r>
  <r>
    <x v="0"/>
    <x v="0"/>
    <n v="33.333333333333336"/>
    <n v="3"/>
    <s v="EUS14"/>
    <n v="179"/>
    <n v="29"/>
    <s v="ร้านที่2"/>
    <s v="K******ม"/>
    <s v="******ตำบลบางเลน อำเภอสองพี่น้อง จังหวัดสุพรรณบุรี 72110"/>
    <s v="72110"/>
    <s v="06"/>
    <s v="02/03/2025 15:24"/>
    <s v="-"/>
    <s v="SPX Express"/>
    <s v="Shopee"/>
    <s v="shopee"/>
    <s v=""/>
    <s v="-"/>
    <s v="02/03/2025 15:24"/>
  </r>
  <r>
    <x v="4"/>
    <x v="5"/>
    <n v="60"/>
    <n v="6"/>
    <s v="EUS13"/>
    <n v="210"/>
    <n v="0"/>
    <s v="ร้านที่4"/>
    <s v="เ***ินทร์ น***ศ์กุล"/>
    <s v="เทศบาลนครขอนแก่น"/>
    <s v="-"/>
    <s v=""/>
    <s v="02/03/2025 15:06"/>
    <s v="-"/>
    <s v="Flash Express Thailand COD"/>
    <s v="Tiktok"/>
    <s v="จ่ายทีหลัง / COD"/>
    <s v=""/>
    <s v="-"/>
    <s v="02/03/2025 15:06"/>
  </r>
  <r>
    <x v="11"/>
    <x v="14"/>
    <n v="66"/>
    <n v="1"/>
    <s v="EUS12"/>
    <n v="281.55"/>
    <n v="45"/>
    <s v="ร้านที่9"/>
    <s v="ธีระ  ทองอิ่ม"/>
    <s v="บ้านเลขที่ 100 ซอย สุขสวัสดิ์ 58 ถนน สุขสวัสดิ์ ตำบล ราษฏร์บูรณะ เขต ราษฏร์บูรณะ จ.กรุงเทพ 10140_x000a__x000a_ราษฎร์บูรณะ/ Rat Buranaกรุงเทพมหานคร/ Bangkok_x000a_10140"/>
    <s v="10140"/>
    <s v="660816950720"/>
    <s v="02/03/2025 14:55"/>
    <s v="-"/>
    <s v="Kerry_dropoff"/>
    <s v="Lazada"/>
    <s v="lazada"/>
    <s v=""/>
    <s v="-"/>
    <s v="02/03/2025 14:55"/>
  </r>
  <r>
    <x v="1"/>
    <x v="1"/>
    <n v="66"/>
    <n v="1"/>
    <s v="EUS12"/>
    <n v="281.55"/>
    <n v="45"/>
    <s v="ร้านที่9"/>
    <s v="ธีระ  ทองอิ่ม"/>
    <s v="บ้านเลขที่ 100 ซอย สุขสวัสดิ์ 58 ถนน สุขสวัสดิ์ ตำบล ราษฏร์บูรณะ เขต ราษฏร์บูรณะ จ.กรุงเทพ 10140_x000a__x000a_ราษฎร์บูรณะ/ Rat Buranaกรุงเทพมหานคร/ Bangkok_x000a_10140"/>
    <s v="10140"/>
    <s v="660816950720"/>
    <s v="02/03/2025 14:55"/>
    <s v="-"/>
    <s v="Kerry_dropoff"/>
    <s v="Lazada"/>
    <s v="lazada"/>
    <s v=""/>
    <s v="-"/>
    <s v="02/03/2025 14:55"/>
  </r>
  <r>
    <x v="3"/>
    <x v="3"/>
    <n v="67"/>
    <n v="1"/>
    <s v="EUS12"/>
    <n v="281.55"/>
    <n v="45"/>
    <s v="ร้านที่9"/>
    <s v="ธีระ  ทองอิ่ม"/>
    <s v="บ้านเลขที่ 100 ซอย สุขสวัสดิ์ 58 ถนน สุขสวัสดิ์ ตำบล ราษฏร์บูรณะ เขต ราษฏร์บูรณะ จ.กรุงเทพ 10140_x000a__x000a_ราษฎร์บูรณะ/ Rat Buranaกรุงเทพมหานคร/ Bangkok_x000a_10140"/>
    <s v="10140"/>
    <s v="660816950720"/>
    <s v="02/03/2025 14:55"/>
    <s v="-"/>
    <s v="Kerry_dropoff"/>
    <s v="Lazada"/>
    <s v="lazada"/>
    <s v=""/>
    <s v="-"/>
    <s v="02/03/2025 14:55"/>
  </r>
  <r>
    <x v="4"/>
    <x v="5"/>
    <n v="60"/>
    <n v="6"/>
    <s v="EUS11"/>
    <n v="210"/>
    <n v="0"/>
    <s v="ร้านที่4"/>
    <s v="ล***า ส***ล้า"/>
    <s v="สุโขทัย"/>
    <s v="-"/>
    <s v=""/>
    <s v="02/03/2025 14:50"/>
    <s v="-"/>
    <s v="Flash Express Thailand COD"/>
    <s v="Tiktok"/>
    <s v="จ่ายทีหลัง / COD"/>
    <s v=""/>
    <s v="-"/>
    <s v="02/03/2025 14:50"/>
  </r>
  <r>
    <x v="0"/>
    <x v="0"/>
    <n v="33.333333333333336"/>
    <n v="3"/>
    <s v="EUS10"/>
    <n v="150"/>
    <n v="0"/>
    <s v="ร้านที่2"/>
    <s v="ส******ร"/>
    <s v="******ำแหง แขวงหัวหมาก แขวงหัวหมาก เขตบางกะปิ จังหวัดกรุงเทพมหานคร 10240"/>
    <s v="10240"/>
    <s v="58"/>
    <s v="02/03/2025 14:48"/>
    <s v="-"/>
    <s v="SPX Express"/>
    <s v="Shopee"/>
    <s v="shopee"/>
    <s v=""/>
    <s v="TH255856019195K"/>
    <s v="02/03/2025 14:48"/>
  </r>
  <r>
    <x v="3"/>
    <x v="3"/>
    <n v="66.333333333333329"/>
    <n v="3"/>
    <s v="EUS9"/>
    <n v="219"/>
    <n v="0"/>
    <s v="ร้านที่4"/>
    <s v="ส***มล ไ***"/>
    <s v="ประจวบคีรีขันธ์"/>
    <s v="-"/>
    <s v=""/>
    <s v="02/03/2025 14:46"/>
    <s v="-"/>
    <s v="Flash Express Thailand COD"/>
    <s v="Tiktok"/>
    <s v="จ่ายทีหลัง / COD"/>
    <s v=""/>
    <s v="THT19051JZW994Z"/>
    <s v="02/03/2025 14:46"/>
  </r>
  <r>
    <x v="4"/>
    <x v="5"/>
    <n v="60"/>
    <n v="9"/>
    <s v="EUS8"/>
    <n v="315"/>
    <n v="0"/>
    <s v="ร้านที่4"/>
    <s v="A*** t***"/>
    <s v="กรุงเทพฯ"/>
    <s v="-"/>
    <s v=""/>
    <s v="02/03/2025 14:44"/>
    <s v="-"/>
    <s v="Flash Express Thailand COD"/>
    <s v="Tiktok"/>
    <s v="จ่ายทีหลัง / COD"/>
    <s v=""/>
    <s v="THT01371JZWCE2Z"/>
    <s v="02/03/2025 14:44"/>
  </r>
  <r>
    <x v="13"/>
    <x v="16"/>
    <n v="120"/>
    <n v="5"/>
    <s v="EUS7"/>
    <n v="350"/>
    <n v="0"/>
    <s v="ร้านที่4"/>
    <s v="A*** t***"/>
    <s v="กรุงเทพฯ"/>
    <s v="-"/>
    <s v=""/>
    <s v="02/03/2025 14:42"/>
    <s v="-"/>
    <s v="Flash Express Thailand COD"/>
    <s v="Tiktok"/>
    <s v="จ่ายทีหลัง / COD"/>
    <s v="ฝอยทองล้วน"/>
    <s v="THT01371JZ79T7Z"/>
    <s v="02/03/2025 14:42"/>
  </r>
  <r>
    <x v="13"/>
    <x v="16"/>
    <n v="120"/>
    <n v="1"/>
    <s v="EUS6"/>
    <n v="289"/>
    <n v="20"/>
    <s v="ร้านที่1"/>
    <s v="วิรุฬห์ชน บัวเผือก"/>
    <s v="ป้อมตำรวจตำบลวังหามแห_x000a_ต.วังหามแห อ.ขาณุวรลักษบุรี_x000a_จ.กำแพงเพชร_x000a_ 62140"/>
    <s v="62140"/>
    <s v="0829462421"/>
    <s v="02/03/2025 15:14"/>
    <s v="raweewan5499@gmail.com"/>
    <s v="EMS"/>
    <s v="facebook"/>
    <s v="กสิกร"/>
    <s v=""/>
    <s v="-"/>
    <s v="02/03/2025 14:39"/>
  </r>
  <r>
    <x v="14"/>
    <x v="17"/>
    <n v="139"/>
    <n v="2"/>
    <s v="EUS6"/>
    <n v="289"/>
    <n v="20"/>
    <s v="ร้านที่1"/>
    <s v="วิรุฬห์ชน บัวเผือก"/>
    <s v="ป้อมตำรวจตำบลวังหามแห_x000a_ต.วังหามแห อ.ขาณุวรลักษบุรี_x000a_จ.กำแพงเพชร_x000a_ 62140"/>
    <s v="62140"/>
    <s v="0829462421"/>
    <s v="02/03/2025 15:14"/>
    <s v="raweewan5499@gmail.com"/>
    <s v="EMS"/>
    <s v="facebook"/>
    <s v="กสิกร"/>
    <s v=""/>
    <s v="-"/>
    <s v="02/03/2025 14:39"/>
  </r>
  <r>
    <x v="3"/>
    <x v="11"/>
    <n v="60"/>
    <n v="1"/>
    <s v="EUS5"/>
    <n v="67"/>
    <n v="7"/>
    <s v="ร้านที่1"/>
    <s v="พรทิพย์ แตงกรด"/>
    <s v="81/2 ม.1 ต.วัดประดู่ อ.เมือง จ.สุราษฎร์ธานี &quot;บ้านไม้ ยกพื้นสูง&quot;_x000a__x000a_เมืองสุราษฎร์ธานี/ Mueang Surat Thaniสุราษฎร์ธานี/ Surat Thani_x000a_84000"/>
    <s v="84000"/>
    <s v="660808641450"/>
    <s v="02/03/2025 15:23"/>
    <s v="-"/>
    <s v="Kerry_dropoff"/>
    <s v="Lazada"/>
    <s v="lazada"/>
    <s v=""/>
    <s v="-"/>
    <s v="02/03/2025 14:37"/>
  </r>
  <r>
    <x v="4"/>
    <x v="5"/>
    <n v="60"/>
    <n v="6"/>
    <s v="EUS4"/>
    <n v="210"/>
    <n v="0"/>
    <s v="ร้านที่4"/>
    <s v="น***ิตินันท์ พ***ย็น"/>
    <s v="สมุทรสาคร"/>
    <s v="-"/>
    <s v=""/>
    <s v="02/03/2025 14:08"/>
    <s v="-"/>
    <s v="Flash Express Thailand"/>
    <s v="Tiktok"/>
    <s v="tiktok"/>
    <s v=""/>
    <s v="-"/>
    <s v="02/03/2025 14:13"/>
  </r>
  <r>
    <x v="3"/>
    <x v="11"/>
    <n v="60"/>
    <n v="1"/>
    <s v="EUS3"/>
    <n v="67"/>
    <n v="7"/>
    <s v="ร้านที่1"/>
    <s v="เซฟ"/>
    <s v="บ้านเลขที่82/18 ซอยถนอมจิต เทศบาลดำริ 11 หน้าซอยมีป้ายโรงเเรมสวีท · รอบเมือง/ Rop Mueang_x000a__x000a_เมืองปราจีนบุรี/ Mueang Prachin Buriปราจีนบุรี/ Prachin Buri_x000a_25000"/>
    <s v="25000"/>
    <s v="660646273843"/>
    <s v="02/03/2025 13:19"/>
    <s v="-"/>
    <s v="Kerry_dropoff"/>
    <s v="Lazada"/>
    <s v="lazada"/>
    <s v=""/>
    <s v="LEXPU0463388342"/>
    <s v="02/03/2025 13:19"/>
  </r>
  <r>
    <x v="3"/>
    <x v="3"/>
    <n v="80"/>
    <n v="3"/>
    <s v="EUS2"/>
    <n v="249"/>
    <n v="45"/>
    <s v="ร้านที่1"/>
    <s v="ห******)"/>
    <s v="******ุมชนขนมถ้วย ประตูสีเขียวขวามือ) แขวงบางซื่อ เขตบางซื่อ จังหวัดกรุงเทพมหานคร 10800"/>
    <s v="10800"/>
    <s v="73"/>
    <s v="02/03/2025 13:14"/>
    <s v="-"/>
    <s v="SPX Express"/>
    <s v="Shopee"/>
    <s v="shopee"/>
    <s v=""/>
    <s v="TH2578256487327"/>
    <s v="02/03/2025 13:13"/>
  </r>
  <r>
    <x v="6"/>
    <x v="7"/>
    <n v="65"/>
    <n v="10"/>
    <s v="EUS1"/>
    <n v="435"/>
    <n v="35"/>
    <s v="ร้านที่1"/>
    <s v="สายสุนีย่.เมืองสนธ่"/>
    <s v="38หมู่12ตำบลในเมืองอำเภอเวียงจังหวัดขอนแก่น 40150"/>
    <s v="40150"/>
    <s v="0917828859"/>
    <s v="02/03/2025 12:57"/>
    <s v="raweewan5499@gmail.com"/>
    <s v="EMS COD"/>
    <s v="facebook"/>
    <s v="กสิกร"/>
    <s v=""/>
    <s v="-"/>
    <s v="02/03/2025 12:56"/>
  </r>
  <r>
    <x v="15"/>
    <x v="18"/>
    <n v="65"/>
    <n v="5"/>
    <s v="EUS0"/>
    <n v="435"/>
    <n v="35"/>
    <s v="ร้านที่1"/>
    <s v="อรพร..รี่นอารมย์."/>
    <s v="169หมู่5.ต.หนองไผ่.อ.หนองไผ่..จ.เพชรบรูณ์.. 67140"/>
    <s v="67140"/>
    <s v="0616027950"/>
    <s v="02/03/2025 12:55"/>
    <s v="raweewan5499@gmail.com"/>
    <s v="EMS COD"/>
    <s v="facebook"/>
    <s v="กสิกร"/>
    <s v=""/>
    <s v="-"/>
    <s v="02/03/2025 12:54"/>
  </r>
  <r>
    <x v="7"/>
    <x v="8"/>
    <n v="65"/>
    <n v="5"/>
    <s v="EUS0"/>
    <n v="435"/>
    <n v="35"/>
    <s v="ร้านที่1"/>
    <s v="อรพร..รี่นอารมย์."/>
    <s v="169หมู่5.ต.หนองไผ่.อ.หนองไผ่..จ.เพชรบรูณ์.. 67140"/>
    <s v="67140"/>
    <s v="0616027950"/>
    <s v="02/03/2025 12:55"/>
    <s v="raweewan5499@gmail.com"/>
    <s v="EMS COD"/>
    <s v="facebook"/>
    <s v="กสิกร"/>
    <s v=""/>
    <s v="-"/>
    <s v="02/03/2025 12:54"/>
  </r>
  <r>
    <x v="1"/>
    <x v="4"/>
    <n v="100"/>
    <n v="1"/>
    <s v="EUR99"/>
    <n v="270"/>
    <n v="20"/>
    <s v="ร้านที่1"/>
    <s v="อทิพร กันตะกูล"/>
    <s v="_x000a_149/6หมู่บ้านเย็นอากาศเร็สชิเด้นส_x000a_ซอยประสาทสุข_x000a_แขวงช่องนนทรี_x000a_เขต.ยานนาวา_x000a_กรุงเทพ_x000a_ 10120"/>
    <s v="10120"/>
    <s v="0826193172"/>
    <s v="02/03/2025 12:50"/>
    <s v="raweewan5499@gmail.com"/>
    <s v="EMS COD"/>
    <s v="facebook"/>
    <s v="กสิกร"/>
    <s v=""/>
    <s v="-"/>
    <s v="02/03/2025 12:49"/>
  </r>
  <r>
    <x v="3"/>
    <x v="3"/>
    <n v="100"/>
    <n v="1"/>
    <s v="EUR99"/>
    <n v="270"/>
    <n v="20"/>
    <s v="ร้านที่1"/>
    <s v="อทิพร กันตะกูล"/>
    <s v="_x000a_149/6หมู่บ้านเย็นอากาศเร็สชิเด้นส_x000a_ซอยประสาทสุข_x000a_แขวงช่องนนทรี_x000a_เขต.ยานนาวา_x000a_กรุงเทพ_x000a_ 10120"/>
    <s v="10120"/>
    <s v="0826193172"/>
    <s v="02/03/2025 12:50"/>
    <s v="raweewan5499@gmail.com"/>
    <s v="EMS COD"/>
    <s v="facebook"/>
    <s v="กสิกร"/>
    <s v=""/>
    <s v="-"/>
    <s v="02/03/2025 12:49"/>
  </r>
  <r>
    <x v="11"/>
    <x v="14"/>
    <n v="100"/>
    <n v="1"/>
    <s v="EUR99"/>
    <n v="270"/>
    <n v="20"/>
    <s v="ร้านที่1"/>
    <s v="อทิพร กันตะกูล"/>
    <s v="_x000a_149/6หมู่บ้านเย็นอากาศเร็สชิเด้นส_x000a_ซอยประสาทสุข_x000a_แขวงช่องนนทรี_x000a_เขต.ยานนาวา_x000a_กรุงเทพ_x000a_ 10120"/>
    <s v="10120"/>
    <s v="0826193172"/>
    <s v="02/03/2025 12:50"/>
    <s v="raweewan5499@gmail.com"/>
    <s v="EMS COD"/>
    <s v="facebook"/>
    <s v="กสิกร"/>
    <s v=""/>
    <s v="-"/>
    <s v="02/03/2025 12:49"/>
  </r>
  <r>
    <x v="1"/>
    <x v="4"/>
    <n v="100"/>
    <n v="1"/>
    <s v="EUR98"/>
    <n v="270"/>
    <n v="20"/>
    <s v="ร้านที่1"/>
    <s v="ครูสุวิมล กันธะ"/>
    <s v="โรงเรียนอนุบาลแม่ใจ (บ้านศรีถ้อย) 276 หมู่1 ตำบลศรีถ้อย อำเภอแม่ใจ จังหวัดพะเยา _x000a__x000a_ 56130"/>
    <s v="56130"/>
    <s v="0932232485"/>
    <s v="02/03/2025 12:48"/>
    <s v="raweewan5499@gmail.com"/>
    <s v="EMS COD"/>
    <s v="facebook"/>
    <s v="กสิกร"/>
    <s v=""/>
    <s v="-"/>
    <s v="02/03/2025 12:47"/>
  </r>
  <r>
    <x v="3"/>
    <x v="3"/>
    <n v="100"/>
    <n v="1"/>
    <s v="EUR98"/>
    <n v="270"/>
    <n v="20"/>
    <s v="ร้านที่1"/>
    <s v="ครูสุวิมล กันธะ"/>
    <s v="โรงเรียนอนุบาลแม่ใจ (บ้านศรีถ้อย) 276 หมู่1 ตำบลศรีถ้อย อำเภอแม่ใจ จังหวัดพะเยา _x000a__x000a_ 56130"/>
    <s v="56130"/>
    <s v="0932232485"/>
    <s v="02/03/2025 12:48"/>
    <s v="raweewan5499@gmail.com"/>
    <s v="EMS COD"/>
    <s v="facebook"/>
    <s v="กสิกร"/>
    <s v=""/>
    <s v="-"/>
    <s v="02/03/2025 12:47"/>
  </r>
  <r>
    <x v="11"/>
    <x v="14"/>
    <n v="100"/>
    <n v="1"/>
    <s v="EUR98"/>
    <n v="270"/>
    <n v="20"/>
    <s v="ร้านที่1"/>
    <s v="ครูสุวิมล กันธะ"/>
    <s v="โรงเรียนอนุบาลแม่ใจ (บ้านศรีถ้อย) 276 หมู่1 ตำบลศรีถ้อย อำเภอแม่ใจ จังหวัดพะเยา _x000a__x000a_ 56130"/>
    <s v="56130"/>
    <s v="0932232485"/>
    <s v="02/03/2025 12:48"/>
    <s v="raweewan5499@gmail.com"/>
    <s v="EMS COD"/>
    <s v="facebook"/>
    <s v="กสิกร"/>
    <s v=""/>
    <s v="-"/>
    <s v="02/03/2025 12:47"/>
  </r>
  <r>
    <x v="1"/>
    <x v="4"/>
    <n v="100"/>
    <n v="1"/>
    <s v="EUR97"/>
    <n v="250"/>
    <n v="0"/>
    <s v="ร้านที่1"/>
    <s v="อมรรัตน์ จิตรสำโรง "/>
    <s v="36 หมู่10  ตำบลอุดมทรัพย์ อำเภอวังน้ำเขียว จังหวัดนครราชสีมา_x000a_ 30370"/>
    <s v="30370"/>
    <s v="0611404163"/>
    <s v="02/03/2025 12:46"/>
    <s v="raweewan5499@gmail.com"/>
    <s v="EMS"/>
    <s v="facebook"/>
    <s v="กสิกร"/>
    <s v=""/>
    <s v="-"/>
    <s v="02/03/2025 12:45"/>
  </r>
  <r>
    <x v="3"/>
    <x v="3"/>
    <n v="100"/>
    <n v="1"/>
    <s v="EUR97"/>
    <n v="250"/>
    <n v="0"/>
    <s v="ร้านที่1"/>
    <s v="อมรรัตน์ จิตรสำโรง "/>
    <s v="36 หมู่10  ตำบลอุดมทรัพย์ อำเภอวังน้ำเขียว จังหวัดนครราชสีมา_x000a_ 30370"/>
    <s v="30370"/>
    <s v="0611404163"/>
    <s v="02/03/2025 12:46"/>
    <s v="raweewan5499@gmail.com"/>
    <s v="EMS"/>
    <s v="facebook"/>
    <s v="กสิกร"/>
    <s v=""/>
    <s v="-"/>
    <s v="02/03/2025 12:45"/>
  </r>
  <r>
    <x v="11"/>
    <x v="14"/>
    <n v="100"/>
    <n v="1"/>
    <s v="EUR97"/>
    <n v="250"/>
    <n v="0"/>
    <s v="ร้านที่1"/>
    <s v="อมรรัตน์ จิตรสำโรง "/>
    <s v="36 หมู่10  ตำบลอุดมทรัพย์ อำเภอวังน้ำเขียว จังหวัดนครราชสีมา_x000a_ 30370"/>
    <s v="30370"/>
    <s v="0611404163"/>
    <s v="02/03/2025 12:46"/>
    <s v="raweewan5499@gmail.com"/>
    <s v="EMS"/>
    <s v="facebook"/>
    <s v="กสิกร"/>
    <s v=""/>
    <s v="-"/>
    <s v="02/03/2025 12:45"/>
  </r>
  <r>
    <x v="4"/>
    <x v="5"/>
    <n v="60"/>
    <n v="6"/>
    <s v="EUR96"/>
    <n v="210"/>
    <n v="0"/>
    <s v="ร้านที่4"/>
    <s v="ห***งฤทัย เ***พาด"/>
    <s v="สุพรรณบุรี"/>
    <s v="-"/>
    <s v=""/>
    <s v="02/03/2025 12:43"/>
    <s v="-"/>
    <s v="Flash Express Thailand COD"/>
    <s v="Tiktok"/>
    <s v="จ่ายทีหลัง / COD"/>
    <s v=""/>
    <s v="-"/>
    <s v="02/03/2025 12:43"/>
  </r>
  <r>
    <x v="16"/>
    <x v="19"/>
    <n v="65"/>
    <n v="3"/>
    <s v="EUR96"/>
    <n v="435"/>
    <n v="35"/>
    <s v="ร้านที่1"/>
    <s v="เนตัส ทราย"/>
    <s v="54ถนนเทศบาล7ตำบลตลาดหลวงอำเภอเมืองจังหวัดอ่างทอง _x000a_ 14000"/>
    <s v="14000"/>
    <s v="0627645876"/>
    <s v="02/03/2025 12:44"/>
    <s v="raweewan5499@gmail.com"/>
    <s v="EMS COD"/>
    <s v="facebook"/>
    <s v="กสิกร"/>
    <s v=""/>
    <s v="-"/>
    <s v="02/03/2025 12:43"/>
  </r>
  <r>
    <x v="7"/>
    <x v="8"/>
    <n v="65"/>
    <n v="2"/>
    <s v="EUR96"/>
    <n v="435"/>
    <n v="35"/>
    <s v="ร้านที่1"/>
    <s v="เนตัส ทราย"/>
    <s v="54ถนนเทศบาล7ตำบลตลาดหลวงอำเภอเมืองจังหวัดอ่างทอง _x000a_ 14000"/>
    <s v="14000"/>
    <s v="0627645876"/>
    <s v="02/03/2025 12:44"/>
    <s v="raweewan5499@gmail.com"/>
    <s v="EMS COD"/>
    <s v="facebook"/>
    <s v="กสิกร"/>
    <s v=""/>
    <s v="-"/>
    <s v="02/03/2025 12:43"/>
  </r>
  <r>
    <x v="15"/>
    <x v="18"/>
    <n v="65"/>
    <n v="3"/>
    <s v="EUR96"/>
    <n v="435"/>
    <n v="35"/>
    <s v="ร้านที่1"/>
    <s v="เนตัส ทราย"/>
    <s v="54ถนนเทศบาล7ตำบลตลาดหลวงอำเภอเมืองจังหวัดอ่างทอง _x000a_ 14000"/>
    <s v="14000"/>
    <s v="0627645876"/>
    <s v="02/03/2025 12:44"/>
    <s v="raweewan5499@gmail.com"/>
    <s v="EMS COD"/>
    <s v="facebook"/>
    <s v="กสิกร"/>
    <s v=""/>
    <s v="-"/>
    <s v="02/03/2025 12:43"/>
  </r>
  <r>
    <x v="6"/>
    <x v="7"/>
    <n v="65"/>
    <n v="2"/>
    <s v="EUR96"/>
    <n v="435"/>
    <n v="35"/>
    <s v="ร้านที่1"/>
    <s v="เนตัส ทราย"/>
    <s v="54ถนนเทศบาล7ตำบลตลาดหลวงอำเภอเมืองจังหวัดอ่างทอง _x000a_ 14000"/>
    <s v="14000"/>
    <s v="0627645876"/>
    <s v="02/03/2025 12:44"/>
    <s v="raweewan5499@gmail.com"/>
    <s v="EMS COD"/>
    <s v="facebook"/>
    <s v="กสิกร"/>
    <s v=""/>
    <s v="-"/>
    <s v="02/03/2025 12:43"/>
  </r>
  <r>
    <x v="1"/>
    <x v="4"/>
    <n v="100"/>
    <n v="1"/>
    <s v="EUR95"/>
    <n v="520"/>
    <n v="20"/>
    <s v="ร้านที่1"/>
    <s v="คุณ กัลยกร หงษ์ทอง"/>
    <s v="บริษัทสมาร์ทอิมเมจฯ_x000a_338/19 ม.13 ถ.เสรีไทย_x000a_ต.ธาตุเชิงชุม อ.เมือง_x000a_จ.สกลนคร   47000"/>
    <s v="47000"/>
    <s v="0961387772"/>
    <s v="02/03/2025 12:41"/>
    <s v="raweewan5499@gmail.com"/>
    <s v="EMS COD"/>
    <s v="facebook"/>
    <s v="กสิกร"/>
    <s v=""/>
    <s v="-"/>
    <s v="02/03/2025 12:41"/>
  </r>
  <r>
    <x v="3"/>
    <x v="3"/>
    <n v="100"/>
    <n v="4"/>
    <s v="EUR95"/>
    <n v="520"/>
    <n v="20"/>
    <s v="ร้านที่1"/>
    <s v="คุณ กัลยกร หงษ์ทอง"/>
    <s v="บริษัทสมาร์ทอิมเมจฯ_x000a_338/19 ม.13 ถ.เสรีไทย_x000a_ต.ธาตุเชิงชุม อ.เมือง_x000a_จ.สกลนคร   47000"/>
    <s v="47000"/>
    <s v="0961387772"/>
    <s v="02/03/2025 12:41"/>
    <s v="raweewan5499@gmail.com"/>
    <s v="EMS COD"/>
    <s v="facebook"/>
    <s v="กสิกร"/>
    <s v=""/>
    <s v="-"/>
    <s v="02/03/2025 12:41"/>
  </r>
  <r>
    <x v="11"/>
    <x v="14"/>
    <n v="100"/>
    <n v="1"/>
    <s v="EUR95"/>
    <n v="520"/>
    <n v="20"/>
    <s v="ร้านที่1"/>
    <s v="คุณ กัลยกร หงษ์ทอง"/>
    <s v="บริษัทสมาร์ทอิมเมจฯ_x000a_338/19 ม.13 ถ.เสรีไทย_x000a_ต.ธาตุเชิงชุม อ.เมือง_x000a_จ.สกลนคร   47000"/>
    <s v="47000"/>
    <s v="0961387772"/>
    <s v="02/03/2025 12:41"/>
    <s v="raweewan5499@gmail.com"/>
    <s v="EMS COD"/>
    <s v="facebook"/>
    <s v="กสิกร"/>
    <s v=""/>
    <s v="-"/>
    <s v="02/03/2025 12:41"/>
  </r>
  <r>
    <x v="11"/>
    <x v="14"/>
    <n v="100"/>
    <n v="2"/>
    <s v="EUR94"/>
    <n v="530"/>
    <n v="30"/>
    <s v="ร้านที่1"/>
    <s v="เกล็ดดาว แสงทอง"/>
    <s v="126/8 ม.1 ซ.วัดมงคลนิมิตร (ร้านน้ำมันขวด) ต.บางเสาธง อ.บางเสาธง จ.สมุทรปราการ_x000a_ 10570"/>
    <s v="10570"/>
    <s v="0634935598"/>
    <s v="02/03/2025 12:39"/>
    <s v="raweewan5499@gmail.com"/>
    <s v="EMS COD"/>
    <s v="facebook"/>
    <s v="กสิกร"/>
    <s v=""/>
    <s v="-"/>
    <s v="02/03/2025 12:38"/>
  </r>
  <r>
    <x v="1"/>
    <x v="4"/>
    <n v="100"/>
    <n v="2"/>
    <s v="EUR94"/>
    <n v="530"/>
    <n v="30"/>
    <s v="ร้านที่1"/>
    <s v="เกล็ดดาว แสงทอง"/>
    <s v="126/8 ม.1 ซ.วัดมงคลนิมิตร (ร้านน้ำมันขวด) ต.บางเสาธง อ.บางเสาธง จ.สมุทรปราการ_x000a_ 10570"/>
    <s v="10570"/>
    <s v="0634935598"/>
    <s v="02/03/2025 12:39"/>
    <s v="raweewan5499@gmail.com"/>
    <s v="EMS COD"/>
    <s v="facebook"/>
    <s v="กสิกร"/>
    <s v=""/>
    <s v="-"/>
    <s v="02/03/2025 12:38"/>
  </r>
  <r>
    <x v="3"/>
    <x v="3"/>
    <n v="100"/>
    <n v="2"/>
    <s v="EUR94"/>
    <n v="530"/>
    <n v="30"/>
    <s v="ร้านที่1"/>
    <s v="เกล็ดดาว แสงทอง"/>
    <s v="126/8 ม.1 ซ.วัดมงคลนิมิตร (ร้านน้ำมันขวด) ต.บางเสาธง อ.บางเสาธง จ.สมุทรปราการ_x000a_ 10570"/>
    <s v="10570"/>
    <s v="0634935598"/>
    <s v="02/03/2025 12:39"/>
    <s v="raweewan5499@gmail.com"/>
    <s v="EMS COD"/>
    <s v="facebook"/>
    <s v="กสิกร"/>
    <s v=""/>
    <s v="-"/>
    <s v="02/03/2025 12:38"/>
  </r>
  <r>
    <x v="4"/>
    <x v="5"/>
    <n v="50"/>
    <n v="1"/>
    <s v="EUR93"/>
    <n v="130"/>
    <n v="30"/>
    <s v="ร้านที่1"/>
    <s v="พูลทรัพย์ สุขประยูร"/>
    <s v="204/1ซจันทร์18/7แยก28-2_x000a_เซ็นหลุย3_x000a_ทุ่งวัดดอน_x000a_กรุงเทพฯ_x000a__x000a_ 10120"/>
    <s v="10120"/>
    <s v="0813295427"/>
    <s v="02/03/2025 12:37"/>
    <s v="raweewan5499@gmail.com"/>
    <s v="EMS COD"/>
    <s v="facebook"/>
    <s v="กสิกร"/>
    <s v=""/>
    <s v="-"/>
    <s v="02/03/2025 12:36"/>
  </r>
  <r>
    <x v="11"/>
    <x v="14"/>
    <n v="100"/>
    <n v="1"/>
    <s v="EUR93"/>
    <n v="130"/>
    <n v="30"/>
    <s v="ร้านที่1"/>
    <s v="พูลทรัพย์ สุขประยูร"/>
    <s v="204/1ซจันทร์18/7แยก28-2_x000a_เซ็นหลุย3_x000a_ทุ่งวัดดอน_x000a_กรุงเทพฯ_x000a__x000a_ 10120"/>
    <s v="10120"/>
    <s v="0813295427"/>
    <s v="02/03/2025 12:37"/>
    <s v="raweewan5499@gmail.com"/>
    <s v="EMS COD"/>
    <s v="facebook"/>
    <s v="กสิกร"/>
    <s v=""/>
    <s v="-"/>
    <s v="02/03/2025 12:36"/>
  </r>
  <r>
    <x v="4"/>
    <x v="5"/>
    <n v="60"/>
    <n v="3"/>
    <s v="EUR92"/>
    <n v="111"/>
    <n v="6"/>
    <s v="ร้านที่4"/>
    <s v="ใ***รุ่ง พ***วงค์"/>
    <s v="ปทุมธานี"/>
    <s v="-"/>
    <s v=""/>
    <s v="02/03/2025 12:36"/>
    <s v="-"/>
    <s v="Flash Express Thailand"/>
    <s v="Tiktok"/>
    <s v="tiktok"/>
    <s v=""/>
    <s v="THT04061JZ72X5Z"/>
    <s v="02/03/2025 12:35"/>
  </r>
  <r>
    <x v="2"/>
    <x v="2"/>
    <n v="0"/>
    <n v="1"/>
    <s v="EUR91"/>
    <n v="205"/>
    <n v="0"/>
    <s v="ร้านที่4"/>
    <s v="อ***ตญา ไ***โมสร"/>
    <s v="พระนครศรีอยุธยา"/>
    <s v="-"/>
    <s v=""/>
    <s v="02/03/2025 12:35"/>
    <s v="-"/>
    <s v="Flash Express Thailand COD"/>
    <s v="Tiktok"/>
    <s v="จ่ายทีหลัง / COD"/>
    <s v=""/>
    <s v="-"/>
    <s v="02/03/2025 12:35"/>
  </r>
  <r>
    <x v="1"/>
    <x v="4"/>
    <n v="120"/>
    <n v="1"/>
    <s v="EUR91"/>
    <n v="205"/>
    <n v="0"/>
    <s v="ร้านที่4"/>
    <s v="อ***ตญา ไ***โมสร"/>
    <s v="พระนครศรีอยุธยา"/>
    <s v="-"/>
    <s v=""/>
    <s v="02/03/2025 12:35"/>
    <s v="-"/>
    <s v="Flash Express Thailand COD"/>
    <s v="Tiktok"/>
    <s v="จ่ายทีหลัง / COD"/>
    <s v=""/>
    <s v="-"/>
    <s v="02/03/2025 12:35"/>
  </r>
  <r>
    <x v="4"/>
    <x v="5"/>
    <n v="60"/>
    <n v="3"/>
    <s v="EUR91"/>
    <n v="205"/>
    <n v="0"/>
    <s v="ร้านที่4"/>
    <s v="อ***ตญา ไ***โมสร"/>
    <s v="พระนครศรีอยุธยา"/>
    <s v="-"/>
    <s v=""/>
    <s v="02/03/2025 12:35"/>
    <s v="-"/>
    <s v="Flash Express Thailand COD"/>
    <s v="Tiktok"/>
    <s v="จ่ายทีหลัง / COD"/>
    <s v=""/>
    <s v="-"/>
    <s v="02/03/2025 12:35"/>
  </r>
  <r>
    <x v="10"/>
    <x v="13"/>
    <n v="35"/>
    <n v="8"/>
    <s v="EUR90"/>
    <n v="333"/>
    <n v="45"/>
    <s v="ร้านที่1"/>
    <s v="พ******์"/>
    <s v="******นองบัวบาน อำเภอรัตนบุรี จังหวัดสุรินทร์ 32130"/>
    <s v="32130"/>
    <s v="42"/>
    <s v="02/03/2025 13:05"/>
    <s v="-"/>
    <s v="SPX Express"/>
    <s v="Shopee"/>
    <s v="shopee"/>
    <s v=""/>
    <s v="TH251928041472X"/>
    <s v="02/03/2025 12:35"/>
  </r>
  <r>
    <x v="4"/>
    <x v="5"/>
    <n v="60"/>
    <n v="3"/>
    <s v="EUR89"/>
    <n v="195"/>
    <n v="0"/>
    <s v="ร้านที่4"/>
    <s v="พ***า เ***กล่ำ K***า"/>
    <s v="เพชรบุรี"/>
    <s v="-"/>
    <s v=""/>
    <s v="02/03/2025 12:33"/>
    <s v="-"/>
    <s v="Flash Express Thailand COD"/>
    <s v="Tiktok"/>
    <s v="จ่ายทีหลัง / COD"/>
    <s v=""/>
    <s v="-"/>
    <s v="02/03/2025 12:33"/>
  </r>
  <r>
    <x v="0"/>
    <x v="0"/>
    <n v="65"/>
    <n v="2"/>
    <s v="EUR89"/>
    <n v="195"/>
    <n v="0"/>
    <s v="ร้านที่4"/>
    <s v="พ***า เ***กล่ำ K***า"/>
    <s v="เพชรบุรี"/>
    <s v="-"/>
    <s v=""/>
    <s v="02/03/2025 12:33"/>
    <s v="-"/>
    <s v="Flash Express Thailand COD"/>
    <s v="Tiktok"/>
    <s v="จ่ายทีหลัง / COD"/>
    <s v=""/>
    <s v="-"/>
    <s v="02/03/2025 12:33"/>
  </r>
  <r>
    <x v="5"/>
    <x v="6"/>
    <n v="50"/>
    <n v="1"/>
    <s v="EUR87"/>
    <n v="160"/>
    <n v="30"/>
    <s v="ร้านที่1"/>
    <s v="นาง.วันทนา.อินด้วง"/>
    <s v=".119/121.ถ.อันตฤทธิ์เดช.ต.ในเวียง.อ.เมือง.จ.น่าน. _x000a_  โรงแรมสุขเกษม_x000a_ 55000"/>
    <s v="55000"/>
    <s v="0944904813"/>
    <s v="02/03/2025 12:22"/>
    <s v="raweewan5499@gmail.com"/>
    <s v="EMS COD"/>
    <s v="facebook"/>
    <s v="กสิกร"/>
    <s v=""/>
    <s v="-"/>
    <s v="02/03/2025 12:21"/>
  </r>
  <r>
    <x v="11"/>
    <x v="14"/>
    <n v="100"/>
    <n v="1"/>
    <s v="EUR87"/>
    <n v="160"/>
    <n v="30"/>
    <s v="ร้านที่1"/>
    <s v="นาง.วันทนา.อินด้วง"/>
    <s v=".119/121.ถ.อันตฤทธิ์เดช.ต.ในเวียง.อ.เมือง.จ.น่าน. _x000a_  โรงแรมสุขเกษม_x000a_ 55000"/>
    <s v="55000"/>
    <s v="0944904813"/>
    <s v="02/03/2025 12:22"/>
    <s v="raweewan5499@gmail.com"/>
    <s v="EMS COD"/>
    <s v="facebook"/>
    <s v="กสิกร"/>
    <s v=""/>
    <s v="-"/>
    <s v="02/03/2025 12:21"/>
  </r>
  <r>
    <x v="4"/>
    <x v="5"/>
    <n v="60"/>
    <n v="3"/>
    <s v="EUR86"/>
    <n v="150"/>
    <n v="6"/>
    <s v="ร้านที่4"/>
    <s v="ธ***ร ด***ขุนทด"/>
    <s v="ปทุมธานี"/>
    <s v="-"/>
    <s v=""/>
    <s v="02/03/2025 12:06"/>
    <s v="-"/>
    <s v="Flash Express Thailand"/>
    <s v="Tiktok"/>
    <s v="tiktok"/>
    <s v=""/>
    <s v="-"/>
    <s v="02/03/2025 12:05"/>
  </r>
  <r>
    <x v="0"/>
    <x v="0"/>
    <n v="65"/>
    <n v="1"/>
    <s v="EUR86"/>
    <n v="150"/>
    <n v="6"/>
    <s v="ร้านที่4"/>
    <s v="ธ***ร ด***ขุนทด"/>
    <s v="ปทุมธานี"/>
    <s v="-"/>
    <s v=""/>
    <s v="02/03/2025 12:06"/>
    <s v="-"/>
    <s v="Flash Express Thailand"/>
    <s v="Tiktok"/>
    <s v="tiktok"/>
    <s v=""/>
    <s v="-"/>
    <s v="02/03/2025 12:05"/>
  </r>
  <r>
    <x v="17"/>
    <x v="20"/>
    <n v="60"/>
    <n v="1"/>
    <s v="EUR84"/>
    <n v="67"/>
    <n v="7"/>
    <s v="ร้านที่1"/>
    <s v="ธ******์"/>
    <s v="****** สมันตประดิษฐ์, ตำบล พิมาน, อำเภอเมืองสตูล ตำบลพิมาน อำเภอเมืองสตูล จังหวัดสตูล 91000"/>
    <s v="91000"/>
    <s v="75"/>
    <s v="02/03/2025 11:52"/>
    <s v="-"/>
    <s v="SPX Express"/>
    <s v="Shopee"/>
    <s v="shopee"/>
    <s v=""/>
    <s v="TH251869372995T"/>
    <s v="02/03/2025 11:52"/>
  </r>
  <r>
    <x v="5"/>
    <x v="6"/>
    <n v="66.666666666666671"/>
    <n v="9"/>
    <s v="EUR83"/>
    <n v="315"/>
    <n v="0"/>
    <s v="ร้านที่4"/>
    <s v="ส***ย ส***ภิรมณ์"/>
    <s v="ฉะเชิงเทรา"/>
    <s v="-"/>
    <s v=""/>
    <s v="02/03/2025 11:46"/>
    <s v="-"/>
    <s v="Flash Express Thailand COD"/>
    <s v="Tiktok"/>
    <s v="จ่ายทีหลัง / COD"/>
    <s v=""/>
    <s v="-"/>
    <s v="02/03/2025 11:46"/>
  </r>
  <r>
    <x v="4"/>
    <x v="5"/>
    <n v="60"/>
    <n v="3"/>
    <s v="EUR82"/>
    <n v="111"/>
    <n v="6"/>
    <s v="ร้านที่4"/>
    <s v="ก***ารัตน์ อ***ทขาล"/>
    <s v="ภูเก็ต"/>
    <s v="-"/>
    <s v=""/>
    <s v="02/03/2025 11:45"/>
    <s v="-"/>
    <s v="Flash Express Thailand COD"/>
    <s v="Tiktok"/>
    <s v="จ่ายทีหลัง / COD"/>
    <s v=""/>
    <s v="THT67011JZ7291Z"/>
    <s v="02/03/2025 11:45"/>
  </r>
  <r>
    <x v="4"/>
    <x v="5"/>
    <n v="43"/>
    <n v="2"/>
    <s v="EUR81"/>
    <n v="186"/>
    <n v="45"/>
    <s v="ร้านที่1"/>
    <s v="ท******ง"/>
    <s v="******ล คูเต่า, อำเภอหาดใหญ่ ตำบลคูเต่า อำเภอหาดใหญ่ จังหวัดสงขลา 90110"/>
    <s v="90110"/>
    <s v="23"/>
    <s v="02/03/2025 12:13"/>
    <s v="-"/>
    <s v="SPX Express"/>
    <s v="Shopee"/>
    <s v="shopee"/>
    <s v=""/>
    <s v="-"/>
    <s v="02/03/2025 11:43"/>
  </r>
  <r>
    <x v="11"/>
    <x v="14"/>
    <n v="80"/>
    <n v="1"/>
    <s v="EUR81"/>
    <n v="186"/>
    <n v="45"/>
    <s v="ร้านที่1"/>
    <s v="ท******ง"/>
    <s v="******ล คูเต่า, อำเภอหาดใหญ่ ตำบลคูเต่า อำเภอหาดใหญ่ จังหวัดสงขลา 90110"/>
    <s v="90110"/>
    <s v="23"/>
    <s v="02/03/2025 12:13"/>
    <s v="-"/>
    <s v="SPX Express"/>
    <s v="Shopee"/>
    <s v="shopee"/>
    <s v=""/>
    <s v="-"/>
    <s v="02/03/2025 11:43"/>
  </r>
  <r>
    <x v="5"/>
    <x v="6"/>
    <n v="66.666666666666671"/>
    <n v="6"/>
    <s v="EUR80"/>
    <n v="210"/>
    <n v="0"/>
    <s v="ร้านที่4"/>
    <s v="น***พศาล  ย***ฒชะนะ"/>
    <s v="ลพบุรี"/>
    <s v="-"/>
    <s v=""/>
    <s v="02/03/2025 11:42"/>
    <s v="-"/>
    <s v="Flash Express Thailand"/>
    <s v="Tiktok"/>
    <s v="tiktok"/>
    <s v=""/>
    <s v="-"/>
    <s v="02/03/2025 11:41"/>
  </r>
  <r>
    <x v="3"/>
    <x v="3"/>
    <n v="66.333333333333329"/>
    <n v="3"/>
    <s v="EUR79"/>
    <n v="219"/>
    <n v="0"/>
    <s v="ร้านที่4"/>
    <s v="อ***ยา น***ุสิทธิ์"/>
    <s v="ตรัง"/>
    <s v="-"/>
    <s v=""/>
    <s v="02/03/2025 11:38"/>
    <s v="-"/>
    <s v="Flash Express Thailand COD"/>
    <s v="Tiktok"/>
    <s v="จ่ายทีหลัง / COD"/>
    <s v=""/>
    <s v="THT75021JZWFS4Z"/>
    <s v="02/03/2025 11:38"/>
  </r>
  <r>
    <x v="5"/>
    <x v="6"/>
    <n v="66.666666666666671"/>
    <n v="6"/>
    <s v="EUR78"/>
    <n v="288"/>
    <n v="0"/>
    <s v="ร้านที่4"/>
    <s v="ป***ายเพ็ชร โ***์รัง"/>
    <s v="ภูเก็ต"/>
    <s v="-"/>
    <s v=""/>
    <s v="02/03/2025 11:37"/>
    <s v="-"/>
    <s v="Flash Express Thailand COD"/>
    <s v="Tiktok"/>
    <s v="จ่ายทีหลัง / COD"/>
    <s v=""/>
    <s v="-"/>
    <s v="02/03/2025 11:37"/>
  </r>
  <r>
    <x v="0"/>
    <x v="0"/>
    <n v="65"/>
    <n v="2"/>
    <s v="EUR78"/>
    <n v="288"/>
    <n v="0"/>
    <s v="ร้านที่4"/>
    <s v="ป***ายเพ็ชร โ***์รัง"/>
    <s v="ภูเก็ต"/>
    <s v="-"/>
    <s v=""/>
    <s v="02/03/2025 11:37"/>
    <s v="-"/>
    <s v="Flash Express Thailand COD"/>
    <s v="Tiktok"/>
    <s v="จ่ายทีหลัง / COD"/>
    <s v=""/>
    <s v="-"/>
    <s v="02/03/2025 11:37"/>
  </r>
  <r>
    <x v="9"/>
    <x v="12"/>
    <n v="73"/>
    <n v="1"/>
    <s v="EUR77"/>
    <n v="177"/>
    <n v="104"/>
    <s v="ร้านที่1"/>
    <s v="น******ล"/>
    <s v="****** อำเภอวังน้อย ตำบลชะแมบ อำเภอวังน้อย จังหวัดพระนครศรีอยุธยา 13170"/>
    <s v="13170"/>
    <s v="79"/>
    <s v="02/03/2025 11:04"/>
    <s v="-"/>
    <s v="SPX Express"/>
    <s v="Shopee"/>
    <s v="shopee"/>
    <s v=""/>
    <s v="TH258265466948S"/>
    <s v="02/03/2025 11:03"/>
  </r>
  <r>
    <x v="11"/>
    <x v="14"/>
    <n v="83.333333333333329"/>
    <n v="3"/>
    <s v="EUR76"/>
    <n v="219"/>
    <n v="0"/>
    <s v="ร้านที่4"/>
    <s v="ส***ตรา  เ***อนโคกสูง"/>
    <s v="เทศบาลนครนครราชสีมา"/>
    <s v="-"/>
    <s v=""/>
    <s v="02/03/2025 11:02"/>
    <s v="-"/>
    <s v="Flash Express Thailand COD"/>
    <s v="Tiktok"/>
    <s v="จ่ายทีหลัง / COD"/>
    <s v=""/>
    <s v="THT27091JZWF40Z"/>
    <s v="02/03/2025 11:02"/>
  </r>
  <r>
    <x v="3"/>
    <x v="3"/>
    <n v="66.333333333333329"/>
    <n v="6"/>
    <s v="EUR75"/>
    <n v="438"/>
    <n v="0"/>
    <s v="ร้านที่4"/>
    <s v="พ***รี บ***าลี"/>
    <s v="ราชบุรี"/>
    <s v="-"/>
    <s v=""/>
    <s v="02/03/2025 10:58"/>
    <s v="-"/>
    <s v="Flash Express Thailand COD"/>
    <s v="Tiktok"/>
    <s v="จ่ายทีหลัง / COD"/>
    <s v=""/>
    <s v="THT12031JZ6Y07Z"/>
    <s v="02/03/2025 10:58"/>
  </r>
  <r>
    <x v="0"/>
    <x v="0"/>
    <n v="65"/>
    <n v="10"/>
    <s v="EUR74"/>
    <n v="425"/>
    <n v="35"/>
    <s v="ร้านที่4"/>
    <s v="ส***ตรา ก***ิตร"/>
    <s v="กรุงเทพมหานคร"/>
    <s v="-"/>
    <s v=""/>
    <s v="02/03/2025 10:52"/>
    <s v="-"/>
    <s v="Flash Express Thailand"/>
    <s v="Tiktok"/>
    <s v="tiktok"/>
    <s v=""/>
    <s v="-"/>
    <s v="02/03/2025 10:51"/>
  </r>
  <r>
    <x v="0"/>
    <x v="0"/>
    <n v="65"/>
    <n v="3"/>
    <s v="EUR73"/>
    <n v="166"/>
    <n v="0"/>
    <s v="ร้านที่4"/>
    <s v="ศ***รัตน์ อ***ศิริ"/>
    <s v="ราชบุรี"/>
    <s v="-"/>
    <s v=""/>
    <s v="02/03/2025 10:45"/>
    <s v="-"/>
    <s v="Flash Express Thailand"/>
    <s v="Tiktok"/>
    <s v="tiktok"/>
    <s v=""/>
    <s v="-"/>
    <s v="02/03/2025 10:45"/>
  </r>
  <r>
    <x v="4"/>
    <x v="5"/>
    <n v="65"/>
    <n v="1"/>
    <s v="EUR73"/>
    <n v="166"/>
    <n v="0"/>
    <s v="ร้านที่4"/>
    <s v="ศ***รัตน์ อ***ศิริ"/>
    <s v="ราชบุรี"/>
    <s v="-"/>
    <s v=""/>
    <s v="02/03/2025 10:45"/>
    <s v="-"/>
    <s v="Flash Express Thailand"/>
    <s v="Tiktok"/>
    <s v="tiktok"/>
    <s v=""/>
    <s v="-"/>
    <s v="02/03/2025 10:45"/>
  </r>
  <r>
    <x v="4"/>
    <x v="5"/>
    <n v="60"/>
    <n v="3"/>
    <s v="EUR72"/>
    <n v="105"/>
    <n v="0"/>
    <s v="ร้านที่4"/>
    <s v="ส***ดา โ***ตา"/>
    <s v="สุโขทัย"/>
    <s v="-"/>
    <s v=""/>
    <s v="02/03/2025 10:49"/>
    <s v="-"/>
    <s v="Flash Express Thailand"/>
    <s v="Tiktok"/>
    <s v="tiktok"/>
    <s v=""/>
    <s v="-"/>
    <s v="02/03/2025 10:42"/>
  </r>
  <r>
    <x v="3"/>
    <x v="3"/>
    <n v="66.333333333333329"/>
    <n v="3"/>
    <s v="EUR70"/>
    <n v="233"/>
    <n v="29"/>
    <s v="ร้านที่1"/>
    <s v="ร******ล"/>
    <s v="******เลขที่ 10 หมู่ 8 ต.คณฑี อ.เมือง จ.กำแพงเพชร 62000 ตำบลคณฑี อำเภอเมืองกำแพงเพชร จังหวัดกำแพงเพชร 62000"/>
    <s v="62000"/>
    <s v="06"/>
    <s v="02/03/2025 10:33"/>
    <s v="-"/>
    <s v="SPX Express"/>
    <s v="Shopee"/>
    <s v="shopee"/>
    <s v=""/>
    <s v="TH256824617786Z"/>
    <s v="02/03/2025 10:32"/>
  </r>
  <r>
    <x v="4"/>
    <x v="5"/>
    <n v="60"/>
    <n v="3"/>
    <s v="EUR69"/>
    <n v="0"/>
    <n v="0"/>
    <s v="ร้านที่1"/>
    <s v="ทัศนีย์ ทรัพย์ประเสริฐ"/>
    <s v="121/4 ม.11 ต.ลาดยาว_x000a__x000a_ลาดยาว/ Lat Yaoนครสวรรค์/ Nakhon Sawan_x000a_60150"/>
    <s v="60150"/>
    <s v="660987713711"/>
    <s v="02/03/2025 10:31"/>
    <s v="-"/>
    <s v="Kerry_dropoff"/>
    <s v="Lazada"/>
    <s v="lazada"/>
    <s v=""/>
    <s v="-"/>
    <s v="02/03/2025 10:31"/>
  </r>
  <r>
    <x v="3"/>
    <x v="3"/>
    <n v="100"/>
    <n v="1"/>
    <s v="EUR68"/>
    <n v="270"/>
    <n v="30"/>
    <s v="ร้านที่1"/>
    <s v="สมใจ  บุญทวี"/>
    <s v="1099  นิติบุลคล  คอนโดปาล์ม  พาวิลเลี่ยน   ม3   ถเทพารักษ์   ตเทพารักษ์   อเมือง  จสมุทรปราการ      เบอร์โทรศัพท์       10270"/>
    <s v="10270"/>
    <s v="0924525472"/>
    <s v="02/03/2025 10:32"/>
    <s v="raweewan5499@gmail.com"/>
    <s v="EMS COD"/>
    <s v="facebook"/>
    <s v="กสิกร"/>
    <s v=""/>
    <s v="-"/>
    <s v="02/03/2025 10:31"/>
  </r>
  <r>
    <x v="1"/>
    <x v="4"/>
    <n v="100"/>
    <n v="1"/>
    <s v="EUR68"/>
    <n v="270"/>
    <n v="30"/>
    <s v="ร้านที่1"/>
    <s v="สมใจ  บุญทวี"/>
    <s v="1099  นิติบุลคล  คอนโดปาล์ม  พาวิลเลี่ยน   ม3   ถเทพารักษ์   ตเทพารักษ์   อเมือง  จสมุทรปราการ      เบอร์โทรศัพท์       10270"/>
    <s v="10270"/>
    <s v="0924525472"/>
    <s v="02/03/2025 10:32"/>
    <s v="raweewan5499@gmail.com"/>
    <s v="EMS COD"/>
    <s v="facebook"/>
    <s v="กสิกร"/>
    <s v=""/>
    <s v="-"/>
    <s v="02/03/2025 10:31"/>
  </r>
  <r>
    <x v="11"/>
    <x v="14"/>
    <n v="100"/>
    <n v="1"/>
    <s v="EUR68"/>
    <n v="270"/>
    <n v="30"/>
    <s v="ร้านที่1"/>
    <s v="สมใจ  บุญทวี"/>
    <s v="1099  นิติบุลคล  คอนโดปาล์ม  พาวิลเลี่ยน   ม3   ถเทพารักษ์   ตเทพารักษ์   อเมือง  จสมุทรปราการ      เบอร์โทรศัพท์       10270"/>
    <s v="10270"/>
    <s v="0924525472"/>
    <s v="02/03/2025 10:32"/>
    <s v="raweewan5499@gmail.com"/>
    <s v="EMS COD"/>
    <s v="facebook"/>
    <s v="กสิกร"/>
    <s v=""/>
    <s v="-"/>
    <s v="02/03/2025 10:31"/>
  </r>
  <r>
    <x v="4"/>
    <x v="5"/>
    <n v="60"/>
    <n v="3"/>
    <s v="EUR67"/>
    <n v="105"/>
    <n v="0"/>
    <s v="ร้านที่4"/>
    <s v="ส***สา ใ***่ำ"/>
    <s v="กำแพงเพชร"/>
    <s v="-"/>
    <s v=""/>
    <s v="02/03/2025 10:30"/>
    <s v="-"/>
    <s v="Flash Express Thailand COD"/>
    <s v="Tiktok"/>
    <s v="จ่ายทีหลัง / COD"/>
    <s v=""/>
    <s v="-"/>
    <s v="02/03/2025 10:30"/>
  </r>
  <r>
    <x v="16"/>
    <x v="19"/>
    <n v="65"/>
    <n v="3"/>
    <s v="EUR66"/>
    <n v="435"/>
    <n v="35"/>
    <s v="ร้านที่1"/>
    <s v="พิชัยรัตน์.ไล่กสิกรรม"/>
    <s v="มบ.พฤกษาวิวล์.27/255._x000a_ถ.สามวา.  เฃตมีนบุรี..  แฃวงมีนบุรี _x000a_กรุงเทพมหานคร 10510"/>
    <s v="10510"/>
    <s v="0851360738"/>
    <s v="01/03/2025 19:26"/>
    <s v="raweewan5499@gmail.com"/>
    <s v="EMS"/>
    <s v="facebook"/>
    <s v="กสิกร"/>
    <s v=""/>
    <s v="-"/>
    <s v="02/03/2025 10:28"/>
  </r>
  <r>
    <x v="15"/>
    <x v="18"/>
    <n v="65"/>
    <n v="2"/>
    <s v="EUR66"/>
    <n v="435"/>
    <n v="35"/>
    <s v="ร้านที่1"/>
    <s v="พิชัยรัตน์.ไล่กสิกรรม"/>
    <s v="มบ.พฤกษาวิวล์.27/255._x000a_ถ.สามวา.  เฃตมีนบุรี..  แฃวงมีนบุรี _x000a_กรุงเทพมหานคร 10510"/>
    <s v="10510"/>
    <s v="0851360738"/>
    <s v="01/03/2025 19:26"/>
    <s v="raweewan5499@gmail.com"/>
    <s v="EMS"/>
    <s v="facebook"/>
    <s v="กสิกร"/>
    <s v=""/>
    <s v="-"/>
    <s v="02/03/2025 10:28"/>
  </r>
  <r>
    <x v="7"/>
    <x v="8"/>
    <n v="65"/>
    <n v="3"/>
    <s v="EUR66"/>
    <n v="435"/>
    <n v="35"/>
    <s v="ร้านที่1"/>
    <s v="พิชัยรัตน์.ไล่กสิกรรม"/>
    <s v="มบ.พฤกษาวิวล์.27/255._x000a_ถ.สามวา.  เฃตมีนบุรี..  แฃวงมีนบุรี _x000a_กรุงเทพมหานคร 10510"/>
    <s v="10510"/>
    <s v="0851360738"/>
    <s v="01/03/2025 19:26"/>
    <s v="raweewan5499@gmail.com"/>
    <s v="EMS"/>
    <s v="facebook"/>
    <s v="กสิกร"/>
    <s v=""/>
    <s v="-"/>
    <s v="02/03/2025 10:28"/>
  </r>
  <r>
    <x v="6"/>
    <x v="7"/>
    <n v="65"/>
    <n v="2"/>
    <s v="EUR66"/>
    <n v="435"/>
    <n v="35"/>
    <s v="ร้านที่1"/>
    <s v="พิชัยรัตน์.ไล่กสิกรรม"/>
    <s v="มบ.พฤกษาวิวล์.27/255._x000a_ถ.สามวา.  เฃตมีนบุรี..  แฃวงมีนบุรี _x000a_กรุงเทพมหานคร 10510"/>
    <s v="10510"/>
    <s v="0851360738"/>
    <s v="01/03/2025 19:26"/>
    <s v="raweewan5499@gmail.com"/>
    <s v="EMS"/>
    <s v="facebook"/>
    <s v="กสิกร"/>
    <s v=""/>
    <s v="-"/>
    <s v="02/03/2025 10:28"/>
  </r>
  <r>
    <x v="6"/>
    <x v="7"/>
    <n v="65"/>
    <n v="1"/>
    <s v="EUR65"/>
    <n v="130"/>
    <n v="30"/>
    <s v="ร้านที่1"/>
    <s v="Chanarat Phoemphun"/>
    <s v="ที่อยู่ 3 หมู่ 12 ( ห้องสีฟ้า ห้อง 25 ) ต.หนองปรือ อ.บางละมุง จ.ชลบุรี_x000a_ต.หนองปรือ_x000a_อ.บางละมุง_x000a_ชลบุรี_x000a_ 20250"/>
    <s v="20250"/>
    <s v="0870656266"/>
    <s v="02/03/2025 10:26"/>
    <s v="raweewan5499@gmail.com"/>
    <s v="EMS COD"/>
    <s v="facebook"/>
    <s v="กสิกร"/>
    <s v=""/>
    <s v="-"/>
    <s v="02/03/2025 10:26"/>
  </r>
  <r>
    <x v="3"/>
    <x v="3"/>
    <n v="100"/>
    <n v="1"/>
    <s v="EUR65"/>
    <n v="130"/>
    <n v="30"/>
    <s v="ร้านที่1"/>
    <s v="Chanarat Phoemphun"/>
    <s v="ที่อยู่ 3 หมู่ 12 ( ห้องสีฟ้า ห้อง 25 ) ต.หนองปรือ อ.บางละมุง จ.ชลบุรี_x000a_ต.หนองปรือ_x000a_อ.บางละมุง_x000a_ชลบุรี_x000a_ 20250"/>
    <s v="20250"/>
    <s v="0870656266"/>
    <s v="02/03/2025 10:26"/>
    <s v="raweewan5499@gmail.com"/>
    <s v="EMS COD"/>
    <s v="facebook"/>
    <s v="กสิกร"/>
    <s v=""/>
    <s v="-"/>
    <s v="02/03/2025 10:26"/>
  </r>
  <r>
    <x v="3"/>
    <x v="3"/>
    <n v="80"/>
    <n v="2"/>
    <s v="EUR64"/>
    <n v="165"/>
    <n v="29"/>
    <s v="ร้านที่1"/>
    <s v="ช******ี"/>
    <s v="******ตำบล ภูเขาทอง ตำบลภูเขาทอง อำเภอพระนครศรีอยุธยา จังหวัดพระนครศรีอยุธยา 13000"/>
    <s v="13000"/>
    <s v="49"/>
    <s v="02/03/2025 10:09"/>
    <s v="-"/>
    <s v="SPX Express"/>
    <s v="Shopee"/>
    <s v="shopee"/>
    <s v=""/>
    <s v="TH250501148628C"/>
    <s v="02/03/2025 10:09"/>
  </r>
  <r>
    <x v="17"/>
    <x v="20"/>
    <n v="60"/>
    <n v="5"/>
    <s v="EUR63"/>
    <n v="289"/>
    <n v="29"/>
    <s v="ร้านที่1"/>
    <s v="ร******์"/>
    <s v="******ภาชี, อำเภอภาชี ตำบลภาชี อำเภอภาชี จังหวัดพระนครศรีอยุธยา 13140"/>
    <s v="13140"/>
    <s v="00"/>
    <s v="02/03/2025 10:06"/>
    <s v="-"/>
    <s v="SPX Express"/>
    <s v="Shopee"/>
    <s v="shopee"/>
    <s v=""/>
    <s v="TH256029596357H"/>
    <s v="02/03/2025 10:06"/>
  </r>
  <r>
    <x v="3"/>
    <x v="3"/>
    <n v="80"/>
    <n v="1"/>
    <s v="EUR62"/>
    <n v="87"/>
    <n v="7"/>
    <s v="ร้านที่1"/>
    <s v="ป******ม"/>
    <s v="******702 ตึกE หมู่12 ต.หนองปรือ ตำบลหนองปรือ อำเภอบางละมุง จังหวัดชลบุรี 20150"/>
    <s v="20150"/>
    <s v="56"/>
    <s v="02/03/2025 09:55"/>
    <s v="-"/>
    <s v="SPX Express"/>
    <s v="Shopee"/>
    <s v="shopee"/>
    <s v=""/>
    <s v="TH254945500153E"/>
    <s v="02/03/2025 09:54"/>
  </r>
  <r>
    <x v="4"/>
    <x v="5"/>
    <n v="60"/>
    <n v="3"/>
    <s v="EUR61"/>
    <n v="105"/>
    <n v="0"/>
    <s v="ร้านที่4"/>
    <s v="ว***ัย เ***รัตน์"/>
    <s v="อ่างทอง"/>
    <s v="-"/>
    <s v=""/>
    <s v="02/03/2025 09:53"/>
    <s v="-"/>
    <s v="Flash Express Thailand COD"/>
    <s v="Tiktok"/>
    <s v="จ่ายทีหลัง / COD"/>
    <s v=""/>
    <s v="THT06041JZ7643Z"/>
    <s v="02/03/2025 09:53"/>
  </r>
  <r>
    <x v="1"/>
    <x v="1"/>
    <n v="66.333333333333329"/>
    <n v="3"/>
    <s v="EUR60"/>
    <n v="268"/>
    <n v="64"/>
    <s v="ร้านที่1"/>
    <s v="ก******ง"/>
    <s v="******ร้านหมื่นสิน) ตำบลท่าวัง อำเภอเมือง จังหวัดนครศรีธรรมราช ตำบลท่าวัง อำเภอเมืองนครศรีธรรมราช จังหวัดนครศรีธรรมราช 80000"/>
    <s v="80000"/>
    <s v="48"/>
    <s v="02/03/2025 09:45"/>
    <s v="-"/>
    <s v="SPX Express"/>
    <s v="Shopee"/>
    <s v="shopee"/>
    <s v=""/>
    <s v="TH2597248703576"/>
    <s v="02/03/2025 09:44"/>
  </r>
  <r>
    <x v="4"/>
    <x v="5"/>
    <n v="60"/>
    <n v="15"/>
    <s v="EUR59"/>
    <n v="525"/>
    <n v="0"/>
    <s v="ร้านที่4"/>
    <s v="พ***ราภรณ์  น***อนงค์"/>
    <s v="สมุทรสาคร"/>
    <s v="-"/>
    <s v=""/>
    <s v="02/03/2025 09:43"/>
    <s v="-"/>
    <s v="Flash Express Thailand COD"/>
    <s v="Tiktok"/>
    <s v="จ่ายทีหลัง / COD"/>
    <s v=""/>
    <s v="-"/>
    <s v="02/03/2025 09:43"/>
  </r>
  <r>
    <x v="10"/>
    <x v="13"/>
    <n v="45"/>
    <n v="4"/>
    <s v="EUR58"/>
    <n v="164"/>
    <n v="0"/>
    <s v="ร้านที่4"/>
    <s v="ว*** ท***ี"/>
    <s v="สุพรรณบุรี"/>
    <s v="-"/>
    <s v=""/>
    <s v="02/03/2025 09:31"/>
    <s v="-"/>
    <s v="Flash Express Thailand COD"/>
    <s v="Tiktok"/>
    <s v="จ่ายทีหลัง / COD"/>
    <s v=""/>
    <s v="THT14031JZWGX6Z"/>
    <s v="02/03/2025 09:31"/>
  </r>
  <r>
    <x v="4"/>
    <x v="5"/>
    <n v="43"/>
    <n v="2"/>
    <s v="EUR57"/>
    <n v="93"/>
    <n v="7"/>
    <s v="ร้านที่1"/>
    <s v="น***้"/>
    <s v="******ำเภอหาดใหญ่ จังหวัดสงขลา 90110"/>
    <s v="90110"/>
    <s v="61"/>
    <s v="02/03/2025 09:58"/>
    <s v="-"/>
    <s v="SPX Express"/>
    <s v="Shopee"/>
    <s v="shopee"/>
    <s v=""/>
    <s v="TH251569412219G"/>
    <s v="02/03/2025 09:28"/>
  </r>
  <r>
    <x v="11"/>
    <x v="14"/>
    <n v="83.333333333333329"/>
    <n v="9"/>
    <s v="EUR56"/>
    <n v="637.29"/>
    <n v="0"/>
    <s v="ร้านที่4"/>
    <s v="ส***ตรา  ก***รงค์"/>
    <s v="กระบี่"/>
    <s v="-"/>
    <s v=""/>
    <s v="02/03/2025 09:27"/>
    <s v="-"/>
    <s v="Flash Express Thailand COD"/>
    <s v="Tiktok"/>
    <s v="จ่ายทีหลัง / COD"/>
    <s v=""/>
    <s v="-"/>
    <s v="02/03/2025 09:27"/>
  </r>
  <r>
    <x v="0"/>
    <x v="0"/>
    <n v="37.5"/>
    <n v="4"/>
    <s v="EUR55"/>
    <n v="165"/>
    <n v="6"/>
    <s v="ร้านที่4"/>
    <s v="น***ัดไท"/>
    <s v="จันทบุรี"/>
    <s v="-"/>
    <s v=""/>
    <s v="02/03/2025 09:05"/>
    <s v="-"/>
    <s v="Flash Express Thailand"/>
    <s v="Tiktok"/>
    <s v="tiktok"/>
    <s v=""/>
    <s v="THT22011JZW6P2Z"/>
    <s v="02/03/2025 09:05"/>
  </r>
  <r>
    <x v="4"/>
    <x v="5"/>
    <n v="60"/>
    <n v="3"/>
    <s v="EUR54"/>
    <n v="117"/>
    <n v="7"/>
    <s v="ร้านที่1"/>
    <s v="ช******์"/>
    <s v="******องตะลุมปุ๊ก, ตำบล ลำไทรโยง ตำบลลำไทรโยง อำเภอนางรอง จังหวัดบุรีรัมย์ 31110"/>
    <s v="31110"/>
    <s v="43"/>
    <s v="02/03/2025 08:28"/>
    <s v="-"/>
    <s v="SPX Express"/>
    <s v="Shopee"/>
    <s v="shopee"/>
    <s v=""/>
    <s v="-"/>
    <s v="02/03/2025 08:28"/>
  </r>
  <r>
    <x v="6"/>
    <x v="7"/>
    <n v="54.5"/>
    <n v="2"/>
    <s v="EUR53"/>
    <n v="71"/>
    <n v="7"/>
    <s v="ร้านที่1"/>
    <s v="จักรพงษ์ประเสริฐสังข์"/>
    <s v="60 ม.14 ต.เกาะแก้ว_x000a__x000a_เสลภูมิ/ Selaphumร้อยเอ็ด/ Roi Et_x000a_45120"/>
    <s v="45120"/>
    <s v="660956467573"/>
    <s v="02/03/2025 03:47"/>
    <s v="-"/>
    <s v="Kerry_dropoff"/>
    <s v="Lazada"/>
    <s v="lazada"/>
    <s v=""/>
    <s v="-"/>
    <s v="02/03/2025 03:46"/>
  </r>
  <r>
    <x v="4"/>
    <x v="5"/>
    <n v="60"/>
    <n v="3"/>
    <s v="EUR52"/>
    <n v="221"/>
    <n v="29"/>
    <s v="ร้านที่1"/>
    <s v="อรพิน จันทร์นาค"/>
    <s v="58หมู่3ถนนเอกชัย(ฝากไว้กับรปภ.ที่ป้อมยาม) · บางน้ำจืด/ Bang Nam Chuet_x000a__x000a_เมืองสมุทรสาคร/ Mueang Samut Sakhonสมุทรสาคร/ Samut Sakhon_x000a_74000"/>
    <s v="74000"/>
    <s v="660801260263"/>
    <s v="02/03/2025 01:35"/>
    <s v="-"/>
    <s v="Kerry_dropoff"/>
    <s v="Lazada"/>
    <s v="lazada"/>
    <s v=""/>
    <s v="-"/>
    <s v="02/03/2025 01:35"/>
  </r>
  <r>
    <x v="4"/>
    <x v="5"/>
    <n v="60"/>
    <n v="3"/>
    <s v="EUR52"/>
    <n v="221"/>
    <n v="29"/>
    <s v="ร้านที่1"/>
    <s v="อรพิน จันทร์นาค"/>
    <s v="58หมู่3ถนนเอกชัย(ฝากไว้กับรปภ.ที่ป้อมยาม) · บางน้ำจืด/ Bang Nam Chuet_x000a__x000a_เมืองสมุทรสาคร/ Mueang Samut Sakhonสมุทรสาคร/ Samut Sakhon_x000a_74000"/>
    <s v="74000"/>
    <s v="660801260263"/>
    <s v="02/03/2025 01:35"/>
    <s v="-"/>
    <s v="Kerry_dropoff"/>
    <s v="Lazada"/>
    <s v="lazada"/>
    <s v=""/>
    <s v="-"/>
    <s v="02/03/2025 01:35"/>
  </r>
  <r>
    <x v="6"/>
    <x v="7"/>
    <n v="54.5"/>
    <n v="2"/>
    <s v="EUR51"/>
    <n v="71"/>
    <n v="7"/>
    <s v="ร้านที่1"/>
    <s v="ทิพย์ธิดา ชูไชย"/>
    <s v="290 ม.2 ต.พนมวังก์_x000a__x000a_ควนขนุน/ Khuan Khanunพัทลุง/ Phatthalung_x000a_93110"/>
    <s v="93110"/>
    <s v="660950478867"/>
    <s v="02/03/2025 00:46"/>
    <s v="-"/>
    <s v="Kerry_dropoff"/>
    <s v="Lazada"/>
    <s v="lazada"/>
    <s v=""/>
    <s v="-"/>
    <s v="02/03/2025 00:4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x v="0"/>
    <x v="0"/>
    <n v="90"/>
    <n v="2"/>
    <s v="EUU14"/>
    <n v="157.66"/>
    <n v="7"/>
    <s v="ร้านที่1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03/03/2025 23:58"/>
    <s v="-"/>
    <s v="Kerry_dropoff"/>
    <s v="Lazada"/>
    <s v="lazada"/>
    <s v=""/>
    <s v="-"/>
    <s v="03/03/2025 23:57"/>
  </r>
  <r>
    <x v="1"/>
    <x v="1"/>
    <n v="41.8"/>
    <n v="1"/>
    <s v="EUU13"/>
    <n v="70.8"/>
    <n v="29"/>
    <s v="ร้านที่7"/>
    <s v="พระวสันต์ คงชม"/>
    <s v="ถนน ประเวศนคร · ธานี/ Thani_x000a__x000a_เมืองสุโขทัย/ Mueang Sukhothaiสุโขทัย/ Sukhothai_x000a_64000"/>
    <s v="64000"/>
    <s v="660647572510"/>
    <s v="03/03/2025 23:45"/>
    <s v="-"/>
    <s v="Kerry_dropoff"/>
    <s v="Lazada"/>
    <s v="lazada"/>
    <s v=""/>
    <s v="-"/>
    <s v="03/03/2025 23:45"/>
  </r>
  <r>
    <x v="1"/>
    <x v="1"/>
    <n v="41.8"/>
    <n v="1"/>
    <s v="EUU12"/>
    <n v="70.8"/>
    <n v="29"/>
    <s v="ร้านที่8"/>
    <s v="พระวสันต์ คงชม"/>
    <s v="ถนน ประเวศนคร · ธานี/ Thani_x000a__x000a_เมืองสุโขทัย/ Mueang Sukhothaiสุโขทัย/ Sukhothai_x000a_64000"/>
    <s v="64000"/>
    <s v="660647572510"/>
    <s v="03/03/2025 23:45"/>
    <s v="-"/>
    <s v="Kerry_dropoff"/>
    <s v="Lazada"/>
    <s v="lazada"/>
    <s v=""/>
    <s v="-"/>
    <s v="03/03/2025 23:45"/>
  </r>
  <r>
    <x v="0"/>
    <x v="0"/>
    <n v="66.333333333333329"/>
    <n v="3"/>
    <s v="EUU11"/>
    <n v="244.54"/>
    <n v="64"/>
    <s v="ร้านที่1"/>
    <s v="นรัญ  นรเศรษฐ์"/>
    <s v="18/23-24 · เจ้าเจ็ด/ Chao Chet_x000a__x000a_เสนา/ Senaพระนครศรีอยุธยา/ Phra Nakhon Si Ayutthaya_x000a_13110"/>
    <s v="13110"/>
    <s v="660898089450"/>
    <s v="03/03/2025 22:56"/>
    <s v="-"/>
    <s v="Kerry_dropoff"/>
    <s v="Lazada"/>
    <s v="lazada"/>
    <s v=""/>
    <s v="-"/>
    <s v="03/03/2025 22:56"/>
  </r>
  <r>
    <x v="2"/>
    <x v="2"/>
    <n v="75"/>
    <n v="3"/>
    <s v="EUU10"/>
    <n v="220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03/03/2025 22:43"/>
    <s v="-"/>
    <s v="Flash Express"/>
    <s v="Shopee"/>
    <s v="shopee"/>
    <s v=""/>
    <s v="-"/>
    <s v="03/03/2025 22:13"/>
  </r>
  <r>
    <x v="2"/>
    <x v="2"/>
    <n v="75"/>
    <n v="3"/>
    <s v="EUU9"/>
    <n v="220"/>
    <n v="29"/>
    <s v="ร้านที่1"/>
    <s v="จ***ง"/>
    <s v="******ปั้มบางจาก ตำบลไชยภูมิ อำเภอไชโย จังหวัดอ่างทอง 14140"/>
    <s v="14140"/>
    <s v="96"/>
    <s v="03/03/2025 22:36"/>
    <s v="-"/>
    <s v="Flash Express"/>
    <s v="Shopee"/>
    <s v="shopee"/>
    <s v=""/>
    <s v="-"/>
    <s v="03/03/2025 22:06"/>
  </r>
  <r>
    <x v="2"/>
    <x v="2"/>
    <n v="75"/>
    <n v="3"/>
    <s v="EUU8"/>
    <n v="220"/>
    <n v="29"/>
    <s v="ร้านที่1"/>
    <s v="จ******ง"/>
    <s v="******ฝาก) ตำบลไชยภูมิ อำเภอไชโย จังหวัดอ่างทอง 14140"/>
    <s v="14140"/>
    <s v="96"/>
    <s v="03/03/2025 22:30"/>
    <s v="-"/>
    <s v="Flash Express"/>
    <s v="Shopee"/>
    <s v="shopee"/>
    <s v=""/>
    <s v="-"/>
    <s v="03/03/2025 22:00"/>
  </r>
  <r>
    <x v="3"/>
    <x v="3"/>
    <n v="50"/>
    <n v="1"/>
    <s v="EUU7"/>
    <n v="148"/>
    <n v="29"/>
    <s v="ร้านที่1"/>
    <s v="ส******ง"/>
    <s v="******าลเตี้ย อำเภอเมือง จังหวัดสุโขทัย 64220 ตำบลตาลเตี้ย อำเภอเมืองสุโขทัย จังหวัดสุโขทัย 64220"/>
    <s v="64220"/>
    <s v="79"/>
    <s v="03/03/2025 21:57"/>
    <s v="-"/>
    <s v="Flash Express"/>
    <s v="Shopee"/>
    <s v="shopee"/>
    <s v=""/>
    <s v="-"/>
    <s v="03/03/2025 21:57"/>
  </r>
  <r>
    <x v="2"/>
    <x v="2"/>
    <n v="69"/>
    <n v="1"/>
    <s v="EUU7"/>
    <n v="148"/>
    <n v="29"/>
    <s v="ร้านที่1"/>
    <s v="ส******ง"/>
    <s v="******าลเตี้ย อำเภอเมือง จังหวัดสุโขทัย 64220 ตำบลตาลเตี้ย อำเภอเมืองสุโขทัย จังหวัดสุโขทัย 64220"/>
    <s v="64220"/>
    <s v="79"/>
    <s v="03/03/2025 21:57"/>
    <s v="-"/>
    <s v="Flash Express"/>
    <s v="Shopee"/>
    <s v="shopee"/>
    <s v=""/>
    <s v="-"/>
    <s v="03/03/2025 21:57"/>
  </r>
  <r>
    <x v="4"/>
    <x v="4"/>
    <n v="25"/>
    <n v="12"/>
    <s v="EUU6"/>
    <n v="351"/>
    <n v="45"/>
    <s v="ร้านที่4"/>
    <s v="ว***ัส ศ***นะ"/>
    <s v="ชลบุรี"/>
    <s v="-"/>
    <s v=""/>
    <s v="03/03/2025 21:55"/>
    <s v="-"/>
    <s v="Flash Express Thailand COD"/>
    <s v="Tiktok"/>
    <s v="จ่ายทีหลัง / COD"/>
    <s v=""/>
    <s v="-"/>
    <s v="03/03/2025 21:55"/>
  </r>
  <r>
    <x v="2"/>
    <x v="2"/>
    <n v="66.333333333333329"/>
    <n v="3"/>
    <s v="EUU5"/>
    <n v="216"/>
    <n v="0"/>
    <s v="ร้านที่1"/>
    <s v="น******ง"/>
    <s v="******ำ) ตำบลสามชุก อำเภอสามชุก จังหวัดสุพรรณบุรี 72130"/>
    <s v="72130"/>
    <s v="34"/>
    <s v="03/03/2025 21:32"/>
    <s v="-"/>
    <s v="SPX Express"/>
    <s v="Shopee"/>
    <s v="shopee"/>
    <s v=""/>
    <s v="-"/>
    <s v="03/03/2025 21:32"/>
  </r>
  <r>
    <x v="5"/>
    <x v="5"/>
    <n v="15"/>
    <n v="1"/>
    <s v="EUU5"/>
    <n v="216"/>
    <n v="0"/>
    <s v="ร้านที่1"/>
    <s v="น******ง"/>
    <s v="******ำ) ตำบลสามชุก อำเภอสามชุก จังหวัดสุพรรณบุรี 72130"/>
    <s v="72130"/>
    <s v="34"/>
    <s v="03/03/2025 21:32"/>
    <s v="-"/>
    <s v="SPX Express"/>
    <s v="Shopee"/>
    <s v="shopee"/>
    <s v=""/>
    <s v="-"/>
    <s v="03/03/2025 21:32"/>
  </r>
  <r>
    <x v="2"/>
    <x v="2"/>
    <n v="75.5"/>
    <n v="2"/>
    <s v="EUU4"/>
    <n v="163"/>
    <n v="35"/>
    <s v="ร้านที่1"/>
    <s v="ร******ณ"/>
    <s v="******มคำแหง 164 ถนนรามคำแหง แขวงมีนบุรี เขตมีนบุรี จังหวัดกรุงเทพมหานคร 10510"/>
    <s v="10510"/>
    <s v="50"/>
    <s v="03/03/2025 21:32"/>
    <s v="-"/>
    <s v="Flash Express"/>
    <s v="Shopee"/>
    <s v="shopee"/>
    <s v=""/>
    <s v="-"/>
    <s v="03/03/2025 21:32"/>
  </r>
  <r>
    <x v="2"/>
    <x v="2"/>
    <n v="75"/>
    <n v="3"/>
    <s v="EUU3"/>
    <n v="220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3/2025 21:41"/>
    <s v="-"/>
    <s v="Flash Express"/>
    <s v="Shopee"/>
    <s v="shopee"/>
    <s v=""/>
    <s v="-"/>
    <s v="03/03/2025 21:31"/>
  </r>
  <r>
    <x v="2"/>
    <x v="2"/>
    <n v="75"/>
    <n v="3"/>
    <s v="EUU2"/>
    <n v="220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3/2025 21:41"/>
    <s v="-"/>
    <s v="Flash Express"/>
    <s v="Shopee"/>
    <s v="shopee"/>
    <s v=""/>
    <s v="-"/>
    <s v="03/03/2025 21:30"/>
  </r>
  <r>
    <x v="6"/>
    <x v="6"/>
    <n v="66.666666666666671"/>
    <n v="3"/>
    <s v="EUU1"/>
    <n v="285"/>
    <n v="45"/>
    <s v="ร้านที่1"/>
    <s v="ศ******์"/>
    <s v="******านเนินดินแดง) ต.ธาตุทอง อ.บ่อทอง จ.ชลบุรี ตำบลธาตุทอง อำเภอบ่อทอง จังหวัดชลบุรี 20270"/>
    <s v="20270"/>
    <s v="96"/>
    <s v="-"/>
    <s v="-"/>
    <s v=""/>
    <s v="Shopee"/>
    <s v="-"/>
    <s v=""/>
    <s v="-"/>
    <s v="03/03/2025 21:21"/>
  </r>
  <r>
    <x v="7"/>
    <x v="7"/>
    <n v="66.666666666666671"/>
    <n v="3"/>
    <s v="EUU1"/>
    <n v="285"/>
    <n v="45"/>
    <s v="ร้านที่1"/>
    <s v="ศ******์"/>
    <s v="******านเนินดินแดง) ต.ธาตุทอง อ.บ่อทอง จ.ชลบุรี ตำบลธาตุทอง อำเภอบ่อทอง จังหวัดชลบุรี 20270"/>
    <s v="20270"/>
    <s v="96"/>
    <s v="-"/>
    <s v="-"/>
    <s v=""/>
    <s v="Shopee"/>
    <s v="-"/>
    <s v=""/>
    <s v="-"/>
    <s v="03/03/2025 21:21"/>
  </r>
  <r>
    <x v="2"/>
    <x v="8"/>
    <n v="2.2400000000000002"/>
    <n v="1"/>
    <s v="EUU0"/>
    <n v="28.36"/>
    <n v="19"/>
    <s v="ร้านที่1"/>
    <s v="บัว"/>
    <s v="ฟาร์มกองทูล 189 หมู่ 2 · กองทูล/ Kong Thun_x000a__x000a_หนองไผ่/ Nong Phaiเพชรบูรณ์/ Phetchabun_x000a_67140"/>
    <s v="67140"/>
    <s v="660958064321"/>
    <s v="03/03/2025 20:52"/>
    <s v="-"/>
    <s v="Kerry_dropoff"/>
    <s v="Lazada"/>
    <s v="lazada"/>
    <s v=""/>
    <s v="-"/>
    <s v="03/03/2025 20:52"/>
  </r>
  <r>
    <x v="3"/>
    <x v="3"/>
    <n v="50"/>
    <n v="6"/>
    <s v="EUU0"/>
    <n v="28.36"/>
    <n v="19"/>
    <s v="ร้านที่1"/>
    <s v="บัว"/>
    <s v="ฟาร์มกองทูล 189 หมู่ 2 · กองทูล/ Kong Thun_x000a__x000a_หนองไผ่/ Nong Phaiเพชรบูรณ์/ Phetchabun_x000a_67140"/>
    <s v="67140"/>
    <s v="660958064321"/>
    <s v="03/03/2025 20:52"/>
    <s v="-"/>
    <s v="Kerry_dropoff"/>
    <s v="Lazada"/>
    <s v="lazada"/>
    <s v=""/>
    <s v="-"/>
    <s v="03/03/2025 20:52"/>
  </r>
  <r>
    <x v="2"/>
    <x v="2"/>
    <n v="69"/>
    <n v="1"/>
    <s v="EUT99"/>
    <n v="69"/>
    <n v="0"/>
    <s v="ร้านที่1"/>
    <s v="ส******์"/>
    <s v="******านโพธิ์, อำเภอบ้านโพธิ์ ตำบลบ้านโพธิ์ อำเภอบ้านโพธิ์ จังหวัดฉะเชิงเทรา 24140"/>
    <s v="24140"/>
    <s v="38"/>
    <s v="03/03/2025 21:10"/>
    <s v="-"/>
    <s v="SPX Express"/>
    <s v="Shopee"/>
    <s v="shopee"/>
    <s v=""/>
    <s v="-"/>
    <s v="03/03/2025 20:32"/>
  </r>
  <r>
    <x v="2"/>
    <x v="2"/>
    <n v="66.333333333333329"/>
    <n v="3"/>
    <s v="EUT97"/>
    <n v="242"/>
    <n v="38"/>
    <s v="ร้านที่1"/>
    <s v="ช******ี"/>
    <s v="******ี่ 275, หมู่ที่ 4 ตำบลไชยมงคล อำเภอเมืองนครราชสีมา จังหวัดนครราชสีมา 30000"/>
    <s v="30000"/>
    <s v="10"/>
    <s v="03/03/2025 20:07"/>
    <s v="-"/>
    <s v="SPX Express"/>
    <s v="Shopee"/>
    <s v="shopee"/>
    <s v=""/>
    <s v="-"/>
    <s v="03/03/2025 20:07"/>
  </r>
  <r>
    <x v="8"/>
    <x v="9"/>
    <n v="60"/>
    <n v="3"/>
    <s v="EUT96"/>
    <n v="207"/>
    <n v="0"/>
    <s v="ร้านที่4"/>
    <s v="ณ***รา โ***รัตน์"/>
    <s v="นนทบุรี"/>
    <s v="-"/>
    <s v=""/>
    <s v="03/03/2025 20:03"/>
    <s v="-"/>
    <s v="Flash Express Thailand COD"/>
    <s v="Tiktok"/>
    <s v="จ่ายทีหลัง / COD"/>
    <s v=""/>
    <s v="-"/>
    <s v="03/03/2025 20:05"/>
  </r>
  <r>
    <x v="4"/>
    <x v="4"/>
    <n v="25"/>
    <n v="4"/>
    <s v="EUT96"/>
    <n v="207"/>
    <n v="0"/>
    <s v="ร้านที่4"/>
    <s v="ณ***รา โ***รัตน์"/>
    <s v="นนทบุรี"/>
    <s v="-"/>
    <s v=""/>
    <s v="03/03/2025 20:03"/>
    <s v="-"/>
    <s v="Flash Express Thailand COD"/>
    <s v="Tiktok"/>
    <s v="จ่ายทีหลัง / COD"/>
    <s v=""/>
    <s v="-"/>
    <s v="03/03/2025 20:05"/>
  </r>
  <r>
    <x v="7"/>
    <x v="7"/>
    <n v="50"/>
    <n v="8"/>
    <s v="EUT95"/>
    <n v="420"/>
    <n v="64"/>
    <s v="ร้านที่1"/>
    <s v="น******​"/>
    <s v="******ุดซอย  ตำบลโคกกลอย อำเภอตะกั่วทุ่ง จังหวัดพังงา ตำบลโคกกลอย อำเภอตะกั่วทุ่ง จังหวัดพังงา 82140"/>
    <s v="82140"/>
    <s v="34"/>
    <s v="03/03/2025 19:52"/>
    <s v="-"/>
    <s v="Flash Express"/>
    <s v="Shopee"/>
    <s v="shopee"/>
    <s v=""/>
    <s v="-"/>
    <s v="03/03/2025 19:51"/>
  </r>
  <r>
    <x v="8"/>
    <x v="9"/>
    <n v="60"/>
    <n v="6"/>
    <s v="EUT94"/>
    <n v="210"/>
    <n v="0"/>
    <s v="ร้านที่4"/>
    <s v="A***e A***e"/>
    <s v="ศรีสะเกษ"/>
    <s v="-"/>
    <s v=""/>
    <s v="03/03/2025 19:48"/>
    <s v="-"/>
    <s v="Flash Express Thailand COD"/>
    <s v="Tiktok"/>
    <s v="จ่ายทีหลัง / COD"/>
    <s v=""/>
    <s v="-"/>
    <s v="03/03/2025 19:49"/>
  </r>
  <r>
    <x v="8"/>
    <x v="9"/>
    <n v="60"/>
    <n v="3"/>
    <s v="EUT93"/>
    <n v="42.5"/>
    <n v="7"/>
    <s v="ร้านที่1"/>
    <s v="สุกานดา สายมาลา"/>
    <s v="149/38-39 หมู่บ้านรติรมย์พาร์ค ซ.7 ถ.บางกรวย-จงถนอม ต.มหาสวัสดิ์ อ.บางกรวย_x000a__x000a_บางกรวย/ Bang Kruaiนนทบุรี/ Nonthaburi_x000a_11130"/>
    <s v="11130"/>
    <s v="660864396938"/>
    <s v="03/03/2025 19:34"/>
    <s v="-"/>
    <s v="Kerry_dropoff"/>
    <s v="Lazada"/>
    <s v="lazada"/>
    <s v=""/>
    <s v="-"/>
    <s v="03/03/2025 19:34"/>
  </r>
  <r>
    <x v="8"/>
    <x v="9"/>
    <n v="60"/>
    <n v="3"/>
    <s v="EUT92"/>
    <n v="183"/>
    <n v="0"/>
    <s v="ร้านที่4"/>
    <s v="แ**"/>
    <s v="สระบุรี"/>
    <s v="-"/>
    <s v=""/>
    <s v="03/03/2025 19:27"/>
    <s v="-"/>
    <s v="Flash Express Thailand COD"/>
    <s v="Tiktok"/>
    <s v="จ่ายทีหลัง / COD"/>
    <s v="ฝอยทองทั้ง2กล่องค่ะ"/>
    <s v="-"/>
    <s v="03/03/2025 19:28"/>
  </r>
  <r>
    <x v="3"/>
    <x v="3"/>
    <n v="65"/>
    <n v="2"/>
    <s v="EUT92"/>
    <n v="183"/>
    <n v="0"/>
    <s v="ร้านที่4"/>
    <s v="แ**"/>
    <s v="สระบุรี"/>
    <s v="-"/>
    <s v=""/>
    <s v="03/03/2025 19:27"/>
    <s v="-"/>
    <s v="Flash Express Thailand COD"/>
    <s v="Tiktok"/>
    <s v="จ่ายทีหลัง / COD"/>
    <s v="ฝอยทองทั้ง2กล่องค่ะ"/>
    <s v="-"/>
    <s v="03/03/2025 19:28"/>
  </r>
  <r>
    <x v="8"/>
    <x v="9"/>
    <n v="43"/>
    <n v="3"/>
    <s v="EUT91"/>
    <n v="151"/>
    <n v="29"/>
    <s v="ร้านที่1"/>
    <s v="ร******ข"/>
    <s v="****** อ.สามง่าม จ.พิจิตร ตำบลกำแพงดิน อำเภอสามง่าม จังหวัดพิจิตร 66220"/>
    <s v="66220"/>
    <s v="73"/>
    <s v="03/03/2025 19:26"/>
    <s v="-"/>
    <s v="Flash Express"/>
    <s v="Shopee"/>
    <s v="shopee"/>
    <s v=""/>
    <s v="-"/>
    <s v="03/03/2025 19:26"/>
  </r>
  <r>
    <x v="0"/>
    <x v="0"/>
    <n v="66.333333333333329"/>
    <n v="3"/>
    <s v="EUT90"/>
    <n v="206.54"/>
    <n v="26"/>
    <s v="ร้านที่1"/>
    <s v="ร.ต.สานนท์ แดนทอง"/>
    <s v="99/178ม.3หมู่บ้านกมลเพชร ซ.9/1_x000a__x000a_สัตหีบ/ Sattahipชลบุรี/ Chonburi_x000a_20180"/>
    <s v="20180"/>
    <s v="660806050523"/>
    <s v="03/03/2025 19:10"/>
    <s v="-"/>
    <s v="Kerry_dropoff"/>
    <s v="Lazada"/>
    <s v="lazada"/>
    <s v=""/>
    <s v="-"/>
    <s v="03/03/2025 19:08"/>
  </r>
  <r>
    <x v="8"/>
    <x v="9"/>
    <n v="60"/>
    <n v="3"/>
    <s v="EUT89"/>
    <n v="111"/>
    <n v="6"/>
    <s v="ร้านที่4"/>
    <s v="ศ***ลักษณ์ ส***ยา"/>
    <s v="ลำปาง"/>
    <s v="-"/>
    <s v=""/>
    <s v="-"/>
    <s v="-"/>
    <s v="J&amp;T Express"/>
    <s v="Tiktok"/>
    <s v="-"/>
    <s v=""/>
    <s v="-"/>
    <s v="03/03/2025 19:07"/>
  </r>
  <r>
    <x v="2"/>
    <x v="2"/>
    <n v="66.333333333333329"/>
    <n v="3"/>
    <s v="EUT88"/>
    <n v="1017"/>
    <n v="105"/>
    <s v="ร้านที่1"/>
    <s v="เ******ล"/>
    <s v="******อำเภอเมืองลำปาง จังหวัดลำปาง 52000 ตำบลพิชัย อำเภอเมืองลำปาง จังหวัดลำปาง 52000"/>
    <s v="52000"/>
    <s v="37"/>
    <s v="03/03/2025 19:11"/>
    <s v="-"/>
    <s v="SPX Express"/>
    <s v="Shopee"/>
    <s v="shopee"/>
    <s v=""/>
    <s v="-"/>
    <s v="03/03/2025 19:06"/>
  </r>
  <r>
    <x v="2"/>
    <x v="2"/>
    <n v="69.900000000000006"/>
    <n v="10"/>
    <s v="EUT88"/>
    <n v="1017"/>
    <n v="105"/>
    <s v="ร้านที่1"/>
    <s v="เ******ล"/>
    <s v="******อำเภอเมืองลำปาง จังหวัดลำปาง 52000 ตำบลพิชัย อำเภอเมืองลำปาง จังหวัดลำปาง 52000"/>
    <s v="52000"/>
    <s v="37"/>
    <s v="03/03/2025 19:11"/>
    <s v="-"/>
    <s v="SPX Express"/>
    <s v="Shopee"/>
    <s v="shopee"/>
    <s v=""/>
    <s v="-"/>
    <s v="03/03/2025 19:06"/>
  </r>
  <r>
    <x v="8"/>
    <x v="9"/>
    <n v="60"/>
    <n v="3"/>
    <s v="EUT87"/>
    <n v="183"/>
    <n v="0"/>
    <s v="ร้านที่4"/>
    <s v="ส***รณี ร***วัชรากร"/>
    <s v="พระนครศรีอยุธยา"/>
    <s v="-"/>
    <s v=""/>
    <s v="03/03/2025 18:56"/>
    <s v="-"/>
    <s v="Flash Express Thailand"/>
    <s v="Tiktok"/>
    <s v="tiktok"/>
    <s v=""/>
    <s v="-"/>
    <s v="03/03/2025 18:55"/>
  </r>
  <r>
    <x v="3"/>
    <x v="3"/>
    <n v="65"/>
    <n v="2"/>
    <s v="EUT87"/>
    <n v="183"/>
    <n v="0"/>
    <s v="ร้านที่4"/>
    <s v="ส***รณี ร***วัชรากร"/>
    <s v="พระนครศรีอยุธยา"/>
    <s v="-"/>
    <s v=""/>
    <s v="03/03/2025 18:56"/>
    <s v="-"/>
    <s v="Flash Express Thailand"/>
    <s v="Tiktok"/>
    <s v="tiktok"/>
    <s v=""/>
    <s v="-"/>
    <s v="03/03/2025 18:55"/>
  </r>
  <r>
    <x v="8"/>
    <x v="9"/>
    <n v="60"/>
    <n v="3"/>
    <s v="EUT86"/>
    <n v="105"/>
    <n v="0"/>
    <s v="ร้านที่4"/>
    <s v="จ*** บ***ป้อมชมพู ข***วัด"/>
    <s v="กำแพงเพชร"/>
    <s v="-"/>
    <s v=""/>
    <s v="03/03/2025 18:55"/>
    <s v="-"/>
    <s v="Flash Express Thailand COD"/>
    <s v="Tiktok"/>
    <s v="จ่ายทีหลัง / COD"/>
    <s v=""/>
    <s v="-"/>
    <s v="03/03/2025 18:55"/>
  </r>
  <r>
    <x v="8"/>
    <x v="9"/>
    <n v="60"/>
    <n v="12"/>
    <s v="EUT85"/>
    <n v="420"/>
    <n v="0"/>
    <s v="ร้านที่4"/>
    <s v="พ***ราภรณ์  น***อนงค์"/>
    <s v="สมุทรสาคร"/>
    <s v="-"/>
    <s v=""/>
    <s v="03/03/2025 18:44"/>
    <s v="-"/>
    <s v="Flash Express Thailand COD"/>
    <s v="Tiktok"/>
    <s v="จ่ายทีหลัง / COD"/>
    <s v=""/>
    <s v="-"/>
    <s v="03/03/2025 18:44"/>
  </r>
  <r>
    <x v="0"/>
    <x v="0"/>
    <n v="66.333333333333329"/>
    <n v="6"/>
    <s v="EUT84"/>
    <n v="824"/>
    <n v="38"/>
    <s v="ร้านที่2"/>
    <s v="ค******า"/>
    <s v="******ข ต.นางรอง ตำบลนางรอง อำเภอนางรอง จังหวัดบุรีรัมย์ 31110"/>
    <s v="31110"/>
    <s v="42"/>
    <s v="03/03/2025 18:12"/>
    <s v="-"/>
    <s v="SPX Express"/>
    <s v="Shopee"/>
    <s v="shopee"/>
    <s v=""/>
    <s v="-"/>
    <s v="03/03/2025 18:01"/>
  </r>
  <r>
    <x v="9"/>
    <x v="10"/>
    <n v="66"/>
    <n v="1"/>
    <s v="EUT84"/>
    <n v="824"/>
    <n v="38"/>
    <s v="ร้านที่2"/>
    <s v="ค******า"/>
    <s v="******ข ต.นางรอง ตำบลนางรอง อำเภอนางรอง จังหวัดบุรีรัมย์ 31110"/>
    <s v="31110"/>
    <s v="42"/>
    <s v="03/03/2025 18:12"/>
    <s v="-"/>
    <s v="SPX Express"/>
    <s v="Shopee"/>
    <s v="shopee"/>
    <s v=""/>
    <s v="-"/>
    <s v="03/03/2025 18:01"/>
  </r>
  <r>
    <x v="0"/>
    <x v="0"/>
    <n v="66"/>
    <n v="1"/>
    <s v="EUT84"/>
    <n v="824"/>
    <n v="38"/>
    <s v="ร้านที่2"/>
    <s v="ค******า"/>
    <s v="******ข ต.นางรอง ตำบลนางรอง อำเภอนางรอง จังหวัดบุรีรัมย์ 31110"/>
    <s v="31110"/>
    <s v="42"/>
    <s v="03/03/2025 18:12"/>
    <s v="-"/>
    <s v="SPX Express"/>
    <s v="Shopee"/>
    <s v="shopee"/>
    <s v=""/>
    <s v="-"/>
    <s v="03/03/2025 18:01"/>
  </r>
  <r>
    <x v="2"/>
    <x v="2"/>
    <n v="67"/>
    <n v="1"/>
    <s v="EUT84"/>
    <n v="824"/>
    <n v="38"/>
    <s v="ร้านที่2"/>
    <s v="ค******า"/>
    <s v="******ข ต.นางรอง ตำบลนางรอง อำเภอนางรอง จังหวัดบุรีรัมย์ 31110"/>
    <s v="31110"/>
    <s v="42"/>
    <s v="03/03/2025 18:12"/>
    <s v="-"/>
    <s v="SPX Express"/>
    <s v="Shopee"/>
    <s v="shopee"/>
    <s v=""/>
    <s v="-"/>
    <s v="03/03/2025 18:01"/>
  </r>
  <r>
    <x v="9"/>
    <x v="11"/>
    <n v="76"/>
    <n v="1"/>
    <s v="EUT84"/>
    <n v="824"/>
    <n v="38"/>
    <s v="ร้านที่2"/>
    <s v="ค******า"/>
    <s v="******ข ต.นางรอง ตำบลนางรอง อำเภอนางรอง จังหวัดบุรีรัมย์ 31110"/>
    <s v="31110"/>
    <s v="42"/>
    <s v="03/03/2025 18:12"/>
    <s v="-"/>
    <s v="SPX Express"/>
    <s v="Shopee"/>
    <s v="shopee"/>
    <s v=""/>
    <s v="-"/>
    <s v="03/03/2025 18:01"/>
  </r>
  <r>
    <x v="0"/>
    <x v="0"/>
    <n v="66.333333333333329"/>
    <n v="3"/>
    <s v="EUT83"/>
    <n v="252"/>
    <n v="48"/>
    <s v="ร้านที่1"/>
    <s v="ไ******์"/>
    <s v="******0, ถนน จตุโชติ, แขวง ออเงิน, เขตสายไหม แขวงออเงิน เขตสายไหม จังหวัดกรุงเทพมหานคร 10220"/>
    <s v="10220"/>
    <s v="97"/>
    <s v="03/03/2025 17:51"/>
    <s v="-"/>
    <s v="SPX Express"/>
    <s v="Shopee"/>
    <s v="shopee"/>
    <s v=""/>
    <s v="-"/>
    <s v="03/03/2025 17:50"/>
  </r>
  <r>
    <x v="1"/>
    <x v="12"/>
    <n v="45"/>
    <n v="2"/>
    <s v="EUT82"/>
    <n v="90"/>
    <n v="0"/>
    <s v="ร้านที่2"/>
    <s v="ส******น"/>
    <s v="******บ.โนนจาน, ตำบลละหาน, อำเภอจัตุรัส ตำบลละหาน อำเภอจัตุรัส จังหวัดชัยภูมิ 36130"/>
    <s v="36130"/>
    <s v="37"/>
    <s v="03/03/2025 17:49"/>
    <s v="-"/>
    <s v="SPX Express"/>
    <s v="Shopee"/>
    <s v="shopee"/>
    <s v=""/>
    <s v="-"/>
    <s v="03/03/2025 17:49"/>
  </r>
  <r>
    <x v="10"/>
    <x v="13"/>
    <n v="0"/>
    <n v="1"/>
    <s v="EUT81"/>
    <n v="564"/>
    <n v="79"/>
    <s v="ร้านที่1"/>
    <s v="อ******ม"/>
    <s v="******าวน์โฮม 5 ตำบลหนองบัว ตำบลหนองบัว อำเภอบ้านค่าย จังหวัดระยอง 21120"/>
    <s v="21120"/>
    <s v="27"/>
    <s v="03/03/2025 17:50"/>
    <s v="-"/>
    <s v="Flash Express"/>
    <s v="Shopee"/>
    <s v="shopee"/>
    <s v=""/>
    <s v="-"/>
    <s v="03/03/2025 17:44"/>
  </r>
  <r>
    <x v="9"/>
    <x v="10"/>
    <n v="120"/>
    <n v="1"/>
    <s v="EUT81"/>
    <n v="564"/>
    <n v="79"/>
    <s v="ร้านที่1"/>
    <s v="อ******ม"/>
    <s v="******าวน์โฮม 5 ตำบลหนองบัว ตำบลหนองบัว อำเภอบ้านค่าย จังหวัดระยอง 21120"/>
    <s v="21120"/>
    <s v="27"/>
    <s v="03/03/2025 17:50"/>
    <s v="-"/>
    <s v="Flash Express"/>
    <s v="Shopee"/>
    <s v="shopee"/>
    <s v=""/>
    <s v="-"/>
    <s v="03/03/2025 17:44"/>
  </r>
  <r>
    <x v="0"/>
    <x v="14"/>
    <n v="76"/>
    <n v="1"/>
    <s v="EUT81"/>
    <n v="564"/>
    <n v="79"/>
    <s v="ร้านที่1"/>
    <s v="อ******ม"/>
    <s v="******าวน์โฮม 5 ตำบลหนองบัว ตำบลหนองบัว อำเภอบ้านค่าย จังหวัดระยอง 21120"/>
    <s v="21120"/>
    <s v="27"/>
    <s v="03/03/2025 17:50"/>
    <s v="-"/>
    <s v="Flash Express"/>
    <s v="Shopee"/>
    <s v="shopee"/>
    <s v=""/>
    <s v="-"/>
    <s v="03/03/2025 17:44"/>
  </r>
  <r>
    <x v="9"/>
    <x v="10"/>
    <n v="76"/>
    <n v="1"/>
    <s v="EUT81"/>
    <n v="564"/>
    <n v="79"/>
    <s v="ร้านที่1"/>
    <s v="อ******ม"/>
    <s v="******าวน์โฮม 5 ตำบลหนองบัว ตำบลหนองบัว อำเภอบ้านค่าย จังหวัดระยอง 21120"/>
    <s v="21120"/>
    <s v="27"/>
    <s v="03/03/2025 17:50"/>
    <s v="-"/>
    <s v="Flash Express"/>
    <s v="Shopee"/>
    <s v="shopee"/>
    <s v=""/>
    <s v="-"/>
    <s v="03/03/2025 17:44"/>
  </r>
  <r>
    <x v="9"/>
    <x v="10"/>
    <n v="73"/>
    <n v="1"/>
    <s v="EUT81"/>
    <n v="564"/>
    <n v="79"/>
    <s v="ร้านที่1"/>
    <s v="อ******ม"/>
    <s v="******าวน์โฮม 5 ตำบลหนองบัว ตำบลหนองบัว อำเภอบ้านค่าย จังหวัดระยอง 21120"/>
    <s v="21120"/>
    <s v="27"/>
    <s v="03/03/2025 17:50"/>
    <s v="-"/>
    <s v="Flash Express"/>
    <s v="Shopee"/>
    <s v="shopee"/>
    <s v=""/>
    <s v="-"/>
    <s v="03/03/2025 17:44"/>
  </r>
  <r>
    <x v="2"/>
    <x v="2"/>
    <n v="75"/>
    <n v="2"/>
    <s v="EUT81"/>
    <n v="564"/>
    <n v="79"/>
    <s v="ร้านที่1"/>
    <s v="อ******ม"/>
    <s v="******าวน์โฮม 5 ตำบลหนองบัว ตำบลหนองบัว อำเภอบ้านค่าย จังหวัดระยอง 21120"/>
    <s v="21120"/>
    <s v="27"/>
    <s v="03/03/2025 17:50"/>
    <s v="-"/>
    <s v="Flash Express"/>
    <s v="Shopee"/>
    <s v="shopee"/>
    <s v=""/>
    <s v="-"/>
    <s v="03/03/2025 17:44"/>
  </r>
  <r>
    <x v="1"/>
    <x v="12"/>
    <n v="45"/>
    <n v="2"/>
    <s v="EUT80"/>
    <n v="100"/>
    <n v="10"/>
    <s v="ร้านที่1"/>
    <s v="ป******ี"/>
    <s v="******เรียนป่าเเดง) ตำบลท่าใหม่ อำเภอท่าใหม่ จังหวัดจันทบุรี 22120"/>
    <s v="22120"/>
    <s v="27"/>
    <s v="03/03/2025 18:10"/>
    <s v="-"/>
    <s v="SPX Express"/>
    <s v="Shopee"/>
    <s v="shopee"/>
    <s v=""/>
    <s v="-"/>
    <s v="03/03/2025 17:40"/>
  </r>
  <r>
    <x v="1"/>
    <x v="15"/>
    <n v="42.75"/>
    <n v="1"/>
    <s v="EUT79"/>
    <n v="87.75"/>
    <n v="45"/>
    <s v="ร้านที่9"/>
    <s v="พระวิโรจน์ คงทอง"/>
    <s v="33/1 วัดไทรทอง ต.โคกสะบ้า  อ.นาโยง จ.ตรัง · โคกสะบ้า/ Khok Saba_x000a__x000a_นาโยง/ Na Yongตรัง/ Trang_x000a_92170"/>
    <s v="92170"/>
    <s v="660805142619"/>
    <s v="03/03/2025 17:24"/>
    <s v="-"/>
    <s v="Kerry_dropoff"/>
    <s v="Lazada"/>
    <s v="lazada"/>
    <s v=""/>
    <s v="-"/>
    <s v="03/03/2025 17:24"/>
  </r>
  <r>
    <x v="2"/>
    <x v="2"/>
    <n v="69.900000000000006"/>
    <n v="10"/>
    <s v="EUT78"/>
    <n v="1891.1"/>
    <n v="7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3/2025 16:49"/>
    <s v="-"/>
    <s v="Kerry_dropoff"/>
    <s v="Lazada"/>
    <s v="lazada"/>
    <s v=""/>
    <s v="-"/>
    <s v="03/03/2025 16:49"/>
  </r>
  <r>
    <x v="2"/>
    <x v="2"/>
    <n v="69.900000000000006"/>
    <n v="10"/>
    <s v="EUT78"/>
    <n v="1891.1"/>
    <n v="7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3/2025 16:49"/>
    <s v="-"/>
    <s v="Kerry_dropoff"/>
    <s v="Lazada"/>
    <s v="lazada"/>
    <s v=""/>
    <s v="-"/>
    <s v="03/03/2025 16:49"/>
  </r>
  <r>
    <x v="2"/>
    <x v="2"/>
    <n v="69.900000000000006"/>
    <n v="10"/>
    <s v="EUT78"/>
    <n v="1891.1"/>
    <n v="7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3/2025 16:49"/>
    <s v="-"/>
    <s v="Kerry_dropoff"/>
    <s v="Lazada"/>
    <s v="lazada"/>
    <s v=""/>
    <s v="-"/>
    <s v="03/03/2025 16:49"/>
  </r>
  <r>
    <x v="11"/>
    <x v="16"/>
    <n v="80"/>
    <n v="1"/>
    <s v="EUT77"/>
    <n v="176"/>
    <n v="35"/>
    <s v="ร้านที่1"/>
    <s v="ค******า"/>
    <s v="******นวางไว้ที่โต๊ะรปภ.นะคะ) แขวงวัดโสมนัส เขตป้อมปราบศัตรูพ่าย จังหวัดกรุงเทพมหานคร 10100"/>
    <s v="10100"/>
    <s v="66"/>
    <s v="03/03/2025 16:43"/>
    <s v="-"/>
    <s v="Flash Express"/>
    <s v="Shopee"/>
    <s v="shopee"/>
    <s v=""/>
    <s v="-"/>
    <s v="03/03/2025 16:43"/>
  </r>
  <r>
    <x v="8"/>
    <x v="9"/>
    <n v="43"/>
    <n v="2"/>
    <s v="EUT77"/>
    <n v="176"/>
    <n v="35"/>
    <s v="ร้านที่1"/>
    <s v="ค******า"/>
    <s v="******นวางไว้ที่โต๊ะรปภ.นะคะ) แขวงวัดโสมนัส เขตป้อมปราบศัตรูพ่าย จังหวัดกรุงเทพมหานคร 10100"/>
    <s v="10100"/>
    <s v="66"/>
    <s v="03/03/2025 16:43"/>
    <s v="-"/>
    <s v="Flash Express"/>
    <s v="Shopee"/>
    <s v="shopee"/>
    <s v=""/>
    <s v="-"/>
    <s v="03/03/2025 16:43"/>
  </r>
  <r>
    <x v="12"/>
    <x v="17"/>
    <n v="65"/>
    <n v="1"/>
    <s v="EUT73"/>
    <n v="399"/>
    <n v="0"/>
    <s v="ร้านที่1"/>
    <s v="อิวอิว"/>
    <s v="90/4 ม.1 หมู่บ้านม่วงหลุม ต.บางโกระ อ.โคกโพธิ์ จ.ปัตตานี 94120_x000a__x000a_"/>
    <s v="94120"/>
    <s v="0961848865"/>
    <s v="03/03/2025 16:21"/>
    <s v="raweewan5499@gmail.com"/>
    <s v="EMS COD"/>
    <s v="line_oa"/>
    <s v="จ่ายทีหลัง / COD"/>
    <s v=""/>
    <s v="-"/>
    <s v="03/03/2025 16:39"/>
  </r>
  <r>
    <x v="7"/>
    <x v="7"/>
    <n v="66.666666666666671"/>
    <n v="6"/>
    <s v="EUT76"/>
    <n v="230"/>
    <n v="0"/>
    <s v="ร้านที่4"/>
    <s v="A*** t***"/>
    <s v="กรุงเทพฯ"/>
    <s v="-"/>
    <s v=""/>
    <s v="03/03/2025 16:36"/>
    <s v="-"/>
    <s v="Flash Express Thailand COD"/>
    <s v="Tiktok"/>
    <s v="จ่ายทีหลัง / COD"/>
    <s v=""/>
    <s v="-"/>
    <s v="03/03/2025 16:36"/>
  </r>
  <r>
    <x v="8"/>
    <x v="9"/>
    <n v="60"/>
    <n v="9"/>
    <s v="EUT75"/>
    <n v="315"/>
    <n v="0"/>
    <s v="ร้านที่4"/>
    <s v="ว***ี  จ***ก"/>
    <s v="กรุงเทพฯ"/>
    <s v="-"/>
    <s v=""/>
    <s v="03/03/2025 16:32"/>
    <s v="-"/>
    <s v="Flash Express Thailand COD"/>
    <s v="Tiktok"/>
    <s v="จ่ายทีหลัง / COD"/>
    <s v=""/>
    <s v="-"/>
    <s v="03/03/2025 16:32"/>
  </r>
  <r>
    <x v="13"/>
    <x v="18"/>
    <n v="65"/>
    <n v="1"/>
    <s v="EUT73"/>
    <n v="399"/>
    <n v="0"/>
    <s v="ร้านที่1"/>
    <s v="อิวอิว"/>
    <s v="90/4 ม.1 หมู่บ้านม่วงหลุม ต.บางโกระ อ.โคกโพธิ์ จ.ปัตตานี 94120_x000a__x000a_"/>
    <s v="94120"/>
    <s v="0961848865"/>
    <s v="03/03/2025 16:21"/>
    <s v="raweewan5499@gmail.com"/>
    <s v="EMS COD"/>
    <s v="line_oa"/>
    <s v="จ่ายทีหลัง / COD"/>
    <s v=""/>
    <s v="-"/>
    <s v="03/03/2025 16:32"/>
  </r>
  <r>
    <x v="14"/>
    <x v="19"/>
    <n v="65"/>
    <n v="2"/>
    <s v="EUT73"/>
    <n v="399"/>
    <n v="0"/>
    <s v="ร้านที่1"/>
    <s v="อิวอิว"/>
    <s v="90/4 ม.1 หมู่บ้านม่วงหลุม ต.บางโกระ อ.โคกโพธิ์ จ.ปัตตานี 94120_x000a__x000a_"/>
    <s v="94120"/>
    <s v="0961848865"/>
    <s v="03/03/2025 16:21"/>
    <s v="raweewan5499@gmail.com"/>
    <s v="EMS COD"/>
    <s v="line_oa"/>
    <s v="จ่ายทีหลัง / COD"/>
    <s v=""/>
    <s v="-"/>
    <s v="03/03/2025 16:32"/>
  </r>
  <r>
    <x v="2"/>
    <x v="2"/>
    <n v="69.900000000000006"/>
    <n v="10"/>
    <s v="EUT74"/>
    <n v="691.5"/>
    <n v="54"/>
    <s v="ร้านที่1"/>
    <s v="กฤติกา เธียรชัยพงษ์"/>
    <s v="โกดัง ชัยพงษ์พลาซ่า  ซอยธนาคารกรุงเทพ ถ.ศรีมาลา ต.ในเมือง อ.เมือง จ.พิจิตร_x000a__x000a_เมืองพิจิตร/ Mueang Phichitพิจิตร/ Phichit_x000a_66000"/>
    <s v="66000"/>
    <s v="660879828989"/>
    <s v="03/03/2025 16:22"/>
    <s v="-"/>
    <s v="Kerry_dropoff"/>
    <s v="Lazada"/>
    <s v="lazada"/>
    <s v=""/>
    <s v="-"/>
    <s v="03/03/2025 16:22"/>
  </r>
  <r>
    <x v="2"/>
    <x v="2"/>
    <n v="100"/>
    <n v="1"/>
    <s v="EUT73"/>
    <n v="399"/>
    <n v="0"/>
    <s v="ร้านที่1"/>
    <s v="อิวอิว"/>
    <s v="90/4 ม.1 หมู่บ้านม่วงหลุม ต.บางโกระ อ.โคกโพธิ์ จ.ปัตตานี 94120_x000a__x000a_"/>
    <s v="94120"/>
    <s v="0961848865"/>
    <s v="03/03/2025 16:21"/>
    <s v="raweewan5499@gmail.com"/>
    <s v="EMS COD"/>
    <s v="line_oa"/>
    <s v="จ่ายทีหลัง / COD"/>
    <s v=""/>
    <s v="-"/>
    <s v="03/03/2025 16:21"/>
  </r>
  <r>
    <x v="9"/>
    <x v="10"/>
    <n v="100"/>
    <n v="1"/>
    <s v="EUT73"/>
    <n v="399"/>
    <n v="0"/>
    <s v="ร้านที่1"/>
    <s v="อิวอิว"/>
    <s v="90/4 ม.1 หมู่บ้านม่วงหลุม ต.บางโกระ อ.โคกโพธิ์ จ.ปัตตานี 94120_x000a__x000a_"/>
    <s v="94120"/>
    <s v="0961848865"/>
    <s v="03/03/2025 16:21"/>
    <s v="raweewan5499@gmail.com"/>
    <s v="EMS COD"/>
    <s v="line_oa"/>
    <s v="จ่ายทีหลัง / COD"/>
    <s v=""/>
    <s v="-"/>
    <s v="03/03/2025 16:21"/>
  </r>
  <r>
    <x v="12"/>
    <x v="17"/>
    <n v="65"/>
    <n v="3"/>
    <s v="EUT72"/>
    <n v="199"/>
    <n v="0"/>
    <s v="ร้านที่1"/>
    <s v="วราวุฒิ"/>
    <s v="242 ถ.พุทธมณฑลสาย 2 ซ. 21/1 แยก 8 แขวงศาลาธรรมสพน์ เขตทวีวัฒนา กทม.10170"/>
    <s v="10170"/>
    <s v="0939499463"/>
    <s v="03/03/2025 16:13"/>
    <s v="raweewan5499@gmail.com"/>
    <s v="EMS COD"/>
    <s v="line_oa"/>
    <s v="จ่ายทีหลัง / COD"/>
    <s v=""/>
    <s v="-"/>
    <s v="03/03/2025 16:13"/>
  </r>
  <r>
    <x v="15"/>
    <x v="20"/>
    <n v="65"/>
    <n v="1"/>
    <s v="EUT72"/>
    <n v="199"/>
    <n v="0"/>
    <s v="ร้านที่1"/>
    <s v="วราวุฒิ"/>
    <s v="242 ถ.พุทธมณฑลสาย 2 ซ. 21/1 แยก 8 แขวงศาลาธรรมสพน์ เขตทวีวัฒนา กทม.10170"/>
    <s v="10170"/>
    <s v="0939499463"/>
    <s v="03/03/2025 16:13"/>
    <s v="raweewan5499@gmail.com"/>
    <s v="EMS COD"/>
    <s v="line_oa"/>
    <s v="จ่ายทีหลัง / COD"/>
    <s v=""/>
    <s v="-"/>
    <s v="03/03/2025 16:13"/>
  </r>
  <r>
    <x v="15"/>
    <x v="20"/>
    <n v="65"/>
    <n v="2"/>
    <s v="EUT71"/>
    <n v="199"/>
    <n v="0"/>
    <s v="ร้านที่1"/>
    <s v="ผ่องศรี ทองศรี"/>
    <s v="ที่อยู่ 495_x000a_อุดมสุข23_x000a_ถนนสุขุมวิท103_x000a_แขวงบางนาเหนือ_x000a_เขตบางนา_x000a_กทม_x000a_10260_x000a_"/>
    <s v="10260"/>
    <s v="0627526699"/>
    <s v="03/03/2025 16:11"/>
    <s v="raweewan5499@gmail.com"/>
    <s v="EMS COD"/>
    <s v="line_oa"/>
    <s v="จ่ายทีหลัง / COD"/>
    <s v=""/>
    <s v="-"/>
    <s v="03/03/2025 16:11"/>
  </r>
  <r>
    <x v="14"/>
    <x v="19"/>
    <n v="65"/>
    <n v="1"/>
    <s v="EUT71"/>
    <n v="199"/>
    <n v="0"/>
    <s v="ร้านที่1"/>
    <s v="ผ่องศรี ทองศรี"/>
    <s v="ที่อยู่ 495_x000a_อุดมสุข23_x000a_ถนนสุขุมวิท103_x000a_แขวงบางนาเหนือ_x000a_เขตบางนา_x000a_กทม_x000a_10260_x000a_"/>
    <s v="10260"/>
    <s v="0627526699"/>
    <s v="03/03/2025 16:11"/>
    <s v="raweewan5499@gmail.com"/>
    <s v="EMS COD"/>
    <s v="line_oa"/>
    <s v="จ่ายทีหลัง / COD"/>
    <s v=""/>
    <s v="-"/>
    <s v="03/03/2025 16:11"/>
  </r>
  <r>
    <x v="13"/>
    <x v="18"/>
    <n v="65"/>
    <n v="1"/>
    <s v="EUT71"/>
    <n v="199"/>
    <n v="0"/>
    <s v="ร้านที่1"/>
    <s v="ผ่องศรี ทองศรี"/>
    <s v="ที่อยู่ 495_x000a_อุดมสุข23_x000a_ถนนสุขุมวิท103_x000a_แขวงบางนาเหนือ_x000a_เขตบางนา_x000a_กทม_x000a_10260_x000a_"/>
    <s v="10260"/>
    <s v="0627526699"/>
    <s v="03/03/2025 16:11"/>
    <s v="raweewan5499@gmail.com"/>
    <s v="EMS COD"/>
    <s v="line_oa"/>
    <s v="จ่ายทีหลัง / COD"/>
    <s v=""/>
    <s v="-"/>
    <s v="03/03/2025 16:11"/>
  </r>
  <r>
    <x v="2"/>
    <x v="2"/>
    <n v="75"/>
    <n v="3"/>
    <s v="EUT70"/>
    <n v="220"/>
    <n v="29"/>
    <s v="ร้านที่1"/>
    <s v="ส******์"/>
    <s v="******ลวังมหากร ตำบลวังมหากร อำเภอท่าตะโก จังหวัดนครสวรรค์ 60160"/>
    <s v="60160"/>
    <s v="15"/>
    <s v="03/03/2025 16:33"/>
    <s v="-"/>
    <s v="SPX Express"/>
    <s v="Shopee"/>
    <s v="shopee"/>
    <s v=""/>
    <s v="-"/>
    <s v="03/03/2025 16:03"/>
  </r>
  <r>
    <x v="2"/>
    <x v="2"/>
    <n v="69.900000000000006"/>
    <n v="10"/>
    <s v="EUT69"/>
    <n v="1328.5"/>
    <n v="9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3/03/2025 16:01"/>
    <s v="-"/>
    <s v="Kerry_dropoff"/>
    <s v="Lazada"/>
    <s v="lazada"/>
    <s v=""/>
    <s v="-"/>
    <s v="03/03/2025 16:01"/>
  </r>
  <r>
    <x v="2"/>
    <x v="2"/>
    <n v="69.900000000000006"/>
    <n v="10"/>
    <s v="EUT69"/>
    <n v="1328.5"/>
    <n v="9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3/03/2025 16:01"/>
    <s v="-"/>
    <s v="Kerry_dropoff"/>
    <s v="Lazada"/>
    <s v="lazada"/>
    <s v=""/>
    <s v="-"/>
    <s v="03/03/2025 16:01"/>
  </r>
  <r>
    <x v="1"/>
    <x v="12"/>
    <n v="35"/>
    <n v="8"/>
    <s v="EUT68"/>
    <n v="34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03/03/2025 16:28"/>
    <s v="-"/>
    <s v="Flash Express"/>
    <s v="Shopee"/>
    <s v="shopee"/>
    <s v=""/>
    <s v="-"/>
    <s v="03/03/2025 15:58"/>
  </r>
  <r>
    <x v="14"/>
    <x v="19"/>
    <n v="65"/>
    <n v="1"/>
    <s v="EUT67"/>
    <n v="199"/>
    <n v="0"/>
    <s v="ร้านที่1"/>
    <s v="ธีระสิชฌน์ จ๋วง พานิช"/>
    <s v="82/6_x000a_ซ.ลาดพร้าว3แย_x000a_ก2_x000a_แขวง จอมพล_x000a_เขต จตุจักร_x000a_กทม. 10900_x000a_"/>
    <s v="10900"/>
    <s v="0818044241"/>
    <s v="03/03/2025 15:45"/>
    <s v="raweewan5499@gmail.com"/>
    <s v="EMS COD"/>
    <s v="line_oa"/>
    <s v="จ่ายทีหลัง / COD"/>
    <s v=""/>
    <s v="-"/>
    <s v="03/03/2025 15:45"/>
  </r>
  <r>
    <x v="15"/>
    <x v="20"/>
    <n v="65"/>
    <n v="2"/>
    <s v="EUT67"/>
    <n v="199"/>
    <n v="0"/>
    <s v="ร้านที่1"/>
    <s v="ธีระสิชฌน์ จ๋วง พานิช"/>
    <s v="82/6_x000a_ซ.ลาดพร้าว3แย_x000a_ก2_x000a_แขวง จอมพล_x000a_เขต จตุจักร_x000a_กทม. 10900_x000a_"/>
    <s v="10900"/>
    <s v="0818044241"/>
    <s v="03/03/2025 15:45"/>
    <s v="raweewan5499@gmail.com"/>
    <s v="EMS COD"/>
    <s v="line_oa"/>
    <s v="จ่ายทีหลัง / COD"/>
    <s v=""/>
    <s v="-"/>
    <s v="03/03/2025 15:45"/>
  </r>
  <r>
    <x v="13"/>
    <x v="18"/>
    <n v="65"/>
    <n v="1"/>
    <s v="EUT67"/>
    <n v="199"/>
    <n v="0"/>
    <s v="ร้านที่1"/>
    <s v="ธีระสิชฌน์ จ๋วง พานิช"/>
    <s v="82/6_x000a_ซ.ลาดพร้าว3แย_x000a_ก2_x000a_แขวง จอมพล_x000a_เขต จตุจักร_x000a_กทม. 10900_x000a_"/>
    <s v="10900"/>
    <s v="0818044241"/>
    <s v="03/03/2025 15:45"/>
    <s v="raweewan5499@gmail.com"/>
    <s v="EMS COD"/>
    <s v="line_oa"/>
    <s v="จ่ายทีหลัง / COD"/>
    <s v=""/>
    <s v="-"/>
    <s v="03/03/2025 15:45"/>
  </r>
  <r>
    <x v="12"/>
    <x v="17"/>
    <n v="65"/>
    <n v="2"/>
    <s v="EUT66"/>
    <n v="398"/>
    <n v="0"/>
    <s v="ร้านที่1"/>
    <s v="สุวรรนีย์  ธุระแพง"/>
    <s v="มหาวิทยาลัยราชภัฏหมู่บ้านจอมบึง (ร้านจอมลิง) &amp;nbsp;ต.จอมบึง อ.จอมบึง จ.ราชบุรี &amp;nbsp;70150 _x000a_"/>
    <s v="70150"/>
    <s v="0898912396"/>
    <s v="03/03/2025 15:40"/>
    <s v="raweewan5499@gmail.com"/>
    <s v="EMS COD"/>
    <s v="line_oa"/>
    <s v="จ่ายทีหลัง / COD"/>
    <s v=""/>
    <s v="-"/>
    <s v="03/03/2025 15:40"/>
  </r>
  <r>
    <x v="15"/>
    <x v="20"/>
    <n v="65"/>
    <n v="2"/>
    <s v="EUT66"/>
    <n v="398"/>
    <n v="0"/>
    <s v="ร้านที่1"/>
    <s v="สุวรรนีย์  ธุระแพง"/>
    <s v="มหาวิทยาลัยราชภัฏหมู่บ้านจอมบึง (ร้านจอมลิง) &amp;nbsp;ต.จอมบึง อ.จอมบึง จ.ราชบุรี &amp;nbsp;70150 _x000a_"/>
    <s v="70150"/>
    <s v="0898912396"/>
    <s v="03/03/2025 15:40"/>
    <s v="raweewan5499@gmail.com"/>
    <s v="EMS COD"/>
    <s v="line_oa"/>
    <s v="จ่ายทีหลัง / COD"/>
    <s v=""/>
    <s v="-"/>
    <s v="03/03/2025 15:40"/>
  </r>
  <r>
    <x v="14"/>
    <x v="19"/>
    <n v="65"/>
    <n v="2"/>
    <s v="EUT66"/>
    <n v="398"/>
    <n v="0"/>
    <s v="ร้านที่1"/>
    <s v="สุวรรนีย์  ธุระแพง"/>
    <s v="มหาวิทยาลัยราชภัฏหมู่บ้านจอมบึง (ร้านจอมลิง) &amp;nbsp;ต.จอมบึง อ.จอมบึง จ.ราชบุรี &amp;nbsp;70150 _x000a_"/>
    <s v="70150"/>
    <s v="0898912396"/>
    <s v="03/03/2025 15:40"/>
    <s v="raweewan5499@gmail.com"/>
    <s v="EMS COD"/>
    <s v="line_oa"/>
    <s v="จ่ายทีหลัง / COD"/>
    <s v=""/>
    <s v="-"/>
    <s v="03/03/2025 15:40"/>
  </r>
  <r>
    <x v="13"/>
    <x v="18"/>
    <n v="65"/>
    <n v="2"/>
    <s v="EUT66"/>
    <n v="398"/>
    <n v="0"/>
    <s v="ร้านที่1"/>
    <s v="สุวรรนีย์  ธุระแพง"/>
    <s v="มหาวิทยาลัยราชภัฏหมู่บ้านจอมบึง (ร้านจอมลิง) &amp;nbsp;ต.จอมบึง อ.จอมบึง จ.ราชบุรี &amp;nbsp;70150 _x000a_"/>
    <s v="70150"/>
    <s v="0898912396"/>
    <s v="03/03/2025 15:40"/>
    <s v="raweewan5499@gmail.com"/>
    <s v="EMS COD"/>
    <s v="line_oa"/>
    <s v="จ่ายทีหลัง / COD"/>
    <s v=""/>
    <s v="-"/>
    <s v="03/03/2025 15:40"/>
  </r>
  <r>
    <x v="10"/>
    <x v="13"/>
    <n v="0"/>
    <n v="3"/>
    <s v="EUT65"/>
    <n v="300"/>
    <n v="0"/>
    <s v="ร้านที่4"/>
    <s v="พ***ักษณ์"/>
    <s v="กรุงเทพฯ"/>
    <s v="-"/>
    <s v=""/>
    <s v="03/03/2025 15:37"/>
    <s v="-"/>
    <s v="Flash Express Thailand COD"/>
    <s v="Tiktok"/>
    <s v="จ่ายทีหลัง / COD"/>
    <s v=""/>
    <s v="-"/>
    <s v="03/03/2025 15:38"/>
  </r>
  <r>
    <x v="2"/>
    <x v="2"/>
    <n v="120"/>
    <n v="3"/>
    <s v="EUT65"/>
    <n v="300"/>
    <n v="0"/>
    <s v="ร้านที่4"/>
    <s v="พ***ักษณ์"/>
    <s v="กรุงเทพฯ"/>
    <s v="-"/>
    <s v=""/>
    <s v="03/03/2025 15:37"/>
    <s v="-"/>
    <s v="Flash Express Thailand COD"/>
    <s v="Tiktok"/>
    <s v="จ่ายทีหลัง / COD"/>
    <s v=""/>
    <s v="-"/>
    <s v="03/03/2025 15:37"/>
  </r>
  <r>
    <x v="12"/>
    <x v="17"/>
    <n v="65"/>
    <n v="1"/>
    <s v="EUT64"/>
    <n v="199"/>
    <n v="0"/>
    <s v="ร้านที่1"/>
    <s v="คุณพวงเพ็ญ  เฉลิมสุข"/>
    <s v="19/208  หมู่บ้านภูเก็ตวิลล่าถลาง_x000a_ถ.เมพกระษัตรี   ต.ศรีสุนทา_x000a_อ.ถลาง  จ.ภูเก็ต  83100_x000a_"/>
    <s v="83100"/>
    <s v="0896461479"/>
    <s v="03/03/2025 15:31"/>
    <s v="raweewan5499@gmail.com"/>
    <s v="EMS"/>
    <s v="line_oa"/>
    <s v="กสิกร"/>
    <s v=""/>
    <s v="-"/>
    <s v="03/03/2025 15:36"/>
  </r>
  <r>
    <x v="15"/>
    <x v="20"/>
    <n v="65"/>
    <n v="1"/>
    <s v="EUT64"/>
    <n v="199"/>
    <n v="0"/>
    <s v="ร้านที่1"/>
    <s v="คุณพวงเพ็ญ  เฉลิมสุข"/>
    <s v="19/208  หมู่บ้านภูเก็ตวิลล่าถลาง_x000a_ถ.เมพกระษัตรี   ต.ศรีสุนทา_x000a_อ.ถลาง  จ.ภูเก็ต  83100_x000a_"/>
    <s v="83100"/>
    <s v="0896461479"/>
    <s v="03/03/2025 15:31"/>
    <s v="raweewan5499@gmail.com"/>
    <s v="EMS"/>
    <s v="line_oa"/>
    <s v="กสิกร"/>
    <s v=""/>
    <s v="-"/>
    <s v="03/03/2025 15:36"/>
  </r>
  <r>
    <x v="14"/>
    <x v="19"/>
    <n v="65"/>
    <n v="1"/>
    <s v="EUT64"/>
    <n v="199"/>
    <n v="0"/>
    <s v="ร้านที่1"/>
    <s v="คุณพวงเพ็ญ  เฉลิมสุข"/>
    <s v="19/208  หมู่บ้านภูเก็ตวิลล่าถลาง_x000a_ถ.เมพกระษัตรี   ต.ศรีสุนทา_x000a_อ.ถลาง  จ.ภูเก็ต  83100_x000a_"/>
    <s v="83100"/>
    <s v="0896461479"/>
    <s v="03/03/2025 15:31"/>
    <s v="raweewan5499@gmail.com"/>
    <s v="EMS"/>
    <s v="line_oa"/>
    <s v="กสิกร"/>
    <s v=""/>
    <s v="-"/>
    <s v="03/03/2025 15:36"/>
  </r>
  <r>
    <x v="13"/>
    <x v="18"/>
    <n v="65"/>
    <n v="1"/>
    <s v="EUT64"/>
    <n v="199"/>
    <n v="0"/>
    <s v="ร้านที่1"/>
    <s v="คุณพวงเพ็ญ  เฉลิมสุข"/>
    <s v="19/208  หมู่บ้านภูเก็ตวิลล่าถลาง_x000a_ถ.เมพกระษัตรี   ต.ศรีสุนทา_x000a_อ.ถลาง  จ.ภูเก็ต  83100_x000a_"/>
    <s v="83100"/>
    <s v="0896461479"/>
    <s v="03/03/2025 15:31"/>
    <s v="raweewan5499@gmail.com"/>
    <s v="EMS"/>
    <s v="line_oa"/>
    <s v="กสิกร"/>
    <s v=""/>
    <s v="-"/>
    <s v="03/03/2025 15:36"/>
  </r>
  <r>
    <x v="12"/>
    <x v="17"/>
    <n v="65"/>
    <n v="1"/>
    <s v="EUT63"/>
    <n v="199"/>
    <n v="0"/>
    <s v="ร้านที่1"/>
    <s v="นพมาศ กงชัย"/>
    <s v="39/1ม.6 ต.เขาคราม อ.เมือง จ.กระบี่ 81000_x000a_"/>
    <s v="81000"/>
    <s v="0885047621"/>
    <s v="03/03/2025 15:33"/>
    <s v="raweewan5499@gmail.com"/>
    <s v="EMS COD"/>
    <s v="line_oa"/>
    <s v="จ่ายทีหลัง / COD"/>
    <s v=""/>
    <s v="-"/>
    <s v="03/03/2025 15:33"/>
  </r>
  <r>
    <x v="15"/>
    <x v="20"/>
    <n v="65"/>
    <n v="1"/>
    <s v="EUT63"/>
    <n v="199"/>
    <n v="0"/>
    <s v="ร้านที่1"/>
    <s v="นพมาศ กงชัย"/>
    <s v="39/1ม.6 ต.เขาคราม อ.เมือง จ.กระบี่ 81000_x000a_"/>
    <s v="81000"/>
    <s v="0885047621"/>
    <s v="03/03/2025 15:33"/>
    <s v="raweewan5499@gmail.com"/>
    <s v="EMS COD"/>
    <s v="line_oa"/>
    <s v="จ่ายทีหลัง / COD"/>
    <s v=""/>
    <s v="-"/>
    <s v="03/03/2025 15:33"/>
  </r>
  <r>
    <x v="14"/>
    <x v="19"/>
    <n v="65"/>
    <n v="1"/>
    <s v="EUT63"/>
    <n v="199"/>
    <n v="0"/>
    <s v="ร้านที่1"/>
    <s v="นพมาศ กงชัย"/>
    <s v="39/1ม.6 ต.เขาคราม อ.เมือง จ.กระบี่ 81000_x000a_"/>
    <s v="81000"/>
    <s v="0885047621"/>
    <s v="03/03/2025 15:33"/>
    <s v="raweewan5499@gmail.com"/>
    <s v="EMS COD"/>
    <s v="line_oa"/>
    <s v="จ่ายทีหลัง / COD"/>
    <s v=""/>
    <s v="-"/>
    <s v="03/03/2025 15:33"/>
  </r>
  <r>
    <x v="13"/>
    <x v="18"/>
    <n v="65"/>
    <n v="1"/>
    <s v="EUT63"/>
    <n v="199"/>
    <n v="0"/>
    <s v="ร้านที่1"/>
    <s v="นพมาศ กงชัย"/>
    <s v="39/1ม.6 ต.เขาคราม อ.เมือง จ.กระบี่ 81000_x000a_"/>
    <s v="81000"/>
    <s v="0885047621"/>
    <s v="03/03/2025 15:33"/>
    <s v="raweewan5499@gmail.com"/>
    <s v="EMS COD"/>
    <s v="line_oa"/>
    <s v="จ่ายทีหลัง / COD"/>
    <s v=""/>
    <s v="-"/>
    <s v="03/03/2025 15:33"/>
  </r>
  <r>
    <x v="8"/>
    <x v="9"/>
    <n v="43"/>
    <n v="1"/>
    <s v="EUT62"/>
    <n v="72"/>
    <n v="29"/>
    <s v="ร้านที่1"/>
    <s v="ร******ม"/>
    <s v="******บลซับตะเคียน อำเภอชัยบาดาล จังหวัดลพบุรี 15130"/>
    <s v="15130"/>
    <s v="49"/>
    <s v="-"/>
    <s v="-"/>
    <s v=""/>
    <s v="Shopee"/>
    <s v="-"/>
    <s v=""/>
    <s v="-"/>
    <s v="03/03/2025 15:21"/>
  </r>
  <r>
    <x v="0"/>
    <x v="0"/>
    <n v="66.333333333333329"/>
    <n v="3"/>
    <s v="EUT61"/>
    <n v="580"/>
    <n v="54"/>
    <s v="ร้านที่1"/>
    <s v="ล******)"/>
    <s v="****** อำเภอท่าตูม จังหวัดสุรินทร์ ตำบลกระโพ อำเภอท่าตูม จังหวัดสุรินทร์ 32120"/>
    <s v="32120"/>
    <s v="29"/>
    <s v="03/03/2025 15:17"/>
    <s v="-"/>
    <s v="Flash Express"/>
    <s v="Shopee"/>
    <s v="shopee"/>
    <s v=""/>
    <s v="-"/>
    <s v="03/03/2025 15:11"/>
  </r>
  <r>
    <x v="8"/>
    <x v="9"/>
    <n v="60"/>
    <n v="3"/>
    <s v="EUT61"/>
    <n v="580"/>
    <n v="54"/>
    <s v="ร้านที่1"/>
    <s v="ล******)"/>
    <s v="****** อำเภอท่าตูม จังหวัดสุรินทร์ ตำบลกระโพ อำเภอท่าตูม จังหวัดสุรินทร์ 32120"/>
    <s v="32120"/>
    <s v="29"/>
    <s v="03/03/2025 15:17"/>
    <s v="-"/>
    <s v="Flash Express"/>
    <s v="Shopee"/>
    <s v="shopee"/>
    <s v=""/>
    <s v="-"/>
    <s v="03/03/2025 15:11"/>
  </r>
  <r>
    <x v="9"/>
    <x v="10"/>
    <n v="66"/>
    <n v="1"/>
    <s v="EUT61"/>
    <n v="580"/>
    <n v="54"/>
    <s v="ร้านที่1"/>
    <s v="ล******)"/>
    <s v="****** อำเภอท่าตูม จังหวัดสุรินทร์ ตำบลกระโพ อำเภอท่าตูม จังหวัดสุรินทร์ 32120"/>
    <s v="32120"/>
    <s v="29"/>
    <s v="03/03/2025 15:17"/>
    <s v="-"/>
    <s v="Flash Express"/>
    <s v="Shopee"/>
    <s v="shopee"/>
    <s v=""/>
    <s v="-"/>
    <s v="03/03/2025 15:11"/>
  </r>
  <r>
    <x v="0"/>
    <x v="0"/>
    <n v="66"/>
    <n v="1"/>
    <s v="EUT61"/>
    <n v="580"/>
    <n v="54"/>
    <s v="ร้านที่1"/>
    <s v="ล******)"/>
    <s v="****** อำเภอท่าตูม จังหวัดสุรินทร์ ตำบลกระโพ อำเภอท่าตูม จังหวัดสุรินทร์ 32120"/>
    <s v="32120"/>
    <s v="29"/>
    <s v="03/03/2025 15:17"/>
    <s v="-"/>
    <s v="Flash Express"/>
    <s v="Shopee"/>
    <s v="shopee"/>
    <s v=""/>
    <s v="-"/>
    <s v="03/03/2025 15:11"/>
  </r>
  <r>
    <x v="2"/>
    <x v="2"/>
    <n v="67"/>
    <n v="1"/>
    <s v="EUT61"/>
    <n v="580"/>
    <n v="54"/>
    <s v="ร้านที่1"/>
    <s v="ล******)"/>
    <s v="****** อำเภอท่าตูม จังหวัดสุรินทร์ ตำบลกระโพ อำเภอท่าตูม จังหวัดสุรินทร์ 32120"/>
    <s v="32120"/>
    <s v="29"/>
    <s v="03/03/2025 15:17"/>
    <s v="-"/>
    <s v="Flash Express"/>
    <s v="Shopee"/>
    <s v="shopee"/>
    <s v=""/>
    <s v="-"/>
    <s v="03/03/2025 15:11"/>
  </r>
  <r>
    <x v="14"/>
    <x v="19"/>
    <n v="54.5"/>
    <n v="2"/>
    <s v="EUT60"/>
    <n v="102"/>
    <n v="26"/>
    <s v="ร้านที่1"/>
    <s v="พัชรินทร์  กระแสสังข์"/>
    <s v="13/5ม.6 ต.กระโสม อ.ตะกั่วทุ่ง จ.พังงา_x000a__x000a_ตะกั่วทุ่ง/ Takua Thungพังงา/ Phang Nga_x000a_82130"/>
    <s v="82130"/>
    <s v="660653679094"/>
    <s v="03/03/2025 14:51"/>
    <s v="-"/>
    <s v="Kerry_dropoff"/>
    <s v="Lazada"/>
    <s v="lazada"/>
    <s v=""/>
    <s v="-"/>
    <s v="03/03/2025 14:50"/>
  </r>
  <r>
    <x v="12"/>
    <x v="17"/>
    <n v="50"/>
    <n v="1"/>
    <s v="EUT58"/>
    <n v="150"/>
    <n v="0"/>
    <s v="ร้านที่1"/>
    <s v="บียองเซ่ นะจ๊ะ"/>
    <s v="90/50 สายไหม 51_x000a_ม.เลิศปิยะวรรณ_x000a_สายไหม_x000a_สายไหม_x000a_กทม 10220"/>
    <s v="10220"/>
    <s v="0877143937"/>
    <s v="03/03/2025 17:29"/>
    <s v="raweewan5499@gmail.com"/>
    <s v="EMS"/>
    <s v="facebook"/>
    <s v="กสิกร"/>
    <s v=""/>
    <s v="-"/>
    <s v="03/03/2025 14:41"/>
  </r>
  <r>
    <x v="14"/>
    <x v="19"/>
    <n v="50"/>
    <n v="1"/>
    <s v="EUT58"/>
    <n v="150"/>
    <n v="0"/>
    <s v="ร้านที่1"/>
    <s v="บียองเซ่ นะจ๊ะ"/>
    <s v="90/50 สายไหม 51_x000a_ม.เลิศปิยะวรรณ_x000a_สายไหม_x000a_สายไหม_x000a_กทม 10220"/>
    <s v="10220"/>
    <s v="0877143937"/>
    <s v="03/03/2025 17:29"/>
    <s v="raweewan5499@gmail.com"/>
    <s v="EMS"/>
    <s v="facebook"/>
    <s v="กสิกร"/>
    <s v=""/>
    <s v="-"/>
    <s v="03/03/2025 14:41"/>
  </r>
  <r>
    <x v="13"/>
    <x v="18"/>
    <n v="50"/>
    <n v="1"/>
    <s v="EUT58"/>
    <n v="150"/>
    <n v="0"/>
    <s v="ร้านที่1"/>
    <s v="บียองเซ่ นะจ๊ะ"/>
    <s v="90/50 สายไหม 51_x000a_ม.เลิศปิยะวรรณ_x000a_สายไหม_x000a_สายไหม_x000a_กทม 10220"/>
    <s v="10220"/>
    <s v="0877143937"/>
    <s v="03/03/2025 17:29"/>
    <s v="raweewan5499@gmail.com"/>
    <s v="EMS"/>
    <s v="facebook"/>
    <s v="กสิกร"/>
    <s v=""/>
    <s v="-"/>
    <s v="03/03/2025 14:41"/>
  </r>
  <r>
    <x v="3"/>
    <x v="3"/>
    <n v="65"/>
    <n v="3"/>
    <s v="EUT57"/>
    <n v="117"/>
    <n v="0"/>
    <s v="ร้านที่4"/>
    <s v="ร***สุจิน ก***กษตร"/>
    <s v="พิจิตร"/>
    <s v="-"/>
    <s v=""/>
    <s v="03/03/2025 14:32"/>
    <s v="-"/>
    <s v="Flash Express Thailand COD"/>
    <s v="Tiktok"/>
    <s v="จ่ายทีหลัง / COD"/>
    <s v=""/>
    <s v="-"/>
    <s v="03/03/2025 14:32"/>
  </r>
  <r>
    <x v="9"/>
    <x v="10"/>
    <n v="66"/>
    <n v="1"/>
    <s v="EUT56"/>
    <n v="184"/>
    <n v="7"/>
    <s v="ร้านที่1"/>
    <s v="ป******ำ"/>
    <s v="******ำเภอเมืองนครศรีธรรมราช ตำบลท่าเรือ อำเภอเมืองนครศรีธรรมราช จังหวัดนครศรีธรรมราช 80000"/>
    <s v="80000"/>
    <s v="86"/>
    <s v="03/03/2025 14:30"/>
    <s v="-"/>
    <s v="SPX Express"/>
    <s v="Shopee"/>
    <s v="shopee"/>
    <s v=""/>
    <s v="-"/>
    <s v="03/03/2025 14:29"/>
  </r>
  <r>
    <x v="0"/>
    <x v="0"/>
    <n v="66"/>
    <n v="1"/>
    <s v="EUT56"/>
    <n v="184"/>
    <n v="7"/>
    <s v="ร้านที่1"/>
    <s v="ป******ำ"/>
    <s v="******ำเภอเมืองนครศรีธรรมราช ตำบลท่าเรือ อำเภอเมืองนครศรีธรรมราช จังหวัดนครศรีธรรมราช 80000"/>
    <s v="80000"/>
    <s v="86"/>
    <s v="03/03/2025 14:30"/>
    <s v="-"/>
    <s v="SPX Express"/>
    <s v="Shopee"/>
    <s v="shopee"/>
    <s v=""/>
    <s v="-"/>
    <s v="03/03/2025 14:29"/>
  </r>
  <r>
    <x v="2"/>
    <x v="2"/>
    <n v="67"/>
    <n v="1"/>
    <s v="EUT56"/>
    <n v="184"/>
    <n v="7"/>
    <s v="ร้านที่1"/>
    <s v="ป******ำ"/>
    <s v="******ำเภอเมืองนครศรีธรรมราช ตำบลท่าเรือ อำเภอเมืองนครศรีธรรมราช จังหวัดนครศรีธรรมราช 80000"/>
    <s v="80000"/>
    <s v="86"/>
    <s v="03/03/2025 14:30"/>
    <s v="-"/>
    <s v="SPX Express"/>
    <s v="Shopee"/>
    <s v="shopee"/>
    <s v=""/>
    <s v="-"/>
    <s v="03/03/2025 14:29"/>
  </r>
  <r>
    <x v="14"/>
    <x v="19"/>
    <n v="54.5"/>
    <n v="2"/>
    <s v="EUT55"/>
    <n v="102"/>
    <n v="26"/>
    <s v="ร้านที่1"/>
    <s v="นาง จำเรียง ภู่ตัน"/>
    <s v="129/1 ม.13 ถ. คลองชลประทาน ต.สุเทพ_x000a__x000a_เมืองเชียงใหม่/ Mueang Chiang Maiเชียงใหม่/ Chiang Mai_x000a_50200"/>
    <s v="50200"/>
    <s v="660894292399"/>
    <s v="03/03/2025 14:23"/>
    <s v="-"/>
    <s v="Kerry_dropoff"/>
    <s v="Lazada"/>
    <s v="lazada"/>
    <s v=""/>
    <s v="-"/>
    <s v="03/03/2025 14:23"/>
  </r>
  <r>
    <x v="3"/>
    <x v="3"/>
    <n v="37.5"/>
    <n v="4"/>
    <s v="EUT54"/>
    <n v="159"/>
    <n v="0"/>
    <s v="ร้านที่4"/>
    <s v="ส***   พ***เสงี่ยมพงษ์"/>
    <s v="กรุงเทพฯ"/>
    <s v="-"/>
    <s v=""/>
    <s v="03/03/2025 14:17"/>
    <s v="-"/>
    <s v="Flash Express Thailand COD"/>
    <s v="Tiktok"/>
    <s v="จ่ายทีหลัง / COD"/>
    <s v=""/>
    <s v="-"/>
    <s v="03/03/2025 14:21"/>
  </r>
  <r>
    <x v="8"/>
    <x v="9"/>
    <n v="50"/>
    <n v="30"/>
    <s v="EUT53"/>
    <n v="3200"/>
    <n v="200"/>
    <s v="ร้านที่1"/>
    <s v="​ วันดี​      กุณธิ"/>
    <s v="61  ถ.สุวรรณรังษี  หมู่.1_x000a_ซ. ตลาดสด_x000a_ต. แม่พริก_x000a_อ. แม่พริก_x000a_จ. ลำปาง 52180"/>
    <s v="52180"/>
    <s v="0853566499"/>
    <s v="03/03/2025 14:10"/>
    <s v="raweewan5499@gmail.com"/>
    <s v="EMS"/>
    <s v="facebook"/>
    <s v="กสิกร"/>
    <s v=""/>
    <s v="-"/>
    <s v="03/03/2025 14:13"/>
  </r>
  <r>
    <x v="16"/>
    <x v="21"/>
    <n v="100"/>
    <n v="15"/>
    <s v="EUT53"/>
    <n v="3200"/>
    <n v="200"/>
    <s v="ร้านที่1"/>
    <s v="​ วันดี​      กุณธิ"/>
    <s v="61  ถ.สุวรรณรังษี  หมู่.1_x000a_ซ. ตลาดสด_x000a_ต. แม่พริก_x000a_อ. แม่พริก_x000a_จ. ลำปาง 52180"/>
    <s v="52180"/>
    <s v="0853566499"/>
    <s v="03/03/2025 14:10"/>
    <s v="raweewan5499@gmail.com"/>
    <s v="EMS"/>
    <s v="facebook"/>
    <s v="กสิกร"/>
    <s v=""/>
    <s v="-"/>
    <s v="03/03/2025 14:13"/>
  </r>
  <r>
    <x v="2"/>
    <x v="2"/>
    <n v="100"/>
    <n v="15"/>
    <s v="EUT53"/>
    <n v="3200"/>
    <n v="200"/>
    <s v="ร้านที่1"/>
    <s v="​ วันดี​      กุณธิ"/>
    <s v="61  ถ.สุวรรณรังษี  หมู่.1_x000a_ซ. ตลาดสด_x000a_ต. แม่พริก_x000a_อ. แม่พริก_x000a_จ. ลำปาง 52180"/>
    <s v="52180"/>
    <s v="0853566499"/>
    <s v="03/03/2025 14:10"/>
    <s v="raweewan5499@gmail.com"/>
    <s v="EMS"/>
    <s v="facebook"/>
    <s v="กสิกร"/>
    <s v=""/>
    <s v="-"/>
    <s v="03/03/2025 14:13"/>
  </r>
  <r>
    <x v="3"/>
    <x v="3"/>
    <n v="40"/>
    <n v="10"/>
    <s v="EUT52"/>
    <n v="435"/>
    <n v="35"/>
    <s v="ร้านที่1"/>
    <s v="สรินทร์พัฒน์ แก้วศรีใส"/>
    <s v="159/3 โครงการปิง มาร์เช่ ปาร์ค _x000a_ถ.สรรพาวุธ แขวงบางนา เขตบางนา กทม. _x000a_ 10260"/>
    <s v="10260"/>
    <s v="0824964136"/>
    <s v="03/03/2025 14:10"/>
    <s v="raweewan5499@gmail.com"/>
    <s v="EMS COD"/>
    <s v="facebook"/>
    <s v="กสิกร"/>
    <s v=""/>
    <s v="-"/>
    <s v="03/03/2025 14:10"/>
  </r>
  <r>
    <x v="2"/>
    <x v="2"/>
    <n v="100"/>
    <n v="2"/>
    <s v="EUT51"/>
    <n v="500"/>
    <n v="0"/>
    <s v="ร้านที่1"/>
    <s v="Sompoch Vasupongchai"/>
    <s v="1221 ม.1 ซ.แบริ่ง46 สุขุมวิท107_x000a_สำโรงเหนือ_x000a_เมือง, สมุทรปราการ_x000a_ 10270"/>
    <s v="10270"/>
    <s v="0909857568"/>
    <s v="03/03/2025 13:54"/>
    <s v="raweewan5499@gmail.com"/>
    <s v="EMS"/>
    <s v="facebook"/>
    <s v="กสิกร"/>
    <s v=""/>
    <s v="-"/>
    <s v="03/03/2025 14:05"/>
  </r>
  <r>
    <x v="0"/>
    <x v="22"/>
    <n v="100"/>
    <n v="2"/>
    <s v="EUT51"/>
    <n v="500"/>
    <n v="0"/>
    <s v="ร้านที่1"/>
    <s v="Sompoch Vasupongchai"/>
    <s v="1221 ม.1 ซ.แบริ่ง46 สุขุมวิท107_x000a_สำโรงเหนือ_x000a_เมือง, สมุทรปราการ_x000a_ 10270"/>
    <s v="10270"/>
    <s v="0909857568"/>
    <s v="03/03/2025 13:54"/>
    <s v="raweewan5499@gmail.com"/>
    <s v="EMS"/>
    <s v="facebook"/>
    <s v="กสิกร"/>
    <s v=""/>
    <s v="-"/>
    <s v="03/03/2025 14:05"/>
  </r>
  <r>
    <x v="9"/>
    <x v="10"/>
    <n v="100"/>
    <n v="2"/>
    <s v="EUT51"/>
    <n v="500"/>
    <n v="0"/>
    <s v="ร้านที่1"/>
    <s v="Sompoch Vasupongchai"/>
    <s v="1221 ม.1 ซ.แบริ่ง46 สุขุมวิท107_x000a_สำโรงเหนือ_x000a_เมือง, สมุทรปราการ_x000a_ 10270"/>
    <s v="10270"/>
    <s v="0909857568"/>
    <s v="03/03/2025 13:54"/>
    <s v="raweewan5499@gmail.com"/>
    <s v="EMS"/>
    <s v="facebook"/>
    <s v="กสิกร"/>
    <s v=""/>
    <s v="-"/>
    <s v="03/03/2025 14:05"/>
  </r>
  <r>
    <x v="12"/>
    <x v="17"/>
    <n v="65"/>
    <n v="4"/>
    <s v="EUT50"/>
    <n v="199"/>
    <n v="0"/>
    <s v="ร้านที่1"/>
    <s v="ศรีสุมล พาทีทิน"/>
    <s v="26/110 _x000a_ถ.สุขสมบูรณ์ ต.ประจวบ อ.เมือง จ.ประจวบ_x000a_ 77000"/>
    <s v="77000"/>
    <s v="0916085844"/>
    <s v="03/03/2025 14:03"/>
    <s v="raweewan5499@gmail.com"/>
    <s v="EMS COD"/>
    <s v="facebook"/>
    <s v="กสิกร"/>
    <s v=""/>
    <s v="-"/>
    <s v="03/03/2025 14:03"/>
  </r>
  <r>
    <x v="9"/>
    <x v="10"/>
    <n v="66"/>
    <n v="1"/>
    <s v="EUT49"/>
    <n v="275"/>
    <n v="38"/>
    <s v="ร้านที่1"/>
    <s v="จ******ะ"/>
    <s v="******ยะลา (ร้านอาหารน้ำเพชร ) ติดกับ โรงเรียนอนุบาลศรีรามันห์ ตำบลกายูบอเกาะ อำเภอรามัน จังหวัดยะลา 95140"/>
    <s v="95140"/>
    <s v="21"/>
    <s v="03/03/2025 14:31"/>
    <s v="-"/>
    <s v="SPX Express"/>
    <s v="Shopee"/>
    <s v="shopee"/>
    <s v=""/>
    <s v="-"/>
    <s v="03/03/2025 14:03"/>
  </r>
  <r>
    <x v="0"/>
    <x v="0"/>
    <n v="66"/>
    <n v="1"/>
    <s v="EUT49"/>
    <n v="275"/>
    <n v="38"/>
    <s v="ร้านที่1"/>
    <s v="จ******ะ"/>
    <s v="******ยะลา (ร้านอาหารน้ำเพชร ) ติดกับ โรงเรียนอนุบาลศรีรามันห์ ตำบลกายูบอเกาะ อำเภอรามัน จังหวัดยะลา 95140"/>
    <s v="95140"/>
    <s v="21"/>
    <s v="03/03/2025 14:31"/>
    <s v="-"/>
    <s v="SPX Express"/>
    <s v="Shopee"/>
    <s v="shopee"/>
    <s v=""/>
    <s v="-"/>
    <s v="03/03/2025 14:03"/>
  </r>
  <r>
    <x v="2"/>
    <x v="2"/>
    <n v="67"/>
    <n v="1"/>
    <s v="EUT49"/>
    <n v="275"/>
    <n v="38"/>
    <s v="ร้านที่1"/>
    <s v="จ******ะ"/>
    <s v="******ยะลา (ร้านอาหารน้ำเพชร ) ติดกับ โรงเรียนอนุบาลศรีรามันห์ ตำบลกายูบอเกาะ อำเภอรามัน จังหวัดยะลา 95140"/>
    <s v="95140"/>
    <s v="21"/>
    <s v="03/03/2025 14:31"/>
    <s v="-"/>
    <s v="SPX Express"/>
    <s v="Shopee"/>
    <s v="shopee"/>
    <s v=""/>
    <s v="-"/>
    <s v="03/03/2025 14:03"/>
  </r>
  <r>
    <x v="9"/>
    <x v="10"/>
    <n v="74"/>
    <n v="1"/>
    <s v="EUT49"/>
    <n v="275"/>
    <n v="38"/>
    <s v="ร้านที่1"/>
    <s v="จ******ะ"/>
    <s v="******ยะลา (ร้านอาหารน้ำเพชร ) ติดกับ โรงเรียนอนุบาลศรีรามันห์ ตำบลกายูบอเกาะ อำเภอรามัน จังหวัดยะลา 95140"/>
    <s v="95140"/>
    <s v="21"/>
    <s v="03/03/2025 14:31"/>
    <s v="-"/>
    <s v="SPX Express"/>
    <s v="Shopee"/>
    <s v="shopee"/>
    <s v=""/>
    <s v="-"/>
    <s v="03/03/2025 14:02"/>
  </r>
  <r>
    <x v="2"/>
    <x v="2"/>
    <n v="100"/>
    <n v="1"/>
    <s v="EUT48"/>
    <n v="150"/>
    <n v="20"/>
    <s v="ร้านที่1"/>
    <s v="น.ส.ณัชชาพัชร์  คำปวน"/>
    <s v="คลังหมินเซิงลิ้งซ์ บริษัท หมินเซิง ลิ้งซ์ ซัพพลาย เซน จำกัด, 101, ต.หอมศีล  อำเภอบางปะกง , บางปะกง, ฉะเชิงเทรา, ไทย 24130"/>
    <s v="24130"/>
    <s v="0970958368"/>
    <s v="03/03/2025 13:58"/>
    <s v="raweewan5499@gmail.com"/>
    <s v="EMS COD"/>
    <s v="facebook"/>
    <s v="กสิกร"/>
    <s v=""/>
    <s v="-"/>
    <s v="03/03/2025 13:57"/>
  </r>
  <r>
    <x v="13"/>
    <x v="18"/>
    <n v="65"/>
    <n v="1"/>
    <s v="EUT48"/>
    <n v="150"/>
    <n v="20"/>
    <s v="ร้านที่1"/>
    <s v="น.ส.ณัชชาพัชร์  คำปวน"/>
    <s v="คลังหมินเซิงลิ้งซ์ บริษัท หมินเซิง ลิ้งซ์ ซัพพลาย เซน จำกัด, 101, ต.หอมศีล  อำเภอบางปะกง , บางปะกง, ฉะเชิงเทรา, ไทย 24130"/>
    <s v="24130"/>
    <s v="0970958368"/>
    <s v="03/03/2025 13:58"/>
    <s v="raweewan5499@gmail.com"/>
    <s v="EMS COD"/>
    <s v="facebook"/>
    <s v="กสิกร"/>
    <s v=""/>
    <s v="-"/>
    <s v="03/03/2025 13:57"/>
  </r>
  <r>
    <x v="2"/>
    <x v="2"/>
    <n v="66.333333333333329"/>
    <n v="3"/>
    <s v="EUT47"/>
    <n v="398.04"/>
    <n v="64"/>
    <s v="ร้านที่1"/>
    <s v="ฤชุอร​ อิ่มจันทึก"/>
    <s v="132/237หมู่2  บ้านเทพารักษ์ 2้5 ซ37 · บางเสาธง/ Bang Sao Thong_x000a__x000a_บางเสาธง/ Bang Sao Thongสมุทรปราการ/ Samut Prakan_x000a_10570"/>
    <s v="10570"/>
    <s v="660846951371"/>
    <s v="03/03/2025 13:57"/>
    <s v="-"/>
    <s v="Kerry_dropoff"/>
    <s v="Lazada"/>
    <s v="lazada"/>
    <s v=""/>
    <s v="-"/>
    <s v="03/03/2025 13:56"/>
  </r>
  <r>
    <x v="8"/>
    <x v="23"/>
    <n v="32.43"/>
    <n v="1"/>
    <s v="EUT47"/>
    <n v="398.04"/>
    <n v="64"/>
    <s v="ร้านที่1"/>
    <s v="ฤชุอร​ อิ่มจันทึก"/>
    <s v="132/237หมู่2  บ้านเทพารักษ์ 2้5 ซ37 · บางเสาธง/ Bang Sao Thong_x000a__x000a_บางเสาธง/ Bang Sao Thongสมุทรปราการ/ Samut Prakan_x000a_10570"/>
    <s v="10570"/>
    <s v="660846951371"/>
    <s v="03/03/2025 13:57"/>
    <s v="-"/>
    <s v="Kerry_dropoff"/>
    <s v="Lazada"/>
    <s v="lazada"/>
    <s v=""/>
    <s v="-"/>
    <s v="03/03/2025 13:56"/>
  </r>
  <r>
    <x v="3"/>
    <x v="3"/>
    <n v="33.333333333333336"/>
    <n v="3"/>
    <s v="EUT47"/>
    <n v="398.04"/>
    <n v="64"/>
    <s v="ร้านที่1"/>
    <s v="ฤชุอร​ อิ่มจันทึก"/>
    <s v="132/237หมู่2  บ้านเทพารักษ์ 2้5 ซ37 · บางเสาธง/ Bang Sao Thong_x000a__x000a_บางเสาธง/ Bang Sao Thongสมุทรปราการ/ Samut Prakan_x000a_10570"/>
    <s v="10570"/>
    <s v="660846951371"/>
    <s v="03/03/2025 13:57"/>
    <s v="-"/>
    <s v="Kerry_dropoff"/>
    <s v="Lazada"/>
    <s v="lazada"/>
    <s v=""/>
    <s v="-"/>
    <s v="03/03/2025 13:56"/>
  </r>
  <r>
    <x v="2"/>
    <x v="2"/>
    <n v="120"/>
    <n v="3"/>
    <s v="EUT46"/>
    <n v="229.89"/>
    <n v="0"/>
    <s v="ร้านที่4"/>
    <s v="ส***สา  ก***นเสถียร"/>
    <s v="สมุทรสาคร"/>
    <s v="-"/>
    <s v=""/>
    <s v="03/03/2025 13:51"/>
    <s v="-"/>
    <s v="Flash Express Thailand COD"/>
    <s v="Tiktok"/>
    <s v="จ่ายทีหลัง / COD"/>
    <s v=""/>
    <s v="-"/>
    <s v="03/03/2025 13:52"/>
  </r>
  <r>
    <x v="12"/>
    <x v="17"/>
    <n v="65"/>
    <n v="1"/>
    <s v="EUT45"/>
    <n v="199"/>
    <n v="0"/>
    <s v="ร้านที่1"/>
    <s v="เหลา รากคูบอน"/>
    <s v="46/93 หมู่บ้านชิชา_x000a_พระราม2 บางมด_x000a_จอมทอง กทม _x000a_ 10150"/>
    <s v="10150"/>
    <s v="0841636799"/>
    <s v="03/03/2025 13:51"/>
    <s v="raweewan5499@gmail.com"/>
    <s v="EMS COD"/>
    <s v="facebook"/>
    <s v="กสิกร"/>
    <s v=""/>
    <s v="-"/>
    <s v="03/03/2025 13:51"/>
  </r>
  <r>
    <x v="14"/>
    <x v="19"/>
    <n v="65"/>
    <n v="1"/>
    <s v="EUT45"/>
    <n v="199"/>
    <n v="0"/>
    <s v="ร้านที่1"/>
    <s v="เหลา รากคูบอน"/>
    <s v="46/93 หมู่บ้านชิชา_x000a_พระราม2 บางมด_x000a_จอมทอง กทม _x000a_ 10150"/>
    <s v="10150"/>
    <s v="0841636799"/>
    <s v="03/03/2025 13:51"/>
    <s v="raweewan5499@gmail.com"/>
    <s v="EMS COD"/>
    <s v="facebook"/>
    <s v="กสิกร"/>
    <s v=""/>
    <s v="-"/>
    <s v="03/03/2025 13:51"/>
  </r>
  <r>
    <x v="15"/>
    <x v="20"/>
    <n v="65"/>
    <n v="2"/>
    <s v="EUT45"/>
    <n v="199"/>
    <n v="0"/>
    <s v="ร้านที่1"/>
    <s v="เหลา รากคูบอน"/>
    <s v="46/93 หมู่บ้านชิชา_x000a_พระราม2 บางมด_x000a_จอมทอง กทม _x000a_ 10150"/>
    <s v="10150"/>
    <s v="0841636799"/>
    <s v="03/03/2025 13:51"/>
    <s v="raweewan5499@gmail.com"/>
    <s v="EMS COD"/>
    <s v="facebook"/>
    <s v="กสิกร"/>
    <s v=""/>
    <s v="-"/>
    <s v="03/03/2025 13:51"/>
  </r>
  <r>
    <x v="1"/>
    <x v="12"/>
    <n v="27.5"/>
    <n v="4"/>
    <s v="EUT44"/>
    <n v="169"/>
    <n v="29"/>
    <s v="ร้านที่1"/>
    <s v="ณ******ส"/>
    <s v="****** 6, ตำบลทับคล้อ, อำเภอทับคล้อ ตำบลทับคล้อ อำเภอทับคล้อ จังหวัดพิจิตร 66150"/>
    <s v="66150"/>
    <s v="83"/>
    <s v="03/03/2025 13:49"/>
    <s v="-"/>
    <s v="SPX Express"/>
    <s v="Shopee"/>
    <s v="shopee"/>
    <s v=""/>
    <s v="-"/>
    <s v="03/03/2025 13:49"/>
  </r>
  <r>
    <x v="15"/>
    <x v="20"/>
    <n v="65"/>
    <n v="1"/>
    <s v="EUT43"/>
    <n v="199"/>
    <n v="0"/>
    <s v="ร้านที่1"/>
    <s v="ศิริรัตน์ แซ่ลิ้ม "/>
    <s v="บ้านเพ็ชรดีทน 652 ม. 1 บ้านตะขบ ต. ตะขบ_x000a_ อ.ปักธงชัยจ .นครราชสีมา 30150"/>
    <s v="30150"/>
    <s v="0846564158"/>
    <s v="03/03/2025 13:49"/>
    <s v="raweewan5499@gmail.com"/>
    <s v="EMS COD"/>
    <s v="facebook"/>
    <s v="กสิกร"/>
    <s v=""/>
    <s v="-"/>
    <s v="03/03/2025 13:48"/>
  </r>
  <r>
    <x v="12"/>
    <x v="17"/>
    <n v="65"/>
    <n v="1"/>
    <s v="EUT43"/>
    <n v="199"/>
    <n v="0"/>
    <s v="ร้านที่1"/>
    <s v="ศิริรัตน์ แซ่ลิ้ม "/>
    <s v="บ้านเพ็ชรดีทน 652 ม. 1 บ้านตะขบ ต. ตะขบ_x000a_ อ.ปักธงชัยจ .นครราชสีมา 30150"/>
    <s v="30150"/>
    <s v="0846564158"/>
    <s v="03/03/2025 13:49"/>
    <s v="raweewan5499@gmail.com"/>
    <s v="EMS COD"/>
    <s v="facebook"/>
    <s v="กสิกร"/>
    <s v=""/>
    <s v="-"/>
    <s v="03/03/2025 13:48"/>
  </r>
  <r>
    <x v="14"/>
    <x v="19"/>
    <n v="65"/>
    <n v="1"/>
    <s v="EUT43"/>
    <n v="199"/>
    <n v="0"/>
    <s v="ร้านที่1"/>
    <s v="ศิริรัตน์ แซ่ลิ้ม "/>
    <s v="บ้านเพ็ชรดีทน 652 ม. 1 บ้านตะขบ ต. ตะขบ_x000a_ อ.ปักธงชัยจ .นครราชสีมา 30150"/>
    <s v="30150"/>
    <s v="0846564158"/>
    <s v="03/03/2025 13:49"/>
    <s v="raweewan5499@gmail.com"/>
    <s v="EMS COD"/>
    <s v="facebook"/>
    <s v="กสิกร"/>
    <s v=""/>
    <s v="-"/>
    <s v="03/03/2025 13:48"/>
  </r>
  <r>
    <x v="13"/>
    <x v="18"/>
    <n v="65"/>
    <n v="1"/>
    <s v="EUT43"/>
    <n v="199"/>
    <n v="0"/>
    <s v="ร้านที่1"/>
    <s v="ศิริรัตน์ แซ่ลิ้ม "/>
    <s v="บ้านเพ็ชรดีทน 652 ม. 1 บ้านตะขบ ต. ตะขบ_x000a_ อ.ปักธงชัยจ .นครราชสีมา 30150"/>
    <s v="30150"/>
    <s v="0846564158"/>
    <s v="03/03/2025 13:49"/>
    <s v="raweewan5499@gmail.com"/>
    <s v="EMS COD"/>
    <s v="facebook"/>
    <s v="กสิกร"/>
    <s v=""/>
    <s v="-"/>
    <s v="03/03/2025 13:48"/>
  </r>
  <r>
    <x v="2"/>
    <x v="8"/>
    <n v="69.349999999999994"/>
    <n v="1"/>
    <s v="EUT42"/>
    <n v="76.349999999999994"/>
    <n v="7"/>
    <s v="ร้านที่1"/>
    <s v="รัตนาพร ยุชัย"/>
    <s v="28/459 ม.5 ชุมชนร่มเย็น · คูคต/ Khu Khot_x000a__x000a_ลำลูกกา/ Lam Luk Kaปทุมธานี/ Pathum Thani_x000a_12130"/>
    <s v="12130"/>
    <s v="660959581934"/>
    <s v="03/03/2025 13:41"/>
    <s v="-"/>
    <s v="Kerry_dropoff"/>
    <s v="Lazada"/>
    <s v="lazada"/>
    <s v=""/>
    <s v="-"/>
    <s v="03/03/2025 13:41"/>
  </r>
  <r>
    <x v="6"/>
    <x v="6"/>
    <n v="40"/>
    <n v="1"/>
    <s v="EUT40"/>
    <n v="200"/>
    <n v="0"/>
    <s v="ร้านที่4"/>
    <s v="ค***รวรรต์"/>
    <s v="Chachoengsao"/>
    <s v="-"/>
    <s v=""/>
    <s v="03/03/2025 13:31"/>
    <s v="-"/>
    <s v="Flash Express Thailand"/>
    <s v="Tiktok"/>
    <s v="tiktok"/>
    <s v=""/>
    <s v="-"/>
    <s v="03/03/2025 13:31"/>
  </r>
  <r>
    <x v="2"/>
    <x v="2"/>
    <n v="80"/>
    <n v="1"/>
    <s v="EUT40"/>
    <n v="200"/>
    <n v="0"/>
    <s v="ร้านที่4"/>
    <s v="ค***รวรรต์"/>
    <s v="Chachoengsao"/>
    <s v="-"/>
    <s v=""/>
    <s v="03/03/2025 13:31"/>
    <s v="-"/>
    <s v="Flash Express Thailand"/>
    <s v="Tiktok"/>
    <s v="tiktok"/>
    <s v=""/>
    <s v="-"/>
    <s v="03/03/2025 13:31"/>
  </r>
  <r>
    <x v="9"/>
    <x v="10"/>
    <n v="80"/>
    <n v="1"/>
    <s v="EUT40"/>
    <n v="200"/>
    <n v="0"/>
    <s v="ร้านที่4"/>
    <s v="ค***รวรรต์"/>
    <s v="Chachoengsao"/>
    <s v="-"/>
    <s v=""/>
    <s v="03/03/2025 13:31"/>
    <s v="-"/>
    <s v="Flash Express Thailand"/>
    <s v="Tiktok"/>
    <s v="tiktok"/>
    <s v=""/>
    <s v="-"/>
    <s v="03/03/2025 13:31"/>
  </r>
  <r>
    <x v="3"/>
    <x v="3"/>
    <n v="65"/>
    <n v="2"/>
    <s v="EUT39"/>
    <n v="84"/>
    <n v="6"/>
    <s v="ร้านที่4"/>
    <s v="ต**"/>
    <s v="ราชบุรี"/>
    <s v="-"/>
    <s v=""/>
    <s v="03/03/2025 13:21"/>
    <s v="-"/>
    <s v="Flash Express Thailand COD"/>
    <s v="Tiktok"/>
    <s v="จ่ายทีหลัง / COD"/>
    <s v=""/>
    <s v="-"/>
    <s v="03/03/2025 13:22"/>
  </r>
  <r>
    <x v="9"/>
    <x v="10"/>
    <n v="73.5"/>
    <n v="2"/>
    <s v="EUT38"/>
    <n v="124"/>
    <n v="0"/>
    <s v="ร้านที่1"/>
    <s v="P******a"/>
    <s v="******ยนาใน1 หมู่ 7, ซอยนาใน, ต.เทพกระษัตรี, อำเภอถลาง ตำบลเทพกระษัตรี อำเภอถลาง จังหวัดภูเก็ต 83110"/>
    <s v="83110"/>
    <s v="86"/>
    <s v="03/03/2025 13:49"/>
    <s v="-"/>
    <s v="Flash Express"/>
    <s v="Shopee"/>
    <s v="shopee"/>
    <s v=""/>
    <s v="-"/>
    <s v="03/03/2025 13:19"/>
  </r>
  <r>
    <x v="2"/>
    <x v="2"/>
    <n v="66.333333333333329"/>
    <n v="3"/>
    <s v="EUT37"/>
    <n v="239"/>
    <n v="35"/>
    <s v="ร้านที่1"/>
    <s v="ส******์"/>
    <s v="******ุขุมวิท แขวงพระโขนง แขวงพระโขนง เขตคลองเตย จังหวัดกรุงเทพมหานคร 10110"/>
    <s v="10110"/>
    <s v="55"/>
    <s v="03/03/2025 13:09"/>
    <s v="-"/>
    <s v="Flash Express"/>
    <s v="Shopee"/>
    <s v="shopee"/>
    <s v=""/>
    <s v="-"/>
    <s v="03/03/2025 13:09"/>
  </r>
  <r>
    <x v="9"/>
    <x v="24"/>
    <n v="33"/>
    <n v="1"/>
    <s v="EUT36"/>
    <n v="33"/>
    <n v="0"/>
    <s v="ร้านที่1"/>
    <s v="วอระวุต    แอ๊ป"/>
    <s v="บ้านเลขที่2/7ม.7ต.บางกระเจ้า  อ.เมือง จ.สมุทรสาคร · บางกระเจ้า/ Bang Krachao_x000a__x000a_เมืองสมุทรสาคร/ Mueang Samut Sakhonสมุทรสาคร/ Samut Sakhon_x000a_74000"/>
    <s v="74000"/>
    <s v="660622809490"/>
    <s v="03/03/2025 12:14"/>
    <s v="-"/>
    <s v="Kerry_dropoff"/>
    <s v="Lazada"/>
    <s v="lazada"/>
    <s v=""/>
    <s v="-"/>
    <s v="03/03/2025 12:14"/>
  </r>
  <r>
    <x v="8"/>
    <x v="9"/>
    <n v="60"/>
    <n v="6"/>
    <s v="EUT34"/>
    <n v="210"/>
    <n v="0"/>
    <s v="ร้านที่4"/>
    <s v="ส*** ห***ล"/>
    <s v="ตราด"/>
    <s v="-"/>
    <s v=""/>
    <s v="03/03/2025 11:57"/>
    <s v="-"/>
    <s v="Flash Express Thailand COD"/>
    <s v="Tiktok"/>
    <s v="จ่ายทีหลัง / COD"/>
    <s v=""/>
    <s v="-"/>
    <s v="03/03/2025 11:57"/>
  </r>
  <r>
    <x v="8"/>
    <x v="9"/>
    <n v="60"/>
    <n v="3"/>
    <s v="EUT32"/>
    <n v="111"/>
    <n v="6"/>
    <s v="ร้านที่4"/>
    <s v="อ***ตญา อ***ศวตกานต์"/>
    <s v="กรุงเทพฯ"/>
    <s v="-"/>
    <s v=""/>
    <s v="03/03/2025 11:53"/>
    <s v="-"/>
    <s v="Flash Express Thailand COD"/>
    <s v="Tiktok"/>
    <s v="จ่ายทีหลัง / COD"/>
    <s v=""/>
    <s v="-"/>
    <s v="03/03/2025 11:54"/>
  </r>
  <r>
    <x v="2"/>
    <x v="8"/>
    <n v="62.05"/>
    <n v="3"/>
    <s v="EUT30"/>
    <n v="250.15"/>
    <n v="64"/>
    <s v="ร้านที่1"/>
    <s v="ดวงแก้ว  สระแก้ว"/>
    <s v="70ซ.ประชาอุทิศ7แยก1(ม่วงม_x000a__x000a_ดอนเมือง/ Don Mueangกรุงเทพมหานคร/ Bangkok_x000a_10210"/>
    <s v="10210"/>
    <s v="660639630431"/>
    <s v="03/03/2025 11:43"/>
    <s v="-"/>
    <s v="Kerry_dropoff"/>
    <s v="Lazada"/>
    <s v="lazada"/>
    <s v=""/>
    <s v="-"/>
    <s v="03/03/2025 11:43"/>
  </r>
  <r>
    <x v="2"/>
    <x v="2"/>
    <n v="66.333333333333329"/>
    <n v="9"/>
    <s v="EUT28"/>
    <n v="657"/>
    <n v="0"/>
    <s v="ร้านที่4"/>
    <s v="อ***รา ส***วงค์"/>
    <s v="สุพรรณบุรี"/>
    <s v="-"/>
    <s v=""/>
    <s v="03/03/2025 11:23"/>
    <s v="-"/>
    <s v="Flash Express Thailand COD"/>
    <s v="Tiktok"/>
    <s v="จ่ายทีหลัง / COD"/>
    <s v=""/>
    <s v="-"/>
    <s v="03/03/2025 11:23"/>
  </r>
  <r>
    <x v="6"/>
    <x v="6"/>
    <n v="66.666666666666671"/>
    <n v="9"/>
    <s v="EUT27"/>
    <n v="617"/>
    <n v="48"/>
    <s v="ร้านที่1"/>
    <s v="พ******ี"/>
    <s v="******่ 13 ตำบลโคกยาง ตำบลโคกยาง อำเภอปราสาท จังหวัดสุรินทร์ 32140"/>
    <s v="32140"/>
    <s v="24"/>
    <s v="03/03/2025 11:48"/>
    <s v="-"/>
    <s v="SPX Express"/>
    <s v="Shopee"/>
    <s v="shopee"/>
    <s v=""/>
    <s v="-"/>
    <s v="03/03/2025 11:18"/>
  </r>
  <r>
    <x v="9"/>
    <x v="10"/>
    <n v="73"/>
    <n v="3"/>
    <s v="EUT27"/>
    <n v="617"/>
    <n v="48"/>
    <s v="ร้านที่1"/>
    <s v="พ******ี"/>
    <s v="******่ 13 ตำบลโคกยาง ตำบลโคกยาง อำเภอปราสาท จังหวัดสุรินทร์ 32140"/>
    <s v="32140"/>
    <s v="24"/>
    <s v="03/03/2025 11:48"/>
    <s v="-"/>
    <s v="SPX Express"/>
    <s v="Shopee"/>
    <s v="shopee"/>
    <s v=""/>
    <s v="-"/>
    <s v="03/03/2025 11:18"/>
  </r>
  <r>
    <x v="6"/>
    <x v="6"/>
    <n v="66.666666666666671"/>
    <n v="3"/>
    <s v="EUT26"/>
    <n v="302"/>
    <n v="0"/>
    <s v="ร้านที่4"/>
    <s v="ค***อล"/>
    <s v="กรุงเทพมหานคร"/>
    <s v="-"/>
    <s v=""/>
    <s v="03/03/2025 11:15"/>
    <s v="-"/>
    <s v="Flash Express Thailand"/>
    <s v="Tiktok"/>
    <s v="tiktok"/>
    <s v=""/>
    <s v="-"/>
    <s v="03/03/2025 11:15"/>
  </r>
  <r>
    <x v="8"/>
    <x v="9"/>
    <n v="60"/>
    <n v="3"/>
    <s v="EUT26"/>
    <n v="302"/>
    <n v="0"/>
    <s v="ร้านที่4"/>
    <s v="ค***อล"/>
    <s v="กรุงเทพมหานคร"/>
    <s v="-"/>
    <s v=""/>
    <s v="03/03/2025 11:15"/>
    <s v="-"/>
    <s v="Flash Express Thailand"/>
    <s v="Tiktok"/>
    <s v="tiktok"/>
    <s v=""/>
    <s v="-"/>
    <s v="03/03/2025 11:15"/>
  </r>
  <r>
    <x v="1"/>
    <x v="12"/>
    <n v="45"/>
    <n v="2"/>
    <s v="EUT26"/>
    <n v="302"/>
    <n v="0"/>
    <s v="ร้านที่4"/>
    <s v="ค***อล"/>
    <s v="กรุงเทพมหานคร"/>
    <s v="-"/>
    <s v=""/>
    <s v="03/03/2025 11:15"/>
    <s v="-"/>
    <s v="Flash Express Thailand"/>
    <s v="Tiktok"/>
    <s v="tiktok"/>
    <s v=""/>
    <s v="-"/>
    <s v="03/03/2025 11:15"/>
  </r>
  <r>
    <x v="4"/>
    <x v="4"/>
    <n v="25"/>
    <n v="8"/>
    <s v="EUT25"/>
    <n v="204"/>
    <n v="0"/>
    <s v="ร้านที่4"/>
    <s v="อ***รรณ ศ***่าไฮ"/>
    <s v="ชลบุรี"/>
    <s v="-"/>
    <s v=""/>
    <s v="03/03/2025 11:12"/>
    <s v="-"/>
    <s v="Flash Express Thailand COD"/>
    <s v="Tiktok"/>
    <s v="จ่ายทีหลัง / COD"/>
    <s v=""/>
    <s v="-"/>
    <s v="03/03/2025 11:12"/>
  </r>
  <r>
    <x v="1"/>
    <x v="12"/>
    <n v="45"/>
    <n v="2"/>
    <s v="EUT24"/>
    <n v="100"/>
    <n v="10"/>
    <s v="ร้านที่1"/>
    <s v="น**ี"/>
    <s v="******บล เทอดไทย, อำเภอแม่ฟ้าหลวง ตำบลเทอดไทย อำเภอแม่ฟ้าหลวง จังหวัดเชียงราย 57240"/>
    <s v="57240"/>
    <s v="16"/>
    <s v="03/03/2025 11:40"/>
    <s v="-"/>
    <s v="SPX Express"/>
    <s v="Shopee"/>
    <s v="shopee"/>
    <s v=""/>
    <s v="-"/>
    <s v="03/03/2025 11:10"/>
  </r>
  <r>
    <x v="0"/>
    <x v="0"/>
    <n v="66.333333333333329"/>
    <n v="3"/>
    <s v="EUT23"/>
    <n v="216.04"/>
    <n v="26"/>
    <s v="ร้านที่1"/>
    <s v="บริษัทหรรษธรเฟอร์นิเจอร์แอนด์บิ้วอินจำกัด"/>
    <s v="คลองสอง 20/17 ซอยแก้วบาง หมู่ที่ 1 ตำบลคลองสอง_x000a__x000a_คลองหลวง/ Khlong Luangปทุมธานี/ Pathum Thani_x000a_12120"/>
    <s v="12120"/>
    <s v="660816233219"/>
    <s v="03/03/2025 11:04"/>
    <s v="-"/>
    <s v="Kerry_dropoff"/>
    <s v="Lazada"/>
    <s v="lazada"/>
    <s v=""/>
    <s v="-"/>
    <s v="03/03/2025 11:04"/>
  </r>
  <r>
    <x v="8"/>
    <x v="9"/>
    <n v="43"/>
    <n v="2"/>
    <s v="EUT22"/>
    <n v="86"/>
    <n v="0"/>
    <s v="ร้านที่2"/>
    <s v="ข******ง"/>
    <s v="******น ตำบลบ้านลำนาว อำเภอบางขัน จังหวัดนครศรีธรรมราช 80360"/>
    <s v="80360"/>
    <s v="16"/>
    <s v="03/03/2025 11:32"/>
    <s v="-"/>
    <s v="SPX Express"/>
    <s v="Shopee"/>
    <s v="shopee"/>
    <s v=""/>
    <s v="-"/>
    <s v="03/03/2025 11:02"/>
  </r>
  <r>
    <x v="9"/>
    <x v="10"/>
    <n v="90"/>
    <n v="2"/>
    <s v="EUT21"/>
    <n v="205.74"/>
    <n v="45"/>
    <s v="ร้านที่3"/>
    <s v="ฐปนรรฆ์  มาลี"/>
    <s v="601ซอยจรีลสนิทวงศ์ 85 · บางอ้อ/ Bang O_x000a__x000a_บางพลัด/ Bang Phlatกรุงเทพมหานคร/ Bangkok_x000a_10700"/>
    <s v="10700"/>
    <s v="660817344916"/>
    <s v="03/03/2025 10:58"/>
    <s v="-"/>
    <s v="Kerry_dropoff"/>
    <s v="Lazada"/>
    <s v="lazada"/>
    <s v=""/>
    <s v="-"/>
    <s v="03/03/2025 10:58"/>
  </r>
  <r>
    <x v="17"/>
    <x v="25"/>
    <n v="12"/>
    <n v="20"/>
    <s v="EUT20"/>
    <n v="385"/>
    <n v="35"/>
    <s v="ร้านที่1"/>
    <s v="ช******น"/>
    <s v="******ระภาทรัพย์4 แขวงบางชัน เขตคลองสามวา จังหวัดกรุงเทพมหานคร 10510"/>
    <s v="10510"/>
    <s v="17"/>
    <s v="03/03/2025 12:34"/>
    <s v="-"/>
    <s v="SPX Express"/>
    <s v="Shopee"/>
    <s v="shopee"/>
    <s v=""/>
    <s v="-"/>
    <s v="03/03/2025 10:58"/>
  </r>
  <r>
    <x v="17"/>
    <x v="25"/>
    <n v="12"/>
    <n v="10"/>
    <s v="EUT20"/>
    <n v="385"/>
    <n v="35"/>
    <s v="ร้านที่1"/>
    <s v="ช******น"/>
    <s v="******ระภาทรัพย์4 แขวงบางชัน เขตคลองสามวา จังหวัดกรุงเทพมหานคร 10510"/>
    <s v="10510"/>
    <s v="17"/>
    <s v="03/03/2025 12:34"/>
    <s v="-"/>
    <s v="SPX Express"/>
    <s v="Shopee"/>
    <s v="shopee"/>
    <s v=""/>
    <s v="-"/>
    <s v="03/03/2025 10:58"/>
  </r>
  <r>
    <x v="13"/>
    <x v="18"/>
    <n v="54.5"/>
    <n v="2"/>
    <s v="EUT19"/>
    <n v="1485"/>
    <n v="134"/>
    <s v="ร้านที่1"/>
    <s v="ร้านมลฤดี ซุปเปอร์"/>
    <s v="19ม.11บ้านโคกเจริญต.ละลาย_x000a__x000a_กันทรลักษ์/ Kantharalakศรีสะเกษ/ Sisaket_x000a_33110"/>
    <s v="33110"/>
    <s v="660910207752"/>
    <s v="03/03/2025 10:56"/>
    <s v="-"/>
    <s v="Kerry_dropoff"/>
    <s v="Lazada"/>
    <s v="lazada"/>
    <s v=""/>
    <s v="-"/>
    <s v="03/03/2025 10:56"/>
  </r>
  <r>
    <x v="13"/>
    <x v="18"/>
    <n v="54.5"/>
    <n v="2"/>
    <s v="EUT19"/>
    <n v="1485"/>
    <n v="134"/>
    <s v="ร้านที่1"/>
    <s v="ร้านมลฤดี ซุปเปอร์"/>
    <s v="19ม.11บ้านโคกเจริญต.ละลาย_x000a__x000a_กันทรลักษ์/ Kantharalakศรีสะเกษ/ Sisaket_x000a_33110"/>
    <s v="33110"/>
    <s v="660910207752"/>
    <s v="03/03/2025 10:56"/>
    <s v="-"/>
    <s v="Kerry_dropoff"/>
    <s v="Lazada"/>
    <s v="lazada"/>
    <s v=""/>
    <s v="-"/>
    <s v="03/03/2025 10:56"/>
  </r>
  <r>
    <x v="2"/>
    <x v="2"/>
    <n v="69.900000000000006"/>
    <n v="10"/>
    <s v="EUT19"/>
    <n v="1485"/>
    <n v="134"/>
    <s v="ร้านที่1"/>
    <s v="ร้านมลฤดี ซุปเปอร์"/>
    <s v="19ม.11บ้านโคกเจริญต.ละลาย_x000a__x000a_กันทรลักษ์/ Kantharalakศรีสะเกษ/ Sisaket_x000a_33110"/>
    <s v="33110"/>
    <s v="660910207752"/>
    <s v="03/03/2025 10:56"/>
    <s v="-"/>
    <s v="Kerry_dropoff"/>
    <s v="Lazada"/>
    <s v="lazada"/>
    <s v=""/>
    <s v="-"/>
    <s v="03/03/2025 10:56"/>
  </r>
  <r>
    <x v="2"/>
    <x v="2"/>
    <n v="69.900000000000006"/>
    <n v="10"/>
    <s v="EUT19"/>
    <n v="1485"/>
    <n v="134"/>
    <s v="ร้านที่1"/>
    <s v="ร้านมลฤดี ซุปเปอร์"/>
    <s v="19ม.11บ้านโคกเจริญต.ละลาย_x000a__x000a_กันทรลักษ์/ Kantharalakศรีสะเกษ/ Sisaket_x000a_33110"/>
    <s v="33110"/>
    <s v="660910207752"/>
    <s v="03/03/2025 10:56"/>
    <s v="-"/>
    <s v="Kerry_dropoff"/>
    <s v="Lazada"/>
    <s v="lazada"/>
    <s v=""/>
    <s v="-"/>
    <s v="03/03/2025 10:56"/>
  </r>
  <r>
    <x v="18"/>
    <x v="26"/>
    <n v="41.77"/>
    <n v="3"/>
    <s v="EUT18"/>
    <n v="132.31"/>
    <n v="7"/>
    <s v="ร้านที่1"/>
    <s v="อัจฉริยา กมลคุรุภากร"/>
    <s v="159/11 ม.4 ต.นาจอมเทียน อ.สัตหีบ จ.ชลบุรี 20250_x000a__x000a_สัตหีบ/ Sattahipชลบุรี/ Chonburi_x000a_20250"/>
    <s v="20250"/>
    <s v="660896054400"/>
    <s v="03/03/2025 10:56"/>
    <s v="-"/>
    <s v="Kerry_dropoff"/>
    <s v="Lazada"/>
    <s v="lazada"/>
    <s v=""/>
    <s v="-"/>
    <s v="03/03/2025 10:56"/>
  </r>
  <r>
    <x v="0"/>
    <x v="0"/>
    <n v="66.333333333333329"/>
    <n v="3"/>
    <s v="EUT17"/>
    <n v="459.08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03/03/2025 10:52"/>
    <s v="-"/>
    <s v="Kerry_dropoff"/>
    <s v="Lazada"/>
    <s v="lazada"/>
    <s v=""/>
    <s v="-"/>
    <s v="03/03/2025 10:51"/>
  </r>
  <r>
    <x v="0"/>
    <x v="0"/>
    <n v="66.333333333333329"/>
    <n v="3"/>
    <s v="EUT17"/>
    <n v="459.08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03/03/2025 10:52"/>
    <s v="-"/>
    <s v="Kerry_dropoff"/>
    <s v="Lazada"/>
    <s v="lazada"/>
    <s v=""/>
    <s v="-"/>
    <s v="03/03/2025 10:51"/>
  </r>
  <r>
    <x v="10"/>
    <x v="13"/>
    <n v="0"/>
    <n v="1"/>
    <s v="EUT16"/>
    <n v="106"/>
    <n v="6"/>
    <s v="ร้านที่4"/>
    <s v="ส***ี เ***สันเทียะ"/>
    <s v="เทศบาลนครนครราชสีมา"/>
    <s v="-"/>
    <s v=""/>
    <s v="03/03/2025 10:38"/>
    <s v="-"/>
    <s v="Flash Express Thailand COD"/>
    <s v="Tiktok"/>
    <s v="จ่ายทีหลัง / COD"/>
    <s v=""/>
    <s v="-"/>
    <s v="03/03/2025 10:38"/>
  </r>
  <r>
    <x v="9"/>
    <x v="10"/>
    <n v="120"/>
    <n v="1"/>
    <s v="EUT16"/>
    <n v="106"/>
    <n v="6"/>
    <s v="ร้านที่4"/>
    <s v="ส***ี เ***สันเทียะ"/>
    <s v="เทศบาลนครนครราชสีมา"/>
    <s v="-"/>
    <s v=""/>
    <s v="03/03/2025 10:38"/>
    <s v="-"/>
    <s v="Flash Express Thailand COD"/>
    <s v="Tiktok"/>
    <s v="จ่ายทีหลัง / COD"/>
    <s v=""/>
    <s v="-"/>
    <s v="03/03/2025 10:38"/>
  </r>
  <r>
    <x v="2"/>
    <x v="2"/>
    <n v="66.333333333333329"/>
    <n v="3"/>
    <s v="EUT15"/>
    <n v="204"/>
    <n v="0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3/03/2025 10:29"/>
    <s v="-"/>
    <s v="SPX Express"/>
    <s v="Shopee"/>
    <s v="shopee"/>
    <s v=""/>
    <s v="-"/>
    <s v="03/03/2025 10:29"/>
  </r>
  <r>
    <x v="8"/>
    <x v="9"/>
    <n v="60"/>
    <n v="3"/>
    <s v="EUT13"/>
    <n v="150"/>
    <n v="0"/>
    <s v="ร้านที่4"/>
    <s v="ก***าวีร์ เ***ทั่น"/>
    <s v="สงขลา"/>
    <s v="-"/>
    <s v=""/>
    <s v="03/03/2025 10:12"/>
    <s v="-"/>
    <s v="Flash Express Thailand COD"/>
    <s v="Tiktok"/>
    <s v="จ่ายทีหลัง / COD"/>
    <s v=""/>
    <s v="-"/>
    <s v="03/03/2025 10:13"/>
  </r>
  <r>
    <x v="3"/>
    <x v="3"/>
    <n v="65"/>
    <n v="1"/>
    <s v="EUT13"/>
    <n v="150"/>
    <n v="0"/>
    <s v="ร้านที่4"/>
    <s v="ก***าวีร์ เ***ทั่น"/>
    <s v="สงขลา"/>
    <s v="-"/>
    <s v=""/>
    <s v="03/03/2025 10:12"/>
    <s v="-"/>
    <s v="Flash Express Thailand COD"/>
    <s v="Tiktok"/>
    <s v="จ่ายทีหลัง / COD"/>
    <s v=""/>
    <s v="-"/>
    <s v="03/03/2025 10:13"/>
  </r>
  <r>
    <x v="0"/>
    <x v="0"/>
    <n v="90"/>
    <n v="2"/>
    <s v="EUT12"/>
    <n v="204.03"/>
    <n v="45"/>
    <s v="ร้านที่1"/>
    <s v="นายกุลพิสิฐ  สายทอง"/>
    <s v="3899/11 หมู่ 3 ม.ธัญญวิลเลจ · สำโรงเหนือ/ Samrong Nuea_x000a__x000a_เมืองสมุทรปราการ/ Mueang Samut Prakanสมุทรปราการ/ Samut Prakan_x000a_10270"/>
    <s v="10270"/>
    <s v="660817344916"/>
    <s v="03/03/2025 10:04"/>
    <s v="-"/>
    <s v="Kerry_dropoff"/>
    <s v="Lazada"/>
    <s v="lazada"/>
    <s v=""/>
    <s v="-"/>
    <s v="03/03/2025 10:04"/>
  </r>
  <r>
    <x v="3"/>
    <x v="3"/>
    <n v="65"/>
    <n v="6"/>
    <s v="EUT11"/>
    <n v="234"/>
    <n v="0"/>
    <s v="ร้านที่4"/>
    <s v="Z** Z** M**"/>
    <s v="Chumphon"/>
    <s v="-"/>
    <s v=""/>
    <s v="03/03/2025 10:02"/>
    <s v="-"/>
    <s v="Flash Express Thailand COD"/>
    <s v="Tiktok"/>
    <s v="จ่ายทีหลัง / COD"/>
    <s v=""/>
    <s v="-"/>
    <s v="03/03/2025 10:03"/>
  </r>
  <r>
    <x v="2"/>
    <x v="2"/>
    <n v="66.333333333333329"/>
    <n v="3"/>
    <s v="EUT10"/>
    <n v="345"/>
    <n v="45"/>
    <s v="ร้านที่2"/>
    <s v="บ******์"/>
    <s v="****** ต.กองดิน ตำบลกองดิน อำเภอแกลง จังหวัดระยอง 22160"/>
    <s v="22160"/>
    <s v="45"/>
    <s v="03/03/2025 10:01"/>
    <s v="-"/>
    <s v="SPX Express"/>
    <s v="Shopee"/>
    <s v="shopee"/>
    <s v=""/>
    <s v="-"/>
    <s v="03/03/2025 10:01"/>
  </r>
  <r>
    <x v="0"/>
    <x v="22"/>
    <n v="100"/>
    <n v="1"/>
    <s v="EUT9"/>
    <n v="250"/>
    <n v="0"/>
    <s v="ร้านที่1"/>
    <s v="เกษศิณี  สายหนู  "/>
    <s v="บริษัท  ils 71 ม.3  ต.บ้านใหม่ อ.ปากเกร็ด จ.นนทบุรี   11120"/>
    <s v="11120"/>
    <s v="0865090812"/>
    <s v="03/03/2025 09:50"/>
    <s v="raweewan5499@gmail.com"/>
    <s v="EMS"/>
    <s v="facebook"/>
    <s v="กสิกร"/>
    <s v=""/>
    <s v="-"/>
    <s v="03/03/2025 09:50"/>
  </r>
  <r>
    <x v="2"/>
    <x v="2"/>
    <n v="100"/>
    <n v="1"/>
    <s v="EUT9"/>
    <n v="250"/>
    <n v="0"/>
    <s v="ร้านที่1"/>
    <s v="เกษศิณี  สายหนู  "/>
    <s v="บริษัท  ils 71 ม.3  ต.บ้านใหม่ อ.ปากเกร็ด จ.นนทบุรี   11120"/>
    <s v="11120"/>
    <s v="0865090812"/>
    <s v="03/03/2025 09:50"/>
    <s v="raweewan5499@gmail.com"/>
    <s v="EMS"/>
    <s v="facebook"/>
    <s v="กสิกร"/>
    <s v=""/>
    <s v="-"/>
    <s v="03/03/2025 09:50"/>
  </r>
  <r>
    <x v="9"/>
    <x v="10"/>
    <n v="100"/>
    <n v="1"/>
    <s v="EUT9"/>
    <n v="250"/>
    <n v="0"/>
    <s v="ร้านที่1"/>
    <s v="เกษศิณี  สายหนู  "/>
    <s v="บริษัท  ils 71 ม.3  ต.บ้านใหม่ อ.ปากเกร็ด จ.นนทบุรี   11120"/>
    <s v="11120"/>
    <s v="0865090812"/>
    <s v="03/03/2025 09:50"/>
    <s v="raweewan5499@gmail.com"/>
    <s v="EMS"/>
    <s v="facebook"/>
    <s v="กสิกร"/>
    <s v=""/>
    <s v="-"/>
    <s v="03/03/2025 09:50"/>
  </r>
  <r>
    <x v="2"/>
    <x v="8"/>
    <n v="62.05"/>
    <n v="5"/>
    <s v="EUT8"/>
    <n v="339.25"/>
    <n v="29"/>
    <s v="ร้านที่1"/>
    <s v="คุณตุ๊กตา"/>
    <s v="139 หมู่ที่5 บ้านน้ำเที่ยง · ศรีสุข/ Si Suk_x000a__x000a_กันทรวิชัย/ Kantharawichaiมหาสารคาม/ Maha Sarakham_x000a_44150"/>
    <s v="44150"/>
    <s v="660834560006"/>
    <s v="03/03/2025 09:40"/>
    <s v="-"/>
    <s v="Kerry_dropoff"/>
    <s v="Lazada"/>
    <s v="lazada"/>
    <s v=""/>
    <s v="-"/>
    <s v="03/03/2025 09:40"/>
  </r>
  <r>
    <x v="2"/>
    <x v="8"/>
    <n v="69.349999999999994"/>
    <n v="1"/>
    <s v="EUT7"/>
    <n v="76.349999999999994"/>
    <n v="7"/>
    <s v="ร้านที่1"/>
    <s v="kuoshufen"/>
    <s v="26 ถนนแจ้งสนิท ตำบลในเมือง อำเภอเมืองอุบลราชธานี_x000a__x000a_เมืองอุบลราชธานี/ Mueang Ubon Ratchathaniอุบลราชธานี/ Ubon Ratchathani_x000a_34000"/>
    <s v="34000"/>
    <s v="660892801288"/>
    <s v="03/03/2025 09:16"/>
    <s v="-"/>
    <s v="Kerry_dropoff"/>
    <s v="Lazada"/>
    <s v="lazada"/>
    <s v=""/>
    <s v="-"/>
    <s v="03/03/2025 09:16"/>
  </r>
  <r>
    <x v="1"/>
    <x v="12"/>
    <n v="27.5"/>
    <n v="4"/>
    <s v="EUT6"/>
    <n v="169"/>
    <n v="29"/>
    <s v="ร้านที่1"/>
    <s v="พ******ต"/>
    <s v="******ประสาน, ตำบล บัววัฒนา, อำเภอหนองไผ่ ตำบลบัววัฒนา อำเภอหนองไผ่ จังหวัดเพชรบูรณ์ 67140"/>
    <s v="67140"/>
    <s v="60"/>
    <s v="03/03/2025 08:39"/>
    <s v="-"/>
    <s v="SPX Express"/>
    <s v="Shopee"/>
    <s v="shopee"/>
    <s v=""/>
    <s v="-"/>
    <s v="03/03/2025 08:36"/>
  </r>
  <r>
    <x v="15"/>
    <x v="20"/>
    <n v="40"/>
    <n v="2"/>
    <s v="EUT5"/>
    <n v="435"/>
    <n v="35"/>
    <s v="ร้านที่1"/>
    <s v="จำรัส_คงจร"/>
    <s v="119/266_x000a_หมู่บ้านอัมรินทร์3/4_x000a_ซอยสายใหม15_x000a_แขวงสายใหม_x000a_เขตสายไหม_x000a_ซอยย่อย20_x000a_ก,ท,ม= 10220"/>
    <s v="10220"/>
    <s v="061494528"/>
    <s v="03/03/2025 08:31"/>
    <s v="raweewan5499@gmail.com"/>
    <s v="EMS COD"/>
    <s v="facebook"/>
    <s v="กสิกร"/>
    <s v=""/>
    <s v="-"/>
    <s v="03/03/2025 08:30"/>
  </r>
  <r>
    <x v="12"/>
    <x v="17"/>
    <n v="40"/>
    <n v="3"/>
    <s v="EUT5"/>
    <n v="435"/>
    <n v="35"/>
    <s v="ร้านที่1"/>
    <s v="จำรัส_คงจร"/>
    <s v="119/266_x000a_หมู่บ้านอัมรินทร์3/4_x000a_ซอยสายใหม15_x000a_แขวงสายใหม_x000a_เขตสายไหม_x000a_ซอยย่อย20_x000a_ก,ท,ม= 10220"/>
    <s v="10220"/>
    <s v="061494528"/>
    <s v="03/03/2025 08:31"/>
    <s v="raweewan5499@gmail.com"/>
    <s v="EMS COD"/>
    <s v="facebook"/>
    <s v="กสิกร"/>
    <s v=""/>
    <s v="-"/>
    <s v="03/03/2025 08:30"/>
  </r>
  <r>
    <x v="14"/>
    <x v="19"/>
    <n v="40"/>
    <n v="3"/>
    <s v="EUT5"/>
    <n v="435"/>
    <n v="35"/>
    <s v="ร้านที่1"/>
    <s v="จำรัส_คงจร"/>
    <s v="119/266_x000a_หมู่บ้านอัมรินทร์3/4_x000a_ซอยสายใหม15_x000a_แขวงสายใหม_x000a_เขตสายไหม_x000a_ซอยย่อย20_x000a_ก,ท,ม= 10220"/>
    <s v="10220"/>
    <s v="061494528"/>
    <s v="03/03/2025 08:31"/>
    <s v="raweewan5499@gmail.com"/>
    <s v="EMS COD"/>
    <s v="facebook"/>
    <s v="กสิกร"/>
    <s v=""/>
    <s v="-"/>
    <s v="03/03/2025 08:30"/>
  </r>
  <r>
    <x v="13"/>
    <x v="18"/>
    <n v="40"/>
    <n v="2"/>
    <s v="EUT5"/>
    <n v="435"/>
    <n v="35"/>
    <s v="ร้านที่1"/>
    <s v="จำรัส_คงจร"/>
    <s v="119/266_x000a_หมู่บ้านอัมรินทร์3/4_x000a_ซอยสายใหม15_x000a_แขวงสายใหม_x000a_เขตสายไหม_x000a_ซอยย่อย20_x000a_ก,ท,ม= 10220"/>
    <s v="10220"/>
    <s v="061494528"/>
    <s v="03/03/2025 08:31"/>
    <s v="raweewan5499@gmail.com"/>
    <s v="EMS COD"/>
    <s v="facebook"/>
    <s v="กสิกร"/>
    <s v=""/>
    <s v="-"/>
    <s v="03/03/2025 08:30"/>
  </r>
  <r>
    <x v="8"/>
    <x v="9"/>
    <n v="50"/>
    <n v="1"/>
    <s v="EUT4"/>
    <n v="170"/>
    <n v="20"/>
    <s v="ร้านที่1"/>
    <s v="หนุ่ย เจริญพรสวัสดิ์"/>
    <s v="ที่อยู่  178  ซ.รังสิต- ปทุมธานี 21   ต. ประชาธิปัตย์  อ.ธัญบุรี จ. ปทุมธานี   หนุ่ย เจริญพรสวัสดิ์   โทร. 12130"/>
    <s v="12130"/>
    <s v="0993658101"/>
    <s v="03/03/2025 08:28"/>
    <s v="raweewan5499@gmail.com"/>
    <s v="EMS COD"/>
    <s v="facebook"/>
    <s v="กสิกร"/>
    <s v=""/>
    <s v="-"/>
    <s v="03/03/2025 08:28"/>
  </r>
  <r>
    <x v="13"/>
    <x v="18"/>
    <n v="50"/>
    <n v="1"/>
    <s v="EUT4"/>
    <n v="170"/>
    <n v="20"/>
    <s v="ร้านที่1"/>
    <s v="หนุ่ย เจริญพรสวัสดิ์"/>
    <s v="ที่อยู่  178  ซ.รังสิต- ปทุมธานี 21   ต. ประชาธิปัตย์  อ.ธัญบุรี จ. ปทุมธานี   หนุ่ย เจริญพรสวัสดิ์   โทร. 12130"/>
    <s v="12130"/>
    <s v="0993658101"/>
    <s v="03/03/2025 08:28"/>
    <s v="raweewan5499@gmail.com"/>
    <s v="EMS COD"/>
    <s v="facebook"/>
    <s v="กสิกร"/>
    <s v=""/>
    <s v="-"/>
    <s v="03/03/2025 08:28"/>
  </r>
  <r>
    <x v="15"/>
    <x v="20"/>
    <n v="50"/>
    <n v="1"/>
    <s v="EUT4"/>
    <n v="170"/>
    <n v="20"/>
    <s v="ร้านที่1"/>
    <s v="หนุ่ย เจริญพรสวัสดิ์"/>
    <s v="ที่อยู่  178  ซ.รังสิต- ปทุมธานี 21   ต. ประชาธิปัตย์  อ.ธัญบุรี จ. ปทุมธานี   หนุ่ย เจริญพรสวัสดิ์   โทร. 12130"/>
    <s v="12130"/>
    <s v="0993658101"/>
    <s v="03/03/2025 08:28"/>
    <s v="raweewan5499@gmail.com"/>
    <s v="EMS COD"/>
    <s v="facebook"/>
    <s v="กสิกร"/>
    <s v=""/>
    <s v="-"/>
    <s v="03/03/2025 08:28"/>
  </r>
  <r>
    <x v="2"/>
    <x v="8"/>
    <n v="69.349999999999994"/>
    <n v="2"/>
    <s v="EUT3"/>
    <n v="164.7"/>
    <n v="26"/>
    <s v="ร้านที่1"/>
    <s v="อ้อนนภา รันตนมูล"/>
    <s v="211/58 ซ.13 เมืองทอง2/2 ถ.พัฒนาการ61 ข.ประเวศ ข.ประเวศ_x000a__x000a_ประเวศ/ Prawetกรุงเทพมหานคร/ Bangkok_x000a_10250"/>
    <s v="10250"/>
    <s v=""/>
    <s v="-"/>
    <s v="-"/>
    <s v="Kerry_dropoff"/>
    <s v="Lazada"/>
    <s v="-"/>
    <s v=""/>
    <s v="-"/>
    <s v="03/03/2025 08:06"/>
  </r>
  <r>
    <x v="2"/>
    <x v="8"/>
    <n v="69.349999999999994"/>
    <n v="2"/>
    <s v="EUT3"/>
    <n v="164.7"/>
    <n v="26"/>
    <s v="ร้านที่1"/>
    <s v="อ้อนนภา รันตนมูล"/>
    <s v="211/58 ซ.13 เมืองทอง2/2 ถ.พัฒนาการ61 ข.ประเวศ ข.ประเวศ_x000a__x000a_ประเวศ/ Prawetกรุงเทพมหานคร/ Bangkok_x000a_10250"/>
    <s v="10250"/>
    <s v="660860993071"/>
    <s v="03/03/2025 08:07"/>
    <s v="-"/>
    <s v="Kerry_dropoff"/>
    <s v="Lazada"/>
    <s v="lazada"/>
    <s v=""/>
    <s v="-"/>
    <s v="03/03/2025 08:06"/>
  </r>
  <r>
    <x v="8"/>
    <x v="9"/>
    <n v="60"/>
    <n v="3"/>
    <s v="EUT2"/>
    <n v="149"/>
    <n v="0"/>
    <s v="ร้านที่4"/>
    <s v="น***าวปพิชญา ท***ท่งใหญ่"/>
    <s v="นครปฐม"/>
    <s v="-"/>
    <s v=""/>
    <s v="03/03/2025 07:54"/>
    <s v="-"/>
    <s v="Flash Express Thailand COD"/>
    <s v="Tiktok"/>
    <s v="จ่ายทีหลัง / COD"/>
    <s v=""/>
    <s v="-"/>
    <s v="03/03/2025 07:54"/>
  </r>
  <r>
    <x v="0"/>
    <x v="0"/>
    <n v="66.333333333333329"/>
    <n v="3"/>
    <s v="EUT1"/>
    <n v="204"/>
    <n v="0"/>
    <s v="ร้านที่1"/>
    <s v="แ*น"/>
    <s v="******ำบล เหมืองง่า ตำบลเหมืองง่า อำเภอเมืองลำพูน จังหวัดลำพูน 51000"/>
    <s v="51000"/>
    <s v="29"/>
    <s v="03/03/2025 07:53"/>
    <s v="-"/>
    <s v="SPX Express"/>
    <s v="Shopee"/>
    <s v="shopee"/>
    <s v=""/>
    <s v="-"/>
    <s v="03/03/2025 07:53"/>
  </r>
  <r>
    <x v="3"/>
    <x v="3"/>
    <n v="50"/>
    <n v="6"/>
    <s v="EUT0"/>
    <n v="167.11"/>
    <n v="5"/>
    <s v="ร้านที่1"/>
    <s v="นางพรพรรณ  บุญยงค์"/>
    <s v="----- 49/1 หมู่ 12 ต.คูคต_x000a__x000a_ลำลูกกา/ Lam Luk Kaปทุมธานี/ Pathum Thani_x000a_12130"/>
    <s v="12130"/>
    <s v="660847340628"/>
    <s v="03/03/2025 07:31"/>
    <s v="-"/>
    <s v="Kerry_dropoff"/>
    <s v="Lazada"/>
    <s v="lazada"/>
    <s v=""/>
    <s v="-"/>
    <s v="03/03/2025 07:31"/>
  </r>
  <r>
    <x v="2"/>
    <x v="2"/>
    <n v="75.5"/>
    <n v="2"/>
    <s v="EUS99"/>
    <n v="135"/>
    <n v="7"/>
    <s v="ร้านที่1"/>
    <s v="ส******ง"/>
    <s v="****** ตำบลบ่อทอง อำเภอทองแสนขัน จังหวัดอุตรดิตถ์ 53230"/>
    <s v="53230"/>
    <s v="22"/>
    <s v="03/03/2025 07:28"/>
    <s v="-"/>
    <s v="Flash Express"/>
    <s v="Shopee"/>
    <s v="shopee"/>
    <s v=""/>
    <s v="-"/>
    <s v="03/03/2025 07:28"/>
  </r>
  <r>
    <x v="3"/>
    <x v="3"/>
    <n v="33.333333333333336"/>
    <n v="3"/>
    <s v="EUS98"/>
    <n v="230.87"/>
    <n v="29"/>
    <s v="ร้านที่1"/>
    <s v="Sirinda songprathip"/>
    <s v="171 Village No. 1171 Village No. 1, Nong Prue · บ้านกลาง/ Ban Klang_x000a__x000a_วังทอง/ Wang Thongพิษณุโลก/ Phitsanulok_x000a_65220"/>
    <s v="65220"/>
    <s v="660953946340"/>
    <s v="03/03/2025 07:23"/>
    <s v="-"/>
    <s v="Kerry_dropoff"/>
    <s v="Lazada"/>
    <s v="lazada"/>
    <s v=""/>
    <s v="-"/>
    <s v="03/03/2025 07:23"/>
  </r>
  <r>
    <x v="2"/>
    <x v="8"/>
    <n v="69.349999999999994"/>
    <n v="1"/>
    <s v="EUS98"/>
    <n v="230.87"/>
    <n v="29"/>
    <s v="ร้านที่1"/>
    <s v="Sirinda songprathip"/>
    <s v="171 Village No. 1171 Village No. 1, Nong Prue · บ้านกลาง/ Ban Klang_x000a__x000a_วังทอง/ Wang Thongพิษณุโลก/ Phitsanulok_x000a_65220"/>
    <s v="65220"/>
    <s v="660953946340"/>
    <s v="03/03/2025 07:23"/>
    <s v="-"/>
    <s v="Kerry_dropoff"/>
    <s v="Lazada"/>
    <s v="lazada"/>
    <s v=""/>
    <s v="-"/>
    <s v="03/03/2025 07:23"/>
  </r>
  <r>
    <x v="1"/>
    <x v="12"/>
    <n v="30"/>
    <n v="12"/>
    <s v="EUS97"/>
    <n v="373.5"/>
    <n v="29"/>
    <s v="ร้านที่1"/>
    <s v="ปาริชาติ สราคำ"/>
    <s v="นำส่งหลังวัด · นิคมกระเสียว/ Nikhom Krasiao_x000a__x000a_ด่านช้าง/ Dan Changสุพรรณบุรี/ Suphanburi_x000a_72180"/>
    <s v="72180"/>
    <s v="660987602182"/>
    <s v="03/03/2025 07:04"/>
    <s v="-"/>
    <s v="Kerry_dropoff"/>
    <s v="Lazada"/>
    <s v="lazada"/>
    <s v=""/>
    <s v="TH14036XH9DU1B"/>
    <s v="03/03/2025 07:04"/>
  </r>
  <r>
    <x v="1"/>
    <x v="12"/>
    <n v="35"/>
    <n v="8"/>
    <s v="EUS96"/>
    <n v="31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03/03/2025 06:48"/>
    <s v="-"/>
    <s v="SPX Express"/>
    <s v="Shopee"/>
    <s v="shopee"/>
    <s v=""/>
    <s v="TH253427343167F"/>
    <s v="03/03/2025 06:48"/>
  </r>
  <r>
    <x v="2"/>
    <x v="8"/>
    <n v="69.349999999999994"/>
    <n v="1"/>
    <s v="EUS95"/>
    <n v="76.349999999999994"/>
    <n v="7"/>
    <s v="ร้านที่1"/>
    <s v="รักษิณา พุฒวราสุข"/>
    <s v="142 /2ซ. วัดใหญ่ศรีสุพรรณ 1 ซอย วัดใหญ่ศรีสุพรรณ 1 · บางยี่เรือ/ Bang Yi Ruea_x000a__x000a_ธนบุรี/ Thon Buriกรุงเทพมหานคร/ Bangkok_x000a_10600"/>
    <s v="10600"/>
    <s v="660853197930"/>
    <s v="03/03/2025 05:58"/>
    <s v="-"/>
    <s v="Kerry_dropoff"/>
    <s v="Lazada"/>
    <s v="lazada"/>
    <s v=""/>
    <s v="LEXPU0463980481"/>
    <s v="03/03/2025 05:58"/>
  </r>
  <r>
    <x v="3"/>
    <x v="3"/>
    <n v="37.5"/>
    <n v="4"/>
    <s v="EUS94"/>
    <n v="159"/>
    <n v="0"/>
    <s v="ร้านที่4"/>
    <s v="ภ***  แ***อง"/>
    <s v="สมุทรปราการ"/>
    <s v="-"/>
    <s v=""/>
    <s v="03/03/2025 04:56"/>
    <s v="-"/>
    <s v="Flash Express Thailand"/>
    <s v="Tiktok"/>
    <s v="tiktok"/>
    <s v=""/>
    <s v="THT02011K2VMN6Z"/>
    <s v="03/03/2025 04:56"/>
  </r>
  <r>
    <x v="2"/>
    <x v="8"/>
    <n v="69.53"/>
    <n v="1"/>
    <s v="EUS93"/>
    <n v="276.54000000000002"/>
    <n v="26"/>
    <s v="ร้านที่1"/>
    <s v="อัมพร"/>
    <s v="168/12 โครงการอลิซแลนด์ ถนนเศรษฐกิจ-พันธุวงษ์ ตำบลบ้านเก_x000a__x000a_เมืองสมุทรสาคร/ Mueang Samut Sakhonสมุทรสาคร/ Samut Sakhon_x000a_74000"/>
    <s v="74000"/>
    <s v="660865655259"/>
    <s v="03/03/2025 02:45"/>
    <s v="-"/>
    <s v="Kerry_dropoff"/>
    <s v="Lazada"/>
    <s v="lazada"/>
    <s v=""/>
    <s v="LEXPU0464171164"/>
    <s v="03/03/2025 02:45"/>
  </r>
  <r>
    <x v="0"/>
    <x v="0"/>
    <n v="66.333333333333329"/>
    <n v="3"/>
    <s v="EUS93"/>
    <n v="276.54000000000002"/>
    <n v="26"/>
    <s v="ร้านที่1"/>
    <s v="อัมพร"/>
    <s v="168/12 โครงการอลิซแลนด์ ถนนเศรษฐกิจ-พันธุวงษ์ ตำบลบ้านเก_x000a__x000a_เมืองสมุทรสาคร/ Mueang Samut Sakhonสมุทรสาคร/ Samut Sakhon_x000a_74000"/>
    <s v="74000"/>
    <s v="660865655259"/>
    <s v="03/03/2025 02:45"/>
    <s v="-"/>
    <s v="Kerry_dropoff"/>
    <s v="Lazada"/>
    <s v="lazada"/>
    <s v=""/>
    <s v="LEXPU0464171164"/>
    <s v="03/03/2025 02:45"/>
  </r>
  <r>
    <x v="3"/>
    <x v="3"/>
    <n v="37.5"/>
    <n v="4"/>
    <s v="EUS92"/>
    <n v="159"/>
    <n v="0"/>
    <s v="ร้านที่4"/>
    <s v="ค***ู"/>
    <s v="กรุงเทพฯ"/>
    <s v="-"/>
    <s v=""/>
    <s v="03/03/2025 02:37"/>
    <s v="-"/>
    <s v="Flash Express Thailand"/>
    <s v="Tiktok"/>
    <s v="tiktok"/>
    <s v=""/>
    <s v="THT01111K2VJA0Z"/>
    <s v="03/03/2025 02:36"/>
  </r>
  <r>
    <x v="3"/>
    <x v="3"/>
    <n v="37.5"/>
    <n v="4"/>
    <s v="EUS91"/>
    <n v="159"/>
    <n v="0"/>
    <s v="ร้านที่4"/>
    <s v="น***าวสุภัค โ***จันทร์"/>
    <s v="สกลนคร"/>
    <s v="-"/>
    <s v=""/>
    <s v="03/03/2025 02:40"/>
    <s v="-"/>
    <s v="Flash Express Thailand"/>
    <s v="Tiktok"/>
    <s v="tiktok"/>
    <s v=""/>
    <s v="THT44061K2VKH8Z"/>
    <s v="03/03/2025 02:36"/>
  </r>
  <r>
    <x v="2"/>
    <x v="8"/>
    <n v="72.400000000000006"/>
    <n v="1"/>
    <s v="EUS90"/>
    <n v="79.400000000000006"/>
    <n v="7"/>
    <s v="ร้านที่1"/>
    <s v="คุณละออง"/>
    <s v="25 / 7 Moo 14  Soi Iyara23 · คลองสอง/ Khlong Song_x000a__x000a_คลองหลวง/ Khlong Luangปทุมธานี/ Pathum Thani_x000a_12120"/>
    <s v="12120"/>
    <s v="660954749564"/>
    <s v="03/03/2025 02:15"/>
    <s v="-"/>
    <s v="Kerry_dropoff"/>
    <s v="Lazada"/>
    <s v="lazada"/>
    <s v=""/>
    <s v="LEXPU0463981929"/>
    <s v="03/03/2025 02:15"/>
  </r>
  <r>
    <x v="8"/>
    <x v="23"/>
    <n v="22"/>
    <n v="1"/>
    <s v="EUS89"/>
    <n v="22"/>
    <n v="0"/>
    <s v="ร้านที่1"/>
    <s v="เมวรินทร์ พาสมัย"/>
    <s v="1 3 8 หมู่ 10 ต.น้ำชุน · น้ำชุน/ Nam Chun_x000a__x000a_หล่มสัก/ Lom Sakเพชรบูรณ์/ Phetchabun_x000a_67110"/>
    <s v="67110"/>
    <s v="660902510771"/>
    <s v="03/03/2025 01:41"/>
    <s v="-"/>
    <s v="Kerry_dropoff"/>
    <s v="Lazada"/>
    <s v="lazada"/>
    <s v=""/>
    <s v="TH63036XGYYC5N"/>
    <s v="03/03/2025 01:41"/>
  </r>
  <r>
    <x v="1"/>
    <x v="12"/>
    <n v="35"/>
    <n v="8"/>
    <s v="EUS88"/>
    <n v="333"/>
    <n v="45"/>
    <s v="ร้านที่1"/>
    <s v="ร******ษ"/>
    <s v="******หนองจันทร์, ตำบล ศรีวิไล, อำเภอศรีวิไล ตำบลศรีวิไล อำเภอศรีวิไล จังหวัดบึงกาฬ 38210"/>
    <s v="38210"/>
    <s v="91"/>
    <s v="03/03/2025 00:58"/>
    <s v="-"/>
    <s v="Flash Express"/>
    <s v="Shopee"/>
    <s v="shopee"/>
    <s v=""/>
    <s v="TH35086XH8XV5E"/>
    <s v="03/03/2025 00:39"/>
  </r>
  <r>
    <x v="13"/>
    <x v="18"/>
    <n v="54.5"/>
    <n v="2"/>
    <s v="EUS87"/>
    <n v="83"/>
    <n v="7"/>
    <s v="ร้านที่1"/>
    <s v="เจนจิรา"/>
    <s v="ร้านยงเจริญ 330 ถ.กรุงแสง ต.ชะมาย_x000a__x000a_ทุ่งสง/ Thung Songนครศรีธรรมราช/ Nakhon Si Thammarat_x000a_80110"/>
    <s v="80110"/>
    <s v="660856908665"/>
    <s v="03/03/2025 00:38"/>
    <s v="-"/>
    <s v="Kerry_dropoff"/>
    <s v="Lazada"/>
    <s v="lazada"/>
    <s v=""/>
    <s v="LEXPU0464003702"/>
    <s v="03/03/2025 00:38"/>
  </r>
  <r>
    <x v="2"/>
    <x v="2"/>
    <n v="66.333333333333329"/>
    <n v="3"/>
    <s v="EUS86"/>
    <n v="249"/>
    <n v="45"/>
    <s v="ร้านที่1"/>
    <s v="น******​"/>
    <s v="******อง ตำบลในเมือง อำเภอเมืองยโสธร จังหวัดยโสธร 35000"/>
    <s v="35000"/>
    <s v="43"/>
    <s v="03/03/2025 00:37"/>
    <s v="-"/>
    <s v="SPX Express"/>
    <s v="Shopee"/>
    <s v="shopee"/>
    <s v=""/>
    <s v="TH2594568449249"/>
    <s v="03/03/2025 00:37"/>
  </r>
  <r>
    <x v="1"/>
    <x v="1"/>
    <n v="16.8"/>
    <n v="1"/>
    <s v="EUS85"/>
    <n v="16.8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03/03/2025 00:28"/>
    <s v="-"/>
    <s v="Kerry_dropoff"/>
    <s v="Lazada"/>
    <s v="lazada"/>
    <s v=""/>
    <s v="LEXPU0464029162"/>
    <s v="03/03/2025 00:28"/>
  </r>
  <r>
    <x v="1"/>
    <x v="1"/>
    <n v="16.8"/>
    <n v="1"/>
    <s v="EUS84"/>
    <n v="16.8"/>
    <n v="0"/>
    <s v="ร้านที่7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03/03/2025 00:27"/>
    <s v="-"/>
    <s v="Kerry_dropoff"/>
    <s v="Lazada"/>
    <s v="lazada"/>
    <s v=""/>
    <s v="-"/>
    <s v="03/03/2025 00:27"/>
  </r>
  <r>
    <x v="11"/>
    <x v="16"/>
    <n v="100"/>
    <n v="3"/>
    <s v="EUS83"/>
    <n v="305"/>
    <n v="45"/>
    <s v="ร้านที่1"/>
    <s v="ว******์"/>
    <s v="******ว 23 ถ.ลาดพร้าว จันทรเกษม แขวงจันทรเกษม เขตจตุจักร จังหวัดกรุงเทพมหานคร 10900"/>
    <s v="10900"/>
    <s v="81"/>
    <s v="03/03/2025 00:14"/>
    <s v="-"/>
    <s v="SPX Express"/>
    <s v="Shopee"/>
    <s v="shopee"/>
    <s v=""/>
    <s v="TH256417792975K"/>
    <s v="03/03/2025 00: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n v="27.5"/>
    <n v="4"/>
    <s v="EUV69"/>
    <n v="225"/>
    <n v="45"/>
    <s v="ร้านที่10"/>
    <s v="นันทิชา แพบัว"/>
    <s v="37 หมู่ 6 บ้านโป่งสังข์ ต.หว้าทอง อ.ภูเวียง จ.ขอนแก่น_x000a__x000a_ภูเวียง/ Phu Wiangขอนแก่น/ Khon Kaen_x000a_40150"/>
    <s v="40150"/>
    <s v="660989269345"/>
    <s v="04/03/2025 23:48"/>
    <s v="-"/>
    <s v="Kerry_dropoff"/>
    <s v="Lazada"/>
    <s v="lazada"/>
    <s v=""/>
    <s v="-"/>
    <s v="04/03/2025 23:48"/>
  </r>
  <r>
    <x v="1"/>
    <x v="1"/>
    <n v="80"/>
    <n v="3"/>
    <s v="EUV68"/>
    <n v="246"/>
    <n v="42"/>
    <s v="ร้านที่1"/>
    <s v="ส******้"/>
    <s v="******่ 178, หมู่ที่ 1, ซอย โรงเจ, ตำบลชัยนารายณ์, อำเภอชัยบาดาล ตำบลชัยนารายณ์ อำเภอชัยบาดาล จังหวัดลพบุรี 15130"/>
    <s v="15130"/>
    <s v="22"/>
    <s v="04/03/2025 23:39"/>
    <s v="-"/>
    <s v="Flash Express"/>
    <s v="Shopee"/>
    <s v="shopee"/>
    <s v=""/>
    <s v="-"/>
    <s v="04/03/2025 23:39"/>
  </r>
  <r>
    <x v="2"/>
    <x v="2"/>
    <n v="0"/>
    <n v="1"/>
    <s v="EUV65"/>
    <n v="129"/>
    <n v="29"/>
    <s v="ร้านที่4"/>
    <s v="ว***ญาทิพรัตน์"/>
    <s v="ชัยนาท"/>
    <s v="-"/>
    <s v=""/>
    <s v="04/03/2025 22:38"/>
    <s v="-"/>
    <s v="Flash Express Thailand COD"/>
    <s v="Tiktok"/>
    <s v="จ่ายทีหลัง / COD"/>
    <s v=""/>
    <s v="-"/>
    <s v="04/03/2025 22:38"/>
  </r>
  <r>
    <x v="3"/>
    <x v="3"/>
    <n v="120"/>
    <n v="1"/>
    <s v="EUV65"/>
    <n v="129"/>
    <n v="29"/>
    <s v="ร้านที่4"/>
    <s v="ว***ญาทิพรัตน์"/>
    <s v="ชัยนาท"/>
    <s v="-"/>
    <s v=""/>
    <s v="04/03/2025 22:38"/>
    <s v="-"/>
    <s v="Flash Express Thailand COD"/>
    <s v="Tiktok"/>
    <s v="จ่ายทีหลัง / COD"/>
    <s v=""/>
    <s v="-"/>
    <s v="04/03/2025 22:38"/>
  </r>
  <r>
    <x v="0"/>
    <x v="0"/>
    <n v="27.5"/>
    <n v="4"/>
    <s v="EUV64"/>
    <n v="135"/>
    <n v="0"/>
    <s v="ร้านที่10"/>
    <s v="วรัญญา วงษ์โกฎ เตือน"/>
    <s v="13 ม.5 ตรงข้ามบ้านเรือนไทย · โคกสำโรง/ Khok Samrong_x000a__x000a_โคกสำโรง/ Khok Samrongลพบุรี/ Lopburi_x000a_15120"/>
    <s v="15120"/>
    <s v="660825545514"/>
    <s v="04/03/2025 22:04"/>
    <s v="-"/>
    <s v="Kerry_dropoff"/>
    <s v="Lazada"/>
    <s v="lazada"/>
    <s v=""/>
    <s v="-"/>
    <s v="04/03/2025 22:04"/>
  </r>
  <r>
    <x v="3"/>
    <x v="3"/>
    <n v="66.333333333333329"/>
    <n v="3"/>
    <s v="EUV63"/>
    <n v="220"/>
    <n v="0"/>
    <s v="ร้านที่4"/>
    <s v="ส***รัตน์  ศ***สุข"/>
    <s v="นครพนม"/>
    <s v="-"/>
    <s v=""/>
    <s v="04/03/2025 21:58"/>
    <s v="-"/>
    <s v="Flash Express Thailand COD"/>
    <s v="Tiktok"/>
    <s v="จ่ายทีหลัง / COD"/>
    <s v=""/>
    <s v="-"/>
    <s v="04/03/2025 21:58"/>
  </r>
  <r>
    <x v="4"/>
    <x v="4"/>
    <n v="48.333333333333343"/>
    <n v="3"/>
    <s v="EUV62"/>
    <n v="295"/>
    <n v="45"/>
    <s v="ร้านที่1"/>
    <s v="ส******ง"/>
    <s v="******ทราย ตำบลดอนทราย อำเภอปากท่อ จังหวัดราชบุรี 70140"/>
    <s v="70140"/>
    <s v="51"/>
    <s v="04/03/2025 21:56"/>
    <s v="-"/>
    <s v="Flash Express"/>
    <s v="Shopee"/>
    <s v="shopee"/>
    <s v=""/>
    <s v="-"/>
    <s v="04/03/2025 21:56"/>
  </r>
  <r>
    <x v="4"/>
    <x v="4"/>
    <n v="48.333333333333343"/>
    <n v="3"/>
    <s v="EUV62"/>
    <n v="295"/>
    <n v="45"/>
    <s v="ร้านที่1"/>
    <s v="ส******ง"/>
    <s v="******ทราย ตำบลดอนทราย อำเภอปากท่อ จังหวัดราชบุรี 70140"/>
    <s v="70140"/>
    <s v="51"/>
    <s v="04/03/2025 21:56"/>
    <s v="-"/>
    <s v="Flash Express"/>
    <s v="Shopee"/>
    <s v="shopee"/>
    <s v=""/>
    <s v="-"/>
    <s v="04/03/2025 21:56"/>
  </r>
  <r>
    <x v="5"/>
    <x v="5"/>
    <n v="25"/>
    <n v="4"/>
    <s v="EUV61"/>
    <n v="151"/>
    <n v="0"/>
    <s v="ร้านที่4"/>
    <s v="ฝ***'วรนุช"/>
    <s v="ลพบุรี"/>
    <s v="-"/>
    <s v=""/>
    <s v="04/03/2025 21:34"/>
    <s v="-"/>
    <s v="Flash Express Thailand COD"/>
    <s v="Tiktok"/>
    <s v="จ่ายทีหลัง / COD"/>
    <s v=""/>
    <s v="-"/>
    <s v="04/03/2025 21:34"/>
  </r>
  <r>
    <x v="6"/>
    <x v="6"/>
    <n v="65"/>
    <n v="1"/>
    <s v="EUV61"/>
    <n v="151"/>
    <n v="0"/>
    <s v="ร้านที่4"/>
    <s v="ฝ***'วรนุช"/>
    <s v="ลพบุรี"/>
    <s v="-"/>
    <s v=""/>
    <s v="04/03/2025 21:34"/>
    <s v="-"/>
    <s v="Flash Express Thailand COD"/>
    <s v="Tiktok"/>
    <s v="จ่ายทีหลัง / COD"/>
    <s v=""/>
    <s v="-"/>
    <s v="04/03/2025 21:34"/>
  </r>
  <r>
    <x v="7"/>
    <x v="7"/>
    <n v="66.666666666666671"/>
    <n v="3"/>
    <s v="EUV60"/>
    <n v="134"/>
    <n v="29"/>
    <s v="ร้านที่2"/>
    <s v="อ***วรรณ  แ***ิรัญ"/>
    <s v="พระนครศรีอยุธยา"/>
    <s v="-"/>
    <s v=""/>
    <s v="04/03/2025 21:32"/>
    <s v="-"/>
    <s v="J&amp;T COD"/>
    <s v="Tiktok"/>
    <s v="จ่ายทีหลัง / COD"/>
    <s v=""/>
    <s v="-"/>
    <s v="04/03/2025 21:32"/>
  </r>
  <r>
    <x v="0"/>
    <x v="0"/>
    <n v="45"/>
    <n v="1"/>
    <s v="EUV59"/>
    <n v="90"/>
    <n v="45"/>
    <s v="ร้านที่2"/>
    <s v="เ******ิ"/>
    <s v="****** 36Kido, แยก 1-8, แขวงจันทรเกษม, เขตจตุจักร แขวงจันทรเกษม เขตจตุจักร จังหวัดกรุงเทพมหานคร 10900"/>
    <s v="10900"/>
    <s v="56"/>
    <s v="04/03/2025 21:36"/>
    <s v="-"/>
    <s v="Flash Express"/>
    <s v="Shopee"/>
    <s v="shopee"/>
    <s v=""/>
    <s v="-"/>
    <s v="04/03/2025 21:10"/>
  </r>
  <r>
    <x v="3"/>
    <x v="3"/>
    <n v="69.900000000000006"/>
    <n v="10"/>
    <s v="EUV58"/>
    <n v="582.5"/>
    <n v="44"/>
    <s v="ร้านที่1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04/03/2025 20:37"/>
    <s v="-"/>
    <s v="Kerry_dropoff"/>
    <s v="Lazada"/>
    <s v="lazada"/>
    <s v=""/>
    <s v="-"/>
    <s v="04/03/2025 20:37"/>
  </r>
  <r>
    <x v="8"/>
    <x v="8"/>
    <n v="54.5"/>
    <n v="2"/>
    <s v="EUV57"/>
    <n v="152"/>
    <n v="0"/>
    <s v="ร้านที่1"/>
    <s v="สุณี บุญเย็น"/>
    <s v="ปั๊มน้ำมันร้านเจ๊ทบ 76 ม.5 ต.บางหลวง · บางหลวง/ Bang Luang_x000a__x000a_สรรพยา/ Sapphayaชัยนาท/ Chainat_x000a_17150"/>
    <s v="17150"/>
    <s v="660643541998"/>
    <s v="04/03/2025 20:20"/>
    <s v="-"/>
    <s v="Kerry_dropoff"/>
    <s v="Lazada"/>
    <s v="lazada"/>
    <s v=""/>
    <s v="-"/>
    <s v="04/03/2025 20:20"/>
  </r>
  <r>
    <x v="8"/>
    <x v="8"/>
    <n v="54.5"/>
    <n v="2"/>
    <s v="EUV57"/>
    <n v="152"/>
    <n v="0"/>
    <s v="ร้านที่1"/>
    <s v="สุณี บุญเย็น"/>
    <s v="ปั๊มน้ำมันร้านเจ๊ทบ 76 ม.5 ต.บางหลวง · บางหลวง/ Bang Luang_x000a__x000a_สรรพยา/ Sapphayaชัยนาท/ Chainat_x000a_17150"/>
    <s v="17150"/>
    <s v="660643541998"/>
    <s v="04/03/2025 20:20"/>
    <s v="-"/>
    <s v="Kerry_dropoff"/>
    <s v="Lazada"/>
    <s v="lazada"/>
    <s v=""/>
    <s v="-"/>
    <s v="04/03/2025 20:20"/>
  </r>
  <r>
    <x v="8"/>
    <x v="8"/>
    <n v="54.5"/>
    <n v="2"/>
    <s v="EUV56"/>
    <n v="127"/>
    <n v="7"/>
    <s v="ร้านที่1"/>
    <s v="สุนิษา มาวัตร"/>
    <s v="362 ม.2 ซ.เสนาะ1(แยกซอยตึกอรัญ) ถ.สุขุมวิท · ท้ายบ้านใหม่/ Thai Ban Mai_x000a__x000a_เมืองสมุทรปราการ/ Mueang Samut Prakanสมุทรปราการ/ Samut Prakan_x000a_10280"/>
    <s v="10280"/>
    <s v="660870515734"/>
    <s v="04/03/2025 19:50"/>
    <s v="-"/>
    <s v="Kerry_dropoff"/>
    <s v="Lazada"/>
    <s v="lazada"/>
    <s v=""/>
    <s v="-"/>
    <s v="04/03/2025 19:50"/>
  </r>
  <r>
    <x v="8"/>
    <x v="8"/>
    <n v="54.5"/>
    <n v="2"/>
    <s v="EUV56"/>
    <n v="127"/>
    <n v="7"/>
    <s v="ร้านที่1"/>
    <s v="สุนิษา มาวัตร"/>
    <s v="362 ม.2 ซ.เสนาะ1(แยกซอยตึกอรัญ) ถ.สุขุมวิท · ท้ายบ้านใหม่/ Thai Ban Mai_x000a__x000a_เมืองสมุทรปราการ/ Mueang Samut Prakanสมุทรปราการ/ Samut Prakan_x000a_10280"/>
    <s v="10280"/>
    <s v="660870515734"/>
    <s v="04/03/2025 19:50"/>
    <s v="-"/>
    <s v="Kerry_dropoff"/>
    <s v="Lazada"/>
    <s v="lazada"/>
    <s v=""/>
    <s v="-"/>
    <s v="04/03/2025 19:50"/>
  </r>
  <r>
    <x v="3"/>
    <x v="3"/>
    <n v="66.333333333333329"/>
    <n v="3"/>
    <s v="EUV55"/>
    <n v="186.75"/>
    <n v="0"/>
    <s v="ร้านที่9"/>
    <s v="ปาณิศา อยู่สังข์ดี"/>
    <s v="141ม.1ต.บางภาษี_x000a__x000a_บางเลน/ Bang Lenนครปฐม/ Nakhon Pathom_x000a_73130"/>
    <s v="73130"/>
    <s v="660840944462"/>
    <s v="04/03/2025 19:37"/>
    <s v="-"/>
    <s v="Kerry_dropoff"/>
    <s v="Lazada"/>
    <s v="lazada"/>
    <s v=""/>
    <s v="-"/>
    <s v="04/03/2025 19:37"/>
  </r>
  <r>
    <x v="2"/>
    <x v="2"/>
    <n v="0"/>
    <n v="1"/>
    <s v="EUV54"/>
    <n v="145"/>
    <n v="45"/>
    <s v="ร้านที่4"/>
    <s v="ศ***รรณ ค***ออ"/>
    <s v="กรุงเทพฯ"/>
    <s v="-"/>
    <s v=""/>
    <s v="04/03/2025 19:18"/>
    <s v="-"/>
    <s v="Flash Express Thailand"/>
    <s v="Tiktok"/>
    <s v="tiktok"/>
    <s v=""/>
    <s v="-"/>
    <s v="04/03/2025 19:18"/>
  </r>
  <r>
    <x v="9"/>
    <x v="9"/>
    <n v="120"/>
    <n v="1"/>
    <s v="EUV54"/>
    <n v="145"/>
    <n v="45"/>
    <s v="ร้านที่4"/>
    <s v="ศ***รรณ ค***ออ"/>
    <s v="กรุงเทพฯ"/>
    <s v="-"/>
    <s v=""/>
    <s v="04/03/2025 19:18"/>
    <s v="-"/>
    <s v="Flash Express Thailand"/>
    <s v="Tiktok"/>
    <s v="tiktok"/>
    <s v=""/>
    <s v="-"/>
    <s v="04/03/2025 19:18"/>
  </r>
  <r>
    <x v="9"/>
    <x v="10"/>
    <n v="66.333333333333329"/>
    <n v="3"/>
    <s v="EUV53"/>
    <n v="252"/>
    <n v="48"/>
    <s v="ร้านที่1"/>
    <s v="น***น"/>
    <s v="******ษีไศล.  จ.ศรีสะเกษ โมเดิสสีฟ้าคู่กะสีเทา ตำบลจิกสังข์ทอง อำเภอราษีไศล จังหวัดศรีสะเกษ 33160"/>
    <s v="33160"/>
    <s v="79"/>
    <s v="04/03/2025 19:13"/>
    <s v="-"/>
    <s v="Flash Express"/>
    <s v="Shopee"/>
    <s v="shopee"/>
    <s v=""/>
    <s v="-"/>
    <s v="04/03/2025 19:13"/>
  </r>
  <r>
    <x v="4"/>
    <x v="4"/>
    <n v="37.5"/>
    <n v="4"/>
    <s v="EUV52"/>
    <n v="159"/>
    <n v="0"/>
    <s v="ร้านที่4"/>
    <s v="น***าวดี แ***ณรงค์"/>
    <s v="กรุงเทพฯ"/>
    <s v="-"/>
    <s v=""/>
    <s v="04/03/2025 19:11"/>
    <s v="-"/>
    <s v="Flash Express Thailand"/>
    <s v="Tiktok"/>
    <s v="tiktok"/>
    <s v=""/>
    <s v="-"/>
    <s v="04/03/2025 19:11"/>
  </r>
  <r>
    <x v="4"/>
    <x v="4"/>
    <n v="37.5"/>
    <n v="4"/>
    <s v="EUV51"/>
    <n v="204"/>
    <n v="45"/>
    <s v="ร้านที่4"/>
    <s v="ค***ุช"/>
    <s v="กรุงเทพฯ"/>
    <s v="-"/>
    <s v=""/>
    <s v="04/03/2025 19:06"/>
    <s v="-"/>
    <s v="Flash Express Thailand COD"/>
    <s v="Tiktok"/>
    <s v="จ่ายทีหลัง / COD"/>
    <s v=""/>
    <s v="-"/>
    <s v="04/03/2025 19:06"/>
  </r>
  <r>
    <x v="4"/>
    <x v="4"/>
    <n v="65"/>
    <n v="1"/>
    <s v="EUV50"/>
    <n v="142"/>
    <n v="6"/>
    <s v="ร้านที่4"/>
    <s v="ม***ตา พ***ตรี"/>
    <s v="บึงกาฬ"/>
    <s v="-"/>
    <s v=""/>
    <s v="04/03/2025 19:05"/>
    <s v="-"/>
    <s v="Flash Express Thailand COD"/>
    <s v="Tiktok"/>
    <s v="จ่ายทีหลัง / COD"/>
    <s v=""/>
    <s v="-"/>
    <s v="04/03/2025 19:05"/>
  </r>
  <r>
    <x v="10"/>
    <x v="11"/>
    <n v="65"/>
    <n v="1"/>
    <s v="EUV50"/>
    <n v="142"/>
    <n v="6"/>
    <s v="ร้านที่4"/>
    <s v="ม***ตา พ***ตรี"/>
    <s v="บึงกาฬ"/>
    <s v="-"/>
    <s v=""/>
    <s v="04/03/2025 19:05"/>
    <s v="-"/>
    <s v="Flash Express Thailand COD"/>
    <s v="Tiktok"/>
    <s v="จ่ายทีหลัง / COD"/>
    <s v=""/>
    <s v="-"/>
    <s v="04/03/2025 19:05"/>
  </r>
  <r>
    <x v="0"/>
    <x v="0"/>
    <n v="45"/>
    <n v="1"/>
    <s v="EUV50"/>
    <n v="142"/>
    <n v="6"/>
    <s v="ร้านที่4"/>
    <s v="ม***ตา พ***ตรี"/>
    <s v="บึงกาฬ"/>
    <s v="-"/>
    <s v=""/>
    <s v="04/03/2025 19:05"/>
    <s v="-"/>
    <s v="Flash Express Thailand COD"/>
    <s v="Tiktok"/>
    <s v="จ่ายทีหลัง / COD"/>
    <s v=""/>
    <s v="-"/>
    <s v="04/03/2025 19:05"/>
  </r>
  <r>
    <x v="4"/>
    <x v="4"/>
    <n v="37.5"/>
    <n v="4"/>
    <s v="EUV49"/>
    <n v="204"/>
    <n v="45"/>
    <s v="ร้านที่4"/>
    <s v="ค***ุช"/>
    <s v="กรุงเทพฯ"/>
    <s v="-"/>
    <s v=""/>
    <s v="04/03/2025 19:04"/>
    <s v="-"/>
    <s v="Flash Express Thailand COD"/>
    <s v="Tiktok"/>
    <s v="จ่ายทีหลัง / COD"/>
    <s v=""/>
    <s v="-"/>
    <s v="04/03/2025 19:04"/>
  </r>
  <r>
    <x v="0"/>
    <x v="0"/>
    <n v="30"/>
    <n v="12"/>
    <s v="EUV48"/>
    <n v="325"/>
    <n v="34"/>
    <s v="ร้านที่1"/>
    <s v="พัชริดา มณีภักดี"/>
    <s v="127/ 3 บ้านซำมูลนาก_x000a__x000a_แก้งคร้อ/ Kaeng Khroชัยภูมิ/ Chaiyaphum_x000a_36150"/>
    <s v="36150"/>
    <s v="660988511969"/>
    <s v="04/03/2025 18:31"/>
    <s v="-"/>
    <s v="Kerry_dropoff"/>
    <s v="Lazada"/>
    <s v="lazada"/>
    <s v=""/>
    <s v="-"/>
    <s v="04/03/2025 18:31"/>
  </r>
  <r>
    <x v="8"/>
    <x v="8"/>
    <n v="54.5"/>
    <n v="2"/>
    <s v="EUV47"/>
    <n v="67"/>
    <n v="7"/>
    <s v="ร้านที่1"/>
    <s v="ทรวง  กิตติคุณศักดิ์"/>
    <s v="49/72-73 ซ.แจ้งวัฒนะ28 ถ.แจ้งวัฒนะ · บางตลาด/ Bang Talat_x000a__x000a_ปากเกร็ด/ Pak Kretนนทบุรี/ Nonthaburi_x000a_11120"/>
    <s v="11120"/>
    <s v="660813007788"/>
    <s v="04/03/2025 18:22"/>
    <s v="-"/>
    <s v="Kerry_dropoff"/>
    <s v="Lazada"/>
    <s v="lazada"/>
    <s v=""/>
    <s v="-"/>
    <s v="04/03/2025 18:22"/>
  </r>
  <r>
    <x v="6"/>
    <x v="6"/>
    <n v="41.5"/>
    <n v="2"/>
    <s v="EUV46"/>
    <n v="159"/>
    <n v="35"/>
    <s v="ร้านที่1"/>
    <s v="ภ******์"/>
    <s v="******ตสาทร แขวงยานนาวา เขตสาทร จังหวัดกรุงเทพมหานคร 10120"/>
    <s v="10120"/>
    <s v="45"/>
    <s v="04/03/2025 18:09"/>
    <s v="-"/>
    <s v="Flash Express"/>
    <s v="Shopee"/>
    <s v="shopee"/>
    <s v=""/>
    <s v="-"/>
    <s v="04/03/2025 18:09"/>
  </r>
  <r>
    <x v="11"/>
    <x v="12"/>
    <n v="63"/>
    <n v="1"/>
    <s v="EUV46"/>
    <n v="159"/>
    <n v="35"/>
    <s v="ร้านที่1"/>
    <s v="ภ******์"/>
    <s v="******ตสาทร แขวงยานนาวา เขตสาทร จังหวัดกรุงเทพมหานคร 10120"/>
    <s v="10120"/>
    <s v="45"/>
    <s v="04/03/2025 18:09"/>
    <s v="-"/>
    <s v="Flash Express"/>
    <s v="Shopee"/>
    <s v="shopee"/>
    <s v=""/>
    <s v="-"/>
    <s v="04/03/2025 18:09"/>
  </r>
  <r>
    <x v="4"/>
    <x v="4"/>
    <n v="59"/>
    <n v="1"/>
    <s v="EUV45"/>
    <n v="225"/>
    <n v="0"/>
    <s v="ร้านที่2"/>
    <s v="ณ***ุฒิ น***ดนอก"/>
    <s v="นครราชสีมา"/>
    <s v="-"/>
    <s v=""/>
    <s v="04/03/2025 18:10"/>
    <s v="-"/>
    <s v="J&amp;T Express"/>
    <s v="Tiktok"/>
    <s v="tiktok"/>
    <s v=""/>
    <s v="-"/>
    <s v="04/03/2025 18:09"/>
  </r>
  <r>
    <x v="9"/>
    <x v="9"/>
    <n v="91"/>
    <n v="1"/>
    <s v="EUV45"/>
    <n v="225"/>
    <n v="0"/>
    <s v="ร้านที่2"/>
    <s v="ณ***ุฒิ น***ดนอก"/>
    <s v="นครราชสีมา"/>
    <s v="-"/>
    <s v=""/>
    <s v="04/03/2025 18:10"/>
    <s v="-"/>
    <s v="J&amp;T Express"/>
    <s v="Tiktok"/>
    <s v="tiktok"/>
    <s v=""/>
    <s v="-"/>
    <s v="04/03/2025 18:09"/>
  </r>
  <r>
    <x v="7"/>
    <x v="7"/>
    <n v="66.666666666666671"/>
    <n v="3"/>
    <s v="EUV45"/>
    <n v="225"/>
    <n v="0"/>
    <s v="ร้านที่2"/>
    <s v="ณ***ุฒิ น***ดนอก"/>
    <s v="นครราชสีมา"/>
    <s v="-"/>
    <s v=""/>
    <s v="04/03/2025 18:10"/>
    <s v="-"/>
    <s v="J&amp;T Express"/>
    <s v="Tiktok"/>
    <s v="tiktok"/>
    <s v=""/>
    <s v="-"/>
    <s v="04/03/2025 18:09"/>
  </r>
  <r>
    <x v="3"/>
    <x v="3"/>
    <n v="85"/>
    <n v="2"/>
    <s v="EUV44"/>
    <n v="215"/>
    <n v="45"/>
    <s v="ร้านที่2"/>
    <s v="P******a"/>
    <s v="****** 233/549, ถนน พหลโยธิน, แขวง อนุสาวรีย์, เขตบางเขน แขวงอนุสาวรีย์ เขตบางเขน จังหวัดกรุงเทพมหานคร 10220"/>
    <s v="10220"/>
    <s v="44"/>
    <s v="04/03/2025 18:25"/>
    <s v="-"/>
    <s v="Flash Express"/>
    <s v="Shopee"/>
    <s v="shopee"/>
    <s v=""/>
    <s v="-"/>
    <s v="04/03/2025 17:55"/>
  </r>
  <r>
    <x v="0"/>
    <x v="0"/>
    <n v="27.5"/>
    <n v="4"/>
    <s v="EUV43"/>
    <n v="139.22"/>
    <n v="7"/>
    <s v="ร้านที่10"/>
    <s v="สุกรี หะยีสาแม"/>
    <s v="คลอง 7 8/69 หมู่ที่ 8 · บึงคำพร้อย/ Bueng Kham Phroi_x000a__x000a_ลำลูกกา/ Lam Luk Kaปทุมธานี/ Pathum Thani_x000a_12150"/>
    <s v="12150"/>
    <s v="660630848923"/>
    <s v="05/03/2025 04:55"/>
    <s v="-"/>
    <s v="Kerry_dropoff"/>
    <s v="Lazada"/>
    <s v="lazada"/>
    <s v=""/>
    <s v="-"/>
    <s v="04/03/2025 17:46"/>
  </r>
  <r>
    <x v="12"/>
    <x v="13"/>
    <n v="14.29"/>
    <n v="5"/>
    <s v="EUV42"/>
    <n v="167.45"/>
    <n v="96"/>
    <s v="ร้านที่10"/>
    <s v="วิไล อุดมเกษมทรัพย์"/>
    <s v="41 ซอยโรงเรียนบำรุง_x000a__x000a_เมืองนครปฐม/ Mueang Nakhon Pathomนครปฐม/ Nakhon Pathom_x000a_73000"/>
    <s v="73000"/>
    <s v="660822126761"/>
    <s v="04/03/2025 17:38"/>
    <s v="-"/>
    <s v="Kerry_dropoff"/>
    <s v="Lazada"/>
    <s v="lazada"/>
    <s v=""/>
    <s v="-"/>
    <s v="04/03/2025 17:38"/>
  </r>
  <r>
    <x v="0"/>
    <x v="0"/>
    <n v="45"/>
    <n v="2"/>
    <s v="EUV41"/>
    <n v="128"/>
    <n v="38"/>
    <s v="ร้านที่2"/>
    <s v="ย***น"/>
    <s v="****** อำเภอปากท่อ ตำบลห้วยยางโทน อำเภอปากท่อ จังหวัดราชบุรี 70140"/>
    <s v="70140"/>
    <s v="84"/>
    <s v="04/03/2025 17:36"/>
    <s v="-"/>
    <s v="Flash Express"/>
    <s v="Shopee"/>
    <s v="shopee"/>
    <s v=""/>
    <s v="-"/>
    <s v="04/03/2025 17:36"/>
  </r>
  <r>
    <x v="4"/>
    <x v="4"/>
    <n v="65"/>
    <n v="4"/>
    <s v="EUV40"/>
    <n v="156"/>
    <n v="0"/>
    <s v="ร้านที่4"/>
    <s v="ว***  ม***ลาะ"/>
    <s v="พระนครศรีอยุธยา"/>
    <s v="-"/>
    <s v=""/>
    <s v="04/03/2025 17:24"/>
    <s v="-"/>
    <s v="Flash Express Thailand"/>
    <s v="Tiktok"/>
    <s v="tiktok"/>
    <s v=""/>
    <s v="-"/>
    <s v="04/03/2025 17:24"/>
  </r>
  <r>
    <x v="4"/>
    <x v="4"/>
    <n v="65"/>
    <n v="3"/>
    <s v="EUV39"/>
    <n v="156"/>
    <n v="0"/>
    <s v="ร้านที่4"/>
    <s v="ส***พร ส***งทอง"/>
    <s v="พังงา"/>
    <s v="-"/>
    <s v=""/>
    <s v="04/03/2025 17:22"/>
    <s v="-"/>
    <s v="Flash Express Thailand COD"/>
    <s v="Tiktok"/>
    <s v="จ่ายทีหลัง / COD"/>
    <s v=""/>
    <s v="-"/>
    <s v="04/03/2025 17:22"/>
  </r>
  <r>
    <x v="6"/>
    <x v="6"/>
    <n v="65"/>
    <n v="1"/>
    <s v="EUV39"/>
    <n v="156"/>
    <n v="0"/>
    <s v="ร้านที่4"/>
    <s v="ส***พร ส***งทอง"/>
    <s v="พังงา"/>
    <s v="-"/>
    <s v=""/>
    <s v="04/03/2025 17:22"/>
    <s v="-"/>
    <s v="Flash Express Thailand COD"/>
    <s v="Tiktok"/>
    <s v="จ่ายทีหลัง / COD"/>
    <s v=""/>
    <s v="-"/>
    <s v="04/03/2025 17:22"/>
  </r>
  <r>
    <x v="6"/>
    <x v="6"/>
    <n v="60"/>
    <n v="6"/>
    <s v="EUV38"/>
    <n v="249"/>
    <n v="0"/>
    <s v="ร้านที่4"/>
    <s v="ต***ิพย์ ช***ะ"/>
    <s v="นนทบุรี"/>
    <s v="-"/>
    <s v=""/>
    <s v="04/03/2025 17:14"/>
    <s v="-"/>
    <s v="Flash Express Thailand"/>
    <s v="Tiktok"/>
    <s v="tiktok"/>
    <s v=""/>
    <s v="-"/>
    <s v="04/03/2025 17:14"/>
  </r>
  <r>
    <x v="6"/>
    <x v="6"/>
    <n v="65"/>
    <n v="1"/>
    <s v="EUV38"/>
    <n v="249"/>
    <n v="0"/>
    <s v="ร้านที่4"/>
    <s v="ต***ิพย์ ช***ะ"/>
    <s v="นนทบุรี"/>
    <s v="-"/>
    <s v=""/>
    <s v="04/03/2025 17:14"/>
    <s v="-"/>
    <s v="Flash Express Thailand"/>
    <s v="Tiktok"/>
    <s v="tiktok"/>
    <s v=""/>
    <s v="-"/>
    <s v="04/03/2025 17:14"/>
  </r>
  <r>
    <x v="13"/>
    <x v="14"/>
    <n v="139"/>
    <n v="1"/>
    <s v="EUV37"/>
    <n v="105"/>
    <n v="0"/>
    <s v="ร้านที่4"/>
    <s v="ล***ณา"/>
    <s v="พระนครศรีอยุธยา"/>
    <s v="-"/>
    <s v=""/>
    <s v="04/03/2025 17:12"/>
    <s v="-"/>
    <s v="Flash Express Thailand COD"/>
    <s v="Tiktok"/>
    <s v="จ่ายทีหลัง / COD"/>
    <s v=""/>
    <s v="-"/>
    <s v="04/03/2025 17:12"/>
  </r>
  <r>
    <x v="14"/>
    <x v="15"/>
    <n v="65"/>
    <n v="1"/>
    <s v="EUV36"/>
    <n v="199"/>
    <n v="0"/>
    <s v="ร้านที่1"/>
    <s v="บุญพอ"/>
    <s v="9/54 มบชัชฎาวิวล่าซอย4_x000a_ถนนบางแวก แขวงบางไผ่ เขตบางแค กทม 10160_x000a_"/>
    <s v="10160"/>
    <s v="0850731634"/>
    <s v="04/03/2025 17:11"/>
    <s v="raweewan5499@gmail.com"/>
    <s v="EMS COD"/>
    <s v="line_oa"/>
    <s v="จ่ายทีหลัง / COD"/>
    <s v=""/>
    <s v="-"/>
    <s v="04/03/2025 17:11"/>
  </r>
  <r>
    <x v="15"/>
    <x v="16"/>
    <n v="65"/>
    <n v="1"/>
    <s v="EUV36"/>
    <n v="199"/>
    <n v="0"/>
    <s v="ร้านที่1"/>
    <s v="บุญพอ"/>
    <s v="9/54 มบชัชฎาวิวล่าซอย4_x000a_ถนนบางแวก แขวงบางไผ่ เขตบางแค กทม 10160_x000a_"/>
    <s v="10160"/>
    <s v="0850731634"/>
    <s v="04/03/2025 17:11"/>
    <s v="raweewan5499@gmail.com"/>
    <s v="EMS COD"/>
    <s v="line_oa"/>
    <s v="จ่ายทีหลัง / COD"/>
    <s v=""/>
    <s v="-"/>
    <s v="04/03/2025 17:11"/>
  </r>
  <r>
    <x v="16"/>
    <x v="17"/>
    <n v="65"/>
    <n v="1"/>
    <s v="EUV36"/>
    <n v="199"/>
    <n v="0"/>
    <s v="ร้านที่1"/>
    <s v="บุญพอ"/>
    <s v="9/54 มบชัชฎาวิวล่าซอย4_x000a_ถนนบางแวก แขวงบางไผ่ เขตบางแค กทม 10160_x000a_"/>
    <s v="10160"/>
    <s v="0850731634"/>
    <s v="04/03/2025 17:11"/>
    <s v="raweewan5499@gmail.com"/>
    <s v="EMS COD"/>
    <s v="line_oa"/>
    <s v="จ่ายทีหลัง / COD"/>
    <s v=""/>
    <s v="-"/>
    <s v="04/03/2025 17:11"/>
  </r>
  <r>
    <x v="8"/>
    <x v="8"/>
    <n v="65"/>
    <n v="1"/>
    <s v="EUV36"/>
    <n v="199"/>
    <n v="0"/>
    <s v="ร้านที่1"/>
    <s v="บุญพอ"/>
    <s v="9/54 มบชัชฎาวิวล่าซอย4_x000a_ถนนบางแวก แขวงบางไผ่ เขตบางแค กทม 10160_x000a_"/>
    <s v="10160"/>
    <s v="0850731634"/>
    <s v="04/03/2025 17:11"/>
    <s v="raweewan5499@gmail.com"/>
    <s v="EMS COD"/>
    <s v="line_oa"/>
    <s v="จ่ายทีหลัง / COD"/>
    <s v=""/>
    <s v="-"/>
    <s v="04/03/2025 17:11"/>
  </r>
  <r>
    <x v="6"/>
    <x v="6"/>
    <n v="60"/>
    <n v="6"/>
    <s v="EUV35"/>
    <n v="210"/>
    <n v="0"/>
    <s v="ร้านที่4"/>
    <s v="ค***คุ้นคิทเช่น เ***หลังเที่ยง ห***แรกติดถนน ล***อดรถมารวย"/>
    <s v="มุกดาหาร"/>
    <s v="-"/>
    <s v=""/>
    <s v="04/03/2025 17:02"/>
    <s v="-"/>
    <s v="Flash Express Thailand"/>
    <s v="Tiktok"/>
    <s v="tiktok"/>
    <s v=""/>
    <s v="-"/>
    <s v="04/03/2025 17:02"/>
  </r>
  <r>
    <x v="10"/>
    <x v="11"/>
    <n v="65"/>
    <n v="10"/>
    <s v="EUV34"/>
    <n v="454"/>
    <n v="64"/>
    <s v="ร้านที่4"/>
    <s v="ห***ญยา ก***ัยภูมิ"/>
    <s v="สงขลา"/>
    <s v="-"/>
    <s v=""/>
    <s v="04/03/2025 16:42"/>
    <s v="-"/>
    <s v="Flash Express Thailand"/>
    <s v="Tiktok"/>
    <s v="tiktok"/>
    <s v=""/>
    <s v="-"/>
    <s v="04/03/2025 16:42"/>
  </r>
  <r>
    <x v="17"/>
    <x v="18"/>
    <n v="78"/>
    <n v="1"/>
    <s v="EUV33"/>
    <n v="213"/>
    <n v="45"/>
    <s v="ร้านที่1"/>
    <s v="ศ******ง"/>
    <s v="******ลบ้านเสด็จ อำเภอเคียนซา จังหวัดสุราษฎร์ธานี 84260"/>
    <s v="84260"/>
    <s v="35"/>
    <s v="04/03/2025 16:38"/>
    <s v="-"/>
    <s v="Flash Express"/>
    <s v="Shopee"/>
    <s v="shopee"/>
    <s v=""/>
    <s v="-"/>
    <s v="04/03/2025 16:37"/>
  </r>
  <r>
    <x v="6"/>
    <x v="6"/>
    <n v="42"/>
    <n v="1"/>
    <s v="EUV33"/>
    <n v="213"/>
    <n v="45"/>
    <s v="ร้านที่1"/>
    <s v="ศ******ง"/>
    <s v="******ลบ้านเสด็จ อำเภอเคียนซา จังหวัดสุราษฎร์ธานี 84260"/>
    <s v="84260"/>
    <s v="35"/>
    <s v="04/03/2025 16:38"/>
    <s v="-"/>
    <s v="Flash Express"/>
    <s v="Shopee"/>
    <s v="shopee"/>
    <s v=""/>
    <s v="-"/>
    <s v="04/03/2025 16:37"/>
  </r>
  <r>
    <x v="3"/>
    <x v="3"/>
    <n v="78"/>
    <n v="1"/>
    <s v="EUV33"/>
    <n v="213"/>
    <n v="45"/>
    <s v="ร้านที่1"/>
    <s v="ศ******ง"/>
    <s v="******ลบ้านเสด็จ อำเภอเคียนซา จังหวัดสุราษฎร์ธานี 84260"/>
    <s v="84260"/>
    <s v="35"/>
    <s v="04/03/2025 16:38"/>
    <s v="-"/>
    <s v="Flash Express"/>
    <s v="Shopee"/>
    <s v="shopee"/>
    <s v=""/>
    <s v="-"/>
    <s v="04/03/2025 16:37"/>
  </r>
  <r>
    <x v="15"/>
    <x v="16"/>
    <n v="65"/>
    <n v="1"/>
    <s v="EUV32"/>
    <n v="199"/>
    <n v="0"/>
    <s v="ร้านที่1"/>
    <s v="สุกัญญา  เจนวารินทร์"/>
    <s v="บ้านเลขที่ 26/5 หมู่ 6 ซอยมิตรไมตรี 24/2 ถนนมิตรไมตรี แขวงคู้ฝั่งเหนือ เขตหนองจอก กทม.  Tel. โทรไม่ติดโทรเบอร์นี้นะค่ะ 0855504917 10530"/>
    <s v="10530"/>
    <s v="0850476492"/>
    <s v="04/03/2025 16:38"/>
    <s v="raweewan5499@gmail.com"/>
    <s v="EMS COD"/>
    <s v="facebook"/>
    <s v="กสิกร"/>
    <s v=""/>
    <s v="-"/>
    <s v="04/03/2025 16:37"/>
  </r>
  <r>
    <x v="14"/>
    <x v="15"/>
    <n v="65"/>
    <n v="1"/>
    <s v="EUV32"/>
    <n v="199"/>
    <n v="0"/>
    <s v="ร้านที่1"/>
    <s v="สุกัญญา  เจนวารินทร์"/>
    <s v="บ้านเลขที่ 26/5 หมู่ 6 ซอยมิตรไมตรี 24/2 ถนนมิตรไมตรี แขวงคู้ฝั่งเหนือ เขตหนองจอก กทม.  Tel. โทรไม่ติดโทรเบอร์นี้นะค่ะ 0855504917 10530"/>
    <s v="10530"/>
    <s v="0850476492"/>
    <s v="04/03/2025 16:38"/>
    <s v="raweewan5499@gmail.com"/>
    <s v="EMS COD"/>
    <s v="facebook"/>
    <s v="กสิกร"/>
    <s v=""/>
    <s v="-"/>
    <s v="04/03/2025 16:37"/>
  </r>
  <r>
    <x v="16"/>
    <x v="17"/>
    <n v="65"/>
    <n v="1"/>
    <s v="EUV32"/>
    <n v="199"/>
    <n v="0"/>
    <s v="ร้านที่1"/>
    <s v="สุกัญญา  เจนวารินทร์"/>
    <s v="บ้านเลขที่ 26/5 หมู่ 6 ซอยมิตรไมตรี 24/2 ถนนมิตรไมตรี แขวงคู้ฝั่งเหนือ เขตหนองจอก กทม.  Tel. โทรไม่ติดโทรเบอร์นี้นะค่ะ 0855504917 10530"/>
    <s v="10530"/>
    <s v="0850476492"/>
    <s v="04/03/2025 16:38"/>
    <s v="raweewan5499@gmail.com"/>
    <s v="EMS COD"/>
    <s v="facebook"/>
    <s v="กสิกร"/>
    <s v=""/>
    <s v="-"/>
    <s v="04/03/2025 16:37"/>
  </r>
  <r>
    <x v="8"/>
    <x v="8"/>
    <n v="65"/>
    <n v="1"/>
    <s v="EUV32"/>
    <n v="199"/>
    <n v="0"/>
    <s v="ร้านที่1"/>
    <s v="สุกัญญา  เจนวารินทร์"/>
    <s v="บ้านเลขที่ 26/5 หมู่ 6 ซอยมิตรไมตรี 24/2 ถนนมิตรไมตรี แขวงคู้ฝั่งเหนือ เขตหนองจอก กทม.  Tel. โทรไม่ติดโทรเบอร์นี้นะค่ะ 0855504917 10530"/>
    <s v="10530"/>
    <s v="0850476492"/>
    <s v="04/03/2025 16:38"/>
    <s v="raweewan5499@gmail.com"/>
    <s v="EMS COD"/>
    <s v="facebook"/>
    <s v="กสิกร"/>
    <s v=""/>
    <s v="-"/>
    <s v="04/03/2025 16:37"/>
  </r>
  <r>
    <x v="2"/>
    <x v="2"/>
    <n v="0"/>
    <n v="1"/>
    <s v="EUV31"/>
    <n v="217"/>
    <n v="0"/>
    <s v="ร้านที่4"/>
    <s v="ไ***ิตร จ***ะแสง"/>
    <s v="พระนครศรีอยุธยา"/>
    <s v="-"/>
    <s v=""/>
    <s v="04/03/2025 16:27"/>
    <s v="-"/>
    <s v="Flash Express Thailand COD"/>
    <s v="Tiktok"/>
    <s v="จ่ายทีหลัง / COD"/>
    <s v=""/>
    <s v="-"/>
    <s v="04/03/2025 16:27"/>
  </r>
  <r>
    <x v="9"/>
    <x v="9"/>
    <n v="120"/>
    <n v="1"/>
    <s v="EUV31"/>
    <n v="217"/>
    <n v="0"/>
    <s v="ร้านที่4"/>
    <s v="ไ***ิตร จ***ะแสง"/>
    <s v="พระนครศรีอยุธยา"/>
    <s v="-"/>
    <s v=""/>
    <s v="04/03/2025 16:27"/>
    <s v="-"/>
    <s v="Flash Express Thailand COD"/>
    <s v="Tiktok"/>
    <s v="จ่ายทีหลัง / COD"/>
    <s v=""/>
    <s v="-"/>
    <s v="04/03/2025 16:27"/>
  </r>
  <r>
    <x v="10"/>
    <x v="11"/>
    <n v="65"/>
    <n v="1"/>
    <s v="EUV31"/>
    <n v="217"/>
    <n v="0"/>
    <s v="ร้านที่4"/>
    <s v="ไ***ิตร จ***ะแสง"/>
    <s v="พระนครศรีอยุธยา"/>
    <s v="-"/>
    <s v=""/>
    <s v="04/03/2025 16:27"/>
    <s v="-"/>
    <s v="Flash Express Thailand COD"/>
    <s v="Tiktok"/>
    <s v="จ่ายทีหลัง / COD"/>
    <s v=""/>
    <s v="-"/>
    <s v="04/03/2025 16:27"/>
  </r>
  <r>
    <x v="4"/>
    <x v="4"/>
    <n v="65"/>
    <n v="1"/>
    <s v="EUV31"/>
    <n v="217"/>
    <n v="0"/>
    <s v="ร้านที่4"/>
    <s v="ไ***ิตร จ***ะแสง"/>
    <s v="พระนครศรีอยุธยา"/>
    <s v="-"/>
    <s v=""/>
    <s v="04/03/2025 16:27"/>
    <s v="-"/>
    <s v="Flash Express Thailand COD"/>
    <s v="Tiktok"/>
    <s v="จ่ายทีหลัง / COD"/>
    <s v=""/>
    <s v="-"/>
    <s v="04/03/2025 16:27"/>
  </r>
  <r>
    <x v="6"/>
    <x v="6"/>
    <n v="65"/>
    <n v="1"/>
    <s v="EUV31"/>
    <n v="217"/>
    <n v="0"/>
    <s v="ร้านที่4"/>
    <s v="ไ***ิตร จ***ะแสง"/>
    <s v="พระนครศรีอยุธยา"/>
    <s v="-"/>
    <s v=""/>
    <s v="04/03/2025 16:27"/>
    <s v="-"/>
    <s v="Flash Express Thailand COD"/>
    <s v="Tiktok"/>
    <s v="จ่ายทีหลัง / COD"/>
    <s v=""/>
    <s v="-"/>
    <s v="04/03/2025 16:27"/>
  </r>
  <r>
    <x v="0"/>
    <x v="0"/>
    <n v="27.5"/>
    <n v="4"/>
    <s v="EUV30"/>
    <n v="169"/>
    <n v="29"/>
    <s v="ร้านที่1"/>
    <s v="ก******์"/>
    <s v="******ตำบลบางระจัน อำเภอค่ายบางระจัน จังหวัดสิงห์บุรี 16150"/>
    <s v="16150"/>
    <s v="61"/>
    <s v="04/03/2025 16:56"/>
    <s v="-"/>
    <s v="Flash Express"/>
    <s v="Shopee"/>
    <s v="shopee"/>
    <s v=""/>
    <s v="-"/>
    <s v="04/03/2025 16:26"/>
  </r>
  <r>
    <x v="6"/>
    <x v="6"/>
    <n v="60"/>
    <n v="3"/>
    <s v="EUV29"/>
    <n v="111"/>
    <n v="6"/>
    <s v="ร้านที่4"/>
    <s v="พ***ตรา ฉ***ทองคำ"/>
    <s v="นนทบุรี"/>
    <s v="-"/>
    <s v=""/>
    <s v="04/03/2025 16:22"/>
    <s v="-"/>
    <s v="Flash Express Thailand"/>
    <s v="Tiktok"/>
    <s v="tiktok"/>
    <s v=""/>
    <s v="-"/>
    <s v="04/03/2025 16:22"/>
  </r>
  <r>
    <x v="3"/>
    <x v="19"/>
    <n v="65.45"/>
    <n v="1"/>
    <s v="EUV28"/>
    <n v="65.45"/>
    <n v="0"/>
    <s v="ร้านที่1"/>
    <s v="ชูศรี ไกรคงจิตต์"/>
    <s v="142 ถนนพุทธบูชา · ในเมือง/ Nai Mueang_x000a__x000a_เมืองพิษณุโลก/ Mueang Phitsanulokพิษณุโลก/ Phitsanulok_x000a_65000"/>
    <s v="65000"/>
    <s v="660617162592"/>
    <s v="04/03/2025 16:22"/>
    <s v="-"/>
    <s v="Kerry_dropoff"/>
    <s v="Lazada"/>
    <s v="lazada"/>
    <s v=""/>
    <s v="-"/>
    <s v="04/03/2025 16:22"/>
  </r>
  <r>
    <x v="4"/>
    <x v="4"/>
    <n v="65"/>
    <n v="3"/>
    <s v="EUV27"/>
    <n v="123"/>
    <n v="6"/>
    <s v="ร้านที่4"/>
    <s v="ส***าศ  ส***วาที"/>
    <s v="กาญจนบุรี"/>
    <s v="-"/>
    <s v=""/>
    <s v="04/03/2025 16:17"/>
    <s v="-"/>
    <s v="Flash Express Thailand COD"/>
    <s v="Tiktok"/>
    <s v="จ่ายทีหลัง / COD"/>
    <s v=""/>
    <s v="-"/>
    <s v="04/03/2025 16:17"/>
  </r>
  <r>
    <x v="1"/>
    <x v="20"/>
    <n v="69.75"/>
    <n v="1"/>
    <s v="EUV26"/>
    <n v="69.75"/>
    <n v="0"/>
    <s v="ร้านที่1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04/03/2025 16:16"/>
    <s v="-"/>
    <s v="Kerry_dropoff"/>
    <s v="Lazada"/>
    <s v="lazada"/>
    <s v=""/>
    <s v="-"/>
    <s v="04/03/2025 16:15"/>
  </r>
  <r>
    <x v="5"/>
    <x v="5"/>
    <n v="25"/>
    <n v="8"/>
    <s v="EUV25"/>
    <n v="204"/>
    <n v="0"/>
    <s v="ร้านที่4"/>
    <s v="ค***อล"/>
    <s v="กรุงเทพมหานคร"/>
    <s v="-"/>
    <s v=""/>
    <s v="04/03/2025 16:13"/>
    <s v="-"/>
    <s v="Flash Express Thailand"/>
    <s v="Tiktok"/>
    <s v="tiktok"/>
    <s v=""/>
    <s v="-"/>
    <s v="04/03/2025 16:12"/>
  </r>
  <r>
    <x v="0"/>
    <x v="21"/>
    <n v="39.6"/>
    <n v="1"/>
    <s v="EUV24"/>
    <n v="39.6"/>
    <n v="0"/>
    <s v="ร้านที่8"/>
    <s v="กวินนา เวชพร"/>
    <s v="ร้านพรสวรรค์ 17/1 หมู่7 · ท่าฬ่อ/ Tha Lo_x000a__x000a_เมืองพิจิตร/ Mueang Phichitพิจิตร/ Phichit_x000a_66000"/>
    <s v="66000"/>
    <s v="660894541665"/>
    <s v="04/03/2025 16:09"/>
    <s v="-"/>
    <s v="Kerry_dropoff"/>
    <s v="Lazada"/>
    <s v="lazada"/>
    <s v=""/>
    <s v="-"/>
    <s v="04/03/2025 16:09"/>
  </r>
  <r>
    <x v="0"/>
    <x v="21"/>
    <n v="39.6"/>
    <n v="1"/>
    <s v="EUV23"/>
    <n v="39.6"/>
    <n v="0"/>
    <s v="ร้านที่7"/>
    <s v="กวินนา เวชพร"/>
    <s v="ร้านพรสวรรค์ 17/1 หมู่7 · ท่าฬ่อ/ Tha Lo_x000a__x000a_เมืองพิจิตร/ Mueang Phichitพิจิตร/ Phichit_x000a_66000"/>
    <s v="66000"/>
    <s v="660894541665"/>
    <s v="04/03/2025 16:09"/>
    <s v="-"/>
    <s v="Kerry_dropoff"/>
    <s v="Lazada"/>
    <s v="lazada"/>
    <s v=""/>
    <s v="-"/>
    <s v="04/03/2025 16:09"/>
  </r>
  <r>
    <x v="6"/>
    <x v="6"/>
    <n v="60"/>
    <n v="6"/>
    <s v="EUV22"/>
    <n v="210"/>
    <n v="0"/>
    <s v="ร้านที่4"/>
    <s v="ข***เรือน  ศ***ักษา"/>
    <s v="ศรีสะเกษ"/>
    <s v="-"/>
    <s v=""/>
    <s v="04/03/2025 16:00"/>
    <s v="-"/>
    <s v="Flash Express Thailand COD"/>
    <s v="Tiktok"/>
    <s v="จ่ายทีหลัง / COD"/>
    <s v=""/>
    <s v="-"/>
    <s v="04/03/2025 16:00"/>
  </r>
  <r>
    <x v="3"/>
    <x v="3"/>
    <n v="100"/>
    <n v="6"/>
    <s v="EUV21"/>
    <n v="500"/>
    <n v="0"/>
    <s v="ร้านที่1"/>
    <s v="มลิจันทร์"/>
    <s v="67/1 ต.นาม่วง อ.ประจักษ์ศิลปาคม  จ.อุดรธานี  _x000a_ 41110"/>
    <s v="41110"/>
    <s v="0657078708"/>
    <s v="04/03/2025 15:51"/>
    <s v="raweewan5499@gmail.com"/>
    <s v="EMS"/>
    <s v="facebook"/>
    <s v="กสิกร"/>
    <s v=""/>
    <s v="-"/>
    <s v="04/03/2025 15:56"/>
  </r>
  <r>
    <x v="10"/>
    <x v="11"/>
    <n v="65"/>
    <n v="4"/>
    <s v="EUV20"/>
    <n v="156"/>
    <n v="0"/>
    <s v="ร้านที่4"/>
    <s v="ส***มร ป***ุรินทร์"/>
    <s v="สมุทรปราการ"/>
    <s v="-"/>
    <s v=""/>
    <s v="04/03/2025 15:48"/>
    <s v="-"/>
    <s v="Flash Express Thailand"/>
    <s v="Tiktok"/>
    <s v="tiktok"/>
    <s v=""/>
    <s v="-"/>
    <s v="04/03/2025 15:47"/>
  </r>
  <r>
    <x v="14"/>
    <x v="15"/>
    <n v="65"/>
    <n v="1"/>
    <s v="EUV19"/>
    <n v="199"/>
    <n v="0"/>
    <s v="ร้านที่1"/>
    <s v="สุกัญญา ผลสมบุญ"/>
    <s v="327/1 ถ.วงศ์สว่าง_x000a_ซ.วงศ์สว่าง 19(แยก 5)_x000a_วงศ์สว่าง บางซื่อ_x000a_กทม.10800_x000a_โทร"/>
    <s v="10800"/>
    <s v="0816119159"/>
    <s v="04/03/2025 14:28"/>
    <s v="raweewan5499@gmail.com"/>
    <s v="EMS"/>
    <s v="line_oa"/>
    <s v="กสิกร"/>
    <s v=""/>
    <s v="-"/>
    <s v="04/03/2025 15:44"/>
  </r>
  <r>
    <x v="15"/>
    <x v="16"/>
    <n v="65"/>
    <n v="1"/>
    <s v="EUV19"/>
    <n v="199"/>
    <n v="0"/>
    <s v="ร้านที่1"/>
    <s v="สุกัญญา ผลสมบุญ"/>
    <s v="327/1 ถ.วงศ์สว่าง_x000a_ซ.วงศ์สว่าง 19(แยก 5)_x000a_วงศ์สว่าง บางซื่อ_x000a_กทม.10800_x000a_โทร"/>
    <s v="10800"/>
    <s v="0816119159"/>
    <s v="04/03/2025 14:28"/>
    <s v="raweewan5499@gmail.com"/>
    <s v="EMS"/>
    <s v="line_oa"/>
    <s v="กสิกร"/>
    <s v=""/>
    <s v="-"/>
    <s v="04/03/2025 15:44"/>
  </r>
  <r>
    <x v="16"/>
    <x v="17"/>
    <n v="65"/>
    <n v="1"/>
    <s v="EUV19"/>
    <n v="199"/>
    <n v="0"/>
    <s v="ร้านที่1"/>
    <s v="สุกัญญา ผลสมบุญ"/>
    <s v="327/1 ถ.วงศ์สว่าง_x000a_ซ.วงศ์สว่าง 19(แยก 5)_x000a_วงศ์สว่าง บางซื่อ_x000a_กทม.10800_x000a_โทร"/>
    <s v="10800"/>
    <s v="0816119159"/>
    <s v="04/03/2025 14:28"/>
    <s v="raweewan5499@gmail.com"/>
    <s v="EMS"/>
    <s v="line_oa"/>
    <s v="กสิกร"/>
    <s v=""/>
    <s v="-"/>
    <s v="04/03/2025 15:44"/>
  </r>
  <r>
    <x v="8"/>
    <x v="8"/>
    <n v="65"/>
    <n v="1"/>
    <s v="EUV19"/>
    <n v="199"/>
    <n v="0"/>
    <s v="ร้านที่1"/>
    <s v="สุกัญญา ผลสมบุญ"/>
    <s v="327/1 ถ.วงศ์สว่าง_x000a_ซ.วงศ์สว่าง 19(แยก 5)_x000a_วงศ์สว่าง บางซื่อ_x000a_กทม.10800_x000a_โทร"/>
    <s v="10800"/>
    <s v="0816119159"/>
    <s v="04/03/2025 14:28"/>
    <s v="raweewan5499@gmail.com"/>
    <s v="EMS"/>
    <s v="line_oa"/>
    <s v="กสิกร"/>
    <s v=""/>
    <s v="-"/>
    <s v="04/03/2025 15:44"/>
  </r>
  <r>
    <x v="3"/>
    <x v="3"/>
    <n v="66.333333333333329"/>
    <n v="3"/>
    <s v="EUV18"/>
    <n v="220"/>
    <n v="0"/>
    <s v="ร้านที่4"/>
    <s v="ร***นทร์ จ***ียร"/>
    <s v="อุทัยธานี"/>
    <s v="-"/>
    <s v=""/>
    <s v="04/03/2025 15:37"/>
    <s v="-"/>
    <s v="Flash Express Thailand"/>
    <s v="Tiktok"/>
    <s v="tiktok"/>
    <s v=""/>
    <s v="-"/>
    <s v="04/03/2025 15:37"/>
  </r>
  <r>
    <x v="3"/>
    <x v="3"/>
    <n v="66.333333333333329"/>
    <n v="3"/>
    <s v="EUV17"/>
    <n v="239"/>
    <n v="35"/>
    <s v="ร้านที่1"/>
    <s v="ณ******์"/>
    <s v="******ยประชาสามัคคี แขวงในคลองบางปลากด ตำบลในคลองบางปลากด อำเภอพระสมุทรเจดีย์ จังหวัดสมุทรปราการ 10290"/>
    <s v="10290"/>
    <s v="96"/>
    <s v="04/03/2025 15:53"/>
    <s v="-"/>
    <s v="Flash Express"/>
    <s v="Shopee"/>
    <s v="shopee"/>
    <s v=""/>
    <s v="-"/>
    <s v="04/03/2025 15:36"/>
  </r>
  <r>
    <x v="14"/>
    <x v="15"/>
    <n v="65"/>
    <n v="1"/>
    <s v="EUV16"/>
    <n v="199"/>
    <n v="0"/>
    <s v="ร้านที่1"/>
    <s v="กัญญานัชช์ คุ้มภู (อาแอน)"/>
    <s v="บ้านเลขที่ 8 ม.5 ซ.สลักภัณฑ์ ถ.ปู่เจ้าสมิงพราย ต.สำโรงกลาง อ.พระประแดง จ.สมุทรปราการ 10130 "/>
    <s v="10130"/>
    <s v="0951647136"/>
    <s v="04/03/2025 14:30"/>
    <s v="raweewan5499@gmail.com"/>
    <s v="EMS"/>
    <s v="line_oa"/>
    <s v="กสิกร"/>
    <s v="****ส่งบิลออกวันที่ 7/3/68"/>
    <s v="-"/>
    <s v="04/03/2025 15:35"/>
  </r>
  <r>
    <x v="15"/>
    <x v="16"/>
    <n v="65"/>
    <n v="1"/>
    <s v="EUV16"/>
    <n v="199"/>
    <n v="0"/>
    <s v="ร้านที่1"/>
    <s v="กัญญานัชช์ คุ้มภู (อาแอน)"/>
    <s v="บ้านเลขที่ 8 ม.5 ซ.สลักภัณฑ์ ถ.ปู่เจ้าสมิงพราย ต.สำโรงกลาง อ.พระประแดง จ.สมุทรปราการ 10130 "/>
    <s v="10130"/>
    <s v="0951647136"/>
    <s v="04/03/2025 14:30"/>
    <s v="raweewan5499@gmail.com"/>
    <s v="EMS"/>
    <s v="line_oa"/>
    <s v="กสิกร"/>
    <s v="****ส่งบิลออกวันที่ 7/3/68"/>
    <s v="-"/>
    <s v="04/03/2025 15:35"/>
  </r>
  <r>
    <x v="16"/>
    <x v="17"/>
    <n v="65"/>
    <n v="1"/>
    <s v="EUV16"/>
    <n v="199"/>
    <n v="0"/>
    <s v="ร้านที่1"/>
    <s v="กัญญานัชช์ คุ้มภู (อาแอน)"/>
    <s v="บ้านเลขที่ 8 ม.5 ซ.สลักภัณฑ์ ถ.ปู่เจ้าสมิงพราย ต.สำโรงกลาง อ.พระประแดง จ.สมุทรปราการ 10130 "/>
    <s v="10130"/>
    <s v="0951647136"/>
    <s v="04/03/2025 14:30"/>
    <s v="raweewan5499@gmail.com"/>
    <s v="EMS"/>
    <s v="line_oa"/>
    <s v="กสิกร"/>
    <s v="****ส่งบิลออกวันที่ 7/3/68"/>
    <s v="-"/>
    <s v="04/03/2025 15:35"/>
  </r>
  <r>
    <x v="8"/>
    <x v="8"/>
    <n v="65"/>
    <n v="1"/>
    <s v="EUV16"/>
    <n v="199"/>
    <n v="0"/>
    <s v="ร้านที่1"/>
    <s v="กัญญานัชช์ คุ้มภู (อาแอน)"/>
    <s v="บ้านเลขที่ 8 ม.5 ซ.สลักภัณฑ์ ถ.ปู่เจ้าสมิงพราย ต.สำโรงกลาง อ.พระประแดง จ.สมุทรปราการ 10130 "/>
    <s v="10130"/>
    <s v="0951647136"/>
    <s v="04/03/2025 14:30"/>
    <s v="raweewan5499@gmail.com"/>
    <s v="EMS"/>
    <s v="line_oa"/>
    <s v="กสิกร"/>
    <s v="****ส่งบิลออกวันที่ 7/3/68"/>
    <s v="-"/>
    <s v="04/03/2025 15:35"/>
  </r>
  <r>
    <x v="10"/>
    <x v="11"/>
    <n v="65"/>
    <n v="8"/>
    <s v="EUV15"/>
    <n v="312"/>
    <n v="0"/>
    <s v="ร้านที่4"/>
    <s v="A*** t***"/>
    <s v="กรุงเทพฯ"/>
    <s v="-"/>
    <s v=""/>
    <s v="04/03/2025 15:34"/>
    <s v="-"/>
    <s v="Flash Express Thailand COD"/>
    <s v="Tiktok"/>
    <s v="จ่ายทีหลัง / COD"/>
    <s v=""/>
    <s v="-"/>
    <s v="04/03/2025 15:34"/>
  </r>
  <r>
    <x v="1"/>
    <x v="22"/>
    <n v="83.333333333333329"/>
    <n v="3"/>
    <s v="EUV14"/>
    <n v="170.12"/>
    <n v="19"/>
    <s v="ร้านที่1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04/03/2025 15:34"/>
    <s v="-"/>
    <s v="Kerry_dropoff"/>
    <s v="Lazada"/>
    <s v="lazada"/>
    <s v=""/>
    <s v="-"/>
    <s v="04/03/2025 15:34"/>
  </r>
  <r>
    <x v="6"/>
    <x v="6"/>
    <n v="60"/>
    <n v="3"/>
    <s v="EUV13"/>
    <n v="183"/>
    <n v="0"/>
    <s v="ร้านที่4"/>
    <s v="น***าวจารุณี  ช***ระโคน"/>
    <s v="บุรีรัมย์"/>
    <s v="-"/>
    <s v=""/>
    <s v="04/03/2025 15:34"/>
    <s v="-"/>
    <s v="Flash Express Thailand COD"/>
    <s v="Tiktok"/>
    <s v="จ่ายทีหลัง / COD"/>
    <s v=""/>
    <s v="-"/>
    <s v="04/03/2025 15:34"/>
  </r>
  <r>
    <x v="4"/>
    <x v="4"/>
    <n v="65"/>
    <n v="1"/>
    <s v="EUV13"/>
    <n v="183"/>
    <n v="0"/>
    <s v="ร้านที่4"/>
    <s v="น***าวจารุณี  ช***ระโคน"/>
    <s v="บุรีรัมย์"/>
    <s v="-"/>
    <s v=""/>
    <s v="04/03/2025 15:34"/>
    <s v="-"/>
    <s v="Flash Express Thailand COD"/>
    <s v="Tiktok"/>
    <s v="จ่ายทีหลัง / COD"/>
    <s v=""/>
    <s v="-"/>
    <s v="04/03/2025 15:34"/>
  </r>
  <r>
    <x v="10"/>
    <x v="11"/>
    <n v="65"/>
    <n v="1"/>
    <s v="EUV13"/>
    <n v="183"/>
    <n v="0"/>
    <s v="ร้านที่4"/>
    <s v="น***าวจารุณี  ช***ระโคน"/>
    <s v="บุรีรัมย์"/>
    <s v="-"/>
    <s v=""/>
    <s v="04/03/2025 15:34"/>
    <s v="-"/>
    <s v="Flash Express Thailand COD"/>
    <s v="Tiktok"/>
    <s v="จ่ายทีหลัง / COD"/>
    <s v=""/>
    <s v="-"/>
    <s v="04/03/2025 15:34"/>
  </r>
  <r>
    <x v="1"/>
    <x v="20"/>
    <n v="69.75"/>
    <n v="1"/>
    <s v="EUV12"/>
    <n v="69.75"/>
    <n v="0"/>
    <s v="ร้านที่1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04/03/2025 15:33"/>
    <s v="-"/>
    <s v="Kerry_dropoff"/>
    <s v="Lazada"/>
    <s v="lazada"/>
    <s v=""/>
    <s v="-"/>
    <s v="04/03/2025 15:33"/>
  </r>
  <r>
    <x v="14"/>
    <x v="15"/>
    <n v="65"/>
    <n v="2"/>
    <s v="EUV11"/>
    <n v="398"/>
    <n v="0"/>
    <s v="ร้านที่1"/>
    <s v="orn_anong.p"/>
    <s v="จัดส่งที่ บจก. เอ.เอส.ไอ. พรีซิชั่น แผนกบัญชี_x000a_เลขที่ 1500 ม.1 ต.เทพารักษ์ อ.เมืองสมุทรปราการ จ.สมุทรปราการ_x000a_10270 "/>
    <s v="10270"/>
    <s v="0897791097"/>
    <s v="04/03/2025 14:37"/>
    <s v="raweewan5499@gmail.com"/>
    <s v="EMS"/>
    <s v="line_oa"/>
    <s v="กสิกร"/>
    <s v=""/>
    <s v="-"/>
    <s v="04/03/2025 15:30"/>
  </r>
  <r>
    <x v="15"/>
    <x v="16"/>
    <n v="65"/>
    <n v="2"/>
    <s v="EUV11"/>
    <n v="398"/>
    <n v="0"/>
    <s v="ร้านที่1"/>
    <s v="orn_anong.p"/>
    <s v="จัดส่งที่ บจก. เอ.เอส.ไอ. พรีซิชั่น แผนกบัญชี_x000a_เลขที่ 1500 ม.1 ต.เทพารักษ์ อ.เมืองสมุทรปราการ จ.สมุทรปราการ_x000a_10270 "/>
    <s v="10270"/>
    <s v="0897791097"/>
    <s v="04/03/2025 14:37"/>
    <s v="raweewan5499@gmail.com"/>
    <s v="EMS"/>
    <s v="line_oa"/>
    <s v="กสิกร"/>
    <s v=""/>
    <s v="-"/>
    <s v="04/03/2025 15:30"/>
  </r>
  <r>
    <x v="16"/>
    <x v="17"/>
    <n v="65"/>
    <n v="2"/>
    <s v="EUV11"/>
    <n v="398"/>
    <n v="0"/>
    <s v="ร้านที่1"/>
    <s v="orn_anong.p"/>
    <s v="จัดส่งที่ บจก. เอ.เอส.ไอ. พรีซิชั่น แผนกบัญชี_x000a_เลขที่ 1500 ม.1 ต.เทพารักษ์ อ.เมืองสมุทรปราการ จ.สมุทรปราการ_x000a_10270 "/>
    <s v="10270"/>
    <s v="0897791097"/>
    <s v="04/03/2025 14:37"/>
    <s v="raweewan5499@gmail.com"/>
    <s v="EMS"/>
    <s v="line_oa"/>
    <s v="กสิกร"/>
    <s v=""/>
    <s v="-"/>
    <s v="04/03/2025 15:30"/>
  </r>
  <r>
    <x v="8"/>
    <x v="8"/>
    <n v="65"/>
    <n v="2"/>
    <s v="EUV11"/>
    <n v="398"/>
    <n v="0"/>
    <s v="ร้านที่1"/>
    <s v="orn_anong.p"/>
    <s v="จัดส่งที่ บจก. เอ.เอส.ไอ. พรีซิชั่น แผนกบัญชี_x000a_เลขที่ 1500 ม.1 ต.เทพารักษ์ อ.เมืองสมุทรปราการ จ.สมุทรปราการ_x000a_10270 "/>
    <s v="10270"/>
    <s v="0897791097"/>
    <s v="04/03/2025 14:37"/>
    <s v="raweewan5499@gmail.com"/>
    <s v="EMS"/>
    <s v="line_oa"/>
    <s v="กสิกร"/>
    <s v=""/>
    <s v="-"/>
    <s v="04/03/2025 15:30"/>
  </r>
  <r>
    <x v="14"/>
    <x v="15"/>
    <n v="65"/>
    <n v="2"/>
    <s v="EUV10"/>
    <n v="398"/>
    <n v="0"/>
    <s v="ร้านที่1"/>
    <s v="พรหมภัสสร ธปกรณ์เกียรติ (คุณโย)"/>
    <s v="หจก.บอสโอเบลล์ 260หมู่9 ต.ธัญญา อ.กมลาไสย จ.กาฬสินธุ์ 46130_x000a_"/>
    <s v="46130"/>
    <s v="0956170999"/>
    <s v="04/03/2025 15:24"/>
    <s v="raweewan5499@gmail.com"/>
    <s v="EMS COD"/>
    <s v="facebook"/>
    <s v="จ่ายทีหลัง / COD"/>
    <s v=""/>
    <s v="-"/>
    <s v="04/03/2025 15:24"/>
  </r>
  <r>
    <x v="15"/>
    <x v="16"/>
    <n v="65"/>
    <n v="2"/>
    <s v="EUV10"/>
    <n v="398"/>
    <n v="0"/>
    <s v="ร้านที่1"/>
    <s v="พรหมภัสสร ธปกรณ์เกียรติ (คุณโย)"/>
    <s v="หจก.บอสโอเบลล์ 260หมู่9 ต.ธัญญา อ.กมลาไสย จ.กาฬสินธุ์ 46130_x000a_"/>
    <s v="46130"/>
    <s v="0956170999"/>
    <s v="04/03/2025 15:24"/>
    <s v="raweewan5499@gmail.com"/>
    <s v="EMS COD"/>
    <s v="facebook"/>
    <s v="จ่ายทีหลัง / COD"/>
    <s v=""/>
    <s v="-"/>
    <s v="04/03/2025 15:24"/>
  </r>
  <r>
    <x v="16"/>
    <x v="17"/>
    <n v="65"/>
    <n v="2"/>
    <s v="EUV10"/>
    <n v="398"/>
    <n v="0"/>
    <s v="ร้านที่1"/>
    <s v="พรหมภัสสร ธปกรณ์เกียรติ (คุณโย)"/>
    <s v="หจก.บอสโอเบลล์ 260หมู่9 ต.ธัญญา อ.กมลาไสย จ.กาฬสินธุ์ 46130_x000a_"/>
    <s v="46130"/>
    <s v="0956170999"/>
    <s v="04/03/2025 15:24"/>
    <s v="raweewan5499@gmail.com"/>
    <s v="EMS COD"/>
    <s v="facebook"/>
    <s v="จ่ายทีหลัง / COD"/>
    <s v=""/>
    <s v="-"/>
    <s v="04/03/2025 15:24"/>
  </r>
  <r>
    <x v="8"/>
    <x v="8"/>
    <n v="65"/>
    <n v="2"/>
    <s v="EUV10"/>
    <n v="398"/>
    <n v="0"/>
    <s v="ร้านที่1"/>
    <s v="พรหมภัสสร ธปกรณ์เกียรติ (คุณโย)"/>
    <s v="หจก.บอสโอเบลล์ 260หมู่9 ต.ธัญญา อ.กมลาไสย จ.กาฬสินธุ์ 46130_x000a_"/>
    <s v="46130"/>
    <s v="0956170999"/>
    <s v="04/03/2025 15:24"/>
    <s v="raweewan5499@gmail.com"/>
    <s v="EMS COD"/>
    <s v="facebook"/>
    <s v="จ่ายทีหลัง / COD"/>
    <s v=""/>
    <s v="-"/>
    <s v="04/03/2025 15:24"/>
  </r>
  <r>
    <x v="14"/>
    <x v="15"/>
    <n v="65"/>
    <n v="1"/>
    <s v="EUV9"/>
    <n v="199"/>
    <n v="0"/>
    <s v="ร้านที่1"/>
    <s v="ทวิช  ธวัชชัย"/>
    <s v="3-032 ซ พาณิชย์เจริญ 2_x000a_ถ.พาณิชย์เจริญ ต.นครนายก_x000a_อ.เมือง จ.นครนายก 26000_x000a_โทร."/>
    <s v="26000"/>
    <s v="0818613073"/>
    <s v="04/03/2025 15:21"/>
    <s v="raweewan5499@gmail.com"/>
    <s v="EMS COD"/>
    <s v="line_oa"/>
    <s v="จ่ายทีหลัง / COD"/>
    <s v=""/>
    <s v="-"/>
    <s v="04/03/2025 15:21"/>
  </r>
  <r>
    <x v="15"/>
    <x v="16"/>
    <n v="65"/>
    <n v="1"/>
    <s v="EUV9"/>
    <n v="199"/>
    <n v="0"/>
    <s v="ร้านที่1"/>
    <s v="ทวิช  ธวัชชัย"/>
    <s v="3-032 ซ พาณิชย์เจริญ 2_x000a_ถ.พาณิชย์เจริญ ต.นครนายก_x000a_อ.เมือง จ.นครนายก 26000_x000a_โทร."/>
    <s v="26000"/>
    <s v="0818613073"/>
    <s v="04/03/2025 15:21"/>
    <s v="raweewan5499@gmail.com"/>
    <s v="EMS COD"/>
    <s v="line_oa"/>
    <s v="จ่ายทีหลัง / COD"/>
    <s v=""/>
    <s v="-"/>
    <s v="04/03/2025 15:21"/>
  </r>
  <r>
    <x v="16"/>
    <x v="17"/>
    <n v="65"/>
    <n v="1"/>
    <s v="EUV9"/>
    <n v="199"/>
    <n v="0"/>
    <s v="ร้านที่1"/>
    <s v="ทวิช  ธวัชชัย"/>
    <s v="3-032 ซ พาณิชย์เจริญ 2_x000a_ถ.พาณิชย์เจริญ ต.นครนายก_x000a_อ.เมือง จ.นครนายก 26000_x000a_โทร."/>
    <s v="26000"/>
    <s v="0818613073"/>
    <s v="04/03/2025 15:21"/>
    <s v="raweewan5499@gmail.com"/>
    <s v="EMS COD"/>
    <s v="line_oa"/>
    <s v="จ่ายทีหลัง / COD"/>
    <s v=""/>
    <s v="-"/>
    <s v="04/03/2025 15:21"/>
  </r>
  <r>
    <x v="8"/>
    <x v="8"/>
    <n v="65"/>
    <n v="1"/>
    <s v="EUV9"/>
    <n v="199"/>
    <n v="0"/>
    <s v="ร้านที่1"/>
    <s v="ทวิช  ธวัชชัย"/>
    <s v="3-032 ซ พาณิชย์เจริญ 2_x000a_ถ.พาณิชย์เจริญ ต.นครนายก_x000a_อ.เมือง จ.นครนายก 26000_x000a_โทร."/>
    <s v="26000"/>
    <s v="0818613073"/>
    <s v="04/03/2025 15:21"/>
    <s v="raweewan5499@gmail.com"/>
    <s v="EMS COD"/>
    <s v="line_oa"/>
    <s v="จ่ายทีหลัง / COD"/>
    <s v=""/>
    <s v="-"/>
    <s v="04/03/2025 15:21"/>
  </r>
  <r>
    <x v="6"/>
    <x v="6"/>
    <n v="60"/>
    <n v="3"/>
    <s v="EUV8"/>
    <n v="105"/>
    <n v="0"/>
    <s v="ร้านที่4"/>
    <s v="น***แพรวกรณ์ศิยา ร***ขียว"/>
    <s v="พิจิตร"/>
    <s v="-"/>
    <s v=""/>
    <s v="04/03/2025 15:20"/>
    <s v="-"/>
    <s v="Flash Express Thailand COD"/>
    <s v="Tiktok"/>
    <s v="จ่ายทีหลัง / COD"/>
    <s v=""/>
    <s v="-"/>
    <s v="04/03/2025 15:21"/>
  </r>
  <r>
    <x v="14"/>
    <x v="15"/>
    <n v="65"/>
    <n v="1"/>
    <s v="EUV7"/>
    <n v="199"/>
    <n v="0"/>
    <s v="ร้านที่1"/>
    <s v="พ.ต.อ.หญิงสุพัตรา ขันรุ่ง"/>
    <s v="ศูนย์พิสูจน์หลักฐาน 1_x000a_เลขที่ 19/75 หมู่ 10 _x000a_ต.คลองหนึ่ง_x000a_อ.คลองหลวง_x000a_จ.ปทุมธานี_x000a_12120_x000a_โทร :"/>
    <s v="12120"/>
    <s v="0899939471"/>
    <s v="04/03/2025 15:20"/>
    <s v="raweewan5499@gmail.com"/>
    <s v="EMS COD"/>
    <s v="line_oa"/>
    <s v="จ่ายทีหลัง / COD"/>
    <s v=""/>
    <s v="-"/>
    <s v="04/03/2025 15:20"/>
  </r>
  <r>
    <x v="15"/>
    <x v="16"/>
    <n v="65"/>
    <n v="1"/>
    <s v="EUV7"/>
    <n v="199"/>
    <n v="0"/>
    <s v="ร้านที่1"/>
    <s v="พ.ต.อ.หญิงสุพัตรา ขันรุ่ง"/>
    <s v="ศูนย์พิสูจน์หลักฐาน 1_x000a_เลขที่ 19/75 หมู่ 10 _x000a_ต.คลองหนึ่ง_x000a_อ.คลองหลวง_x000a_จ.ปทุมธานี_x000a_12120_x000a_โทร :"/>
    <s v="12120"/>
    <s v="0899939471"/>
    <s v="04/03/2025 15:20"/>
    <s v="raweewan5499@gmail.com"/>
    <s v="EMS COD"/>
    <s v="line_oa"/>
    <s v="จ่ายทีหลัง / COD"/>
    <s v=""/>
    <s v="-"/>
    <s v="04/03/2025 15:20"/>
  </r>
  <r>
    <x v="16"/>
    <x v="17"/>
    <n v="65"/>
    <n v="1"/>
    <s v="EUV7"/>
    <n v="199"/>
    <n v="0"/>
    <s v="ร้านที่1"/>
    <s v="พ.ต.อ.หญิงสุพัตรา ขันรุ่ง"/>
    <s v="ศูนย์พิสูจน์หลักฐาน 1_x000a_เลขที่ 19/75 หมู่ 10 _x000a_ต.คลองหนึ่ง_x000a_อ.คลองหลวง_x000a_จ.ปทุมธานี_x000a_12120_x000a_โทร :"/>
    <s v="12120"/>
    <s v="0899939471"/>
    <s v="04/03/2025 15:20"/>
    <s v="raweewan5499@gmail.com"/>
    <s v="EMS COD"/>
    <s v="line_oa"/>
    <s v="จ่ายทีหลัง / COD"/>
    <s v=""/>
    <s v="-"/>
    <s v="04/03/2025 15:20"/>
  </r>
  <r>
    <x v="8"/>
    <x v="8"/>
    <n v="65"/>
    <n v="1"/>
    <s v="EUV7"/>
    <n v="199"/>
    <n v="0"/>
    <s v="ร้านที่1"/>
    <s v="พ.ต.อ.หญิงสุพัตรา ขันรุ่ง"/>
    <s v="ศูนย์พิสูจน์หลักฐาน 1_x000a_เลขที่ 19/75 หมู่ 10 _x000a_ต.คลองหนึ่ง_x000a_อ.คลองหลวง_x000a_จ.ปทุมธานี_x000a_12120_x000a_โทร :"/>
    <s v="12120"/>
    <s v="0899939471"/>
    <s v="04/03/2025 15:20"/>
    <s v="raweewan5499@gmail.com"/>
    <s v="EMS COD"/>
    <s v="line_oa"/>
    <s v="จ่ายทีหลัง / COD"/>
    <s v=""/>
    <s v="-"/>
    <s v="04/03/2025 15:20"/>
  </r>
  <r>
    <x v="14"/>
    <x v="15"/>
    <n v="65"/>
    <n v="1"/>
    <s v="EUV6"/>
    <n v="199"/>
    <n v="0"/>
    <s v="ร้านที่1"/>
    <s v="มณีนุช พิชผล"/>
    <s v="เลขที่ 28 (74/213) _x000a_ซอยรามอินทรา 74 แยก 2 _x000a_แขวงคันนายาว _x000a_เขตคันนายาว _x000a_กรุงเทพฯ 10230"/>
    <s v="10230"/>
    <s v="0959564928"/>
    <s v="04/03/2025 15:11"/>
    <s v="raweewan5499@gmail.com"/>
    <s v="EMS"/>
    <s v="line_oa"/>
    <s v="กสิกร"/>
    <s v=""/>
    <s v="-"/>
    <s v="04/03/2025 15:16"/>
  </r>
  <r>
    <x v="15"/>
    <x v="16"/>
    <n v="65"/>
    <n v="1"/>
    <s v="EUV6"/>
    <n v="199"/>
    <n v="0"/>
    <s v="ร้านที่1"/>
    <s v="มณีนุช พิชผล"/>
    <s v="เลขที่ 28 (74/213) _x000a_ซอยรามอินทรา 74 แยก 2 _x000a_แขวงคันนายาว _x000a_เขตคันนายาว _x000a_กรุงเทพฯ 10230"/>
    <s v="10230"/>
    <s v="0959564928"/>
    <s v="04/03/2025 15:11"/>
    <s v="raweewan5499@gmail.com"/>
    <s v="EMS"/>
    <s v="line_oa"/>
    <s v="กสิกร"/>
    <s v=""/>
    <s v="-"/>
    <s v="04/03/2025 15:16"/>
  </r>
  <r>
    <x v="16"/>
    <x v="17"/>
    <n v="65"/>
    <n v="1"/>
    <s v="EUV6"/>
    <n v="199"/>
    <n v="0"/>
    <s v="ร้านที่1"/>
    <s v="มณีนุช พิชผล"/>
    <s v="เลขที่ 28 (74/213) _x000a_ซอยรามอินทรา 74 แยก 2 _x000a_แขวงคันนายาว _x000a_เขตคันนายาว _x000a_กรุงเทพฯ 10230"/>
    <s v="10230"/>
    <s v="0959564928"/>
    <s v="04/03/2025 15:11"/>
    <s v="raweewan5499@gmail.com"/>
    <s v="EMS"/>
    <s v="line_oa"/>
    <s v="กสิกร"/>
    <s v=""/>
    <s v="-"/>
    <s v="04/03/2025 15:16"/>
  </r>
  <r>
    <x v="8"/>
    <x v="8"/>
    <n v="65"/>
    <n v="1"/>
    <s v="EUV6"/>
    <n v="199"/>
    <n v="0"/>
    <s v="ร้านที่1"/>
    <s v="มณีนุช พิชผล"/>
    <s v="เลขที่ 28 (74/213) _x000a_ซอยรามอินทรา 74 แยก 2 _x000a_แขวงคันนายาว _x000a_เขตคันนายาว _x000a_กรุงเทพฯ 10230"/>
    <s v="10230"/>
    <s v="0959564928"/>
    <s v="04/03/2025 15:11"/>
    <s v="raweewan5499@gmail.com"/>
    <s v="EMS"/>
    <s v="line_oa"/>
    <s v="กสิกร"/>
    <s v=""/>
    <s v="-"/>
    <s v="04/03/2025 15:16"/>
  </r>
  <r>
    <x v="8"/>
    <x v="8"/>
    <n v="54.5"/>
    <n v="2"/>
    <s v="EUV5"/>
    <n v="83"/>
    <n v="7"/>
    <s v="ร้านที่1"/>
    <s v="อ๊อฟ"/>
    <s v="หมู่บ้านกมลลักษณ์ 50/31 · บางรักใหญ่/ Bang Rak Yai_x000a__x000a_บางบัวทอง/ Bang Bua Thongนนทบุรี/ Nonthaburi_x000a_11110"/>
    <s v="11110"/>
    <s v="660932152145"/>
    <s v="04/03/2025 14:57"/>
    <s v="-"/>
    <s v="Kerry_dropoff"/>
    <s v="Lazada"/>
    <s v="lazada"/>
    <s v=""/>
    <s v="-"/>
    <s v="04/03/2025 14:57"/>
  </r>
  <r>
    <x v="5"/>
    <x v="5"/>
    <n v="25"/>
    <n v="4"/>
    <s v="EUV4"/>
    <n v="180"/>
    <n v="0"/>
    <s v="ร้านที่4"/>
    <s v="ห***ง P*** B***"/>
    <s v="Bangkok"/>
    <s v="-"/>
    <s v=""/>
    <s v="04/03/2025 14:53"/>
    <s v="-"/>
    <s v="Flash Express Thailand COD"/>
    <s v="Tiktok"/>
    <s v="จ่ายทีหลัง / COD"/>
    <s v=""/>
    <s v="-"/>
    <s v="04/03/2025 14:53"/>
  </r>
  <r>
    <x v="4"/>
    <x v="4"/>
    <n v="65"/>
    <n v="2"/>
    <s v="EUV4"/>
    <n v="180"/>
    <n v="0"/>
    <s v="ร้านที่4"/>
    <s v="ห***ง P*** B***"/>
    <s v="Bangkok"/>
    <s v="-"/>
    <s v=""/>
    <s v="04/03/2025 14:53"/>
    <s v="-"/>
    <s v="Flash Express Thailand COD"/>
    <s v="Tiktok"/>
    <s v="จ่ายทีหลัง / COD"/>
    <s v=""/>
    <s v="-"/>
    <s v="04/03/2025 14:53"/>
  </r>
  <r>
    <x v="4"/>
    <x v="4"/>
    <n v="65"/>
    <n v="3"/>
    <s v="EUV3"/>
    <n v="123"/>
    <n v="6"/>
    <s v="ร้านที่4"/>
    <s v="น** ป***งค์ ส***รัมย์"/>
    <s v="สมุทรปราการ"/>
    <s v="-"/>
    <s v=""/>
    <s v="04/03/2025 14:49"/>
    <s v="-"/>
    <s v="Flash Express Thailand COD"/>
    <s v="Tiktok"/>
    <s v="จ่ายทีหลัง / COD"/>
    <s v="ฝอยทอง/มะพร้าวน้ำหอม/เผือกมะพร้าว"/>
    <s v="-"/>
    <s v="04/03/2025 14:49"/>
  </r>
  <r>
    <x v="14"/>
    <x v="15"/>
    <n v="65"/>
    <n v="1"/>
    <s v="EUV2"/>
    <n v="199"/>
    <n v="0"/>
    <s v="ร้านที่1"/>
    <s v="จินตนา  ศรีมาลา"/>
    <s v="24 ซอยราษฎร์อุทิศ 39 แขวงแสนแสบเขตมีนบุรีกรุงเทพฯ 10510 โทร "/>
    <s v="10510"/>
    <s v="0657386388"/>
    <s v="04/03/2025 14:44"/>
    <s v="raweewan5499@gmail.com"/>
    <s v="EMS"/>
    <s v="line_oa"/>
    <s v="กสิกร"/>
    <s v=""/>
    <s v="-"/>
    <s v="04/03/2025 14:48"/>
  </r>
  <r>
    <x v="15"/>
    <x v="16"/>
    <n v="65"/>
    <n v="1"/>
    <s v="EUV2"/>
    <n v="199"/>
    <n v="0"/>
    <s v="ร้านที่1"/>
    <s v="จินตนา  ศรีมาลา"/>
    <s v="24 ซอยราษฎร์อุทิศ 39 แขวงแสนแสบเขตมีนบุรีกรุงเทพฯ 10510 โทร "/>
    <s v="10510"/>
    <s v="0657386388"/>
    <s v="04/03/2025 14:44"/>
    <s v="raweewan5499@gmail.com"/>
    <s v="EMS"/>
    <s v="line_oa"/>
    <s v="กสิกร"/>
    <s v=""/>
    <s v="-"/>
    <s v="04/03/2025 14:48"/>
  </r>
  <r>
    <x v="16"/>
    <x v="17"/>
    <n v="65"/>
    <n v="1"/>
    <s v="EUV2"/>
    <n v="199"/>
    <n v="0"/>
    <s v="ร้านที่1"/>
    <s v="จินตนา  ศรีมาลา"/>
    <s v="24 ซอยราษฎร์อุทิศ 39 แขวงแสนแสบเขตมีนบุรีกรุงเทพฯ 10510 โทร "/>
    <s v="10510"/>
    <s v="0657386388"/>
    <s v="04/03/2025 14:44"/>
    <s v="raweewan5499@gmail.com"/>
    <s v="EMS"/>
    <s v="line_oa"/>
    <s v="กสิกร"/>
    <s v=""/>
    <s v="-"/>
    <s v="04/03/2025 14:48"/>
  </r>
  <r>
    <x v="8"/>
    <x v="8"/>
    <n v="65"/>
    <n v="1"/>
    <s v="EUV2"/>
    <n v="199"/>
    <n v="0"/>
    <s v="ร้านที่1"/>
    <s v="จินตนา  ศรีมาลา"/>
    <s v="24 ซอยราษฎร์อุทิศ 39 แขวงแสนแสบเขตมีนบุรีกรุงเทพฯ 10510 โทร "/>
    <s v="10510"/>
    <s v="0657386388"/>
    <s v="04/03/2025 14:44"/>
    <s v="raweewan5499@gmail.com"/>
    <s v="EMS"/>
    <s v="line_oa"/>
    <s v="กสิกร"/>
    <s v=""/>
    <s v="-"/>
    <s v="04/03/2025 14:48"/>
  </r>
  <r>
    <x v="14"/>
    <x v="15"/>
    <n v="65"/>
    <n v="1"/>
    <s v="EUV1"/>
    <n v="199"/>
    <n v="0"/>
    <s v="ร้านที่1"/>
    <s v="ชื่อ เจษดา "/>
    <s v="69/39 หมู่บ้านสิทธารมย์รีสอร์ต ซอยวัดกู้ ต บางพูด อ. ปากเกร็ด จ. นนทบุรี &amp;nbsp;11120 "/>
    <s v="11120"/>
    <s v="0983986728"/>
    <s v="04/03/2025 14:46"/>
    <s v="raweewan5499@gmail.com"/>
    <s v="EMS COD"/>
    <s v="line_oa"/>
    <s v="จ่ายทีหลัง / COD"/>
    <s v=""/>
    <s v="-"/>
    <s v="04/03/2025 14:47"/>
  </r>
  <r>
    <x v="15"/>
    <x v="16"/>
    <n v="65"/>
    <n v="1"/>
    <s v="EUV1"/>
    <n v="199"/>
    <n v="0"/>
    <s v="ร้านที่1"/>
    <s v="ชื่อ เจษดา "/>
    <s v="69/39 หมู่บ้านสิทธารมย์รีสอร์ต ซอยวัดกู้ ต บางพูด อ. ปากเกร็ด จ. นนทบุรี &amp;nbsp;11120 "/>
    <s v="11120"/>
    <s v="0983986728"/>
    <s v="04/03/2025 14:46"/>
    <s v="raweewan5499@gmail.com"/>
    <s v="EMS COD"/>
    <s v="line_oa"/>
    <s v="จ่ายทีหลัง / COD"/>
    <s v=""/>
    <s v="-"/>
    <s v="04/03/2025 14:47"/>
  </r>
  <r>
    <x v="16"/>
    <x v="17"/>
    <n v="65"/>
    <n v="1"/>
    <s v="EUV1"/>
    <n v="199"/>
    <n v="0"/>
    <s v="ร้านที่1"/>
    <s v="ชื่อ เจษดา "/>
    <s v="69/39 หมู่บ้านสิทธารมย์รีสอร์ต ซอยวัดกู้ ต บางพูด อ. ปากเกร็ด จ. นนทบุรี &amp;nbsp;11120 "/>
    <s v="11120"/>
    <s v="0983986728"/>
    <s v="04/03/2025 14:46"/>
    <s v="raweewan5499@gmail.com"/>
    <s v="EMS COD"/>
    <s v="line_oa"/>
    <s v="จ่ายทีหลัง / COD"/>
    <s v=""/>
    <s v="-"/>
    <s v="04/03/2025 14:47"/>
  </r>
  <r>
    <x v="8"/>
    <x v="8"/>
    <n v="65"/>
    <n v="1"/>
    <s v="EUV1"/>
    <n v="199"/>
    <n v="0"/>
    <s v="ร้านที่1"/>
    <s v="ชื่อ เจษดา "/>
    <s v="69/39 หมู่บ้านสิทธารมย์รีสอร์ต ซอยวัดกู้ ต บางพูด อ. ปากเกร็ด จ. นนทบุรี &amp;nbsp;11120 "/>
    <s v="11120"/>
    <s v="0983986728"/>
    <s v="04/03/2025 14:46"/>
    <s v="raweewan5499@gmail.com"/>
    <s v="EMS COD"/>
    <s v="line_oa"/>
    <s v="จ่ายทีหลัง / COD"/>
    <s v=""/>
    <s v="-"/>
    <s v="04/03/2025 14:46"/>
  </r>
  <r>
    <x v="0"/>
    <x v="0"/>
    <n v="35"/>
    <n v="8"/>
    <s v="EUV0"/>
    <n v="326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60"/>
    <s v="04/03/2025 15:12"/>
    <s v="-"/>
    <s v="Flash Express"/>
    <s v="Shopee"/>
    <s v="shopee"/>
    <s v=""/>
    <s v="-"/>
    <s v="04/03/2025 14:43"/>
  </r>
  <r>
    <x v="1"/>
    <x v="22"/>
    <n v="66"/>
    <n v="1"/>
    <s v="EUU99"/>
    <n v="372"/>
    <n v="48"/>
    <s v="ร้านที่1"/>
    <s v="ส******ย"/>
    <s v="****** ตำบลยางเนิ้ง อำเภอสารภี จังหวัดเชียงใหม่ 50140"/>
    <s v="50140"/>
    <s v="91"/>
    <s v="04/03/2025 14:45"/>
    <s v="-"/>
    <s v="Flash Express"/>
    <s v="Shopee"/>
    <s v="shopee"/>
    <s v=""/>
    <s v="-"/>
    <s v="04/03/2025 14:22"/>
  </r>
  <r>
    <x v="9"/>
    <x v="10"/>
    <n v="66"/>
    <n v="1"/>
    <s v="EUU99"/>
    <n v="372"/>
    <n v="48"/>
    <s v="ร้านที่1"/>
    <s v="ส******ย"/>
    <s v="****** ตำบลยางเนิ้ง อำเภอสารภี จังหวัดเชียงใหม่ 50140"/>
    <s v="50140"/>
    <s v="91"/>
    <s v="04/03/2025 14:45"/>
    <s v="-"/>
    <s v="Flash Express"/>
    <s v="Shopee"/>
    <s v="shopee"/>
    <s v=""/>
    <s v="-"/>
    <s v="04/03/2025 14:22"/>
  </r>
  <r>
    <x v="3"/>
    <x v="3"/>
    <n v="67"/>
    <n v="1"/>
    <s v="EUU99"/>
    <n v="372"/>
    <n v="48"/>
    <s v="ร้านที่1"/>
    <s v="ส******ย"/>
    <s v="****** ตำบลยางเนิ้ง อำเภอสารภี จังหวัดเชียงใหม่ 50140"/>
    <s v="50140"/>
    <s v="91"/>
    <s v="04/03/2025 14:45"/>
    <s v="-"/>
    <s v="Flash Express"/>
    <s v="Shopee"/>
    <s v="shopee"/>
    <s v=""/>
    <s v="-"/>
    <s v="04/03/2025 14:21"/>
  </r>
  <r>
    <x v="6"/>
    <x v="6"/>
    <n v="41.333333333333343"/>
    <n v="3"/>
    <s v="EUU99"/>
    <n v="372"/>
    <n v="48"/>
    <s v="ร้านที่1"/>
    <s v="ส******ย"/>
    <s v="****** ตำบลยางเนิ้ง อำเภอสารภี จังหวัดเชียงใหม่ 50140"/>
    <s v="50140"/>
    <s v="91"/>
    <s v="04/03/2025 14:45"/>
    <s v="-"/>
    <s v="Flash Express"/>
    <s v="Shopee"/>
    <s v="shopee"/>
    <s v=""/>
    <s v="-"/>
    <s v="04/03/2025 14:20"/>
  </r>
  <r>
    <x v="15"/>
    <x v="16"/>
    <n v="65"/>
    <n v="1"/>
    <s v="EUU98"/>
    <n v="199"/>
    <n v="0"/>
    <s v="ร้านที่1"/>
    <s v="อนงค์ เจี๋ยตระกูล"/>
    <s v=" 440/29 หมู่12ตำบลบ้านกาศอำเภแม่สะเรียงจังหวัดแม่ฮ่องสอน_x000a_ 58110"/>
    <s v="58110"/>
    <s v="0828804864"/>
    <s v="04/03/2025 14:26"/>
    <s v="raweewan5499@gmail.com"/>
    <s v="EMS COD"/>
    <s v="facebook"/>
    <s v="กสิกร"/>
    <s v=""/>
    <s v="-"/>
    <s v="04/03/2025 14:16"/>
  </r>
  <r>
    <x v="14"/>
    <x v="15"/>
    <n v="65"/>
    <n v="1"/>
    <s v="EUU98"/>
    <n v="199"/>
    <n v="0"/>
    <s v="ร้านที่1"/>
    <s v="อนงค์ เจี๋ยตระกูล"/>
    <s v=" 440/29 หมู่12ตำบลบ้านกาศอำเภแม่สะเรียงจังหวัดแม่ฮ่องสอน_x000a_ 58110"/>
    <s v="58110"/>
    <s v="0828804864"/>
    <s v="04/03/2025 14:26"/>
    <s v="raweewan5499@gmail.com"/>
    <s v="EMS COD"/>
    <s v="facebook"/>
    <s v="กสิกร"/>
    <s v=""/>
    <s v="-"/>
    <s v="04/03/2025 14:16"/>
  </r>
  <r>
    <x v="16"/>
    <x v="17"/>
    <n v="65"/>
    <n v="1"/>
    <s v="EUU98"/>
    <n v="199"/>
    <n v="0"/>
    <s v="ร้านที่1"/>
    <s v="อนงค์ เจี๋ยตระกูล"/>
    <s v=" 440/29 หมู่12ตำบลบ้านกาศอำเภแม่สะเรียงจังหวัดแม่ฮ่องสอน_x000a_ 58110"/>
    <s v="58110"/>
    <s v="0828804864"/>
    <s v="04/03/2025 14:26"/>
    <s v="raweewan5499@gmail.com"/>
    <s v="EMS COD"/>
    <s v="facebook"/>
    <s v="กสิกร"/>
    <s v=""/>
    <s v="-"/>
    <s v="04/03/2025 14:15"/>
  </r>
  <r>
    <x v="8"/>
    <x v="8"/>
    <n v="65"/>
    <n v="1"/>
    <s v="EUU98"/>
    <n v="199"/>
    <n v="0"/>
    <s v="ร้านที่1"/>
    <s v="อนงค์ เจี๋ยตระกูล"/>
    <s v=" 440/29 หมู่12ตำบลบ้านกาศอำเภแม่สะเรียงจังหวัดแม่ฮ่องสอน_x000a_ 58110"/>
    <s v="58110"/>
    <s v="0828804864"/>
    <s v="04/03/2025 14:26"/>
    <s v="raweewan5499@gmail.com"/>
    <s v="EMS COD"/>
    <s v="facebook"/>
    <s v="กสิกร"/>
    <s v=""/>
    <s v="-"/>
    <s v="04/03/2025 14:14"/>
  </r>
  <r>
    <x v="6"/>
    <x v="6"/>
    <n v="60"/>
    <n v="3"/>
    <s v="EUU97"/>
    <n v="150"/>
    <n v="45"/>
    <s v="ร้านที่4"/>
    <s v="เ***ลักษณ์ ข***ำ"/>
    <s v="สระแก้ว"/>
    <s v="-"/>
    <s v=""/>
    <s v="04/03/2025 14:05"/>
    <s v="-"/>
    <s v="Flash Express Thailand COD"/>
    <s v="Tiktok"/>
    <s v="จ่ายทีหลัง / COD"/>
    <s v=""/>
    <s v="-"/>
    <s v="04/03/2025 14:09"/>
  </r>
  <r>
    <x v="3"/>
    <x v="3"/>
    <n v="150"/>
    <n v="1"/>
    <s v="EUU96"/>
    <n v="150"/>
    <n v="0"/>
    <s v="ร้านที่1"/>
    <s v="อุมาพร  ยังเจริญ"/>
    <s v="ศูนย์พัฒนาเด็กเล็กอบต.ชุมแสงสงคราม หมู่11 ต.ชุมแสงสงคราม อ.บางระกำ จ.พิษณุโลก _x000a_ 65240"/>
    <s v="65240"/>
    <s v="0840043514"/>
    <s v="03/03/2025 07:53"/>
    <s v="raweewan5499@gmail.com"/>
    <s v="EMS"/>
    <s v="facebook"/>
    <s v="กสิกร"/>
    <s v="***ชิฟฟ่อนตัวแทน"/>
    <s v="-"/>
    <s v="04/03/2025 13:54"/>
  </r>
  <r>
    <x v="3"/>
    <x v="23"/>
    <n v="56.4"/>
    <n v="2"/>
    <s v="EUU95"/>
    <n v="119.8"/>
    <n v="7"/>
    <s v="ร้านที่3"/>
    <s v="ปราณี ธีรโสภณ"/>
    <s v="1135/20 ซอยเดชอุดม 13 ถ.เดชอุดม ต.ในเมือง · ในเมือง/ Nai Mueang_x000a__x000a_เมืองนครราชสีมา/ Mueng Nakorn Ratchasimaนครราชสีมา/ Nakhon Ratchasima_x000a_30000"/>
    <s v="30000"/>
    <s v="660862471838"/>
    <s v="04/03/2025 13:51"/>
    <s v="-"/>
    <s v="Kerry_dropoff"/>
    <s v="Lazada"/>
    <s v="lazada"/>
    <s v=""/>
    <s v="-"/>
    <s v="04/03/2025 13:51"/>
  </r>
  <r>
    <x v="5"/>
    <x v="5"/>
    <n v="25"/>
    <n v="8"/>
    <s v="EUU94"/>
    <n v="204"/>
    <n v="0"/>
    <s v="ร้านที่4"/>
    <s v="ส***ิน  ข***เกิด"/>
    <s v="นนทบุรี"/>
    <s v="-"/>
    <s v=""/>
    <s v="04/03/2025 13:46"/>
    <s v="-"/>
    <s v="Flash Express Thailand COD"/>
    <s v="Tiktok"/>
    <s v="จ่ายทีหลัง / COD"/>
    <s v=""/>
    <s v="-"/>
    <s v="04/03/2025 13:46"/>
  </r>
  <r>
    <x v="3"/>
    <x v="3"/>
    <n v="66.333333333333329"/>
    <n v="6"/>
    <s v="EUU93"/>
    <n v="440"/>
    <n v="0"/>
    <s v="ร้านที่4"/>
    <s v="ส***มล ไ***"/>
    <s v="ประจวบคีรีขันธ์"/>
    <s v="-"/>
    <s v=""/>
    <s v="04/03/2025 12:06"/>
    <s v="-"/>
    <s v="Flash Express Thailand COD"/>
    <s v="Tiktok"/>
    <s v="จ่ายทีหลัง / COD"/>
    <s v=""/>
    <s v="-"/>
    <s v="04/03/2025 12:07"/>
  </r>
  <r>
    <x v="3"/>
    <x v="3"/>
    <n v="150"/>
    <n v="1"/>
    <s v="EUU92"/>
    <n v="150"/>
    <n v="0"/>
    <s v="ร้านที่1"/>
    <s v="นัจกร สุทธิพรชัย"/>
    <s v="106/15 มบ.สวนหลวงวิลล์ 4 ถนนเฉลิมพระเกรียติ ร.9 ซอย 28 แยก3 แขวงดอกไม้ เขตประเวศ กทม.  10250"/>
    <s v="10250"/>
    <s v="0623977992"/>
    <s v="04/03/2025 11:26"/>
    <s v="raweewan5499@gmail.com"/>
    <s v="EMS"/>
    <s v="facebook"/>
    <s v="กสิกร"/>
    <s v="**ชิฟฟ่อนตัวแทน"/>
    <s v="-"/>
    <s v="04/03/2025 12:00"/>
  </r>
  <r>
    <x v="16"/>
    <x v="17"/>
    <n v="40"/>
    <n v="3"/>
    <s v="EUU91"/>
    <n v="435"/>
    <n v="35"/>
    <s v="ร้านที่1"/>
    <s v="ศิรินภา แซ่โง้ว (แม่กุ้ง)"/>
    <s v="35/118 หมู่2_x000a_ต.บางน้ำจืด_x000a_อ.เมืองสมุทรสาคร_x000a_จ.สมุทรสาคร_x000a_ 74000"/>
    <s v="74000"/>
    <s v="0660259371"/>
    <s v="04/03/2025 11:46"/>
    <s v="raweewan5499@gmail.com"/>
    <s v="EMS COD"/>
    <s v="facebook"/>
    <s v="กสิกร"/>
    <s v=""/>
    <s v="-"/>
    <s v="04/03/2025 11:46"/>
  </r>
  <r>
    <x v="14"/>
    <x v="15"/>
    <n v="40"/>
    <n v="2"/>
    <s v="EUU91"/>
    <n v="435"/>
    <n v="35"/>
    <s v="ร้านที่1"/>
    <s v="ศิรินภา แซ่โง้ว (แม่กุ้ง)"/>
    <s v="35/118 หมู่2_x000a_ต.บางน้ำจืด_x000a_อ.เมืองสมุทรสาคร_x000a_จ.สมุทรสาคร_x000a_ 74000"/>
    <s v="74000"/>
    <s v="0660259371"/>
    <s v="04/03/2025 11:46"/>
    <s v="raweewan5499@gmail.com"/>
    <s v="EMS COD"/>
    <s v="facebook"/>
    <s v="กสิกร"/>
    <s v=""/>
    <s v="-"/>
    <s v="04/03/2025 11:46"/>
  </r>
  <r>
    <x v="8"/>
    <x v="8"/>
    <n v="40"/>
    <n v="3"/>
    <s v="EUU91"/>
    <n v="435"/>
    <n v="35"/>
    <s v="ร้านที่1"/>
    <s v="ศิรินภา แซ่โง้ว (แม่กุ้ง)"/>
    <s v="35/118 หมู่2_x000a_ต.บางน้ำจืด_x000a_อ.เมืองสมุทรสาคร_x000a_จ.สมุทรสาคร_x000a_ 74000"/>
    <s v="74000"/>
    <s v="0660259371"/>
    <s v="04/03/2025 11:46"/>
    <s v="raweewan5499@gmail.com"/>
    <s v="EMS COD"/>
    <s v="facebook"/>
    <s v="กสิกร"/>
    <s v=""/>
    <s v="-"/>
    <s v="04/03/2025 11:46"/>
  </r>
  <r>
    <x v="15"/>
    <x v="16"/>
    <n v="40"/>
    <n v="2"/>
    <s v="EUU91"/>
    <n v="435"/>
    <n v="35"/>
    <s v="ร้านที่1"/>
    <s v="ศิรินภา แซ่โง้ว (แม่กุ้ง)"/>
    <s v="35/118 หมู่2_x000a_ต.บางน้ำจืด_x000a_อ.เมืองสมุทรสาคร_x000a_จ.สมุทรสาคร_x000a_ 74000"/>
    <s v="74000"/>
    <s v="0660259371"/>
    <s v="04/03/2025 11:46"/>
    <s v="raweewan5499@gmail.com"/>
    <s v="EMS COD"/>
    <s v="facebook"/>
    <s v="กสิกร"/>
    <s v=""/>
    <s v="-"/>
    <s v="04/03/2025 11:46"/>
  </r>
  <r>
    <x v="4"/>
    <x v="4"/>
    <n v="65"/>
    <n v="10"/>
    <s v="EUU90"/>
    <n v="390"/>
    <n v="0"/>
    <s v="ร้านที่4"/>
    <s v="ม***"/>
    <s v="สุราษฎร์ธานี"/>
    <s v="-"/>
    <s v=""/>
    <s v="04/03/2025 11:37"/>
    <s v="-"/>
    <s v="Flash Express Thailand COD"/>
    <s v="Tiktok"/>
    <s v="จ่ายทีหลัง / COD"/>
    <s v=""/>
    <s v="-"/>
    <s v="04/03/2025 11:37"/>
  </r>
  <r>
    <x v="4"/>
    <x v="4"/>
    <n v="37.5"/>
    <n v="4"/>
    <s v="EUU89"/>
    <n v="159"/>
    <n v="0"/>
    <s v="ร้านที่4"/>
    <s v="ก***ริศา แ***จียม"/>
    <s v="ตรัง"/>
    <s v="-"/>
    <s v=""/>
    <s v="04/03/2025 11:34"/>
    <s v="-"/>
    <s v="Flash Express Thailand"/>
    <s v="Tiktok"/>
    <s v="tiktok"/>
    <s v=""/>
    <s v="-"/>
    <s v="04/03/2025 11:34"/>
  </r>
  <r>
    <x v="16"/>
    <x v="17"/>
    <n v="65"/>
    <n v="2"/>
    <s v="EUU88"/>
    <n v="199"/>
    <n v="0"/>
    <s v="ร้านที่1"/>
    <s v="นางสาวกันย์ลภัส แข่งขัน"/>
    <s v="44 หมู่ที่ 6 ตำบลบ้านกลางอำเภอสอง จังหวัดแพร่ _x000a_ 54120"/>
    <s v="54120"/>
    <s v="0611209258"/>
    <s v="04/03/2025 11:25"/>
    <s v="raweewan5499@gmail.com"/>
    <s v="EMS COD"/>
    <s v="facebook"/>
    <s v="กสิกร"/>
    <s v=""/>
    <s v="-"/>
    <s v="04/03/2025 11:25"/>
  </r>
  <r>
    <x v="8"/>
    <x v="8"/>
    <n v="65"/>
    <n v="1"/>
    <s v="EUU88"/>
    <n v="199"/>
    <n v="0"/>
    <s v="ร้านที่1"/>
    <s v="นางสาวกันย์ลภัส แข่งขัน"/>
    <s v="44 หมู่ที่ 6 ตำบลบ้านกลางอำเภอสอง จังหวัดแพร่ _x000a_ 54120"/>
    <s v="54120"/>
    <s v="0611209258"/>
    <s v="04/03/2025 11:25"/>
    <s v="raweewan5499@gmail.com"/>
    <s v="EMS COD"/>
    <s v="facebook"/>
    <s v="กสิกร"/>
    <s v=""/>
    <s v="-"/>
    <s v="04/03/2025 11:25"/>
  </r>
  <r>
    <x v="14"/>
    <x v="15"/>
    <n v="65"/>
    <n v="1"/>
    <s v="EUU88"/>
    <n v="199"/>
    <n v="0"/>
    <s v="ร้านที่1"/>
    <s v="นางสาวกันย์ลภัส แข่งขัน"/>
    <s v="44 หมู่ที่ 6 ตำบลบ้านกลางอำเภอสอง จังหวัดแพร่ _x000a_ 54120"/>
    <s v="54120"/>
    <s v="0611209258"/>
    <s v="04/03/2025 11:25"/>
    <s v="raweewan5499@gmail.com"/>
    <s v="EMS COD"/>
    <s v="facebook"/>
    <s v="กสิกร"/>
    <s v=""/>
    <s v="-"/>
    <s v="04/03/2025 11:25"/>
  </r>
  <r>
    <x v="6"/>
    <x v="6"/>
    <n v="60"/>
    <n v="6"/>
    <s v="EUU87"/>
    <n v="374"/>
    <n v="0"/>
    <s v="ร้านที่4"/>
    <s v="อ***ตญา ไ***โมสร"/>
    <s v="พระนครศรีอยุธยา"/>
    <s v="-"/>
    <s v=""/>
    <s v="04/03/2025 11:16"/>
    <s v="-"/>
    <s v="Flash Express Thailand COD"/>
    <s v="Tiktok"/>
    <s v="จ่ายทีหลัง / COD"/>
    <s v=""/>
    <s v="-"/>
    <s v="04/03/2025 11:16"/>
  </r>
  <r>
    <x v="0"/>
    <x v="0"/>
    <n v="45"/>
    <n v="4"/>
    <s v="EUU87"/>
    <n v="374"/>
    <n v="0"/>
    <s v="ร้านที่4"/>
    <s v="อ***ตญา ไ***โมสร"/>
    <s v="พระนครศรีอยุธยา"/>
    <s v="-"/>
    <s v=""/>
    <s v="04/03/2025 11:16"/>
    <s v="-"/>
    <s v="Flash Express Thailand COD"/>
    <s v="Tiktok"/>
    <s v="จ่ายทีหลัง / COD"/>
    <s v=""/>
    <s v="-"/>
    <s v="04/03/2025 11:16"/>
  </r>
  <r>
    <x v="3"/>
    <x v="3"/>
    <n v="78"/>
    <n v="2"/>
    <s v="EUU86"/>
    <n v="142"/>
    <n v="10"/>
    <s v="ร้านที่1"/>
    <s v="น******ช"/>
    <s v="******ก 5, ถนน แจ้งวัฒนะ, แขวง ทุ่งสองห้อง, เขตหลักสี่ แขวงทุ่งสองห้อง เขตหลักสี่ จังหวัดกรุงเทพมหานคร 10210"/>
    <s v="10210"/>
    <s v="40"/>
    <s v="04/03/2025 11:06"/>
    <s v="-"/>
    <s v="SPX Express"/>
    <s v="Shopee"/>
    <s v="shopee"/>
    <s v=""/>
    <s v="-"/>
    <s v="04/03/2025 11:06"/>
  </r>
  <r>
    <x v="4"/>
    <x v="4"/>
    <n v="33.333333333333336"/>
    <n v="3"/>
    <s v="EUU85"/>
    <n v="185"/>
    <n v="35"/>
    <s v="ร้านที่2"/>
    <s v="ว******์"/>
    <s v="******ัญสนิทวงศ์ แขวงบางพลัด เขตบางพลัด จังหวัดกรุงเทพมหานคร 10700"/>
    <s v="10700"/>
    <s v="29"/>
    <s v="-"/>
    <s v="-"/>
    <s v=""/>
    <s v="Shopee"/>
    <s v="-"/>
    <s v=""/>
    <s v="-"/>
    <s v="04/03/2025 10:58"/>
  </r>
  <r>
    <x v="16"/>
    <x v="17"/>
    <n v="65"/>
    <n v="2"/>
    <s v="EUU84"/>
    <n v="398"/>
    <n v="0"/>
    <s v="ร้านที่1"/>
    <s v="ผู้รับ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  _x000a_ 12110"/>
    <s v="12110"/>
    <s v="0814491999"/>
    <s v="03/03/2025 12:25"/>
    <s v="raweewan5499@gmail.com"/>
    <s v="EMS"/>
    <s v="facebook"/>
    <s v="กสิกร"/>
    <s v=""/>
    <s v="-"/>
    <s v="04/03/2025 10:50"/>
  </r>
  <r>
    <x v="14"/>
    <x v="15"/>
    <n v="65"/>
    <n v="2"/>
    <s v="EUU84"/>
    <n v="398"/>
    <n v="0"/>
    <s v="ร้านที่1"/>
    <s v="ผู้รับ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  _x000a_ 12110"/>
    <s v="12110"/>
    <s v="0814491999"/>
    <s v="03/03/2025 12:25"/>
    <s v="raweewan5499@gmail.com"/>
    <s v="EMS"/>
    <s v="facebook"/>
    <s v="กสิกร"/>
    <s v=""/>
    <s v="-"/>
    <s v="04/03/2025 10:50"/>
  </r>
  <r>
    <x v="15"/>
    <x v="16"/>
    <n v="65"/>
    <n v="2"/>
    <s v="EUU84"/>
    <n v="398"/>
    <n v="0"/>
    <s v="ร้านที่1"/>
    <s v="ผู้รับ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  _x000a_ 12110"/>
    <s v="12110"/>
    <s v="0814491999"/>
    <s v="03/03/2025 12:25"/>
    <s v="raweewan5499@gmail.com"/>
    <s v="EMS"/>
    <s v="facebook"/>
    <s v="กสิกร"/>
    <s v=""/>
    <s v="-"/>
    <s v="04/03/2025 10:50"/>
  </r>
  <r>
    <x v="8"/>
    <x v="8"/>
    <n v="65"/>
    <n v="2"/>
    <s v="EUU84"/>
    <n v="398"/>
    <n v="0"/>
    <s v="ร้านที่1"/>
    <s v="ผู้รับ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  _x000a_ 12110"/>
    <s v="12110"/>
    <s v="0814491999"/>
    <s v="03/03/2025 12:25"/>
    <s v="raweewan5499@gmail.com"/>
    <s v="EMS"/>
    <s v="facebook"/>
    <s v="กสิกร"/>
    <s v=""/>
    <s v="-"/>
    <s v="04/03/2025 10:50"/>
  </r>
  <r>
    <x v="5"/>
    <x v="5"/>
    <n v="25"/>
    <n v="8"/>
    <s v="EUU83"/>
    <n v="204"/>
    <n v="0"/>
    <s v="ร้านที่4"/>
    <s v="A*** t***"/>
    <s v="กรุงเทพฯ"/>
    <s v="-"/>
    <s v=""/>
    <s v="04/03/2025 10:43"/>
    <s v="-"/>
    <s v="Flash Express Thailand COD"/>
    <s v="Tiktok"/>
    <s v="จ่ายทีหลัง / COD"/>
    <s v=""/>
    <s v="-"/>
    <s v="04/03/2025 10:43"/>
  </r>
  <r>
    <x v="7"/>
    <x v="7"/>
    <n v="66.666666666666671"/>
    <n v="3"/>
    <s v="EUU82"/>
    <n v="105"/>
    <n v="0"/>
    <s v="ร้านที่2"/>
    <s v="อ***ทพ ช***ณรงค์"/>
    <s v="สระบุรี"/>
    <s v="-"/>
    <s v=""/>
    <s v="04/03/2025 10:39"/>
    <s v="-"/>
    <s v="J&amp;T COD"/>
    <s v="Tiktok"/>
    <s v="จ่ายทีหลัง / COD"/>
    <s v=""/>
    <s v="-"/>
    <s v="04/03/2025 10:39"/>
  </r>
  <r>
    <x v="6"/>
    <x v="6"/>
    <n v="60"/>
    <n v="3"/>
    <s v="EUU81"/>
    <n v="111"/>
    <n v="6"/>
    <s v="ร้านที่4"/>
    <s v="ธ***รัตน์"/>
    <s v="กรุงเทพฯ"/>
    <s v="-"/>
    <s v=""/>
    <s v="04/03/2025 10:37"/>
    <s v="-"/>
    <s v="Flash Express Thailand COD"/>
    <s v="Tiktok"/>
    <s v="จ่ายทีหลัง / COD"/>
    <s v=""/>
    <s v="-"/>
    <s v="04/03/2025 10:37"/>
  </r>
  <r>
    <x v="6"/>
    <x v="6"/>
    <n v="60"/>
    <n v="3"/>
    <s v="EUU80"/>
    <n v="94.35"/>
    <n v="7"/>
    <s v="ร้านที่1"/>
    <s v="วดี"/>
    <s v="194ม.11ซ.หลังสหกรณ์กมลาไสย ต.กมลาไสย_x000a__x000a_กมลาไสย/ Kamalasaiกาฬสินธุ์/ Kalasin_x000a_46130"/>
    <s v="46130"/>
    <s v="660634695445"/>
    <s v="04/03/2025 10:38"/>
    <s v="-"/>
    <s v="Kerry_dropoff"/>
    <s v="Lazada"/>
    <s v="lazada"/>
    <s v=""/>
    <s v="-"/>
    <s v="04/03/2025 10:36"/>
  </r>
  <r>
    <x v="14"/>
    <x v="15"/>
    <n v="65"/>
    <n v="1"/>
    <s v="EUU79"/>
    <n v="199"/>
    <n v="0"/>
    <s v="ร้านที่1"/>
    <s v="นิรมล  เก้าคงวุฒิ"/>
    <s v="189/77 ม.3  หมู่บ้านคาซ่าวิลล์ ปิ่นเกล้า-ศรีรัช  ถนนบางกรวยจงถนอม ตำบล.ศาลากลาง อำเภอบางกรวย จังหวัดนนทบุรี 11130 _x000a_"/>
    <s v="11130"/>
    <s v="0899205512"/>
    <s v="04/03/2025 15:36"/>
    <s v="raweewan5499@gmail.com"/>
    <s v="EMS COD"/>
    <s v="line_oa"/>
    <s v="กสิกร"/>
    <s v=""/>
    <s v="-"/>
    <s v="04/03/2025 10:36"/>
  </r>
  <r>
    <x v="15"/>
    <x v="16"/>
    <n v="65"/>
    <n v="1"/>
    <s v="EUU79"/>
    <n v="199"/>
    <n v="0"/>
    <s v="ร้านที่1"/>
    <s v="นิรมล  เก้าคงวุฒิ"/>
    <s v="189/77 ม.3  หมู่บ้านคาซ่าวิลล์ ปิ่นเกล้า-ศรีรัช  ถนนบางกรวยจงถนอม ตำบล.ศาลากลาง อำเภอบางกรวย จังหวัดนนทบุรี 11130 _x000a_"/>
    <s v="11130"/>
    <s v="0899205512"/>
    <s v="04/03/2025 15:36"/>
    <s v="raweewan5499@gmail.com"/>
    <s v="EMS COD"/>
    <s v="line_oa"/>
    <s v="กสิกร"/>
    <s v=""/>
    <s v="-"/>
    <s v="04/03/2025 10:36"/>
  </r>
  <r>
    <x v="16"/>
    <x v="17"/>
    <n v="65"/>
    <n v="1"/>
    <s v="EUU79"/>
    <n v="199"/>
    <n v="0"/>
    <s v="ร้านที่1"/>
    <s v="นิรมล  เก้าคงวุฒิ"/>
    <s v="189/77 ม.3  หมู่บ้านคาซ่าวิลล์ ปิ่นเกล้า-ศรีรัช  ถนนบางกรวยจงถนอม ตำบล.ศาลากลาง อำเภอบางกรวย จังหวัดนนทบุรี 11130 _x000a_"/>
    <s v="11130"/>
    <s v="0899205512"/>
    <s v="04/03/2025 15:36"/>
    <s v="raweewan5499@gmail.com"/>
    <s v="EMS COD"/>
    <s v="line_oa"/>
    <s v="กสิกร"/>
    <s v=""/>
    <s v="-"/>
    <s v="04/03/2025 10:36"/>
  </r>
  <r>
    <x v="8"/>
    <x v="8"/>
    <n v="65"/>
    <n v="1"/>
    <s v="EUU79"/>
    <n v="199"/>
    <n v="0"/>
    <s v="ร้านที่1"/>
    <s v="นิรมล  เก้าคงวุฒิ"/>
    <s v="189/77 ม.3  หมู่บ้านคาซ่าวิลล์ ปิ่นเกล้า-ศรีรัช  ถนนบางกรวยจงถนอม ตำบล.ศาลากลาง อำเภอบางกรวย จังหวัดนนทบุรี 11130 _x000a_"/>
    <s v="11130"/>
    <s v="0899205512"/>
    <s v="04/03/2025 15:36"/>
    <s v="raweewan5499@gmail.com"/>
    <s v="EMS COD"/>
    <s v="line_oa"/>
    <s v="กสิกร"/>
    <s v=""/>
    <s v="-"/>
    <s v="04/03/2025 10:36"/>
  </r>
  <r>
    <x v="4"/>
    <x v="4"/>
    <n v="37.5"/>
    <n v="4"/>
    <s v="EUU78"/>
    <n v="159"/>
    <n v="0"/>
    <s v="ร้านที่4"/>
    <s v="น** ธ***ิพย์ บ***ีกาญจนวัฒน์"/>
    <s v="สมุทรสงคราม"/>
    <s v="-"/>
    <s v=""/>
    <s v="04/03/2025 10:34"/>
    <s v="-"/>
    <s v="Flash Express Thailand COD"/>
    <s v="Tiktok"/>
    <s v="จ่ายทีหลัง / COD"/>
    <s v=""/>
    <s v="-"/>
    <s v="04/03/2025 10:34"/>
  </r>
  <r>
    <x v="6"/>
    <x v="6"/>
    <n v="60"/>
    <n v="6"/>
    <s v="EUU77"/>
    <n v="210"/>
    <n v="0"/>
    <s v="ร้านที่4"/>
    <s v="ป***ิทธิ์  เ***วัสดิ์พงศ์"/>
    <s v="กาญจนบุรี"/>
    <s v="-"/>
    <s v=""/>
    <s v="04/03/2025 10:34"/>
    <s v="-"/>
    <s v="Flash Express Thailand COD"/>
    <s v="Tiktok"/>
    <s v="จ่ายทีหลัง / COD"/>
    <s v=""/>
    <s v="-"/>
    <s v="04/03/2025 10:34"/>
  </r>
  <r>
    <x v="6"/>
    <x v="6"/>
    <n v="43"/>
    <n v="1"/>
    <s v="EUU76"/>
    <n v="164"/>
    <n v="45"/>
    <s v="ร้านที่1"/>
    <s v="น******ิ"/>
    <s v="******วงคูหาสวรรค์ แขวงคูหาสวรรค์ เขตภาษีเจริญ จังหวัดกรุงเทพมหานคร 10160"/>
    <s v="10160"/>
    <s v="19"/>
    <s v="04/03/2025 10:32"/>
    <s v="-"/>
    <s v="SPX Express"/>
    <s v="Shopee"/>
    <s v="shopee"/>
    <s v=""/>
    <s v="-"/>
    <s v="04/03/2025 10:32"/>
  </r>
  <r>
    <x v="1"/>
    <x v="22"/>
    <n v="76"/>
    <n v="1"/>
    <s v="EUU76"/>
    <n v="164"/>
    <n v="45"/>
    <s v="ร้านที่1"/>
    <s v="น******ิ"/>
    <s v="******วงคูหาสวรรค์ แขวงคูหาสวรรค์ เขตภาษีเจริญ จังหวัดกรุงเทพมหานคร 10160"/>
    <s v="10160"/>
    <s v="19"/>
    <s v="04/03/2025 10:32"/>
    <s v="-"/>
    <s v="SPX Express"/>
    <s v="Shopee"/>
    <s v="shopee"/>
    <s v=""/>
    <s v="-"/>
    <s v="04/03/2025 10:32"/>
  </r>
  <r>
    <x v="3"/>
    <x v="3"/>
    <n v="66.333333333333329"/>
    <n v="3"/>
    <s v="EUU75"/>
    <n v="193.75"/>
    <n v="7"/>
    <s v="ร้านที่9"/>
    <s v="วริษา จุฬุพงศ์"/>
    <s v="หอพักพนาวรรณ (หน้าที่ว่าการอำเภอบางน้ำเปรี้ยว) ชั้น2 ห้องที่16 · บางน้ำเปรี้ยว/ Bang Nam Priao_x000a__x000a_บางน้ำเปรี้ยว/ Bang Nam Priaoฉะเชิงเทรา/ Chachoengsao_x000a_24150"/>
    <s v="24150"/>
    <s v="660829346367"/>
    <s v="04/03/2025 10:30"/>
    <s v="-"/>
    <s v="Kerry_dropoff"/>
    <s v="Lazada"/>
    <s v="lazada"/>
    <s v=""/>
    <s v="-"/>
    <s v="04/03/2025 10:30"/>
  </r>
  <r>
    <x v="16"/>
    <x v="17"/>
    <n v="65"/>
    <n v="2"/>
    <s v="EUU74"/>
    <n v="199"/>
    <n v="0"/>
    <s v="ร้านที่1"/>
    <s v="จงรัก  จันทร์หอม"/>
    <s v="99/197 มบ.พฤกษา 2 ซ.11 _x000a_ถ.รังสิตนครนายก_x000a_ต.ลำผักกูด_x000a_อ.ธัญบุรี_x000a_จ.ปทุมธานี_x000a_12110_x000a_"/>
    <s v="12110"/>
    <s v="0855039098"/>
    <s v="04/03/2025 21:30"/>
    <s v="raweewan5499@gmail.com"/>
    <s v="EMS"/>
    <s v="line_oa"/>
    <s v="กสิกร"/>
    <s v=""/>
    <s v="-"/>
    <s v="04/03/2025 10:28"/>
  </r>
  <r>
    <x v="15"/>
    <x v="16"/>
    <n v="65"/>
    <n v="2"/>
    <s v="EUU74"/>
    <n v="199"/>
    <n v="0"/>
    <s v="ร้านที่1"/>
    <s v="จงรัก  จันทร์หอม"/>
    <s v="99/197 มบ.พฤกษา 2 ซ.11 _x000a_ถ.รังสิตนครนายก_x000a_ต.ลำผักกูด_x000a_อ.ธัญบุรี_x000a_จ.ปทุมธานี_x000a_12110_x000a_"/>
    <s v="12110"/>
    <s v="0855039098"/>
    <s v="04/03/2025 21:30"/>
    <s v="raweewan5499@gmail.com"/>
    <s v="EMS"/>
    <s v="line_oa"/>
    <s v="กสิกร"/>
    <s v=""/>
    <s v="-"/>
    <s v="04/03/2025 10:28"/>
  </r>
  <r>
    <x v="14"/>
    <x v="15"/>
    <n v="65"/>
    <n v="1"/>
    <s v="EUU72"/>
    <n v="199"/>
    <n v="0"/>
    <s v="ร้านที่1"/>
    <s v="พรทิพย์ บัวเล็ก"/>
    <s v="54/2 ม.5 ต.กง อ.กงไกรลาศ จ.สุโขทัย 64170"/>
    <s v="64170"/>
    <s v="0801455543"/>
    <s v="03/03/2025 21:16"/>
    <s v="raweewan5499@gmail.com"/>
    <s v="EMS"/>
    <s v="line_oa"/>
    <s v="กสิกร"/>
    <s v=""/>
    <s v="-"/>
    <s v="04/03/2025 10:26"/>
  </r>
  <r>
    <x v="15"/>
    <x v="16"/>
    <n v="65"/>
    <n v="1"/>
    <s v="EUU72"/>
    <n v="199"/>
    <n v="0"/>
    <s v="ร้านที่1"/>
    <s v="พรทิพย์ บัวเล็ก"/>
    <s v="54/2 ม.5 ต.กง อ.กงไกรลาศ จ.สุโขทัย 64170"/>
    <s v="64170"/>
    <s v="0801455543"/>
    <s v="03/03/2025 21:16"/>
    <s v="raweewan5499@gmail.com"/>
    <s v="EMS"/>
    <s v="line_oa"/>
    <s v="กสิกร"/>
    <s v=""/>
    <s v="-"/>
    <s v="04/03/2025 10:26"/>
  </r>
  <r>
    <x v="16"/>
    <x v="17"/>
    <n v="65"/>
    <n v="1"/>
    <s v="EUU72"/>
    <n v="199"/>
    <n v="0"/>
    <s v="ร้านที่1"/>
    <s v="พรทิพย์ บัวเล็ก"/>
    <s v="54/2 ม.5 ต.กง อ.กงไกรลาศ จ.สุโขทัย 64170"/>
    <s v="64170"/>
    <s v="0801455543"/>
    <s v="03/03/2025 21:16"/>
    <s v="raweewan5499@gmail.com"/>
    <s v="EMS"/>
    <s v="line_oa"/>
    <s v="กสิกร"/>
    <s v=""/>
    <s v="-"/>
    <s v="04/03/2025 10:26"/>
  </r>
  <r>
    <x v="8"/>
    <x v="8"/>
    <n v="65"/>
    <n v="1"/>
    <s v="EUU72"/>
    <n v="199"/>
    <n v="0"/>
    <s v="ร้านที่1"/>
    <s v="พรทิพย์ บัวเล็ก"/>
    <s v="54/2 ม.5 ต.กง อ.กงไกรลาศ จ.สุโขทัย 64170"/>
    <s v="64170"/>
    <s v="0801455543"/>
    <s v="03/03/2025 21:16"/>
    <s v="raweewan5499@gmail.com"/>
    <s v="EMS"/>
    <s v="line_oa"/>
    <s v="กสิกร"/>
    <s v=""/>
    <s v="-"/>
    <s v="04/03/2025 10:26"/>
  </r>
  <r>
    <x v="14"/>
    <x v="15"/>
    <n v="65"/>
    <n v="1"/>
    <s v="EUU69"/>
    <n v="199"/>
    <n v="0"/>
    <s v="ร้านที่1"/>
    <s v="สุธัญญา คุณมาก"/>
    <s v="บ้านเลขที่ 50 ม.15 บ้านทรายทอง_x000a_ต.ทรายขาว อ.พาน จ.เขียงราย"/>
    <s v="-"/>
    <s v="0654103548"/>
    <s v="03/03/2025 21:16"/>
    <s v="raweewan5499@gmail.com"/>
    <s v="EMS"/>
    <s v="line_oa"/>
    <s v="กสิกร"/>
    <s v=""/>
    <s v="-"/>
    <s v="04/03/2025 10:24"/>
  </r>
  <r>
    <x v="15"/>
    <x v="16"/>
    <n v="65"/>
    <n v="1"/>
    <s v="EUU69"/>
    <n v="199"/>
    <n v="0"/>
    <s v="ร้านที่1"/>
    <s v="สุธัญญา คุณมาก"/>
    <s v="บ้านเลขที่ 50 ม.15 บ้านทรายทอง_x000a_ต.ทรายขาว อ.พาน จ.เขียงราย"/>
    <s v="-"/>
    <s v="0654103548"/>
    <s v="03/03/2025 21:16"/>
    <s v="raweewan5499@gmail.com"/>
    <s v="EMS"/>
    <s v="line_oa"/>
    <s v="กสิกร"/>
    <s v=""/>
    <s v="-"/>
    <s v="04/03/2025 10:24"/>
  </r>
  <r>
    <x v="16"/>
    <x v="17"/>
    <n v="65"/>
    <n v="1"/>
    <s v="EUU69"/>
    <n v="199"/>
    <n v="0"/>
    <s v="ร้านที่1"/>
    <s v="สุธัญญา คุณมาก"/>
    <s v="บ้านเลขที่ 50 ม.15 บ้านทรายทอง_x000a_ต.ทรายขาว อ.พาน จ.เขียงราย"/>
    <s v="-"/>
    <s v="0654103548"/>
    <s v="03/03/2025 21:16"/>
    <s v="raweewan5499@gmail.com"/>
    <s v="EMS"/>
    <s v="line_oa"/>
    <s v="กสิกร"/>
    <s v=""/>
    <s v="-"/>
    <s v="04/03/2025 10:24"/>
  </r>
  <r>
    <x v="8"/>
    <x v="8"/>
    <n v="65"/>
    <n v="1"/>
    <s v="EUU69"/>
    <n v="199"/>
    <n v="0"/>
    <s v="ร้านที่1"/>
    <s v="สุธัญญา คุณมาก"/>
    <s v="บ้านเลขที่ 50 ม.15 บ้านทรายทอง_x000a_ต.ทรายขาว อ.พาน จ.เขียงราย"/>
    <s v="-"/>
    <s v="0654103548"/>
    <s v="03/03/2025 21:16"/>
    <s v="raweewan5499@gmail.com"/>
    <s v="EMS"/>
    <s v="line_oa"/>
    <s v="กสิกร"/>
    <s v=""/>
    <s v="-"/>
    <s v="04/03/2025 10:24"/>
  </r>
  <r>
    <x v="14"/>
    <x v="15"/>
    <n v="65"/>
    <n v="1"/>
    <s v="EUU68"/>
    <n v="199"/>
    <n v="0"/>
    <s v="ร้านที่1"/>
    <s v="ช้อย อบอิน"/>
    <s v="111/2 หมู5 ต.มะตูม อ.พรหมพิราม จ.พิษณุโลก 65150"/>
    <s v="65150"/>
    <s v="0992499239"/>
    <s v="03/03/2025 19:56"/>
    <s v="raweewan5499@gmail.com"/>
    <s v="EMS"/>
    <s v="line_oa"/>
    <s v="กสิกร"/>
    <s v=""/>
    <s v="-"/>
    <s v="04/03/2025 10:22"/>
  </r>
  <r>
    <x v="15"/>
    <x v="16"/>
    <n v="65"/>
    <n v="1"/>
    <s v="EUU68"/>
    <n v="199"/>
    <n v="0"/>
    <s v="ร้านที่1"/>
    <s v="ช้อย อบอิน"/>
    <s v="111/2 หมู5 ต.มะตูม อ.พรหมพิราม จ.พิษณุโลก 65150"/>
    <s v="65150"/>
    <s v="0992499239"/>
    <s v="03/03/2025 19:56"/>
    <s v="raweewan5499@gmail.com"/>
    <s v="EMS"/>
    <s v="line_oa"/>
    <s v="กสิกร"/>
    <s v=""/>
    <s v="-"/>
    <s v="04/03/2025 10:22"/>
  </r>
  <r>
    <x v="16"/>
    <x v="17"/>
    <n v="65"/>
    <n v="1"/>
    <s v="EUU68"/>
    <n v="199"/>
    <n v="0"/>
    <s v="ร้านที่1"/>
    <s v="ช้อย อบอิน"/>
    <s v="111/2 หมู5 ต.มะตูม อ.พรหมพิราม จ.พิษณุโลก 65150"/>
    <s v="65150"/>
    <s v="0992499239"/>
    <s v="03/03/2025 19:56"/>
    <s v="raweewan5499@gmail.com"/>
    <s v="EMS"/>
    <s v="line_oa"/>
    <s v="กสิกร"/>
    <s v=""/>
    <s v="-"/>
    <s v="04/03/2025 10:22"/>
  </r>
  <r>
    <x v="8"/>
    <x v="8"/>
    <n v="65"/>
    <n v="1"/>
    <s v="EUU68"/>
    <n v="199"/>
    <n v="0"/>
    <s v="ร้านที่1"/>
    <s v="ช้อย อบอิน"/>
    <s v="111/2 หมู5 ต.มะตูม อ.พรหมพิราม จ.พิษณุโลก 65150"/>
    <s v="65150"/>
    <s v="0992499239"/>
    <s v="03/03/2025 19:56"/>
    <s v="raweewan5499@gmail.com"/>
    <s v="EMS"/>
    <s v="line_oa"/>
    <s v="กสิกร"/>
    <s v=""/>
    <s v="-"/>
    <s v="04/03/2025 10:22"/>
  </r>
  <r>
    <x v="4"/>
    <x v="4"/>
    <n v="37.5"/>
    <n v="4"/>
    <s v="EUU67"/>
    <n v="159"/>
    <n v="0"/>
    <s v="ร้านที่4"/>
    <s v="ป***ี ม***มาย"/>
    <s v="อุทัยธานี"/>
    <s v="-"/>
    <s v=""/>
    <s v="04/03/2025 10:20"/>
    <s v="-"/>
    <s v="Flash Express Thailand COD"/>
    <s v="Tiktok"/>
    <s v="จ่ายทีหลัง / COD"/>
    <s v=""/>
    <s v="-"/>
    <s v="04/03/2025 10:20"/>
  </r>
  <r>
    <x v="14"/>
    <x v="15"/>
    <n v="65"/>
    <n v="1"/>
    <s v="EUU66"/>
    <n v="199"/>
    <n v="0"/>
    <s v="ร้านที่1"/>
    <s v="กนกวรรณ หงส์ประสิทธิ์ "/>
    <s v="39/456 หมู่บ้านเนเบอร์ ถ.สุขาภิบาล5_x000a_แขวงสามวาตะวันตก  เขต คลองสามวา กทม.10510"/>
    <s v="10510"/>
    <s v="0982577578"/>
    <s v="04/03/2025 10:20"/>
    <s v="raweewan5499@gmail.com"/>
    <s v="EMS COD"/>
    <s v="line_oa"/>
    <s v="จ่ายทีหลัง / COD"/>
    <s v=""/>
    <s v="-"/>
    <s v="04/03/2025 10:20"/>
  </r>
  <r>
    <x v="15"/>
    <x v="16"/>
    <n v="65"/>
    <n v="1"/>
    <s v="EUU66"/>
    <n v="199"/>
    <n v="0"/>
    <s v="ร้านที่1"/>
    <s v="กนกวรรณ หงส์ประสิทธิ์ "/>
    <s v="39/456 หมู่บ้านเนเบอร์ ถ.สุขาภิบาล5_x000a_แขวงสามวาตะวันตก  เขต คลองสามวา กทม.10510"/>
    <s v="10510"/>
    <s v="0982577578"/>
    <s v="04/03/2025 10:20"/>
    <s v="raweewan5499@gmail.com"/>
    <s v="EMS COD"/>
    <s v="line_oa"/>
    <s v="จ่ายทีหลัง / COD"/>
    <s v=""/>
    <s v="-"/>
    <s v="04/03/2025 10:20"/>
  </r>
  <r>
    <x v="16"/>
    <x v="17"/>
    <n v="65"/>
    <n v="1"/>
    <s v="EUU66"/>
    <n v="199"/>
    <n v="0"/>
    <s v="ร้านที่1"/>
    <s v="กนกวรรณ หงส์ประสิทธิ์ "/>
    <s v="39/456 หมู่บ้านเนเบอร์ ถ.สุขาภิบาล5_x000a_แขวงสามวาตะวันตก  เขต คลองสามวา กทม.10510"/>
    <s v="10510"/>
    <s v="0982577578"/>
    <s v="04/03/2025 10:20"/>
    <s v="raweewan5499@gmail.com"/>
    <s v="EMS COD"/>
    <s v="line_oa"/>
    <s v="จ่ายทีหลัง / COD"/>
    <s v=""/>
    <s v="-"/>
    <s v="04/03/2025 10:20"/>
  </r>
  <r>
    <x v="8"/>
    <x v="8"/>
    <n v="65"/>
    <n v="1"/>
    <s v="EUU66"/>
    <n v="199"/>
    <n v="0"/>
    <s v="ร้านที่1"/>
    <s v="กนกวรรณ หงส์ประสิทธิ์ "/>
    <s v="39/456 หมู่บ้านเนเบอร์ ถ.สุขาภิบาล5_x000a_แขวงสามวาตะวันตก  เขต คลองสามวา กทม.10510"/>
    <s v="10510"/>
    <s v="0982577578"/>
    <s v="04/03/2025 10:20"/>
    <s v="raweewan5499@gmail.com"/>
    <s v="EMS COD"/>
    <s v="line_oa"/>
    <s v="จ่ายทีหลัง / COD"/>
    <s v=""/>
    <s v="-"/>
    <s v="04/03/2025 10:20"/>
  </r>
  <r>
    <x v="3"/>
    <x v="3"/>
    <n v="80"/>
    <n v="1"/>
    <s v="EUU65"/>
    <n v="118"/>
    <n v="38"/>
    <s v="ร้านที่1"/>
    <s v="อ******น"/>
    <s v="******นกาด อ.แม่วาง จ.เชียงใหม่ ตำบลบ้านกาด อำเภอแม่วาง จังหวัดเชียงใหม่ 50360"/>
    <s v="50360"/>
    <s v="57"/>
    <s v="04/03/2025 10:50"/>
    <s v="-"/>
    <s v="SPX Express"/>
    <s v="Shopee"/>
    <s v="shopee"/>
    <s v=""/>
    <s v="-"/>
    <s v="04/03/2025 10:20"/>
  </r>
  <r>
    <x v="14"/>
    <x v="15"/>
    <n v="65"/>
    <n v="1"/>
    <s v="EUU64"/>
    <n v="199"/>
    <n v="0"/>
    <s v="ร้านที่1"/>
    <s v="นาง อาหมิ่ง แซ่ลี  "/>
    <s v="100/1หมู่4 บ้านธาตุ ซอย7 ตำบลแม่สลองนอก อำเภอแม่ฟ้าหลวง จังหวัดเชียงราย 57110_x000a_"/>
    <s v="57110"/>
    <s v="0954836886"/>
    <s v="03/03/2025 19:58"/>
    <s v="raweewan5499@gmail.com"/>
    <s v="EMS"/>
    <s v="line_oa"/>
    <s v="กสิกร"/>
    <s v=""/>
    <s v="-"/>
    <s v="04/03/2025 10:16"/>
  </r>
  <r>
    <x v="8"/>
    <x v="8"/>
    <n v="65"/>
    <n v="1"/>
    <s v="EUU64"/>
    <n v="199"/>
    <n v="0"/>
    <s v="ร้านที่1"/>
    <s v="นาง อาหมิ่ง แซ่ลี  "/>
    <s v="100/1หมู่4 บ้านธาตุ ซอย7 ตำบลแม่สลองนอก อำเภอแม่ฟ้าหลวง จังหวัดเชียงราย 57110_x000a_"/>
    <s v="57110"/>
    <s v="0954836886"/>
    <s v="03/03/2025 19:58"/>
    <s v="raweewan5499@gmail.com"/>
    <s v="EMS"/>
    <s v="line_oa"/>
    <s v="กสิกร"/>
    <s v=""/>
    <s v="-"/>
    <s v="04/03/2025 10:16"/>
  </r>
  <r>
    <x v="16"/>
    <x v="17"/>
    <n v="65"/>
    <n v="2"/>
    <s v="EUU64"/>
    <n v="199"/>
    <n v="0"/>
    <s v="ร้านที่1"/>
    <s v="นาง อาหมิ่ง แซ่ลี  "/>
    <s v="100/1หมู่4 บ้านธาตุ ซอย7 ตำบลแม่สลองนอก อำเภอแม่ฟ้าหลวง จังหวัดเชียงราย 57110_x000a_"/>
    <s v="57110"/>
    <s v="0954836886"/>
    <s v="03/03/2025 19:58"/>
    <s v="raweewan5499@gmail.com"/>
    <s v="EMS"/>
    <s v="line_oa"/>
    <s v="กสิกร"/>
    <s v=""/>
    <s v="-"/>
    <s v="04/03/2025 10:16"/>
  </r>
  <r>
    <x v="14"/>
    <x v="15"/>
    <n v="65"/>
    <n v="2"/>
    <s v="EUU63"/>
    <n v="398"/>
    <n v="0"/>
    <s v="ร้านที่1"/>
    <s v="ภิริยา บัวมา"/>
    <s v=" 100/181หมู่2 ต.สะเดียง อ.เมือง จ.เพชรบูรณ์ 67000 "/>
    <s v="67000"/>
    <s v="0897034219"/>
    <s v="04/03/2025 10:15"/>
    <s v="raweewan5499@gmail.com"/>
    <s v="EMS COD"/>
    <s v="line_oa"/>
    <s v="จ่ายทีหลัง / COD"/>
    <s v=""/>
    <s v="-"/>
    <s v="04/03/2025 10:15"/>
  </r>
  <r>
    <x v="15"/>
    <x v="16"/>
    <n v="65"/>
    <n v="2"/>
    <s v="EUU63"/>
    <n v="398"/>
    <n v="0"/>
    <s v="ร้านที่1"/>
    <s v="ภิริยา บัวมา"/>
    <s v=" 100/181หมู่2 ต.สะเดียง อ.เมือง จ.เพชรบูรณ์ 67000 "/>
    <s v="67000"/>
    <s v="0897034219"/>
    <s v="04/03/2025 10:15"/>
    <s v="raweewan5499@gmail.com"/>
    <s v="EMS COD"/>
    <s v="line_oa"/>
    <s v="จ่ายทีหลัง / COD"/>
    <s v=""/>
    <s v="-"/>
    <s v="04/03/2025 10:15"/>
  </r>
  <r>
    <x v="16"/>
    <x v="17"/>
    <n v="65"/>
    <n v="2"/>
    <s v="EUU63"/>
    <n v="398"/>
    <n v="0"/>
    <s v="ร้านที่1"/>
    <s v="ภิริยา บัวมา"/>
    <s v=" 100/181หมู่2 ต.สะเดียง อ.เมือง จ.เพชรบูรณ์ 67000 "/>
    <s v="67000"/>
    <s v="0897034219"/>
    <s v="04/03/2025 10:15"/>
    <s v="raweewan5499@gmail.com"/>
    <s v="EMS COD"/>
    <s v="line_oa"/>
    <s v="จ่ายทีหลัง / COD"/>
    <s v=""/>
    <s v="-"/>
    <s v="04/03/2025 10:15"/>
  </r>
  <r>
    <x v="8"/>
    <x v="8"/>
    <n v="65"/>
    <n v="2"/>
    <s v="EUU63"/>
    <n v="398"/>
    <n v="0"/>
    <s v="ร้านที่1"/>
    <s v="ภิริยา บัวมา"/>
    <s v=" 100/181หมู่2 ต.สะเดียง อ.เมือง จ.เพชรบูรณ์ 67000 "/>
    <s v="67000"/>
    <s v="0897034219"/>
    <s v="04/03/2025 10:15"/>
    <s v="raweewan5499@gmail.com"/>
    <s v="EMS COD"/>
    <s v="line_oa"/>
    <s v="จ่ายทีหลัง / COD"/>
    <s v=""/>
    <s v="-"/>
    <s v="04/03/2025 10:15"/>
  </r>
  <r>
    <x v="4"/>
    <x v="4"/>
    <n v="65"/>
    <n v="4"/>
    <s v="EUU62"/>
    <n v="156"/>
    <n v="0"/>
    <s v="ร้านที่4"/>
    <s v="k***ชา"/>
    <s v="กรุงเทพมหานคร"/>
    <s v="-"/>
    <s v=""/>
    <s v="04/03/2025 10:11"/>
    <s v="-"/>
    <s v="Flash Express Thailand COD"/>
    <s v="Tiktok"/>
    <s v="จ่ายทีหลัง / COD"/>
    <s v=""/>
    <s v="-"/>
    <s v="04/03/2025 10:13"/>
  </r>
  <r>
    <x v="14"/>
    <x v="15"/>
    <n v="65"/>
    <n v="1"/>
    <s v="EUU61"/>
    <n v="199"/>
    <n v="0"/>
    <s v="ร้านที่1"/>
    <s v="สุมาลี มีศรีสวัสดิ์"/>
    <s v=" 5/35 ถ.สาม้คคี สาย ข ต.สะบารัง อ.เมือง จ.ปัตตานี 94000"/>
    <s v="94000"/>
    <s v="0630788289"/>
    <s v="04/03/2025 10:12"/>
    <s v="raweewan5499@gmail.com"/>
    <s v="EMS COD"/>
    <s v="line_oa"/>
    <s v="จ่ายทีหลัง / COD"/>
    <s v=""/>
    <s v="-"/>
    <s v="04/03/2025 10:12"/>
  </r>
  <r>
    <x v="15"/>
    <x v="16"/>
    <n v="65"/>
    <n v="1"/>
    <s v="EUU61"/>
    <n v="199"/>
    <n v="0"/>
    <s v="ร้านที่1"/>
    <s v="สุมาลี มีศรีสวัสดิ์"/>
    <s v=" 5/35 ถ.สาม้คคี สาย ข ต.สะบารัง อ.เมือง จ.ปัตตานี 94000"/>
    <s v="94000"/>
    <s v="0630788289"/>
    <s v="04/03/2025 10:12"/>
    <s v="raweewan5499@gmail.com"/>
    <s v="EMS COD"/>
    <s v="line_oa"/>
    <s v="จ่ายทีหลัง / COD"/>
    <s v=""/>
    <s v="-"/>
    <s v="04/03/2025 10:12"/>
  </r>
  <r>
    <x v="16"/>
    <x v="17"/>
    <n v="65"/>
    <n v="1"/>
    <s v="EUU61"/>
    <n v="199"/>
    <n v="0"/>
    <s v="ร้านที่1"/>
    <s v="สุมาลี มีศรีสวัสดิ์"/>
    <s v=" 5/35 ถ.สาม้คคี สาย ข ต.สะบารัง อ.เมือง จ.ปัตตานี 94000"/>
    <s v="94000"/>
    <s v="0630788289"/>
    <s v="04/03/2025 10:12"/>
    <s v="raweewan5499@gmail.com"/>
    <s v="EMS COD"/>
    <s v="line_oa"/>
    <s v="จ่ายทีหลัง / COD"/>
    <s v=""/>
    <s v="-"/>
    <s v="04/03/2025 10:12"/>
  </r>
  <r>
    <x v="8"/>
    <x v="8"/>
    <n v="65"/>
    <n v="1"/>
    <s v="EUU61"/>
    <n v="199"/>
    <n v="0"/>
    <s v="ร้านที่1"/>
    <s v="สุมาลี มีศรีสวัสดิ์"/>
    <s v=" 5/35 ถ.สาม้คคี สาย ข ต.สะบารัง อ.เมือง จ.ปัตตานี 94000"/>
    <s v="94000"/>
    <s v="0630788289"/>
    <s v="04/03/2025 10:12"/>
    <s v="raweewan5499@gmail.com"/>
    <s v="EMS COD"/>
    <s v="line_oa"/>
    <s v="จ่ายทีหลัง / COD"/>
    <s v=""/>
    <s v="-"/>
    <s v="04/03/2025 10:12"/>
  </r>
  <r>
    <x v="4"/>
    <x v="4"/>
    <n v="65"/>
    <n v="8"/>
    <s v="EUU60"/>
    <n v="312"/>
    <n v="0"/>
    <s v="ร้านที่4"/>
    <s v="ศ***นทร์ทิพย์    8***่7   ต  ท***่อ  อ  เ***ง  จ  พ***ตร"/>
    <s v="พิจิตร"/>
    <s v="-"/>
    <s v=""/>
    <s v="04/03/2025 10:09"/>
    <s v="-"/>
    <s v="Flash Express Thailand COD"/>
    <s v="Tiktok"/>
    <s v="จ่ายทีหลัง / COD"/>
    <s v="มะพร้าว  4  ลูกตาล 2  กล้วยมะมะพร้าว2"/>
    <s v="-"/>
    <s v="04/03/2025 10:11"/>
  </r>
  <r>
    <x v="14"/>
    <x v="15"/>
    <n v="65"/>
    <n v="1"/>
    <s v="EUU59"/>
    <n v="199"/>
    <n v="0"/>
    <s v="ร้านที่1"/>
    <s v="ปาม ณัฐวุฒิ ครูวิวัฒนานนท์"/>
    <s v="18/3 ม.17 ต.โพรงมะเดื่อ อ.เมือง จ.นครปฐม 73000_x000a_"/>
    <s v="73000"/>
    <s v="0946276356"/>
    <s v="04/03/2025 10:09"/>
    <s v="raweewan5499@gmail.com"/>
    <s v="EMS COD"/>
    <s v="line_oa"/>
    <s v="จ่ายทีหลัง / COD"/>
    <s v=""/>
    <s v="-"/>
    <s v="04/03/2025 10:09"/>
  </r>
  <r>
    <x v="15"/>
    <x v="16"/>
    <n v="65"/>
    <n v="1"/>
    <s v="EUU59"/>
    <n v="199"/>
    <n v="0"/>
    <s v="ร้านที่1"/>
    <s v="ปาม ณัฐวุฒิ ครูวิวัฒนานนท์"/>
    <s v="18/3 ม.17 ต.โพรงมะเดื่อ อ.เมือง จ.นครปฐม 73000_x000a_"/>
    <s v="73000"/>
    <s v="0946276356"/>
    <s v="04/03/2025 10:09"/>
    <s v="raweewan5499@gmail.com"/>
    <s v="EMS COD"/>
    <s v="line_oa"/>
    <s v="จ่ายทีหลัง / COD"/>
    <s v=""/>
    <s v="-"/>
    <s v="04/03/2025 10:09"/>
  </r>
  <r>
    <x v="16"/>
    <x v="17"/>
    <n v="65"/>
    <n v="1"/>
    <s v="EUU59"/>
    <n v="199"/>
    <n v="0"/>
    <s v="ร้านที่1"/>
    <s v="ปาม ณัฐวุฒิ ครูวิวัฒนานนท์"/>
    <s v="18/3 ม.17 ต.โพรงมะเดื่อ อ.เมือง จ.นครปฐม 73000_x000a_"/>
    <s v="73000"/>
    <s v="0946276356"/>
    <s v="04/03/2025 10:09"/>
    <s v="raweewan5499@gmail.com"/>
    <s v="EMS COD"/>
    <s v="line_oa"/>
    <s v="จ่ายทีหลัง / COD"/>
    <s v=""/>
    <s v="-"/>
    <s v="04/03/2025 10:09"/>
  </r>
  <r>
    <x v="8"/>
    <x v="8"/>
    <n v="65"/>
    <n v="1"/>
    <s v="EUU59"/>
    <n v="199"/>
    <n v="0"/>
    <s v="ร้านที่1"/>
    <s v="ปาม ณัฐวุฒิ ครูวิวัฒนานนท์"/>
    <s v="18/3 ม.17 ต.โพรงมะเดื่อ อ.เมือง จ.นครปฐม 73000_x000a_"/>
    <s v="73000"/>
    <s v="0946276356"/>
    <s v="04/03/2025 10:09"/>
    <s v="raweewan5499@gmail.com"/>
    <s v="EMS COD"/>
    <s v="line_oa"/>
    <s v="จ่ายทีหลัง / COD"/>
    <s v=""/>
    <s v="-"/>
    <s v="04/03/2025 10:09"/>
  </r>
  <r>
    <x v="14"/>
    <x v="15"/>
    <n v="65"/>
    <n v="2"/>
    <s v="EUU58"/>
    <n v="398"/>
    <n v="0"/>
    <s v="ร้านที่1"/>
    <s v="คุณ ปิยะมล"/>
    <s v="ที่บ้าน the city 690/158 _x000a_ถนน รัตนาธิเบศ_x000a_บางกระสอ นนทบุรี 11000"/>
    <s v="11000"/>
    <s v="0851891419"/>
    <s v="03/03/2025 15:53"/>
    <s v="raweewan5499@gmail.com"/>
    <s v="EMS"/>
    <s v="line_oa"/>
    <s v="กสิกร"/>
    <s v=""/>
    <s v="-"/>
    <s v="04/03/2025 10:07"/>
  </r>
  <r>
    <x v="15"/>
    <x v="16"/>
    <n v="65"/>
    <n v="2"/>
    <s v="EUU58"/>
    <n v="398"/>
    <n v="0"/>
    <s v="ร้านที่1"/>
    <s v="คุณ ปิยะมล"/>
    <s v="ที่บ้าน the city 690/158 _x000a_ถนน รัตนาธิเบศ_x000a_บางกระสอ นนทบุรี 11000"/>
    <s v="11000"/>
    <s v="0851891419"/>
    <s v="03/03/2025 15:53"/>
    <s v="raweewan5499@gmail.com"/>
    <s v="EMS"/>
    <s v="line_oa"/>
    <s v="กสิกร"/>
    <s v=""/>
    <s v="-"/>
    <s v="04/03/2025 10:07"/>
  </r>
  <r>
    <x v="16"/>
    <x v="17"/>
    <n v="65"/>
    <n v="2"/>
    <s v="EUU58"/>
    <n v="398"/>
    <n v="0"/>
    <s v="ร้านที่1"/>
    <s v="คุณ ปิยะมล"/>
    <s v="ที่บ้าน the city 690/158 _x000a_ถนน รัตนาธิเบศ_x000a_บางกระสอ นนทบุรี 11000"/>
    <s v="11000"/>
    <s v="0851891419"/>
    <s v="03/03/2025 15:53"/>
    <s v="raweewan5499@gmail.com"/>
    <s v="EMS"/>
    <s v="line_oa"/>
    <s v="กสิกร"/>
    <s v=""/>
    <s v="-"/>
    <s v="04/03/2025 10:07"/>
  </r>
  <r>
    <x v="8"/>
    <x v="8"/>
    <n v="65"/>
    <n v="2"/>
    <s v="EUU58"/>
    <n v="398"/>
    <n v="0"/>
    <s v="ร้านที่1"/>
    <s v="คุณ ปิยะมล"/>
    <s v="ที่บ้าน the city 690/158 _x000a_ถนน รัตนาธิเบศ_x000a_บางกระสอ นนทบุรี 11000"/>
    <s v="11000"/>
    <s v="0851891419"/>
    <s v="03/03/2025 15:53"/>
    <s v="raweewan5499@gmail.com"/>
    <s v="EMS"/>
    <s v="line_oa"/>
    <s v="กสิกร"/>
    <s v=""/>
    <s v="-"/>
    <s v="04/03/2025 10:07"/>
  </r>
  <r>
    <x v="8"/>
    <x v="8"/>
    <n v="54.5"/>
    <n v="2"/>
    <s v="EUU57"/>
    <n v="75.239999999999995"/>
    <n v="0"/>
    <s v="ร้านที่1"/>
    <s v="ภานิชา  วีรยาวราดุล"/>
    <s v="หมู่บ้าน มัฑณา  168/12 ม.5  ต.สนามจันทร์ อ.  เมือง จ. นครปฐม  73000 · พระปฐมเจดีย์/ Phra Pathom Chedi_x000a__x000a_เมืองนครปฐม/ Mueang Nakhon Pathomนครปฐม/ Nakhon Pathom_x000a_73000"/>
    <s v="73000"/>
    <s v="660616929261"/>
    <s v="04/03/2025 10:05"/>
    <s v="-"/>
    <s v="Kerry_dropoff"/>
    <s v="Lazada"/>
    <s v="lazada"/>
    <s v=""/>
    <s v="-"/>
    <s v="04/03/2025 10:05"/>
  </r>
  <r>
    <x v="1"/>
    <x v="22"/>
    <n v="66"/>
    <n v="2"/>
    <s v="EUU56"/>
    <n v="432"/>
    <n v="0"/>
    <s v="ร้านที่4"/>
    <s v="จ***ร์ฉาย  เ***สุขสมาน"/>
    <s v="พระนครศรีอยุธยา"/>
    <s v="-"/>
    <s v=""/>
    <s v="04/03/2025 10:03"/>
    <s v="-"/>
    <s v="Flash Express Thailand COD"/>
    <s v="Tiktok"/>
    <s v="จ่ายทีหลัง / COD"/>
    <s v=""/>
    <s v="-"/>
    <s v="04/03/2025 10:04"/>
  </r>
  <r>
    <x v="9"/>
    <x v="10"/>
    <n v="66"/>
    <n v="2"/>
    <s v="EUU56"/>
    <n v="432"/>
    <n v="0"/>
    <s v="ร้านที่4"/>
    <s v="จ***ร์ฉาย  เ***สุขสมาน"/>
    <s v="พระนครศรีอยุธยา"/>
    <s v="-"/>
    <s v=""/>
    <s v="04/03/2025 10:03"/>
    <s v="-"/>
    <s v="Flash Express Thailand COD"/>
    <s v="Tiktok"/>
    <s v="จ่ายทีหลัง / COD"/>
    <s v=""/>
    <s v="-"/>
    <s v="04/03/2025 10:04"/>
  </r>
  <r>
    <x v="3"/>
    <x v="3"/>
    <n v="67"/>
    <n v="2"/>
    <s v="EUU56"/>
    <n v="432"/>
    <n v="0"/>
    <s v="ร้านที่4"/>
    <s v="จ***ร์ฉาย  เ***สุขสมาน"/>
    <s v="พระนครศรีอยุธยา"/>
    <s v="-"/>
    <s v=""/>
    <s v="04/03/2025 10:03"/>
    <s v="-"/>
    <s v="Flash Express Thailand COD"/>
    <s v="Tiktok"/>
    <s v="จ่ายทีหลัง / COD"/>
    <s v=""/>
    <s v="-"/>
    <s v="04/03/2025 10:04"/>
  </r>
  <r>
    <x v="14"/>
    <x v="15"/>
    <n v="65"/>
    <n v="1"/>
    <s v="EUU55"/>
    <n v="199"/>
    <n v="0"/>
    <s v="ร้านที่1"/>
    <s v="รินทร์ลิตา เพ็ชรรัตน์"/>
    <s v="_x000a_790/1ม.6 ต.แพรกษา อ.เมือง จ.สมุทรปราการ 10280 เบอร์โทร"/>
    <s v="10280"/>
    <s v="0949361379"/>
    <s v="04/03/2025 10:02"/>
    <s v="raweewan5499@gmail.com"/>
    <s v="EMS COD"/>
    <s v="line_oa"/>
    <s v="จ่ายทีหลัง / COD"/>
    <s v=""/>
    <s v="-"/>
    <s v="04/03/2025 10:02"/>
  </r>
  <r>
    <x v="16"/>
    <x v="17"/>
    <n v="65"/>
    <n v="1"/>
    <s v="EUU55"/>
    <n v="199"/>
    <n v="0"/>
    <s v="ร้านที่1"/>
    <s v="รินทร์ลิตา เพ็ชรรัตน์"/>
    <s v="_x000a_790/1ม.6 ต.แพรกษา อ.เมือง จ.สมุทรปราการ 10280 เบอร์โทร"/>
    <s v="10280"/>
    <s v="0949361379"/>
    <s v="04/03/2025 10:02"/>
    <s v="raweewan5499@gmail.com"/>
    <s v="EMS COD"/>
    <s v="line_oa"/>
    <s v="จ่ายทีหลัง / COD"/>
    <s v=""/>
    <s v="-"/>
    <s v="04/03/2025 10:02"/>
  </r>
  <r>
    <x v="8"/>
    <x v="8"/>
    <n v="65"/>
    <n v="2"/>
    <s v="EUU55"/>
    <n v="199"/>
    <n v="0"/>
    <s v="ร้านที่1"/>
    <s v="รินทร์ลิตา เพ็ชรรัตน์"/>
    <s v="_x000a_790/1ม.6 ต.แพรกษา อ.เมือง จ.สมุทรปราการ 10280 เบอร์โทร"/>
    <s v="10280"/>
    <s v="0949361379"/>
    <s v="04/03/2025 10:02"/>
    <s v="raweewan5499@gmail.com"/>
    <s v="EMS COD"/>
    <s v="line_oa"/>
    <s v="จ่ายทีหลัง / COD"/>
    <s v=""/>
    <s v="-"/>
    <s v="04/03/2025 10:02"/>
  </r>
  <r>
    <x v="6"/>
    <x v="6"/>
    <n v="60"/>
    <n v="3"/>
    <s v="EUU52"/>
    <n v="105"/>
    <n v="0"/>
    <s v="ร้านที่4"/>
    <s v="ธ***านต์ ช***ัย"/>
    <s v="นครสวรรค์"/>
    <s v="-"/>
    <s v=""/>
    <s v="04/03/2025 09:58"/>
    <s v="-"/>
    <s v="Flash Express Thailand COD"/>
    <s v="Tiktok"/>
    <s v="จ่ายทีหลัง / COD"/>
    <s v=""/>
    <s v="-"/>
    <s v="04/03/2025 09:58"/>
  </r>
  <r>
    <x v="1"/>
    <x v="22"/>
    <n v="100"/>
    <n v="1"/>
    <s v="EUU50"/>
    <n v="500"/>
    <n v="0"/>
    <s v="ร้านที่1"/>
    <s v="ทรรศนีย์  สุพลัง"/>
    <s v="37/3  ม.7  ต.ลาดชิด  อ.ผักไห่ _x000a_จ.พระนครศรีอยุธยา 13120"/>
    <s v="13120"/>
    <s v="0897675788"/>
    <s v="04/03/2025 09:49"/>
    <s v="raweewan5499@gmail.com"/>
    <s v="EMS"/>
    <s v="facebook"/>
    <s v="กสิกร"/>
    <s v=""/>
    <s v="-"/>
    <s v="04/03/2025 09:56"/>
  </r>
  <r>
    <x v="9"/>
    <x v="9"/>
    <n v="100"/>
    <n v="1"/>
    <s v="EUU50"/>
    <n v="500"/>
    <n v="0"/>
    <s v="ร้านที่1"/>
    <s v="ทรรศนีย์  สุพลัง"/>
    <s v="37/3  ม.7  ต.ลาดชิด  อ.ผักไห่ _x000a_จ.พระนครศรีอยุธยา 13120"/>
    <s v="13120"/>
    <s v="0897675788"/>
    <s v="04/03/2025 09:49"/>
    <s v="raweewan5499@gmail.com"/>
    <s v="EMS"/>
    <s v="facebook"/>
    <s v="กสิกร"/>
    <s v=""/>
    <s v="-"/>
    <s v="04/03/2025 09:56"/>
  </r>
  <r>
    <x v="3"/>
    <x v="3"/>
    <n v="100"/>
    <n v="4"/>
    <s v="EUU50"/>
    <n v="500"/>
    <n v="0"/>
    <s v="ร้านที่1"/>
    <s v="ทรรศนีย์  สุพลัง"/>
    <s v="37/3  ม.7  ต.ลาดชิด  อ.ผักไห่ _x000a_จ.พระนครศรีอยุธยา 13120"/>
    <s v="13120"/>
    <s v="0897675788"/>
    <s v="04/03/2025 09:49"/>
    <s v="raweewan5499@gmail.com"/>
    <s v="EMS"/>
    <s v="facebook"/>
    <s v="กสิกร"/>
    <s v=""/>
    <s v="-"/>
    <s v="04/03/2025 09:56"/>
  </r>
  <r>
    <x v="8"/>
    <x v="8"/>
    <n v="65"/>
    <n v="4"/>
    <s v="EUU49"/>
    <n v="199"/>
    <n v="0"/>
    <s v="ร้านที่1"/>
    <s v=" คุณสุขวภา  วงษ์ประสิทธิ์"/>
    <s v="บิ๊กโฟโต้เอกเพรส  &amp;nbsp;201/741 ซอยวิภาวดี64 ถนนวิภาวดีรังสิต แขวงตลาดบางเขน เขตหลักสี่ กทม.10210 โทร. "/>
    <s v="10210"/>
    <s v="0838268563"/>
    <s v="04/03/2025 13:44"/>
    <s v="raweewan5499@gmail.com"/>
    <s v="EMS"/>
    <s v="line_oa"/>
    <s v="กสิกร"/>
    <s v=""/>
    <s v="-"/>
    <s v="04/03/2025 09:54"/>
  </r>
  <r>
    <x v="6"/>
    <x v="6"/>
    <n v="60"/>
    <n v="3"/>
    <s v="EUU48"/>
    <n v="150"/>
    <n v="0"/>
    <s v="ร้านที่4"/>
    <s v="ว***า ผ***บุรุษ"/>
    <s v="นนทบุรี"/>
    <s v="-"/>
    <s v=""/>
    <s v="04/03/2025 09:52"/>
    <s v="-"/>
    <s v="Flash Express Thailand COD"/>
    <s v="Tiktok"/>
    <s v="จ่ายทีหลัง / COD"/>
    <s v=""/>
    <s v="-"/>
    <s v="04/03/2025 09:52"/>
  </r>
  <r>
    <x v="4"/>
    <x v="4"/>
    <n v="65"/>
    <n v="1"/>
    <s v="EUU48"/>
    <n v="150"/>
    <n v="0"/>
    <s v="ร้านที่4"/>
    <s v="ว***า ผ***บุรุษ"/>
    <s v="นนทบุรี"/>
    <s v="-"/>
    <s v=""/>
    <s v="04/03/2025 09:52"/>
    <s v="-"/>
    <s v="Flash Express Thailand COD"/>
    <s v="Tiktok"/>
    <s v="จ่ายทีหลัง / COD"/>
    <s v=""/>
    <s v="-"/>
    <s v="04/03/2025 09:52"/>
  </r>
  <r>
    <x v="14"/>
    <x v="15"/>
    <n v="65"/>
    <n v="1"/>
    <s v="EUU47"/>
    <n v="199"/>
    <n v="0"/>
    <s v="ร้านที่1"/>
    <s v="ชุติมณฑน์ สุขสังขาร"/>
    <s v="53 ซ.พิบูลย์แยก 4_x000a_ถ.เพชรเกษม 19_x000a_แขวงปากคลอง_x000a_เขตภาษีเจริญ_x000a_กรุงเทพฯ 10160_x000a_"/>
    <s v="10160"/>
    <s v="0952478614"/>
    <s v="03/03/2025 13:45"/>
    <s v="raweewan5499@gmail.com"/>
    <s v="EMS"/>
    <s v="line_oa"/>
    <s v="กสิกร"/>
    <s v=""/>
    <s v="-"/>
    <s v="04/03/2025 09:51"/>
  </r>
  <r>
    <x v="15"/>
    <x v="16"/>
    <n v="65"/>
    <n v="1"/>
    <s v="EUU47"/>
    <n v="199"/>
    <n v="0"/>
    <s v="ร้านที่1"/>
    <s v="ชุติมณฑน์ สุขสังขาร"/>
    <s v="53 ซ.พิบูลย์แยก 4_x000a_ถ.เพชรเกษม 19_x000a_แขวงปากคลอง_x000a_เขตภาษีเจริญ_x000a_กรุงเทพฯ 10160_x000a_"/>
    <s v="10160"/>
    <s v="0952478614"/>
    <s v="03/03/2025 13:45"/>
    <s v="raweewan5499@gmail.com"/>
    <s v="EMS"/>
    <s v="line_oa"/>
    <s v="กสิกร"/>
    <s v=""/>
    <s v="-"/>
    <s v="04/03/2025 09:51"/>
  </r>
  <r>
    <x v="16"/>
    <x v="17"/>
    <n v="65"/>
    <n v="1"/>
    <s v="EUU47"/>
    <n v="199"/>
    <n v="0"/>
    <s v="ร้านที่1"/>
    <s v="ชุติมณฑน์ สุขสังขาร"/>
    <s v="53 ซ.พิบูลย์แยก 4_x000a_ถ.เพชรเกษม 19_x000a_แขวงปากคลอง_x000a_เขตภาษีเจริญ_x000a_กรุงเทพฯ 10160_x000a_"/>
    <s v="10160"/>
    <s v="0952478614"/>
    <s v="03/03/2025 13:45"/>
    <s v="raweewan5499@gmail.com"/>
    <s v="EMS"/>
    <s v="line_oa"/>
    <s v="กสิกร"/>
    <s v=""/>
    <s v="-"/>
    <s v="04/03/2025 09:51"/>
  </r>
  <r>
    <x v="8"/>
    <x v="8"/>
    <n v="65"/>
    <n v="1"/>
    <s v="EUU47"/>
    <n v="199"/>
    <n v="0"/>
    <s v="ร้านที่1"/>
    <s v="ชุติมณฑน์ สุขสังขาร"/>
    <s v="53 ซ.พิบูลย์แยก 4_x000a_ถ.เพชรเกษม 19_x000a_แขวงปากคลอง_x000a_เขตภาษีเจริญ_x000a_กรุงเทพฯ 10160_x000a_"/>
    <s v="10160"/>
    <s v="0952478614"/>
    <s v="03/03/2025 13:45"/>
    <s v="raweewan5499@gmail.com"/>
    <s v="EMS"/>
    <s v="line_oa"/>
    <s v="กสิกร"/>
    <s v=""/>
    <s v="-"/>
    <s v="04/03/2025 09:51"/>
  </r>
  <r>
    <x v="17"/>
    <x v="18"/>
    <n v="80"/>
    <n v="3"/>
    <s v="EUU46"/>
    <n v="239"/>
    <n v="35"/>
    <s v="ร้านที่1"/>
    <s v="ณ******ี"/>
    <s v="****** ตำบลคลองหนึ่ง อำเภอคลองหลวง จังหวัดปทุมธานี 12120"/>
    <s v="12120"/>
    <s v="14"/>
    <s v="04/03/2025 09:48"/>
    <s v="-"/>
    <s v="SPX Express"/>
    <s v="Shopee"/>
    <s v="shopee"/>
    <s v=""/>
    <s v="-"/>
    <s v="04/03/2025 09:47"/>
  </r>
  <r>
    <x v="3"/>
    <x v="23"/>
    <n v="71.44"/>
    <n v="2"/>
    <s v="EUU45"/>
    <n v="187.88"/>
    <n v="45"/>
    <s v="ร้านที่3"/>
    <s v="อุสาห์  เขียวไพรี"/>
    <s v="26/882หมู่บ้านวรางกูลคลอง3ซอย4บ้านแรกสีเขียวถนนรังสิต-นครนายกตำบลลาดสวาย_x000a__x000a_ลำลูกกา/ Lam Luk Kaปทุมธานี/ Pathum Thani_x000a_12150"/>
    <s v="12150"/>
    <s v="660898926074"/>
    <s v="04/03/2025 09:46"/>
    <s v="-"/>
    <s v="Kerry_dropoff"/>
    <s v="Lazada"/>
    <s v="lazada"/>
    <s v=""/>
    <s v="-"/>
    <s v="04/03/2025 09:46"/>
  </r>
  <r>
    <x v="2"/>
    <x v="2"/>
    <n v="0"/>
    <n v="2"/>
    <s v="EUU43"/>
    <n v="200"/>
    <n v="0"/>
    <s v="ร้านที่4"/>
    <s v="จ***ร์ฉาย  เ***สุขสมาน"/>
    <s v="พระนครศรีอยุธยา"/>
    <s v="-"/>
    <s v=""/>
    <s v="04/03/2025 09:44"/>
    <s v="-"/>
    <s v="Flash Express Thailand COD"/>
    <s v="Tiktok"/>
    <s v="จ่ายทีหลัง / COD"/>
    <s v=""/>
    <s v="-"/>
    <s v="04/03/2025 09:44"/>
  </r>
  <r>
    <x v="3"/>
    <x v="3"/>
    <n v="120"/>
    <n v="2"/>
    <s v="EUU43"/>
    <n v="200"/>
    <n v="0"/>
    <s v="ร้านที่4"/>
    <s v="จ***ร์ฉาย  เ***สุขสมาน"/>
    <s v="พระนครศรีอยุธยา"/>
    <s v="-"/>
    <s v=""/>
    <s v="04/03/2025 09:44"/>
    <s v="-"/>
    <s v="Flash Express Thailand COD"/>
    <s v="Tiktok"/>
    <s v="จ่ายทีหลัง / COD"/>
    <s v=""/>
    <s v="-"/>
    <s v="04/03/2025 09:44"/>
  </r>
  <r>
    <x v="15"/>
    <x v="16"/>
    <n v="65"/>
    <n v="2"/>
    <s v="EUU41"/>
    <n v="199"/>
    <n v="0"/>
    <s v="ร้านที่1"/>
    <s v="ทัดดาว สมบุญรอด"/>
    <s v="86/64 ม.5 ต.ไทรม้า  อ.เมืองนนทบุรี จ.นนทบุรี11000"/>
    <s v="11000"/>
    <s v="0926845190"/>
    <s v="03/03/2025 13:38"/>
    <s v="raweewan5499@gmail.com"/>
    <s v="EMS"/>
    <s v="line_oa"/>
    <s v="กสิกร"/>
    <s v=""/>
    <s v="-"/>
    <s v="04/03/2025 09:42"/>
  </r>
  <r>
    <x v="16"/>
    <x v="17"/>
    <n v="65"/>
    <n v="2"/>
    <s v="EUU41"/>
    <n v="199"/>
    <n v="0"/>
    <s v="ร้านที่1"/>
    <s v="ทัดดาว สมบุญรอด"/>
    <s v="86/64 ม.5 ต.ไทรม้า  อ.เมืองนนทบุรี จ.นนทบุรี11000"/>
    <s v="11000"/>
    <s v="0926845190"/>
    <s v="03/03/2025 13:38"/>
    <s v="raweewan5499@gmail.com"/>
    <s v="EMS"/>
    <s v="line_oa"/>
    <s v="กสิกร"/>
    <s v=""/>
    <s v="-"/>
    <s v="04/03/2025 09:42"/>
  </r>
  <r>
    <x v="2"/>
    <x v="2"/>
    <n v="0"/>
    <n v="1"/>
    <s v="EUU40"/>
    <n v="100"/>
    <n v="0"/>
    <s v="ร้านที่4"/>
    <s v="อ***"/>
    <s v="อ่างทอง"/>
    <s v="-"/>
    <s v=""/>
    <s v="04/03/2025 09:30"/>
    <s v="-"/>
    <s v="Flash Express Thailand COD"/>
    <s v="Tiktok"/>
    <s v="จ่ายทีหลัง / COD"/>
    <s v=""/>
    <s v="-"/>
    <s v="04/03/2025 09:31"/>
  </r>
  <r>
    <x v="3"/>
    <x v="3"/>
    <n v="120"/>
    <n v="1"/>
    <s v="EUU40"/>
    <n v="100"/>
    <n v="0"/>
    <s v="ร้านที่4"/>
    <s v="อ***"/>
    <s v="อ่างทอง"/>
    <s v="-"/>
    <s v=""/>
    <s v="04/03/2025 09:30"/>
    <s v="-"/>
    <s v="Flash Express Thailand COD"/>
    <s v="Tiktok"/>
    <s v="จ่ายทีหลัง / COD"/>
    <s v=""/>
    <s v="-"/>
    <s v="04/03/2025 09:30"/>
  </r>
  <r>
    <x v="6"/>
    <x v="6"/>
    <n v="60"/>
    <n v="9"/>
    <s v="EUU39"/>
    <n v="315"/>
    <n v="0"/>
    <s v="ร้านที่4"/>
    <s v="ส***ศ ป***ก"/>
    <s v="ลพบุรี"/>
    <s v="-"/>
    <s v=""/>
    <s v="04/03/2025 09:29"/>
    <s v="-"/>
    <s v="Flash Express Thailand"/>
    <s v="Tiktok"/>
    <s v="tiktok"/>
    <s v=""/>
    <s v="-"/>
    <s v="04/03/2025 09:29"/>
  </r>
  <r>
    <x v="14"/>
    <x v="15"/>
    <n v="65"/>
    <n v="1"/>
    <s v="EUU38"/>
    <n v="199"/>
    <n v="0"/>
    <s v="ร้านที่1"/>
    <s v="กัญญณัช สิงหนาท"/>
    <s v="100/88 ม. 8 หมู่บ้านพนาสนธิ์ซิตี้_x000a_ถ. ศรีนครินทร์_x000a_ต. บางเมือง_x000a_อ. เมือง_x000a_สมุทรปราการ 10270_x000a_โทร. "/>
    <s v="10270"/>
    <s v="0614462666"/>
    <s v="03/03/2025 13:40"/>
    <s v="raweewan5499@gmail.com"/>
    <s v="EMS"/>
    <s v="line_oa"/>
    <s v="กสิกร"/>
    <s v=""/>
    <s v="-"/>
    <s v="04/03/2025 09:28"/>
  </r>
  <r>
    <x v="15"/>
    <x v="16"/>
    <n v="65"/>
    <n v="1"/>
    <s v="EUU38"/>
    <n v="199"/>
    <n v="0"/>
    <s v="ร้านที่1"/>
    <s v="กัญญณัช สิงหนาท"/>
    <s v="100/88 ม. 8 หมู่บ้านพนาสนธิ์ซิตี้_x000a_ถ. ศรีนครินทร์_x000a_ต. บางเมือง_x000a_อ. เมือง_x000a_สมุทรปราการ 10270_x000a_โทร. "/>
    <s v="10270"/>
    <s v="0614462666"/>
    <s v="03/03/2025 13:40"/>
    <s v="raweewan5499@gmail.com"/>
    <s v="EMS"/>
    <s v="line_oa"/>
    <s v="กสิกร"/>
    <s v=""/>
    <s v="-"/>
    <s v="04/03/2025 09:28"/>
  </r>
  <r>
    <x v="16"/>
    <x v="17"/>
    <n v="65"/>
    <n v="1"/>
    <s v="EUU38"/>
    <n v="199"/>
    <n v="0"/>
    <s v="ร้านที่1"/>
    <s v="กัญญณัช สิงหนาท"/>
    <s v="100/88 ม. 8 หมู่บ้านพนาสนธิ์ซิตี้_x000a_ถ. ศรีนครินทร์_x000a_ต. บางเมือง_x000a_อ. เมือง_x000a_สมุทรปราการ 10270_x000a_โทร. "/>
    <s v="10270"/>
    <s v="0614462666"/>
    <s v="03/03/2025 13:40"/>
    <s v="raweewan5499@gmail.com"/>
    <s v="EMS"/>
    <s v="line_oa"/>
    <s v="กสิกร"/>
    <s v=""/>
    <s v="-"/>
    <s v="04/03/2025 09:28"/>
  </r>
  <r>
    <x v="8"/>
    <x v="8"/>
    <n v="65"/>
    <n v="1"/>
    <s v="EUU38"/>
    <n v="199"/>
    <n v="0"/>
    <s v="ร้านที่1"/>
    <s v="กัญญณัช สิงหนาท"/>
    <s v="100/88 ม. 8 หมู่บ้านพนาสนธิ์ซิตี้_x000a_ถ. ศรีนครินทร์_x000a_ต. บางเมือง_x000a_อ. เมือง_x000a_สมุทรปราการ 10270_x000a_โทร. "/>
    <s v="10270"/>
    <s v="0614462666"/>
    <s v="03/03/2025 13:40"/>
    <s v="raweewan5499@gmail.com"/>
    <s v="EMS"/>
    <s v="line_oa"/>
    <s v="กสิกร"/>
    <s v=""/>
    <s v="-"/>
    <s v="04/03/2025 09:28"/>
  </r>
  <r>
    <x v="14"/>
    <x v="15"/>
    <n v="65"/>
    <n v="1"/>
    <s v="EUU37"/>
    <n v="199"/>
    <n v="0"/>
    <s v="ร้านที่1"/>
    <s v="สำอางค์ พูนเพชรพันธุ์"/>
    <s v=" &amp;nbsp;184 หมู่ 2 ต.ศรีนาวา อ.เมือง จ.นครนายก 26000 โทร "/>
    <s v="26000"/>
    <s v="0818472221"/>
    <s v="13/03/2025 13:39"/>
    <s v="raweewan5499@gmail.com"/>
    <s v="EMS"/>
    <s v="line_oa"/>
    <s v="กสิกร"/>
    <s v=""/>
    <s v="-"/>
    <s v="04/03/2025 09:19"/>
  </r>
  <r>
    <x v="15"/>
    <x v="16"/>
    <n v="65"/>
    <n v="1"/>
    <s v="EUU37"/>
    <n v="199"/>
    <n v="0"/>
    <s v="ร้านที่1"/>
    <s v="สำอางค์ พูนเพชรพันธุ์"/>
    <s v=" &amp;nbsp;184 หมู่ 2 ต.ศรีนาวา อ.เมือง จ.นครนายก 26000 โทร "/>
    <s v="26000"/>
    <s v="0818472221"/>
    <s v="13/03/2025 13:39"/>
    <s v="raweewan5499@gmail.com"/>
    <s v="EMS"/>
    <s v="line_oa"/>
    <s v="กสิกร"/>
    <s v=""/>
    <s v="-"/>
    <s v="04/03/2025 09:19"/>
  </r>
  <r>
    <x v="16"/>
    <x v="17"/>
    <n v="65"/>
    <n v="1"/>
    <s v="EUU37"/>
    <n v="199"/>
    <n v="0"/>
    <s v="ร้านที่1"/>
    <s v="สำอางค์ พูนเพชรพันธุ์"/>
    <s v=" &amp;nbsp;184 หมู่ 2 ต.ศรีนาวา อ.เมือง จ.นครนายก 26000 โทร "/>
    <s v="26000"/>
    <s v="0818472221"/>
    <s v="13/03/2025 13:39"/>
    <s v="raweewan5499@gmail.com"/>
    <s v="EMS"/>
    <s v="line_oa"/>
    <s v="กสิกร"/>
    <s v=""/>
    <s v="-"/>
    <s v="04/03/2025 09:19"/>
  </r>
  <r>
    <x v="8"/>
    <x v="8"/>
    <n v="65"/>
    <n v="1"/>
    <s v="EUU37"/>
    <n v="199"/>
    <n v="0"/>
    <s v="ร้านที่1"/>
    <s v="สำอางค์ พูนเพชรพันธุ์"/>
    <s v=" &amp;nbsp;184 หมู่ 2 ต.ศรีนาวา อ.เมือง จ.นครนายก 26000 โทร "/>
    <s v="26000"/>
    <s v="0818472221"/>
    <s v="13/03/2025 13:39"/>
    <s v="raweewan5499@gmail.com"/>
    <s v="EMS"/>
    <s v="line_oa"/>
    <s v="กสิกร"/>
    <s v=""/>
    <s v="-"/>
    <s v="04/03/2025 09:19"/>
  </r>
  <r>
    <x v="14"/>
    <x v="15"/>
    <n v="65"/>
    <n v="1"/>
    <s v="EUU36"/>
    <n v="199"/>
    <n v="0"/>
    <s v="ร้านที่1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3/03/2025 21:14"/>
    <s v="raweewan5499@gmail.com"/>
    <s v="EMS"/>
    <s v="line_oa"/>
    <s v="กสิกร"/>
    <s v=""/>
    <s v="-"/>
    <s v="04/03/2025 09:16"/>
  </r>
  <r>
    <x v="15"/>
    <x v="16"/>
    <n v="65"/>
    <n v="1"/>
    <s v="EUU36"/>
    <n v="199"/>
    <n v="0"/>
    <s v="ร้านที่1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3/03/2025 21:14"/>
    <s v="raweewan5499@gmail.com"/>
    <s v="EMS"/>
    <s v="line_oa"/>
    <s v="กสิกร"/>
    <s v=""/>
    <s v="-"/>
    <s v="04/03/2025 09:16"/>
  </r>
  <r>
    <x v="16"/>
    <x v="17"/>
    <n v="65"/>
    <n v="1"/>
    <s v="EUU36"/>
    <n v="199"/>
    <n v="0"/>
    <s v="ร้านที่1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3/03/2025 21:14"/>
    <s v="raweewan5499@gmail.com"/>
    <s v="EMS"/>
    <s v="line_oa"/>
    <s v="กสิกร"/>
    <s v=""/>
    <s v="-"/>
    <s v="04/03/2025 09:16"/>
  </r>
  <r>
    <x v="8"/>
    <x v="8"/>
    <n v="65"/>
    <n v="1"/>
    <s v="EUU36"/>
    <n v="199"/>
    <n v="0"/>
    <s v="ร้านที่1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3/03/2025 21:14"/>
    <s v="raweewan5499@gmail.com"/>
    <s v="EMS"/>
    <s v="line_oa"/>
    <s v="กสิกร"/>
    <s v=""/>
    <s v="-"/>
    <s v="04/03/2025 09:16"/>
  </r>
  <r>
    <x v="15"/>
    <x v="16"/>
    <n v="65"/>
    <n v="1"/>
    <s v="EUU35"/>
    <n v="199"/>
    <n v="0"/>
    <s v="ร้านที่1"/>
    <s v="ผ่องศรี ทองศรี "/>
    <s v="ที่อยู่ 495_x000a_อุดมสุข23_x000a_ถนนสุขุมวิท103_x000a_แขวงบางนาเหนือ_x000a_เขตบางนา_x000a_กทม_x000a_10260"/>
    <s v="10260"/>
    <s v="0627526699"/>
    <s v="03/03/2025 20:15"/>
    <s v="raweewan5499@gmail.com"/>
    <s v="EMS"/>
    <s v="line_oa"/>
    <s v="กสิกร"/>
    <s v=""/>
    <s v="-"/>
    <s v="04/03/2025 09:12"/>
  </r>
  <r>
    <x v="8"/>
    <x v="8"/>
    <n v="65"/>
    <n v="1"/>
    <s v="EUU35"/>
    <n v="199"/>
    <n v="0"/>
    <s v="ร้านที่1"/>
    <s v="ผ่องศรี ทองศรี "/>
    <s v="ที่อยู่ 495_x000a_อุดมสุข23_x000a_ถนนสุขุมวิท103_x000a_แขวงบางนาเหนือ_x000a_เขตบางนา_x000a_กทม_x000a_10260"/>
    <s v="10260"/>
    <s v="0627526699"/>
    <s v="03/03/2025 20:15"/>
    <s v="raweewan5499@gmail.com"/>
    <s v="EMS"/>
    <s v="line_oa"/>
    <s v="กสิกร"/>
    <s v=""/>
    <s v="-"/>
    <s v="04/03/2025 09:12"/>
  </r>
  <r>
    <x v="16"/>
    <x v="17"/>
    <n v="65"/>
    <n v="2"/>
    <s v="EUU35"/>
    <n v="199"/>
    <n v="0"/>
    <s v="ร้านที่1"/>
    <s v="ผ่องศรี ทองศรี "/>
    <s v="ที่อยู่ 495_x000a_อุดมสุข23_x000a_ถนนสุขุมวิท103_x000a_แขวงบางนาเหนือ_x000a_เขตบางนา_x000a_กทม_x000a_10260"/>
    <s v="10260"/>
    <s v="0627526699"/>
    <s v="03/03/2025 20:15"/>
    <s v="raweewan5499@gmail.com"/>
    <s v="EMS"/>
    <s v="line_oa"/>
    <s v="กสิกร"/>
    <s v=""/>
    <s v="-"/>
    <s v="04/03/2025 09:12"/>
  </r>
  <r>
    <x v="14"/>
    <x v="15"/>
    <n v="65"/>
    <n v="1"/>
    <s v="EUU34"/>
    <n v="199"/>
    <n v="0"/>
    <s v="ร้านที่1"/>
    <s v="สุภาวดี ชูเมือง"/>
    <s v="129/261 หมู่บ้านเมืองทอง ซอย 3แยก9 ตปากนคร &amp;nbsp;อ เมือง จ &amp;nbsp;นครศรีฯ 80000"/>
    <s v="80000"/>
    <s v="0955462989"/>
    <s v="04/03/2025 09:10"/>
    <s v="raweewan5499@gmail.com"/>
    <s v="EMS COD"/>
    <s v="line_oa"/>
    <s v="จ่ายทีหลัง / COD"/>
    <s v=""/>
    <s v="-"/>
    <s v="04/03/2025 09:10"/>
  </r>
  <r>
    <x v="16"/>
    <x v="17"/>
    <n v="65"/>
    <n v="1"/>
    <s v="EUU34"/>
    <n v="199"/>
    <n v="0"/>
    <s v="ร้านที่1"/>
    <s v="สุภาวดี ชูเมือง"/>
    <s v="129/261 หมู่บ้านเมืองทอง ซอย 3แยก9 ตปากนคร &amp;nbsp;อ เมือง จ &amp;nbsp;นครศรีฯ 80000"/>
    <s v="80000"/>
    <s v="0955462989"/>
    <s v="04/03/2025 09:10"/>
    <s v="raweewan5499@gmail.com"/>
    <s v="EMS COD"/>
    <s v="line_oa"/>
    <s v="จ่ายทีหลัง / COD"/>
    <s v=""/>
    <s v="-"/>
    <s v="04/03/2025 09:10"/>
  </r>
  <r>
    <x v="15"/>
    <x v="16"/>
    <n v="65"/>
    <n v="2"/>
    <s v="EUU34"/>
    <n v="199"/>
    <n v="0"/>
    <s v="ร้านที่1"/>
    <s v="สุภาวดี ชูเมือง"/>
    <s v="129/261 หมู่บ้านเมืองทอง ซอย 3แยก9 ตปากนคร &amp;nbsp;อ เมือง จ &amp;nbsp;นครศรีฯ 80000"/>
    <s v="80000"/>
    <s v="0955462989"/>
    <s v="04/03/2025 09:10"/>
    <s v="raweewan5499@gmail.com"/>
    <s v="EMS COD"/>
    <s v="line_oa"/>
    <s v="จ่ายทีหลัง / COD"/>
    <s v=""/>
    <s v="-"/>
    <s v="04/03/2025 09:10"/>
  </r>
  <r>
    <x v="14"/>
    <x v="15"/>
    <n v="65"/>
    <n v="1"/>
    <s v="EUU33"/>
    <n v="199"/>
    <n v="0"/>
    <s v="ร้านที่1"/>
    <s v="อนุรักษ์ หมื่นนาค"/>
    <s v="154/1 ม1 ต/อ ท่าม่วง กาญจนบุรี_x000a_71110 &amp;nbsp; &amp;nbsp;"/>
    <s v="71110"/>
    <s v="0928959825"/>
    <s v="04/03/2025 09:08"/>
    <s v="raweewan5499@gmail.com"/>
    <s v="EMS COD"/>
    <s v="line_oa"/>
    <s v="จ่ายทีหลัง / COD"/>
    <s v=""/>
    <s v="-"/>
    <s v="04/03/2025 09:08"/>
  </r>
  <r>
    <x v="15"/>
    <x v="16"/>
    <n v="65"/>
    <n v="1"/>
    <s v="EUU33"/>
    <n v="199"/>
    <n v="0"/>
    <s v="ร้านที่1"/>
    <s v="อนุรักษ์ หมื่นนาค"/>
    <s v="154/1 ม1 ต/อ ท่าม่วง กาญจนบุรี_x000a_71110 &amp;nbsp; &amp;nbsp;"/>
    <s v="71110"/>
    <s v="0928959825"/>
    <s v="04/03/2025 09:08"/>
    <s v="raweewan5499@gmail.com"/>
    <s v="EMS COD"/>
    <s v="line_oa"/>
    <s v="จ่ายทีหลัง / COD"/>
    <s v=""/>
    <s v="-"/>
    <s v="04/03/2025 09:08"/>
  </r>
  <r>
    <x v="16"/>
    <x v="17"/>
    <n v="65"/>
    <n v="1"/>
    <s v="EUU33"/>
    <n v="199"/>
    <n v="0"/>
    <s v="ร้านที่1"/>
    <s v="อนุรักษ์ หมื่นนาค"/>
    <s v="154/1 ม1 ต/อ ท่าม่วง กาญจนบุรี_x000a_71110 &amp;nbsp; &amp;nbsp;"/>
    <s v="71110"/>
    <s v="0928959825"/>
    <s v="04/03/2025 09:08"/>
    <s v="raweewan5499@gmail.com"/>
    <s v="EMS COD"/>
    <s v="line_oa"/>
    <s v="จ่ายทีหลัง / COD"/>
    <s v=""/>
    <s v="-"/>
    <s v="04/03/2025 09:08"/>
  </r>
  <r>
    <x v="8"/>
    <x v="8"/>
    <n v="65"/>
    <n v="1"/>
    <s v="EUU33"/>
    <n v="199"/>
    <n v="0"/>
    <s v="ร้านที่1"/>
    <s v="อนุรักษ์ หมื่นนาค"/>
    <s v="154/1 ม1 ต/อ ท่าม่วง กาญจนบุรี_x000a_71110 &amp;nbsp; &amp;nbsp;"/>
    <s v="71110"/>
    <s v="0928959825"/>
    <s v="04/03/2025 09:08"/>
    <s v="raweewan5499@gmail.com"/>
    <s v="EMS COD"/>
    <s v="line_oa"/>
    <s v="จ่ายทีหลัง / COD"/>
    <s v=""/>
    <s v="-"/>
    <s v="04/03/2025 09:08"/>
  </r>
  <r>
    <x v="14"/>
    <x v="15"/>
    <n v="65"/>
    <n v="1"/>
    <s v="EUU32"/>
    <n v="199"/>
    <n v="0"/>
    <s v="ร้านที่1"/>
    <s v="คุณสุภาเพ็ญ"/>
    <s v="77/1068 หมู่บ้านชลลดา ซอย29 ถนนสายไหม เขตสายไหม กรุงเทพ 10220"/>
    <s v="10220"/>
    <s v=""/>
    <s v="04/03/2025 09:05"/>
    <s v="raweewan5499@gmail.com"/>
    <s v="EMS COD"/>
    <s v="line_oa"/>
    <s v="จ่ายทีหลัง / COD"/>
    <s v=""/>
    <s v="-"/>
    <s v="04/03/2025 09:05"/>
  </r>
  <r>
    <x v="15"/>
    <x v="16"/>
    <n v="65"/>
    <n v="1"/>
    <s v="EUU32"/>
    <n v="199"/>
    <n v="0"/>
    <s v="ร้านที่1"/>
    <s v="คุณสุภาเพ็ญ"/>
    <s v="77/1068 หมู่บ้านชลลดา ซอย29 ถนนสายไหม เขตสายไหม กรุงเทพ 10220"/>
    <s v="10220"/>
    <s v=""/>
    <s v="04/03/2025 09:05"/>
    <s v="raweewan5499@gmail.com"/>
    <s v="EMS COD"/>
    <s v="line_oa"/>
    <s v="จ่ายทีหลัง / COD"/>
    <s v=""/>
    <s v="-"/>
    <s v="04/03/2025 09:05"/>
  </r>
  <r>
    <x v="16"/>
    <x v="17"/>
    <n v="65"/>
    <n v="1"/>
    <s v="EUU32"/>
    <n v="199"/>
    <n v="0"/>
    <s v="ร้านที่1"/>
    <s v="คุณสุภาเพ็ญ"/>
    <s v="77/1068 หมู่บ้านชลลดา ซอย29 ถนนสายไหม เขตสายไหม กรุงเทพ 10220"/>
    <s v="10220"/>
    <s v=""/>
    <s v="04/03/2025 09:05"/>
    <s v="raweewan5499@gmail.com"/>
    <s v="EMS COD"/>
    <s v="line_oa"/>
    <s v="จ่ายทีหลัง / COD"/>
    <s v=""/>
    <s v="-"/>
    <s v="04/03/2025 09:05"/>
  </r>
  <r>
    <x v="8"/>
    <x v="8"/>
    <n v="65"/>
    <n v="1"/>
    <s v="EUU32"/>
    <n v="199"/>
    <n v="0"/>
    <s v="ร้านที่1"/>
    <s v="คุณสุภาเพ็ญ"/>
    <s v="77/1068 หมู่บ้านชลลดา ซอย29 ถนนสายไหม เขตสายไหม กรุงเทพ 10220"/>
    <s v="10220"/>
    <s v=""/>
    <s v="04/03/2025 09:05"/>
    <s v="raweewan5499@gmail.com"/>
    <s v="EMS COD"/>
    <s v="line_oa"/>
    <s v="จ่ายทีหลัง / COD"/>
    <s v=""/>
    <s v="-"/>
    <s v="04/03/2025 09:05"/>
  </r>
  <r>
    <x v="14"/>
    <x v="15"/>
    <n v="65"/>
    <n v="2"/>
    <s v="EUU31"/>
    <n v="199"/>
    <n v="0"/>
    <s v="ร้านที่1"/>
    <s v="ธนัญภรณ์ ตาววัฒนา"/>
    <s v="รร.วัดสามกอ หมู่ 2_x000a_ต.สามกอ_x000a_อ.เสนา_x000a_จ.พระนครศรีอยุธยา_x000a_13110_x000a_"/>
    <s v="13110"/>
    <s v="0818996413"/>
    <s v="04/03/2025 09:03"/>
    <s v="raweewan5499@gmail.com"/>
    <s v="EMS COD"/>
    <s v="line_oa"/>
    <s v="จ่ายทีหลัง / COD"/>
    <s v=""/>
    <s v="-"/>
    <s v="04/03/2025 09:03"/>
  </r>
  <r>
    <x v="16"/>
    <x v="17"/>
    <n v="65"/>
    <n v="2"/>
    <s v="EUU31"/>
    <n v="199"/>
    <n v="0"/>
    <s v="ร้านที่1"/>
    <s v="ธนัญภรณ์ ตาววัฒนา"/>
    <s v="รร.วัดสามกอ หมู่ 2_x000a_ต.สามกอ_x000a_อ.เสนา_x000a_จ.พระนครศรีอยุธยา_x000a_13110_x000a_"/>
    <s v="13110"/>
    <s v="0818996413"/>
    <s v="04/03/2025 09:03"/>
    <s v="raweewan5499@gmail.com"/>
    <s v="EMS COD"/>
    <s v="line_oa"/>
    <s v="จ่ายทีหลัง / COD"/>
    <s v=""/>
    <s v="-"/>
    <s v="04/03/2025 09:03"/>
  </r>
  <r>
    <x v="14"/>
    <x v="15"/>
    <n v="65"/>
    <n v="1"/>
    <s v="EUU30"/>
    <n v="199"/>
    <n v="0"/>
    <s v="ร้านที่1"/>
    <s v="ครุวาร ไชโยธา"/>
    <s v="บ้านอิ่มใจ อพาร์ทเม้นท์ 28 ชุมชนมหาดไทย2 ถ.เฉลิมพระเกียรติร.9 ซ.28แยก7หรือ9 แขวงดอกไม้ เขตประเวศ กรุงเทพฯ 10250_x000a_"/>
    <s v="10250"/>
    <s v="0928658865"/>
    <s v="04/03/2025 09:01"/>
    <s v="raweewan5499@gmail.com"/>
    <s v="EMS COD"/>
    <s v="line_oa"/>
    <s v="จ่ายทีหลัง / COD"/>
    <s v=""/>
    <s v="-"/>
    <s v="04/03/2025 09:01"/>
  </r>
  <r>
    <x v="15"/>
    <x v="16"/>
    <n v="65"/>
    <n v="1"/>
    <s v="EUU30"/>
    <n v="199"/>
    <n v="0"/>
    <s v="ร้านที่1"/>
    <s v="ครุวาร ไชโยธา"/>
    <s v="บ้านอิ่มใจ อพาร์ทเม้นท์ 28 ชุมชนมหาดไทย2 ถ.เฉลิมพระเกียรติร.9 ซ.28แยก7หรือ9 แขวงดอกไม้ เขตประเวศ กรุงเทพฯ 10250_x000a_"/>
    <s v="10250"/>
    <s v="0928658865"/>
    <s v="04/03/2025 09:01"/>
    <s v="raweewan5499@gmail.com"/>
    <s v="EMS COD"/>
    <s v="line_oa"/>
    <s v="จ่ายทีหลัง / COD"/>
    <s v=""/>
    <s v="-"/>
    <s v="04/03/2025 09:01"/>
  </r>
  <r>
    <x v="16"/>
    <x v="17"/>
    <n v="65"/>
    <n v="1"/>
    <s v="EUU30"/>
    <n v="199"/>
    <n v="0"/>
    <s v="ร้านที่1"/>
    <s v="ครุวาร ไชโยธา"/>
    <s v="บ้านอิ่มใจ อพาร์ทเม้นท์ 28 ชุมชนมหาดไทย2 ถ.เฉลิมพระเกียรติร.9 ซ.28แยก7หรือ9 แขวงดอกไม้ เขตประเวศ กรุงเทพฯ 10250_x000a_"/>
    <s v="10250"/>
    <s v="0928658865"/>
    <s v="04/03/2025 09:01"/>
    <s v="raweewan5499@gmail.com"/>
    <s v="EMS COD"/>
    <s v="line_oa"/>
    <s v="จ่ายทีหลัง / COD"/>
    <s v=""/>
    <s v="-"/>
    <s v="04/03/2025 09:01"/>
  </r>
  <r>
    <x v="8"/>
    <x v="8"/>
    <n v="65"/>
    <n v="1"/>
    <s v="EUU30"/>
    <n v="199"/>
    <n v="0"/>
    <s v="ร้านที่1"/>
    <s v="ครุวาร ไชโยธา"/>
    <s v="บ้านอิ่มใจ อพาร์ทเม้นท์ 28 ชุมชนมหาดไทย2 ถ.เฉลิมพระเกียรติร.9 ซ.28แยก7หรือ9 แขวงดอกไม้ เขตประเวศ กรุงเทพฯ 10250_x000a_"/>
    <s v="10250"/>
    <s v="0928658865"/>
    <s v="04/03/2025 09:01"/>
    <s v="raweewan5499@gmail.com"/>
    <s v="EMS COD"/>
    <s v="line_oa"/>
    <s v="จ่ายทีหลัง / COD"/>
    <s v=""/>
    <s v="-"/>
    <s v="04/03/2025 09:01"/>
  </r>
  <r>
    <x v="14"/>
    <x v="15"/>
    <n v="65"/>
    <n v="1"/>
    <s v="EUU29"/>
    <n v="199"/>
    <n v="0"/>
    <s v="ร้านที่1"/>
    <s v="นภาภรณ์  พันธุ"/>
    <s v=" &amp;nbsp;14/16 (ร้านตัดผมดาวเรือง) &amp;nbsp;ถ.ราเมศวร ต.หอรัตนไชย อ.พระนครศรีอยุธยา จ.พระนครศรีอยุธยา 13000"/>
    <s v="13000"/>
    <s v="0896861078"/>
    <s v="04/03/2025 09:00"/>
    <s v="raweewan5499@gmail.com"/>
    <s v="EMS COD"/>
    <s v="line_oa"/>
    <s v="จ่ายทีหลัง / COD"/>
    <s v=""/>
    <s v="-"/>
    <s v="04/03/2025 09:00"/>
  </r>
  <r>
    <x v="15"/>
    <x v="16"/>
    <n v="65"/>
    <n v="2"/>
    <s v="EUU29"/>
    <n v="199"/>
    <n v="0"/>
    <s v="ร้านที่1"/>
    <s v="นภาภรณ์  พันธุ"/>
    <s v=" &amp;nbsp;14/16 (ร้านตัดผมดาวเรือง) &amp;nbsp;ถ.ราเมศวร ต.หอรัตนไชย อ.พระนครศรีอยุธยา จ.พระนครศรีอยุธยา 13000"/>
    <s v="13000"/>
    <s v="0896861078"/>
    <s v="04/03/2025 09:00"/>
    <s v="raweewan5499@gmail.com"/>
    <s v="EMS COD"/>
    <s v="line_oa"/>
    <s v="จ่ายทีหลัง / COD"/>
    <s v=""/>
    <s v="-"/>
    <s v="04/03/2025 09:00"/>
  </r>
  <r>
    <x v="16"/>
    <x v="17"/>
    <n v="65"/>
    <n v="1"/>
    <s v="EUU29"/>
    <n v="199"/>
    <n v="0"/>
    <s v="ร้านที่1"/>
    <s v="นภาภรณ์  พันธุ"/>
    <s v=" &amp;nbsp;14/16 (ร้านตัดผมดาวเรือง) &amp;nbsp;ถ.ราเมศวร ต.หอรัตนไชย อ.พระนครศรีอยุธยา จ.พระนครศรีอยุธยา 13000"/>
    <s v="13000"/>
    <s v="0896861078"/>
    <s v="04/03/2025 09:00"/>
    <s v="raweewan5499@gmail.com"/>
    <s v="EMS COD"/>
    <s v="line_oa"/>
    <s v="จ่ายทีหลัง / COD"/>
    <s v=""/>
    <s v="-"/>
    <s v="04/03/2025 09:00"/>
  </r>
  <r>
    <x v="18"/>
    <x v="24"/>
    <n v="139"/>
    <n v="1"/>
    <s v="EUU28"/>
    <n v="199"/>
    <n v="0"/>
    <s v="ร้านที่1"/>
    <s v="ธัญญ์วรัตน์ เมธางกูรนพคุณ"/>
    <s v="99/18 ม.เมธารมย์ ม.4 ต.บึงยี่โถ ถ.รังสิต-นครนายก87_x000a_อ.ธัญบุรี_x000a_จ.ปทุมธานี_x000a_12130_x000a_"/>
    <s v="12130"/>
    <s v="0826547982"/>
    <s v="04/03/2025 08:58"/>
    <s v="raweewan5499@gmail.com"/>
    <s v="EMS COD"/>
    <s v="line_oa"/>
    <s v="จ่ายทีหลัง / COD"/>
    <s v=""/>
    <s v="-"/>
    <s v="04/03/2025 08:58"/>
  </r>
  <r>
    <x v="18"/>
    <x v="24"/>
    <n v="139"/>
    <n v="1"/>
    <s v="EUU28"/>
    <n v="199"/>
    <n v="0"/>
    <s v="ร้านที่1"/>
    <s v="ธัญญ์วรัตน์ เมธางกูรนพคุณ"/>
    <s v="99/18 ม.เมธารมย์ ม.4 ต.บึงยี่โถ ถ.รังสิต-นครนายก87_x000a_อ.ธัญบุรี_x000a_จ.ปทุมธานี_x000a_12130_x000a_"/>
    <s v="12130"/>
    <s v="0826547982"/>
    <s v="04/03/2025 08:58"/>
    <s v="raweewan5499@gmail.com"/>
    <s v="EMS COD"/>
    <s v="line_oa"/>
    <s v="จ่ายทีหลัง / COD"/>
    <s v=""/>
    <s v="-"/>
    <s v="04/03/2025 08:58"/>
  </r>
  <r>
    <x v="16"/>
    <x v="17"/>
    <n v="65"/>
    <n v="2"/>
    <s v="EUU27"/>
    <n v="199"/>
    <n v="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3/03/2025 21:28"/>
    <s v="raweewan5499@gmail.com"/>
    <s v="EMS"/>
    <s v="facebook"/>
    <s v="กสิกร"/>
    <s v=""/>
    <s v="-"/>
    <s v="04/03/2025 08:54"/>
  </r>
  <r>
    <x v="8"/>
    <x v="8"/>
    <n v="65"/>
    <n v="2"/>
    <s v="EUU27"/>
    <n v="199"/>
    <n v="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3/03/2025 21:28"/>
    <s v="raweewan5499@gmail.com"/>
    <s v="EMS"/>
    <s v="facebook"/>
    <s v="กสิกร"/>
    <s v=""/>
    <s v="-"/>
    <s v="04/03/2025 08:54"/>
  </r>
  <r>
    <x v="4"/>
    <x v="4"/>
    <n v="40"/>
    <n v="10"/>
    <s v="EUU26"/>
    <n v="435"/>
    <n v="35"/>
    <s v="ร้านที่1"/>
    <s v="อรวรรณ  พรมมา"/>
    <s v="                                                 130/1 ม.12  ต.บ้านแก่ง                         อ.เมือง  จ. นครสวรรค์  60000"/>
    <s v="60000"/>
    <s v="0930076147"/>
    <s v="04/03/2025 08:49"/>
    <s v="raweewan5499@gmail.com"/>
    <s v="EMS COD"/>
    <s v="facebook"/>
    <s v="กสิกร"/>
    <s v=""/>
    <s v="-"/>
    <s v="04/03/2025 08:49"/>
  </r>
  <r>
    <x v="16"/>
    <x v="17"/>
    <n v="65"/>
    <n v="4"/>
    <s v="EUU25"/>
    <n v="199"/>
    <n v="0"/>
    <s v="ร้านที่1"/>
    <s v="คุณวัลย์ โรงอาหารกลาง"/>
    <s v="โรงอาหารกลาง ร้านคุณวัลย์ 107 ม.เกษตรศาสตร์กำแพงเเสน ต.กำแพงเเสน อ.กำแพงแสน จ.นครปฐม 73140"/>
    <s v="73140"/>
    <s v="0802651695"/>
    <s v="03/03/2025 15:13"/>
    <s v="raweewan5499@gmail.com"/>
    <s v="EMS"/>
    <s v="facebook"/>
    <s v="กสิกร"/>
    <s v=""/>
    <s v="-"/>
    <s v="04/03/2025 08:46"/>
  </r>
  <r>
    <x v="15"/>
    <x v="16"/>
    <n v="65"/>
    <n v="1"/>
    <s v="EUU24"/>
    <n v="199"/>
    <n v="0"/>
    <s v="ร้านที่1"/>
    <s v="อริศษา ฉายะวิภาต"/>
    <s v="361 หมู่บ้านพิศาล ซ.ท่าข้าม28 ตึกสีฟ้าตรงข้ามโลตัสเอ็กเพรส แขวงแสมดำ เขตบางขุนเทียน กรุงเทพ 10150"/>
    <s v="10150"/>
    <s v="0832252894"/>
    <s v="03/03/2025 23:25"/>
    <s v="raweewan5499@gmail.com"/>
    <s v="EMS"/>
    <s v="facebook"/>
    <s v="กสิกร"/>
    <s v=""/>
    <s v="-"/>
    <s v="04/03/2025 08:44"/>
  </r>
  <r>
    <x v="14"/>
    <x v="15"/>
    <n v="65"/>
    <n v="1"/>
    <s v="EUU24"/>
    <n v="199"/>
    <n v="0"/>
    <s v="ร้านที่1"/>
    <s v="อริศษา ฉายะวิภาต"/>
    <s v="361 หมู่บ้านพิศาล ซ.ท่าข้าม28 ตึกสีฟ้าตรงข้ามโลตัสเอ็กเพรส แขวงแสมดำ เขตบางขุนเทียน กรุงเทพ 10150"/>
    <s v="10150"/>
    <s v="0832252894"/>
    <s v="03/03/2025 23:25"/>
    <s v="raweewan5499@gmail.com"/>
    <s v="EMS"/>
    <s v="facebook"/>
    <s v="กสิกร"/>
    <s v=""/>
    <s v="-"/>
    <s v="04/03/2025 08:44"/>
  </r>
  <r>
    <x v="16"/>
    <x v="17"/>
    <n v="65"/>
    <n v="1"/>
    <s v="EUU24"/>
    <n v="199"/>
    <n v="0"/>
    <s v="ร้านที่1"/>
    <s v="อริศษา ฉายะวิภาต"/>
    <s v="361 หมู่บ้านพิศาล ซ.ท่าข้าม28 ตึกสีฟ้าตรงข้ามโลตัสเอ็กเพรส แขวงแสมดำ เขตบางขุนเทียน กรุงเทพ 10150"/>
    <s v="10150"/>
    <s v="0832252894"/>
    <s v="03/03/2025 23:25"/>
    <s v="raweewan5499@gmail.com"/>
    <s v="EMS"/>
    <s v="facebook"/>
    <s v="กสิกร"/>
    <s v=""/>
    <s v="-"/>
    <s v="04/03/2025 08:44"/>
  </r>
  <r>
    <x v="8"/>
    <x v="8"/>
    <n v="65"/>
    <n v="1"/>
    <s v="EUU24"/>
    <n v="199"/>
    <n v="0"/>
    <s v="ร้านที่1"/>
    <s v="อริศษา ฉายะวิภาต"/>
    <s v="361 หมู่บ้านพิศาล ซ.ท่าข้าม28 ตึกสีฟ้าตรงข้ามโลตัสเอ็กเพรส แขวงแสมดำ เขตบางขุนเทียน กรุงเทพ 10150"/>
    <s v="10150"/>
    <s v="0832252894"/>
    <s v="03/03/2025 23:25"/>
    <s v="raweewan5499@gmail.com"/>
    <s v="EMS"/>
    <s v="facebook"/>
    <s v="กสิกร"/>
    <s v=""/>
    <s v="-"/>
    <s v="04/03/2025 08:44"/>
  </r>
  <r>
    <x v="7"/>
    <x v="7"/>
    <n v="66.666666666666671"/>
    <n v="3"/>
    <s v="EUU23"/>
    <n v="110"/>
    <n v="0"/>
    <s v="ร้านที่1"/>
    <s v="ด******ธ"/>
    <s v="******ถนนเจริญกรุง เเขวงบางโคล่ แขวงบางโคล่ เขตบางคอแหลม จังหวัดกรุงเทพมหานคร 10120"/>
    <s v="10120"/>
    <s v="59"/>
    <s v="04/03/2025 07:30"/>
    <s v="-"/>
    <s v="SPX Express"/>
    <s v="Shopee"/>
    <s v="shopee"/>
    <s v=""/>
    <s v="-"/>
    <s v="04/03/2025 07:28"/>
  </r>
  <r>
    <x v="6"/>
    <x v="6"/>
    <n v="43"/>
    <n v="2"/>
    <s v="EUU22"/>
    <n v="226"/>
    <n v="0"/>
    <s v="ร้านที่2"/>
    <s v="เ******ล"/>
    <s v="******ย พัฒนาการ 39, ถนน พัฒนาการ แขวงสวนหลวง เขตสวนหลวง จังหวัดกรุงเทพมหานคร 10250"/>
    <s v="10250"/>
    <s v="41"/>
    <s v="04/03/2025 07:12"/>
    <s v="-"/>
    <s v="SPX Express"/>
    <s v="Shopee"/>
    <s v="shopee"/>
    <s v=""/>
    <s v="-"/>
    <s v="04/03/2025 07:12"/>
  </r>
  <r>
    <x v="7"/>
    <x v="7"/>
    <n v="60"/>
    <n v="1"/>
    <s v="EUU22"/>
    <n v="226"/>
    <n v="0"/>
    <s v="ร้านที่2"/>
    <s v="เ******ล"/>
    <s v="******ย พัฒนาการ 39, ถนน พัฒนาการ แขวงสวนหลวง เขตสวนหลวง จังหวัดกรุงเทพมหานคร 10250"/>
    <s v="10250"/>
    <s v="41"/>
    <s v="04/03/2025 07:12"/>
    <s v="-"/>
    <s v="SPX Express"/>
    <s v="Shopee"/>
    <s v="shopee"/>
    <s v=""/>
    <s v="-"/>
    <s v="04/03/2025 07:12"/>
  </r>
  <r>
    <x v="9"/>
    <x v="25"/>
    <n v="80"/>
    <n v="1"/>
    <s v="EUU22"/>
    <n v="226"/>
    <n v="0"/>
    <s v="ร้านที่2"/>
    <s v="เ******ล"/>
    <s v="******ย พัฒนาการ 39, ถนน พัฒนาการ แขวงสวนหลวง เขตสวนหลวง จังหวัดกรุงเทพมหานคร 10250"/>
    <s v="10250"/>
    <s v="41"/>
    <s v="04/03/2025 07:12"/>
    <s v="-"/>
    <s v="SPX Express"/>
    <s v="Shopee"/>
    <s v="shopee"/>
    <s v=""/>
    <s v="-"/>
    <s v="04/03/2025 07:12"/>
  </r>
  <r>
    <x v="6"/>
    <x v="6"/>
    <n v="43"/>
    <n v="2"/>
    <s v="EUU21"/>
    <n v="121"/>
    <n v="35"/>
    <s v="ร้านที่1"/>
    <s v="ภ******ม"/>
    <s v="******ุ่งพญาไท แขวงทุ่งพญาไท เขตราชเทวี จังหวัดกรุงเทพมหานคร 10400"/>
    <s v="10400"/>
    <s v="49"/>
    <s v="04/03/2025 06:44"/>
    <s v="-"/>
    <s v="Flash Express"/>
    <s v="Shopee"/>
    <s v="shopee"/>
    <s v=""/>
    <s v="TH01376XSK8T3C"/>
    <s v="04/03/2025 06:43"/>
  </r>
  <r>
    <x v="3"/>
    <x v="3"/>
    <n v="69.900000000000006"/>
    <n v="10"/>
    <s v="EUU20"/>
    <n v="592.5"/>
    <n v="54"/>
    <s v="ร้านที่1"/>
    <s v="พรสวรรค์  ตุ้มกุล"/>
    <s v="285 ถ เจริญรัฐ  ต กุดป่อง อ เมือง  จ เลย 42000_x000a__x000a_เมืองเลย/ Mueang Loeiเลย/ Loei_x000a_42000"/>
    <s v="42000"/>
    <s v="660864434049"/>
    <s v="04/03/2025 06:28"/>
    <s v="-"/>
    <s v="Kerry_dropoff"/>
    <s v="Lazada"/>
    <s v="lazada"/>
    <s v=""/>
    <s v="LEXPU0464757760"/>
    <s v="04/03/2025 06:28"/>
  </r>
  <r>
    <x v="3"/>
    <x v="3"/>
    <n v="66.333333333333329"/>
    <n v="3"/>
    <s v="EUU19"/>
    <n v="242"/>
    <n v="38"/>
    <s v="ร้านที่1"/>
    <s v="m****m"/>
    <s v="******ตรดิตถ์ เขต 1 (หน้ากลุ่มอำนวยการ) ตำบลป่าเซ่า อำเภอเมืองอุตรดิตถ์ จังหวัดอุตรดิตถ์ 53000"/>
    <s v="53000"/>
    <s v="39"/>
    <s v="04/03/2025 06:34"/>
    <s v="-"/>
    <s v="SPX Express"/>
    <s v="Shopee"/>
    <s v="shopee"/>
    <s v=""/>
    <s v="TH259336453422F"/>
    <s v="04/03/2025 06:04"/>
  </r>
  <r>
    <x v="9"/>
    <x v="10"/>
    <n v="90"/>
    <n v="2"/>
    <s v="EUU18"/>
    <n v="439.41"/>
    <n v="39"/>
    <s v="ร้านที่1"/>
    <s v="คุณ สมคิด ภูเกตุ"/>
    <s v="185ม.3 · แม่น้ำคู้/ Maenam Khu_x000a__x000a_ปลวกแดง/ Pluak Daengระยอง/ Rayong_x000a_21140"/>
    <s v="21140"/>
    <s v="660624065643"/>
    <s v="04/03/2025 06:05"/>
    <s v="-"/>
    <s v="Kerry_dropoff"/>
    <s v="Lazada"/>
    <s v="lazada"/>
    <s v=""/>
    <s v="LEXPU0464931541"/>
    <s v="04/03/2025 06:04"/>
  </r>
  <r>
    <x v="13"/>
    <x v="14"/>
    <n v="99"/>
    <n v="1"/>
    <s v="EUU18"/>
    <n v="439.41"/>
    <n v="39"/>
    <s v="ร้านที่1"/>
    <s v="คุณ สมคิด ภูเกตุ"/>
    <s v="185ม.3 · แม่น้ำคู้/ Maenam Khu_x000a__x000a_ปลวกแดง/ Pluak Daengระยอง/ Rayong_x000a_21140"/>
    <s v="21140"/>
    <s v="660624065643"/>
    <s v="04/03/2025 06:05"/>
    <s v="-"/>
    <s v="Kerry_dropoff"/>
    <s v="Lazada"/>
    <s v="lazada"/>
    <s v=""/>
    <s v="LEXPU0464931541"/>
    <s v="04/03/2025 06:04"/>
  </r>
  <r>
    <x v="18"/>
    <x v="24"/>
    <n v="100"/>
    <n v="1"/>
    <s v="EUU18"/>
    <n v="439.41"/>
    <n v="39"/>
    <s v="ร้านที่1"/>
    <s v="คุณ สมคิด ภูเกตุ"/>
    <s v="185ม.3 · แม่น้ำคู้/ Maenam Khu_x000a__x000a_ปลวกแดง/ Pluak Daengระยอง/ Rayong_x000a_21140"/>
    <s v="21140"/>
    <s v="660624065643"/>
    <s v="04/03/2025 06:05"/>
    <s v="-"/>
    <s v="Kerry_dropoff"/>
    <s v="Lazada"/>
    <s v="lazada"/>
    <s v=""/>
    <s v="LEXPU0464931541"/>
    <s v="04/03/2025 06:04"/>
  </r>
  <r>
    <x v="4"/>
    <x v="4"/>
    <n v="33.333333333333336"/>
    <n v="3"/>
    <s v="EUU18"/>
    <n v="439.41"/>
    <n v="39"/>
    <s v="ร้านที่1"/>
    <s v="คุณ สมคิด ภูเกตุ"/>
    <s v="185ม.3 · แม่น้ำคู้/ Maenam Khu_x000a__x000a_ปลวกแดง/ Pluak Daengระยอง/ Rayong_x000a_21140"/>
    <s v="21140"/>
    <s v="660624065643"/>
    <s v="04/03/2025 06:05"/>
    <s v="-"/>
    <s v="Kerry_dropoff"/>
    <s v="Lazada"/>
    <s v="lazada"/>
    <s v=""/>
    <s v="LEXPU0464931541"/>
    <s v="04/03/2025 06:03"/>
  </r>
  <r>
    <x v="3"/>
    <x v="3"/>
    <n v="66.333333333333329"/>
    <n v="3"/>
    <s v="EUU18"/>
    <n v="199.2"/>
    <n v="0"/>
    <s v="ร้านที่9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4/03/2025 06:03"/>
    <s v="-"/>
    <s v="Kerry_dropoff"/>
    <s v="Lazada"/>
    <s v="lazada"/>
    <s v=""/>
    <s v="LEXDO0129320208"/>
    <s v="04/03/2025 06:03"/>
  </r>
  <r>
    <x v="4"/>
    <x v="4"/>
    <n v="50"/>
    <n v="6"/>
    <s v="EUU17"/>
    <n v="220.01"/>
    <n v="0"/>
    <s v="ร้านที่1"/>
    <s v="นางสาวสายชู  ถนอมธีระนันท์"/>
    <s v="44 ม.12 ต.วังหว้า  อ.แกลง  จ.ระยอง 21110_x000a__x000a_แกลง/ Klaengระยอง/ Rayong_x000a_21110"/>
    <s v="21110"/>
    <s v="660805454235"/>
    <s v="04/03/2025 02:03"/>
    <s v="-"/>
    <s v="Kerry_dropoff"/>
    <s v="Lazada"/>
    <s v="lazada"/>
    <s v=""/>
    <s v="LEXPU0464850579"/>
    <s v="04/03/2025 02:03"/>
  </r>
  <r>
    <x v="6"/>
    <x v="6"/>
    <n v="43"/>
    <n v="3"/>
    <s v="EUU16"/>
    <n v="157"/>
    <n v="35"/>
    <s v="ร้านที่1"/>
    <s v="น*ำ"/>
    <s v="******งแค กรุงเทพมหานคร 10160 ประเทศไทย แขวงบางแค เขตบางแค จังหวัดกรุงเทพมหานคร 10160"/>
    <s v="10160"/>
    <s v="78"/>
    <s v="04/03/2025 01:32"/>
    <s v="-"/>
    <s v="SPX Express"/>
    <s v="Shopee"/>
    <s v="shopee"/>
    <s v=""/>
    <s v="TH253963690157O"/>
    <s v="04/03/2025 00:55"/>
  </r>
  <r>
    <x v="4"/>
    <x v="4"/>
    <n v="50"/>
    <n v="6"/>
    <s v="EUU15"/>
    <n v="188.85"/>
    <n v="7"/>
    <s v="ร้านที่1"/>
    <s v="ศตคุณ  ไตรธรรม"/>
    <s v="53/154 พิบูลย์คอนโดวิลล์ ซ.กรุงเทพ-นนท์44 ตึก 4 ชั้น 8 · วงศ์สว่าง/ Wong Sawang_x000a__x000a_บางซื่อ/ Bang Sueกรุงเทพมหานคร/ Bangkok_x000a_10800"/>
    <s v="10800"/>
    <s v="660813504018"/>
    <s v="04/03/2025 00:40"/>
    <s v="-"/>
    <s v="Kerry_dropoff"/>
    <s v="Lazada"/>
    <s v="lazada"/>
    <s v=""/>
    <s v="LEXPU0464849812"/>
    <s v="04/03/2025 00:4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x v="0"/>
    <n v="78"/>
    <n v="3"/>
    <s v="EUW80"/>
    <n v="25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6/03/2025 00:24"/>
    <s v="-"/>
    <s v="SPX Express"/>
    <s v="Shopee"/>
    <s v="shopee"/>
    <s v=""/>
    <s v="-"/>
    <s v="05/03/2025 23:54"/>
  </r>
  <r>
    <x v="0"/>
    <x v="0"/>
    <n v="90"/>
    <n v="2"/>
    <s v="EUW79"/>
    <n v="237.29"/>
    <n v="34"/>
    <s v="ร้านที่1"/>
    <s v="Annห้องซักผ้า"/>
    <s v="36 เซนต์เมรี่ ซอย 4, 36 เซนต์เมรี่ ซอย 4 · ในเมือง/ Nai Mueang_x000a__x000a_เมืองนครราชสีมา/ Mueng Nakorn Ratchasimaนครราชสีมา/ Nakhon Ratchasima_x000a_30000"/>
    <s v="30000"/>
    <s v=""/>
    <s v="-"/>
    <s v="-"/>
    <s v="Kerry_dropoff"/>
    <s v="Lazada"/>
    <s v="-"/>
    <s v=""/>
    <s v="-"/>
    <s v="05/03/2025 23:52"/>
  </r>
  <r>
    <x v="0"/>
    <x v="0"/>
    <n v="90"/>
    <n v="2"/>
    <s v="EUW79"/>
    <n v="237.29"/>
    <n v="34"/>
    <s v="ร้านที่1"/>
    <s v="Annห้องซักผ้า"/>
    <s v="36 เซนต์เมรี่ ซอย 4, 36 เซนต์เมรี่ ซอย 4 · ในเมือง/ Nai Mueang_x000a__x000a_เมืองนครราชสีมา/ Mueng Nakorn Ratchasimaนครราชสีมา/ Nakhon Ratchasima_x000a_30000"/>
    <s v="30000"/>
    <s v=""/>
    <s v="-"/>
    <s v="-"/>
    <s v="Kerry_dropoff"/>
    <s v="Lazada"/>
    <s v="-"/>
    <s v=""/>
    <s v="-"/>
    <s v="05/03/2025 23:52"/>
  </r>
  <r>
    <x v="0"/>
    <x v="0"/>
    <n v="78"/>
    <n v="3"/>
    <s v="EUW78"/>
    <n v="25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6/03/2025 00:24"/>
    <s v="-"/>
    <s v="SPX Express"/>
    <s v="Shopee"/>
    <s v="shopee"/>
    <s v=""/>
    <s v="-"/>
    <s v="05/03/2025 23:52"/>
  </r>
  <r>
    <x v="1"/>
    <x v="1"/>
    <n v="60"/>
    <n v="3"/>
    <s v="EUW77"/>
    <n v="97"/>
    <n v="7"/>
    <s v="ร้านที่1"/>
    <s v="ณิชากร พันธ์เจริญ"/>
    <s v="168 หมู่2 หมู่บ้านมารินทร์ · ขวัญเมือง/ Khwan Mueang_x000a__x000a_เสลภูมิ/ Selaphumร้อยเอ็ด/ Roi Et_x000a_45120"/>
    <s v="45120"/>
    <s v="660993514541"/>
    <s v="05/03/2025 23:25"/>
    <s v="-"/>
    <s v="Kerry_dropoff"/>
    <s v="Lazada"/>
    <s v="lazada"/>
    <s v=""/>
    <s v="-"/>
    <s v="05/03/2025 23:25"/>
  </r>
  <r>
    <x v="2"/>
    <x v="2"/>
    <n v="41.8"/>
    <n v="2"/>
    <s v="EUW75"/>
    <n v="109.6"/>
    <n v="26"/>
    <s v="ร้านที่7"/>
    <s v="คุณ ป้าทา"/>
    <s v="32 ม.17 ต.วังม่วง อ.วังม่วง จ. สระบุรี_x000a__x000a_วังม่วง/ Wang Muangสระบุรี/ Saraburi_x000a_18220"/>
    <s v="18220"/>
    <s v="660924291593"/>
    <s v="05/03/2025 23:03"/>
    <s v="-"/>
    <s v="Kerry_dropoff"/>
    <s v="Lazada"/>
    <s v="lazada"/>
    <s v=""/>
    <s v="-"/>
    <s v="05/03/2025 23:03"/>
  </r>
  <r>
    <x v="2"/>
    <x v="2"/>
    <n v="41.8"/>
    <n v="2"/>
    <s v="EUW74"/>
    <n v="109.6"/>
    <n v="26"/>
    <s v="ร้านที่8"/>
    <s v="คุณ ป้าทา"/>
    <s v="32 ม.17 ต.วังม่วง อ.วังม่วง จ. สระบุรี_x000a__x000a_วังม่วง/ Wang Muangสระบุรี/ Saraburi_x000a_18220"/>
    <s v="18220"/>
    <s v="660924291593"/>
    <s v="05/03/2025 23:03"/>
    <s v="-"/>
    <s v="Kerry_dropoff"/>
    <s v="Lazada"/>
    <s v="lazada"/>
    <s v=""/>
    <s v="-"/>
    <s v="05/03/2025 23:03"/>
  </r>
  <r>
    <x v="3"/>
    <x v="3"/>
    <n v="33.333333333333336"/>
    <n v="3"/>
    <s v="EUW73"/>
    <n v="304.5"/>
    <n v="45"/>
    <s v="ร้านที่1"/>
    <s v="สิริวิมล สวัสดี"/>
    <s v="88. ลาดพร้าว 138 ชั้น6 ห้อง 602 · คลองจั่น/ Khlong Chan_x000a__x000a_บางกะปิ/ Bang Kapiกรุงเทพมหานคร/ Bangkok_x000a_10240"/>
    <s v="10240"/>
    <s v="660649826779"/>
    <s v="05/03/2025 22:06"/>
    <s v="-"/>
    <s v="Kerry_dropoff"/>
    <s v="Lazada"/>
    <s v="lazada"/>
    <s v=""/>
    <s v="-"/>
    <s v="05/03/2025 22:06"/>
  </r>
  <r>
    <x v="3"/>
    <x v="3"/>
    <n v="33.333333333333336"/>
    <n v="3"/>
    <s v="EUW73"/>
    <n v="304.5"/>
    <n v="45"/>
    <s v="ร้านที่1"/>
    <s v="สิริวิมล สวัสดี"/>
    <s v="88. ลาดพร้าว 138 ชั้น6 ห้อง 602 · คลองจั่น/ Khlong Chan_x000a__x000a_บางกะปิ/ Bang Kapiกรุงเทพมหานคร/ Bangkok_x000a_10240"/>
    <s v="10240"/>
    <s v="660649826779"/>
    <s v="05/03/2025 22:06"/>
    <s v="-"/>
    <s v="Kerry_dropoff"/>
    <s v="Lazada"/>
    <s v="lazada"/>
    <s v=""/>
    <s v="-"/>
    <s v="05/03/2025 22:06"/>
  </r>
  <r>
    <x v="3"/>
    <x v="3"/>
    <n v="37.5"/>
    <n v="4"/>
    <s v="EUW71"/>
    <n v="159"/>
    <n v="0"/>
    <s v="ร้านที่4"/>
    <s v="ป***ัส  X***่รับของ 1***3.00 น* X*"/>
    <s v="Rayong"/>
    <s v="-"/>
    <s v=""/>
    <s v="05/03/2025 21:54"/>
    <s v="-"/>
    <s v="Flash Express Thailand COD"/>
    <s v="Tiktok"/>
    <s v="จ่ายทีหลัง / COD"/>
    <s v=""/>
    <s v="-"/>
    <s v="05/03/2025 21:54"/>
  </r>
  <r>
    <x v="1"/>
    <x v="1"/>
    <n v="60"/>
    <n v="6"/>
    <s v="EUW70"/>
    <n v="210"/>
    <n v="0"/>
    <s v="ร้านที่2"/>
    <s v="อ***ล บ***น"/>
    <s v="ภูเก็ต"/>
    <s v="-"/>
    <s v=""/>
    <s v="05/03/2025 21:49"/>
    <s v="-"/>
    <s v="J&amp;T Express"/>
    <s v="Tiktok"/>
    <s v="tiktok"/>
    <s v=""/>
    <s v="-"/>
    <s v="05/03/2025 21:49"/>
  </r>
  <r>
    <x v="4"/>
    <x v="4"/>
    <n v="66.333333333333329"/>
    <n v="3"/>
    <s v="EUW69"/>
    <n v="252"/>
    <n v="48"/>
    <s v="ร้านที่1"/>
    <s v="ส******)"/>
    <s v="******รัพย์, อำเภอปักธงชัย ตำบลเกษมทรัพย์ อำเภอปักธงชัย จังหวัดนครราชสีมา 30150"/>
    <s v="30150"/>
    <s v="42"/>
    <s v="05/03/2025 21:26"/>
    <s v="-"/>
    <s v="SPX Express"/>
    <s v="Shopee"/>
    <s v="shopee"/>
    <s v=""/>
    <s v="-"/>
    <s v="05/03/2025 21:25"/>
  </r>
  <r>
    <x v="5"/>
    <x v="5"/>
    <n v="120"/>
    <n v="1"/>
    <s v="EUW68"/>
    <n v="106"/>
    <n v="6"/>
    <s v="ร้านที่2"/>
    <s v="จ***ชยา เ***พร้อม"/>
    <s v="สงขลา"/>
    <s v="-"/>
    <s v=""/>
    <s v="05/03/2025 21:21"/>
    <s v="-"/>
    <s v="J&amp;T COD"/>
    <s v="Tiktok"/>
    <s v="จ่ายทีหลัง / COD"/>
    <s v=""/>
    <s v="-"/>
    <s v="05/03/2025 21:22"/>
  </r>
  <r>
    <x v="4"/>
    <x v="4"/>
    <n v="66.333333333333329"/>
    <n v="3"/>
    <s v="EUW66"/>
    <n v="244.54"/>
    <n v="64"/>
    <s v="ร้านที่1"/>
    <s v="จารุพรรณ  สุปรียาภรณ์"/>
    <s v="ร้านค้าพี่เดือน หมู่ 7   ตำบลสวนหลวง  อำเภออัมพวา_x000a__x000a_อัมพวา/ Amphawaสมุทรสงคราม/ Samut Songkhram_x000a_75110"/>
    <s v="75110"/>
    <s v="660890346461"/>
    <s v="05/03/2025 21:18"/>
    <s v="-"/>
    <s v="Kerry_dropoff"/>
    <s v="Lazada"/>
    <s v="lazada"/>
    <s v=""/>
    <s v="-"/>
    <s v="05/03/2025 21:18"/>
  </r>
  <r>
    <x v="2"/>
    <x v="6"/>
    <n v="35"/>
    <n v="8"/>
    <s v="EUW65"/>
    <n v="366"/>
    <n v="38"/>
    <s v="ร้านที่1"/>
    <s v="เ******์"/>
    <s v="******.ศรีมงคล ตำบลศรีมงคล อำเภอไทรโยค จังหวัดกาญจนบุรี 71150"/>
    <s v="71150"/>
    <s v="51"/>
    <s v="05/03/2025 21:36"/>
    <s v="-"/>
    <s v="Flash Express"/>
    <s v="Shopee"/>
    <s v="shopee"/>
    <s v=""/>
    <s v="-"/>
    <s v="05/03/2025 21:12"/>
  </r>
  <r>
    <x v="1"/>
    <x v="7"/>
    <n v="38"/>
    <n v="2"/>
    <s v="EUW64"/>
    <n v="83"/>
    <n v="7"/>
    <s v="ร้านที่1"/>
    <s v="วรนุช บุรุษทอง"/>
    <s v="555/28 หมู่ 8 · บางแก้ว/ Bang Kaeo_x000a__x000a_บางพลี/ Bang Phliสมุทรปราการ/ Samut Prakan_x000a_10540"/>
    <s v="10540"/>
    <s v="660843614711"/>
    <s v="05/03/2025 20:44"/>
    <s v="-"/>
    <s v="Kerry_dropoff"/>
    <s v="Lazada"/>
    <s v="lazada"/>
    <s v=""/>
    <s v="-"/>
    <s v="05/03/2025 20:44"/>
  </r>
  <r>
    <x v="0"/>
    <x v="0"/>
    <n v="66.333333333333329"/>
    <n v="3"/>
    <s v="EUW63"/>
    <n v="220"/>
    <n v="0"/>
    <s v="ร้านที่4"/>
    <s v="ก***รรณ"/>
    <s v="กรุงเทพฯ"/>
    <s v="-"/>
    <s v=""/>
    <s v="05/03/2025 20:37"/>
    <s v="-"/>
    <s v="Flash Express Thailand COD"/>
    <s v="Tiktok"/>
    <s v="จ่ายทีหลัง / COD"/>
    <s v=""/>
    <s v="-"/>
    <s v="05/03/2025 20:37"/>
  </r>
  <r>
    <x v="0"/>
    <x v="0"/>
    <n v="66.333333333333329"/>
    <n v="3"/>
    <s v="EUW62"/>
    <n v="220"/>
    <n v="0"/>
    <s v="ร้านที่4"/>
    <s v="ก***รรณ"/>
    <s v="กรุงเทพฯ"/>
    <s v="-"/>
    <s v=""/>
    <s v="05/03/2025 20:36"/>
    <s v="-"/>
    <s v="Flash Express Thailand COD"/>
    <s v="Tiktok"/>
    <s v="จ่ายทีหลัง / COD"/>
    <s v=""/>
    <s v="-"/>
    <s v="05/03/2025 20:36"/>
  </r>
  <r>
    <x v="0"/>
    <x v="0"/>
    <n v="78"/>
    <n v="1"/>
    <s v="EUW61"/>
    <n v="78"/>
    <n v="0"/>
    <s v="ร้านที่1"/>
    <s v="ว******ว"/>
    <s v="******ประกอบ, อำเภอนาทวี ตำบลประกอบ อำเภอนาทวี จังหวัดสงขลา 90160"/>
    <s v="90160"/>
    <s v="39"/>
    <s v="05/03/2025 20:49"/>
    <s v="-"/>
    <s v="SPX Express"/>
    <s v="Shopee"/>
    <s v="shopee"/>
    <s v=""/>
    <s v="-"/>
    <s v="05/03/2025 20:19"/>
  </r>
  <r>
    <x v="4"/>
    <x v="4"/>
    <n v="66.333333333333329"/>
    <n v="3"/>
    <s v="EUW60"/>
    <n v="227"/>
    <n v="48"/>
    <s v="ร้านที่1"/>
    <s v="ม******ว"/>
    <s v="******ียรใหญ่ ตำบล ดงขี้เหล็ก ตำบลดงขี้เหล็ก อำเภอเมืองปราจีนบุรี จังหวัดปราจีนบุรี 25000"/>
    <s v="25000"/>
    <s v="00"/>
    <s v="05/03/2025 20:01"/>
    <s v="-"/>
    <s v="SPX Express"/>
    <s v="Shopee"/>
    <s v="shopee"/>
    <s v=""/>
    <s v="-"/>
    <s v="05/03/2025 20:00"/>
  </r>
  <r>
    <x v="4"/>
    <x v="4"/>
    <n v="66.333333333333329"/>
    <n v="3"/>
    <s v="EUW59"/>
    <n v="214"/>
    <n v="35"/>
    <s v="ร้านที่1"/>
    <s v="ภ******า"/>
    <s v="******ตำบลเขาสามยอด ตำบลเขาสามยอด อำเภอเมืองลพบุรี จังหวัดลพบุรี 15000"/>
    <s v="15000"/>
    <s v="05"/>
    <s v="05/03/2025 20:00"/>
    <s v="-"/>
    <s v="SPX Express"/>
    <s v="Shopee"/>
    <s v="shopee"/>
    <s v=""/>
    <s v="-"/>
    <s v="05/03/2025 20:00"/>
  </r>
  <r>
    <x v="3"/>
    <x v="3"/>
    <n v="50"/>
    <n v="6"/>
    <s v="EUW58"/>
    <n v="145.03"/>
    <n v="0"/>
    <s v="ร้านที่1"/>
    <s v="จุฑาทิพย์"/>
    <s v="ฟาร์มหนองน้ำใส 128 หมู่10 · หนองน้ำใส/ Nong Nam Sai_x000a__x000a_วัฒนานคร/ Watthana Nakhonสระแก้ว/ Sa Kaeo_x000a_27160"/>
    <s v="27160"/>
    <s v="660649166579"/>
    <s v="05/03/2025 19:56"/>
    <s v="-"/>
    <s v="Kerry_dropoff"/>
    <s v="Lazada"/>
    <s v="lazada"/>
    <s v=""/>
    <s v="-"/>
    <s v="05/03/2025 19:56"/>
  </r>
  <r>
    <x v="2"/>
    <x v="6"/>
    <n v="27.5"/>
    <n v="4"/>
    <s v="EUW57"/>
    <n v="140"/>
    <n v="0"/>
    <s v="ร้านที่1"/>
    <s v="โ******พ"/>
    <s v="******ู่บ้าน บ้านศรีสว่าง, ตำบล ศรีแก้ว, อำเภอเลิงนกทา ตำบลศรีแก้ว อำเภอเลิงนกทา จังหวัดยโสธร 35120"/>
    <s v="35120"/>
    <s v="82"/>
    <s v="05/03/2025 20:18"/>
    <s v="-"/>
    <s v="SPX Express"/>
    <s v="Shopee"/>
    <s v="shopee"/>
    <s v=""/>
    <s v="-"/>
    <s v="05/03/2025 19:48"/>
  </r>
  <r>
    <x v="0"/>
    <x v="0"/>
    <n v="66.333333333333329"/>
    <n v="3"/>
    <s v="EUW55"/>
    <n v="233"/>
    <n v="29"/>
    <s v="ร้านที่1"/>
    <s v="ส******ก"/>
    <s v="******ำบลเนินมะกอก อำเภอพยุหะคีรี จังหวัดนครสวรรค์ 60130"/>
    <s v="60130"/>
    <s v="89"/>
    <s v="05/03/2025 19:42"/>
    <s v="-"/>
    <s v="SPX Express"/>
    <s v="Shopee"/>
    <s v="shopee"/>
    <s v=""/>
    <s v="-"/>
    <s v="05/03/2025 19:42"/>
  </r>
  <r>
    <x v="2"/>
    <x v="6"/>
    <n v="45"/>
    <n v="2"/>
    <s v="EUW53"/>
    <n v="129"/>
    <n v="45"/>
    <s v="ร้านที่4"/>
    <s v="ป***ู"/>
    <s v="ราชบุรี"/>
    <s v="-"/>
    <s v=""/>
    <s v="05/03/2025 19:34"/>
    <s v="-"/>
    <s v="Flash Express Thailand"/>
    <s v="Tiktok"/>
    <s v="tiktok"/>
    <s v=""/>
    <s v="-"/>
    <s v="05/03/2025 19:34"/>
  </r>
  <r>
    <x v="0"/>
    <x v="0"/>
    <n v="66.333333333333329"/>
    <n v="3"/>
    <s v="EUW52"/>
    <n v="220"/>
    <n v="0"/>
    <s v="ร้านที่4"/>
    <s v="อ***นทร์  บ***าพิทักษ์"/>
    <s v="ชุมพร"/>
    <s v="-"/>
    <s v=""/>
    <s v="05/03/2025 19:09"/>
    <s v="-"/>
    <s v="Flash Express Thailand COD"/>
    <s v="Tiktok"/>
    <s v="จ่ายทีหลัง / COD"/>
    <s v=""/>
    <s v="-"/>
    <s v="05/03/2025 19:09"/>
  </r>
  <r>
    <x v="4"/>
    <x v="4"/>
    <n v="66.333333333333329"/>
    <n v="6"/>
    <s v="EUW51"/>
    <n v="490"/>
    <n v="0"/>
    <s v="ร้านที่4"/>
    <s v="ก***า ศ***ะนัน"/>
    <s v="กรุงเทพฯ"/>
    <s v="-"/>
    <s v=""/>
    <s v="05/03/2025 18:11"/>
    <s v="-"/>
    <s v="Flash Express Thailand COD"/>
    <s v="Tiktok"/>
    <s v="จ่ายทีหลัง / COD"/>
    <s v=""/>
    <s v="-"/>
    <s v="05/03/2025 18:11"/>
  </r>
  <r>
    <x v="6"/>
    <x v="8"/>
    <n v="139"/>
    <n v="1"/>
    <s v="EUW50"/>
    <n v="105"/>
    <n v="0"/>
    <s v="ร้านที่4"/>
    <s v="ว***ิสา"/>
    <s v="นครปฐม"/>
    <s v="-"/>
    <s v=""/>
    <s v="05/03/2025 17:09"/>
    <s v="-"/>
    <s v="Flash Express Thailand COD"/>
    <s v="Tiktok"/>
    <s v="จ่ายทีหลัง / COD"/>
    <s v=""/>
    <s v="-"/>
    <s v="05/03/2025 17:09"/>
  </r>
  <r>
    <x v="4"/>
    <x v="4"/>
    <n v="66.333333333333329"/>
    <n v="3"/>
    <s v="EUW49"/>
    <n v="168.84"/>
    <n v="26"/>
    <s v="ร้านที่1"/>
    <s v="แม่ชีสมสวาท จันทร์กิติวัฒน์"/>
    <s v="วัดเขาใหญ่ญาณสัมปันโน ตำบลโป่งตาลอง_x000a__x000a_ปากช่อง/ Pak Chongนครราชสีมา/ Nakhon Ratchasima_x000a_30130"/>
    <s v="30130"/>
    <s v="660814005381"/>
    <s v="05/03/2025 17:05"/>
    <s v="-"/>
    <s v="Kerry_dropoff"/>
    <s v="Lazada"/>
    <s v="lazada"/>
    <s v=""/>
    <s v="-"/>
    <s v="05/03/2025 17:05"/>
  </r>
  <r>
    <x v="0"/>
    <x v="0"/>
    <n v="66.333333333333329"/>
    <n v="3"/>
    <s v="EUW48"/>
    <n v="378"/>
    <n v="48"/>
    <s v="ร้านที่1"/>
    <s v="ท******จ"/>
    <s v="******ว้าง, อำเภอห้วยทับทัน ตำบลกล้วยกว้าง อำเภอห้วยทับทัน จังหวัดศรีสะเกษ 33210"/>
    <s v="33210"/>
    <s v="00"/>
    <s v="05/03/2025 17:01"/>
    <s v="-"/>
    <s v="Flash Express"/>
    <s v="Shopee"/>
    <s v="shopee"/>
    <s v=""/>
    <s v="-"/>
    <s v="05/03/2025 17:00"/>
  </r>
  <r>
    <x v="1"/>
    <x v="1"/>
    <n v="60"/>
    <n v="3"/>
    <s v="EUW48"/>
    <n v="378"/>
    <n v="48"/>
    <s v="ร้านที่1"/>
    <s v="ท******จ"/>
    <s v="******ว้าง, อำเภอห้วยทับทัน ตำบลกล้วยกว้าง อำเภอห้วยทับทัน จังหวัดศรีสะเกษ 33210"/>
    <s v="33210"/>
    <s v="00"/>
    <s v="05/03/2025 17:01"/>
    <s v="-"/>
    <s v="Flash Express"/>
    <s v="Shopee"/>
    <s v="shopee"/>
    <s v=""/>
    <s v="-"/>
    <s v="05/03/2025 17:00"/>
  </r>
  <r>
    <x v="0"/>
    <x v="9"/>
    <n v="69.349999999999994"/>
    <n v="1"/>
    <s v="EUW47"/>
    <n v="76.349999999999994"/>
    <n v="7"/>
    <s v="ร้านที่1"/>
    <s v="วิลาวัลย์ เถื่อนเหมือน"/>
    <s v="12  ม.3 ต.น้ำตก · น้ำตก/ Nam Tok_x000a__x000a_ทุ่งสง/ Thung Songนครศรีธรรมราช/ Nakhon Si Thammarat_x000a_80110"/>
    <s v="80110"/>
    <s v="660870633850"/>
    <s v="05/03/2025 16:35"/>
    <s v="-"/>
    <s v="Kerry_dropoff"/>
    <s v="Lazada"/>
    <s v="lazada"/>
    <s v=""/>
    <s v="-"/>
    <s v="05/03/2025 16:35"/>
  </r>
  <r>
    <x v="3"/>
    <x v="3"/>
    <n v="37.5"/>
    <n v="4"/>
    <s v="EUW46"/>
    <n v="159"/>
    <n v="0"/>
    <s v="ร้านที่4"/>
    <s v="ก***รรณ ร***รัศมี"/>
    <s v="สมุทรสาคร"/>
    <s v="-"/>
    <s v=""/>
    <s v="05/03/2025 16:15"/>
    <s v="-"/>
    <s v="Flash Express Thailand COD"/>
    <s v="Tiktok"/>
    <s v="จ่ายทีหลัง / COD"/>
    <s v=""/>
    <s v="-"/>
    <s v="05/03/2025 16:15"/>
  </r>
  <r>
    <x v="1"/>
    <x v="1"/>
    <n v="60"/>
    <n v="6"/>
    <s v="EUW45"/>
    <n v="21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05/03/2025 15:56"/>
  </r>
  <r>
    <x v="7"/>
    <x v="10"/>
    <n v="0"/>
    <n v="1"/>
    <s v="EUW44"/>
    <n v="145"/>
    <n v="45"/>
    <s v="ร้านที่4"/>
    <s v="ศ***ลักษณ์ ส***ยา"/>
    <s v="ลำปาง"/>
    <s v="-"/>
    <s v=""/>
    <s v="-"/>
    <s v="-"/>
    <s v="J&amp;T Express"/>
    <s v="Tiktok"/>
    <s v="-"/>
    <s v=""/>
    <s v="-"/>
    <s v="05/03/2025 15:53"/>
  </r>
  <r>
    <x v="0"/>
    <x v="0"/>
    <n v="120"/>
    <n v="1"/>
    <s v="EUW44"/>
    <n v="145"/>
    <n v="45"/>
    <s v="ร้านที่4"/>
    <s v="ศ***ลักษณ์ ส***ยา"/>
    <s v="ลำปาง"/>
    <s v="-"/>
    <s v=""/>
    <s v="-"/>
    <s v="-"/>
    <s v="J&amp;T Express"/>
    <s v="Tiktok"/>
    <s v="-"/>
    <s v=""/>
    <s v="-"/>
    <s v="05/03/2025 15:53"/>
  </r>
  <r>
    <x v="8"/>
    <x v="11"/>
    <n v="33.333333333333336"/>
    <n v="3"/>
    <s v="EUW43"/>
    <n v="134"/>
    <n v="29"/>
    <s v="ร้านที่2"/>
    <s v="ว***นทร์ โ***ษี"/>
    <s v="กำแพงเพชร"/>
    <s v="-"/>
    <s v=""/>
    <s v="05/03/2025 15:42"/>
    <s v="-"/>
    <s v="J&amp;T Express"/>
    <s v="Tiktok"/>
    <s v="tiktok"/>
    <s v=""/>
    <s v="-"/>
    <s v="05/03/2025 15:42"/>
  </r>
  <r>
    <x v="0"/>
    <x v="0"/>
    <n v="66.333333333333329"/>
    <n v="3"/>
    <s v="EUW42"/>
    <n v="220"/>
    <n v="0"/>
    <s v="ร้านที่4"/>
    <s v="อ***ตา"/>
    <s v="สุรินทร์"/>
    <s v="-"/>
    <s v=""/>
    <s v="05/03/2025 15:38"/>
    <s v="-"/>
    <s v="Flash Express Thailand COD"/>
    <s v="Tiktok"/>
    <s v="จ่ายทีหลัง / COD"/>
    <s v=""/>
    <s v="-"/>
    <s v="05/03/2025 15:38"/>
  </r>
  <r>
    <x v="3"/>
    <x v="3"/>
    <n v="65"/>
    <n v="2"/>
    <s v="EUW41"/>
    <n v="135"/>
    <n v="45"/>
    <s v="ร้านที่4"/>
    <s v="ศ***ลักษณ์ ส***ยา"/>
    <s v="ลำปาง"/>
    <s v="-"/>
    <s v=""/>
    <s v="-"/>
    <s v="-"/>
    <s v="J&amp;T Express"/>
    <s v="Tiktok"/>
    <s v="-"/>
    <s v=""/>
    <s v="-"/>
    <s v="05/03/2025 15:35"/>
  </r>
  <r>
    <x v="7"/>
    <x v="10"/>
    <n v="0"/>
    <n v="1"/>
    <s v="EUW40"/>
    <n v="129"/>
    <n v="29"/>
    <s v="ร้านที่4"/>
    <s v="ฝ* ฝ*"/>
    <s v="นครปฐม"/>
    <s v="-"/>
    <s v=""/>
    <s v="05/03/2025 15:30"/>
    <s v="-"/>
    <s v="Flash Express Thailand COD"/>
    <s v="Tiktok"/>
    <s v="จ่ายทีหลัง / COD"/>
    <s v=""/>
    <s v="-"/>
    <s v="05/03/2025 15:30"/>
  </r>
  <r>
    <x v="0"/>
    <x v="0"/>
    <n v="120"/>
    <n v="1"/>
    <s v="EUW40"/>
    <n v="129"/>
    <n v="29"/>
    <s v="ร้านที่4"/>
    <s v="ฝ* ฝ*"/>
    <s v="นครปฐม"/>
    <s v="-"/>
    <s v=""/>
    <s v="05/03/2025 15:30"/>
    <s v="-"/>
    <s v="Flash Express Thailand COD"/>
    <s v="Tiktok"/>
    <s v="จ่ายทีหลัง / COD"/>
    <s v=""/>
    <s v="-"/>
    <s v="05/03/2025 15:30"/>
  </r>
  <r>
    <x v="7"/>
    <x v="10"/>
    <n v="0"/>
    <n v="1"/>
    <s v="EUW39"/>
    <n v="145"/>
    <n v="45"/>
    <s v="ร้านที่4"/>
    <s v="ศ***ลักษณ์ ส***ยา"/>
    <s v="ลำปาง"/>
    <s v="-"/>
    <s v=""/>
    <s v="-"/>
    <s v="-"/>
    <s v="J&amp;T Express"/>
    <s v="Tiktok"/>
    <s v="-"/>
    <s v=""/>
    <s v="-"/>
    <s v="05/03/2025 15:29"/>
  </r>
  <r>
    <x v="5"/>
    <x v="12"/>
    <n v="120"/>
    <n v="1"/>
    <s v="EUW39"/>
    <n v="145"/>
    <n v="45"/>
    <s v="ร้านที่4"/>
    <s v="ศ***ลักษณ์ ส***ยา"/>
    <s v="ลำปาง"/>
    <s v="-"/>
    <s v=""/>
    <s v="-"/>
    <s v="-"/>
    <s v="J&amp;T Express"/>
    <s v="Tiktok"/>
    <s v="-"/>
    <s v=""/>
    <s v="-"/>
    <s v="05/03/2025 15:29"/>
  </r>
  <r>
    <x v="8"/>
    <x v="11"/>
    <n v="33.333333333333336"/>
    <n v="6"/>
    <s v="EUW38"/>
    <n v="239"/>
    <n v="29"/>
    <s v="ร้านที่2"/>
    <s v="I***u"/>
    <s v="สุพรรณบุรี"/>
    <s v="-"/>
    <s v=""/>
    <s v="05/03/2025 15:26"/>
    <s v="-"/>
    <s v="J&amp;T COD"/>
    <s v="Tiktok"/>
    <s v="จ่ายทีหลัง / COD"/>
    <s v=""/>
    <s v="-"/>
    <s v="05/03/2025 15:26"/>
  </r>
  <r>
    <x v="7"/>
    <x v="10"/>
    <n v="0"/>
    <n v="1"/>
    <s v="EUW37"/>
    <n v="145"/>
    <n v="45"/>
    <s v="ร้านที่4"/>
    <s v="ศ***ลักษณ์ ส***ยา"/>
    <s v="ลำปาง"/>
    <s v="-"/>
    <s v=""/>
    <s v="-"/>
    <s v="-"/>
    <s v="J&amp;T Express"/>
    <s v="Tiktok"/>
    <s v="-"/>
    <s v=""/>
    <s v="-"/>
    <s v="05/03/2025 15:18"/>
  </r>
  <r>
    <x v="0"/>
    <x v="0"/>
    <n v="120"/>
    <n v="1"/>
    <s v="EUW37"/>
    <n v="145"/>
    <n v="45"/>
    <s v="ร้านที่4"/>
    <s v="ศ***ลักษณ์ ส***ยา"/>
    <s v="ลำปาง"/>
    <s v="-"/>
    <s v=""/>
    <s v="-"/>
    <s v="-"/>
    <s v="J&amp;T Express"/>
    <s v="Tiktok"/>
    <s v="-"/>
    <s v=""/>
    <s v="-"/>
    <s v="05/03/2025 15:18"/>
  </r>
  <r>
    <x v="7"/>
    <x v="10"/>
    <n v="0"/>
    <n v="1"/>
    <s v="EUW36"/>
    <n v="100"/>
    <n v="0"/>
    <s v="ร้านที่4"/>
    <s v="น***ชญ์ ฑ***ั้น"/>
    <s v="พิษณุโลก"/>
    <s v="-"/>
    <s v=""/>
    <s v="05/03/2025 15:17"/>
    <s v="-"/>
    <s v="Flash Express Thailand COD"/>
    <s v="Tiktok"/>
    <s v="จ่ายทีหลัง / COD"/>
    <s v=""/>
    <s v="-"/>
    <s v="05/03/2025 15:17"/>
  </r>
  <r>
    <x v="5"/>
    <x v="12"/>
    <n v="120"/>
    <n v="1"/>
    <s v="EUW36"/>
    <n v="100"/>
    <n v="0"/>
    <s v="ร้านที่4"/>
    <s v="น***ชญ์ ฑ***ั้น"/>
    <s v="พิษณุโลก"/>
    <s v="-"/>
    <s v=""/>
    <s v="05/03/2025 15:17"/>
    <s v="-"/>
    <s v="Flash Express Thailand COD"/>
    <s v="Tiktok"/>
    <s v="จ่ายทีหลัง / COD"/>
    <s v=""/>
    <s v="-"/>
    <s v="05/03/2025 15:17"/>
  </r>
  <r>
    <x v="9"/>
    <x v="13"/>
    <n v="120"/>
    <n v="1"/>
    <s v="EUW35"/>
    <n v="85"/>
    <n v="16"/>
    <s v="ร้านที่4"/>
    <s v="ศ***ลักษณ์ ส***ยา"/>
    <s v="ลำปาง"/>
    <s v="-"/>
    <s v=""/>
    <s v="-"/>
    <s v="-"/>
    <s v="J&amp;T Express"/>
    <s v="Tiktok"/>
    <s v="-"/>
    <s v=""/>
    <s v="-"/>
    <s v="05/03/2025 15:13"/>
  </r>
  <r>
    <x v="4"/>
    <x v="14"/>
    <n v="100"/>
    <n v="1"/>
    <s v="EUW34"/>
    <n v="250"/>
    <n v="0"/>
    <s v="ร้านที่1"/>
    <s v="ชาลิสา บับพา "/>
    <s v="520 ม.7 ต.ท่าตูม อ.ศรีมหาโพธิ จ.ปราจีนบุรี 25140 _x000a_"/>
    <s v="25140"/>
    <s v="0624700157"/>
    <s v="05/03/2025 15:11"/>
    <s v="raweewan5499@gmail.com"/>
    <s v="EMS COD"/>
    <s v="line_oa"/>
    <s v="จ่ายทีหลัง / COD"/>
    <s v=""/>
    <s v="-"/>
    <s v="05/03/2025 15:12"/>
  </r>
  <r>
    <x v="0"/>
    <x v="0"/>
    <n v="100"/>
    <n v="1"/>
    <s v="EUW34"/>
    <n v="250"/>
    <n v="0"/>
    <s v="ร้านที่1"/>
    <s v="ชาลิสา บับพา "/>
    <s v="520 ม.7 ต.ท่าตูม อ.ศรีมหาโพธิ จ.ปราจีนบุรี 25140 _x000a_"/>
    <s v="25140"/>
    <s v="0624700157"/>
    <s v="05/03/2025 15:11"/>
    <s v="raweewan5499@gmail.com"/>
    <s v="EMS COD"/>
    <s v="line_oa"/>
    <s v="จ่ายทีหลัง / COD"/>
    <s v=""/>
    <s v="-"/>
    <s v="05/03/2025 15:11"/>
  </r>
  <r>
    <x v="5"/>
    <x v="12"/>
    <n v="100"/>
    <n v="1"/>
    <s v="EUW34"/>
    <n v="250"/>
    <n v="0"/>
    <s v="ร้านที่1"/>
    <s v="ชาลิสา บับพา "/>
    <s v="520 ม.7 ต.ท่าตูม อ.ศรีมหาโพธิ จ.ปราจีนบุรี 25140 _x000a_"/>
    <s v="25140"/>
    <s v="0624700157"/>
    <s v="05/03/2025 15:11"/>
    <s v="raweewan5499@gmail.com"/>
    <s v="EMS COD"/>
    <s v="line_oa"/>
    <s v="จ่ายทีหลัง / COD"/>
    <s v=""/>
    <s v="-"/>
    <s v="05/03/2025 15:11"/>
  </r>
  <r>
    <x v="1"/>
    <x v="1"/>
    <n v="60"/>
    <n v="6"/>
    <s v="EUW33"/>
    <n v="255"/>
    <n v="45"/>
    <s v="ร้านที่4"/>
    <s v="ป***ศา ห***ฤทธิ์"/>
    <s v="ตำบล กาฬสินธุ์"/>
    <s v="-"/>
    <s v=""/>
    <s v="05/03/2025 15:11"/>
    <s v="-"/>
    <s v="Flash Express Thailand COD"/>
    <s v="Tiktok"/>
    <s v="จ่ายทีหลัง / COD"/>
    <s v=""/>
    <s v="-"/>
    <s v="05/03/2025 15:11"/>
  </r>
  <r>
    <x v="8"/>
    <x v="11"/>
    <n v="33.333333333333336"/>
    <n v="3"/>
    <s v="EUW32"/>
    <n v="120"/>
    <n v="15"/>
    <s v="ร้านที่2"/>
    <s v="น** ว***ประเสริฐ"/>
    <s v="พิจิตร"/>
    <s v="-"/>
    <s v=""/>
    <s v="05/03/2025 15:11"/>
    <s v="-"/>
    <s v="J&amp;T COD"/>
    <s v="Tiktok"/>
    <s v="จ่ายทีหลัง / COD"/>
    <s v=""/>
    <s v="-"/>
    <s v="05/03/2025 15:11"/>
  </r>
  <r>
    <x v="5"/>
    <x v="12"/>
    <n v="83.333333333333329"/>
    <n v="3"/>
    <s v="EUW30"/>
    <n v="401"/>
    <n v="0"/>
    <s v="ร้านที่4"/>
    <s v="น** อ***ี เ***เลิศ"/>
    <s v="บุรีรัมย์"/>
    <s v="-"/>
    <s v=""/>
    <s v="05/03/2025 15:04"/>
    <s v="-"/>
    <s v="Flash Express Thailand COD"/>
    <s v="Tiktok"/>
    <s v="จ่ายทีหลัง / COD"/>
    <s v=""/>
    <s v="-"/>
    <s v="05/03/2025 15:04"/>
  </r>
  <r>
    <x v="3"/>
    <x v="3"/>
    <n v="65"/>
    <n v="4"/>
    <s v="EUW30"/>
    <n v="401"/>
    <n v="0"/>
    <s v="ร้านที่4"/>
    <s v="น** อ***ี เ***เลิศ"/>
    <s v="บุรีรัมย์"/>
    <s v="-"/>
    <s v=""/>
    <s v="05/03/2025 15:04"/>
    <s v="-"/>
    <s v="Flash Express Thailand COD"/>
    <s v="Tiktok"/>
    <s v="จ่ายทีหลัง / COD"/>
    <s v=""/>
    <s v="-"/>
    <s v="05/03/2025 15:04"/>
  </r>
  <r>
    <x v="3"/>
    <x v="3"/>
    <n v="65"/>
    <n v="6"/>
    <s v="EUW27"/>
    <n v="234"/>
    <n v="0"/>
    <s v="ร้านที่4"/>
    <s v="A*** t***"/>
    <s v="กรุงเทพฯ"/>
    <s v="-"/>
    <s v=""/>
    <s v="05/03/2025 14:47"/>
    <s v="-"/>
    <s v="Flash Express Thailand COD"/>
    <s v="Tiktok"/>
    <s v="จ่ายทีหลัง / COD"/>
    <s v=""/>
    <s v="-"/>
    <s v="05/03/2025 14:48"/>
  </r>
  <r>
    <x v="2"/>
    <x v="2"/>
    <n v="41.52"/>
    <n v="1"/>
    <s v="EUW26"/>
    <n v="76.400000000000006"/>
    <n v="34.880000000000003"/>
    <s v="ร้านที่8"/>
    <s v="ปนัดดา ขัติเขียว"/>
    <s v="17/1ต.อิทขล อ.แม่แตง จ.เชียงใหม่ · อินทขิล/ Inthakhin_x000a__x000a_แม่แตง/ Mae Taengเชียงใหม่/ Chiang Mai_x000a_50150"/>
    <s v="50150"/>
    <s v="660621280576"/>
    <s v="05/03/2025 14:26"/>
    <s v="-"/>
    <s v="Kerry_dropoff"/>
    <s v="Lazada"/>
    <s v="lazada"/>
    <s v=""/>
    <s v="-"/>
    <s v="05/03/2025 14:26"/>
  </r>
  <r>
    <x v="2"/>
    <x v="2"/>
    <n v="41.52"/>
    <n v="1"/>
    <s v="EUW25"/>
    <n v="76.400000000000006"/>
    <n v="34.880000000000003"/>
    <s v="ร้านที่7"/>
    <s v="ปนัดดา ขัติเขียว"/>
    <s v="17/1ต.อิทขล อ.แม่แตง จ.เชียงใหม่ · อินทขิล/ Inthakhin_x000a__x000a_แม่แตง/ Mae Taengเชียงใหม่/ Chiang Mai_x000a_50150"/>
    <s v="50150"/>
    <s v="660621280576"/>
    <s v="05/03/2025 14:26"/>
    <s v="-"/>
    <s v="Kerry_dropoff"/>
    <s v="Lazada"/>
    <s v="lazada"/>
    <s v=""/>
    <s v="-"/>
    <s v="05/03/2025 14:26"/>
  </r>
  <r>
    <x v="10"/>
    <x v="15"/>
    <n v="66.666666666666671"/>
    <n v="3"/>
    <s v="EUW24"/>
    <n v="353.11"/>
    <n v="24"/>
    <s v="ร้านที่1"/>
    <s v="รินดา"/>
    <s v="Nuttaya’s Place Apartment ซอย งามวงศ์วาน 25 เลขที่ห้อง 209 ชั้น 2 · บางเขน/ Khet Bang Khen_x000a__x000a_เมืองนนทบุรี/ Mueang Nonthaburiนนทบุรี/ Nonthaburi_x000a_11000"/>
    <s v="11000"/>
    <s v="660904996950"/>
    <s v="05/03/2025 14:25"/>
    <s v="-"/>
    <s v="Kerry_dropoff"/>
    <s v="Lazada"/>
    <s v="lazada"/>
    <s v=""/>
    <s v="-"/>
    <s v="05/03/2025 14:25"/>
  </r>
  <r>
    <x v="11"/>
    <x v="16"/>
    <n v="66.666666666666671"/>
    <n v="3"/>
    <s v="EUW24"/>
    <n v="353.11"/>
    <n v="24"/>
    <s v="ร้านที่1"/>
    <s v="รินดา"/>
    <s v="Nuttaya’s Place Apartment ซอย งามวงศ์วาน 25 เลขที่ห้อง 209 ชั้น 2 · บางเขน/ Khet Bang Khen_x000a__x000a_เมืองนนทบุรี/ Mueang Nonthaburiนนทบุรี/ Nonthaburi_x000a_11000"/>
    <s v="11000"/>
    <s v="660904996950"/>
    <s v="05/03/2025 14:25"/>
    <s v="-"/>
    <s v="Kerry_dropoff"/>
    <s v="Lazada"/>
    <s v="lazada"/>
    <s v=""/>
    <s v="-"/>
    <s v="05/03/2025 14:25"/>
  </r>
  <r>
    <x v="1"/>
    <x v="1"/>
    <n v="60"/>
    <n v="3"/>
    <s v="EUW24"/>
    <n v="353.11"/>
    <n v="24"/>
    <s v="ร้านที่1"/>
    <s v="รินดา"/>
    <s v="Nuttaya’s Place Apartment ซอย งามวงศ์วาน 25 เลขที่ห้อง 209 ชั้น 2 · บางเขน/ Khet Bang Khen_x000a__x000a_เมืองนนทบุรี/ Mueang Nonthaburiนนทบุรี/ Nonthaburi_x000a_11000"/>
    <s v="11000"/>
    <s v="660904996950"/>
    <s v="05/03/2025 14:25"/>
    <s v="-"/>
    <s v="Kerry_dropoff"/>
    <s v="Lazada"/>
    <s v="lazada"/>
    <s v=""/>
    <s v="-"/>
    <s v="05/03/2025 14:25"/>
  </r>
  <r>
    <x v="1"/>
    <x v="1"/>
    <n v="60"/>
    <n v="3"/>
    <s v="EUW24"/>
    <n v="353.11"/>
    <n v="24"/>
    <s v="ร้านที่1"/>
    <s v="รินดา"/>
    <s v="Nuttaya’s Place Apartment ซอย งามวงศ์วาน 25 เลขที่ห้อง 209 ชั้น 2 · บางเขน/ Khet Bang Khen_x000a__x000a_เมืองนนทบุรี/ Mueang Nonthaburiนนทบุรี/ Nonthaburi_x000a_11000"/>
    <s v="11000"/>
    <s v="660904996950"/>
    <s v="05/03/2025 14:25"/>
    <s v="-"/>
    <s v="Kerry_dropoff"/>
    <s v="Lazada"/>
    <s v="lazada"/>
    <s v=""/>
    <s v="-"/>
    <s v="05/03/2025 14:25"/>
  </r>
  <r>
    <x v="12"/>
    <x v="17"/>
    <n v="54.5"/>
    <n v="2"/>
    <s v="EUW21"/>
    <n v="1409"/>
    <n v="13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5/03/2025 13:54"/>
    <s v="-"/>
    <s v="Kerry_dropoff"/>
    <s v="Lazada"/>
    <s v="lazada"/>
    <s v=""/>
    <s v="-"/>
    <s v="05/03/2025 13:54"/>
  </r>
  <r>
    <x v="0"/>
    <x v="0"/>
    <n v="69.900000000000006"/>
    <n v="10"/>
    <s v="EUW21"/>
    <n v="1409"/>
    <n v="13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5/03/2025 13:54"/>
    <s v="-"/>
    <s v="Kerry_dropoff"/>
    <s v="Lazada"/>
    <s v="lazada"/>
    <s v=""/>
    <s v="-"/>
    <s v="05/03/2025 13:54"/>
  </r>
  <r>
    <x v="0"/>
    <x v="0"/>
    <n v="69.900000000000006"/>
    <n v="10"/>
    <s v="EUW21"/>
    <n v="1409"/>
    <n v="134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5/03/2025 13:54"/>
    <s v="-"/>
    <s v="Kerry_dropoff"/>
    <s v="Lazada"/>
    <s v="lazada"/>
    <s v=""/>
    <s v="-"/>
    <s v="05/03/2025 13:54"/>
  </r>
  <r>
    <x v="2"/>
    <x v="6"/>
    <n v="27.5"/>
    <n v="4"/>
    <s v="EUW20"/>
    <n v="136.12"/>
    <n v="41"/>
    <s v="ร้านที่1"/>
    <s v="เล็ก"/>
    <s v="30หมู่10 · เขาชะงุ้ม/ Khao Cha-ngum_x000a__x000a_โพธาราม/ Photharamราชบุรี/ Ratchaburi_x000a_70120"/>
    <s v="70120"/>
    <s v="660636203679"/>
    <s v="05/03/2025 13:31"/>
    <s v="-"/>
    <s v="Kerry_dropoff"/>
    <s v="Lazada"/>
    <s v="lazada"/>
    <s v=""/>
    <s v="-"/>
    <s v="05/03/2025 13:31"/>
  </r>
  <r>
    <x v="4"/>
    <x v="14"/>
    <n v="100"/>
    <n v="1"/>
    <s v="EUW19"/>
    <n v="449"/>
    <n v="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5/03/2025 13:28"/>
    <s v="raweewan5499@gmail.com"/>
    <s v="EMS COD"/>
    <s v="facebook"/>
    <s v="กสิกร"/>
    <s v=""/>
    <s v="-"/>
    <s v="05/03/2025 13:27"/>
  </r>
  <r>
    <x v="0"/>
    <x v="0"/>
    <n v="100"/>
    <n v="1"/>
    <s v="EUW19"/>
    <n v="449"/>
    <n v="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5/03/2025 13:28"/>
    <s v="raweewan5499@gmail.com"/>
    <s v="EMS COD"/>
    <s v="facebook"/>
    <s v="กสิกร"/>
    <s v=""/>
    <s v="-"/>
    <s v="05/03/2025 13:27"/>
  </r>
  <r>
    <x v="5"/>
    <x v="12"/>
    <n v="100"/>
    <n v="1"/>
    <s v="EUW19"/>
    <n v="449"/>
    <n v="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5/03/2025 13:28"/>
    <s v="raweewan5499@gmail.com"/>
    <s v="EMS COD"/>
    <s v="facebook"/>
    <s v="กสิกร"/>
    <s v=""/>
    <s v="-"/>
    <s v="05/03/2025 13:27"/>
  </r>
  <r>
    <x v="12"/>
    <x v="17"/>
    <n v="65"/>
    <n v="1"/>
    <s v="EUW19"/>
    <n v="449"/>
    <n v="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5/03/2025 13:28"/>
    <s v="raweewan5499@gmail.com"/>
    <s v="EMS COD"/>
    <s v="facebook"/>
    <s v="กสิกร"/>
    <s v=""/>
    <s v="-"/>
    <s v="05/03/2025 13:27"/>
  </r>
  <r>
    <x v="13"/>
    <x v="18"/>
    <n v="65"/>
    <n v="1"/>
    <s v="EUW19"/>
    <n v="449"/>
    <n v="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5/03/2025 13:28"/>
    <s v="raweewan5499@gmail.com"/>
    <s v="EMS COD"/>
    <s v="facebook"/>
    <s v="กสิกร"/>
    <s v=""/>
    <s v="-"/>
    <s v="05/03/2025 13:27"/>
  </r>
  <r>
    <x v="14"/>
    <x v="19"/>
    <n v="65"/>
    <n v="2"/>
    <s v="EUW19"/>
    <n v="449"/>
    <n v="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5/03/2025 13:28"/>
    <s v="raweewan5499@gmail.com"/>
    <s v="EMS COD"/>
    <s v="facebook"/>
    <s v="กสิกร"/>
    <s v=""/>
    <s v="-"/>
    <s v="05/03/2025 13:27"/>
  </r>
  <r>
    <x v="0"/>
    <x v="0"/>
    <n v="150"/>
    <n v="1"/>
    <s v="EUW18"/>
    <n v="150"/>
    <n v="0"/>
    <s v="ร้านที่1"/>
    <s v="Tuktik Natcha"/>
    <s v="ร้านไพร์ม คาเฟ่@แม่สาย_x000a_(โครงการเจมส์โตนร้านกาแฟสีดำ)_x000a_230/33 ม.4 ถ.พหลโยธิน_x000a_ต.เวียงพางคำ อ.แม่สาย _x000a_จ.เชียงราย _x000a_083-5770413 ,  57130"/>
    <s v="57130"/>
    <s v="0657655909"/>
    <s v="05/03/2025 11:48"/>
    <s v="raweewan5499@gmail.com"/>
    <s v="EMS"/>
    <s v="facebook"/>
    <s v="กสิกร"/>
    <s v="***ชิฟฟ่อนตัวแทน"/>
    <s v="-"/>
    <s v="05/03/2025 13:02"/>
  </r>
  <r>
    <x v="15"/>
    <x v="20"/>
    <n v="65"/>
    <n v="1"/>
    <s v="EUW17"/>
    <n v="199"/>
    <n v="0"/>
    <s v="ร้านที่1"/>
    <s v="เปรมพร"/>
    <s v="ที่อยู่ : 82/198 หมู่บ้าน พนาสนธิ์(ซอย9 บ้านหลังแรกซ้ายมือ) ม.5 ต.ลาดสวาย อ.ลำลูกกา จ.ปทุมธานี 12150"/>
    <s v="12150"/>
    <s v="0953291416"/>
    <s v="05/03/2025 12:46"/>
    <s v="raweewan5499@gmail.com"/>
    <s v="EMS"/>
    <s v="line_oa"/>
    <s v="กสิกร"/>
    <s v=""/>
    <s v="-"/>
    <s v="05/03/2025 12:58"/>
  </r>
  <r>
    <x v="12"/>
    <x v="17"/>
    <n v="65"/>
    <n v="1"/>
    <s v="EUW17"/>
    <n v="199"/>
    <n v="0"/>
    <s v="ร้านที่1"/>
    <s v="เปรมพร"/>
    <s v="ที่อยู่ : 82/198 หมู่บ้าน พนาสนธิ์(ซอย9 บ้านหลังแรกซ้ายมือ) ม.5 ต.ลาดสวาย อ.ลำลูกกา จ.ปทุมธานี 12150"/>
    <s v="12150"/>
    <s v="0953291416"/>
    <s v="05/03/2025 12:46"/>
    <s v="raweewan5499@gmail.com"/>
    <s v="EMS"/>
    <s v="line_oa"/>
    <s v="กสิกร"/>
    <s v=""/>
    <s v="-"/>
    <s v="05/03/2025 12:58"/>
  </r>
  <r>
    <x v="14"/>
    <x v="19"/>
    <n v="65"/>
    <n v="2"/>
    <s v="EUW17"/>
    <n v="199"/>
    <n v="0"/>
    <s v="ร้านที่1"/>
    <s v="เปรมพร"/>
    <s v="ที่อยู่ : 82/198 หมู่บ้าน พนาสนธิ์(ซอย9 บ้านหลังแรกซ้ายมือ) ม.5 ต.ลาดสวาย อ.ลำลูกกา จ.ปทุมธานี 12150"/>
    <s v="12150"/>
    <s v="0953291416"/>
    <s v="05/03/2025 12:46"/>
    <s v="raweewan5499@gmail.com"/>
    <s v="EMS"/>
    <s v="line_oa"/>
    <s v="กสิกร"/>
    <s v=""/>
    <s v="-"/>
    <s v="05/03/2025 12:58"/>
  </r>
  <r>
    <x v="10"/>
    <x v="15"/>
    <n v="66.666666666666671"/>
    <n v="3"/>
    <s v="EUW15"/>
    <n v="225"/>
    <n v="15"/>
    <s v="ร้านที่2"/>
    <s v="ศ***า ว***าวิเศษกุล พ***ง่วย"/>
    <s v="แม่ฮ่องสอน"/>
    <s v="-"/>
    <s v=""/>
    <s v="05/03/2025 12:41"/>
    <s v="-"/>
    <s v="Flash Express Thailand COD"/>
    <s v="Tiktok"/>
    <s v="จ่ายทีหลัง / COD"/>
    <s v=""/>
    <s v="-"/>
    <s v="05/03/2025 12:41"/>
  </r>
  <r>
    <x v="1"/>
    <x v="1"/>
    <n v="60"/>
    <n v="3"/>
    <s v="EUW15"/>
    <n v="225"/>
    <n v="15"/>
    <s v="ร้านที่2"/>
    <s v="ศ***า ว***าวิเศษกุล พ***ง่วย"/>
    <s v="แม่ฮ่องสอน"/>
    <s v="-"/>
    <s v=""/>
    <s v="05/03/2025 12:41"/>
    <s v="-"/>
    <s v="Flash Express Thailand COD"/>
    <s v="Tiktok"/>
    <s v="จ่ายทีหลัง / COD"/>
    <s v=""/>
    <s v="-"/>
    <s v="05/03/2025 12:41"/>
  </r>
  <r>
    <x v="6"/>
    <x v="8"/>
    <n v="139"/>
    <n v="2"/>
    <s v="EUW14"/>
    <n v="398"/>
    <n v="0"/>
    <s v="ร้านที่1"/>
    <s v="ธัญญาลักษณ์   จำปาเงิน"/>
    <s v="_x000a_99/33  ม.มนชญา 2_x000a_ซอยสายไหม 49_x000a_ถนนสายไหม_x000a_แขวงสายไหม_x000a_เขตสายไหม_x000a_กรุงเทพมหานคร  10220"/>
    <s v="10220"/>
    <s v="0994437556"/>
    <s v="05/03/2025 11:01"/>
    <s v="raweewan5499@gmail.com"/>
    <s v="EMS"/>
    <s v="facebook"/>
    <s v="กสิกร"/>
    <s v=""/>
    <s v="-"/>
    <s v="05/03/2025 12:00"/>
  </r>
  <r>
    <x v="16"/>
    <x v="21"/>
    <n v="139"/>
    <n v="2"/>
    <s v="EUW14"/>
    <n v="398"/>
    <n v="0"/>
    <s v="ร้านที่1"/>
    <s v="ธัญญาลักษณ์   จำปาเงิน"/>
    <s v="_x000a_99/33  ม.มนชญา 2_x000a_ซอยสายไหม 49_x000a_ถนนสายไหม_x000a_แขวงสายไหม_x000a_เขตสายไหม_x000a_กรุงเทพมหานคร  10220"/>
    <s v="10220"/>
    <s v="0994437556"/>
    <s v="05/03/2025 11:01"/>
    <s v="raweewan5499@gmail.com"/>
    <s v="EMS"/>
    <s v="facebook"/>
    <s v="กสิกร"/>
    <s v=""/>
    <s v="-"/>
    <s v="05/03/2025 12:00"/>
  </r>
  <r>
    <x v="5"/>
    <x v="22"/>
    <n v="66.75"/>
    <n v="1"/>
    <s v="EUW13"/>
    <n v="73.75"/>
    <n v="7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5/03/2025 12:00"/>
    <s v="-"/>
    <s v="Kerry_dropoff"/>
    <s v="Lazada"/>
    <s v="lazada"/>
    <s v=""/>
    <s v="-"/>
    <s v="05/03/2025 11:59"/>
  </r>
  <r>
    <x v="7"/>
    <x v="10"/>
    <n v="0"/>
    <n v="1"/>
    <s v="EUW12"/>
    <n v="116"/>
    <n v="16"/>
    <s v="ร้านที่4"/>
    <s v="โ***"/>
    <s v="ฉะเชิงเทรา"/>
    <s v="-"/>
    <s v=""/>
    <s v="05/03/2025 11:59"/>
    <s v="-"/>
    <s v="Flash Express Thailand COD"/>
    <s v="Tiktok"/>
    <s v="จ่ายทีหลัง / COD"/>
    <s v=""/>
    <s v="-"/>
    <s v="05/03/2025 11:59"/>
  </r>
  <r>
    <x v="0"/>
    <x v="0"/>
    <n v="120"/>
    <n v="1"/>
    <s v="EUW12"/>
    <n v="116"/>
    <n v="16"/>
    <s v="ร้านที่4"/>
    <s v="โ***"/>
    <s v="ฉะเชิงเทรา"/>
    <s v="-"/>
    <s v=""/>
    <s v="05/03/2025 11:59"/>
    <s v="-"/>
    <s v="Flash Express Thailand COD"/>
    <s v="Tiktok"/>
    <s v="จ่ายทีหลัง / COD"/>
    <s v=""/>
    <s v="-"/>
    <s v="05/03/2025 11:59"/>
  </r>
  <r>
    <x v="5"/>
    <x v="12"/>
    <n v="66"/>
    <n v="1"/>
    <s v="EUW11"/>
    <n v="236.55"/>
    <n v="0"/>
    <s v="ร้านที่9"/>
    <s v="นางสาวทัศน์วรรณ คานศุวงค์"/>
    <s v="โรงเรียนบ้านสองพี่น้อง 61 หมู่ 5 ต.ริมโขง_x000a__x000a_เชียงของ/ Chiang Khongเชียงราย/ Chiang Rai_x000a_57140"/>
    <s v="57140"/>
    <s v="660623652815"/>
    <s v="05/03/2025 11:45"/>
    <s v="-"/>
    <s v="Kerry_dropoff"/>
    <s v="Lazada"/>
    <s v="lazada"/>
    <s v=""/>
    <s v="TH54036Y0Q5D3G"/>
    <s v="05/03/2025 11:46"/>
  </r>
  <r>
    <x v="4"/>
    <x v="4"/>
    <n v="66"/>
    <n v="1"/>
    <s v="EUW11"/>
    <n v="236.55"/>
    <n v="0"/>
    <s v="ร้านที่9"/>
    <s v="นางสาวทัศน์วรรณ คานศุวงค์"/>
    <s v="โรงเรียนบ้านสองพี่น้อง 61 หมู่ 5 ต.ริมโขง_x000a__x000a_เชียงของ/ Chiang Khongเชียงราย/ Chiang Rai_x000a_57140"/>
    <s v="57140"/>
    <s v="660623652815"/>
    <s v="05/03/2025 11:45"/>
    <s v="-"/>
    <s v="Kerry_dropoff"/>
    <s v="Lazada"/>
    <s v="lazada"/>
    <s v=""/>
    <s v="TH54036Y0Q5D3G"/>
    <s v="05/03/2025 11:46"/>
  </r>
  <r>
    <x v="0"/>
    <x v="0"/>
    <n v="67"/>
    <n v="1"/>
    <s v="EUW11"/>
    <n v="236.55"/>
    <n v="0"/>
    <s v="ร้านที่9"/>
    <s v="นางสาวทัศน์วรรณ คานศุวงค์"/>
    <s v="โรงเรียนบ้านสองพี่น้อง 61 หมู่ 5 ต.ริมโขง_x000a__x000a_เชียงของ/ Chiang Khongเชียงราย/ Chiang Rai_x000a_57140"/>
    <s v="57140"/>
    <s v="660623652815"/>
    <s v="05/03/2025 11:45"/>
    <s v="-"/>
    <s v="Kerry_dropoff"/>
    <s v="Lazada"/>
    <s v="lazada"/>
    <s v=""/>
    <s v="TH54036Y0Q5D3G"/>
    <s v="05/03/2025 11:45"/>
  </r>
  <r>
    <x v="5"/>
    <x v="12"/>
    <n v="66"/>
    <n v="2"/>
    <s v="EUW8"/>
    <n v="432"/>
    <n v="0"/>
    <s v="ร้านที่4"/>
    <s v="ส***ย ส***ภิรมณ์"/>
    <s v="ฉะเชิงเทรา"/>
    <s v="-"/>
    <s v=""/>
    <s v="05/03/2025 11:18"/>
    <s v="-"/>
    <s v="Flash Express Thailand COD"/>
    <s v="Tiktok"/>
    <s v="จ่ายทีหลัง / COD"/>
    <s v=""/>
    <s v="THT24051K8ZHD8Z"/>
    <s v="05/03/2025 11:18"/>
  </r>
  <r>
    <x v="4"/>
    <x v="4"/>
    <n v="66"/>
    <n v="2"/>
    <s v="EUW8"/>
    <n v="432"/>
    <n v="0"/>
    <s v="ร้านที่4"/>
    <s v="ส***ย ส***ภิรมณ์"/>
    <s v="ฉะเชิงเทรา"/>
    <s v="-"/>
    <s v=""/>
    <s v="05/03/2025 11:18"/>
    <s v="-"/>
    <s v="Flash Express Thailand COD"/>
    <s v="Tiktok"/>
    <s v="จ่ายทีหลัง / COD"/>
    <s v=""/>
    <s v="THT24051K8ZHD8Z"/>
    <s v="05/03/2025 11:18"/>
  </r>
  <r>
    <x v="0"/>
    <x v="0"/>
    <n v="67"/>
    <n v="2"/>
    <s v="EUW8"/>
    <n v="432"/>
    <n v="0"/>
    <s v="ร้านที่4"/>
    <s v="ส***ย ส***ภิรมณ์"/>
    <s v="ฉะเชิงเทรา"/>
    <s v="-"/>
    <s v=""/>
    <s v="05/03/2025 11:18"/>
    <s v="-"/>
    <s v="Flash Express Thailand COD"/>
    <s v="Tiktok"/>
    <s v="จ่ายทีหลัง / COD"/>
    <s v=""/>
    <s v="THT24051K8ZHD8Z"/>
    <s v="05/03/2025 11:18"/>
  </r>
  <r>
    <x v="5"/>
    <x v="12"/>
    <n v="66"/>
    <n v="1"/>
    <s v="EUW7"/>
    <n v="216"/>
    <n v="0"/>
    <s v="ร้านที่4"/>
    <s v="ส***ย ส***ภิรมณ์"/>
    <s v="ฉะเชิงเทรา"/>
    <s v="-"/>
    <s v=""/>
    <s v="05/03/2025 11:16"/>
    <s v="-"/>
    <s v="Flash Express Thailand COD"/>
    <s v="Tiktok"/>
    <s v="จ่ายทีหลัง / COD"/>
    <s v=""/>
    <s v="THT24051K884R7Z"/>
    <s v="05/03/2025 11:16"/>
  </r>
  <r>
    <x v="4"/>
    <x v="4"/>
    <n v="66"/>
    <n v="1"/>
    <s v="EUW7"/>
    <n v="216"/>
    <n v="0"/>
    <s v="ร้านที่4"/>
    <s v="ส***ย ส***ภิรมณ์"/>
    <s v="ฉะเชิงเทรา"/>
    <s v="-"/>
    <s v=""/>
    <s v="05/03/2025 11:16"/>
    <s v="-"/>
    <s v="Flash Express Thailand COD"/>
    <s v="Tiktok"/>
    <s v="จ่ายทีหลัง / COD"/>
    <s v=""/>
    <s v="THT24051K884R7Z"/>
    <s v="05/03/2025 11:16"/>
  </r>
  <r>
    <x v="0"/>
    <x v="0"/>
    <n v="67"/>
    <n v="1"/>
    <s v="EUW7"/>
    <n v="216"/>
    <n v="0"/>
    <s v="ร้านที่4"/>
    <s v="ส***ย ส***ภิรมณ์"/>
    <s v="ฉะเชิงเทรา"/>
    <s v="-"/>
    <s v=""/>
    <s v="05/03/2025 11:16"/>
    <s v="-"/>
    <s v="Flash Express Thailand COD"/>
    <s v="Tiktok"/>
    <s v="จ่ายทีหลัง / COD"/>
    <s v=""/>
    <s v="THT24051K884R7Z"/>
    <s v="05/03/2025 11:16"/>
  </r>
  <r>
    <x v="1"/>
    <x v="1"/>
    <n v="60"/>
    <n v="3"/>
    <s v="EUW6"/>
    <n v="146"/>
    <n v="0"/>
    <s v="ร้านที่4"/>
    <s v="ป**"/>
    <s v="พิจิตร"/>
    <s v="-"/>
    <s v=""/>
    <s v="05/03/2025 11:12"/>
    <s v="-"/>
    <s v="Flash Express Thailand"/>
    <s v="Tiktok"/>
    <s v="tiktok"/>
    <s v=""/>
    <s v="THT62011K87W85Z"/>
    <s v="05/03/2025 11:11"/>
  </r>
  <r>
    <x v="2"/>
    <x v="6"/>
    <n v="45"/>
    <n v="1"/>
    <s v="EUW6"/>
    <n v="146"/>
    <n v="0"/>
    <s v="ร้านที่4"/>
    <s v="ป**"/>
    <s v="พิจิตร"/>
    <s v="-"/>
    <s v=""/>
    <s v="05/03/2025 11:12"/>
    <s v="-"/>
    <s v="Flash Express Thailand"/>
    <s v="Tiktok"/>
    <s v="tiktok"/>
    <s v=""/>
    <s v="THT62011K87W85Z"/>
    <s v="05/03/2025 11:11"/>
  </r>
  <r>
    <x v="1"/>
    <x v="1"/>
    <n v="60"/>
    <n v="3"/>
    <s v="EUW2"/>
    <n v="205"/>
    <n v="0"/>
    <s v="ร้านที่4"/>
    <s v="ว***ดา ศ***ินดา"/>
    <s v="สมุทรสาคร"/>
    <s v="-"/>
    <s v=""/>
    <s v="05/03/2025 11:06"/>
    <s v="-"/>
    <s v="Flash Express Thailand COD"/>
    <s v="Tiktok"/>
    <s v="จ่ายทีหลัง / COD"/>
    <s v=""/>
    <s v="THT16011K8ZDF4Z"/>
    <s v="05/03/2025 11:06"/>
  </r>
  <r>
    <x v="7"/>
    <x v="10"/>
    <n v="0"/>
    <n v="1"/>
    <s v="EUW2"/>
    <n v="205"/>
    <n v="0"/>
    <s v="ร้านที่4"/>
    <s v="ว***ดา ศ***ินดา"/>
    <s v="สมุทรสาคร"/>
    <s v="-"/>
    <s v=""/>
    <s v="05/03/2025 11:06"/>
    <s v="-"/>
    <s v="Flash Express Thailand COD"/>
    <s v="Tiktok"/>
    <s v="จ่ายทีหลัง / COD"/>
    <s v=""/>
    <s v="THT16011K8ZDF4Z"/>
    <s v="05/03/2025 11:06"/>
  </r>
  <r>
    <x v="5"/>
    <x v="12"/>
    <n v="120"/>
    <n v="1"/>
    <s v="EUW2"/>
    <n v="205"/>
    <n v="0"/>
    <s v="ร้านที่4"/>
    <s v="ว***ดา ศ***ินดา"/>
    <s v="สมุทรสาคร"/>
    <s v="-"/>
    <s v=""/>
    <s v="05/03/2025 11:06"/>
    <s v="-"/>
    <s v="Flash Express Thailand COD"/>
    <s v="Tiktok"/>
    <s v="จ่ายทีหลัง / COD"/>
    <s v=""/>
    <s v="THT16011K8ZDF4Z"/>
    <s v="05/03/2025 11:06"/>
  </r>
  <r>
    <x v="7"/>
    <x v="10"/>
    <n v="0"/>
    <n v="3"/>
    <s v="EUW1"/>
    <n v="300"/>
    <n v="0"/>
    <s v="ร้านที่4"/>
    <s v="ข***เรือน  ศ***ักษา"/>
    <s v="ศรีสะเกษ"/>
    <s v="-"/>
    <s v=""/>
    <s v="05/03/2025 11:00"/>
    <s v="-"/>
    <s v="Flash Express Thailand COD"/>
    <s v="Tiktok"/>
    <s v="จ่ายทีหลัง / COD"/>
    <s v=""/>
    <s v="THT30091K88655Z"/>
    <s v="05/03/2025 11:01"/>
  </r>
  <r>
    <x v="5"/>
    <x v="12"/>
    <n v="120"/>
    <n v="3"/>
    <s v="EUW1"/>
    <n v="300"/>
    <n v="0"/>
    <s v="ร้านที่4"/>
    <s v="ข***เรือน  ศ***ักษา"/>
    <s v="ศรีสะเกษ"/>
    <s v="-"/>
    <s v=""/>
    <s v="05/03/2025 11:00"/>
    <s v="-"/>
    <s v="Flash Express Thailand COD"/>
    <s v="Tiktok"/>
    <s v="จ่ายทีหลัง / COD"/>
    <s v=""/>
    <s v="THT30091K88655Z"/>
    <s v="05/03/2025 11:01"/>
  </r>
  <r>
    <x v="3"/>
    <x v="3"/>
    <n v="50"/>
    <n v="6"/>
    <s v="EUW0"/>
    <n v="192.22"/>
    <n v="0"/>
    <s v="ร้านที่1"/>
    <s v="นกน้อย รุ่งสว่าง"/>
    <s v="110ม.12 ต.บ้านข่อยใต้_x000a__x000a_เมืองลพบุรี/ Mueang Lop Buriลพบุรี/ Lopburi_x000a_15000"/>
    <s v="15000"/>
    <s v="660843409304"/>
    <s v="05/03/2025 10:58"/>
    <s v="-"/>
    <s v="Kerry_dropoff"/>
    <s v="Lazada"/>
    <s v="lazada"/>
    <s v=""/>
    <s v="LEXPU0465435298"/>
    <s v="05/03/2025 10:58"/>
  </r>
  <r>
    <x v="10"/>
    <x v="15"/>
    <n v="66.666666666666671"/>
    <n v="3"/>
    <s v="EUV99"/>
    <n v="117"/>
    <n v="7"/>
    <s v="ร้านที่1"/>
    <s v="ท******า"/>
    <s v="******ลวง อ.เกษตรวิสัย ตำบลเหล่าหลวง อำเภอเกษตรวิสัย จังหวัดร้อยเอ็ด 45150"/>
    <s v="45150"/>
    <s v="80"/>
    <s v="05/03/2025 10:57"/>
    <s v="-"/>
    <s v="Flash Express"/>
    <s v="Shopee"/>
    <s v="shopee"/>
    <s v=""/>
    <s v="TH42026Y0SQM9C"/>
    <s v="05/03/2025 10:56"/>
  </r>
  <r>
    <x v="14"/>
    <x v="19"/>
    <n v="54.5"/>
    <n v="2"/>
    <s v="EUV98"/>
    <n v="208.75"/>
    <n v="19"/>
    <s v="ร้านที่1"/>
    <s v="ปนัดดา โทนขุนทด"/>
    <s v="882 โรงเเรมเลอเต้เขาใหญ่ หมู่5 ต.หมูสี_x000a__x000a_ปากช่อง/ Pak Chongนครราชสีมา/ Nakhon Ratchasima_x000a_30450"/>
    <s v="30450"/>
    <s v="660637750573"/>
    <s v="05/03/2025 10:44"/>
    <s v="-"/>
    <s v="Kerry_dropoff"/>
    <s v="Lazada"/>
    <s v="lazada"/>
    <s v=""/>
    <s v="LEXPU0465441338"/>
    <s v="05/03/2025 10:44"/>
  </r>
  <r>
    <x v="5"/>
    <x v="23"/>
    <n v="69.75"/>
    <n v="1"/>
    <s v="EUV98"/>
    <n v="208.75"/>
    <n v="19"/>
    <s v="ร้านที่1"/>
    <s v="ปนัดดา โทนขุนทด"/>
    <s v="882 โรงเเรมเลอเต้เขาใหญ่ หมู่5 ต.หมูสี_x000a__x000a_ปากช่อง/ Pak Chongนครราชสีมา/ Nakhon Ratchasima_x000a_30450"/>
    <s v="30450"/>
    <s v="660637750573"/>
    <s v="05/03/2025 10:44"/>
    <s v="-"/>
    <s v="Kerry_dropoff"/>
    <s v="Lazada"/>
    <s v="lazada"/>
    <s v=""/>
    <s v="LEXPU0465441338"/>
    <s v="05/03/2025 10:44"/>
  </r>
  <r>
    <x v="12"/>
    <x v="17"/>
    <n v="54.5"/>
    <n v="2"/>
    <s v="EUV98"/>
    <n v="208.75"/>
    <n v="19"/>
    <s v="ร้านที่1"/>
    <s v="ปนัดดา โทนขุนทด"/>
    <s v="882 โรงเเรมเลอเต้เขาใหญ่ หมู่5 ต.หมูสี_x000a__x000a_ปากช่อง/ Pak Chongนครราชสีมา/ Nakhon Ratchasima_x000a_30450"/>
    <s v="30450"/>
    <s v="660637750573"/>
    <s v="05/03/2025 10:44"/>
    <s v="-"/>
    <s v="Kerry_dropoff"/>
    <s v="Lazada"/>
    <s v="lazada"/>
    <s v=""/>
    <s v="LEXPU0465441338"/>
    <s v="05/03/2025 10:44"/>
  </r>
  <r>
    <x v="8"/>
    <x v="11"/>
    <n v="65"/>
    <n v="1"/>
    <s v="EUV97"/>
    <n v="139"/>
    <n v="0"/>
    <s v="ร้านที่4"/>
    <s v="น***พร โ***วน"/>
    <s v="พระนครศรีอยุธยา"/>
    <s v="-"/>
    <s v=""/>
    <s v="05/03/2025 10:43"/>
    <s v="-"/>
    <s v="Flash Express Thailand COD"/>
    <s v="Tiktok"/>
    <s v="จ่ายทีหลัง / COD"/>
    <s v=""/>
    <s v="THT05061K8YYG4Z"/>
    <s v="05/03/2025 10:43"/>
  </r>
  <r>
    <x v="4"/>
    <x v="24"/>
    <n v="120"/>
    <n v="1"/>
    <s v="EUV97"/>
    <n v="139"/>
    <n v="0"/>
    <s v="ร้านที่4"/>
    <s v="น***พร โ***วน"/>
    <s v="พระนครศรีอยุธยา"/>
    <s v="-"/>
    <s v=""/>
    <s v="05/03/2025 10:43"/>
    <s v="-"/>
    <s v="Flash Express Thailand COD"/>
    <s v="Tiktok"/>
    <s v="จ่ายทีหลัง / COD"/>
    <s v=""/>
    <s v="THT05061K8YYG4Z"/>
    <s v="05/03/2025 10:43"/>
  </r>
  <r>
    <x v="0"/>
    <x v="0"/>
    <n v="66.333333333333329"/>
    <n v="3"/>
    <s v="EUV96"/>
    <n v="220"/>
    <n v="0"/>
    <s v="ร้านที่4"/>
    <s v="ส***ณ์ออมทรัพย์เสมาหนองคาบจำกัด"/>
    <s v="หนองคาย"/>
    <s v="-"/>
    <s v=""/>
    <s v="05/03/2025 10:25"/>
    <s v="-"/>
    <s v="Flash Express Thailand"/>
    <s v="Tiktok"/>
    <s v="tiktok"/>
    <s v=""/>
    <s v="THT40051K87P41Z"/>
    <s v="05/03/2025 10:24"/>
  </r>
  <r>
    <x v="1"/>
    <x v="1"/>
    <n v="60"/>
    <n v="3"/>
    <s v="EUV95"/>
    <n v="111"/>
    <n v="6"/>
    <s v="ร้านที่4"/>
    <s v="เ***ุดา ก***ัตน์"/>
    <s v="สงขลา"/>
    <s v="-"/>
    <s v=""/>
    <s v="05/03/2025 10:07"/>
    <s v="-"/>
    <s v="Flash Express Thailand"/>
    <s v="Tiktok"/>
    <s v="tiktok"/>
    <s v=""/>
    <s v="THT71111K87DW7Z"/>
    <s v="05/03/2025 10:11"/>
  </r>
  <r>
    <x v="1"/>
    <x v="1"/>
    <n v="43"/>
    <n v="1"/>
    <s v="EUV93"/>
    <n v="43"/>
    <n v="0"/>
    <s v="ร้านที่2"/>
    <s v="ศ******จ"/>
    <s v="******ำเภอสว่างแดนดิน ตำบลสว่างแดนดิน อำเภอสว่างแดนดิน จังหวัดสกลนคร 47110"/>
    <s v="47110"/>
    <s v="70"/>
    <s v="05/03/2025 10:13"/>
    <s v="-"/>
    <s v="Flash Express"/>
    <s v="Shopee"/>
    <s v="shopee"/>
    <s v=""/>
    <s v="TH44126Y0QDQ0A"/>
    <s v="05/03/2025 09:38"/>
  </r>
  <r>
    <x v="1"/>
    <x v="1"/>
    <n v="60"/>
    <n v="3"/>
    <s v="EUV92"/>
    <n v="154"/>
    <n v="0"/>
    <s v="ร้านที่4"/>
    <s v="ก***รรณ ย***ะดิษฐ์"/>
    <s v="สมุทรปราการ"/>
    <s v="-"/>
    <s v=""/>
    <s v="05/03/2025 09:29"/>
    <s v="-"/>
    <s v="Flash Express Thailand"/>
    <s v="Tiktok"/>
    <s v="tiktok"/>
    <s v=""/>
    <s v="THT02041K87FN3Z"/>
    <s v="05/03/2025 09:29"/>
  </r>
  <r>
    <x v="1"/>
    <x v="1"/>
    <n v="65"/>
    <n v="1"/>
    <s v="EUV92"/>
    <n v="154"/>
    <n v="0"/>
    <s v="ร้านที่4"/>
    <s v="ก***รรณ ย***ะดิษฐ์"/>
    <s v="สมุทรปราการ"/>
    <s v="-"/>
    <s v=""/>
    <s v="05/03/2025 09:29"/>
    <s v="-"/>
    <s v="Flash Express Thailand"/>
    <s v="Tiktok"/>
    <s v="tiktok"/>
    <s v=""/>
    <s v="THT02041K87FN3Z"/>
    <s v="05/03/2025 09:29"/>
  </r>
  <r>
    <x v="0"/>
    <x v="0"/>
    <n v="66.333333333333329"/>
    <n v="3"/>
    <s v="EUV91"/>
    <n v="204"/>
    <n v="0"/>
    <s v="ร้านที่1"/>
    <s v="บ******)"/>
    <s v="******ย เทพกุญชร 30 ตำบลคลองหนึ่ง อำเภอคลองหลวง จังหวัดปทุมธานี 12120"/>
    <s v="12120"/>
    <s v="04"/>
    <s v="05/03/2025 09:59"/>
    <s v="-"/>
    <s v="Flash Express"/>
    <s v="Shopee"/>
    <s v="shopee"/>
    <s v=""/>
    <s v="TH04026Y0SJZ8A3"/>
    <s v="05/03/2025 09:29"/>
  </r>
  <r>
    <x v="17"/>
    <x v="25"/>
    <n v="97"/>
    <n v="1"/>
    <s v="EUV90"/>
    <n v="316"/>
    <n v="54"/>
    <s v="ร้านที่1"/>
    <s v="น******์"/>
    <s v="******งโพธิ์ ตำบลเมืองโพธิ์ อำเภอห้วยราช จังหวัดบุรีรัมย์ 31000"/>
    <s v="31000"/>
    <s v="11"/>
    <s v="05/03/2025 09:27"/>
    <s v="-"/>
    <s v="Flash Express"/>
    <s v="Shopee"/>
    <s v="shopee"/>
    <s v=""/>
    <s v="TH28166Y18R82G"/>
    <s v="05/03/2025 09:27"/>
  </r>
  <r>
    <x v="0"/>
    <x v="0"/>
    <n v="78"/>
    <n v="1"/>
    <s v="EUV90"/>
    <n v="316"/>
    <n v="54"/>
    <s v="ร้านที่1"/>
    <s v="น******์"/>
    <s v="******งโพธิ์ ตำบลเมืองโพธิ์ อำเภอห้วยราช จังหวัดบุรีรัมย์ 31000"/>
    <s v="31000"/>
    <s v="11"/>
    <s v="05/03/2025 09:27"/>
    <s v="-"/>
    <s v="Flash Express"/>
    <s v="Shopee"/>
    <s v="shopee"/>
    <s v=""/>
    <s v="TH28166Y18R82G"/>
    <s v="05/03/2025 09:27"/>
  </r>
  <r>
    <x v="1"/>
    <x v="1"/>
    <n v="43"/>
    <n v="1"/>
    <s v="EUV90"/>
    <n v="316"/>
    <n v="54"/>
    <s v="ร้านที่1"/>
    <s v="น******์"/>
    <s v="******งโพธิ์ ตำบลเมืองโพธิ์ อำเภอห้วยราช จังหวัดบุรีรัมย์ 31000"/>
    <s v="31000"/>
    <s v="11"/>
    <s v="05/03/2025 09:27"/>
    <s v="-"/>
    <s v="Flash Express"/>
    <s v="Shopee"/>
    <s v="shopee"/>
    <s v=""/>
    <s v="TH28166Y18R82G"/>
    <s v="05/03/2025 09:27"/>
  </r>
  <r>
    <x v="1"/>
    <x v="1"/>
    <n v="42"/>
    <n v="2"/>
    <s v="EUV90"/>
    <n v="316"/>
    <n v="54"/>
    <s v="ร้านที่1"/>
    <s v="น******์"/>
    <s v="******งโพธิ์ ตำบลเมืองโพธิ์ อำเภอห้วยราช จังหวัดบุรีรัมย์ 31000"/>
    <s v="31000"/>
    <s v="11"/>
    <s v="05/03/2025 09:27"/>
    <s v="-"/>
    <s v="Flash Express"/>
    <s v="Shopee"/>
    <s v="shopee"/>
    <s v=""/>
    <s v="TH28166Y18R82G"/>
    <s v="05/03/2025 09:27"/>
  </r>
  <r>
    <x v="10"/>
    <x v="15"/>
    <n v="40"/>
    <n v="4"/>
    <s v="EUV89"/>
    <n v="355"/>
    <n v="35"/>
    <s v="ร้านที่1"/>
    <s v="นัจกร สุทธิพรชัย "/>
    <s v="106/15 มบ.สวนหลวงวิลล์ 4 ถนนเฉลิมพระเกรียติ ร.9 ซอย 28 แยก3 แขวงดอกไม้ เขตประเวศ กทม.10250"/>
    <s v="10250"/>
    <s v="0623977992"/>
    <s v="05/03/2025 20:33"/>
    <s v="raweewan5499@gmail.com"/>
    <s v="EMS"/>
    <s v="line_oa"/>
    <s v="กสิกร"/>
    <s v=""/>
    <s v="-"/>
    <s v="05/03/2025 09:26"/>
  </r>
  <r>
    <x v="5"/>
    <x v="12"/>
    <n v="80"/>
    <n v="2"/>
    <s v="EUV89"/>
    <n v="355"/>
    <n v="35"/>
    <s v="ร้านที่1"/>
    <s v="นัจกร สุทธิพรชัย "/>
    <s v="106/15 มบ.สวนหลวงวิลล์ 4 ถนนเฉลิมพระเกรียติ ร.9 ซอย 28 แยก3 แขวงดอกไม้ เขตประเวศ กทม.10250"/>
    <s v="10250"/>
    <s v="0623977992"/>
    <s v="05/03/2025 20:33"/>
    <s v="raweewan5499@gmail.com"/>
    <s v="EMS"/>
    <s v="line_oa"/>
    <s v="กสิกร"/>
    <s v=""/>
    <s v="-"/>
    <s v="05/03/2025 09:26"/>
  </r>
  <r>
    <x v="15"/>
    <x v="20"/>
    <n v="65"/>
    <n v="1"/>
    <s v="EUV88"/>
    <n v="199"/>
    <n v="0"/>
    <s v="ร้านที่1"/>
    <s v="วธิฐา สรรพตานนท์"/>
    <s v="2/459 ศุภาลัย ปาร์ค แยกเกษตร ถนนประเสริฐมนูกิจ &amp;nbsp;แขวงเสนานิคม &amp;nbsp;เขตจตุจักร &amp;nbsp;กรุงเทพ 10900"/>
    <s v="10900"/>
    <s v="0818745679"/>
    <s v="05/03/2025 09:22"/>
    <s v="raweewan5499@gmail.com"/>
    <s v="EMS COD"/>
    <s v="line_oa"/>
    <s v="จ่ายทีหลัง / COD"/>
    <s v=""/>
    <s v="-"/>
    <s v="05/03/2025 09:22"/>
  </r>
  <r>
    <x v="13"/>
    <x v="18"/>
    <n v="65"/>
    <n v="1"/>
    <s v="EUV88"/>
    <n v="199"/>
    <n v="0"/>
    <s v="ร้านที่1"/>
    <s v="วธิฐา สรรพตานนท์"/>
    <s v="2/459 ศุภาลัย ปาร์ค แยกเกษตร ถนนประเสริฐมนูกิจ &amp;nbsp;แขวงเสนานิคม &amp;nbsp;เขตจตุจักร &amp;nbsp;กรุงเทพ 10900"/>
    <s v="10900"/>
    <s v="0818745679"/>
    <s v="05/03/2025 09:22"/>
    <s v="raweewan5499@gmail.com"/>
    <s v="EMS COD"/>
    <s v="line_oa"/>
    <s v="จ่ายทีหลัง / COD"/>
    <s v=""/>
    <s v="-"/>
    <s v="05/03/2025 09:22"/>
  </r>
  <r>
    <x v="5"/>
    <x v="12"/>
    <n v="83.333333333333329"/>
    <n v="3"/>
    <s v="EUV88"/>
    <n v="216.62"/>
    <n v="19"/>
    <s v="ร้านที่1"/>
    <s v="บีม ตรีรัก"/>
    <s v="19 หมู่ 3 บ้านโคกกลาง ต.คำแมด (ร้านก๋วยเตี๋ยวทางเข้าหมู่บ้าน) · คำแมด/ Kham Maet_x000a__x000a_ชำสูง/ Sam Sungขอนแก่น/ Khon Kaen_x000a_40170"/>
    <s v="40170"/>
    <s v="660957178066"/>
    <s v="05/03/2025 09:22"/>
    <s v="-"/>
    <s v="Kerry_dropoff"/>
    <s v="Lazada"/>
    <s v="lazada"/>
    <s v=""/>
    <s v="TH37216Y0Q998B"/>
    <s v="05/03/2025 09:22"/>
  </r>
  <r>
    <x v="12"/>
    <x v="17"/>
    <n v="65"/>
    <n v="1"/>
    <s v="EUV88"/>
    <n v="199"/>
    <n v="0"/>
    <s v="ร้านที่1"/>
    <s v="วธิฐา สรรพตานนท์"/>
    <s v="2/459 ศุภาลัย ปาร์ค แยกเกษตร ถนนประเสริฐมนูกิจ &amp;nbsp;แขวงเสนานิคม &amp;nbsp;เขตจตุจักร &amp;nbsp;กรุงเทพ 10900"/>
    <s v="10900"/>
    <s v="0818745679"/>
    <s v="05/03/2025 09:22"/>
    <s v="raweewan5499@gmail.com"/>
    <s v="EMS COD"/>
    <s v="line_oa"/>
    <s v="จ่ายทีหลัง / COD"/>
    <s v=""/>
    <s v="-"/>
    <s v="05/03/2025 09:22"/>
  </r>
  <r>
    <x v="14"/>
    <x v="19"/>
    <n v="65"/>
    <n v="1"/>
    <s v="EUV88"/>
    <n v="199"/>
    <n v="0"/>
    <s v="ร้านที่1"/>
    <s v="วธิฐา สรรพตานนท์"/>
    <s v="2/459 ศุภาลัย ปาร์ค แยกเกษตร ถนนประเสริฐมนูกิจ &amp;nbsp;แขวงเสนานิคม &amp;nbsp;เขตจตุจักร &amp;nbsp;กรุงเทพ 10900"/>
    <s v="10900"/>
    <s v="0818745679"/>
    <s v="05/03/2025 09:22"/>
    <s v="raweewan5499@gmail.com"/>
    <s v="EMS COD"/>
    <s v="line_oa"/>
    <s v="จ่ายทีหลัง / COD"/>
    <s v=""/>
    <s v="-"/>
    <s v="05/03/2025 09:22"/>
  </r>
  <r>
    <x v="0"/>
    <x v="0"/>
    <n v="90"/>
    <n v="2"/>
    <s v="EUV87"/>
    <n v="148.75"/>
    <n v="7"/>
    <s v="ร้านที่8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05/03/2025 09:12"/>
    <s v="-"/>
    <s v="Kerry_dropoff"/>
    <s v="Lazada"/>
    <s v="lazada"/>
    <s v=""/>
    <s v="LEXPU0465433578"/>
    <s v="05/03/2025 09:11"/>
  </r>
  <r>
    <x v="0"/>
    <x v="0"/>
    <n v="90"/>
    <n v="2"/>
    <s v="EUV86"/>
    <n v="148.75"/>
    <n v="7"/>
    <s v="ร้านที่7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05/03/2025 09:12"/>
    <s v="-"/>
    <s v="Kerry_dropoff"/>
    <s v="Lazada"/>
    <s v="lazada"/>
    <s v=""/>
    <s v="-"/>
    <s v="05/03/2025 09:11"/>
  </r>
  <r>
    <x v="0"/>
    <x v="0"/>
    <n v="66.333333333333329"/>
    <n v="3"/>
    <s v="EUV84"/>
    <n v="220"/>
    <n v="0"/>
    <s v="ร้านที่4"/>
    <s v="ว***ย เ***สทร"/>
    <s v="ยโสธร"/>
    <s v="-"/>
    <s v=""/>
    <s v="05/03/2025 08:55"/>
    <s v="-"/>
    <s v="Flash Express Thailand COD"/>
    <s v="Tiktok"/>
    <s v="จ่ายทีหลัง / COD"/>
    <s v=""/>
    <s v="THT32011K87Q59Z"/>
    <s v="05/03/2025 08:55"/>
  </r>
  <r>
    <x v="4"/>
    <x v="14"/>
    <n v="100"/>
    <n v="1"/>
    <s v="EUV83"/>
    <n v="469"/>
    <n v="20"/>
    <s v="ร้านที่1"/>
    <s v="ฝน"/>
    <s v=" 197/1 ม5 ต.กำเนิดฯ อ.บางสะพาน จ.ประจวบฯ 77140"/>
    <s v="77140"/>
    <s v="0661626724"/>
    <s v="05/03/2025 08:51"/>
    <s v="raweewan5499@gmail.com"/>
    <s v="EMS COD"/>
    <s v="facebook"/>
    <s v="กสิกร"/>
    <s v=""/>
    <s v="-"/>
    <s v="05/03/2025 08:50"/>
  </r>
  <r>
    <x v="0"/>
    <x v="0"/>
    <n v="100"/>
    <n v="1"/>
    <s v="EUV83"/>
    <n v="469"/>
    <n v="20"/>
    <s v="ร้านที่1"/>
    <s v="ฝน"/>
    <s v=" 197/1 ม5 ต.กำเนิดฯ อ.บางสะพาน จ.ประจวบฯ 77140"/>
    <s v="77140"/>
    <s v="0661626724"/>
    <s v="05/03/2025 08:51"/>
    <s v="raweewan5499@gmail.com"/>
    <s v="EMS COD"/>
    <s v="facebook"/>
    <s v="กสิกร"/>
    <s v=""/>
    <s v="-"/>
    <s v="05/03/2025 08:50"/>
  </r>
  <r>
    <x v="5"/>
    <x v="12"/>
    <n v="100"/>
    <n v="1"/>
    <s v="EUV83"/>
    <n v="469"/>
    <n v="20"/>
    <s v="ร้านที่1"/>
    <s v="ฝน"/>
    <s v=" 197/1 ม5 ต.กำเนิดฯ อ.บางสะพาน จ.ประจวบฯ 77140"/>
    <s v="77140"/>
    <s v="0661626724"/>
    <s v="05/03/2025 08:51"/>
    <s v="raweewan5499@gmail.com"/>
    <s v="EMS COD"/>
    <s v="facebook"/>
    <s v="กสิกร"/>
    <s v=""/>
    <s v="-"/>
    <s v="05/03/2025 08:50"/>
  </r>
  <r>
    <x v="15"/>
    <x v="20"/>
    <n v="65"/>
    <n v="1"/>
    <s v="EUV83"/>
    <n v="469"/>
    <n v="20"/>
    <s v="ร้านที่1"/>
    <s v="ฝน"/>
    <s v=" 197/1 ม5 ต.กำเนิดฯ อ.บางสะพาน จ.ประจวบฯ 77140"/>
    <s v="77140"/>
    <s v="0661626724"/>
    <s v="05/03/2025 08:51"/>
    <s v="raweewan5499@gmail.com"/>
    <s v="EMS COD"/>
    <s v="facebook"/>
    <s v="กสิกร"/>
    <s v=""/>
    <s v="-"/>
    <s v="05/03/2025 08:50"/>
  </r>
  <r>
    <x v="13"/>
    <x v="18"/>
    <n v="65"/>
    <n v="2"/>
    <s v="EUV83"/>
    <n v="469"/>
    <n v="20"/>
    <s v="ร้านที่1"/>
    <s v="ฝน"/>
    <s v=" 197/1 ม5 ต.กำเนิดฯ อ.บางสะพาน จ.ประจวบฯ 77140"/>
    <s v="77140"/>
    <s v="0661626724"/>
    <s v="05/03/2025 08:51"/>
    <s v="raweewan5499@gmail.com"/>
    <s v="EMS COD"/>
    <s v="facebook"/>
    <s v="กสิกร"/>
    <s v=""/>
    <s v="-"/>
    <s v="05/03/2025 08:50"/>
  </r>
  <r>
    <x v="14"/>
    <x v="19"/>
    <n v="65"/>
    <n v="1"/>
    <s v="EUV83"/>
    <n v="469"/>
    <n v="20"/>
    <s v="ร้านที่1"/>
    <s v="ฝน"/>
    <s v=" 197/1 ม5 ต.กำเนิดฯ อ.บางสะพาน จ.ประจวบฯ 77140"/>
    <s v="77140"/>
    <s v="0661626724"/>
    <s v="05/03/2025 08:51"/>
    <s v="raweewan5499@gmail.com"/>
    <s v="EMS COD"/>
    <s v="facebook"/>
    <s v="กสิกร"/>
    <s v=""/>
    <s v="-"/>
    <s v="05/03/2025 08:50"/>
  </r>
  <r>
    <x v="15"/>
    <x v="20"/>
    <n v="65"/>
    <n v="1"/>
    <s v="EUV82"/>
    <n v="199"/>
    <n v="0"/>
    <s v="ร้านที่1"/>
    <s v="กนก​รัตน์  เกตุแก้ว  "/>
    <s v="75 (เดิม 29/69) ตรอกศาลเจ้าโกบ๊อ1 ซอยสมเด็จพระเจ้าตากสิน34 &amp;nbsp;แขวงดาวคะนอง เขตธนบุรี กรุงเทพฯ 10600"/>
    <s v="10600"/>
    <s v="0860902530"/>
    <s v="05/03/2025 08:32"/>
    <s v="raweewan5499@gmail.com"/>
    <s v="EMS COD"/>
    <s v="line_oa"/>
    <s v="จ่ายทีหลัง / COD"/>
    <s v=""/>
    <s v="-"/>
    <s v="05/03/2025 08:32"/>
  </r>
  <r>
    <x v="13"/>
    <x v="18"/>
    <n v="65"/>
    <n v="1"/>
    <s v="EUV82"/>
    <n v="199"/>
    <n v="0"/>
    <s v="ร้านที่1"/>
    <s v="กนก​รัตน์  เกตุแก้ว  "/>
    <s v="75 (เดิม 29/69) ตรอกศาลเจ้าโกบ๊อ1 ซอยสมเด็จพระเจ้าตากสิน34 &amp;nbsp;แขวงดาวคะนอง เขตธนบุรี กรุงเทพฯ 10600"/>
    <s v="10600"/>
    <s v="0860902530"/>
    <s v="05/03/2025 08:32"/>
    <s v="raweewan5499@gmail.com"/>
    <s v="EMS COD"/>
    <s v="line_oa"/>
    <s v="จ่ายทีหลัง / COD"/>
    <s v=""/>
    <s v="-"/>
    <s v="05/03/2025 08:32"/>
  </r>
  <r>
    <x v="12"/>
    <x v="17"/>
    <n v="65"/>
    <n v="1"/>
    <s v="EUV82"/>
    <n v="199"/>
    <n v="0"/>
    <s v="ร้านที่1"/>
    <s v="กนก​รัตน์  เกตุแก้ว  "/>
    <s v="75 (เดิม 29/69) ตรอกศาลเจ้าโกบ๊อ1 ซอยสมเด็จพระเจ้าตากสิน34 &amp;nbsp;แขวงดาวคะนอง เขตธนบุรี กรุงเทพฯ 10600"/>
    <s v="10600"/>
    <s v="0860902530"/>
    <s v="05/03/2025 08:32"/>
    <s v="raweewan5499@gmail.com"/>
    <s v="EMS COD"/>
    <s v="line_oa"/>
    <s v="จ่ายทีหลัง / COD"/>
    <s v=""/>
    <s v="-"/>
    <s v="05/03/2025 08:32"/>
  </r>
  <r>
    <x v="14"/>
    <x v="19"/>
    <n v="65"/>
    <n v="1"/>
    <s v="EUV82"/>
    <n v="199"/>
    <n v="0"/>
    <s v="ร้านที่1"/>
    <s v="กนก​รัตน์  เกตุแก้ว  "/>
    <s v="75 (เดิม 29/69) ตรอกศาลเจ้าโกบ๊อ1 ซอยสมเด็จพระเจ้าตากสิน34 &amp;nbsp;แขวงดาวคะนอง เขตธนบุรี กรุงเทพฯ 10600"/>
    <s v="10600"/>
    <s v="0860902530"/>
    <s v="05/03/2025 08:32"/>
    <s v="raweewan5499@gmail.com"/>
    <s v="EMS COD"/>
    <s v="line_oa"/>
    <s v="จ่ายทีหลัง / COD"/>
    <s v=""/>
    <s v="-"/>
    <s v="05/03/2025 08:32"/>
  </r>
  <r>
    <x v="13"/>
    <x v="18"/>
    <n v="65"/>
    <n v="1"/>
    <s v="EUV81"/>
    <n v="199"/>
    <n v="0"/>
    <s v="ร้านที่1"/>
    <s v="นายสมศักดิ์ ผ่องสว่าง"/>
    <s v="คอนโดลุมพินีนครอินทร์ (ห้อง 94/423)_x000a_เลขที่ 92 ถนนนครอินทร์ ตำบลตลาดขวัญ อำเภอเมืองนนทบุรี_x000a_จังหวัดนนทบุรี 11000"/>
    <s v="11000"/>
    <s v="0824899791"/>
    <s v="05/03/2025 08:16"/>
    <s v="raweewan5499@gmail.com"/>
    <s v="EMS COD"/>
    <s v="facebook"/>
    <s v="กสิกร"/>
    <s v=""/>
    <s v="-"/>
    <s v="05/03/2025 08:16"/>
  </r>
  <r>
    <x v="15"/>
    <x v="20"/>
    <n v="65"/>
    <n v="1"/>
    <s v="EUV81"/>
    <n v="199"/>
    <n v="0"/>
    <s v="ร้านที่1"/>
    <s v="นายสมศักดิ์ ผ่องสว่าง"/>
    <s v="คอนโดลุมพินีนครอินทร์ (ห้อง 94/423)_x000a_เลขที่ 92 ถนนนครอินทร์ ตำบลตลาดขวัญ อำเภอเมืองนนทบุรี_x000a_จังหวัดนนทบุรี 11000"/>
    <s v="11000"/>
    <s v="0824899791"/>
    <s v="05/03/2025 08:16"/>
    <s v="raweewan5499@gmail.com"/>
    <s v="EMS COD"/>
    <s v="facebook"/>
    <s v="กสิกร"/>
    <s v=""/>
    <s v="-"/>
    <s v="05/03/2025 08:16"/>
  </r>
  <r>
    <x v="12"/>
    <x v="17"/>
    <n v="65"/>
    <n v="1"/>
    <s v="EUV81"/>
    <n v="199"/>
    <n v="0"/>
    <s v="ร้านที่1"/>
    <s v="นายสมศักดิ์ ผ่องสว่าง"/>
    <s v="คอนโดลุมพินีนครอินทร์ (ห้อง 94/423)_x000a_เลขที่ 92 ถนนนครอินทร์ ตำบลตลาดขวัญ อำเภอเมืองนนทบุรี_x000a_จังหวัดนนทบุรี 11000"/>
    <s v="11000"/>
    <s v="0824899791"/>
    <s v="05/03/2025 08:16"/>
    <s v="raweewan5499@gmail.com"/>
    <s v="EMS COD"/>
    <s v="facebook"/>
    <s v="กสิกร"/>
    <s v=""/>
    <s v="-"/>
    <s v="05/03/2025 08:16"/>
  </r>
  <r>
    <x v="14"/>
    <x v="19"/>
    <n v="65"/>
    <n v="1"/>
    <s v="EUV81"/>
    <n v="199"/>
    <n v="0"/>
    <s v="ร้านที่1"/>
    <s v="นายสมศักดิ์ ผ่องสว่าง"/>
    <s v="คอนโดลุมพินีนครอินทร์ (ห้อง 94/423)_x000a_เลขที่ 92 ถนนนครอินทร์ ตำบลตลาดขวัญ อำเภอเมืองนนทบุรี_x000a_จังหวัดนนทบุรี 11000"/>
    <s v="11000"/>
    <s v="0824899791"/>
    <s v="05/03/2025 08:16"/>
    <s v="raweewan5499@gmail.com"/>
    <s v="EMS COD"/>
    <s v="facebook"/>
    <s v="กสิกร"/>
    <s v=""/>
    <s v="-"/>
    <s v="05/03/2025 08:16"/>
  </r>
  <r>
    <x v="0"/>
    <x v="0"/>
    <n v="66.333333333333329"/>
    <n v="3"/>
    <s v="EUV80"/>
    <n v="220"/>
    <n v="0"/>
    <s v="ร้านที่4"/>
    <s v="จ**  ส***"/>
    <s v="พัทลุง"/>
    <s v="-"/>
    <s v=""/>
    <s v="05/03/2025 07:58"/>
    <s v="-"/>
    <s v="Flash Express Thailand"/>
    <s v="Tiktok"/>
    <s v="tiktok"/>
    <s v=""/>
    <s v="THT74071K87R79Z"/>
    <s v="05/03/2025 07:58"/>
  </r>
  <r>
    <x v="0"/>
    <x v="9"/>
    <n v="69.349999999999994"/>
    <n v="2"/>
    <s v="EUV79"/>
    <n v="164.7"/>
    <n v="26"/>
    <s v="ร้านที่1"/>
    <s v="สมใจนึก แพงจอมชา"/>
    <s v="115 ม.14 บ้านโพนสวาง · ดงเย็น/ Dong Yen_x000a__x000a_เมืองมุกดาหาร/ Mueang Mukdahanมุกดาหาร/ Mukdahan_x000a_49000"/>
    <s v="49000"/>
    <s v="660821609397"/>
    <s v="05/03/2025 07:17"/>
    <s v="-"/>
    <s v="Kerry_dropoff"/>
    <s v="Lazada"/>
    <s v="lazada"/>
    <s v=""/>
    <s v="TH46016Y0QZF6K"/>
    <s v="05/03/2025 07:16"/>
  </r>
  <r>
    <x v="0"/>
    <x v="0"/>
    <n v="78"/>
    <n v="1"/>
    <s v="EUV78"/>
    <n v="123"/>
    <n v="45"/>
    <s v="ร้านที่1"/>
    <s v="น*****ก"/>
    <s v="******่ 183, ถนน สรงประภา, แขวงสีกัน, เขตดอนเมือง แขวงสีกัน เขตดอนเมือง จังหวัดกรุงเทพมหานคร 10210"/>
    <s v="10210"/>
    <s v="53"/>
    <s v="05/03/2025 07:16"/>
    <s v="-"/>
    <s v="SPX Express"/>
    <s v="Shopee"/>
    <s v="shopee"/>
    <s v=""/>
    <s v="TH253427923223V"/>
    <s v="05/03/2025 07:15"/>
  </r>
  <r>
    <x v="1"/>
    <x v="1"/>
    <n v="60"/>
    <n v="3"/>
    <s v="EUV77"/>
    <n v="97"/>
    <n v="7"/>
    <s v="ร้านที่1"/>
    <s v="ศรารัตน์"/>
    <s v="33/1 ม.6 ถนนบางกรวย-ไทรน้อย  ต.บางบัวทอง อ.บางบัวทอง จ.นนทบุรี (บ้านริมคลองที่ทาต้นไม้สีชมพู) · บางบัวทอง/ Bang Bua Thong_x000a__x000a_บางบัวทอง/ Bang Bua Thongนนทบุรี/ Nonthaburi_x000a_11110"/>
    <s v="11110"/>
    <s v="660644460992"/>
    <s v="05/03/2025 07:09"/>
    <s v="-"/>
    <s v="Kerry_dropoff"/>
    <s v="Lazada"/>
    <s v="lazada"/>
    <s v=""/>
    <s v="LEXPU0465432730"/>
    <s v="05/03/2025 07:09"/>
  </r>
  <r>
    <x v="0"/>
    <x v="9"/>
    <n v="58.4"/>
    <n v="3"/>
    <s v="EUV76"/>
    <n v="194.2"/>
    <n v="19"/>
    <s v="ร้านที่1"/>
    <s v="นุจรีย์  ฉิมสอาด"/>
    <s v="15 ม. 4 วิทยาลัยประมงชุมพรเขตรอุดมศักดิ์  ต. ปากตะโก_x000a__x000a_ทุ่งตะโก/ Thung Takoชุมพร/ Chumphon_x000a_86220"/>
    <s v="86220"/>
    <s v="660800864829"/>
    <s v="05/03/2025 06:54"/>
    <s v="-"/>
    <s v="Kerry_dropoff"/>
    <s v="Lazada"/>
    <s v="lazada"/>
    <s v=""/>
    <s v="TH70086XZ28Y7A"/>
    <s v="05/03/2025 06:53"/>
  </r>
  <r>
    <x v="0"/>
    <x v="9"/>
    <n v="65.7"/>
    <n v="2"/>
    <s v="EUV75"/>
    <n v="157.4"/>
    <n v="26"/>
    <s v="ร้านที่1"/>
    <s v="รักษิณา พุฒวราสุข"/>
    <s v="ร้าน นิวหวั่งหลี ซอย อิศรานุภาพ เขต สัมพัธวงศ์ 214 · สัมพันธวงศ์/ Khet Samphanthawong_x000a__x000a_สัมพันธวงศ์/ Samphanthawongกรุงเทพมหานคร/ Bangkok_x000a_10100"/>
    <s v="10100"/>
    <s v="660853197930"/>
    <s v="05/03/2025 04:56"/>
    <s v="-"/>
    <s v="Kerry_dropoff"/>
    <s v="Lazada"/>
    <s v="lazada"/>
    <s v=""/>
    <s v="LEXPU0465344842"/>
    <s v="05/03/2025 04:55"/>
  </r>
  <r>
    <x v="2"/>
    <x v="6"/>
    <n v="45"/>
    <n v="4"/>
    <s v="EUV74"/>
    <n v="199"/>
    <n v="35"/>
    <s v="ร้านที่4"/>
    <s v="ม***สา จ***ก"/>
    <s v="เทศบาลนครนครราชสีมา"/>
    <s v="-"/>
    <s v=""/>
    <s v="05/03/2025 04:19"/>
    <s v="-"/>
    <s v="Flash Express Thailand COD"/>
    <s v="Tiktok"/>
    <s v="จ่ายทีหลัง / COD"/>
    <s v=""/>
    <s v="THT27041K7R553Z"/>
    <s v="05/03/2025 04:19"/>
  </r>
  <r>
    <x v="0"/>
    <x v="0"/>
    <n v="78"/>
    <n v="1"/>
    <s v="EUV73"/>
    <n v="78"/>
    <n v="0"/>
    <s v="ร้านที่1"/>
    <s v="จ******ิ"/>
    <s v="******ศรีสุข) ถนน นบ.5010 ตำบลทวีวัฒนา อำเภอไทรน้อย จังหวัดนนทบุรี 11150"/>
    <s v="11150"/>
    <s v="36"/>
    <s v="05/03/2025 03:07"/>
    <s v="-"/>
    <s v="SPX Express"/>
    <s v="Shopee"/>
    <s v="shopee"/>
    <s v=""/>
    <s v="TH254790576986G"/>
    <s v="05/03/2025 02:37"/>
  </r>
  <r>
    <x v="0"/>
    <x v="0"/>
    <n v="78"/>
    <n v="3"/>
    <s v="EUV71"/>
    <n v="236"/>
    <n v="38"/>
    <s v="ร้านที่1"/>
    <s v="ค******ม"/>
    <s v="******(ฝั่งบ้านบุ) ตำบลโบสถ์ ตำบลโบสถ์ อำเภอพิมาย จังหวัดนครราชสีมา 30110"/>
    <s v="30110"/>
    <s v="14"/>
    <s v="05/03/2025 02:00"/>
    <s v="-"/>
    <s v="SPX Express"/>
    <s v="Shopee"/>
    <s v="shopee"/>
    <s v=""/>
    <s v="TH255940123537U"/>
    <s v="05/03/2025 01:57"/>
  </r>
  <r>
    <x v="4"/>
    <x v="4"/>
    <n v="66.333333333333329"/>
    <n v="3"/>
    <s v="EUV70"/>
    <n v="263.63"/>
    <n v="26"/>
    <s v="ร้านที่1"/>
    <s v="ธิตาพร เพชรชัยรัต"/>
    <s v="748/188 ม.พฤกษาวิลเลจ ซ.มหาชัย ถ.บางนาตราด กม.10 ต.บางพลีใหญ่_x000a__x000a_บางพลี/ Bang Phliสมุทรปราการ/ Samut Prakan_x000a_10540"/>
    <s v="10540"/>
    <s v="660635193695"/>
    <s v="05/03/2025 00:20"/>
    <s v="-"/>
    <s v="Kerry_dropoff"/>
    <s v="Lazada"/>
    <s v="lazada"/>
    <s v=""/>
    <s v="LEXPU0465341642"/>
    <s v="05/03/2025 00:20"/>
  </r>
  <r>
    <x v="10"/>
    <x v="15"/>
    <n v="66.666666666666671"/>
    <n v="3"/>
    <s v="EUV70"/>
    <n v="263.63"/>
    <n v="26"/>
    <s v="ร้านที่1"/>
    <s v="ธิตาพร เพชรชัยรัต"/>
    <s v="748/188 ม.พฤกษาวิลเลจ ซ.มหาชัย ถ.บางนาตราด กม.10 ต.บางพลีใหญ่_x000a__x000a_บางพลี/ Bang Phliสมุทรปราการ/ Samut Prakan_x000a_10540"/>
    <s v="10540"/>
    <s v="660635193695"/>
    <s v="05/03/2025 00:20"/>
    <s v="-"/>
    <s v="Kerry_dropoff"/>
    <s v="Lazada"/>
    <s v="lazada"/>
    <s v=""/>
    <s v="LEXPU0465341642"/>
    <s v="05/03/2025 00:2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x v="0"/>
    <n v="0"/>
    <n v="1"/>
    <s v="EUX76"/>
    <n v="205"/>
    <n v="0"/>
    <s v="ร้านที่4"/>
    <s v="ญ***ฐา พ***าโชติภัช"/>
    <s v="ฉะเชิงเทรา"/>
    <s v="-"/>
    <s v=""/>
    <s v="06/03/2025 23:59"/>
    <s v="-"/>
    <s v="Flash Express Thailand COD"/>
    <s v="Tiktok"/>
    <s v="จ่ายทีหลัง / COD"/>
    <s v=""/>
    <s v="-"/>
    <s v="06/03/2025 23:59"/>
  </r>
  <r>
    <x v="1"/>
    <x v="1"/>
    <n v="120"/>
    <n v="1"/>
    <s v="EUX76"/>
    <n v="205"/>
    <n v="0"/>
    <s v="ร้านที่4"/>
    <s v="ญ***ฐา พ***าโชติภัช"/>
    <s v="ฉะเชิงเทรา"/>
    <s v="-"/>
    <s v=""/>
    <s v="06/03/2025 23:59"/>
    <s v="-"/>
    <s v="Flash Express Thailand COD"/>
    <s v="Tiktok"/>
    <s v="จ่ายทีหลัง / COD"/>
    <s v=""/>
    <s v="-"/>
    <s v="06/03/2025 23:59"/>
  </r>
  <r>
    <x v="2"/>
    <x v="2"/>
    <n v="139"/>
    <n v="1"/>
    <s v="EUX76"/>
    <n v="205"/>
    <n v="0"/>
    <s v="ร้านที่4"/>
    <s v="ญ***ฐา พ***าโชติภัช"/>
    <s v="ฉะเชิงเทรา"/>
    <s v="-"/>
    <s v=""/>
    <s v="06/03/2025 23:59"/>
    <s v="-"/>
    <s v="Flash Express Thailand COD"/>
    <s v="Tiktok"/>
    <s v="จ่ายทีหลัง / COD"/>
    <s v=""/>
    <s v="-"/>
    <s v="06/03/2025 23:59"/>
  </r>
  <r>
    <x v="3"/>
    <x v="3"/>
    <n v="66.333333333333329"/>
    <n v="3"/>
    <s v="EUX75"/>
    <n v="218"/>
    <n v="48"/>
    <s v="ร้านที่1"/>
    <s v="ศ******า"/>
    <s v="******หอ, อำเภอเมืองนครราชสีมา ตำบลจอหอ อำเภอเมืองนครราชสีมา จังหวัดนครราชสีมา 30310"/>
    <s v="30310"/>
    <s v="24"/>
    <s v="06/03/2025 23:50"/>
    <s v="-"/>
    <s v="SPX Express"/>
    <s v="Shopee"/>
    <s v="shopee"/>
    <s v=""/>
    <s v="-"/>
    <s v="06/03/2025 23:49"/>
  </r>
  <r>
    <x v="4"/>
    <x v="4"/>
    <n v="66"/>
    <n v="1"/>
    <s v="EUX74"/>
    <n v="288"/>
    <n v="38"/>
    <s v="ร้านที่2"/>
    <s v="ธ******ล"/>
    <s v="******เภอบางแก้ว จังหวัดพัทลุง ตำบลท่ามะเดื่อ อำเภอบางแก้ว จังหวัดพัทลุง 93140"/>
    <s v="93140"/>
    <s v="47"/>
    <s v="06/03/2025 23:50"/>
    <s v="-"/>
    <s v="SPX Express"/>
    <s v="Shopee"/>
    <s v="shopee"/>
    <s v=""/>
    <s v="-"/>
    <s v="06/03/2025 23:46"/>
  </r>
  <r>
    <x v="3"/>
    <x v="3"/>
    <n v="66"/>
    <n v="1"/>
    <s v="EUX74"/>
    <n v="288"/>
    <n v="38"/>
    <s v="ร้านที่2"/>
    <s v="ธ******ล"/>
    <s v="******เภอบางแก้ว จังหวัดพัทลุง ตำบลท่ามะเดื่อ อำเภอบางแก้ว จังหวัดพัทลุง 93140"/>
    <s v="93140"/>
    <s v="47"/>
    <s v="06/03/2025 23:50"/>
    <s v="-"/>
    <s v="SPX Express"/>
    <s v="Shopee"/>
    <s v="shopee"/>
    <s v=""/>
    <s v="-"/>
    <s v="06/03/2025 23:46"/>
  </r>
  <r>
    <x v="1"/>
    <x v="1"/>
    <n v="67"/>
    <n v="1"/>
    <s v="EUX74"/>
    <n v="288"/>
    <n v="38"/>
    <s v="ร้านที่2"/>
    <s v="ธ******ล"/>
    <s v="******เภอบางแก้ว จังหวัดพัทลุง ตำบลท่ามะเดื่อ อำเภอบางแก้ว จังหวัดพัทลุง 93140"/>
    <s v="93140"/>
    <s v="47"/>
    <s v="06/03/2025 23:50"/>
    <s v="-"/>
    <s v="SPX Express"/>
    <s v="Shopee"/>
    <s v="shopee"/>
    <s v=""/>
    <s v="-"/>
    <s v="06/03/2025 23:46"/>
  </r>
  <r>
    <x v="5"/>
    <x v="5"/>
    <n v="60"/>
    <n v="1"/>
    <s v="EUX73"/>
    <n v="146"/>
    <n v="0"/>
    <s v="ร้านที่2"/>
    <s v="เ******้"/>
    <s v="******กมัยลาดพร้าว, เขตวังทองหลาง แขวงพลับพลา เขตวังทองหลาง จังหวัดกรุงเทพมหานคร 10310"/>
    <s v="10310"/>
    <s v="99"/>
    <s v="06/03/2025 23:36"/>
    <s v="-"/>
    <s v="Flash Express"/>
    <s v="Shopee"/>
    <s v="shopee"/>
    <s v=""/>
    <s v="-"/>
    <s v="06/03/2025 23:36"/>
  </r>
  <r>
    <x v="6"/>
    <x v="6"/>
    <n v="43"/>
    <n v="2"/>
    <s v="EUX73"/>
    <n v="146"/>
    <n v="0"/>
    <s v="ร้านที่2"/>
    <s v="เ******้"/>
    <s v="******กมัยลาดพร้าว, เขตวังทองหลาง แขวงพลับพลา เขตวังทองหลาง จังหวัดกรุงเทพมหานคร 10310"/>
    <s v="10310"/>
    <s v="99"/>
    <s v="06/03/2025 23:36"/>
    <s v="-"/>
    <s v="Flash Express"/>
    <s v="Shopee"/>
    <s v="shopee"/>
    <s v=""/>
    <s v="-"/>
    <s v="06/03/2025 23:36"/>
  </r>
  <r>
    <x v="7"/>
    <x v="7"/>
    <n v="37.5"/>
    <n v="4"/>
    <s v="EUX71"/>
    <n v="159"/>
    <n v="0"/>
    <s v="ร้านที่4"/>
    <s v="ว*** จ***นยิ่งยง"/>
    <s v="สมุทรปราการ"/>
    <s v="-"/>
    <s v=""/>
    <s v="06/03/2025 22:02"/>
    <s v="-"/>
    <s v="Flash Express Thailand COD"/>
    <s v="Tiktok"/>
    <s v="จ่ายทีหลัง / COD"/>
    <s v=""/>
    <s v="-"/>
    <s v="06/03/2025 22:02"/>
  </r>
  <r>
    <x v="4"/>
    <x v="4"/>
    <n v="66"/>
    <n v="2"/>
    <s v="EUX70"/>
    <n v="440"/>
    <n v="0"/>
    <s v="ร้านที่4"/>
    <s v="น*** ห***ิต"/>
    <s v="Chiang Rai"/>
    <s v="-"/>
    <s v=""/>
    <s v="06/03/2025 21:46"/>
    <s v="-"/>
    <s v="Flash Express Thailand COD"/>
    <s v="Tiktok"/>
    <s v="จ่ายทีหลัง / COD"/>
    <s v=""/>
    <s v="-"/>
    <s v="06/03/2025 21:47"/>
  </r>
  <r>
    <x v="3"/>
    <x v="3"/>
    <n v="66"/>
    <n v="2"/>
    <s v="EUX70"/>
    <n v="440"/>
    <n v="0"/>
    <s v="ร้านที่4"/>
    <s v="น*** ห***ิต"/>
    <s v="Chiang Rai"/>
    <s v="-"/>
    <s v=""/>
    <s v="06/03/2025 21:46"/>
    <s v="-"/>
    <s v="Flash Express Thailand COD"/>
    <s v="Tiktok"/>
    <s v="จ่ายทีหลัง / COD"/>
    <s v=""/>
    <s v="-"/>
    <s v="06/03/2025 21:47"/>
  </r>
  <r>
    <x v="1"/>
    <x v="1"/>
    <n v="67"/>
    <n v="2"/>
    <s v="EUX70"/>
    <n v="440"/>
    <n v="0"/>
    <s v="ร้านที่4"/>
    <s v="น*** ห***ิต"/>
    <s v="Chiang Rai"/>
    <s v="-"/>
    <s v=""/>
    <s v="06/03/2025 21:46"/>
    <s v="-"/>
    <s v="Flash Express Thailand COD"/>
    <s v="Tiktok"/>
    <s v="จ่ายทีหลัง / COD"/>
    <s v=""/>
    <s v="-"/>
    <s v="06/03/2025 21:47"/>
  </r>
  <r>
    <x v="1"/>
    <x v="1"/>
    <n v="66.333333333333329"/>
    <n v="6"/>
    <s v="EUX69"/>
    <n v="440"/>
    <n v="0"/>
    <s v="ร้านที่4"/>
    <s v="น***รวีย์ ม***รีชาวงศ์"/>
    <s v="ระยอง"/>
    <s v="-"/>
    <s v=""/>
    <s v="06/03/2025 21:22"/>
    <s v="-"/>
    <s v="Flash Express Thailand COD"/>
    <s v="Tiktok"/>
    <s v="จ่ายทีหลัง / COD"/>
    <s v=""/>
    <s v="-"/>
    <s v="06/03/2025 21:22"/>
  </r>
  <r>
    <x v="8"/>
    <x v="8"/>
    <n v="100"/>
    <n v="1"/>
    <s v="EUX68"/>
    <n v="100"/>
    <n v="0"/>
    <s v="ร้านที่1"/>
    <s v="น******ญ"/>
    <s v="******้วยพริก, ตำบลละเวี้ย, อำเภอประโคนชัย ตำบลละเวี้ย อำเภอประโคนชัย จังหวัดบุรีรัมย์ 31140"/>
    <s v="31140"/>
    <s v="67"/>
    <s v="07/03/2025 07:15"/>
    <s v="-"/>
    <s v="SPX Express"/>
    <s v="Shopee"/>
    <s v="shopee"/>
    <s v=""/>
    <s v="-"/>
    <s v="06/03/2025 20:37"/>
  </r>
  <r>
    <x v="1"/>
    <x v="1"/>
    <n v="66.333333333333329"/>
    <n v="3"/>
    <s v="EUX67"/>
    <n v="220"/>
    <n v="0"/>
    <s v="ร้านที่4"/>
    <s v="ก***ิสา  ก***ัตน์"/>
    <s v="สุพรรณบุรี"/>
    <s v="-"/>
    <s v=""/>
    <s v="06/03/2025 20:26"/>
    <s v="-"/>
    <s v="Flash Express Thailand COD"/>
    <s v="Tiktok"/>
    <s v="จ่ายทีหลัง / COD"/>
    <s v=""/>
    <s v="-"/>
    <s v="06/03/2025 20:26"/>
  </r>
  <r>
    <x v="9"/>
    <x v="9"/>
    <n v="66.666666666666671"/>
    <n v="6"/>
    <s v="EUX66"/>
    <n v="210"/>
    <n v="0"/>
    <s v="ร้านที่2"/>
    <s v="ม**  ศ***สภณ"/>
    <s v="ขอนแก่น"/>
    <s v="-"/>
    <s v=""/>
    <s v="06/03/2025 19:26"/>
    <s v="-"/>
    <s v="Flash Express Thailand"/>
    <s v="Tiktok"/>
    <s v="tiktok"/>
    <s v=""/>
    <s v="-"/>
    <s v="06/03/2025 19:25"/>
  </r>
  <r>
    <x v="1"/>
    <x v="1"/>
    <n v="66.333333333333329"/>
    <n v="9"/>
    <s v="EUX64"/>
    <n v="660"/>
    <n v="0"/>
    <s v="ร้านที่4"/>
    <s v="น***์นิชา ศ***ุตะโรจน์"/>
    <s v="กรุงเทพฯ"/>
    <s v="-"/>
    <s v=""/>
    <s v="06/03/2025 17:52"/>
    <s v="-"/>
    <s v="Flash Express Thailand COD"/>
    <s v="Tiktok"/>
    <s v="จ่ายทีหลัง / COD"/>
    <s v=""/>
    <s v="-"/>
    <s v="06/03/2025 17:52"/>
  </r>
  <r>
    <x v="0"/>
    <x v="0"/>
    <n v="0"/>
    <n v="1"/>
    <s v="EUX63"/>
    <n v="116"/>
    <n v="16"/>
    <s v="ร้านที่4"/>
    <s v="ม***ี"/>
    <s v="กรุงเทพมหานคร"/>
    <s v="-"/>
    <s v=""/>
    <s v="06/03/2025 17:49"/>
    <s v="-"/>
    <s v="Flash Express Thailand"/>
    <s v="Tiktok"/>
    <s v="tiktok"/>
    <s v=""/>
    <s v="-"/>
    <s v="06/03/2025 17:48"/>
  </r>
  <r>
    <x v="1"/>
    <x v="1"/>
    <n v="120"/>
    <n v="1"/>
    <s v="EUX63"/>
    <n v="116"/>
    <n v="16"/>
    <s v="ร้านที่4"/>
    <s v="ม***ี"/>
    <s v="กรุงเทพมหานคร"/>
    <s v="-"/>
    <s v=""/>
    <s v="06/03/2025 17:49"/>
    <s v="-"/>
    <s v="Flash Express Thailand"/>
    <s v="Tiktok"/>
    <s v="tiktok"/>
    <s v=""/>
    <s v="-"/>
    <s v="06/03/2025 17:48"/>
  </r>
  <r>
    <x v="4"/>
    <x v="4"/>
    <n v="66"/>
    <n v="1"/>
    <s v="EUX62"/>
    <n v="268"/>
    <n v="38"/>
    <s v="ร้านที่1"/>
    <s v="ค******ภ"/>
    <s v="****** 8 ต.ปากน้ำ ตำบลปากน้ำ อำเภอเมืองชุมพร จังหวัดชุมพร 86120"/>
    <s v="86120"/>
    <s v="68"/>
    <s v="06/03/2025 17:41"/>
    <s v="-"/>
    <s v="SPX Express"/>
    <s v="Shopee"/>
    <s v="shopee"/>
    <s v=""/>
    <s v="-"/>
    <s v="06/03/2025 17:25"/>
  </r>
  <r>
    <x v="3"/>
    <x v="3"/>
    <n v="66"/>
    <n v="1"/>
    <s v="EUX62"/>
    <n v="268"/>
    <n v="38"/>
    <s v="ร้านที่1"/>
    <s v="ค******ภ"/>
    <s v="****** 8 ต.ปากน้ำ ตำบลปากน้ำ อำเภอเมืองชุมพร จังหวัดชุมพร 86120"/>
    <s v="86120"/>
    <s v="68"/>
    <s v="06/03/2025 17:41"/>
    <s v="-"/>
    <s v="SPX Express"/>
    <s v="Shopee"/>
    <s v="shopee"/>
    <s v=""/>
    <s v="-"/>
    <s v="06/03/2025 17:25"/>
  </r>
  <r>
    <x v="1"/>
    <x v="1"/>
    <n v="67"/>
    <n v="1"/>
    <s v="EUX62"/>
    <n v="268"/>
    <n v="38"/>
    <s v="ร้านที่1"/>
    <s v="ค******ภ"/>
    <s v="****** 8 ต.ปากน้ำ ตำบลปากน้ำ อำเภอเมืองชุมพร จังหวัดชุมพร 86120"/>
    <s v="86120"/>
    <s v="68"/>
    <s v="06/03/2025 17:41"/>
    <s v="-"/>
    <s v="SPX Express"/>
    <s v="Shopee"/>
    <s v="shopee"/>
    <s v=""/>
    <s v="-"/>
    <s v="06/03/2025 17:25"/>
  </r>
  <r>
    <x v="1"/>
    <x v="1"/>
    <n v="66.333333333333329"/>
    <n v="3"/>
    <s v="EUX61"/>
    <n v="220"/>
    <n v="0"/>
    <s v="ร้านที่4"/>
    <s v="ส***้อย"/>
    <s v="สตูล"/>
    <s v="-"/>
    <s v=""/>
    <s v="06/03/2025 17:06"/>
    <s v="-"/>
    <s v="Flash Express Thailand COD"/>
    <s v="Tiktok"/>
    <s v="จ่ายทีหลัง / COD"/>
    <s v=""/>
    <s v="-"/>
    <s v="06/03/2025 17:06"/>
  </r>
  <r>
    <x v="6"/>
    <x v="6"/>
    <n v="42"/>
    <n v="1"/>
    <s v="EUX58"/>
    <n v="328"/>
    <n v="48"/>
    <s v="ร้านที่1"/>
    <s v="น******)"/>
    <s v="******.เมือง จ.สุราษฎร์ธานี ตึกแถวเดียวกับร้านสเต็กรอยยิ้ม ตำบลมะขามเตี้ย อำเภอเมืองสุราษฎร์ธานี จังหวัดสุราษฎร์ธานี 84000"/>
    <s v="84000"/>
    <s v="91"/>
    <s v="06/03/2025 16:36"/>
    <s v="-"/>
    <s v="SPX Express"/>
    <s v="Shopee"/>
    <s v="shopee"/>
    <s v=""/>
    <s v="-"/>
    <s v="06/03/2025 16:36"/>
  </r>
  <r>
    <x v="7"/>
    <x v="7"/>
    <n v="48"/>
    <n v="2"/>
    <s v="EUX58"/>
    <n v="328"/>
    <n v="48"/>
    <s v="ร้านที่1"/>
    <s v="น******)"/>
    <s v="******.เมือง จ.สุราษฎร์ธานี ตึกแถวเดียวกับร้านสเต็กรอยยิ้ม ตำบลมะขามเตี้ย อำเภอเมืองสุราษฎร์ธานี จังหวัดสุราษฎร์ธานี 84000"/>
    <s v="84000"/>
    <s v="91"/>
    <s v="06/03/2025 16:36"/>
    <s v="-"/>
    <s v="SPX Express"/>
    <s v="Shopee"/>
    <s v="shopee"/>
    <s v=""/>
    <s v="-"/>
    <s v="06/03/2025 16:36"/>
  </r>
  <r>
    <x v="4"/>
    <x v="4"/>
    <n v="76"/>
    <n v="2"/>
    <s v="EUX58"/>
    <n v="328"/>
    <n v="48"/>
    <s v="ร้านที่1"/>
    <s v="น******)"/>
    <s v="******.เมือง จ.สุราษฎร์ธานี ตึกแถวเดียวกับร้านสเต็กรอยยิ้ม ตำบลมะขามเตี้ย อำเภอเมืองสุราษฎร์ธานี จังหวัดสุราษฎร์ธานี 84000"/>
    <s v="84000"/>
    <s v="91"/>
    <s v="06/03/2025 16:36"/>
    <s v="-"/>
    <s v="SPX Express"/>
    <s v="Shopee"/>
    <s v="shopee"/>
    <s v=""/>
    <s v="-"/>
    <s v="06/03/2025 16:36"/>
  </r>
  <r>
    <x v="0"/>
    <x v="0"/>
    <n v="0"/>
    <n v="2"/>
    <s v="EUX57"/>
    <n v="200"/>
    <n v="0"/>
    <s v="ร้านที่4"/>
    <s v="ส***ี ส***รณ์"/>
    <s v="สมุทรปราการ"/>
    <s v="-"/>
    <s v=""/>
    <s v="06/03/2025 16:24"/>
    <s v="-"/>
    <s v="Flash Express Thailand COD"/>
    <s v="Tiktok"/>
    <s v="จ่ายทีหลัง / COD"/>
    <s v=""/>
    <s v="-"/>
    <s v="06/03/2025 16:24"/>
  </r>
  <r>
    <x v="1"/>
    <x v="1"/>
    <n v="120"/>
    <n v="2"/>
    <s v="EUX57"/>
    <n v="200"/>
    <n v="0"/>
    <s v="ร้านที่4"/>
    <s v="ส***ี ส***รณ์"/>
    <s v="สมุทรปราการ"/>
    <s v="-"/>
    <s v=""/>
    <s v="06/03/2025 16:24"/>
    <s v="-"/>
    <s v="Flash Express Thailand COD"/>
    <s v="Tiktok"/>
    <s v="จ่ายทีหลัง / COD"/>
    <s v=""/>
    <s v="-"/>
    <s v="06/03/2025 16:24"/>
  </r>
  <r>
    <x v="6"/>
    <x v="6"/>
    <n v="60"/>
    <n v="3"/>
    <s v="EUX56"/>
    <n v="134"/>
    <n v="29"/>
    <s v="ร้านที่4"/>
    <s v="เ*** น***บัว"/>
    <s v="ลพบุรี"/>
    <s v="-"/>
    <s v=""/>
    <s v="06/03/2025 16:18"/>
    <s v="-"/>
    <s v="Flash Express Thailand COD"/>
    <s v="Tiktok"/>
    <s v="จ่ายทีหลัง / COD"/>
    <s v=""/>
    <s v="-"/>
    <s v="06/03/2025 16:19"/>
  </r>
  <r>
    <x v="1"/>
    <x v="1"/>
    <n v="66.333333333333329"/>
    <n v="3"/>
    <s v="EUX55"/>
    <n v="220"/>
    <n v="0"/>
    <s v="ร้านที่4"/>
    <s v="ม***น"/>
    <s v="อ่างทอง"/>
    <s v="-"/>
    <s v=""/>
    <s v="06/03/2025 15:50"/>
    <s v="-"/>
    <s v="Flash Express Thailand COD"/>
    <s v="Tiktok"/>
    <s v="จ่ายทีหลัง / COD"/>
    <s v=""/>
    <s v="-"/>
    <s v="06/03/2025 16:17"/>
  </r>
  <r>
    <x v="0"/>
    <x v="0"/>
    <n v="0"/>
    <n v="2"/>
    <s v="EUX54"/>
    <n v="200"/>
    <n v="0"/>
    <s v="ร้านที่4"/>
    <s v="ช***า ธ***กุล"/>
    <s v="กรุงเทพมหานคร"/>
    <s v="-"/>
    <s v=""/>
    <s v="06/03/2025 16:05"/>
    <s v="-"/>
    <s v="Flash Express Thailand"/>
    <s v="Tiktok"/>
    <s v="tiktok"/>
    <s v=""/>
    <s v="-"/>
    <s v="06/03/2025 16:05"/>
  </r>
  <r>
    <x v="1"/>
    <x v="1"/>
    <n v="120"/>
    <n v="2"/>
    <s v="EUX54"/>
    <n v="200"/>
    <n v="0"/>
    <s v="ร้านที่4"/>
    <s v="ช***า ธ***กุล"/>
    <s v="กรุงเทพมหานคร"/>
    <s v="-"/>
    <s v=""/>
    <s v="06/03/2025 16:05"/>
    <s v="-"/>
    <s v="Flash Express Thailand"/>
    <s v="Tiktok"/>
    <s v="tiktok"/>
    <s v=""/>
    <s v="-"/>
    <s v="06/03/2025 16:05"/>
  </r>
  <r>
    <x v="7"/>
    <x v="7"/>
    <n v="65"/>
    <n v="5"/>
    <s v="EUX53"/>
    <n v="200"/>
    <n v="0"/>
    <s v="ร้านที่4"/>
    <s v="พ***ฒน์​"/>
    <s v="ปทุมธานี"/>
    <s v="-"/>
    <s v=""/>
    <s v="06/03/2025 15:28"/>
    <s v="-"/>
    <s v="Flash Express Thailand COD"/>
    <s v="Tiktok"/>
    <s v="จ่ายทีหลัง / COD"/>
    <s v=""/>
    <s v="-"/>
    <s v="06/03/2025 15:29"/>
  </r>
  <r>
    <x v="0"/>
    <x v="0"/>
    <n v="0"/>
    <n v="1"/>
    <s v="EUX52"/>
    <n v="145"/>
    <n v="45"/>
    <s v="ร้านที่4"/>
    <s v="ศ***ลักษณ์"/>
    <s v="กาญจนบุรี"/>
    <s v="-"/>
    <s v=""/>
    <s v="06/03/2025 15:28"/>
    <s v="-"/>
    <s v="Flash Express Thailand COD"/>
    <s v="Tiktok"/>
    <s v="จ่ายทีหลัง / COD"/>
    <s v=""/>
    <s v="-"/>
    <s v="06/03/2025 15:28"/>
  </r>
  <r>
    <x v="1"/>
    <x v="1"/>
    <n v="120"/>
    <n v="1"/>
    <s v="EUX52"/>
    <n v="145"/>
    <n v="45"/>
    <s v="ร้านที่4"/>
    <s v="ศ***ลักษณ์"/>
    <s v="กาญจนบุรี"/>
    <s v="-"/>
    <s v=""/>
    <s v="06/03/2025 15:28"/>
    <s v="-"/>
    <s v="Flash Express Thailand COD"/>
    <s v="Tiktok"/>
    <s v="จ่ายทีหลัง / COD"/>
    <s v=""/>
    <s v="-"/>
    <s v="06/03/2025 15:28"/>
  </r>
  <r>
    <x v="7"/>
    <x v="7"/>
    <n v="50"/>
    <n v="120"/>
    <s v="EUX51"/>
    <n v="6620"/>
    <n v="200"/>
    <s v="ร้านที่1"/>
    <s v="แม่หมอหน่อย"/>
    <s v=" พ่อปู่ท้าวเวสสุวรรณโณนิรมิต_x000a_213/1 หมู่ที่ 14 บ้านซับน้ำเย็น ตำบลปากช่อง อำเถอปากช่อง_x000a_ปากช่อง_x000a_ปากช่อง, นครราชสีมา  30130"/>
    <s v="30130"/>
    <s v="0801888653"/>
    <s v="06/03/2025 15:13"/>
    <s v="raweewan5499@gmail.com"/>
    <s v="EMS"/>
    <s v="facebook"/>
    <s v="กสิกร"/>
    <s v=""/>
    <s v="JB193770085TH"/>
    <s v="06/03/2025 15:19"/>
  </r>
  <r>
    <x v="6"/>
    <x v="6"/>
    <n v="50"/>
    <n v="9"/>
    <s v="EUX51"/>
    <n v="6620"/>
    <n v="200"/>
    <s v="ร้านที่1"/>
    <s v="แม่หมอหน่อย"/>
    <s v=" พ่อปู่ท้าวเวสสุวรรณโณนิรมิต_x000a_213/1 หมู่ที่ 14 บ้านซับน้ำเย็น ตำบลปากช่อง อำเถอปากช่อง_x000a_ปากช่อง_x000a_ปากช่อง, นครราชสีมา  30130"/>
    <s v="30130"/>
    <s v="0801888653"/>
    <s v="06/03/2025 15:13"/>
    <s v="raweewan5499@gmail.com"/>
    <s v="EMS"/>
    <s v="facebook"/>
    <s v="กสิกร"/>
    <s v=""/>
    <s v="JB193770085TH"/>
    <s v="06/03/2025 15:19"/>
  </r>
  <r>
    <x v="6"/>
    <x v="6"/>
    <n v="60"/>
    <n v="6"/>
    <s v="EUX50"/>
    <n v="208"/>
    <n v="0"/>
    <s v="ร้านที่2"/>
    <s v="ช***ัฒน์ แ***ทองคำ"/>
    <s v="กรุงเทพฯ"/>
    <s v="-"/>
    <s v=""/>
    <s v="06/03/2025 15:17"/>
    <s v="-"/>
    <s v="J&amp;T Express"/>
    <s v="Tiktok"/>
    <s v="tiktok"/>
    <s v=""/>
    <s v="-"/>
    <s v="06/03/2025 15:17"/>
  </r>
  <r>
    <x v="0"/>
    <x v="0"/>
    <n v="0"/>
    <n v="1"/>
    <s v="EUX48"/>
    <n v="106"/>
    <n v="6"/>
    <s v="ร้านที่4"/>
    <s v="ว***ยรักษฺ ว***ษจูมพล"/>
    <s v="อุบลราชธานี"/>
    <s v="-"/>
    <s v=""/>
    <s v="06/03/2025 15:16"/>
    <s v="-"/>
    <s v="Flash Express Thailand COD"/>
    <s v="Tiktok"/>
    <s v="จ่ายทีหลัง / COD"/>
    <s v=""/>
    <s v="-"/>
    <s v="06/03/2025 15:16"/>
  </r>
  <r>
    <x v="1"/>
    <x v="1"/>
    <n v="120"/>
    <n v="1"/>
    <s v="EUX48"/>
    <n v="106"/>
    <n v="6"/>
    <s v="ร้านที่4"/>
    <s v="ว***ยรักษฺ ว***ษจูมพล"/>
    <s v="อุบลราชธานี"/>
    <s v="-"/>
    <s v=""/>
    <s v="06/03/2025 15:16"/>
    <s v="-"/>
    <s v="Flash Express Thailand COD"/>
    <s v="Tiktok"/>
    <s v="จ่ายทีหลัง / COD"/>
    <s v=""/>
    <s v="-"/>
    <s v="06/03/2025 15:16"/>
  </r>
  <r>
    <x v="1"/>
    <x v="1"/>
    <n v="66.333333333333329"/>
    <n v="3"/>
    <s v="EUX47"/>
    <n v="220"/>
    <n v="0"/>
    <s v="ร้านที่4"/>
    <s v="ค** เ***มพร บ***ะลีพรรณ"/>
    <s v="เพชรบุรี"/>
    <s v="-"/>
    <s v=""/>
    <s v="06/03/2025 15:12"/>
    <s v="-"/>
    <s v="Flash Express Thailand COD"/>
    <s v="Tiktok"/>
    <s v="จ่ายทีหลัง / COD"/>
    <s v=""/>
    <s v="-"/>
    <s v="06/03/2025 15:12"/>
  </r>
  <r>
    <x v="0"/>
    <x v="0"/>
    <n v="0"/>
    <n v="10"/>
    <s v="EUX45"/>
    <n v="1000"/>
    <n v="0"/>
    <s v="ร้านที่4"/>
    <s v="ณ***ล T***O"/>
    <s v="กรุงเทพมหานคร"/>
    <s v="-"/>
    <s v=""/>
    <s v="06/03/2025 14:54"/>
    <s v="-"/>
    <s v="Flash Express Thailand"/>
    <s v="Tiktok"/>
    <s v="tiktok"/>
    <s v=""/>
    <s v="-"/>
    <s v="06/03/2025 14:54"/>
  </r>
  <r>
    <x v="1"/>
    <x v="1"/>
    <n v="120"/>
    <n v="10"/>
    <s v="EUX45"/>
    <n v="1000"/>
    <n v="0"/>
    <s v="ร้านที่4"/>
    <s v="ณ***ล T***O"/>
    <s v="กรุงเทพมหานคร"/>
    <s v="-"/>
    <s v=""/>
    <s v="06/03/2025 14:54"/>
    <s v="-"/>
    <s v="Flash Express Thailand"/>
    <s v="Tiktok"/>
    <s v="tiktok"/>
    <s v=""/>
    <s v="-"/>
    <s v="06/03/2025 14:54"/>
  </r>
  <r>
    <x v="0"/>
    <x v="0"/>
    <n v="0"/>
    <n v="5"/>
    <s v="EUX44"/>
    <n v="500"/>
    <n v="0"/>
    <s v="ร้านที่4"/>
    <s v="ณ***ล T***O"/>
    <s v="กรุงเทพมหานคร"/>
    <s v="-"/>
    <s v=""/>
    <s v="06/03/2025 14:51"/>
    <s v="-"/>
    <s v="Flash Express Thailand"/>
    <s v="Tiktok"/>
    <s v="tiktok"/>
    <s v=""/>
    <s v="-"/>
    <s v="06/03/2025 14:51"/>
  </r>
  <r>
    <x v="1"/>
    <x v="1"/>
    <n v="120"/>
    <n v="5"/>
    <s v="EUX44"/>
    <n v="500"/>
    <n v="0"/>
    <s v="ร้านที่4"/>
    <s v="ณ***ล T***O"/>
    <s v="กรุงเทพมหานคร"/>
    <s v="-"/>
    <s v=""/>
    <s v="06/03/2025 14:51"/>
    <s v="-"/>
    <s v="Flash Express Thailand"/>
    <s v="Tiktok"/>
    <s v="tiktok"/>
    <s v=""/>
    <s v="-"/>
    <s v="06/03/2025 14:51"/>
  </r>
  <r>
    <x v="0"/>
    <x v="0"/>
    <n v="0"/>
    <n v="1"/>
    <s v="EUX43"/>
    <n v="106"/>
    <n v="6"/>
    <s v="ร้านที่4"/>
    <s v="ด***ระกาย พ***อ่อน"/>
    <s v="เลย"/>
    <s v="-"/>
    <s v=""/>
    <s v="06/03/2025 14:47"/>
    <s v="-"/>
    <s v="Flash Express Thailand COD"/>
    <s v="Tiktok"/>
    <s v="จ่ายทีหลัง / COD"/>
    <s v=""/>
    <s v="-"/>
    <s v="06/03/2025 14:47"/>
  </r>
  <r>
    <x v="1"/>
    <x v="1"/>
    <n v="120"/>
    <n v="1"/>
    <s v="EUX43"/>
    <n v="106"/>
    <n v="6"/>
    <s v="ร้านที่4"/>
    <s v="ด***ระกาย พ***อ่อน"/>
    <s v="เลย"/>
    <s v="-"/>
    <s v=""/>
    <s v="06/03/2025 14:47"/>
    <s v="-"/>
    <s v="Flash Express Thailand COD"/>
    <s v="Tiktok"/>
    <s v="จ่ายทีหลัง / COD"/>
    <s v=""/>
    <s v="-"/>
    <s v="06/03/2025 14:47"/>
  </r>
  <r>
    <x v="4"/>
    <x v="4"/>
    <n v="120"/>
    <n v="1"/>
    <s v="EUX42"/>
    <n v="145"/>
    <n v="45"/>
    <s v="ร้านที่4"/>
    <s v="ค***ารุภรณ์  จ***ร์วิบูลย์"/>
    <s v="สมุทรปราการ"/>
    <s v="-"/>
    <s v=""/>
    <s v="06/03/2025 14:44"/>
    <s v="-"/>
    <s v="Flash Express Thailand"/>
    <s v="Tiktok"/>
    <s v="tiktok"/>
    <s v=""/>
    <s v="-"/>
    <s v="06/03/2025 14:44"/>
  </r>
  <r>
    <x v="6"/>
    <x v="6"/>
    <n v="60"/>
    <n v="3"/>
    <s v="EUX41"/>
    <n v="119"/>
    <n v="14"/>
    <s v="ร้านที่4"/>
    <s v="ด**"/>
    <s v="ปทุมธานี"/>
    <s v="-"/>
    <s v=""/>
    <s v="06/03/2025 14:38"/>
    <s v="-"/>
    <s v="Flash Express Thailand COD"/>
    <s v="Tiktok"/>
    <s v="จ่ายทีหลัง / COD"/>
    <s v=""/>
    <s v="-"/>
    <s v="06/03/2025 14:38"/>
  </r>
  <r>
    <x v="0"/>
    <x v="0"/>
    <n v="0"/>
    <n v="1"/>
    <s v="EUX40"/>
    <n v="180"/>
    <n v="0"/>
    <s v="ร้านที่4"/>
    <s v="ก***้ว แ***ิเวศน์"/>
    <s v="สมุทรปราการ"/>
    <s v="-"/>
    <s v=""/>
    <s v="06/03/2025 14:34"/>
    <s v="-"/>
    <s v="Flash Express Thailand"/>
    <s v="Tiktok"/>
    <s v="tiktok"/>
    <s v=""/>
    <s v="-"/>
    <s v="06/03/2025 14:34"/>
  </r>
  <r>
    <x v="1"/>
    <x v="1"/>
    <n v="120"/>
    <n v="1"/>
    <s v="EUX40"/>
    <n v="180"/>
    <n v="0"/>
    <s v="ร้านที่4"/>
    <s v="ก***้ว แ***ิเวศน์"/>
    <s v="สมุทรปราการ"/>
    <s v="-"/>
    <s v=""/>
    <s v="06/03/2025 14:34"/>
    <s v="-"/>
    <s v="Flash Express Thailand"/>
    <s v="Tiktok"/>
    <s v="tiktok"/>
    <s v=""/>
    <s v="-"/>
    <s v="06/03/2025 14:34"/>
  </r>
  <r>
    <x v="10"/>
    <x v="10"/>
    <n v="120"/>
    <n v="1"/>
    <s v="EUX40"/>
    <n v="180"/>
    <n v="0"/>
    <s v="ร้านที่4"/>
    <s v="ก***้ว แ***ิเวศน์"/>
    <s v="สมุทรปราการ"/>
    <s v="-"/>
    <s v=""/>
    <s v="06/03/2025 14:34"/>
    <s v="-"/>
    <s v="Flash Express Thailand"/>
    <s v="Tiktok"/>
    <s v="tiktok"/>
    <s v=""/>
    <s v="-"/>
    <s v="06/03/2025 14:34"/>
  </r>
  <r>
    <x v="7"/>
    <x v="7"/>
    <n v="65"/>
    <n v="2"/>
    <s v="EUX39"/>
    <n v="86"/>
    <n v="6"/>
    <s v="ร้านที่4"/>
    <s v="ส***ตา ห***ทอง"/>
    <s v="ปทุมธานี"/>
    <s v="-"/>
    <s v=""/>
    <s v="06/03/2025 14:33"/>
    <s v="-"/>
    <s v="Flash Express Thailand COD"/>
    <s v="Tiktok"/>
    <s v="จ่ายทีหลัง / COD"/>
    <s v=""/>
    <s v="-"/>
    <s v="06/03/2025 14:34"/>
  </r>
  <r>
    <x v="6"/>
    <x v="6"/>
    <n v="60"/>
    <n v="15"/>
    <s v="EUX38"/>
    <n v="545"/>
    <n v="25"/>
    <s v="ร้านที่2"/>
    <s v="น***าวยุพาพร  แ***ทอง"/>
    <s v="เทศบาลนครอุบลราชธานี"/>
    <s v="-"/>
    <s v=""/>
    <s v="06/03/2025 14:32"/>
    <s v="-"/>
    <s v="J&amp;T COD"/>
    <s v="Tiktok"/>
    <s v="จ่ายทีหลัง / COD"/>
    <s v=""/>
    <s v="-"/>
    <s v="06/03/2025 14:33"/>
  </r>
  <r>
    <x v="8"/>
    <x v="8"/>
    <n v="78.333333333333329"/>
    <n v="3"/>
    <s v="EUX37"/>
    <n v="263"/>
    <n v="38"/>
    <s v="ร้านที่1"/>
    <s v="ภ******น"/>
    <s v="******เมือง ต.หนองบัว ตำบลหนองบัว อำเภอเมืองอุดรธานี จังหวัดอุดรธานี 41000"/>
    <s v="41000"/>
    <s v="33"/>
    <s v="06/03/2025 14:28"/>
    <s v="-"/>
    <s v="SPX Express"/>
    <s v="Shopee"/>
    <s v="shopee"/>
    <s v=""/>
    <s v="-"/>
    <s v="06/03/2025 14:28"/>
  </r>
  <r>
    <x v="4"/>
    <x v="4"/>
    <n v="66"/>
    <n v="1"/>
    <s v="EUX36"/>
    <n v="343"/>
    <n v="35"/>
    <s v="ร้านที่1"/>
    <s v="ย******า"/>
    <s v="****** แยก 2, ต. เขาสามยอด ตำบลเขาสามยอด อำเภอเมืองลพบุรี จังหวัดลพบุรี 15000"/>
    <s v="15000"/>
    <s v="65"/>
    <s v="06/03/2025 13:58"/>
    <s v="-"/>
    <s v="SPX Express"/>
    <s v="Shopee"/>
    <s v="shopee"/>
    <s v=""/>
    <s v="-"/>
    <s v="06/03/2025 13:58"/>
  </r>
  <r>
    <x v="3"/>
    <x v="3"/>
    <n v="66"/>
    <n v="1"/>
    <s v="EUX36"/>
    <n v="343"/>
    <n v="35"/>
    <s v="ร้านที่1"/>
    <s v="ย******า"/>
    <s v="****** แยก 2, ต. เขาสามยอด ตำบลเขาสามยอด อำเภอเมืองลพบุรี จังหวัดลพบุรี 15000"/>
    <s v="15000"/>
    <s v="65"/>
    <s v="06/03/2025 13:58"/>
    <s v="-"/>
    <s v="SPX Express"/>
    <s v="Shopee"/>
    <s v="shopee"/>
    <s v=""/>
    <s v="-"/>
    <s v="06/03/2025 13:58"/>
  </r>
  <r>
    <x v="1"/>
    <x v="1"/>
    <n v="67"/>
    <n v="1"/>
    <s v="EUX36"/>
    <n v="343"/>
    <n v="35"/>
    <s v="ร้านที่1"/>
    <s v="ย******า"/>
    <s v="****** แยก 2, ต. เขาสามยอด ตำบลเขาสามยอด อำเภอเมืองลพบุรี จังหวัดลพบุรี 15000"/>
    <s v="15000"/>
    <s v="65"/>
    <s v="06/03/2025 13:58"/>
    <s v="-"/>
    <s v="SPX Express"/>
    <s v="Shopee"/>
    <s v="shopee"/>
    <s v=""/>
    <s v="-"/>
    <s v="06/03/2025 13:58"/>
  </r>
  <r>
    <x v="1"/>
    <x v="1"/>
    <n v="78"/>
    <n v="1"/>
    <s v="EUX36"/>
    <n v="343"/>
    <n v="35"/>
    <s v="ร้านที่1"/>
    <s v="ย******า"/>
    <s v="****** แยก 2, ต. เขาสามยอด ตำบลเขาสามยอด อำเภอเมืองลพบุรี จังหวัดลพบุรี 15000"/>
    <s v="15000"/>
    <s v="65"/>
    <s v="06/03/2025 13:58"/>
    <s v="-"/>
    <s v="SPX Express"/>
    <s v="Shopee"/>
    <s v="shopee"/>
    <s v=""/>
    <s v="-"/>
    <s v="06/03/2025 13:58"/>
  </r>
  <r>
    <x v="1"/>
    <x v="11"/>
    <n v="71.25"/>
    <n v="2"/>
    <s v="EUX35"/>
    <n v="168.5"/>
    <n v="26"/>
    <s v="ร้านที่1"/>
    <s v="จีรนันท์  จำปางาม"/>
    <s v="ถ.โชคชัย-เดชอุดม 136หมู่10บ้านสี่เหลี่ยม_x000a__x000a_เฉลิมพระเกียรติ/ Chaloem Phra Kiatบุรีรัมย์/ Buriram_x000a_31110"/>
    <s v="31110"/>
    <s v="660924628213"/>
    <s v="06/03/2025 13:48"/>
    <s v="-"/>
    <s v="Kerry_dropoff"/>
    <s v="Lazada"/>
    <s v="lazada"/>
    <s v=""/>
    <s v="-"/>
    <s v="06/03/2025 13:48"/>
  </r>
  <r>
    <x v="3"/>
    <x v="12"/>
    <n v="100"/>
    <n v="1"/>
    <s v="EUX34"/>
    <n v="250"/>
    <n v="0"/>
    <s v="ร้านที่1"/>
    <s v="วัชรี ปิยะพรชัยยันต์"/>
    <s v="91 ซ.เจริญกรุง79 ถ.เจริญกรุง แขวงวัดพระยาไกร เขตบางคอแหลม กทม  10120"/>
    <s v="10120"/>
    <s v="0929935539"/>
    <s v="06/03/2025 13:12"/>
    <s v="raweewan5499@gmail.com"/>
    <s v="EMS COD"/>
    <s v="facebook"/>
    <s v="กสิกร"/>
    <s v=""/>
    <s v="-"/>
    <s v="06/03/2025 13:12"/>
  </r>
  <r>
    <x v="1"/>
    <x v="1"/>
    <n v="100"/>
    <n v="1"/>
    <s v="EUX34"/>
    <n v="250"/>
    <n v="0"/>
    <s v="ร้านที่1"/>
    <s v="วัชรี ปิยะพรชัยยันต์"/>
    <s v="91 ซ.เจริญกรุง79 ถ.เจริญกรุง แขวงวัดพระยาไกร เขตบางคอแหลม กทม  10120"/>
    <s v="10120"/>
    <s v="0929935539"/>
    <s v="06/03/2025 13:12"/>
    <s v="raweewan5499@gmail.com"/>
    <s v="EMS COD"/>
    <s v="facebook"/>
    <s v="กสิกร"/>
    <s v=""/>
    <s v="-"/>
    <s v="06/03/2025 13:12"/>
  </r>
  <r>
    <x v="4"/>
    <x v="4"/>
    <n v="100"/>
    <n v="1"/>
    <s v="EUX34"/>
    <n v="250"/>
    <n v="0"/>
    <s v="ร้านที่1"/>
    <s v="วัชรี ปิยะพรชัยยันต์"/>
    <s v="91 ซ.เจริญกรุง79 ถ.เจริญกรุง แขวงวัดพระยาไกร เขตบางคอแหลม กทม  10120"/>
    <s v="10120"/>
    <s v="0929935539"/>
    <s v="06/03/2025 13:12"/>
    <s v="raweewan5499@gmail.com"/>
    <s v="EMS COD"/>
    <s v="facebook"/>
    <s v="กสิกร"/>
    <s v=""/>
    <s v="-"/>
    <s v="06/03/2025 13:12"/>
  </r>
  <r>
    <x v="1"/>
    <x v="11"/>
    <n v="73.900000000000006"/>
    <n v="1"/>
    <s v="EUX33"/>
    <n v="80.900000000000006"/>
    <n v="7"/>
    <s v="ร้านที่1"/>
    <s v="ปราณิศา เตชะบัณฑิต"/>
    <s v="13/1ซ.ลาดพร้าว80แยก20แขวง-เขตวังทองหลางกรุงเทพ10310_x000a__x000a_วังทองหลาง/ Wang Thonglangกรุงเทพมหานคร/ Bangkok_x000a_10310"/>
    <s v="10310"/>
    <s v="660959560764"/>
    <s v="06/03/2025 12:50"/>
    <s v="-"/>
    <s v="Kerry_dropoff"/>
    <s v="Lazada"/>
    <s v="lazada"/>
    <s v=""/>
    <s v="LEXPU0465872975"/>
    <s v="06/03/2025 12:50"/>
  </r>
  <r>
    <x v="1"/>
    <x v="11"/>
    <n v="69"/>
    <n v="1"/>
    <s v="EUX32"/>
    <n v="76"/>
    <n v="7"/>
    <s v="ร้านที่1"/>
    <s v="ปราณิศา เตชะบัณฑิต"/>
    <s v="13/1ซ.ลาดพร้าว80แยก20แขวง-เขตวังทองหลางกรุงเทพ10310_x000a__x000a_วังทองหลาง/ Wang Thonglangกรุงเทพมหานคร/ Bangkok_x000a_10310"/>
    <s v="10310"/>
    <s v="660959560764"/>
    <s v="06/03/2025 12:46"/>
    <s v="-"/>
    <s v="Kerry_dropoff"/>
    <s v="Lazada"/>
    <s v="lazada"/>
    <s v=""/>
    <s v="LEXPU0465873108"/>
    <s v="06/03/2025 12:46"/>
  </r>
  <r>
    <x v="7"/>
    <x v="7"/>
    <n v="37.5"/>
    <n v="4"/>
    <s v="EUX30"/>
    <n v="159"/>
    <n v="0"/>
    <s v="ร้านที่4"/>
    <s v="ค***ิ๊ก"/>
    <s v="สมุทรปราการ"/>
    <s v="-"/>
    <s v=""/>
    <s v="06/03/2025 12:44"/>
    <s v="-"/>
    <s v="Flash Express Thailand COD"/>
    <s v="Tiktok"/>
    <s v="จ่ายทีหลัง / COD"/>
    <s v=""/>
    <s v="THT02031KAQUF9Z"/>
    <s v="06/03/2025 12:45"/>
  </r>
  <r>
    <x v="0"/>
    <x v="0"/>
    <n v="0"/>
    <n v="1"/>
    <s v="EUX29"/>
    <n v="116"/>
    <n v="16"/>
    <s v="ร้านที่4"/>
    <s v="ป***ดา"/>
    <s v="อุดรธานี"/>
    <s v="-"/>
    <s v=""/>
    <s v="06/03/2025 12:11"/>
    <s v="-"/>
    <s v="Flash Express Thailand COD"/>
    <s v="Tiktok"/>
    <s v="จ่ายทีหลัง / COD"/>
    <s v=""/>
    <s v="THT38011KBFZM2Z"/>
    <s v="06/03/2025 12:11"/>
  </r>
  <r>
    <x v="1"/>
    <x v="1"/>
    <n v="120"/>
    <n v="1"/>
    <s v="EUX29"/>
    <n v="116"/>
    <n v="16"/>
    <s v="ร้านที่4"/>
    <s v="ป***ดา"/>
    <s v="อุดรธานี"/>
    <s v="-"/>
    <s v=""/>
    <s v="06/03/2025 12:11"/>
    <s v="-"/>
    <s v="Flash Express Thailand COD"/>
    <s v="Tiktok"/>
    <s v="จ่ายทีหลัง / COD"/>
    <s v=""/>
    <s v="THT38011KBFZM2Z"/>
    <s v="06/03/2025 12:11"/>
  </r>
  <r>
    <x v="6"/>
    <x v="6"/>
    <n v="60"/>
    <n v="6"/>
    <s v="EUX27"/>
    <n v="210"/>
    <n v="0"/>
    <s v="ร้านที่4"/>
    <s v="ศ***ชัย ท***พ็ชร์"/>
    <s v="อ่างทอง"/>
    <s v="-"/>
    <s v=""/>
    <s v="06/03/2025 11:45"/>
    <s v="-"/>
    <s v="Flash Express Thailand COD"/>
    <s v="Tiktok"/>
    <s v="จ่ายทีหลัง / COD"/>
    <s v=""/>
    <s v="THT06041KAR499Z"/>
    <s v="06/03/2025 11:45"/>
  </r>
  <r>
    <x v="11"/>
    <x v="13"/>
    <n v="65"/>
    <n v="1"/>
    <s v="EUX26"/>
    <n v="199"/>
    <n v="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06/03/2025 11:35"/>
    <s v="raweewan5499@gmail.com"/>
    <s v="EMS"/>
    <s v="facebook"/>
    <s v="กสิกร"/>
    <s v=""/>
    <s v="-"/>
    <s v="06/03/2025 11:37"/>
  </r>
  <r>
    <x v="12"/>
    <x v="14"/>
    <n v="65"/>
    <n v="1"/>
    <s v="EUX26"/>
    <n v="199"/>
    <n v="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06/03/2025 11:35"/>
    <s v="raweewan5499@gmail.com"/>
    <s v="EMS"/>
    <s v="facebook"/>
    <s v="กสิกร"/>
    <s v=""/>
    <s v="-"/>
    <s v="06/03/2025 11:37"/>
  </r>
  <r>
    <x v="13"/>
    <x v="15"/>
    <n v="65"/>
    <n v="1"/>
    <s v="EUX26"/>
    <n v="199"/>
    <n v="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06/03/2025 11:35"/>
    <s v="raweewan5499@gmail.com"/>
    <s v="EMS"/>
    <s v="facebook"/>
    <s v="กสิกร"/>
    <s v=""/>
    <s v="-"/>
    <s v="06/03/2025 11:37"/>
  </r>
  <r>
    <x v="14"/>
    <x v="16"/>
    <n v="65"/>
    <n v="1"/>
    <s v="EUX26"/>
    <n v="199"/>
    <n v="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06/03/2025 11:35"/>
    <s v="raweewan5499@gmail.com"/>
    <s v="EMS"/>
    <s v="facebook"/>
    <s v="กสิกร"/>
    <s v=""/>
    <s v="-"/>
    <s v="06/03/2025 11:37"/>
  </r>
  <r>
    <x v="7"/>
    <x v="7"/>
    <n v="65"/>
    <n v="4"/>
    <s v="EUX25"/>
    <n v="156"/>
    <n v="0"/>
    <s v="ร้านที่4"/>
    <s v="เ**"/>
    <s v="สมุทรปราการ"/>
    <s v="-"/>
    <s v=""/>
    <s v="06/03/2025 11:29"/>
    <s v="-"/>
    <s v="Flash Express Thailand COD"/>
    <s v="Tiktok"/>
    <s v="จ่ายทีหลัง / COD"/>
    <s v="ถ้าคิดจะซื้อเค้กต้องร้านนี้ค่ะ อุดหนุนกันค่ะ"/>
    <s v="THT02061KAQSK7Z"/>
    <s v="06/03/2025 11:29"/>
  </r>
  <r>
    <x v="7"/>
    <x v="7"/>
    <n v="65"/>
    <n v="4"/>
    <s v="EUX24"/>
    <n v="156"/>
    <n v="0"/>
    <s v="ร้านที่4"/>
    <s v="อ***ชษฐ์ ธ***บูลย์พันธ์"/>
    <s v="เพชรบุรี"/>
    <s v="-"/>
    <s v=""/>
    <s v="06/03/2025 11:28"/>
    <s v="-"/>
    <s v="Flash Express Thailand"/>
    <s v="Tiktok"/>
    <s v="tiktok"/>
    <s v=""/>
    <s v="THT18011KBFA10Z"/>
    <s v="06/03/2025 11:28"/>
  </r>
  <r>
    <x v="6"/>
    <x v="6"/>
    <n v="60"/>
    <n v="9"/>
    <s v="EUX23"/>
    <n v="312"/>
    <n v="0"/>
    <s v="ร้านที่2"/>
    <s v="เ***   จ***ทอง"/>
    <s v="ฉะเชิงเทรา"/>
    <s v="-"/>
    <s v=""/>
    <s v="06/03/2025 11:16"/>
    <s v="-"/>
    <s v="J&amp;T COD"/>
    <s v="Tiktok"/>
    <s v="จ่ายทีหลัง / COD"/>
    <s v=""/>
    <s v="755773335505"/>
    <s v="06/03/2025 11:16"/>
  </r>
  <r>
    <x v="4"/>
    <x v="4"/>
    <n v="90"/>
    <n v="2"/>
    <s v="EUX22"/>
    <n v="127"/>
    <n v="7"/>
    <s v="ร้านที่8"/>
    <s v="กชนุช ขุนเพชรศรี"/>
    <s v="61/1 ม.5  ต.สนามชัย อ.สทิงพระ จ.สงขลา · สนามชัย/ Sanam Chai_x000a__x000a_สทิงพระ/ Sathing Phraสงขลา/ Songkhla_x000a_90190"/>
    <s v="90190"/>
    <s v="660980132191"/>
    <s v="06/03/2025 10:48"/>
    <s v="-"/>
    <s v="Kerry_dropoff"/>
    <s v="Lazada"/>
    <s v="lazada"/>
    <s v=""/>
    <s v="-"/>
    <s v="06/03/2025 10:48"/>
  </r>
  <r>
    <x v="4"/>
    <x v="4"/>
    <n v="90"/>
    <n v="2"/>
    <s v="EUX21"/>
    <n v="127"/>
    <n v="7"/>
    <s v="ร้านที่7"/>
    <s v="กชนุช ขุนเพชรศรี"/>
    <s v="61/1 ม.5  ต.สนามชัย อ.สทิงพระ จ.สงขลา · สนามชัย/ Sanam Chai_x000a__x000a_สทิงพระ/ Sathing Phraสงขลา/ Songkhla_x000a_90190"/>
    <s v="90190"/>
    <s v="660980132191"/>
    <s v="06/03/2025 10:48"/>
    <s v="-"/>
    <s v="Kerry_dropoff"/>
    <s v="Lazada"/>
    <s v="lazada"/>
    <s v=""/>
    <s v="TH71026Y5Z8P3C"/>
    <s v="06/03/2025 10:48"/>
  </r>
  <r>
    <x v="6"/>
    <x v="6"/>
    <n v="60"/>
    <n v="3"/>
    <s v="EUX20"/>
    <n v="105"/>
    <n v="0"/>
    <s v="ร้านที่4"/>
    <s v="ส***ณี"/>
    <s v="เพชรบูรณ์"/>
    <s v="-"/>
    <s v=""/>
    <s v="06/03/2025 10:39"/>
    <s v="-"/>
    <s v="Flash Express Thailand"/>
    <s v="Tiktok"/>
    <s v="tiktok"/>
    <s v=""/>
    <s v="THT63041KAR5T5Z"/>
    <s v="06/03/2025 10:39"/>
  </r>
  <r>
    <x v="2"/>
    <x v="2"/>
    <n v="139"/>
    <n v="3"/>
    <s v="EUX19"/>
    <n v="327"/>
    <n v="0"/>
    <s v="ร้านที่4"/>
    <s v="A*** t***"/>
    <s v="กรุงเทพฯ"/>
    <s v="-"/>
    <s v=""/>
    <s v="06/03/2025 10:17"/>
    <s v="-"/>
    <s v="Flash Express Thailand COD"/>
    <s v="Tiktok"/>
    <s v="จ่ายทีหลัง / COD"/>
    <s v=""/>
    <s v="THT01371KAR263Z"/>
    <s v="06/03/2025 10:17"/>
  </r>
  <r>
    <x v="2"/>
    <x v="2"/>
    <n v="139"/>
    <n v="2"/>
    <s v="EUX18"/>
    <n v="218"/>
    <n v="0"/>
    <s v="ร้านที่4"/>
    <s v="ป***ก้ว จ***้าน"/>
    <s v="กรุงเทพฯ"/>
    <s v="-"/>
    <s v=""/>
    <s v="06/03/2025 10:17"/>
    <s v="-"/>
    <s v="Flash Express Thailand COD"/>
    <s v="Tiktok"/>
    <s v="จ่ายทีหลัง / COD"/>
    <s v=""/>
    <s v="THT01411KBFFX8Z"/>
    <s v="06/03/2025 10:17"/>
  </r>
  <r>
    <x v="7"/>
    <x v="7"/>
    <n v="65"/>
    <n v="4"/>
    <s v="EUX17"/>
    <n v="160"/>
    <n v="0"/>
    <s v="ร้านที่4"/>
    <s v="ไ***ิตร จ***ะแสง"/>
    <s v="พระนครศรีอยุธยา"/>
    <s v="-"/>
    <s v=""/>
    <s v="06/03/2025 10:16"/>
    <s v="-"/>
    <s v="Flash Express Thailand COD"/>
    <s v="Tiktok"/>
    <s v="จ่ายทีหลัง / COD"/>
    <s v=""/>
    <s v="THT05071KBF7M0Z"/>
    <s v="06/03/2025 10:16"/>
  </r>
  <r>
    <x v="7"/>
    <x v="7"/>
    <n v="65"/>
    <n v="4"/>
    <s v="EUX16"/>
    <n v="160"/>
    <n v="0"/>
    <s v="ร้านที่4"/>
    <s v="ช***รงค์ จ***น"/>
    <s v="ปราจีนบุรี"/>
    <s v="-"/>
    <s v=""/>
    <s v="06/03/2025 10:12"/>
    <s v="-"/>
    <s v="Flash Express Thailand COD"/>
    <s v="Tiktok"/>
    <s v="จ่ายทีหลัง / COD"/>
    <s v=""/>
    <s v="THT25011KAQMH7Z"/>
    <s v="06/03/2025 10:12"/>
  </r>
  <r>
    <x v="1"/>
    <x v="1"/>
    <n v="66.333333333333329"/>
    <n v="3"/>
    <s v="EUX15"/>
    <n v="25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6/03/2025 10:40"/>
    <s v="-"/>
    <s v="SPX Express"/>
    <s v="Shopee"/>
    <s v="shopee"/>
    <s v=""/>
    <s v="TH257721360682U"/>
    <s v="06/03/2025 10:10"/>
  </r>
  <r>
    <x v="6"/>
    <x v="6"/>
    <n v="60"/>
    <n v="3"/>
    <s v="EUX14"/>
    <n v="104"/>
    <n v="0"/>
    <s v="ร้านที่2"/>
    <s v="ย***ี  ป***สริฐดี"/>
    <s v="สมุทรสาคร"/>
    <s v="-"/>
    <s v=""/>
    <s v="06/03/2025 10:10"/>
    <s v="-"/>
    <s v="J&amp;T COD"/>
    <s v="Tiktok"/>
    <s v="จ่ายทีหลัง / COD"/>
    <s v=""/>
    <s v="755751339501"/>
    <s v="06/03/2025 10:10"/>
  </r>
  <r>
    <x v="6"/>
    <x v="6"/>
    <n v="60"/>
    <n v="3"/>
    <s v="EUX13"/>
    <n v="225"/>
    <n v="0"/>
    <s v="ร้านที่4"/>
    <s v="พ***า เ***กล่ำ K***า"/>
    <s v="เพชรบุรี"/>
    <s v="-"/>
    <s v=""/>
    <s v="06/03/2025 10:06"/>
    <s v="-"/>
    <s v="Flash Express Thailand COD"/>
    <s v="Tiktok"/>
    <s v="จ่ายทีหลัง / COD"/>
    <s v=""/>
    <s v="THT18041KBFQK2Z"/>
    <s v="06/03/2025 10:06"/>
  </r>
  <r>
    <x v="7"/>
    <x v="7"/>
    <n v="65"/>
    <n v="3"/>
    <s v="EUX13"/>
    <n v="225"/>
    <n v="0"/>
    <s v="ร้านที่4"/>
    <s v="พ***า เ***กล่ำ K***า"/>
    <s v="เพชรบุรี"/>
    <s v="-"/>
    <s v=""/>
    <s v="06/03/2025 10:06"/>
    <s v="-"/>
    <s v="Flash Express Thailand COD"/>
    <s v="Tiktok"/>
    <s v="จ่ายทีหลัง / COD"/>
    <s v=""/>
    <s v="THT18041KBFQK2Z"/>
    <s v="06/03/2025 10:06"/>
  </r>
  <r>
    <x v="15"/>
    <x v="17"/>
    <n v="65"/>
    <n v="2"/>
    <s v="EUX12"/>
    <n v="400"/>
    <n v="0"/>
    <s v="ร้านที่1"/>
    <s v="ส่ง ใหม่"/>
    <s v="371 ม.2 ต.หาดเสี้ยว อ.ศรีสัชนาลัย จ.สุโขทัย 64130"/>
    <s v="64130"/>
    <s v="0966715924"/>
    <s v="06/03/2025 12:26"/>
    <s v="raweewan5499@gmail.com"/>
    <s v="EMS"/>
    <s v="facebook"/>
    <s v="กสิกร"/>
    <s v=""/>
    <s v="-"/>
    <s v="06/03/2025 10:05"/>
  </r>
  <r>
    <x v="12"/>
    <x v="14"/>
    <n v="65"/>
    <n v="1"/>
    <s v="EUX12"/>
    <n v="400"/>
    <n v="0"/>
    <s v="ร้านที่1"/>
    <s v="ส่ง ใหม่"/>
    <s v="371 ม.2 ต.หาดเสี้ยว อ.ศรีสัชนาลัย จ.สุโขทัย 64130"/>
    <s v="64130"/>
    <s v="0966715924"/>
    <s v="06/03/2025 12:26"/>
    <s v="raweewan5499@gmail.com"/>
    <s v="EMS"/>
    <s v="facebook"/>
    <s v="กสิกร"/>
    <s v=""/>
    <s v="-"/>
    <s v="06/03/2025 10:05"/>
  </r>
  <r>
    <x v="14"/>
    <x v="16"/>
    <n v="65"/>
    <n v="2"/>
    <s v="EUX12"/>
    <n v="400"/>
    <n v="0"/>
    <s v="ร้านที่1"/>
    <s v="ส่ง ใหม่"/>
    <s v="371 ม.2 ต.หาดเสี้ยว อ.ศรีสัชนาลัย จ.สุโขทัย 64130"/>
    <s v="64130"/>
    <s v="0966715924"/>
    <s v="06/03/2025 12:26"/>
    <s v="raweewan5499@gmail.com"/>
    <s v="EMS"/>
    <s v="facebook"/>
    <s v="กสิกร"/>
    <s v=""/>
    <s v="-"/>
    <s v="06/03/2025 10:05"/>
  </r>
  <r>
    <x v="11"/>
    <x v="13"/>
    <n v="65"/>
    <n v="2"/>
    <s v="EUX12"/>
    <n v="400"/>
    <n v="0"/>
    <s v="ร้านที่1"/>
    <s v="ส่ง ใหม่"/>
    <s v="371 ม.2 ต.หาดเสี้ยว อ.ศรีสัชนาลัย จ.สุโขทัย 64130"/>
    <s v="64130"/>
    <s v="0966715924"/>
    <s v="06/03/2025 12:26"/>
    <s v="raweewan5499@gmail.com"/>
    <s v="EMS"/>
    <s v="facebook"/>
    <s v="กสิกร"/>
    <s v=""/>
    <s v="-"/>
    <s v="06/03/2025 10:05"/>
  </r>
  <r>
    <x v="13"/>
    <x v="15"/>
    <n v="65"/>
    <n v="3"/>
    <s v="EUX12"/>
    <n v="400"/>
    <n v="0"/>
    <s v="ร้านที่1"/>
    <s v="ส่ง ใหม่"/>
    <s v="371 ม.2 ต.หาดเสี้ยว อ.ศรีสัชนาลัย จ.สุโขทัย 64130"/>
    <s v="64130"/>
    <s v="0966715924"/>
    <s v="06/03/2025 12:26"/>
    <s v="raweewan5499@gmail.com"/>
    <s v="EMS"/>
    <s v="facebook"/>
    <s v="กสิกร"/>
    <s v=""/>
    <s v="-"/>
    <s v="06/03/2025 10:05"/>
  </r>
  <r>
    <x v="6"/>
    <x v="6"/>
    <n v="60"/>
    <n v="3"/>
    <s v="EUX11"/>
    <n v="321"/>
    <n v="0"/>
    <s v="ร้านที่4"/>
    <s v="ศ***ิมล"/>
    <s v="Chon Buri"/>
    <s v="-"/>
    <s v=""/>
    <s v="06/03/2025 10:04"/>
    <s v="-"/>
    <s v="Flash Express Thailand"/>
    <s v="Tiktok"/>
    <s v="tiktok"/>
    <s v=""/>
    <s v="THT20041KBFDG8Z"/>
    <s v="06/03/2025 10:04"/>
  </r>
  <r>
    <x v="4"/>
    <x v="4"/>
    <n v="66"/>
    <n v="1"/>
    <s v="EUX11"/>
    <n v="321"/>
    <n v="0"/>
    <s v="ร้านที่4"/>
    <s v="ศ***ิมล"/>
    <s v="Chon Buri"/>
    <s v="-"/>
    <s v=""/>
    <s v="06/03/2025 10:04"/>
    <s v="-"/>
    <s v="Flash Express Thailand"/>
    <s v="Tiktok"/>
    <s v="tiktok"/>
    <s v=""/>
    <s v="THT20041KBFDG8Z"/>
    <s v="06/03/2025 10:04"/>
  </r>
  <r>
    <x v="3"/>
    <x v="3"/>
    <n v="66"/>
    <n v="1"/>
    <s v="EUX11"/>
    <n v="321"/>
    <n v="0"/>
    <s v="ร้านที่4"/>
    <s v="ศ***ิมล"/>
    <s v="Chon Buri"/>
    <s v="-"/>
    <s v=""/>
    <s v="06/03/2025 10:04"/>
    <s v="-"/>
    <s v="Flash Express Thailand"/>
    <s v="Tiktok"/>
    <s v="tiktok"/>
    <s v=""/>
    <s v="THT20041KBFDG8Z"/>
    <s v="06/03/2025 10:04"/>
  </r>
  <r>
    <x v="1"/>
    <x v="1"/>
    <n v="67"/>
    <n v="1"/>
    <s v="EUX11"/>
    <n v="321"/>
    <n v="0"/>
    <s v="ร้านที่4"/>
    <s v="ศ***ิมล"/>
    <s v="Chon Buri"/>
    <s v="-"/>
    <s v=""/>
    <s v="06/03/2025 10:04"/>
    <s v="-"/>
    <s v="Flash Express Thailand"/>
    <s v="Tiktok"/>
    <s v="tiktok"/>
    <s v=""/>
    <s v="THT20041KBFDG8Z"/>
    <s v="06/03/2025 10:04"/>
  </r>
  <r>
    <x v="14"/>
    <x v="16"/>
    <n v="65"/>
    <n v="4"/>
    <s v="EUX10"/>
    <n v="199"/>
    <n v="0"/>
    <s v="ร้านที่1"/>
    <s v="ไพบูลย์ คําปรีดา(พ่อจ่อย)"/>
    <s v="1/1ม.7_x000a_บ้านดอนเกล็ดโรงงานพลาสติก_x000a_ต.ยางหล่อ._x000a_อ.ศรีบุญเรือง_x000a_จ.หนองบัวลําภู_x000a_/_x000a_ส่งสินค้าวันไหนค่ะ 39180"/>
    <s v="39180"/>
    <s v="0979706722"/>
    <s v="05/03/2025 18:19"/>
    <s v="raweewan5499@gmail.com"/>
    <s v="EMS"/>
    <s v="facebook"/>
    <s v="กสิกร"/>
    <s v=""/>
    <s v="-"/>
    <s v="06/03/2025 10:00"/>
  </r>
  <r>
    <x v="12"/>
    <x v="14"/>
    <n v="65"/>
    <n v="2"/>
    <s v="EUX8"/>
    <n v="400"/>
    <n v="0"/>
    <s v="ร้านที่1"/>
    <s v="พจนีย์ พันธุ์สวัสดิ์"/>
    <s v="62/1 ม.5 ต.ดอนหญ้านาง อ.ภาชี จ.อยุธยา_x000a_ 13140"/>
    <s v="13140"/>
    <s v="0815146014"/>
    <s v="06/03/2025 09:58"/>
    <s v="raweewan5499@gmail.com"/>
    <s v="EMS COD"/>
    <s v="facebook"/>
    <s v="กสิกร"/>
    <s v=""/>
    <s v="-"/>
    <s v="06/03/2025 09:58"/>
  </r>
  <r>
    <x v="11"/>
    <x v="13"/>
    <n v="65"/>
    <n v="1"/>
    <s v="EUX8"/>
    <n v="400"/>
    <n v="0"/>
    <s v="ร้านที่1"/>
    <s v="พจนีย์ พันธุ์สวัสดิ์"/>
    <s v="62/1 ม.5 ต.ดอนหญ้านาง อ.ภาชี จ.อยุธยา_x000a_ 13140"/>
    <s v="13140"/>
    <s v="0815146014"/>
    <s v="06/03/2025 09:58"/>
    <s v="raweewan5499@gmail.com"/>
    <s v="EMS COD"/>
    <s v="facebook"/>
    <s v="กสิกร"/>
    <s v=""/>
    <s v="-"/>
    <s v="06/03/2025 09:58"/>
  </r>
  <r>
    <x v="13"/>
    <x v="15"/>
    <n v="65"/>
    <n v="4"/>
    <s v="EUX8"/>
    <n v="400"/>
    <n v="0"/>
    <s v="ร้านที่1"/>
    <s v="พจนีย์ พันธุ์สวัสดิ์"/>
    <s v="62/1 ม.5 ต.ดอนหญ้านาง อ.ภาชี จ.อยุธยา_x000a_ 13140"/>
    <s v="13140"/>
    <s v="0815146014"/>
    <s v="06/03/2025 09:58"/>
    <s v="raweewan5499@gmail.com"/>
    <s v="EMS COD"/>
    <s v="facebook"/>
    <s v="กสิกร"/>
    <s v=""/>
    <s v="-"/>
    <s v="06/03/2025 09:58"/>
  </r>
  <r>
    <x v="14"/>
    <x v="16"/>
    <n v="65"/>
    <n v="3"/>
    <s v="EUX8"/>
    <n v="400"/>
    <n v="0"/>
    <s v="ร้านที่1"/>
    <s v="พจนีย์ พันธุ์สวัสดิ์"/>
    <s v="62/1 ม.5 ต.ดอนหญ้านาง อ.ภาชี จ.อยุธยา_x000a_ 13140"/>
    <s v="13140"/>
    <s v="0815146014"/>
    <s v="06/03/2025 09:58"/>
    <s v="raweewan5499@gmail.com"/>
    <s v="EMS COD"/>
    <s v="facebook"/>
    <s v="กสิกร"/>
    <s v=""/>
    <s v="-"/>
    <s v="06/03/2025 09:58"/>
  </r>
  <r>
    <x v="1"/>
    <x v="1"/>
    <n v="150"/>
    <n v="1"/>
    <s v="EUX7"/>
    <n v="150"/>
    <n v="0"/>
    <s v="ร้านที่1"/>
    <s v="จันทร์ฉาย อิ่มประภากมล"/>
    <s v="9/49เงินสุขแมนชั่น(518A)ซอยชักพระ24 ถนนชักพระ แขวงตลิ่งชัน เขตตลิ่งชัน กรุงเทพฯ 10170"/>
    <s v="10170"/>
    <s v="0814214391"/>
    <s v="04/03/2025 08:47"/>
    <s v="raweewan5499@gmail.com"/>
    <s v="EMS"/>
    <s v="facebook"/>
    <s v="กสิกร"/>
    <s v="**ชิฟฟ่อนสมัครตัวแทน"/>
    <s v="-"/>
    <s v="06/03/2025 09:55"/>
  </r>
  <r>
    <x v="7"/>
    <x v="7"/>
    <n v="65"/>
    <n v="1"/>
    <s v="EUX6"/>
    <n v="160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06/03/2025 09:52"/>
    <s v="raweewan5499@gmail.com"/>
    <s v="EMS COD"/>
    <s v="facebook"/>
    <s v="กสิกร"/>
    <s v=""/>
    <s v="-"/>
    <s v="06/03/2025 09:52"/>
  </r>
  <r>
    <x v="1"/>
    <x v="1"/>
    <n v="100"/>
    <n v="1"/>
    <s v="EUX6"/>
    <n v="160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06/03/2025 09:52"/>
    <s v="raweewan5499@gmail.com"/>
    <s v="EMS COD"/>
    <s v="facebook"/>
    <s v="กสิกร"/>
    <s v=""/>
    <s v="-"/>
    <s v="06/03/2025 09:52"/>
  </r>
  <r>
    <x v="16"/>
    <x v="18"/>
    <n v="35"/>
    <n v="8"/>
    <s v="EUX5"/>
    <n v="644"/>
    <n v="0"/>
    <s v="ร้านที่10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6/03/2025 09:51"/>
    <s v="-"/>
    <s v="Kerry_dropoff"/>
    <s v="Lazada"/>
    <s v="lazada"/>
    <s v=""/>
    <s v="LEXDO0129578591"/>
    <s v="06/03/2025 09:51"/>
  </r>
  <r>
    <x v="16"/>
    <x v="18"/>
    <n v="35"/>
    <n v="8"/>
    <s v="EUX5"/>
    <n v="644"/>
    <n v="0"/>
    <s v="ร้านที่10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6/03/2025 09:51"/>
    <s v="-"/>
    <s v="Kerry_dropoff"/>
    <s v="Lazada"/>
    <s v="lazada"/>
    <s v=""/>
    <s v="LEXDO0129578591"/>
    <s v="06/03/2025 09:51"/>
  </r>
  <r>
    <x v="16"/>
    <x v="18"/>
    <n v="35"/>
    <n v="8"/>
    <s v="EUX4"/>
    <n v="838"/>
    <n v="0"/>
    <s v="ร้านที่10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6/03/2025 09:49"/>
    <s v="-"/>
    <s v="Kerry_dropoff"/>
    <s v="Lazada"/>
    <s v="lazada"/>
    <s v=""/>
    <s v="LEXDO0129579193"/>
    <s v="06/03/2025 09:49"/>
  </r>
  <r>
    <x v="16"/>
    <x v="18"/>
    <n v="35"/>
    <n v="8"/>
    <s v="EUX4"/>
    <n v="838"/>
    <n v="0"/>
    <s v="ร้านที่10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6/03/2025 09:49"/>
    <s v="-"/>
    <s v="Kerry_dropoff"/>
    <s v="Lazada"/>
    <s v="lazada"/>
    <s v=""/>
    <s v="LEXDO0129579193"/>
    <s v="06/03/2025 09:49"/>
  </r>
  <r>
    <x v="16"/>
    <x v="18"/>
    <n v="35"/>
    <n v="8"/>
    <s v="EUX4"/>
    <n v="838"/>
    <n v="0"/>
    <s v="ร้านที่10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06/03/2025 09:49"/>
    <s v="-"/>
    <s v="Kerry_dropoff"/>
    <s v="Lazada"/>
    <s v="lazada"/>
    <s v=""/>
    <s v="LEXDO0129579193"/>
    <s v="06/03/2025 09:49"/>
  </r>
  <r>
    <x v="3"/>
    <x v="12"/>
    <n v="100"/>
    <n v="1"/>
    <s v="EUX3"/>
    <n v="250"/>
    <n v="0"/>
    <s v="ร้านที่1"/>
    <s v="วันฟ้าใหม่"/>
    <s v="เลขที่297/12  ตำบลท่าพระ อำเภอเมืองขอนเเก่น  จังหวัดขอนเเก่น   40260"/>
    <s v="40260"/>
    <s v="0623519600"/>
    <s v="06/03/2025 09:44"/>
    <s v="raweewan5499@gmail.com"/>
    <s v="EMS COD"/>
    <s v="facebook"/>
    <s v="กสิกร"/>
    <s v=""/>
    <s v="-"/>
    <s v="06/03/2025 09:43"/>
  </r>
  <r>
    <x v="1"/>
    <x v="1"/>
    <n v="100"/>
    <n v="1"/>
    <s v="EUX3"/>
    <n v="250"/>
    <n v="0"/>
    <s v="ร้านที่1"/>
    <s v="วันฟ้าใหม่"/>
    <s v="เลขที่297/12  ตำบลท่าพระ อำเภอเมืองขอนเเก่น  จังหวัดขอนเเก่น   40260"/>
    <s v="40260"/>
    <s v="0623519600"/>
    <s v="06/03/2025 09:44"/>
    <s v="raweewan5499@gmail.com"/>
    <s v="EMS COD"/>
    <s v="facebook"/>
    <s v="กสิกร"/>
    <s v=""/>
    <s v="-"/>
    <s v="06/03/2025 09:43"/>
  </r>
  <r>
    <x v="4"/>
    <x v="4"/>
    <n v="100"/>
    <n v="1"/>
    <s v="EUX3"/>
    <n v="250"/>
    <n v="0"/>
    <s v="ร้านที่1"/>
    <s v="วันฟ้าใหม่"/>
    <s v="เลขที่297/12  ตำบลท่าพระ อำเภอเมืองขอนเเก่น  จังหวัดขอนเเก่น   40260"/>
    <s v="40260"/>
    <s v="0623519600"/>
    <s v="06/03/2025 09:44"/>
    <s v="raweewan5499@gmail.com"/>
    <s v="EMS COD"/>
    <s v="facebook"/>
    <s v="กสิกร"/>
    <s v=""/>
    <s v="-"/>
    <s v="06/03/2025 09:43"/>
  </r>
  <r>
    <x v="7"/>
    <x v="7"/>
    <n v="37.5"/>
    <n v="4"/>
    <s v="EUX2"/>
    <n v="204"/>
    <n v="45"/>
    <s v="ร้านที่4"/>
    <s v="ป***ลี ส***รือน"/>
    <s v="เชียงใหม่"/>
    <s v="-"/>
    <s v=""/>
    <s v="06/03/2025 09:39"/>
    <s v="-"/>
    <s v="Flash Express Thailand COD"/>
    <s v="Tiktok"/>
    <s v="จ่ายทีหลัง / COD"/>
    <s v=""/>
    <s v="THT47231KBF642Z"/>
    <s v="06/03/2025 09:39"/>
  </r>
  <r>
    <x v="17"/>
    <x v="19"/>
    <n v="65"/>
    <n v="1"/>
    <s v="EUX1"/>
    <n v="199"/>
    <n v="0"/>
    <s v="ร้านที่1"/>
    <s v="ฉํนทนา กุศลทัต"/>
    <s v="104/61 ซ.5  หมู่บ้านไอ-ดีไซด์ ถนนเลียบคลองสอง แขวงบางชัน เขตคลองสามวา กรุงเทพ 10150"/>
    <s v="10150"/>
    <s v=""/>
    <s v="-"/>
    <s v="raweewan5499@gmail.com"/>
    <s v="EMS"/>
    <s v="line_oa"/>
    <s v="-"/>
    <s v=""/>
    <s v="-"/>
    <s v="06/03/2025 09:35"/>
  </r>
  <r>
    <x v="12"/>
    <x v="14"/>
    <n v="65"/>
    <n v="1"/>
    <s v="EUX1"/>
    <n v="199"/>
    <n v="0"/>
    <s v="ร้านที่1"/>
    <s v="ฉํนทนา กุศลทัต"/>
    <s v="104/61 ซ.5  หมู่บ้านไอ-ดีไซด์ ถนนเลียบคลองสอง แขวงบางชัน เขตคลองสามวา กรุงเทพ 10150"/>
    <s v="10150"/>
    <s v=""/>
    <s v="-"/>
    <s v="raweewan5499@gmail.com"/>
    <s v="EMS"/>
    <s v="line_oa"/>
    <s v="-"/>
    <s v=""/>
    <s v="-"/>
    <s v="06/03/2025 09:35"/>
  </r>
  <r>
    <x v="11"/>
    <x v="13"/>
    <n v="65"/>
    <n v="2"/>
    <s v="EUX1"/>
    <n v="199"/>
    <n v="0"/>
    <s v="ร้านที่1"/>
    <s v="ฉํนทนา กุศลทัต"/>
    <s v="104/61 ซ.5  หมู่บ้านไอ-ดีไซด์ ถนนเลียบคลองสอง แขวงบางชัน เขตคลองสามวา กรุงเทพ 10150"/>
    <s v="10150"/>
    <s v=""/>
    <s v="-"/>
    <s v="raweewan5499@gmail.com"/>
    <s v="EMS"/>
    <s v="line_oa"/>
    <s v="-"/>
    <s v=""/>
    <s v="-"/>
    <s v="06/03/2025 09:35"/>
  </r>
  <r>
    <x v="1"/>
    <x v="1"/>
    <n v="66.333333333333329"/>
    <n v="9"/>
    <s v="EUX0"/>
    <n v="660"/>
    <n v="0"/>
    <s v="ร้านที่4"/>
    <s v="ก***า ศ***ะนัน"/>
    <s v="กรุงเทพฯ"/>
    <s v="-"/>
    <s v=""/>
    <s v="06/03/2025 09:30"/>
    <s v="-"/>
    <s v="Flash Express Thailand COD"/>
    <s v="Tiktok"/>
    <s v="จ่ายทีหลัง / COD"/>
    <s v=""/>
    <s v="THT01231KBG144Z"/>
    <s v="06/03/2025 09:30"/>
  </r>
  <r>
    <x v="12"/>
    <x v="14"/>
    <n v="65"/>
    <n v="6"/>
    <s v="EUW99"/>
    <n v="435"/>
    <n v="35"/>
    <s v="ร้านที่1"/>
    <s v="อรพร..รี่นอารมย์."/>
    <s v="169หมู่5.ต.หนองไผ่.อ.หนองไผ่..จ.เพชรบรูณ์.. 67140"/>
    <s v="67140"/>
    <s v="0616027950"/>
    <s v="06/03/2025 09:17"/>
    <s v="raweewan5499@gmail.com"/>
    <s v="EMS COD"/>
    <s v="facebook"/>
    <s v="กสิกร"/>
    <s v=""/>
    <s v="-"/>
    <s v="06/03/2025 09:17"/>
  </r>
  <r>
    <x v="13"/>
    <x v="15"/>
    <n v="65"/>
    <n v="4"/>
    <s v="EUW99"/>
    <n v="435"/>
    <n v="35"/>
    <s v="ร้านที่1"/>
    <s v="อรพร..รี่นอารมย์."/>
    <s v="169หมู่5.ต.หนองไผ่.อ.หนองไผ่..จ.เพชรบรูณ์.. 67140"/>
    <s v="67140"/>
    <s v="0616027950"/>
    <s v="06/03/2025 09:17"/>
    <s v="raweewan5499@gmail.com"/>
    <s v="EMS COD"/>
    <s v="facebook"/>
    <s v="กสิกร"/>
    <s v=""/>
    <s v="-"/>
    <s v="06/03/2025 09:17"/>
  </r>
  <r>
    <x v="12"/>
    <x v="14"/>
    <n v="65"/>
    <n v="1"/>
    <s v="EUW98"/>
    <n v="199"/>
    <n v="0"/>
    <s v="ร้านที่1"/>
    <s v="ส.อ.สุรชัย จันทร์ดาคูณ"/>
    <s v="ร้อย.ทม.ที่ 1 147 พระราม5 เขตดุสิต 10300"/>
    <s v="10300"/>
    <s v="0925437427"/>
    <s v="06/03/2025 09:13"/>
    <s v="raweewan5499@gmail.com"/>
    <s v="EMS COD"/>
    <s v="facebook"/>
    <s v="กสิกร"/>
    <s v=""/>
    <s v="-"/>
    <s v="06/03/2025 09:13"/>
  </r>
  <r>
    <x v="11"/>
    <x v="13"/>
    <n v="65"/>
    <n v="1"/>
    <s v="EUW98"/>
    <n v="199"/>
    <n v="0"/>
    <s v="ร้านที่1"/>
    <s v="ส.อ.สุรชัย จันทร์ดาคูณ"/>
    <s v="ร้อย.ทม.ที่ 1 147 พระราม5 เขตดุสิต 10300"/>
    <s v="10300"/>
    <s v="0925437427"/>
    <s v="06/03/2025 09:13"/>
    <s v="raweewan5499@gmail.com"/>
    <s v="EMS COD"/>
    <s v="facebook"/>
    <s v="กสิกร"/>
    <s v=""/>
    <s v="-"/>
    <s v="06/03/2025 09:13"/>
  </r>
  <r>
    <x v="13"/>
    <x v="15"/>
    <n v="65"/>
    <n v="1"/>
    <s v="EUW98"/>
    <n v="199"/>
    <n v="0"/>
    <s v="ร้านที่1"/>
    <s v="ส.อ.สุรชัย จันทร์ดาคูณ"/>
    <s v="ร้อย.ทม.ที่ 1 147 พระราม5 เขตดุสิต 10300"/>
    <s v="10300"/>
    <s v="0925437427"/>
    <s v="06/03/2025 09:13"/>
    <s v="raweewan5499@gmail.com"/>
    <s v="EMS COD"/>
    <s v="facebook"/>
    <s v="กสิกร"/>
    <s v=""/>
    <s v="-"/>
    <s v="06/03/2025 09:13"/>
  </r>
  <r>
    <x v="14"/>
    <x v="16"/>
    <n v="65"/>
    <n v="1"/>
    <s v="EUW98"/>
    <n v="199"/>
    <n v="0"/>
    <s v="ร้านที่1"/>
    <s v="ส.อ.สุรชัย จันทร์ดาคูณ"/>
    <s v="ร้อย.ทม.ที่ 1 147 พระราม5 เขตดุสิต 10300"/>
    <s v="10300"/>
    <s v="0925437427"/>
    <s v="06/03/2025 09:13"/>
    <s v="raweewan5499@gmail.com"/>
    <s v="EMS COD"/>
    <s v="facebook"/>
    <s v="กสิกร"/>
    <s v=""/>
    <s v="-"/>
    <s v="06/03/2025 09:13"/>
  </r>
  <r>
    <x v="3"/>
    <x v="12"/>
    <n v="100"/>
    <n v="1"/>
    <s v="EUW97"/>
    <n v="250"/>
    <n v="0"/>
    <s v="ร้านที่1"/>
    <s v="วรางคณา  เอี่ยมสอาด"/>
    <s v="224/2 หมู่ 13 ต.โชคชัย อ.โชคชัย_x000a_จ.นครราชสีมา 30190"/>
    <s v="30190"/>
    <s v="0819768995"/>
    <s v="05/03/2025 21:48"/>
    <s v="raweewan5499@gmail.com"/>
    <s v="EMS"/>
    <s v="facebook"/>
    <s v="กสิกร"/>
    <s v=""/>
    <s v="-"/>
    <s v="06/03/2025 09:07"/>
  </r>
  <r>
    <x v="1"/>
    <x v="1"/>
    <n v="100"/>
    <n v="1"/>
    <s v="EUW97"/>
    <n v="250"/>
    <n v="0"/>
    <s v="ร้านที่1"/>
    <s v="วรางคณา  เอี่ยมสอาด"/>
    <s v="224/2 หมู่ 13 ต.โชคชัย อ.โชคชัย_x000a_จ.นครราชสีมา 30190"/>
    <s v="30190"/>
    <s v="0819768995"/>
    <s v="05/03/2025 21:48"/>
    <s v="raweewan5499@gmail.com"/>
    <s v="EMS"/>
    <s v="facebook"/>
    <s v="กสิกร"/>
    <s v=""/>
    <s v="-"/>
    <s v="06/03/2025 09:07"/>
  </r>
  <r>
    <x v="4"/>
    <x v="4"/>
    <n v="100"/>
    <n v="1"/>
    <s v="EUW97"/>
    <n v="250"/>
    <n v="0"/>
    <s v="ร้านที่1"/>
    <s v="วรางคณา  เอี่ยมสอาด"/>
    <s v="224/2 หมู่ 13 ต.โชคชัย อ.โชคชัย_x000a_จ.นครราชสีมา 30190"/>
    <s v="30190"/>
    <s v="0819768995"/>
    <s v="05/03/2025 21:48"/>
    <s v="raweewan5499@gmail.com"/>
    <s v="EMS"/>
    <s v="facebook"/>
    <s v="กสิกร"/>
    <s v=""/>
    <s v="-"/>
    <s v="06/03/2025 09:07"/>
  </r>
  <r>
    <x v="12"/>
    <x v="14"/>
    <n v="65"/>
    <n v="2"/>
    <s v="EUW96"/>
    <n v="199"/>
    <n v="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3/2025 21:51"/>
    <s v="raweewan5499@gmail.com"/>
    <s v="EMS"/>
    <s v="facebook"/>
    <s v="กสิกร"/>
    <s v=""/>
    <s v="-"/>
    <s v="06/03/2025 09:05"/>
  </r>
  <r>
    <x v="14"/>
    <x v="16"/>
    <n v="65"/>
    <n v="2"/>
    <s v="EUW96"/>
    <n v="199"/>
    <n v="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3/2025 21:51"/>
    <s v="raweewan5499@gmail.com"/>
    <s v="EMS"/>
    <s v="facebook"/>
    <s v="กสิกร"/>
    <s v=""/>
    <s v="-"/>
    <s v="06/03/2025 09:05"/>
  </r>
  <r>
    <x v="4"/>
    <x v="4"/>
    <n v="100"/>
    <n v="1"/>
    <s v="EUW95"/>
    <n v="250"/>
    <n v="0"/>
    <s v="ร้านที่1"/>
    <s v="สุภา สุภานิจวงศ์"/>
    <s v="66/88 ซ.อาทรอุปถัมภ์ ถนน.ประชาราษฎร์สาย1 แขวง/เขตบางซื่อ กทม 10800"/>
    <s v="10800"/>
    <s v="0866004669"/>
    <s v="06/03/2025 05:22"/>
    <s v="raweewan5499@gmail.com"/>
    <s v="EMS"/>
    <s v="facebook"/>
    <s v="กสิกร"/>
    <s v=""/>
    <s v="-"/>
    <s v="06/03/2025 08:59"/>
  </r>
  <r>
    <x v="3"/>
    <x v="12"/>
    <n v="100"/>
    <n v="1"/>
    <s v="EUW95"/>
    <n v="250"/>
    <n v="0"/>
    <s v="ร้านที่1"/>
    <s v="สุภา สุภานิจวงศ์"/>
    <s v="66/88 ซ.อาทรอุปถัมภ์ ถนน.ประชาราษฎร์สาย1 แขวง/เขตบางซื่อ กทม 10800"/>
    <s v="10800"/>
    <s v="0866004669"/>
    <s v="06/03/2025 05:22"/>
    <s v="raweewan5499@gmail.com"/>
    <s v="EMS"/>
    <s v="facebook"/>
    <s v="กสิกร"/>
    <s v=""/>
    <s v="-"/>
    <s v="06/03/2025 08:59"/>
  </r>
  <r>
    <x v="1"/>
    <x v="1"/>
    <n v="100"/>
    <n v="1"/>
    <s v="EUW95"/>
    <n v="250"/>
    <n v="0"/>
    <s v="ร้านที่1"/>
    <s v="สุภา สุภานิจวงศ์"/>
    <s v="66/88 ซ.อาทรอุปถัมภ์ ถนน.ประชาราษฎร์สาย1 แขวง/เขตบางซื่อ กทม 10800"/>
    <s v="10800"/>
    <s v="0866004669"/>
    <s v="06/03/2025 05:22"/>
    <s v="raweewan5499@gmail.com"/>
    <s v="EMS"/>
    <s v="facebook"/>
    <s v="กสิกร"/>
    <s v=""/>
    <s v="-"/>
    <s v="06/03/2025 08:59"/>
  </r>
  <r>
    <x v="4"/>
    <x v="4"/>
    <n v="90"/>
    <n v="2"/>
    <s v="EUW94"/>
    <n v="144"/>
    <n v="0"/>
    <s v="ร้านที่8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06/03/2025 08:40"/>
    <s v="-"/>
    <s v="Kerry_dropoff"/>
    <s v="Lazada"/>
    <s v="lazada"/>
    <s v=""/>
    <s v="LEXPU0465873184"/>
    <s v="06/03/2025 08:40"/>
  </r>
  <r>
    <x v="4"/>
    <x v="4"/>
    <n v="90"/>
    <n v="2"/>
    <s v="EUW93"/>
    <n v="144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06/03/2025 08:40"/>
    <s v="-"/>
    <s v="Kerry_dropoff"/>
    <s v="Lazada"/>
    <s v="lazada"/>
    <s v=""/>
    <s v="-"/>
    <s v="06/03/2025 08:40"/>
  </r>
  <r>
    <x v="14"/>
    <x v="16"/>
    <n v="54.5"/>
    <n v="2"/>
    <s v="EUW92"/>
    <n v="60"/>
    <n v="0"/>
    <s v="ร้านที่1"/>
    <s v="ศุภรัตน์ ศรีสุขใส"/>
    <s v="10ม.2ต.บ่อแร่อ.โพธิ์ทอง จ.อ่างทอง 14120_x000a__x000a_วิเศษชัยชาญ/ Wiset Chai Chanอ่างทอง/ Ang Thong_x000a_14110"/>
    <s v="14110"/>
    <s v="660644187807"/>
    <s v="06/03/2025 08:17"/>
    <s v="-"/>
    <s v="Kerry_dropoff"/>
    <s v="Lazada"/>
    <s v="lazada"/>
    <s v=""/>
    <s v="LEXPU0465872819"/>
    <s v="06/03/2025 08:17"/>
  </r>
  <r>
    <x v="6"/>
    <x v="6"/>
    <n v="60"/>
    <n v="6"/>
    <s v="EUW90"/>
    <n v="295"/>
    <n v="45"/>
    <s v="ร้านที่1"/>
    <s v="ธ******์"/>
    <s v="******6-5 แขวงจันทรเกษม แขวงจันทรเกษม เขตจตุจักร จังหวัดกรุงเทพมหานคร 10900"/>
    <s v="10900"/>
    <s v="59"/>
    <s v="06/03/2025 07:53"/>
    <s v="-"/>
    <s v="SPX Express"/>
    <s v="Shopee"/>
    <s v="shopee"/>
    <s v=""/>
    <s v="TH253959236291R"/>
    <s v="06/03/2025 07:37"/>
  </r>
  <r>
    <x v="1"/>
    <x v="11"/>
    <n v="67.5"/>
    <n v="1"/>
    <s v="EUW89"/>
    <n v="74.5"/>
    <n v="7"/>
    <s v="ร้านที่1"/>
    <s v="กานดา  เปิ้นสมุทร"/>
    <s v="43 ซอยบางพรม34 แขวงบางพรม_x000a__x000a_ตลิ่งชัน/ Taling Chanกรุงเทพมหานคร/ Bangkok_x000a_10170"/>
    <s v="10170"/>
    <s v="660614157622"/>
    <s v="06/03/2025 07:18"/>
    <s v="-"/>
    <s v="Kerry_dropoff"/>
    <s v="Lazada"/>
    <s v="lazada"/>
    <s v=""/>
    <s v="LEXPU0465873411"/>
    <s v="06/03/2025 07:18"/>
  </r>
  <r>
    <x v="4"/>
    <x v="4"/>
    <n v="66"/>
    <n v="1"/>
    <s v="EUW88"/>
    <n v="216"/>
    <n v="0"/>
    <s v="ร้านที่4"/>
    <s v="ธ***รัตม์    บ***่วย"/>
    <s v="ชุมพร"/>
    <s v="-"/>
    <s v=""/>
    <s v="06/03/2025 06:31"/>
    <s v="-"/>
    <s v="Flash Express Thailand COD"/>
    <s v="Tiktok"/>
    <s v="จ่ายทีหลัง / COD"/>
    <s v=""/>
    <s v="THT70041K9XJA9Z"/>
    <s v="06/03/2025 06:31"/>
  </r>
  <r>
    <x v="3"/>
    <x v="3"/>
    <n v="66"/>
    <n v="1"/>
    <s v="EUW88"/>
    <n v="216"/>
    <n v="0"/>
    <s v="ร้านที่4"/>
    <s v="ธ***รัตม์    บ***่วย"/>
    <s v="ชุมพร"/>
    <s v="-"/>
    <s v=""/>
    <s v="06/03/2025 06:31"/>
    <s v="-"/>
    <s v="Flash Express Thailand COD"/>
    <s v="Tiktok"/>
    <s v="จ่ายทีหลัง / COD"/>
    <s v=""/>
    <s v="THT70041K9XJA9Z"/>
    <s v="06/03/2025 06:31"/>
  </r>
  <r>
    <x v="1"/>
    <x v="1"/>
    <n v="67"/>
    <n v="1"/>
    <s v="EUW88"/>
    <n v="216"/>
    <n v="0"/>
    <s v="ร้านที่4"/>
    <s v="ธ***รัตม์    บ***่วย"/>
    <s v="ชุมพร"/>
    <s v="-"/>
    <s v=""/>
    <s v="06/03/2025 06:31"/>
    <s v="-"/>
    <s v="Flash Express Thailand COD"/>
    <s v="Tiktok"/>
    <s v="จ่ายทีหลัง / COD"/>
    <s v=""/>
    <s v="THT70041K9XJA9Z"/>
    <s v="06/03/2025 06:31"/>
  </r>
  <r>
    <x v="1"/>
    <x v="11"/>
    <n v="71.25"/>
    <n v="1"/>
    <s v="EUW87"/>
    <n v="71.25"/>
    <n v="0"/>
    <s v="ร้านที่1"/>
    <s v="กัลยกร มีล้อม"/>
    <s v="- 79/1 ม.8 ต. งื้วราย_x000a__x000a_เมืองลพบุรี/ Mueang Lop Buriลพบุรี/ Lopburi_x000a_15000"/>
    <s v="15000"/>
    <s v="660625381387"/>
    <s v="06/03/2025 06:27"/>
    <s v="-"/>
    <s v="Kerry_dropoff"/>
    <s v="Lazada"/>
    <s v="lazada"/>
    <s v=""/>
    <s v="LEXPU0465721662"/>
    <s v="06/03/2025 06:27"/>
  </r>
  <r>
    <x v="1"/>
    <x v="1"/>
    <n v="66.333333333333329"/>
    <n v="3"/>
    <s v="EUW86"/>
    <n v="220"/>
    <n v="0"/>
    <s v="ร้านที่4"/>
    <s v="ช***รงค์ ศ***งศ์สุวรรณ"/>
    <s v="นครสวรรค์"/>
    <s v="-"/>
    <s v=""/>
    <s v="06/03/2025 05:43"/>
    <s v="-"/>
    <s v="Flash Express Thailand COD"/>
    <s v="Tiktok"/>
    <s v="จ่ายทีหลัง / COD"/>
    <s v=""/>
    <s v="THT56011K9V0M1Z"/>
    <s v="06/03/2025 05:43"/>
  </r>
  <r>
    <x v="1"/>
    <x v="1"/>
    <n v="66.333333333333329"/>
    <n v="3"/>
    <s v="EUW85"/>
    <n v="220"/>
    <n v="0"/>
    <s v="ร้านที่4"/>
    <s v="ป***้อย  จ***รรณ"/>
    <s v="กรุงเทพฯ"/>
    <s v="-"/>
    <s v=""/>
    <s v="06/03/2025 05:12"/>
    <s v="-"/>
    <s v="Flash Express Thailand COD"/>
    <s v="Tiktok"/>
    <s v="จ่ายทีหลัง / COD"/>
    <s v=""/>
    <s v="THT01471K9UKX1Z"/>
    <s v="06/03/2025 05:12"/>
  </r>
  <r>
    <x v="14"/>
    <x v="16"/>
    <n v="54.5"/>
    <n v="2"/>
    <s v="EUW84"/>
    <n v="76"/>
    <n v="0"/>
    <s v="ร้านที่1"/>
    <s v="นฤมล คุ้มระบาย"/>
    <s v="109 ม.3 ต.โคกพุทรา · โคกพุทรา/ Khok Phutsa_x000a__x000a_โพธิ์ทอง/ Pho Thongอ่างทอง/ Ang Thong_x000a_14120"/>
    <s v="14120"/>
    <s v="660954126837"/>
    <s v="06/03/2025 04:04"/>
    <s v="-"/>
    <s v="Kerry_dropoff"/>
    <s v="Lazada"/>
    <s v="lazada"/>
    <s v=""/>
    <s v="LEXPU0465772862"/>
    <s v="06/03/2025 04:03"/>
  </r>
  <r>
    <x v="6"/>
    <x v="6"/>
    <n v="60"/>
    <n v="3"/>
    <s v="EUW83"/>
    <n v="384.4"/>
    <n v="34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6/03/2025 04:01"/>
    <s v="-"/>
    <s v="Kerry_dropoff"/>
    <s v="Lazada"/>
    <s v="lazada"/>
    <s v=""/>
    <s v="TH72016Y4JV93B"/>
    <s v="06/03/2025 04:00"/>
  </r>
  <r>
    <x v="6"/>
    <x v="6"/>
    <n v="60"/>
    <n v="3"/>
    <s v="EUW83"/>
    <n v="384.4"/>
    <n v="34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6/03/2025 04:01"/>
    <s v="-"/>
    <s v="Kerry_dropoff"/>
    <s v="Lazada"/>
    <s v="lazada"/>
    <s v=""/>
    <s v="TH72016Y4JV93B"/>
    <s v="06/03/2025 04:00"/>
  </r>
  <r>
    <x v="6"/>
    <x v="6"/>
    <n v="60"/>
    <n v="3"/>
    <s v="EUW83"/>
    <n v="384.4"/>
    <n v="34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6/03/2025 04:01"/>
    <s v="-"/>
    <s v="Kerry_dropoff"/>
    <s v="Lazada"/>
    <s v="lazada"/>
    <s v=""/>
    <s v="TH72016Y4JV93B"/>
    <s v="06/03/2025 04:00"/>
  </r>
  <r>
    <x v="6"/>
    <x v="6"/>
    <n v="60"/>
    <n v="3"/>
    <s v="EUW83"/>
    <n v="384.4"/>
    <n v="34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6/03/2025 04:01"/>
    <s v="-"/>
    <s v="Kerry_dropoff"/>
    <s v="Lazada"/>
    <s v="lazada"/>
    <s v=""/>
    <s v="TH72016Y4JV93B"/>
    <s v="06/03/2025 04:00"/>
  </r>
  <r>
    <x v="6"/>
    <x v="6"/>
    <n v="60"/>
    <n v="3"/>
    <s v="EUW83"/>
    <n v="384.4"/>
    <n v="34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6/03/2025 04:01"/>
    <s v="-"/>
    <s v="Kerry_dropoff"/>
    <s v="Lazada"/>
    <s v="lazada"/>
    <s v=""/>
    <s v="TH72016Y4JV93B"/>
    <s v="06/03/2025 04:00"/>
  </r>
  <r>
    <x v="5"/>
    <x v="5"/>
    <n v="33.333333333333336"/>
    <n v="3"/>
    <s v="EUW82"/>
    <n v="210"/>
    <n v="0"/>
    <s v="ร้านที่2"/>
    <s v="อ***าพร..อยู่บำรุง"/>
    <s v="กรุงเทพฯ"/>
    <s v="-"/>
    <s v=""/>
    <s v="06/03/2025 03:05"/>
    <s v="-"/>
    <s v="J&amp;T COD"/>
    <s v="Tiktok"/>
    <s v="จ่ายทีหลัง / COD"/>
    <s v=""/>
    <s v="755718256473"/>
    <s v="06/03/2025 03:06"/>
  </r>
  <r>
    <x v="6"/>
    <x v="6"/>
    <n v="60"/>
    <n v="3"/>
    <s v="EUW82"/>
    <n v="210"/>
    <n v="0"/>
    <s v="ร้านที่2"/>
    <s v="อ***าพร..อยู่บำรุง"/>
    <s v="กรุงเทพฯ"/>
    <s v="-"/>
    <s v=""/>
    <s v="06/03/2025 03:05"/>
    <s v="-"/>
    <s v="J&amp;T COD"/>
    <s v="Tiktok"/>
    <s v="จ่ายทีหลัง / COD"/>
    <s v=""/>
    <s v="755718256473"/>
    <s v="06/03/2025 03:06"/>
  </r>
  <r>
    <x v="16"/>
    <x v="18"/>
    <n v="45"/>
    <n v="1"/>
    <s v="EUW81"/>
    <n v="45"/>
    <n v="0"/>
    <s v="ร้านที่2"/>
    <s v="พ******์"/>
    <s v="******ลขที่ 222/2, หมู่ที่ 1, ตำบลดงมะรุม, อำเภอโคกสำโรง ตำบลดงมะรุม อำเภอโคกสำโรง จังหวัดลพบุรี 15120"/>
    <s v="15120"/>
    <s v="39"/>
    <s v="06/03/2025 00:36"/>
    <s v="-"/>
    <s v="SPX Express"/>
    <s v="Shopee"/>
    <s v="shopee"/>
    <s v=""/>
    <s v="TH252217268452H"/>
    <s v="06/03/2025 00:1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x v="0"/>
    <x v="0"/>
    <n v="78"/>
    <n v="3"/>
    <s v="EUY69"/>
    <n v="26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3/2025 23:57"/>
    <s v="-"/>
    <s v="SPX Express"/>
    <s v="Shopee"/>
    <s v="shopee"/>
    <s v=""/>
    <s v="TH258537196280T"/>
    <s v="07/03/2025 23:27"/>
  </r>
  <r>
    <x v="0"/>
    <x v="0"/>
    <n v="78"/>
    <n v="3"/>
    <s v="EUY68"/>
    <n v="26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3/2025 23:55"/>
    <s v="-"/>
    <s v="SPX Express"/>
    <s v="Shopee"/>
    <s v="shopee"/>
    <s v=""/>
    <s v="TH251338700487L"/>
    <s v="07/03/2025 23:26"/>
  </r>
  <r>
    <x v="1"/>
    <x v="1"/>
    <n v="42"/>
    <n v="1"/>
    <s v="EUY67"/>
    <n v="85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07/03/2025 22:48"/>
    <s v="-"/>
    <s v="SPX Express"/>
    <s v="Shopee"/>
    <s v="shopee"/>
    <s v=""/>
    <s v="TH252445128070L"/>
    <s v="07/03/2025 22:18"/>
  </r>
  <r>
    <x v="2"/>
    <x v="2"/>
    <n v="43"/>
    <n v="1"/>
    <s v="EUY67"/>
    <n v="85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07/03/2025 22:48"/>
    <s v="-"/>
    <s v="SPX Express"/>
    <s v="Shopee"/>
    <s v="shopee"/>
    <s v=""/>
    <s v="TH252445128070L"/>
    <s v="07/03/2025 22:18"/>
  </r>
  <r>
    <x v="0"/>
    <x v="0"/>
    <n v="66.333333333333329"/>
    <n v="3"/>
    <s v="EUY65"/>
    <n v="220"/>
    <n v="0"/>
    <s v="ร้านที่4"/>
    <s v="บ***า ส***ดิจรุงรัตน์"/>
    <s v="สมุทรสาคร"/>
    <s v="-"/>
    <s v=""/>
    <s v="07/03/2025 22:08"/>
    <s v="-"/>
    <s v="Flash Express Thailand COD"/>
    <s v="Tiktok"/>
    <s v="จ่ายทีหลัง / COD"/>
    <s v=""/>
    <s v="THT16011KFRS06Z"/>
    <s v="07/03/2025 22:09"/>
  </r>
  <r>
    <x v="1"/>
    <x v="1"/>
    <n v="60"/>
    <n v="3"/>
    <s v="EUY64"/>
    <n v="150"/>
    <n v="45"/>
    <s v="ร้านที่2"/>
    <s v="เ***นหอม อ***ตมิตร"/>
    <s v="ขอนแก่น"/>
    <s v="-"/>
    <s v=""/>
    <s v="07/03/2025 21:54"/>
    <s v="-"/>
    <s v="J&amp;T COD"/>
    <s v="Tiktok"/>
    <s v="จ่ายทีหลัง / COD"/>
    <s v=""/>
    <s v="755746726980"/>
    <s v="07/03/2025 21:54"/>
  </r>
  <r>
    <x v="2"/>
    <x v="2"/>
    <n v="35"/>
    <n v="8"/>
    <s v="EUY63"/>
    <n v="356"/>
    <n v="38"/>
    <s v="ร้านที่1"/>
    <s v="อ******บ"/>
    <s v="******ลา, ตำบลบางริ้น, อำเภอเมืองระนอง ตำบลบางริ้น อำเภอเมืองระนอง จังหวัดระนอง 85000"/>
    <s v="85000"/>
    <s v="60"/>
    <s v="07/03/2025 22:18"/>
    <s v="-"/>
    <s v="SPX Express"/>
    <s v="Shopee"/>
    <s v="shopee"/>
    <s v=""/>
    <s v="TH2597035123990"/>
    <s v="07/03/2025 21:48"/>
  </r>
  <r>
    <x v="3"/>
    <x v="3"/>
    <n v="50"/>
    <n v="6"/>
    <s v="EUY62"/>
    <n v="200"/>
    <n v="0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7/03/2025 21:25"/>
    <s v="-"/>
    <s v="Kerry_dropoff"/>
    <s v="Lazada"/>
    <s v="lazada"/>
    <s v=""/>
    <s v="LEXPU0466468164"/>
    <s v="07/03/2025 21:25"/>
  </r>
  <r>
    <x v="4"/>
    <x v="4"/>
    <n v="78.333333333333329"/>
    <n v="3"/>
    <s v="EUY61"/>
    <n v="263"/>
    <n v="38"/>
    <s v="ร้านที่1"/>
    <s v="เ******ิ"/>
    <s v="******ำบลท่ามะกา อำเภอท่ามะกา จังหวัดกาญจนบุรี 71120"/>
    <s v="71120"/>
    <s v="51"/>
    <s v="08/03/2025 18:38"/>
    <s v="-"/>
    <s v="SPX Express"/>
    <s v="Shopee"/>
    <s v="shopee"/>
    <s v=""/>
    <s v="-"/>
    <s v="07/03/2025 20:57"/>
  </r>
  <r>
    <x v="5"/>
    <x v="5"/>
    <n v="66.333333333333329"/>
    <n v="3"/>
    <s v="EUY60"/>
    <n v="348"/>
    <n v="42"/>
    <s v="ร้านที่1"/>
    <s v="จ******ร"/>
    <s v="******หมู่5ต.สามง่าม ตำบลสามง่าม อำเภอสามง่าม จังหวัดพิจิตร 66140"/>
    <s v="66140"/>
    <s v="67"/>
    <s v="07/03/2025 20:44"/>
    <s v="-"/>
    <s v="Flash Express"/>
    <s v="Shopee"/>
    <s v="shopee"/>
    <s v=""/>
    <s v="TH62076YDBPG7A"/>
    <s v="07/03/2025 20:43"/>
  </r>
  <r>
    <x v="5"/>
    <x v="6"/>
    <n v="76"/>
    <n v="1"/>
    <s v="EUY60"/>
    <n v="348"/>
    <n v="42"/>
    <s v="ร้านที่1"/>
    <s v="จ******ร"/>
    <s v="******หมู่5ต.สามง่าม ตำบลสามง่าม อำเภอสามง่าม จังหวัดพิจิตร 66140"/>
    <s v="66140"/>
    <s v="67"/>
    <s v="07/03/2025 20:44"/>
    <s v="-"/>
    <s v="Flash Express"/>
    <s v="Shopee"/>
    <s v="shopee"/>
    <s v=""/>
    <s v="TH62076YDBPG7A"/>
    <s v="07/03/2025 20:43"/>
  </r>
  <r>
    <x v="1"/>
    <x v="1"/>
    <n v="50"/>
    <n v="2"/>
    <s v="EUY59"/>
    <n v="100"/>
    <n v="0"/>
    <s v="ร้านที่2"/>
    <s v="ว******อ"/>
    <s v="******งศรีเมือง ตำบลทุ่งศรีเมือง อำเภอสุวรรณภูมิ จังหวัดร้อยเอ็ด 45130"/>
    <s v="45130"/>
    <s v="86"/>
    <s v="07/03/2025 21:13"/>
    <s v="-"/>
    <s v="SPX Express"/>
    <s v="Shopee"/>
    <s v="shopee"/>
    <s v=""/>
    <s v="TH254840487673X"/>
    <s v="07/03/2025 20:38"/>
  </r>
  <r>
    <x v="5"/>
    <x v="5"/>
    <n v="66.333333333333329"/>
    <n v="3"/>
    <s v="EUY58"/>
    <n v="220"/>
    <n v="0"/>
    <s v="ร้านที่4"/>
    <s v="พ***ักษณ์"/>
    <s v="กรุงเทพฯ"/>
    <s v="-"/>
    <s v=""/>
    <s v="07/03/2025 20:34"/>
    <s v="-"/>
    <s v="Flash Express Thailand COD"/>
    <s v="Tiktok"/>
    <s v="จ่ายทีหลัง / COD"/>
    <s v=""/>
    <s v="THT01281KERHF3Z"/>
    <s v="07/03/2025 20:34"/>
  </r>
  <r>
    <x v="0"/>
    <x v="7"/>
    <n v="67.5"/>
    <n v="3"/>
    <s v="EUY57"/>
    <n v="228.5"/>
    <n v="26"/>
    <s v="ร้านที่1"/>
    <s v="ธิดา  เจริญผล"/>
    <s v="869/20 ซ.เชลียง 7 แยก 7_x000a__x000a_บางนา/ Bang Naกรุงเทพมหานคร/ Bangkok_x000a_10260"/>
    <s v="10260"/>
    <s v="660819093286"/>
    <s v="07/03/2025 20:17"/>
    <s v="-"/>
    <s v="Kerry_dropoff"/>
    <s v="Lazada"/>
    <s v="lazada"/>
    <s v=""/>
    <s v="LEXPU0466477592"/>
    <s v="07/03/2025 20:17"/>
  </r>
  <r>
    <x v="3"/>
    <x v="3"/>
    <n v="37.5"/>
    <n v="4"/>
    <s v="EUY55"/>
    <n v="159"/>
    <n v="0"/>
    <s v="ร้านที่4"/>
    <s v="ส***ตรี เ***ราม"/>
    <s v="ยโสธร"/>
    <s v="-"/>
    <s v=""/>
    <s v="07/03/2025 19:58"/>
    <s v="-"/>
    <s v="Flash Express Thailand"/>
    <s v="Tiktok"/>
    <s v="tiktok"/>
    <s v=""/>
    <s v="THT32041KEXSX7Z"/>
    <s v="07/03/2025 19:57"/>
  </r>
  <r>
    <x v="4"/>
    <x v="4"/>
    <n v="78.333333333333329"/>
    <n v="3"/>
    <s v="EUY54"/>
    <n v="264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7/03/2025 20:27"/>
    <s v="-"/>
    <s v="SPX Express"/>
    <s v="Shopee"/>
    <s v="shopee"/>
    <s v=""/>
    <s v="TH250887616131S"/>
    <s v="07/03/2025 19:57"/>
  </r>
  <r>
    <x v="0"/>
    <x v="0"/>
    <n v="60"/>
    <n v="1"/>
    <s v="EUY52"/>
    <n v="136"/>
    <n v="16"/>
    <s v="ร้านที่4"/>
    <s v="อ***ัตน์ เ***งยศ"/>
    <s v="ชัยภูมิ"/>
    <s v="-"/>
    <s v=""/>
    <s v="07/03/2025 19:46"/>
    <s v="-"/>
    <s v="Flash Express Thailand COD"/>
    <s v="Tiktok"/>
    <s v="จ่ายทีหลัง / COD"/>
    <s v=""/>
    <s v="THT33051KEV9G3Z"/>
    <s v="07/03/2025 19:46"/>
  </r>
  <r>
    <x v="6"/>
    <x v="8"/>
    <n v="60"/>
    <n v="1"/>
    <s v="EUY52"/>
    <n v="136"/>
    <n v="16"/>
    <s v="ร้านที่4"/>
    <s v="อ***ัตน์ เ***งยศ"/>
    <s v="ชัยภูมิ"/>
    <s v="-"/>
    <s v=""/>
    <s v="07/03/2025 19:46"/>
    <s v="-"/>
    <s v="Flash Express Thailand COD"/>
    <s v="Tiktok"/>
    <s v="จ่ายทีหลัง / COD"/>
    <s v=""/>
    <s v="THT33051KEV9G3Z"/>
    <s v="07/03/2025 19:46"/>
  </r>
  <r>
    <x v="2"/>
    <x v="2"/>
    <n v="45"/>
    <n v="1"/>
    <s v="EUY51"/>
    <n v="86"/>
    <n v="45"/>
    <s v="ร้านที่4"/>
    <s v="N*** M* Z**"/>
    <s v="Bangkok"/>
    <s v="-"/>
    <s v=""/>
    <s v="07/03/2025 18:31"/>
    <s v="-"/>
    <s v="Flash Express Thailand COD"/>
    <s v="Tiktok"/>
    <s v="จ่ายทีหลัง / COD"/>
    <s v=""/>
    <s v="THT01221KFSS48Z"/>
    <s v="07/03/2025 18:31"/>
  </r>
  <r>
    <x v="2"/>
    <x v="2"/>
    <n v="33.166666666666664"/>
    <n v="6"/>
    <s v="EUY50"/>
    <n v="328"/>
    <n v="38"/>
    <s v="ร้านที่1"/>
    <s v="น******)"/>
    <s v="****** 788, หมู่ที่ 2, ตำบล เมืองนะ, อำเภอเชียงดาว ตำบลเมืองนะ อำเภอเชียงดาว จังหวัดเชียงใหม่ 50170"/>
    <s v="50170"/>
    <s v="09"/>
    <s v="07/03/2025 18:55"/>
    <s v="-"/>
    <s v="SPX Express"/>
    <s v="Shopee"/>
    <s v="shopee"/>
    <s v=""/>
    <s v="TH256647787181T"/>
    <s v="07/03/2025 18:25"/>
  </r>
  <r>
    <x v="0"/>
    <x v="0"/>
    <n v="78"/>
    <n v="1"/>
    <s v="EUY49"/>
    <n v="76"/>
    <n v="0"/>
    <s v="ร้านที่1"/>
    <s v="ช***ณ"/>
    <s v="******บ้านบัวบาน แขวงตลาดบางเขน แขวงตลาดบางเขน เขตหลักสี่ จังหวัดกรุงเทพมหานคร 10210"/>
    <s v="10210"/>
    <s v="59"/>
    <s v="07/03/2025 18:20"/>
    <s v="-"/>
    <s v="SPX Express"/>
    <s v="Shopee"/>
    <s v="shopee"/>
    <s v=""/>
    <s v="TH253705110050M"/>
    <s v="07/03/2025 18:20"/>
  </r>
  <r>
    <x v="5"/>
    <x v="5"/>
    <n v="66.333333333333329"/>
    <n v="3"/>
    <s v="EUY47"/>
    <n v="236"/>
    <n v="35"/>
    <s v="ร้านที่1"/>
    <s v="อ******์"/>
    <s v="******ำบลขุนแก้ว อำเภอนครชัยศรี จังหวัดนครปฐม 73120"/>
    <s v="73120"/>
    <s v="49"/>
    <s v="07/03/2025 18:20"/>
    <s v="-"/>
    <s v="SPX Express"/>
    <s v="Shopee"/>
    <s v="shopee"/>
    <s v=""/>
    <s v="TH256018621227X"/>
    <s v="07/03/2025 17:50"/>
  </r>
  <r>
    <x v="0"/>
    <x v="0"/>
    <n v="66.333333333333329"/>
    <n v="3"/>
    <s v="EUY46"/>
    <n v="220"/>
    <n v="0"/>
    <s v="ร้านที่4"/>
    <s v="บ** แ***ี้"/>
    <s v="Bangkok"/>
    <s v="-"/>
    <s v=""/>
    <s v="07/03/2025 16:59"/>
    <s v="-"/>
    <s v="Flash Express Thailand"/>
    <s v="Tiktok"/>
    <s v="tiktok"/>
    <s v=""/>
    <s v="THT01431KEYGQ9Z"/>
    <s v="07/03/2025 16:59"/>
  </r>
  <r>
    <x v="1"/>
    <x v="9"/>
    <n v="45.02"/>
    <n v="1"/>
    <s v="EUY45"/>
    <n v="514.79999999999995"/>
    <n v="45"/>
    <s v="ร้านที่1"/>
    <s v="พนิตพิชา ประจวบสุข"/>
    <s v="สุขุมวิท71 275/1 ปรีดีพนมยงค์14แยก3_x000a__x000a_วัฒนา/ Vadhanaกรุงเทพมหานคร/ Bangkok_x000a_10110"/>
    <s v="10110"/>
    <s v="660918715690"/>
    <s v="07/03/2025 16:58"/>
    <s v="-"/>
    <s v="Kerry_dropoff"/>
    <s v="Lazada"/>
    <s v="lazada"/>
    <s v=""/>
    <s v="LEXPU0466454845"/>
    <s v="07/03/2025 16:58"/>
  </r>
  <r>
    <x v="1"/>
    <x v="9"/>
    <n v="45.02"/>
    <n v="1"/>
    <s v="EUY45"/>
    <n v="514.79999999999995"/>
    <n v="45"/>
    <s v="ร้านที่1"/>
    <s v="พนิตพิชา ประจวบสุข"/>
    <s v="สุขุมวิท71 275/1 ปรีดีพนมยงค์14แยก3_x000a__x000a_วัฒนา/ Vadhanaกรุงเทพมหานคร/ Bangkok_x000a_10110"/>
    <s v="10110"/>
    <s v="660918715690"/>
    <s v="07/03/2025 16:58"/>
    <s v="-"/>
    <s v="Kerry_dropoff"/>
    <s v="Lazada"/>
    <s v="lazada"/>
    <s v=""/>
    <s v="LEXPU0466454845"/>
    <s v="07/03/2025 16:58"/>
  </r>
  <r>
    <x v="1"/>
    <x v="9"/>
    <n v="45.02"/>
    <n v="1"/>
    <s v="EUY45"/>
    <n v="514.79999999999995"/>
    <n v="45"/>
    <s v="ร้านที่1"/>
    <s v="พนิตพิชา ประจวบสุข"/>
    <s v="สุขุมวิท71 275/1 ปรีดีพนมยงค์14แยก3_x000a__x000a_วัฒนา/ Vadhanaกรุงเทพมหานคร/ Bangkok_x000a_10110"/>
    <s v="10110"/>
    <s v="660918715690"/>
    <s v="07/03/2025 16:58"/>
    <s v="-"/>
    <s v="Kerry_dropoff"/>
    <s v="Lazada"/>
    <s v="lazada"/>
    <s v=""/>
    <s v="LEXPU0466454845"/>
    <s v="07/03/2025 16:58"/>
  </r>
  <r>
    <x v="1"/>
    <x v="9"/>
    <n v="45.03"/>
    <n v="2"/>
    <s v="EUY45"/>
    <n v="514.79999999999995"/>
    <n v="45"/>
    <s v="ร้านที่1"/>
    <s v="พนิตพิชา ประจวบสุข"/>
    <s v="สุขุมวิท71 275/1 ปรีดีพนมยงค์14แยก3_x000a__x000a_วัฒนา/ Vadhanaกรุงเทพมหานคร/ Bangkok_x000a_10110"/>
    <s v="10110"/>
    <s v="660918715690"/>
    <s v="07/03/2025 16:58"/>
    <s v="-"/>
    <s v="Kerry_dropoff"/>
    <s v="Lazada"/>
    <s v="lazada"/>
    <s v=""/>
    <s v="LEXPU0466454845"/>
    <s v="07/03/2025 16:58"/>
  </r>
  <r>
    <x v="3"/>
    <x v="3"/>
    <n v="50"/>
    <n v="6"/>
    <s v="EUY45"/>
    <n v="514.79999999999995"/>
    <n v="45"/>
    <s v="ร้านที่1"/>
    <s v="พนิตพิชา ประจวบสุข"/>
    <s v="สุขุมวิท71 275/1 ปรีดีพนมยงค์14แยก3_x000a__x000a_วัฒนา/ Vadhanaกรุงเทพมหานคร/ Bangkok_x000a_10110"/>
    <s v="10110"/>
    <s v="660918715690"/>
    <s v="07/03/2025 16:58"/>
    <s v="-"/>
    <s v="Kerry_dropoff"/>
    <s v="Lazada"/>
    <s v="lazada"/>
    <s v=""/>
    <s v="LEXPU0466454845"/>
    <s v="07/03/2025 16:58"/>
  </r>
  <r>
    <x v="5"/>
    <x v="5"/>
    <n v="66.333333333333329"/>
    <n v="3"/>
    <s v="EUY44"/>
    <n v="220"/>
    <n v="0"/>
    <s v="ร้านที่4"/>
    <s v="ต***"/>
    <s v="ภูเก็ต"/>
    <s v="-"/>
    <s v=""/>
    <s v="07/03/2025 16:49"/>
    <s v="-"/>
    <s v="Flash Express Thailand COD"/>
    <s v="Tiktok"/>
    <s v="จ่ายทีหลัง / COD"/>
    <s v=""/>
    <s v="THT67031KFNF32Z"/>
    <s v="07/03/2025 16:49"/>
  </r>
  <r>
    <x v="2"/>
    <x v="2"/>
    <n v="35"/>
    <n v="8"/>
    <s v="EUY43"/>
    <n v="356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60"/>
    <s v="07/03/2025 16:56"/>
    <s v="-"/>
    <s v="SPX Express"/>
    <s v="Shopee"/>
    <s v="shopee"/>
    <s v=""/>
    <s v="TH259073549617O"/>
    <s v="07/03/2025 16:26"/>
  </r>
  <r>
    <x v="0"/>
    <x v="0"/>
    <n v="78"/>
    <n v="1"/>
    <s v="EUY41"/>
    <n v="78"/>
    <n v="0"/>
    <s v="ร้านที่1"/>
    <s v="ธ******ย"/>
    <s v="******ลา79 ถนนเทพารักษ์ ต.บางปลา ตำบลบางปลา อำเภอบางพลี จังหวัดสมุทรปราการ 10540"/>
    <s v="10540"/>
    <s v="91"/>
    <s v="07/03/2025 16:03"/>
    <s v="-"/>
    <s v="SPX Express"/>
    <s v="Shopee"/>
    <s v="shopee"/>
    <s v=""/>
    <s v="TH2549179059408"/>
    <s v="07/03/2025 16:03"/>
  </r>
  <r>
    <x v="5"/>
    <x v="5"/>
    <n v="66.333333333333329"/>
    <n v="3"/>
    <s v="EUY40"/>
    <n v="249"/>
    <n v="48"/>
    <s v="ร้านที่1"/>
    <s v="ม******์"/>
    <s v="******-5 แขวงทุ่งสองห้อง แขวงทุ่งสองห้อง เขตหลักสี่ จังหวัดกรุงเทพมหานคร 10210"/>
    <s v="10210"/>
    <s v="66"/>
    <s v="07/03/2025 16:00"/>
    <s v="-"/>
    <s v="SPX Express"/>
    <s v="Shopee"/>
    <s v="shopee"/>
    <s v=""/>
    <s v="TH255331241889Q"/>
    <s v="07/03/2025 16:00"/>
  </r>
  <r>
    <x v="7"/>
    <x v="10"/>
    <n v="65"/>
    <n v="1"/>
    <s v="EUY38"/>
    <n v="199"/>
    <n v="0"/>
    <s v="ร้านที่1"/>
    <s v="สำเนียง  แสงคำ"/>
    <s v="ร.พ ประจันตคาม ต.ประจันตคาม อ.ประจันตคาม จ.ปราจีนบุรี  25130"/>
    <s v="25130"/>
    <s v="0959621660"/>
    <s v="07/03/2025 15:41"/>
    <s v="raweewan5499@gmail.com"/>
    <s v="EMS COD"/>
    <s v="facebook"/>
    <s v="กสิกร"/>
    <s v=""/>
    <s v="JA179921876TH"/>
    <s v="07/03/2025 15:41"/>
  </r>
  <r>
    <x v="8"/>
    <x v="11"/>
    <n v="65"/>
    <n v="1"/>
    <s v="EUY38"/>
    <n v="199"/>
    <n v="0"/>
    <s v="ร้านที่1"/>
    <s v="สำเนียง  แสงคำ"/>
    <s v="ร.พ ประจันตคาม ต.ประจันตคาม อ.ประจันตคาม จ.ปราจีนบุรี  25130"/>
    <s v="25130"/>
    <s v="0959621660"/>
    <s v="07/03/2025 15:41"/>
    <s v="raweewan5499@gmail.com"/>
    <s v="EMS COD"/>
    <s v="facebook"/>
    <s v="กสิกร"/>
    <s v=""/>
    <s v="JA179921876TH"/>
    <s v="07/03/2025 15:41"/>
  </r>
  <r>
    <x v="9"/>
    <x v="12"/>
    <n v="65"/>
    <n v="1"/>
    <s v="EUY38"/>
    <n v="199"/>
    <n v="0"/>
    <s v="ร้านที่1"/>
    <s v="สำเนียง  แสงคำ"/>
    <s v="ร.พ ประจันตคาม ต.ประจันตคาม อ.ประจันตคาม จ.ปราจีนบุรี  25130"/>
    <s v="25130"/>
    <s v="0959621660"/>
    <s v="07/03/2025 15:41"/>
    <s v="raweewan5499@gmail.com"/>
    <s v="EMS COD"/>
    <s v="facebook"/>
    <s v="กสิกร"/>
    <s v=""/>
    <s v="JA179921876TH"/>
    <s v="07/03/2025 15:41"/>
  </r>
  <r>
    <x v="10"/>
    <x v="13"/>
    <n v="65"/>
    <n v="1"/>
    <s v="EUY38"/>
    <n v="199"/>
    <n v="0"/>
    <s v="ร้านที่1"/>
    <s v="สำเนียง  แสงคำ"/>
    <s v="ร.พ ประจันตคาม ต.ประจันตคาม อ.ประจันตคาม จ.ปราจีนบุรี  25130"/>
    <s v="25130"/>
    <s v="0959621660"/>
    <s v="07/03/2025 15:41"/>
    <s v="raweewan5499@gmail.com"/>
    <s v="EMS COD"/>
    <s v="facebook"/>
    <s v="กสิกร"/>
    <s v=""/>
    <s v="JA179921876TH"/>
    <s v="07/03/2025 15:41"/>
  </r>
  <r>
    <x v="8"/>
    <x v="11"/>
    <n v="65"/>
    <n v="1"/>
    <s v="EUY36"/>
    <n v="199"/>
    <n v="0"/>
    <s v="ร้านที่1"/>
    <s v="น.ส.กนกกร พันทะเวช"/>
    <s v="กนกกร พันทะเวช_x000a_12หมู่16 ต.แสนสุข_x000a_อ.วารินชำราบจ.อุบลราชธานี  34190"/>
    <s v="34190"/>
    <s v="0867762405"/>
    <s v="07/03/2025 15:34"/>
    <s v="raweewan5499@gmail.com"/>
    <s v="EMS COD"/>
    <s v="facebook"/>
    <s v="กสิกร"/>
    <s v=""/>
    <s v="JA179921880TH"/>
    <s v="07/03/2025 15:34"/>
  </r>
  <r>
    <x v="7"/>
    <x v="10"/>
    <n v="65"/>
    <n v="1"/>
    <s v="EUY36"/>
    <n v="199"/>
    <n v="0"/>
    <s v="ร้านที่1"/>
    <s v="น.ส.กนกกร พันทะเวช"/>
    <s v="กนกกร พันทะเวช_x000a_12หมู่16 ต.แสนสุข_x000a_อ.วารินชำราบจ.อุบลราชธานี  34190"/>
    <s v="34190"/>
    <s v="0867762405"/>
    <s v="07/03/2025 15:34"/>
    <s v="raweewan5499@gmail.com"/>
    <s v="EMS COD"/>
    <s v="facebook"/>
    <s v="กสิกร"/>
    <s v=""/>
    <s v="JA179921880TH"/>
    <s v="07/03/2025 15:34"/>
  </r>
  <r>
    <x v="9"/>
    <x v="12"/>
    <n v="65"/>
    <n v="1"/>
    <s v="EUY36"/>
    <n v="199"/>
    <n v="0"/>
    <s v="ร้านที่1"/>
    <s v="น.ส.กนกกร พันทะเวช"/>
    <s v="กนกกร พันทะเวช_x000a_12หมู่16 ต.แสนสุข_x000a_อ.วารินชำราบจ.อุบลราชธานี  34190"/>
    <s v="34190"/>
    <s v="0867762405"/>
    <s v="07/03/2025 15:34"/>
    <s v="raweewan5499@gmail.com"/>
    <s v="EMS COD"/>
    <s v="facebook"/>
    <s v="กสิกร"/>
    <s v=""/>
    <s v="JA179921880TH"/>
    <s v="07/03/2025 15:34"/>
  </r>
  <r>
    <x v="10"/>
    <x v="13"/>
    <n v="65"/>
    <n v="1"/>
    <s v="EUY36"/>
    <n v="199"/>
    <n v="0"/>
    <s v="ร้านที่1"/>
    <s v="น.ส.กนกกร พันทะเวช"/>
    <s v="กนกกร พันทะเวช_x000a_12หมู่16 ต.แสนสุข_x000a_อ.วารินชำราบจ.อุบลราชธานี  34190"/>
    <s v="34190"/>
    <s v="0867762405"/>
    <s v="07/03/2025 15:34"/>
    <s v="raweewan5499@gmail.com"/>
    <s v="EMS COD"/>
    <s v="facebook"/>
    <s v="กสิกร"/>
    <s v=""/>
    <s v="JA179921880TH"/>
    <s v="07/03/2025 15:34"/>
  </r>
  <r>
    <x v="3"/>
    <x v="3"/>
    <n v="65"/>
    <n v="4"/>
    <s v="EUY35"/>
    <n v="430"/>
    <n v="30"/>
    <s v="ร้านที่1"/>
    <s v="นางสาว กัญญาณัฐ กัญวราภรณ์"/>
    <s v="ที่อยุ่115/16 บ้านพักชั้นนายพัน_x000a_มท17ต.ลาดหญ้า อ.เมือง_x000a_จ.กาญจนบุรี 71190"/>
    <s v="71190"/>
    <s v="0655496120"/>
    <s v="07/03/2025 15:33"/>
    <s v="raweewan5499@gmail.com"/>
    <s v="EMS COD"/>
    <s v="facebook"/>
    <s v="กสิกร"/>
    <s v=""/>
    <s v="JA179921893TH"/>
    <s v="07/03/2025 15:33"/>
  </r>
  <r>
    <x v="0"/>
    <x v="0"/>
    <n v="100"/>
    <n v="4"/>
    <s v="EUY35"/>
    <n v="430"/>
    <n v="30"/>
    <s v="ร้านที่1"/>
    <s v="นางสาว กัญญาณัฐ กัญวราภรณ์"/>
    <s v="ที่อยุ่115/16 บ้านพักชั้นนายพัน_x000a_มท17ต.ลาดหญ้า อ.เมือง_x000a_จ.กาญจนบุรี 71190"/>
    <s v="71190"/>
    <s v="0655496120"/>
    <s v="07/03/2025 15:33"/>
    <s v="raweewan5499@gmail.com"/>
    <s v="EMS COD"/>
    <s v="facebook"/>
    <s v="กสิกร"/>
    <s v=""/>
    <s v="JA179921893TH"/>
    <s v="07/03/2025 15:33"/>
  </r>
  <r>
    <x v="0"/>
    <x v="0"/>
    <n v="66.333333333333329"/>
    <n v="3"/>
    <s v="EUY34"/>
    <n v="220"/>
    <n v="0"/>
    <s v="ร้านที่4"/>
    <s v="ร**"/>
    <s v="เพชรบูรณ์"/>
    <s v="-"/>
    <s v=""/>
    <s v="07/03/2025 15:28"/>
    <s v="-"/>
    <s v="Flash Express Thailand COD"/>
    <s v="Tiktok"/>
    <s v="จ่ายทีหลัง / COD"/>
    <s v=""/>
    <s v="THT63031KEYJ37Z"/>
    <s v="07/03/2025 15:28"/>
  </r>
  <r>
    <x v="1"/>
    <x v="1"/>
    <n v="50"/>
    <n v="1"/>
    <s v="EUY33"/>
    <n v="50"/>
    <n v="0"/>
    <s v="ร้านที่2"/>
    <s v="อ******์"/>
    <s v="******.น้ำยืน จ.อุบล ตำบลโซง อำเภอน้ำยืน จังหวัดอุบลราชธานี 34260"/>
    <s v="34260"/>
    <s v="67"/>
    <s v="07/03/2025 15:44"/>
    <s v="-"/>
    <s v="SPX Express"/>
    <s v="Shopee"/>
    <s v="shopee"/>
    <s v=""/>
    <s v="TH254808295626A"/>
    <s v="07/03/2025 15:14"/>
  </r>
  <r>
    <x v="1"/>
    <x v="1"/>
    <n v="43"/>
    <n v="1"/>
    <s v="EUY32"/>
    <n v="43"/>
    <n v="0"/>
    <s v="ร้านที่1"/>
    <s v="พ******ด"/>
    <s v="******อำเภอนาเชือก จังหวัดมหาสารคาม 44170"/>
    <s v="44170"/>
    <s v="34"/>
    <s v="07/03/2025 14:51"/>
    <s v="-"/>
    <s v="SPX Express"/>
    <s v="Shopee"/>
    <s v="shopee"/>
    <s v=""/>
    <s v="TH254976881807V"/>
    <s v="07/03/2025 14:21"/>
  </r>
  <r>
    <x v="0"/>
    <x v="7"/>
    <n v="4"/>
    <n v="1"/>
    <s v="EUY31"/>
    <n v="4"/>
    <n v="0"/>
    <s v="ร้านที่1"/>
    <s v="พมกน ไวหป"/>
    <s v="ชุมชนร่มเย็น 28////4999999999 ซอยยยท2/17 โนโนโน 499499494 เนเยย 83838383 · คูคต/ Khu Khot_x000a__x000a_ลำลูกกา/ Lam Luk Kaปทุมธานี/ Pathum Thani_x000a_12130"/>
    <s v="12130"/>
    <s v="660991577136"/>
    <s v="07/03/2025 13:49"/>
    <s v="-"/>
    <s v="Kerry_dropoff"/>
    <s v="Lazada"/>
    <s v="lazada"/>
    <s v=""/>
    <s v="LEXPU0466477377"/>
    <s v="07/03/2025 13:49"/>
  </r>
  <r>
    <x v="7"/>
    <x v="10"/>
    <n v="65"/>
    <n v="1"/>
    <s v="EUY30"/>
    <n v="199"/>
    <n v="0"/>
    <s v="ร้านที่1"/>
    <s v="ส่ง ธิดารัตน์  กฤษณา"/>
    <s v="59 ม.1 ต.น้ำแพร่ อ.หางดง จ.เชียงใหม่ _x000a_โทร. 50230"/>
    <s v="50230"/>
    <s v="0899976380"/>
    <s v="07/03/2025 13:21"/>
    <s v="raweewan5499@gmail.com"/>
    <s v="EMS COD"/>
    <s v="facebook"/>
    <s v="กสิกร"/>
    <s v=""/>
    <s v="JA179921902TH"/>
    <s v="07/03/2025 13:19"/>
  </r>
  <r>
    <x v="8"/>
    <x v="11"/>
    <n v="65"/>
    <n v="1"/>
    <s v="EUY30"/>
    <n v="199"/>
    <n v="0"/>
    <s v="ร้านที่1"/>
    <s v="ส่ง ธิดารัตน์  กฤษณา"/>
    <s v="59 ม.1 ต.น้ำแพร่ อ.หางดง จ.เชียงใหม่ _x000a_โทร. 50230"/>
    <s v="50230"/>
    <s v="0899976380"/>
    <s v="07/03/2025 13:21"/>
    <s v="raweewan5499@gmail.com"/>
    <s v="EMS COD"/>
    <s v="facebook"/>
    <s v="กสิกร"/>
    <s v=""/>
    <s v="JA179921902TH"/>
    <s v="07/03/2025 13:19"/>
  </r>
  <r>
    <x v="9"/>
    <x v="12"/>
    <n v="65"/>
    <n v="1"/>
    <s v="EUY30"/>
    <n v="199"/>
    <n v="0"/>
    <s v="ร้านที่1"/>
    <s v="ส่ง ธิดารัตน์  กฤษณา"/>
    <s v="59 ม.1 ต.น้ำแพร่ อ.หางดง จ.เชียงใหม่ _x000a_โทร. 50230"/>
    <s v="50230"/>
    <s v="0899976380"/>
    <s v="07/03/2025 13:21"/>
    <s v="raweewan5499@gmail.com"/>
    <s v="EMS COD"/>
    <s v="facebook"/>
    <s v="กสิกร"/>
    <s v=""/>
    <s v="JA179921902TH"/>
    <s v="07/03/2025 13:19"/>
  </r>
  <r>
    <x v="10"/>
    <x v="13"/>
    <n v="65"/>
    <n v="1"/>
    <s v="EUY30"/>
    <n v="199"/>
    <n v="0"/>
    <s v="ร้านที่1"/>
    <s v="ส่ง ธิดารัตน์  กฤษณา"/>
    <s v="59 ม.1 ต.น้ำแพร่ อ.หางดง จ.เชียงใหม่ _x000a_โทร. 50230"/>
    <s v="50230"/>
    <s v="0899976380"/>
    <s v="07/03/2025 13:21"/>
    <s v="raweewan5499@gmail.com"/>
    <s v="EMS COD"/>
    <s v="facebook"/>
    <s v="กสิกร"/>
    <s v=""/>
    <s v="JA179921902TH"/>
    <s v="07/03/2025 13:19"/>
  </r>
  <r>
    <x v="11"/>
    <x v="14"/>
    <n v="66.666666666666671"/>
    <n v="3"/>
    <s v="EUY29"/>
    <n v="208"/>
    <n v="45"/>
    <s v="ร้านที่1"/>
    <s v="ช******า"/>
    <s v="****** จ.สมุทรปราการ 10570 ตำบลบางเสาธง อำเภอบางเสาธง จังหวัดสมุทรปราการ 10570"/>
    <s v="10570"/>
    <s v="62"/>
    <s v="07/03/2025 12:26"/>
    <s v="-"/>
    <s v="SPX Express"/>
    <s v="Shopee"/>
    <s v="shopee"/>
    <s v=""/>
    <s v="TH254370744838R"/>
    <s v="07/03/2025 12:26"/>
  </r>
  <r>
    <x v="2"/>
    <x v="2"/>
    <n v="45"/>
    <n v="1"/>
    <s v="EUY29"/>
    <n v="208"/>
    <n v="45"/>
    <s v="ร้านที่1"/>
    <s v="ช******า"/>
    <s v="****** จ.สมุทรปราการ 10570 ตำบลบางเสาธง อำเภอบางเสาธง จังหวัดสมุทรปราการ 10570"/>
    <s v="10570"/>
    <s v="62"/>
    <s v="07/03/2025 12:26"/>
    <s v="-"/>
    <s v="SPX Express"/>
    <s v="Shopee"/>
    <s v="shopee"/>
    <s v=""/>
    <s v="TH254370744838R"/>
    <s v="07/03/2025 12:26"/>
  </r>
  <r>
    <x v="12"/>
    <x v="15"/>
    <n v="99"/>
    <n v="1"/>
    <s v="EUY28"/>
    <n v="466"/>
    <n v="0"/>
    <s v="ร้านที่4"/>
    <s v="ร***ี ส***ภาค"/>
    <s v="นครปฐม"/>
    <s v="-"/>
    <s v=""/>
    <s v="07/03/2025 12:25"/>
    <s v="-"/>
    <s v="Flash Express Thailand"/>
    <s v="Tiktok"/>
    <s v="tiktok"/>
    <s v=""/>
    <s v="THT15061KFP6V0Z"/>
    <s v="07/03/2025 12:25"/>
  </r>
  <r>
    <x v="13"/>
    <x v="16"/>
    <n v="100"/>
    <n v="1"/>
    <s v="EUY28"/>
    <n v="466"/>
    <n v="0"/>
    <s v="ร้านที่4"/>
    <s v="ร***ี ส***ภาค"/>
    <s v="นครปฐม"/>
    <s v="-"/>
    <s v=""/>
    <s v="07/03/2025 12:25"/>
    <s v="-"/>
    <s v="Flash Express Thailand"/>
    <s v="Tiktok"/>
    <s v="tiktok"/>
    <s v=""/>
    <s v="THT15061KFP6V0Z"/>
    <s v="07/03/2025 12:25"/>
  </r>
  <r>
    <x v="2"/>
    <x v="2"/>
    <n v="45"/>
    <n v="2"/>
    <s v="EUY28"/>
    <n v="466"/>
    <n v="0"/>
    <s v="ร้านที่4"/>
    <s v="ร***ี ส***ภาค"/>
    <s v="นครปฐม"/>
    <s v="-"/>
    <s v=""/>
    <s v="07/03/2025 12:25"/>
    <s v="-"/>
    <s v="Flash Express Thailand"/>
    <s v="Tiktok"/>
    <s v="tiktok"/>
    <s v=""/>
    <s v="THT15061KFP6V0Z"/>
    <s v="07/03/2025 12:25"/>
  </r>
  <r>
    <x v="13"/>
    <x v="16"/>
    <n v="139"/>
    <n v="1"/>
    <s v="EUY28"/>
    <n v="466"/>
    <n v="0"/>
    <s v="ร้านที่4"/>
    <s v="ร***ี ส***ภาค"/>
    <s v="นครปฐม"/>
    <s v="-"/>
    <s v=""/>
    <s v="07/03/2025 12:25"/>
    <s v="-"/>
    <s v="Flash Express Thailand"/>
    <s v="Tiktok"/>
    <s v="tiktok"/>
    <s v=""/>
    <s v="THT15061KFP6V0Z"/>
    <s v="07/03/2025 12:25"/>
  </r>
  <r>
    <x v="12"/>
    <x v="15"/>
    <n v="139"/>
    <n v="1"/>
    <s v="EUY28"/>
    <n v="466"/>
    <n v="0"/>
    <s v="ร้านที่4"/>
    <s v="ร***ี ส***ภาค"/>
    <s v="นครปฐม"/>
    <s v="-"/>
    <s v=""/>
    <s v="07/03/2025 12:25"/>
    <s v="-"/>
    <s v="Flash Express Thailand"/>
    <s v="Tiktok"/>
    <s v="tiktok"/>
    <s v=""/>
    <s v="THT15061KFP6V0Z"/>
    <s v="07/03/2025 12:25"/>
  </r>
  <r>
    <x v="10"/>
    <x v="13"/>
    <n v="54.5"/>
    <n v="2"/>
    <s v="EUY26"/>
    <n v="152"/>
    <n v="0"/>
    <s v="ร้านที่1"/>
    <s v="บัว"/>
    <s v="ฟาร์มกองทูล 189 หมู่ 2 · กองทูล/ Kong Thun_x000a__x000a_หนองไผ่/ Nong Phaiเพชรบูรณ์/ Phetchabun_x000a_67140"/>
    <s v="67140"/>
    <s v="660958064321"/>
    <s v="07/03/2025 12:19"/>
    <s v="-"/>
    <s v="Kerry_dropoff"/>
    <s v="Lazada"/>
    <s v="lazada"/>
    <s v=""/>
    <s v="TH63076YDH4H2A"/>
    <s v="07/03/2025 12:19"/>
  </r>
  <r>
    <x v="10"/>
    <x v="13"/>
    <n v="54.5"/>
    <n v="2"/>
    <s v="EUY26"/>
    <n v="152"/>
    <n v="0"/>
    <s v="ร้านที่1"/>
    <s v="บัว"/>
    <s v="ฟาร์มกองทูล 189 หมู่ 2 · กองทูล/ Kong Thun_x000a__x000a_หนองไผ่/ Nong Phaiเพชรบูรณ์/ Phetchabun_x000a_67140"/>
    <s v="67140"/>
    <s v="660958064321"/>
    <s v="07/03/2025 12:19"/>
    <s v="-"/>
    <s v="Kerry_dropoff"/>
    <s v="Lazada"/>
    <s v="lazada"/>
    <s v=""/>
    <s v="TH63076YDH4H2A"/>
    <s v="07/03/2025 12:19"/>
  </r>
  <r>
    <x v="0"/>
    <x v="0"/>
    <n v="66.333333333333329"/>
    <n v="6"/>
    <s v="EUY25"/>
    <n v="440"/>
    <n v="0"/>
    <s v="ร้านที่4"/>
    <s v="ว***าภรณ์ ก***ยประโคน"/>
    <s v="กรุงเทพมหานคร"/>
    <s v="-"/>
    <s v=""/>
    <s v="07/03/2025 12:08"/>
    <s v="-"/>
    <s v="Flash Express Thailand COD"/>
    <s v="Tiktok"/>
    <s v="จ่ายทีหลัง / COD"/>
    <s v=""/>
    <s v="THT01441KEY7V9Z"/>
    <s v="07/03/2025 12:08"/>
  </r>
  <r>
    <x v="2"/>
    <x v="2"/>
    <n v="33.166666666666664"/>
    <n v="6"/>
    <s v="EUY24"/>
    <n v="263.5"/>
    <n v="7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07/03/2025 12:05"/>
    <s v="-"/>
    <s v="Kerry_dropoff"/>
    <s v="Lazada"/>
    <s v="lazada"/>
    <s v=""/>
    <s v="LEXPU0466481831"/>
    <s v="07/03/2025 12:05"/>
  </r>
  <r>
    <x v="2"/>
    <x v="2"/>
    <n v="33.166666666666664"/>
    <n v="6"/>
    <s v="EUY23"/>
    <n v="263.5"/>
    <n v="7"/>
    <s v="ร้านที่7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07/03/2025 12:05"/>
    <s v="-"/>
    <s v="Kerry_dropoff"/>
    <s v="Lazada"/>
    <s v="lazada"/>
    <s v=""/>
    <s v="-"/>
    <s v="07/03/2025 12:05"/>
  </r>
  <r>
    <x v="0"/>
    <x v="0"/>
    <n v="78"/>
    <n v="3"/>
    <s v="EUY21"/>
    <n v="269"/>
    <n v="45"/>
    <s v="ร้านที่1"/>
    <s v="ล******า"/>
    <s v="******ท้ายซอย ตำบลท้ายบ้านใหม่ อำเภอเมืองสมุทรปราการ จังหวัดสมุทรปราการ 10280"/>
    <s v="10280"/>
    <s v="50"/>
    <s v="07/03/2025 11:32"/>
    <s v="-"/>
    <s v="SPX Express"/>
    <s v="Shopee"/>
    <s v="shopee"/>
    <s v=""/>
    <s v="TH254037082053N"/>
    <s v="07/03/2025 11:31"/>
  </r>
  <r>
    <x v="1"/>
    <x v="1"/>
    <n v="60"/>
    <n v="6"/>
    <s v="EUY20"/>
    <n v="210"/>
    <n v="0"/>
    <s v="ร้านที่4"/>
    <s v="อ***ญา เ***สภา"/>
    <s v="หนองบัวลำภู"/>
    <s v="-"/>
    <s v=""/>
    <s v="07/03/2025 11:31"/>
    <s v="-"/>
    <s v="Flash Express Thailand COD"/>
    <s v="Tiktok"/>
    <s v="จ่ายทีหลัง / COD"/>
    <s v=""/>
    <s v="THT36041KFPT38Z"/>
    <s v="07/03/2025 11:31"/>
  </r>
  <r>
    <x v="7"/>
    <x v="10"/>
    <n v="65"/>
    <n v="1"/>
    <s v="EUY19"/>
    <n v="199"/>
    <n v="0"/>
    <s v="ร้านที่1"/>
    <s v="เอมอร เสือศรีเสริม"/>
    <s v="78/162 หมู่ 9_x000a_ม.พิบูลย์ทรัพย์_x000a_ถนนประชาสำราญ_x000a_แขวงคลองสิบสอง_x000a_เขตหนองจอก_x000a_กทม. 10530"/>
    <s v="10530"/>
    <s v="0840889382"/>
    <s v="07/03/2025 11:29"/>
    <s v="raweewan5499@gmail.com"/>
    <s v="EMS COD"/>
    <s v="facebook"/>
    <s v="กสิกร"/>
    <s v=""/>
    <s v="JA179921916TH"/>
    <s v="07/03/2025 11:28"/>
  </r>
  <r>
    <x v="8"/>
    <x v="11"/>
    <n v="65"/>
    <n v="1"/>
    <s v="EUY19"/>
    <n v="199"/>
    <n v="0"/>
    <s v="ร้านที่1"/>
    <s v="เอมอร เสือศรีเสริม"/>
    <s v="78/162 หมู่ 9_x000a_ม.พิบูลย์ทรัพย์_x000a_ถนนประชาสำราญ_x000a_แขวงคลองสิบสอง_x000a_เขตหนองจอก_x000a_กทม. 10530"/>
    <s v="10530"/>
    <s v="0840889382"/>
    <s v="07/03/2025 11:29"/>
    <s v="raweewan5499@gmail.com"/>
    <s v="EMS COD"/>
    <s v="facebook"/>
    <s v="กสิกร"/>
    <s v=""/>
    <s v="JA179921916TH"/>
    <s v="07/03/2025 11:28"/>
  </r>
  <r>
    <x v="9"/>
    <x v="12"/>
    <n v="65"/>
    <n v="1"/>
    <s v="EUY19"/>
    <n v="199"/>
    <n v="0"/>
    <s v="ร้านที่1"/>
    <s v="เอมอร เสือศรีเสริม"/>
    <s v="78/162 หมู่ 9_x000a_ม.พิบูลย์ทรัพย์_x000a_ถนนประชาสำราญ_x000a_แขวงคลองสิบสอง_x000a_เขตหนองจอก_x000a_กทม. 10530"/>
    <s v="10530"/>
    <s v="0840889382"/>
    <s v="07/03/2025 11:29"/>
    <s v="raweewan5499@gmail.com"/>
    <s v="EMS COD"/>
    <s v="facebook"/>
    <s v="กสิกร"/>
    <s v=""/>
    <s v="JA179921916TH"/>
    <s v="07/03/2025 11:28"/>
  </r>
  <r>
    <x v="10"/>
    <x v="13"/>
    <n v="65"/>
    <n v="1"/>
    <s v="EUY19"/>
    <n v="199"/>
    <n v="0"/>
    <s v="ร้านที่1"/>
    <s v="เอมอร เสือศรีเสริม"/>
    <s v="78/162 หมู่ 9_x000a_ม.พิบูลย์ทรัพย์_x000a_ถนนประชาสำราญ_x000a_แขวงคลองสิบสอง_x000a_เขตหนองจอก_x000a_กทม. 10530"/>
    <s v="10530"/>
    <s v="0840889382"/>
    <s v="07/03/2025 11:29"/>
    <s v="raweewan5499@gmail.com"/>
    <s v="EMS COD"/>
    <s v="facebook"/>
    <s v="กสิกร"/>
    <s v=""/>
    <s v="JA179921916TH"/>
    <s v="07/03/2025 11:28"/>
  </r>
  <r>
    <x v="1"/>
    <x v="1"/>
    <n v="60"/>
    <n v="9"/>
    <s v="EUY18"/>
    <n v="315"/>
    <n v="0"/>
    <s v="ร้านที่4"/>
    <s v="ศ***ชัย ท***พ็ชร์"/>
    <s v="อ่างทอง"/>
    <s v="-"/>
    <s v=""/>
    <s v="07/03/2025 11:26"/>
    <s v="-"/>
    <s v="Flash Express Thailand COD"/>
    <s v="Tiktok"/>
    <s v="จ่ายทีหลัง / COD"/>
    <s v=""/>
    <s v="THT06041KFPWA8Z"/>
    <s v="07/03/2025 11:27"/>
  </r>
  <r>
    <x v="1"/>
    <x v="1"/>
    <n v="60"/>
    <n v="3"/>
    <s v="EUY17"/>
    <n v="111"/>
    <n v="6"/>
    <s v="ร้านที่4"/>
    <s v="อ*** อ***พันธ์"/>
    <s v="พะเยา"/>
    <s v="-"/>
    <s v=""/>
    <s v="07/03/2025 11:22"/>
    <s v="-"/>
    <s v="Flash Express Thailand COD"/>
    <s v="Tiktok"/>
    <s v="จ่ายทีหลัง / COD"/>
    <s v=""/>
    <s v="THT53011KFQW62Z"/>
    <s v="07/03/2025 11:23"/>
  </r>
  <r>
    <x v="14"/>
    <x v="17"/>
    <n v="76"/>
    <n v="1"/>
    <s v="EUY16"/>
    <n v="257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07/03/2025 11:15"/>
    <s v="-"/>
    <s v="SPX Express"/>
    <s v="Shopee"/>
    <s v="shopee"/>
    <s v=""/>
    <s v="TH256427612934Z"/>
    <s v="07/03/2025 11:15"/>
  </r>
  <r>
    <x v="0"/>
    <x v="0"/>
    <n v="78"/>
    <n v="2"/>
    <s v="EUY16"/>
    <n v="257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07/03/2025 11:15"/>
    <s v="-"/>
    <s v="SPX Express"/>
    <s v="Shopee"/>
    <s v="shopee"/>
    <s v=""/>
    <s v="TH256427612934Z"/>
    <s v="07/03/2025 11:15"/>
  </r>
  <r>
    <x v="0"/>
    <x v="0"/>
    <n v="78"/>
    <n v="3"/>
    <s v="EUY15"/>
    <n v="259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07/03/2025 11:13"/>
    <s v="-"/>
    <s v="SPX Express"/>
    <s v="Shopee"/>
    <s v="shopee"/>
    <s v=""/>
    <s v="TH2576665364712"/>
    <s v="07/03/2025 11:12"/>
  </r>
  <r>
    <x v="1"/>
    <x v="1"/>
    <n v="60"/>
    <n v="9"/>
    <s v="EUY14"/>
    <n v="315"/>
    <n v="0"/>
    <s v="ร้านที่4"/>
    <s v="เ***ินทร์ น***ศ์กุล"/>
    <s v="เทศบาลนครขอนแก่น"/>
    <s v="-"/>
    <s v=""/>
    <s v="07/03/2025 11:03"/>
    <s v="-"/>
    <s v="Flash Express Thailand COD"/>
    <s v="Tiktok"/>
    <s v="จ่ายทีหลัง / COD"/>
    <s v=""/>
    <s v="THT37101KEWH51Z"/>
    <s v="07/03/2025 11:04"/>
  </r>
  <r>
    <x v="14"/>
    <x v="17"/>
    <n v="66"/>
    <n v="1"/>
    <s v="EUY13"/>
    <n v="209.7"/>
    <n v="7"/>
    <s v="ร้านที่9"/>
    <s v="วันวิสาข์"/>
    <s v="90 ม.18 ซ.3 - · บ้านดู่/ Ban Du_x000a__x000a_เมืองเชียงราย/ Mueang Chiang Raiเชียงราย/ Chiang Rai_x000a_57100"/>
    <s v="57100"/>
    <s v="660624538479"/>
    <s v="07/03/2025 11:02"/>
    <s v="-"/>
    <s v="Kerry_dropoff"/>
    <s v="Lazada"/>
    <s v="lazada"/>
    <s v=""/>
    <s v="-"/>
    <s v="07/03/2025 11:02"/>
  </r>
  <r>
    <x v="5"/>
    <x v="5"/>
    <n v="66"/>
    <n v="1"/>
    <s v="EUY13"/>
    <n v="209.7"/>
    <n v="7"/>
    <s v="ร้านที่9"/>
    <s v="วันวิสาข์"/>
    <s v="90 ม.18 ซ.3 - · บ้านดู่/ Ban Du_x000a__x000a_เมืองเชียงราย/ Mueang Chiang Raiเชียงราย/ Chiang Rai_x000a_57100"/>
    <s v="57100"/>
    <s v="660624538479"/>
    <s v="07/03/2025 11:02"/>
    <s v="-"/>
    <s v="Kerry_dropoff"/>
    <s v="Lazada"/>
    <s v="lazada"/>
    <s v=""/>
    <s v="-"/>
    <s v="07/03/2025 11:02"/>
  </r>
  <r>
    <x v="0"/>
    <x v="0"/>
    <n v="67"/>
    <n v="1"/>
    <s v="EUY13"/>
    <n v="209.7"/>
    <n v="7"/>
    <s v="ร้านที่9"/>
    <s v="วันวิสาข์"/>
    <s v="90 ม.18 ซ.3 - · บ้านดู่/ Ban Du_x000a__x000a_เมืองเชียงราย/ Mueang Chiang Raiเชียงราย/ Chiang Rai_x000a_57100"/>
    <s v="57100"/>
    <s v="660624538479"/>
    <s v="07/03/2025 11:02"/>
    <s v="-"/>
    <s v="Kerry_dropoff"/>
    <s v="Lazada"/>
    <s v="lazada"/>
    <s v=""/>
    <s v="-"/>
    <s v="07/03/2025 11:02"/>
  </r>
  <r>
    <x v="3"/>
    <x v="3"/>
    <n v="65"/>
    <n v="5"/>
    <s v="EUY12"/>
    <n v="225"/>
    <n v="0"/>
    <s v="ร้านที่4"/>
    <s v="ช***ชา ส***ิเดช"/>
    <s v="ระยอง"/>
    <s v="-"/>
    <s v=""/>
    <s v="07/03/2025 10:59"/>
    <s v="-"/>
    <s v="Flash Express Thailand COD"/>
    <s v="Tiktok"/>
    <s v="จ่ายทีหลัง / COD"/>
    <s v=""/>
    <s v="THT21031KEZHC9Z"/>
    <s v="07/03/2025 10:59"/>
  </r>
  <r>
    <x v="1"/>
    <x v="1"/>
    <n v="60"/>
    <n v="3"/>
    <s v="EUY11"/>
    <n v="134"/>
    <n v="29"/>
    <s v="ร้านที่4"/>
    <s v="ศ***กียรติ พ***์เจริญ"/>
    <s v="นครปฐม"/>
    <s v="-"/>
    <s v=""/>
    <s v="07/03/2025 10:56"/>
    <s v="-"/>
    <s v="Flash Express Thailand"/>
    <s v="Tiktok"/>
    <s v="tiktok"/>
    <s v=""/>
    <s v="THT15021KFQQE8Z"/>
    <s v="07/03/2025 10:56"/>
  </r>
  <r>
    <x v="5"/>
    <x v="18"/>
    <n v="100"/>
    <n v="2"/>
    <s v="EUY10"/>
    <n v="500"/>
    <n v="0"/>
    <s v="ร้านที่1"/>
    <s v="ต้อก"/>
    <s v="89/บ้านผักตบ.หมุ7ต.ปลาโหล.อ.วาริชภูมิ.จ.สกลนคร. 47150"/>
    <s v="47150"/>
    <s v="0898166829"/>
    <s v="07/03/2025 10:54"/>
    <s v="raweewan5499@gmail.com"/>
    <s v="EMS COD"/>
    <s v="facebook"/>
    <s v="กสิกร"/>
    <s v=""/>
    <s v="JA179921920TH"/>
    <s v="07/03/2025 10:54"/>
  </r>
  <r>
    <x v="0"/>
    <x v="0"/>
    <n v="100"/>
    <n v="2"/>
    <s v="EUY10"/>
    <n v="500"/>
    <n v="0"/>
    <s v="ร้านที่1"/>
    <s v="ต้อก"/>
    <s v="89/บ้านผักตบ.หมุ7ต.ปลาโหล.อ.วาริชภูมิ.จ.สกลนคร. 47150"/>
    <s v="47150"/>
    <s v="0898166829"/>
    <s v="07/03/2025 10:54"/>
    <s v="raweewan5499@gmail.com"/>
    <s v="EMS COD"/>
    <s v="facebook"/>
    <s v="กสิกร"/>
    <s v=""/>
    <s v="JA179921920TH"/>
    <s v="07/03/2025 10:54"/>
  </r>
  <r>
    <x v="14"/>
    <x v="17"/>
    <n v="100"/>
    <n v="2"/>
    <s v="EUY10"/>
    <n v="500"/>
    <n v="0"/>
    <s v="ร้านที่1"/>
    <s v="ต้อก"/>
    <s v="89/บ้านผักตบ.หมุ7ต.ปลาโหล.อ.วาริชภูมิ.จ.สกลนคร. 47150"/>
    <s v="47150"/>
    <s v="0898166829"/>
    <s v="07/03/2025 10:54"/>
    <s v="raweewan5499@gmail.com"/>
    <s v="EMS COD"/>
    <s v="facebook"/>
    <s v="กสิกร"/>
    <s v=""/>
    <s v="JA179921920TH"/>
    <s v="07/03/2025 10:54"/>
  </r>
  <r>
    <x v="1"/>
    <x v="1"/>
    <n v="65"/>
    <n v="4"/>
    <s v="EUY9"/>
    <n v="196"/>
    <n v="0"/>
    <s v="ร้านที่4"/>
    <s v="ว***  อ***พรสมสุข"/>
    <s v="กรุงเทพฯ"/>
    <s v="-"/>
    <s v=""/>
    <s v="07/03/2025 10:52"/>
    <s v="-"/>
    <s v="Flash Express Thailand COD"/>
    <s v="Tiktok"/>
    <s v="จ่ายทีหลัง / COD"/>
    <s v=""/>
    <s v="THT01321KFPKG6Z"/>
    <s v="07/03/2025 10:52"/>
  </r>
  <r>
    <x v="0"/>
    <x v="0"/>
    <n v="150"/>
    <n v="1"/>
    <s v="EUY7"/>
    <n v="150"/>
    <n v="0"/>
    <s v="ร้านที่1"/>
    <s v="หนูเพลิน ชาวดร"/>
    <s v="163 ม.5 บ.สวัสดี ต.สามัคคี อ.น้ำโสม จ.อุดรธานี 41210_x000a_"/>
    <s v="41210"/>
    <s v="0821052812"/>
    <s v="06/03/2025 17:45"/>
    <s v="raweewan5499@gmail.com"/>
    <s v="EMS"/>
    <s v="line_oa"/>
    <s v="กสิกร"/>
    <s v=""/>
    <s v="JB193948543TH"/>
    <s v="07/03/2025 10:45"/>
  </r>
  <r>
    <x v="15"/>
    <x v="19"/>
    <n v="0"/>
    <n v="1"/>
    <s v="EUY6"/>
    <n v="156"/>
    <n v="56"/>
    <s v="ร้านที่4"/>
    <s v="ไ***ีน๊ะ​ ก***ุ้ย"/>
    <s v="พังงา"/>
    <s v="-"/>
    <s v=""/>
    <s v="07/03/2025 10:44"/>
    <s v="-"/>
    <s v="Flash Express Thailand COD"/>
    <s v="Tiktok"/>
    <s v="จ่ายทีหลัง / COD"/>
    <s v=""/>
    <s v="THT66021KFNB34Z"/>
    <s v="07/03/2025 10:45"/>
  </r>
  <r>
    <x v="0"/>
    <x v="0"/>
    <n v="120"/>
    <n v="1"/>
    <s v="EUY6"/>
    <n v="156"/>
    <n v="56"/>
    <s v="ร้านที่4"/>
    <s v="ไ***ีน๊ะ​ ก***ุ้ย"/>
    <s v="พังงา"/>
    <s v="-"/>
    <s v=""/>
    <s v="07/03/2025 10:44"/>
    <s v="-"/>
    <s v="Flash Express Thailand COD"/>
    <s v="Tiktok"/>
    <s v="จ่ายทีหลัง / COD"/>
    <s v=""/>
    <s v="THT66021KFNB34Z"/>
    <s v="07/03/2025 10:45"/>
  </r>
  <r>
    <x v="1"/>
    <x v="1"/>
    <n v="60"/>
    <n v="3"/>
    <s v="EUY5"/>
    <n v="111"/>
    <n v="6"/>
    <s v="ร้านที่4"/>
    <s v="ธ*** เ***ยววานอช"/>
    <s v="บุรีรัมย์"/>
    <s v="-"/>
    <s v=""/>
    <s v="07/03/2025 10:43"/>
    <s v="-"/>
    <s v="Flash Express Thailand"/>
    <s v="Tiktok"/>
    <s v="tiktok"/>
    <s v=""/>
    <s v="THT28011KFQSV6Z"/>
    <s v="07/03/2025 10:43"/>
  </r>
  <r>
    <x v="16"/>
    <x v="20"/>
    <n v="66.666666666666671"/>
    <n v="3"/>
    <s v="EUY4"/>
    <n v="225"/>
    <n v="0"/>
    <s v="ร้านที่4"/>
    <s v="พ***ภณ ศ***ชัย"/>
    <s v="สิงห์บุรี"/>
    <s v="-"/>
    <s v=""/>
    <s v="07/03/2025 10:25"/>
    <s v="-"/>
    <s v="Flash Express Thailand"/>
    <s v="Tiktok"/>
    <s v="tiktok"/>
    <s v=""/>
    <s v="THT08061KEU2D3Z"/>
    <s v="07/03/2025 10:25"/>
  </r>
  <r>
    <x v="1"/>
    <x v="1"/>
    <n v="60"/>
    <n v="3"/>
    <s v="EUY4"/>
    <n v="225"/>
    <n v="0"/>
    <s v="ร้านที่4"/>
    <s v="พ***ภณ ศ***ชัย"/>
    <s v="สิงห์บุรี"/>
    <s v="-"/>
    <s v=""/>
    <s v="07/03/2025 10:25"/>
    <s v="-"/>
    <s v="Flash Express Thailand"/>
    <s v="Tiktok"/>
    <s v="tiktok"/>
    <s v=""/>
    <s v="THT08061KEU2D3Z"/>
    <s v="07/03/2025 10:25"/>
  </r>
  <r>
    <x v="1"/>
    <x v="1"/>
    <n v="60"/>
    <n v="3"/>
    <s v="EUY3"/>
    <n v="105"/>
    <n v="0"/>
    <s v="ร้านที่4"/>
    <s v="อ*** ไ***ำราญ"/>
    <s v="สมุทรสาคร"/>
    <s v="-"/>
    <s v=""/>
    <s v="07/03/2025 09:58"/>
    <s v="-"/>
    <s v="Flash Express Thailand COD"/>
    <s v="Tiktok"/>
    <s v="จ่ายทีหลัง / COD"/>
    <s v=""/>
    <s v="THT16021KEXEQ9Z"/>
    <s v="07/03/2025 09:58"/>
  </r>
  <r>
    <x v="3"/>
    <x v="3"/>
    <n v="37.5"/>
    <n v="4"/>
    <s v="EUY2"/>
    <n v="159"/>
    <n v="0"/>
    <s v="ร้านที่4"/>
    <s v="เ***รัตน์​  แ***สว่าง"/>
    <s v="กรุงเทพมหานคร"/>
    <s v="-"/>
    <s v=""/>
    <s v="07/03/2025 09:58"/>
    <s v="-"/>
    <s v="Flash Express Thailand COD"/>
    <s v="Tiktok"/>
    <s v="จ่ายทีหลัง / COD"/>
    <s v=""/>
    <s v="THT01181KFR3H0Z"/>
    <s v="07/03/2025 09:58"/>
  </r>
  <r>
    <x v="7"/>
    <x v="10"/>
    <n v="65"/>
    <n v="1"/>
    <s v="EUY1"/>
    <n v="530"/>
    <n v="30"/>
    <s v="ร้านที่10"/>
    <s v=" k ploy"/>
    <s v="ที่อยู่ส่ง_x000a_412/16-17 ม1_x000a_ต.นิคม อ.สตึก จ.บุรีรัมย์ _x000a_080-4685577_x000a_ 31150"/>
    <s v="31150"/>
    <s v="0854915858"/>
    <s v="07/03/2025 09:58"/>
    <s v="raweewan5499@gmail.com"/>
    <s v="EMS COD"/>
    <s v="facebook"/>
    <s v="กสิกร"/>
    <s v=""/>
    <s v="JA179921933TH"/>
    <s v="07/03/2025 09:58"/>
  </r>
  <r>
    <x v="9"/>
    <x v="12"/>
    <n v="65"/>
    <n v="2"/>
    <s v="EUY1"/>
    <n v="530"/>
    <n v="30"/>
    <s v="ร้านที่10"/>
    <s v=" k ploy"/>
    <s v="ที่อยู่ส่ง_x000a_412/16-17 ม1_x000a_ต.นิคม อ.สตึก จ.บุรีรัมย์ _x000a_080-4685577_x000a_ 31150"/>
    <s v="31150"/>
    <s v="0854915858"/>
    <s v="07/03/2025 09:58"/>
    <s v="raweewan5499@gmail.com"/>
    <s v="EMS COD"/>
    <s v="facebook"/>
    <s v="กสิกร"/>
    <s v=""/>
    <s v="JA179921933TH"/>
    <s v="07/03/2025 09:58"/>
  </r>
  <r>
    <x v="10"/>
    <x v="13"/>
    <n v="65"/>
    <n v="2"/>
    <s v="EUY1"/>
    <n v="530"/>
    <n v="30"/>
    <s v="ร้านที่10"/>
    <s v=" k ploy"/>
    <s v="ที่อยู่ส่ง_x000a_412/16-17 ม1_x000a_ต.นิคม อ.สตึก จ.บุรีรัมย์ _x000a_080-4685577_x000a_ 31150"/>
    <s v="31150"/>
    <s v="0854915858"/>
    <s v="07/03/2025 09:58"/>
    <s v="raweewan5499@gmail.com"/>
    <s v="EMS COD"/>
    <s v="facebook"/>
    <s v="กสิกร"/>
    <s v=""/>
    <s v="JA179921933TH"/>
    <s v="07/03/2025 09:57"/>
  </r>
  <r>
    <x v="0"/>
    <x v="0"/>
    <n v="100"/>
    <n v="5"/>
    <s v="EUY1"/>
    <n v="530"/>
    <n v="30"/>
    <s v="ร้านที่10"/>
    <s v=" k ploy"/>
    <s v="ที่อยู่ส่ง_x000a_412/16-17 ม1_x000a_ต.นิคม อ.สตึก จ.บุรีรัมย์ _x000a_080-4685577_x000a_ 31150"/>
    <s v="31150"/>
    <s v="0854915858"/>
    <s v="07/03/2025 09:58"/>
    <s v="raweewan5499@gmail.com"/>
    <s v="EMS COD"/>
    <s v="facebook"/>
    <s v="กสิกร"/>
    <s v=""/>
    <s v="JA179921933TH"/>
    <s v="07/03/2025 09:57"/>
  </r>
  <r>
    <x v="14"/>
    <x v="17"/>
    <n v="66"/>
    <n v="1"/>
    <s v="EUY0"/>
    <n v="220"/>
    <n v="0"/>
    <s v="ร้านที่4"/>
    <s v="แ***  ส***วดี"/>
    <s v="พัทลุง"/>
    <s v="-"/>
    <s v=""/>
    <s v="07/03/2025 09:48"/>
    <s v="-"/>
    <s v="Flash Express Thailand COD"/>
    <s v="Tiktok"/>
    <s v="จ่ายทีหลัง / COD"/>
    <s v=""/>
    <s v="THT74031KFNK82Z"/>
    <s v="07/03/2025 09:48"/>
  </r>
  <r>
    <x v="5"/>
    <x v="5"/>
    <n v="66"/>
    <n v="1"/>
    <s v="EUY0"/>
    <n v="220"/>
    <n v="0"/>
    <s v="ร้านที่4"/>
    <s v="แ***  ส***วดี"/>
    <s v="พัทลุง"/>
    <s v="-"/>
    <s v=""/>
    <s v="07/03/2025 09:48"/>
    <s v="-"/>
    <s v="Flash Express Thailand COD"/>
    <s v="Tiktok"/>
    <s v="จ่ายทีหลัง / COD"/>
    <s v=""/>
    <s v="THT74031KFNK82Z"/>
    <s v="07/03/2025 09:48"/>
  </r>
  <r>
    <x v="0"/>
    <x v="0"/>
    <n v="67"/>
    <n v="1"/>
    <s v="EUY0"/>
    <n v="220"/>
    <n v="0"/>
    <s v="ร้านที่4"/>
    <s v="แ***  ส***วดี"/>
    <s v="พัทลุง"/>
    <s v="-"/>
    <s v=""/>
    <s v="07/03/2025 09:48"/>
    <s v="-"/>
    <s v="Flash Express Thailand COD"/>
    <s v="Tiktok"/>
    <s v="จ่ายทีหลัง / COD"/>
    <s v=""/>
    <s v="THT74031KFNK82Z"/>
    <s v="07/03/2025 09:48"/>
  </r>
  <r>
    <x v="7"/>
    <x v="10"/>
    <n v="65"/>
    <n v="1"/>
    <s v="EUX99"/>
    <n v="199"/>
    <n v="0"/>
    <s v="ร้านที่1"/>
    <s v="พรพนา ชุ่มชาติ "/>
    <s v="8หมู่8 ต.บางพูด อ.ปากเกร็ด ซ.รรวัดบางพูดใน ถ.สุขาประชาสรรค์2. จ.นนทบุรี 11120"/>
    <s v="11120"/>
    <s v="0642103556"/>
    <s v="07/03/2025 09:35"/>
    <s v="raweewan5499@gmail.com"/>
    <s v="EMS COD"/>
    <s v="facebook"/>
    <s v="กสิกร"/>
    <s v=""/>
    <s v="JA179921947TH"/>
    <s v="07/03/2025 09:35"/>
  </r>
  <r>
    <x v="8"/>
    <x v="11"/>
    <n v="65"/>
    <n v="1"/>
    <s v="EUX99"/>
    <n v="199"/>
    <n v="0"/>
    <s v="ร้านที่1"/>
    <s v="พรพนา ชุ่มชาติ "/>
    <s v="8หมู่8 ต.บางพูด อ.ปากเกร็ด ซ.รรวัดบางพูดใน ถ.สุขาประชาสรรค์2. จ.นนทบุรี 11120"/>
    <s v="11120"/>
    <s v="0642103556"/>
    <s v="07/03/2025 09:35"/>
    <s v="raweewan5499@gmail.com"/>
    <s v="EMS COD"/>
    <s v="facebook"/>
    <s v="กสิกร"/>
    <s v=""/>
    <s v="JA179921947TH"/>
    <s v="07/03/2025 09:35"/>
  </r>
  <r>
    <x v="9"/>
    <x v="12"/>
    <n v="65"/>
    <n v="1"/>
    <s v="EUX99"/>
    <n v="199"/>
    <n v="0"/>
    <s v="ร้านที่1"/>
    <s v="พรพนา ชุ่มชาติ "/>
    <s v="8หมู่8 ต.บางพูด อ.ปากเกร็ด ซ.รรวัดบางพูดใน ถ.สุขาประชาสรรค์2. จ.นนทบุรี 11120"/>
    <s v="11120"/>
    <s v="0642103556"/>
    <s v="07/03/2025 09:35"/>
    <s v="raweewan5499@gmail.com"/>
    <s v="EMS COD"/>
    <s v="facebook"/>
    <s v="กสิกร"/>
    <s v=""/>
    <s v="JA179921947TH"/>
    <s v="07/03/2025 09:35"/>
  </r>
  <r>
    <x v="10"/>
    <x v="13"/>
    <n v="65"/>
    <n v="1"/>
    <s v="EUX99"/>
    <n v="199"/>
    <n v="0"/>
    <s v="ร้านที่1"/>
    <s v="พรพนา ชุ่มชาติ "/>
    <s v="8หมู่8 ต.บางพูด อ.ปากเกร็ด ซ.รรวัดบางพูดใน ถ.สุขาประชาสรรค์2. จ.นนทบุรี 11120"/>
    <s v="11120"/>
    <s v="0642103556"/>
    <s v="07/03/2025 09:35"/>
    <s v="raweewan5499@gmail.com"/>
    <s v="EMS COD"/>
    <s v="facebook"/>
    <s v="กสิกร"/>
    <s v=""/>
    <s v="JA179921947TH"/>
    <s v="07/03/2025 09:35"/>
  </r>
  <r>
    <x v="7"/>
    <x v="10"/>
    <n v="65"/>
    <n v="1"/>
    <s v="EUX98"/>
    <n v="199"/>
    <n v="0"/>
    <s v="ร้านที่1"/>
    <s v="รัตน์ติยา กิจรุ่งไพบูลย์"/>
    <s v="17/65-66 ซ.เทียนทะเล26 ถ.บางขุนเทียน เขตบางขุนเทียน กทม 10150"/>
    <s v="10150"/>
    <s v="0815136345"/>
    <s v="07/03/2025 09:34"/>
    <s v="raweewan5499@gmail.com"/>
    <s v="EMS COD"/>
    <s v="facebook"/>
    <s v="กสิกร"/>
    <s v=""/>
    <s v="JA179921955TH"/>
    <s v="07/03/2025 09:33"/>
  </r>
  <r>
    <x v="8"/>
    <x v="11"/>
    <n v="65"/>
    <n v="1"/>
    <s v="EUX98"/>
    <n v="199"/>
    <n v="0"/>
    <s v="ร้านที่1"/>
    <s v="รัตน์ติยา กิจรุ่งไพบูลย์"/>
    <s v="17/65-66 ซ.เทียนทะเล26 ถ.บางขุนเทียน เขตบางขุนเทียน กทม 10150"/>
    <s v="10150"/>
    <s v="0815136345"/>
    <s v="07/03/2025 09:34"/>
    <s v="raweewan5499@gmail.com"/>
    <s v="EMS COD"/>
    <s v="facebook"/>
    <s v="กสิกร"/>
    <s v=""/>
    <s v="JA179921955TH"/>
    <s v="07/03/2025 09:33"/>
  </r>
  <r>
    <x v="9"/>
    <x v="12"/>
    <n v="65"/>
    <n v="1"/>
    <s v="EUX98"/>
    <n v="199"/>
    <n v="0"/>
    <s v="ร้านที่1"/>
    <s v="รัตน์ติยา กิจรุ่งไพบูลย์"/>
    <s v="17/65-66 ซ.เทียนทะเล26 ถ.บางขุนเทียน เขตบางขุนเทียน กทม 10150"/>
    <s v="10150"/>
    <s v="0815136345"/>
    <s v="07/03/2025 09:34"/>
    <s v="raweewan5499@gmail.com"/>
    <s v="EMS COD"/>
    <s v="facebook"/>
    <s v="กสิกร"/>
    <s v=""/>
    <s v="JA179921955TH"/>
    <s v="07/03/2025 09:33"/>
  </r>
  <r>
    <x v="10"/>
    <x v="13"/>
    <n v="65"/>
    <n v="1"/>
    <s v="EUX98"/>
    <n v="199"/>
    <n v="0"/>
    <s v="ร้านที่1"/>
    <s v="รัตน์ติยา กิจรุ่งไพบูลย์"/>
    <s v="17/65-66 ซ.เทียนทะเล26 ถ.บางขุนเทียน เขตบางขุนเทียน กทม 10150"/>
    <s v="10150"/>
    <s v="0815136345"/>
    <s v="07/03/2025 09:34"/>
    <s v="raweewan5499@gmail.com"/>
    <s v="EMS COD"/>
    <s v="facebook"/>
    <s v="กสิกร"/>
    <s v=""/>
    <s v="JA179921955TH"/>
    <s v="07/03/2025 09:33"/>
  </r>
  <r>
    <x v="5"/>
    <x v="18"/>
    <n v="80"/>
    <n v="1"/>
    <s v="EUX97"/>
    <n v="230"/>
    <n v="0"/>
    <s v="ร้านที่1"/>
    <s v="ศศิพร ฟองน้ำ"/>
    <s v="100/38 บ้านทานตะวัน ม.11 _x000a_ต.บางนมโค อ.เสนา จ.พระนครศรีอยุธยา _x000a_ 13110"/>
    <s v="13110"/>
    <s v="0649491074"/>
    <s v="07/03/2025 09:25"/>
    <s v="raweewan5499@gmail.com"/>
    <s v="EMS"/>
    <s v="facebook"/>
    <s v="กสิกร"/>
    <s v=""/>
    <s v="-"/>
    <s v="07/03/2025 09:29"/>
  </r>
  <r>
    <x v="0"/>
    <x v="0"/>
    <n v="150"/>
    <n v="1"/>
    <s v="EUX97"/>
    <n v="230"/>
    <n v="0"/>
    <s v="ร้านที่1"/>
    <s v="ศศิพร ฟองน้ำ"/>
    <s v="100/38 บ้านทานตะวัน ม.11 _x000a_ต.บางนมโค อ.เสนา จ.พระนครศรีอยุธยา _x000a_ 13110"/>
    <s v="13110"/>
    <s v="0649491074"/>
    <s v="07/03/2025 09:25"/>
    <s v="raweewan5499@gmail.com"/>
    <s v="EMS"/>
    <s v="facebook"/>
    <s v="กสิกร"/>
    <s v=""/>
    <s v="-"/>
    <s v="07/03/2025 09:29"/>
  </r>
  <r>
    <x v="3"/>
    <x v="3"/>
    <n v="50"/>
    <n v="1"/>
    <s v="EUX96"/>
    <n v="185"/>
    <n v="0"/>
    <s v="ร้านที่1"/>
    <s v="ว******ิ"/>
    <s v="******นนา อำเภอบ้านนา จังหวัดนครนายก 26110"/>
    <s v="26110"/>
    <s v="28"/>
    <s v="07/03/2025 09:52"/>
    <s v="-"/>
    <s v="SPX Express"/>
    <s v="Shopee"/>
    <s v="shopee"/>
    <s v=""/>
    <s v="TH254822409550W"/>
    <s v="07/03/2025 09:25"/>
  </r>
  <r>
    <x v="3"/>
    <x v="3"/>
    <n v="48.333333333333343"/>
    <n v="3"/>
    <s v="EUX96"/>
    <n v="185"/>
    <n v="0"/>
    <s v="ร้านที่1"/>
    <s v="ว******ิ"/>
    <s v="******นนา อำเภอบ้านนา จังหวัดนครนายก 26110"/>
    <s v="26110"/>
    <s v="28"/>
    <s v="07/03/2025 09:52"/>
    <s v="-"/>
    <s v="SPX Express"/>
    <s v="Shopee"/>
    <s v="shopee"/>
    <s v=""/>
    <s v="TH254822409550W"/>
    <s v="07/03/2025 09:25"/>
  </r>
  <r>
    <x v="0"/>
    <x v="0"/>
    <n v="66.333333333333329"/>
    <n v="3"/>
    <s v="EUX95"/>
    <n v="265"/>
    <n v="35"/>
    <s v="ร้านที่1"/>
    <s v="น*****ะ"/>
    <s v="******, ซอย พัฒนาการ 25, ถนน พัฒนาการ, แขวง สวนหลวง, เขตสวนหลวง แขวงสวนหลวง เขตสวนหลวง จังหวัดกรุงเทพมหานคร 10250"/>
    <s v="10250"/>
    <s v="62"/>
    <s v="07/03/2025 09:11"/>
    <s v="-"/>
    <s v="SPX Express"/>
    <s v="Shopee"/>
    <s v="shopee"/>
    <s v=""/>
    <s v="TH254909527430O"/>
    <s v="07/03/2025 09:11"/>
  </r>
  <r>
    <x v="17"/>
    <x v="21"/>
    <n v="25"/>
    <n v="4"/>
    <s v="EUX94"/>
    <n v="147"/>
    <n v="45"/>
    <s v="ร้านที่4"/>
    <s v="น***ร   เ***งสุธา"/>
    <s v="เชียงใหม่"/>
    <s v="-"/>
    <s v=""/>
    <s v="07/03/2025 09:09"/>
    <s v="-"/>
    <s v="Flash Express Thailand COD"/>
    <s v="Tiktok"/>
    <s v="จ่ายทีหลัง / COD"/>
    <s v=""/>
    <s v="THT47241KFSDZ2Z"/>
    <s v="07/03/2025 09:09"/>
  </r>
  <r>
    <x v="2"/>
    <x v="2"/>
    <n v="35"/>
    <n v="8"/>
    <s v="EUX93"/>
    <n v="35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07/03/2025 09:34"/>
    <s v="-"/>
    <s v="SPX Express"/>
    <s v="Shopee"/>
    <s v="shopee"/>
    <s v=""/>
    <s v="TH257483483180B"/>
    <s v="07/03/2025 09:04"/>
  </r>
  <r>
    <x v="1"/>
    <x v="1"/>
    <n v="60"/>
    <n v="3"/>
    <s v="EUX92"/>
    <n v="134"/>
    <n v="29"/>
    <s v="ร้านที่2"/>
    <s v="ท***รัตน์ พ***ก"/>
    <s v="พิจิตร"/>
    <s v="-"/>
    <s v=""/>
    <s v="07/03/2025 09:04"/>
    <s v="-"/>
    <s v="J&amp;T COD"/>
    <s v="Tiktok"/>
    <s v="จ่ายทีหลัง / COD"/>
    <s v=""/>
    <s v="755779123982"/>
    <s v="07/03/2025 09:04"/>
  </r>
  <r>
    <x v="7"/>
    <x v="10"/>
    <n v="65"/>
    <n v="1"/>
    <s v="EUX91"/>
    <n v="199"/>
    <n v="0"/>
    <s v="ร้านที่1"/>
    <s v="อรปภา ยศพรวรวุฒิ"/>
    <s v="หมู่บ้านสุขประยูรฮิลล์ 38/289 ม.9 ต.นาป่า อ.เมือง จ.ชลบุรี _x000a_ 20000"/>
    <s v="20000"/>
    <s v="0951587772"/>
    <s v="07/03/2025 09:02"/>
    <s v="raweewan5499@gmail.com"/>
    <s v="EMS COD"/>
    <s v="facebook"/>
    <s v="กสิกร"/>
    <s v=""/>
    <s v="JA179921964TH"/>
    <s v="07/03/2025 09:02"/>
  </r>
  <r>
    <x v="8"/>
    <x v="11"/>
    <n v="65"/>
    <n v="1"/>
    <s v="EUX91"/>
    <n v="199"/>
    <n v="0"/>
    <s v="ร้านที่1"/>
    <s v="อรปภา ยศพรวรวุฒิ"/>
    <s v="หมู่บ้านสุขประยูรฮิลล์ 38/289 ม.9 ต.นาป่า อ.เมือง จ.ชลบุรี _x000a_ 20000"/>
    <s v="20000"/>
    <s v="0951587772"/>
    <s v="07/03/2025 09:02"/>
    <s v="raweewan5499@gmail.com"/>
    <s v="EMS COD"/>
    <s v="facebook"/>
    <s v="กสิกร"/>
    <s v=""/>
    <s v="JA179921964TH"/>
    <s v="07/03/2025 09:02"/>
  </r>
  <r>
    <x v="9"/>
    <x v="12"/>
    <n v="65"/>
    <n v="1"/>
    <s v="EUX91"/>
    <n v="199"/>
    <n v="0"/>
    <s v="ร้านที่1"/>
    <s v="อรปภา ยศพรวรวุฒิ"/>
    <s v="หมู่บ้านสุขประยูรฮิลล์ 38/289 ม.9 ต.นาป่า อ.เมือง จ.ชลบุรี _x000a_ 20000"/>
    <s v="20000"/>
    <s v="0951587772"/>
    <s v="07/03/2025 09:02"/>
    <s v="raweewan5499@gmail.com"/>
    <s v="EMS COD"/>
    <s v="facebook"/>
    <s v="กสิกร"/>
    <s v=""/>
    <s v="JA179921964TH"/>
    <s v="07/03/2025 09:02"/>
  </r>
  <r>
    <x v="10"/>
    <x v="13"/>
    <n v="65"/>
    <n v="1"/>
    <s v="EUX91"/>
    <n v="199"/>
    <n v="0"/>
    <s v="ร้านที่1"/>
    <s v="อรปภา ยศพรวรวุฒิ"/>
    <s v="หมู่บ้านสุขประยูรฮิลล์ 38/289 ม.9 ต.นาป่า อ.เมือง จ.ชลบุรี _x000a_ 20000"/>
    <s v="20000"/>
    <s v="0951587772"/>
    <s v="07/03/2025 09:02"/>
    <s v="raweewan5499@gmail.com"/>
    <s v="EMS COD"/>
    <s v="facebook"/>
    <s v="กสิกร"/>
    <s v=""/>
    <s v="JA179921964TH"/>
    <s v="07/03/2025 09:02"/>
  </r>
  <r>
    <x v="5"/>
    <x v="18"/>
    <n v="100"/>
    <n v="1"/>
    <s v="EUX90"/>
    <n v="250"/>
    <n v="0"/>
    <s v="ร้านที่1"/>
    <s v="Rungchat​"/>
    <s v="236/110 มบ.พฤกษาวิลล์83 ต.บางเมือง ตำบลบางเมือง อำเภอเมืองสมุทรปราการ จังหวัดสมุทรปราการ  10270"/>
    <s v="10270"/>
    <s v="0632422996"/>
    <s v="07/03/2025 08:19"/>
    <s v="raweewan5499@gmail.com"/>
    <s v="EMS"/>
    <s v="facebook"/>
    <s v="กสิกร"/>
    <s v=""/>
    <s v="JB193948557TH"/>
    <s v="07/03/2025 08:54"/>
  </r>
  <r>
    <x v="0"/>
    <x v="0"/>
    <n v="100"/>
    <n v="1"/>
    <s v="EUX90"/>
    <n v="250"/>
    <n v="0"/>
    <s v="ร้านที่1"/>
    <s v="Rungchat​"/>
    <s v="236/110 มบ.พฤกษาวิลล์83 ต.บางเมือง ตำบลบางเมือง อำเภอเมืองสมุทรปราการ จังหวัดสมุทรปราการ  10270"/>
    <s v="10270"/>
    <s v="0632422996"/>
    <s v="07/03/2025 08:19"/>
    <s v="raweewan5499@gmail.com"/>
    <s v="EMS"/>
    <s v="facebook"/>
    <s v="กสิกร"/>
    <s v=""/>
    <s v="JB193948557TH"/>
    <s v="07/03/2025 08:54"/>
  </r>
  <r>
    <x v="14"/>
    <x v="17"/>
    <n v="100"/>
    <n v="1"/>
    <s v="EUX90"/>
    <n v="250"/>
    <n v="0"/>
    <s v="ร้านที่1"/>
    <s v="Rungchat​"/>
    <s v="236/110 มบ.พฤกษาวิลล์83 ต.บางเมือง ตำบลบางเมือง อำเภอเมืองสมุทรปราการ จังหวัดสมุทรปราการ  10270"/>
    <s v="10270"/>
    <s v="0632422996"/>
    <s v="07/03/2025 08:19"/>
    <s v="raweewan5499@gmail.com"/>
    <s v="EMS"/>
    <s v="facebook"/>
    <s v="กสิกร"/>
    <s v=""/>
    <s v="JB193948557TH"/>
    <s v="07/03/2025 08:54"/>
  </r>
  <r>
    <x v="5"/>
    <x v="18"/>
    <n v="100"/>
    <n v="1"/>
    <s v="EUX89"/>
    <n v="250"/>
    <n v="0"/>
    <s v="ร้านที่1"/>
    <s v="ผู้รับ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12110"/>
    <s v="12110"/>
    <s v="0814491999"/>
    <s v="07/03/2025 06:36"/>
    <s v="raweewan5499@gmail.com"/>
    <s v="EMS"/>
    <s v="facebook"/>
    <s v="กสิกร"/>
    <s v=""/>
    <s v="JB193948565TH"/>
    <s v="07/03/2025 08:49"/>
  </r>
  <r>
    <x v="0"/>
    <x v="0"/>
    <n v="100"/>
    <n v="1"/>
    <s v="EUX89"/>
    <n v="250"/>
    <n v="0"/>
    <s v="ร้านที่1"/>
    <s v="ผู้รับ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12110"/>
    <s v="12110"/>
    <s v="0814491999"/>
    <s v="07/03/2025 06:36"/>
    <s v="raweewan5499@gmail.com"/>
    <s v="EMS"/>
    <s v="facebook"/>
    <s v="กสิกร"/>
    <s v=""/>
    <s v="JB193948565TH"/>
    <s v="07/03/2025 08:49"/>
  </r>
  <r>
    <x v="14"/>
    <x v="17"/>
    <n v="100"/>
    <n v="1"/>
    <s v="EUX89"/>
    <n v="250"/>
    <n v="0"/>
    <s v="ร้านที่1"/>
    <s v="ผู้รับ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12110"/>
    <s v="12110"/>
    <s v="0814491999"/>
    <s v="07/03/2025 06:36"/>
    <s v="raweewan5499@gmail.com"/>
    <s v="EMS"/>
    <s v="facebook"/>
    <s v="กสิกร"/>
    <s v=""/>
    <s v="JB193948565TH"/>
    <s v="07/03/2025 08:49"/>
  </r>
  <r>
    <x v="0"/>
    <x v="0"/>
    <n v="66.333333333333329"/>
    <n v="3"/>
    <s v="EUX88"/>
    <n v="295"/>
    <n v="45"/>
    <s v="ร้านที่2"/>
    <s v="เ******์"/>
    <s v="******ากเกร็ด จังหวัดนนทบุรี ตำบลคลองข่อย อำเภอปากเกร็ด จังหวัดนนทบุรี 11120"/>
    <s v="11120"/>
    <s v="52"/>
    <s v="07/03/2025 08:42"/>
    <s v="-"/>
    <s v="SPX Express"/>
    <s v="Shopee"/>
    <s v="shopee"/>
    <s v=""/>
    <s v="TH2543572390025"/>
    <s v="07/03/2025 08:40"/>
  </r>
  <r>
    <x v="0"/>
    <x v="0"/>
    <n v="66.333333333333329"/>
    <n v="3"/>
    <s v="EUX86"/>
    <n v="220"/>
    <n v="0"/>
    <s v="ร้านที่4"/>
    <s v="ส***มล ไ***"/>
    <s v="ประจวบคีรีขันธ์"/>
    <s v="-"/>
    <s v=""/>
    <s v="07/03/2025 08:23"/>
    <s v="-"/>
    <s v="Flash Express Thailand COD"/>
    <s v="Tiktok"/>
    <s v="จ่ายทีหลัง / COD"/>
    <s v=""/>
    <s v="THT19051KEYDG9Z"/>
    <s v="07/03/2025 08:23"/>
  </r>
  <r>
    <x v="7"/>
    <x v="10"/>
    <n v="65"/>
    <n v="2"/>
    <s v="EUX85"/>
    <n v="398"/>
    <n v="0"/>
    <s v="ร้านที่1"/>
    <s v="ปัญญา ยศวิไล "/>
    <s v="ที่อยู่  86/72 เฉลิมสุขนิเวศน์6 รามอินทรา 13 แยก 8  แขวงอนุสาวรีย์ เขตบางเขน กรุงเทพมหานคร 10220"/>
    <s v="10220"/>
    <s v="0810810059"/>
    <s v="07/03/2025 08:18"/>
    <s v="raweewan5499@gmail.com"/>
    <s v="EMS"/>
    <s v="facebook"/>
    <s v="กสิกร"/>
    <s v=""/>
    <s v="JB193948574TH"/>
    <s v="07/03/2025 08:22"/>
  </r>
  <r>
    <x v="8"/>
    <x v="11"/>
    <n v="65"/>
    <n v="2"/>
    <s v="EUX85"/>
    <n v="398"/>
    <n v="0"/>
    <s v="ร้านที่1"/>
    <s v="ปัญญา ยศวิไล "/>
    <s v="ที่อยู่  86/72 เฉลิมสุขนิเวศน์6 รามอินทรา 13 แยก 8  แขวงอนุสาวรีย์ เขตบางเขน กรุงเทพมหานคร 10220"/>
    <s v="10220"/>
    <s v="0810810059"/>
    <s v="07/03/2025 08:18"/>
    <s v="raweewan5499@gmail.com"/>
    <s v="EMS"/>
    <s v="facebook"/>
    <s v="กสิกร"/>
    <s v=""/>
    <s v="JB193948574TH"/>
    <s v="07/03/2025 08:22"/>
  </r>
  <r>
    <x v="9"/>
    <x v="12"/>
    <n v="65"/>
    <n v="2"/>
    <s v="EUX85"/>
    <n v="398"/>
    <n v="0"/>
    <s v="ร้านที่1"/>
    <s v="ปัญญา ยศวิไล "/>
    <s v="ที่อยู่  86/72 เฉลิมสุขนิเวศน์6 รามอินทรา 13 แยก 8  แขวงอนุสาวรีย์ เขตบางเขน กรุงเทพมหานคร 10220"/>
    <s v="10220"/>
    <s v="0810810059"/>
    <s v="07/03/2025 08:18"/>
    <s v="raweewan5499@gmail.com"/>
    <s v="EMS"/>
    <s v="facebook"/>
    <s v="กสิกร"/>
    <s v=""/>
    <s v="JB193948574TH"/>
    <s v="07/03/2025 08:22"/>
  </r>
  <r>
    <x v="10"/>
    <x v="13"/>
    <n v="65"/>
    <n v="2"/>
    <s v="EUX85"/>
    <n v="398"/>
    <n v="0"/>
    <s v="ร้านที่1"/>
    <s v="ปัญญา ยศวิไล "/>
    <s v="ที่อยู่  86/72 เฉลิมสุขนิเวศน์6 รามอินทรา 13 แยก 8  แขวงอนุสาวรีย์ เขตบางเขน กรุงเทพมหานคร 10220"/>
    <s v="10220"/>
    <s v="0810810059"/>
    <s v="07/03/2025 08:18"/>
    <s v="raweewan5499@gmail.com"/>
    <s v="EMS"/>
    <s v="facebook"/>
    <s v="กสิกร"/>
    <s v=""/>
    <s v="JB193948574TH"/>
    <s v="07/03/2025 08:22"/>
  </r>
  <r>
    <x v="7"/>
    <x v="10"/>
    <n v="65"/>
    <n v="4"/>
    <s v="EUX84"/>
    <n v="199"/>
    <n v="0"/>
    <s v="ร้านที่1"/>
    <s v="ศรีสุมล พาทีทิน"/>
    <s v="26/110_x000a_ถ.สุขสบูรณ์ ต.ประจวบ อ.เมือง_x000a_จ.ประจวบ _x000a_ 77000"/>
    <s v="77000"/>
    <s v="0916085844"/>
    <s v="07/03/2025 08:20"/>
    <s v="raweewan5499@gmail.com"/>
    <s v="EMS COD"/>
    <s v="facebook"/>
    <s v="กสิกร"/>
    <s v=""/>
    <s v="JA179921978TH"/>
    <s v="07/03/2025 08:19"/>
  </r>
  <r>
    <x v="18"/>
    <x v="22"/>
    <n v="15"/>
    <n v="4"/>
    <s v="EUX83"/>
    <n v="164"/>
    <n v="104"/>
    <s v="ร้านที่10"/>
    <s v="รัฐภาคย์ ชอบชน"/>
    <s v="5 /5หมู่8_x000a__x000a_เขาคิชฌกูฏ/ Khao Khitchakutจันทบุรี/ Chanthaburi_x000a_22210"/>
    <s v="22210"/>
    <s v="660985177524"/>
    <s v="07/03/2025 07:11"/>
    <s v="-"/>
    <s v="Kerry_dropoff"/>
    <s v="Lazada"/>
    <s v="lazada"/>
    <s v=""/>
    <s v="TH22106Y91AX2B"/>
    <s v="07/03/2025 07:11"/>
  </r>
  <r>
    <x v="3"/>
    <x v="3"/>
    <n v="37.5"/>
    <n v="4"/>
    <s v="EUX82"/>
    <n v="159"/>
    <n v="0"/>
    <s v="ร้านที่4"/>
    <s v="น***รี ส***ิศรี"/>
    <s v="Samut Prakan"/>
    <s v="-"/>
    <s v=""/>
    <s v="07/03/2025 07:04"/>
    <s v="-"/>
    <s v="Flash Express Thailand"/>
    <s v="Tiktok"/>
    <s v="tiktok"/>
    <s v=""/>
    <s v="THT02011KCKFJ5Z"/>
    <s v="07/03/2025 07:03"/>
  </r>
  <r>
    <x v="2"/>
    <x v="2"/>
    <n v="45"/>
    <n v="4"/>
    <s v="EUX81"/>
    <n v="164"/>
    <n v="0"/>
    <s v="ร้านที่4"/>
    <s v="ช***ลักษณ์  โ***พาจันทร์"/>
    <s v="อุดรธานี"/>
    <s v="-"/>
    <s v=""/>
    <s v="07/03/2025 06:44"/>
    <s v="-"/>
    <s v="Flash Express Thailand COD"/>
    <s v="Tiktok"/>
    <s v="จ่ายทีหลัง / COD"/>
    <s v=""/>
    <s v="THT38021KD0P24Z"/>
    <s v="07/03/2025 06:44"/>
  </r>
  <r>
    <x v="1"/>
    <x v="1"/>
    <n v="41.5"/>
    <n v="2"/>
    <s v="EUX79"/>
    <n v="90"/>
    <n v="7"/>
    <s v="ร้านที่1"/>
    <s v="ศ******์"/>
    <s v="******อย จรัญสนิทวงศ์ 65, ถนน จรัญสนิทวงศ์, แขวงบางบำหรุ, เขตบางพลัด แขวงบางบำหรุ เขตบางพลัด จังหวัดกรุงเทพมหานคร 10700"/>
    <s v="10700"/>
    <s v="23"/>
    <s v="07/03/2025 03:18"/>
    <s v="-"/>
    <s v="SPX Express"/>
    <s v="Shopee"/>
    <s v="shopee"/>
    <s v=""/>
    <s v="TH259859135387L"/>
    <s v="07/03/2025 03:17"/>
  </r>
  <r>
    <x v="3"/>
    <x v="3"/>
    <n v="52"/>
    <n v="1"/>
    <s v="EUX78"/>
    <n v="220"/>
    <n v="0"/>
    <s v="ร้านที่2"/>
    <s v="ม***ชา"/>
    <s v="Phrae"/>
    <s v="-"/>
    <s v=""/>
    <s v="07/03/2025 01:09"/>
    <s v="-"/>
    <s v="J&amp;T Express"/>
    <s v="Tiktok"/>
    <s v="tiktok"/>
    <s v=""/>
    <s v="755744028771"/>
    <s v="07/03/2025 01:25"/>
  </r>
  <r>
    <x v="14"/>
    <x v="23"/>
    <n v="98"/>
    <n v="1"/>
    <s v="EUX78"/>
    <n v="220"/>
    <n v="0"/>
    <s v="ร้านที่2"/>
    <s v="ม***ชา"/>
    <s v="Phrae"/>
    <s v="-"/>
    <s v=""/>
    <s v="07/03/2025 01:09"/>
    <s v="-"/>
    <s v="J&amp;T Express"/>
    <s v="Tiktok"/>
    <s v="tiktok"/>
    <s v=""/>
    <s v="755744028771"/>
    <s v="07/03/2025 01:25"/>
  </r>
  <r>
    <x v="5"/>
    <x v="6"/>
    <n v="120"/>
    <n v="1"/>
    <s v="EUX78"/>
    <n v="220"/>
    <n v="0"/>
    <s v="ร้านที่2"/>
    <s v="ม***ชา"/>
    <s v="Phrae"/>
    <s v="-"/>
    <s v=""/>
    <s v="07/03/2025 01:09"/>
    <s v="-"/>
    <s v="J&amp;T Express"/>
    <s v="Tiktok"/>
    <s v="tiktok"/>
    <s v=""/>
    <s v="755744028771"/>
    <s v="07/03/2025 01:25"/>
  </r>
  <r>
    <x v="5"/>
    <x v="5"/>
    <n v="66.333333333333329"/>
    <n v="3"/>
    <s v="EUX77"/>
    <n v="250"/>
    <n v="0"/>
    <s v="ร้านที่2"/>
    <s v="ค***รีม"/>
    <s v="Phra Nakhon Si Ayutthaya"/>
    <s v="-"/>
    <s v=""/>
    <s v="07/03/2025 01:03"/>
    <s v="-"/>
    <s v="J&amp;T Express"/>
    <s v="Tiktok"/>
    <s v="tiktok"/>
    <s v=""/>
    <s v="755739199703"/>
    <s v="07/03/2025 01:0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  <n v="99"/>
    <n v="2"/>
    <s v="EUZ34"/>
    <n v="358"/>
    <n v="0"/>
    <s v="ร้านที่4"/>
    <s v="c***chi c***a"/>
    <s v="นครราชสีมา"/>
    <s v="-"/>
    <s v=""/>
    <s v="08/03/2025 23:16"/>
    <s v="-"/>
    <s v="Flash Express Thailand COD"/>
    <s v="Tiktok"/>
    <s v="จ่ายทีหลัง / COD"/>
    <s v=""/>
    <s v="-"/>
    <s v="08/03/2025 23:17"/>
  </r>
  <r>
    <x v="1"/>
    <x v="1"/>
    <n v="100"/>
    <n v="2"/>
    <s v="EUZ34"/>
    <n v="358"/>
    <n v="0"/>
    <s v="ร้านที่4"/>
    <s v="c***chi c***a"/>
    <s v="นครราชสีมา"/>
    <s v="-"/>
    <s v=""/>
    <s v="08/03/2025 23:16"/>
    <s v="-"/>
    <s v="Flash Express Thailand COD"/>
    <s v="Tiktok"/>
    <s v="จ่ายทีหลัง / COD"/>
    <s v=""/>
    <s v="-"/>
    <s v="08/03/2025 23:17"/>
  </r>
  <r>
    <x v="2"/>
    <x v="2"/>
    <n v="37.5"/>
    <n v="4"/>
    <s v="EUZ33"/>
    <n v="204"/>
    <n v="45"/>
    <s v="ร้านที่4"/>
    <s v="น***ชมภูนุช จ***์ไชยวัฒน์"/>
    <s v="บุรีรัมย์"/>
    <s v="-"/>
    <s v=""/>
    <s v="08/03/2025 21:24"/>
    <s v="-"/>
    <s v="Flash Express Thailand COD"/>
    <s v="Tiktok"/>
    <s v="จ่ายทีหลัง / COD"/>
    <s v=""/>
    <s v="-"/>
    <s v="08/03/2025 21:24"/>
  </r>
  <r>
    <x v="3"/>
    <x v="3"/>
    <n v="66.333333333333329"/>
    <n v="3"/>
    <s v="EUZ32"/>
    <n v="220"/>
    <n v="0"/>
    <s v="ร้านที่4"/>
    <s v="น** ช***า   ต***ิด"/>
    <s v="เทศบาลนครขอนแก่น"/>
    <s v="-"/>
    <s v=""/>
    <s v="08/03/2025 21:24"/>
    <s v="-"/>
    <s v="Flash Express Thailand"/>
    <s v="Tiktok"/>
    <s v="tiktok"/>
    <s v=""/>
    <s v="-"/>
    <s v="08/03/2025 21:23"/>
  </r>
  <r>
    <x v="3"/>
    <x v="3"/>
    <n v="66.333333333333329"/>
    <n v="3"/>
    <s v="EUZ31"/>
    <n v="220"/>
    <n v="0"/>
    <s v="ร้านที่4"/>
    <s v="พ***ี​  พ***นัย​รัมย์​"/>
    <s v="ร้อยเอ็ด"/>
    <s v="-"/>
    <s v=""/>
    <s v="08/03/2025 21:03"/>
    <s v="-"/>
    <s v="Flash Express Thailand COD"/>
    <s v="Tiktok"/>
    <s v="จ่ายทีหลัง / COD"/>
    <s v=""/>
    <s v="-"/>
    <s v="08/03/2025 21:04"/>
  </r>
  <r>
    <x v="2"/>
    <x v="2"/>
    <n v="50"/>
    <n v="6"/>
    <s v="EUZ30"/>
    <n v="244.5"/>
    <n v="7"/>
    <s v="ร้านที่1"/>
    <s v="ธนิดา"/>
    <s v="37/4หมู่4 ซอยมิตรไมตรี30 แขวงคู้ฝั่งเหนือ เขตหนองจอง ก.ท.ม. · คู้ฝั่งเหนือ/ Khu Fang Nuea_x000a__x000a_หนองจอก/ Nong Chokกรุงเทพมหานคร/ Bangkok_x000a_10530"/>
    <s v="10530"/>
    <s v="660948047227"/>
    <s v="08/03/2025 20:24"/>
    <s v="-"/>
    <s v="Kerry_dropoff"/>
    <s v="Lazada"/>
    <s v="lazada"/>
    <s v=""/>
    <s v="-"/>
    <s v="08/03/2025 20:24"/>
  </r>
  <r>
    <x v="3"/>
    <x v="4"/>
    <n v="71.25"/>
    <n v="2"/>
    <s v="EUZ29"/>
    <n v="168.5"/>
    <n v="26"/>
    <s v="ร้านที่1"/>
    <s v="สุกัญญา สกุลงาม"/>
    <s v="33 หมู่8. โรงเรียนจริมอนุสรณ์ 2 ต.จริม อ.ท่าปลา จ.อุตรดิตถ์_x000a__x000a_ท่าปลา/ Tha Plaอุตรดิตถ์/ Uttaradit_x000a_53150"/>
    <s v="53150"/>
    <s v="660870893772"/>
    <s v="08/03/2025 20:07"/>
    <s v="-"/>
    <s v="Kerry_dropoff"/>
    <s v="Lazada"/>
    <s v="lazada"/>
    <s v=""/>
    <s v="-"/>
    <s v="08/03/2025 20:06"/>
  </r>
  <r>
    <x v="4"/>
    <x v="5"/>
    <n v="78.333333333333329"/>
    <n v="3"/>
    <s v="EUZ28"/>
    <n v="263"/>
    <n v="38"/>
    <s v="ร้านที่1"/>
    <s v="ป******ง"/>
    <s v="******์ ต.จอหอ ตำบลจอหอ อำเภอเมืองนครราชสีมา จังหวัดนครราชสีมา 30310"/>
    <s v="30310"/>
    <s v="76"/>
    <s v="08/03/2025 20:47"/>
    <s v="-"/>
    <s v="SPX Express"/>
    <s v="Shopee"/>
    <s v="shopee"/>
    <s v=""/>
    <s v="-"/>
    <s v="08/03/2025 20:05"/>
  </r>
  <r>
    <x v="3"/>
    <x v="3"/>
    <n v="66.333333333333329"/>
    <n v="3"/>
    <s v="EUZ27"/>
    <n v="156.19999999999999"/>
    <n v="7"/>
    <s v="ร้านที่9"/>
    <s v="แม่ชีสมสวาท จันทร์กิติวัฒน์"/>
    <s v="วัดเขาใหญ่ญาณสัมปันโน ตำบลโป่งตาลอง_x000a__x000a_ปากช่อง/ Pak Chongนครราชสีมา/ Nakhon Ratchasima_x000a_30130"/>
    <s v="30130"/>
    <s v="660814005381"/>
    <s v="08/03/2025 19:31"/>
    <s v="-"/>
    <s v="Kerry_dropoff"/>
    <s v="Lazada"/>
    <s v="lazada"/>
    <s v=""/>
    <s v="-"/>
    <s v="08/03/2025 19:31"/>
  </r>
  <r>
    <x v="4"/>
    <x v="5"/>
    <n v="78.333333333333329"/>
    <n v="3"/>
    <s v="EUZ25"/>
    <n v="273"/>
    <n v="38"/>
    <s v="ร้านที่1"/>
    <s v="น******ก"/>
    <s v="******จ.ร้อยเอ็ด45110 ตำบลคำนาดี อำเภอโพนทอง จังหวัดร้อยเอ็ด 45110"/>
    <s v="45110"/>
    <s v="79"/>
    <s v="08/03/2025 19:20"/>
    <s v="-"/>
    <s v="SPX Express"/>
    <s v="Shopee"/>
    <s v="shopee"/>
    <s v=""/>
    <s v="-"/>
    <s v="08/03/2025 19:19"/>
  </r>
  <r>
    <x v="4"/>
    <x v="5"/>
    <n v="78.333333333333329"/>
    <n v="3"/>
    <s v="EUZ24"/>
    <n v="263"/>
    <n v="38"/>
    <s v="ร้านที่1"/>
    <s v="A***e"/>
    <s v="******ตำบลท่าล้อ, อำเภอท่าม่วง ตำบลท่าล้อ อำเภอท่าม่วง จังหวัดกาญจนบุรี 71110"/>
    <s v="71110"/>
    <s v="71"/>
    <s v="08/03/2025 19:11"/>
    <s v="-"/>
    <s v="SPX Express"/>
    <s v="Shopee"/>
    <s v="shopee"/>
    <s v=""/>
    <s v="-"/>
    <s v="08/03/2025 19:10"/>
  </r>
  <r>
    <x v="3"/>
    <x v="3"/>
    <n v="66.333333333333329"/>
    <n v="3"/>
    <s v="EUZ23"/>
    <n v="275"/>
    <n v="45"/>
    <s v="ร้านที่1"/>
    <s v="ไ******์"/>
    <s v="******ดอกไม้เขตประเวศกรุงเทพมหานคร10250 แขวงดอกไม้ เขตประเวศ จังหวัดกรุงเทพมหานคร 10250"/>
    <s v="10250"/>
    <s v="94"/>
    <s v="08/03/2025 19:27"/>
    <s v="-"/>
    <s v="Flash Express"/>
    <s v="Shopee"/>
    <s v="shopee"/>
    <s v=""/>
    <s v="-"/>
    <s v="08/03/2025 18:57"/>
  </r>
  <r>
    <x v="3"/>
    <x v="3"/>
    <n v="66.333333333333329"/>
    <n v="3"/>
    <s v="EUZ22"/>
    <n v="220"/>
    <n v="0"/>
    <s v="ร้านที่4"/>
    <s v="ฤ***วัลย์  เ***รารมย์"/>
    <s v="สมุทรปราการ"/>
    <s v="-"/>
    <s v=""/>
    <s v="08/03/2025 17:58"/>
    <s v="-"/>
    <s v="Flash Express Thailand COD"/>
    <s v="Tiktok"/>
    <s v="จ่ายทีหลัง / COD"/>
    <s v=""/>
    <s v="-"/>
    <s v="08/03/2025 17:58"/>
  </r>
  <r>
    <x v="3"/>
    <x v="3"/>
    <n v="66.333333333333329"/>
    <n v="3"/>
    <s v="EUZ21"/>
    <n v="259"/>
    <n v="29"/>
    <s v="ร้านที่1"/>
    <s v="น******น"/>
    <s v="******ภอบึงสามพัน ตำบลหนองแจง อำเภอบึงสามพัน จังหวัดเพชรบูรณ์ 67160"/>
    <s v="67160"/>
    <s v="90"/>
    <s v="08/03/2025 16:56"/>
    <s v="-"/>
    <s v="SPX Express"/>
    <s v="Shopee"/>
    <s v="shopee"/>
    <s v=""/>
    <s v="-"/>
    <s v="08/03/2025 16:56"/>
  </r>
  <r>
    <x v="5"/>
    <x v="6"/>
    <n v="120"/>
    <n v="1"/>
    <s v="EUZ20"/>
    <n v="65"/>
    <n v="6"/>
    <s v="ร้านที่4"/>
    <s v="ว***นทร์ น***ะสี"/>
    <s v="เลย"/>
    <s v="-"/>
    <s v=""/>
    <s v="08/03/2025 16:21"/>
    <s v="-"/>
    <s v="Flash Express Thailand COD"/>
    <s v="Tiktok"/>
    <s v="จ่ายทีหลัง / COD"/>
    <s v=""/>
    <s v="-"/>
    <s v="08/03/2025 16:21"/>
  </r>
  <r>
    <x v="5"/>
    <x v="6"/>
    <n v="120"/>
    <n v="3"/>
    <s v="EUZ19"/>
    <n v="177"/>
    <n v="0"/>
    <s v="ร้านที่4"/>
    <s v="ส***ุธ​ แ***กุล"/>
    <s v="เทศบาลนครเชียงใหม่"/>
    <s v="-"/>
    <s v=""/>
    <s v="08/03/2025 16:18"/>
    <s v="-"/>
    <s v="Flash Express Thailand"/>
    <s v="Tiktok"/>
    <s v="tiktok"/>
    <s v=""/>
    <s v="-"/>
    <s v="08/03/2025 16:18"/>
  </r>
  <r>
    <x v="2"/>
    <x v="2"/>
    <n v="50"/>
    <n v="6"/>
    <s v="EUZ18"/>
    <n v="233.8"/>
    <n v="7"/>
    <s v="ร้านที่1"/>
    <s v="ปิยะภรณ์ ผาทอง"/>
    <s v="_ 56/15บ.โนนภูทอง ต.เหล่าต่างคำ_x000a__x000a_โพนพิสัย/ Phon Phisaiหนองคาย/ Nong Khai_x000a_43120"/>
    <s v="43120"/>
    <s v="660652172117"/>
    <s v="08/03/2025 16:18"/>
    <s v="-"/>
    <s v="Kerry_dropoff"/>
    <s v="Lazada"/>
    <s v="lazada"/>
    <s v=""/>
    <s v="-"/>
    <s v="08/03/2025 16:17"/>
  </r>
  <r>
    <x v="5"/>
    <x v="6"/>
    <n v="120"/>
    <n v="3"/>
    <s v="EUZ17"/>
    <n v="183"/>
    <n v="6"/>
    <s v="ร้านที่4"/>
    <s v="V* V***en"/>
    <s v="Phuket"/>
    <s v="-"/>
    <s v=""/>
    <s v="08/03/2025 16:14"/>
    <s v="-"/>
    <s v="Flash Express Thailand COD"/>
    <s v="Tiktok"/>
    <s v="จ่ายทีหลัง / COD"/>
    <s v=""/>
    <s v="-"/>
    <s v="08/03/2025 16:14"/>
  </r>
  <r>
    <x v="5"/>
    <x v="6"/>
    <n v="120"/>
    <n v="3"/>
    <s v="EUZ16"/>
    <n v="177"/>
    <n v="0"/>
    <s v="ร้านที่4"/>
    <s v="อ***ามัน เ***ฐ์สิริกานต์"/>
    <s v="กรุงเทพฯ"/>
    <s v="-"/>
    <s v=""/>
    <s v="08/03/2025 16:13"/>
    <s v="-"/>
    <s v="Flash Express Thailand COD"/>
    <s v="Tiktok"/>
    <s v="จ่ายทีหลัง / COD"/>
    <s v=""/>
    <s v="-"/>
    <s v="08/03/2025 16:13"/>
  </r>
  <r>
    <x v="1"/>
    <x v="1"/>
    <n v="139"/>
    <n v="1"/>
    <s v="EUZ15"/>
    <n v="272"/>
    <n v="0"/>
    <s v="ร้านที่4"/>
    <s v="แ***ินทร  ใ***าด"/>
    <s v="หนองคาย"/>
    <s v="-"/>
    <s v=""/>
    <s v="08/03/2025 16:10"/>
    <s v="-"/>
    <s v="Flash Express Thailand"/>
    <s v="Tiktok"/>
    <s v="tiktok"/>
    <s v=""/>
    <s v="-"/>
    <s v="08/03/2025 16:09"/>
  </r>
  <r>
    <x v="0"/>
    <x v="0"/>
    <n v="139"/>
    <n v="1"/>
    <s v="EUZ15"/>
    <n v="272"/>
    <n v="0"/>
    <s v="ร้านที่4"/>
    <s v="แ***ินทร  ใ***าด"/>
    <s v="หนองคาย"/>
    <s v="-"/>
    <s v=""/>
    <s v="08/03/2025 16:10"/>
    <s v="-"/>
    <s v="Flash Express Thailand"/>
    <s v="Tiktok"/>
    <s v="tiktok"/>
    <s v=""/>
    <s v="-"/>
    <s v="08/03/2025 16:09"/>
  </r>
  <r>
    <x v="5"/>
    <x v="6"/>
    <n v="120"/>
    <n v="1"/>
    <s v="EUZ15"/>
    <n v="272"/>
    <n v="0"/>
    <s v="ร้านที่4"/>
    <s v="แ***ินทร  ใ***าด"/>
    <s v="หนองคาย"/>
    <s v="-"/>
    <s v=""/>
    <s v="08/03/2025 16:10"/>
    <s v="-"/>
    <s v="Flash Express Thailand"/>
    <s v="Tiktok"/>
    <s v="tiktok"/>
    <s v=""/>
    <s v="-"/>
    <s v="08/03/2025 16:09"/>
  </r>
  <r>
    <x v="3"/>
    <x v="3"/>
    <n v="60"/>
    <n v="1"/>
    <s v="EUZ14"/>
    <n v="165"/>
    <n v="45"/>
    <s v="ร้านที่4"/>
    <s v="ส***วิณี ท***ชติ"/>
    <s v="ร้อยเอ็ด"/>
    <s v="-"/>
    <s v=""/>
    <s v="08/03/2025 15:38"/>
    <s v="-"/>
    <s v="Flash Express Thailand COD"/>
    <s v="Tiktok"/>
    <s v="จ่ายทีหลัง / COD"/>
    <s v=""/>
    <s v="-"/>
    <s v="08/03/2025 15:38"/>
  </r>
  <r>
    <x v="5"/>
    <x v="6"/>
    <n v="60"/>
    <n v="1"/>
    <s v="EUZ14"/>
    <n v="165"/>
    <n v="45"/>
    <s v="ร้านที่4"/>
    <s v="ส***วิณี ท***ชติ"/>
    <s v="ร้อยเอ็ด"/>
    <s v="-"/>
    <s v=""/>
    <s v="08/03/2025 15:38"/>
    <s v="-"/>
    <s v="Flash Express Thailand COD"/>
    <s v="Tiktok"/>
    <s v="จ่ายทีหลัง / COD"/>
    <s v=""/>
    <s v="-"/>
    <s v="08/03/2025 15:38"/>
  </r>
  <r>
    <x v="2"/>
    <x v="2"/>
    <n v="65"/>
    <n v="1"/>
    <s v="EUZ12"/>
    <n v="85"/>
    <n v="45"/>
    <s v="ร้านที่4"/>
    <s v="ช***า  ป***นคำ"/>
    <s v="สมุทรปราการ"/>
    <s v="-"/>
    <s v=""/>
    <s v="08/03/2025 15:36"/>
    <s v="-"/>
    <s v="Flash Express Thailand"/>
    <s v="Tiktok"/>
    <s v="tiktok"/>
    <s v=""/>
    <s v="-"/>
    <s v="08/03/2025 15:36"/>
  </r>
  <r>
    <x v="5"/>
    <x v="6"/>
    <n v="120"/>
    <n v="1"/>
    <s v="EUZ10"/>
    <n v="110"/>
    <n v="45"/>
    <s v="ร้านที่4"/>
    <s v="น***ิพย์ จ***ร์ผอง"/>
    <s v="ปราจีนบุรี"/>
    <s v="-"/>
    <s v=""/>
    <s v="08/03/2025 15:18"/>
    <s v="-"/>
    <s v="Flash Express Thailand COD"/>
    <s v="Tiktok"/>
    <s v="จ่ายทีหลัง / COD"/>
    <s v=""/>
    <s v="-"/>
    <s v="08/03/2025 15:18"/>
  </r>
  <r>
    <x v="2"/>
    <x v="2"/>
    <n v="65"/>
    <n v="1"/>
    <s v="EUZ9"/>
    <n v="169"/>
    <n v="0"/>
    <s v="ร้านที่4"/>
    <s v="อ*** ร***เรือง"/>
    <s v="ปทุมธานี"/>
    <s v="-"/>
    <s v=""/>
    <s v="08/03/2025 15:14"/>
    <s v="-"/>
    <s v="Flash Express Thailand"/>
    <s v="Tiktok"/>
    <s v="tiktok"/>
    <s v=""/>
    <s v="-"/>
    <s v="08/03/2025 15:14"/>
  </r>
  <r>
    <x v="5"/>
    <x v="6"/>
    <n v="120"/>
    <n v="2"/>
    <s v="EUZ9"/>
    <n v="169"/>
    <n v="0"/>
    <s v="ร้านที่4"/>
    <s v="อ*** ร***เรือง"/>
    <s v="ปทุมธานี"/>
    <s v="-"/>
    <s v=""/>
    <s v="08/03/2025 15:14"/>
    <s v="-"/>
    <s v="Flash Express Thailand"/>
    <s v="Tiktok"/>
    <s v="tiktok"/>
    <s v=""/>
    <s v="-"/>
    <s v="08/03/2025 15:14"/>
  </r>
  <r>
    <x v="3"/>
    <x v="3"/>
    <n v="66.333333333333329"/>
    <n v="6"/>
    <s v="EUZ8"/>
    <n v="440"/>
    <n v="0"/>
    <s v="ร้านที่4"/>
    <s v="ร***ยาพร  ก***านศุภพันธ์"/>
    <s v="สุรินทร์"/>
    <s v="-"/>
    <s v=""/>
    <s v="08/03/2025 14:51"/>
    <s v="-"/>
    <s v="Flash Express Thailand COD"/>
    <s v="Tiktok"/>
    <s v="จ่ายทีหลัง / COD"/>
    <s v=""/>
    <s v="-"/>
    <s v="08/03/2025 14:51"/>
  </r>
  <r>
    <x v="6"/>
    <x v="7"/>
    <n v="80"/>
    <n v="1"/>
    <s v="EUZ7"/>
    <n v="80"/>
    <n v="0"/>
    <s v="ร้านที่1"/>
    <s v="ก******ส"/>
    <s v="******ยม) แขวง จอมทอง เขตจอมทอง แขวงจอมทอง เขตจอมทอง จังหวัดกรุงเทพมหานคร 10150"/>
    <s v="10150"/>
    <s v="29"/>
    <s v="08/03/2025 14:48"/>
    <s v="-"/>
    <s v="SPX Express"/>
    <s v="Shopee"/>
    <s v="shopee"/>
    <s v=""/>
    <s v="-"/>
    <s v="08/03/2025 14:47"/>
  </r>
  <r>
    <x v="2"/>
    <x v="2"/>
    <n v="65"/>
    <n v="8"/>
    <s v="EUZ6"/>
    <n v="320"/>
    <n v="0"/>
    <s v="ร้านที่4"/>
    <s v="ค***นิตย์ แ***ก้ว"/>
    <s v="ขอนแก่น"/>
    <s v="-"/>
    <s v=""/>
    <s v="-"/>
    <s v="-"/>
    <s v="J&amp;T Express"/>
    <s v="Tiktok"/>
    <s v="-"/>
    <s v="เน้นกาแฟค่ะ 4 กล่องนอกนั้นคละได้เลยค่ะ ขอบคุณค่ะ "/>
    <s v="-"/>
    <s v="08/03/2025 14:34"/>
  </r>
  <r>
    <x v="5"/>
    <x v="6"/>
    <n v="120"/>
    <n v="1"/>
    <s v="EUZ3"/>
    <n v="70"/>
    <n v="6"/>
    <s v="ร้านที่4"/>
    <s v="น*** เ***ินทร์"/>
    <s v="น่าน"/>
    <s v="-"/>
    <s v=""/>
    <s v="08/03/2025 14:31"/>
    <s v="-"/>
    <s v="Flash Express Thailand COD"/>
    <s v="Tiktok"/>
    <s v="จ่ายทีหลัง / COD"/>
    <s v=""/>
    <s v="-"/>
    <s v="08/03/2025 14:31"/>
  </r>
  <r>
    <x v="2"/>
    <x v="2"/>
    <n v="65"/>
    <n v="6"/>
    <s v="EUZ1"/>
    <n v="234"/>
    <n v="0"/>
    <s v="ร้านที่4"/>
    <s v="ก***า เ***ยมสมบูรณ์"/>
    <s v="พระนครศรีอยุธยา"/>
    <s v="-"/>
    <s v=""/>
    <s v="08/03/2025 13:40"/>
    <s v="-"/>
    <s v="Flash Express Thailand COD"/>
    <s v="Tiktok"/>
    <s v="จ่ายทีหลัง / COD"/>
    <s v=""/>
    <s v="-"/>
    <s v="08/03/2025 13:40"/>
  </r>
  <r>
    <x v="6"/>
    <x v="7"/>
    <n v="66"/>
    <n v="1"/>
    <s v="EUZ0"/>
    <n v="409"/>
    <n v="0"/>
    <s v="ร้านที่4"/>
    <s v="น***า"/>
    <s v="กำแพงเพชร"/>
    <s v="-"/>
    <s v=""/>
    <s v="08/03/2025 13:37"/>
    <s v="-"/>
    <s v="Flash Express Thailand"/>
    <s v="Tiktok"/>
    <s v="tiktok"/>
    <s v=""/>
    <s v="-"/>
    <s v="08/03/2025 13:37"/>
  </r>
  <r>
    <x v="7"/>
    <x v="8"/>
    <n v="66"/>
    <n v="1"/>
    <s v="EUZ0"/>
    <n v="409"/>
    <n v="0"/>
    <s v="ร้านที่4"/>
    <s v="น***า"/>
    <s v="กำแพงเพชร"/>
    <s v="-"/>
    <s v=""/>
    <s v="08/03/2025 13:37"/>
    <s v="-"/>
    <s v="Flash Express Thailand"/>
    <s v="Tiktok"/>
    <s v="tiktok"/>
    <s v=""/>
    <s v="-"/>
    <s v="08/03/2025 13:37"/>
  </r>
  <r>
    <x v="3"/>
    <x v="3"/>
    <n v="67"/>
    <n v="1"/>
    <s v="EUZ0"/>
    <n v="409"/>
    <n v="0"/>
    <s v="ร้านที่4"/>
    <s v="น***า"/>
    <s v="กำแพงเพชร"/>
    <s v="-"/>
    <s v=""/>
    <s v="08/03/2025 13:37"/>
    <s v="-"/>
    <s v="Flash Express Thailand"/>
    <s v="Tiktok"/>
    <s v="tiktok"/>
    <s v=""/>
    <s v="-"/>
    <s v="08/03/2025 13:37"/>
  </r>
  <r>
    <x v="5"/>
    <x v="6"/>
    <n v="120"/>
    <n v="3"/>
    <s v="EUZ0"/>
    <n v="409"/>
    <n v="0"/>
    <s v="ร้านที่4"/>
    <s v="น***า"/>
    <s v="กำแพงเพชร"/>
    <s v="-"/>
    <s v=""/>
    <s v="08/03/2025 13:37"/>
    <s v="-"/>
    <s v="Flash Express Thailand"/>
    <s v="Tiktok"/>
    <s v="tiktok"/>
    <s v=""/>
    <s v="-"/>
    <s v="08/03/2025 13:37"/>
  </r>
  <r>
    <x v="5"/>
    <x v="6"/>
    <n v="120"/>
    <n v="3"/>
    <s v="EUY99"/>
    <n v="189"/>
    <n v="0"/>
    <s v="ร้านที่4"/>
    <s v="ท***ิม จ***นา"/>
    <s v="ระยอง"/>
    <s v="-"/>
    <s v=""/>
    <s v="08/03/2025 13:35"/>
    <s v="-"/>
    <s v="Flash Express Thailand COD"/>
    <s v="Tiktok"/>
    <s v="จ่ายทีหลัง / COD"/>
    <s v=""/>
    <s v="-"/>
    <s v="08/03/2025 13:35"/>
  </r>
  <r>
    <x v="8"/>
    <x v="9"/>
    <n v="66.666666666666671"/>
    <n v="3"/>
    <s v="EUY98"/>
    <n v="142"/>
    <n v="0"/>
    <s v="ร้านที่1"/>
    <s v="ป******ม"/>
    <s v="******702 ตึกE หมู่12 ต.หนองปรือ ตำบลหนองปรือ อำเภอบางละมุง จังหวัดชลบุรี 20150"/>
    <s v="20150"/>
    <s v="56"/>
    <s v="-"/>
    <s v="-"/>
    <s v=""/>
    <s v="Shopee"/>
    <s v="-"/>
    <s v=""/>
    <s v="-"/>
    <s v="08/03/2025 12:52"/>
  </r>
  <r>
    <x v="2"/>
    <x v="2"/>
    <n v="37.5"/>
    <n v="4"/>
    <s v="EUY97"/>
    <n v="188"/>
    <n v="29"/>
    <s v="ร้านที่4"/>
    <s v="ก***  ว***ลักษณ์"/>
    <s v="ชัยนาท"/>
    <s v="-"/>
    <s v=""/>
    <s v="08/03/2025 12:29"/>
    <s v="-"/>
    <s v="Flash Express Thailand COD"/>
    <s v="Tiktok"/>
    <s v="จ่ายทีหลัง / COD"/>
    <s v=""/>
    <s v="-"/>
    <s v="08/03/2025 12:29"/>
  </r>
  <r>
    <x v="2"/>
    <x v="2"/>
    <n v="37.5"/>
    <n v="4"/>
    <s v="EUY96"/>
    <n v="309"/>
    <n v="0"/>
    <s v="ร้านที่4"/>
    <s v="n** t** t** l***"/>
    <s v="สมุทรปราการ"/>
    <s v="-"/>
    <s v=""/>
    <s v="08/03/2025 12:07"/>
    <s v="-"/>
    <s v="Flash Express Thailand COD"/>
    <s v="Tiktok"/>
    <s v="จ่ายทีหลัง / COD"/>
    <s v=""/>
    <s v="-"/>
    <s v="08/03/2025 12:07"/>
  </r>
  <r>
    <x v="8"/>
    <x v="9"/>
    <n v="66.666666666666671"/>
    <n v="3"/>
    <s v="EUY96"/>
    <n v="309"/>
    <n v="0"/>
    <s v="ร้านที่4"/>
    <s v="n** t** t** l***"/>
    <s v="สมุทรปราการ"/>
    <s v="-"/>
    <s v=""/>
    <s v="08/03/2025 12:07"/>
    <s v="-"/>
    <s v="Flash Express Thailand COD"/>
    <s v="Tiktok"/>
    <s v="จ่ายทีหลัง / COD"/>
    <s v=""/>
    <s v="-"/>
    <s v="08/03/2025 12:07"/>
  </r>
  <r>
    <x v="3"/>
    <x v="3"/>
    <n v="66.333333333333329"/>
    <n v="3"/>
    <s v="EUY95"/>
    <n v="220"/>
    <n v="0"/>
    <s v="ร้านที่4"/>
    <s v="บ***ทน​ ร***รส"/>
    <s v="มหาสารคาม"/>
    <s v="-"/>
    <s v=""/>
    <s v="08/03/2025 11:56"/>
    <s v="-"/>
    <s v="Flash Express Thailand COD"/>
    <s v="Tiktok"/>
    <s v="จ่ายทีหลัง / COD"/>
    <s v=""/>
    <s v="-"/>
    <s v="08/03/2025 11:56"/>
  </r>
  <r>
    <x v="3"/>
    <x v="3"/>
    <n v="78"/>
    <n v="2"/>
    <s v="EUY94"/>
    <n v="148"/>
    <n v="0"/>
    <s v="ร้านที่1"/>
    <s v="ม******ญ"/>
    <s v="******อ ตำบลท่ามะเขือ อำเภอคลองขลุง จังหวัดกำแพงเพชร 62120"/>
    <s v="62120"/>
    <s v="71"/>
    <s v="08/03/2025 11:55"/>
    <s v="-"/>
    <s v="SPX Express"/>
    <s v="Shopee"/>
    <s v="shopee"/>
    <s v=""/>
    <s v="-"/>
    <s v="08/03/2025 11:24"/>
  </r>
  <r>
    <x v="3"/>
    <x v="3"/>
    <n v="78"/>
    <n v="1"/>
    <s v="EUY93"/>
    <n v="78"/>
    <n v="0"/>
    <s v="ร้านที่1"/>
    <s v="อ******ี"/>
    <s v="******องอ้อ, อำเภอบ้านโป่ง ตำบลหนองอ้อ อำเภอบ้านโป่ง จังหวัดราชบุรี 70110"/>
    <s v="70110"/>
    <s v="85"/>
    <s v="08/03/2025 11:16"/>
    <s v="-"/>
    <s v="SPX Express"/>
    <s v="Shopee"/>
    <s v="shopee"/>
    <s v=""/>
    <s v="-"/>
    <s v="08/03/2025 11:16"/>
  </r>
  <r>
    <x v="9"/>
    <x v="10"/>
    <n v="30"/>
    <n v="12"/>
    <s v="EUY92"/>
    <n v="454"/>
    <n v="0"/>
    <s v="ร้านที่10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08/03/2025 11:11"/>
    <s v="-"/>
    <s v="Kerry_dropoff"/>
    <s v="Lazada"/>
    <s v="lazada"/>
    <s v=""/>
    <s v="-"/>
    <s v="08/03/2025 11:11"/>
  </r>
  <r>
    <x v="7"/>
    <x v="8"/>
    <n v="66.333333333333329"/>
    <n v="3"/>
    <s v="EUY91"/>
    <n v="225"/>
    <n v="0"/>
    <s v="ร้านที่10"/>
    <s v="คุณ ประจวบ   บุตรอินทร์"/>
    <s v="90 ม.4 · นายูง/ Na Yung_x000a__x000a_ศรีธาตุ/ Si Thatอุดรธานี/ Udon Thani_x000a_41230"/>
    <s v="41230"/>
    <s v="660659090424"/>
    <s v="08/03/2025 11:11"/>
    <s v="-"/>
    <s v="Kerry_dropoff"/>
    <s v="Lazada"/>
    <s v="lazada"/>
    <s v=""/>
    <s v="-"/>
    <s v="08/03/2025 11:11"/>
  </r>
  <r>
    <x v="5"/>
    <x v="6"/>
    <n v="120"/>
    <n v="2"/>
    <s v="EUY90"/>
    <n v="116"/>
    <n v="6"/>
    <s v="ร้านที่2"/>
    <s v="ช***ัย ศ***าน"/>
    <s v="มหาสารคาม"/>
    <s v="-"/>
    <s v=""/>
    <s v="08/03/2025 10:59"/>
    <s v="-"/>
    <s v="J&amp;T COD"/>
    <s v="Tiktok"/>
    <s v="จ่ายทีหลัง / COD"/>
    <s v=""/>
    <s v="-"/>
    <s v="08/03/2025 10:59"/>
  </r>
  <r>
    <x v="5"/>
    <x v="6"/>
    <n v="120"/>
    <n v="3"/>
    <s v="EUY89"/>
    <n v="165"/>
    <n v="0"/>
    <s v="ร้านที่2"/>
    <s v="จ***ธรรศน์"/>
    <s v="ระยอง"/>
    <s v="-"/>
    <s v=""/>
    <s v="08/03/2025 10:43"/>
    <s v="-"/>
    <s v="J&amp;T COD"/>
    <s v="Tiktok"/>
    <s v="จ่ายทีหลัง / COD"/>
    <s v=""/>
    <s v="-"/>
    <s v="08/03/2025 10:43"/>
  </r>
  <r>
    <x v="3"/>
    <x v="3"/>
    <n v="69.900000000000006"/>
    <n v="10"/>
    <s v="EUY88"/>
    <n v="778.3"/>
    <n v="66"/>
    <s v="ร้านที่1"/>
    <s v="ดัสนีย์ พุฒพันธุ์"/>
    <s v="232 หมู่ 15 ฮ่อมโด่ฟาร์ม ต.กลางดง_x000a__x000a_ทุ่งเสลี่ยม/ Thung Saliamสุโขทัย/ Sukhothai_x000a_64150"/>
    <s v="64150"/>
    <s v="660631656395"/>
    <s v="08/03/2025 10:42"/>
    <s v="-"/>
    <s v="Kerry_dropoff"/>
    <s v="Lazada"/>
    <s v="lazada"/>
    <s v=""/>
    <s v="-"/>
    <s v="08/03/2025 10:41"/>
  </r>
  <r>
    <x v="3"/>
    <x v="3"/>
    <n v="66.333333333333329"/>
    <n v="3"/>
    <s v="EUY87"/>
    <n v="223.55"/>
    <n v="7"/>
    <s v="ร้านที่9"/>
    <s v="สำโรย แผ่นทอง"/>
    <s v="40/17ม.12 ดอนสัก อ.ดอนสัก จ.สุราษฎร์ธานี84220 · ดอนสัก/ Don Sak_x000a__x000a_ดอนสัก/ Don Sakสุราษฎร์ธานี/ Surat Thani_x000a_84220"/>
    <s v="84220"/>
    <s v="660806097300"/>
    <s v="08/03/2025 10:11"/>
    <s v="-"/>
    <s v="Kerry_dropoff"/>
    <s v="Lazada"/>
    <s v="lazada"/>
    <s v=""/>
    <s v="-"/>
    <s v="08/03/2025 10:11"/>
  </r>
  <r>
    <x v="3"/>
    <x v="3"/>
    <n v="90"/>
    <n v="2"/>
    <s v="EUY86"/>
    <n v="419.3"/>
    <n v="26"/>
    <s v="ร้านที่8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8/03/2025 10:11"/>
    <s v="-"/>
    <s v="Kerry_dropoff"/>
    <s v="Lazada"/>
    <s v="lazada"/>
    <s v=""/>
    <s v="-"/>
    <s v="08/03/2025 10:11"/>
  </r>
  <r>
    <x v="3"/>
    <x v="3"/>
    <n v="66.333333333333329"/>
    <n v="3"/>
    <s v="EUY86"/>
    <n v="419.3"/>
    <n v="26"/>
    <s v="ร้านที่8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8/03/2025 10:11"/>
    <s v="-"/>
    <s v="Kerry_dropoff"/>
    <s v="Lazada"/>
    <s v="lazada"/>
    <s v=""/>
    <s v="-"/>
    <s v="08/03/2025 10:11"/>
  </r>
  <r>
    <x v="3"/>
    <x v="4"/>
    <n v="67.5"/>
    <n v="2"/>
    <s v="EUY85"/>
    <n v="161"/>
    <n v="26"/>
    <s v="ร้านที่1"/>
    <s v="ทศพล พลสวัสดิ์"/>
    <s v="54/9  หมู่ 9  หมู่บ้าน บ้านใหม่สามัคคี · เมืองจัง/ Mueang Chang_x000a__x000a_ภูเพียง/ Phu Phiangน่าน/ Nan_x000a_55000"/>
    <s v="55000"/>
    <s v="660623683495"/>
    <s v="08/03/2025 10:07"/>
    <s v="-"/>
    <s v="Kerry_dropoff"/>
    <s v="Lazada"/>
    <s v="lazada"/>
    <s v=""/>
    <s v="-"/>
    <s v="08/03/2025 10:07"/>
  </r>
  <r>
    <x v="6"/>
    <x v="11"/>
    <n v="120"/>
    <n v="1"/>
    <s v="EUY84"/>
    <n v="106"/>
    <n v="6"/>
    <s v="ร้านที่4"/>
    <s v="ธ***ศักดิ์ ป***ปัญจะ"/>
    <s v="พัทลุง"/>
    <s v="-"/>
    <s v=""/>
    <s v="08/03/2025 09:34"/>
    <s v="-"/>
    <s v="Flash Express Thailand"/>
    <s v="Tiktok"/>
    <s v="tiktok"/>
    <s v=""/>
    <s v="-"/>
    <s v="08/03/2025 09:33"/>
  </r>
  <r>
    <x v="3"/>
    <x v="4"/>
    <n v="5"/>
    <n v="1"/>
    <s v="EUY83"/>
    <n v="5"/>
    <n v="0"/>
    <s v="ร้านที่1"/>
    <s v="encookklnhsthieepu"/>
    <s v=",สหกรณ์2 3/131 ม.9 · ลำลูกกา/ Lum Luk Ka_x000a__x000a_ลำลูกกา/ Lam Luk Kaปทุมธานี/ Pathum Thani_x000a_12150"/>
    <s v="12150"/>
    <s v="660806601262"/>
    <s v="08/03/2025 09:32"/>
    <s v="-"/>
    <s v="Kerry_dropoff"/>
    <s v="Lazada"/>
    <s v="lazada"/>
    <s v=""/>
    <s v="-"/>
    <s v="08/03/2025 09:32"/>
  </r>
  <r>
    <x v="3"/>
    <x v="3"/>
    <n v="78"/>
    <n v="3"/>
    <s v="EUY82"/>
    <n v="26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8/03/2025 09:46"/>
    <s v="-"/>
    <s v="SPX Express"/>
    <s v="Shopee"/>
    <s v="shopee"/>
    <s v=""/>
    <s v="-"/>
    <s v="08/03/2025 09:16"/>
  </r>
  <r>
    <x v="3"/>
    <x v="3"/>
    <n v="78"/>
    <n v="3"/>
    <s v="EUY81"/>
    <n v="26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8/03/2025 09:25"/>
    <s v="-"/>
    <s v="SPX Express"/>
    <s v="Shopee"/>
    <s v="shopee"/>
    <s v=""/>
    <s v="-"/>
    <s v="08/03/2025 08:55"/>
  </r>
  <r>
    <x v="3"/>
    <x v="3"/>
    <n v="66.333333333333329"/>
    <n v="3"/>
    <s v="EUY80"/>
    <n v="259"/>
    <n v="29"/>
    <s v="ร้านที่1"/>
    <s v="ศ******์"/>
    <s v="******ใหม่, ตำบลตลุกดู่, อำเภอทัพทัน ตำบลตลุกดู่ อำเภอทัพทัน จังหวัดอุทัยธานี 61120"/>
    <s v="61120"/>
    <s v="43"/>
    <s v="08/03/2025 08:39"/>
    <s v="-"/>
    <s v="SPX Express"/>
    <s v="Shopee"/>
    <s v="shopee"/>
    <s v=""/>
    <s v="-"/>
    <s v="08/03/2025 08:37"/>
  </r>
  <r>
    <x v="3"/>
    <x v="3"/>
    <n v="78"/>
    <n v="1"/>
    <s v="EUY79"/>
    <n v="78"/>
    <n v="0"/>
    <s v="ร้านที่1"/>
    <s v="ส******์"/>
    <s v="******งน้ำสาคร, อำเภอมโนรมย์ ตำบลหางน้ำสาคร อำเภอมโนรมย์ จังหวัดชัยนาท 17170"/>
    <s v="17170"/>
    <s v="05"/>
    <s v="08/03/2025 08:48"/>
    <s v="-"/>
    <s v="SPX Express"/>
    <s v="Shopee"/>
    <s v="shopee"/>
    <s v=""/>
    <s v="-"/>
    <s v="08/03/2025 08:18"/>
  </r>
  <r>
    <x v="9"/>
    <x v="10"/>
    <n v="45"/>
    <n v="4"/>
    <s v="EUY78"/>
    <n v="164"/>
    <n v="0"/>
    <s v="ร้านที่4"/>
    <s v="M* A** H*** H*** T**"/>
    <s v="Samut Sakhon"/>
    <s v="-"/>
    <s v=""/>
    <s v="08/03/2025 08:12"/>
    <s v="-"/>
    <s v="Flash Express Thailand COD"/>
    <s v="Tiktok"/>
    <s v="จ่ายทีหลัง / COD"/>
    <s v=""/>
    <s v="-"/>
    <s v="08/03/2025 08:12"/>
  </r>
  <r>
    <x v="3"/>
    <x v="3"/>
    <n v="66.333333333333329"/>
    <n v="3"/>
    <s v="EUY77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8/03/2025 08:33"/>
    <s v="-"/>
    <s v="SPX Express"/>
    <s v="Shopee"/>
    <s v="shopee"/>
    <s v=""/>
    <s v="-"/>
    <s v="08/03/2025 08:03"/>
  </r>
  <r>
    <x v="3"/>
    <x v="4"/>
    <n v="71.25"/>
    <n v="1"/>
    <s v="EUY76"/>
    <n v="86.25"/>
    <n v="15"/>
    <s v="ร้านที่1"/>
    <s v="วลี​รัตน์​    จันท์โศภิน"/>
    <s v="80/226ซอยพุทธบูชา44ถพุทธบูชาแขวงบางมดทุ่งครุกทม_x000a__x000a_ทุ่งครุ/ Thung Khruกรุงเทพมหานคร/ Bangkok_x000a_10140"/>
    <s v="10140"/>
    <s v="660888977508"/>
    <s v="08/03/2025 07:15"/>
    <s v="-"/>
    <s v="Kerry_dropoff"/>
    <s v="Lazada"/>
    <s v="lazada"/>
    <s v=""/>
    <s v="-"/>
    <s v="08/03/2025 07:15"/>
  </r>
  <r>
    <x v="3"/>
    <x v="3"/>
    <n v="78"/>
    <n v="1"/>
    <s v="EUY75"/>
    <n v="78"/>
    <n v="0"/>
    <s v="ร้านที่1"/>
    <s v="ว******์"/>
    <s v="******าวิทยาลัยราชภัฏศรีสะเกษ ตำบลโพธิ์ อำเภอเมืองศรีสะเกษ จังหวัดศรีสะเกษ 33000"/>
    <s v="33000"/>
    <s v="74"/>
    <s v="08/03/2025 06:45"/>
    <s v="-"/>
    <s v="SPX Express"/>
    <s v="Shopee"/>
    <s v="shopee"/>
    <s v=""/>
    <s v="TH252003642867P"/>
    <s v="08/03/2025 06:45"/>
  </r>
  <r>
    <x v="3"/>
    <x v="3"/>
    <n v="66.333333333333329"/>
    <n v="6"/>
    <s v="EUY74"/>
    <n v="440"/>
    <n v="0"/>
    <s v="ร้านที่4"/>
    <s v="พ***รี บ***าลี"/>
    <s v="ราชบุรี"/>
    <s v="-"/>
    <s v=""/>
    <s v="08/03/2025 06:24"/>
    <s v="-"/>
    <s v="Flash Express Thailand COD"/>
    <s v="Tiktok"/>
    <s v="จ่ายทีหลัง / COD"/>
    <s v=""/>
    <s v="THT12031KFRER4Z"/>
    <s v="08/03/2025 06:24"/>
  </r>
  <r>
    <x v="3"/>
    <x v="3"/>
    <n v="66.333333333333329"/>
    <n v="6"/>
    <s v="EUY73"/>
    <n v="440"/>
    <n v="0"/>
    <s v="ร้านที่4"/>
    <s v="ก***า ศ***ะนัน"/>
    <s v="กรุงเทพฯ"/>
    <s v="-"/>
    <s v=""/>
    <s v="08/03/2025 05:43"/>
    <s v="-"/>
    <s v="Flash Express Thailand COD"/>
    <s v="Tiktok"/>
    <s v="จ่ายทีหลัง / COD"/>
    <s v=""/>
    <s v="THT01231KFRDB0Z"/>
    <s v="08/03/2025 05:43"/>
  </r>
  <r>
    <x v="7"/>
    <x v="12"/>
    <n v="74.5"/>
    <n v="2"/>
    <s v="EUY72"/>
    <n v="151"/>
    <n v="10"/>
    <s v="ร้านที่1"/>
    <s v="น******ม"/>
    <s v="****** ตำบลโพนเมืองน้อย อำเภอหัวตะพาน จังหวัดอำนาจเจริญ 37240"/>
    <s v="37240"/>
    <s v="32"/>
    <s v="08/03/2025 05:02"/>
    <s v="-"/>
    <s v="Flash Express"/>
    <s v="Shopee"/>
    <s v="shopee"/>
    <s v=""/>
    <s v="TH34066YDBHN6E"/>
    <s v="08/03/2025 05:01"/>
  </r>
  <r>
    <x v="4"/>
    <x v="5"/>
    <n v="78.333333333333329"/>
    <n v="3"/>
    <s v="EUY71"/>
    <n v="264"/>
    <n v="29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08/03/2025 01:37"/>
    <s v="-"/>
    <s v="SPX Express"/>
    <s v="Shopee"/>
    <s v="shopee"/>
    <s v=""/>
    <s v="TH258777401745U"/>
    <s v="08/03/2025 01:14"/>
  </r>
  <r>
    <x v="4"/>
    <x v="5"/>
    <n v="78.333333333333329"/>
    <n v="3"/>
    <s v="EUY70"/>
    <n v="263"/>
    <n v="38"/>
    <s v="ร้านที่1"/>
    <s v="อ******ิ"/>
    <s v="******า จ.กาญจนบุรี ตำบลท่ามะกา อำเภอท่ามะกา จังหวัดกาญจนบุรี 71120"/>
    <s v="71120"/>
    <s v="51"/>
    <s v="08/03/2025 01:08"/>
    <s v="-"/>
    <s v="SPX Express"/>
    <s v="Shopee"/>
    <s v="shopee"/>
    <s v=""/>
    <s v="TH254011791446V"/>
    <s v="08/03/2025 00:5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x v="0"/>
    <x v="0"/>
    <n v="43.5"/>
    <n v="2"/>
    <s v="EVA47"/>
    <n v="97"/>
    <n v="10"/>
    <s v="ร้านที่1"/>
    <s v="ธ******ง"/>
    <s v="******ู่บ้าน บ้านสวนผึ้ง, ตำบลสวนผึ้ง, อำเภอสวนผึ้ง ตำบลสวนผึ้ง อำเภอสวนผึ้ง จังหวัดราชบุรี 70180"/>
    <s v="70180"/>
    <s v="73"/>
    <s v="09/03/2025 23:20"/>
    <s v="-"/>
    <s v="Flash Express"/>
    <s v="Shopee"/>
    <s v="shopee"/>
    <s v=""/>
    <s v="-"/>
    <s v="09/03/2025 23:20"/>
  </r>
  <r>
    <x v="1"/>
    <x v="1"/>
    <n v="99"/>
    <n v="1"/>
    <s v="EVA46"/>
    <n v="179"/>
    <n v="0"/>
    <s v="ร้านที่4"/>
    <s v="ย***ยศ ป***อาด"/>
    <s v="กรุงเทพฯ"/>
    <s v="-"/>
    <s v=""/>
    <s v="09/03/2025 22:53"/>
    <s v="-"/>
    <s v="Flash Express Thailand COD"/>
    <s v="Tiktok"/>
    <s v="จ่ายทีหลัง / COD"/>
    <s v=""/>
    <s v="-"/>
    <s v="09/03/2025 22:53"/>
  </r>
  <r>
    <x v="2"/>
    <x v="2"/>
    <n v="100"/>
    <n v="1"/>
    <s v="EVA46"/>
    <n v="179"/>
    <n v="0"/>
    <s v="ร้านที่4"/>
    <s v="ย***ยศ ป***อาด"/>
    <s v="กรุงเทพฯ"/>
    <s v="-"/>
    <s v=""/>
    <s v="09/03/2025 22:53"/>
    <s v="-"/>
    <s v="Flash Express Thailand COD"/>
    <s v="Tiktok"/>
    <s v="จ่ายทีหลัง / COD"/>
    <s v=""/>
    <s v="-"/>
    <s v="09/03/2025 22:53"/>
  </r>
  <r>
    <x v="3"/>
    <x v="3"/>
    <n v="43"/>
    <n v="1"/>
    <s v="EVA45"/>
    <n v="117"/>
    <n v="0"/>
    <s v="ร้านที่1"/>
    <s v="พ******์"/>
    <s v="******.12 ต.พวา ตำบลพวา อำเภอแก่งหางแมว จังหวัดจันทบุรี 22160"/>
    <s v="22160"/>
    <s v="81"/>
    <s v="09/03/2025 23:15"/>
    <s v="-"/>
    <s v="Flash Express"/>
    <s v="Shopee"/>
    <s v="shopee"/>
    <s v=""/>
    <s v="-"/>
    <s v="09/03/2025 22:45"/>
  </r>
  <r>
    <x v="4"/>
    <x v="4"/>
    <n v="76"/>
    <n v="1"/>
    <s v="EVA45"/>
    <n v="117"/>
    <n v="0"/>
    <s v="ร้านที่1"/>
    <s v="พ******์"/>
    <s v="******.12 ต.พวา ตำบลพวา อำเภอแก่งหางแมว จังหวัดจันทบุรี 22160"/>
    <s v="22160"/>
    <s v="81"/>
    <s v="09/03/2025 23:15"/>
    <s v="-"/>
    <s v="Flash Express"/>
    <s v="Shopee"/>
    <s v="shopee"/>
    <s v=""/>
    <s v="-"/>
    <s v="09/03/2025 22:45"/>
  </r>
  <r>
    <x v="5"/>
    <x v="5"/>
    <n v="68.25"/>
    <n v="10"/>
    <s v="EVA44"/>
    <n v="778.5"/>
    <n v="96"/>
    <s v="ร้านที่1"/>
    <s v="โรงพิมพ์วิทยา (หยก)"/>
    <s v="โรงพิมพ์วิทยา 79/14 ถนนเลอไท · ธานี/ Thani_x000a__x000a_เมืองสุโขทัย/ Mueang Sukhothaiสุโขทัย/ Sukhothai_x000a_64000"/>
    <s v="64000"/>
    <s v="660616542991"/>
    <s v="09/03/2025 21:56"/>
    <s v="-"/>
    <s v="Kerry_dropoff"/>
    <s v="Lazada"/>
    <s v="lazada"/>
    <s v=""/>
    <s v="-"/>
    <s v="09/03/2025 21:56"/>
  </r>
  <r>
    <x v="0"/>
    <x v="0"/>
    <n v="35"/>
    <n v="8"/>
    <s v="EVA43"/>
    <n v="366"/>
    <n v="38"/>
    <s v="ร้านที่1"/>
    <s v="เ******์"/>
    <s v="******.ศรีมงคล ตำบลศรีมงคล อำเภอไทรโยค จังหวัดกาญจนบุรี 71150"/>
    <s v="71150"/>
    <s v="51"/>
    <s v="09/03/2025 22:15"/>
    <s v="-"/>
    <s v="Flash Express"/>
    <s v="Shopee"/>
    <s v="shopee"/>
    <s v=""/>
    <s v="-"/>
    <s v="09/03/2025 21:45"/>
  </r>
  <r>
    <x v="6"/>
    <x v="6"/>
    <n v="78.5"/>
    <n v="2"/>
    <s v="EVA42"/>
    <n v="270"/>
    <n v="45"/>
    <s v="ร้านที่1"/>
    <s v="ว******ล"/>
    <s v="******ามอินทรา  แขวงท่าแร้ง แขวงท่าแร้ง เขตบางเขน จังหวัดกรุงเทพมหานคร 10220"/>
    <s v="10220"/>
    <s v="01"/>
    <s v="-"/>
    <s v="-"/>
    <s v=""/>
    <s v="Shopee"/>
    <s v="-"/>
    <s v=""/>
    <s v="-"/>
    <s v="09/03/2025 21:41"/>
  </r>
  <r>
    <x v="5"/>
    <x v="7"/>
    <n v="78"/>
    <n v="1"/>
    <s v="EVA42"/>
    <n v="270"/>
    <n v="45"/>
    <s v="ร้านที่1"/>
    <s v="ว******ล"/>
    <s v="******ามอินทรา  แขวงท่าแร้ง แขวงท่าแร้ง เขตบางเขน จังหวัดกรุงเทพมหานคร 10220"/>
    <s v="10220"/>
    <s v="01"/>
    <s v="-"/>
    <s v="-"/>
    <s v=""/>
    <s v="Shopee"/>
    <s v="-"/>
    <s v=""/>
    <s v="-"/>
    <s v="09/03/2025 21:41"/>
  </r>
  <r>
    <x v="5"/>
    <x v="7"/>
    <n v="66.333333333333329"/>
    <n v="3"/>
    <s v="EVA41"/>
    <n v="220"/>
    <n v="0"/>
    <s v="ร้านที่4"/>
    <s v="ช***ัตน์ เ***ท้วม"/>
    <s v="พระนครศรีอยุธยา"/>
    <s v="-"/>
    <s v=""/>
    <s v="09/03/2025 21:36"/>
    <s v="-"/>
    <s v="Flash Express Thailand COD"/>
    <s v="Tiktok"/>
    <s v="จ่ายทีหลัง / COD"/>
    <s v=""/>
    <s v="-"/>
    <s v="09/03/2025 21:36"/>
  </r>
  <r>
    <x v="3"/>
    <x v="3"/>
    <n v="41.333333333333343"/>
    <n v="3"/>
    <s v="EVA40"/>
    <n v="117"/>
    <n v="0"/>
    <s v="ร้านที่1"/>
    <s v="น******น"/>
    <s v="******น, อำเภอหนองมะโมง ตำบลวังตะเคียน อำเภอหนองมะโมง จังหวัดชัยนาท 17120"/>
    <s v="17120"/>
    <s v="31"/>
    <s v="09/03/2025 22:04"/>
    <s v="-"/>
    <s v="Flash Express"/>
    <s v="Shopee"/>
    <s v="shopee"/>
    <s v=""/>
    <s v="-"/>
    <s v="09/03/2025 21:34"/>
  </r>
  <r>
    <x v="5"/>
    <x v="7"/>
    <n v="78"/>
    <n v="1"/>
    <s v="EVA39"/>
    <n v="107"/>
    <n v="29"/>
    <s v="ร้านที่1"/>
    <s v="ห******ี"/>
    <s v="******นโสก, อำเภอหล่มสัก ตำบลบ้านโสก อำเภอหล่มสัก จังหวัดเพชรบูรณ์ 67110"/>
    <s v="67110"/>
    <s v="38"/>
    <s v="09/03/2025 21:15"/>
    <s v="-"/>
    <s v="SPX Express"/>
    <s v="Shopee"/>
    <s v="shopee"/>
    <s v=""/>
    <s v="-"/>
    <s v="09/03/2025 21:15"/>
  </r>
  <r>
    <x v="7"/>
    <x v="8"/>
    <n v="190"/>
    <n v="1"/>
    <s v="EVA38"/>
    <n v="190"/>
    <n v="0"/>
    <s v="ร้านที่1"/>
    <s v="ชูศักดิ์ จันทร์ดี"/>
    <s v="โรงเรียนชุมชน 17 บ้านนาตาดี · บ่อโพธิ์/ Bo Pho_x000a__x000a_นครไทย/ Nakhon Thaiพิษณุโลก/ Phitsanulok_x000a_65120"/>
    <s v="65120"/>
    <s v="660869262239"/>
    <s v="09/03/2025 20:54"/>
    <s v="-"/>
    <s v="Kerry_dropoff"/>
    <s v="Lazada"/>
    <s v="lazada"/>
    <s v=""/>
    <s v="-"/>
    <s v="09/03/2025 20:54"/>
  </r>
  <r>
    <x v="5"/>
    <x v="7"/>
    <n v="78"/>
    <n v="3"/>
    <s v="EVA37"/>
    <n v="272"/>
    <n v="38"/>
    <s v="ร้านที่1"/>
    <s v="ฐ******น"/>
    <s v="******นองเชียงทูน อ.ปรางค์กู่ จ.ศรีสะเกษ ตำบลหนองเชียงทูน อำเภอปรางค์กู่ จังหวัดศรีสะเกษ 33170"/>
    <s v="33170"/>
    <s v="46"/>
    <s v="09/03/2025 20:27"/>
    <s v="-"/>
    <s v="SPX Express"/>
    <s v="Shopee"/>
    <s v="shopee"/>
    <s v=""/>
    <s v="-"/>
    <s v="09/03/2025 20:27"/>
  </r>
  <r>
    <x v="5"/>
    <x v="5"/>
    <n v="71.25"/>
    <n v="2"/>
    <s v="EVA36"/>
    <n v="168.5"/>
    <n v="26"/>
    <s v="ร้านที่1"/>
    <s v="แคนดี้ ธัญญรัตน์"/>
    <s v="31 หมู่2 ตำบลชีทวน · เขื่องใน/ Khueang Nai_x000a__x000a_เขื่องใน/ Khueang Naiอุบลราชธานี/ Ubon Ratchathani_x000a_34150"/>
    <s v="34150"/>
    <s v="660626730243"/>
    <s v="09/03/2025 20:17"/>
    <s v="-"/>
    <s v="Kerry_dropoff"/>
    <s v="Lazada"/>
    <s v="lazada"/>
    <s v=""/>
    <s v="-"/>
    <s v="09/03/2025 20:17"/>
  </r>
  <r>
    <x v="5"/>
    <x v="7"/>
    <n v="78"/>
    <n v="3"/>
    <s v="EVA35"/>
    <n v="262"/>
    <n v="38"/>
    <s v="ร้านที่1"/>
    <s v="ฐ******น"/>
    <s v="******นองเชียงทูน อ.ปรางค์กู่ จ.ศรีสะเกษ ตำบลหนองเชียงทูน อำเภอปรางค์กู่ จังหวัดศรีสะเกษ 33170"/>
    <s v="33170"/>
    <s v="46"/>
    <s v="09/03/2025 20:06"/>
    <s v="-"/>
    <s v="SPX Express"/>
    <s v="Shopee"/>
    <s v="shopee"/>
    <s v=""/>
    <s v="-"/>
    <s v="09/03/2025 20:06"/>
  </r>
  <r>
    <x v="3"/>
    <x v="3"/>
    <n v="43"/>
    <n v="1"/>
    <s v="EVA34"/>
    <n v="72"/>
    <n v="29"/>
    <s v="ร้านที่1"/>
    <s v="ส******8"/>
    <s v="******/30, หมู่ที่ 5 ตำบลพลายชุมพล อำเภอเมืองพิษณุโลก จังหวัดพิษณุโลก 65000"/>
    <s v="65000"/>
    <s v="26"/>
    <s v="-"/>
    <s v="-"/>
    <s v=""/>
    <s v="Shopee"/>
    <s v="-"/>
    <s v=""/>
    <s v="-"/>
    <s v="09/03/2025 20:01"/>
  </r>
  <r>
    <x v="5"/>
    <x v="5"/>
    <n v="4"/>
    <n v="1"/>
    <s v="EVA33"/>
    <n v="4"/>
    <n v="0"/>
    <s v="ร้านที่1"/>
    <s v="ีววำส ยก"/>
    <s v="ชุมชนร่มเย็น 28//4999999 ซอยยย 2/17 โนโน 8484884 พนสพส838383 · คูคต/ Khu Khot_x000a__x000a_ลำลูกกา/ Lam Luk Kaปทุมธานี/ Pathum Thani_x000a_12130"/>
    <s v="12130"/>
    <s v="660886531206"/>
    <s v="09/03/2025 19:53"/>
    <s v="-"/>
    <s v="Kerry_dropoff"/>
    <s v="Lazada"/>
    <s v="lazada"/>
    <s v=""/>
    <s v="-"/>
    <s v="09/03/2025 19:53"/>
  </r>
  <r>
    <x v="4"/>
    <x v="4"/>
    <n v="66"/>
    <n v="1"/>
    <s v="EVA32"/>
    <n v="230"/>
    <n v="0"/>
    <s v="ร้านที่1"/>
    <s v="เ******์"/>
    <s v="******ำบล บางบัวทอง, อำเภอบางบัวทอง ตำบลบางบัวทอง อำเภอบางบัวทอง จังหวัดนนทบุรี 11110"/>
    <s v="11110"/>
    <s v="05"/>
    <s v="09/03/2025 20:23"/>
    <s v="-"/>
    <s v="SPX Express"/>
    <s v="Shopee"/>
    <s v="shopee"/>
    <s v=""/>
    <s v="-"/>
    <s v="09/03/2025 19:53"/>
  </r>
  <r>
    <x v="8"/>
    <x v="9"/>
    <n v="66"/>
    <n v="1"/>
    <s v="EVA32"/>
    <n v="230"/>
    <n v="0"/>
    <s v="ร้านที่1"/>
    <s v="เ******์"/>
    <s v="******ำบล บางบัวทอง, อำเภอบางบัวทอง ตำบลบางบัวทอง อำเภอบางบัวทอง จังหวัดนนทบุรี 11110"/>
    <s v="11110"/>
    <s v="05"/>
    <s v="09/03/2025 20:23"/>
    <s v="-"/>
    <s v="SPX Express"/>
    <s v="Shopee"/>
    <s v="shopee"/>
    <s v=""/>
    <s v="-"/>
    <s v="09/03/2025 19:53"/>
  </r>
  <r>
    <x v="5"/>
    <x v="7"/>
    <n v="67"/>
    <n v="1"/>
    <s v="EVA32"/>
    <n v="230"/>
    <n v="0"/>
    <s v="ร้านที่1"/>
    <s v="เ******์"/>
    <s v="******ำบล บางบัวทอง, อำเภอบางบัวทอง ตำบลบางบัวทอง อำเภอบางบัวทอง จังหวัดนนทบุรี 11110"/>
    <s v="11110"/>
    <s v="05"/>
    <s v="09/03/2025 20:23"/>
    <s v="-"/>
    <s v="SPX Express"/>
    <s v="Shopee"/>
    <s v="shopee"/>
    <s v=""/>
    <s v="-"/>
    <s v="09/03/2025 19:53"/>
  </r>
  <r>
    <x v="0"/>
    <x v="10"/>
    <n v="0"/>
    <n v="1"/>
    <s v="EVA31"/>
    <n v="0"/>
    <n v="0"/>
    <s v="ร้านที่8"/>
    <s v="ปัง ปัง and TARA"/>
    <s v="87. ภูธารา23  ถ.คสล.บ้านโข้ง หมู่ที่10 · บ้านโข้ง/ Ban Khong_x000a__x000a_อู่ทอง/ U Thongสุพรรณบุรี/ Suphanburi_x000a_72160"/>
    <s v="72160"/>
    <s v="660889965224"/>
    <s v="09/03/2025 19:44"/>
    <s v="-"/>
    <s v="Kerry_dropoff"/>
    <s v="Lazada"/>
    <s v="lazada"/>
    <s v=""/>
    <s v="-"/>
    <s v="09/03/2025 19:44"/>
  </r>
  <r>
    <x v="5"/>
    <x v="7"/>
    <n v="78"/>
    <n v="1"/>
    <s v="EVA30"/>
    <n v="78"/>
    <n v="0"/>
    <s v="ร้านที่1"/>
    <s v="อ******์"/>
    <s v="******างระมาด, เขตตลิ่งชัน แขวงบางระมาด เขตตลิ่งชัน จังหวัดกรุงเทพมหานคร 10170"/>
    <s v="10170"/>
    <s v="44"/>
    <s v="09/03/2025 19:44"/>
    <s v="-"/>
    <s v="SPX Express"/>
    <s v="Shopee"/>
    <s v="shopee"/>
    <s v=""/>
    <s v="-"/>
    <s v="09/03/2025 19:44"/>
  </r>
  <r>
    <x v="4"/>
    <x v="4"/>
    <n v="66"/>
    <n v="1"/>
    <s v="EVA29"/>
    <n v="275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09/03/2025 19:43"/>
    <s v="-"/>
    <s v="SPX Express"/>
    <s v="Shopee"/>
    <s v="shopee"/>
    <s v=""/>
    <s v="-"/>
    <s v="09/03/2025 19:42"/>
  </r>
  <r>
    <x v="8"/>
    <x v="9"/>
    <n v="66"/>
    <n v="1"/>
    <s v="EVA29"/>
    <n v="275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09/03/2025 19:43"/>
    <s v="-"/>
    <s v="SPX Express"/>
    <s v="Shopee"/>
    <s v="shopee"/>
    <s v=""/>
    <s v="-"/>
    <s v="09/03/2025 19:42"/>
  </r>
  <r>
    <x v="5"/>
    <x v="7"/>
    <n v="67"/>
    <n v="1"/>
    <s v="EVA29"/>
    <n v="275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09/03/2025 19:43"/>
    <s v="-"/>
    <s v="SPX Express"/>
    <s v="Shopee"/>
    <s v="shopee"/>
    <s v=""/>
    <s v="-"/>
    <s v="09/03/2025 19:42"/>
  </r>
  <r>
    <x v="9"/>
    <x v="11"/>
    <n v="33.333333333333336"/>
    <n v="3"/>
    <s v="EVA28"/>
    <n v="466.8"/>
    <n v="64"/>
    <s v="ร้านที่1"/>
    <s v="Sopitnapha Amphanthong"/>
    <s v="245 Village No. 9, Fanthong, Ban Prachasuksan · ขมิ้น/ Khamin_x000a__x000a_เมืองสกลนคร/ Mueang Sakon Nakhonสกลนคร/ Sakon Nakhon_x000a_47220"/>
    <s v="47220"/>
    <s v="66641438326"/>
    <s v="09/03/2025 18:59"/>
    <s v="-"/>
    <s v="Kerry_dropoff"/>
    <s v="Lazada"/>
    <s v="lazada"/>
    <s v=""/>
    <s v="-"/>
    <s v="09/03/2025 18:59"/>
  </r>
  <r>
    <x v="5"/>
    <x v="5"/>
    <n v="71.25"/>
    <n v="1"/>
    <s v="EVA28"/>
    <n v="466.8"/>
    <n v="64"/>
    <s v="ร้านที่1"/>
    <s v="Sopitnapha Amphanthong"/>
    <s v="245 Village No. 9, Fanthong, Ban Prachasuksan · ขมิ้น/ Khamin_x000a__x000a_เมืองสกลนคร/ Mueang Sakon Nakhonสกลนคร/ Sakon Nakhon_x000a_47220"/>
    <s v="47220"/>
    <s v="66641438326"/>
    <s v="09/03/2025 18:59"/>
    <s v="-"/>
    <s v="Kerry_dropoff"/>
    <s v="Lazada"/>
    <s v="lazada"/>
    <s v=""/>
    <s v="-"/>
    <s v="09/03/2025 18:59"/>
  </r>
  <r>
    <x v="1"/>
    <x v="1"/>
    <n v="99"/>
    <n v="1"/>
    <s v="EVA28"/>
    <n v="466.8"/>
    <n v="64"/>
    <s v="ร้านที่1"/>
    <s v="Sopitnapha Amphanthong"/>
    <s v="245 Village No. 9, Fanthong, Ban Prachasuksan · ขมิ้น/ Khamin_x000a__x000a_เมืองสกลนคร/ Mueang Sakon Nakhonสกลนคร/ Sakon Nakhon_x000a_47220"/>
    <s v="47220"/>
    <s v="66641438326"/>
    <s v="09/03/2025 18:59"/>
    <s v="-"/>
    <s v="Kerry_dropoff"/>
    <s v="Lazada"/>
    <s v="lazada"/>
    <s v=""/>
    <s v="-"/>
    <s v="09/03/2025 18:59"/>
  </r>
  <r>
    <x v="2"/>
    <x v="2"/>
    <n v="100"/>
    <n v="1"/>
    <s v="EVA28"/>
    <n v="466.8"/>
    <n v="64"/>
    <s v="ร้านที่1"/>
    <s v="Sopitnapha Amphanthong"/>
    <s v="245 Village No. 9, Fanthong, Ban Prachasuksan · ขมิ้น/ Khamin_x000a__x000a_เมืองสกลนคร/ Mueang Sakon Nakhonสกลนคร/ Sakon Nakhon_x000a_47220"/>
    <s v="47220"/>
    <s v="66641438326"/>
    <s v="09/03/2025 18:59"/>
    <s v="-"/>
    <s v="Kerry_dropoff"/>
    <s v="Lazada"/>
    <s v="lazada"/>
    <s v=""/>
    <s v="-"/>
    <s v="09/03/2025 18:59"/>
  </r>
  <r>
    <x v="4"/>
    <x v="4"/>
    <n v="116"/>
    <n v="2"/>
    <s v="EVA27"/>
    <n v="249"/>
    <n v="0"/>
    <s v="ร้านที่2"/>
    <s v="ช***า เ***มาลา"/>
    <s v="จันทบุรี"/>
    <s v="-"/>
    <s v=""/>
    <s v="09/03/2025 18:43"/>
    <s v="-"/>
    <s v="J&amp;T Express"/>
    <s v="Tiktok"/>
    <s v="tiktok"/>
    <s v=""/>
    <s v="-"/>
    <s v="09/03/2025 18:43"/>
  </r>
  <r>
    <x v="8"/>
    <x v="9"/>
    <n v="118"/>
    <n v="1"/>
    <s v="EVA27"/>
    <n v="249"/>
    <n v="0"/>
    <s v="ร้านที่2"/>
    <s v="ช***า เ***มาลา"/>
    <s v="จันทบุรี"/>
    <s v="-"/>
    <s v=""/>
    <s v="09/03/2025 18:43"/>
    <s v="-"/>
    <s v="J&amp;T Express"/>
    <s v="Tiktok"/>
    <s v="tiktok"/>
    <s v=""/>
    <s v="-"/>
    <s v="09/03/2025 18:43"/>
  </r>
  <r>
    <x v="6"/>
    <x v="6"/>
    <n v="78.333333333333329"/>
    <n v="3"/>
    <s v="EVA26"/>
    <n v="260"/>
    <n v="35"/>
    <s v="ร้านที่1"/>
    <s v="เ******์"/>
    <s v="****** ซอยลาดพร้าว 23 แขวงจันทรเกษม แขวงจันทรเกษม เขตจตุจักร จังหวัดกรุงเทพมหานคร 10900"/>
    <s v="10900"/>
    <s v="00"/>
    <s v="09/03/2025 18:42"/>
    <s v="-"/>
    <s v="SPX Express"/>
    <s v="Shopee"/>
    <s v="shopee"/>
    <s v=""/>
    <s v="-"/>
    <s v="09/03/2025 18:42"/>
  </r>
  <r>
    <x v="4"/>
    <x v="4"/>
    <n v="83.333333333333329"/>
    <n v="3"/>
    <s v="EVA25"/>
    <n v="250"/>
    <n v="0"/>
    <s v="ร้านที่2"/>
    <s v="ช***า ว***จีน"/>
    <s v="เชียงราย"/>
    <s v="-"/>
    <s v=""/>
    <s v="09/03/2025 18:42"/>
    <s v="-"/>
    <s v="J&amp;T Express"/>
    <s v="Tiktok"/>
    <s v="tiktok"/>
    <s v=""/>
    <s v="-"/>
    <s v="09/03/2025 18:42"/>
  </r>
  <r>
    <x v="0"/>
    <x v="0"/>
    <n v="27.5"/>
    <n v="4"/>
    <s v="EVA24"/>
    <n v="156"/>
    <n v="0"/>
    <s v="ร้านที่1"/>
    <s v="ร******ณ"/>
    <s v="****** จ.นครศรีธรรมราช ตำบลขุนทะเล อำเภอลานสกา จังหวัดนครศรีธรรมราช 80230"/>
    <s v="80230"/>
    <s v="44"/>
    <s v="09/03/2025 18:16"/>
    <s v="-"/>
    <s v="SPX Express"/>
    <s v="Shopee"/>
    <s v="shopee"/>
    <s v=""/>
    <s v="-"/>
    <s v="09/03/2025 18:15"/>
  </r>
  <r>
    <x v="10"/>
    <x v="12"/>
    <n v="60"/>
    <n v="1"/>
    <s v="EVA23"/>
    <n v="60"/>
    <n v="0"/>
    <s v="ร้านที่2"/>
    <s v="ศ******ง"/>
    <s v="******ร หมู่ที่3 ตำบลบ่อวิน อำเภอศรีราชา จังหวัดชลบุรี 20230 ตำบลบ่อวิน อำเภอศรีราชา จังหวัดชลบุรี 20230"/>
    <s v="20230"/>
    <s v="18"/>
    <s v="09/03/2025 18:08"/>
    <s v="-"/>
    <s v="Flash Express"/>
    <s v="Shopee"/>
    <s v="shopee"/>
    <s v=""/>
    <s v="-"/>
    <s v="09/03/2025 18:08"/>
  </r>
  <r>
    <x v="3"/>
    <x v="3"/>
    <n v="60"/>
    <n v="3"/>
    <s v="EVA22"/>
    <n v="192.25"/>
    <n v="7"/>
    <s v="ร้านที่1"/>
    <s v="กุลรัตน์ สำอางค์ศรี"/>
    <s v="18/2 หมู่3 · เวียงยอง/ Wiang Yong_x000a__x000a_เมืองลำพูน/ Mueang Lamphunลำพูน/ Lamphun_x000a_51000"/>
    <s v="51000"/>
    <s v="660895067587"/>
    <s v="09/03/2025 17:36"/>
    <s v="-"/>
    <s v="Kerry_dropoff"/>
    <s v="Lazada"/>
    <s v="lazada"/>
    <s v=""/>
    <s v="-"/>
    <s v="09/03/2025 17:36"/>
  </r>
  <r>
    <x v="5"/>
    <x v="5"/>
    <n v="71.25"/>
    <n v="1"/>
    <s v="EVA22"/>
    <n v="192.25"/>
    <n v="7"/>
    <s v="ร้านที่1"/>
    <s v="กุลรัตน์ สำอางค์ศรี"/>
    <s v="18/2 หมู่3 · เวียงยอง/ Wiang Yong_x000a__x000a_เมืองลำพูน/ Mueang Lamphunลำพูน/ Lamphun_x000a_51000"/>
    <s v="51000"/>
    <s v="660895067587"/>
    <s v="09/03/2025 17:36"/>
    <s v="-"/>
    <s v="Kerry_dropoff"/>
    <s v="Lazada"/>
    <s v="lazada"/>
    <s v=""/>
    <s v="-"/>
    <s v="09/03/2025 17:36"/>
  </r>
  <r>
    <x v="5"/>
    <x v="7"/>
    <n v="66.333333333333329"/>
    <n v="3"/>
    <s v="EVA20"/>
    <n v="220"/>
    <n v="0"/>
    <s v="ร้านที่4"/>
    <s v="ส***สา บ***ลื่อง"/>
    <s v="นครศรีธรรมราช"/>
    <s v="-"/>
    <s v=""/>
    <s v="09/03/2025 17:04"/>
    <s v="-"/>
    <s v="Flash Express Thailand COD"/>
    <s v="Tiktok"/>
    <s v="จ่ายทีหลัง / COD"/>
    <s v=""/>
    <s v="-"/>
    <s v="09/03/2025 17:04"/>
  </r>
  <r>
    <x v="9"/>
    <x v="11"/>
    <n v="65"/>
    <n v="1"/>
    <s v="EVA19"/>
    <n v="90"/>
    <n v="45"/>
    <s v="ร้านที่4"/>
    <s v="อ***ัฒน์ ล***ล็ก"/>
    <s v="กระบี่"/>
    <s v="-"/>
    <s v=""/>
    <s v="09/03/2025 16:37"/>
    <s v="-"/>
    <s v="Flash Express Thailand COD"/>
    <s v="Tiktok"/>
    <s v="จ่ายทีหลัง / COD"/>
    <s v=""/>
    <s v="-"/>
    <s v="09/03/2025 16:37"/>
  </r>
  <r>
    <x v="3"/>
    <x v="3"/>
    <n v="60"/>
    <n v="3"/>
    <s v="EVA18"/>
    <n v="105"/>
    <n v="0"/>
    <s v="ร้านที่4"/>
    <s v="พ***าวดี ส***ว"/>
    <s v="สุโขทัย"/>
    <s v="-"/>
    <s v=""/>
    <s v="09/03/2025 16:32"/>
    <s v="-"/>
    <s v="Flash Express Thailand"/>
    <s v="Tiktok"/>
    <s v="tiktok"/>
    <s v=""/>
    <s v="-"/>
    <s v="09/03/2025 16:32"/>
  </r>
  <r>
    <x v="11"/>
    <x v="13"/>
    <n v="25"/>
    <n v="8"/>
    <s v="EVA17"/>
    <n v="204"/>
    <n v="0"/>
    <s v="ร้านที่4"/>
    <s v="พ***ะพงษ์ โ***บ"/>
    <s v="ปราจีนบุรี"/>
    <s v="-"/>
    <s v=""/>
    <s v="09/03/2025 16:29"/>
    <s v="-"/>
    <s v="Flash Express Thailand"/>
    <s v="Tiktok"/>
    <s v="tiktok"/>
    <s v=""/>
    <s v="-"/>
    <s v="09/03/2025 16:29"/>
  </r>
  <r>
    <x v="9"/>
    <x v="11"/>
    <n v="37.5"/>
    <n v="4"/>
    <s v="EVA16"/>
    <n v="159"/>
    <n v="0"/>
    <s v="ร้านที่4"/>
    <s v="ร***์ธร น***"/>
    <s v="เชียงราย"/>
    <s v="-"/>
    <s v=""/>
    <s v="09/03/2025 16:28"/>
    <s v="-"/>
    <s v="Flash Express Thailand COD"/>
    <s v="Tiktok"/>
    <s v="จ่ายทีหลัง / COD"/>
    <s v=""/>
    <s v="-"/>
    <s v="09/03/2025 16:28"/>
  </r>
  <r>
    <x v="3"/>
    <x v="14"/>
    <n v="42.49"/>
    <n v="2"/>
    <s v="EVA15"/>
    <n v="341.9"/>
    <n v="26"/>
    <s v="ร้านที่1"/>
    <s v="สำอางค์ อ่อนคำ"/>
    <s v="134 หมู่ 10 บ้านไทยเจริญ ต.นาแต้ อ.คำตากล้า จ.สกลนคร 47250 · คำตากล้า/ Kham Ta Kla_x000a__x000a_คำตากล้า/ Kham Ta Klaสกลนคร/ Sakon Nakhon_x000a_47250"/>
    <s v="47250"/>
    <s v="660810583172"/>
    <s v="09/03/2025 16:22"/>
    <s v="-"/>
    <s v="Kerry_dropoff"/>
    <s v="Lazada"/>
    <s v="lazada"/>
    <s v=""/>
    <s v="-"/>
    <s v="09/03/2025 16:22"/>
  </r>
  <r>
    <x v="4"/>
    <x v="4"/>
    <n v="66"/>
    <n v="1"/>
    <s v="EVA15"/>
    <n v="341.9"/>
    <n v="26"/>
    <s v="ร้านที่1"/>
    <s v="สำอางค์ อ่อนคำ"/>
    <s v="134 หมู่ 10 บ้านไทยเจริญ ต.นาแต้ อ.คำตากล้า จ.สกลนคร 47250 · คำตากล้า/ Kham Ta Kla_x000a__x000a_คำตากล้า/ Kham Ta Klaสกลนคร/ Sakon Nakhon_x000a_47250"/>
    <s v="47250"/>
    <s v="660810583172"/>
    <s v="09/03/2025 16:22"/>
    <s v="-"/>
    <s v="Kerry_dropoff"/>
    <s v="Lazada"/>
    <s v="lazada"/>
    <s v=""/>
    <s v="-"/>
    <s v="09/03/2025 16:22"/>
  </r>
  <r>
    <x v="8"/>
    <x v="9"/>
    <n v="66"/>
    <n v="1"/>
    <s v="EVA15"/>
    <n v="341.9"/>
    <n v="26"/>
    <s v="ร้านที่1"/>
    <s v="สำอางค์ อ่อนคำ"/>
    <s v="134 หมู่ 10 บ้านไทยเจริญ ต.นาแต้ อ.คำตากล้า จ.สกลนคร 47250 · คำตากล้า/ Kham Ta Kla_x000a__x000a_คำตากล้า/ Kham Ta Klaสกลนคร/ Sakon Nakhon_x000a_47250"/>
    <s v="47250"/>
    <s v="660810583172"/>
    <s v="09/03/2025 16:22"/>
    <s v="-"/>
    <s v="Kerry_dropoff"/>
    <s v="Lazada"/>
    <s v="lazada"/>
    <s v=""/>
    <s v="-"/>
    <s v="09/03/2025 16:22"/>
  </r>
  <r>
    <x v="5"/>
    <x v="7"/>
    <n v="67"/>
    <n v="1"/>
    <s v="EVA15"/>
    <n v="341.9"/>
    <n v="26"/>
    <s v="ร้านที่1"/>
    <s v="สำอางค์ อ่อนคำ"/>
    <s v="134 หมู่ 10 บ้านไทยเจริญ ต.นาแต้ อ.คำตากล้า จ.สกลนคร 47250 · คำตากล้า/ Kham Ta Kla_x000a__x000a_คำตากล้า/ Kham Ta Klaสกลนคร/ Sakon Nakhon_x000a_47250"/>
    <s v="47250"/>
    <s v="660810583172"/>
    <s v="09/03/2025 16:22"/>
    <s v="-"/>
    <s v="Kerry_dropoff"/>
    <s v="Lazada"/>
    <s v="lazada"/>
    <s v=""/>
    <s v="-"/>
    <s v="09/03/2025 16:22"/>
  </r>
  <r>
    <x v="9"/>
    <x v="11"/>
    <n v="37.5"/>
    <n v="4"/>
    <s v="EVA13"/>
    <n v="188"/>
    <n v="29"/>
    <s v="ร้านที่4"/>
    <s v="R***y"/>
    <s v="พระนครศรีอยุธยา"/>
    <s v="-"/>
    <s v=""/>
    <s v="09/03/2025 16:06"/>
    <s v="-"/>
    <s v="Flash Express Thailand"/>
    <s v="Tiktok"/>
    <s v="tiktok"/>
    <s v=""/>
    <s v="-"/>
    <s v="09/03/2025 16:06"/>
  </r>
  <r>
    <x v="9"/>
    <x v="11"/>
    <n v="65"/>
    <n v="6"/>
    <s v="EVA12"/>
    <n v="380"/>
    <n v="0"/>
    <s v="ร้านที่4"/>
    <s v="ป***ศา เ***เลิศ"/>
    <s v="กรุงเทพฯ"/>
    <s v="-"/>
    <s v=""/>
    <s v="-"/>
    <s v="-"/>
    <s v="J&amp;T Express"/>
    <s v="Tiktok"/>
    <s v="-"/>
    <s v=""/>
    <s v="-"/>
    <s v="09/03/2025 16:03"/>
  </r>
  <r>
    <x v="12"/>
    <x v="15"/>
    <n v="65"/>
    <n v="2"/>
    <s v="EVA12"/>
    <n v="380"/>
    <n v="0"/>
    <s v="ร้านที่4"/>
    <s v="ป***ศา เ***เลิศ"/>
    <s v="กรุงเทพฯ"/>
    <s v="-"/>
    <s v=""/>
    <s v="-"/>
    <s v="-"/>
    <s v="J&amp;T Express"/>
    <s v="Tiktok"/>
    <s v="-"/>
    <s v=""/>
    <s v="-"/>
    <s v="09/03/2025 16:03"/>
  </r>
  <r>
    <x v="3"/>
    <x v="3"/>
    <n v="60"/>
    <n v="3"/>
    <s v="EVA11"/>
    <n v="261"/>
    <n v="0"/>
    <s v="ร้านที่4"/>
    <s v="ส***ตร ส***ลี"/>
    <s v="พังงา"/>
    <s v="-"/>
    <s v=""/>
    <s v="09/03/2025 16:01"/>
    <s v="-"/>
    <s v="Flash Express Thailand"/>
    <s v="Tiktok"/>
    <s v="tiktok"/>
    <s v=""/>
    <s v="-"/>
    <s v="09/03/2025 16:01"/>
  </r>
  <r>
    <x v="9"/>
    <x v="11"/>
    <n v="65"/>
    <n v="4"/>
    <s v="EVA11"/>
    <n v="261"/>
    <n v="0"/>
    <s v="ร้านที่4"/>
    <s v="ส***ตร ส***ลี"/>
    <s v="พังงา"/>
    <s v="-"/>
    <s v=""/>
    <s v="09/03/2025 16:01"/>
    <s v="-"/>
    <s v="Flash Express Thailand"/>
    <s v="Tiktok"/>
    <s v="tiktok"/>
    <s v=""/>
    <s v="-"/>
    <s v="09/03/2025 16:01"/>
  </r>
  <r>
    <x v="0"/>
    <x v="0"/>
    <n v="45"/>
    <n v="4"/>
    <s v="EVA10"/>
    <n v="164"/>
    <n v="0"/>
    <s v="ร้านที่4"/>
    <s v="พ***ดา เ***มตน"/>
    <s v="ฉะเชิงเทรา"/>
    <s v="-"/>
    <s v=""/>
    <s v="09/03/2025 15:52"/>
    <s v="-"/>
    <s v="Flash Express Thailand COD"/>
    <s v="Tiktok"/>
    <s v="จ่ายทีหลัง / COD"/>
    <s v=""/>
    <s v="-"/>
    <s v="09/03/2025 15:52"/>
  </r>
  <r>
    <x v="13"/>
    <x v="16"/>
    <n v="65"/>
    <n v="1"/>
    <s v="EVA9"/>
    <n v="199"/>
    <n v="0"/>
    <s v="ร้านที่1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09/03/2025 15:48"/>
    <s v="raweewan5499@gmail.com"/>
    <s v="EMS COD"/>
    <s v="facebook"/>
    <s v="กสิกร"/>
    <s v=""/>
    <s v="-"/>
    <s v="09/03/2025 15:47"/>
  </r>
  <r>
    <x v="14"/>
    <x v="17"/>
    <n v="65"/>
    <n v="1"/>
    <s v="EVA9"/>
    <n v="199"/>
    <n v="0"/>
    <s v="ร้านที่1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09/03/2025 15:48"/>
    <s v="raweewan5499@gmail.com"/>
    <s v="EMS COD"/>
    <s v="facebook"/>
    <s v="กสิกร"/>
    <s v=""/>
    <s v="-"/>
    <s v="09/03/2025 15:47"/>
  </r>
  <r>
    <x v="15"/>
    <x v="18"/>
    <n v="65"/>
    <n v="1"/>
    <s v="EVA9"/>
    <n v="199"/>
    <n v="0"/>
    <s v="ร้านที่1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09/03/2025 15:48"/>
    <s v="raweewan5499@gmail.com"/>
    <s v="EMS COD"/>
    <s v="facebook"/>
    <s v="กสิกร"/>
    <s v=""/>
    <s v="-"/>
    <s v="09/03/2025 15:47"/>
  </r>
  <r>
    <x v="16"/>
    <x v="19"/>
    <n v="65"/>
    <n v="1"/>
    <s v="EVA9"/>
    <n v="199"/>
    <n v="0"/>
    <s v="ร้านที่1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09/03/2025 15:48"/>
    <s v="raweewan5499@gmail.com"/>
    <s v="EMS COD"/>
    <s v="facebook"/>
    <s v="กสิกร"/>
    <s v=""/>
    <s v="-"/>
    <s v="09/03/2025 15:47"/>
  </r>
  <r>
    <x v="11"/>
    <x v="13"/>
    <n v="25"/>
    <n v="4"/>
    <s v="EVA8"/>
    <n v="131"/>
    <n v="29"/>
    <s v="ร้านที่4"/>
    <s v="พ***ลิน  แ***จิตร"/>
    <s v="สมุทรสาคร"/>
    <s v="-"/>
    <s v=""/>
    <s v="09/03/2025 15:46"/>
    <s v="-"/>
    <s v="Flash Express Thailand"/>
    <s v="Tiktok"/>
    <s v="tiktok"/>
    <s v=""/>
    <s v="-"/>
    <s v="09/03/2025 15:46"/>
  </r>
  <r>
    <x v="3"/>
    <x v="3"/>
    <n v="60"/>
    <n v="6"/>
    <s v="EVA7"/>
    <n v="200"/>
    <n v="0"/>
    <s v="ร้านที่4"/>
    <s v="ส***ษา"/>
    <s v="พระนครศรีอยุธยา"/>
    <s v="-"/>
    <s v=""/>
    <s v="09/03/2025 15:45"/>
    <s v="-"/>
    <s v="Flash Express Thailand COD"/>
    <s v="Tiktok"/>
    <s v="จ่ายทีหลัง / COD"/>
    <s v=""/>
    <s v="-"/>
    <s v="09/03/2025 15:45"/>
  </r>
  <r>
    <x v="5"/>
    <x v="7"/>
    <n v="66.333333333333329"/>
    <n v="3"/>
    <s v="EVA6"/>
    <n v="220"/>
    <n v="0"/>
    <s v="ร้านที่4"/>
    <s v="ส***ษา"/>
    <s v="พระนครศรีอยุธยา"/>
    <s v="-"/>
    <s v=""/>
    <s v="09/03/2025 15:44"/>
    <s v="-"/>
    <s v="Flash Express Thailand COD"/>
    <s v="Tiktok"/>
    <s v="จ่ายทีหลัง / COD"/>
    <s v=""/>
    <s v="-"/>
    <s v="09/03/2025 15:44"/>
  </r>
  <r>
    <x v="3"/>
    <x v="3"/>
    <n v="50"/>
    <n v="3"/>
    <s v="EVA5"/>
    <n v="150"/>
    <n v="0"/>
    <s v="ร้านที่1"/>
    <s v="ธิดารัตน์ นภาวลี"/>
    <s v="3/1 ซ.1ก ถ.เหาะกลางอต.หนองหอย อ.เมือง จ.เชียงใหม่  50000"/>
    <s v="50000"/>
    <s v="0967626929"/>
    <s v="09/03/2025 15:43"/>
    <s v="raweewan5499@gmail.com"/>
    <s v="EMS COD"/>
    <s v="facebook"/>
    <s v="กสิกร"/>
    <s v=""/>
    <s v="-"/>
    <s v="09/03/2025 15:43"/>
  </r>
  <r>
    <x v="3"/>
    <x v="3"/>
    <n v="60"/>
    <n v="3"/>
    <s v="EVA4"/>
    <n v="225"/>
    <n v="0"/>
    <s v="ร้านที่4"/>
    <s v="อ***"/>
    <s v="สมุทรปราการ"/>
    <s v="-"/>
    <s v=""/>
    <s v="09/03/2025 15:37"/>
    <s v="-"/>
    <s v="Flash Express Thailand"/>
    <s v="Tiktok"/>
    <s v="tiktok"/>
    <s v=""/>
    <s v="-"/>
    <s v="09/03/2025 15:37"/>
  </r>
  <r>
    <x v="9"/>
    <x v="11"/>
    <n v="65"/>
    <n v="3"/>
    <s v="EVA4"/>
    <n v="225"/>
    <n v="0"/>
    <s v="ร้านที่4"/>
    <s v="อ***"/>
    <s v="สมุทรปราการ"/>
    <s v="-"/>
    <s v=""/>
    <s v="09/03/2025 15:37"/>
    <s v="-"/>
    <s v="Flash Express Thailand"/>
    <s v="Tiktok"/>
    <s v="tiktok"/>
    <s v=""/>
    <s v="-"/>
    <s v="09/03/2025 15:37"/>
  </r>
  <r>
    <x v="9"/>
    <x v="11"/>
    <n v="65"/>
    <n v="5"/>
    <s v="EVA3"/>
    <n v="200"/>
    <n v="0"/>
    <s v="ร้านที่4"/>
    <s v="อ***ต์ ส***า"/>
    <s v="กำแพงเพชร"/>
    <s v="-"/>
    <s v=""/>
    <s v="09/03/2025 15:33"/>
    <s v="-"/>
    <s v="Flash Express Thailand COD"/>
    <s v="Tiktok"/>
    <s v="จ่ายทีหลัง / COD"/>
    <s v=""/>
    <s v="-"/>
    <s v="09/03/2025 15:33"/>
  </r>
  <r>
    <x v="11"/>
    <x v="13"/>
    <n v="25"/>
    <n v="4"/>
    <s v="EVA2"/>
    <n v="207"/>
    <n v="0"/>
    <s v="ร้านที่4"/>
    <s v="เ***ล"/>
    <s v="พิษณุโลก"/>
    <s v="-"/>
    <s v=""/>
    <s v="09/03/2025 15:29"/>
    <s v="-"/>
    <s v="Flash Express Thailand COD"/>
    <s v="Tiktok"/>
    <s v="จ่ายทีหลัง / COD"/>
    <s v=""/>
    <s v="-"/>
    <s v="09/03/2025 15:29"/>
  </r>
  <r>
    <x v="3"/>
    <x v="3"/>
    <n v="60"/>
    <n v="3"/>
    <s v="EVA2"/>
    <n v="207"/>
    <n v="0"/>
    <s v="ร้านที่4"/>
    <s v="เ***ล"/>
    <s v="พิษณุโลก"/>
    <s v="-"/>
    <s v=""/>
    <s v="09/03/2025 15:29"/>
    <s v="-"/>
    <s v="Flash Express Thailand COD"/>
    <s v="Tiktok"/>
    <s v="จ่ายทีหลัง / COD"/>
    <s v=""/>
    <s v="-"/>
    <s v="09/03/2025 15:29"/>
  </r>
  <r>
    <x v="3"/>
    <x v="3"/>
    <n v="60"/>
    <n v="3"/>
    <s v="EVA1"/>
    <n v="134"/>
    <n v="29"/>
    <s v="ร้านที่4"/>
    <s v="อ***ยา พ***ิทักษ์"/>
    <s v="เทศบาลนครนครสวรรค์"/>
    <s v="-"/>
    <s v=""/>
    <s v="09/03/2025 15:29"/>
    <s v="-"/>
    <s v="Flash Express Thailand COD"/>
    <s v="Tiktok"/>
    <s v="จ่ายทีหลัง / COD"/>
    <s v=""/>
    <s v="-"/>
    <s v="09/03/2025 15:29"/>
  </r>
  <r>
    <x v="3"/>
    <x v="3"/>
    <n v="60"/>
    <n v="6"/>
    <s v="EVA0"/>
    <n v="210"/>
    <n v="0"/>
    <s v="ร้านที่4"/>
    <s v="ช***ซาน"/>
    <s v="Pathum Thani"/>
    <s v="-"/>
    <s v=""/>
    <s v="09/03/2025 15:24"/>
    <s v="-"/>
    <s v="Flash Express Thailand COD"/>
    <s v="Tiktok"/>
    <s v="จ่ายทีหลัง / COD"/>
    <s v=""/>
    <s v="-"/>
    <s v="09/03/2025 15:25"/>
  </r>
  <r>
    <x v="6"/>
    <x v="6"/>
    <n v="78"/>
    <n v="1"/>
    <s v="EUZ99"/>
    <n v="114"/>
    <n v="0"/>
    <s v="ร้านที่1"/>
    <s v="ภ****ี"/>
    <s v="******ลาไหล ตำบลเชียงทอง อำเภอวังเจ้า จังหวัดตาก 63180"/>
    <s v="63180"/>
    <s v="39"/>
    <s v="09/03/2025 15:54"/>
    <s v="-"/>
    <s v="SPX Express"/>
    <s v="Shopee"/>
    <s v="shopee"/>
    <s v=""/>
    <s v="-"/>
    <s v="09/03/2025 15:24"/>
  </r>
  <r>
    <x v="3"/>
    <x v="3"/>
    <n v="42"/>
    <n v="1"/>
    <s v="EUZ99"/>
    <n v="114"/>
    <n v="0"/>
    <s v="ร้านที่1"/>
    <s v="ภ****ี"/>
    <s v="******ลาไหล ตำบลเชียงทอง อำเภอวังเจ้า จังหวัดตาก 63180"/>
    <s v="63180"/>
    <s v="39"/>
    <s v="09/03/2025 15:54"/>
    <s v="-"/>
    <s v="SPX Express"/>
    <s v="Shopee"/>
    <s v="shopee"/>
    <s v=""/>
    <s v="-"/>
    <s v="09/03/2025 15:24"/>
  </r>
  <r>
    <x v="3"/>
    <x v="3"/>
    <n v="60"/>
    <n v="3"/>
    <s v="EUZ98"/>
    <n v="106"/>
    <n v="6"/>
    <s v="ร้านที่4"/>
    <s v="ค***ทัยภัทร ส***ญญา"/>
    <s v="เทศบาลนครเชียงใหม่"/>
    <s v="-"/>
    <s v=""/>
    <s v="09/03/2025 15:18"/>
    <s v="-"/>
    <s v="Flash Express Thailand COD"/>
    <s v="Tiktok"/>
    <s v="จ่ายทีหลัง / COD"/>
    <s v=""/>
    <s v="-"/>
    <s v="09/03/2025 15:18"/>
  </r>
  <r>
    <x v="3"/>
    <x v="3"/>
    <n v="60"/>
    <n v="6"/>
    <s v="EUZ97"/>
    <n v="200"/>
    <n v="0"/>
    <s v="ร้านที่4"/>
    <s v="น***าวพิมพร เ***สุวรรณ"/>
    <s v="เทศบาลนครเชียงใหม่"/>
    <s v="-"/>
    <s v=""/>
    <s v="09/03/2025 15:17"/>
    <s v="-"/>
    <s v="Flash Express Thailand COD"/>
    <s v="Tiktok"/>
    <s v="จ่ายทีหลัง / COD"/>
    <s v=""/>
    <s v="-"/>
    <s v="09/03/2025 15:17"/>
  </r>
  <r>
    <x v="3"/>
    <x v="3"/>
    <n v="60"/>
    <n v="6"/>
    <s v="EUZ96"/>
    <n v="200"/>
    <n v="0"/>
    <s v="ร้านที่4"/>
    <s v="น***ิตินันท์ พ***ย็น"/>
    <s v="สมุทรสาคร"/>
    <s v="-"/>
    <s v=""/>
    <s v="09/03/2025 15:17"/>
    <s v="-"/>
    <s v="Flash Express Thailand"/>
    <s v="Tiktok"/>
    <s v="tiktok"/>
    <s v=""/>
    <s v="-"/>
    <s v="09/03/2025 15:17"/>
  </r>
  <r>
    <x v="3"/>
    <x v="3"/>
    <n v="60"/>
    <n v="3"/>
    <s v="EUZ95"/>
    <n v="145"/>
    <n v="45"/>
    <s v="ร้านที่4"/>
    <s v="ช***ันท์ โ***นทึก"/>
    <s v="นครราชสีมา"/>
    <s v="-"/>
    <s v=""/>
    <s v="09/03/2025 15:16"/>
    <s v="-"/>
    <s v="Flash Express Thailand COD"/>
    <s v="Tiktok"/>
    <s v="จ่ายทีหลัง / COD"/>
    <s v=""/>
    <s v="-"/>
    <s v="09/03/2025 15:17"/>
  </r>
  <r>
    <x v="11"/>
    <x v="13"/>
    <n v="25"/>
    <n v="4"/>
    <s v="EUZ94"/>
    <n v="101"/>
    <n v="0"/>
    <s v="ร้านที่4"/>
    <s v="น***า ป***รจนวงค์"/>
    <s v="นครปฐม"/>
    <s v="-"/>
    <s v=""/>
    <s v="09/03/2025 15:14"/>
    <s v="-"/>
    <s v="Flash Express Thailand"/>
    <s v="Tiktok"/>
    <s v="tiktok"/>
    <s v=""/>
    <s v="-"/>
    <s v="09/03/2025 15:13"/>
  </r>
  <r>
    <x v="9"/>
    <x v="11"/>
    <n v="65"/>
    <n v="2"/>
    <s v="EUZ93"/>
    <n v="121"/>
    <n v="45"/>
    <s v="ร้านที่4"/>
    <s v="จ***ภรณ์  จ***ร์วิบูลย์"/>
    <s v="สมุทรปราการ"/>
    <s v="-"/>
    <s v=""/>
    <s v="09/03/2025 15:11"/>
    <s v="-"/>
    <s v="Flash Express Thailand"/>
    <s v="Tiktok"/>
    <s v="tiktok"/>
    <s v=""/>
    <s v="-"/>
    <s v="09/03/2025 15:11"/>
  </r>
  <r>
    <x v="3"/>
    <x v="3"/>
    <n v="60"/>
    <n v="6"/>
    <s v="EUZ92"/>
    <n v="210"/>
    <n v="0"/>
    <s v="ร้านที่4"/>
    <s v="น***พัชรี พ***ี"/>
    <s v="นครปฐม"/>
    <s v="-"/>
    <s v=""/>
    <s v="09/03/2025 15:10"/>
    <s v="-"/>
    <s v="Flash Express Thailand COD"/>
    <s v="Tiktok"/>
    <s v="จ่ายทีหลัง / COD"/>
    <s v=""/>
    <s v="-"/>
    <s v="09/03/2025 15:10"/>
  </r>
  <r>
    <x v="3"/>
    <x v="3"/>
    <n v="41.5"/>
    <n v="2"/>
    <s v="EUZ91"/>
    <n v="81"/>
    <n v="0"/>
    <s v="ร้านที่1"/>
    <s v="ค******ง"/>
    <s v="******น้องเเดง, ถนน โรจนะ, ตำบลธนู, อำเภออุทัย ตำบลธนู อำเภออุทัย จังหวัดพระนครศรีอยุธยา 13210"/>
    <s v="13210"/>
    <s v="47"/>
    <s v="-"/>
    <s v="-"/>
    <s v=""/>
    <s v="Shopee"/>
    <s v="-"/>
    <s v=""/>
    <s v="-"/>
    <s v="09/03/2025 15:07"/>
  </r>
  <r>
    <x v="3"/>
    <x v="3"/>
    <n v="43"/>
    <n v="1"/>
    <s v="EUZ90"/>
    <n v="43"/>
    <n v="0"/>
    <s v="ร้านที่1"/>
    <s v="ร******ะ"/>
    <s v="******หง 43  หัวหมาก แขวงหัวหมาก เขตบางกะปิ จังหวัดกรุงเทพมหานคร 10240"/>
    <s v="10240"/>
    <s v="09"/>
    <s v="09/03/2025 15:08"/>
    <s v="-"/>
    <s v="SPX Express"/>
    <s v="Shopee"/>
    <s v="shopee"/>
    <s v=""/>
    <s v="-"/>
    <s v="09/03/2025 15:07"/>
  </r>
  <r>
    <x v="17"/>
    <x v="20"/>
    <n v="120"/>
    <n v="4"/>
    <s v="EUZ89"/>
    <n v="236"/>
    <n v="0"/>
    <s v="ร้านที่4"/>
    <s v="T***y"/>
    <s v="เลย"/>
    <s v="-"/>
    <s v=""/>
    <s v="09/03/2025 15:04"/>
    <s v="-"/>
    <s v="Flash Express Thailand COD"/>
    <s v="Tiktok"/>
    <s v="จ่ายทีหลัง / COD"/>
    <s v="**ไม่รับกาแฟ**"/>
    <s v="-"/>
    <s v="09/03/2025 15:05"/>
  </r>
  <r>
    <x v="13"/>
    <x v="16"/>
    <n v="65"/>
    <n v="1"/>
    <s v="EUZ86"/>
    <n v="199"/>
    <n v="0"/>
    <s v="ร้านที่1"/>
    <s v="คุณลุงเปี๊ยก ณฐคุณ"/>
    <s v="เลขที่ 124/1    หมู่5  _x0009__x0009__x0009__x0009__x0009__x0009__x000a_( บ้านประตูสีน้ำเงินหน้าโรงเรียนห้วยกะทะทอง )_x0009__x0009__x0009__x0009__x0009__x0009__x000a_ต.ศรีมงคล     อ.ไทรโยค_x0009__x0009__x0009__x0009__x0009__x0009__x000a_จ.กาญจนบุรี 71150"/>
    <s v="71150"/>
    <s v="0932615991"/>
    <s v="09/03/2025 14:54"/>
    <s v="raweewan5499@gmail.com"/>
    <s v="EMS"/>
    <s v="facebook"/>
    <s v="กสิกร"/>
    <s v=""/>
    <s v="-"/>
    <s v="09/03/2025 14:59"/>
  </r>
  <r>
    <x v="14"/>
    <x v="17"/>
    <n v="65"/>
    <n v="1"/>
    <s v="EUZ86"/>
    <n v="199"/>
    <n v="0"/>
    <s v="ร้านที่1"/>
    <s v="คุณลุงเปี๊ยก ณฐคุณ"/>
    <s v="เลขที่ 124/1    หมู่5  _x0009__x0009__x0009__x0009__x0009__x0009__x000a_( บ้านประตูสีน้ำเงินหน้าโรงเรียนห้วยกะทะทอง )_x0009__x0009__x0009__x0009__x0009__x0009__x000a_ต.ศรีมงคล     อ.ไทรโยค_x0009__x0009__x0009__x0009__x0009__x0009__x000a_จ.กาญจนบุรี 71150"/>
    <s v="71150"/>
    <s v="0932615991"/>
    <s v="09/03/2025 14:54"/>
    <s v="raweewan5499@gmail.com"/>
    <s v="EMS"/>
    <s v="facebook"/>
    <s v="กสิกร"/>
    <s v=""/>
    <s v="-"/>
    <s v="09/03/2025 14:59"/>
  </r>
  <r>
    <x v="15"/>
    <x v="18"/>
    <n v="65"/>
    <n v="1"/>
    <s v="EUZ86"/>
    <n v="199"/>
    <n v="0"/>
    <s v="ร้านที่1"/>
    <s v="คุณลุงเปี๊ยก ณฐคุณ"/>
    <s v="เลขที่ 124/1    หมู่5  _x0009__x0009__x0009__x0009__x0009__x0009__x000a_( บ้านประตูสีน้ำเงินหน้าโรงเรียนห้วยกะทะทอง )_x0009__x0009__x0009__x0009__x0009__x0009__x000a_ต.ศรีมงคล     อ.ไทรโยค_x0009__x0009__x0009__x0009__x0009__x0009__x000a_จ.กาญจนบุรี 71150"/>
    <s v="71150"/>
    <s v="0932615991"/>
    <s v="09/03/2025 14:54"/>
    <s v="raweewan5499@gmail.com"/>
    <s v="EMS"/>
    <s v="facebook"/>
    <s v="กสิกร"/>
    <s v=""/>
    <s v="-"/>
    <s v="09/03/2025 14:59"/>
  </r>
  <r>
    <x v="16"/>
    <x v="19"/>
    <n v="65"/>
    <n v="1"/>
    <s v="EUZ86"/>
    <n v="199"/>
    <n v="0"/>
    <s v="ร้านที่1"/>
    <s v="คุณลุงเปี๊ยก ณฐคุณ"/>
    <s v="เลขที่ 124/1    หมู่5  _x0009__x0009__x0009__x0009__x0009__x0009__x000a_( บ้านประตูสีน้ำเงินหน้าโรงเรียนห้วยกะทะทอง )_x0009__x0009__x0009__x0009__x0009__x0009__x000a_ต.ศรีมงคล     อ.ไทรโยค_x0009__x0009__x0009__x0009__x0009__x0009__x000a_จ.กาญจนบุรี 71150"/>
    <s v="71150"/>
    <s v="0932615991"/>
    <s v="09/03/2025 14:54"/>
    <s v="raweewan5499@gmail.com"/>
    <s v="EMS"/>
    <s v="facebook"/>
    <s v="กสิกร"/>
    <s v=""/>
    <s v="-"/>
    <s v="09/03/2025 14:59"/>
  </r>
  <r>
    <x v="9"/>
    <x v="11"/>
    <n v="65"/>
    <n v="6"/>
    <s v="EUZ85"/>
    <n v="228"/>
    <n v="0"/>
    <s v="ร้านที่4"/>
    <s v="น*** ส***ง58"/>
    <s v="มหาสารคาม"/>
    <s v="-"/>
    <s v=""/>
    <s v="09/03/2025 14:58"/>
    <s v="-"/>
    <s v="Flash Express Thailand COD"/>
    <s v="Tiktok"/>
    <s v="จ่ายทีหลัง / COD"/>
    <s v=""/>
    <s v="-"/>
    <s v="09/03/2025 14:58"/>
  </r>
  <r>
    <x v="3"/>
    <x v="3"/>
    <n v="60"/>
    <n v="3"/>
    <s v="EUZ84"/>
    <n v="110"/>
    <n v="6"/>
    <s v="ร้านที่4"/>
    <s v="ณ***ิชา"/>
    <s v="นนทบุรี"/>
    <s v="-"/>
    <s v=""/>
    <s v="09/03/2025 14:49"/>
    <s v="-"/>
    <s v="Flash Express Thailand COD"/>
    <s v="Tiktok"/>
    <s v="จ่ายทีหลัง / COD"/>
    <s v=""/>
    <s v="-"/>
    <s v="09/03/2025 14:49"/>
  </r>
  <r>
    <x v="3"/>
    <x v="3"/>
    <n v="60"/>
    <n v="6"/>
    <s v="EUZ83"/>
    <n v="200"/>
    <n v="0"/>
    <s v="ร้านที่4"/>
    <s v="ธ***รัตน์ น***สาคร"/>
    <s v="น่าน"/>
    <s v="-"/>
    <s v=""/>
    <s v="09/03/2025 14:45"/>
    <s v="-"/>
    <s v="Flash Express Thailand COD"/>
    <s v="Tiktok"/>
    <s v="จ่ายทีหลัง / COD"/>
    <s v=""/>
    <s v="-"/>
    <s v="09/03/2025 14:45"/>
  </r>
  <r>
    <x v="9"/>
    <x v="11"/>
    <n v="65"/>
    <n v="6"/>
    <s v="EUZ82"/>
    <n v="270"/>
    <n v="0"/>
    <s v="ร้านที่4"/>
    <s v="ค***นิตย์ แ***ก้ว"/>
    <s v="ขอนแก่น"/>
    <s v="-"/>
    <s v=""/>
    <s v="09/03/2025 14:46"/>
    <s v="-"/>
    <s v="Flash Express Thailand"/>
    <s v="Tiktok"/>
    <s v="tiktok"/>
    <s v="เน้นกาแฟ3 กล่องค่ะ นอกนั้นคละค่ะ"/>
    <s v="-"/>
    <s v="09/03/2025 14:45"/>
  </r>
  <r>
    <x v="9"/>
    <x v="11"/>
    <n v="65"/>
    <n v="7"/>
    <s v="EUZ81"/>
    <n v="280"/>
    <n v="0"/>
    <s v="ร้านที่4"/>
    <s v="ค***นิตย์ แ***ก้ว"/>
    <s v="ขอนแก่น"/>
    <s v="-"/>
    <s v=""/>
    <s v="-"/>
    <s v="-"/>
    <s v="J&amp;T Express"/>
    <s v="Tiktok"/>
    <s v="-"/>
    <s v="รบกวนเน้นรสกาแฟ 4 กล่องค่ะ นอกนั้นคละรสได้ค่ะ"/>
    <s v="-"/>
    <s v="09/03/2025 14:42"/>
  </r>
  <r>
    <x v="8"/>
    <x v="21"/>
    <n v="100"/>
    <n v="2"/>
    <s v="EUZ80"/>
    <n v="200"/>
    <n v="0"/>
    <s v="ร้านที่1"/>
    <s v="สุณิตา สาใจ "/>
    <s v="9/2 ม.1 ต.นาจักร อ.เมือง จ.แพร่ 54000"/>
    <s v="54000"/>
    <s v="0982679908"/>
    <s v="09/03/2025 14:28"/>
    <s v="raweewan5499@gmail.com"/>
    <s v="EMS"/>
    <s v="facebook"/>
    <s v="กสิกร"/>
    <s v=""/>
    <s v="-"/>
    <s v="09/03/2025 14:35"/>
  </r>
  <r>
    <x v="9"/>
    <x v="11"/>
    <n v="65"/>
    <n v="2"/>
    <s v="EUZ80"/>
    <n v="200"/>
    <n v="0"/>
    <s v="ร้านที่1"/>
    <s v="สุณิตา สาใจ "/>
    <s v="9/2 ม.1 ต.นาจักร อ.เมือง จ.แพร่ 54000"/>
    <s v="54000"/>
    <s v="0982679908"/>
    <s v="09/03/2025 14:28"/>
    <s v="raweewan5499@gmail.com"/>
    <s v="EMS"/>
    <s v="facebook"/>
    <s v="กสิกร"/>
    <s v=""/>
    <s v="-"/>
    <s v="09/03/2025 14:35"/>
  </r>
  <r>
    <x v="0"/>
    <x v="0"/>
    <n v="45"/>
    <n v="2"/>
    <s v="EUZ78"/>
    <n v="88"/>
    <n v="6"/>
    <s v="ร้านที่4"/>
    <s v="ฐ***วัต บ***นทด"/>
    <s v="นครราชสีมา"/>
    <s v="-"/>
    <s v=""/>
    <s v="09/03/2025 14:24"/>
    <s v="-"/>
    <s v="Flash Express Thailand COD"/>
    <s v="Tiktok"/>
    <s v="จ่ายทีหลัง / COD"/>
    <s v=""/>
    <s v="-"/>
    <s v="09/03/2025 14:24"/>
  </r>
  <r>
    <x v="4"/>
    <x v="22"/>
    <n v="76"/>
    <n v="1"/>
    <s v="EUZ77"/>
    <n v="83"/>
    <n v="7"/>
    <s v="ร้านที่9"/>
    <s v="กรองแก้ว   อนันต์อมรเลิศ"/>
    <s v="27/26 หมู่ 4 ซอยการประปาบ้านบึง  ถนนธารนที  ตำบล บ้านบึง อำเภอบ้านบึง จังหวัดชลบุรี 20170_x000a__x000a_บ้านบึง/ Ban Buengชลบุรี/ Chonburi_x000a_20170"/>
    <s v="20170"/>
    <s v="660822096779"/>
    <s v="09/03/2025 13:46"/>
    <s v="-"/>
    <s v="Kerry_dropoff"/>
    <s v="Lazada"/>
    <s v="lazada"/>
    <s v=""/>
    <s v="-"/>
    <s v="09/03/2025 13:46"/>
  </r>
  <r>
    <x v="3"/>
    <x v="3"/>
    <n v="41.5"/>
    <n v="2"/>
    <s v="EUZ76"/>
    <n v="987"/>
    <n v="170"/>
    <s v="ร้านที่1"/>
    <s v="อ******์"/>
    <s v="******ตำบลกาฬสินธุ์ อำเภอเมืองกาฬสินธุ์ จังหวัดกาฬสินธุ์ 46000"/>
    <s v="46000"/>
    <s v="54"/>
    <s v="09/03/2025 13:38"/>
    <s v="-"/>
    <s v="Best Express Bulky"/>
    <s v="Shopee"/>
    <s v="shopee"/>
    <s v=""/>
    <s v="-"/>
    <s v="09/03/2025 13:38"/>
  </r>
  <r>
    <x v="3"/>
    <x v="3"/>
    <n v="41.333333333333343"/>
    <n v="3"/>
    <s v="EUZ76"/>
    <n v="987"/>
    <n v="170"/>
    <s v="ร้านที่1"/>
    <s v="อ******์"/>
    <s v="******ตำบลกาฬสินธุ์ อำเภอเมืองกาฬสินธุ์ จังหวัดกาฬสินธุ์ 46000"/>
    <s v="46000"/>
    <s v="54"/>
    <s v="09/03/2025 13:38"/>
    <s v="-"/>
    <s v="Best Express Bulky"/>
    <s v="Shopee"/>
    <s v="shopee"/>
    <s v=""/>
    <s v="-"/>
    <s v="09/03/2025 13:38"/>
  </r>
  <r>
    <x v="3"/>
    <x v="3"/>
    <n v="41.333333333333343"/>
    <n v="3"/>
    <s v="EUZ76"/>
    <n v="987"/>
    <n v="170"/>
    <s v="ร้านที่1"/>
    <s v="อ******์"/>
    <s v="******ตำบลกาฬสินธุ์ อำเภอเมืองกาฬสินธุ์ จังหวัดกาฬสินธุ์ 46000"/>
    <s v="46000"/>
    <s v="54"/>
    <s v="09/03/2025 13:38"/>
    <s v="-"/>
    <s v="Best Express Bulky"/>
    <s v="Shopee"/>
    <s v="shopee"/>
    <s v=""/>
    <s v="-"/>
    <s v="09/03/2025 13:38"/>
  </r>
  <r>
    <x v="3"/>
    <x v="3"/>
    <n v="41.333333333333343"/>
    <n v="3"/>
    <s v="EUZ76"/>
    <n v="987"/>
    <n v="170"/>
    <s v="ร้านที่1"/>
    <s v="อ******์"/>
    <s v="******ตำบลกาฬสินธุ์ อำเภอเมืองกาฬสินธุ์ จังหวัดกาฬสินธุ์ 46000"/>
    <s v="46000"/>
    <s v="54"/>
    <s v="09/03/2025 13:38"/>
    <s v="-"/>
    <s v="Best Express Bulky"/>
    <s v="Shopee"/>
    <s v="shopee"/>
    <s v=""/>
    <s v="-"/>
    <s v="09/03/2025 13:38"/>
  </r>
  <r>
    <x v="3"/>
    <x v="3"/>
    <n v="41.333333333333343"/>
    <n v="3"/>
    <s v="EUZ76"/>
    <n v="987"/>
    <n v="170"/>
    <s v="ร้านที่1"/>
    <s v="อ******์"/>
    <s v="******ตำบลกาฬสินธุ์ อำเภอเมืองกาฬสินธุ์ จังหวัดกาฬสินธุ์ 46000"/>
    <s v="46000"/>
    <s v="54"/>
    <s v="09/03/2025 13:38"/>
    <s v="-"/>
    <s v="Best Express Bulky"/>
    <s v="Shopee"/>
    <s v="shopee"/>
    <s v=""/>
    <s v="-"/>
    <s v="09/03/2025 13:38"/>
  </r>
  <r>
    <x v="3"/>
    <x v="3"/>
    <n v="41.333333333333343"/>
    <n v="3"/>
    <s v="EUZ76"/>
    <n v="987"/>
    <n v="170"/>
    <s v="ร้านที่1"/>
    <s v="อ******์"/>
    <s v="******ตำบลกาฬสินธุ์ อำเภอเมืองกาฬสินธุ์ จังหวัดกาฬสินธุ์ 46000"/>
    <s v="46000"/>
    <s v="54"/>
    <s v="09/03/2025 13:38"/>
    <s v="-"/>
    <s v="Best Express Bulky"/>
    <s v="Shopee"/>
    <s v="shopee"/>
    <s v=""/>
    <s v="-"/>
    <s v="09/03/2025 13:38"/>
  </r>
  <r>
    <x v="3"/>
    <x v="3"/>
    <n v="41.333333333333343"/>
    <n v="3"/>
    <s v="EUZ76"/>
    <n v="987"/>
    <n v="170"/>
    <s v="ร้านที่1"/>
    <s v="อ******์"/>
    <s v="******ตำบลกาฬสินธุ์ อำเภอเมืองกาฬสินธุ์ จังหวัดกาฬสินธุ์ 46000"/>
    <s v="46000"/>
    <s v="54"/>
    <s v="09/03/2025 13:38"/>
    <s v="-"/>
    <s v="Best Express Bulky"/>
    <s v="Shopee"/>
    <s v="shopee"/>
    <s v=""/>
    <s v="-"/>
    <s v="09/03/2025 13:38"/>
  </r>
  <r>
    <x v="5"/>
    <x v="5"/>
    <n v="71.25"/>
    <n v="1"/>
    <s v="EUZ75"/>
    <n v="78.25"/>
    <n v="7"/>
    <s v="ร้านที่1"/>
    <s v="น้องแป้ง"/>
    <s v="บุญทะพานฟาร์ม (ฟาร์มใหม่นางัว) Buntaphan Farm Nawa 300 ม.6 ต.นางัว อ.นาหว้า จ.นครพนม 48180 · นาหว้า/ Na Wa_x000a__x000a_นาหว้า/ Na Waนครพนม/ Nakhon Phanom_x000a_48180"/>
    <s v="48180"/>
    <s v="660937381829"/>
    <s v="09/03/2025 13:28"/>
    <s v="-"/>
    <s v="Kerry_dropoff"/>
    <s v="Lazada"/>
    <s v="lazada"/>
    <s v=""/>
    <s v="-"/>
    <s v="09/03/2025 13:28"/>
  </r>
  <r>
    <x v="4"/>
    <x v="4"/>
    <n v="76"/>
    <n v="1"/>
    <s v="EUZ74"/>
    <n v="76"/>
    <n v="0"/>
    <s v="ร้านที่1"/>
    <s v="น******า"/>
    <s v="******้งวัฒนะ 5, ขว.ทุ่งสองห้อง แขวงทุ่งสองห้อง เขตหลักสี่ จังหวัดกรุงเทพมหานคร 10210"/>
    <s v="10210"/>
    <s v="36"/>
    <s v="09/03/2025 13:08"/>
    <s v="-"/>
    <s v="SPX Express"/>
    <s v="Shopee"/>
    <s v="shopee"/>
    <s v=""/>
    <s v="-"/>
    <s v="09/03/2025 13:07"/>
  </r>
  <r>
    <x v="5"/>
    <x v="7"/>
    <n v="66.333333333333329"/>
    <n v="3"/>
    <s v="EUZ73"/>
    <n v="259"/>
    <n v="29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9/03/2025 12:55"/>
    <s v="-"/>
    <s v="Flash Express"/>
    <s v="Shopee"/>
    <s v="shopee"/>
    <s v=""/>
    <s v="-"/>
    <s v="09/03/2025 12:54"/>
  </r>
  <r>
    <x v="5"/>
    <x v="7"/>
    <n v="66.333333333333329"/>
    <n v="3"/>
    <s v="EUZ72"/>
    <n v="259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9/03/2025 12:45"/>
    <s v="-"/>
    <s v="Flash Express"/>
    <s v="Shopee"/>
    <s v="shopee"/>
    <s v=""/>
    <s v="-"/>
    <s v="09/03/2025 12:44"/>
  </r>
  <r>
    <x v="5"/>
    <x v="7"/>
    <n v="66.333333333333329"/>
    <n v="3"/>
    <s v="EUZ71"/>
    <n v="220"/>
    <n v="0"/>
    <s v="ร้านที่4"/>
    <s v="ส***มล ไ***"/>
    <s v="ประจวบคีรีขันธ์"/>
    <s v="-"/>
    <s v=""/>
    <s v="09/03/2025 12:03"/>
    <s v="-"/>
    <s v="Flash Express Thailand COD"/>
    <s v="Tiktok"/>
    <s v="จ่ายทีหลัง / COD"/>
    <s v=""/>
    <s v="-"/>
    <s v="09/03/2025 12:03"/>
  </r>
  <r>
    <x v="5"/>
    <x v="5"/>
    <n v="67.5"/>
    <n v="1"/>
    <s v="EUZ70"/>
    <n v="74.5"/>
    <n v="7"/>
    <s v="ร้านที่1"/>
    <s v="สมบูรณ์  เทคนิค"/>
    <s v="82/54  ถ.สุราษฎร์-นาสาร ม.6 ต.มะขามเตี้ย_x000a__x000a_เมืองสุราษฎร์ธานี/ Mueang Surat Thaniสุราษฎร์ธานี/ Surat Thani_x000a_84000"/>
    <s v="84000"/>
    <s v="660924747674"/>
    <s v="09/03/2025 12:00"/>
    <s v="-"/>
    <s v="Kerry_dropoff"/>
    <s v="Lazada"/>
    <s v="lazada"/>
    <s v=""/>
    <s v="-"/>
    <s v="09/03/2025 11:59"/>
  </r>
  <r>
    <x v="1"/>
    <x v="1"/>
    <n v="139"/>
    <n v="1"/>
    <s v="EUZ69"/>
    <n v="134"/>
    <n v="29"/>
    <s v="ร้านที่4"/>
    <s v="ป***า   ม***รีวิวัฒนา"/>
    <s v="เทศบาลนครนครปฐม"/>
    <s v="-"/>
    <s v=""/>
    <s v="09/03/2025 11:59"/>
    <s v="-"/>
    <s v="Flash Express Thailand COD"/>
    <s v="Tiktok"/>
    <s v="จ่ายทีหลัง / COD"/>
    <s v=""/>
    <s v="-"/>
    <s v="09/03/2025 11:59"/>
  </r>
  <r>
    <x v="9"/>
    <x v="11"/>
    <n v="65"/>
    <n v="4"/>
    <s v="EUZ67"/>
    <n v="160"/>
    <n v="0"/>
    <s v="ร้านที่4"/>
    <s v="J***ya V***mitr"/>
    <s v="กรุงเทพฯ"/>
    <s v="-"/>
    <s v=""/>
    <s v="09/03/2025 11:40"/>
    <s v="-"/>
    <s v="Flash Express Thailand COD"/>
    <s v="Tiktok"/>
    <s v="จ่ายทีหลัง / COD"/>
    <s v="ไม่รับเผือก (ลูกค้าแพ้เผือก) "/>
    <s v="-"/>
    <s v="09/03/2025 11:40"/>
  </r>
  <r>
    <x v="5"/>
    <x v="7"/>
    <n v="78"/>
    <n v="2"/>
    <s v="EUZ66"/>
    <n v="148"/>
    <n v="0"/>
    <s v="ร้านที่1"/>
    <s v="ป******ำ"/>
    <s v="******ธิ์มูล, ตำบล คำน้ำแซบ, ตำบลคำน้ำแซบ อำเภอวารินชำราบ จังหวัดอุบลราชธานี 34190"/>
    <s v="34190"/>
    <s v="92"/>
    <s v="09/03/2025 12:03"/>
    <s v="-"/>
    <s v="SPX Express"/>
    <s v="Shopee"/>
    <s v="shopee"/>
    <s v=""/>
    <s v="-"/>
    <s v="09/03/2025 11:33"/>
  </r>
  <r>
    <x v="5"/>
    <x v="7"/>
    <n v="66.333333333333329"/>
    <n v="3"/>
    <s v="EUZ65"/>
    <n v="220"/>
    <n v="0"/>
    <s v="ร้านที่4"/>
    <s v="จ***วุฒิ ค***ั่น"/>
    <s v="ขอนแก่น"/>
    <s v="-"/>
    <s v=""/>
    <s v="09/03/2025 11:24"/>
    <s v="-"/>
    <s v="Flash Express Thailand"/>
    <s v="Tiktok"/>
    <s v="tiktok"/>
    <s v=""/>
    <s v="-"/>
    <s v="09/03/2025 11:23"/>
  </r>
  <r>
    <x v="18"/>
    <x v="23"/>
    <n v="65"/>
    <n v="1"/>
    <s v="EUZ64"/>
    <n v="202"/>
    <n v="0"/>
    <s v="ร้านที่4"/>
    <s v="เ***ประภา จ***งิน"/>
    <s v="พระนครศรีอยุธยา"/>
    <s v="-"/>
    <s v=""/>
    <s v="09/03/2025 11:15"/>
    <s v="-"/>
    <s v="Flash Express Thailand COD"/>
    <s v="Tiktok"/>
    <s v="จ่ายทีหลัง / COD"/>
    <s v=""/>
    <s v="-"/>
    <s v="09/03/2025 11:15"/>
  </r>
  <r>
    <x v="12"/>
    <x v="15"/>
    <n v="65"/>
    <n v="1"/>
    <s v="EUZ64"/>
    <n v="202"/>
    <n v="0"/>
    <s v="ร้านที่4"/>
    <s v="เ***ประภา จ***งิน"/>
    <s v="พระนครศรีอยุธยา"/>
    <s v="-"/>
    <s v=""/>
    <s v="09/03/2025 11:15"/>
    <s v="-"/>
    <s v="Flash Express Thailand COD"/>
    <s v="Tiktok"/>
    <s v="จ่ายทีหลัง / COD"/>
    <s v=""/>
    <s v="-"/>
    <s v="09/03/2025 11:15"/>
  </r>
  <r>
    <x v="3"/>
    <x v="3"/>
    <n v="65"/>
    <n v="2"/>
    <s v="EUZ64"/>
    <n v="202"/>
    <n v="0"/>
    <s v="ร้านที่4"/>
    <s v="เ***ประภา จ***งิน"/>
    <s v="พระนครศรีอยุธยา"/>
    <s v="-"/>
    <s v=""/>
    <s v="09/03/2025 11:15"/>
    <s v="-"/>
    <s v="Flash Express Thailand COD"/>
    <s v="Tiktok"/>
    <s v="จ่ายทีหลัง / COD"/>
    <s v=""/>
    <s v="-"/>
    <s v="09/03/2025 11:15"/>
  </r>
  <r>
    <x v="0"/>
    <x v="0"/>
    <n v="45"/>
    <n v="2"/>
    <s v="EUZ63"/>
    <n v="88"/>
    <n v="6"/>
    <s v="ร้านที่4"/>
    <s v="ภ***นทร์"/>
    <s v="ศรีสะเกษ"/>
    <s v="-"/>
    <s v=""/>
    <s v="09/03/2025 11:04"/>
    <s v="-"/>
    <s v="Flash Express Thailand"/>
    <s v="Tiktok"/>
    <s v="tiktok"/>
    <s v=""/>
    <s v="-"/>
    <s v="09/03/2025 11:01"/>
  </r>
  <r>
    <x v="9"/>
    <x v="11"/>
    <n v="65"/>
    <n v="1"/>
    <s v="EUZ62"/>
    <n v="85"/>
    <n v="45"/>
    <s v="ร้านที่4"/>
    <s v="ธ***ภรณ์ ณ น**"/>
    <s v="ภูเก็ต"/>
    <s v="-"/>
    <s v=""/>
    <s v="09/03/2025 10:53"/>
    <s v="-"/>
    <s v="Flash Express Thailand COD"/>
    <s v="Tiktok"/>
    <s v="จ่ายทีหลัง / COD"/>
    <s v="มะพร้าวล้วน"/>
    <s v="-"/>
    <s v="09/03/2025 10:53"/>
  </r>
  <r>
    <x v="17"/>
    <x v="20"/>
    <n v="120"/>
    <n v="3"/>
    <s v="EUZ61"/>
    <n v="225"/>
    <n v="0"/>
    <s v="ร้านที่4"/>
    <s v="ธ***ภรณ์ ณ น**"/>
    <s v="ภูเก็ต"/>
    <s v="-"/>
    <s v=""/>
    <s v="09/03/2025 10:48"/>
    <s v="-"/>
    <s v="Flash Express Thailand COD"/>
    <s v="Tiktok"/>
    <s v="จ่ายทีหลัง / COD"/>
    <s v="มะพร้าวล้วนนะคะ"/>
    <s v="-"/>
    <s v="09/03/2025 10:48"/>
  </r>
  <r>
    <x v="0"/>
    <x v="0"/>
    <n v="45"/>
    <n v="1"/>
    <s v="EUZ60"/>
    <n v="45"/>
    <n v="0"/>
    <s v="ร้านที่1"/>
    <s v="น******ิ"/>
    <s v="******คลองตาคต, อำเภอโพธาราม ตำบลคลองตาคต อำเภอโพธาราม จังหวัดราชบุรี 70120"/>
    <s v="70120"/>
    <s v="85"/>
    <s v="09/03/2025 11:04"/>
    <s v="-"/>
    <s v="SPX Express"/>
    <s v="Shopee"/>
    <s v="shopee"/>
    <s v=""/>
    <s v="-"/>
    <s v="09/03/2025 10:34"/>
  </r>
  <r>
    <x v="9"/>
    <x v="11"/>
    <n v="65"/>
    <n v="3"/>
    <s v="EUZ59"/>
    <n v="141"/>
    <n v="6"/>
    <s v="ร้านที่4"/>
    <s v="อ***นะ อ***"/>
    <s v="สมุทรปราการ"/>
    <s v="-"/>
    <s v=""/>
    <s v="09/03/2025 10:28"/>
    <s v="-"/>
    <s v="Flash Express Thailand COD"/>
    <s v="Tiktok"/>
    <s v="จ่ายทีหลัง / COD"/>
    <s v="ไม่เอากาแฟ ลูกค้าทานไม่ได้"/>
    <s v="-"/>
    <s v="09/03/2025 10:28"/>
  </r>
  <r>
    <x v="14"/>
    <x v="17"/>
    <n v="65"/>
    <n v="1"/>
    <s v="EUZ58"/>
    <n v="199"/>
    <n v="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20220"/>
    <s v="20220"/>
    <s v="0994652722"/>
    <s v="09/03/2025 10:45"/>
    <s v="raweewan5499@gmail.com"/>
    <s v="EMS"/>
    <s v="facebook"/>
    <s v="กสิกร"/>
    <s v=""/>
    <s v="-"/>
    <s v="09/03/2025 10:25"/>
  </r>
  <r>
    <x v="15"/>
    <x v="18"/>
    <n v="65"/>
    <n v="2"/>
    <s v="EUZ58"/>
    <n v="199"/>
    <n v="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20220"/>
    <s v="20220"/>
    <s v="0994652722"/>
    <s v="09/03/2025 10:45"/>
    <s v="raweewan5499@gmail.com"/>
    <s v="EMS"/>
    <s v="facebook"/>
    <s v="กสิกร"/>
    <s v=""/>
    <s v="-"/>
    <s v="09/03/2025 10:25"/>
  </r>
  <r>
    <x v="5"/>
    <x v="5"/>
    <n v="67.5"/>
    <n v="1"/>
    <s v="EUZ58"/>
    <n v="74.5"/>
    <n v="7"/>
    <s v="ร้านที่1"/>
    <s v="วิลาวัลย์ เถื่อนเหมือน"/>
    <s v="12  ม.3 ต.น้ำตก · น้ำตก/ Nam Tok_x000a__x000a_ทุ่งสง/ Thung Songนครศรีธรรมราช/ Nakhon Si Thammarat_x000a_80110"/>
    <s v="80110"/>
    <s v="660870633850"/>
    <s v="09/03/2025 10:25"/>
    <s v="-"/>
    <s v="Kerry_dropoff"/>
    <s v="Lazada"/>
    <s v="lazada"/>
    <s v=""/>
    <s v="-"/>
    <s v="09/03/2025 10:25"/>
  </r>
  <r>
    <x v="16"/>
    <x v="19"/>
    <n v="65"/>
    <n v="1"/>
    <s v="EUZ58"/>
    <n v="199"/>
    <n v="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20220"/>
    <s v="20220"/>
    <s v="0994652722"/>
    <s v="09/03/2025 10:45"/>
    <s v="raweewan5499@gmail.com"/>
    <s v="EMS"/>
    <s v="facebook"/>
    <s v="กสิกร"/>
    <s v=""/>
    <s v="-"/>
    <s v="09/03/2025 10:24"/>
  </r>
  <r>
    <x v="14"/>
    <x v="17"/>
    <n v="65"/>
    <n v="4"/>
    <s v="EUZ57"/>
    <n v="199"/>
    <n v="0"/>
    <s v="ร้านที่1"/>
    <s v="ศรีสุมล พาทีทิน"/>
    <s v="26/110 _x000a_ถ.สุขสมบูรณ์ ต.ประจวบ อ.เมือง จ.ประจวบ 77000"/>
    <s v="77000"/>
    <s v="0916085844"/>
    <s v="09/03/2025 10:23"/>
    <s v="raweewan5499@gmail.com"/>
    <s v="EMS COD"/>
    <s v="facebook"/>
    <s v="กสิกร"/>
    <s v=""/>
    <s v="-"/>
    <s v="09/03/2025 10:22"/>
  </r>
  <r>
    <x v="17"/>
    <x v="20"/>
    <n v="120"/>
    <n v="3"/>
    <s v="EUZ56"/>
    <n v="201"/>
    <n v="6"/>
    <s v="ร้านที่4"/>
    <s v="ศ***ญา ธ***ระยงค์"/>
    <s v="กรุงเทพมหานคร"/>
    <s v="-"/>
    <s v=""/>
    <s v="09/03/2025 10:12"/>
    <s v="-"/>
    <s v="Flash Express Thailand COD"/>
    <s v="Tiktok"/>
    <s v="จ่ายทีหลัง / COD"/>
    <s v=""/>
    <s v="-"/>
    <s v="09/03/2025 10:13"/>
  </r>
  <r>
    <x v="17"/>
    <x v="20"/>
    <n v="120"/>
    <n v="4"/>
    <s v="EUZ55"/>
    <n v="260"/>
    <n v="0"/>
    <s v="ร้านที่4"/>
    <s v="บ** แ***ี้"/>
    <s v="Bangkok"/>
    <s v="-"/>
    <s v=""/>
    <s v="09/03/2025 10:08"/>
    <s v="-"/>
    <s v="Flash Express Thailand"/>
    <s v="Tiktok"/>
    <s v="tiktok"/>
    <s v="ลูกค้าไม่รับกาแฟ"/>
    <s v="-"/>
    <s v="09/03/2025 10:08"/>
  </r>
  <r>
    <x v="5"/>
    <x v="7"/>
    <n v="66.333333333333329"/>
    <n v="3"/>
    <s v="EUZ54"/>
    <n v="220"/>
    <n v="0"/>
    <s v="ร้านที่4"/>
    <s v="จ***รัตน์ ช***ชา"/>
    <s v="กระบี่"/>
    <s v="-"/>
    <s v=""/>
    <s v="09/03/2025 10:04"/>
    <s v="-"/>
    <s v="Flash Express Thailand COD"/>
    <s v="Tiktok"/>
    <s v="จ่ายทีหลัง / COD"/>
    <s v=""/>
    <s v="-"/>
    <s v="09/03/2025 10:04"/>
  </r>
  <r>
    <x v="13"/>
    <x v="16"/>
    <n v="65"/>
    <n v="1"/>
    <s v="EUZ53"/>
    <n v="199"/>
    <n v="0"/>
    <s v="ร้านที่1"/>
    <s v="เกศชฎา  ศรีติ๊บ"/>
    <s v="194/1_x000a_ม.2 ต.บ้านหลวง อ.จอมทอง จ.เชียงใหม่ 50160"/>
    <s v="50160"/>
    <s v="0857104168"/>
    <s v="09/03/2025 10:01"/>
    <s v="raweewan5499@gmail.com"/>
    <s v="EMS COD"/>
    <s v="facebook"/>
    <s v="กสิกร"/>
    <s v=""/>
    <s v="-"/>
    <s v="09/03/2025 10:01"/>
  </r>
  <r>
    <x v="14"/>
    <x v="17"/>
    <n v="65"/>
    <n v="1"/>
    <s v="EUZ53"/>
    <n v="199"/>
    <n v="0"/>
    <s v="ร้านที่1"/>
    <s v="เกศชฎา  ศรีติ๊บ"/>
    <s v="194/1_x000a_ม.2 ต.บ้านหลวง อ.จอมทอง จ.เชียงใหม่ 50160"/>
    <s v="50160"/>
    <s v="0857104168"/>
    <s v="09/03/2025 10:01"/>
    <s v="raweewan5499@gmail.com"/>
    <s v="EMS COD"/>
    <s v="facebook"/>
    <s v="กสิกร"/>
    <s v=""/>
    <s v="-"/>
    <s v="09/03/2025 10:00"/>
  </r>
  <r>
    <x v="15"/>
    <x v="18"/>
    <n v="65"/>
    <n v="1"/>
    <s v="EUZ53"/>
    <n v="199"/>
    <n v="0"/>
    <s v="ร้านที่1"/>
    <s v="เกศชฎา  ศรีติ๊บ"/>
    <s v="194/1_x000a_ม.2 ต.บ้านหลวง อ.จอมทอง จ.เชียงใหม่ 50160"/>
    <s v="50160"/>
    <s v="0857104168"/>
    <s v="09/03/2025 10:01"/>
    <s v="raweewan5499@gmail.com"/>
    <s v="EMS COD"/>
    <s v="facebook"/>
    <s v="กสิกร"/>
    <s v=""/>
    <s v="-"/>
    <s v="09/03/2025 10:00"/>
  </r>
  <r>
    <x v="16"/>
    <x v="19"/>
    <n v="65"/>
    <n v="1"/>
    <s v="EUZ53"/>
    <n v="199"/>
    <n v="0"/>
    <s v="ร้านที่1"/>
    <s v="เกศชฎา  ศรีติ๊บ"/>
    <s v="194/1_x000a_ม.2 ต.บ้านหลวง อ.จอมทอง จ.เชียงใหม่ 50160"/>
    <s v="50160"/>
    <s v="0857104168"/>
    <s v="09/03/2025 10:01"/>
    <s v="raweewan5499@gmail.com"/>
    <s v="EMS COD"/>
    <s v="facebook"/>
    <s v="กสิกร"/>
    <s v=""/>
    <s v="-"/>
    <s v="09/03/2025 10:00"/>
  </r>
  <r>
    <x v="14"/>
    <x v="17"/>
    <n v="65"/>
    <n v="1"/>
    <s v="EUZ52"/>
    <n v="199"/>
    <n v="0"/>
    <s v="ร้านที่1"/>
    <s v="เทียนหอม อนันตมิตร"/>
    <s v="370/77ซอย2/6หมู่บ้านเกษมทรัพย์ ต .เมืองเก่า อ.เมือง จ.ขอนแก่นโทร 40000"/>
    <s v="40000"/>
    <s v="0994932785"/>
    <s v="09/03/2025 09:56"/>
    <s v="raweewan5499@gmail.com"/>
    <s v="EMS COD"/>
    <s v="facebook"/>
    <s v="กสิกร"/>
    <s v=""/>
    <s v="-"/>
    <s v="09/03/2025 09:55"/>
  </r>
  <r>
    <x v="13"/>
    <x v="16"/>
    <n v="65"/>
    <n v="1"/>
    <s v="EUZ52"/>
    <n v="199"/>
    <n v="0"/>
    <s v="ร้านที่1"/>
    <s v="เทียนหอม อนันตมิตร"/>
    <s v="370/77ซอย2/6หมู่บ้านเกษมทรัพย์ ต .เมืองเก่า อ.เมือง จ.ขอนแก่นโทร 40000"/>
    <s v="40000"/>
    <s v="0994932785"/>
    <s v="09/03/2025 09:56"/>
    <s v="raweewan5499@gmail.com"/>
    <s v="EMS COD"/>
    <s v="facebook"/>
    <s v="กสิกร"/>
    <s v=""/>
    <s v="-"/>
    <s v="09/03/2025 09:55"/>
  </r>
  <r>
    <x v="15"/>
    <x v="18"/>
    <n v="65"/>
    <n v="1"/>
    <s v="EUZ52"/>
    <n v="199"/>
    <n v="0"/>
    <s v="ร้านที่1"/>
    <s v="เทียนหอม อนันตมิตร"/>
    <s v="370/77ซอย2/6หมู่บ้านเกษมทรัพย์ ต .เมืองเก่า อ.เมือง จ.ขอนแก่นโทร 40000"/>
    <s v="40000"/>
    <s v="0994932785"/>
    <s v="09/03/2025 09:56"/>
    <s v="raweewan5499@gmail.com"/>
    <s v="EMS COD"/>
    <s v="facebook"/>
    <s v="กสิกร"/>
    <s v=""/>
    <s v="-"/>
    <s v="09/03/2025 09:55"/>
  </r>
  <r>
    <x v="16"/>
    <x v="19"/>
    <n v="65"/>
    <n v="1"/>
    <s v="EUZ52"/>
    <n v="199"/>
    <n v="0"/>
    <s v="ร้านที่1"/>
    <s v="เทียนหอม อนันตมิตร"/>
    <s v="370/77ซอย2/6หมู่บ้านเกษมทรัพย์ ต .เมืองเก่า อ.เมือง จ.ขอนแก่นโทร 40000"/>
    <s v="40000"/>
    <s v="0994932785"/>
    <s v="09/03/2025 09:56"/>
    <s v="raweewan5499@gmail.com"/>
    <s v="EMS COD"/>
    <s v="facebook"/>
    <s v="กสิกร"/>
    <s v=""/>
    <s v="-"/>
    <s v="09/03/2025 09:55"/>
  </r>
  <r>
    <x v="3"/>
    <x v="3"/>
    <n v="60"/>
    <n v="3"/>
    <s v="EUZ50"/>
    <n v="173"/>
    <n v="0"/>
    <s v="ร้านที่4"/>
    <s v="ด***ีวัน เ***แดง"/>
    <s v="พิษณุโลก"/>
    <s v="-"/>
    <s v=""/>
    <s v="09/03/2025 09:42"/>
    <s v="-"/>
    <s v="Flash Express Thailand COD"/>
    <s v="Tiktok"/>
    <s v="จ่ายทีหลัง / COD"/>
    <s v="เค้กเบาหวิวไม่รับรสชาติกาแฟนะคะ "/>
    <s v="-"/>
    <s v="09/03/2025 09:42"/>
  </r>
  <r>
    <x v="17"/>
    <x v="20"/>
    <n v="120"/>
    <n v="1"/>
    <s v="EUZ50"/>
    <n v="173"/>
    <n v="0"/>
    <s v="ร้านที่4"/>
    <s v="ด***ีวัน เ***แดง"/>
    <s v="พิษณุโลก"/>
    <s v="-"/>
    <s v=""/>
    <s v="09/03/2025 09:42"/>
    <s v="-"/>
    <s v="Flash Express Thailand COD"/>
    <s v="Tiktok"/>
    <s v="จ่ายทีหลัง / COD"/>
    <s v="เค้กเบาหวิวไม่รับรสชาติกาแฟนะคะ "/>
    <s v="-"/>
    <s v="09/03/2025 09:42"/>
  </r>
  <r>
    <x v="17"/>
    <x v="20"/>
    <n v="100"/>
    <n v="6"/>
    <s v="EUZ49"/>
    <n v="440"/>
    <n v="0"/>
    <s v="ร้านที่4"/>
    <s v="อ***ัย ศ***ุล"/>
    <s v="จันทบุรี"/>
    <s v="-"/>
    <s v=""/>
    <s v="09/03/2025 09:41"/>
    <s v="-"/>
    <s v="Flash Express Thailand COD"/>
    <s v="Tiktok"/>
    <s v="จ่ายทีหลัง / COD"/>
    <s v=""/>
    <s v="-"/>
    <s v="09/03/2025 09:41"/>
  </r>
  <r>
    <x v="0"/>
    <x v="10"/>
    <n v="45"/>
    <n v="1"/>
    <s v="EUZ48"/>
    <n v="90"/>
    <n v="45"/>
    <s v="ร้านที่8"/>
    <s v="ทองสุข เพิ่มทรัพย์หิรัญ"/>
    <s v="81 หมู่11 ซอยบางปลา2แยกธนสิทธิ์4 ถนนเทพารักษ์_x000a__x000a_บางพลี/ Bang Phliสมุทรปราการ/ Samut Prakan_x000a_10540"/>
    <s v="10540"/>
    <s v="660817333638"/>
    <s v="09/03/2025 09:28"/>
    <s v="-"/>
    <s v="Kerry_dropoff"/>
    <s v="Lazada"/>
    <s v="lazada"/>
    <s v=""/>
    <s v="-"/>
    <s v="09/03/2025 09:28"/>
  </r>
  <r>
    <x v="5"/>
    <x v="7"/>
    <n v="66.333333333333329"/>
    <n v="3"/>
    <s v="EUZ47"/>
    <n v="405.4"/>
    <n v="7"/>
    <s v="ร้านที่9"/>
    <s v="นายจำนงค์ ปังสกุลยานนท์"/>
    <s v="29/193 หมู่2 ต.บ้านสวน_x000a__x000a_เมืองชลบุรี/ Mueang Chon Buriชลบุรี/ Chonburi_x000a_20000"/>
    <s v="20000"/>
    <s v="660815899078"/>
    <s v="09/03/2025 09:27"/>
    <s v="-"/>
    <s v="Kerry_dropoff"/>
    <s v="Lazada"/>
    <s v="lazada"/>
    <s v=""/>
    <s v="-"/>
    <s v="09/03/2025 09:24"/>
  </r>
  <r>
    <x v="5"/>
    <x v="7"/>
    <n v="66.333333333333329"/>
    <n v="3"/>
    <s v="EUZ47"/>
    <n v="405.4"/>
    <n v="7"/>
    <s v="ร้านที่9"/>
    <s v="นายจำนงค์ ปังสกุลยานนท์"/>
    <s v="29/193 หมู่2 ต.บ้านสวน_x000a__x000a_เมืองชลบุรี/ Mueang Chon Buriชลบุรี/ Chonburi_x000a_20000"/>
    <s v="20000"/>
    <s v="660815899078"/>
    <s v="09/03/2025 09:27"/>
    <s v="-"/>
    <s v="Kerry_dropoff"/>
    <s v="Lazada"/>
    <s v="lazada"/>
    <s v=""/>
    <s v="-"/>
    <s v="09/03/2025 09:24"/>
  </r>
  <r>
    <x v="14"/>
    <x v="17"/>
    <n v="65"/>
    <n v="1"/>
    <s v="EUZ46"/>
    <n v="199"/>
    <n v="0"/>
    <s v="ร้านที่1"/>
    <s v="ประภากรพ่วงฟัก"/>
    <s v="99/8ม.9ซ.เทิดพระเกียรติ๑หนองขนากต.จอมบึงอ.จอมบึงจ.ราชบุรี 70150"/>
    <s v="70150"/>
    <s v="0811904653"/>
    <s v="09/03/2025 20:16"/>
    <s v="raweewan5499@gmail.com"/>
    <s v="EMS"/>
    <s v="facebook"/>
    <s v="กสิกร"/>
    <s v=""/>
    <s v="-"/>
    <s v="09/03/2025 08:59"/>
  </r>
  <r>
    <x v="13"/>
    <x v="16"/>
    <n v="65"/>
    <n v="1"/>
    <s v="EUZ46"/>
    <n v="199"/>
    <n v="0"/>
    <s v="ร้านที่1"/>
    <s v="ประภากรพ่วงฟัก"/>
    <s v="99/8ม.9ซ.เทิดพระเกียรติ๑หนองขนากต.จอมบึงอ.จอมบึงจ.ราชบุรี 70150"/>
    <s v="70150"/>
    <s v="0811904653"/>
    <s v="09/03/2025 20:16"/>
    <s v="raweewan5499@gmail.com"/>
    <s v="EMS"/>
    <s v="facebook"/>
    <s v="กสิกร"/>
    <s v=""/>
    <s v="-"/>
    <s v="09/03/2025 08:59"/>
  </r>
  <r>
    <x v="15"/>
    <x v="18"/>
    <n v="65"/>
    <n v="1"/>
    <s v="EUZ46"/>
    <n v="199"/>
    <n v="0"/>
    <s v="ร้านที่1"/>
    <s v="ประภากรพ่วงฟัก"/>
    <s v="99/8ม.9ซ.เทิดพระเกียรติ๑หนองขนากต.จอมบึงอ.จอมบึงจ.ราชบุรี 70150"/>
    <s v="70150"/>
    <s v="0811904653"/>
    <s v="09/03/2025 20:16"/>
    <s v="raweewan5499@gmail.com"/>
    <s v="EMS"/>
    <s v="facebook"/>
    <s v="กสิกร"/>
    <s v=""/>
    <s v="-"/>
    <s v="09/03/2025 08:59"/>
  </r>
  <r>
    <x v="16"/>
    <x v="19"/>
    <n v="65"/>
    <n v="1"/>
    <s v="EUZ46"/>
    <n v="199"/>
    <n v="0"/>
    <s v="ร้านที่1"/>
    <s v="ประภากรพ่วงฟัก"/>
    <s v="99/8ม.9ซ.เทิดพระเกียรติ๑หนองขนากต.จอมบึงอ.จอมบึงจ.ราชบุรี 70150"/>
    <s v="70150"/>
    <s v="0811904653"/>
    <s v="09/03/2025 20:16"/>
    <s v="raweewan5499@gmail.com"/>
    <s v="EMS"/>
    <s v="facebook"/>
    <s v="กสิกร"/>
    <s v=""/>
    <s v="-"/>
    <s v="09/03/2025 08:59"/>
  </r>
  <r>
    <x v="13"/>
    <x v="16"/>
    <n v="65"/>
    <n v="1"/>
    <s v="EUZ45"/>
    <n v="199"/>
    <n v="0"/>
    <s v="ร้านที่1"/>
    <s v="อูษณีย์ สนธิเณร"/>
    <s v="349/17 ม.3_x000a_โพธิ์พระยา_x000a_เมืองฯ, สุพรรณบุรี 72000"/>
    <s v="72000"/>
    <s v="0615420992"/>
    <s v="09/03/2025 08:58"/>
    <s v="raweewan5499@gmail.com"/>
    <s v="EMS COD"/>
    <s v="facebook"/>
    <s v="กสิกร"/>
    <s v=""/>
    <s v="-"/>
    <s v="09/03/2025 08:57"/>
  </r>
  <r>
    <x v="15"/>
    <x v="18"/>
    <n v="65"/>
    <n v="1"/>
    <s v="EUZ45"/>
    <n v="199"/>
    <n v="0"/>
    <s v="ร้านที่1"/>
    <s v="อูษณีย์ สนธิเณร"/>
    <s v="349/17 ม.3_x000a_โพธิ์พระยา_x000a_เมืองฯ, สุพรรณบุรี 72000"/>
    <s v="72000"/>
    <s v="0615420992"/>
    <s v="09/03/2025 08:58"/>
    <s v="raweewan5499@gmail.com"/>
    <s v="EMS COD"/>
    <s v="facebook"/>
    <s v="กสิกร"/>
    <s v=""/>
    <s v="-"/>
    <s v="09/03/2025 08:57"/>
  </r>
  <r>
    <x v="16"/>
    <x v="19"/>
    <n v="65"/>
    <n v="2"/>
    <s v="EUZ45"/>
    <n v="199"/>
    <n v="0"/>
    <s v="ร้านที่1"/>
    <s v="อูษณีย์ สนธิเณร"/>
    <s v="349/17 ม.3_x000a_โพธิ์พระยา_x000a_เมืองฯ, สุพรรณบุรี 72000"/>
    <s v="72000"/>
    <s v="0615420992"/>
    <s v="09/03/2025 08:58"/>
    <s v="raweewan5499@gmail.com"/>
    <s v="EMS COD"/>
    <s v="facebook"/>
    <s v="กสิกร"/>
    <s v=""/>
    <s v="-"/>
    <s v="09/03/2025 08:57"/>
  </r>
  <r>
    <x v="13"/>
    <x v="16"/>
    <n v="65"/>
    <n v="1"/>
    <s v="EUZ44"/>
    <n v="199"/>
    <n v="0"/>
    <s v="ร้านที่1"/>
    <s v="อิสราโยธาจักร"/>
    <s v="158/4ม.2ต.ท่าศาลาอ.ท่าศาลาจ.นครศรีธรรมราช 80160"/>
    <s v="80160"/>
    <s v="0967156829"/>
    <s v="09/03/2025 08:56"/>
    <s v="raweewan5499@gmail.com"/>
    <s v="EMS COD"/>
    <s v="facebook"/>
    <s v="กสิกร"/>
    <s v=""/>
    <s v="-"/>
    <s v="09/03/2025 08:56"/>
  </r>
  <r>
    <x v="14"/>
    <x v="17"/>
    <n v="65"/>
    <n v="1"/>
    <s v="EUZ44"/>
    <n v="199"/>
    <n v="0"/>
    <s v="ร้านที่1"/>
    <s v="อิสราโยธาจักร"/>
    <s v="158/4ม.2ต.ท่าศาลาอ.ท่าศาลาจ.นครศรีธรรมราช 80160"/>
    <s v="80160"/>
    <s v="0967156829"/>
    <s v="09/03/2025 08:56"/>
    <s v="raweewan5499@gmail.com"/>
    <s v="EMS COD"/>
    <s v="facebook"/>
    <s v="กสิกร"/>
    <s v=""/>
    <s v="-"/>
    <s v="09/03/2025 08:56"/>
  </r>
  <r>
    <x v="15"/>
    <x v="18"/>
    <n v="65"/>
    <n v="1"/>
    <s v="EUZ44"/>
    <n v="199"/>
    <n v="0"/>
    <s v="ร้านที่1"/>
    <s v="อิสราโยธาจักร"/>
    <s v="158/4ม.2ต.ท่าศาลาอ.ท่าศาลาจ.นครศรีธรรมราช 80160"/>
    <s v="80160"/>
    <s v="0967156829"/>
    <s v="09/03/2025 08:56"/>
    <s v="raweewan5499@gmail.com"/>
    <s v="EMS COD"/>
    <s v="facebook"/>
    <s v="กสิกร"/>
    <s v=""/>
    <s v="-"/>
    <s v="09/03/2025 08:56"/>
  </r>
  <r>
    <x v="16"/>
    <x v="19"/>
    <n v="65"/>
    <n v="1"/>
    <s v="EUZ44"/>
    <n v="199"/>
    <n v="0"/>
    <s v="ร้านที่1"/>
    <s v="อิสราโยธาจักร"/>
    <s v="158/4ม.2ต.ท่าศาลาอ.ท่าศาลาจ.นครศรีธรรมราช 80160"/>
    <s v="80160"/>
    <s v="0967156829"/>
    <s v="09/03/2025 08:56"/>
    <s v="raweewan5499@gmail.com"/>
    <s v="EMS COD"/>
    <s v="facebook"/>
    <s v="กสิกร"/>
    <s v=""/>
    <s v="-"/>
    <s v="09/03/2025 08:56"/>
  </r>
  <r>
    <x v="5"/>
    <x v="7"/>
    <n v="78"/>
    <n v="2"/>
    <s v="EUZ43"/>
    <n v="154"/>
    <n v="0"/>
    <s v="ร้านที่1"/>
    <s v="ป******ม"/>
    <s v="******702 ตึกE หมู่12 ต.หนองปรือ ตำบลหนองปรือ อำเภอบางละมุง จังหวัดชลบุรี 20150"/>
    <s v="20150"/>
    <s v="56"/>
    <s v="-"/>
    <s v="-"/>
    <s v=""/>
    <s v="Shopee"/>
    <s v="-"/>
    <s v=""/>
    <s v="-"/>
    <s v="09/03/2025 08:44"/>
  </r>
  <r>
    <x v="13"/>
    <x v="16"/>
    <n v="65"/>
    <n v="1"/>
    <s v="EUZ42"/>
    <n v="199"/>
    <n v="0"/>
    <s v="ร้านที่1"/>
    <s v="ชื่ออุษณี ทองหล่อ"/>
    <s v="47สวนต้นไม้ใหญ่ บ้านบัวเทิง ต.ท่าช้าง อ.สว่างวีระวงค์ จ.อุบลราชธานี 34190"/>
    <s v="34190"/>
    <s v="0899078308"/>
    <s v="08/03/2025 15:02"/>
    <s v="raweewan5499@gmail.com"/>
    <s v="EMS"/>
    <s v="facebook"/>
    <s v="กสิกร"/>
    <s v=""/>
    <s v="-"/>
    <s v="09/03/2025 08:41"/>
  </r>
  <r>
    <x v="14"/>
    <x v="17"/>
    <n v="65"/>
    <n v="1"/>
    <s v="EUZ42"/>
    <n v="199"/>
    <n v="0"/>
    <s v="ร้านที่1"/>
    <s v="ชื่ออุษณี ทองหล่อ"/>
    <s v="47สวนต้นไม้ใหญ่ บ้านบัวเทิง ต.ท่าช้าง อ.สว่างวีระวงค์ จ.อุบลราชธานี 34190"/>
    <s v="34190"/>
    <s v="0899078308"/>
    <s v="08/03/2025 15:02"/>
    <s v="raweewan5499@gmail.com"/>
    <s v="EMS"/>
    <s v="facebook"/>
    <s v="กสิกร"/>
    <s v=""/>
    <s v="-"/>
    <s v="09/03/2025 08:41"/>
  </r>
  <r>
    <x v="15"/>
    <x v="18"/>
    <n v="65"/>
    <n v="1"/>
    <s v="EUZ42"/>
    <n v="199"/>
    <n v="0"/>
    <s v="ร้านที่1"/>
    <s v="ชื่ออุษณี ทองหล่อ"/>
    <s v="47สวนต้นไม้ใหญ่ บ้านบัวเทิง ต.ท่าช้าง อ.สว่างวีระวงค์ จ.อุบลราชธานี 34190"/>
    <s v="34190"/>
    <s v="0899078308"/>
    <s v="08/03/2025 15:02"/>
    <s v="raweewan5499@gmail.com"/>
    <s v="EMS"/>
    <s v="facebook"/>
    <s v="กสิกร"/>
    <s v=""/>
    <s v="-"/>
    <s v="09/03/2025 08:41"/>
  </r>
  <r>
    <x v="16"/>
    <x v="19"/>
    <n v="65"/>
    <n v="1"/>
    <s v="EUZ42"/>
    <n v="199"/>
    <n v="0"/>
    <s v="ร้านที่1"/>
    <s v="ชื่ออุษณี ทองหล่อ"/>
    <s v="47สวนต้นไม้ใหญ่ บ้านบัวเทิง ต.ท่าช้าง อ.สว่างวีระวงค์ จ.อุบลราชธานี 34190"/>
    <s v="34190"/>
    <s v="0899078308"/>
    <s v="08/03/2025 15:02"/>
    <s v="raweewan5499@gmail.com"/>
    <s v="EMS"/>
    <s v="facebook"/>
    <s v="กสิกร"/>
    <s v=""/>
    <s v="-"/>
    <s v="09/03/2025 08:41"/>
  </r>
  <r>
    <x v="13"/>
    <x v="16"/>
    <n v="65"/>
    <n v="1"/>
    <s v="EUZ41"/>
    <n v="199"/>
    <n v="0"/>
    <s v="ร้านที่1"/>
    <s v="Nutkanya Thawantasit"/>
    <s v="107/1หมู่3 แยกวัดนางพิมพ์_x000a_บางขันแตก_x000a_เมือง, สมุทรสงคราม _x000a_ 75000"/>
    <s v="75000"/>
    <s v="0813061951"/>
    <s v="08/03/2025 11:30"/>
    <s v="raweewan5499@gmail.com"/>
    <s v="EMS"/>
    <s v="facebook"/>
    <s v="กสิกร"/>
    <s v=""/>
    <s v="-"/>
    <s v="09/03/2025 08:39"/>
  </r>
  <r>
    <x v="14"/>
    <x v="17"/>
    <n v="65"/>
    <n v="1"/>
    <s v="EUZ41"/>
    <n v="199"/>
    <n v="0"/>
    <s v="ร้านที่1"/>
    <s v="Nutkanya Thawantasit"/>
    <s v="107/1หมู่3 แยกวัดนางพิมพ์_x000a_บางขันแตก_x000a_เมือง, สมุทรสงคราม _x000a_ 75000"/>
    <s v="75000"/>
    <s v="0813061951"/>
    <s v="08/03/2025 11:30"/>
    <s v="raweewan5499@gmail.com"/>
    <s v="EMS"/>
    <s v="facebook"/>
    <s v="กสิกร"/>
    <s v=""/>
    <s v="-"/>
    <s v="09/03/2025 08:39"/>
  </r>
  <r>
    <x v="15"/>
    <x v="18"/>
    <n v="65"/>
    <n v="1"/>
    <s v="EUZ41"/>
    <n v="199"/>
    <n v="0"/>
    <s v="ร้านที่1"/>
    <s v="Nutkanya Thawantasit"/>
    <s v="107/1หมู่3 แยกวัดนางพิมพ์_x000a_บางขันแตก_x000a_เมือง, สมุทรสงคราม _x000a_ 75000"/>
    <s v="75000"/>
    <s v="0813061951"/>
    <s v="08/03/2025 11:30"/>
    <s v="raweewan5499@gmail.com"/>
    <s v="EMS"/>
    <s v="facebook"/>
    <s v="กสิกร"/>
    <s v=""/>
    <s v="-"/>
    <s v="09/03/2025 08:39"/>
  </r>
  <r>
    <x v="16"/>
    <x v="19"/>
    <n v="65"/>
    <n v="1"/>
    <s v="EUZ41"/>
    <n v="199"/>
    <n v="0"/>
    <s v="ร้านที่1"/>
    <s v="Nutkanya Thawantasit"/>
    <s v="107/1หมู่3 แยกวัดนางพิมพ์_x000a_บางขันแตก_x000a_เมือง, สมุทรสงคราม _x000a_ 75000"/>
    <s v="75000"/>
    <s v="0813061951"/>
    <s v="08/03/2025 11:30"/>
    <s v="raweewan5499@gmail.com"/>
    <s v="EMS"/>
    <s v="facebook"/>
    <s v="กสิกร"/>
    <s v=""/>
    <s v="-"/>
    <s v="09/03/2025 08:39"/>
  </r>
  <r>
    <x v="13"/>
    <x v="16"/>
    <n v="65"/>
    <n v="1"/>
    <s v="EUZ40"/>
    <n v="199"/>
    <n v="0"/>
    <s v="ร้านที่1"/>
    <s v="บุษบา ปาทาน"/>
    <s v=" 1/1 ม.4 ต.ตุยง อ.หนองจิก จ.ปัตตานี 94170 เบอร์ 0807055372 94170"/>
    <s v="94170"/>
    <s v="0807055372"/>
    <s v="09/03/2025 08:35"/>
    <s v="raweewan5499@gmail.com"/>
    <s v="EMS COD"/>
    <s v="facebook"/>
    <s v="กสิกร"/>
    <s v=""/>
    <s v="-"/>
    <s v="09/03/2025 08:34"/>
  </r>
  <r>
    <x v="14"/>
    <x v="17"/>
    <n v="65"/>
    <n v="1"/>
    <s v="EUZ40"/>
    <n v="199"/>
    <n v="0"/>
    <s v="ร้านที่1"/>
    <s v="บุษบา ปาทาน"/>
    <s v=" 1/1 ม.4 ต.ตุยง อ.หนองจิก จ.ปัตตานี 94170 เบอร์ 0807055372 94170"/>
    <s v="94170"/>
    <s v="0807055372"/>
    <s v="09/03/2025 08:35"/>
    <s v="raweewan5499@gmail.com"/>
    <s v="EMS COD"/>
    <s v="facebook"/>
    <s v="กสิกร"/>
    <s v=""/>
    <s v="-"/>
    <s v="09/03/2025 08:34"/>
  </r>
  <r>
    <x v="15"/>
    <x v="18"/>
    <n v="65"/>
    <n v="1"/>
    <s v="EUZ40"/>
    <n v="199"/>
    <n v="0"/>
    <s v="ร้านที่1"/>
    <s v="บุษบา ปาทาน"/>
    <s v=" 1/1 ม.4 ต.ตุยง อ.หนองจิก จ.ปัตตานี 94170 เบอร์ 0807055372 94170"/>
    <s v="94170"/>
    <s v="0807055372"/>
    <s v="09/03/2025 08:35"/>
    <s v="raweewan5499@gmail.com"/>
    <s v="EMS COD"/>
    <s v="facebook"/>
    <s v="กสิกร"/>
    <s v=""/>
    <s v="-"/>
    <s v="09/03/2025 08:34"/>
  </r>
  <r>
    <x v="16"/>
    <x v="19"/>
    <n v="65"/>
    <n v="1"/>
    <s v="EUZ40"/>
    <n v="199"/>
    <n v="0"/>
    <s v="ร้านที่1"/>
    <s v="บุษบา ปาทาน"/>
    <s v=" 1/1 ม.4 ต.ตุยง อ.หนองจิก จ.ปัตตานี 94170 เบอร์ 0807055372 94170"/>
    <s v="94170"/>
    <s v="0807055372"/>
    <s v="09/03/2025 08:35"/>
    <s v="raweewan5499@gmail.com"/>
    <s v="EMS COD"/>
    <s v="facebook"/>
    <s v="กสิกร"/>
    <s v=""/>
    <s v="-"/>
    <s v="09/03/2025 08:34"/>
  </r>
  <r>
    <x v="14"/>
    <x v="17"/>
    <n v="65"/>
    <n v="2"/>
    <s v="EUZ39"/>
    <n v="199"/>
    <n v="0"/>
    <s v="ร้านที่1"/>
    <s v="ส่งถึง นภัทรศร เลือดนักรบเดอะวัน "/>
    <s v="เพ็ทมาร์ท(สาขา-เชียงใหม่) *ร้านอาหารสัตว์(ป้ายสีแดง) เลขที่ 3 ถ.มหาโชค ต.ช้างเผือก อ.เมือง จ.เชียงใหม่ 50300"/>
    <s v="50300"/>
    <s v="0863808892"/>
    <s v="09/03/2025 08:32"/>
    <s v="raweewan5499@gmail.com"/>
    <s v="EMS COD"/>
    <s v="facebook"/>
    <s v="กสิกร"/>
    <s v=""/>
    <s v="-"/>
    <s v="09/03/2025 08:32"/>
  </r>
  <r>
    <x v="15"/>
    <x v="18"/>
    <n v="65"/>
    <n v="1"/>
    <s v="EUZ39"/>
    <n v="199"/>
    <n v="0"/>
    <s v="ร้านที่1"/>
    <s v="ส่งถึง นภัทรศร เลือดนักรบเดอะวัน "/>
    <s v="เพ็ทมาร์ท(สาขา-เชียงใหม่) *ร้านอาหารสัตว์(ป้ายสีแดง) เลขที่ 3 ถ.มหาโชค ต.ช้างเผือก อ.เมือง จ.เชียงใหม่ 50300"/>
    <s v="50300"/>
    <s v="0863808892"/>
    <s v="09/03/2025 08:32"/>
    <s v="raweewan5499@gmail.com"/>
    <s v="EMS COD"/>
    <s v="facebook"/>
    <s v="กสิกร"/>
    <s v=""/>
    <s v="-"/>
    <s v="09/03/2025 08:32"/>
  </r>
  <r>
    <x v="16"/>
    <x v="19"/>
    <n v="65"/>
    <n v="1"/>
    <s v="EUZ39"/>
    <n v="199"/>
    <n v="0"/>
    <s v="ร้านที่1"/>
    <s v="ส่งถึง นภัทรศร เลือดนักรบเดอะวัน "/>
    <s v="เพ็ทมาร์ท(สาขา-เชียงใหม่) *ร้านอาหารสัตว์(ป้ายสีแดง) เลขที่ 3 ถ.มหาโชค ต.ช้างเผือก อ.เมือง จ.เชียงใหม่ 50300"/>
    <s v="50300"/>
    <s v="0863808892"/>
    <s v="09/03/2025 08:32"/>
    <s v="raweewan5499@gmail.com"/>
    <s v="EMS COD"/>
    <s v="facebook"/>
    <s v="กสิกร"/>
    <s v=""/>
    <s v="-"/>
    <s v="09/03/2025 08:32"/>
  </r>
  <r>
    <x v="5"/>
    <x v="7"/>
    <n v="66.333333333333329"/>
    <n v="3"/>
    <s v="EUZ38"/>
    <n v="268"/>
    <n v="38"/>
    <s v="ร้านที่1"/>
    <s v="พ******ี"/>
    <s v="******ำบลเมืองลี ตำบลเมืองลี อำเภอนาหมื่น จังหวัดน่าน 55180"/>
    <s v="55180"/>
    <s v="55"/>
    <s v="09/03/2025 08:31"/>
    <s v="-"/>
    <s v="Flash Express"/>
    <s v="Shopee"/>
    <s v="shopee"/>
    <s v=""/>
    <s v="-"/>
    <s v="09/03/2025 08:30"/>
  </r>
  <r>
    <x v="15"/>
    <x v="18"/>
    <n v="65"/>
    <n v="2"/>
    <s v="EUZ37"/>
    <n v="199"/>
    <n v="0"/>
    <s v="ร้านที่1"/>
    <s v="พรรณพิมล ทิพย์เนตร์ "/>
    <s v="451/2 หมู่3 ต.หนองชาก อ.บ้านบึง จ.ชลบุรี 20170"/>
    <s v="20170"/>
    <s v="0949987785"/>
    <s v="09/03/2025 18:42"/>
    <s v="raweewan5499@gmail.com"/>
    <s v="EMS"/>
    <s v="facebook"/>
    <s v="กสิกร"/>
    <s v=""/>
    <s v="-"/>
    <s v="09/03/2025 08:28"/>
  </r>
  <r>
    <x v="16"/>
    <x v="19"/>
    <n v="65"/>
    <n v="2"/>
    <s v="EUZ37"/>
    <n v="199"/>
    <n v="0"/>
    <s v="ร้านที่1"/>
    <s v="พรรณพิมล ทิพย์เนตร์ "/>
    <s v="451/2 หมู่3 ต.หนองชาก อ.บ้านบึง จ.ชลบุรี 20170"/>
    <s v="20170"/>
    <s v="0949987785"/>
    <s v="09/03/2025 18:42"/>
    <s v="raweewan5499@gmail.com"/>
    <s v="EMS"/>
    <s v="facebook"/>
    <s v="กสิกร"/>
    <s v=""/>
    <s v="-"/>
    <s v="09/03/2025 08:28"/>
  </r>
  <r>
    <x v="5"/>
    <x v="7"/>
    <n v="66.333333333333329"/>
    <n v="3"/>
    <s v="EUZ36"/>
    <n v="186.2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09/03/2025 08:12"/>
    <s v="-"/>
    <s v="Kerry_dropoff"/>
    <s v="Lazada"/>
    <s v="lazada"/>
    <s v=""/>
    <s v="-"/>
    <s v="09/03/2025 08:12"/>
  </r>
  <r>
    <x v="5"/>
    <x v="7"/>
    <n v="66.333333333333329"/>
    <n v="3"/>
    <s v="EUZ35"/>
    <n v="268"/>
    <n v="38"/>
    <s v="ร้านที่1"/>
    <s v="ภ******ศ"/>
    <s v="******ใหม่ ต.หนองหล่ม ตำบลหนองหล่ม อำเภอดอกคำใต้ จังหวัดพะเยา 56120"/>
    <s v="56120"/>
    <s v="85"/>
    <s v="09/03/2025 00:35"/>
    <s v="-"/>
    <s v="SPX Express"/>
    <s v="Shopee"/>
    <s v="shopee"/>
    <s v=""/>
    <s v="TH258536038364J"/>
    <s v="09/03/2025 00:3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  <x v="0"/>
    <n v="0"/>
    <n v="1"/>
    <s v="EVB42"/>
    <n v="0"/>
    <n v="0"/>
    <s v="ร้านที่8"/>
    <s v="ขนมปัง ของ คุณกระต่าย"/>
    <s v="เคซีรามอินทรา 3  หทัยราษฎร์ 39 37/37  ซอย1 · สามวาตะวันตก/ Sam Wa Tawan Tok_x000a__x000a_คลองสามวา/ Klong Sam Waกรุงเทพมหานคร/ Bangkok_x000a_10510"/>
    <s v="10510"/>
    <s v="660802955121"/>
    <s v="10/03/2025 23:34"/>
    <s v="-"/>
    <s v="Kerry_dropoff"/>
    <s v="Lazada"/>
    <s v="lazada"/>
    <s v=""/>
    <s v="-"/>
    <s v="10/03/2025 23:34"/>
  </r>
  <r>
    <x v="1"/>
    <x v="1"/>
    <n v="54.5"/>
    <n v="2"/>
    <s v="EVB40"/>
    <n v="67"/>
    <n v="7"/>
    <s v="ร้านที่1"/>
    <s v="กัญญากรณ์ รอดประโคน"/>
    <s v="บ้านเลยที่ 130 หมู่ 1 ตำบล พลูเถื่อน อำเภอ พนม_x000a__x000a_พนม/ Phanomสุราษฎร์ธานี/ Surat Thani_x000a_84250"/>
    <s v="84250"/>
    <s v="660622209322"/>
    <s v="10/03/2025 23:13"/>
    <s v="-"/>
    <s v="Kerry_dropoff"/>
    <s v="Lazada"/>
    <s v="lazada"/>
    <s v=""/>
    <s v="-"/>
    <s v="10/03/2025 23:13"/>
  </r>
  <r>
    <x v="1"/>
    <x v="1"/>
    <n v="54.5"/>
    <n v="2"/>
    <s v="EVB39"/>
    <n v="67"/>
    <n v="7"/>
    <s v="ร้านที่1"/>
    <s v="ทรวง  กิตติคุณศักดิ์"/>
    <s v="49/72-73 ซ.แจ้งวัฒนะ28 ถ.แจ้งวัฒนะ · บางตลาด/ Bang Talat_x000a__x000a_ปากเกร็ด/ Pak Kretนนทบุรี/ Nonthaburi_x000a_11120"/>
    <s v="11120"/>
    <s v="660813007788"/>
    <s v="10/03/2025 23:09"/>
    <s v="-"/>
    <s v="Kerry_dropoff"/>
    <s v="Lazada"/>
    <s v="lazada"/>
    <s v=""/>
    <s v="-"/>
    <s v="10/03/2025 23:09"/>
  </r>
  <r>
    <x v="0"/>
    <x v="2"/>
    <n v="33.166666666666664"/>
    <n v="6"/>
    <s v="EVB38"/>
    <n v="254.3"/>
    <n v="26"/>
    <s v="ร้านที่1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10/03/2025 22:09"/>
    <s v="-"/>
    <s v="Kerry_dropoff"/>
    <s v="Lazada"/>
    <s v="lazada"/>
    <s v=""/>
    <s v="-"/>
    <s v="10/03/2025 22:09"/>
  </r>
  <r>
    <x v="2"/>
    <x v="3"/>
    <n v="78"/>
    <n v="3"/>
    <s v="EVB37"/>
    <n v="224"/>
    <n v="0"/>
    <s v="ร้านที่1"/>
    <s v="พ******ต"/>
    <s v="******ี่ 239, หมู่ที่ 7 ตำบลเขาสมิง อำเภอเขาสมิง จังหวัดตราด 23130"/>
    <s v="23130"/>
    <s v="04"/>
    <s v="10/03/2025 21:58"/>
    <s v="-"/>
    <s v="Flash Express"/>
    <s v="Shopee"/>
    <s v="shopee"/>
    <s v=""/>
    <s v="-"/>
    <s v="10/03/2025 21:57"/>
  </r>
  <r>
    <x v="2"/>
    <x v="4"/>
    <n v="71.25"/>
    <n v="2"/>
    <s v="EVB36"/>
    <n v="168.5"/>
    <n v="26"/>
    <s v="ร้านที่1"/>
    <s v="สำราญ น้ำพุ"/>
    <s v="78/10หมุ่4 · ถนนใหญ่/ Thanon Yai_x000a__x000a_เมืองลพบุรี/ Mueang Lop Buriลพบุรี/ Lopburi_x000a_15000"/>
    <s v="15000"/>
    <s v="660615612065"/>
    <s v="10/03/2025 21:42"/>
    <s v="-"/>
    <s v="Kerry_dropoff"/>
    <s v="Lazada"/>
    <s v="lazada"/>
    <s v=""/>
    <s v="-"/>
    <s v="10/03/2025 21:42"/>
  </r>
  <r>
    <x v="3"/>
    <x v="5"/>
    <n v="37.5"/>
    <n v="4"/>
    <s v="EVB35"/>
    <n v="159"/>
    <n v="0"/>
    <s v="ร้านที่4"/>
    <s v="ก***มา  ห***สันเทียะ"/>
    <s v="เทศบาลนครนครราชสีมา"/>
    <s v="-"/>
    <s v=""/>
    <s v="10/03/2025 21:23"/>
    <s v="-"/>
    <s v="Flash Express Thailand COD"/>
    <s v="Tiktok"/>
    <s v="จ่ายทีหลัง / COD"/>
    <s v=""/>
    <s v="-"/>
    <s v="10/03/2025 21:23"/>
  </r>
  <r>
    <x v="4"/>
    <x v="6"/>
    <n v="120"/>
    <n v="1"/>
    <s v="EVB34"/>
    <n v="125"/>
    <n v="45"/>
    <s v="ร้านที่4"/>
    <s v="ว***า   ไ***ามเสมอ"/>
    <s v="กรุงเทพฯ"/>
    <s v="-"/>
    <s v=""/>
    <s v="10/03/2025 21:09"/>
    <s v="-"/>
    <s v="Flash Express Thailand"/>
    <s v="Tiktok"/>
    <s v="tiktok"/>
    <s v=""/>
    <s v="-"/>
    <s v="10/03/2025 21:11"/>
  </r>
  <r>
    <x v="0"/>
    <x v="2"/>
    <n v="30"/>
    <n v="12"/>
    <s v="EVB33"/>
    <n v="301"/>
    <n v="41"/>
    <s v="ร้านที่1"/>
    <s v="ปริศนา โทแก้ว"/>
    <s v="132หมู่2บ้านลุมพุก · นาตาล/ Na Tan_x000a__x000a_นาตาล/ Na Tanอุบลราชธานี/ Ubon Ratchathani_x000a_34170"/>
    <s v="34170"/>
    <s v="660863740699"/>
    <s v="10/03/2025 20:52"/>
    <s v="-"/>
    <s v="Kerry_dropoff"/>
    <s v="Lazada"/>
    <s v="lazada"/>
    <s v=""/>
    <s v="-"/>
    <s v="10/03/2025 20:39"/>
  </r>
  <r>
    <x v="3"/>
    <x v="5"/>
    <n v="37.5"/>
    <n v="4"/>
    <s v="EVB32"/>
    <n v="204"/>
    <n v="0"/>
    <s v="ร้านที่4"/>
    <s v="ว***น์ บ***ถิม"/>
    <s v="นครราชสีมา"/>
    <s v="-"/>
    <s v=""/>
    <s v="10/03/2025 20:39"/>
    <s v="-"/>
    <s v="Flash Express Thailand"/>
    <s v="Tiktok"/>
    <s v="tiktok"/>
    <s v=""/>
    <s v="-"/>
    <s v="10/03/2025 20:39"/>
  </r>
  <r>
    <x v="3"/>
    <x v="5"/>
    <n v="65"/>
    <n v="1"/>
    <s v="EVB32"/>
    <n v="204"/>
    <n v="0"/>
    <s v="ร้านที่4"/>
    <s v="ว***น์ บ***ถิม"/>
    <s v="นครราชสีมา"/>
    <s v="-"/>
    <s v=""/>
    <s v="10/03/2025 20:39"/>
    <s v="-"/>
    <s v="Flash Express Thailand"/>
    <s v="Tiktok"/>
    <s v="tiktok"/>
    <s v=""/>
    <s v="-"/>
    <s v="10/03/2025 20:39"/>
  </r>
  <r>
    <x v="5"/>
    <x v="7"/>
    <n v="60"/>
    <n v="3"/>
    <s v="EVB31"/>
    <n v="130"/>
    <n v="0"/>
    <s v="ร้านที่1"/>
    <s v="ร**า"/>
    <s v="******ือง ตำบลปาดังเบซาร์ อำเภอสะเดา จังหวัดสงขลา 90240"/>
    <s v="90240"/>
    <s v="90"/>
    <s v="10/03/2025 21:00"/>
    <s v="-"/>
    <s v="SPX Express"/>
    <s v="Shopee"/>
    <s v="shopee"/>
    <s v=""/>
    <s v="-"/>
    <s v="10/03/2025 20:30"/>
  </r>
  <r>
    <x v="0"/>
    <x v="2"/>
    <n v="45"/>
    <n v="2"/>
    <s v="EVB30"/>
    <n v="88"/>
    <n v="6"/>
    <s v="ร้านที่4"/>
    <s v="ส***รี อ***ลกาหรีม น***ษม"/>
    <s v="กาญจนบุรี"/>
    <s v="-"/>
    <s v=""/>
    <s v="10/03/2025 20:03"/>
    <s v="-"/>
    <s v="Flash Express Thailand"/>
    <s v="Tiktok"/>
    <s v="tiktok"/>
    <s v=""/>
    <s v="-"/>
    <s v="10/03/2025 20:03"/>
  </r>
  <r>
    <x v="6"/>
    <x v="8"/>
    <n v="66.333333333333329"/>
    <n v="3"/>
    <s v="EVB29"/>
    <n v="249"/>
    <n v="48"/>
    <s v="ร้านที่1"/>
    <s v="ม******ว"/>
    <s v="******ียรใหญ่ ตำบล ดงขี้เหล็ก ตำบลดงขี้เหล็ก อำเภอเมืองปราจีนบุรี จังหวัดปราจีนบุรี 25000"/>
    <s v="25000"/>
    <s v="00"/>
    <s v="10/03/2025 20:00"/>
    <s v="-"/>
    <s v="SPX Express"/>
    <s v="Shopee"/>
    <s v="shopee"/>
    <s v=""/>
    <s v="-"/>
    <s v="10/03/2025 20:00"/>
  </r>
  <r>
    <x v="5"/>
    <x v="7"/>
    <n v="50"/>
    <n v="1"/>
    <s v="EVB28"/>
    <n v="50"/>
    <n v="0"/>
    <s v="ร้านที่2"/>
    <s v="ว******์"/>
    <s v="****** ท่าทราย ตำบลท่าทราย อำเภอเมืองสมุทรสาคร จังหวัดสมุทรสาคร 74000"/>
    <s v="74000"/>
    <s v="55"/>
    <s v="10/03/2025 22:33"/>
    <s v="-"/>
    <s v="Flash Express"/>
    <s v="Shopee"/>
    <s v="shopee"/>
    <s v=""/>
    <s v="-"/>
    <s v="10/03/2025 19:53"/>
  </r>
  <r>
    <x v="5"/>
    <x v="7"/>
    <n v="60"/>
    <n v="6"/>
    <s v="EVB27"/>
    <n v="210"/>
    <n v="0"/>
    <s v="ร้านที่2"/>
    <s v="เ***จันทร์ พ***ิริ"/>
    <s v="สุราษฎร์ธานี"/>
    <s v="-"/>
    <s v=""/>
    <s v="10/03/2025 19:37"/>
    <s v="-"/>
    <s v="J&amp;T COD"/>
    <s v="Tiktok"/>
    <s v="จ่ายทีหลัง / COD"/>
    <s v=""/>
    <s v="-"/>
    <s v="10/03/2025 19:37"/>
  </r>
  <r>
    <x v="0"/>
    <x v="2"/>
    <n v="45"/>
    <n v="4"/>
    <s v="EVB26"/>
    <n v="164"/>
    <n v="0"/>
    <s v="ร้านที่4"/>
    <s v="ก***งค์ เ***ุทธิ์"/>
    <s v="นครศรีธรรมราช"/>
    <s v="-"/>
    <s v=""/>
    <s v="10/03/2025 18:26"/>
    <s v="-"/>
    <s v="Flash Express Thailand"/>
    <s v="Tiktok"/>
    <s v="tiktok"/>
    <s v=""/>
    <s v="-"/>
    <s v="10/03/2025 18:26"/>
  </r>
  <r>
    <x v="3"/>
    <x v="5"/>
    <n v="65"/>
    <n v="1"/>
    <s v="EVB25"/>
    <n v="90"/>
    <n v="45"/>
    <s v="ร้านที่4"/>
    <s v="แ***พลอย จ***ก้ว"/>
    <s v="ชัยภูมิ"/>
    <s v="-"/>
    <s v=""/>
    <s v="10/03/2025 17:55"/>
    <s v="-"/>
    <s v="Flash Express Thailand COD"/>
    <s v="Tiktok"/>
    <s v="จ่ายทีหลัง / COD"/>
    <s v=""/>
    <s v="-"/>
    <s v="10/03/2025 17:55"/>
  </r>
  <r>
    <x v="7"/>
    <x v="9"/>
    <n v="0"/>
    <n v="1"/>
    <s v="EVB24"/>
    <n v="320"/>
    <n v="0"/>
    <s v="ร้านที่4"/>
    <s v="ว***ญา ศ***ฉมงาม"/>
    <s v="กรุงเทพฯ"/>
    <s v="-"/>
    <s v=""/>
    <s v="10/03/2025 17:17"/>
    <s v="-"/>
    <s v="Flash Express Thailand"/>
    <s v="Tiktok"/>
    <s v="tiktok"/>
    <s v=""/>
    <s v="-"/>
    <s v="10/03/2025 17:17"/>
  </r>
  <r>
    <x v="8"/>
    <x v="10"/>
    <n v="120"/>
    <n v="1"/>
    <s v="EVB24"/>
    <n v="320"/>
    <n v="0"/>
    <s v="ร้านที่4"/>
    <s v="ว***ญา ศ***ฉมงาม"/>
    <s v="กรุงเทพฯ"/>
    <s v="-"/>
    <s v=""/>
    <s v="10/03/2025 17:17"/>
    <s v="-"/>
    <s v="Flash Express Thailand"/>
    <s v="Tiktok"/>
    <s v="tiktok"/>
    <s v=""/>
    <s v="-"/>
    <s v="10/03/2025 17:17"/>
  </r>
  <r>
    <x v="8"/>
    <x v="10"/>
    <n v="66"/>
    <n v="1"/>
    <s v="EVB24"/>
    <n v="320"/>
    <n v="0"/>
    <s v="ร้านที่4"/>
    <s v="ว***ญา ศ***ฉมงาม"/>
    <s v="กรุงเทพฯ"/>
    <s v="-"/>
    <s v=""/>
    <s v="10/03/2025 17:17"/>
    <s v="-"/>
    <s v="Flash Express Thailand"/>
    <s v="Tiktok"/>
    <s v="tiktok"/>
    <s v=""/>
    <s v="-"/>
    <s v="10/03/2025 17:17"/>
  </r>
  <r>
    <x v="6"/>
    <x v="8"/>
    <n v="66"/>
    <n v="1"/>
    <s v="EVB24"/>
    <n v="320"/>
    <n v="0"/>
    <s v="ร้านที่4"/>
    <s v="ว***ญา ศ***ฉมงาม"/>
    <s v="กรุงเทพฯ"/>
    <s v="-"/>
    <s v=""/>
    <s v="10/03/2025 17:17"/>
    <s v="-"/>
    <s v="Flash Express Thailand"/>
    <s v="Tiktok"/>
    <s v="tiktok"/>
    <s v=""/>
    <s v="-"/>
    <s v="10/03/2025 17:17"/>
  </r>
  <r>
    <x v="2"/>
    <x v="3"/>
    <n v="67"/>
    <n v="1"/>
    <s v="EVB24"/>
    <n v="320"/>
    <n v="0"/>
    <s v="ร้านที่4"/>
    <s v="ว***ญา ศ***ฉมงาม"/>
    <s v="กรุงเทพฯ"/>
    <s v="-"/>
    <s v=""/>
    <s v="10/03/2025 17:17"/>
    <s v="-"/>
    <s v="Flash Express Thailand"/>
    <s v="Tiktok"/>
    <s v="tiktok"/>
    <s v=""/>
    <s v="-"/>
    <s v="10/03/2025 17:17"/>
  </r>
  <r>
    <x v="9"/>
    <x v="11"/>
    <n v="10"/>
    <n v="40"/>
    <s v="EVB23"/>
    <n v="400"/>
    <n v="0"/>
    <s v="ร้านที่1"/>
    <s v="ปุน พุ่มพวง"/>
    <s v="42/4ม.3ต.หนองไม้แดงอ.เมืองจ.ชลบุรี_x000a_หนองไม้แดง_x000a_ชลบุรี 20000"/>
    <s v="20000"/>
    <s v="0988593212"/>
    <s v="10/03/2025 17:06"/>
    <s v="raweewan5499@gmail.com"/>
    <s v="EMS COD"/>
    <s v="facebook"/>
    <s v="กสิกร"/>
    <s v=""/>
    <s v="-"/>
    <s v="10/03/2025 17:06"/>
  </r>
  <r>
    <x v="3"/>
    <x v="5"/>
    <n v="65"/>
    <n v="1"/>
    <s v="EVB22"/>
    <n v="329"/>
    <n v="0"/>
    <s v="ร้านที่1"/>
    <s v="วรรณี  อัฐนาค"/>
    <s v="59 หมู่4 บ้านโพนนาดี ต.หนองผือ  อ.เขาวง  จ.กาฬสินธุ์ 46160"/>
    <s v="46160"/>
    <s v="0935634134"/>
    <s v="10/03/2025 17:04"/>
    <s v="raweewan5499@gmail.com"/>
    <s v="EMS COD"/>
    <s v="facebook"/>
    <s v="กสิกร"/>
    <s v=""/>
    <s v="-"/>
    <s v="10/03/2025 17:04"/>
  </r>
  <r>
    <x v="2"/>
    <x v="3"/>
    <n v="100"/>
    <n v="1"/>
    <s v="EVB22"/>
    <n v="329"/>
    <n v="0"/>
    <s v="ร้านที่1"/>
    <s v="วรรณี  อัฐนาค"/>
    <s v="59 หมู่4 บ้านโพนนาดี ต.หนองผือ  อ.เขาวง  จ.กาฬสินธุ์ 46160"/>
    <s v="46160"/>
    <s v="0935634134"/>
    <s v="10/03/2025 17:04"/>
    <s v="raweewan5499@gmail.com"/>
    <s v="EMS COD"/>
    <s v="facebook"/>
    <s v="กสิกร"/>
    <s v=""/>
    <s v="-"/>
    <s v="10/03/2025 17:04"/>
  </r>
  <r>
    <x v="10"/>
    <x v="12"/>
    <n v="139"/>
    <n v="2"/>
    <s v="EVB22"/>
    <n v="329"/>
    <n v="0"/>
    <s v="ร้านที่1"/>
    <s v="วรรณี  อัฐนาค"/>
    <s v="59 หมู่4 บ้านโพนนาดี ต.หนองผือ  อ.เขาวง  จ.กาฬสินธุ์ 46160"/>
    <s v="46160"/>
    <s v="0935634134"/>
    <s v="10/03/2025 17:04"/>
    <s v="raweewan5499@gmail.com"/>
    <s v="EMS COD"/>
    <s v="facebook"/>
    <s v="กสิกร"/>
    <s v=""/>
    <s v="-"/>
    <s v="10/03/2025 17:04"/>
  </r>
  <r>
    <x v="11"/>
    <x v="13"/>
    <n v="12"/>
    <n v="20"/>
    <s v="EVB20"/>
    <n v="390"/>
    <n v="0"/>
    <s v="ร้านที่1"/>
    <s v="Jinda Wannaleard"/>
    <s v="บ้านเลขที่51/4 หมู่ที่10 ถนนเหมืองแดง ต.แม่สาย อ.แม่สาย จ.เชียงราย 57130"/>
    <s v="57130"/>
    <s v="66869129779"/>
    <s v="10/03/2025 16:27"/>
    <s v="raweewan5499@gmail.com"/>
    <s v="EMS"/>
    <s v="facebook"/>
    <s v="กสิกร"/>
    <s v=""/>
    <s v="-"/>
    <s v="10/03/2025 16:28"/>
  </r>
  <r>
    <x v="5"/>
    <x v="7"/>
    <n v="50"/>
    <n v="1"/>
    <s v="EVB20"/>
    <n v="390"/>
    <n v="0"/>
    <s v="ร้านที่1"/>
    <s v="Jinda Wannaleard"/>
    <s v="บ้านเลขที่51/4 หมู่ที่10 ถนนเหมืองแดง ต.แม่สาย อ.แม่สาย จ.เชียงราย 57130"/>
    <s v="57130"/>
    <s v="66869129779"/>
    <s v="10/03/2025 16:27"/>
    <s v="raweewan5499@gmail.com"/>
    <s v="EMS"/>
    <s v="facebook"/>
    <s v="กสิกร"/>
    <s v=""/>
    <s v="-"/>
    <s v="10/03/2025 16:28"/>
  </r>
  <r>
    <x v="12"/>
    <x v="14"/>
    <n v="50"/>
    <n v="2"/>
    <s v="EVB20"/>
    <n v="390"/>
    <n v="0"/>
    <s v="ร้านที่1"/>
    <s v="Jinda Wannaleard"/>
    <s v="บ้านเลขที่51/4 หมู่ที่10 ถนนเหมืองแดง ต.แม่สาย อ.แม่สาย จ.เชียงราย 57130"/>
    <s v="57130"/>
    <s v="66869129779"/>
    <s v="10/03/2025 16:27"/>
    <s v="raweewan5499@gmail.com"/>
    <s v="EMS"/>
    <s v="facebook"/>
    <s v="กสิกร"/>
    <s v=""/>
    <s v="-"/>
    <s v="10/03/2025 16:28"/>
  </r>
  <r>
    <x v="13"/>
    <x v="15"/>
    <n v="65"/>
    <n v="1"/>
    <s v="EVB19"/>
    <n v="200"/>
    <n v="0"/>
    <s v="ร้านที่1"/>
    <s v="ชลธิ​ชา​ ลิ้ม​สวัสดิ์"/>
    <s v="31ม.11ป่าแฝก ต.ป่าแฝก อ.แม่ใจ จ.พะเยา 5613 56130"/>
    <s v="56130"/>
    <s v="0846093404"/>
    <s v="10/03/2025 16:27"/>
    <s v="raweewan5499@gmail.com"/>
    <s v="EMS COD"/>
    <s v="facebook"/>
    <s v="กสิกร"/>
    <s v=""/>
    <s v="-"/>
    <s v="10/03/2025 16:27"/>
  </r>
  <r>
    <x v="14"/>
    <x v="16"/>
    <n v="65"/>
    <n v="1"/>
    <s v="EVB19"/>
    <n v="200"/>
    <n v="0"/>
    <s v="ร้านที่1"/>
    <s v="ชลธิ​ชา​ ลิ้ม​สวัสดิ์"/>
    <s v="31ม.11ป่าแฝก ต.ป่าแฝก อ.แม่ใจ จ.พะเยา 5613 56130"/>
    <s v="56130"/>
    <s v="0846093404"/>
    <s v="10/03/2025 16:27"/>
    <s v="raweewan5499@gmail.com"/>
    <s v="EMS COD"/>
    <s v="facebook"/>
    <s v="กสิกร"/>
    <s v=""/>
    <s v="-"/>
    <s v="10/03/2025 16:27"/>
  </r>
  <r>
    <x v="15"/>
    <x v="17"/>
    <n v="65"/>
    <n v="1"/>
    <s v="EVB19"/>
    <n v="200"/>
    <n v="0"/>
    <s v="ร้านที่1"/>
    <s v="ชลธิ​ชา​ ลิ้ม​สวัสดิ์"/>
    <s v="31ม.11ป่าแฝก ต.ป่าแฝก อ.แม่ใจ จ.พะเยา 5613 56130"/>
    <s v="56130"/>
    <s v="0846093404"/>
    <s v="10/03/2025 16:27"/>
    <s v="raweewan5499@gmail.com"/>
    <s v="EMS COD"/>
    <s v="facebook"/>
    <s v="กสิกร"/>
    <s v=""/>
    <s v="-"/>
    <s v="10/03/2025 16:27"/>
  </r>
  <r>
    <x v="1"/>
    <x v="1"/>
    <n v="65"/>
    <n v="1"/>
    <s v="EVB19"/>
    <n v="200"/>
    <n v="0"/>
    <s v="ร้านที่1"/>
    <s v="ชลธิ​ชา​ ลิ้ม​สวัสดิ์"/>
    <s v="31ม.11ป่าแฝก ต.ป่าแฝก อ.แม่ใจ จ.พะเยา 5613 56130"/>
    <s v="56130"/>
    <s v="0846093404"/>
    <s v="10/03/2025 16:27"/>
    <s v="raweewan5499@gmail.com"/>
    <s v="EMS COD"/>
    <s v="facebook"/>
    <s v="กสิกร"/>
    <s v=""/>
    <s v="-"/>
    <s v="10/03/2025 16:27"/>
  </r>
  <r>
    <x v="8"/>
    <x v="18"/>
    <n v="80"/>
    <n v="2"/>
    <s v="EVB18"/>
    <n v="420"/>
    <n v="42"/>
    <s v="ร้านที่1"/>
    <s v="เ******์"/>
    <s v="******มู่ที่ 7, ตำบลนางั่ว, อำเภอเมืองเพชรบูรณ์ ตำบลนางั่ว อำเภอเมืองเพชรบูรณ์ จังหวัดเพชรบูรณ์ 67000"/>
    <s v="67000"/>
    <s v="09"/>
    <s v="10/03/2025 16:23"/>
    <s v="-"/>
    <s v="SPX Express"/>
    <s v="Shopee"/>
    <s v="shopee"/>
    <s v=""/>
    <s v="-"/>
    <s v="10/03/2025 16:22"/>
  </r>
  <r>
    <x v="8"/>
    <x v="10"/>
    <n v="76"/>
    <n v="3"/>
    <s v="EVB18"/>
    <n v="420"/>
    <n v="42"/>
    <s v="ร้านที่1"/>
    <s v="เ******์"/>
    <s v="******มู่ที่ 7, ตำบลนางั่ว, อำเภอเมืองเพชรบูรณ์ ตำบลนางั่ว อำเภอเมืองเพชรบูรณ์ จังหวัดเพชรบูรณ์ 67000"/>
    <s v="67000"/>
    <s v="09"/>
    <s v="10/03/2025 16:23"/>
    <s v="-"/>
    <s v="SPX Express"/>
    <s v="Shopee"/>
    <s v="shopee"/>
    <s v=""/>
    <s v="-"/>
    <s v="10/03/2025 16:22"/>
  </r>
  <r>
    <x v="6"/>
    <x v="19"/>
    <n v="100"/>
    <n v="1"/>
    <s v="EVB17"/>
    <n v="250"/>
    <n v="0"/>
    <s v="ร้านที่1"/>
    <s v="นิตยา"/>
    <s v="12หมุ่5_x000a_ตบ้านเกาะ_x000a_อำเภอบางไทร_x000a_จังหวัดอยุธยา_x000a_รหัสไปรษณีย์ _x000a_นิตยา_x000a_ 13190"/>
    <s v="13190"/>
    <s v="0648358450"/>
    <s v="10/03/2025 16:19"/>
    <s v="raweewan5499@gmail.com"/>
    <s v="EMS COD"/>
    <s v="facebook"/>
    <s v="กสิกร"/>
    <s v=""/>
    <s v="-"/>
    <s v="10/03/2025 16:19"/>
  </r>
  <r>
    <x v="2"/>
    <x v="3"/>
    <n v="100"/>
    <n v="1"/>
    <s v="EVB17"/>
    <n v="250"/>
    <n v="0"/>
    <s v="ร้านที่1"/>
    <s v="นิตยา"/>
    <s v="12หมุ่5_x000a_ตบ้านเกาะ_x000a_อำเภอบางไทร_x000a_จังหวัดอยุธยา_x000a_รหัสไปรษณีย์ _x000a_นิตยา_x000a_ 13190"/>
    <s v="13190"/>
    <s v="0648358450"/>
    <s v="10/03/2025 16:19"/>
    <s v="raweewan5499@gmail.com"/>
    <s v="EMS COD"/>
    <s v="facebook"/>
    <s v="กสิกร"/>
    <s v=""/>
    <s v="-"/>
    <s v="10/03/2025 16:19"/>
  </r>
  <r>
    <x v="8"/>
    <x v="10"/>
    <n v="100"/>
    <n v="1"/>
    <s v="EVB17"/>
    <n v="250"/>
    <n v="0"/>
    <s v="ร้านที่1"/>
    <s v="นิตยา"/>
    <s v="12หมุ่5_x000a_ตบ้านเกาะ_x000a_อำเภอบางไทร_x000a_จังหวัดอยุธยา_x000a_รหัสไปรษณีย์ _x000a_นิตยา_x000a_ 13190"/>
    <s v="13190"/>
    <s v="0648358450"/>
    <s v="10/03/2025 16:19"/>
    <s v="raweewan5499@gmail.com"/>
    <s v="EMS COD"/>
    <s v="facebook"/>
    <s v="กสิกร"/>
    <s v=""/>
    <s v="-"/>
    <s v="10/03/2025 16:19"/>
  </r>
  <r>
    <x v="2"/>
    <x v="3"/>
    <n v="66.333333333333329"/>
    <n v="3"/>
    <s v="EVB16"/>
    <n v="219"/>
    <n v="0"/>
    <s v="ร้านที่2"/>
    <s v="น***ัญชา อ***ชยรัตน์"/>
    <s v="จังหวัดพระนครศรีอยุธยา"/>
    <s v="-"/>
    <s v=""/>
    <s v="10/03/2025 15:58"/>
    <s v="-"/>
    <s v="J&amp;T COD"/>
    <s v="Tiktok"/>
    <s v="จ่ายทีหลัง / COD"/>
    <s v=""/>
    <s v="-"/>
    <s v="10/03/2025 15:58"/>
  </r>
  <r>
    <x v="2"/>
    <x v="3"/>
    <n v="150"/>
    <n v="1"/>
    <s v="EVB15"/>
    <n v="150"/>
    <n v="0"/>
    <s v="ร้านที่1"/>
    <s v="กนกวรรณกร จันทร์วัย "/>
    <s v="เลขที่ 100 หมู่6 ต.เวียง อ.เวียงป่าเป้า จ.เชียงราย  หจก.ฐิติกร เมทัลชีท **ชิฟฟ่อนตัวแทน 57170"/>
    <s v="57170"/>
    <s v="0899629919"/>
    <s v="06/03/2025 10:04"/>
    <s v="raweewan5499@gmail.com"/>
    <s v="EMS"/>
    <s v="facebook"/>
    <s v="กสิกร"/>
    <s v=""/>
    <s v="-"/>
    <s v="10/03/2025 15:12"/>
  </r>
  <r>
    <x v="5"/>
    <x v="7"/>
    <n v="60"/>
    <n v="6"/>
    <s v="EVB14"/>
    <n v="210"/>
    <n v="0"/>
    <s v="ร้านที่4"/>
    <s v="บ***"/>
    <s v="นนทบุรี"/>
    <s v="-"/>
    <s v=""/>
    <s v="10/03/2025 15:00"/>
    <s v="-"/>
    <s v="Flash Express Thailand COD"/>
    <s v="Tiktok"/>
    <s v="จ่ายทีหลัง / COD"/>
    <s v=""/>
    <s v="-"/>
    <s v="10/03/2025 15:00"/>
  </r>
  <r>
    <x v="5"/>
    <x v="7"/>
    <n v="60"/>
    <n v="3"/>
    <s v="EVB13"/>
    <n v="205"/>
    <n v="0"/>
    <s v="ร้านที่4"/>
    <s v="W***nya l***ertworakul "/>
    <s v="เทศบาลนครขอนแก่น"/>
    <s v="-"/>
    <s v=""/>
    <s v="10/03/2025 14:49"/>
    <s v="-"/>
    <s v="Flash Express Thailand COD"/>
    <s v="Tiktok"/>
    <s v="จ่ายทีหลัง / COD"/>
    <s v=""/>
    <s v="-"/>
    <s v="10/03/2025 14:49"/>
  </r>
  <r>
    <x v="8"/>
    <x v="18"/>
    <n v="120"/>
    <n v="1"/>
    <s v="EVB13"/>
    <n v="205"/>
    <n v="0"/>
    <s v="ร้านที่4"/>
    <s v="W***nya l***ertworakul "/>
    <s v="เทศบาลนครขอนแก่น"/>
    <s v="-"/>
    <s v=""/>
    <s v="10/03/2025 14:49"/>
    <s v="-"/>
    <s v="Flash Express Thailand COD"/>
    <s v="Tiktok"/>
    <s v="จ่ายทีหลัง / COD"/>
    <s v=""/>
    <s v="-"/>
    <s v="10/03/2025 14:49"/>
  </r>
  <r>
    <x v="5"/>
    <x v="7"/>
    <n v="43"/>
    <n v="1"/>
    <s v="EVB12"/>
    <n v="43"/>
    <n v="0"/>
    <s v="ร้านที่1"/>
    <s v="พ*****า"/>
    <s v="******่ที่ 2, ซอย 16/3, ตำบลท่าช้าง, อำเภอเมืองจันทบุรี ตำบลท่าช้าง อำเภอเมืองจันทบุรี จังหวัดจันทบุรี 22000"/>
    <s v="22000"/>
    <s v="29"/>
    <s v="10/03/2025 14:48"/>
    <s v="-"/>
    <s v="SPX Express"/>
    <s v="Shopee"/>
    <s v="shopee"/>
    <s v=""/>
    <s v="-"/>
    <s v="10/03/2025 14:47"/>
  </r>
  <r>
    <x v="8"/>
    <x v="18"/>
    <n v="80"/>
    <n v="1"/>
    <s v="EVB11"/>
    <n v="87"/>
    <n v="7"/>
    <s v="ร้านที่1"/>
    <s v="อ******ว"/>
    <s v="******เภอท่าศาลา ตำบลท่าขึ้น อำเภอท่าศาลา จังหวัดนครศรีธรรมราช 80160"/>
    <s v="80160"/>
    <s v="71"/>
    <s v="10/03/2025 14:25"/>
    <s v="-"/>
    <s v="SPX Express"/>
    <s v="Shopee"/>
    <s v="shopee"/>
    <s v=""/>
    <s v="-"/>
    <s v="10/03/2025 14:24"/>
  </r>
  <r>
    <x v="8"/>
    <x v="10"/>
    <n v="100"/>
    <n v="5"/>
    <s v="EVB10"/>
    <n v="500"/>
    <n v="0"/>
    <s v="ร้านที่1"/>
    <s v="กฤษณะ น่าบัณฑิต"/>
    <s v="889/156 หมู่ 9 หมู่บ้าน สยามนิเวศน์2 _x000a_ซ 18 ต.ในคลองบางปลากด อ.พระสมุทรเจดีย์ จ.สมุทรปราการ 10290_x000a_"/>
    <s v="10290"/>
    <s v="0838821905"/>
    <s v="10/03/2025 14:17"/>
    <s v="raweewan5499@gmail.com"/>
    <s v="EMS"/>
    <s v="line_oa"/>
    <s v="กสิกร"/>
    <s v=""/>
    <s v="-"/>
    <s v="10/03/2025 14:21"/>
  </r>
  <r>
    <x v="5"/>
    <x v="7"/>
    <n v="42"/>
    <n v="1"/>
    <s v="EVB9"/>
    <n v="97"/>
    <n v="7"/>
    <s v="ร้านที่1"/>
    <s v="เ***า"/>
    <s v="******ถ.สุขุมวิท ต.สัตหีบ ตำบลสัตหีบ อำเภอสัตหีบ จังหวัดชลบุรี 20180"/>
    <s v="20180"/>
    <s v="67"/>
    <s v="10/03/2025 14:19"/>
    <s v="-"/>
    <s v="SPX Express"/>
    <s v="Shopee"/>
    <s v="shopee"/>
    <s v=""/>
    <s v="-"/>
    <s v="10/03/2025 14:19"/>
  </r>
  <r>
    <x v="3"/>
    <x v="5"/>
    <n v="48"/>
    <n v="1"/>
    <s v="EVB9"/>
    <n v="97"/>
    <n v="7"/>
    <s v="ร้านที่1"/>
    <s v="เ***า"/>
    <s v="******ถ.สุขุมวิท ต.สัตหีบ ตำบลสัตหีบ อำเภอสัตหีบ จังหวัดชลบุรี 20180"/>
    <s v="20180"/>
    <s v="67"/>
    <s v="10/03/2025 14:19"/>
    <s v="-"/>
    <s v="SPX Express"/>
    <s v="Shopee"/>
    <s v="shopee"/>
    <s v=""/>
    <s v="-"/>
    <s v="10/03/2025 14:19"/>
  </r>
  <r>
    <x v="16"/>
    <x v="20"/>
    <n v="65"/>
    <n v="1"/>
    <s v="EVB7"/>
    <n v="250"/>
    <n v="0"/>
    <s v="ร้านที่1"/>
    <s v="จินตนา โมเรตโจ"/>
    <s v=" 141/3 ม7 หมู่บ้านร ิชชี่วิลล์ ต ละหาร อ บางบัวทอง จ นนทบุรี  มือถือ 0959533653 11110"/>
    <s v="11110"/>
    <s v="0959533653"/>
    <s v="10/03/2025 14:15"/>
    <s v="raweewan5499@gmail.com"/>
    <s v="EMS COD"/>
    <s v="facebook"/>
    <s v="กสิกร"/>
    <s v=""/>
    <s v="-"/>
    <s v="10/03/2025 14:14"/>
  </r>
  <r>
    <x v="13"/>
    <x v="15"/>
    <n v="65"/>
    <n v="1"/>
    <s v="EVB7"/>
    <n v="250"/>
    <n v="0"/>
    <s v="ร้านที่1"/>
    <s v="จินตนา โมเรตโจ"/>
    <s v=" 141/3 ม7 หมู่บ้านร ิชชี่วิลล์ ต ละหาร อ บางบัวทอง จ นนทบุรี  มือถือ 0959533653 11110"/>
    <s v="11110"/>
    <s v="0959533653"/>
    <s v="10/03/2025 14:15"/>
    <s v="raweewan5499@gmail.com"/>
    <s v="EMS COD"/>
    <s v="facebook"/>
    <s v="กสิกร"/>
    <s v=""/>
    <s v="-"/>
    <s v="10/03/2025 14:13"/>
  </r>
  <r>
    <x v="14"/>
    <x v="16"/>
    <n v="65"/>
    <n v="1"/>
    <s v="EVB7"/>
    <n v="250"/>
    <n v="0"/>
    <s v="ร้านที่1"/>
    <s v="จินตนา โมเรตโจ"/>
    <s v=" 141/3 ม7 หมู่บ้านร ิชชี่วิลล์ ต ละหาร อ บางบัวทอง จ นนทบุรี  มือถือ 0959533653 11110"/>
    <s v="11110"/>
    <s v="0959533653"/>
    <s v="10/03/2025 14:15"/>
    <s v="raweewan5499@gmail.com"/>
    <s v="EMS COD"/>
    <s v="facebook"/>
    <s v="กสิกร"/>
    <s v=""/>
    <s v="-"/>
    <s v="10/03/2025 14:13"/>
  </r>
  <r>
    <x v="15"/>
    <x v="17"/>
    <n v="65"/>
    <n v="1"/>
    <s v="EVB7"/>
    <n v="250"/>
    <n v="0"/>
    <s v="ร้านที่1"/>
    <s v="จินตนา โมเรตโจ"/>
    <s v=" 141/3 ม7 หมู่บ้านร ิชชี่วิลล์ ต ละหาร อ บางบัวทอง จ นนทบุรี  มือถือ 0959533653 11110"/>
    <s v="11110"/>
    <s v="0959533653"/>
    <s v="10/03/2025 14:15"/>
    <s v="raweewan5499@gmail.com"/>
    <s v="EMS COD"/>
    <s v="facebook"/>
    <s v="กสิกร"/>
    <s v=""/>
    <s v="-"/>
    <s v="10/03/2025 14:13"/>
  </r>
  <r>
    <x v="1"/>
    <x v="1"/>
    <n v="65"/>
    <n v="1"/>
    <s v="EVB7"/>
    <n v="250"/>
    <n v="0"/>
    <s v="ร้านที่1"/>
    <s v="จินตนา โมเรตโจ"/>
    <s v=" 141/3 ม7 หมู่บ้านร ิชชี่วิลล์ ต ละหาร อ บางบัวทอง จ นนทบุรี  มือถือ 0959533653 11110"/>
    <s v="11110"/>
    <s v="0959533653"/>
    <s v="10/03/2025 14:15"/>
    <s v="raweewan5499@gmail.com"/>
    <s v="EMS COD"/>
    <s v="facebook"/>
    <s v="กสิกร"/>
    <s v=""/>
    <s v="-"/>
    <s v="10/03/2025 14:11"/>
  </r>
  <r>
    <x v="0"/>
    <x v="2"/>
    <n v="45"/>
    <n v="2"/>
    <s v="EVB6"/>
    <n v="127"/>
    <n v="45"/>
    <s v="ร้านที่4"/>
    <s v="จ***รัตน์ บ***ัง"/>
    <s v="สงขลา"/>
    <s v="-"/>
    <s v=""/>
    <s v="10/03/2025 13:59"/>
    <s v="-"/>
    <s v="Flash Express Thailand"/>
    <s v="Tiktok"/>
    <s v="tiktok"/>
    <s v=""/>
    <s v="-"/>
    <s v="10/03/2025 13:59"/>
  </r>
  <r>
    <x v="17"/>
    <x v="21"/>
    <n v="66.666666666666671"/>
    <n v="3"/>
    <s v="EVB5"/>
    <n v="150"/>
    <n v="0"/>
    <s v="ร้านที่4"/>
    <s v="บ***รือน ป***รัก"/>
    <s v="พระนครศรีอยุธยา"/>
    <s v="-"/>
    <s v=""/>
    <s v="10/03/2025 13:52"/>
    <s v="-"/>
    <s v="Flash Express Thailand"/>
    <s v="Tiktok"/>
    <s v="tiktok"/>
    <s v=""/>
    <s v="-"/>
    <s v="10/03/2025 13:51"/>
  </r>
  <r>
    <x v="11"/>
    <x v="13"/>
    <n v="12"/>
    <n v="20"/>
    <s v="EVB3"/>
    <n v="240"/>
    <n v="0"/>
    <s v="ร้านที่1"/>
    <s v="กรรณิการ์ ผลทรัพย์"/>
    <s v="64 ม.2 ต.ขันเงิน อ.หลังสวน จ.ชุมพร 86110 โทร 86110"/>
    <s v="86110"/>
    <s v="0846893546"/>
    <s v="10/03/2025 13:38"/>
    <s v="raweewan5499@gmail.com"/>
    <s v="EMS COD"/>
    <s v="facebook"/>
    <s v="กสิกร"/>
    <s v=""/>
    <s v="-"/>
    <s v="10/03/2025 13:36"/>
  </r>
  <r>
    <x v="3"/>
    <x v="5"/>
    <n v="48"/>
    <n v="1"/>
    <s v="EVB2"/>
    <n v="104"/>
    <n v="7"/>
    <s v="ร้านที่1"/>
    <s v="ช******ง"/>
    <s v="****** ซอย เทศบาล7, ตำบลระแหง, อำเภอลาดหลุมแก้ว ตำบลระแหง อำเภอลาดหลุมแก้ว จังหวัดปทุมธานี 12140"/>
    <s v="12140"/>
    <s v="38"/>
    <s v="10/03/2025 13:52"/>
    <s v="-"/>
    <s v="SPX Express"/>
    <s v="Shopee"/>
    <s v="shopee"/>
    <s v=""/>
    <s v="-"/>
    <s v="10/03/2025 13:22"/>
  </r>
  <r>
    <x v="3"/>
    <x v="5"/>
    <n v="49"/>
    <n v="1"/>
    <s v="EVB2"/>
    <n v="104"/>
    <n v="7"/>
    <s v="ร้านที่1"/>
    <s v="ช******ง"/>
    <s v="****** ซอย เทศบาล7, ตำบลระแหง, อำเภอลาดหลุมแก้ว ตำบลระแหง อำเภอลาดหลุมแก้ว จังหวัดปทุมธานี 12140"/>
    <s v="12140"/>
    <s v="38"/>
    <s v="10/03/2025 13:52"/>
    <s v="-"/>
    <s v="SPX Express"/>
    <s v="Shopee"/>
    <s v="shopee"/>
    <s v=""/>
    <s v="-"/>
    <s v="10/03/2025 13:22"/>
  </r>
  <r>
    <x v="10"/>
    <x v="12"/>
    <n v="139"/>
    <n v="2"/>
    <s v="EVB1"/>
    <n v="418"/>
    <n v="20"/>
    <s v="ร้านที่1"/>
    <s v="คุณถาวร  ศิริรัตน์"/>
    <s v="39/5 หมู่6_x000a_ตำบลบางจาก  อำเภอเมือง_x000a_จังหวัดนครศรีธรรมราช  80330"/>
    <s v="80330"/>
    <s v="0863635811"/>
    <s v="10/03/2025 13:16"/>
    <s v="raweewan5499@gmail.com"/>
    <s v="EMS"/>
    <s v="facebook"/>
    <s v="กสิกร"/>
    <s v=""/>
    <s v="-"/>
    <s v="10/03/2025 13:19"/>
  </r>
  <r>
    <x v="18"/>
    <x v="22"/>
    <n v="139"/>
    <n v="2"/>
    <s v="EVB1"/>
    <n v="418"/>
    <n v="20"/>
    <s v="ร้านที่1"/>
    <s v="คุณถาวร  ศิริรัตน์"/>
    <s v="39/5 หมู่6_x000a_ตำบลบางจาก  อำเภอเมือง_x000a_จังหวัดนครศรีธรรมราช  80330"/>
    <s v="80330"/>
    <s v="0863635811"/>
    <s v="10/03/2025 13:16"/>
    <s v="raweewan5499@gmail.com"/>
    <s v="EMS"/>
    <s v="facebook"/>
    <s v="กสิกร"/>
    <s v=""/>
    <s v="-"/>
    <s v="10/03/2025 13:19"/>
  </r>
  <r>
    <x v="8"/>
    <x v="10"/>
    <n v="66"/>
    <n v="1"/>
    <s v="EVB0"/>
    <n v="173.75"/>
    <n v="7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10/03/2025 13:04"/>
    <s v="-"/>
    <s v="Kerry_dropoff"/>
    <s v="Lazada"/>
    <s v="lazada"/>
    <s v=""/>
    <s v="-"/>
    <s v="10/03/2025 13:02"/>
  </r>
  <r>
    <x v="6"/>
    <x v="8"/>
    <n v="66"/>
    <n v="1"/>
    <s v="EVB0"/>
    <n v="173.75"/>
    <n v="7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10/03/2025 13:04"/>
    <s v="-"/>
    <s v="Kerry_dropoff"/>
    <s v="Lazada"/>
    <s v="lazada"/>
    <s v=""/>
    <s v="-"/>
    <s v="10/03/2025 13:02"/>
  </r>
  <r>
    <x v="2"/>
    <x v="3"/>
    <n v="67"/>
    <n v="1"/>
    <s v="EVB0"/>
    <n v="173.75"/>
    <n v="7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10/03/2025 13:04"/>
    <s v="-"/>
    <s v="Kerry_dropoff"/>
    <s v="Lazada"/>
    <s v="lazada"/>
    <s v=""/>
    <s v="-"/>
    <s v="10/03/2025 13:02"/>
  </r>
  <r>
    <x v="6"/>
    <x v="8"/>
    <n v="66.333333333333329"/>
    <n v="3"/>
    <s v="EVA99"/>
    <n v="236"/>
    <n v="35"/>
    <s v="ร้านที่1"/>
    <s v="น******์"/>
    <s v="******ชชนนี ซอยไร่ขิง42 ถนนพุทธมณฑลสาย5 ต.บางกระทึก ตำบลบางกระทึก อำเภอสามพราน จังหวัดนครปฐม 73210"/>
    <s v="73210"/>
    <s v="78"/>
    <s v="10/03/2025 12:58"/>
    <s v="-"/>
    <s v="Flash Express"/>
    <s v="Shopee"/>
    <s v="shopee"/>
    <s v=""/>
    <s v="-"/>
    <s v="10/03/2025 12:58"/>
  </r>
  <r>
    <x v="3"/>
    <x v="5"/>
    <n v="37.5"/>
    <n v="8"/>
    <s v="EVA98"/>
    <n v="318"/>
    <n v="0"/>
    <s v="ร้านที่4"/>
    <s v="ป***ลี ส***รือน"/>
    <s v="เชียงใหม่"/>
    <s v="-"/>
    <s v=""/>
    <s v="10/03/2025 11:57"/>
    <s v="-"/>
    <s v="Flash Express Thailand COD"/>
    <s v="Tiktok"/>
    <s v="จ่ายทีหลัง / COD"/>
    <s v=""/>
    <s v="-"/>
    <s v="10/03/2025 11:57"/>
  </r>
  <r>
    <x v="2"/>
    <x v="3"/>
    <n v="69.900000000000006"/>
    <n v="10"/>
    <s v="EVA97"/>
    <n v="894"/>
    <n v="104"/>
    <s v="ร้านที่1"/>
    <s v="ส******ะ"/>
    <s v="******, อำเภอเมืองอำนาจเจริญ ตำบลนาหมอม้า อำเภอเมืองอำนาจเจริญ จังหวัดอำนาจเจริญ 37000"/>
    <s v="37000"/>
    <s v="41"/>
    <s v="10/03/2025 12:14"/>
    <s v="-"/>
    <s v="SPX Express"/>
    <s v="Shopee"/>
    <s v="shopee"/>
    <s v=""/>
    <s v="-"/>
    <s v="10/03/2025 11:56"/>
  </r>
  <r>
    <x v="2"/>
    <x v="3"/>
    <n v="66.333333333333329"/>
    <n v="6"/>
    <s v="EVA96"/>
    <n v="440"/>
    <n v="0"/>
    <s v="ร้านที่4"/>
    <s v="ส***มล ไ***"/>
    <s v="ประจวบคีรีขันธ์"/>
    <s v="-"/>
    <s v=""/>
    <s v="10/03/2025 12:03"/>
    <s v="-"/>
    <s v="Flash Express Thailand"/>
    <s v="Tiktok"/>
    <s v="tiktok"/>
    <s v=""/>
    <s v="-"/>
    <s v="10/03/2025 11:56"/>
  </r>
  <r>
    <x v="19"/>
    <x v="23"/>
    <n v="46"/>
    <n v="1"/>
    <s v="EVA95"/>
    <n v="200"/>
    <n v="0"/>
    <s v="ร้านที่4"/>
    <s v="น***าวกรณ์กาญจน์ ท***ย์สิน"/>
    <s v="เพชรบุรี"/>
    <s v="-"/>
    <s v=""/>
    <s v="10/03/2025 11:55"/>
    <s v="-"/>
    <s v="Flash Express Thailand"/>
    <s v="Tiktok"/>
    <s v="tiktok"/>
    <s v=""/>
    <s v="-"/>
    <s v="10/03/2025 11:53"/>
  </r>
  <r>
    <x v="2"/>
    <x v="3"/>
    <n v="76"/>
    <n v="1"/>
    <s v="EVA95"/>
    <n v="200"/>
    <n v="0"/>
    <s v="ร้านที่4"/>
    <s v="น***าวกรณ์กาญจน์ ท***ย์สิน"/>
    <s v="เพชรบุรี"/>
    <s v="-"/>
    <s v=""/>
    <s v="10/03/2025 11:55"/>
    <s v="-"/>
    <s v="Flash Express Thailand"/>
    <s v="Tiktok"/>
    <s v="tiktok"/>
    <s v=""/>
    <s v="-"/>
    <s v="10/03/2025 11:53"/>
  </r>
  <r>
    <x v="8"/>
    <x v="10"/>
    <n v="78"/>
    <n v="1"/>
    <s v="EVA95"/>
    <n v="200"/>
    <n v="0"/>
    <s v="ร้านที่4"/>
    <s v="น***าวกรณ์กาญจน์ ท***ย์สิน"/>
    <s v="เพชรบุรี"/>
    <s v="-"/>
    <s v=""/>
    <s v="10/03/2025 11:55"/>
    <s v="-"/>
    <s v="Flash Express Thailand"/>
    <s v="Tiktok"/>
    <s v="tiktok"/>
    <s v=""/>
    <s v="-"/>
    <s v="10/03/2025 11:53"/>
  </r>
  <r>
    <x v="11"/>
    <x v="13"/>
    <n v="12"/>
    <n v="20"/>
    <s v="EVA94"/>
    <n v="240"/>
    <n v="0"/>
    <s v="ร้านที่1"/>
    <s v="ขนิษฐา เอื้อนกิ่ง"/>
    <s v="15 หมู่ 12 ต.กุดโบสถ์ อ.เสิงสาง จ.นครราชสีมา_x000a_ร้านน้ำคุณแอ๊ด, กุดโบสถ์_x000a_เสิงสาง, นครราชสีมา 30330_x000a_ 30330"/>
    <s v="30330"/>
    <s v="0934826711"/>
    <s v="10/03/2025 11:49"/>
    <s v="raweewan5499@gmail.com"/>
    <s v="EMS COD"/>
    <s v="facebook"/>
    <s v="กสิกร"/>
    <s v=""/>
    <s v="-"/>
    <s v="10/03/2025 11:49"/>
  </r>
  <r>
    <x v="5"/>
    <x v="7"/>
    <n v="60"/>
    <n v="3"/>
    <s v="EVA92"/>
    <n v="111"/>
    <n v="6"/>
    <s v="ร้านที่4"/>
    <s v="ร***รรณ อ***ชัยณรงค์"/>
    <s v="นนทบุรี"/>
    <s v="-"/>
    <s v=""/>
    <s v="10/03/2025 11:40"/>
    <s v="-"/>
    <s v="Flash Express Thailand"/>
    <s v="Tiktok"/>
    <s v="tiktok"/>
    <s v=""/>
    <s v="-"/>
    <s v="10/03/2025 11:39"/>
  </r>
  <r>
    <x v="2"/>
    <x v="3"/>
    <n v="69.900000000000006"/>
    <n v="10"/>
    <s v="EVA91"/>
    <n v="623.20000000000005"/>
    <n v="66"/>
    <s v="ร้านที่1"/>
    <s v="อัญชลี  เหล่าธิติพงศ์"/>
    <s v="ถ.พรานนก-พุทธมณฑลสาย 4 71/24 หมู่บ้านสวนลากูน · ตลิ่งชัน/ Taling Chan_x000a__x000a_ตลิ่งชัน/ Taling Chanกรุงเทพมหานคร/ Bangkok_x000a_10170"/>
    <s v="10170"/>
    <s v="660817968725"/>
    <s v="10/03/2025 11:35"/>
    <s v="-"/>
    <s v="Kerry_dropoff"/>
    <s v="Lazada"/>
    <s v="lazada"/>
    <s v=""/>
    <s v="LEXPU0467171946"/>
    <s v="10/03/2025 11:35"/>
  </r>
  <r>
    <x v="5"/>
    <x v="7"/>
    <n v="60"/>
    <n v="6"/>
    <s v="EVA90"/>
    <n v="200"/>
    <n v="0"/>
    <s v="ร้านที่2"/>
    <s v="ร***ก้อย ซ***น"/>
    <s v="ลำปาง"/>
    <s v="-"/>
    <s v=""/>
    <s v="10/03/2025 11:09"/>
    <s v="-"/>
    <s v="J&amp;T COD"/>
    <s v="Tiktok"/>
    <s v="จ่ายทีหลัง / COD"/>
    <s v=""/>
    <s v="755856652423"/>
    <s v="10/03/2025 11:09"/>
  </r>
  <r>
    <x v="15"/>
    <x v="17"/>
    <n v="65"/>
    <n v="8"/>
    <s v="EVA88"/>
    <n v="398"/>
    <n v="0"/>
    <s v="ร้านที่1"/>
    <s v="พรปรวีณ์  ชาญสุวรรณ"/>
    <s v="108/25 หมู่บ้านศุภาลัย ปาล์มสปริง &amp;nbsp;ตำบลโคกขาม &amp;nbsp;อำเภอเมือง จังหวัดสมุทรสาคร &amp;nbsp;74000 _x000a_โทร. "/>
    <s v="74000"/>
    <s v="0870787171"/>
    <s v="10/03/2025 10:56"/>
    <s v="raweewan5499@gmail.com"/>
    <s v="EMS"/>
    <s v="line_oa"/>
    <s v="กสิกร"/>
    <s v=""/>
    <s v="JB194222077TH"/>
    <s v="10/03/2025 10:57"/>
  </r>
  <r>
    <x v="8"/>
    <x v="10"/>
    <n v="66"/>
    <n v="1"/>
    <s v="EVA87"/>
    <n v="220"/>
    <n v="0"/>
    <s v="ร้านที่4"/>
    <s v="ศ***ิดา อ***ไชยเวียง"/>
    <s v="ร้อยเอ็ด"/>
    <s v="-"/>
    <s v=""/>
    <s v="10/03/2025 10:54"/>
    <s v="-"/>
    <s v="Flash Express Thailand"/>
    <s v="Tiktok"/>
    <s v="tiktok"/>
    <s v=""/>
    <s v="THT42111KMZFY6Z"/>
    <s v="10/03/2025 10:54"/>
  </r>
  <r>
    <x v="6"/>
    <x v="8"/>
    <n v="66"/>
    <n v="1"/>
    <s v="EVA87"/>
    <n v="220"/>
    <n v="0"/>
    <s v="ร้านที่4"/>
    <s v="ศ***ิดา อ***ไชยเวียง"/>
    <s v="ร้อยเอ็ด"/>
    <s v="-"/>
    <s v=""/>
    <s v="10/03/2025 10:54"/>
    <s v="-"/>
    <s v="Flash Express Thailand"/>
    <s v="Tiktok"/>
    <s v="tiktok"/>
    <s v=""/>
    <s v="THT42111KMZFY6Z"/>
    <s v="10/03/2025 10:54"/>
  </r>
  <r>
    <x v="2"/>
    <x v="3"/>
    <n v="67"/>
    <n v="1"/>
    <s v="EVA87"/>
    <n v="220"/>
    <n v="0"/>
    <s v="ร้านที่4"/>
    <s v="ศ***ิดา อ***ไชยเวียง"/>
    <s v="ร้อยเอ็ด"/>
    <s v="-"/>
    <s v=""/>
    <s v="10/03/2025 10:54"/>
    <s v="-"/>
    <s v="Flash Express Thailand"/>
    <s v="Tiktok"/>
    <s v="tiktok"/>
    <s v=""/>
    <s v="THT42111KMZFY6Z"/>
    <s v="10/03/2025 10:53"/>
  </r>
  <r>
    <x v="14"/>
    <x v="16"/>
    <n v="65"/>
    <n v="2"/>
    <s v="EVA85"/>
    <n v="430"/>
    <n v="30"/>
    <s v="ร้านที่1"/>
    <s v="อมรรัตน์ มั่งคั่ง"/>
    <s v="31 หมู่ 8 บ้านแหลมเจริญสุข_x000a_ต.ดงคู่ อ.ศรีสัชนาลัย_x000a_จ.สุโขทัย  64130"/>
    <s v="64130"/>
    <s v="0862151880"/>
    <s v="10/03/2025 10:49"/>
    <s v="raweewan5499@gmail.com"/>
    <s v="EMS COD"/>
    <s v="facebook"/>
    <s v="กสิกร"/>
    <s v=""/>
    <s v="JA180674704TH"/>
    <s v="10/03/2025 10:47"/>
  </r>
  <r>
    <x v="13"/>
    <x v="15"/>
    <n v="65"/>
    <n v="3"/>
    <s v="EVA85"/>
    <n v="430"/>
    <n v="30"/>
    <s v="ร้านที่1"/>
    <s v="อมรรัตน์ มั่งคั่ง"/>
    <s v="31 หมู่ 8 บ้านแหลมเจริญสุข_x000a_ต.ดงคู่ อ.ศรีสัชนาลัย_x000a_จ.สุโขทัย  64130"/>
    <s v="64130"/>
    <s v="0862151880"/>
    <s v="10/03/2025 10:49"/>
    <s v="raweewan5499@gmail.com"/>
    <s v="EMS COD"/>
    <s v="facebook"/>
    <s v="กสิกร"/>
    <s v=""/>
    <s v="JA180674704TH"/>
    <s v="10/03/2025 10:47"/>
  </r>
  <r>
    <x v="3"/>
    <x v="5"/>
    <n v="65"/>
    <n v="10"/>
    <s v="EVA86"/>
    <n v="400"/>
    <n v="0"/>
    <s v="ร้านที่4"/>
    <s v="ส***ดา ต***ศิริไพบูลย์"/>
    <s v="ชัยภูมิ"/>
    <s v="-"/>
    <s v=""/>
    <s v="10/03/2025 10:46"/>
    <s v="-"/>
    <s v="Flash Express Thailand"/>
    <s v="Tiktok"/>
    <s v="tiktok"/>
    <s v=""/>
    <s v="THT33121KN09P0Z"/>
    <s v="10/03/2025 10:47"/>
  </r>
  <r>
    <x v="15"/>
    <x v="17"/>
    <n v="65"/>
    <n v="2"/>
    <s v="EVA85"/>
    <n v="430"/>
    <n v="30"/>
    <s v="ร้านที่1"/>
    <s v="อมรรัตน์ มั่งคั่ง"/>
    <s v="31 หมู่ 8 บ้านแหลมเจริญสุข_x000a_ต.ดงคู่ อ.ศรีสัชนาลัย_x000a_จ.สุโขทัย  64130"/>
    <s v="64130"/>
    <s v="0862151880"/>
    <s v="10/03/2025 10:49"/>
    <s v="raweewan5499@gmail.com"/>
    <s v="EMS COD"/>
    <s v="facebook"/>
    <s v="กสิกร"/>
    <s v=""/>
    <s v="JA180674704TH"/>
    <s v="10/03/2025 10:46"/>
  </r>
  <r>
    <x v="1"/>
    <x v="1"/>
    <n v="65"/>
    <n v="3"/>
    <s v="EVA85"/>
    <n v="430"/>
    <n v="30"/>
    <s v="ร้านที่1"/>
    <s v="อมรรัตน์ มั่งคั่ง"/>
    <s v="31 หมู่ 8 บ้านแหลมเจริญสุข_x000a_ต.ดงคู่ อ.ศรีสัชนาลัย_x000a_จ.สุโขทัย  64130"/>
    <s v="64130"/>
    <s v="0862151880"/>
    <s v="10/03/2025 10:49"/>
    <s v="raweewan5499@gmail.com"/>
    <s v="EMS COD"/>
    <s v="facebook"/>
    <s v="กสิกร"/>
    <s v=""/>
    <s v="JA180674704TH"/>
    <s v="10/03/2025 10:44"/>
  </r>
  <r>
    <x v="3"/>
    <x v="5"/>
    <n v="65"/>
    <n v="5"/>
    <s v="EVA84"/>
    <n v="200"/>
    <n v="0"/>
    <s v="ร้านที่4"/>
    <s v="เ***ุดา ก***ัตน์"/>
    <s v="สงขลา"/>
    <s v="-"/>
    <s v=""/>
    <s v="10/03/2025 10:41"/>
    <s v="-"/>
    <s v="Flash Express Thailand"/>
    <s v="Tiktok"/>
    <s v="tiktok"/>
    <s v="เนยนม2ฝอยทอง2กาแฟ1"/>
    <s v="THT71111KM6709Z"/>
    <s v="10/03/2025 10:44"/>
  </r>
  <r>
    <x v="20"/>
    <x v="24"/>
    <n v="350"/>
    <n v="1"/>
    <s v="EVA83"/>
    <n v="350"/>
    <n v="0"/>
    <s v="ร้านที่1"/>
    <s v="คุณ​เบญ​ทิพ​มนต์"/>
    <s v="271บริษัทพีเอสบิวดิ้ง_x000a_เปี่ยมสุขพร๊อพเพอร์ตี้_x000a_ถนนเลี่ยงเมืองนนท์_x000a_ตำบลตลาดขวัญ_x000a_อำเภอเมือง_x000a_จังหวัดนนทบุรี_x000a_11000_x000a_"/>
    <s v="11000"/>
    <s v="0883213456"/>
    <s v="10/03/2025 10:33"/>
    <s v="raweewan5499@gmail.com"/>
    <s v="EMS"/>
    <s v="line_oa"/>
    <s v="กสิกร"/>
    <s v=""/>
    <s v="JB194222103TH"/>
    <s v="10/03/2025 10:38"/>
  </r>
  <r>
    <x v="1"/>
    <x v="1"/>
    <n v="54.5"/>
    <n v="2"/>
    <s v="EVA82"/>
    <n v="60"/>
    <n v="0"/>
    <s v="ร้านที่1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10/03/2025 10:30"/>
    <s v="-"/>
    <s v="Kerry_dropoff"/>
    <s v="Lazada"/>
    <s v="lazada"/>
    <s v=""/>
    <s v="LEXPU0467172286"/>
    <s v="10/03/2025 10:30"/>
  </r>
  <r>
    <x v="11"/>
    <x v="13"/>
    <n v="15"/>
    <n v="20"/>
    <s v="EVA81"/>
    <n v="240"/>
    <n v="0"/>
    <s v="ร้านที่1"/>
    <s v="จำรัส_คงจร"/>
    <s v="119/266_x000a_หมู่บ้านอัมรินทร์3/4_x000a_ซอยสายใหม15_x000a_แขวงสายใหม_x000a_เขตสายไหม_x000a_ซอยย่อย20_x000a_ก,ท,ม= 10220"/>
    <s v="10220"/>
    <s v="061494528"/>
    <s v="10/03/2025 10:25"/>
    <s v="raweewan5499@gmail.com"/>
    <s v="EMS COD"/>
    <s v="facebook"/>
    <s v="กสิกร"/>
    <s v=""/>
    <s v="JA180683666TH"/>
    <s v="10/03/2025 10:24"/>
  </r>
  <r>
    <x v="3"/>
    <x v="5"/>
    <n v="50"/>
    <n v="6"/>
    <s v="EVA80"/>
    <n v="197.2"/>
    <n v="7"/>
    <s v="ร้านที่1"/>
    <s v="นภสร กางศรี"/>
    <s v="54/2 ม.2 ต.โคกเพลาะ_x000a__x000a_พนัสนิคม/ Phanat Nikhomชลบุรี/ Chonburi_x000a_20140"/>
    <s v="20140"/>
    <s v="660848651326"/>
    <s v="10/03/2025 10:24"/>
    <s v="-"/>
    <s v="Kerry_dropoff"/>
    <s v="Lazada"/>
    <s v="lazada"/>
    <s v=""/>
    <s v="LEXPU0467172735"/>
    <s v="10/03/2025 10:24"/>
  </r>
  <r>
    <x v="8"/>
    <x v="10"/>
    <n v="66"/>
    <n v="1"/>
    <s v="EVA79"/>
    <n v="220"/>
    <n v="0"/>
    <s v="ร้านที่4"/>
    <s v="น***ำรงศักดิ์ จ***ร์วรจักร"/>
    <s v="นครปฐม"/>
    <s v="-"/>
    <s v=""/>
    <s v="10/03/2025 10:23"/>
    <s v="-"/>
    <s v="Flash Express Thailand"/>
    <s v="Tiktok"/>
    <s v="tiktok"/>
    <s v=""/>
    <s v="THT15011KMZKF8Z"/>
    <s v="10/03/2025 10:22"/>
  </r>
  <r>
    <x v="6"/>
    <x v="8"/>
    <n v="66"/>
    <n v="1"/>
    <s v="EVA79"/>
    <n v="220"/>
    <n v="0"/>
    <s v="ร้านที่4"/>
    <s v="น***ำรงศักดิ์ จ***ร์วรจักร"/>
    <s v="นครปฐม"/>
    <s v="-"/>
    <s v=""/>
    <s v="10/03/2025 10:23"/>
    <s v="-"/>
    <s v="Flash Express Thailand"/>
    <s v="Tiktok"/>
    <s v="tiktok"/>
    <s v=""/>
    <s v="THT15011KMZKF8Z"/>
    <s v="10/03/2025 10:22"/>
  </r>
  <r>
    <x v="2"/>
    <x v="3"/>
    <n v="67"/>
    <n v="1"/>
    <s v="EVA79"/>
    <n v="220"/>
    <n v="0"/>
    <s v="ร้านที่4"/>
    <s v="น***ำรงศักดิ์ จ***ร์วรจักร"/>
    <s v="นครปฐม"/>
    <s v="-"/>
    <s v=""/>
    <s v="10/03/2025 10:23"/>
    <s v="-"/>
    <s v="Flash Express Thailand"/>
    <s v="Tiktok"/>
    <s v="tiktok"/>
    <s v=""/>
    <s v="THT15011KMZKF8Z"/>
    <s v="10/03/2025 10:22"/>
  </r>
  <r>
    <x v="8"/>
    <x v="10"/>
    <n v="66"/>
    <n v="1"/>
    <s v="EVA78"/>
    <n v="220"/>
    <n v="0"/>
    <s v="ร้านที่4"/>
    <s v="ม***วาระโก"/>
    <s v="ชัยภูมิ"/>
    <s v="-"/>
    <s v=""/>
    <s v="10/03/2025 10:21"/>
    <s v="-"/>
    <s v="Flash Express Thailand COD"/>
    <s v="Tiktok"/>
    <s v="จ่ายทีหลัง / COD"/>
    <s v=""/>
    <s v="THT33011KMZH70Z"/>
    <s v="10/03/2025 10:22"/>
  </r>
  <r>
    <x v="6"/>
    <x v="8"/>
    <n v="66"/>
    <n v="1"/>
    <s v="EVA78"/>
    <n v="220"/>
    <n v="0"/>
    <s v="ร้านที่4"/>
    <s v="ม***วาระโก"/>
    <s v="ชัยภูมิ"/>
    <s v="-"/>
    <s v=""/>
    <s v="10/03/2025 10:21"/>
    <s v="-"/>
    <s v="Flash Express Thailand COD"/>
    <s v="Tiktok"/>
    <s v="จ่ายทีหลัง / COD"/>
    <s v=""/>
    <s v="THT33011KMZH70Z"/>
    <s v="10/03/2025 10:22"/>
  </r>
  <r>
    <x v="2"/>
    <x v="3"/>
    <n v="67"/>
    <n v="1"/>
    <s v="EVA78"/>
    <n v="220"/>
    <n v="0"/>
    <s v="ร้านที่4"/>
    <s v="ม***วาระโก"/>
    <s v="ชัยภูมิ"/>
    <s v="-"/>
    <s v=""/>
    <s v="10/03/2025 10:21"/>
    <s v="-"/>
    <s v="Flash Express Thailand COD"/>
    <s v="Tiktok"/>
    <s v="จ่ายทีหลัง / COD"/>
    <s v=""/>
    <s v="THT33011KMZH70Z"/>
    <s v="10/03/2025 10:22"/>
  </r>
  <r>
    <x v="5"/>
    <x v="7"/>
    <n v="60"/>
    <n v="6"/>
    <s v="EVA77"/>
    <n v="210"/>
    <n v="0"/>
    <s v="ร้านที่4"/>
    <s v="น*** ส***ง58"/>
    <s v="มหาสารคาม"/>
    <s v="-"/>
    <s v=""/>
    <s v="10/03/2025 10:22"/>
    <s v="-"/>
    <s v="Flash Express Thailand"/>
    <s v="Tiktok"/>
    <s v="tiktok"/>
    <s v=""/>
    <s v="THT41081KMZWG2Z"/>
    <s v="10/03/2025 10:21"/>
  </r>
  <r>
    <x v="5"/>
    <x v="7"/>
    <n v="60"/>
    <n v="9"/>
    <s v="EVA76"/>
    <n v="312"/>
    <n v="0"/>
    <s v="ร้านที่2"/>
    <s v="น***าวพัชรินทร์ ใ***ญ"/>
    <s v="ตาก"/>
    <s v="-"/>
    <s v=""/>
    <s v="10/03/2025 10:20"/>
    <s v="-"/>
    <s v="J&amp;T COD"/>
    <s v="Tiktok"/>
    <s v="จ่ายทีหลัง / COD"/>
    <s v=""/>
    <s v="755881745463"/>
    <s v="10/03/2025 10:20"/>
  </r>
  <r>
    <x v="19"/>
    <x v="23"/>
    <n v="66.666666666666671"/>
    <n v="3"/>
    <s v="EVA75"/>
    <n v="205"/>
    <n v="0"/>
    <s v="ร้านที่4"/>
    <s v="น***รณ์"/>
    <s v="กรุงเทพฯ"/>
    <s v="-"/>
    <s v=""/>
    <s v="10/03/2025 10:14"/>
    <s v="-"/>
    <s v="Flash Express Thailand COD"/>
    <s v="Tiktok"/>
    <s v="จ่ายทีหลัง / COD"/>
    <s v=""/>
    <s v="THT01221KM6F49Z"/>
    <s v="10/03/2025 10:14"/>
  </r>
  <r>
    <x v="3"/>
    <x v="5"/>
    <n v="65"/>
    <n v="2"/>
    <s v="EVA75"/>
    <n v="205"/>
    <n v="0"/>
    <s v="ร้านที่4"/>
    <s v="น***รณ์"/>
    <s v="กรุงเทพฯ"/>
    <s v="-"/>
    <s v=""/>
    <s v="10/03/2025 10:14"/>
    <s v="-"/>
    <s v="Flash Express Thailand COD"/>
    <s v="Tiktok"/>
    <s v="จ่ายทีหลัง / COD"/>
    <s v=""/>
    <s v="THT01221KM6F49Z"/>
    <s v="10/03/2025 10:14"/>
  </r>
  <r>
    <x v="5"/>
    <x v="7"/>
    <n v="60"/>
    <n v="12"/>
    <s v="EVA74"/>
    <n v="420"/>
    <n v="0"/>
    <s v="ร้านที่2"/>
    <s v="ป***ศา ห***ฤทธิ์"/>
    <s v="ตำบล กาฬสินธุ์"/>
    <s v="-"/>
    <s v=""/>
    <s v="10/03/2025 10:10"/>
    <s v="-"/>
    <s v="J&amp;T COD"/>
    <s v="Tiktok"/>
    <s v="จ่ายทีหลัง / COD"/>
    <s v=""/>
    <s v="755802054431"/>
    <s v="10/03/2025 10:10"/>
  </r>
  <r>
    <x v="2"/>
    <x v="3"/>
    <n v="66.333333333333329"/>
    <n v="3"/>
    <s v="EVA73"/>
    <n v="220"/>
    <n v="0"/>
    <s v="ร้านที่4"/>
    <s v="ว*** น***ย"/>
    <s v="สงขลา"/>
    <s v="-"/>
    <s v=""/>
    <s v="10/03/2025 09:54"/>
    <s v="-"/>
    <s v="Flash Express Thailand COD"/>
    <s v="Tiktok"/>
    <s v="จ่ายทีหลัง / COD"/>
    <s v=""/>
    <s v="THT71031KN05T4Z"/>
    <s v="10/03/2025 09:54"/>
  </r>
  <r>
    <x v="5"/>
    <x v="7"/>
    <n v="60"/>
    <n v="3"/>
    <s v="EVA72"/>
    <n v="148"/>
    <n v="45"/>
    <s v="ร้านที่4"/>
    <s v="น*** จ***ทิพย์ ณ***าวลีย์"/>
    <s v="นนทบุรี"/>
    <s v="-"/>
    <s v=""/>
    <s v="10/03/2025 09:54"/>
    <s v="-"/>
    <s v="Flash Express Thailand COD"/>
    <s v="Tiktok"/>
    <s v="จ่ายทีหลัง / COD"/>
    <s v=""/>
    <s v="THT03031KM6TJ7Z"/>
    <s v="10/03/2025 09:54"/>
  </r>
  <r>
    <x v="12"/>
    <x v="14"/>
    <n v="60"/>
    <n v="1"/>
    <s v="EVA71"/>
    <n v="67"/>
    <n v="7"/>
    <s v="ร้านที่2"/>
    <s v="ส******ู"/>
    <s v="******นโคกสะอาด, ตำบลหนองแวง, อำเภอน้ำโสม ตำบลหนองแวง อำเภอน้ำโสม จังหวัดอุดรธานี 41210"/>
    <s v="41210"/>
    <s v="77"/>
    <s v="10/03/2025 10:19"/>
    <s v="-"/>
    <s v="SPX Express"/>
    <s v="Shopee"/>
    <s v="shopee"/>
    <s v=""/>
    <s v="TH250172878321B"/>
    <s v="10/03/2025 09:48"/>
  </r>
  <r>
    <x v="13"/>
    <x v="15"/>
    <n v="65"/>
    <n v="1"/>
    <s v="EVA70"/>
    <n v="200"/>
    <n v="0"/>
    <s v="ร้านที่1"/>
    <s v="นวพรรณโพธิวัฒน์โสภา"/>
    <s v="271/2ซอย3_x000a_ลาดพร้าว101_x000a_แขวงคลองเจ้าคุณสิงห์_x000a_เขตวังทองหลาง_x000a_กทม 10310"/>
    <s v="10310"/>
    <s v="0804689831"/>
    <s v="10/03/2025 09:46"/>
    <s v="raweewan5499@gmail.com"/>
    <s v="EMS COD"/>
    <s v="facebook"/>
    <s v="กสิกร"/>
    <s v=""/>
    <s v="JA180674718TH"/>
    <s v="10/03/2025 09:46"/>
  </r>
  <r>
    <x v="14"/>
    <x v="16"/>
    <n v="65"/>
    <n v="1"/>
    <s v="EVA70"/>
    <n v="200"/>
    <n v="0"/>
    <s v="ร้านที่1"/>
    <s v="นวพรรณโพธิวัฒน์โสภา"/>
    <s v="271/2ซอย3_x000a_ลาดพร้าว101_x000a_แขวงคลองเจ้าคุณสิงห์_x000a_เขตวังทองหลาง_x000a_กทม 10310"/>
    <s v="10310"/>
    <s v="0804689831"/>
    <s v="10/03/2025 09:46"/>
    <s v="raweewan5499@gmail.com"/>
    <s v="EMS COD"/>
    <s v="facebook"/>
    <s v="กสิกร"/>
    <s v=""/>
    <s v="JA180674718TH"/>
    <s v="10/03/2025 09:46"/>
  </r>
  <r>
    <x v="15"/>
    <x v="17"/>
    <n v="65"/>
    <n v="1"/>
    <s v="EVA70"/>
    <n v="200"/>
    <n v="0"/>
    <s v="ร้านที่1"/>
    <s v="นวพรรณโพธิวัฒน์โสภา"/>
    <s v="271/2ซอย3_x000a_ลาดพร้าว101_x000a_แขวงคลองเจ้าคุณสิงห์_x000a_เขตวังทองหลาง_x000a_กทม 10310"/>
    <s v="10310"/>
    <s v="0804689831"/>
    <s v="10/03/2025 09:46"/>
    <s v="raweewan5499@gmail.com"/>
    <s v="EMS COD"/>
    <s v="facebook"/>
    <s v="กสิกร"/>
    <s v=""/>
    <s v="JA180674718TH"/>
    <s v="10/03/2025 09:46"/>
  </r>
  <r>
    <x v="1"/>
    <x v="1"/>
    <n v="65"/>
    <n v="1"/>
    <s v="EVA70"/>
    <n v="200"/>
    <n v="0"/>
    <s v="ร้านที่1"/>
    <s v="นวพรรณโพธิวัฒน์โสภา"/>
    <s v="271/2ซอย3_x000a_ลาดพร้าว101_x000a_แขวงคลองเจ้าคุณสิงห์_x000a_เขตวังทองหลาง_x000a_กทม 10310"/>
    <s v="10310"/>
    <s v="0804689831"/>
    <s v="10/03/2025 09:46"/>
    <s v="raweewan5499@gmail.com"/>
    <s v="EMS COD"/>
    <s v="facebook"/>
    <s v="กสิกร"/>
    <s v=""/>
    <s v="JA180674718TH"/>
    <s v="10/03/2025 09:46"/>
  </r>
  <r>
    <x v="3"/>
    <x v="5"/>
    <n v="65"/>
    <n v="1"/>
    <s v="EVA69"/>
    <n v="69"/>
    <n v="29"/>
    <s v="ร้านที่4"/>
    <s v="ศ***สรา แ***ู"/>
    <s v="นครปฐม"/>
    <s v="-"/>
    <s v=""/>
    <s v="10/03/2025 09:33"/>
    <s v="-"/>
    <s v="Flash Express Thailand COD"/>
    <s v="Tiktok"/>
    <s v="จ่ายทีหลัง / COD"/>
    <s v=""/>
    <s v="THT15051KMYZ96Z"/>
    <s v="10/03/2025 09:33"/>
  </r>
  <r>
    <x v="5"/>
    <x v="7"/>
    <n v="43"/>
    <n v="1"/>
    <s v="EVA68"/>
    <n v="43"/>
    <n v="0"/>
    <s v="ร้านที่1"/>
    <s v="น******า"/>
    <s v="******หวัดปัตตานี 94150 เบอร์โทร0610541305 ตำบลยามู อำเภอยะหริ่ง จังหวัดปัตตานี 94150"/>
    <s v="94150"/>
    <s v="05"/>
    <s v="10/03/2025 09:51"/>
    <s v="-"/>
    <s v="SPX Express"/>
    <s v="Shopee"/>
    <s v="shopee"/>
    <s v=""/>
    <s v="TH253225895348Q"/>
    <s v="10/03/2025 09:21"/>
  </r>
  <r>
    <x v="2"/>
    <x v="3"/>
    <n v="66.333333333333329"/>
    <n v="3"/>
    <s v="EVA67"/>
    <n v="220"/>
    <n v="0"/>
    <s v="ร้านที่4"/>
    <s v="อ***นทร์  บ***าพิทักษ์"/>
    <s v="ชุมพร"/>
    <s v="-"/>
    <s v=""/>
    <s v="10/03/2025 08:59"/>
    <s v="-"/>
    <s v="Flash Express Thailand COD"/>
    <s v="Tiktok"/>
    <s v="จ่ายทีหลัง / COD"/>
    <s v=""/>
    <s v="THT70011KM76X3Z"/>
    <s v="10/03/2025 08:59"/>
  </r>
  <r>
    <x v="6"/>
    <x v="19"/>
    <n v="100"/>
    <n v="1"/>
    <s v="EVA66"/>
    <n v="449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10/03/2025 08:34"/>
    <s v="raweewan5499@gmail.com"/>
    <s v="EMS"/>
    <s v="facebook"/>
    <s v="กสิกร"/>
    <s v=""/>
    <s v="JB194222117TH"/>
    <s v="10/03/2025 08:38"/>
  </r>
  <r>
    <x v="2"/>
    <x v="3"/>
    <n v="100"/>
    <n v="1"/>
    <s v="EVA66"/>
    <n v="449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10/03/2025 08:34"/>
    <s v="raweewan5499@gmail.com"/>
    <s v="EMS"/>
    <s v="facebook"/>
    <s v="กสิกร"/>
    <s v=""/>
    <s v="JB194222117TH"/>
    <s v="10/03/2025 08:38"/>
  </r>
  <r>
    <x v="8"/>
    <x v="10"/>
    <n v="100"/>
    <n v="1"/>
    <s v="EVA66"/>
    <n v="449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10/03/2025 08:34"/>
    <s v="raweewan5499@gmail.com"/>
    <s v="EMS"/>
    <s v="facebook"/>
    <s v="กสิกร"/>
    <s v=""/>
    <s v="JB194222117TH"/>
    <s v="10/03/2025 08:38"/>
  </r>
  <r>
    <x v="13"/>
    <x v="15"/>
    <n v="65"/>
    <n v="1"/>
    <s v="EVA66"/>
    <n v="449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10/03/2025 08:34"/>
    <s v="raweewan5499@gmail.com"/>
    <s v="EMS"/>
    <s v="facebook"/>
    <s v="กสิกร"/>
    <s v=""/>
    <s v="JB194222117TH"/>
    <s v="10/03/2025 08:38"/>
  </r>
  <r>
    <x v="14"/>
    <x v="16"/>
    <n v="65"/>
    <n v="1"/>
    <s v="EVA66"/>
    <n v="449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10/03/2025 08:34"/>
    <s v="raweewan5499@gmail.com"/>
    <s v="EMS"/>
    <s v="facebook"/>
    <s v="กสิกร"/>
    <s v=""/>
    <s v="JB194222117TH"/>
    <s v="10/03/2025 08:38"/>
  </r>
  <r>
    <x v="15"/>
    <x v="17"/>
    <n v="65"/>
    <n v="1"/>
    <s v="EVA66"/>
    <n v="449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10/03/2025 08:34"/>
    <s v="raweewan5499@gmail.com"/>
    <s v="EMS"/>
    <s v="facebook"/>
    <s v="กสิกร"/>
    <s v=""/>
    <s v="JB194222117TH"/>
    <s v="10/03/2025 08:38"/>
  </r>
  <r>
    <x v="1"/>
    <x v="1"/>
    <n v="65"/>
    <n v="1"/>
    <s v="EVA66"/>
    <n v="449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10/03/2025 08:34"/>
    <s v="raweewan5499@gmail.com"/>
    <s v="EMS"/>
    <s v="facebook"/>
    <s v="กสิกร"/>
    <s v=""/>
    <s v="JB194222117TH"/>
    <s v="10/03/2025 08:38"/>
  </r>
  <r>
    <x v="6"/>
    <x v="19"/>
    <n v="100"/>
    <n v="1"/>
    <s v="EVA65"/>
    <n v="449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0934846162 30120"/>
    <s v="30120"/>
    <s v="0934846162"/>
    <s v="10/03/2025 08:34"/>
    <s v="raweewan5499@gmail.com"/>
    <s v="EMS"/>
    <s v="facebook"/>
    <s v="กสิกร"/>
    <s v=""/>
    <s v="JB194222125TH"/>
    <s v="10/03/2025 08:36"/>
  </r>
  <r>
    <x v="2"/>
    <x v="3"/>
    <n v="100"/>
    <n v="1"/>
    <s v="EVA65"/>
    <n v="449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0934846162 30120"/>
    <s v="30120"/>
    <s v="0934846162"/>
    <s v="10/03/2025 08:34"/>
    <s v="raweewan5499@gmail.com"/>
    <s v="EMS"/>
    <s v="facebook"/>
    <s v="กสิกร"/>
    <s v=""/>
    <s v="JB194222125TH"/>
    <s v="10/03/2025 08:36"/>
  </r>
  <r>
    <x v="8"/>
    <x v="10"/>
    <n v="100"/>
    <n v="1"/>
    <s v="EVA65"/>
    <n v="449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0934846162 30120"/>
    <s v="30120"/>
    <s v="0934846162"/>
    <s v="10/03/2025 08:34"/>
    <s v="raweewan5499@gmail.com"/>
    <s v="EMS"/>
    <s v="facebook"/>
    <s v="กสิกร"/>
    <s v=""/>
    <s v="JB194222125TH"/>
    <s v="10/03/2025 08:36"/>
  </r>
  <r>
    <x v="13"/>
    <x v="15"/>
    <n v="65"/>
    <n v="1"/>
    <s v="EVA65"/>
    <n v="449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0934846162 30120"/>
    <s v="30120"/>
    <s v="0934846162"/>
    <s v="10/03/2025 08:34"/>
    <s v="raweewan5499@gmail.com"/>
    <s v="EMS"/>
    <s v="facebook"/>
    <s v="กสิกร"/>
    <s v=""/>
    <s v="JB194222125TH"/>
    <s v="10/03/2025 08:36"/>
  </r>
  <r>
    <x v="14"/>
    <x v="16"/>
    <n v="65"/>
    <n v="1"/>
    <s v="EVA65"/>
    <n v="449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0934846162 30120"/>
    <s v="30120"/>
    <s v="0934846162"/>
    <s v="10/03/2025 08:34"/>
    <s v="raweewan5499@gmail.com"/>
    <s v="EMS"/>
    <s v="facebook"/>
    <s v="กสิกร"/>
    <s v=""/>
    <s v="JB194222125TH"/>
    <s v="10/03/2025 08:36"/>
  </r>
  <r>
    <x v="15"/>
    <x v="17"/>
    <n v="65"/>
    <n v="1"/>
    <s v="EVA65"/>
    <n v="449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0934846162 30120"/>
    <s v="30120"/>
    <s v="0934846162"/>
    <s v="10/03/2025 08:34"/>
    <s v="raweewan5499@gmail.com"/>
    <s v="EMS"/>
    <s v="facebook"/>
    <s v="กสิกร"/>
    <s v=""/>
    <s v="JB194222125TH"/>
    <s v="10/03/2025 08:36"/>
  </r>
  <r>
    <x v="1"/>
    <x v="1"/>
    <n v="65"/>
    <n v="1"/>
    <s v="EVA65"/>
    <n v="449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0934846162 30120"/>
    <s v="30120"/>
    <s v="0934846162"/>
    <s v="10/03/2025 08:34"/>
    <s v="raweewan5499@gmail.com"/>
    <s v="EMS"/>
    <s v="facebook"/>
    <s v="กสิกร"/>
    <s v=""/>
    <s v="JB194222125TH"/>
    <s v="10/03/2025 08:36"/>
  </r>
  <r>
    <x v="1"/>
    <x v="1"/>
    <n v="65"/>
    <n v="1"/>
    <s v="EVA64"/>
    <n v="200"/>
    <n v="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0/03/2025 08:35"/>
    <s v="raweewan5499@gmail.com"/>
    <s v="EMS COD"/>
    <s v="facebook"/>
    <s v="กสิกร"/>
    <s v=""/>
    <s v="JA180674721TH"/>
    <s v="10/03/2025 08:35"/>
  </r>
  <r>
    <x v="15"/>
    <x v="17"/>
    <n v="65"/>
    <n v="1"/>
    <s v="EVA64"/>
    <n v="200"/>
    <n v="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0/03/2025 08:35"/>
    <s v="raweewan5499@gmail.com"/>
    <s v="EMS COD"/>
    <s v="facebook"/>
    <s v="กสิกร"/>
    <s v=""/>
    <s v="JA180674721TH"/>
    <s v="10/03/2025 08:35"/>
  </r>
  <r>
    <x v="13"/>
    <x v="15"/>
    <n v="65"/>
    <n v="2"/>
    <s v="EVA64"/>
    <n v="200"/>
    <n v="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0/03/2025 08:35"/>
    <s v="raweewan5499@gmail.com"/>
    <s v="EMS COD"/>
    <s v="facebook"/>
    <s v="กสิกร"/>
    <s v=""/>
    <s v="JA180674721TH"/>
    <s v="10/03/2025 08:35"/>
  </r>
  <r>
    <x v="8"/>
    <x v="10"/>
    <n v="100"/>
    <n v="1"/>
    <s v="EVA63"/>
    <n v="437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0/03/2025 03:26"/>
    <s v="raweewan5499@gmail.com"/>
    <s v="EMS"/>
    <s v="facebook"/>
    <s v="กสิกร"/>
    <s v=""/>
    <s v="JB194222134TH"/>
    <s v="10/03/2025 08:24"/>
  </r>
  <r>
    <x v="6"/>
    <x v="19"/>
    <n v="100"/>
    <n v="1"/>
    <s v="EVA63"/>
    <n v="437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0/03/2025 03:26"/>
    <s v="raweewan5499@gmail.com"/>
    <s v="EMS"/>
    <s v="facebook"/>
    <s v="กสิกร"/>
    <s v=""/>
    <s v="JB194222134TH"/>
    <s v="10/03/2025 08:24"/>
  </r>
  <r>
    <x v="2"/>
    <x v="3"/>
    <n v="100"/>
    <n v="1"/>
    <s v="EVA63"/>
    <n v="437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0/03/2025 03:26"/>
    <s v="raweewan5499@gmail.com"/>
    <s v="EMS"/>
    <s v="facebook"/>
    <s v="กสิกร"/>
    <s v=""/>
    <s v="JB194222134TH"/>
    <s v="10/03/2025 08:24"/>
  </r>
  <r>
    <x v="13"/>
    <x v="15"/>
    <n v="65"/>
    <n v="1"/>
    <s v="EVA63"/>
    <n v="437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0/03/2025 03:26"/>
    <s v="raweewan5499@gmail.com"/>
    <s v="EMS"/>
    <s v="facebook"/>
    <s v="กสิกร"/>
    <s v=""/>
    <s v="JB194222134TH"/>
    <s v="10/03/2025 08:24"/>
  </r>
  <r>
    <x v="14"/>
    <x v="16"/>
    <n v="65"/>
    <n v="1"/>
    <s v="EVA63"/>
    <n v="437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0/03/2025 03:26"/>
    <s v="raweewan5499@gmail.com"/>
    <s v="EMS"/>
    <s v="facebook"/>
    <s v="กสิกร"/>
    <s v=""/>
    <s v="JB194222134TH"/>
    <s v="10/03/2025 08:24"/>
  </r>
  <r>
    <x v="15"/>
    <x v="17"/>
    <n v="65"/>
    <n v="1"/>
    <s v="EVA63"/>
    <n v="437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0/03/2025 03:26"/>
    <s v="raweewan5499@gmail.com"/>
    <s v="EMS"/>
    <s v="facebook"/>
    <s v="กสิกร"/>
    <s v=""/>
    <s v="JB194222134TH"/>
    <s v="10/03/2025 08:24"/>
  </r>
  <r>
    <x v="1"/>
    <x v="1"/>
    <n v="65"/>
    <n v="1"/>
    <s v="EVA63"/>
    <n v="437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0/03/2025 03:26"/>
    <s v="raweewan5499@gmail.com"/>
    <s v="EMS"/>
    <s v="facebook"/>
    <s v="กสิกร"/>
    <s v=""/>
    <s v="JB194222134TH"/>
    <s v="10/03/2025 08:24"/>
  </r>
  <r>
    <x v="21"/>
    <x v="25"/>
    <n v="45"/>
    <n v="50"/>
    <s v="EVA62"/>
    <n v="2300"/>
    <n v="50"/>
    <s v="ร้านที่1"/>
    <s v="(พัต)"/>
    <s v="ส่ง ร้านกาแฟนายูง (ท่าอากาศยานร้อยเอ็ด)_x000a_ เลขที่ 135 หมู่ที่ 2 ตำบล มะอึ อำเภอ ธวัชบุรี  จังหวัดร้อยเอ็ด 45170"/>
    <s v="45170"/>
    <s v="0610268088"/>
    <s v="09/03/2025 17:35"/>
    <s v="raweewan5499@gmail.com"/>
    <s v="EMS"/>
    <s v="facebook"/>
    <s v="กสิกร"/>
    <s v=""/>
    <s v="JB194222148TH"/>
    <s v="10/03/2025 08:19"/>
  </r>
  <r>
    <x v="1"/>
    <x v="1"/>
    <n v="65"/>
    <n v="5"/>
    <s v="EVA61"/>
    <n v="650"/>
    <n v="0"/>
    <s v="ร้านที่1"/>
    <s v=" อาจารย์ขวัญตา  เรืองเนตร"/>
    <s v="   375  โรงเรียนคุระบุรีชัยพัฒนาพิทยาคม   ต.คุระ  อ.คุระบุรี   จ.พังงา  82150"/>
    <s v="82150"/>
    <s v="0840605693"/>
    <s v="09/03/2025 17:07"/>
    <s v="raweewan5499@gmail.com"/>
    <s v="EMS"/>
    <s v="facebook"/>
    <s v="กสิกร"/>
    <s v=""/>
    <s v="JB194222179TH"/>
    <s v="10/03/2025 08:16"/>
  </r>
  <r>
    <x v="8"/>
    <x v="10"/>
    <n v="100"/>
    <n v="5"/>
    <s v="EVA61"/>
    <n v="650"/>
    <n v="0"/>
    <s v="ร้านที่1"/>
    <s v=" อาจารย์ขวัญตา  เรืองเนตร"/>
    <s v="   375  โรงเรียนคุระบุรีชัยพัฒนาพิทยาคม   ต.คุระ  อ.คุระบุรี   จ.พังงา  82150"/>
    <s v="82150"/>
    <s v="0840605693"/>
    <s v="09/03/2025 17:07"/>
    <s v="raweewan5499@gmail.com"/>
    <s v="EMS"/>
    <s v="facebook"/>
    <s v="กสิกร"/>
    <s v=""/>
    <s v="JB194222179TH"/>
    <s v="10/03/2025 08:16"/>
  </r>
  <r>
    <x v="8"/>
    <x v="10"/>
    <n v="100"/>
    <n v="1"/>
    <s v="EVA60"/>
    <n v="250"/>
    <n v="0"/>
    <s v="ร้านที่1"/>
    <s v="พิชัยรัตน์.ไล่กสิกรรม"/>
    <s v="มบ.พฤกษาวิวล์.27/255._x000a_ถ.สามวา.  เฃตมีนบุรี..  แฃวงมีนบุรี _x000a_กรุงเทพมหานคร 10510"/>
    <s v="10510"/>
    <s v="0851360738"/>
    <s v="10/03/2025 18:46"/>
    <s v="raweewan5499@gmail.com"/>
    <s v="EMS"/>
    <s v="facebook"/>
    <s v="กสิกร"/>
    <s v=""/>
    <s v="JB194222182TH"/>
    <s v="10/03/2025 08:14"/>
  </r>
  <r>
    <x v="6"/>
    <x v="19"/>
    <n v="100"/>
    <n v="1"/>
    <s v="EVA60"/>
    <n v="250"/>
    <n v="0"/>
    <s v="ร้านที่1"/>
    <s v="พิชัยรัตน์.ไล่กสิกรรม"/>
    <s v="มบ.พฤกษาวิวล์.27/255._x000a_ถ.สามวา.  เฃตมีนบุรี..  แฃวงมีนบุรี _x000a_กรุงเทพมหานคร 10510"/>
    <s v="10510"/>
    <s v="0851360738"/>
    <s v="10/03/2025 18:46"/>
    <s v="raweewan5499@gmail.com"/>
    <s v="EMS"/>
    <s v="facebook"/>
    <s v="กสิกร"/>
    <s v=""/>
    <s v="JB194222182TH"/>
    <s v="10/03/2025 08:14"/>
  </r>
  <r>
    <x v="2"/>
    <x v="3"/>
    <n v="100"/>
    <n v="1"/>
    <s v="EVA60"/>
    <n v="250"/>
    <n v="0"/>
    <s v="ร้านที่1"/>
    <s v="พิชัยรัตน์.ไล่กสิกรรม"/>
    <s v="มบ.พฤกษาวิวล์.27/255._x000a_ถ.สามวา.  เฃตมีนบุรี..  แฃวงมีนบุรี _x000a_กรุงเทพมหานคร 10510"/>
    <s v="10510"/>
    <s v="0851360738"/>
    <s v="10/03/2025 18:46"/>
    <s v="raweewan5499@gmail.com"/>
    <s v="EMS"/>
    <s v="facebook"/>
    <s v="กสิกร"/>
    <s v=""/>
    <s v="JB194222182TH"/>
    <s v="10/03/2025 08:14"/>
  </r>
  <r>
    <x v="13"/>
    <x v="15"/>
    <n v="65"/>
    <n v="1"/>
    <s v="EVA59"/>
    <n v="199"/>
    <n v="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10/03/2025 08:11"/>
    <s v="raweewan5499@gmail.com"/>
    <s v="EMS COD"/>
    <s v="facebook"/>
    <s v="กสิกร"/>
    <s v=""/>
    <s v="JA180674749TH"/>
    <s v="10/03/2025 08:10"/>
  </r>
  <r>
    <x v="14"/>
    <x v="16"/>
    <n v="65"/>
    <n v="1"/>
    <s v="EVA59"/>
    <n v="199"/>
    <n v="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10/03/2025 08:11"/>
    <s v="raweewan5499@gmail.com"/>
    <s v="EMS COD"/>
    <s v="facebook"/>
    <s v="กสิกร"/>
    <s v=""/>
    <s v="JA180674749TH"/>
    <s v="10/03/2025 08:10"/>
  </r>
  <r>
    <x v="15"/>
    <x v="17"/>
    <n v="65"/>
    <n v="1"/>
    <s v="EVA59"/>
    <n v="199"/>
    <n v="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10/03/2025 08:11"/>
    <s v="raweewan5499@gmail.com"/>
    <s v="EMS COD"/>
    <s v="facebook"/>
    <s v="กสิกร"/>
    <s v=""/>
    <s v="JA180674749TH"/>
    <s v="10/03/2025 08:10"/>
  </r>
  <r>
    <x v="1"/>
    <x v="1"/>
    <n v="65"/>
    <n v="1"/>
    <s v="EVA59"/>
    <n v="199"/>
    <n v="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10/03/2025 08:11"/>
    <s v="raweewan5499@gmail.com"/>
    <s v="EMS COD"/>
    <s v="facebook"/>
    <s v="กสิกร"/>
    <s v=""/>
    <s v="JA180674749TH"/>
    <s v="10/03/2025 08:10"/>
  </r>
  <r>
    <x v="14"/>
    <x v="16"/>
    <n v="65"/>
    <n v="1"/>
    <s v="EVA58"/>
    <n v="199"/>
    <n v="0"/>
    <s v="ร้านที่1"/>
    <s v="พัชนี หมายหาทรัพย์"/>
    <s v="13หมู่5บ้านแหลมทองหลาง_x000a_ต.แหลมงอบ_x000a_อ.แหลมงอบ_x000a_จ.ตราด_x000a_23120_x000a_0814599309 23120"/>
    <s v="23120"/>
    <s v="0814599309"/>
    <s v="10/03/2025 08:06"/>
    <s v="raweewan5499@gmail.com"/>
    <s v="EMS COD"/>
    <s v="facebook"/>
    <s v="กสิกร"/>
    <s v=""/>
    <s v="JA180674752TH"/>
    <s v="10/03/2025 08:06"/>
  </r>
  <r>
    <x v="15"/>
    <x v="17"/>
    <n v="65"/>
    <n v="1"/>
    <s v="EVA58"/>
    <n v="199"/>
    <n v="0"/>
    <s v="ร้านที่1"/>
    <s v="พัชนี หมายหาทรัพย์"/>
    <s v="13หมู่5บ้านแหลมทองหลาง_x000a_ต.แหลมงอบ_x000a_อ.แหลมงอบ_x000a_จ.ตราด_x000a_23120_x000a_0814599309 23120"/>
    <s v="23120"/>
    <s v="0814599309"/>
    <s v="10/03/2025 08:06"/>
    <s v="raweewan5499@gmail.com"/>
    <s v="EMS COD"/>
    <s v="facebook"/>
    <s v="กสิกร"/>
    <s v=""/>
    <s v="JA180674752TH"/>
    <s v="10/03/2025 08:06"/>
  </r>
  <r>
    <x v="13"/>
    <x v="15"/>
    <n v="65"/>
    <n v="1"/>
    <s v="EVA58"/>
    <n v="199"/>
    <n v="0"/>
    <s v="ร้านที่1"/>
    <s v="พัชนี หมายหาทรัพย์"/>
    <s v="13หมู่5บ้านแหลมทองหลาง_x000a_ต.แหลมงอบ_x000a_อ.แหลมงอบ_x000a_จ.ตราด_x000a_23120_x000a_0814599309 23120"/>
    <s v="23120"/>
    <s v="0814599309"/>
    <s v="10/03/2025 08:06"/>
    <s v="raweewan5499@gmail.com"/>
    <s v="EMS COD"/>
    <s v="facebook"/>
    <s v="กสิกร"/>
    <s v=""/>
    <s v="JA180674752TH"/>
    <s v="10/03/2025 08:05"/>
  </r>
  <r>
    <x v="1"/>
    <x v="1"/>
    <n v="65"/>
    <n v="1"/>
    <s v="EVA58"/>
    <n v="199"/>
    <n v="0"/>
    <s v="ร้านที่1"/>
    <s v="พัชนี หมายหาทรัพย์"/>
    <s v="13หมู่5บ้านแหลมทองหลาง_x000a_ต.แหลมงอบ_x000a_อ.แหลมงอบ_x000a_จ.ตราด_x000a_23120_x000a_0814599309 23120"/>
    <s v="23120"/>
    <s v="0814599309"/>
    <s v="10/03/2025 08:06"/>
    <s v="raweewan5499@gmail.com"/>
    <s v="EMS COD"/>
    <s v="facebook"/>
    <s v="กสิกร"/>
    <s v=""/>
    <s v="JA180674752TH"/>
    <s v="10/03/2025 08:05"/>
  </r>
  <r>
    <x v="2"/>
    <x v="3"/>
    <n v="78"/>
    <n v="1"/>
    <s v="EVA57"/>
    <n v="113"/>
    <n v="35"/>
    <s v="ร้านที่1"/>
    <s v="เ****า"/>
    <s v="****** แยกซอย 3 แขวง บางมด เขตทุ่งคร แขวงบางมด เขตทุ่งครุ จังหวัดกรุงเทพมหานคร 10140"/>
    <s v="10140"/>
    <s v="60"/>
    <s v="10/03/2025 07:40"/>
    <s v="-"/>
    <s v="SPX Express"/>
    <s v="Shopee"/>
    <s v="shopee"/>
    <s v=""/>
    <s v="TH254229178367A"/>
    <s v="10/03/2025 07:11"/>
  </r>
  <r>
    <x v="8"/>
    <x v="10"/>
    <n v="66"/>
    <n v="1"/>
    <s v="EVA56"/>
    <n v="186.2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0/03/2025 06:25"/>
    <s v="-"/>
    <s v="Kerry_dropoff"/>
    <s v="Lazada"/>
    <s v="lazada"/>
    <s v=""/>
    <s v="LEXDO0129884572"/>
    <s v="10/03/2025 06:25"/>
  </r>
  <r>
    <x v="6"/>
    <x v="8"/>
    <n v="66"/>
    <n v="1"/>
    <s v="EVA56"/>
    <n v="186.2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0/03/2025 06:25"/>
    <s v="-"/>
    <s v="Kerry_dropoff"/>
    <s v="Lazada"/>
    <s v="lazada"/>
    <s v=""/>
    <s v="LEXDO0129884572"/>
    <s v="10/03/2025 06:25"/>
  </r>
  <r>
    <x v="2"/>
    <x v="3"/>
    <n v="67"/>
    <n v="1"/>
    <s v="EVA56"/>
    <n v="186.2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0/03/2025 06:25"/>
    <s v="-"/>
    <s v="Kerry_dropoff"/>
    <s v="Lazada"/>
    <s v="lazada"/>
    <s v=""/>
    <s v="LEXDO0129884572"/>
    <s v="10/03/2025 06:25"/>
  </r>
  <r>
    <x v="5"/>
    <x v="7"/>
    <n v="43"/>
    <n v="1"/>
    <s v="EVA55"/>
    <n v="43"/>
    <n v="0"/>
    <s v="ร้านที่2"/>
    <s v="ว******ี"/>
    <s v="****** 1 ตำบลแม่ปะ อำเภอแม่สอด จังหวัดตาก 63110"/>
    <s v="63110"/>
    <s v="85"/>
    <s v="10/03/2025 05:02"/>
    <s v="-"/>
    <s v="SPX Express"/>
    <s v="Shopee"/>
    <s v="shopee"/>
    <s v=""/>
    <s v="TH252367575023X"/>
    <s v="10/03/2025 04:32"/>
  </r>
  <r>
    <x v="5"/>
    <x v="7"/>
    <n v="60"/>
    <n v="3"/>
    <s v="EVA53"/>
    <n v="240"/>
    <n v="0"/>
    <s v="ร้านที่1"/>
    <s v="ลิ้นจี่ อินทิม"/>
    <s v="83/1หมู่11 · หนองกระเจา/ Nong Krachao_x000a__x000a_ชุมแสง/ Chum Saengนครสวรรค์/ Nakhon Sawan_x000a_60120"/>
    <s v="60120"/>
    <s v="660800626973"/>
    <s v="10/03/2025 00:54"/>
    <s v="-"/>
    <s v="Kerry_dropoff"/>
    <s v="Lazada"/>
    <s v="lazada"/>
    <s v=""/>
    <s v="TH56036YN8GF1G"/>
    <s v="10/03/2025 00:54"/>
  </r>
  <r>
    <x v="5"/>
    <x v="7"/>
    <n v="60"/>
    <n v="3"/>
    <s v="EVA53"/>
    <n v="240"/>
    <n v="0"/>
    <s v="ร้านที่1"/>
    <s v="ลิ้นจี่ อินทิม"/>
    <s v="83/1หมู่11 · หนองกระเจา/ Nong Krachao_x000a__x000a_ชุมแสง/ Chum Saengนครสวรรค์/ Nakhon Sawan_x000a_60120"/>
    <s v="60120"/>
    <s v="660800626973"/>
    <s v="10/03/2025 00:54"/>
    <s v="-"/>
    <s v="Kerry_dropoff"/>
    <s v="Lazada"/>
    <s v="lazada"/>
    <s v=""/>
    <s v="TH56036YN8GF1G"/>
    <s v="10/03/2025 00:54"/>
  </r>
  <r>
    <x v="2"/>
    <x v="3"/>
    <n v="66.333333333333329"/>
    <n v="3"/>
    <s v="EVA51"/>
    <n v="259"/>
    <n v="29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10/03/2025 00:22"/>
    <s v="-"/>
    <s v="Flash Express"/>
    <s v="Shopee"/>
    <s v="shopee"/>
    <s v=""/>
    <s v="TH14016YNUSE7I"/>
    <s v="10/03/2025 00:22"/>
  </r>
  <r>
    <x v="2"/>
    <x v="3"/>
    <n v="66.333333333333329"/>
    <n v="3"/>
    <s v="EVA50"/>
    <n v="259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0/03/2025 00:21"/>
    <s v="-"/>
    <s v="Flash Express"/>
    <s v="Shopee"/>
    <s v="shopee"/>
    <s v=""/>
    <s v="TH14016YNV1R8I"/>
    <s v="10/03/2025 00:21"/>
  </r>
  <r>
    <x v="0"/>
    <x v="2"/>
    <n v="27.5"/>
    <n v="4"/>
    <s v="EVA49"/>
    <n v="129"/>
    <n v="0"/>
    <s v="ร้านที่10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0/03/2025 00:13"/>
    <s v="-"/>
    <s v="Kerry_dropoff"/>
    <s v="Lazada"/>
    <s v="lazada"/>
    <s v=""/>
    <s v="LEXDO0129888398"/>
    <s v="10/03/2025 00:13"/>
  </r>
  <r>
    <x v="3"/>
    <x v="5"/>
    <n v="33.333333333333336"/>
    <n v="3"/>
    <s v="EVA48"/>
    <n v="179"/>
    <n v="29"/>
    <s v="ร้านที่2"/>
    <s v="ค******ี"/>
    <s v="******ทับคล้อ ตำบลทับคล้อ อำเภอทับคล้อ จังหวัดพิจิตร 66150"/>
    <s v="66150"/>
    <s v="46"/>
    <s v="10/03/2025 05:48"/>
    <s v="-"/>
    <s v="SPX Express"/>
    <s v="Shopee"/>
    <s v="shopee"/>
    <s v=""/>
    <s v="TH253524703718I"/>
    <s v="10/03/2025 00:07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  <x v="0"/>
    <n v="99"/>
    <n v="1"/>
    <s v="EVC78"/>
    <n v="195"/>
    <n v="16"/>
    <s v="ร้านที่4"/>
    <s v="แ**"/>
    <s v="ภูเก็ต"/>
    <s v="-"/>
    <s v=""/>
    <s v="11/03/2025 22:31"/>
    <s v="-"/>
    <s v="Flash Express Thailand COD"/>
    <s v="Tiktok"/>
    <s v="จ่ายทีหลัง / COD"/>
    <s v=""/>
    <s v="THT67011KRZHE3Z"/>
    <s v="11/03/2025 22:31"/>
  </r>
  <r>
    <x v="1"/>
    <x v="1"/>
    <n v="100"/>
    <n v="1"/>
    <s v="EVC78"/>
    <n v="195"/>
    <n v="16"/>
    <s v="ร้านที่4"/>
    <s v="แ**"/>
    <s v="ภูเก็ต"/>
    <s v="-"/>
    <s v=""/>
    <s v="11/03/2025 22:31"/>
    <s v="-"/>
    <s v="Flash Express Thailand COD"/>
    <s v="Tiktok"/>
    <s v="จ่ายทีหลัง / COD"/>
    <s v=""/>
    <s v="THT67011KRZHE3Z"/>
    <s v="11/03/2025 22:31"/>
  </r>
  <r>
    <x v="2"/>
    <x v="2"/>
    <n v="66.666666666666671"/>
    <n v="3"/>
    <s v="EVC77"/>
    <n v="111"/>
    <n v="6"/>
    <s v="ร้านที่2"/>
    <s v="ฐ***ร ด***ขำ"/>
    <s v="ปทุมธานี"/>
    <s v="-"/>
    <s v=""/>
    <s v="11/03/2025 22:09"/>
    <s v="-"/>
    <s v="J&amp;T COD"/>
    <s v="Tiktok"/>
    <s v="จ่ายทีหลัง / COD"/>
    <s v=""/>
    <s v="-"/>
    <s v="11/03/2025 22:09"/>
  </r>
  <r>
    <x v="3"/>
    <x v="3"/>
    <n v="35"/>
    <n v="8"/>
    <s v="EVC76"/>
    <n v="363"/>
    <n v="45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60"/>
    <s v="11/03/2025 22:13"/>
    <s v="-"/>
    <s v="Flash Express"/>
    <s v="Shopee"/>
    <s v="shopee"/>
    <s v=""/>
    <s v="TH69016YYK3Y8D"/>
    <s v="11/03/2025 21:43"/>
  </r>
  <r>
    <x v="4"/>
    <x v="4"/>
    <n v="60"/>
    <n v="1"/>
    <s v="EVC75"/>
    <n v="67"/>
    <n v="7"/>
    <s v="ร้านที่3"/>
    <s v="บุญญารัศมิ์  ถิรศักดิ์ธนา"/>
    <s v="228  ซอยอ่อนนุช 17 แยก16_x000a__x000a_สวนหลวง/ Suan Luangกรุงเทพมหานคร/ Bangkok_x000a_10250"/>
    <s v="10250"/>
    <s v="660988566698"/>
    <s v="11/03/2025 21:36"/>
    <s v="-"/>
    <s v="Kerry_dropoff"/>
    <s v="Lazada"/>
    <s v="lazada"/>
    <s v=""/>
    <s v="LEXPU0467705846"/>
    <s v="11/03/2025 21:36"/>
  </r>
  <r>
    <x v="4"/>
    <x v="5"/>
    <n v="66.333333333333329"/>
    <n v="3"/>
    <s v="EVC73"/>
    <n v="220"/>
    <n v="0"/>
    <s v="ร้านที่4"/>
    <s v="ส***นตนากองแป้น"/>
    <s v="นนทบุรี"/>
    <s v="-"/>
    <s v=""/>
    <s v="11/03/2025 20:53"/>
    <s v="-"/>
    <s v="Flash Express Thailand COD"/>
    <s v="Tiktok"/>
    <s v="จ่ายทีหลัง / COD"/>
    <s v=""/>
    <s v="THT03031KSWGE8Z"/>
    <s v="11/03/2025 20:53"/>
  </r>
  <r>
    <x v="4"/>
    <x v="5"/>
    <n v="66.333333333333329"/>
    <n v="3"/>
    <s v="EVC72"/>
    <n v="280"/>
    <n v="45"/>
    <s v="ร้านที่9"/>
    <s v="วรรณศรี  จันทรเสนา"/>
    <s v="สำนักงานสาธารณสุขจังหวัดอำนาจเจริญ, 366 ถนน ชายางกูร กลุ่มงานส่งเสริมสุขภาพ · โนนหนามแท่ง/ Non Nam Thaeng_x000a__x000a_เมืองอำนาจเจริญ/ Mueang Amnat Charoenอำนาจเจริญ/ Amnat Charoen_x000a_37000"/>
    <s v="37000"/>
    <s v="660918359712"/>
    <s v="11/03/2025 20:46"/>
    <s v="-"/>
    <s v="Kerry_dropoff"/>
    <s v="Lazada"/>
    <s v="lazada"/>
    <s v=""/>
    <s v="TH34016YYAKC8M"/>
    <s v="11/03/2025 20:46"/>
  </r>
  <r>
    <x v="5"/>
    <x v="6"/>
    <n v="54.5"/>
    <n v="2"/>
    <s v="EVC71"/>
    <n v="154.25"/>
    <n v="7"/>
    <s v="ร้านที่1"/>
    <s v="นางจำเนียร  ศรีเสริฐ"/>
    <s v="34 หมู่ 5 ตำบลหนองรี_x000a__x000a_บ่อพลอย/ Bo Phloiกาญจนบุรี/ Kanchanaburi_x000a_71220"/>
    <s v="71220"/>
    <s v="660924668959"/>
    <s v="11/03/2025 20:37"/>
    <s v="-"/>
    <s v="Kerry_dropoff"/>
    <s v="Lazada"/>
    <s v="lazada"/>
    <s v=""/>
    <s v="TH13066YY8U17E"/>
    <s v="11/03/2025 20:37"/>
  </r>
  <r>
    <x v="4"/>
    <x v="7"/>
    <n v="71.25"/>
    <n v="1"/>
    <s v="EVC71"/>
    <n v="154.25"/>
    <n v="7"/>
    <s v="ร้านที่1"/>
    <s v="นางจำเนียร  ศรีเสริฐ"/>
    <s v="34 หมู่ 5 ตำบลหนองรี_x000a__x000a_บ่อพลอย/ Bo Phloiกาญจนบุรี/ Kanchanaburi_x000a_71220"/>
    <s v="71220"/>
    <s v="660924668959"/>
    <s v="11/03/2025 20:37"/>
    <s v="-"/>
    <s v="Kerry_dropoff"/>
    <s v="Lazada"/>
    <s v="lazada"/>
    <s v=""/>
    <s v="TH13066YY8U17E"/>
    <s v="11/03/2025 20:37"/>
  </r>
  <r>
    <x v="4"/>
    <x v="7"/>
    <n v="71.25"/>
    <n v="3"/>
    <s v="EVC70"/>
    <n v="247.75"/>
    <n v="34"/>
    <s v="ร้านที่1"/>
    <s v="พวงพร  เสี้ยวทอง"/>
    <s v="กลุ่มงานส่งเสริมสุขภาพ สำนักงานสาธารณสุขจังหวัดยโสธร_x000a__x000a_เมืองยโสธร/ Mueang Yasothonยโสธร/ Yasothon_x000a_35000"/>
    <s v="35000"/>
    <s v="660981954530"/>
    <s v="11/03/2025 20:18"/>
    <s v="-"/>
    <s v="Kerry_dropoff"/>
    <s v="Lazada"/>
    <s v="lazada"/>
    <s v=""/>
    <s v="LEXPU0467706528"/>
    <s v="11/03/2025 20:18"/>
  </r>
  <r>
    <x v="4"/>
    <x v="5"/>
    <n v="66.333333333333329"/>
    <n v="3"/>
    <s v="EVC69"/>
    <n v="201.65"/>
    <n v="7"/>
    <s v="ร้านที่9"/>
    <s v="ปรียานุช"/>
    <s v="37 ม.7 ซ.พรุเตียว ปากทางเข้าซอยมีศูนย์ ตรอ. สีชมพู ต.นาเหรง อ.นบพิตำ จ.นครศรีธรรมราช 80160 · นาเหรง/ Na Reng_x000a__x000a_นบพิตำ/ Nopphitamนครศรีธรรมราช/ Nakhon Si Thammarat_x000a_80160"/>
    <s v="80160"/>
    <s v="660874172622"/>
    <s v="11/03/2025 20:11"/>
    <s v="-"/>
    <s v="Kerry_dropoff"/>
    <s v="Lazada"/>
    <s v="lazada"/>
    <s v=""/>
    <s v="TH64216YY8QF2D"/>
    <s v="11/03/2025 20:10"/>
  </r>
  <r>
    <x v="3"/>
    <x v="8"/>
    <n v="35.51"/>
    <n v="1"/>
    <s v="EVC69"/>
    <n v="201.65"/>
    <n v="7"/>
    <s v="ร้านที่9"/>
    <s v="ปรียานุช"/>
    <s v="37 ม.7 ซ.พรุเตียว ปากทางเข้าซอยมีศูนย์ ตรอ. สีชมพู ต.นาเหรง อ.นบพิตำ จ.นครศรีธรรมราช 80160 · นาเหรง/ Na Reng_x000a__x000a_นบพิตำ/ Nopphitamนครศรีธรรมราช/ Nakhon Si Thammarat_x000a_80160"/>
    <s v="80160"/>
    <s v="660874172622"/>
    <s v="11/03/2025 20:11"/>
    <s v="-"/>
    <s v="Kerry_dropoff"/>
    <s v="Lazada"/>
    <s v="lazada"/>
    <s v=""/>
    <s v="TH64216YY8QF2D"/>
    <s v="11/03/2025 20:10"/>
  </r>
  <r>
    <x v="6"/>
    <x v="9"/>
    <n v="60"/>
    <n v="3"/>
    <s v="EVC68"/>
    <n v="89.5"/>
    <n v="0"/>
    <s v="ร้านที่1"/>
    <s v="จุฑามาศ ธานีแก้ว"/>
    <s v="(หน้าวัดจันทร์นิรมิตร) 43/2 ม.7 ต.ศาลาแดง · ศาลาแดง/ Sala Daeng_x000a__x000a_เมืองอ่างทอง/ Mueang Ang Thongอ่างทอง/ Ang Thong_x000a_14000"/>
    <s v="14000"/>
    <s v="660920191952"/>
    <s v="11/03/2025 20:04"/>
    <s v="-"/>
    <s v="Kerry_dropoff"/>
    <s v="Lazada"/>
    <s v="lazada"/>
    <s v=""/>
    <s v="LEXPU0467727324"/>
    <s v="11/03/2025 20:03"/>
  </r>
  <r>
    <x v="3"/>
    <x v="3"/>
    <n v="45"/>
    <n v="4"/>
    <s v="EVC67"/>
    <n v="164"/>
    <n v="0"/>
    <s v="ร้านที่4"/>
    <s v="น***าวธนิษฐา  ว***ทธะยา"/>
    <s v="อุบลราชธานี"/>
    <s v="-"/>
    <s v=""/>
    <s v="11/03/2025 19:37"/>
    <s v="-"/>
    <s v="Flash Express Thailand COD"/>
    <s v="Tiktok"/>
    <s v="จ่ายทีหลัง / COD"/>
    <s v=""/>
    <s v="THT31161KT1GG8Z"/>
    <s v="11/03/2025 19:37"/>
  </r>
  <r>
    <x v="4"/>
    <x v="7"/>
    <n v="0"/>
    <n v="1"/>
    <s v="EVC66"/>
    <n v="0"/>
    <n v="0"/>
    <s v="ร้านที่1"/>
    <s v="ำยนำ กสสก"/>
    <s v="ชุมชนร่มเย็น 28//4999999ซอยยย 2/17 ดนนดสด 8388838839 · คูคต/ Khu Khot_x000a__x000a_ลำลูกกา/ Lam Luk Kaปทุมธานี/ Pathum Thani_x000a_12130"/>
    <s v="12130"/>
    <s v="660953535504"/>
    <s v="11/03/2025 19:21"/>
    <s v="-"/>
    <s v="Kerry_dropoff"/>
    <s v="Lazada"/>
    <s v="lazada"/>
    <s v=""/>
    <s v="LEXPU0467705882"/>
    <s v="11/03/2025 19:21"/>
  </r>
  <r>
    <x v="4"/>
    <x v="5"/>
    <n v="66.333333333333329"/>
    <n v="3"/>
    <s v="EVC64"/>
    <n v="490"/>
    <n v="64"/>
    <s v="ร้านที่1"/>
    <s v="น****ี"/>
    <s v="******หม่ ซอย 4/5 ตำบลแม่สาย อำเภอแม่สาย จังหวัดเชียงราย 57130"/>
    <s v="57130"/>
    <s v="54"/>
    <s v="11/03/2025 18:44"/>
    <s v="-"/>
    <s v="Flash Express"/>
    <s v="Shopee"/>
    <s v="shopee"/>
    <s v=""/>
    <s v="TH54096YY4Z75A"/>
    <s v="11/03/2025 18:43"/>
  </r>
  <r>
    <x v="7"/>
    <x v="10"/>
    <n v="50"/>
    <n v="4"/>
    <s v="EVC64"/>
    <n v="490"/>
    <n v="64"/>
    <s v="ร้านที่1"/>
    <s v="น****ี"/>
    <s v="******หม่ ซอย 4/5 ตำบลแม่สาย อำเภอแม่สาย จังหวัดเชียงราย 57130"/>
    <s v="57130"/>
    <s v="54"/>
    <s v="11/03/2025 18:44"/>
    <s v="-"/>
    <s v="Flash Express"/>
    <s v="Shopee"/>
    <s v="shopee"/>
    <s v=""/>
    <s v="TH54096YY4Z75A"/>
    <s v="11/03/2025 18:43"/>
  </r>
  <r>
    <x v="8"/>
    <x v="11"/>
    <n v="37.5"/>
    <n v="4"/>
    <s v="EVC63"/>
    <n v="159"/>
    <n v="0"/>
    <s v="ร้านที่4"/>
    <s v="ก***า เ***ยมสมบูรณ์"/>
    <s v="พระนครศรีอยุธยา"/>
    <s v="-"/>
    <s v=""/>
    <s v="11/03/2025 18:38"/>
    <s v="-"/>
    <s v="Flash Express Thailand COD"/>
    <s v="Tiktok"/>
    <s v="จ่ายทีหลัง / COD"/>
    <s v=""/>
    <s v="THT05111KSQQF4Z"/>
    <s v="11/03/2025 18:38"/>
  </r>
  <r>
    <x v="3"/>
    <x v="3"/>
    <n v="45"/>
    <n v="4"/>
    <s v="EVC62"/>
    <n v="164"/>
    <n v="0"/>
    <s v="ร้านที่4"/>
    <s v="ส***รษา ถ***งินศิริ"/>
    <s v="จันทบุรี"/>
    <s v="-"/>
    <s v=""/>
    <s v="11/03/2025 18:21"/>
    <s v="-"/>
    <s v="Flash Express Thailand COD"/>
    <s v="Tiktok"/>
    <s v="จ่ายทีหลัง / COD"/>
    <s v=""/>
    <s v="THT22071KSVK96Z"/>
    <s v="11/03/2025 18:22"/>
  </r>
  <r>
    <x v="6"/>
    <x v="9"/>
    <n v="60"/>
    <n v="3"/>
    <s v="EVC61"/>
    <n v="111"/>
    <n v="6"/>
    <s v="ร้านที่2"/>
    <s v="ศ***ิ์สิทธิ์​ เ***งามดี"/>
    <s v="กรุงเทพฯ"/>
    <s v="-"/>
    <s v=""/>
    <s v="11/03/2025 18:18"/>
    <s v="-"/>
    <s v="Flash Express Thailand"/>
    <s v="Tiktok"/>
    <s v="tiktok"/>
    <s v=""/>
    <s v="THT01101KSPWM6Z"/>
    <s v="11/03/2025 18:21"/>
  </r>
  <r>
    <x v="4"/>
    <x v="5"/>
    <n v="78.333333333333329"/>
    <n v="3"/>
    <s v="EVC60"/>
    <n v="270"/>
    <n v="45"/>
    <s v="ร้านที่1"/>
    <s v="ล******า"/>
    <s v="******ท้ายซอย ตำบลท้ายบ้านใหม่ อำเภอเมืองสมุทรปราการ จังหวัดสมุทรปราการ 10280"/>
    <s v="10280"/>
    <s v="50"/>
    <s v="11/03/2025 17:49"/>
    <s v="-"/>
    <s v="SPX Express"/>
    <s v="Shopee"/>
    <s v="shopee"/>
    <s v=""/>
    <s v="TH251377790907Q"/>
    <s v="11/03/2025 17:49"/>
  </r>
  <r>
    <x v="6"/>
    <x v="9"/>
    <n v="60"/>
    <n v="9"/>
    <s v="EVC58"/>
    <n v="315"/>
    <n v="0"/>
    <s v="ร้านที่2"/>
    <s v="ป**"/>
    <s v="พัทลุง"/>
    <s v="-"/>
    <s v=""/>
    <s v="11/03/2025 17:39"/>
    <s v="-"/>
    <s v="J&amp;T COD"/>
    <s v="Tiktok"/>
    <s v="จ่ายทีหลัง / COD"/>
    <s v=""/>
    <s v="-"/>
    <s v="11/03/2025 17:42"/>
  </r>
  <r>
    <x v="6"/>
    <x v="9"/>
    <n v="60"/>
    <n v="3"/>
    <s v="EVC57"/>
    <n v="12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11/03/2025 17:36"/>
    <s v="-"/>
    <s v="Kerry_dropoff"/>
    <s v="Lazada"/>
    <s v="lazada"/>
    <s v=""/>
    <s v="LEXPU0467683294"/>
    <s v="11/03/2025 17:36"/>
  </r>
  <r>
    <x v="6"/>
    <x v="12"/>
    <n v="6"/>
    <n v="2"/>
    <s v="EVC56"/>
    <n v="12"/>
    <n v="0"/>
    <s v="ร้านที่1"/>
    <s v="อาโต๋"/>
    <s v="ส่ง 195/1 ม.7 · หนองโพ/ Nong Pho_x000a__x000a_ตาคลี/ Takhliนครสวรรค์/ Nakhon Sawan_x000a_60140"/>
    <s v="60140"/>
    <s v="660643109295"/>
    <s v="11/03/2025 17:15"/>
    <s v="-"/>
    <s v="Kerry_dropoff"/>
    <s v="Lazada"/>
    <s v="lazada"/>
    <s v=""/>
    <s v="LEXPU0467682055"/>
    <s v="11/03/2025 17:15"/>
  </r>
  <r>
    <x v="8"/>
    <x v="11"/>
    <n v="37.5"/>
    <n v="4"/>
    <s v="EVC55"/>
    <n v="159"/>
    <n v="0"/>
    <s v="ร้านที่4"/>
    <s v="น***ัญญ์ฐิตา จ***ชควิสิทธิ์"/>
    <s v="สมุทรสาคร"/>
    <s v="-"/>
    <s v=""/>
    <s v="11/03/2025 17:14"/>
    <s v="-"/>
    <s v="Flash Express Thailand"/>
    <s v="Tiktok"/>
    <s v="tiktok"/>
    <s v=""/>
    <s v="THT16021KRXDC1Z"/>
    <s v="11/03/2025 17:14"/>
  </r>
  <r>
    <x v="4"/>
    <x v="5"/>
    <n v="69.900000000000006"/>
    <n v="10"/>
    <s v="EVC54"/>
    <n v="805"/>
    <n v="6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1/03/2025 16:50"/>
    <s v="-"/>
    <s v="Kerry_dropoff"/>
    <s v="Lazada"/>
    <s v="lazada"/>
    <s v=""/>
    <s v="LEXPU0467704388"/>
    <s v="11/03/2025 16:50"/>
  </r>
  <r>
    <x v="9"/>
    <x v="13"/>
    <n v="120"/>
    <n v="1"/>
    <s v="EVC53"/>
    <n v="75"/>
    <n v="6"/>
    <s v="ร้านที่4"/>
    <s v="ห**   ค***ม่วง"/>
    <s v="กรุงเทพฯ"/>
    <s v="-"/>
    <s v=""/>
    <s v="11/03/2025 16:29"/>
    <s v="-"/>
    <s v="Flash Express Thailand COD"/>
    <s v="Tiktok"/>
    <s v="จ่ายทีหลัง / COD"/>
    <s v=""/>
    <s v="THT01081KRYHW7Z"/>
    <s v="11/03/2025 16:29"/>
  </r>
  <r>
    <x v="10"/>
    <x v="14"/>
    <n v="65"/>
    <n v="2"/>
    <s v="EVC52"/>
    <n v="400"/>
    <n v="0"/>
    <s v="ร้านที่1"/>
    <s v="เกษศิณี  สายหนู  "/>
    <s v="บริษัท  ils 71 ม.3  ต.บ้านใหม่ อ.ปากเกร็ด จ.นนทบุรี 11120"/>
    <s v="11120"/>
    <s v="0865090812"/>
    <s v="11/03/2025 16:28"/>
    <s v="raweewan5499@gmail.com"/>
    <s v="EMS COD"/>
    <s v="facebook"/>
    <s v="กสิกร"/>
    <s v=""/>
    <s v="JA181162785TH"/>
    <s v="11/03/2025 16:28"/>
  </r>
  <r>
    <x v="11"/>
    <x v="15"/>
    <n v="65"/>
    <n v="3"/>
    <s v="EVC52"/>
    <n v="400"/>
    <n v="0"/>
    <s v="ร้านที่1"/>
    <s v="เกษศิณี  สายหนู  "/>
    <s v="บริษัท  ils 71 ม.3  ต.บ้านใหม่ อ.ปากเกร็ด จ.นนทบุรี 11120"/>
    <s v="11120"/>
    <s v="0865090812"/>
    <s v="11/03/2025 16:28"/>
    <s v="raweewan5499@gmail.com"/>
    <s v="EMS COD"/>
    <s v="facebook"/>
    <s v="กสิกร"/>
    <s v=""/>
    <s v="JA181162785TH"/>
    <s v="11/03/2025 16:28"/>
  </r>
  <r>
    <x v="12"/>
    <x v="16"/>
    <n v="65"/>
    <n v="3"/>
    <s v="EVC52"/>
    <n v="400"/>
    <n v="0"/>
    <s v="ร้านที่1"/>
    <s v="เกษศิณี  สายหนู  "/>
    <s v="บริษัท  ils 71 ม.3  ต.บ้านใหม่ อ.ปากเกร็ด จ.นนทบุรี 11120"/>
    <s v="11120"/>
    <s v="0865090812"/>
    <s v="11/03/2025 16:28"/>
    <s v="raweewan5499@gmail.com"/>
    <s v="EMS COD"/>
    <s v="facebook"/>
    <s v="กสิกร"/>
    <s v=""/>
    <s v="JA181162785TH"/>
    <s v="11/03/2025 16:28"/>
  </r>
  <r>
    <x v="5"/>
    <x v="6"/>
    <n v="65"/>
    <n v="2"/>
    <s v="EVC52"/>
    <n v="400"/>
    <n v="0"/>
    <s v="ร้านที่1"/>
    <s v="เกษศิณี  สายหนู  "/>
    <s v="บริษัท  ils 71 ม.3  ต.บ้านใหม่ อ.ปากเกร็ด จ.นนทบุรี 11120"/>
    <s v="11120"/>
    <s v="0865090812"/>
    <s v="11/03/2025 16:28"/>
    <s v="raweewan5499@gmail.com"/>
    <s v="EMS COD"/>
    <s v="facebook"/>
    <s v="กสิกร"/>
    <s v=""/>
    <s v="JA181162785TH"/>
    <s v="11/03/2025 16:28"/>
  </r>
  <r>
    <x v="6"/>
    <x v="9"/>
    <n v="60"/>
    <n v="3"/>
    <s v="EVC51"/>
    <n v="240"/>
    <n v="0"/>
    <s v="ร้านที่4"/>
    <s v="ภ***สุดา  ส***์เห"/>
    <s v="เทศบาลนครเชียงใหม่"/>
    <s v="-"/>
    <s v=""/>
    <s v="11/03/2025 16:23"/>
    <s v="-"/>
    <s v="Flash Express Thailand"/>
    <s v="Tiktok"/>
    <s v="tiktok"/>
    <s v=""/>
    <s v="THT47011KRX4S7Z"/>
    <s v="11/03/2025 16:26"/>
  </r>
  <r>
    <x v="8"/>
    <x v="11"/>
    <n v="65"/>
    <n v="3"/>
    <s v="EVC51"/>
    <n v="240"/>
    <n v="0"/>
    <s v="ร้านที่4"/>
    <s v="ภ***สุดา  ส***์เห"/>
    <s v="เทศบาลนครเชียงใหม่"/>
    <s v="-"/>
    <s v=""/>
    <s v="11/03/2025 16:23"/>
    <s v="-"/>
    <s v="Flash Express Thailand"/>
    <s v="Tiktok"/>
    <s v="tiktok"/>
    <s v=""/>
    <s v="THT47011KRX4S7Z"/>
    <s v="11/03/2025 16:26"/>
  </r>
  <r>
    <x v="10"/>
    <x v="14"/>
    <n v="65"/>
    <n v="2"/>
    <s v="EVC50"/>
    <n v="398"/>
    <n v="0"/>
    <s v="ร้านที่1"/>
    <s v="ชื่อร่มเกล้า บัวสด"/>
    <s v="ที่อยู่ 41/4ม.1 ถ.นาสร้าง-นาขุม ต.นครปฐม อ.เมือง จ.นครปฐม73000 73000"/>
    <s v="73000"/>
    <s v="0901458008"/>
    <s v="11/03/2025 16:05"/>
    <s v="raweewan5499@gmail.com"/>
    <s v="EMS"/>
    <s v="facebook"/>
    <s v="กสิกร"/>
    <s v=""/>
    <s v="JB194430790TH"/>
    <s v="11/03/2025 16:17"/>
  </r>
  <r>
    <x v="11"/>
    <x v="15"/>
    <n v="65"/>
    <n v="2"/>
    <s v="EVC50"/>
    <n v="398"/>
    <n v="0"/>
    <s v="ร้านที่1"/>
    <s v="ชื่อร่มเกล้า บัวสด"/>
    <s v="ที่อยู่ 41/4ม.1 ถ.นาสร้าง-นาขุม ต.นครปฐม อ.เมือง จ.นครปฐม73000 73000"/>
    <s v="73000"/>
    <s v="0901458008"/>
    <s v="11/03/2025 16:05"/>
    <s v="raweewan5499@gmail.com"/>
    <s v="EMS"/>
    <s v="facebook"/>
    <s v="กสิกร"/>
    <s v=""/>
    <s v="JB194430790TH"/>
    <s v="11/03/2025 16:17"/>
  </r>
  <r>
    <x v="12"/>
    <x v="16"/>
    <n v="65"/>
    <n v="2"/>
    <s v="EVC50"/>
    <n v="398"/>
    <n v="0"/>
    <s v="ร้านที่1"/>
    <s v="ชื่อร่มเกล้า บัวสด"/>
    <s v="ที่อยู่ 41/4ม.1 ถ.นาสร้าง-นาขุม ต.นครปฐม อ.เมือง จ.นครปฐม73000 73000"/>
    <s v="73000"/>
    <s v="0901458008"/>
    <s v="11/03/2025 16:05"/>
    <s v="raweewan5499@gmail.com"/>
    <s v="EMS"/>
    <s v="facebook"/>
    <s v="กสิกร"/>
    <s v=""/>
    <s v="JB194430790TH"/>
    <s v="11/03/2025 16:17"/>
  </r>
  <r>
    <x v="5"/>
    <x v="6"/>
    <n v="65"/>
    <n v="2"/>
    <s v="EVC50"/>
    <n v="398"/>
    <n v="0"/>
    <s v="ร้านที่1"/>
    <s v="ชื่อร่มเกล้า บัวสด"/>
    <s v="ที่อยู่ 41/4ม.1 ถ.นาสร้าง-นาขุม ต.นครปฐม อ.เมือง จ.นครปฐม73000 73000"/>
    <s v="73000"/>
    <s v="0901458008"/>
    <s v="11/03/2025 16:05"/>
    <s v="raweewan5499@gmail.com"/>
    <s v="EMS"/>
    <s v="facebook"/>
    <s v="กสิกร"/>
    <s v=""/>
    <s v="JB194430790TH"/>
    <s v="11/03/2025 16:17"/>
  </r>
  <r>
    <x v="6"/>
    <x v="9"/>
    <n v="60"/>
    <n v="3"/>
    <s v="EVC49"/>
    <n v="145"/>
    <n v="0"/>
    <s v="ร้านที่4"/>
    <s v="ม*** ม***วหวาน"/>
    <s v="พระนครศรีอยุธยา"/>
    <s v="-"/>
    <s v=""/>
    <s v="11/03/2025 16:04"/>
    <s v="-"/>
    <s v="Flash Express Thailand COD"/>
    <s v="Tiktok"/>
    <s v="จ่ายทีหลัง / COD"/>
    <s v=""/>
    <s v="THT05141KRXSD7Z"/>
    <s v="11/03/2025 16:05"/>
  </r>
  <r>
    <x v="13"/>
    <x v="17"/>
    <n v="65"/>
    <n v="1"/>
    <s v="EVC49"/>
    <n v="145"/>
    <n v="0"/>
    <s v="ร้านที่4"/>
    <s v="ม*** ม***วหวาน"/>
    <s v="พระนครศรีอยุธยา"/>
    <s v="-"/>
    <s v=""/>
    <s v="11/03/2025 16:04"/>
    <s v="-"/>
    <s v="Flash Express Thailand COD"/>
    <s v="Tiktok"/>
    <s v="จ่ายทีหลัง / COD"/>
    <s v=""/>
    <s v="THT05141KRXSD7Z"/>
    <s v="11/03/2025 16:05"/>
  </r>
  <r>
    <x v="14"/>
    <x v="18"/>
    <n v="65"/>
    <n v="2"/>
    <s v="EVC48"/>
    <n v="135"/>
    <n v="45"/>
    <s v="ร้านที่4"/>
    <s v="ส***มล ไ***"/>
    <s v="ประจวบคีรีขันธ์"/>
    <s v="-"/>
    <s v=""/>
    <s v="11/03/2025 15:55"/>
    <s v="-"/>
    <s v="Flash Express Thailand"/>
    <s v="Tiktok"/>
    <s v="tiktok"/>
    <s v=""/>
    <s v="THT19051KRVJ21Z"/>
    <s v="11/03/2025 15:54"/>
  </r>
  <r>
    <x v="14"/>
    <x v="18"/>
    <n v="65"/>
    <n v="1"/>
    <s v="EVC47"/>
    <n v="90"/>
    <n v="45"/>
    <s v="ร้านที่4"/>
    <s v="ส***มล ไ***"/>
    <s v="ประจวบคีรีขันธ์"/>
    <s v="-"/>
    <s v=""/>
    <s v="-"/>
    <s v="-"/>
    <s v="J&amp;T Express"/>
    <s v="Tiktok"/>
    <s v="-"/>
    <s v=""/>
    <s v="-"/>
    <s v="11/03/2025 15:52"/>
  </r>
  <r>
    <x v="4"/>
    <x v="5"/>
    <n v="69.900000000000006"/>
    <n v="10"/>
    <s v="EVC46"/>
    <n v="1658.3"/>
    <n v="9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1/03/2025 15:51"/>
    <s v="-"/>
    <s v="Kerry_dropoff"/>
    <s v="Lazada"/>
    <s v="lazada"/>
    <s v=""/>
    <s v="LEXPU0467695493"/>
    <s v="11/03/2025 15:51"/>
  </r>
  <r>
    <x v="4"/>
    <x v="5"/>
    <n v="69.900000000000006"/>
    <n v="10"/>
    <s v="EVC46"/>
    <n v="1658.3"/>
    <n v="9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1/03/2025 15:51"/>
    <s v="-"/>
    <s v="Kerry_dropoff"/>
    <s v="Lazada"/>
    <s v="lazada"/>
    <s v=""/>
    <s v="LEXPU0467695493"/>
    <s v="11/03/2025 15:51"/>
  </r>
  <r>
    <x v="14"/>
    <x v="18"/>
    <n v="65"/>
    <n v="4"/>
    <s v="EVC45"/>
    <n v="180"/>
    <n v="0"/>
    <s v="ร้านที่4"/>
    <s v="A*** t***"/>
    <s v="กรุงเทพฯ"/>
    <s v="-"/>
    <s v=""/>
    <s v="11/03/2025 15:49"/>
    <s v="-"/>
    <s v="Flash Express Thailand COD"/>
    <s v="Tiktok"/>
    <s v="จ่ายทีหลัง / COD"/>
    <s v=""/>
    <s v="THT01371KRW017Z"/>
    <s v="11/03/2025 15:49"/>
  </r>
  <r>
    <x v="6"/>
    <x v="9"/>
    <n v="60"/>
    <n v="3"/>
    <s v="EVC44"/>
    <n v="111"/>
    <n v="6"/>
    <s v="ร้านที่4"/>
    <s v="ด***นี  ม***ชัย"/>
    <s v="กรุงเทพมหานคร"/>
    <s v="-"/>
    <s v=""/>
    <s v="11/03/2025 15:42"/>
    <s v="-"/>
    <s v="Flash Express Thailand COD"/>
    <s v="Tiktok"/>
    <s v="จ่ายทีหลัง / COD"/>
    <s v=""/>
    <s v="THT01181KRWBW9Z"/>
    <s v="11/03/2025 15:42"/>
  </r>
  <r>
    <x v="10"/>
    <x v="14"/>
    <n v="65"/>
    <n v="1"/>
    <s v="EVC43"/>
    <n v="199"/>
    <n v="0"/>
    <s v="ร้านที่1"/>
    <s v="คุณยายก้อน หาคำบุตร"/>
    <s v="87หมู่1ต.แสนสุข_x000a_อ.วารินชำราบจ.อุบลราชธานี _x000a_ 34190"/>
    <s v="34190"/>
    <s v="0660758785"/>
    <s v="11/03/2025 15:16"/>
    <s v="raweewan5499@gmail.com"/>
    <s v="EMS"/>
    <s v="facebook"/>
    <s v="กสิกร"/>
    <s v=""/>
    <s v="JB194430809TH"/>
    <s v="11/03/2025 15:18"/>
  </r>
  <r>
    <x v="11"/>
    <x v="15"/>
    <n v="65"/>
    <n v="1"/>
    <s v="EVC43"/>
    <n v="199"/>
    <n v="0"/>
    <s v="ร้านที่1"/>
    <s v="คุณยายก้อน หาคำบุตร"/>
    <s v="87หมู่1ต.แสนสุข_x000a_อ.วารินชำราบจ.อุบลราชธานี _x000a_ 34190"/>
    <s v="34190"/>
    <s v="0660758785"/>
    <s v="11/03/2025 15:16"/>
    <s v="raweewan5499@gmail.com"/>
    <s v="EMS"/>
    <s v="facebook"/>
    <s v="กสิกร"/>
    <s v=""/>
    <s v="JB194430809TH"/>
    <s v="11/03/2025 15:18"/>
  </r>
  <r>
    <x v="12"/>
    <x v="16"/>
    <n v="65"/>
    <n v="1"/>
    <s v="EVC43"/>
    <n v="199"/>
    <n v="0"/>
    <s v="ร้านที่1"/>
    <s v="คุณยายก้อน หาคำบุตร"/>
    <s v="87หมู่1ต.แสนสุข_x000a_อ.วารินชำราบจ.อุบลราชธานี _x000a_ 34190"/>
    <s v="34190"/>
    <s v="0660758785"/>
    <s v="11/03/2025 15:16"/>
    <s v="raweewan5499@gmail.com"/>
    <s v="EMS"/>
    <s v="facebook"/>
    <s v="กสิกร"/>
    <s v=""/>
    <s v="JB194430809TH"/>
    <s v="11/03/2025 15:18"/>
  </r>
  <r>
    <x v="5"/>
    <x v="6"/>
    <n v="65"/>
    <n v="1"/>
    <s v="EVC43"/>
    <n v="199"/>
    <n v="0"/>
    <s v="ร้านที่1"/>
    <s v="คุณยายก้อน หาคำบุตร"/>
    <s v="87หมู่1ต.แสนสุข_x000a_อ.วารินชำราบจ.อุบลราชธานี _x000a_ 34190"/>
    <s v="34190"/>
    <s v="0660758785"/>
    <s v="11/03/2025 15:16"/>
    <s v="raweewan5499@gmail.com"/>
    <s v="EMS"/>
    <s v="facebook"/>
    <s v="กสิกร"/>
    <s v=""/>
    <s v="JB194430809TH"/>
    <s v="11/03/2025 15:18"/>
  </r>
  <r>
    <x v="14"/>
    <x v="18"/>
    <n v="65"/>
    <n v="1"/>
    <s v="EVC42"/>
    <n v="74"/>
    <n v="29"/>
    <s v="ร้านที่4"/>
    <s v="ป***ี เ***ล้าย"/>
    <s v="นครปฐม"/>
    <s v="-"/>
    <s v=""/>
    <s v="11/03/2025 15:16"/>
    <s v="-"/>
    <s v="Flash Express Thailand COD"/>
    <s v="Tiktok"/>
    <s v="จ่ายทีหลัง / COD"/>
    <s v=""/>
    <s v="THT15071KRUUN7Z"/>
    <s v="11/03/2025 15:16"/>
  </r>
  <r>
    <x v="14"/>
    <x v="18"/>
    <n v="65"/>
    <n v="1"/>
    <s v="EVC41"/>
    <n v="74"/>
    <n v="29"/>
    <s v="ร้านที่4"/>
    <s v="ป***ี เ***ล้าย"/>
    <s v="นครปฐม"/>
    <s v="-"/>
    <s v=""/>
    <s v="11/03/2025 15:16"/>
    <s v="-"/>
    <s v="Flash Express Thailand COD"/>
    <s v="Tiktok"/>
    <s v="จ่ายทีหลัง / COD"/>
    <s v=""/>
    <s v="THT15071KSNP06Z"/>
    <s v="11/03/2025 15:16"/>
  </r>
  <r>
    <x v="9"/>
    <x v="13"/>
    <n v="120"/>
    <n v="3"/>
    <s v="EVC40"/>
    <n v="207"/>
    <n v="0"/>
    <s v="ร้านที่2"/>
    <s v="ส***พร   ช***ระภา"/>
    <s v="ปทุมธานี"/>
    <s v="-"/>
    <s v=""/>
    <s v="11/03/2025 15:16"/>
    <s v="-"/>
    <s v="J&amp;T COD"/>
    <s v="Tiktok"/>
    <s v="จ่ายทีหลัง / COD"/>
    <s v=""/>
    <s v="-"/>
    <s v="11/03/2025 15:16"/>
  </r>
  <r>
    <x v="14"/>
    <x v="18"/>
    <n v="65"/>
    <n v="1"/>
    <s v="EVC39"/>
    <n v="74"/>
    <n v="29"/>
    <s v="ร้านที่4"/>
    <s v="ป***ี เ***ล้าย"/>
    <s v="นครปฐม"/>
    <s v="-"/>
    <s v=""/>
    <s v="11/03/2025 15:14"/>
    <s v="-"/>
    <s v="Flash Express Thailand COD"/>
    <s v="Tiktok"/>
    <s v="จ่ายทีหลัง / COD"/>
    <s v=""/>
    <s v="THT15071KRVDK9Z"/>
    <s v="11/03/2025 15:14"/>
  </r>
  <r>
    <x v="14"/>
    <x v="18"/>
    <n v="65"/>
    <n v="1"/>
    <s v="EVC38"/>
    <n v="84"/>
    <n v="29"/>
    <s v="ร้านที่4"/>
    <s v="ป***ี เ***ล้าย"/>
    <s v="นครปฐม"/>
    <s v="-"/>
    <s v=""/>
    <s v="11/03/2025 15:13"/>
    <s v="-"/>
    <s v="Flash Express Thailand COD"/>
    <s v="Tiktok"/>
    <s v="จ่ายทีหลัง / COD"/>
    <s v=""/>
    <s v="THT15071KSNF30Z"/>
    <s v="11/03/2025 15:13"/>
  </r>
  <r>
    <x v="6"/>
    <x v="9"/>
    <n v="60"/>
    <n v="6"/>
    <s v="EVC37"/>
    <n v="210"/>
    <n v="0"/>
    <s v="ร้านที่4"/>
    <s v="ว***ญาณ์  ซ***สัตย์"/>
    <s v="ชลบุรี"/>
    <s v="-"/>
    <s v=""/>
    <s v="-"/>
    <s v="-"/>
    <s v="J&amp;T Express"/>
    <s v="Tiktok"/>
    <s v="-"/>
    <s v=""/>
    <s v="-"/>
    <s v="11/03/2025 15:12"/>
  </r>
  <r>
    <x v="6"/>
    <x v="9"/>
    <n v="60"/>
    <n v="6"/>
    <s v="EVC36"/>
    <n v="210"/>
    <n v="0"/>
    <s v="ร้านที่4"/>
    <s v="ร***บุหงาตานี - ม**"/>
    <s v="เชียงราย"/>
    <s v="-"/>
    <s v=""/>
    <s v="11/03/2025 15:09"/>
    <s v="-"/>
    <s v="Flash Express Thailand"/>
    <s v="Tiktok"/>
    <s v="tiktok"/>
    <s v=""/>
    <s v="THT54011KRY1B5Z"/>
    <s v="11/03/2025 15:09"/>
  </r>
  <r>
    <x v="6"/>
    <x v="9"/>
    <n v="60"/>
    <n v="6"/>
    <s v="EVC35"/>
    <n v="210"/>
    <n v="0"/>
    <s v="ร้านที่4"/>
    <s v="ว***ญาณ์  ซ***สัตย์"/>
    <s v="ชลบุรี"/>
    <s v="-"/>
    <s v=""/>
    <s v="-"/>
    <s v="-"/>
    <s v="J&amp;T Express"/>
    <s v="Tiktok"/>
    <s v="-"/>
    <s v=""/>
    <s v="-"/>
    <s v="11/03/2025 15:07"/>
  </r>
  <r>
    <x v="10"/>
    <x v="14"/>
    <n v="65"/>
    <n v="1"/>
    <s v="EVC33"/>
    <n v="199"/>
    <n v="0"/>
    <s v="ร้านที่1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1/03/2025 15:04"/>
    <s v="raweewan5499@gmail.com"/>
    <s v="EMS COD"/>
    <s v="facebook"/>
    <s v="กสิกร"/>
    <s v=""/>
    <s v="JA181162794TH"/>
    <s v="11/03/2025 15:03"/>
  </r>
  <r>
    <x v="11"/>
    <x v="15"/>
    <n v="65"/>
    <n v="1"/>
    <s v="EVC33"/>
    <n v="199"/>
    <n v="0"/>
    <s v="ร้านที่1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1/03/2025 15:04"/>
    <s v="raweewan5499@gmail.com"/>
    <s v="EMS COD"/>
    <s v="facebook"/>
    <s v="กสิกร"/>
    <s v=""/>
    <s v="JA181162794TH"/>
    <s v="11/03/2025 15:03"/>
  </r>
  <r>
    <x v="12"/>
    <x v="16"/>
    <n v="65"/>
    <n v="1"/>
    <s v="EVC33"/>
    <n v="199"/>
    <n v="0"/>
    <s v="ร้านที่1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1/03/2025 15:04"/>
    <s v="raweewan5499@gmail.com"/>
    <s v="EMS COD"/>
    <s v="facebook"/>
    <s v="กสิกร"/>
    <s v=""/>
    <s v="JA181162794TH"/>
    <s v="11/03/2025 15:03"/>
  </r>
  <r>
    <x v="5"/>
    <x v="6"/>
    <n v="65"/>
    <n v="1"/>
    <s v="EVC33"/>
    <n v="199"/>
    <n v="0"/>
    <s v="ร้านที่1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1/03/2025 15:04"/>
    <s v="raweewan5499@gmail.com"/>
    <s v="EMS COD"/>
    <s v="facebook"/>
    <s v="กสิกร"/>
    <s v=""/>
    <s v="JA181162794TH"/>
    <s v="11/03/2025 15:03"/>
  </r>
  <r>
    <x v="15"/>
    <x v="19"/>
    <n v="0"/>
    <n v="1"/>
    <s v="EVC32"/>
    <n v="106"/>
    <n v="6"/>
    <s v="ร้านที่4"/>
    <s v="จ***ชยา เ***พร้อม"/>
    <s v="สงขลา"/>
    <s v="-"/>
    <s v=""/>
    <s v="11/03/2025 15:02"/>
    <s v="-"/>
    <s v="Flash Express Thailand COD"/>
    <s v="Tiktok"/>
    <s v="จ่ายทีหลัง / COD"/>
    <s v=""/>
    <s v="THT71011KRZ0Z9Z"/>
    <s v="11/03/2025 15:02"/>
  </r>
  <r>
    <x v="4"/>
    <x v="5"/>
    <n v="120"/>
    <n v="1"/>
    <s v="EVC32"/>
    <n v="106"/>
    <n v="6"/>
    <s v="ร้านที่4"/>
    <s v="จ***ชยา เ***พร้อม"/>
    <s v="สงขลา"/>
    <s v="-"/>
    <s v=""/>
    <s v="11/03/2025 15:02"/>
    <s v="-"/>
    <s v="Flash Express Thailand COD"/>
    <s v="Tiktok"/>
    <s v="จ่ายทีหลัง / COD"/>
    <s v=""/>
    <s v="THT71011KRZ0Z9Z"/>
    <s v="11/03/2025 15:02"/>
  </r>
  <r>
    <x v="4"/>
    <x v="5"/>
    <n v="100"/>
    <n v="1"/>
    <s v="EVC29"/>
    <n v="299"/>
    <n v="0"/>
    <s v="ร้านที่1"/>
    <s v="มยุรี สักทอง"/>
    <s v="422 หมู่ 5 ต.เมือง_x000a_อ.เมือง จ.เลย 42000"/>
    <s v="42000"/>
    <s v="0818718967"/>
    <s v="11/03/2025 15:02"/>
    <s v="raweewan5499@gmail.com"/>
    <s v="EMS COD"/>
    <s v="facebook"/>
    <s v="กสิกร"/>
    <s v=""/>
    <s v="JA181162803TH"/>
    <s v="11/03/2025 14:59"/>
  </r>
  <r>
    <x v="10"/>
    <x v="14"/>
    <n v="65"/>
    <n v="1"/>
    <s v="EVC29"/>
    <n v="299"/>
    <n v="0"/>
    <s v="ร้านที่1"/>
    <s v="มยุรี สักทอง"/>
    <s v="422 หมู่ 5 ต.เมือง_x000a_อ.เมือง จ.เลย 42000"/>
    <s v="42000"/>
    <s v="0818718967"/>
    <s v="11/03/2025 15:02"/>
    <s v="raweewan5499@gmail.com"/>
    <s v="EMS COD"/>
    <s v="facebook"/>
    <s v="กสิกร"/>
    <s v=""/>
    <s v="JA181162803TH"/>
    <s v="11/03/2025 14:59"/>
  </r>
  <r>
    <x v="11"/>
    <x v="15"/>
    <n v="65"/>
    <n v="1"/>
    <s v="EVC29"/>
    <n v="299"/>
    <n v="0"/>
    <s v="ร้านที่1"/>
    <s v="มยุรี สักทอง"/>
    <s v="422 หมู่ 5 ต.เมือง_x000a_อ.เมือง จ.เลย 42000"/>
    <s v="42000"/>
    <s v="0818718967"/>
    <s v="11/03/2025 15:02"/>
    <s v="raweewan5499@gmail.com"/>
    <s v="EMS COD"/>
    <s v="facebook"/>
    <s v="กสิกร"/>
    <s v=""/>
    <s v="JA181162803TH"/>
    <s v="11/03/2025 14:59"/>
  </r>
  <r>
    <x v="12"/>
    <x v="16"/>
    <n v="65"/>
    <n v="1"/>
    <s v="EVC29"/>
    <n v="299"/>
    <n v="0"/>
    <s v="ร้านที่1"/>
    <s v="มยุรี สักทอง"/>
    <s v="422 หมู่ 5 ต.เมือง_x000a_อ.เมือง จ.เลย 42000"/>
    <s v="42000"/>
    <s v="0818718967"/>
    <s v="11/03/2025 15:02"/>
    <s v="raweewan5499@gmail.com"/>
    <s v="EMS COD"/>
    <s v="facebook"/>
    <s v="กสิกร"/>
    <s v=""/>
    <s v="JA181162803TH"/>
    <s v="11/03/2025 14:59"/>
  </r>
  <r>
    <x v="5"/>
    <x v="6"/>
    <n v="65"/>
    <n v="1"/>
    <s v="EVC29"/>
    <n v="299"/>
    <n v="0"/>
    <s v="ร้านที่1"/>
    <s v="มยุรี สักทอง"/>
    <s v="422 หมู่ 5 ต.เมือง_x000a_อ.เมือง จ.เลย 42000"/>
    <s v="42000"/>
    <s v="0818718967"/>
    <s v="11/03/2025 15:02"/>
    <s v="raweewan5499@gmail.com"/>
    <s v="EMS COD"/>
    <s v="facebook"/>
    <s v="กสิกร"/>
    <s v=""/>
    <s v="JA181162803TH"/>
    <s v="11/03/2025 14:59"/>
  </r>
  <r>
    <x v="6"/>
    <x v="9"/>
    <n v="60"/>
    <n v="3"/>
    <s v="EVC28"/>
    <n v="170"/>
    <n v="0"/>
    <s v="ร้านที่2"/>
    <s v="ฐ***า ป***าวงค์"/>
    <s v="สกลนคร"/>
    <s v="-"/>
    <s v=""/>
    <s v="11/03/2025 14:57"/>
    <s v="-"/>
    <s v="J&amp;T COD"/>
    <s v="Tiktok"/>
    <s v="จ่ายทีหลัง / COD"/>
    <s v=""/>
    <s v="-"/>
    <s v="11/03/2025 14:57"/>
  </r>
  <r>
    <x v="16"/>
    <x v="20"/>
    <n v="65"/>
    <n v="1"/>
    <s v="EVC28"/>
    <n v="170"/>
    <n v="0"/>
    <s v="ร้านที่2"/>
    <s v="ฐ***า ป***าวงค์"/>
    <s v="สกลนคร"/>
    <s v="-"/>
    <s v=""/>
    <s v="11/03/2025 14:57"/>
    <s v="-"/>
    <s v="J&amp;T COD"/>
    <s v="Tiktok"/>
    <s v="จ่ายทีหลัง / COD"/>
    <s v=""/>
    <s v="-"/>
    <s v="11/03/2025 14:57"/>
  </r>
  <r>
    <x v="8"/>
    <x v="11"/>
    <n v="65"/>
    <n v="6"/>
    <s v="EVC27"/>
    <n v="234"/>
    <n v="0"/>
    <s v="ร้านที่2"/>
    <s v="อ***"/>
    <s v="กรุงเทพฯ"/>
    <s v="-"/>
    <s v=""/>
    <s v="11/03/2025 14:53"/>
    <s v="-"/>
    <s v="J&amp;T COD"/>
    <s v="Tiktok"/>
    <s v="จ่ายทีหลัง / COD"/>
    <s v=""/>
    <s v="-"/>
    <s v="11/03/2025 14:53"/>
  </r>
  <r>
    <x v="14"/>
    <x v="18"/>
    <n v="65"/>
    <n v="5"/>
    <s v="EVC26"/>
    <n v="225"/>
    <n v="0"/>
    <s v="ร้านที่4"/>
    <s v="ว***า ก***นสุคนธ์ "/>
    <s v="สมุทรสาคร"/>
    <s v="-"/>
    <s v=""/>
    <s v="11/03/2025 14:53"/>
    <s v="-"/>
    <s v="Flash Express Thailand"/>
    <s v="Tiktok"/>
    <s v="tiktok"/>
    <s v=""/>
    <s v="THT16011KRVMZ9Z"/>
    <s v="11/03/2025 14:52"/>
  </r>
  <r>
    <x v="14"/>
    <x v="18"/>
    <n v="65"/>
    <n v="4"/>
    <s v="EVC25"/>
    <n v="180"/>
    <n v="0"/>
    <s v="ร้านที่4"/>
    <s v="ว***รา ล***นี"/>
    <s v="ร้อยเอ็ด"/>
    <s v="-"/>
    <s v=""/>
    <s v="11/03/2025 14:52"/>
    <s v="-"/>
    <s v="Flash Express Thailand COD"/>
    <s v="Tiktok"/>
    <s v="จ่ายทีหลัง / COD"/>
    <s v=""/>
    <s v="THT42011KSQH80Z"/>
    <s v="11/03/2025 14:52"/>
  </r>
  <r>
    <x v="8"/>
    <x v="11"/>
    <n v="65"/>
    <n v="1"/>
    <s v="EVC24"/>
    <n v="90"/>
    <n v="45"/>
    <s v="ร้านที่4"/>
    <s v="แ***อย"/>
    <s v="Phuket"/>
    <s v="-"/>
    <s v=""/>
    <s v="11/03/2025 14:51"/>
    <s v="-"/>
    <s v="Flash Express Thailand COD"/>
    <s v="Tiktok"/>
    <s v="จ่ายทีหลัง / COD"/>
    <s v=""/>
    <s v="THT67031KRXEC9Z"/>
    <s v="11/03/2025 14:51"/>
  </r>
  <r>
    <x v="4"/>
    <x v="5"/>
    <n v="66.333333333333329"/>
    <n v="3"/>
    <s v="EVC23"/>
    <n v="220"/>
    <n v="0"/>
    <s v="ร้านที่4"/>
    <s v="จ***ร์ฉาย  เ***สุขสมาน"/>
    <s v="พระนครศรีอยุธยา"/>
    <s v="-"/>
    <s v=""/>
    <s v="11/03/2025 14:49"/>
    <s v="-"/>
    <s v="Flash Express Thailand COD"/>
    <s v="Tiktok"/>
    <s v="จ่ายทีหลัง / COD"/>
    <s v=""/>
    <s v="THT05061KSWKV0Z"/>
    <s v="11/03/2025 14:49"/>
  </r>
  <r>
    <x v="17"/>
    <x v="21"/>
    <n v="66.333333333333329"/>
    <n v="9"/>
    <s v="EVC22"/>
    <n v="814"/>
    <n v="104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11/03/2025 15:18"/>
    <s v="-"/>
    <s v="Flash Express"/>
    <s v="Shopee"/>
    <s v="shopee"/>
    <s v=""/>
    <s v="TH30196YYK996D"/>
    <s v="11/03/2025 14:48"/>
  </r>
  <r>
    <x v="15"/>
    <x v="19"/>
    <n v="0"/>
    <n v="2"/>
    <s v="EVC21"/>
    <n v="200"/>
    <n v="0"/>
    <s v="ร้านที่4"/>
    <s v="จ***ร์ฉาย  เ***สุขสมาน"/>
    <s v="พระนครศรีอยุธยา"/>
    <s v="-"/>
    <s v=""/>
    <s v="11/03/2025 14:48"/>
    <s v="-"/>
    <s v="Flash Express Thailand COD"/>
    <s v="Tiktok"/>
    <s v="จ่ายทีหลัง / COD"/>
    <s v=""/>
    <s v="THT05061KS8295Z"/>
    <s v="11/03/2025 14:48"/>
  </r>
  <r>
    <x v="17"/>
    <x v="22"/>
    <n v="120"/>
    <n v="2"/>
    <s v="EVC21"/>
    <n v="200"/>
    <n v="0"/>
    <s v="ร้านที่4"/>
    <s v="จ***ร์ฉาย  เ***สุขสมาน"/>
    <s v="พระนครศรีอยุธยา"/>
    <s v="-"/>
    <s v=""/>
    <s v="11/03/2025 14:48"/>
    <s v="-"/>
    <s v="Flash Express Thailand COD"/>
    <s v="Tiktok"/>
    <s v="จ่ายทีหลัง / COD"/>
    <s v=""/>
    <s v="THT05061KS8295Z"/>
    <s v="11/03/2025 14:48"/>
  </r>
  <r>
    <x v="4"/>
    <x v="5"/>
    <n v="66.333333333333329"/>
    <n v="3"/>
    <s v="EVC20"/>
    <n v="220"/>
    <n v="0"/>
    <s v="ร้านที่4"/>
    <s v="น** บ***า พ***ัญญา"/>
    <s v="Tak"/>
    <s v="-"/>
    <s v=""/>
    <s v="11/03/2025 14:48"/>
    <s v="-"/>
    <s v="Flash Express Thailand"/>
    <s v="Tiktok"/>
    <s v="tiktok"/>
    <s v=""/>
    <s v="THT59021KSWZR0Z"/>
    <s v="11/03/2025 14:47"/>
  </r>
  <r>
    <x v="8"/>
    <x v="11"/>
    <n v="65"/>
    <n v="4"/>
    <s v="EVC19"/>
    <n v="180"/>
    <n v="0"/>
    <s v="ร้านที่4"/>
    <s v="ก***กร    ไ***ะโทก"/>
    <s v="กรุงเทพฯ"/>
    <s v="-"/>
    <s v=""/>
    <s v="11/03/2025 14:42"/>
    <s v="-"/>
    <s v="Flash Express Thailand COD"/>
    <s v="Tiktok"/>
    <s v="จ่ายทีหลัง / COD"/>
    <s v=""/>
    <s v="THT01051KSR2D8Z"/>
    <s v="11/03/2025 14:42"/>
  </r>
  <r>
    <x v="8"/>
    <x v="11"/>
    <n v="65"/>
    <n v="1"/>
    <s v="EVC17"/>
    <n v="74"/>
    <n v="29"/>
    <s v="ร้านที่4"/>
    <s v="ส***ด ใ***ญ"/>
    <s v="สมุทรสาคร"/>
    <s v="-"/>
    <s v=""/>
    <s v="11/03/2025 14:38"/>
    <s v="-"/>
    <s v="Flash Express Thailand COD"/>
    <s v="Tiktok"/>
    <s v="จ่ายทีหลัง / COD"/>
    <s v=""/>
    <s v="THT16011KSQYX4Z"/>
    <s v="11/03/2025 14:38"/>
  </r>
  <r>
    <x v="6"/>
    <x v="9"/>
    <n v="60"/>
    <n v="3"/>
    <s v="EVC16"/>
    <n v="109"/>
    <n v="6"/>
    <s v="ร้านที่2"/>
    <s v="จ***ร์เพ็ญ แ***้อ"/>
    <s v="นครราชสีมา"/>
    <s v="-"/>
    <s v=""/>
    <s v="11/03/2025 14:35"/>
    <s v="-"/>
    <s v="J&amp;T COD"/>
    <s v="Tiktok"/>
    <s v="จ่ายทีหลัง / COD"/>
    <s v=""/>
    <s v="-"/>
    <s v="11/03/2025 14:35"/>
  </r>
  <r>
    <x v="6"/>
    <x v="9"/>
    <n v="60"/>
    <n v="3"/>
    <s v="EVC15"/>
    <n v="111"/>
    <n v="6"/>
    <s v="ร้านที่4"/>
    <s v="k**"/>
    <s v="Nonthaburi"/>
    <s v="-"/>
    <s v=""/>
    <s v="11/03/2025 14:28"/>
    <s v="-"/>
    <s v="Flash Express Thailand"/>
    <s v="Tiktok"/>
    <s v="tiktok"/>
    <s v=""/>
    <s v="THT03011KRWSK5Z"/>
    <s v="11/03/2025 14:28"/>
  </r>
  <r>
    <x v="6"/>
    <x v="9"/>
    <n v="60"/>
    <n v="3"/>
    <s v="EVC14"/>
    <n v="105"/>
    <n v="0"/>
    <s v="ร้านที่4"/>
    <s v="พ***ิ๊ก"/>
    <s v="อุทัยธานี"/>
    <s v="-"/>
    <s v=""/>
    <s v="11/03/2025 14:27"/>
    <s v="-"/>
    <s v="Flash Express Thailand"/>
    <s v="Tiktok"/>
    <s v="tiktok"/>
    <s v=""/>
    <s v="THT57041KRWX69Z"/>
    <s v="11/03/2025 14:27"/>
  </r>
  <r>
    <x v="6"/>
    <x v="9"/>
    <n v="60"/>
    <n v="3"/>
    <s v="EVC13"/>
    <n v="111"/>
    <n v="6"/>
    <s v="ร้านที่4"/>
    <s v="ส***กุลพล ร***ักษ์"/>
    <s v="ตรัง"/>
    <s v="-"/>
    <s v=""/>
    <s v="11/03/2025 14:24"/>
    <s v="-"/>
    <s v="Flash Express Thailand COD"/>
    <s v="Tiktok"/>
    <s v="จ่ายทีหลัง / COD"/>
    <s v=""/>
    <s v="THT73061KSP9Y8Z"/>
    <s v="11/03/2025 14:26"/>
  </r>
  <r>
    <x v="8"/>
    <x v="11"/>
    <n v="65"/>
    <n v="8"/>
    <s v="EVC12"/>
    <n v="312"/>
    <n v="0"/>
    <s v="ร้านที่2"/>
    <s v="จ***ร์เพ็ญ แ***้อ"/>
    <s v="นครราชสีมา"/>
    <s v="-"/>
    <s v=""/>
    <s v="11/03/2025 14:20"/>
    <s v="-"/>
    <s v="J&amp;T COD"/>
    <s v="Tiktok"/>
    <s v="จ่ายทีหลัง / COD"/>
    <s v=""/>
    <s v="-"/>
    <s v="11/03/2025 14:24"/>
  </r>
  <r>
    <x v="18"/>
    <x v="23"/>
    <n v="25"/>
    <n v="8"/>
    <s v="EVC11"/>
    <n v="204"/>
    <n v="0"/>
    <s v="ร้านที่4"/>
    <s v="A*** t***"/>
    <s v="กรุงเทพฯ"/>
    <s v="-"/>
    <s v=""/>
    <s v="11/03/2025 14:18"/>
    <s v="-"/>
    <s v="Flash Express Thailand COD"/>
    <s v="Tiktok"/>
    <s v="จ่ายทีหลัง / COD"/>
    <s v=""/>
    <s v="THT01371KRZMB7Z"/>
    <s v="11/03/2025 14:24"/>
  </r>
  <r>
    <x v="1"/>
    <x v="1"/>
    <n v="139"/>
    <n v="2"/>
    <s v="EVC10"/>
    <n v="210"/>
    <n v="0"/>
    <s v="ร้านที่4"/>
    <s v="ว***า"/>
    <s v="สมุทรปราการ"/>
    <s v="-"/>
    <s v=""/>
    <s v="11/03/2025 14:08"/>
    <s v="-"/>
    <s v="Flash Express Thailand COD"/>
    <s v="Tiktok"/>
    <s v="จ่ายทีหลัง / COD"/>
    <s v=""/>
    <s v="THT02061KSSWG6Z"/>
    <s v="11/03/2025 14:19"/>
  </r>
  <r>
    <x v="0"/>
    <x v="0"/>
    <n v="139"/>
    <n v="4"/>
    <s v="EVC9"/>
    <n v="420"/>
    <n v="0"/>
    <s v="ร้านที่4"/>
    <s v="A*** t***"/>
    <s v="กรุงเทพฯ"/>
    <s v="-"/>
    <s v=""/>
    <s v="11/03/2025 14:04"/>
    <s v="-"/>
    <s v="Flash Express Thailand COD"/>
    <s v="Tiktok"/>
    <s v="จ่ายทีหลัง / COD"/>
    <s v=""/>
    <s v="THT01371KSSSK2Z"/>
    <s v="11/03/2025 14:09"/>
  </r>
  <r>
    <x v="3"/>
    <x v="3"/>
    <n v="45"/>
    <n v="1"/>
    <s v="EVC7"/>
    <n v="45"/>
    <n v="0"/>
    <s v="ร้านที่1"/>
    <s v="พ******์"/>
    <s v="******มบ่อจระเข้หมู่ที่ 11, ตำบล ขุนโขน, อำเภอพระพุทธบาท ตำบลขุนโขลน อำเภอพระพุทธบาท จังหวัดสระบุรี 18120"/>
    <s v="18120"/>
    <s v="27"/>
    <s v="11/03/2025 14:21"/>
    <s v="-"/>
    <s v="SPX Express"/>
    <s v="Shopee"/>
    <s v="shopee"/>
    <s v=""/>
    <s v="TH255015696314T"/>
    <s v="11/03/2025 13:49"/>
  </r>
  <r>
    <x v="2"/>
    <x v="2"/>
    <n v="66.666666666666671"/>
    <n v="3"/>
    <s v="EVC6"/>
    <n v="105"/>
    <n v="0"/>
    <s v="ร้านที่2"/>
    <s v="บ***ู ป***ฤติธรรม"/>
    <s v="พิจิตร"/>
    <s v="-"/>
    <s v=""/>
    <s v="11/03/2025 13:48"/>
    <s v="-"/>
    <s v="J&amp;T Express"/>
    <s v="Tiktok"/>
    <s v="tiktok"/>
    <s v=""/>
    <s v="-"/>
    <s v="11/03/2025 13:48"/>
  </r>
  <r>
    <x v="6"/>
    <x v="9"/>
    <n v="60"/>
    <n v="6"/>
    <s v="EVC5"/>
    <n v="210"/>
    <n v="0"/>
    <s v="ร้านที่2"/>
    <s v="น***วรรณ  ค***อ๋อง"/>
    <s v="กระบี่"/>
    <s v="-"/>
    <s v=""/>
    <s v="11/03/2025 13:41"/>
    <s v="-"/>
    <s v="J&amp;T COD"/>
    <s v="Tiktok"/>
    <s v="จ่ายทีหลัง / COD"/>
    <s v=""/>
    <s v="-"/>
    <s v="11/03/2025 13:41"/>
  </r>
  <r>
    <x v="3"/>
    <x v="3"/>
    <n v="45"/>
    <n v="1"/>
    <s v="EVC4"/>
    <n v="52"/>
    <n v="7"/>
    <s v="ร้านที่2"/>
    <s v="ส******)"/>
    <s v="******จ.ราชบุรี 70150 ตำบลเบิกไพร อำเภอจอมบึง จังหวัดราชบุรี 70150"/>
    <s v="70150"/>
    <s v="71"/>
    <s v="11/03/2025 14:13"/>
    <s v="-"/>
    <s v="SPX Express"/>
    <s v="Shopee"/>
    <s v="shopee"/>
    <s v=""/>
    <s v="TH257211139159O"/>
    <s v="11/03/2025 13:36"/>
  </r>
  <r>
    <x v="4"/>
    <x v="5"/>
    <n v="66.333333333333329"/>
    <n v="3"/>
    <s v="EVC3"/>
    <n v="220"/>
    <n v="0"/>
    <s v="ร้านที่4"/>
    <s v="ส***มล ไ***"/>
    <s v="ประจวบคีรีขันธ์"/>
    <s v="-"/>
    <s v=""/>
    <s v="-"/>
    <s v="-"/>
    <s v="J&amp;T Express"/>
    <s v="Tiktok"/>
    <s v="-"/>
    <s v=""/>
    <s v="-"/>
    <s v="11/03/2025 13:29"/>
  </r>
  <r>
    <x v="4"/>
    <x v="5"/>
    <n v="69.900000000000006"/>
    <n v="10"/>
    <s v="EVC2"/>
    <n v="894"/>
    <n v="104"/>
    <s v="ร้านที่1"/>
    <s v="ณ******ง"/>
    <s v="******เหนือเมือง อำเภอเมืองร้อยเอ็ด จังหวัดร้อยเอ็ด 45000"/>
    <s v="45000"/>
    <s v="53"/>
    <s v="11/03/2025 13:28"/>
    <s v="-"/>
    <s v="SPX Express"/>
    <s v="Shopee"/>
    <s v="shopee"/>
    <s v=""/>
    <s v="TH255941176669G"/>
    <s v="11/03/2025 13:27"/>
  </r>
  <r>
    <x v="5"/>
    <x v="6"/>
    <n v="54.5"/>
    <n v="2"/>
    <s v="EVC0"/>
    <n v="83"/>
    <n v="7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11/03/2025 13:08"/>
    <s v="-"/>
    <s v="Kerry_dropoff"/>
    <s v="Lazada"/>
    <s v="lazada"/>
    <s v=""/>
    <s v="LEXPU0467676482"/>
    <s v="11/03/2025 13:08"/>
  </r>
  <r>
    <x v="4"/>
    <x v="5"/>
    <n v="66.333333333333329"/>
    <n v="3"/>
    <s v="EVB99"/>
    <n v="220"/>
    <n v="0"/>
    <s v="ร้านที่4"/>
    <s v="ว***น    ม***ดี"/>
    <s v="เพชรบูรณ์"/>
    <s v="-"/>
    <s v=""/>
    <s v="11/03/2025 13:05"/>
    <s v="-"/>
    <s v="Flash Express Thailand COD"/>
    <s v="Tiktok"/>
    <s v="จ่ายทีหลัง / COD"/>
    <s v=""/>
    <s v="THT63061KS2UX9Z"/>
    <s v="11/03/2025 13:05"/>
  </r>
  <r>
    <x v="17"/>
    <x v="21"/>
    <n v="66.333333333333329"/>
    <n v="3"/>
    <s v="EVB98"/>
    <n v="225"/>
    <n v="0"/>
    <s v="ร้านที่10"/>
    <s v="วราพร เสมอใจ"/>
    <s v="แฟลตทหารเรือสุขสวัสดิ์ 26 ตึก14 ห้อง 961/16  ตึก14 · บางปะกอก/ Bang Pa Kok_x000a__x000a_ราษฎร์บูรณะ/ Rat Buranaกรุงเทพมหานคร/ Bangkok_x000a_10140"/>
    <s v="10140"/>
    <s v="660823042870"/>
    <s v="11/03/2025 13:04"/>
    <s v="-"/>
    <s v="Kerry_dropoff"/>
    <s v="Lazada"/>
    <s v="lazada"/>
    <s v=""/>
    <s v="LEXDO0130046218"/>
    <s v="11/03/2025 13:04"/>
  </r>
  <r>
    <x v="3"/>
    <x v="3"/>
    <n v="30"/>
    <n v="12"/>
    <s v="EVB97"/>
    <n v="429.3"/>
    <n v="41"/>
    <s v="ร้านที่1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11/03/2025 12:36"/>
    <s v="-"/>
    <s v="Kerry_dropoff"/>
    <s v="Lazada"/>
    <s v="lazada"/>
    <s v=""/>
    <s v="LEXPU0467547038"/>
    <s v="11/03/2025 12:36"/>
  </r>
  <r>
    <x v="5"/>
    <x v="6"/>
    <n v="54.5"/>
    <n v="2"/>
    <s v="EVB96"/>
    <n v="83"/>
    <n v="7"/>
    <s v="ร้านที่1"/>
    <s v="ชนิกร จันละคร โหน่ง"/>
    <s v="บ้านโคกกลาง ต.คำแมด อ.ซำสูง จ.ขอนแก่น 177หมู่3 · คำแมด/ Kham Maet_x000a__x000a_ชำสูง/ Sam Sungขอนแก่น/ Khon Kaen_x000a_40170"/>
    <s v="40170"/>
    <s v="660980675773"/>
    <s v="11/03/2025 12:18"/>
    <s v="-"/>
    <s v="Kerry_dropoff"/>
    <s v="Lazada"/>
    <s v="lazada"/>
    <s v=""/>
    <s v="-"/>
    <s v="11/03/2025 12:18"/>
  </r>
  <r>
    <x v="5"/>
    <x v="6"/>
    <n v="54.5"/>
    <n v="2"/>
    <s v="EVB95"/>
    <n v="83"/>
    <n v="7"/>
    <s v="ร้านที่1"/>
    <s v="ชนิกร จันละคร โหน่ง"/>
    <s v="บ้านโคกกลาง ต.คำแมด อ.ซำสูง จ.ขอนแก่น 177หมู่3 · คำแมด/ Kham Maet_x000a__x000a_ชำสูง/ Sam Sungขอนแก่น/ Khon Kaen_x000a_40170"/>
    <s v="40170"/>
    <s v="660980675773"/>
    <s v="11/03/2025 12:18"/>
    <s v="-"/>
    <s v="Kerry_dropoff"/>
    <s v="Lazada"/>
    <s v="lazada"/>
    <s v=""/>
    <s v="TH37216YV3VH9B"/>
    <s v="11/03/2025 12:18"/>
  </r>
  <r>
    <x v="4"/>
    <x v="5"/>
    <n v="66.333333333333329"/>
    <n v="3"/>
    <s v="EVB93"/>
    <n v="220"/>
    <n v="0"/>
    <s v="ร้านที่4"/>
    <s v="ด***ิพย์ ท***า"/>
    <s v="กรุงเทพฯ"/>
    <s v="-"/>
    <s v=""/>
    <s v="11/03/2025 12:02"/>
    <s v="-"/>
    <s v="Flash Express Thailand COD"/>
    <s v="Tiktok"/>
    <s v="จ่ายทีหลัง / COD"/>
    <s v=""/>
    <s v="THT01031KPZM71Z"/>
    <s v="11/03/2025 12:02"/>
  </r>
  <r>
    <x v="3"/>
    <x v="24"/>
    <n v="5"/>
    <n v="2"/>
    <s v="EVB92"/>
    <n v="24"/>
    <n v="14"/>
    <s v="ร้านที่8"/>
    <s v="กุ้งนาง"/>
    <s v="73773/8ม.1 · ตะลุโบะ/ Talubo_x000a__x000a_เมืองปัตตานี/ Mueang Pattaniปัตตานี/ Pattani_x000a_94000"/>
    <s v="94000"/>
    <s v="660976365494"/>
    <s v="11/03/2025 12:00"/>
    <s v="-"/>
    <s v="Kerry_dropoff"/>
    <s v="Lazada"/>
    <s v="lazada"/>
    <s v=""/>
    <s v="TH75016YV4449D"/>
    <s v="11/03/2025 12:00"/>
  </r>
  <r>
    <x v="6"/>
    <x v="9"/>
    <n v="60"/>
    <n v="3"/>
    <s v="EVB91"/>
    <n v="111"/>
    <n v="6"/>
    <s v="ร้านที่2"/>
    <s v="m**"/>
    <s v="เชียงใหม่"/>
    <s v="-"/>
    <s v=""/>
    <s v="11/03/2025 11:47"/>
    <s v="-"/>
    <s v="J&amp;T COD"/>
    <s v="Tiktok"/>
    <s v="จ่ายทีหลัง / COD"/>
    <s v=""/>
    <s v="755837910730"/>
    <s v="11/03/2025 11:47"/>
  </r>
  <r>
    <x v="15"/>
    <x v="19"/>
    <n v="0"/>
    <n v="1"/>
    <s v="EVB90"/>
    <n v="100"/>
    <n v="0"/>
    <s v="ร้านที่4"/>
    <s v="น***าวรรณ ว***ษวิสัย"/>
    <s v="เทศบาลนครนครปฐม"/>
    <s v="-"/>
    <s v=""/>
    <s v="11/03/2025 11:33"/>
    <s v="-"/>
    <s v="Flash Express Thailand COD"/>
    <s v="Tiktok"/>
    <s v="จ่ายทีหลัง / COD"/>
    <s v=""/>
    <s v="THT15011KQTGN0Z"/>
    <s v="11/03/2025 11:34"/>
  </r>
  <r>
    <x v="4"/>
    <x v="5"/>
    <n v="120"/>
    <n v="1"/>
    <s v="EVB90"/>
    <n v="100"/>
    <n v="0"/>
    <s v="ร้านที่4"/>
    <s v="น***าวรรณ ว***ษวิสัย"/>
    <s v="เทศบาลนครนครปฐม"/>
    <s v="-"/>
    <s v=""/>
    <s v="11/03/2025 11:33"/>
    <s v="-"/>
    <s v="Flash Express Thailand COD"/>
    <s v="Tiktok"/>
    <s v="จ่ายทีหลัง / COD"/>
    <s v=""/>
    <s v="THT15011KQTGN0Z"/>
    <s v="11/03/2025 11:33"/>
  </r>
  <r>
    <x v="15"/>
    <x v="19"/>
    <n v="0"/>
    <n v="1"/>
    <s v="EVB89"/>
    <n v="106"/>
    <n v="6"/>
    <s v="ร้านที่4"/>
    <s v="น** ณ***ิดาภร อ***บุญสุ"/>
    <s v="สกลนคร"/>
    <s v="-"/>
    <s v=""/>
    <s v="11/03/2025 11:07"/>
    <s v="-"/>
    <s v="Flash Express Thailand COD"/>
    <s v="Tiktok"/>
    <s v="จ่ายทีหลัง / COD"/>
    <s v="ไม่เอาแซนวิชค่ะของแถม ของเป็นเค้กเบาหวิวฝอยทองค่ะ สั่งให้ลูกค่ะ"/>
    <s v="THT44021KQZS02Z"/>
    <s v="11/03/2025 11:07"/>
  </r>
  <r>
    <x v="19"/>
    <x v="25"/>
    <n v="120"/>
    <n v="1"/>
    <s v="EVB89"/>
    <n v="106"/>
    <n v="6"/>
    <s v="ร้านที่4"/>
    <s v="น** ณ***ิดาภร อ***บุญสุ"/>
    <s v="สกลนคร"/>
    <s v="-"/>
    <s v=""/>
    <s v="11/03/2025 11:07"/>
    <s v="-"/>
    <s v="Flash Express Thailand COD"/>
    <s v="Tiktok"/>
    <s v="จ่ายทีหลัง / COD"/>
    <s v="ไม่เอาแซนวิชค่ะของแถม ของเป็นเค้กเบาหวิวฝอยทองค่ะ สั่งให้ลูกค่ะ"/>
    <s v="THT44021KQZS02Z"/>
    <s v="11/03/2025 11:07"/>
  </r>
  <r>
    <x v="15"/>
    <x v="19"/>
    <n v="0"/>
    <n v="1"/>
    <s v="EVB88"/>
    <n v="106"/>
    <n v="6"/>
    <s v="ร้านที่4"/>
    <s v="T*** T***"/>
    <s v="สมุทรปราการ"/>
    <s v="-"/>
    <s v=""/>
    <s v="11/03/2025 11:04"/>
    <s v="-"/>
    <s v="Flash Express Thailand COD"/>
    <s v="Tiktok"/>
    <s v="จ่ายทีหลัง / COD"/>
    <s v=""/>
    <s v="THT02011KQ5NS3Z"/>
    <s v="11/03/2025 11:04"/>
  </r>
  <r>
    <x v="19"/>
    <x v="25"/>
    <n v="120"/>
    <n v="1"/>
    <s v="EVB88"/>
    <n v="106"/>
    <n v="6"/>
    <s v="ร้านที่4"/>
    <s v="T*** T***"/>
    <s v="สมุทรปราการ"/>
    <s v="-"/>
    <s v=""/>
    <s v="11/03/2025 11:04"/>
    <s v="-"/>
    <s v="Flash Express Thailand COD"/>
    <s v="Tiktok"/>
    <s v="จ่ายทีหลัง / COD"/>
    <s v=""/>
    <s v="THT02011KQ5NS3Z"/>
    <s v="11/03/2025 11:04"/>
  </r>
  <r>
    <x v="15"/>
    <x v="19"/>
    <n v="0"/>
    <n v="1"/>
    <s v="EVB87"/>
    <n v="106"/>
    <n v="6"/>
    <s v="ร้านที่4"/>
    <s v="ม***ร     ด***วงค์"/>
    <s v="จันทบุรี"/>
    <s v="-"/>
    <s v=""/>
    <s v="11/03/2025 11:03"/>
    <s v="-"/>
    <s v="Flash Express Thailand COD"/>
    <s v="Tiktok"/>
    <s v="จ่ายทีหลัง / COD"/>
    <s v=""/>
    <s v="THT22031KQ5JK1Z"/>
    <s v="11/03/2025 11:03"/>
  </r>
  <r>
    <x v="19"/>
    <x v="25"/>
    <n v="120"/>
    <n v="1"/>
    <s v="EVB87"/>
    <n v="106"/>
    <n v="6"/>
    <s v="ร้านที่4"/>
    <s v="ม***ร     ด***วงค์"/>
    <s v="จันทบุรี"/>
    <s v="-"/>
    <s v=""/>
    <s v="11/03/2025 11:03"/>
    <s v="-"/>
    <s v="Flash Express Thailand COD"/>
    <s v="Tiktok"/>
    <s v="จ่ายทีหลัง / COD"/>
    <s v=""/>
    <s v="THT22031KQ5JK1Z"/>
    <s v="11/03/2025 11:03"/>
  </r>
  <r>
    <x v="15"/>
    <x v="19"/>
    <n v="0"/>
    <n v="1"/>
    <s v="EVB86"/>
    <n v="100"/>
    <n v="0"/>
    <s v="ร้านที่4"/>
    <s v="ส***ด ใ***ญ"/>
    <s v="สมุทรสาคร"/>
    <s v="-"/>
    <s v=""/>
    <s v="11/03/2025 11:03"/>
    <s v="-"/>
    <s v="Flash Express Thailand COD"/>
    <s v="Tiktok"/>
    <s v="จ่ายทีหลัง / COD"/>
    <s v=""/>
    <s v="THT16011KQ5KQ9Z"/>
    <s v="11/03/2025 11:03"/>
  </r>
  <r>
    <x v="19"/>
    <x v="25"/>
    <n v="120"/>
    <n v="1"/>
    <s v="EVB86"/>
    <n v="100"/>
    <n v="0"/>
    <s v="ร้านที่4"/>
    <s v="ส***ด ใ***ญ"/>
    <s v="สมุทรสาคร"/>
    <s v="-"/>
    <s v=""/>
    <s v="11/03/2025 11:03"/>
    <s v="-"/>
    <s v="Flash Express Thailand COD"/>
    <s v="Tiktok"/>
    <s v="จ่ายทีหลัง / COD"/>
    <s v=""/>
    <s v="THT16011KQ5KQ9Z"/>
    <s v="11/03/2025 11:03"/>
  </r>
  <r>
    <x v="6"/>
    <x v="9"/>
    <n v="60"/>
    <n v="3"/>
    <s v="EVB85"/>
    <n v="105"/>
    <n v="0"/>
    <s v="ร้านที่4"/>
    <s v="พ***ลิน  แ***จิตร"/>
    <s v="สมุทรสาคร"/>
    <s v="-"/>
    <s v=""/>
    <s v="11/03/2025 11:02"/>
    <s v="-"/>
    <s v="Flash Express Thailand"/>
    <s v="Tiktok"/>
    <s v="tiktok"/>
    <s v=""/>
    <s v="THT16021KQT736Z"/>
    <s v="11/03/2025 11:01"/>
  </r>
  <r>
    <x v="4"/>
    <x v="5"/>
    <n v="66.333333333333329"/>
    <n v="3"/>
    <s v="EVB83"/>
    <n v="220"/>
    <n v="0"/>
    <s v="ร้านที่4"/>
    <s v="น***าววันเพ็ญโฉมสุข"/>
    <s v="สุพรรณบุรี"/>
    <s v="-"/>
    <s v=""/>
    <s v="11/03/2025 10:52"/>
    <s v="-"/>
    <s v="Flash Express Thailand COD"/>
    <s v="Tiktok"/>
    <s v="จ่ายทีหลัง / COD"/>
    <s v=""/>
    <s v="THT14011KPZKF7Z"/>
    <s v="11/03/2025 10:52"/>
  </r>
  <r>
    <x v="15"/>
    <x v="19"/>
    <n v="0"/>
    <n v="1"/>
    <s v="EVB81"/>
    <n v="200"/>
    <n v="0"/>
    <s v="ร้านที่4"/>
    <s v="ค***บญจวรรณ อ***่ำ"/>
    <s v="ปทุมธานี"/>
    <s v="-"/>
    <s v=""/>
    <s v="11/03/2025 10:45"/>
    <s v="-"/>
    <s v="Flash Express Thailand COD"/>
    <s v="Tiktok"/>
    <s v="จ่ายทีหลัง / COD"/>
    <s v=""/>
    <s v="THT04031KQ5B65Z"/>
    <s v="11/03/2025 10:45"/>
  </r>
  <r>
    <x v="19"/>
    <x v="25"/>
    <n v="120"/>
    <n v="1"/>
    <s v="EVB81"/>
    <n v="200"/>
    <n v="0"/>
    <s v="ร้านที่4"/>
    <s v="ค***บญจวรรณ อ***่ำ"/>
    <s v="ปทุมธานี"/>
    <s v="-"/>
    <s v=""/>
    <s v="11/03/2025 10:45"/>
    <s v="-"/>
    <s v="Flash Express Thailand COD"/>
    <s v="Tiktok"/>
    <s v="จ่ายทีหลัง / COD"/>
    <s v=""/>
    <s v="THT04031KQ5B65Z"/>
    <s v="11/03/2025 10:45"/>
  </r>
  <r>
    <x v="15"/>
    <x v="19"/>
    <n v="0"/>
    <n v="1"/>
    <s v="EVB81"/>
    <n v="200"/>
    <n v="0"/>
    <s v="ร้านที่4"/>
    <s v="ค***บญจวรรณ อ***่ำ"/>
    <s v="ปทุมธานี"/>
    <s v="-"/>
    <s v=""/>
    <s v="11/03/2025 10:45"/>
    <s v="-"/>
    <s v="Flash Express Thailand COD"/>
    <s v="Tiktok"/>
    <s v="จ่ายทีหลัง / COD"/>
    <s v=""/>
    <s v="THT04031KQ5B65Z"/>
    <s v="11/03/2025 10:45"/>
  </r>
  <r>
    <x v="4"/>
    <x v="5"/>
    <n v="120"/>
    <n v="1"/>
    <s v="EVB81"/>
    <n v="200"/>
    <n v="0"/>
    <s v="ร้านที่4"/>
    <s v="ค***บญจวรรณ อ***่ำ"/>
    <s v="ปทุมธานี"/>
    <s v="-"/>
    <s v=""/>
    <s v="11/03/2025 10:45"/>
    <s v="-"/>
    <s v="Flash Express Thailand COD"/>
    <s v="Tiktok"/>
    <s v="จ่ายทีหลัง / COD"/>
    <s v=""/>
    <s v="THT04031KQ5B65Z"/>
    <s v="11/03/2025 10:45"/>
  </r>
  <r>
    <x v="15"/>
    <x v="19"/>
    <n v="0"/>
    <n v="1"/>
    <s v="EVB80"/>
    <n v="202"/>
    <n v="0"/>
    <s v="ร้านที่4"/>
    <s v="ธ***์ธิชา"/>
    <s v="ปทุมธานี"/>
    <s v="-"/>
    <s v=""/>
    <s v="11/03/2025 10:25"/>
    <s v="-"/>
    <s v="Flash Express Thailand"/>
    <s v="Tiktok"/>
    <s v="tiktok"/>
    <s v=""/>
    <s v="THT04031KQZPF6Z"/>
    <s v="11/03/2025 10:25"/>
  </r>
  <r>
    <x v="19"/>
    <x v="25"/>
    <n v="120"/>
    <n v="1"/>
    <s v="EVB80"/>
    <n v="202"/>
    <n v="0"/>
    <s v="ร้านที่4"/>
    <s v="ธ***์ธิชา"/>
    <s v="ปทุมธานี"/>
    <s v="-"/>
    <s v=""/>
    <s v="11/03/2025 10:25"/>
    <s v="-"/>
    <s v="Flash Express Thailand"/>
    <s v="Tiktok"/>
    <s v="tiktok"/>
    <s v=""/>
    <s v="THT04031KQZPF6Z"/>
    <s v="11/03/2025 10:25"/>
  </r>
  <r>
    <x v="18"/>
    <x v="23"/>
    <n v="25"/>
    <n v="4"/>
    <s v="EVB80"/>
    <n v="202"/>
    <n v="0"/>
    <s v="ร้านที่4"/>
    <s v="ธ***์ธิชา"/>
    <s v="ปทุมธานี"/>
    <s v="-"/>
    <s v=""/>
    <s v="11/03/2025 10:25"/>
    <s v="-"/>
    <s v="Flash Express Thailand"/>
    <s v="Tiktok"/>
    <s v="tiktok"/>
    <s v=""/>
    <s v="THT04031KQZPF6Z"/>
    <s v="11/03/2025 10:25"/>
  </r>
  <r>
    <x v="18"/>
    <x v="23"/>
    <n v="25"/>
    <n v="4"/>
    <s v="EVB79"/>
    <n v="202"/>
    <n v="0"/>
    <s v="ร้านที่4"/>
    <s v="เ***ักษณ์ ป***ี"/>
    <s v="นครปฐม"/>
    <s v="-"/>
    <s v=""/>
    <s v="11/03/2025 10:23"/>
    <s v="-"/>
    <s v="Flash Express Thailand"/>
    <s v="Tiktok"/>
    <s v="tiktok"/>
    <s v=""/>
    <s v="THT15011KQV4Z2Z"/>
    <s v="11/03/2025 10:23"/>
  </r>
  <r>
    <x v="15"/>
    <x v="19"/>
    <n v="0"/>
    <n v="1"/>
    <s v="EVB79"/>
    <n v="202"/>
    <n v="0"/>
    <s v="ร้านที่4"/>
    <s v="เ***ักษณ์ ป***ี"/>
    <s v="นครปฐม"/>
    <s v="-"/>
    <s v=""/>
    <s v="11/03/2025 10:23"/>
    <s v="-"/>
    <s v="Flash Express Thailand"/>
    <s v="Tiktok"/>
    <s v="tiktok"/>
    <s v=""/>
    <s v="THT15011KQV4Z2Z"/>
    <s v="11/03/2025 10:23"/>
  </r>
  <r>
    <x v="4"/>
    <x v="5"/>
    <n v="120"/>
    <n v="1"/>
    <s v="EVB79"/>
    <n v="202"/>
    <n v="0"/>
    <s v="ร้านที่4"/>
    <s v="เ***ักษณ์ ป***ี"/>
    <s v="นครปฐม"/>
    <s v="-"/>
    <s v=""/>
    <s v="11/03/2025 10:23"/>
    <s v="-"/>
    <s v="Flash Express Thailand"/>
    <s v="Tiktok"/>
    <s v="tiktok"/>
    <s v=""/>
    <s v="THT15011KQV4Z2Z"/>
    <s v="11/03/2025 10:23"/>
  </r>
  <r>
    <x v="18"/>
    <x v="23"/>
    <n v="25"/>
    <n v="4"/>
    <s v="EVB78"/>
    <n v="108"/>
    <n v="6"/>
    <s v="ร้านที่4"/>
    <s v="น***ญา แ***ุน"/>
    <s v="เชียงราย"/>
    <s v="-"/>
    <s v=""/>
    <s v="11/03/2025 10:22"/>
    <s v="-"/>
    <s v="Flash Express Thailand COD"/>
    <s v="Tiktok"/>
    <s v="จ่ายทีหลัง / COD"/>
    <s v=""/>
    <s v="THT54031KPZ3G3Z"/>
    <s v="11/03/2025 10:22"/>
  </r>
  <r>
    <x v="18"/>
    <x v="23"/>
    <n v="25"/>
    <n v="4"/>
    <s v="EVB77"/>
    <n v="108"/>
    <n v="6"/>
    <s v="ร้านที่4"/>
    <s v="ป***มมี่"/>
    <s v="เชียงราย"/>
    <s v="-"/>
    <s v=""/>
    <s v="11/03/2025 10:18"/>
    <s v="-"/>
    <s v="Flash Express Thailand COD"/>
    <s v="Tiktok"/>
    <s v="จ่ายทีหลัง / COD"/>
    <s v=""/>
    <s v="THT54011KPYD47Z"/>
    <s v="11/03/2025 10:18"/>
  </r>
  <r>
    <x v="5"/>
    <x v="6"/>
    <n v="54.5"/>
    <n v="2"/>
    <s v="EVB76"/>
    <n v="10"/>
    <n v="0"/>
    <s v="ร้านที่1"/>
    <s v="บัว"/>
    <s v="ฟาร์มกองทูล 189 หมู่ 2 · กองทูล/ Kong Thun_x000a__x000a_หนองไผ่/ Nong Phaiเพชรบูรณ์/ Phetchabun_x000a_67140"/>
    <s v="67140"/>
    <s v="660958064321"/>
    <s v="11/03/2025 10:18"/>
    <s v="-"/>
    <s v="Kerry_dropoff"/>
    <s v="Lazada"/>
    <s v="lazada"/>
    <s v=""/>
    <s v="-"/>
    <s v="11/03/2025 10:18"/>
  </r>
  <r>
    <x v="6"/>
    <x v="9"/>
    <n v="60"/>
    <n v="3"/>
    <s v="EVB76"/>
    <n v="105"/>
    <n v="0"/>
    <s v="ร้านที่2"/>
    <s v="จ***ภา ฉ***นตร"/>
    <s v="พระนครศรีอยุธยา"/>
    <s v="-"/>
    <s v=""/>
    <s v="11/03/2025 10:18"/>
    <s v="-"/>
    <s v="Flash Express Thailand COD"/>
    <s v="Tiktok"/>
    <s v="จ่ายทีหลัง / COD"/>
    <s v=""/>
    <s v="THT05161KPZ8Q5Z"/>
    <s v="11/03/2025 10:18"/>
  </r>
  <r>
    <x v="15"/>
    <x v="19"/>
    <n v="0"/>
    <n v="1"/>
    <s v="EVB75"/>
    <n v="202"/>
    <n v="0"/>
    <s v="ร้านที่4"/>
    <s v="น***าว เ***นภา พ***์เกษ"/>
    <s v="เทศบาลนครเชียงใหม่"/>
    <s v="-"/>
    <s v=""/>
    <s v="11/03/2025 10:17"/>
    <s v="-"/>
    <s v="Flash Express Thailand COD"/>
    <s v="Tiktok"/>
    <s v="จ่ายทีหลัง / COD"/>
    <s v=""/>
    <s v="THT47101KQ50C7Z"/>
    <s v="11/03/2025 10:18"/>
  </r>
  <r>
    <x v="19"/>
    <x v="25"/>
    <n v="120"/>
    <n v="1"/>
    <s v="EVB75"/>
    <n v="202"/>
    <n v="0"/>
    <s v="ร้านที่4"/>
    <s v="น***าว เ***นภา พ***์เกษ"/>
    <s v="เทศบาลนครเชียงใหม่"/>
    <s v="-"/>
    <s v=""/>
    <s v="11/03/2025 10:17"/>
    <s v="-"/>
    <s v="Flash Express Thailand COD"/>
    <s v="Tiktok"/>
    <s v="จ่ายทีหลัง / COD"/>
    <s v=""/>
    <s v="THT47101KQ50C7Z"/>
    <s v="11/03/2025 10:17"/>
  </r>
  <r>
    <x v="18"/>
    <x v="23"/>
    <n v="25"/>
    <n v="4"/>
    <s v="EVB75"/>
    <n v="202"/>
    <n v="0"/>
    <s v="ร้านที่4"/>
    <s v="น***าว เ***นภา พ***์เกษ"/>
    <s v="เทศบาลนครเชียงใหม่"/>
    <s v="-"/>
    <s v=""/>
    <s v="11/03/2025 10:17"/>
    <s v="-"/>
    <s v="Flash Express Thailand COD"/>
    <s v="Tiktok"/>
    <s v="จ่ายทีหลัง / COD"/>
    <s v=""/>
    <s v="THT47101KQ50C7Z"/>
    <s v="11/03/2025 10:17"/>
  </r>
  <r>
    <x v="5"/>
    <x v="6"/>
    <n v="54.5"/>
    <n v="2"/>
    <s v="EVB75"/>
    <n v="10"/>
    <n v="0"/>
    <s v="ร้านที่1"/>
    <s v="บัว"/>
    <s v="ฟาร์มกองทูล 189 หมู่ 2 · กองทูล/ Kong Thun_x000a__x000a_หนองไผ่/ Nong Phaiเพชรบูรณ์/ Phetchabun_x000a_67140"/>
    <s v="67140"/>
    <s v="660958064321"/>
    <s v="11/03/2025 10:17"/>
    <s v="-"/>
    <s v="Kerry_dropoff"/>
    <s v="Lazada"/>
    <s v="lazada"/>
    <s v=""/>
    <s v="TH63076YV3M94A"/>
    <s v="11/03/2025 10:17"/>
  </r>
  <r>
    <x v="19"/>
    <x v="25"/>
    <n v="66"/>
    <n v="1"/>
    <s v="EVB74"/>
    <n v="216.55"/>
    <n v="0"/>
    <s v="ร้านที่9"/>
    <s v="มน กีรติ"/>
    <s v="8/40 มบ.ศรีปทุม หมู่4 ถ.ปทุม-เสนา - · โคกช้าง/ Khok Chang_x000a__x000a_บางไทร/ Bang Saiพระนครศรีอยุธยา/ Phra Nakhon Si Ayutthaya_x000a_13190"/>
    <s v="13190"/>
    <s v="660864146939"/>
    <s v="11/03/2025 10:14"/>
    <s v="-"/>
    <s v="Kerry_dropoff"/>
    <s v="Lazada"/>
    <s v="lazada"/>
    <s v=""/>
    <s v="LEXDO0130008084"/>
    <s v="11/03/2025 10:15"/>
  </r>
  <r>
    <x v="18"/>
    <x v="23"/>
    <n v="25"/>
    <n v="4"/>
    <s v="EVB74"/>
    <n v="101"/>
    <n v="0"/>
    <s v="ร้านที่2"/>
    <s v="ศ***ัตน์ ม***วัฒน์"/>
    <s v="ลพบุรี"/>
    <s v="-"/>
    <s v=""/>
    <s v="11/03/2025 10:15"/>
    <s v="-"/>
    <s v="J&amp;T COD"/>
    <s v="Tiktok"/>
    <s v="จ่ายทีหลัง / COD"/>
    <s v=""/>
    <s v="755813711730"/>
    <s v="11/03/2025 10:15"/>
  </r>
  <r>
    <x v="17"/>
    <x v="21"/>
    <n v="66"/>
    <n v="1"/>
    <s v="EVB74"/>
    <n v="216.55"/>
    <n v="0"/>
    <s v="ร้านที่9"/>
    <s v="มน กีรติ"/>
    <s v="8/40 มบ.ศรีปทุม หมู่4 ถ.ปทุม-เสนา - · โคกช้าง/ Khok Chang_x000a__x000a_บางไทร/ Bang Saiพระนครศรีอยุธยา/ Phra Nakhon Si Ayutthaya_x000a_13190"/>
    <s v="13190"/>
    <s v="660864146939"/>
    <s v="11/03/2025 10:14"/>
    <s v="-"/>
    <s v="Kerry_dropoff"/>
    <s v="Lazada"/>
    <s v="lazada"/>
    <s v=""/>
    <s v="LEXDO0130008084"/>
    <s v="11/03/2025 10:15"/>
  </r>
  <r>
    <x v="4"/>
    <x v="5"/>
    <n v="67"/>
    <n v="1"/>
    <s v="EVB74"/>
    <n v="216.55"/>
    <n v="0"/>
    <s v="ร้านที่9"/>
    <s v="มน กีรติ"/>
    <s v="8/40 มบ.ศรีปทุม หมู่4 ถ.ปทุม-เสนา - · โคกช้าง/ Khok Chang_x000a__x000a_บางไทร/ Bang Saiพระนครศรีอยุธยา/ Phra Nakhon Si Ayutthaya_x000a_13190"/>
    <s v="13190"/>
    <s v="660864146939"/>
    <s v="11/03/2025 10:14"/>
    <s v="-"/>
    <s v="Kerry_dropoff"/>
    <s v="Lazada"/>
    <s v="lazada"/>
    <s v=""/>
    <s v="LEXDO0130008084"/>
    <s v="11/03/2025 10:14"/>
  </r>
  <r>
    <x v="18"/>
    <x v="23"/>
    <n v="25"/>
    <n v="4"/>
    <s v="EVB71"/>
    <n v="108"/>
    <n v="6"/>
    <s v="ร้านที่4"/>
    <s v="ค***รพรรณ เ***วกุล"/>
    <s v="สมุทรปราการ"/>
    <s v="-"/>
    <s v=""/>
    <s v="11/03/2025 09:48"/>
    <s v="-"/>
    <s v="Flash Express Thailand COD"/>
    <s v="Tiktok"/>
    <s v="จ่ายทีหลัง / COD"/>
    <s v=""/>
    <s v="THT02011KQSAM0Z"/>
    <s v="11/03/2025 09:48"/>
  </r>
  <r>
    <x v="6"/>
    <x v="9"/>
    <n v="60"/>
    <n v="3"/>
    <s v="EVB70"/>
    <n v="111"/>
    <n v="6"/>
    <s v="ร้านที่2"/>
    <s v="น** ส***ักดิ์  เ***รชอบ"/>
    <s v="นครพนม"/>
    <s v="-"/>
    <s v=""/>
    <s v="11/03/2025 09:46"/>
    <s v="-"/>
    <s v="J&amp;T COD"/>
    <s v="Tiktok"/>
    <s v="จ่ายทีหลัง / COD"/>
    <s v=""/>
    <s v="755808620700"/>
    <s v="11/03/2025 09:46"/>
  </r>
  <r>
    <x v="3"/>
    <x v="3"/>
    <n v="35"/>
    <n v="8"/>
    <s v="EVB69"/>
    <n v="34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1/03/2025 10:14"/>
    <s v="-"/>
    <s v="SPX Express"/>
    <s v="Shopee"/>
    <s v="shopee"/>
    <s v=""/>
    <s v="TH251166785266L"/>
    <s v="11/03/2025 09:44"/>
  </r>
  <r>
    <x v="4"/>
    <x v="7"/>
    <n v="71.099999999999994"/>
    <n v="1"/>
    <s v="EVB68"/>
    <n v="71.099999999999994"/>
    <n v="0"/>
    <s v="ร้านที่1"/>
    <s v="มน กีรติ"/>
    <s v="8/40 มบ.ศรีปทุม หมู่4 ถ.ปทุม-เสนา - · โคกช้าง/ Khok Chang_x000a__x000a_บางไทร/ Bang Saiพระนครศรีอยุธยา/ Phra Nakhon Si Ayutthaya_x000a_13190"/>
    <s v="13190"/>
    <s v="660864146939"/>
    <s v="11/03/2025 09:43"/>
    <s v="-"/>
    <s v="Kerry_dropoff"/>
    <s v="Lazada"/>
    <s v="lazada"/>
    <s v=""/>
    <s v="LEXPU0467531686"/>
    <s v="11/03/2025 09:43"/>
  </r>
  <r>
    <x v="8"/>
    <x v="11"/>
    <n v="65"/>
    <n v="5"/>
    <s v="EVB67"/>
    <n v="530"/>
    <n v="30"/>
    <s v="ร้านที่1"/>
    <s v="พรจิตต์.กราสันเทียะ"/>
    <s v="152/240_x000a_พรรฎษาวิล67_x000a_ต.อ้อมน้อย_x000a_อ.กระทุ่มแบน_x000a_จ.สมุทรสาคร 74130"/>
    <s v="74130"/>
    <s v="0610470379"/>
    <s v="11/03/2025 09:36"/>
    <s v="raweewan5499@gmail.com"/>
    <s v="EMS"/>
    <s v="facebook"/>
    <s v="กสิกร"/>
    <s v=""/>
    <s v="JB194368806TH"/>
    <s v="11/03/2025 09:43"/>
  </r>
  <r>
    <x v="4"/>
    <x v="5"/>
    <n v="100"/>
    <n v="5"/>
    <s v="EVB67"/>
    <n v="530"/>
    <n v="30"/>
    <s v="ร้านที่1"/>
    <s v="พรจิตต์.กราสันเทียะ"/>
    <s v="152/240_x000a_พรรฎษาวิล67_x000a_ต.อ้อมน้อย_x000a_อ.กระทุ่มแบน_x000a_จ.สมุทรสาคร 74130"/>
    <s v="74130"/>
    <s v="0610470379"/>
    <s v="11/03/2025 09:36"/>
    <s v="raweewan5499@gmail.com"/>
    <s v="EMS"/>
    <s v="facebook"/>
    <s v="กสิกร"/>
    <s v=""/>
    <s v="JB194368806TH"/>
    <s v="11/03/2025 09:43"/>
  </r>
  <r>
    <x v="15"/>
    <x v="19"/>
    <n v="0"/>
    <n v="3"/>
    <s v="EVB66"/>
    <n v="300"/>
    <n v="0"/>
    <s v="ร้านที่4"/>
    <s v="พ***ักษณ์"/>
    <s v="กรุงเทพฯ"/>
    <s v="-"/>
    <s v=""/>
    <s v="11/03/2025 09:26"/>
    <s v="-"/>
    <s v="Flash Express Thailand COD"/>
    <s v="Tiktok"/>
    <s v="จ่ายทีหลัง / COD"/>
    <s v=""/>
    <s v="THT01281KPZAA5Z"/>
    <s v="11/03/2025 09:42"/>
  </r>
  <r>
    <x v="4"/>
    <x v="5"/>
    <n v="120"/>
    <n v="3"/>
    <s v="EVB66"/>
    <n v="300"/>
    <n v="0"/>
    <s v="ร้านที่4"/>
    <s v="พ***ักษณ์"/>
    <s v="กรุงเทพฯ"/>
    <s v="-"/>
    <s v=""/>
    <s v="11/03/2025 09:26"/>
    <s v="-"/>
    <s v="Flash Express Thailand COD"/>
    <s v="Tiktok"/>
    <s v="จ่ายทีหลัง / COD"/>
    <s v=""/>
    <s v="THT01281KPZAA5Z"/>
    <s v="11/03/2025 09:42"/>
  </r>
  <r>
    <x v="18"/>
    <x v="23"/>
    <n v="25"/>
    <n v="4"/>
    <s v="EVB65"/>
    <n v="108"/>
    <n v="6"/>
    <s v="ร้านที่4"/>
    <s v="ส***ตร จ***นิจ"/>
    <s v="สมุทรปราการ"/>
    <s v="-"/>
    <s v=""/>
    <s v="11/03/2025 09:37"/>
    <s v="-"/>
    <s v="Flash Express Thailand COD"/>
    <s v="Tiktok"/>
    <s v="จ่ายทีหลัง / COD"/>
    <s v=""/>
    <s v="THT02061KPYHJ7Z"/>
    <s v="11/03/2025 09:37"/>
  </r>
  <r>
    <x v="6"/>
    <x v="9"/>
    <n v="60"/>
    <n v="3"/>
    <s v="EVB64"/>
    <n v="105"/>
    <n v="0"/>
    <s v="ร้านที่4"/>
    <s v="ธ***พงษ์ ข***ำนิ"/>
    <s v="นครปฐม"/>
    <s v="-"/>
    <s v=""/>
    <s v="11/03/2025 09:36"/>
    <s v="-"/>
    <s v="Flash Express Thailand COD"/>
    <s v="Tiktok"/>
    <s v="จ่ายทีหลัง / COD"/>
    <s v=""/>
    <s v="THT15071KQTCE4Z"/>
    <s v="11/03/2025 09:37"/>
  </r>
  <r>
    <x v="17"/>
    <x v="22"/>
    <n v="100"/>
    <n v="1"/>
    <s v="EVB63"/>
    <n v="250"/>
    <n v="0"/>
    <s v="ร้านที่1"/>
    <s v="ศรีนวล เสนีวงศ์ฯ "/>
    <s v="479 มบ ถนอมสุข ถ สวนผัก ซ 50 แขวงฉิมพลี เขตตลิ่งชัน กทม 10170"/>
    <s v="10170"/>
    <s v="0859228335"/>
    <s v="11/03/2025 09:31"/>
    <s v="raweewan5499@gmail.com"/>
    <s v="EMS COD"/>
    <s v="facebook"/>
    <s v="กสิกร"/>
    <s v=""/>
    <s v="JA181026652TH"/>
    <s v="11/03/2025 09:31"/>
  </r>
  <r>
    <x v="4"/>
    <x v="5"/>
    <n v="100"/>
    <n v="1"/>
    <s v="EVB63"/>
    <n v="250"/>
    <n v="0"/>
    <s v="ร้านที่1"/>
    <s v="ศรีนวล เสนีวงศ์ฯ "/>
    <s v="479 มบ ถนอมสุข ถ สวนผัก ซ 50 แขวงฉิมพลี เขตตลิ่งชัน กทม 10170"/>
    <s v="10170"/>
    <s v="0859228335"/>
    <s v="11/03/2025 09:31"/>
    <s v="raweewan5499@gmail.com"/>
    <s v="EMS COD"/>
    <s v="facebook"/>
    <s v="กสิกร"/>
    <s v=""/>
    <s v="JA181026652TH"/>
    <s v="11/03/2025 09:31"/>
  </r>
  <r>
    <x v="19"/>
    <x v="25"/>
    <n v="100"/>
    <n v="1"/>
    <s v="EVB63"/>
    <n v="250"/>
    <n v="0"/>
    <s v="ร้านที่1"/>
    <s v="ศรีนวล เสนีวงศ์ฯ "/>
    <s v="479 มบ ถนอมสุข ถ สวนผัก ซ 50 แขวงฉิมพลี เขตตลิ่งชัน กทม 10170"/>
    <s v="10170"/>
    <s v="0859228335"/>
    <s v="11/03/2025 09:31"/>
    <s v="raweewan5499@gmail.com"/>
    <s v="EMS COD"/>
    <s v="facebook"/>
    <s v="กสิกร"/>
    <s v=""/>
    <s v="JA181026652TH"/>
    <s v="11/03/2025 09:31"/>
  </r>
  <r>
    <x v="18"/>
    <x v="23"/>
    <n v="25"/>
    <n v="8"/>
    <s v="EVB62"/>
    <n v="204"/>
    <n v="0"/>
    <s v="ร้านที่4"/>
    <s v="ว***า ผ***"/>
    <s v="ชลบุรี"/>
    <s v="-"/>
    <s v=""/>
    <s v="11/03/2025 09:33"/>
    <s v="-"/>
    <s v="Flash Express Thailand"/>
    <s v="Tiktok"/>
    <s v="tiktok"/>
    <s v=""/>
    <s v="THT20041KPZ4G9Z"/>
    <s v="11/03/2025 09:29"/>
  </r>
  <r>
    <x v="4"/>
    <x v="5"/>
    <n v="66.333333333333329"/>
    <n v="3"/>
    <s v="EVB61"/>
    <n v="303.64999999999998"/>
    <n v="7"/>
    <s v="ร้านที่9"/>
    <s v="ขนิษฐา"/>
    <s v="บ้านเลขที่ 10 หมู่ที่ 4 บ้านหัวหนอง ตำบลหนองบัว · หนองบัว/ Nong Bua_x000a__x000a_อาจสามารถ/ At Samatร้อยเอ็ด/ Roi Et_x000a_45160"/>
    <s v="45160"/>
    <s v="660990689070"/>
    <s v="11/03/2025 09:18"/>
    <s v="-"/>
    <s v="Kerry_dropoff"/>
    <s v="Lazada"/>
    <s v="lazada"/>
    <s v=""/>
    <s v="TH42146YV4CC4H"/>
    <s v="11/03/2025 09:21"/>
  </r>
  <r>
    <x v="4"/>
    <x v="5"/>
    <n v="66.333333333333329"/>
    <n v="3"/>
    <s v="EVB61"/>
    <n v="303.64999999999998"/>
    <n v="7"/>
    <s v="ร้านที่9"/>
    <s v="ขนิษฐา"/>
    <s v="บ้านเลขที่ 10 หมู่ที่ 4 บ้านหัวหนอง ตำบลหนองบัว · หนองบัว/ Nong Bua_x000a__x000a_อาจสามารถ/ At Samatร้อยเอ็ด/ Roi Et_x000a_45160"/>
    <s v="45160"/>
    <s v="660990689070"/>
    <s v="11/03/2025 09:18"/>
    <s v="-"/>
    <s v="Kerry_dropoff"/>
    <s v="Lazada"/>
    <s v="lazada"/>
    <s v=""/>
    <s v="TH42146YV4CC4H"/>
    <s v="11/03/2025 09:18"/>
  </r>
  <r>
    <x v="1"/>
    <x v="1"/>
    <n v="139"/>
    <n v="1"/>
    <s v="EVB60"/>
    <n v="328"/>
    <n v="45"/>
    <s v="ร้านที่1"/>
    <s v="อ******ม"/>
    <s v="******ตำบล พงตึก ตำบลพงตึก อำเภอท่ามะกา จังหวัดกาญจนบุรี 71120"/>
    <s v="71120"/>
    <s v="01"/>
    <s v="11/03/2025 09:08"/>
    <s v="-"/>
    <s v="SPX Express"/>
    <s v="Shopee"/>
    <s v="shopee"/>
    <s v=""/>
    <s v="TH254734668706W"/>
    <s v="11/03/2025 09:10"/>
  </r>
  <r>
    <x v="19"/>
    <x v="25"/>
    <n v="76"/>
    <n v="1"/>
    <s v="EVB60"/>
    <n v="328"/>
    <n v="45"/>
    <s v="ร้านที่1"/>
    <s v="อ******ม"/>
    <s v="******ตำบล พงตึก ตำบลพงตึก อำเภอท่ามะกา จังหวัดกาญจนบุรี 71120"/>
    <s v="71120"/>
    <s v="01"/>
    <s v="11/03/2025 09:08"/>
    <s v="-"/>
    <s v="SPX Express"/>
    <s v="Shopee"/>
    <s v="shopee"/>
    <s v=""/>
    <s v="TH254734668706W"/>
    <s v="11/03/2025 09:10"/>
  </r>
  <r>
    <x v="4"/>
    <x v="5"/>
    <n v="78"/>
    <n v="1"/>
    <s v="EVB60"/>
    <n v="328"/>
    <n v="45"/>
    <s v="ร้านที่1"/>
    <s v="อ******ม"/>
    <s v="******ตำบล พงตึก ตำบลพงตึก อำเภอท่ามะกา จังหวัดกาญจนบุรี 71120"/>
    <s v="71120"/>
    <s v="01"/>
    <s v="11/03/2025 09:08"/>
    <s v="-"/>
    <s v="SPX Express"/>
    <s v="Shopee"/>
    <s v="shopee"/>
    <s v=""/>
    <s v="TH254734668706W"/>
    <s v="11/03/2025 09:08"/>
  </r>
  <r>
    <x v="4"/>
    <x v="5"/>
    <n v="66.333333333333329"/>
    <n v="3"/>
    <s v="EVB59"/>
    <n v="251.8"/>
    <n v="7"/>
    <s v="ร้านที่9"/>
    <s v="วลัยรัตน์ ดำรงศิลป์"/>
    <s v="585  หมู่บ้านเศรษฐีวิลล์  ซอยกาญจนาภิเษก008  ถนนกาญจนาภิเษก_x000a__x000a_บางแค/ Bang Khaeกรุงเทพมหานคร/ Bangkok_x000a_10160"/>
    <s v="10160"/>
    <s v="660814565759"/>
    <s v="11/03/2025 08:53"/>
    <s v="-"/>
    <s v="Kerry_dropoff"/>
    <s v="Lazada"/>
    <s v="lazada"/>
    <s v=""/>
    <s v="LEXDO0130001846"/>
    <s v="11/03/2025 08:53"/>
  </r>
  <r>
    <x v="6"/>
    <x v="9"/>
    <n v="60"/>
    <n v="3"/>
    <s v="EVB58"/>
    <n v="105"/>
    <n v="0"/>
    <s v="ร้านที่2"/>
    <s v="ว***ัย เ***รัตน์"/>
    <s v="อ่างทอง"/>
    <s v="-"/>
    <s v=""/>
    <s v="11/03/2025 08:47"/>
    <s v="-"/>
    <s v="J&amp;T COD"/>
    <s v="Tiktok"/>
    <s v="จ่ายทีหลัง / COD"/>
    <s v=""/>
    <s v="755856517721"/>
    <s v="11/03/2025 08:47"/>
  </r>
  <r>
    <x v="4"/>
    <x v="7"/>
    <n v="71.25"/>
    <n v="2"/>
    <s v="EVB57"/>
    <n v="168.5"/>
    <n v="26"/>
    <s v="ร้านที่1"/>
    <s v="บุบผา กุจะพันธ์"/>
    <s v="30 หมุ่18 ต.หนองสะโน อ.บุญทริก จ.อุบลราชธานี · หนองสะโน/ Nong Sano_x000a__x000a_บุณฑริก/ Buntharikอุบลราชธานี/ Ubon Ratchathani_x000a_34230"/>
    <s v="34230"/>
    <s v="660972686614"/>
    <s v="11/03/2025 08:45"/>
    <s v="-"/>
    <s v="Kerry_dropoff"/>
    <s v="Lazada"/>
    <s v="lazada"/>
    <s v=""/>
    <s v="TH31096YV4QN9E"/>
    <s v="11/03/2025 08:45"/>
  </r>
  <r>
    <x v="4"/>
    <x v="5"/>
    <n v="66.333333333333329"/>
    <n v="3"/>
    <s v="EVB56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11/03/2025 09:15"/>
    <s v="-"/>
    <s v="SPX Express"/>
    <s v="Shopee"/>
    <s v="shopee"/>
    <s v=""/>
    <s v="TH256430077862R"/>
    <s v="11/03/2025 08:44"/>
  </r>
  <r>
    <x v="20"/>
    <x v="26"/>
    <n v="10"/>
    <n v="15"/>
    <s v="EVB55"/>
    <n v="180"/>
    <n v="30"/>
    <s v="ร้านที่1"/>
    <s v="Kน้ำฝน"/>
    <s v="บ้านเลขที่ 40 หมู่7 ต.ทุ่ม ต.เมือง จ.ศรีสะเกษ  33000"/>
    <s v="33000"/>
    <s v="0800027168"/>
    <s v="11/03/2025 08:41"/>
    <s v="raweewan5499@gmail.com"/>
    <s v="EMS COD"/>
    <s v="facebook"/>
    <s v="กสิกร"/>
    <s v=""/>
    <s v="JA181071705TH"/>
    <s v="11/03/2025 08:41"/>
  </r>
  <r>
    <x v="5"/>
    <x v="6"/>
    <n v="54.5"/>
    <n v="2"/>
    <s v="EVB54"/>
    <n v="60"/>
    <n v="0"/>
    <s v="ร้านที่1"/>
    <s v="วันชัย เพ็ชรัตน์"/>
    <s v="109 ม.3 ต.โคกพุทรา · โคกพุทรา/ Khok Phutsa_x000a__x000a_โพธิ์ทอง/ Pho Thongอ่างทอง/ Ang Thong_x000a_14120"/>
    <s v="14120"/>
    <s v="660954126837"/>
    <s v="11/03/2025 08:38"/>
    <s v="-"/>
    <s v="Kerry_dropoff"/>
    <s v="Lazada"/>
    <s v="lazada"/>
    <s v=""/>
    <s v="LEXPU0548978239"/>
    <s v="11/03/2025 08:38"/>
  </r>
  <r>
    <x v="11"/>
    <x v="15"/>
    <n v="65"/>
    <n v="4"/>
    <s v="EVB53"/>
    <n v="796"/>
    <n v="0"/>
    <s v="ร้านที่1"/>
    <s v="ชื่อ Ning นามสกุล UK"/>
    <s v="199/25 หมู่ 1 ถนนติวานนท์ _x000a_ตลาดกรมชลประทาน ตำบลบางตลาด _x000a_อำเภอปากเกร็ด _x000a_นนทบุรี 11120"/>
    <s v="11120"/>
    <s v="0983639194"/>
    <s v="10/03/2025 17:40"/>
    <s v="raweewan5499@gmail.com"/>
    <s v="EMS"/>
    <s v="facebook"/>
    <s v="กสิกร"/>
    <s v=""/>
    <s v="JB194368797TH"/>
    <s v="11/03/2025 08:20"/>
  </r>
  <r>
    <x v="10"/>
    <x v="14"/>
    <n v="65"/>
    <n v="4"/>
    <s v="EVB53"/>
    <n v="796"/>
    <n v="0"/>
    <s v="ร้านที่1"/>
    <s v="ชื่อ Ning นามสกุล UK"/>
    <s v="199/25 หมู่ 1 ถนนติวานนท์ _x000a_ตลาดกรมชลประทาน ตำบลบางตลาด _x000a_อำเภอปากเกร็ด _x000a_นนทบุรี 11120"/>
    <s v="11120"/>
    <s v="0983639194"/>
    <s v="10/03/2025 17:40"/>
    <s v="raweewan5499@gmail.com"/>
    <s v="EMS"/>
    <s v="facebook"/>
    <s v="กสิกร"/>
    <s v=""/>
    <s v="JB194368797TH"/>
    <s v="11/03/2025 08:20"/>
  </r>
  <r>
    <x v="12"/>
    <x v="16"/>
    <n v="65"/>
    <n v="4"/>
    <s v="EVB53"/>
    <n v="796"/>
    <n v="0"/>
    <s v="ร้านที่1"/>
    <s v="ชื่อ Ning นามสกุล UK"/>
    <s v="199/25 หมู่ 1 ถนนติวานนท์ _x000a_ตลาดกรมชลประทาน ตำบลบางตลาด _x000a_อำเภอปากเกร็ด _x000a_นนทบุรี 11120"/>
    <s v="11120"/>
    <s v="0983639194"/>
    <s v="10/03/2025 17:40"/>
    <s v="raweewan5499@gmail.com"/>
    <s v="EMS"/>
    <s v="facebook"/>
    <s v="กสิกร"/>
    <s v=""/>
    <s v="JB194368797TH"/>
    <s v="11/03/2025 08:20"/>
  </r>
  <r>
    <x v="5"/>
    <x v="6"/>
    <n v="65"/>
    <n v="4"/>
    <s v="EVB53"/>
    <n v="796"/>
    <n v="0"/>
    <s v="ร้านที่1"/>
    <s v="ชื่อ Ning นามสกุล UK"/>
    <s v="199/25 หมู่ 1 ถนนติวานนท์ _x000a_ตลาดกรมชลประทาน ตำบลบางตลาด _x000a_อำเภอปากเกร็ด _x000a_นนทบุรี 11120"/>
    <s v="11120"/>
    <s v="0983639194"/>
    <s v="10/03/2025 17:40"/>
    <s v="raweewan5499@gmail.com"/>
    <s v="EMS"/>
    <s v="facebook"/>
    <s v="กสิกร"/>
    <s v=""/>
    <s v="JB194368797TH"/>
    <s v="11/03/2025 08:20"/>
  </r>
  <r>
    <x v="8"/>
    <x v="11"/>
    <n v="50"/>
    <n v="6"/>
    <s v="EVB52"/>
    <n v="236.9"/>
    <n v="7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11/03/2025 08:12"/>
    <s v="-"/>
    <s v="Kerry_dropoff"/>
    <s v="Lazada"/>
    <s v="lazada"/>
    <s v=""/>
    <s v="LEXPU0467531280"/>
    <s v="11/03/2025 08:06"/>
  </r>
  <r>
    <x v="4"/>
    <x v="7"/>
    <n v="71.25"/>
    <n v="1"/>
    <s v="EVB51"/>
    <n v="78.25"/>
    <n v="7"/>
    <s v="ร้านที่1"/>
    <s v="พรพรรณ คุณาวัฒโนทัย"/>
    <s v="29/165 ม.กลางเมืองสาทร-สุขสวัสดิ์39_x000a__x000a_พระประแดง/ Phra Pradaengสมุทรปราการ/ Samut Prakan_x000a_10130"/>
    <s v="10130"/>
    <s v="660813711651"/>
    <s v="11/03/2025 07:54"/>
    <s v="-"/>
    <s v="Kerry_dropoff"/>
    <s v="Lazada"/>
    <s v="lazada"/>
    <s v=""/>
    <s v="LEXPU0467531703"/>
    <s v="11/03/2025 07:54"/>
  </r>
  <r>
    <x v="15"/>
    <x v="19"/>
    <n v="0"/>
    <n v="1"/>
    <s v="EVB50"/>
    <n v="155"/>
    <n v="0"/>
    <s v="ร้านที่4"/>
    <s v="ร***าวดี ใ***วง"/>
    <s v="กรุงเทพฯ"/>
    <s v="-"/>
    <s v=""/>
    <s v="11/03/2025 07:45"/>
    <s v="-"/>
    <s v="Flash Express Thailand"/>
    <s v="Tiktok"/>
    <s v="tiktok"/>
    <s v=""/>
    <s v="THT01071KQ4YU5Z"/>
    <s v="11/03/2025 07:45"/>
  </r>
  <r>
    <x v="17"/>
    <x v="22"/>
    <n v="120"/>
    <n v="1"/>
    <s v="EVB50"/>
    <n v="155"/>
    <n v="0"/>
    <s v="ร้านที่4"/>
    <s v="ร***าวดี ใ***วง"/>
    <s v="กรุงเทพฯ"/>
    <s v="-"/>
    <s v=""/>
    <s v="11/03/2025 07:45"/>
    <s v="-"/>
    <s v="Flash Express Thailand"/>
    <s v="Tiktok"/>
    <s v="tiktok"/>
    <s v=""/>
    <s v="THT01071KQ4YU5Z"/>
    <s v="11/03/2025 07:45"/>
  </r>
  <r>
    <x v="14"/>
    <x v="18"/>
    <n v="65"/>
    <n v="1"/>
    <s v="EVB50"/>
    <n v="155"/>
    <n v="0"/>
    <s v="ร้านที่4"/>
    <s v="ร***าวดี ใ***วง"/>
    <s v="กรุงเทพฯ"/>
    <s v="-"/>
    <s v=""/>
    <s v="11/03/2025 07:45"/>
    <s v="-"/>
    <s v="Flash Express Thailand"/>
    <s v="Tiktok"/>
    <s v="tiktok"/>
    <s v=""/>
    <s v="THT01071KQ4YU5Z"/>
    <s v="11/03/2025 07:45"/>
  </r>
  <r>
    <x v="17"/>
    <x v="21"/>
    <n v="66.333333333333329"/>
    <n v="3"/>
    <s v="EVB49"/>
    <n v="265"/>
    <n v="64"/>
    <s v="ร้านที่1"/>
    <s v="จ******ง"/>
    <s v="******สวนพูล อำเภอพระนครศรีอยุธยา จังหวัดพระนครศรีอยุธยา ตำบลคลองสวนพลู อำเภอพระนครศรีอยุธยา จังหวัดพระนครศรีอยุธยา 13000"/>
    <s v="13000"/>
    <s v="24"/>
    <s v="11/03/2025 06:34"/>
    <s v="-"/>
    <s v="SPX Express"/>
    <s v="Shopee"/>
    <s v="shopee"/>
    <s v=""/>
    <s v="TH2576022401538"/>
    <s v="11/03/2025 06:32"/>
  </r>
  <r>
    <x v="21"/>
    <x v="27"/>
    <n v="65"/>
    <n v="4"/>
    <s v="EVB47"/>
    <n v="286"/>
    <n v="26"/>
    <s v="ร้านที่2"/>
    <s v="A*i"/>
    <s v="******อย 23) ซอยกันตนา ถนนกาญจนาภิเษก ตำบลบางใหญ่ อำเภอบางใหญ่ จังหวัดนนทบุรี 11140"/>
    <s v="11140"/>
    <s v="48"/>
    <s v="11/03/2025 05:38"/>
    <s v="-"/>
    <s v="SPX Express"/>
    <s v="Shopee"/>
    <s v="shopee"/>
    <s v=""/>
    <s v="TH2558404797272"/>
    <s v="11/03/2025 05:38"/>
  </r>
  <r>
    <x v="6"/>
    <x v="9"/>
    <n v="60"/>
    <n v="3"/>
    <s v="EVB46"/>
    <n v="105"/>
    <n v="0"/>
    <s v="ร้านที่2"/>
    <s v="ช***ชา"/>
    <s v="พิษณุโลก"/>
    <s v="-"/>
    <s v=""/>
    <s v="11/03/2025 01:37"/>
    <s v="-"/>
    <s v="J&amp;T Express"/>
    <s v="Tiktok"/>
    <s v="tiktok"/>
    <s v=""/>
    <s v="755852817602"/>
    <s v="11/03/2025 01:39"/>
  </r>
  <r>
    <x v="22"/>
    <x v="28"/>
    <n v="78.5"/>
    <n v="2"/>
    <s v="EVB45"/>
    <n v="156"/>
    <n v="7"/>
    <s v="ร้านที่1"/>
    <s v="พ******า"/>
    <s v="******7 หมู่ 7 ตำบลนานวล อำเภอพนมไพร จังหวัดร้อยเอ็ด 45140"/>
    <s v="45140"/>
    <s v="32"/>
    <s v="11/03/2025 01:55"/>
    <s v="-"/>
    <s v="SPX Express"/>
    <s v="Shopee"/>
    <s v="shopee"/>
    <s v=""/>
    <s v="TH251680221624I"/>
    <s v="11/03/2025 01:34"/>
  </r>
  <r>
    <x v="8"/>
    <x v="11"/>
    <n v="33.333333333333336"/>
    <n v="3"/>
    <s v="EVB44"/>
    <n v="119.5"/>
    <n v="7"/>
    <s v="ร้านที่1"/>
    <s v="สราญรัตน์ ประทุมทิพย์"/>
    <s v="1/93 อาคารร่วมทุนทอง1 ถ.สุขุมวิท ต.สำโรงเหนือ_x000a__x000a_เมืองสมุทรปราการ/ Mueang Samut Prakanสมุทรปราการ/ Samut Prakan_x000a_10270"/>
    <s v="10270"/>
    <s v="660948516452"/>
    <s v="11/03/2025 01:14"/>
    <s v="-"/>
    <s v="Kerry_dropoff"/>
    <s v="Lazada"/>
    <s v="lazada"/>
    <s v=""/>
    <s v="LEXPU0467433434"/>
    <s v="11/03/2025 01:14"/>
  </r>
  <r>
    <x v="19"/>
    <x v="25"/>
    <n v="76"/>
    <n v="3"/>
    <s v="EVB43"/>
    <n v="263"/>
    <n v="4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11/03/2025 00:37"/>
    <s v="-"/>
    <s v="SPX Express"/>
    <s v="Shopee"/>
    <s v="shopee"/>
    <s v=""/>
    <s v="TH253729682541L"/>
    <s v="11/03/2025 00:36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  <n v="66.333333333333329"/>
    <n v="3"/>
    <s v="EVD90"/>
    <n v="173.75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2/03/2025 23:47"/>
    <s v="-"/>
    <s v="Kerry_dropoff"/>
    <s v="Lazada"/>
    <s v="lazada"/>
    <s v=""/>
    <s v="-"/>
    <s v="12/03/2025 23:47"/>
  </r>
  <r>
    <x v="1"/>
    <x v="1"/>
    <n v="37.5"/>
    <n v="4"/>
    <s v="EVD88"/>
    <n v="159"/>
    <n v="0"/>
    <s v="ร้านที่4"/>
    <s v="ส***-แย้มโรจน์"/>
    <s v="สุพรรณบุรี"/>
    <s v="-"/>
    <s v=""/>
    <s v="12/03/2025 23:37"/>
    <s v="-"/>
    <s v="Flash Express Thailand COD"/>
    <s v="Tiktok"/>
    <s v="จ่ายทีหลัง / COD"/>
    <s v=""/>
    <s v="-"/>
    <s v="12/03/2025 23:37"/>
  </r>
  <r>
    <x v="2"/>
    <x v="2"/>
    <n v="75"/>
    <n v="3"/>
    <s v="EVD86"/>
    <n v="225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12/03/2025 22:08"/>
    <s v="-"/>
    <s v="Kerry_dropoff"/>
    <s v="Lazada"/>
    <s v="lazada"/>
    <s v=""/>
    <s v="-"/>
    <s v="12/03/2025 22:08"/>
  </r>
  <r>
    <x v="3"/>
    <x v="3"/>
    <n v="25"/>
    <n v="8"/>
    <s v="EVD85"/>
    <n v="280"/>
    <n v="0"/>
    <s v="ร้านที่4"/>
    <s v="ว***า"/>
    <s v="กรุงเทพมหานคร"/>
    <s v="-"/>
    <s v=""/>
    <s v="12/03/2025 22:01"/>
    <s v="-"/>
    <s v="Flash Express Thailand COD"/>
    <s v="Tiktok"/>
    <s v="จ่ายทีหลัง / COD"/>
    <s v=""/>
    <s v="-"/>
    <s v="12/03/2025 22:01"/>
  </r>
  <r>
    <x v="4"/>
    <x v="4"/>
    <n v="54.5"/>
    <n v="2"/>
    <s v="EVD84"/>
    <n v="66.75"/>
    <n v="7"/>
    <s v="ร้านที่1"/>
    <s v="สิริกุล บุนนาค"/>
    <s v="577/54 ซิตี้โฮม รัชดาซ.10 ถ.รัชดาภิเษก แขวงห้วยขวาง ตึก V1_x000a__x000a_ห้วยขวาง/ Huai Khwangกรุงเทพมหานคร/ Bangkok_x000a_10310"/>
    <s v="10310"/>
    <s v=""/>
    <s v="-"/>
    <s v="-"/>
    <s v="Kerry_dropoff"/>
    <s v="Lazada"/>
    <s v="-"/>
    <s v=""/>
    <s v="-"/>
    <s v="12/03/2025 21:59"/>
  </r>
  <r>
    <x v="1"/>
    <x v="1"/>
    <n v="37.5"/>
    <n v="4"/>
    <s v="EVD83"/>
    <n v="175"/>
    <n v="16"/>
    <s v="ร้านที่4"/>
    <s v="ล***ลิน ไ***ิเศษ"/>
    <s v="อุดรธานี"/>
    <s v="-"/>
    <s v=""/>
    <s v="12/03/2025 21:49"/>
    <s v="-"/>
    <s v="Flash Express Thailand COD"/>
    <s v="Tiktok"/>
    <s v="จ่ายทีหลัง / COD"/>
    <s v=""/>
    <s v="-"/>
    <s v="12/03/2025 21:49"/>
  </r>
  <r>
    <x v="5"/>
    <x v="5"/>
    <n v="78.5"/>
    <n v="2"/>
    <s v="EVD81"/>
    <n v="194"/>
    <n v="45"/>
    <s v="ร้านที่1"/>
    <s v="น******ง"/>
    <s v="****** จ.เชียงใหม่ 50220 ตำบลป่าลาน อำเภอดอยสะเก็ด จังหวัดเชียงใหม่ 50220"/>
    <s v="50220"/>
    <s v="39"/>
    <s v="12/03/2025 21:48"/>
    <s v="-"/>
    <s v="SPX Express"/>
    <s v="Shopee"/>
    <s v="shopee"/>
    <s v=""/>
    <s v="-"/>
    <s v="12/03/2025 21:48"/>
  </r>
  <r>
    <x v="6"/>
    <x v="6"/>
    <n v="0"/>
    <n v="1"/>
    <s v="EVD80"/>
    <n v="106"/>
    <n v="6"/>
    <s v="ร้านที่4"/>
    <s v="ส***ดุสิต  โ***อากาศ"/>
    <s v="ราชบุรี"/>
    <s v="-"/>
    <s v=""/>
    <s v="12/03/2025 21:35"/>
    <s v="-"/>
    <s v="Flash Express Thailand COD"/>
    <s v="Tiktok"/>
    <s v="จ่ายทีหลัง / COD"/>
    <s v=""/>
    <s v="-"/>
    <s v="12/03/2025 21:35"/>
  </r>
  <r>
    <x v="0"/>
    <x v="0"/>
    <n v="120"/>
    <n v="1"/>
    <s v="EVD80"/>
    <n v="106"/>
    <n v="6"/>
    <s v="ร้านที่4"/>
    <s v="ส***ดุสิต  โ***อากาศ"/>
    <s v="ราชบุรี"/>
    <s v="-"/>
    <s v=""/>
    <s v="12/03/2025 21:35"/>
    <s v="-"/>
    <s v="Flash Express Thailand COD"/>
    <s v="Tiktok"/>
    <s v="จ่ายทีหลัง / COD"/>
    <s v=""/>
    <s v="-"/>
    <s v="12/03/2025 21:35"/>
  </r>
  <r>
    <x v="7"/>
    <x v="7"/>
    <n v="66.333333333333329"/>
    <n v="3"/>
    <s v="EVD79"/>
    <n v="254.5"/>
    <n v="26"/>
    <s v="ร้านที่1"/>
    <s v="นายปรานณ สรีรัตน์"/>
    <s v="บ้านท่าควาย บ้านเลขที่28/4ตำบล อาสามารถ อำเภอ เมือง  จังหวัด นครพนม 48000 · อาจสามารถ/ At Samat_x000a__x000a_เมืองนครพนม/ Mueng Nakornpanomนครพนม/ Nakhon Phanom_x000a_48000"/>
    <s v="48000"/>
    <s v="660659746246"/>
    <s v="12/03/2025 21:14"/>
    <s v="-"/>
    <s v="Kerry_dropoff"/>
    <s v="Lazada"/>
    <s v="lazada"/>
    <s v=""/>
    <s v="-"/>
    <s v="12/03/2025 21:14"/>
  </r>
  <r>
    <x v="0"/>
    <x v="0"/>
    <n v="66.333333333333329"/>
    <n v="3"/>
    <s v="EVD78"/>
    <n v="239.75"/>
    <n v="26"/>
    <s v="ร้านที่8"/>
    <s v="จิราพร นครเขต"/>
    <s v="57/1 หมู่5 (ข้างวัดบัวขาว)  บ.นาบัว ต.โคกหินแฮ่ อ.เรณูนค_x000a__x000a_เรณูนคร/ Renu Nakhonนครพนม/ Nakhon Phanom_x000a_48170"/>
    <s v="48170"/>
    <s v="660870027366"/>
    <s v="12/03/2025 21:12"/>
    <s v="-"/>
    <s v="Kerry_dropoff"/>
    <s v="Lazada"/>
    <s v="lazada"/>
    <s v=""/>
    <s v="-"/>
    <s v="12/03/2025 21:12"/>
  </r>
  <r>
    <x v="8"/>
    <x v="8"/>
    <n v="27.5"/>
    <n v="4"/>
    <s v="EVD77"/>
    <n v="143.9"/>
    <n v="7"/>
    <s v="ร้านที่10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12/03/2025 20:42"/>
    <s v="-"/>
    <s v="Kerry_dropoff"/>
    <s v="Lazada"/>
    <s v="lazada"/>
    <s v=""/>
    <s v="-"/>
    <s v="12/03/2025 20:42"/>
  </r>
  <r>
    <x v="9"/>
    <x v="9"/>
    <n v="76"/>
    <n v="1"/>
    <s v="EVD76"/>
    <n v="83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12/03/2025 20:32"/>
    <s v="-"/>
    <s v="Kerry_dropoff"/>
    <s v="Lazada"/>
    <s v="lazada"/>
    <s v=""/>
    <s v="-"/>
    <s v="12/03/2025 20:32"/>
  </r>
  <r>
    <x v="7"/>
    <x v="7"/>
    <n v="66.333333333333329"/>
    <n v="3"/>
    <s v="EVD75"/>
    <n v="265"/>
    <n v="64"/>
    <s v="ร้านที่1"/>
    <s v="น******า"/>
    <s v="******ถ.เพชรเกษม ตำบลท่ามิหรำ อำเภอเมืองพัทลุง จังหวัดพัทลุง 93000"/>
    <s v="93000"/>
    <s v="72"/>
    <s v="12/03/2025 20:05"/>
    <s v="-"/>
    <s v="SPX Express"/>
    <s v="Shopee"/>
    <s v="shopee"/>
    <s v=""/>
    <s v="-"/>
    <s v="12/03/2025 20:00"/>
  </r>
  <r>
    <x v="4"/>
    <x v="4"/>
    <n v="54.5"/>
    <n v="2"/>
    <s v="EVD74"/>
    <n v="67"/>
    <n v="7"/>
    <s v="ร้านที่1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12/03/2025 19:49"/>
    <s v="-"/>
    <s v="Kerry_dropoff"/>
    <s v="Lazada"/>
    <s v="lazada"/>
    <s v=""/>
    <s v="-"/>
    <s v="12/03/2025 19:48"/>
  </r>
  <r>
    <x v="0"/>
    <x v="0"/>
    <n v="66.333333333333329"/>
    <n v="3"/>
    <s v="EVD73"/>
    <n v="173.75"/>
    <n v="7"/>
    <s v="ร้านที่9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12/03/2025 19:39"/>
    <s v="-"/>
    <s v="Kerry_dropoff"/>
    <s v="Lazada"/>
    <s v="lazada"/>
    <s v=""/>
    <s v="-"/>
    <s v="12/03/2025 19:39"/>
  </r>
  <r>
    <x v="10"/>
    <x v="10"/>
    <n v="66.666666666666671"/>
    <n v="3"/>
    <s v="EVD72"/>
    <n v="119.5"/>
    <n v="7"/>
    <s v="ร้านที่1"/>
    <s v="คุณมยุรา จิตรีชัย"/>
    <s v="ไอบริจคอนโด 91/52 ม.15 ตึกส้ม ต.บางหญ้าแพรก ชั้น6_x000a__x000a_พระประแดง/ Phra Pradaengสมุทรปราการ/ Samut Prakan_x000a_10130"/>
    <s v="10130"/>
    <s v="660845352047"/>
    <s v="12/03/2025 19:31"/>
    <s v="-"/>
    <s v="Kerry_dropoff"/>
    <s v="Lazada"/>
    <s v="lazada"/>
    <s v=""/>
    <s v="-"/>
    <s v="12/03/2025 19:31"/>
  </r>
  <r>
    <x v="11"/>
    <x v="11"/>
    <n v="40"/>
    <n v="1"/>
    <s v="EVD71"/>
    <n v="47"/>
    <n v="7"/>
    <s v="ร้านที่2"/>
    <s v="ห*า"/>
    <s v="******รงการหมู่บ้านโอเชี่ยน, ซอย 3, ตำบลมาบยางพร, อำเภอปลวกแดง ตำบลมาบยางพร อำเภอปลวกแดง จังหวัดระยอง 21140"/>
    <s v="21140"/>
    <s v="26"/>
    <s v="12/03/2025 19:59"/>
    <s v="-"/>
    <s v="SPX Express"/>
    <s v="Shopee"/>
    <s v="shopee"/>
    <s v=""/>
    <s v="-"/>
    <s v="12/03/2025 19:29"/>
  </r>
  <r>
    <x v="1"/>
    <x v="1"/>
    <n v="37.5"/>
    <n v="4"/>
    <s v="EVD70"/>
    <n v="159"/>
    <n v="0"/>
    <s v="ร้านที่4"/>
    <s v="ม***ชนก พ***อง"/>
    <s v="ชลบุรี"/>
    <s v="-"/>
    <s v=""/>
    <s v="12/03/2025 19:14"/>
    <s v="-"/>
    <s v="Flash Express Thailand"/>
    <s v="Tiktok"/>
    <s v="tiktok"/>
    <s v=""/>
    <s v="-"/>
    <s v="12/03/2025 19:13"/>
  </r>
  <r>
    <x v="0"/>
    <x v="0"/>
    <n v="66.333333333333329"/>
    <n v="3"/>
    <s v="EVD68"/>
    <n v="275"/>
    <n v="45"/>
    <s v="ร้านที่1"/>
    <s v="ธ******ด"/>
    <s v="******์-พระราม3, แยก 10 ถนนสุขสวัสดิ์ 30, เขตราษฎร์บูรณะ แขวงบางปะกอก เขตราษฎร์บูรณะ จังหวัดกรุงเทพมหานคร 10140"/>
    <s v="10140"/>
    <s v="03"/>
    <s v="12/03/2025 19:02"/>
    <s v="-"/>
    <s v="SPX Express"/>
    <s v="Shopee"/>
    <s v="shopee"/>
    <s v=""/>
    <s v="-"/>
    <s v="12/03/2025 19:02"/>
  </r>
  <r>
    <x v="9"/>
    <x v="12"/>
    <n v="66"/>
    <n v="1"/>
    <s v="EVD66"/>
    <n v="262.5"/>
    <n v="26"/>
    <s v="ร้านที่1"/>
    <s v="สุรศักดิ์ จักรสถาพร"/>
    <s v="156 ถ.บำรุงเมือง_x000a__x000a_พระนคร/ Phra Nakhonกรุงเทพมหานคร/ Bangkok_x000a_10200"/>
    <s v="10200"/>
    <s v="660891566643"/>
    <s v="12/03/2025 18:10"/>
    <s v="-"/>
    <s v="Kerry_dropoff"/>
    <s v="Lazada"/>
    <s v="lazada"/>
    <s v=""/>
    <s v="-"/>
    <s v="12/03/2025 18:10"/>
  </r>
  <r>
    <x v="7"/>
    <x v="7"/>
    <n v="66"/>
    <n v="1"/>
    <s v="EVD66"/>
    <n v="262.5"/>
    <n v="26"/>
    <s v="ร้านที่1"/>
    <s v="สุรศักดิ์ จักรสถาพร"/>
    <s v="156 ถ.บำรุงเมือง_x000a__x000a_พระนคร/ Phra Nakhonกรุงเทพมหานคร/ Bangkok_x000a_10200"/>
    <s v="10200"/>
    <s v="660891566643"/>
    <s v="12/03/2025 18:10"/>
    <s v="-"/>
    <s v="Kerry_dropoff"/>
    <s v="Lazada"/>
    <s v="lazada"/>
    <s v=""/>
    <s v="-"/>
    <s v="12/03/2025 18:10"/>
  </r>
  <r>
    <x v="0"/>
    <x v="0"/>
    <n v="67"/>
    <n v="1"/>
    <s v="EVD66"/>
    <n v="262.5"/>
    <n v="26"/>
    <s v="ร้านที่1"/>
    <s v="สุรศักดิ์ จักรสถาพร"/>
    <s v="156 ถ.บำรุงเมือง_x000a__x000a_พระนคร/ Phra Nakhonกรุงเทพมหานคร/ Bangkok_x000a_10200"/>
    <s v="10200"/>
    <s v="660891566643"/>
    <s v="12/03/2025 18:10"/>
    <s v="-"/>
    <s v="Kerry_dropoff"/>
    <s v="Lazada"/>
    <s v="lazada"/>
    <s v=""/>
    <s v="-"/>
    <s v="12/03/2025 18:10"/>
  </r>
  <r>
    <x v="11"/>
    <x v="11"/>
    <n v="60"/>
    <n v="3"/>
    <s v="EVD65"/>
    <n v="105"/>
    <n v="0"/>
    <s v="ร้านที่2"/>
    <s v="น***ชญ์ ฑ***ั้น"/>
    <s v="พิษณุโลก"/>
    <s v="-"/>
    <s v=""/>
    <s v="12/03/2025 17:54"/>
    <s v="-"/>
    <s v="J&amp;T COD"/>
    <s v="Tiktok"/>
    <s v="จ่ายทีหลัง / COD"/>
    <s v=""/>
    <s v="-"/>
    <s v="12/03/2025 17:54"/>
  </r>
  <r>
    <x v="12"/>
    <x v="13"/>
    <n v="65"/>
    <n v="1"/>
    <s v="EVD64"/>
    <n v="199"/>
    <n v="0"/>
    <s v="ร้านที่1"/>
    <s v="อารีวรรณ สังขปานันท์"/>
    <s v="120/36ซ.เอนกพัฒนา ต.ลาดใหญ่ อ.เมืองจ.สมุทรสงคราม 75000"/>
    <s v="75000"/>
    <s v="0815865148"/>
    <s v="12/03/2025 16:49"/>
    <s v="raweewan5499@gmail.com"/>
    <s v="EMS COD"/>
    <s v="facebook"/>
    <s v="กสิกร"/>
    <s v=""/>
    <s v="-"/>
    <s v="12/03/2025 16:48"/>
  </r>
  <r>
    <x v="13"/>
    <x v="14"/>
    <n v="65"/>
    <n v="1"/>
    <s v="EVD64"/>
    <n v="199"/>
    <n v="0"/>
    <s v="ร้านที่1"/>
    <s v="อารีวรรณ สังขปานันท์"/>
    <s v="120/36ซ.เอนกพัฒนา ต.ลาดใหญ่ อ.เมืองจ.สมุทรสงคราม 75000"/>
    <s v="75000"/>
    <s v="0815865148"/>
    <s v="12/03/2025 16:49"/>
    <s v="raweewan5499@gmail.com"/>
    <s v="EMS COD"/>
    <s v="facebook"/>
    <s v="กสิกร"/>
    <s v=""/>
    <s v="-"/>
    <s v="12/03/2025 16:48"/>
  </r>
  <r>
    <x v="14"/>
    <x v="15"/>
    <n v="65"/>
    <n v="1"/>
    <s v="EVD64"/>
    <n v="199"/>
    <n v="0"/>
    <s v="ร้านที่1"/>
    <s v="อารีวรรณ สังขปานันท์"/>
    <s v="120/36ซ.เอนกพัฒนา ต.ลาดใหญ่ อ.เมืองจ.สมุทรสงคราม 75000"/>
    <s v="75000"/>
    <s v="0815865148"/>
    <s v="12/03/2025 16:49"/>
    <s v="raweewan5499@gmail.com"/>
    <s v="EMS COD"/>
    <s v="facebook"/>
    <s v="กสิกร"/>
    <s v=""/>
    <s v="-"/>
    <s v="12/03/2025 16:48"/>
  </r>
  <r>
    <x v="4"/>
    <x v="4"/>
    <n v="65"/>
    <n v="1"/>
    <s v="EVD64"/>
    <n v="199"/>
    <n v="0"/>
    <s v="ร้านที่1"/>
    <s v="อารีวรรณ สังขปานันท์"/>
    <s v="120/36ซ.เอนกพัฒนา ต.ลาดใหญ่ อ.เมืองจ.สมุทรสงคราม 75000"/>
    <s v="75000"/>
    <s v="0815865148"/>
    <s v="12/03/2025 16:49"/>
    <s v="raweewan5499@gmail.com"/>
    <s v="EMS COD"/>
    <s v="facebook"/>
    <s v="กสิกร"/>
    <s v=""/>
    <s v="-"/>
    <s v="12/03/2025 16:48"/>
  </r>
  <r>
    <x v="10"/>
    <x v="10"/>
    <n v="40"/>
    <n v="10"/>
    <s v="EVD63"/>
    <n v="2600"/>
    <n v="10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12/03/2025 16:36"/>
    <s v="raweewan5499@gmail.com"/>
    <s v="EMS"/>
    <s v="facebook"/>
    <s v="กสิกร"/>
    <s v=""/>
    <s v="-"/>
    <s v="12/03/2025 16:42"/>
  </r>
  <r>
    <x v="15"/>
    <x v="16"/>
    <n v="40"/>
    <n v="10"/>
    <s v="EVD63"/>
    <n v="2600"/>
    <n v="10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12/03/2025 16:36"/>
    <s v="raweewan5499@gmail.com"/>
    <s v="EMS"/>
    <s v="facebook"/>
    <s v="กสิกร"/>
    <s v=""/>
    <s v="-"/>
    <s v="12/03/2025 16:42"/>
  </r>
  <r>
    <x v="0"/>
    <x v="0"/>
    <n v="85"/>
    <n v="10"/>
    <s v="EVD63"/>
    <n v="2600"/>
    <n v="10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12/03/2025 16:36"/>
    <s v="raweewan5499@gmail.com"/>
    <s v="EMS"/>
    <s v="facebook"/>
    <s v="กสิกร"/>
    <s v=""/>
    <s v="-"/>
    <s v="12/03/2025 16:42"/>
  </r>
  <r>
    <x v="9"/>
    <x v="12"/>
    <n v="85"/>
    <n v="10"/>
    <s v="EVD63"/>
    <n v="2600"/>
    <n v="10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12/03/2025 16:36"/>
    <s v="raweewan5499@gmail.com"/>
    <s v="EMS"/>
    <s v="facebook"/>
    <s v="กสิกร"/>
    <s v=""/>
    <s v="-"/>
    <s v="12/03/2025 16:42"/>
  </r>
  <r>
    <x v="1"/>
    <x v="1"/>
    <n v="37.5"/>
    <n v="4"/>
    <s v="EVD62"/>
    <n v="159"/>
    <n v="0"/>
    <s v="ร้านที่4"/>
    <s v="พ***พะเยา​ เ***ปลั่ง"/>
    <s v="สุพรรณบุรี"/>
    <s v="-"/>
    <s v=""/>
    <s v="12/03/2025 16:32"/>
    <s v="-"/>
    <s v="Flash Express Thailand COD"/>
    <s v="Tiktok"/>
    <s v="จ่ายทีหลัง / COD"/>
    <s v=""/>
    <s v="-"/>
    <s v="12/03/2025 16:32"/>
  </r>
  <r>
    <x v="6"/>
    <x v="6"/>
    <n v="0"/>
    <n v="1"/>
    <s v="EVD61"/>
    <n v="100"/>
    <n v="0"/>
    <s v="ร้านที่4"/>
    <s v="ม***มนต์   ส***านุช"/>
    <s v="สระบุรี"/>
    <s v="-"/>
    <s v=""/>
    <s v="12/03/2025 16:11"/>
    <s v="-"/>
    <s v="Flash Express Thailand COD"/>
    <s v="Tiktok"/>
    <s v="จ่ายทีหลัง / COD"/>
    <s v=""/>
    <s v="-"/>
    <s v="12/03/2025 16:11"/>
  </r>
  <r>
    <x v="0"/>
    <x v="0"/>
    <n v="120"/>
    <n v="1"/>
    <s v="EVD61"/>
    <n v="100"/>
    <n v="0"/>
    <s v="ร้านที่4"/>
    <s v="ม***มนต์   ส***านุช"/>
    <s v="สระบุรี"/>
    <s v="-"/>
    <s v=""/>
    <s v="12/03/2025 16:11"/>
    <s v="-"/>
    <s v="Flash Express Thailand COD"/>
    <s v="Tiktok"/>
    <s v="จ่ายทีหลัง / COD"/>
    <s v=""/>
    <s v="-"/>
    <s v="12/03/2025 16:11"/>
  </r>
  <r>
    <x v="6"/>
    <x v="6"/>
    <n v="0"/>
    <n v="1"/>
    <s v="EVD60"/>
    <n v="100"/>
    <n v="0"/>
    <s v="ร้านที่4"/>
    <s v="ส*** ร***าธรรม"/>
    <s v="สระบุรี"/>
    <s v="-"/>
    <s v=""/>
    <s v="-"/>
    <s v="-"/>
    <s v="J&amp;T Express"/>
    <s v="Tiktok"/>
    <s v="-"/>
    <s v=""/>
    <s v="-"/>
    <s v="12/03/2025 16:08"/>
  </r>
  <r>
    <x v="0"/>
    <x v="0"/>
    <n v="120"/>
    <n v="1"/>
    <s v="EVD60"/>
    <n v="100"/>
    <n v="0"/>
    <s v="ร้านที่4"/>
    <s v="ส*** ร***าธรรม"/>
    <s v="สระบุรี"/>
    <s v="-"/>
    <s v=""/>
    <s v="-"/>
    <s v="-"/>
    <s v="J&amp;T Express"/>
    <s v="Tiktok"/>
    <s v="-"/>
    <s v=""/>
    <s v="-"/>
    <s v="12/03/2025 16:08"/>
  </r>
  <r>
    <x v="16"/>
    <x v="17"/>
    <n v="12"/>
    <n v="20"/>
    <s v="EVD59"/>
    <n v="260"/>
    <n v="20"/>
    <s v="ร้านที่1"/>
    <s v="ฉวีวรรณ เหลืองงาม"/>
    <s v="เทศบาลตำบลบ้านตาด 234 หมู่ 5 ต.บ้านตาด อ.เมือง จ.อุดรธานี 41000"/>
    <s v="41000"/>
    <s v="0810524666"/>
    <s v="12/03/2025 16:08"/>
    <s v="raweewan5499@gmail.com"/>
    <s v="EMS COD"/>
    <s v="facebook"/>
    <s v="กสิกร"/>
    <s v=""/>
    <s v="-"/>
    <s v="12/03/2025 16:08"/>
  </r>
  <r>
    <x v="16"/>
    <x v="17"/>
    <n v="12"/>
    <n v="20"/>
    <s v="EVD58"/>
    <n v="260"/>
    <n v="20"/>
    <s v="ร้านที่1"/>
    <s v="แม่ของลูก ลูกของแม่"/>
    <s v="441/9  ม.12  ต.บ้านหมอ  อ.บ้านหมอ จ.สระบุรี_x000a_บ้านหมอ_x000a_สระบุรี_x000a_ 18130"/>
    <s v="18130"/>
    <s v="0890037103"/>
    <s v="12/03/2025 16:07"/>
    <s v="raweewan5499@gmail.com"/>
    <s v="EMS COD"/>
    <s v="facebook"/>
    <s v="กสิกร"/>
    <s v=""/>
    <s v="-"/>
    <s v="12/03/2025 16:06"/>
  </r>
  <r>
    <x v="8"/>
    <x v="8"/>
    <n v="45"/>
    <n v="2"/>
    <s v="EVD57"/>
    <n v="97"/>
    <n v="7"/>
    <s v="ร้านที่2"/>
    <s v="ธ******ม"/>
    <s v="****** ตำบลบ้านนา อำเภอศรีนครินทร์ จังหวัดพัทลุง 93000"/>
    <s v="93000"/>
    <s v="40"/>
    <s v="12/03/2025 16:36"/>
    <s v="-"/>
    <s v="SPX Express"/>
    <s v="Shopee"/>
    <s v="shopee"/>
    <s v=""/>
    <s v="-"/>
    <s v="12/03/2025 16:06"/>
  </r>
  <r>
    <x v="12"/>
    <x v="13"/>
    <n v="65"/>
    <n v="1"/>
    <s v="EVD56"/>
    <n v="199"/>
    <n v="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12/03/2025 14:02"/>
    <s v="raweewan5499@gmail.com"/>
    <s v="EMS"/>
    <s v="facebook"/>
    <s v="กสิกร"/>
    <s v=""/>
    <s v="-"/>
    <s v="12/03/2025 16:02"/>
  </r>
  <r>
    <x v="13"/>
    <x v="14"/>
    <n v="65"/>
    <n v="1"/>
    <s v="EVD56"/>
    <n v="199"/>
    <n v="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12/03/2025 14:02"/>
    <s v="raweewan5499@gmail.com"/>
    <s v="EMS"/>
    <s v="facebook"/>
    <s v="กสิกร"/>
    <s v=""/>
    <s v="-"/>
    <s v="12/03/2025 16:02"/>
  </r>
  <r>
    <x v="14"/>
    <x v="15"/>
    <n v="65"/>
    <n v="1"/>
    <s v="EVD56"/>
    <n v="199"/>
    <n v="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12/03/2025 14:02"/>
    <s v="raweewan5499@gmail.com"/>
    <s v="EMS"/>
    <s v="facebook"/>
    <s v="กสิกร"/>
    <s v=""/>
    <s v="-"/>
    <s v="12/03/2025 16:02"/>
  </r>
  <r>
    <x v="4"/>
    <x v="4"/>
    <n v="65"/>
    <n v="1"/>
    <s v="EVD56"/>
    <n v="199"/>
    <n v="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12/03/2025 14:02"/>
    <s v="raweewan5499@gmail.com"/>
    <s v="EMS"/>
    <s v="facebook"/>
    <s v="กสิกร"/>
    <s v=""/>
    <s v="-"/>
    <s v="12/03/2025 16:02"/>
  </r>
  <r>
    <x v="6"/>
    <x v="6"/>
    <n v="0"/>
    <n v="4"/>
    <s v="EVD55"/>
    <n v="425"/>
    <n v="25"/>
    <s v="ร้านที่4"/>
    <s v="A*** t***"/>
    <s v="กรุงเทพฯ"/>
    <s v="-"/>
    <s v=""/>
    <s v="12/03/2025 15:59"/>
    <s v="-"/>
    <s v="Flash Express Thailand COD"/>
    <s v="Tiktok"/>
    <s v="จ่ายทีหลัง / COD"/>
    <s v="❤️❤️ของแถม รับเป็น ชิฟฟ่อนสอดไส้ 3ชิ้น 4กล่อง ❤️❤️"/>
    <s v="-"/>
    <s v="12/03/2025 15:59"/>
  </r>
  <r>
    <x v="0"/>
    <x v="0"/>
    <n v="120"/>
    <n v="4"/>
    <s v="EVD55"/>
    <n v="425"/>
    <n v="25"/>
    <s v="ร้านที่4"/>
    <s v="A*** t***"/>
    <s v="กรุงเทพฯ"/>
    <s v="-"/>
    <s v=""/>
    <s v="12/03/2025 15:59"/>
    <s v="-"/>
    <s v="Flash Express Thailand COD"/>
    <s v="Tiktok"/>
    <s v="จ่ายทีหลัง / COD"/>
    <s v="❤️❤️ของแถม รับเป็น ชิฟฟ่อนสอดไส้ 3ชิ้น 4กล่อง ❤️❤️"/>
    <s v="-"/>
    <s v="12/03/2025 15:59"/>
  </r>
  <r>
    <x v="6"/>
    <x v="6"/>
    <n v="0"/>
    <n v="1"/>
    <s v="EVD53"/>
    <n v="106"/>
    <n v="6"/>
    <s v="ร้านที่4"/>
    <s v="ภ***ณี ค***บ้าน"/>
    <s v="ชัยภูมิ"/>
    <s v="-"/>
    <s v=""/>
    <s v="12/03/2025 15:44"/>
    <s v="-"/>
    <s v="Flash Express Thailand COD"/>
    <s v="Tiktok"/>
    <s v="จ่ายทีหลัง / COD"/>
    <s v=""/>
    <s v="-"/>
    <s v="12/03/2025 15:44"/>
  </r>
  <r>
    <x v="0"/>
    <x v="0"/>
    <n v="120"/>
    <n v="1"/>
    <s v="EVD53"/>
    <n v="106"/>
    <n v="6"/>
    <s v="ร้านที่4"/>
    <s v="ภ***ณี ค***บ้าน"/>
    <s v="ชัยภูมิ"/>
    <s v="-"/>
    <s v=""/>
    <s v="12/03/2025 15:44"/>
    <s v="-"/>
    <s v="Flash Express Thailand COD"/>
    <s v="Tiktok"/>
    <s v="จ่ายทีหลัง / COD"/>
    <s v=""/>
    <s v="-"/>
    <s v="12/03/2025 15:44"/>
  </r>
  <r>
    <x v="6"/>
    <x v="6"/>
    <n v="0"/>
    <n v="1"/>
    <s v="EVD52"/>
    <n v="106"/>
    <n v="6"/>
    <s v="ร้านที่4"/>
    <s v="แ** ส***สา"/>
    <s v="นครศรีธรรมราช"/>
    <s v="-"/>
    <s v=""/>
    <s v="12/03/2025 15:37"/>
    <s v="-"/>
    <s v="Flash Express Thailand COD"/>
    <s v="Tiktok"/>
    <s v="จ่ายทีหลัง / COD"/>
    <s v=""/>
    <s v="-"/>
    <s v="12/03/2025 15:37"/>
  </r>
  <r>
    <x v="0"/>
    <x v="0"/>
    <n v="120"/>
    <n v="1"/>
    <s v="EVD52"/>
    <n v="106"/>
    <n v="6"/>
    <s v="ร้านที่4"/>
    <s v="แ** ส***สา"/>
    <s v="นครศรีธรรมราช"/>
    <s v="-"/>
    <s v=""/>
    <s v="12/03/2025 15:37"/>
    <s v="-"/>
    <s v="Flash Express Thailand COD"/>
    <s v="Tiktok"/>
    <s v="จ่ายทีหลัง / COD"/>
    <s v=""/>
    <s v="-"/>
    <s v="12/03/2025 15:37"/>
  </r>
  <r>
    <x v="11"/>
    <x v="11"/>
    <n v="60"/>
    <n v="6"/>
    <s v="EVD50"/>
    <n v="210"/>
    <n v="0"/>
    <s v="ร้านที่4"/>
    <s v="ว***วัลย์"/>
    <s v="เพชรบูรณ์"/>
    <s v="-"/>
    <s v=""/>
    <s v="12/03/2025 15:27"/>
    <s v="-"/>
    <s v="Flash Express Thailand COD"/>
    <s v="Tiktok"/>
    <s v="จ่ายทีหลัง / COD"/>
    <s v=""/>
    <s v="-"/>
    <s v="12/03/2025 15:27"/>
  </r>
  <r>
    <x v="11"/>
    <x v="11"/>
    <n v="60"/>
    <n v="6"/>
    <s v="EVD49"/>
    <n v="280"/>
    <n v="0"/>
    <s v="ร้านที่4"/>
    <s v="ป***ัดดา อ***"/>
    <s v="ชลบุรี"/>
    <s v="-"/>
    <s v=""/>
    <s v="12/03/2025 15:25"/>
    <s v="-"/>
    <s v="Flash Express Thailand COD"/>
    <s v="Tiktok"/>
    <s v="จ่ายทีหลัง / COD"/>
    <s v=""/>
    <s v="-"/>
    <s v="12/03/2025 15:25"/>
  </r>
  <r>
    <x v="17"/>
    <x v="18"/>
    <n v="120"/>
    <n v="1"/>
    <s v="EVD49"/>
    <n v="280"/>
    <n v="0"/>
    <s v="ร้านที่4"/>
    <s v="ป***ัดดา อ***"/>
    <s v="ชลบุรี"/>
    <s v="-"/>
    <s v=""/>
    <s v="12/03/2025 15:25"/>
    <s v="-"/>
    <s v="Flash Express Thailand COD"/>
    <s v="Tiktok"/>
    <s v="จ่ายทีหลัง / COD"/>
    <s v=""/>
    <s v="-"/>
    <s v="12/03/2025 15:25"/>
  </r>
  <r>
    <x v="8"/>
    <x v="8"/>
    <n v="45"/>
    <n v="2"/>
    <s v="EVD48"/>
    <n v="88"/>
    <n v="6"/>
    <s v="ร้านที่4"/>
    <s v="ญ*** "/>
    <s v="ฉะเชิงเทรา"/>
    <s v="-"/>
    <s v=""/>
    <s v="12/03/2025 15:22"/>
    <s v="-"/>
    <s v="Flash Express Thailand COD"/>
    <s v="Tiktok"/>
    <s v="จ่ายทีหลัง / COD"/>
    <s v=""/>
    <s v="-"/>
    <s v="12/03/2025 15:22"/>
  </r>
  <r>
    <x v="6"/>
    <x v="6"/>
    <n v="0"/>
    <n v="1"/>
    <s v="EVD47"/>
    <n v="100"/>
    <n v="0"/>
    <s v="ร้านที่4"/>
    <s v="เ***พร"/>
    <s v="สุพรรณบุรี"/>
    <s v="-"/>
    <s v=""/>
    <s v="12/03/2025 15:11"/>
    <s v="-"/>
    <s v="Flash Express Thailand COD"/>
    <s v="Tiktok"/>
    <s v="จ่ายทีหลัง / COD"/>
    <s v=""/>
    <s v="-"/>
    <s v="12/03/2025 15:11"/>
  </r>
  <r>
    <x v="0"/>
    <x v="0"/>
    <n v="120"/>
    <n v="1"/>
    <s v="EVD47"/>
    <n v="100"/>
    <n v="0"/>
    <s v="ร้านที่4"/>
    <s v="เ***พร"/>
    <s v="สุพรรณบุรี"/>
    <s v="-"/>
    <s v=""/>
    <s v="12/03/2025 15:11"/>
    <s v="-"/>
    <s v="Flash Express Thailand COD"/>
    <s v="Tiktok"/>
    <s v="จ่ายทีหลัง / COD"/>
    <s v=""/>
    <s v="-"/>
    <s v="12/03/2025 15:11"/>
  </r>
  <r>
    <x v="0"/>
    <x v="19"/>
    <n v="67.5"/>
    <n v="1"/>
    <s v="EVD45"/>
    <n v="67.5"/>
    <n v="0"/>
    <s v="ร้านที่1"/>
    <s v="อุดม ศิริสัตย์"/>
    <s v="50 หมู่3 ต.หนองสรวง อ.วิหารแดง จ.สระบุรี 18150 · หนองสรวง/ Nong Suang_x000a__x000a_วิหารแดง/ Wihan Daengสระบุรี/ Saraburi_x000a_18150"/>
    <s v="18150"/>
    <s v=""/>
    <s v="-"/>
    <s v="-"/>
    <s v="Kerry_dropoff"/>
    <s v="Lazada"/>
    <s v="-"/>
    <s v=""/>
    <s v="-"/>
    <s v="12/03/2025 15:09"/>
  </r>
  <r>
    <x v="11"/>
    <x v="11"/>
    <n v="60"/>
    <n v="3"/>
    <s v="EVD44"/>
    <n v="207"/>
    <n v="0"/>
    <s v="ร้านที่4"/>
    <s v="ล***น จ***ึก"/>
    <s v="กรุงเทพฯ"/>
    <s v="-"/>
    <s v=""/>
    <s v="12/03/2025 14:56"/>
    <s v="-"/>
    <s v="Flash Express Thailand COD"/>
    <s v="Tiktok"/>
    <s v="จ่ายทีหลัง / COD"/>
    <s v=""/>
    <s v="-"/>
    <s v="12/03/2025 14:56"/>
  </r>
  <r>
    <x v="3"/>
    <x v="3"/>
    <n v="25"/>
    <n v="4"/>
    <s v="EVD44"/>
    <n v="207"/>
    <n v="0"/>
    <s v="ร้านที่4"/>
    <s v="ล***น จ***ึก"/>
    <s v="กรุงเทพฯ"/>
    <s v="-"/>
    <s v=""/>
    <s v="12/03/2025 14:56"/>
    <s v="-"/>
    <s v="Flash Express Thailand COD"/>
    <s v="Tiktok"/>
    <s v="จ่ายทีหลัง / COD"/>
    <s v=""/>
    <s v="-"/>
    <s v="12/03/2025 14:56"/>
  </r>
  <r>
    <x v="11"/>
    <x v="11"/>
    <n v="60"/>
    <n v="3"/>
    <s v="EVD43"/>
    <n v="207"/>
    <n v="0"/>
    <s v="ร้านที่4"/>
    <s v="ส***ดา เ***่ยมทอง"/>
    <s v="ปทุมธานี"/>
    <s v="-"/>
    <s v=""/>
    <s v="12/03/2025 14:54"/>
    <s v="-"/>
    <s v="Flash Express Thailand COD"/>
    <s v="Tiktok"/>
    <s v="จ่ายทีหลัง / COD"/>
    <s v=""/>
    <s v="-"/>
    <s v="12/03/2025 14:54"/>
  </r>
  <r>
    <x v="3"/>
    <x v="3"/>
    <n v="25"/>
    <n v="4"/>
    <s v="EVD43"/>
    <n v="207"/>
    <n v="0"/>
    <s v="ร้านที่4"/>
    <s v="ส***ดา เ***่ยมทอง"/>
    <s v="ปทุมธานี"/>
    <s v="-"/>
    <s v=""/>
    <s v="12/03/2025 14:54"/>
    <s v="-"/>
    <s v="Flash Express Thailand COD"/>
    <s v="Tiktok"/>
    <s v="จ่ายทีหลัง / COD"/>
    <s v=""/>
    <s v="-"/>
    <s v="12/03/2025 14:54"/>
  </r>
  <r>
    <x v="18"/>
    <x v="20"/>
    <n v="45"/>
    <n v="50"/>
    <s v="EVD41"/>
    <n v="2300"/>
    <n v="50"/>
    <s v="ร้านที่1"/>
    <s v="คุณคิว"/>
    <s v="ร้าน คาเฟอิน  (ท่าอากาศยาน สกลนคร)_x000a_ถนน นิตโย  ธาตุนาเวง _x000a_อำเภอ เมืองสกลนคร _x000a_จังหวัด สกลนคร 47000"/>
    <s v="47000"/>
    <s v="0874373335"/>
    <s v="12/03/2025 14:12"/>
    <s v="raweewan5499@gmail.com"/>
    <s v="EMS"/>
    <s v="facebook"/>
    <s v="กสิกร"/>
    <s v=""/>
    <s v="-"/>
    <s v="12/03/2025 14:39"/>
  </r>
  <r>
    <x v="11"/>
    <x v="11"/>
    <n v="60"/>
    <n v="3"/>
    <s v="EVD40"/>
    <n v="91.65"/>
    <n v="7"/>
    <s v="ร้านที่1"/>
    <s v="ทิวาพร  วงษ์พานิช"/>
    <s v="308 วัดห้วยบง หมู่3 · ศรีวิชัย/ Si Wichai_x000a__x000a_ลี้/ Liลำพูน/ Lamphun_x000a_51110"/>
    <s v="51110"/>
    <s v="660907312382"/>
    <s v="12/03/2025 14:34"/>
    <s v="-"/>
    <s v="Kerry_dropoff"/>
    <s v="Lazada"/>
    <s v="lazada"/>
    <s v=""/>
    <s v="-"/>
    <s v="12/03/2025 14:33"/>
  </r>
  <r>
    <x v="8"/>
    <x v="8"/>
    <n v="43.5"/>
    <n v="2"/>
    <s v="EVD39"/>
    <n v="113"/>
    <n v="26"/>
    <s v="ร้านที่1"/>
    <s v="ก******น"/>
    <s v="******ม้อทอง, ตำบลจานลาน, อำเภอพนา ตำบลจานลาน อำเภอพนา จังหวัดอำนาจเจริญ 37180"/>
    <s v="37180"/>
    <s v="47"/>
    <s v="12/03/2025 14:28"/>
    <s v="-"/>
    <s v="Flash Express"/>
    <s v="Shopee"/>
    <s v="shopee"/>
    <s v=""/>
    <s v="-"/>
    <s v="12/03/2025 14:27"/>
  </r>
  <r>
    <x v="11"/>
    <x v="11"/>
    <n v="60"/>
    <n v="9"/>
    <s v="EVD38"/>
    <n v="315"/>
    <n v="0"/>
    <s v="ร้านที่4"/>
    <s v="ป***รณ์ ป***พันธ์"/>
    <s v="ฉะเชิงเทรา"/>
    <s v="-"/>
    <s v=""/>
    <s v="12/03/2025 14:27"/>
    <s v="-"/>
    <s v="Flash Express Thailand"/>
    <s v="Tiktok"/>
    <s v="tiktok"/>
    <s v=""/>
    <s v="-"/>
    <s v="12/03/2025 14:27"/>
  </r>
  <r>
    <x v="3"/>
    <x v="3"/>
    <n v="25"/>
    <n v="4"/>
    <s v="EVD37"/>
    <n v="108"/>
    <n v="6"/>
    <s v="ร้านที่4"/>
    <s v="ช*** อ***ปัญญา​"/>
    <s v="ราชบุรี"/>
    <s v="-"/>
    <s v=""/>
    <s v="12/03/2025 14:25"/>
    <s v="-"/>
    <s v="Flash Express Thailand COD"/>
    <s v="Tiktok"/>
    <s v="จ่ายทีหลัง / COD"/>
    <s v=""/>
    <s v="-"/>
    <s v="12/03/2025 14:25"/>
  </r>
  <r>
    <x v="0"/>
    <x v="0"/>
    <n v="66.333333333333329"/>
    <n v="3"/>
    <s v="EVD36"/>
    <n v="220"/>
    <n v="0"/>
    <s v="ร้านที่4"/>
    <s v="ข***ใจ  ซ***เพชร"/>
    <s v="สุพรรณบุรี"/>
    <s v="-"/>
    <s v=""/>
    <s v="12/03/2025 14:10"/>
    <s v="-"/>
    <s v="Flash Express Thailand COD"/>
    <s v="Tiktok"/>
    <s v="จ่ายทีหลัง / COD"/>
    <s v=""/>
    <s v="-"/>
    <s v="12/03/2025 14:15"/>
  </r>
  <r>
    <x v="14"/>
    <x v="15"/>
    <n v="65"/>
    <n v="1"/>
    <s v="EVD35"/>
    <n v="199"/>
    <n v="0"/>
    <s v="ร้านที่1"/>
    <s v="แอ๊ปเปิ้ล"/>
    <s v="32 ม.11_x000a_บางพลีน้อย_x000a_บางบ่อ_x000a_สมุทรปราการ_x000a_ 10560"/>
    <s v="10560"/>
    <s v="0880179352"/>
    <s v="12/03/2025 13:49"/>
    <s v="raweewan5499@gmail.com"/>
    <s v="EMS"/>
    <s v="facebook"/>
    <s v="กสิกร"/>
    <s v=""/>
    <s v="-"/>
    <s v="12/03/2025 13:54"/>
  </r>
  <r>
    <x v="12"/>
    <x v="13"/>
    <n v="65"/>
    <n v="1"/>
    <s v="EVD35"/>
    <n v="199"/>
    <n v="0"/>
    <s v="ร้านที่1"/>
    <s v="แอ๊ปเปิ้ล"/>
    <s v="32 ม.11_x000a_บางพลีน้อย_x000a_บางบ่อ_x000a_สมุทรปราการ_x000a_ 10560"/>
    <s v="10560"/>
    <s v="0880179352"/>
    <s v="12/03/2025 13:49"/>
    <s v="raweewan5499@gmail.com"/>
    <s v="EMS"/>
    <s v="facebook"/>
    <s v="กสิกร"/>
    <s v=""/>
    <s v="-"/>
    <s v="12/03/2025 13:54"/>
  </r>
  <r>
    <x v="4"/>
    <x v="4"/>
    <n v="65"/>
    <n v="2"/>
    <s v="EVD35"/>
    <n v="199"/>
    <n v="0"/>
    <s v="ร้านที่1"/>
    <s v="แอ๊ปเปิ้ล"/>
    <s v="32 ม.11_x000a_บางพลีน้อย_x000a_บางบ่อ_x000a_สมุทรปราการ_x000a_ 10560"/>
    <s v="10560"/>
    <s v="0880179352"/>
    <s v="12/03/2025 13:49"/>
    <s v="raweewan5499@gmail.com"/>
    <s v="EMS"/>
    <s v="facebook"/>
    <s v="กสิกร"/>
    <s v=""/>
    <s v="-"/>
    <s v="12/03/2025 13:54"/>
  </r>
  <r>
    <x v="0"/>
    <x v="0"/>
    <n v="120"/>
    <n v="10"/>
    <s v="EVD34"/>
    <n v="879"/>
    <n v="79"/>
    <s v="ร้านที่4"/>
    <s v="ณ***นม์ เ***เลิศ"/>
    <s v="อ่างทอง"/>
    <s v="-"/>
    <s v=""/>
    <s v="12/03/2025 13:53"/>
    <s v="-"/>
    <s v="Flash Express Thailand COD"/>
    <s v="Tiktok"/>
    <s v="จ่ายทีหลัง / COD"/>
    <s v=""/>
    <s v="-"/>
    <s v="12/03/2025 13:54"/>
  </r>
  <r>
    <x v="13"/>
    <x v="14"/>
    <n v="65"/>
    <n v="1"/>
    <s v="EVD33"/>
    <n v="199"/>
    <n v="0"/>
    <s v="ร้านที่1"/>
    <s v="ป้าแอ๊ว"/>
    <s v=" 1/832 ม.12 ต.บางรักพัฒนา อ.บางบัวทอง จ.นนทบุรี _x000a_ 11110"/>
    <s v="11110"/>
    <s v="0891694846"/>
    <s v="12/03/2025 13:50"/>
    <s v="raweewan5499@gmail.com"/>
    <s v="EMS COD"/>
    <s v="facebook"/>
    <s v="กสิกร"/>
    <s v=""/>
    <s v="-"/>
    <s v="12/03/2025 13:50"/>
  </r>
  <r>
    <x v="14"/>
    <x v="15"/>
    <n v="65"/>
    <n v="2"/>
    <s v="EVD33"/>
    <n v="199"/>
    <n v="0"/>
    <s v="ร้านที่1"/>
    <s v="ป้าแอ๊ว"/>
    <s v=" 1/832 ม.12 ต.บางรักพัฒนา อ.บางบัวทอง จ.นนทบุรี _x000a_ 11110"/>
    <s v="11110"/>
    <s v="0891694846"/>
    <s v="12/03/2025 13:50"/>
    <s v="raweewan5499@gmail.com"/>
    <s v="EMS COD"/>
    <s v="facebook"/>
    <s v="กสิกร"/>
    <s v=""/>
    <s v="-"/>
    <s v="12/03/2025 13:50"/>
  </r>
  <r>
    <x v="4"/>
    <x v="4"/>
    <n v="65"/>
    <n v="1"/>
    <s v="EVD33"/>
    <n v="199"/>
    <n v="0"/>
    <s v="ร้านที่1"/>
    <s v="ป้าแอ๊ว"/>
    <s v=" 1/832 ม.12 ต.บางรักพัฒนา อ.บางบัวทอง จ.นนทบุรี _x000a_ 11110"/>
    <s v="11110"/>
    <s v="0891694846"/>
    <s v="12/03/2025 13:50"/>
    <s v="raweewan5499@gmail.com"/>
    <s v="EMS COD"/>
    <s v="facebook"/>
    <s v="กสิกร"/>
    <s v=""/>
    <s v="-"/>
    <s v="12/03/2025 13:50"/>
  </r>
  <r>
    <x v="0"/>
    <x v="19"/>
    <n v="0"/>
    <n v="1"/>
    <s v="EVD32"/>
    <n v="0"/>
    <n v="0"/>
    <s v="ร้านที่1"/>
    <s v="พากนก"/>
    <s v="ชุมชนร่มเย็น 28//4999999 ซอยยย 2/17 ดนดยกน 838388838 ะสพพสพสพส · คูคต/ Khu Khot_x000a__x000a_ลำลูกกา/ Lam Luk Kaปทุมธานี/ Pathum Thani_x000a_12130"/>
    <s v="12130"/>
    <s v="660955251866"/>
    <s v="12/03/2025 13:40"/>
    <s v="-"/>
    <s v="Kerry_dropoff"/>
    <s v="Lazada"/>
    <s v="lazada"/>
    <s v=""/>
    <s v="-"/>
    <s v="12/03/2025 13:40"/>
  </r>
  <r>
    <x v="7"/>
    <x v="21"/>
    <n v="100"/>
    <n v="1"/>
    <s v="EVD31"/>
    <n v="250"/>
    <n v="0"/>
    <s v="ร้านที่1"/>
    <s v="นายกิตติศักดิ์ ขันสัมฤทธิ์"/>
    <s v="หอพัก วี พี แฮปปี้โฮม (ซอย TOT)_x000a_346 หมู่ 12 _x000a_ตำบลสามแยก_x000a_อำเภอเลิงนกทา_x000a_จังหวัดยโสธร 35120"/>
    <s v="35120"/>
    <s v="0640954900"/>
    <s v="12/03/2025 12:46"/>
    <s v="raweewan5499@gmail.com"/>
    <s v="EMS"/>
    <s v="facebook"/>
    <s v="กสิกร"/>
    <s v=""/>
    <s v="-"/>
    <s v="12/03/2025 13:14"/>
  </r>
  <r>
    <x v="0"/>
    <x v="0"/>
    <n v="100"/>
    <n v="1"/>
    <s v="EVD31"/>
    <n v="250"/>
    <n v="0"/>
    <s v="ร้านที่1"/>
    <s v="นายกิตติศักดิ์ ขันสัมฤทธิ์"/>
    <s v="หอพัก วี พี แฮปปี้โฮม (ซอย TOT)_x000a_346 หมู่ 12 _x000a_ตำบลสามแยก_x000a_อำเภอเลิงนกทา_x000a_จังหวัดยโสธร 35120"/>
    <s v="35120"/>
    <s v="0640954900"/>
    <s v="12/03/2025 12:46"/>
    <s v="raweewan5499@gmail.com"/>
    <s v="EMS"/>
    <s v="facebook"/>
    <s v="กสิกร"/>
    <s v=""/>
    <s v="-"/>
    <s v="12/03/2025 13:14"/>
  </r>
  <r>
    <x v="9"/>
    <x v="12"/>
    <n v="100"/>
    <n v="1"/>
    <s v="EVD31"/>
    <n v="250"/>
    <n v="0"/>
    <s v="ร้านที่1"/>
    <s v="นายกิตติศักดิ์ ขันสัมฤทธิ์"/>
    <s v="หอพัก วี พี แฮปปี้โฮม (ซอย TOT)_x000a_346 หมู่ 12 _x000a_ตำบลสามแยก_x000a_อำเภอเลิงนกทา_x000a_จังหวัดยโสธร 35120"/>
    <s v="35120"/>
    <s v="0640954900"/>
    <s v="12/03/2025 12:46"/>
    <s v="raweewan5499@gmail.com"/>
    <s v="EMS"/>
    <s v="facebook"/>
    <s v="กสิกร"/>
    <s v=""/>
    <s v="-"/>
    <s v="12/03/2025 13:14"/>
  </r>
  <r>
    <x v="0"/>
    <x v="0"/>
    <n v="66.333333333333329"/>
    <n v="3"/>
    <s v="EVD30"/>
    <n v="263.3"/>
    <n v="42"/>
    <s v="ร้านที่8"/>
    <s v="เจริญรัตน์ลิ้มถาวร"/>
    <s v="2ม.6ตำบ่นบ่อเวฟุ_x000a__x000a_ขลุง/ Khlungจันทบุรี/ Chanthaburi_x000a_22150"/>
    <s v="22150"/>
    <s v="660637428412"/>
    <s v="12/03/2025 13:14"/>
    <s v="-"/>
    <s v="Kerry_dropoff"/>
    <s v="Lazada"/>
    <s v="lazada"/>
    <s v=""/>
    <s v="-"/>
    <s v="12/03/2025 13:14"/>
  </r>
  <r>
    <x v="0"/>
    <x v="0"/>
    <n v="66.333333333333329"/>
    <n v="3"/>
    <s v="EVD29"/>
    <n v="193.75"/>
    <n v="7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8039969"/>
    <s v="12/03/2025 12:45"/>
    <s v="-"/>
    <s v="Kerry_dropoff"/>
    <s v="Lazada"/>
    <s v="lazada"/>
    <s v=""/>
    <s v="LEXDO0130068973"/>
    <s v="12/03/2025 12:45"/>
  </r>
  <r>
    <x v="0"/>
    <x v="0"/>
    <n v="69.900000000000006"/>
    <n v="10"/>
    <s v="EVD28"/>
    <n v="764"/>
    <n v="0"/>
    <s v="ร้านที่1"/>
    <s v="อ******ิ"/>
    <s v="****** 10, ต.นครสวรรค์ตก, อำเภอเมืองนครสวรรค์ ตำบลนครสวรรค์ตก อำเภอเมืองนครสวรรค์ จังหวัดนครสวรรค์ 60000"/>
    <s v="60000"/>
    <s v="86"/>
    <s v="12/03/2025 12:42"/>
    <s v="-"/>
    <s v="SPX Express"/>
    <s v="Shopee"/>
    <s v="shopee"/>
    <s v=""/>
    <s v="TH259503426805Y"/>
    <s v="12/03/2025 12:42"/>
  </r>
  <r>
    <x v="0"/>
    <x v="19"/>
    <n v="0"/>
    <n v="1"/>
    <s v="EVD27"/>
    <n v="0"/>
    <n v="0"/>
    <s v="ร้านที่1"/>
    <s v="พานกกาส"/>
    <s v="ชุมชนร่มเย็น 28///49999999 ซอยยย 2/17 กนนกน 838883883 ภาพสส · คูคต/ Khu Khot_x000a__x000a_ลำลูกกา/ Lam Luk Kaปทุมธานี/ Pathum Thani_x000a_12130"/>
    <s v="12130"/>
    <s v="660959539752"/>
    <s v="12/03/2025 12:32"/>
    <s v="-"/>
    <s v="Kerry_dropoff"/>
    <s v="Lazada"/>
    <s v="lazada"/>
    <s v=""/>
    <s v="LEXPU0467788230"/>
    <s v="12/03/2025 12:32"/>
  </r>
  <r>
    <x v="6"/>
    <x v="6"/>
    <n v="0"/>
    <n v="1"/>
    <s v="EVD26"/>
    <n v="200"/>
    <n v="0"/>
    <s v="ร้านที่4"/>
    <s v="แ***ม น***บุบผา"/>
    <s v="กรุงเทพมหานคร"/>
    <s v="-"/>
    <s v=""/>
    <s v="12/03/2025 12:30"/>
    <s v="-"/>
    <s v="Flash Express Thailand COD"/>
    <s v="Tiktok"/>
    <s v="จ่ายทีหลัง / COD"/>
    <s v="ขอเป็นเค้ก กาแฟด้วยจ้าา😚"/>
    <s v="-"/>
    <s v="12/03/2025 12:30"/>
  </r>
  <r>
    <x v="0"/>
    <x v="0"/>
    <n v="120"/>
    <n v="1"/>
    <s v="EVD26"/>
    <n v="200"/>
    <n v="0"/>
    <s v="ร้านที่4"/>
    <s v="แ***ม น***บุบผา"/>
    <s v="กรุงเทพมหานคร"/>
    <s v="-"/>
    <s v=""/>
    <s v="12/03/2025 12:30"/>
    <s v="-"/>
    <s v="Flash Express Thailand COD"/>
    <s v="Tiktok"/>
    <s v="จ่ายทีหลัง / COD"/>
    <s v="ขอเป็นเค้ก กาแฟด้วยจ้าา😚"/>
    <s v="-"/>
    <s v="12/03/2025 12:30"/>
  </r>
  <r>
    <x v="6"/>
    <x v="6"/>
    <n v="0"/>
    <n v="1"/>
    <s v="EVD26"/>
    <n v="200"/>
    <n v="0"/>
    <s v="ร้านที่4"/>
    <s v="แ***ม น***บุบผา"/>
    <s v="กรุงเทพมหานคร"/>
    <s v="-"/>
    <s v=""/>
    <s v="12/03/2025 12:30"/>
    <s v="-"/>
    <s v="Flash Express Thailand COD"/>
    <s v="Tiktok"/>
    <s v="จ่ายทีหลัง / COD"/>
    <s v="ขอเป็นเค้ก กาแฟด้วยจ้าา😚"/>
    <s v="-"/>
    <s v="12/03/2025 12:30"/>
  </r>
  <r>
    <x v="7"/>
    <x v="21"/>
    <n v="120"/>
    <n v="1"/>
    <s v="EVD26"/>
    <n v="200"/>
    <n v="0"/>
    <s v="ร้านที่4"/>
    <s v="แ***ม น***บุบผา"/>
    <s v="กรุงเทพมหานคร"/>
    <s v="-"/>
    <s v=""/>
    <s v="12/03/2025 12:30"/>
    <s v="-"/>
    <s v="Flash Express Thailand COD"/>
    <s v="Tiktok"/>
    <s v="จ่ายทีหลัง / COD"/>
    <s v="ขอเป็นเค้ก กาแฟด้วยจ้าา😚"/>
    <s v="-"/>
    <s v="12/03/2025 12:30"/>
  </r>
  <r>
    <x v="9"/>
    <x v="12"/>
    <n v="66"/>
    <n v="1"/>
    <s v="EVD25"/>
    <n v="283"/>
    <n v="45"/>
    <s v="ร้านที่2"/>
    <s v="อ******ง"/>
    <s v="******าล่วง, อำเภอเมืองตรัง ตำบลนาตาล่วง อำเภอเมืองตรัง จังหวัดตรัง 92000"/>
    <s v="92000"/>
    <s v="24"/>
    <s v="12/03/2025 12:25"/>
    <s v="-"/>
    <s v="SPX Express"/>
    <s v="Shopee"/>
    <s v="shopee"/>
    <s v=""/>
    <s v="TH2594868221017"/>
    <s v="12/03/2025 12:25"/>
  </r>
  <r>
    <x v="7"/>
    <x v="7"/>
    <n v="66"/>
    <n v="1"/>
    <s v="EVD25"/>
    <n v="283"/>
    <n v="45"/>
    <s v="ร้านที่2"/>
    <s v="อ******ง"/>
    <s v="******าล่วง, อำเภอเมืองตรัง ตำบลนาตาล่วง อำเภอเมืองตรัง จังหวัดตรัง 92000"/>
    <s v="92000"/>
    <s v="24"/>
    <s v="12/03/2025 12:25"/>
    <s v="-"/>
    <s v="SPX Express"/>
    <s v="Shopee"/>
    <s v="shopee"/>
    <s v=""/>
    <s v="TH2594868221017"/>
    <s v="12/03/2025 12:25"/>
  </r>
  <r>
    <x v="0"/>
    <x v="0"/>
    <n v="67"/>
    <n v="1"/>
    <s v="EVD25"/>
    <n v="283"/>
    <n v="45"/>
    <s v="ร้านที่2"/>
    <s v="อ******ง"/>
    <s v="******าล่วง, อำเภอเมืองตรัง ตำบลนาตาล่วง อำเภอเมืองตรัง จังหวัดตรัง 92000"/>
    <s v="92000"/>
    <s v="24"/>
    <s v="12/03/2025 12:25"/>
    <s v="-"/>
    <s v="SPX Express"/>
    <s v="Shopee"/>
    <s v="shopee"/>
    <s v=""/>
    <s v="TH2594868221017"/>
    <s v="12/03/2025 12:25"/>
  </r>
  <r>
    <x v="7"/>
    <x v="7"/>
    <n v="66.333333333333329"/>
    <n v="3"/>
    <s v="EVD24"/>
    <n v="225"/>
    <n v="0"/>
    <s v="ร้านที่10"/>
    <s v="นรัญ  นรเศรษฐ์"/>
    <s v="18/23-24 · เจ้าเจ็ด/ Chao Chet_x000a__x000a_เสนา/ Senaพระนครศรีอยุธยา/ Phra Nakhon Si Ayutthaya_x000a_13110"/>
    <s v="13110"/>
    <s v="660898089450"/>
    <s v="12/03/2025 12:20"/>
    <s v="-"/>
    <s v="Kerry_dropoff"/>
    <s v="Lazada"/>
    <s v="lazada"/>
    <s v=""/>
    <s v="-"/>
    <s v="12/03/2025 12:20"/>
  </r>
  <r>
    <x v="11"/>
    <x v="11"/>
    <n v="60"/>
    <n v="3"/>
    <s v="EVD23"/>
    <n v="150"/>
    <n v="0"/>
    <s v="ร้านที่4"/>
    <s v="ย***"/>
    <s v="กรุงเทพฯ"/>
    <s v="-"/>
    <s v=""/>
    <s v="12/03/2025 11:42"/>
    <s v="-"/>
    <s v="Flash Express Thailand COD"/>
    <s v="Tiktok"/>
    <s v="จ่ายทีหลัง / COD"/>
    <s v=""/>
    <s v="THT01221KTP4M2Z"/>
    <s v="12/03/2025 11:42"/>
  </r>
  <r>
    <x v="1"/>
    <x v="1"/>
    <n v="65"/>
    <n v="1"/>
    <s v="EVD23"/>
    <n v="150"/>
    <n v="0"/>
    <s v="ร้านที่4"/>
    <s v="ย***"/>
    <s v="กรุงเทพฯ"/>
    <s v="-"/>
    <s v=""/>
    <s v="12/03/2025 11:42"/>
    <s v="-"/>
    <s v="Flash Express Thailand COD"/>
    <s v="Tiktok"/>
    <s v="จ่ายทีหลัง / COD"/>
    <s v=""/>
    <s v="THT01221KTP4M2Z"/>
    <s v="12/03/2025 11:42"/>
  </r>
  <r>
    <x v="11"/>
    <x v="11"/>
    <n v="60"/>
    <n v="3"/>
    <s v="EVD22"/>
    <n v="105"/>
    <n v="0"/>
    <s v="ร้านที่4"/>
    <s v="ส***ค์ ด***บัติ"/>
    <s v="เพชรบูรณ์"/>
    <s v="-"/>
    <s v=""/>
    <s v="12/03/2025 11:42"/>
    <s v="-"/>
    <s v="Flash Express Thailand COD"/>
    <s v="Tiktok"/>
    <s v="จ่ายทีหลัง / COD"/>
    <s v=""/>
    <s v="THT63051KTNZR4Z"/>
    <s v="12/03/2025 11:42"/>
  </r>
  <r>
    <x v="3"/>
    <x v="3"/>
    <n v="25"/>
    <n v="4"/>
    <s v="EVD21"/>
    <n v="108"/>
    <n v="6"/>
    <s v="ร้านที่4"/>
    <s v="ช***ุพงษ์ อ***ศรี"/>
    <s v="กรุงเทพฯ"/>
    <s v="-"/>
    <s v=""/>
    <s v="12/03/2025 11:38"/>
    <s v="-"/>
    <s v="Flash Express Thailand"/>
    <s v="Tiktok"/>
    <s v="tiktok"/>
    <s v=""/>
    <s v="THT01181KSV7P5Z"/>
    <s v="12/03/2025 11:37"/>
  </r>
  <r>
    <x v="11"/>
    <x v="11"/>
    <n v="60"/>
    <n v="6"/>
    <s v="EVD20"/>
    <n v="210"/>
    <n v="0"/>
    <s v="ร้านที่4"/>
    <s v="น***อกชวิน  ว***นานนท์"/>
    <s v="กรุงเทพมหานคร"/>
    <s v="-"/>
    <s v=""/>
    <s v="12/03/2025 11:31"/>
    <s v="-"/>
    <s v="Flash Express Thailand COD"/>
    <s v="Tiktok"/>
    <s v="จ่ายทีหลัง / COD"/>
    <s v=""/>
    <s v="THT01481KTP2U2Z"/>
    <s v="12/03/2025 11:31"/>
  </r>
  <r>
    <x v="0"/>
    <x v="19"/>
    <n v="67.5"/>
    <n v="1"/>
    <s v="EVD18"/>
    <n v="74.5"/>
    <n v="7"/>
    <s v="ร้านที่1"/>
    <s v="ชนิดา ศิลป์ศรีกุล"/>
    <s v="69/69 หมู่4 หมู่บ้านวัฒนา แขวงลำต้อยติ่ง เขตหนองจอก_x000a__x000a_หนองจอก/ Nong Chokกรุงเทพมหานคร/ Bangkok_x000a_10530"/>
    <s v="10530"/>
    <s v="660870959904"/>
    <s v="12/03/2025 11:13"/>
    <s v="-"/>
    <s v="Kerry_dropoff"/>
    <s v="Lazada"/>
    <s v="lazada"/>
    <s v=""/>
    <s v="LEXPU0467788086"/>
    <s v="12/03/2025 11:13"/>
  </r>
  <r>
    <x v="9"/>
    <x v="12"/>
    <n v="66"/>
    <n v="1"/>
    <s v="EVD17"/>
    <n v="426"/>
    <n v="0"/>
    <s v="ร้านที่4"/>
    <s v="อ***ตญา ไ***โมสร"/>
    <s v="พระนครศรีอยุธยา"/>
    <s v="-"/>
    <s v=""/>
    <s v="12/03/2025 11:12"/>
    <s v="-"/>
    <s v="Flash Express Thailand COD"/>
    <s v="Tiktok"/>
    <s v="จ่ายทีหลัง / COD"/>
    <s v=""/>
    <s v="-"/>
    <s v="12/03/2025 11:12"/>
  </r>
  <r>
    <x v="7"/>
    <x v="7"/>
    <n v="66"/>
    <n v="1"/>
    <s v="EVD17"/>
    <n v="426"/>
    <n v="0"/>
    <s v="ร้านที่4"/>
    <s v="อ***ตญา ไ***โมสร"/>
    <s v="พระนครศรีอยุธยา"/>
    <s v="-"/>
    <s v=""/>
    <s v="12/03/2025 11:12"/>
    <s v="-"/>
    <s v="Flash Express Thailand COD"/>
    <s v="Tiktok"/>
    <s v="จ่ายทีหลัง / COD"/>
    <s v=""/>
    <s v="-"/>
    <s v="12/03/2025 11:12"/>
  </r>
  <r>
    <x v="0"/>
    <x v="0"/>
    <n v="67"/>
    <n v="1"/>
    <s v="EVD17"/>
    <n v="426"/>
    <n v="0"/>
    <s v="ร้านที่4"/>
    <s v="อ***ตญา ไ***โมสร"/>
    <s v="พระนครศรีอยุธยา"/>
    <s v="-"/>
    <s v=""/>
    <s v="12/03/2025 11:12"/>
    <s v="-"/>
    <s v="Flash Express Thailand COD"/>
    <s v="Tiktok"/>
    <s v="จ่ายทีหลัง / COD"/>
    <s v=""/>
    <s v="-"/>
    <s v="12/03/2025 11:12"/>
  </r>
  <r>
    <x v="11"/>
    <x v="11"/>
    <n v="60"/>
    <n v="6"/>
    <s v="EVD17"/>
    <n v="426"/>
    <n v="0"/>
    <s v="ร้านที่4"/>
    <s v="อ***ตญา ไ***โมสร"/>
    <s v="พระนครศรีอยุธยา"/>
    <s v="-"/>
    <s v=""/>
    <s v="12/03/2025 11:12"/>
    <s v="-"/>
    <s v="Flash Express Thailand COD"/>
    <s v="Tiktok"/>
    <s v="จ่ายทีหลัง / COD"/>
    <s v=""/>
    <s v="-"/>
    <s v="12/03/2025 11:12"/>
  </r>
  <r>
    <x v="11"/>
    <x v="11"/>
    <n v="60"/>
    <n v="3"/>
    <s v="EVD16"/>
    <n v="111"/>
    <n v="6"/>
    <s v="ร้านที่4"/>
    <s v="ภ***ิรา"/>
    <s v="นนทบุรี"/>
    <s v="-"/>
    <s v=""/>
    <s v="12/03/2025 11:11"/>
    <s v="-"/>
    <s v="Flash Express Thailand COD"/>
    <s v="Tiktok"/>
    <s v="จ่ายทีหลัง / COD"/>
    <s v=""/>
    <s v="THT03031KTP0F2Z"/>
    <s v="12/03/2025 11:11"/>
  </r>
  <r>
    <x v="0"/>
    <x v="22"/>
    <n v="0"/>
    <n v="1"/>
    <s v="EVD15"/>
    <n v="0"/>
    <n v="0"/>
    <s v="ร้านที่3"/>
    <s v="กวกน กน"/>
    <s v="ชุมชนร่มเย็น 28//4999999 ผวิยย 2/17!฿(฿(9339399339 · คูคต/ Khu Khot_x000a__x000a_ลำลูกกา/ Lam Luk Kaปทุมธานี/ Pathum Thani_x000a_12130"/>
    <s v="12130"/>
    <s v="660960828541"/>
    <s v="12/03/2025 11:08"/>
    <s v="-"/>
    <s v="Kerry_dropoff"/>
    <s v="Lazada"/>
    <s v="lazada"/>
    <s v=""/>
    <s v="LEXPU0467788279"/>
    <s v="12/03/2025 11:08"/>
  </r>
  <r>
    <x v="19"/>
    <x v="23"/>
    <n v="139"/>
    <n v="2"/>
    <s v="EVD14"/>
    <n v="229"/>
    <n v="30"/>
    <s v="ร้านที่1"/>
    <s v="นิติกาญจน์   รัตน์ธรรมพัฒนา"/>
    <s v="สถานที่จัดส่งสินค้า_x000a_906/68(138) &amp;nbsp;หรือ 134_x000a_หมู่บ้านมหาสินซอย 2_x000a_ซอยวชิรธรรมสาธิต &amp;nbsp;26 _x000a_ถนนสุขุมวิท 101/1 _x000a_แขวงบางนา เขตบางนา_x000a_กทม.10260"/>
    <s v="10260"/>
    <s v="0863346078"/>
    <s v="12/03/2025 10:59"/>
    <s v="raweewan5499@gmail.com"/>
    <s v="EMS COD"/>
    <s v="line_oa"/>
    <s v="จ่ายทีหลัง / COD"/>
    <s v=""/>
    <s v="JA181343071TH"/>
    <s v="12/03/2025 10:59"/>
  </r>
  <r>
    <x v="16"/>
    <x v="17"/>
    <n v="12"/>
    <n v="20"/>
    <s v="EVD13"/>
    <n v="240"/>
    <n v="0"/>
    <s v="ร้านที่1"/>
    <s v="สุริยันต์  อังคะฮาด"/>
    <s v="บ้านนาน้ำคำ 69ม.7_x000a_ต.นาขมิ้น อ.โพนสวรรค์_x000a_จ.นครพนม _x000a_ 48190"/>
    <s v="48190"/>
    <s v="0955381595"/>
    <s v="12/03/2025 10:53"/>
    <s v="raweewan5499@gmail.com"/>
    <s v="EMS COD"/>
    <s v="facebook"/>
    <s v="กสิกร"/>
    <s v=""/>
    <s v="-"/>
    <s v="12/03/2025 10:52"/>
  </r>
  <r>
    <x v="9"/>
    <x v="12"/>
    <n v="76"/>
    <n v="3"/>
    <s v="EVD12"/>
    <n v="263"/>
    <n v="4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12/03/2025 10:41"/>
    <s v="-"/>
    <s v="SPX Express"/>
    <s v="Shopee"/>
    <s v="shopee"/>
    <s v=""/>
    <s v="TH256212779715I"/>
    <s v="12/03/2025 10:40"/>
  </r>
  <r>
    <x v="7"/>
    <x v="21"/>
    <n v="100"/>
    <n v="1"/>
    <s v="EVD11"/>
    <n v="449"/>
    <n v="0"/>
    <s v="ร้านที่1"/>
    <s v="ปุณณภา คะเรรัมย์"/>
    <s v="56/9 หมู่7 บ,ดอนหวาย_x000a_ต,กระสัง อ, เมือง_x000a_จ,บุรีรัมย์ 31000"/>
    <s v="31000"/>
    <s v="0809543523"/>
    <s v="12/03/2025 10:18"/>
    <s v="raweewan5499@gmail.com"/>
    <s v="EMS"/>
    <s v="facebook"/>
    <s v="กสิกร"/>
    <s v=""/>
    <s v="-"/>
    <s v="12/03/2025 10:38"/>
  </r>
  <r>
    <x v="0"/>
    <x v="0"/>
    <n v="100"/>
    <n v="1"/>
    <s v="EVD11"/>
    <n v="449"/>
    <n v="0"/>
    <s v="ร้านที่1"/>
    <s v="ปุณณภา คะเรรัมย์"/>
    <s v="56/9 หมู่7 บ,ดอนหวาย_x000a_ต,กระสัง อ, เมือง_x000a_จ,บุรีรัมย์ 31000"/>
    <s v="31000"/>
    <s v="0809543523"/>
    <s v="12/03/2025 10:18"/>
    <s v="raweewan5499@gmail.com"/>
    <s v="EMS"/>
    <s v="facebook"/>
    <s v="กสิกร"/>
    <s v=""/>
    <s v="-"/>
    <s v="12/03/2025 10:38"/>
  </r>
  <r>
    <x v="9"/>
    <x v="12"/>
    <n v="100"/>
    <n v="1"/>
    <s v="EVD11"/>
    <n v="449"/>
    <n v="0"/>
    <s v="ร้านที่1"/>
    <s v="ปุณณภา คะเรรัมย์"/>
    <s v="56/9 หมู่7 บ,ดอนหวาย_x000a_ต,กระสัง อ, เมือง_x000a_จ,บุรีรัมย์ 31000"/>
    <s v="31000"/>
    <s v="0809543523"/>
    <s v="12/03/2025 10:18"/>
    <s v="raweewan5499@gmail.com"/>
    <s v="EMS"/>
    <s v="facebook"/>
    <s v="กสิกร"/>
    <s v=""/>
    <s v="-"/>
    <s v="12/03/2025 10:38"/>
  </r>
  <r>
    <x v="4"/>
    <x v="4"/>
    <n v="65"/>
    <n v="1"/>
    <s v="EVD11"/>
    <n v="449"/>
    <n v="0"/>
    <s v="ร้านที่1"/>
    <s v="ปุณณภา คะเรรัมย์"/>
    <s v="56/9 หมู่7 บ,ดอนหวาย_x000a_ต,กระสัง อ, เมือง_x000a_จ,บุรีรัมย์ 31000"/>
    <s v="31000"/>
    <s v="0809543523"/>
    <s v="12/03/2025 10:18"/>
    <s v="raweewan5499@gmail.com"/>
    <s v="EMS"/>
    <s v="facebook"/>
    <s v="กสิกร"/>
    <s v=""/>
    <s v="-"/>
    <s v="12/03/2025 10:38"/>
  </r>
  <r>
    <x v="14"/>
    <x v="15"/>
    <n v="65"/>
    <n v="2"/>
    <s v="EVD11"/>
    <n v="449"/>
    <n v="0"/>
    <s v="ร้านที่1"/>
    <s v="ปุณณภา คะเรรัมย์"/>
    <s v="56/9 หมู่7 บ,ดอนหวาย_x000a_ต,กระสัง อ, เมือง_x000a_จ,บุรีรัมย์ 31000"/>
    <s v="31000"/>
    <s v="0809543523"/>
    <s v="12/03/2025 10:18"/>
    <s v="raweewan5499@gmail.com"/>
    <s v="EMS"/>
    <s v="facebook"/>
    <s v="กสิกร"/>
    <s v=""/>
    <s v="-"/>
    <s v="12/03/2025 10:38"/>
  </r>
  <r>
    <x v="20"/>
    <x v="24"/>
    <n v="65"/>
    <n v="1"/>
    <s v="EVD11"/>
    <n v="449"/>
    <n v="0"/>
    <s v="ร้านที่1"/>
    <s v="ปุณณภา คะเรรัมย์"/>
    <s v="56/9 หมู่7 บ,ดอนหวาย_x000a_ต,กระสัง อ, เมือง_x000a_จ,บุรีรัมย์ 31000"/>
    <s v="31000"/>
    <s v="0809543523"/>
    <s v="12/03/2025 10:18"/>
    <s v="raweewan5499@gmail.com"/>
    <s v="EMS"/>
    <s v="facebook"/>
    <s v="กสิกร"/>
    <s v=""/>
    <s v="-"/>
    <s v="12/03/2025 10:38"/>
  </r>
  <r>
    <x v="13"/>
    <x v="14"/>
    <n v="65"/>
    <n v="1"/>
    <s v="EVD10"/>
    <n v="199"/>
    <n v="0"/>
    <s v="ร้านที่1"/>
    <s v="อัมพร"/>
    <s v="ที่อยู่ 312/29 หมู่บ้านไลฟ์บางกอกบูเลอวาร์ด(รัชวิภา) ถ.พิบูลสงคราม ต.สวนใหญ่ อ.เมือง จ. นนทบุรี  11000"/>
    <s v="11000"/>
    <s v="0896472279"/>
    <s v="12/03/2025 10:03"/>
    <s v="raweewan5499@gmail.com"/>
    <s v="EMS"/>
    <s v="facebook"/>
    <s v="กสิกร"/>
    <s v=""/>
    <s v="JB194491048TH"/>
    <s v="12/03/2025 10:31"/>
  </r>
  <r>
    <x v="20"/>
    <x v="24"/>
    <n v="65"/>
    <n v="1"/>
    <s v="EVD10"/>
    <n v="199"/>
    <n v="0"/>
    <s v="ร้านที่1"/>
    <s v="อัมพร"/>
    <s v="ที่อยู่ 312/29 หมู่บ้านไลฟ์บางกอกบูเลอวาร์ด(รัชวิภา) ถ.พิบูลสงคราม ต.สวนใหญ่ อ.เมือง จ. นนทบุรี  11000"/>
    <s v="11000"/>
    <s v="0896472279"/>
    <s v="12/03/2025 10:03"/>
    <s v="raweewan5499@gmail.com"/>
    <s v="EMS"/>
    <s v="facebook"/>
    <s v="กสิกร"/>
    <s v=""/>
    <s v="JB194491048TH"/>
    <s v="12/03/2025 10:31"/>
  </r>
  <r>
    <x v="14"/>
    <x v="15"/>
    <n v="65"/>
    <n v="1"/>
    <s v="EVD10"/>
    <n v="199"/>
    <n v="0"/>
    <s v="ร้านที่1"/>
    <s v="อัมพร"/>
    <s v="ที่อยู่ 312/29 หมู่บ้านไลฟ์บางกอกบูเลอวาร์ด(รัชวิภา) ถ.พิบูลสงคราม ต.สวนใหญ่ อ.เมือง จ. นนทบุรี  11000"/>
    <s v="11000"/>
    <s v="0896472279"/>
    <s v="12/03/2025 10:03"/>
    <s v="raweewan5499@gmail.com"/>
    <s v="EMS"/>
    <s v="facebook"/>
    <s v="กสิกร"/>
    <s v=""/>
    <s v="JB194491048TH"/>
    <s v="12/03/2025 10:30"/>
  </r>
  <r>
    <x v="4"/>
    <x v="4"/>
    <n v="65"/>
    <n v="1"/>
    <s v="EVD10"/>
    <n v="199"/>
    <n v="0"/>
    <s v="ร้านที่1"/>
    <s v="อัมพร"/>
    <s v="ที่อยู่ 312/29 หมู่บ้านไลฟ์บางกอกบูเลอวาร์ด(รัชวิภา) ถ.พิบูลสงคราม ต.สวนใหญ่ อ.เมือง จ. นนทบุรี  11000"/>
    <s v="11000"/>
    <s v="0896472279"/>
    <s v="12/03/2025 10:03"/>
    <s v="raweewan5499@gmail.com"/>
    <s v="EMS"/>
    <s v="facebook"/>
    <s v="กสิกร"/>
    <s v=""/>
    <s v="JB194491048TH"/>
    <s v="12/03/2025 10:30"/>
  </r>
  <r>
    <x v="6"/>
    <x v="6"/>
    <n v="0"/>
    <n v="1"/>
    <s v="EVD9"/>
    <n v="240"/>
    <n v="0"/>
    <s v="ร้านที่4"/>
    <s v="ธ***ลักษณ์ ท***ันทร์"/>
    <s v="เพชรบุรี"/>
    <s v="-"/>
    <s v=""/>
    <s v="12/03/2025 10:24"/>
    <s v="-"/>
    <s v="Flash Express Thailand"/>
    <s v="Tiktok"/>
    <s v="tiktok"/>
    <s v=""/>
    <s v="-"/>
    <s v="12/03/2025 10:24"/>
  </r>
  <r>
    <x v="7"/>
    <x v="21"/>
    <n v="120"/>
    <n v="1"/>
    <s v="EVD9"/>
    <n v="240"/>
    <n v="0"/>
    <s v="ร้านที่4"/>
    <s v="ธ***ลักษณ์ ท***ันทร์"/>
    <s v="เพชรบุรี"/>
    <s v="-"/>
    <s v=""/>
    <s v="12/03/2025 10:24"/>
    <s v="-"/>
    <s v="Flash Express Thailand"/>
    <s v="Tiktok"/>
    <s v="tiktok"/>
    <s v=""/>
    <s v="-"/>
    <s v="12/03/2025 10:24"/>
  </r>
  <r>
    <x v="6"/>
    <x v="6"/>
    <n v="0"/>
    <n v="1"/>
    <s v="EVD9"/>
    <n v="240"/>
    <n v="0"/>
    <s v="ร้านที่4"/>
    <s v="ธ***ลักษณ์ ท***ันทร์"/>
    <s v="เพชรบุรี"/>
    <s v="-"/>
    <s v=""/>
    <s v="12/03/2025 10:24"/>
    <s v="-"/>
    <s v="Flash Express Thailand"/>
    <s v="Tiktok"/>
    <s v="tiktok"/>
    <s v=""/>
    <s v="-"/>
    <s v="12/03/2025 10:24"/>
  </r>
  <r>
    <x v="9"/>
    <x v="12"/>
    <n v="120"/>
    <n v="1"/>
    <s v="EVD9"/>
    <n v="240"/>
    <n v="0"/>
    <s v="ร้านที่4"/>
    <s v="ธ***ลักษณ์ ท***ันทร์"/>
    <s v="เพชรบุรี"/>
    <s v="-"/>
    <s v=""/>
    <s v="12/03/2025 10:24"/>
    <s v="-"/>
    <s v="Flash Express Thailand"/>
    <s v="Tiktok"/>
    <s v="tiktok"/>
    <s v=""/>
    <s v="-"/>
    <s v="12/03/2025 10:24"/>
  </r>
  <r>
    <x v="1"/>
    <x v="1"/>
    <n v="65"/>
    <n v="1"/>
    <s v="EVD9"/>
    <n v="240"/>
    <n v="0"/>
    <s v="ร้านที่4"/>
    <s v="ธ***ลักษณ์ ท***ันทร์"/>
    <s v="เพชรบุรี"/>
    <s v="-"/>
    <s v=""/>
    <s v="12/03/2025 10:24"/>
    <s v="-"/>
    <s v="Flash Express Thailand"/>
    <s v="Tiktok"/>
    <s v="tiktok"/>
    <s v=""/>
    <s v="-"/>
    <s v="12/03/2025 10:24"/>
  </r>
  <r>
    <x v="11"/>
    <x v="11"/>
    <n v="60"/>
    <n v="3"/>
    <s v="EVD8"/>
    <n v="105"/>
    <n v="0"/>
    <s v="ร้านที่4"/>
    <s v="ส***นทร์ ว***อยท่า"/>
    <s v="เพชรบูรณ์"/>
    <s v="-"/>
    <s v=""/>
    <s v="12/03/2025 10:10"/>
    <s v="-"/>
    <s v="Flash Express Thailand"/>
    <s v="Tiktok"/>
    <s v="tiktok"/>
    <s v=""/>
    <s v="THT63071KTP184Z"/>
    <s v="12/03/2025 10:09"/>
  </r>
  <r>
    <x v="0"/>
    <x v="0"/>
    <n v="77"/>
    <n v="1"/>
    <s v="EVD6"/>
    <n v="176"/>
    <n v="29"/>
    <s v="ร้านที่1"/>
    <s v="ส******์"/>
    <s v="******ในเมือง, อำเภอสวรรคโลก ตำบลในเมือง อำเภอสวรรคโลก จังหวัดสุโขทัย 64110"/>
    <s v="64110"/>
    <s v="26"/>
    <s v="12/03/2025 09:40"/>
    <s v="-"/>
    <s v="SPX Express"/>
    <s v="Shopee"/>
    <s v="shopee"/>
    <s v=""/>
    <s v="-"/>
    <s v="12/03/2025 09:40"/>
  </r>
  <r>
    <x v="5"/>
    <x v="5"/>
    <n v="78"/>
    <n v="1"/>
    <s v="EVD6"/>
    <n v="176"/>
    <n v="29"/>
    <s v="ร้านที่1"/>
    <s v="ส******์"/>
    <s v="******ในเมือง, อำเภอสวรรคโลก ตำบลในเมือง อำเภอสวรรคโลก จังหวัดสุโขทัย 64110"/>
    <s v="64110"/>
    <s v="26"/>
    <s v="12/03/2025 09:40"/>
    <s v="-"/>
    <s v="SPX Express"/>
    <s v="Shopee"/>
    <s v="shopee"/>
    <s v=""/>
    <s v="-"/>
    <s v="12/03/2025 09:40"/>
  </r>
  <r>
    <x v="11"/>
    <x v="11"/>
    <n v="60"/>
    <n v="3"/>
    <s v="EVD5"/>
    <n v="111"/>
    <n v="6"/>
    <s v="ร้านที่4"/>
    <s v="ฐ***ี จ***ร์ปรุงตน"/>
    <s v="อุตรดิตถ์"/>
    <s v="-"/>
    <s v=""/>
    <s v="12/03/2025 09:36"/>
    <s v="-"/>
    <s v="Flash Express Thailand COD"/>
    <s v="Tiktok"/>
    <s v="จ่ายทีหลัง / COD"/>
    <s v=""/>
    <s v="THT50071KSVD49Z"/>
    <s v="12/03/2025 09:36"/>
  </r>
  <r>
    <x v="11"/>
    <x v="11"/>
    <n v="60"/>
    <n v="3"/>
    <s v="EVD4"/>
    <n v="111"/>
    <n v="6"/>
    <s v="ร้านที่4"/>
    <s v="น** ผ***าศ ไ***รม"/>
    <s v="สงขลา"/>
    <s v="-"/>
    <s v=""/>
    <s v="12/03/2025 09:31"/>
    <s v="-"/>
    <s v="Flash Express Thailand COD"/>
    <s v="Tiktok"/>
    <s v="จ่ายทีหลัง / COD"/>
    <s v=""/>
    <s v="THT71041KSVDG1Z"/>
    <s v="12/03/2025 09:31"/>
  </r>
  <r>
    <x v="0"/>
    <x v="0"/>
    <n v="66.333333333333329"/>
    <n v="3"/>
    <s v="EVD3"/>
    <n v="220"/>
    <n v="0"/>
    <s v="ร้านที่4"/>
    <s v="ศ***วรรณ แ***ณี"/>
    <s v="สมุทรปราการ"/>
    <s v="-"/>
    <s v=""/>
    <s v="12/03/2025 09:11"/>
    <s v="-"/>
    <s v="Flash Express Thailand"/>
    <s v="Tiktok"/>
    <s v="tiktok"/>
    <s v=""/>
    <s v="THT02031KTNPJ2Z"/>
    <s v="12/03/2025 09:11"/>
  </r>
  <r>
    <x v="20"/>
    <x v="24"/>
    <n v="65"/>
    <n v="1"/>
    <s v="EVD2"/>
    <n v="199"/>
    <n v="0"/>
    <s v="ร้านที่1"/>
    <s v="สุทธิรัตน์ วัชรโกมลพันธุ์"/>
    <s v="189/3 มบ.สยามริเวศน์1 ซ.4/3 ต.ในคลองปลากด อ.พระสมุทรเจดีย์ จ.สมุทราปราการ 10290"/>
    <s v="10290"/>
    <s v="0956639656"/>
    <s v="12/03/2025 09:07"/>
    <s v="raweewan5499@gmail.com"/>
    <s v="EMS COD"/>
    <s v="facebook"/>
    <s v="กสิกร"/>
    <s v=""/>
    <s v="JA181343054TH"/>
    <s v="12/03/2025 09:04"/>
  </r>
  <r>
    <x v="13"/>
    <x v="14"/>
    <n v="65"/>
    <n v="1"/>
    <s v="EVD2"/>
    <n v="199"/>
    <n v="0"/>
    <s v="ร้านที่1"/>
    <s v="สุทธิรัตน์ วัชรโกมลพันธุ์"/>
    <s v="189/3 มบ.สยามริเวศน์1 ซ.4/3 ต.ในคลองปลากด อ.พระสมุทรเจดีย์ จ.สมุทราปราการ 10290"/>
    <s v="10290"/>
    <s v="0956639656"/>
    <s v="12/03/2025 09:07"/>
    <s v="raweewan5499@gmail.com"/>
    <s v="EMS COD"/>
    <s v="facebook"/>
    <s v="กสิกร"/>
    <s v=""/>
    <s v="JA181343054TH"/>
    <s v="12/03/2025 09:04"/>
  </r>
  <r>
    <x v="14"/>
    <x v="15"/>
    <n v="65"/>
    <n v="1"/>
    <s v="EVD2"/>
    <n v="199"/>
    <n v="0"/>
    <s v="ร้านที่1"/>
    <s v="สุทธิรัตน์ วัชรโกมลพันธุ์"/>
    <s v="189/3 มบ.สยามริเวศน์1 ซ.4/3 ต.ในคลองปลากด อ.พระสมุทรเจดีย์ จ.สมุทราปราการ 10290"/>
    <s v="10290"/>
    <s v="0956639656"/>
    <s v="12/03/2025 09:07"/>
    <s v="raweewan5499@gmail.com"/>
    <s v="EMS COD"/>
    <s v="facebook"/>
    <s v="กสิกร"/>
    <s v=""/>
    <s v="JA181343054TH"/>
    <s v="12/03/2025 09:04"/>
  </r>
  <r>
    <x v="4"/>
    <x v="4"/>
    <n v="65"/>
    <n v="1"/>
    <s v="EVD2"/>
    <n v="199"/>
    <n v="0"/>
    <s v="ร้านที่1"/>
    <s v="สุทธิรัตน์ วัชรโกมลพันธุ์"/>
    <s v="189/3 มบ.สยามริเวศน์1 ซ.4/3 ต.ในคลองปลากด อ.พระสมุทรเจดีย์ จ.สมุทราปราการ 10290"/>
    <s v="10290"/>
    <s v="0956639656"/>
    <s v="12/03/2025 09:07"/>
    <s v="raweewan5499@gmail.com"/>
    <s v="EMS COD"/>
    <s v="facebook"/>
    <s v="กสิกร"/>
    <s v=""/>
    <s v="JA181343054TH"/>
    <s v="12/03/2025 09:04"/>
  </r>
  <r>
    <x v="9"/>
    <x v="12"/>
    <n v="100"/>
    <n v="1"/>
    <s v="EVD1"/>
    <n v="250"/>
    <n v="0"/>
    <s v="ร้านที่1"/>
    <s v="คุณกัลยา     สีม่วงคำ"/>
    <s v="259  ถนนสาย4  หมู่4_x000a_ต.สามเงา  อ.สามเงา  จ.ตาก 63130"/>
    <s v="63130"/>
    <s v="0989108878"/>
    <s v="12/03/2025 08:54"/>
    <s v="raweewan5499@gmail.com"/>
    <s v="EMS COD"/>
    <s v="facebook"/>
    <s v="กสิกร"/>
    <s v=""/>
    <s v="JA181343045TH"/>
    <s v="12/03/2025 08:54"/>
  </r>
  <r>
    <x v="7"/>
    <x v="21"/>
    <n v="100"/>
    <n v="1"/>
    <s v="EVD1"/>
    <n v="250"/>
    <n v="0"/>
    <s v="ร้านที่1"/>
    <s v="คุณกัลยา     สีม่วงคำ"/>
    <s v="259  ถนนสาย4  หมู่4_x000a_ต.สามเงา  อ.สามเงา  จ.ตาก 63130"/>
    <s v="63130"/>
    <s v="0989108878"/>
    <s v="12/03/2025 08:54"/>
    <s v="raweewan5499@gmail.com"/>
    <s v="EMS COD"/>
    <s v="facebook"/>
    <s v="กสิกร"/>
    <s v=""/>
    <s v="JA181343045TH"/>
    <s v="12/03/2025 08:54"/>
  </r>
  <r>
    <x v="0"/>
    <x v="0"/>
    <n v="100"/>
    <n v="1"/>
    <s v="EVD1"/>
    <n v="250"/>
    <n v="0"/>
    <s v="ร้านที่1"/>
    <s v="คุณกัลยา     สีม่วงคำ"/>
    <s v="259  ถนนสาย4  หมู่4_x000a_ต.สามเงา  อ.สามเงา  จ.ตาก 63130"/>
    <s v="63130"/>
    <s v="0989108878"/>
    <s v="12/03/2025 08:54"/>
    <s v="raweewan5499@gmail.com"/>
    <s v="EMS COD"/>
    <s v="facebook"/>
    <s v="กสิกร"/>
    <s v=""/>
    <s v="JA181343045TH"/>
    <s v="12/03/2025 08:54"/>
  </r>
  <r>
    <x v="9"/>
    <x v="12"/>
    <n v="78"/>
    <n v="3"/>
    <s v="EVD0"/>
    <n v="269"/>
    <n v="45"/>
    <s v="ร้านที่1"/>
    <s v="ภ******น"/>
    <s v="******เมือง ต.หนองบัว ตำบลหนองบัว อำเภอเมืองอุดรธานี จังหวัดอุดรธานี 41000"/>
    <s v="41000"/>
    <s v="33"/>
    <s v="12/03/2025 08:54"/>
    <s v="-"/>
    <s v="SPX Express"/>
    <s v="Shopee"/>
    <s v="shopee"/>
    <s v=""/>
    <s v="TH257937081634P"/>
    <s v="12/03/2025 08:53"/>
  </r>
  <r>
    <x v="14"/>
    <x v="15"/>
    <n v="65"/>
    <n v="1"/>
    <s v="EVC99"/>
    <n v="199"/>
    <n v="0"/>
    <s v="ร้านที่1"/>
    <s v="Malikul Ratanaburanon"/>
    <s v="ส่งร้านจักรเพชรนคร_x000a_19/5ถนนหลัง ต ในเมือง อ เมืองขอนแก่น40000_x000a_ 40000"/>
    <s v="40000"/>
    <s v="0874240803"/>
    <s v="12/03/2025 08:45"/>
    <s v="raweewan5499@gmail.com"/>
    <s v="EMS COD"/>
    <s v="facebook"/>
    <s v="กสิกร"/>
    <s v=""/>
    <s v="JA181343023TH"/>
    <s v="12/03/2025 08:44"/>
  </r>
  <r>
    <x v="20"/>
    <x v="24"/>
    <n v="65"/>
    <n v="1"/>
    <s v="EVC99"/>
    <n v="199"/>
    <n v="0"/>
    <s v="ร้านที่1"/>
    <s v="Malikul Ratanaburanon"/>
    <s v="ส่งร้านจักรเพชรนคร_x000a_19/5ถนนหลัง ต ในเมือง อ เมืองขอนแก่น40000_x000a_ 40000"/>
    <s v="40000"/>
    <s v="0874240803"/>
    <s v="12/03/2025 08:45"/>
    <s v="raweewan5499@gmail.com"/>
    <s v="EMS COD"/>
    <s v="facebook"/>
    <s v="กสิกร"/>
    <s v=""/>
    <s v="JA181343023TH"/>
    <s v="12/03/2025 08:44"/>
  </r>
  <r>
    <x v="13"/>
    <x v="14"/>
    <n v="65"/>
    <n v="1"/>
    <s v="EVC99"/>
    <n v="199"/>
    <n v="0"/>
    <s v="ร้านที่1"/>
    <s v="Malikul Ratanaburanon"/>
    <s v="ส่งร้านจักรเพชรนคร_x000a_19/5ถนนหลัง ต ในเมือง อ เมืองขอนแก่น40000_x000a_ 40000"/>
    <s v="40000"/>
    <s v="0874240803"/>
    <s v="12/03/2025 08:45"/>
    <s v="raweewan5499@gmail.com"/>
    <s v="EMS COD"/>
    <s v="facebook"/>
    <s v="กสิกร"/>
    <s v=""/>
    <s v="JA181343023TH"/>
    <s v="12/03/2025 08:44"/>
  </r>
  <r>
    <x v="4"/>
    <x v="4"/>
    <n v="65"/>
    <n v="1"/>
    <s v="EVC99"/>
    <n v="199"/>
    <n v="0"/>
    <s v="ร้านที่1"/>
    <s v="Malikul Ratanaburanon"/>
    <s v="ส่งร้านจักรเพชรนคร_x000a_19/5ถนนหลัง ต ในเมือง อ เมืองขอนแก่น40000_x000a_ 40000"/>
    <s v="40000"/>
    <s v="0874240803"/>
    <s v="12/03/2025 08:45"/>
    <s v="raweewan5499@gmail.com"/>
    <s v="EMS COD"/>
    <s v="facebook"/>
    <s v="กสิกร"/>
    <s v=""/>
    <s v="JA181343023TH"/>
    <s v="12/03/2025 08:44"/>
  </r>
  <r>
    <x v="13"/>
    <x v="14"/>
    <n v="65"/>
    <n v="1"/>
    <s v="EVC98"/>
    <n v="199"/>
    <n v="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12/03/2025 08:42"/>
    <s v="raweewan5499@gmail.com"/>
    <s v="EMS COD"/>
    <s v="facebook"/>
    <s v="กสิกร"/>
    <s v=""/>
    <s v="JA181343006TH"/>
    <s v="12/03/2025 08:41"/>
  </r>
  <r>
    <x v="20"/>
    <x v="24"/>
    <n v="65"/>
    <n v="1"/>
    <s v="EVC98"/>
    <n v="199"/>
    <n v="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12/03/2025 08:42"/>
    <s v="raweewan5499@gmail.com"/>
    <s v="EMS COD"/>
    <s v="facebook"/>
    <s v="กสิกร"/>
    <s v=""/>
    <s v="JA181343006TH"/>
    <s v="12/03/2025 08:41"/>
  </r>
  <r>
    <x v="14"/>
    <x v="15"/>
    <n v="65"/>
    <n v="1"/>
    <s v="EVC98"/>
    <n v="199"/>
    <n v="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12/03/2025 08:42"/>
    <s v="raweewan5499@gmail.com"/>
    <s v="EMS COD"/>
    <s v="facebook"/>
    <s v="กสิกร"/>
    <s v=""/>
    <s v="JA181343006TH"/>
    <s v="12/03/2025 08:41"/>
  </r>
  <r>
    <x v="4"/>
    <x v="4"/>
    <n v="65"/>
    <n v="1"/>
    <s v="EVC98"/>
    <n v="199"/>
    <n v="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12/03/2025 08:42"/>
    <s v="raweewan5499@gmail.com"/>
    <s v="EMS COD"/>
    <s v="facebook"/>
    <s v="กสิกร"/>
    <s v=""/>
    <s v="JA181343006TH"/>
    <s v="12/03/2025 08:41"/>
  </r>
  <r>
    <x v="14"/>
    <x v="15"/>
    <n v="65"/>
    <n v="4"/>
    <s v="EVC97"/>
    <n v="199"/>
    <n v="0"/>
    <s v="ร้านที่1"/>
    <s v="อารีรรณ   สุวรรณโณ "/>
    <s v=" อาคารส้ม  1   ตลาดไท   ต.คลองหนึ่ง  อ.คลองหลวง  จ.ปทุมธานี    12120"/>
    <s v="12120"/>
    <s v="0818433884"/>
    <s v="12/03/2025 08:39"/>
    <s v="raweewan5499@gmail.com"/>
    <s v="EMS COD"/>
    <s v="facebook"/>
    <s v="กสิกร"/>
    <s v=""/>
    <s v="JA181342990TH"/>
    <s v="12/03/2025 08:38"/>
  </r>
  <r>
    <x v="8"/>
    <x v="25"/>
    <n v="44.82"/>
    <n v="1"/>
    <s v="EVC96"/>
    <n v="299.8"/>
    <n v="7"/>
    <s v="ร้านที่9"/>
    <s v="กิรณา มลิการ"/>
    <s v="แพรกษา 995/6.หมู่6 หมู่บ้านเสนาวิลเลจ · แพรกษา/ Phraek Sa_x000a__x000a_เมืองสมุทรปราการ/ Mueang Samut Prakanสมุทรปราการ/ Samut Prakan_x000a_10280"/>
    <s v="10280"/>
    <s v="660994141741"/>
    <s v="12/03/2025 08:38"/>
    <s v="-"/>
    <s v="Kerry_dropoff"/>
    <s v="Lazada"/>
    <s v="lazada"/>
    <s v=""/>
    <s v="LEXDO0130068978"/>
    <s v="12/03/2025 08:38"/>
  </r>
  <r>
    <x v="0"/>
    <x v="0"/>
    <n v="66.333333333333329"/>
    <n v="3"/>
    <s v="EVC96"/>
    <n v="299.8"/>
    <n v="7"/>
    <s v="ร้านที่9"/>
    <s v="กิรณา มลิการ"/>
    <s v="แพรกษา 995/6.หมู่6 หมู่บ้านเสนาวิลเลจ · แพรกษา/ Phraek Sa_x000a__x000a_เมืองสมุทรปราการ/ Mueang Samut Prakanสมุทรปราการ/ Samut Prakan_x000a_10280"/>
    <s v="10280"/>
    <s v="660994141741"/>
    <s v="12/03/2025 08:38"/>
    <s v="-"/>
    <s v="Kerry_dropoff"/>
    <s v="Lazada"/>
    <s v="lazada"/>
    <s v=""/>
    <s v="LEXDO0130068978"/>
    <s v="12/03/2025 08:38"/>
  </r>
  <r>
    <x v="9"/>
    <x v="26"/>
    <n v="80"/>
    <n v="10"/>
    <s v="EVC95"/>
    <n v="790"/>
    <n v="0"/>
    <s v="ร้านที่1"/>
    <s v="ร******์"/>
    <s v="******แขวง บางแคเหนือ แขวงบางแคเหนือ เขตบางแค จังหวัดกรุงเทพมหานคร 10160"/>
    <s v="10160"/>
    <s v="83"/>
    <s v="12/03/2025 09:05"/>
    <s v="-"/>
    <s v="SPX Express"/>
    <s v="Shopee"/>
    <s v="shopee"/>
    <s v=""/>
    <s v="-"/>
    <s v="12/03/2025 08:35"/>
  </r>
  <r>
    <x v="4"/>
    <x v="4"/>
    <n v="65"/>
    <n v="1"/>
    <s v="EVC94"/>
    <n v="199"/>
    <n v="0"/>
    <s v="ร้านที่1"/>
    <s v="นิภาพรรณ บุญประสิทธิ์"/>
    <s v="Miji Kaya_x000a_บ้านเลขที่ 6  เอกมัยซอย 6  สุขุมวิท 63  แขวงพระโขนงเหนือ  เขตวัฒนา  กทม 10110 10110"/>
    <s v="10110"/>
    <s v="0873470422"/>
    <s v="12/03/2025 08:25"/>
    <s v="raweewan5499@gmail.com"/>
    <s v="EMS"/>
    <s v="facebook"/>
    <s v="กสิกร"/>
    <s v=""/>
    <s v="-"/>
    <s v="12/03/2025 08:29"/>
  </r>
  <r>
    <x v="20"/>
    <x v="24"/>
    <n v="65"/>
    <n v="1"/>
    <s v="EVC94"/>
    <n v="199"/>
    <n v="0"/>
    <s v="ร้านที่1"/>
    <s v="นิภาพรรณ บุญประสิทธิ์"/>
    <s v="Miji Kaya_x000a_บ้านเลขที่ 6  เอกมัยซอย 6  สุขุมวิท 63  แขวงพระโขนงเหนือ  เขตวัฒนา  กทม 10110 10110"/>
    <s v="10110"/>
    <s v="0873470422"/>
    <s v="12/03/2025 08:25"/>
    <s v="raweewan5499@gmail.com"/>
    <s v="EMS"/>
    <s v="facebook"/>
    <s v="กสิกร"/>
    <s v=""/>
    <s v="-"/>
    <s v="12/03/2025 08:29"/>
  </r>
  <r>
    <x v="14"/>
    <x v="15"/>
    <n v="65"/>
    <n v="2"/>
    <s v="EVC94"/>
    <n v="199"/>
    <n v="0"/>
    <s v="ร้านที่1"/>
    <s v="นิภาพรรณ บุญประสิทธิ์"/>
    <s v="Miji Kaya_x000a_บ้านเลขที่ 6  เอกมัยซอย 6  สุขุมวิท 63  แขวงพระโขนงเหนือ  เขตวัฒนา  กทม 10110 10110"/>
    <s v="10110"/>
    <s v="0873470422"/>
    <s v="12/03/2025 08:25"/>
    <s v="raweewan5499@gmail.com"/>
    <s v="EMS"/>
    <s v="facebook"/>
    <s v="กสิกร"/>
    <s v=""/>
    <s v="-"/>
    <s v="12/03/2025 08:29"/>
  </r>
  <r>
    <x v="13"/>
    <x v="14"/>
    <n v="65"/>
    <n v="1"/>
    <s v="EVC93"/>
    <n v="199"/>
    <n v="0"/>
    <s v="ร้านที่1"/>
    <s v="วิภาวัลย์  ธรรมเสถียรกุล"/>
    <s v="ป.ต.ท.จิ๊ฟฟี่  ก.ม.57  ขาออกต.ลำไทร  อ.วังน้อย  จ.อยุธยา  _x000a_ส่งร้านแคปหมู 13170"/>
    <s v="13170"/>
    <s v="0895333260"/>
    <s v="12/03/2025 08:29"/>
    <s v="raweewan5499@gmail.com"/>
    <s v="EMS COD"/>
    <s v="facebook"/>
    <s v="กสิกร"/>
    <s v=""/>
    <s v="-"/>
    <s v="12/03/2025 08:28"/>
  </r>
  <r>
    <x v="20"/>
    <x v="24"/>
    <n v="65"/>
    <n v="1"/>
    <s v="EVC93"/>
    <n v="199"/>
    <n v="0"/>
    <s v="ร้านที่1"/>
    <s v="วิภาวัลย์  ธรรมเสถียรกุล"/>
    <s v="ป.ต.ท.จิ๊ฟฟี่  ก.ม.57  ขาออกต.ลำไทร  อ.วังน้อย  จ.อยุธยา  _x000a_ส่งร้านแคปหมู 13170"/>
    <s v="13170"/>
    <s v="0895333260"/>
    <s v="12/03/2025 08:29"/>
    <s v="raweewan5499@gmail.com"/>
    <s v="EMS COD"/>
    <s v="facebook"/>
    <s v="กสิกร"/>
    <s v=""/>
    <s v="-"/>
    <s v="12/03/2025 08:28"/>
  </r>
  <r>
    <x v="14"/>
    <x v="15"/>
    <n v="65"/>
    <n v="1"/>
    <s v="EVC93"/>
    <n v="199"/>
    <n v="0"/>
    <s v="ร้านที่1"/>
    <s v="วิภาวัลย์  ธรรมเสถียรกุล"/>
    <s v="ป.ต.ท.จิ๊ฟฟี่  ก.ม.57  ขาออกต.ลำไทร  อ.วังน้อย  จ.อยุธยา  _x000a_ส่งร้านแคปหมู 13170"/>
    <s v="13170"/>
    <s v="0895333260"/>
    <s v="12/03/2025 08:29"/>
    <s v="raweewan5499@gmail.com"/>
    <s v="EMS COD"/>
    <s v="facebook"/>
    <s v="กสิกร"/>
    <s v=""/>
    <s v="-"/>
    <s v="12/03/2025 08:28"/>
  </r>
  <r>
    <x v="4"/>
    <x v="4"/>
    <n v="65"/>
    <n v="1"/>
    <s v="EVC93"/>
    <n v="199"/>
    <n v="0"/>
    <s v="ร้านที่1"/>
    <s v="วิภาวัลย์  ธรรมเสถียรกุล"/>
    <s v="ป.ต.ท.จิ๊ฟฟี่  ก.ม.57  ขาออกต.ลำไทร  อ.วังน้อย  จ.อยุธยา  _x000a_ส่งร้านแคปหมู 13170"/>
    <s v="13170"/>
    <s v="0895333260"/>
    <s v="12/03/2025 08:29"/>
    <s v="raweewan5499@gmail.com"/>
    <s v="EMS COD"/>
    <s v="facebook"/>
    <s v="กสิกร"/>
    <s v=""/>
    <s v="-"/>
    <s v="12/03/2025 08:28"/>
  </r>
  <r>
    <x v="20"/>
    <x v="24"/>
    <n v="65"/>
    <n v="1"/>
    <s v="EVC92"/>
    <n v="199"/>
    <n v="0"/>
    <s v="ร้านที่1"/>
    <s v="คุณวิไลวรรณ ศักดิ์สิงห์"/>
    <s v="304 ธนาคารกรุงศรี_x000a_ถ.ศรีนครินทร์_x000a_แขวงหัวหมาก_x000a_เขตบางกะปิ_x000a_กรุงเทพ _x000a_(ตึกมาม่า) 10240"/>
    <s v="10240"/>
    <s v="0911981249"/>
    <s v="12/03/2025 05:33"/>
    <s v="raweewan5499@gmail.com"/>
    <s v="EMS"/>
    <s v="facebook"/>
    <s v="กสิกร"/>
    <s v=""/>
    <s v="-"/>
    <s v="12/03/2025 08:22"/>
  </r>
  <r>
    <x v="13"/>
    <x v="14"/>
    <n v="65"/>
    <n v="1"/>
    <s v="EVC92"/>
    <n v="199"/>
    <n v="0"/>
    <s v="ร้านที่1"/>
    <s v="คุณวิไลวรรณ ศักดิ์สิงห์"/>
    <s v="304 ธนาคารกรุงศรี_x000a_ถ.ศรีนครินทร์_x000a_แขวงหัวหมาก_x000a_เขตบางกะปิ_x000a_กรุงเทพ _x000a_(ตึกมาม่า) 10240"/>
    <s v="10240"/>
    <s v="0911981249"/>
    <s v="12/03/2025 05:33"/>
    <s v="raweewan5499@gmail.com"/>
    <s v="EMS"/>
    <s v="facebook"/>
    <s v="กสิกร"/>
    <s v=""/>
    <s v="-"/>
    <s v="12/03/2025 08:22"/>
  </r>
  <r>
    <x v="14"/>
    <x v="15"/>
    <n v="65"/>
    <n v="1"/>
    <s v="EVC92"/>
    <n v="199"/>
    <n v="0"/>
    <s v="ร้านที่1"/>
    <s v="คุณวิไลวรรณ ศักดิ์สิงห์"/>
    <s v="304 ธนาคารกรุงศรี_x000a_ถ.ศรีนครินทร์_x000a_แขวงหัวหมาก_x000a_เขตบางกะปิ_x000a_กรุงเทพ _x000a_(ตึกมาม่า) 10240"/>
    <s v="10240"/>
    <s v="0911981249"/>
    <s v="12/03/2025 05:33"/>
    <s v="raweewan5499@gmail.com"/>
    <s v="EMS"/>
    <s v="facebook"/>
    <s v="กสิกร"/>
    <s v=""/>
    <s v="-"/>
    <s v="12/03/2025 08:22"/>
  </r>
  <r>
    <x v="4"/>
    <x v="4"/>
    <n v="65"/>
    <n v="1"/>
    <s v="EVC92"/>
    <n v="199"/>
    <n v="0"/>
    <s v="ร้านที่1"/>
    <s v="คุณวิไลวรรณ ศักดิ์สิงห์"/>
    <s v="304 ธนาคารกรุงศรี_x000a_ถ.ศรีนครินทร์_x000a_แขวงหัวหมาก_x000a_เขตบางกะปิ_x000a_กรุงเทพ _x000a_(ตึกมาม่า) 10240"/>
    <s v="10240"/>
    <s v="0911981249"/>
    <s v="12/03/2025 05:33"/>
    <s v="raweewan5499@gmail.com"/>
    <s v="EMS"/>
    <s v="facebook"/>
    <s v="กสิกร"/>
    <s v=""/>
    <s v="-"/>
    <s v="12/03/2025 08:22"/>
  </r>
  <r>
    <x v="7"/>
    <x v="7"/>
    <n v="66.333333333333329"/>
    <n v="3"/>
    <s v="EVC91"/>
    <n v="294"/>
    <n v="64"/>
    <s v="ร้านที่1"/>
    <s v="เ******์"/>
    <s v="****** คลองกุ่ม บึงกุ่ม แขวงคลองกุ่ม เขตบึงกุ่ม จังหวัดกรุงเทพมหานคร 10240"/>
    <s v="10240"/>
    <s v="88"/>
    <s v="12/03/2025 08:22"/>
    <s v="-"/>
    <s v="SPX Express"/>
    <s v="Shopee"/>
    <s v="shopee"/>
    <s v=""/>
    <s v="-"/>
    <s v="12/03/2025 08:22"/>
  </r>
  <r>
    <x v="0"/>
    <x v="0"/>
    <n v="66.333333333333329"/>
    <n v="6"/>
    <s v="EVC90"/>
    <n v="531"/>
    <n v="64"/>
    <s v="ร้านที่1"/>
    <s v="ภ******ด"/>
    <s v="******งพูด, อำเภอปากเกร็ด ตำบลบางพูด อำเภอปากเกร็ด จังหวัดนนทบุรี 11120"/>
    <s v="11120"/>
    <s v="00"/>
    <s v="12/03/2025 08:06"/>
    <s v="-"/>
    <s v="SPX Express"/>
    <s v="Shopee"/>
    <s v="shopee"/>
    <s v=""/>
    <s v="TH250280651649N"/>
    <s v="12/03/2025 08:05"/>
  </r>
  <r>
    <x v="8"/>
    <x v="27"/>
    <n v="5"/>
    <n v="2"/>
    <s v="EVC89"/>
    <n v="24"/>
    <n v="14"/>
    <s v="ร้านที่8"/>
    <s v="ณัฐพนธ์ ยามพูน"/>
    <s v="บ้านเลขที่137/1,หมู่8บ้านอุดมทรัพย์ · หินดาต/ Hin Dat_x000a__x000a_ปางศิลาทอง/ Pang Sila Thongกำแพงเพชร/ Kamphaeng Phet_x000a_62120"/>
    <s v="62120"/>
    <s v="660969015751"/>
    <s v="12/03/2025 14:58"/>
    <s v="-"/>
    <s v="Kerry_dropoff"/>
    <s v="Lazada"/>
    <s v="lazada"/>
    <s v=""/>
    <s v="-"/>
    <s v="12/03/2025 07:55"/>
  </r>
  <r>
    <x v="0"/>
    <x v="0"/>
    <n v="78"/>
    <n v="1"/>
    <s v="EVC88"/>
    <n v="85"/>
    <n v="7"/>
    <s v="ร้านที่1"/>
    <s v="ว******์"/>
    <s v="******าวิทยาลัยราชภัฏศรีสะเกษ ตำบลโพธิ์ อำเภอเมืองศรีสะเกษ จังหวัดศรีสะเกษ 33000"/>
    <s v="33000"/>
    <s v="74"/>
    <s v="12/03/2025 07:53"/>
    <s v="-"/>
    <s v="SPX Express"/>
    <s v="Shopee"/>
    <s v="shopee"/>
    <s v=""/>
    <s v="TH253939969841W"/>
    <s v="12/03/2025 07:53"/>
  </r>
  <r>
    <x v="0"/>
    <x v="0"/>
    <n v="78"/>
    <n v="1"/>
    <s v="EVC86"/>
    <n v="85"/>
    <n v="7"/>
    <s v="ร้านที่1"/>
    <s v="ค******า"/>
    <s v="******อง จ.พะเยา ตำบลบ้านใหม่ อำเภอเมืองพะเยา จังหวัดพะเยา 56000"/>
    <s v="56000"/>
    <s v="47"/>
    <s v="12/03/2025 07:46"/>
    <s v="-"/>
    <s v="SPX Express"/>
    <s v="Shopee"/>
    <s v="shopee"/>
    <s v=""/>
    <s v="TH253959929714X"/>
    <s v="12/03/2025 07:32"/>
  </r>
  <r>
    <x v="4"/>
    <x v="4"/>
    <n v="54.5"/>
    <n v="2"/>
    <s v="EVC85"/>
    <n v="67"/>
    <n v="7"/>
    <s v="ร้านที่1"/>
    <s v="กัลยา"/>
    <s v="13 ซ.นารถสุนทร1 ถ.สุขุมวิท17 · ปากน้ำ/ Pak Nam_x000a__x000a_เมืองสมุทรปราการ/ Mueang Samut Prakanสมุทรปราการ/ Samut Prakan_x000a_10270"/>
    <s v="10270"/>
    <s v="660822277146"/>
    <s v="12/03/2025 06:28"/>
    <s v="-"/>
    <s v="Kerry_dropoff"/>
    <s v="Lazada"/>
    <s v="lazada"/>
    <s v=""/>
    <s v="LEXPU0467674520"/>
    <s v="12/03/2025 06:21"/>
  </r>
  <r>
    <x v="1"/>
    <x v="1"/>
    <n v="37.5"/>
    <n v="4"/>
    <s v="EVC83"/>
    <n v="159"/>
    <n v="0"/>
    <s v="ร้านที่4"/>
    <s v="อ***ี ย***ประดิษฐ์"/>
    <s v="กรุงเทพฯ"/>
    <s v="-"/>
    <s v=""/>
    <s v="12/03/2025 02:06"/>
    <s v="-"/>
    <s v="Flash Express Thailand COD"/>
    <s v="Tiktok"/>
    <s v="จ่ายทีหลัง / COD"/>
    <s v=""/>
    <s v="THT01411KRYFT9Z"/>
    <s v="12/03/2025 02:07"/>
  </r>
  <r>
    <x v="7"/>
    <x v="28"/>
    <n v="76"/>
    <n v="1"/>
    <s v="EVC82"/>
    <n v="83"/>
    <n v="7"/>
    <s v="ร้านที่1"/>
    <s v="ว******์"/>
    <s v="******ง  ตำบล นาดอกคำ, อำเภอนาด้วง  จังหวัดเลย ตำบลนาดอกคำ อำเภอนาด้วง จังหวัดเลย 42210"/>
    <s v="42210"/>
    <s v="79"/>
    <s v="12/03/2025 01:36"/>
    <s v="-"/>
    <s v="Flash Express"/>
    <s v="Shopee"/>
    <s v="shopee"/>
    <s v=""/>
    <s v="TH39026YYJR43B"/>
    <s v="12/03/2025 00:49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x v="0"/>
    <n v="99"/>
    <n v="1"/>
    <s v="EVE84"/>
    <n v="179"/>
    <n v="0"/>
    <s v="ร้านที่4"/>
    <s v="k***"/>
    <s v="กรุงเทพฯ"/>
    <s v="-"/>
    <s v=""/>
    <s v="13/03/2025 22:28"/>
    <s v="-"/>
    <s v="Flash Express Thailand COD"/>
    <s v="Tiktok"/>
    <s v="จ่ายทีหลัง / COD"/>
    <s v=""/>
    <s v="-"/>
    <s v="13/03/2025 22:28"/>
  </r>
  <r>
    <x v="1"/>
    <x v="1"/>
    <n v="100"/>
    <n v="1"/>
    <s v="EVE84"/>
    <n v="179"/>
    <n v="0"/>
    <s v="ร้านที่4"/>
    <s v="k***"/>
    <s v="กรุงเทพฯ"/>
    <s v="-"/>
    <s v=""/>
    <s v="13/03/2025 22:28"/>
    <s v="-"/>
    <s v="Flash Express Thailand COD"/>
    <s v="Tiktok"/>
    <s v="จ่ายทีหลัง / COD"/>
    <s v=""/>
    <s v="-"/>
    <s v="13/03/2025 22:28"/>
  </r>
  <r>
    <x v="2"/>
    <x v="2"/>
    <n v="0"/>
    <n v="1"/>
    <s v="EVE83"/>
    <n v="106"/>
    <n v="6"/>
    <s v="ร้านที่4"/>
    <s v="ป**"/>
    <s v="ชลบุรี"/>
    <s v="-"/>
    <s v=""/>
    <s v="13/03/2025 22:08"/>
    <s v="-"/>
    <s v="Flash Express Thailand COD"/>
    <s v="Tiktok"/>
    <s v="จ่ายทีหลัง / COD"/>
    <s v=""/>
    <s v="-"/>
    <s v="13/03/2025 22:08"/>
  </r>
  <r>
    <x v="3"/>
    <x v="3"/>
    <n v="120"/>
    <n v="1"/>
    <s v="EVE83"/>
    <n v="106"/>
    <n v="6"/>
    <s v="ร้านที่4"/>
    <s v="ป**"/>
    <s v="ชลบุรี"/>
    <s v="-"/>
    <s v=""/>
    <s v="13/03/2025 22:08"/>
    <s v="-"/>
    <s v="Flash Express Thailand COD"/>
    <s v="Tiktok"/>
    <s v="จ่ายทีหลัง / COD"/>
    <s v=""/>
    <s v="-"/>
    <s v="13/03/2025 22:08"/>
  </r>
  <r>
    <x v="4"/>
    <x v="4"/>
    <n v="66.666666666666671"/>
    <n v="6"/>
    <s v="EVE82"/>
    <n v="210"/>
    <n v="0"/>
    <s v="ร้านที่2"/>
    <s v="ส***ย ส***ภิรมณ์"/>
    <s v="ฉะเชิงเทรา"/>
    <s v="-"/>
    <s v=""/>
    <s v="13/03/2025 21:54"/>
    <s v="-"/>
    <s v="J&amp;T COD"/>
    <s v="Tiktok"/>
    <s v="จ่ายทีหลัง / COD"/>
    <s v=""/>
    <s v="-"/>
    <s v="13/03/2025 21:54"/>
  </r>
  <r>
    <x v="5"/>
    <x v="5"/>
    <n v="50"/>
    <n v="6"/>
    <s v="EVE81"/>
    <n v="263.38"/>
    <n v="34.880000000000003"/>
    <s v="ร้านที่1"/>
    <s v="อุดมสุข ว2"/>
    <s v="834 ปากซอยอุดมสุข40 ถนนอุดมสุข แขวงบางนา_x000a__x000a_บางนา/ Bang Naกรุงเทพมหานคร/ Bangkok_x000a_10260"/>
    <s v="10260"/>
    <s v="660661545558"/>
    <s v="13/03/2025 20:48"/>
    <s v="-"/>
    <s v="Kerry_dropoff"/>
    <s v="Lazada"/>
    <s v="lazada"/>
    <s v=""/>
    <s v="-"/>
    <s v="13/03/2025 20:48"/>
  </r>
  <r>
    <x v="4"/>
    <x v="4"/>
    <n v="66.666666666666671"/>
    <n v="6"/>
    <s v="EVE80"/>
    <n v="210"/>
    <n v="0"/>
    <s v="ร้านที่2"/>
    <s v="ช***รงค์ ส***์อยู่ดี"/>
    <s v="นครปฐม"/>
    <s v="-"/>
    <s v=""/>
    <s v="13/03/2025 20:42"/>
    <s v="-"/>
    <s v="J&amp;T COD"/>
    <s v="Tiktok"/>
    <s v="จ่ายทีหลัง / COD"/>
    <s v=""/>
    <s v="-"/>
    <s v="13/03/2025 20:42"/>
  </r>
  <r>
    <x v="2"/>
    <x v="2"/>
    <n v="0"/>
    <n v="1"/>
    <s v="EVE79"/>
    <n v="180"/>
    <n v="0"/>
    <s v="ร้านที่4"/>
    <s v="ท***ลี้ยน เ***พันธ์"/>
    <s v="สมุทรปราการ"/>
    <s v="-"/>
    <s v=""/>
    <s v="13/03/2025 20:32"/>
    <s v="-"/>
    <s v="Flash Express Thailand"/>
    <s v="Tiktok"/>
    <s v="tiktok"/>
    <s v=""/>
    <s v="-"/>
    <s v="13/03/2025 20:32"/>
  </r>
  <r>
    <x v="6"/>
    <x v="6"/>
    <n v="120"/>
    <n v="1"/>
    <s v="EVE79"/>
    <n v="180"/>
    <n v="0"/>
    <s v="ร้านที่4"/>
    <s v="ท***ลี้ยน เ***พันธ์"/>
    <s v="สมุทรปราการ"/>
    <s v="-"/>
    <s v=""/>
    <s v="13/03/2025 20:32"/>
    <s v="-"/>
    <s v="Flash Express Thailand"/>
    <s v="Tiktok"/>
    <s v="tiktok"/>
    <s v=""/>
    <s v="-"/>
    <s v="13/03/2025 20:32"/>
  </r>
  <r>
    <x v="7"/>
    <x v="7"/>
    <n v="120"/>
    <n v="1"/>
    <s v="EVE79"/>
    <n v="180"/>
    <n v="0"/>
    <s v="ร้านที่4"/>
    <s v="ท***ลี้ยน เ***พันธ์"/>
    <s v="สมุทรปราการ"/>
    <s v="-"/>
    <s v=""/>
    <s v="13/03/2025 20:32"/>
    <s v="-"/>
    <s v="Flash Express Thailand"/>
    <s v="Tiktok"/>
    <s v="tiktok"/>
    <s v=""/>
    <s v="-"/>
    <s v="13/03/2025 20:32"/>
  </r>
  <r>
    <x v="3"/>
    <x v="3"/>
    <n v="78"/>
    <n v="3"/>
    <s v="EVE77"/>
    <n v="303"/>
    <n v="79"/>
    <s v="ร้านที่1"/>
    <s v="ป******ฎ"/>
    <s v="******วังไก่เถื่อน, อำเภอหันคา ตำบลวังไก่เถื่อน อำเภอหันคา จังหวัดชัยนาท 17130"/>
    <s v="17130"/>
    <s v="02"/>
    <s v="13/03/2025 20:09"/>
    <s v="-"/>
    <s v="SPX Express"/>
    <s v="Shopee"/>
    <s v="shopee"/>
    <s v=""/>
    <s v="-"/>
    <s v="13/03/2025 20:09"/>
  </r>
  <r>
    <x v="8"/>
    <x v="8"/>
    <n v="78.333333333333329"/>
    <n v="3"/>
    <s v="EVE76"/>
    <n v="263"/>
    <n v="38"/>
    <s v="ร้านที่1"/>
    <s v="ภ******น"/>
    <s v="******บลหนองบัว ตำบลหนองบัว อำเภอเมืองอุดรธานี จังหวัดอุดรธานี 41000"/>
    <s v="41000"/>
    <s v="33"/>
    <s v="13/03/2025 19:13"/>
    <s v="-"/>
    <s v="SPX Express"/>
    <s v="Shopee"/>
    <s v="shopee"/>
    <s v=""/>
    <s v="-"/>
    <s v="13/03/2025 19:13"/>
  </r>
  <r>
    <x v="9"/>
    <x v="9"/>
    <n v="45"/>
    <n v="2"/>
    <s v="EVE75"/>
    <n v="90"/>
    <n v="0"/>
    <s v="ร้านที่2"/>
    <s v="เ******อ"/>
    <s v="******รงไทยฝั่งตรงข้ามเทศบาล) ตำบลตลุก อำเภอสรรพยา จังหวัดชัยนาท 17150"/>
    <s v="17150"/>
    <s v="69"/>
    <s v="13/03/2025 18:53"/>
    <s v="-"/>
    <s v="SPX Express"/>
    <s v="Shopee"/>
    <s v="shopee"/>
    <s v=""/>
    <s v="-"/>
    <s v="13/03/2025 18:52"/>
  </r>
  <r>
    <x v="9"/>
    <x v="9"/>
    <n v="35"/>
    <n v="8"/>
    <s v="EVE74"/>
    <n v="366"/>
    <n v="38"/>
    <s v="ร้านที่1"/>
    <s v="เ******์"/>
    <s v="******.ศรีมงคล ตำบลศรีมงคล อำเภอไทรโยค จังหวัดกาญจนบุรี 71150"/>
    <s v="71150"/>
    <s v="51"/>
    <s v="13/03/2025 19:12"/>
    <s v="-"/>
    <s v="Flash Express"/>
    <s v="Shopee"/>
    <s v="shopee"/>
    <s v=""/>
    <s v="-"/>
    <s v="13/03/2025 18:42"/>
  </r>
  <r>
    <x v="3"/>
    <x v="3"/>
    <n v="78"/>
    <n v="1"/>
    <s v="EVE73"/>
    <n v="78"/>
    <n v="0"/>
    <s v="ร้านที่1"/>
    <s v="ต******."/>
    <s v="******ำบลคลองสวนพลู, อำเภอพระนครศรีอยุธยา ตำบลคลองสวนพลู อำเภอพระนครศรีอยุธยา จังหวัดพระนครศรีอยุธยา 13000"/>
    <s v="13000"/>
    <s v="21"/>
    <s v="13/03/2025 19:40"/>
    <s v="-"/>
    <s v="SPX Express"/>
    <s v="Shopee"/>
    <s v="shopee"/>
    <s v=""/>
    <s v="-"/>
    <s v="13/03/2025 18:41"/>
  </r>
  <r>
    <x v="10"/>
    <x v="10"/>
    <n v="40"/>
    <n v="1"/>
    <s v="EVE72"/>
    <n v="40"/>
    <n v="0"/>
    <s v="ร้านที่2"/>
    <s v="ส****ี"/>
    <s v="******, ตำบลบ่อภาค, อำเภอชาติตระการ ตำบลบ่อภาค อำเภอชาติตระการ จังหวัดพิษณุโลก 65170"/>
    <s v="65170"/>
    <s v="30"/>
    <s v="13/03/2025 17:48"/>
    <s v="-"/>
    <s v="Flash Express"/>
    <s v="Shopee"/>
    <s v="shopee"/>
    <s v=""/>
    <s v="-"/>
    <s v="13/03/2025 17:18"/>
  </r>
  <r>
    <x v="3"/>
    <x v="3"/>
    <n v="78"/>
    <n v="1"/>
    <s v="EVE71"/>
    <n v="78"/>
    <n v="0"/>
    <s v="ร้านที่1"/>
    <s v="ช****ศ"/>
    <s v="******ม.สมายโฮม  พุทธมณฑลสาย2ซอย7  บางแคเหนือ แขวงบางแคเหนือ เขตบางแค จังหวัดกรุงเทพมหานคร 10160"/>
    <s v="10160"/>
    <s v="95"/>
    <s v="13/03/2025 17:02"/>
    <s v="-"/>
    <s v="SPX Express"/>
    <s v="Shopee"/>
    <s v="shopee"/>
    <s v=""/>
    <s v="-"/>
    <s v="13/03/2025 17:02"/>
  </r>
  <r>
    <x v="2"/>
    <x v="2"/>
    <n v="0"/>
    <n v="1"/>
    <s v="EVE69"/>
    <n v="145"/>
    <n v="45"/>
    <s v="ร้านที่4"/>
    <s v="ล***าวรรณ์ ด***ุล"/>
    <s v="กระบี่"/>
    <s v="-"/>
    <s v=""/>
    <s v="13/03/2025 16:37"/>
    <s v="-"/>
    <s v="Flash Express Thailand COD"/>
    <s v="Tiktok"/>
    <s v="จ่ายทีหลัง / COD"/>
    <s v=""/>
    <s v="-"/>
    <s v="13/03/2025 16:37"/>
  </r>
  <r>
    <x v="3"/>
    <x v="3"/>
    <n v="120"/>
    <n v="1"/>
    <s v="EVE69"/>
    <n v="145"/>
    <n v="45"/>
    <s v="ร้านที่4"/>
    <s v="ล***าวรรณ์ ด***ุล"/>
    <s v="กระบี่"/>
    <s v="-"/>
    <s v=""/>
    <s v="13/03/2025 16:37"/>
    <s v="-"/>
    <s v="Flash Express Thailand COD"/>
    <s v="Tiktok"/>
    <s v="จ่ายทีหลัง / COD"/>
    <s v=""/>
    <s v="-"/>
    <s v="13/03/2025 16:37"/>
  </r>
  <r>
    <x v="3"/>
    <x v="3"/>
    <n v="66.333333333333329"/>
    <n v="6"/>
    <s v="EVE68"/>
    <n v="440"/>
    <n v="0"/>
    <s v="ร้านที่4"/>
    <s v="ส***มล ไ***"/>
    <s v="ประจวบคีรีขันธ์"/>
    <s v="-"/>
    <s v=""/>
    <s v="13/03/2025 18:54"/>
    <s v="-"/>
    <s v="Flash Express Thailand"/>
    <s v="Tiktok"/>
    <s v="tiktok"/>
    <s v=""/>
    <s v="-"/>
    <s v="13/03/2025 16:34"/>
  </r>
  <r>
    <x v="9"/>
    <x v="9"/>
    <n v="35"/>
    <n v="8"/>
    <s v="EVE67"/>
    <n v="363"/>
    <n v="45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3/03/2025 16:54"/>
    <s v="-"/>
    <s v="SPX Express"/>
    <s v="Shopee"/>
    <s v="shopee"/>
    <s v=""/>
    <s v="-"/>
    <s v="13/03/2025 16:24"/>
  </r>
  <r>
    <x v="10"/>
    <x v="10"/>
    <n v="60"/>
    <n v="6"/>
    <s v="EVE65"/>
    <n v="298"/>
    <n v="0"/>
    <s v="ร้านที่4"/>
    <s v="ต***ุคนธ์ แ***ุข"/>
    <s v="ชลบุรี"/>
    <s v="-"/>
    <s v=""/>
    <s v="13/03/2025 16:14"/>
    <s v="-"/>
    <s v="Flash Express Thailand COD"/>
    <s v="Tiktok"/>
    <s v="จ่ายทีหลัง / COD"/>
    <s v=""/>
    <s v="-"/>
    <s v="13/03/2025 16:14"/>
  </r>
  <r>
    <x v="11"/>
    <x v="11"/>
    <n v="65"/>
    <n v="2"/>
    <s v="EVE65"/>
    <n v="298"/>
    <n v="0"/>
    <s v="ร้านที่4"/>
    <s v="ต***ุคนธ์ แ***ุข"/>
    <s v="ชลบุรี"/>
    <s v="-"/>
    <s v=""/>
    <s v="13/03/2025 16:14"/>
    <s v="-"/>
    <s v="Flash Express Thailand COD"/>
    <s v="Tiktok"/>
    <s v="จ่ายทีหลัง / COD"/>
    <s v=""/>
    <s v="-"/>
    <s v="13/03/2025 16:14"/>
  </r>
  <r>
    <x v="5"/>
    <x v="5"/>
    <n v="65"/>
    <n v="5"/>
    <s v="EVE64"/>
    <n v="200"/>
    <n v="0"/>
    <s v="ร้านที่4"/>
    <s v="A*** t***"/>
    <s v="กรุงเทพฯ"/>
    <s v="-"/>
    <s v=""/>
    <s v="13/03/2025 16:10"/>
    <s v="-"/>
    <s v="Flash Express Thailand COD"/>
    <s v="Tiktok"/>
    <s v="จ่ายทีหลัง / COD"/>
    <s v="!!!! รับฝอยทองล้วนนะคะ !!!!"/>
    <s v="-"/>
    <s v="13/03/2025 16:10"/>
  </r>
  <r>
    <x v="2"/>
    <x v="2"/>
    <n v="0"/>
    <n v="1"/>
    <s v="EVE63"/>
    <n v="100"/>
    <n v="0"/>
    <s v="ร้านที่4"/>
    <s v="ภ***นันท์ ม***อย"/>
    <s v="กำแพงเพชร"/>
    <s v="-"/>
    <s v=""/>
    <s v="13/03/2025 16:03"/>
    <s v="-"/>
    <s v="Flash Express Thailand COD"/>
    <s v="Tiktok"/>
    <s v="จ่ายทีหลัง / COD"/>
    <s v="❤️❤️ของแถม รับเป็น พายสับปะรด ❤️❤️"/>
    <s v="-"/>
    <s v="13/03/2025 16:03"/>
  </r>
  <r>
    <x v="6"/>
    <x v="6"/>
    <n v="120"/>
    <n v="1"/>
    <s v="EVE63"/>
    <n v="100"/>
    <n v="0"/>
    <s v="ร้านที่4"/>
    <s v="ภ***นันท์ ม***อย"/>
    <s v="กำแพงเพชร"/>
    <s v="-"/>
    <s v=""/>
    <s v="13/03/2025 16:03"/>
    <s v="-"/>
    <s v="Flash Express Thailand COD"/>
    <s v="Tiktok"/>
    <s v="จ่ายทีหลัง / COD"/>
    <s v="❤️❤️ของแถม รับเป็น พายสับปะรด ❤️❤️"/>
    <s v="-"/>
    <s v="13/03/2025 16:03"/>
  </r>
  <r>
    <x v="9"/>
    <x v="9"/>
    <n v="45"/>
    <n v="1"/>
    <s v="EVE62"/>
    <n v="45"/>
    <n v="0"/>
    <s v="ร้านที่2"/>
    <s v="อ****ย"/>
    <s v="******, อำเภอเมืองสมุทรสงคราม ตำบลนางตะเคียน อำเภอเมืองสมุทรสงคราม จังหวัดสมุทรสงคราม 75000"/>
    <s v="75000"/>
    <s v="07"/>
    <s v="13/03/2025 15:56"/>
    <s v="-"/>
    <s v="SPX Express"/>
    <s v="Shopee"/>
    <s v="shopee"/>
    <s v=""/>
    <s v="-"/>
    <s v="13/03/2025 15:56"/>
  </r>
  <r>
    <x v="6"/>
    <x v="6"/>
    <n v="83.333333333333329"/>
    <n v="3"/>
    <s v="EVE60"/>
    <n v="245"/>
    <n v="0"/>
    <s v="ร้านที่4"/>
    <s v="ว***ย ภ***ภาค"/>
    <s v="บุรีรัมย์"/>
    <s v="-"/>
    <s v=""/>
    <s v="13/03/2025 15:15"/>
    <s v="-"/>
    <s v="Flash Express Thailand"/>
    <s v="Tiktok"/>
    <s v="tiktok"/>
    <s v=""/>
    <s v="-"/>
    <s v="13/03/2025 15:13"/>
  </r>
  <r>
    <x v="2"/>
    <x v="2"/>
    <n v="0"/>
    <n v="1"/>
    <s v="EVE59"/>
    <n v="145"/>
    <n v="0"/>
    <s v="ร้านที่4"/>
    <s v="พ***"/>
    <s v="นครสวรรค์"/>
    <s v="-"/>
    <s v=""/>
    <s v="13/03/2025 15:12"/>
    <s v="-"/>
    <s v="Flash Express Thailand COD"/>
    <s v="Tiktok"/>
    <s v="จ่ายทีหลัง / COD"/>
    <s v="❤️❤️ของแถม รับเป็น พายสับปะรด ❤️❤️"/>
    <s v="-"/>
    <s v="13/03/2025 15:12"/>
  </r>
  <r>
    <x v="3"/>
    <x v="3"/>
    <n v="120"/>
    <n v="1"/>
    <s v="EVE59"/>
    <n v="145"/>
    <n v="0"/>
    <s v="ร้านที่4"/>
    <s v="พ***"/>
    <s v="นครสวรรค์"/>
    <s v="-"/>
    <s v=""/>
    <s v="13/03/2025 15:12"/>
    <s v="-"/>
    <s v="Flash Express Thailand COD"/>
    <s v="Tiktok"/>
    <s v="จ่ายทีหลัง / COD"/>
    <s v="❤️❤️ของแถม รับเป็น พายสับปะรด ❤️❤️"/>
    <s v="-"/>
    <s v="13/03/2025 15:12"/>
  </r>
  <r>
    <x v="11"/>
    <x v="11"/>
    <n v="65"/>
    <n v="1"/>
    <s v="EVE59"/>
    <n v="145"/>
    <n v="0"/>
    <s v="ร้านที่4"/>
    <s v="พ***"/>
    <s v="นครสวรรค์"/>
    <s v="-"/>
    <s v=""/>
    <s v="13/03/2025 15:12"/>
    <s v="-"/>
    <s v="Flash Express Thailand COD"/>
    <s v="Tiktok"/>
    <s v="จ่ายทีหลัง / COD"/>
    <s v="❤️❤️ของแถม รับเป็น พายสับปะรด ❤️❤️"/>
    <s v="-"/>
    <s v="13/03/2025 15:12"/>
  </r>
  <r>
    <x v="10"/>
    <x v="10"/>
    <n v="44"/>
    <n v="1"/>
    <s v="EVE58"/>
    <n v="82"/>
    <n v="38"/>
    <s v="ร้านที่2"/>
    <s v="ว******น"/>
    <s v="******งเลขที่ 10 , ตำบลมะเขือแจ้, อำเภอเมืองลำพูน ตำบลมะเขือแจ้ อำเภอเมืองลำพูน จังหวัดลำพูน 51000"/>
    <s v="51000"/>
    <s v="52"/>
    <s v="13/03/2025 15:00"/>
    <s v="-"/>
    <s v="SPX Express"/>
    <s v="Shopee"/>
    <s v="shopee"/>
    <s v=""/>
    <s v="-"/>
    <s v="13/03/2025 15:00"/>
  </r>
  <r>
    <x v="2"/>
    <x v="2"/>
    <n v="0"/>
    <n v="2"/>
    <s v="EVE57"/>
    <n v="200"/>
    <n v="0"/>
    <s v="ร้านที่4"/>
    <s v="เ***ิน  พ***ธนากุล"/>
    <s v="ชลบุรี"/>
    <s v="-"/>
    <s v=""/>
    <s v="13/03/2025 15:00"/>
    <s v="-"/>
    <s v="Flash Express Thailand"/>
    <s v="Tiktok"/>
    <s v="tiktok"/>
    <s v="แถมพายสัปปะรด  ค่ะ"/>
    <s v="-"/>
    <s v="13/03/2025 15:00"/>
  </r>
  <r>
    <x v="3"/>
    <x v="3"/>
    <n v="120"/>
    <n v="2"/>
    <s v="EVE57"/>
    <n v="200"/>
    <n v="0"/>
    <s v="ร้านที่4"/>
    <s v="เ***ิน  พ***ธนากุล"/>
    <s v="ชลบุรี"/>
    <s v="-"/>
    <s v=""/>
    <s v="13/03/2025 15:00"/>
    <s v="-"/>
    <s v="Flash Express Thailand"/>
    <s v="Tiktok"/>
    <s v="tiktok"/>
    <s v="แถมพายสัปปะรด  ค่ะ"/>
    <s v="-"/>
    <s v="13/03/2025 15:00"/>
  </r>
  <r>
    <x v="10"/>
    <x v="10"/>
    <n v="60"/>
    <n v="3"/>
    <s v="EVE56"/>
    <n v="110"/>
    <n v="6"/>
    <s v="ร้านที่4"/>
    <s v="ม***วรรณ บ***ืน"/>
    <s v="อำนาจเจริญ"/>
    <s v="-"/>
    <s v=""/>
    <s v="13/03/2025 14:57"/>
    <s v="-"/>
    <s v="Flash Express Thailand"/>
    <s v="Tiktok"/>
    <s v="tiktok"/>
    <s v=""/>
    <s v="-"/>
    <s v="13/03/2025 14:57"/>
  </r>
  <r>
    <x v="2"/>
    <x v="2"/>
    <n v="0"/>
    <n v="1"/>
    <s v="EVE54"/>
    <n v="106"/>
    <n v="6"/>
    <s v="ร้านที่4"/>
    <s v="น*** แ***ิม"/>
    <s v="สงขลา"/>
    <s v="-"/>
    <s v=""/>
    <s v="13/03/2025 14:45"/>
    <s v="-"/>
    <s v="Flash Express Thailand COD"/>
    <s v="Tiktok"/>
    <s v="จ่ายทีหลัง / COD"/>
    <s v="❤️❤️ของแถม รับเป็น พายสับปะรด ❤️❤️"/>
    <s v="-"/>
    <s v="13/03/2025 14:45"/>
  </r>
  <r>
    <x v="3"/>
    <x v="3"/>
    <n v="120"/>
    <n v="1"/>
    <s v="EVE54"/>
    <n v="106"/>
    <n v="6"/>
    <s v="ร้านที่4"/>
    <s v="น*** แ***ิม"/>
    <s v="สงขลา"/>
    <s v="-"/>
    <s v=""/>
    <s v="13/03/2025 14:45"/>
    <s v="-"/>
    <s v="Flash Express Thailand COD"/>
    <s v="Tiktok"/>
    <s v="จ่ายทีหลัง / COD"/>
    <s v="❤️❤️ของแถม รับเป็น พายสับปะรด ❤️❤️"/>
    <s v="-"/>
    <s v="13/03/2025 14:45"/>
  </r>
  <r>
    <x v="2"/>
    <x v="2"/>
    <n v="0"/>
    <n v="1"/>
    <s v="EVE53"/>
    <n v="100"/>
    <n v="0"/>
    <s v="ร้านที่4"/>
    <s v="ธ***ลัย แ***่อน"/>
    <s v="นครปฐม"/>
    <s v="-"/>
    <s v=""/>
    <s v="13/03/2025 14:44"/>
    <s v="-"/>
    <s v="Flash Express Thailand COD"/>
    <s v="Tiktok"/>
    <s v="จ่ายทีหลัง / COD"/>
    <s v="❤️❤️ของแถม รับเป็น พายสับปะรด ❤️❤️"/>
    <s v="-"/>
    <s v="13/03/2025 14:44"/>
  </r>
  <r>
    <x v="3"/>
    <x v="3"/>
    <n v="120"/>
    <n v="1"/>
    <s v="EVE53"/>
    <n v="100"/>
    <n v="0"/>
    <s v="ร้านที่4"/>
    <s v="ธ***ลัย แ***่อน"/>
    <s v="นครปฐม"/>
    <s v="-"/>
    <s v=""/>
    <s v="13/03/2025 14:44"/>
    <s v="-"/>
    <s v="Flash Express Thailand COD"/>
    <s v="Tiktok"/>
    <s v="จ่ายทีหลัง / COD"/>
    <s v="❤️❤️ของแถม รับเป็น พายสับปะรด ❤️❤️"/>
    <s v="-"/>
    <s v="13/03/2025 14:44"/>
  </r>
  <r>
    <x v="3"/>
    <x v="12"/>
    <n v="71.25"/>
    <n v="1"/>
    <s v="EVE52"/>
    <n v="78.25"/>
    <n v="7"/>
    <s v="ร้านที่1"/>
    <s v="ทิพาพร   อุ่นคำ"/>
    <s v="1038/15สุขุมวิท  แขวงพระโขนงเขตคลองเตยกรุงเทพฯ 10110 · พระโขนง/ Phra Khanong_x000a__x000a_คลองเตย/ Khlong Toeiกรุงเทพมหานคร/ Bangkok_x000a_10110"/>
    <s v="10110"/>
    <s v="660830534904"/>
    <s v="13/03/2025 14:41"/>
    <s v="-"/>
    <s v="Kerry_dropoff"/>
    <s v="Lazada"/>
    <s v="lazada"/>
    <s v=""/>
    <s v="-"/>
    <s v="13/03/2025 14:41"/>
  </r>
  <r>
    <x v="9"/>
    <x v="9"/>
    <n v="45"/>
    <n v="2"/>
    <s v="EVE51"/>
    <n v="84"/>
    <n v="0"/>
    <s v="ร้านที่4"/>
    <s v="ป***ชาติ ส***ำ"/>
    <s v="สุพรรณบุรี"/>
    <s v="-"/>
    <s v=""/>
    <s v="13/03/2025 14:29"/>
    <s v="-"/>
    <s v="Flash Express Thailand COD"/>
    <s v="Tiktok"/>
    <s v="จ่ายทีหลัง / COD"/>
    <s v=""/>
    <s v="-"/>
    <s v="13/03/2025 14:30"/>
  </r>
  <r>
    <x v="10"/>
    <x v="10"/>
    <n v="60"/>
    <n v="6"/>
    <s v="EVE50"/>
    <n v="208"/>
    <n v="0"/>
    <s v="ร้านที่4"/>
    <s v="จ***วรรณ แ***นุ่น"/>
    <s v="ระยอง"/>
    <s v="-"/>
    <s v=""/>
    <s v="13/03/2025 14:27"/>
    <s v="-"/>
    <s v="Flash Express Thailand COD"/>
    <s v="Tiktok"/>
    <s v="จ่ายทีหลัง / COD"/>
    <s v=""/>
    <s v="-"/>
    <s v="13/03/2025 14:27"/>
  </r>
  <r>
    <x v="12"/>
    <x v="13"/>
    <n v="54.5"/>
    <n v="2"/>
    <s v="EVE49"/>
    <n v="83"/>
    <n v="7"/>
    <s v="ร้านที่1"/>
    <s v="อรพินท์    ขันทะสอน"/>
    <s v="761/109   ซอย3/4   หมู่11   ถนนลำปาง-แจ้ห่ม · ต้นธงชัย/ Ton Thong Chai_x000a__x000a_เมืองลำปาง/ Mueang Lampangลำปาง/ Lampang_x000a_52000"/>
    <s v="52000"/>
    <s v="660636717833"/>
    <s v="13/03/2025 14:27"/>
    <s v="-"/>
    <s v="Kerry_dropoff"/>
    <s v="Lazada"/>
    <s v="lazada"/>
    <s v=""/>
    <s v="-"/>
    <s v="13/03/2025 14:25"/>
  </r>
  <r>
    <x v="3"/>
    <x v="3"/>
    <n v="78"/>
    <n v="3"/>
    <s v="EVE48"/>
    <n v="259"/>
    <n v="3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13/03/2025 14:52"/>
    <s v="-"/>
    <s v="SPX Express"/>
    <s v="Shopee"/>
    <s v="shopee"/>
    <s v=""/>
    <s v="-"/>
    <s v="13/03/2025 14:22"/>
  </r>
  <r>
    <x v="9"/>
    <x v="9"/>
    <n v="35"/>
    <n v="8"/>
    <s v="EVE45"/>
    <n v="356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3/03/2025 14:46"/>
    <s v="-"/>
    <s v="SPX Express"/>
    <s v="Shopee"/>
    <s v="shopee"/>
    <s v=""/>
    <s v="-"/>
    <s v="13/03/2025 14:18"/>
  </r>
  <r>
    <x v="4"/>
    <x v="4"/>
    <n v="66.666666666666671"/>
    <n v="3"/>
    <s v="EVE44"/>
    <n v="150"/>
    <n v="0"/>
    <s v="ร้านที่4"/>
    <s v="น***ธารทิพย์  ส***ิดำ"/>
    <s v="นครศรีธรรมราช"/>
    <s v="-"/>
    <s v=""/>
    <s v="13/03/2025 14:08"/>
    <s v="-"/>
    <s v="Flash Express Thailand COD"/>
    <s v="Tiktok"/>
    <s v="จ่ายทีหลัง / COD"/>
    <s v=""/>
    <s v="-"/>
    <s v="13/03/2025 14:14"/>
  </r>
  <r>
    <x v="3"/>
    <x v="3"/>
    <n v="66.333333333333329"/>
    <n v="3"/>
    <s v="EVE43"/>
    <n v="265"/>
    <n v="35"/>
    <s v="ร้านที่1"/>
    <s v="น***า"/>
    <s v="******ถนนศรีนคริทร์ แขวงสวนหลวง เขตสวนหลวง กรุงเทพฯ 10250 แขวงสวนหลวง เขตสวนหลวง จังหวัดกรุงเทพมหานคร 10250"/>
    <s v="10250"/>
    <s v="88"/>
    <s v="13/03/2025 14:29"/>
    <s v="-"/>
    <s v="SPX Express"/>
    <s v="Shopee"/>
    <s v="shopee"/>
    <s v=""/>
    <s v="-"/>
    <s v="13/03/2025 13:59"/>
  </r>
  <r>
    <x v="5"/>
    <x v="5"/>
    <n v="37.5"/>
    <n v="4"/>
    <s v="EVE42"/>
    <n v="159"/>
    <n v="0"/>
    <s v="ร้านที่4"/>
    <s v="ห***ย"/>
    <s v="เพชรบูรณ์"/>
    <s v="-"/>
    <s v=""/>
    <s v="13/03/2025 13:47"/>
    <s v="-"/>
    <s v="Flash Express Thailand COD"/>
    <s v="Tiktok"/>
    <s v="จ่ายทีหลัง / COD"/>
    <s v=""/>
    <s v="-"/>
    <s v="13/03/2025 13:47"/>
  </r>
  <r>
    <x v="3"/>
    <x v="3"/>
    <n v="78"/>
    <n v="1"/>
    <s v="EVE41"/>
    <n v="85"/>
    <n v="7"/>
    <s v="ร้านที่1"/>
    <s v="ช******ม"/>
    <s v="******ันดุม, อำเภอพลับพลาชัย ตำบลจันดุม อำเภอพลับพลาชัย จังหวัดบุรีรัมย์ 31250"/>
    <s v="31250"/>
    <s v="78"/>
    <s v="13/03/2025 13:01"/>
    <s v="-"/>
    <s v="Flash Express"/>
    <s v="Shopee"/>
    <s v="shopee"/>
    <s v=""/>
    <s v="-"/>
    <s v="13/03/2025 13:01"/>
  </r>
  <r>
    <x v="0"/>
    <x v="0"/>
    <n v="139"/>
    <n v="1"/>
    <s v="EVE40"/>
    <n v="150"/>
    <n v="45"/>
    <s v="ร้านที่4"/>
    <s v="ศ***นภา เ***อคำจันทร์"/>
    <s v="สุรินทร์"/>
    <s v="-"/>
    <s v=""/>
    <s v="13/03/2025 12:58"/>
    <s v="-"/>
    <s v="Flash Express Thailand COD"/>
    <s v="Tiktok"/>
    <s v="จ่ายทีหลัง / COD"/>
    <s v=""/>
    <s v="THT29141KWC3K6Z"/>
    <s v="13/03/2025 12:59"/>
  </r>
  <r>
    <x v="12"/>
    <x v="13"/>
    <n v="54.5"/>
    <n v="2"/>
    <s v="EVE39"/>
    <n v="120"/>
    <n v="0"/>
    <s v="ร้านที่1"/>
    <s v="สุวรรณา แจ้งพลอย"/>
    <s v="112หมู่10 หมู่บ้านตะวันงาม · พรหมณี/ Phrommani_x000a__x000a_เมืองนครนายก/ Mueang Nakhon Nayokนครนายก/ Nakhon Nayok_x000a_26000"/>
    <s v="26000"/>
    <s v="660879389299"/>
    <s v="13/03/2025 12:43"/>
    <s v="-"/>
    <s v="Kerry_dropoff"/>
    <s v="Lazada"/>
    <s v="lazada"/>
    <s v=""/>
    <s v="LEXPU0467885553"/>
    <s v="13/03/2025 12:43"/>
  </r>
  <r>
    <x v="12"/>
    <x v="13"/>
    <n v="54.5"/>
    <n v="2"/>
    <s v="EVE39"/>
    <n v="120"/>
    <n v="0"/>
    <s v="ร้านที่1"/>
    <s v="สุวรรณา แจ้งพลอย"/>
    <s v="112หมู่10 หมู่บ้านตะวันงาม · พรหมณี/ Phrommani_x000a__x000a_เมืองนครนายก/ Mueang Nakhon Nayokนครนายก/ Nakhon Nayok_x000a_26000"/>
    <s v="26000"/>
    <s v="660879389299"/>
    <s v="13/03/2025 12:43"/>
    <s v="-"/>
    <s v="Kerry_dropoff"/>
    <s v="Lazada"/>
    <s v="lazada"/>
    <s v=""/>
    <s v="LEXPU0467885553"/>
    <s v="13/03/2025 12:43"/>
  </r>
  <r>
    <x v="10"/>
    <x v="10"/>
    <n v="60"/>
    <n v="6"/>
    <s v="EVE38"/>
    <n v="210"/>
    <n v="0"/>
    <s v="ร้านที่2"/>
    <s v="ภ***รานิษฐ์   ร***ปังนมสด"/>
    <s v="สระแก้ว"/>
    <s v="-"/>
    <s v=""/>
    <s v="13/03/2025 12:32"/>
    <s v="-"/>
    <s v="Flash Express Thailand COD"/>
    <s v="Tiktok"/>
    <s v="จ่ายทีหลัง / COD"/>
    <s v=""/>
    <s v="THT26061KVJQ65Z"/>
    <s v="13/03/2025 12:32"/>
  </r>
  <r>
    <x v="9"/>
    <x v="9"/>
    <n v="30"/>
    <n v="12"/>
    <s v="EVE37"/>
    <n v="424"/>
    <n v="41"/>
    <s v="ร้านที่1"/>
    <s v="ป๋อ    เเซ่โซ้ง"/>
    <s v="บ้านเเผ่นดินทอง หมู่12_x000a__x000a_เทิง/ Thoengเชียงราย/ Chiang Rai_x000a_57160"/>
    <s v="57160"/>
    <s v="660988375836"/>
    <s v="13/03/2025 12:24"/>
    <s v="-"/>
    <s v="Kerry_dropoff"/>
    <s v="Lazada"/>
    <s v="lazada"/>
    <s v=""/>
    <s v="-"/>
    <s v="13/03/2025 12:24"/>
  </r>
  <r>
    <x v="13"/>
    <x v="14"/>
    <n v="75"/>
    <n v="1"/>
    <s v="EVE36"/>
    <n v="92"/>
    <n v="17"/>
    <s v="ร้านที่1"/>
    <s v="ณ******์"/>
    <s v="****** ถนน3024 ต.หนองทรายขาว อ.บ้านหมี่ จ.ลพบุรี ตำบลหนองทรายขาว อำเภอบ้านหมี่ จังหวัดลพบุรี 15110"/>
    <s v="15110"/>
    <s v="42"/>
    <s v="13/03/2025 12:29"/>
    <s v="-"/>
    <s v="SPX Express"/>
    <s v="Shopee"/>
    <s v="shopee"/>
    <s v=""/>
    <s v="TH2587916220504"/>
    <s v="13/03/2025 11:59"/>
  </r>
  <r>
    <x v="10"/>
    <x v="10"/>
    <n v="60"/>
    <n v="3"/>
    <s v="EVE35"/>
    <n v="178"/>
    <n v="0"/>
    <s v="ร้านที่4"/>
    <s v="น***ดดา โ***์เงิน"/>
    <s v="นครนายก"/>
    <s v="-"/>
    <s v=""/>
    <s v="13/03/2025 11:50"/>
    <s v="-"/>
    <s v="Flash Express Thailand COD"/>
    <s v="Tiktok"/>
    <s v="จ่ายทีหลัง / COD"/>
    <s v=""/>
    <s v="THT11041KVH2N3Z"/>
    <s v="13/03/2025 11:51"/>
  </r>
  <r>
    <x v="14"/>
    <x v="15"/>
    <n v="65"/>
    <n v="2"/>
    <s v="EVE35"/>
    <n v="178"/>
    <n v="0"/>
    <s v="ร้านที่4"/>
    <s v="น***ดดา โ***์เงิน"/>
    <s v="นครนายก"/>
    <s v="-"/>
    <s v=""/>
    <s v="13/03/2025 11:50"/>
    <s v="-"/>
    <s v="Flash Express Thailand COD"/>
    <s v="Tiktok"/>
    <s v="จ่ายทีหลัง / COD"/>
    <s v=""/>
    <s v="THT11041KVH2N3Z"/>
    <s v="13/03/2025 11:51"/>
  </r>
  <r>
    <x v="12"/>
    <x v="13"/>
    <n v="54.5"/>
    <n v="2"/>
    <s v="EVE34"/>
    <n v="87"/>
    <n v="7"/>
    <s v="ร้านที่1"/>
    <s v="ลาทิชา"/>
    <s v="ชลิดา ม.6 ต.คลองสาม ถนนเลียยคลองสาม 35/198 · คลองสาม/ Khlong Sam_x000a__x000a_คลองหลวง/ Khlong Luangปทุมธานี/ Pathum Thani_x000a_12120"/>
    <s v="12120"/>
    <s v="660659785336"/>
    <s v="13/03/2025 11:51"/>
    <s v="-"/>
    <s v="Kerry_dropoff"/>
    <s v="Lazada"/>
    <s v="lazada"/>
    <s v=""/>
    <s v="LEXPU0467885341"/>
    <s v="13/03/2025 11:51"/>
  </r>
  <r>
    <x v="5"/>
    <x v="5"/>
    <n v="48.333333333333343"/>
    <n v="3"/>
    <s v="EVE33"/>
    <n v="318"/>
    <n v="38"/>
    <s v="ร้านที่1"/>
    <s v="ก******ย"/>
    <s v="******.เสิงสาง ต.เสิงสาง ตำบลเสิงสาง อำเภอเสิงสาง จังหวัดนครราชสีมา 30330"/>
    <s v="30330"/>
    <s v="47"/>
    <s v="13/03/2025 11:44"/>
    <s v="-"/>
    <s v="SPX Express"/>
    <s v="Shopee"/>
    <s v="shopee"/>
    <s v=""/>
    <s v="TH258539730267Z"/>
    <s v="13/03/2025 11:44"/>
  </r>
  <r>
    <x v="5"/>
    <x v="5"/>
    <n v="48.333333333333343"/>
    <n v="3"/>
    <s v="EVE33"/>
    <n v="318"/>
    <n v="38"/>
    <s v="ร้านที่1"/>
    <s v="ก******ย"/>
    <s v="******.เสิงสาง ต.เสิงสาง ตำบลเสิงสาง อำเภอเสิงสาง จังหวัดนครราชสีมา 30330"/>
    <s v="30330"/>
    <s v="47"/>
    <s v="13/03/2025 11:44"/>
    <s v="-"/>
    <s v="SPX Express"/>
    <s v="Shopee"/>
    <s v="shopee"/>
    <s v=""/>
    <s v="TH258539730267Z"/>
    <s v="13/03/2025 11:44"/>
  </r>
  <r>
    <x v="10"/>
    <x v="10"/>
    <n v="60"/>
    <n v="3"/>
    <s v="EVE32"/>
    <n v="104"/>
    <n v="0"/>
    <s v="ร้านที่4"/>
    <s v="ส***สา จ***รฑิตย์"/>
    <s v="สุพรรณบุรี"/>
    <s v="-"/>
    <s v=""/>
    <s v="13/03/2025 11:41"/>
    <s v="-"/>
    <s v="Flash Express Thailand COD"/>
    <s v="Tiktok"/>
    <s v="จ่ายทีหลัง / COD"/>
    <s v=""/>
    <s v="THT14021KVGMF1Z"/>
    <s v="13/03/2025 11:41"/>
  </r>
  <r>
    <x v="10"/>
    <x v="10"/>
    <n v="60"/>
    <n v="3"/>
    <s v="EVE31"/>
    <n v="104"/>
    <n v="0"/>
    <s v="ร้านที่4"/>
    <s v="น***"/>
    <s v="เทศบาลนครนครปฐม"/>
    <s v="-"/>
    <s v=""/>
    <s v="13/03/2025 11:41"/>
    <s v="-"/>
    <s v="Flash Express Thailand"/>
    <s v="Tiktok"/>
    <s v="tiktok"/>
    <s v=""/>
    <s v="THT15061KWA034Z"/>
    <s v="13/03/2025 11:41"/>
  </r>
  <r>
    <x v="10"/>
    <x v="10"/>
    <n v="60"/>
    <n v="3"/>
    <s v="EVE30"/>
    <n v="106"/>
    <n v="6"/>
    <s v="ร้านที่4"/>
    <s v="น***เกศรา  แ***สาร"/>
    <s v="ระยอง"/>
    <s v="-"/>
    <s v=""/>
    <s v="13/03/2025 11:37"/>
    <s v="-"/>
    <s v="Flash Express Thailand COD"/>
    <s v="Tiktok"/>
    <s v="จ่ายทีหลัง / COD"/>
    <s v=""/>
    <s v="THT21081KVGN83Z"/>
    <s v="13/03/2025 11:37"/>
  </r>
  <r>
    <x v="10"/>
    <x v="10"/>
    <n v="60"/>
    <n v="3"/>
    <s v="EVE29"/>
    <n v="111"/>
    <n v="6"/>
    <s v="ร้านที่4"/>
    <s v="แ***"/>
    <s v="ลำปาง"/>
    <s v="-"/>
    <s v=""/>
    <s v="13/03/2025 11:12"/>
    <s v="-"/>
    <s v="Flash Express Thailand COD"/>
    <s v="Tiktok"/>
    <s v="จ่ายทีหลัง / COD"/>
    <s v=""/>
    <s v="THT49011KWAMP2Z"/>
    <s v="13/03/2025 11:12"/>
  </r>
  <r>
    <x v="5"/>
    <x v="5"/>
    <n v="33.333333333333336"/>
    <n v="3"/>
    <s v="EVE27"/>
    <n v="388"/>
    <n v="0"/>
    <s v="ร้านที่2"/>
    <s v="ส******ข"/>
    <s v="******บางแม่นาง อ.บางใหญ่ จ.นนทบุรี ตำบลบางแม่นาง อำเภอบางใหญ่ จังหวัดนนทบุรี 11140"/>
    <s v="11140"/>
    <s v="41"/>
    <s v="13/03/2025 11:10"/>
    <s v="-"/>
    <s v="SPX Express"/>
    <s v="Shopee"/>
    <s v="shopee"/>
    <s v=""/>
    <s v="TH2577538937909"/>
    <s v="13/03/2025 11:10"/>
  </r>
  <r>
    <x v="0"/>
    <x v="0"/>
    <n v="159"/>
    <n v="1"/>
    <s v="EVE27"/>
    <n v="388"/>
    <n v="0"/>
    <s v="ร้านที่2"/>
    <s v="ส******ข"/>
    <s v="******บางแม่นาง อ.บางใหญ่ จ.นนทบุรี ตำบลบางแม่นาง อำเภอบางใหญ่ จังหวัดนนทบุรี 11140"/>
    <s v="11140"/>
    <s v="41"/>
    <s v="13/03/2025 11:10"/>
    <s v="-"/>
    <s v="SPX Express"/>
    <s v="Shopee"/>
    <s v="shopee"/>
    <s v=""/>
    <s v="TH2577538937909"/>
    <s v="13/03/2025 11:10"/>
  </r>
  <r>
    <x v="10"/>
    <x v="10"/>
    <n v="40"/>
    <n v="1"/>
    <s v="EVE27"/>
    <n v="388"/>
    <n v="0"/>
    <s v="ร้านที่2"/>
    <s v="ส******ข"/>
    <s v="******บางแม่นาง อ.บางใหญ่ จ.นนทบุรี ตำบลบางแม่นาง อำเภอบางใหญ่ จังหวัดนนทบุรี 11140"/>
    <s v="11140"/>
    <s v="41"/>
    <s v="13/03/2025 11:10"/>
    <s v="-"/>
    <s v="SPX Express"/>
    <s v="Shopee"/>
    <s v="shopee"/>
    <s v=""/>
    <s v="TH2577538937909"/>
    <s v="13/03/2025 11:10"/>
  </r>
  <r>
    <x v="5"/>
    <x v="5"/>
    <n v="44"/>
    <n v="1"/>
    <s v="EVE27"/>
    <n v="388"/>
    <n v="0"/>
    <s v="ร้านที่2"/>
    <s v="ส******ข"/>
    <s v="******บางแม่นาง อ.บางใหญ่ จ.นนทบุรี ตำบลบางแม่นาง อำเภอบางใหญ่ จังหวัดนนทบุรี 11140"/>
    <s v="11140"/>
    <s v="41"/>
    <s v="13/03/2025 11:10"/>
    <s v="-"/>
    <s v="SPX Express"/>
    <s v="Shopee"/>
    <s v="shopee"/>
    <s v=""/>
    <s v="TH2577538937909"/>
    <s v="13/03/2025 11:10"/>
  </r>
  <r>
    <x v="15"/>
    <x v="16"/>
    <n v="65"/>
    <n v="5"/>
    <s v="EVE26"/>
    <n v="995"/>
    <n v="0"/>
    <s v="ร้านที่1"/>
    <s v="คุณอัมพร"/>
    <s v="48/520 หมู่บ้าน คลองกุ่มนิเวศน์ ซ.เสรีไทย 41_x000a_แขวงคลองกุ่ม เขตบึงกุ่ม กรุงเทพมหานคร 10240_x000a_(ซอย 4 สุดซอย ซ้ายมือ รั่วสีเหลือง)_x000a__x000a_"/>
    <s v="10240"/>
    <s v="0897791097"/>
    <s v="04/03/2025 14:37"/>
    <s v="raweewan5499@gmail.com"/>
    <s v="EMS"/>
    <s v="line_oa"/>
    <s v="กสิกร"/>
    <s v=""/>
    <s v="JB194623985TH"/>
    <s v="13/03/2025 10:52"/>
  </r>
  <r>
    <x v="16"/>
    <x v="17"/>
    <n v="65"/>
    <n v="5"/>
    <s v="EVE26"/>
    <n v="995"/>
    <n v="0"/>
    <s v="ร้านที่1"/>
    <s v="คุณอัมพร"/>
    <s v="48/520 หมู่บ้าน คลองกุ่มนิเวศน์ ซ.เสรีไทย 41_x000a_แขวงคลองกุ่ม เขตบึงกุ่ม กรุงเทพมหานคร 10240_x000a_(ซอย 4 สุดซอย ซ้ายมือ รั่วสีเหลือง)_x000a__x000a_"/>
    <s v="10240"/>
    <s v="0897791097"/>
    <s v="04/03/2025 14:37"/>
    <s v="raweewan5499@gmail.com"/>
    <s v="EMS"/>
    <s v="line_oa"/>
    <s v="กสิกร"/>
    <s v=""/>
    <s v="JB194623985TH"/>
    <s v="13/03/2025 10:52"/>
  </r>
  <r>
    <x v="17"/>
    <x v="18"/>
    <n v="65"/>
    <n v="5"/>
    <s v="EVE26"/>
    <n v="995"/>
    <n v="0"/>
    <s v="ร้านที่1"/>
    <s v="คุณอัมพร"/>
    <s v="48/520 หมู่บ้าน คลองกุ่มนิเวศน์ ซ.เสรีไทย 41_x000a_แขวงคลองกุ่ม เขตบึงกุ่ม กรุงเทพมหานคร 10240_x000a_(ซอย 4 สุดซอย ซ้ายมือ รั่วสีเหลือง)_x000a__x000a_"/>
    <s v="10240"/>
    <s v="0897791097"/>
    <s v="04/03/2025 14:37"/>
    <s v="raweewan5499@gmail.com"/>
    <s v="EMS"/>
    <s v="line_oa"/>
    <s v="กสิกร"/>
    <s v=""/>
    <s v="JB194623985TH"/>
    <s v="13/03/2025 10:52"/>
  </r>
  <r>
    <x v="12"/>
    <x v="13"/>
    <n v="65"/>
    <n v="5"/>
    <s v="EVE26"/>
    <n v="995"/>
    <n v="0"/>
    <s v="ร้านที่1"/>
    <s v="คุณอัมพร"/>
    <s v="48/520 หมู่บ้าน คลองกุ่มนิเวศน์ ซ.เสรีไทย 41_x000a_แขวงคลองกุ่ม เขตบึงกุ่ม กรุงเทพมหานคร 10240_x000a_(ซอย 4 สุดซอย ซ้ายมือ รั่วสีเหลือง)_x000a__x000a_"/>
    <s v="10240"/>
    <s v="0897791097"/>
    <s v="04/03/2025 14:37"/>
    <s v="raweewan5499@gmail.com"/>
    <s v="EMS"/>
    <s v="line_oa"/>
    <s v="กสิกร"/>
    <s v=""/>
    <s v="JB194623985TH"/>
    <s v="13/03/2025 10:52"/>
  </r>
  <r>
    <x v="17"/>
    <x v="18"/>
    <n v="65"/>
    <n v="1"/>
    <s v="EVE25"/>
    <n v="199"/>
    <n v="0"/>
    <s v="ร้านที่1"/>
    <s v="อรทัย  สาโรวาท"/>
    <s v="40 ประชาอุทิศ75 แยก9 แขวงทุ่งครุ เขตทุ่งครุ กทม.   10140"/>
    <s v="10140"/>
    <s v="0818170334"/>
    <s v="13/03/2025 10:39"/>
    <s v="raweewan5499@gmail.com"/>
    <s v="EMS"/>
    <s v="facebook"/>
    <s v="กสิกร"/>
    <s v=""/>
    <s v="JB194623999TH"/>
    <s v="13/03/2025 10:44"/>
  </r>
  <r>
    <x v="12"/>
    <x v="13"/>
    <n v="65"/>
    <n v="3"/>
    <s v="EVE25"/>
    <n v="199"/>
    <n v="0"/>
    <s v="ร้านที่1"/>
    <s v="อรทัย  สาโรวาท"/>
    <s v="40 ประชาอุทิศ75 แยก9 แขวงทุ่งครุ เขตทุ่งครุ กทม.   10140"/>
    <s v="10140"/>
    <s v="0818170334"/>
    <s v="13/03/2025 10:39"/>
    <s v="raweewan5499@gmail.com"/>
    <s v="EMS"/>
    <s v="facebook"/>
    <s v="กสิกร"/>
    <s v=""/>
    <s v="JB194623999TH"/>
    <s v="13/03/2025 10:44"/>
  </r>
  <r>
    <x v="14"/>
    <x v="15"/>
    <n v="60"/>
    <n v="1"/>
    <s v="EVE23"/>
    <n v="107"/>
    <n v="7"/>
    <s v="ร้านที่2"/>
    <s v="ธ******์"/>
    <s v="******ยางพร อำเภอปลวกแดง จังหวัดระยอง 21140"/>
    <s v="21140"/>
    <s v="99"/>
    <s v="13/03/2025 10:23"/>
    <s v="-"/>
    <s v="SPX Express"/>
    <s v="Shopee"/>
    <s v="shopee"/>
    <s v=""/>
    <s v="TH2513389319644"/>
    <s v="13/03/2025 10:23"/>
  </r>
  <r>
    <x v="10"/>
    <x v="10"/>
    <n v="40"/>
    <n v="1"/>
    <s v="EVE23"/>
    <n v="107"/>
    <n v="7"/>
    <s v="ร้านที่2"/>
    <s v="ธ******์"/>
    <s v="******ยางพร อำเภอปลวกแดง จังหวัดระยอง 21140"/>
    <s v="21140"/>
    <s v="99"/>
    <s v="13/03/2025 10:23"/>
    <s v="-"/>
    <s v="SPX Express"/>
    <s v="Shopee"/>
    <s v="shopee"/>
    <s v=""/>
    <s v="TH2513389319644"/>
    <s v="13/03/2025 10:23"/>
  </r>
  <r>
    <x v="18"/>
    <x v="19"/>
    <n v="100"/>
    <n v="2"/>
    <s v="EVE22"/>
    <n v="500"/>
    <n v="0"/>
    <s v="ร้านที่1"/>
    <s v="กันยา แก้วกิตติวัฒน์"/>
    <s v="ตรอ.ก้าวล้าน999เซอร์วิส_x000a_65หมู่4 ต.บ้านน้อยซุ้มขี้เหล็ก_x000a_อ.เนินมะปราง จ.พิษณุโลก_x000a_65190"/>
    <s v="65190"/>
    <s v="0649269882"/>
    <s v="13/03/2025 09:54"/>
    <s v="raweewan5499@gmail.com"/>
    <s v="EMS"/>
    <s v="line_oa"/>
    <s v="กสิกร"/>
    <s v=""/>
    <s v="-"/>
    <s v="13/03/2025 10:17"/>
  </r>
  <r>
    <x v="3"/>
    <x v="3"/>
    <n v="100"/>
    <n v="2"/>
    <s v="EVE22"/>
    <n v="500"/>
    <n v="0"/>
    <s v="ร้านที่1"/>
    <s v="กันยา แก้วกิตติวัฒน์"/>
    <s v="ตรอ.ก้าวล้าน999เซอร์วิส_x000a_65หมู่4 ต.บ้านน้อยซุ้มขี้เหล็ก_x000a_อ.เนินมะปราง จ.พิษณุโลก_x000a_65190"/>
    <s v="65190"/>
    <s v="0649269882"/>
    <s v="13/03/2025 09:54"/>
    <s v="raweewan5499@gmail.com"/>
    <s v="EMS"/>
    <s v="line_oa"/>
    <s v="กสิกร"/>
    <s v=""/>
    <s v="-"/>
    <s v="13/03/2025 10:17"/>
  </r>
  <r>
    <x v="6"/>
    <x v="6"/>
    <n v="100"/>
    <n v="2"/>
    <s v="EVE22"/>
    <n v="500"/>
    <n v="0"/>
    <s v="ร้านที่1"/>
    <s v="กันยา แก้วกิตติวัฒน์"/>
    <s v="ตรอ.ก้าวล้าน999เซอร์วิส_x000a_65หมู่4 ต.บ้านน้อยซุ้มขี้เหล็ก_x000a_อ.เนินมะปราง จ.พิษณุโลก_x000a_65190"/>
    <s v="65190"/>
    <s v="0649269882"/>
    <s v="13/03/2025 09:54"/>
    <s v="raweewan5499@gmail.com"/>
    <s v="EMS"/>
    <s v="line_oa"/>
    <s v="กสิกร"/>
    <s v=""/>
    <s v="-"/>
    <s v="13/03/2025 10:17"/>
  </r>
  <r>
    <x v="2"/>
    <x v="2"/>
    <n v="0"/>
    <n v="2"/>
    <s v="EVE21"/>
    <n v="200"/>
    <n v="0"/>
    <s v="ร้านที่4"/>
    <s v="ส***ศ  ส***รณขาว"/>
    <s v="นนทบุรี"/>
    <s v="-"/>
    <s v=""/>
    <s v="13/03/2025 10:16"/>
    <s v="-"/>
    <s v="Flash Express Thailand COD"/>
    <s v="Tiktok"/>
    <s v="จ่ายทีหลัง / COD"/>
    <s v=""/>
    <s v="THT03061KVHJV5Z"/>
    <s v="13/03/2025 10:16"/>
  </r>
  <r>
    <x v="3"/>
    <x v="3"/>
    <n v="120"/>
    <n v="2"/>
    <s v="EVE21"/>
    <n v="200"/>
    <n v="0"/>
    <s v="ร้านที่4"/>
    <s v="ส***ศ  ส***รณขาว"/>
    <s v="นนทบุรี"/>
    <s v="-"/>
    <s v=""/>
    <s v="13/03/2025 10:16"/>
    <s v="-"/>
    <s v="Flash Express Thailand COD"/>
    <s v="Tiktok"/>
    <s v="จ่ายทีหลัง / COD"/>
    <s v=""/>
    <s v="THT03061KVHJV5Z"/>
    <s v="13/03/2025 10:16"/>
  </r>
  <r>
    <x v="10"/>
    <x v="10"/>
    <n v="60"/>
    <n v="3"/>
    <s v="EVE20"/>
    <n v="205"/>
    <n v="0"/>
    <s v="ร้านที่4"/>
    <s v="พ***าภรณ์ ผ***ผา"/>
    <s v="หนองบัวลำภู"/>
    <s v="-"/>
    <s v=""/>
    <s v="-"/>
    <s v="-"/>
    <s v="J&amp;T Express"/>
    <s v="Tiktok"/>
    <s v="-"/>
    <s v=""/>
    <s v="-"/>
    <s v="13/03/2025 10:15"/>
  </r>
  <r>
    <x v="2"/>
    <x v="2"/>
    <n v="0"/>
    <n v="1"/>
    <s v="EVE20"/>
    <n v="205"/>
    <n v="0"/>
    <s v="ร้านที่4"/>
    <s v="พ***าภรณ์ ผ***ผา"/>
    <s v="หนองบัวลำภู"/>
    <s v="-"/>
    <s v=""/>
    <s v="-"/>
    <s v="-"/>
    <s v="J&amp;T Express"/>
    <s v="Tiktok"/>
    <s v="-"/>
    <s v=""/>
    <s v="-"/>
    <s v="13/03/2025 10:15"/>
  </r>
  <r>
    <x v="3"/>
    <x v="3"/>
    <n v="120"/>
    <n v="1"/>
    <s v="EVE20"/>
    <n v="205"/>
    <n v="0"/>
    <s v="ร้านที่4"/>
    <s v="พ***าภรณ์ ผ***ผา"/>
    <s v="หนองบัวลำภู"/>
    <s v="-"/>
    <s v=""/>
    <s v="-"/>
    <s v="-"/>
    <s v="J&amp;T Express"/>
    <s v="Tiktok"/>
    <s v="-"/>
    <s v=""/>
    <s v="-"/>
    <s v="13/03/2025 10:14"/>
  </r>
  <r>
    <x v="4"/>
    <x v="4"/>
    <n v="66.666666666666671"/>
    <n v="6"/>
    <s v="EVE19"/>
    <n v="210"/>
    <n v="0"/>
    <s v="ร้านที่2"/>
    <s v="ว***ชลี ส***ถะ"/>
    <s v="ชัยภูมิ"/>
    <s v="-"/>
    <s v=""/>
    <s v="13/03/2025 10:14"/>
    <s v="-"/>
    <s v="J&amp;T COD"/>
    <s v="Tiktok"/>
    <s v="จ่ายทีหลัง / COD"/>
    <s v=""/>
    <s v="755980932291"/>
    <s v="13/03/2025 10:14"/>
  </r>
  <r>
    <x v="2"/>
    <x v="2"/>
    <n v="0"/>
    <n v="2"/>
    <s v="EVE18"/>
    <n v="200"/>
    <n v="0"/>
    <s v="ร้านที่4"/>
    <s v="ม***วาระโก"/>
    <s v="ชัยภูมิ"/>
    <s v="-"/>
    <s v=""/>
    <s v="13/03/2025 10:03"/>
    <s v="-"/>
    <s v="Flash Express Thailand COD"/>
    <s v="Tiktok"/>
    <s v="จ่ายทีหลัง / COD"/>
    <s v=""/>
    <s v="THT33011KVHB33Z"/>
    <s v="13/03/2025 10:03"/>
  </r>
  <r>
    <x v="3"/>
    <x v="3"/>
    <n v="120"/>
    <n v="2"/>
    <s v="EVE18"/>
    <n v="200"/>
    <n v="0"/>
    <s v="ร้านที่4"/>
    <s v="ม***วาระโก"/>
    <s v="ชัยภูมิ"/>
    <s v="-"/>
    <s v=""/>
    <s v="13/03/2025 10:03"/>
    <s v="-"/>
    <s v="Flash Express Thailand COD"/>
    <s v="Tiktok"/>
    <s v="จ่ายทีหลัง / COD"/>
    <s v=""/>
    <s v="THT33011KVHB33Z"/>
    <s v="13/03/2025 10:03"/>
  </r>
  <r>
    <x v="19"/>
    <x v="20"/>
    <n v="25"/>
    <n v="8"/>
    <s v="EVE17"/>
    <n v="204"/>
    <n v="0"/>
    <s v="ร้านที่4"/>
    <s v="ว***า"/>
    <s v="กรุงเทพมหานคร"/>
    <s v="-"/>
    <s v=""/>
    <s v="13/03/2025 09:59"/>
    <s v="-"/>
    <s v="Flash Express Thailand COD"/>
    <s v="Tiktok"/>
    <s v="จ่ายทีหลัง / COD"/>
    <s v=""/>
    <s v="THT01431KWAQP0Z"/>
    <s v="13/03/2025 09:59"/>
  </r>
  <r>
    <x v="2"/>
    <x v="2"/>
    <n v="0"/>
    <n v="1"/>
    <s v="EVE16"/>
    <n v="106"/>
    <n v="6"/>
    <s v="ร้านที่4"/>
    <s v="ธ*** เ***ยววานอช"/>
    <s v="บุรีรัมย์"/>
    <s v="-"/>
    <s v=""/>
    <s v="13/03/2025 09:47"/>
    <s v="-"/>
    <s v="Flash Express Thailand"/>
    <s v="Tiktok"/>
    <s v="tiktok"/>
    <s v=""/>
    <s v="THT28011KVH401Z"/>
    <s v="13/03/2025 09:47"/>
  </r>
  <r>
    <x v="3"/>
    <x v="3"/>
    <n v="120"/>
    <n v="1"/>
    <s v="EVE16"/>
    <n v="106"/>
    <n v="6"/>
    <s v="ร้านที่4"/>
    <s v="ธ*** เ***ยววานอช"/>
    <s v="บุรีรัมย์"/>
    <s v="-"/>
    <s v=""/>
    <s v="13/03/2025 09:47"/>
    <s v="-"/>
    <s v="Flash Express Thailand"/>
    <s v="Tiktok"/>
    <s v="tiktok"/>
    <s v=""/>
    <s v="THT28011KVH401Z"/>
    <s v="13/03/2025 09:47"/>
  </r>
  <r>
    <x v="2"/>
    <x v="2"/>
    <n v="0"/>
    <n v="1"/>
    <s v="EVE15"/>
    <n v="100"/>
    <n v="0"/>
    <s v="ร้านที่4"/>
    <s v="ณ***า   จ***ถิตย์"/>
    <s v="ลพบุรี"/>
    <s v="-"/>
    <s v=""/>
    <s v="13/03/2025 09:45"/>
    <s v="-"/>
    <s v="Flash Express Thailand COD"/>
    <s v="Tiktok"/>
    <s v="จ่ายทีหลัง / COD"/>
    <s v=""/>
    <s v="THT07011KVH6U5Z"/>
    <s v="13/03/2025 09:45"/>
  </r>
  <r>
    <x v="3"/>
    <x v="3"/>
    <n v="120"/>
    <n v="1"/>
    <s v="EVE15"/>
    <n v="100"/>
    <n v="0"/>
    <s v="ร้านที่4"/>
    <s v="ณ***า   จ***ถิตย์"/>
    <s v="ลพบุรี"/>
    <s v="-"/>
    <s v=""/>
    <s v="13/03/2025 09:45"/>
    <s v="-"/>
    <s v="Flash Express Thailand COD"/>
    <s v="Tiktok"/>
    <s v="จ่ายทีหลัง / COD"/>
    <s v=""/>
    <s v="THT07011KVH6U5Z"/>
    <s v="13/03/2025 09:45"/>
  </r>
  <r>
    <x v="2"/>
    <x v="2"/>
    <n v="0"/>
    <n v="1"/>
    <s v="EVE13"/>
    <n v="100"/>
    <n v="0"/>
    <s v="ร้านที่4"/>
    <s v="อ*** เ***ยมสอาด"/>
    <s v="นครสวรรค์"/>
    <s v="-"/>
    <s v=""/>
    <s v="13/03/2025 09:43"/>
    <s v="-"/>
    <s v="Flash Express Thailand"/>
    <s v="Tiktok"/>
    <s v="tiktok"/>
    <s v=""/>
    <s v="THT56011KWAF46Z"/>
    <s v="13/03/2025 09:42"/>
  </r>
  <r>
    <x v="3"/>
    <x v="3"/>
    <n v="120"/>
    <n v="1"/>
    <s v="EVE13"/>
    <n v="100"/>
    <n v="0"/>
    <s v="ร้านที่4"/>
    <s v="อ*** เ***ยมสอาด"/>
    <s v="นครสวรรค์"/>
    <s v="-"/>
    <s v=""/>
    <s v="13/03/2025 09:43"/>
    <s v="-"/>
    <s v="Flash Express Thailand"/>
    <s v="Tiktok"/>
    <s v="tiktok"/>
    <s v=""/>
    <s v="THT56011KWAF46Z"/>
    <s v="13/03/2025 09:42"/>
  </r>
  <r>
    <x v="2"/>
    <x v="2"/>
    <n v="0"/>
    <n v="1"/>
    <s v="EVE12"/>
    <n v="145"/>
    <n v="45"/>
    <s v="ร้านที่4"/>
    <s v="ว***    พ***์ทอง"/>
    <s v="ศรีสะเกษ"/>
    <s v="-"/>
    <s v=""/>
    <s v="13/03/2025 09:40"/>
    <s v="-"/>
    <s v="Flash Express Thailand COD"/>
    <s v="Tiktok"/>
    <s v="จ่ายทีหลัง / COD"/>
    <s v=""/>
    <s v="THT30151KVH305Z"/>
    <s v="13/03/2025 09:41"/>
  </r>
  <r>
    <x v="3"/>
    <x v="3"/>
    <n v="120"/>
    <n v="1"/>
    <s v="EVE12"/>
    <n v="145"/>
    <n v="45"/>
    <s v="ร้านที่4"/>
    <s v="ว***    พ***์ทอง"/>
    <s v="ศรีสะเกษ"/>
    <s v="-"/>
    <s v=""/>
    <s v="13/03/2025 09:40"/>
    <s v="-"/>
    <s v="Flash Express Thailand COD"/>
    <s v="Tiktok"/>
    <s v="จ่ายทีหลัง / COD"/>
    <s v=""/>
    <s v="THT30151KVH305Z"/>
    <s v="13/03/2025 09:40"/>
  </r>
  <r>
    <x v="20"/>
    <x v="21"/>
    <n v="12"/>
    <n v="20"/>
    <s v="EVE11"/>
    <n v="240"/>
    <n v="0"/>
    <s v="ร้านที่1"/>
    <s v="Sompoch Vasupongchai"/>
    <s v="1221 ม.1 ซ.แบริ่ง46 สุขุมวิท107_x000a_สำโรงเหนือ_x000a_เมือง, สมุทรปราการ 10270"/>
    <s v="10270"/>
    <s v="0909857568"/>
    <s v="13/03/2025 09:40"/>
    <s v="raweewan5499@gmail.com"/>
    <s v="EMS COD"/>
    <s v="facebook"/>
    <s v="กสิกร"/>
    <s v=""/>
    <s v="JA181673149TH"/>
    <s v="13/03/2025 09:39"/>
  </r>
  <r>
    <x v="9"/>
    <x v="22"/>
    <n v="0"/>
    <n v="1"/>
    <s v="EVE10"/>
    <n v="0"/>
    <n v="0"/>
    <s v="ร้านที่8"/>
    <s v="Tara tara"/>
    <s v="เลขที่ 87  ภูธารา23  ถ.คสล.บ้านโข้ง  หมู่ที่10 · บ้านโข้ง/ Ban Khong_x000a__x000a_อู่ทอง/ U Thongสุพรรณบุรี/ Suphanburi_x000a_72160"/>
    <s v="72160"/>
    <s v="660634215722"/>
    <s v="13/03/2025 09:36"/>
    <s v="-"/>
    <s v="Kerry_dropoff"/>
    <s v="Lazada"/>
    <s v="lazada"/>
    <s v=""/>
    <s v="LEXPU0467885792"/>
    <s v="13/03/2025 09:36"/>
  </r>
  <r>
    <x v="10"/>
    <x v="10"/>
    <n v="60"/>
    <n v="3"/>
    <s v="EVE9"/>
    <n v="105"/>
    <n v="0"/>
    <s v="ร้านที่4"/>
    <s v="ห***"/>
    <s v="ลพบุรี"/>
    <s v="-"/>
    <s v=""/>
    <s v="13/03/2025 09:26"/>
    <s v="-"/>
    <s v="Flash Express Thailand COD"/>
    <s v="Tiktok"/>
    <s v="จ่ายทีหลัง / COD"/>
    <s v=""/>
    <s v="THT07021KVGJ93Z"/>
    <s v="13/03/2025 09:26"/>
  </r>
  <r>
    <x v="3"/>
    <x v="3"/>
    <n v="78"/>
    <n v="3"/>
    <s v="EVE7"/>
    <n v="269"/>
    <n v="45"/>
    <s v="ร้านที่1"/>
    <s v="K*i"/>
    <s v="******คร แขวงบางลำภูล่าง แขวงบางลำภูล่าง เขตคลองสาน จังหวัดกรุงเทพมหานคร 10600"/>
    <s v="10600"/>
    <s v="04"/>
    <s v="13/03/2025 08:33"/>
    <s v="-"/>
    <s v="SPX Express"/>
    <s v="Shopee"/>
    <s v="shopee"/>
    <s v=""/>
    <s v="TH254869501694U"/>
    <s v="13/03/2025 08:33"/>
  </r>
  <r>
    <x v="18"/>
    <x v="19"/>
    <n v="100"/>
    <n v="1"/>
    <s v="EVE6"/>
    <n v="250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3/03/2025 03:56"/>
    <s v="raweewan5499@gmail.com"/>
    <s v="EMS"/>
    <s v="facebook"/>
    <s v="กสิกร"/>
    <s v=""/>
    <s v="-"/>
    <s v="13/03/2025 08:20"/>
  </r>
  <r>
    <x v="3"/>
    <x v="3"/>
    <n v="100"/>
    <n v="1"/>
    <s v="EVE6"/>
    <n v="250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3/03/2025 03:56"/>
    <s v="raweewan5499@gmail.com"/>
    <s v="EMS"/>
    <s v="facebook"/>
    <s v="กสิกร"/>
    <s v=""/>
    <s v="-"/>
    <s v="13/03/2025 08:20"/>
  </r>
  <r>
    <x v="6"/>
    <x v="6"/>
    <n v="100"/>
    <n v="1"/>
    <s v="EVE6"/>
    <n v="250"/>
    <n v="0"/>
    <s v="ร้านที่1"/>
    <s v="คุณบุญคุ้ม สายเสมา"/>
    <s v="92 หมู่2 ตำบลสันทรายงาม _x000a_อำเภอเทิง จังหวัดเชียงราย  57160"/>
    <s v="57160"/>
    <s v="0871043559"/>
    <s v="13/03/2025 03:56"/>
    <s v="raweewan5499@gmail.com"/>
    <s v="EMS"/>
    <s v="facebook"/>
    <s v="กสิกร"/>
    <s v=""/>
    <s v="-"/>
    <s v="13/03/2025 08:20"/>
  </r>
  <r>
    <x v="15"/>
    <x v="16"/>
    <n v="65"/>
    <n v="1"/>
    <s v="EVE5"/>
    <n v="199"/>
    <n v="0"/>
    <s v="ร้านที่1"/>
    <s v="ประภาพร ดอนพลี"/>
    <s v="55/184 หมู่บ้านสุขนิเวศน์9 หมู่ที่4 ต.บางแม่นาง อ.บางใหญ่ จ.นนทบุรี  11140"/>
    <s v="11140"/>
    <s v="0633622009"/>
    <s v="13/03/2025 03:56"/>
    <s v="raweewan5499@gmail.com"/>
    <s v="EMS"/>
    <s v="facebook"/>
    <s v="กสิกร"/>
    <s v=""/>
    <s v="JB194624036TH"/>
    <s v="13/03/2025 08:10"/>
  </r>
  <r>
    <x v="16"/>
    <x v="17"/>
    <n v="65"/>
    <n v="1"/>
    <s v="EVE5"/>
    <n v="199"/>
    <n v="0"/>
    <s v="ร้านที่1"/>
    <s v="ประภาพร ดอนพลี"/>
    <s v="55/184 หมู่บ้านสุขนิเวศน์9 หมู่ที่4 ต.บางแม่นาง อ.บางใหญ่ จ.นนทบุรี  11140"/>
    <s v="11140"/>
    <s v="0633622009"/>
    <s v="13/03/2025 03:56"/>
    <s v="raweewan5499@gmail.com"/>
    <s v="EMS"/>
    <s v="facebook"/>
    <s v="กสิกร"/>
    <s v=""/>
    <s v="JB194624036TH"/>
    <s v="13/03/2025 08:10"/>
  </r>
  <r>
    <x v="17"/>
    <x v="18"/>
    <n v="65"/>
    <n v="1"/>
    <s v="EVE5"/>
    <n v="199"/>
    <n v="0"/>
    <s v="ร้านที่1"/>
    <s v="ประภาพร ดอนพลี"/>
    <s v="55/184 หมู่บ้านสุขนิเวศน์9 หมู่ที่4 ต.บางแม่นาง อ.บางใหญ่ จ.นนทบุรี  11140"/>
    <s v="11140"/>
    <s v="0633622009"/>
    <s v="13/03/2025 03:56"/>
    <s v="raweewan5499@gmail.com"/>
    <s v="EMS"/>
    <s v="facebook"/>
    <s v="กสิกร"/>
    <s v=""/>
    <s v="JB194624036TH"/>
    <s v="13/03/2025 08:10"/>
  </r>
  <r>
    <x v="12"/>
    <x v="13"/>
    <n v="65"/>
    <n v="1"/>
    <s v="EVE5"/>
    <n v="199"/>
    <n v="0"/>
    <s v="ร้านที่1"/>
    <s v="ประภาพร ดอนพลี"/>
    <s v="55/184 หมู่บ้านสุขนิเวศน์9 หมู่ที่4 ต.บางแม่นาง อ.บางใหญ่ จ.นนทบุรี  11140"/>
    <s v="11140"/>
    <s v="0633622009"/>
    <s v="13/03/2025 03:56"/>
    <s v="raweewan5499@gmail.com"/>
    <s v="EMS"/>
    <s v="facebook"/>
    <s v="กสิกร"/>
    <s v=""/>
    <s v="JB194624036TH"/>
    <s v="13/03/2025 08:10"/>
  </r>
  <r>
    <x v="3"/>
    <x v="3"/>
    <n v="66.333333333333329"/>
    <n v="3"/>
    <s v="EVE4"/>
    <n v="220"/>
    <n v="0"/>
    <s v="ร้านที่4"/>
    <s v="ส***งษ์ ร***กลิ่น"/>
    <s v="สุรินทร์"/>
    <s v="-"/>
    <s v=""/>
    <s v="13/03/2025 08:02"/>
    <s v="-"/>
    <s v="Flash Express Thailand COD"/>
    <s v="Tiktok"/>
    <s v="จ่ายทีหลัง / COD"/>
    <s v=""/>
    <s v="THT29131KVHJG9Z"/>
    <s v="13/03/2025 08:02"/>
  </r>
  <r>
    <x v="9"/>
    <x v="22"/>
    <n v="40.5"/>
    <n v="1"/>
    <s v="EVE3"/>
    <n v="40.5"/>
    <n v="0"/>
    <s v="ร้านที่8"/>
    <s v="กวินนา เวชพร"/>
    <s v="ร้านพรสวรรค์ 17/1 หมู่7 · ท่าฬ่อ/ Tha Lo_x000a__x000a_เมืองพิจิตร/ Mueang Phichitพิจิตร/ Phichit_x000a_66000"/>
    <s v="66000"/>
    <s v="660894541665"/>
    <s v="13/03/2025 07:19"/>
    <s v="-"/>
    <s v="Kerry_dropoff"/>
    <s v="Lazada"/>
    <s v="lazada"/>
    <s v=""/>
    <s v="LEXPU0467885956"/>
    <s v="13/03/2025 07:19"/>
  </r>
  <r>
    <x v="13"/>
    <x v="23"/>
    <n v="75"/>
    <n v="2"/>
    <s v="EVE2"/>
    <n v="282"/>
    <n v="132"/>
    <s v="ร้านที่10"/>
    <s v="อภิชาต ล้ำประทุม"/>
    <s v="บ้านหนองแวง 93หมู่8 · โอโล/ Olo_x000a__x000a_ภูเขียว/ Phu Khiaoชัยภูมิ/ Chaiyaphum_x000a_36110"/>
    <s v="36110"/>
    <s v="660949040268"/>
    <s v="13/03/2025 06:07"/>
    <s v="-"/>
    <s v="Kerry_dropoff"/>
    <s v="Lazada"/>
    <s v="lazada"/>
    <s v=""/>
    <s v="TH33106Z372G4I"/>
    <s v="13/03/2025 06:07"/>
  </r>
  <r>
    <x v="0"/>
    <x v="0"/>
    <n v="139"/>
    <n v="1"/>
    <s v="EVE0"/>
    <n v="111"/>
    <n v="6"/>
    <s v="ร้านที่4"/>
    <s v="ป***รรณ ว***ม"/>
    <s v="ร้อยเอ็ด"/>
    <s v="-"/>
    <s v=""/>
    <s v="13/03/2025 05:20"/>
    <s v="-"/>
    <s v="Flash Express Thailand COD"/>
    <s v="Tiktok"/>
    <s v="จ่ายทีหลัง / COD"/>
    <s v=""/>
    <s v="THT42141KVPT30Z"/>
    <s v="13/03/2025 05:20"/>
  </r>
  <r>
    <x v="9"/>
    <x v="22"/>
    <n v="42.75"/>
    <n v="1"/>
    <s v="EVD99"/>
    <n v="87.75"/>
    <n v="45"/>
    <s v="ร้านที่8"/>
    <s v="ผดุงพงษ์ ประดับศรี"/>
    <s v="13 หมู่7 บ้านใหม่ชัยเจริญ · ทรัพย์ไพวัลย์/ Sap Phaiwan_x000a__x000a_เอราวัณ/ Erawanเลย/ Loei_x000a_42220"/>
    <s v="42220"/>
    <s v=""/>
    <s v="-"/>
    <s v="-"/>
    <s v="Kerry_dropoff"/>
    <s v="Lazada"/>
    <s v="-"/>
    <s v=""/>
    <s v="-"/>
    <s v="13/03/2025 02:28"/>
  </r>
  <r>
    <x v="6"/>
    <x v="6"/>
    <n v="66"/>
    <n v="1"/>
    <s v="EVD98"/>
    <n v="275"/>
    <n v="45"/>
    <s v="ร้านที่1"/>
    <s v="ว******1"/>
    <s v="******, หมู่ที่ หมู9, ตำบล ทุ่งสุขลา, อำเภอศรีราชา ตำบลทุ่งสุขลา อำเภอศรีราชา จังหวัดชลบุรี 20230"/>
    <s v="20230"/>
    <s v="88"/>
    <s v="13/03/2025 01:32"/>
    <s v="-"/>
    <s v="Flash Express"/>
    <s v="Shopee"/>
    <s v="shopee"/>
    <s v=""/>
    <s v="TH20076Z2XU66C0"/>
    <s v="13/03/2025 01:32"/>
  </r>
  <r>
    <x v="18"/>
    <x v="24"/>
    <n v="66"/>
    <n v="1"/>
    <s v="EVD98"/>
    <n v="275"/>
    <n v="45"/>
    <s v="ร้านที่1"/>
    <s v="ว******1"/>
    <s v="******, หมู่ที่ หมู9, ตำบล ทุ่งสุขลา, อำเภอศรีราชา ตำบลทุ่งสุขลา อำเภอศรีราชา จังหวัดชลบุรี 20230"/>
    <s v="20230"/>
    <s v="88"/>
    <s v="13/03/2025 01:32"/>
    <s v="-"/>
    <s v="Flash Express"/>
    <s v="Shopee"/>
    <s v="shopee"/>
    <s v=""/>
    <s v="TH20076Z2XU66C0"/>
    <s v="13/03/2025 01:32"/>
  </r>
  <r>
    <x v="3"/>
    <x v="3"/>
    <n v="67"/>
    <n v="1"/>
    <s v="EVD98"/>
    <n v="275"/>
    <n v="45"/>
    <s v="ร้านที่1"/>
    <s v="ว******1"/>
    <s v="******, หมู่ที่ หมู9, ตำบล ทุ่งสุขลา, อำเภอศรีราชา ตำบลทุ่งสุขลา อำเภอศรีราชา จังหวัดชลบุรี 20230"/>
    <s v="20230"/>
    <s v="88"/>
    <s v="13/03/2025 01:32"/>
    <s v="-"/>
    <s v="Flash Express"/>
    <s v="Shopee"/>
    <s v="shopee"/>
    <s v=""/>
    <s v="TH20076Z2XU66C0"/>
    <s v="13/03/2025 01:32"/>
  </r>
  <r>
    <x v="5"/>
    <x v="5"/>
    <n v="37.5"/>
    <n v="4"/>
    <s v="EVD97"/>
    <n v="159"/>
    <n v="0"/>
    <s v="ร้านที่4"/>
    <s v="ม***ม เ***ต้ - บ***มิลาน"/>
    <s v="อ่างทอง"/>
    <s v="-"/>
    <s v=""/>
    <s v="13/03/2025 01:01"/>
    <s v="-"/>
    <s v="Flash Express Thailand COD"/>
    <s v="Tiktok"/>
    <s v="จ่ายทีหลัง / COD"/>
    <s v=""/>
    <s v="THT06051KVXWT4Z"/>
    <s v="13/03/2025 01:01"/>
  </r>
  <r>
    <x v="9"/>
    <x v="22"/>
    <n v="40.5"/>
    <n v="1"/>
    <s v="EVD95"/>
    <n v="40.5"/>
    <n v="0"/>
    <s v="ร้านที่8"/>
    <s v="กัญญาพัชร บุญปถัมภ์"/>
    <s v="49/1 หมู่11 · บางระจัน/ Bang Rachan_x000a__x000a_ค่ายบางระจัน/ Khai Bang Rachanสิงห์บุรี/ Sing Buri_x000a_16150"/>
    <s v="16150"/>
    <s v="660925424761"/>
    <s v="13/03/2025 00:24"/>
    <s v="-"/>
    <s v="Kerry_dropoff"/>
    <s v="Lazada"/>
    <s v="lazada"/>
    <s v=""/>
    <s v="LEXPU0549236553"/>
    <s v="13/03/2025 00:18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x v="0"/>
    <n v="0"/>
    <n v="1"/>
    <s v="EVG39"/>
    <n v="106"/>
    <n v="6"/>
    <s v="ร้านที่4"/>
    <s v="โ*** เ***วพรายตา"/>
    <s v="เพชรบุรี"/>
    <s v="-"/>
    <s v=""/>
    <s v="14/03/2025 22:44"/>
    <s v="-"/>
    <s v="Flash Express Thailand COD"/>
    <s v="Tiktok"/>
    <s v="จ่ายทีหลัง / COD"/>
    <s v=""/>
    <s v="THT18061M0EXE2Z"/>
    <s v="14/03/2025 22:44"/>
  </r>
  <r>
    <x v="1"/>
    <x v="1"/>
    <n v="120"/>
    <n v="1"/>
    <s v="EVG39"/>
    <n v="106"/>
    <n v="6"/>
    <s v="ร้านที่4"/>
    <s v="โ*** เ***วพรายตา"/>
    <s v="เพชรบุรี"/>
    <s v="-"/>
    <s v=""/>
    <s v="14/03/2025 22:44"/>
    <s v="-"/>
    <s v="Flash Express Thailand COD"/>
    <s v="Tiktok"/>
    <s v="จ่ายทีหลัง / COD"/>
    <s v=""/>
    <s v="THT18061M0EXE2Z"/>
    <s v="14/03/2025 22:44"/>
  </r>
  <r>
    <x v="1"/>
    <x v="1"/>
    <n v="69.900000000000006"/>
    <n v="10"/>
    <s v="EVG38"/>
    <n v="837"/>
    <n v="73"/>
    <s v="ร้านที่1"/>
    <s v="M**o"/>
    <s v="******กc 1989/559 ตำบลเทพารักษ์ อำเภอเมืองสมุทรปราการ จังหวัดสมุทรปราการ 10270"/>
    <s v="10270"/>
    <s v="92"/>
    <s v="14/03/2025 22:43"/>
    <s v="-"/>
    <s v="SPX Express"/>
    <s v="Shopee"/>
    <s v="shopee"/>
    <s v=""/>
    <s v="TH253033540398R"/>
    <s v="14/03/2025 22:39"/>
  </r>
  <r>
    <x v="1"/>
    <x v="1"/>
    <n v="66.333333333333329"/>
    <n v="3"/>
    <s v="EVG37"/>
    <n v="220"/>
    <n v="0"/>
    <s v="ร้านที่4"/>
    <s v="ธ***รัตม อ** พ***ภัทร"/>
    <s v="เพชรบุรี"/>
    <s v="-"/>
    <s v=""/>
    <s v="14/03/2025 22:19"/>
    <s v="-"/>
    <s v="Flash Express Thailand COD"/>
    <s v="Tiktok"/>
    <s v="จ่ายทีหลัง / COD"/>
    <s v=""/>
    <s v="THT18071M0KSP0Z"/>
    <s v="14/03/2025 22:19"/>
  </r>
  <r>
    <x v="2"/>
    <x v="2"/>
    <n v="66"/>
    <n v="2"/>
    <s v="EVG36"/>
    <n v="440"/>
    <n v="0"/>
    <s v="ร้านที่4"/>
    <s v="ส***ย ส***ภิรมณ์"/>
    <s v="ฉะเชิงเทรา"/>
    <s v="-"/>
    <s v=""/>
    <s v="14/03/2025 21:46"/>
    <s v="-"/>
    <s v="Flash Express Thailand COD"/>
    <s v="Tiktok"/>
    <s v="จ่ายทีหลัง / COD"/>
    <s v=""/>
    <s v="-"/>
    <s v="14/03/2025 21:46"/>
  </r>
  <r>
    <x v="3"/>
    <x v="3"/>
    <n v="66"/>
    <n v="2"/>
    <s v="EVG36"/>
    <n v="440"/>
    <n v="0"/>
    <s v="ร้านที่4"/>
    <s v="ส***ย ส***ภิรมณ์"/>
    <s v="ฉะเชิงเทรา"/>
    <s v="-"/>
    <s v=""/>
    <s v="14/03/2025 21:46"/>
    <s v="-"/>
    <s v="Flash Express Thailand COD"/>
    <s v="Tiktok"/>
    <s v="จ่ายทีหลัง / COD"/>
    <s v=""/>
    <s v="-"/>
    <s v="14/03/2025 21:46"/>
  </r>
  <r>
    <x v="1"/>
    <x v="1"/>
    <n v="67"/>
    <n v="2"/>
    <s v="EVG36"/>
    <n v="440"/>
    <n v="0"/>
    <s v="ร้านที่4"/>
    <s v="ส***ย ส***ภิรมณ์"/>
    <s v="ฉะเชิงเทรา"/>
    <s v="-"/>
    <s v=""/>
    <s v="14/03/2025 21:46"/>
    <s v="-"/>
    <s v="Flash Express Thailand COD"/>
    <s v="Tiktok"/>
    <s v="จ่ายทีหลัง / COD"/>
    <s v=""/>
    <s v="-"/>
    <s v="14/03/2025 21:46"/>
  </r>
  <r>
    <x v="4"/>
    <x v="4"/>
    <n v="66.666666666666671"/>
    <n v="6"/>
    <s v="EVG35"/>
    <n v="400"/>
    <n v="0"/>
    <s v="ร้านที่2"/>
    <s v="ส***ย ส***ภิรมณ์"/>
    <s v="ฉะเชิงเทรา"/>
    <s v="-"/>
    <s v=""/>
    <s v="14/03/2025 21:39"/>
    <s v="-"/>
    <s v="J&amp;T COD"/>
    <s v="Tiktok"/>
    <s v="จ่ายทีหลัง / COD"/>
    <s v=""/>
    <s v="755915547634"/>
    <s v="14/03/2025 21:39"/>
  </r>
  <r>
    <x v="5"/>
    <x v="5"/>
    <n v="75"/>
    <n v="2"/>
    <s v="EVG33"/>
    <n v="225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14/03/2025 21:26"/>
    <s v="-"/>
    <s v="Kerry_dropoff"/>
    <s v="Lazada"/>
    <s v="lazada"/>
    <s v=""/>
    <s v="LEXDO0130239668"/>
    <s v="14/03/2025 21:26"/>
  </r>
  <r>
    <x v="6"/>
    <x v="5"/>
    <n v="15"/>
    <n v="5"/>
    <s v="EVG33"/>
    <n v="225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14/03/2025 21:26"/>
    <s v="-"/>
    <s v="Kerry_dropoff"/>
    <s v="Lazada"/>
    <s v="lazada"/>
    <s v=""/>
    <s v="LEXDO0130239668"/>
    <s v="14/03/2025 21:26"/>
  </r>
  <r>
    <x v="7"/>
    <x v="6"/>
    <n v="139"/>
    <n v="1"/>
    <s v="EVG31"/>
    <n v="205"/>
    <n v="0"/>
    <s v="ร้านที่4"/>
    <s v="อ***วรรณ แ***ธสง"/>
    <s v="Nakhon Ratchasima"/>
    <s v="-"/>
    <s v=""/>
    <s v="14/03/2025 21:12"/>
    <s v="-"/>
    <s v="Flash Express Thailand"/>
    <s v="Tiktok"/>
    <s v="tiktok"/>
    <s v=""/>
    <s v="THT27161M0N4N0Z"/>
    <s v="14/03/2025 21:21"/>
  </r>
  <r>
    <x v="8"/>
    <x v="7"/>
    <n v="139"/>
    <n v="1"/>
    <s v="EVG31"/>
    <n v="205"/>
    <n v="0"/>
    <s v="ร้านที่4"/>
    <s v="อ***วรรณ แ***ธสง"/>
    <s v="Nakhon Ratchasima"/>
    <s v="-"/>
    <s v=""/>
    <s v="14/03/2025 21:12"/>
    <s v="-"/>
    <s v="Flash Express Thailand"/>
    <s v="Tiktok"/>
    <s v="tiktok"/>
    <s v=""/>
    <s v="THT27161M0N4N0Z"/>
    <s v="14/03/2025 21:21"/>
  </r>
  <r>
    <x v="9"/>
    <x v="8"/>
    <n v="37.5"/>
    <n v="4"/>
    <s v="EVG30"/>
    <n v="188"/>
    <n v="29"/>
    <s v="ร้านที่4"/>
    <s v="อ***ณา จ***วงศ์ ร***ลูกปลา20"/>
    <s v="พิจิตร"/>
    <s v="-"/>
    <s v=""/>
    <s v="14/03/2025 20:58"/>
    <s v="-"/>
    <s v="Flash Express Thailand COD"/>
    <s v="Tiktok"/>
    <s v="จ่ายทีหลัง / COD"/>
    <s v=""/>
    <s v="THT62051KZXSU1Z"/>
    <s v="14/03/2025 20:58"/>
  </r>
  <r>
    <x v="1"/>
    <x v="1"/>
    <n v="90"/>
    <n v="2"/>
    <s v="EVG29"/>
    <n v="148.75"/>
    <n v="7"/>
    <s v="ร้านที่8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14/03/2025 20:49"/>
    <s v="-"/>
    <s v="Kerry_dropoff"/>
    <s v="Lazada"/>
    <s v="lazada"/>
    <s v=""/>
    <s v="LEXPU0468429030"/>
    <s v="14/03/2025 20:48"/>
  </r>
  <r>
    <x v="0"/>
    <x v="0"/>
    <n v="0"/>
    <n v="1"/>
    <s v="EVG28"/>
    <n v="320"/>
    <n v="0"/>
    <s v="ร้านที่4"/>
    <s v="พ***์ฉวี  ส***ลิศ"/>
    <s v="สมุทรปราการ"/>
    <s v="-"/>
    <s v=""/>
    <s v="14/03/2025 20:39"/>
    <s v="-"/>
    <s v="Flash Express Thailand"/>
    <s v="Tiktok"/>
    <s v="tiktok"/>
    <s v=""/>
    <s v="THT02011M0ER96Z"/>
    <s v="14/03/2025 20:37"/>
  </r>
  <r>
    <x v="1"/>
    <x v="1"/>
    <n v="120"/>
    <n v="1"/>
    <s v="EVG28"/>
    <n v="320"/>
    <n v="0"/>
    <s v="ร้านที่4"/>
    <s v="พ***์ฉวี  ส***ลิศ"/>
    <s v="สมุทรปราการ"/>
    <s v="-"/>
    <s v=""/>
    <s v="14/03/2025 20:39"/>
    <s v="-"/>
    <s v="Flash Express Thailand"/>
    <s v="Tiktok"/>
    <s v="tiktok"/>
    <s v=""/>
    <s v="THT02011M0ER96Z"/>
    <s v="14/03/2025 20:37"/>
  </r>
  <r>
    <x v="1"/>
    <x v="1"/>
    <n v="66.333333333333329"/>
    <n v="3"/>
    <s v="EVG28"/>
    <n v="320"/>
    <n v="0"/>
    <s v="ร้านที่4"/>
    <s v="พ***์ฉวี  ส***ลิศ"/>
    <s v="สมุทรปราการ"/>
    <s v="-"/>
    <s v=""/>
    <s v="14/03/2025 20:39"/>
    <s v="-"/>
    <s v="Flash Express Thailand"/>
    <s v="Tiktok"/>
    <s v="tiktok"/>
    <s v=""/>
    <s v="THT02011M0ER96Z"/>
    <s v="14/03/2025 20:37"/>
  </r>
  <r>
    <x v="10"/>
    <x v="9"/>
    <n v="54.5"/>
    <n v="2"/>
    <s v="EVG27"/>
    <n v="67"/>
    <n v="7"/>
    <s v="ร้านที่1"/>
    <s v="ทรวง  กิตติคุณศักดิ์"/>
    <s v="49/72-73 ซ.แจ้งวัฒนะ28 ถ.แจ้งวัฒนะ · บางตลาด/ Bang Talat_x000a__x000a_ปากเกร็ด/ Pak Kretนนทบุรี/ Nonthaburi_x000a_11120"/>
    <s v="11120"/>
    <s v="660813007788"/>
    <s v="14/03/2025 20:04"/>
    <s v="-"/>
    <s v="Kerry_dropoff"/>
    <s v="Lazada"/>
    <s v="lazada"/>
    <s v=""/>
    <s v="LEXPU0468449674"/>
    <s v="14/03/2025 20:04"/>
  </r>
  <r>
    <x v="1"/>
    <x v="1"/>
    <n v="78"/>
    <n v="2"/>
    <s v="EVG26"/>
    <n v="177"/>
    <n v="29"/>
    <s v="ร้านที่1"/>
    <s v="ป*1"/>
    <s v="******ทธมณฑลสาย 4, ตำบล อ้อมน้อย, อำเภอกระทุ่มแบน ตำบลอ้อมน้อย อำเภอกระทุ่มแบน จังหวัดสมุทรสาคร 74130"/>
    <s v="74130"/>
    <s v="10"/>
    <s v="14/03/2025 20:00"/>
    <s v="-"/>
    <s v="SPX Express"/>
    <s v="Shopee"/>
    <s v="shopee"/>
    <s v=""/>
    <s v="TH250833574103P"/>
    <s v="14/03/2025 20:00"/>
  </r>
  <r>
    <x v="10"/>
    <x v="9"/>
    <n v="54.5"/>
    <n v="2"/>
    <s v="EVG25"/>
    <n v="0"/>
    <n v="0"/>
    <s v="ร้านที่1"/>
    <s v="รุจิ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2271457"/>
    <s v="14/03/2025 19:44"/>
    <s v="-"/>
    <s v="Kerry_dropoff"/>
    <s v="Lazada"/>
    <s v="lazada"/>
    <s v=""/>
    <s v="LEXPU0468449469"/>
    <s v="14/03/2025 19:44"/>
  </r>
  <r>
    <x v="1"/>
    <x v="1"/>
    <n v="78"/>
    <n v="2"/>
    <s v="EVG24"/>
    <n v="148"/>
    <n v="0"/>
    <s v="ร้านที่1"/>
    <s v="ฝ******า"/>
    <s v="******นา, ตำบลนางัว, อำเภอน้ำโสม ตำบลนางัว อำเภอน้ำโสม จังหวัดอุดรธานี 41210"/>
    <s v="41210"/>
    <s v="81"/>
    <s v="14/03/2025 19:12"/>
    <s v="-"/>
    <s v="SPX Express"/>
    <s v="Shopee"/>
    <s v="shopee"/>
    <s v=""/>
    <s v="TH252023394386O"/>
    <s v="14/03/2025 19:11"/>
  </r>
  <r>
    <x v="9"/>
    <x v="8"/>
    <n v="50"/>
    <n v="1"/>
    <s v="EVG23"/>
    <n v="135"/>
    <n v="7"/>
    <s v="ร้านที่1"/>
    <s v="ส******า"/>
    <s v="******ู่13 ทับใต้ หัวหิน ตำบลทับใต้ อำเภอหัวหิน จังหวัดประจวบคีรีขันธ์ 77110"/>
    <s v="77110"/>
    <s v="22"/>
    <s v="14/03/2025 18:54"/>
    <s v="-"/>
    <s v="SPX Express"/>
    <s v="Shopee"/>
    <s v="shopee"/>
    <s v=""/>
    <s v="TH253415552510I"/>
    <s v="14/03/2025 18:54"/>
  </r>
  <r>
    <x v="1"/>
    <x v="1"/>
    <n v="78"/>
    <n v="1"/>
    <s v="EVG23"/>
    <n v="135"/>
    <n v="7"/>
    <s v="ร้านที่1"/>
    <s v="ส******า"/>
    <s v="******ู่13 ทับใต้ หัวหิน ตำบลทับใต้ อำเภอหัวหิน จังหวัดประจวบคีรีขันธ์ 77110"/>
    <s v="77110"/>
    <s v="22"/>
    <s v="14/03/2025 18:54"/>
    <s v="-"/>
    <s v="SPX Express"/>
    <s v="Shopee"/>
    <s v="shopee"/>
    <s v=""/>
    <s v="TH253415552510I"/>
    <s v="14/03/2025 18:54"/>
  </r>
  <r>
    <x v="1"/>
    <x v="1"/>
    <n v="78"/>
    <n v="1"/>
    <s v="EVG22"/>
    <n v="78"/>
    <n v="0"/>
    <s v="ร้านที่1"/>
    <s v="ค******ำ"/>
    <s v="******ลสระคู อำเภอสุวรรณภูมิ จังหวัดร้อยเอ็ด 45130"/>
    <s v="45130"/>
    <s v="91"/>
    <s v="14/03/2025 17:11"/>
    <s v="-"/>
    <s v="SPX Express"/>
    <s v="Shopee"/>
    <s v="shopee"/>
    <s v=""/>
    <s v="TH250842054637P"/>
    <s v="14/03/2025 17:10"/>
  </r>
  <r>
    <x v="9"/>
    <x v="8"/>
    <n v="37.5"/>
    <n v="4"/>
    <s v="EVG21"/>
    <n v="379"/>
    <n v="0"/>
    <s v="ร้านที่4"/>
    <s v="ช***กดิ์ จ***ขัมมา"/>
    <s v="สุรินทร์"/>
    <s v="-"/>
    <s v=""/>
    <s v="14/03/2025 17:08"/>
    <s v="-"/>
    <s v="Flash Express Thailand"/>
    <s v="Tiktok"/>
    <s v="tiktok"/>
    <s v=""/>
    <s v="-"/>
    <s v="14/03/2025 17:08"/>
  </r>
  <r>
    <x v="2"/>
    <x v="2"/>
    <n v="66"/>
    <n v="1"/>
    <s v="EVG21"/>
    <n v="379"/>
    <n v="0"/>
    <s v="ร้านที่4"/>
    <s v="ช***กดิ์ จ***ขัมมา"/>
    <s v="สุรินทร์"/>
    <s v="-"/>
    <s v=""/>
    <s v="14/03/2025 17:08"/>
    <s v="-"/>
    <s v="Flash Express Thailand"/>
    <s v="Tiktok"/>
    <s v="tiktok"/>
    <s v=""/>
    <s v="-"/>
    <s v="14/03/2025 17:08"/>
  </r>
  <r>
    <x v="3"/>
    <x v="3"/>
    <n v="66"/>
    <n v="1"/>
    <s v="EVG21"/>
    <n v="379"/>
    <n v="0"/>
    <s v="ร้านที่4"/>
    <s v="ช***กดิ์ จ***ขัมมา"/>
    <s v="สุรินทร์"/>
    <s v="-"/>
    <s v=""/>
    <s v="14/03/2025 17:08"/>
    <s v="-"/>
    <s v="Flash Express Thailand"/>
    <s v="Tiktok"/>
    <s v="tiktok"/>
    <s v=""/>
    <s v="-"/>
    <s v="14/03/2025 17:08"/>
  </r>
  <r>
    <x v="1"/>
    <x v="1"/>
    <n v="67"/>
    <n v="1"/>
    <s v="EVG21"/>
    <n v="379"/>
    <n v="0"/>
    <s v="ร้านที่4"/>
    <s v="ช***กดิ์ จ***ขัมมา"/>
    <s v="สุรินทร์"/>
    <s v="-"/>
    <s v=""/>
    <s v="14/03/2025 17:08"/>
    <s v="-"/>
    <s v="Flash Express Thailand"/>
    <s v="Tiktok"/>
    <s v="tiktok"/>
    <s v=""/>
    <s v="-"/>
    <s v="14/03/2025 17:08"/>
  </r>
  <r>
    <x v="10"/>
    <x v="9"/>
    <n v="54.5"/>
    <n v="2"/>
    <s v="EVG20"/>
    <n v="120"/>
    <n v="0"/>
    <s v="ร้านที่1"/>
    <s v="สายชลแจ่มแจ้ง"/>
    <s v="20/7 ม.6  ต.บางขันแตก อ.เมือง · บางขันแตก/ Bang Khan Taek_x000a__x000a_เมืองสมุทรสงคราม/ Mueang Samut Songkhramสมุทรสงคราม/ Samut Songkhram_x000a_75000"/>
    <s v="75000"/>
    <s v="660812602509"/>
    <s v="14/03/2025 16:59"/>
    <s v="-"/>
    <s v="Kerry_dropoff"/>
    <s v="Lazada"/>
    <s v="lazada"/>
    <s v=""/>
    <s v="LEXPU0468436556"/>
    <s v="14/03/2025 16:59"/>
  </r>
  <r>
    <x v="10"/>
    <x v="9"/>
    <n v="54.5"/>
    <n v="2"/>
    <s v="EVG20"/>
    <n v="120"/>
    <n v="0"/>
    <s v="ร้านที่1"/>
    <s v="สายชลแจ่มแจ้ง"/>
    <s v="20/7 ม.6  ต.บางขันแตก อ.เมือง · บางขันแตก/ Bang Khan Taek_x000a__x000a_เมืองสมุทรสงคราม/ Mueang Samut Songkhramสมุทรสงคราม/ Samut Songkhram_x000a_75000"/>
    <s v="75000"/>
    <s v="660812602509"/>
    <s v="14/03/2025 16:59"/>
    <s v="-"/>
    <s v="Kerry_dropoff"/>
    <s v="Lazada"/>
    <s v="lazada"/>
    <s v=""/>
    <s v="LEXPU0468436556"/>
    <s v="14/03/2025 16:59"/>
  </r>
  <r>
    <x v="4"/>
    <x v="4"/>
    <n v="66.666666666666671"/>
    <n v="6"/>
    <s v="EVG19"/>
    <n v="200"/>
    <n v="0"/>
    <s v="ร้านที่4"/>
    <s v="ส***ี ส***รณ์"/>
    <s v="สมุทรปราการ"/>
    <s v="-"/>
    <s v=""/>
    <s v="14/03/2025 16:40"/>
    <s v="-"/>
    <s v="Flash Express Thailand COD"/>
    <s v="Tiktok"/>
    <s v="จ่ายทีหลัง / COD"/>
    <s v=""/>
    <s v="THT02011KZYMG1Z"/>
    <s v="14/03/2025 16:40"/>
  </r>
  <r>
    <x v="4"/>
    <x v="4"/>
    <n v="66.666666666666671"/>
    <n v="3"/>
    <s v="EVG18"/>
    <n v="205"/>
    <n v="0"/>
    <s v="ร้านที่4"/>
    <s v="ณ***า ป***งกา"/>
    <s v="ลำปาง"/>
    <s v="-"/>
    <s v=""/>
    <s v="14/03/2025 16:35"/>
    <s v="-"/>
    <s v="Flash Express Thailand COD"/>
    <s v="Tiktok"/>
    <s v="จ่ายทีหลัง / COD"/>
    <s v=""/>
    <s v="THT49081M0N872Z"/>
    <s v="14/03/2025 16:36"/>
  </r>
  <r>
    <x v="7"/>
    <x v="6"/>
    <n v="139"/>
    <n v="1"/>
    <s v="EVG18"/>
    <n v="205"/>
    <n v="0"/>
    <s v="ร้านที่4"/>
    <s v="ณ***า ป***งกา"/>
    <s v="ลำปาง"/>
    <s v="-"/>
    <s v=""/>
    <s v="14/03/2025 16:35"/>
    <s v="-"/>
    <s v="Flash Express Thailand COD"/>
    <s v="Tiktok"/>
    <s v="จ่ายทีหลัง / COD"/>
    <s v=""/>
    <s v="THT49081M0N872Z"/>
    <s v="14/03/2025 16:36"/>
  </r>
  <r>
    <x v="4"/>
    <x v="4"/>
    <n v="66.666666666666671"/>
    <n v="3"/>
    <s v="EVG17"/>
    <n v="194"/>
    <n v="16"/>
    <s v="ร้านที่4"/>
    <s v="ช***ุช จ***กษ์"/>
    <s v="กระบี่"/>
    <s v="-"/>
    <s v=""/>
    <s v="14/03/2025 16:35"/>
    <s v="-"/>
    <s v="Flash Express Thailand COD"/>
    <s v="Tiktok"/>
    <s v="จ่ายทีหลัง / COD"/>
    <s v=""/>
    <s v="THT65041KZWWV1Z"/>
    <s v="14/03/2025 16:35"/>
  </r>
  <r>
    <x v="9"/>
    <x v="8"/>
    <n v="65"/>
    <n v="2"/>
    <s v="EVG17"/>
    <n v="194"/>
    <n v="16"/>
    <s v="ร้านที่4"/>
    <s v="ช***ุช จ***กษ์"/>
    <s v="กระบี่"/>
    <s v="-"/>
    <s v=""/>
    <s v="14/03/2025 16:35"/>
    <s v="-"/>
    <s v="Flash Express Thailand COD"/>
    <s v="Tiktok"/>
    <s v="จ่ายทีหลัง / COD"/>
    <s v=""/>
    <s v="THT65041KZWWV1Z"/>
    <s v="14/03/2025 16:35"/>
  </r>
  <r>
    <x v="7"/>
    <x v="6"/>
    <n v="139"/>
    <n v="1"/>
    <s v="EVG16"/>
    <n v="105"/>
    <n v="0"/>
    <s v="ร้านที่4"/>
    <s v="น***มลธิชา อ***แถม"/>
    <s v="ชัยนาท"/>
    <s v="-"/>
    <s v=""/>
    <s v="14/03/2025 16:35"/>
    <s v="-"/>
    <s v="Flash Express Thailand COD"/>
    <s v="Tiktok"/>
    <s v="จ่ายทีหลัง / COD"/>
    <s v=""/>
    <s v="THT09061M0MVB8Z"/>
    <s v="14/03/2025 16:35"/>
  </r>
  <r>
    <x v="9"/>
    <x v="8"/>
    <n v="65"/>
    <n v="1"/>
    <s v="EVG14"/>
    <n v="145"/>
    <n v="6"/>
    <s v="ร้านที่4"/>
    <s v="ย***"/>
    <s v="กรุงเทพฯ"/>
    <s v="-"/>
    <s v=""/>
    <s v="14/03/2025 16:33"/>
    <s v="-"/>
    <s v="Flash Express Thailand COD"/>
    <s v="Tiktok"/>
    <s v="จ่ายทีหลัง / COD"/>
    <s v=""/>
    <s v="THT01281KZVAF3Z"/>
    <s v="14/03/2025 16:33"/>
  </r>
  <r>
    <x v="8"/>
    <x v="7"/>
    <n v="139"/>
    <n v="1"/>
    <s v="EVG14"/>
    <n v="145"/>
    <n v="6"/>
    <s v="ร้านที่4"/>
    <s v="ย***"/>
    <s v="กรุงเทพฯ"/>
    <s v="-"/>
    <s v=""/>
    <s v="14/03/2025 16:33"/>
    <s v="-"/>
    <s v="Flash Express Thailand COD"/>
    <s v="Tiktok"/>
    <s v="จ่ายทีหลัง / COD"/>
    <s v=""/>
    <s v="THT01281KZVAF3Z"/>
    <s v="14/03/2025 16:33"/>
  </r>
  <r>
    <x v="4"/>
    <x v="4"/>
    <n v="66.666666666666671"/>
    <n v="3"/>
    <s v="EVG13"/>
    <n v="106"/>
    <n v="6"/>
    <s v="ร้านที่4"/>
    <s v="พ***วรร"/>
    <s v="กรุงเทพฯ"/>
    <s v="-"/>
    <s v=""/>
    <s v="14/03/2025 16:27"/>
    <s v="-"/>
    <s v="Flash Express Thailand COD"/>
    <s v="Tiktok"/>
    <s v="จ่ายทีหลัง / COD"/>
    <s v=""/>
    <s v="-"/>
    <s v="14/03/2025 16:27"/>
  </r>
  <r>
    <x v="8"/>
    <x v="7"/>
    <n v="139"/>
    <n v="1"/>
    <s v="EVG12"/>
    <n v="106"/>
    <n v="6"/>
    <s v="ร้านที่4"/>
    <s v="จ***า เ***แก้ว"/>
    <s v="Chon Buri"/>
    <s v="-"/>
    <s v=""/>
    <s v="14/03/2025 16:27"/>
    <s v="-"/>
    <s v="Flash Express Thailand COD"/>
    <s v="Tiktok"/>
    <s v="จ่ายทีหลัง / COD"/>
    <s v=""/>
    <s v="THT20041M0N128Z"/>
    <s v="14/03/2025 16:27"/>
  </r>
  <r>
    <x v="4"/>
    <x v="4"/>
    <n v="66.666666666666671"/>
    <n v="3"/>
    <s v="EVG11"/>
    <n v="106"/>
    <n v="6"/>
    <s v="ร้านที่4"/>
    <s v="เ***"/>
    <s v="กรุงเทพฯ"/>
    <s v="-"/>
    <s v=""/>
    <s v="14/03/2025 16:26"/>
    <s v="-"/>
    <s v="Flash Express Thailand COD"/>
    <s v="Tiktok"/>
    <s v="จ่ายทีหลัง / COD"/>
    <s v=""/>
    <s v="THT01341KZY5D1Z"/>
    <s v="14/03/2025 16:26"/>
  </r>
  <r>
    <x v="4"/>
    <x v="4"/>
    <n v="66.666666666666671"/>
    <n v="6"/>
    <s v="EVG10"/>
    <n v="200"/>
    <n v="0"/>
    <s v="ร้านที่4"/>
    <s v="เ***ณีย์"/>
    <s v="นครปฐม"/>
    <s v="-"/>
    <s v=""/>
    <s v="14/03/2025 16:22"/>
    <s v="-"/>
    <s v="Flash Express Thailand COD"/>
    <s v="Tiktok"/>
    <s v="จ่ายทีหลัง / COD"/>
    <s v=""/>
    <s v="THT15061KZYFK9Z"/>
    <s v="14/03/2025 16:22"/>
  </r>
  <r>
    <x v="4"/>
    <x v="4"/>
    <n v="66.666666666666671"/>
    <n v="3"/>
    <s v="EVG9"/>
    <n v="106"/>
    <n v="6"/>
    <s v="ร้านที่4"/>
    <s v="อ***มา ร***เรือง"/>
    <s v="กรุงเทพฯ"/>
    <s v="-"/>
    <s v=""/>
    <s v="14/03/2025 16:21"/>
    <s v="-"/>
    <s v="Flash Express Thailand COD"/>
    <s v="Tiktok"/>
    <s v="จ่ายทีหลัง / COD"/>
    <s v=""/>
    <s v="THT01101KZX4M7Z"/>
    <s v="14/03/2025 16:21"/>
  </r>
  <r>
    <x v="4"/>
    <x v="4"/>
    <n v="66.666666666666671"/>
    <n v="3"/>
    <s v="EVG7"/>
    <n v="106"/>
    <n v="6"/>
    <s v="ร้านที่4"/>
    <s v="ค***ารี แ***สน"/>
    <s v="อำนาจเจริญ"/>
    <s v="-"/>
    <s v=""/>
    <s v="14/03/2025 16:20"/>
    <s v="-"/>
    <s v="Flash Express Thailand COD"/>
    <s v="Tiktok"/>
    <s v="จ่ายทีหลัง / COD"/>
    <s v=""/>
    <s v="THT34011KZXQ67Z"/>
    <s v="14/03/2025 16:20"/>
  </r>
  <r>
    <x v="1"/>
    <x v="1"/>
    <n v="66.333333333333329"/>
    <n v="3"/>
    <s v="EVG6"/>
    <n v="269"/>
    <n v="29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14/03/2025 16:18"/>
    <s v="-"/>
    <s v="Flash Express"/>
    <s v="Shopee"/>
    <s v="shopee"/>
    <s v=""/>
    <s v="TH14016ZB3AZ5I"/>
    <s v="14/03/2025 16:18"/>
  </r>
  <r>
    <x v="4"/>
    <x v="4"/>
    <n v="66.666666666666671"/>
    <n v="3"/>
    <s v="EVG5"/>
    <n v="139"/>
    <n v="0"/>
    <s v="ร้านที่4"/>
    <s v="น***"/>
    <s v="สุพรรณบุรี"/>
    <s v="-"/>
    <s v=""/>
    <s v="14/03/2025 16:14"/>
    <s v="-"/>
    <s v="Flash Express Thailand COD"/>
    <s v="Tiktok"/>
    <s v="จ่ายทีหลัง / COD"/>
    <s v=""/>
    <s v="THT14021M0QZR6Z"/>
    <s v="14/03/2025 16:14"/>
  </r>
  <r>
    <x v="9"/>
    <x v="8"/>
    <n v="65"/>
    <n v="1"/>
    <s v="EVG5"/>
    <n v="139"/>
    <n v="0"/>
    <s v="ร้านที่4"/>
    <s v="น***"/>
    <s v="สุพรรณบุรี"/>
    <s v="-"/>
    <s v=""/>
    <s v="14/03/2025 16:14"/>
    <s v="-"/>
    <s v="Flash Express Thailand COD"/>
    <s v="Tiktok"/>
    <s v="จ่ายทีหลัง / COD"/>
    <s v=""/>
    <s v="THT14021M0QZR6Z"/>
    <s v="14/03/2025 16:14"/>
  </r>
  <r>
    <x v="4"/>
    <x v="4"/>
    <n v="66.666666666666671"/>
    <n v="3"/>
    <s v="EVG3"/>
    <n v="106"/>
    <n v="6"/>
    <s v="ร้านที่4"/>
    <s v="อ***รรณ ศ***่าไฮ"/>
    <s v="ชลบุรี"/>
    <s v="-"/>
    <s v=""/>
    <s v="14/03/2025 16:00"/>
    <s v="-"/>
    <s v="Flash Express Thailand COD"/>
    <s v="Tiktok"/>
    <s v="จ่ายทีหลัง / COD"/>
    <s v=""/>
    <s v="THT20051M0RT98Z"/>
    <s v="14/03/2025 16:00"/>
  </r>
  <r>
    <x v="4"/>
    <x v="4"/>
    <n v="66.666666666666671"/>
    <n v="3"/>
    <s v="EVG2"/>
    <n v="190"/>
    <n v="0"/>
    <s v="ร้านที่4"/>
    <s v="ว***วิสา พ***วัสดิ์"/>
    <s v="สุราษฎร์ธานี"/>
    <s v="-"/>
    <s v=""/>
    <s v="14/03/2025 15:58"/>
    <s v="-"/>
    <s v="Flash Express Thailand COD"/>
    <s v="Tiktok"/>
    <s v="จ่ายทีหลัง / COD"/>
    <s v=""/>
    <s v="THT68071M0Q9W2Z"/>
    <s v="14/03/2025 15:58"/>
  </r>
  <r>
    <x v="9"/>
    <x v="8"/>
    <n v="65"/>
    <n v="2"/>
    <s v="EVG2"/>
    <n v="190"/>
    <n v="0"/>
    <s v="ร้านที่4"/>
    <s v="ว***วิสา พ***วัสดิ์"/>
    <s v="สุราษฎร์ธานี"/>
    <s v="-"/>
    <s v=""/>
    <s v="14/03/2025 15:58"/>
    <s v="-"/>
    <s v="Flash Express Thailand COD"/>
    <s v="Tiktok"/>
    <s v="จ่ายทีหลัง / COD"/>
    <s v=""/>
    <s v="THT68071M0Q9W2Z"/>
    <s v="14/03/2025 15:58"/>
  </r>
  <r>
    <x v="11"/>
    <x v="10"/>
    <n v="25"/>
    <n v="4"/>
    <s v="EVG1"/>
    <n v="202"/>
    <n v="0"/>
    <s v="ร้านที่4"/>
    <s v="n***"/>
    <s v="กรุงเทพฯ"/>
    <s v="-"/>
    <s v=""/>
    <s v="14/03/2025 15:56"/>
    <s v="-"/>
    <s v="Flash Express Thailand COD"/>
    <s v="Tiktok"/>
    <s v="จ่ายทีหลัง / COD"/>
    <s v=""/>
    <s v="THT01161KZX277Z"/>
    <s v="14/03/2025 15:56"/>
  </r>
  <r>
    <x v="4"/>
    <x v="4"/>
    <n v="66.666666666666671"/>
    <n v="3"/>
    <s v="EVG1"/>
    <n v="202"/>
    <n v="0"/>
    <s v="ร้านที่4"/>
    <s v="n***"/>
    <s v="กรุงเทพฯ"/>
    <s v="-"/>
    <s v=""/>
    <s v="14/03/2025 15:56"/>
    <s v="-"/>
    <s v="Flash Express Thailand COD"/>
    <s v="Tiktok"/>
    <s v="จ่ายทีหลัง / COD"/>
    <s v=""/>
    <s v="THT01161KZX277Z"/>
    <s v="14/03/2025 15:56"/>
  </r>
  <r>
    <x v="4"/>
    <x v="4"/>
    <n v="66.666666666666671"/>
    <n v="3"/>
    <s v="EVF99"/>
    <n v="106"/>
    <n v="6"/>
    <s v="ร้านที่4"/>
    <s v="น***า บ***ี"/>
    <s v="สมุทรปราการ"/>
    <s v="-"/>
    <s v=""/>
    <s v="14/03/2025 15:52"/>
    <s v="-"/>
    <s v="Flash Express Thailand COD"/>
    <s v="Tiktok"/>
    <s v="จ่ายทีหลัง / COD"/>
    <s v=""/>
    <s v="THT02041KZZ1E7Z"/>
    <s v="14/03/2025 15:52"/>
  </r>
  <r>
    <x v="7"/>
    <x v="6"/>
    <n v="139"/>
    <n v="1"/>
    <s v="EVF97"/>
    <n v="106"/>
    <n v="6"/>
    <s v="ร้านที่4"/>
    <s v="ก***ญารัตน์ น***รุง"/>
    <s v="สระแก้ว"/>
    <s v="-"/>
    <s v=""/>
    <s v="14/03/2025 15:46"/>
    <s v="-"/>
    <s v="Flash Express Thailand"/>
    <s v="Tiktok"/>
    <s v="tiktok"/>
    <s v=""/>
    <s v="THT26051M0MS52Z"/>
    <s v="14/03/2025 15:46"/>
  </r>
  <r>
    <x v="1"/>
    <x v="11"/>
    <n v="67.5"/>
    <n v="1"/>
    <s v="EVF95"/>
    <n v="67.5"/>
    <n v="0"/>
    <s v="ร้านที่1"/>
    <s v="อุดม ศิริสัตย์"/>
    <s v="50 หมู่3 ต.หนองสรวง อ.วิหารแดง จ.สระบุรี 18150 · หนองสรวง/ Nong Suang_x000a__x000a_วิหารแดง/ Wihan Daengสระบุรี/ Saraburi_x000a_18150"/>
    <s v="18150"/>
    <s v="660947971671"/>
    <s v="14/03/2025 15:32"/>
    <s v="-"/>
    <s v="Kerry_dropoff"/>
    <s v="Lazada"/>
    <s v="lazada"/>
    <s v=""/>
    <s v="TH10046ZBAPQ1E"/>
    <s v="14/03/2025 15:31"/>
  </r>
  <r>
    <x v="9"/>
    <x v="8"/>
    <n v="37.5"/>
    <n v="4"/>
    <s v="EVF94"/>
    <n v="364"/>
    <n v="0"/>
    <s v="ร้านที่4"/>
    <s v="i***bongz"/>
    <s v="นครพนม"/>
    <s v="-"/>
    <s v=""/>
    <s v="14/03/2025 15:29"/>
    <s v="-"/>
    <s v="Flash Express Thailand"/>
    <s v="Tiktok"/>
    <s v="tiktok"/>
    <s v=""/>
    <s v="THT45011M0P6K8Z"/>
    <s v="14/03/2025 15:29"/>
  </r>
  <r>
    <x v="7"/>
    <x v="6"/>
    <n v="139"/>
    <n v="1"/>
    <s v="EVF94"/>
    <n v="364"/>
    <n v="0"/>
    <s v="ร้านที่4"/>
    <s v="i***bongz"/>
    <s v="นครพนม"/>
    <s v="-"/>
    <s v=""/>
    <s v="14/03/2025 15:29"/>
    <s v="-"/>
    <s v="Flash Express Thailand"/>
    <s v="Tiktok"/>
    <s v="tiktok"/>
    <s v=""/>
    <s v="THT45011M0P6K8Z"/>
    <s v="14/03/2025 15:29"/>
  </r>
  <r>
    <x v="8"/>
    <x v="7"/>
    <n v="139"/>
    <n v="1"/>
    <s v="EVF94"/>
    <n v="364"/>
    <n v="0"/>
    <s v="ร้านที่4"/>
    <s v="i***bongz"/>
    <s v="นครพนม"/>
    <s v="-"/>
    <s v=""/>
    <s v="14/03/2025 15:29"/>
    <s v="-"/>
    <s v="Flash Express Thailand"/>
    <s v="Tiktok"/>
    <s v="tiktok"/>
    <s v=""/>
    <s v="THT45011M0P6K8Z"/>
    <s v="14/03/2025 15:29"/>
  </r>
  <r>
    <x v="9"/>
    <x v="8"/>
    <n v="65"/>
    <n v="2"/>
    <s v="EVF93"/>
    <n v="200"/>
    <n v="0"/>
    <s v="ร้านที่4"/>
    <s v="ส***รณพลศรี"/>
    <s v="สกลนคร"/>
    <s v="-"/>
    <s v=""/>
    <s v="14/03/2025 15:24"/>
    <s v="-"/>
    <s v="Flash Express Thailand"/>
    <s v="Tiktok"/>
    <s v="tiktok"/>
    <s v=""/>
    <s v="THT44121M0NN04Z"/>
    <s v="14/03/2025 15:24"/>
  </r>
  <r>
    <x v="12"/>
    <x v="12"/>
    <n v="120"/>
    <n v="2"/>
    <s v="EVF93"/>
    <n v="200"/>
    <n v="0"/>
    <s v="ร้านที่4"/>
    <s v="ส***รณพลศรี"/>
    <s v="สกลนคร"/>
    <s v="-"/>
    <s v=""/>
    <s v="14/03/2025 15:24"/>
    <s v="-"/>
    <s v="Flash Express Thailand"/>
    <s v="Tiktok"/>
    <s v="tiktok"/>
    <s v=""/>
    <s v="THT44121M0NN04Z"/>
    <s v="14/03/2025 15:24"/>
  </r>
  <r>
    <x v="4"/>
    <x v="4"/>
    <n v="66.666666666666671"/>
    <n v="3"/>
    <s v="EVF92"/>
    <n v="155"/>
    <n v="0"/>
    <s v="ร้านที่4"/>
    <s v="ว***รัตน์ ค***ง"/>
    <s v="ชัยภูมิ"/>
    <s v="-"/>
    <s v=""/>
    <s v="14/03/2025 15:21"/>
    <s v="-"/>
    <s v="Flash Express Thailand COD"/>
    <s v="Tiktok"/>
    <s v="จ่ายทีหลัง / COD"/>
    <s v=""/>
    <s v="THT33021M0PAF0Z"/>
    <s v="14/03/2025 15:22"/>
  </r>
  <r>
    <x v="12"/>
    <x v="12"/>
    <n v="120"/>
    <n v="1"/>
    <s v="EVF92"/>
    <n v="155"/>
    <n v="0"/>
    <s v="ร้านที่4"/>
    <s v="ว***รัตน์ ค***ง"/>
    <s v="ชัยภูมิ"/>
    <s v="-"/>
    <s v=""/>
    <s v="14/03/2025 15:21"/>
    <s v="-"/>
    <s v="Flash Express Thailand COD"/>
    <s v="Tiktok"/>
    <s v="จ่ายทีหลัง / COD"/>
    <s v=""/>
    <s v="THT33021M0PAF0Z"/>
    <s v="14/03/2025 15:22"/>
  </r>
  <r>
    <x v="4"/>
    <x v="4"/>
    <n v="66.666666666666671"/>
    <n v="3"/>
    <s v="EVF91"/>
    <n v="100"/>
    <n v="0"/>
    <s v="ร้านที่4"/>
    <s v="น***ชัย ต***ุจิราภาพงศ์"/>
    <s v="พิษณุโลก"/>
    <s v="-"/>
    <s v=""/>
    <s v="14/03/2025 15:21"/>
    <s v="-"/>
    <s v="Flash Express Thailand"/>
    <s v="Tiktok"/>
    <s v="tiktok"/>
    <s v=""/>
    <s v="THT61011KZYWD7Z"/>
    <s v="14/03/2025 15:20"/>
  </r>
  <r>
    <x v="0"/>
    <x v="0"/>
    <n v="0"/>
    <n v="1"/>
    <s v="EVF90"/>
    <n v="100"/>
    <n v="0"/>
    <s v="ร้านที่4"/>
    <s v="ป***ิทธ์  พ***พ็ง"/>
    <s v="สุโขทัย"/>
    <s v="-"/>
    <s v=""/>
    <s v="14/03/2025 15:22"/>
    <s v="-"/>
    <s v="Flash Express Thailand"/>
    <s v="Tiktok"/>
    <s v="tiktok"/>
    <s v=""/>
    <s v="THT60011M0GUZ4Z"/>
    <s v="14/03/2025 15:17"/>
  </r>
  <r>
    <x v="2"/>
    <x v="2"/>
    <n v="120"/>
    <n v="1"/>
    <s v="EVF90"/>
    <n v="100"/>
    <n v="0"/>
    <s v="ร้านที่4"/>
    <s v="ป***ิทธ์  พ***พ็ง"/>
    <s v="สุโขทัย"/>
    <s v="-"/>
    <s v=""/>
    <s v="14/03/2025 15:22"/>
    <s v="-"/>
    <s v="Flash Express Thailand"/>
    <s v="Tiktok"/>
    <s v="tiktok"/>
    <s v=""/>
    <s v="THT60011M0GUZ4Z"/>
    <s v="14/03/2025 15:17"/>
  </r>
  <r>
    <x v="4"/>
    <x v="4"/>
    <n v="66.666666666666671"/>
    <n v="3"/>
    <s v="EVF89"/>
    <n v="106"/>
    <n v="6"/>
    <s v="ร้านที่4"/>
    <s v="น***าว ณ***ิดาภร อ***บุญสุ"/>
    <s v="สกลนคร"/>
    <s v="-"/>
    <s v=""/>
    <s v="14/03/2025 15:10"/>
    <s v="-"/>
    <s v="Flash Express Thailand COD"/>
    <s v="Tiktok"/>
    <s v="จ่ายทีหลัง / COD"/>
    <s v=""/>
    <s v="THT44021KZYXP9Z"/>
    <s v="14/03/2025 15:10"/>
  </r>
  <r>
    <x v="12"/>
    <x v="12"/>
    <n v="120"/>
    <n v="3"/>
    <s v="EVF88"/>
    <n v="314"/>
    <n v="0"/>
    <s v="ร้านที่4"/>
    <s v="m***in. ภ***พร จ***รสิทธิผล"/>
    <s v="กรุงเทพมหานคร"/>
    <s v="-"/>
    <s v=""/>
    <s v="14/03/2025 15:07"/>
    <s v="-"/>
    <s v="Flash Express Thailand"/>
    <s v="Tiktok"/>
    <s v="tiktok"/>
    <s v=""/>
    <s v="THT01181M0NSA6Z"/>
    <s v="14/03/2025 15:07"/>
  </r>
  <r>
    <x v="13"/>
    <x v="13"/>
    <n v="65"/>
    <n v="1"/>
    <s v="EVF88"/>
    <n v="314"/>
    <n v="0"/>
    <s v="ร้านที่4"/>
    <s v="m***in. ภ***พร จ***รสิทธิผล"/>
    <s v="กรุงเทพมหานคร"/>
    <s v="-"/>
    <s v=""/>
    <s v="14/03/2025 15:07"/>
    <s v="-"/>
    <s v="Flash Express Thailand"/>
    <s v="Tiktok"/>
    <s v="tiktok"/>
    <s v=""/>
    <s v="THT01181M0NSA6Z"/>
    <s v="14/03/2025 15:07"/>
  </r>
  <r>
    <x v="14"/>
    <x v="14"/>
    <n v="65"/>
    <n v="2"/>
    <s v="EVF88"/>
    <n v="314"/>
    <n v="0"/>
    <s v="ร้านที่4"/>
    <s v="m***in. ภ***พร จ***รสิทธิผล"/>
    <s v="กรุงเทพมหานคร"/>
    <s v="-"/>
    <s v=""/>
    <s v="14/03/2025 15:07"/>
    <s v="-"/>
    <s v="Flash Express Thailand"/>
    <s v="Tiktok"/>
    <s v="tiktok"/>
    <s v=""/>
    <s v="THT01181M0NSA6Z"/>
    <s v="14/03/2025 15:07"/>
  </r>
  <r>
    <x v="12"/>
    <x v="12"/>
    <n v="120"/>
    <n v="3"/>
    <s v="EVF87"/>
    <n v="165"/>
    <n v="0"/>
    <s v="ร้านที่4"/>
    <s v="ร***า น***วิทยานนท์"/>
    <s v="กรุงเทพฯ"/>
    <s v="-"/>
    <s v=""/>
    <s v="14/03/2025 15:04"/>
    <s v="-"/>
    <s v="Flash Express Thailand"/>
    <s v="Tiktok"/>
    <s v="tiktok"/>
    <s v=""/>
    <s v="THT01431M0Q2A0Z"/>
    <s v="14/03/2025 15:04"/>
  </r>
  <r>
    <x v="12"/>
    <x v="12"/>
    <n v="120"/>
    <n v="12"/>
    <s v="EVF86"/>
    <n v="660"/>
    <n v="0"/>
    <s v="ร้านที่4"/>
    <s v="ส***ตรา  ก***รงค์"/>
    <s v="กระบี่"/>
    <s v="-"/>
    <s v=""/>
    <s v="14/03/2025 15:02"/>
    <s v="-"/>
    <s v="Flash Express Thailand COD"/>
    <s v="Tiktok"/>
    <s v="จ่ายทีหลัง / COD"/>
    <s v=""/>
    <s v="THT65011M0Q6W0Z"/>
    <s v="14/03/2025 15:02"/>
  </r>
  <r>
    <x v="4"/>
    <x v="4"/>
    <n v="66.666666666666671"/>
    <n v="3"/>
    <s v="EVF85"/>
    <n v="145"/>
    <n v="45"/>
    <s v="ร้านที่4"/>
    <s v="เ***อน้อง"/>
    <s v="กรุงเทพมหานคร"/>
    <s v="-"/>
    <s v=""/>
    <s v="14/03/2025 15:00"/>
    <s v="-"/>
    <s v="Flash Express Thailand COD"/>
    <s v="Tiktok"/>
    <s v="จ่ายทีหลัง / COD"/>
    <s v=""/>
    <s v="THT01191M0S8H4Z"/>
    <s v="14/03/2025 15:01"/>
  </r>
  <r>
    <x v="15"/>
    <x v="15"/>
    <n v="33.333333333333336"/>
    <n v="3"/>
    <s v="EVF84"/>
    <n v="350"/>
    <n v="0"/>
    <s v="ร้านที่4"/>
    <s v="d***ee1992"/>
    <s v="มหาสารคาม"/>
    <s v="-"/>
    <s v=""/>
    <s v="14/03/2025 14:56"/>
    <s v="-"/>
    <s v="Flash Express Thailand COD"/>
    <s v="Tiktok"/>
    <s v="จ่ายทีหลัง / COD"/>
    <s v=""/>
    <s v="-"/>
    <s v="14/03/2025 14:56"/>
  </r>
  <r>
    <x v="2"/>
    <x v="2"/>
    <n v="99"/>
    <n v="1"/>
    <s v="EVF84"/>
    <n v="350"/>
    <n v="0"/>
    <s v="ร้านที่4"/>
    <s v="d***ee1992"/>
    <s v="มหาสารคาม"/>
    <s v="-"/>
    <s v=""/>
    <s v="14/03/2025 14:56"/>
    <s v="-"/>
    <s v="Flash Express Thailand COD"/>
    <s v="Tiktok"/>
    <s v="จ่ายทีหลัง / COD"/>
    <s v=""/>
    <s v="-"/>
    <s v="14/03/2025 14:56"/>
  </r>
  <r>
    <x v="3"/>
    <x v="3"/>
    <n v="100"/>
    <n v="1"/>
    <s v="EVF84"/>
    <n v="350"/>
    <n v="0"/>
    <s v="ร้านที่4"/>
    <s v="d***ee1992"/>
    <s v="มหาสารคาม"/>
    <s v="-"/>
    <s v=""/>
    <s v="14/03/2025 14:56"/>
    <s v="-"/>
    <s v="Flash Express Thailand COD"/>
    <s v="Tiktok"/>
    <s v="จ่ายทีหลัง / COD"/>
    <s v=""/>
    <s v="-"/>
    <s v="14/03/2025 14:56"/>
  </r>
  <r>
    <x v="0"/>
    <x v="0"/>
    <n v="0"/>
    <n v="1"/>
    <s v="EVF82"/>
    <n v="106"/>
    <n v="6"/>
    <s v="ร้านที่4"/>
    <s v="น** ณ***ิดาภร อ***บุญสุ"/>
    <s v="ชลบุรี"/>
    <s v="-"/>
    <s v=""/>
    <s v="14/03/2025 14:49"/>
    <s v="-"/>
    <s v="Flash Express Thailand COD"/>
    <s v="Tiktok"/>
    <s v="จ่ายทีหลัง / COD"/>
    <s v="ขอแถมเป็นเค้กเบาหวิว รสมะพร้าวอ่อนค่ะสั่งร้านนี้ประจำค่ะ"/>
    <s v="THT20041KZPWH7Z"/>
    <s v="14/03/2025 14:49"/>
  </r>
  <r>
    <x v="2"/>
    <x v="2"/>
    <n v="120"/>
    <n v="1"/>
    <s v="EVF82"/>
    <n v="106"/>
    <n v="6"/>
    <s v="ร้านที่4"/>
    <s v="น** ณ***ิดาภร อ***บุญสุ"/>
    <s v="ชลบุรี"/>
    <s v="-"/>
    <s v=""/>
    <s v="14/03/2025 14:49"/>
    <s v="-"/>
    <s v="Flash Express Thailand COD"/>
    <s v="Tiktok"/>
    <s v="จ่ายทีหลัง / COD"/>
    <s v="ขอแถมเป็นเค้กเบาหวิว รสมะพร้าวอ่อนค่ะสั่งร้านนี้ประจำค่ะ"/>
    <s v="THT20041KZPWH7Z"/>
    <s v="14/03/2025 14:49"/>
  </r>
  <r>
    <x v="10"/>
    <x v="9"/>
    <n v="65"/>
    <n v="10"/>
    <s v="EVF76"/>
    <n v="400"/>
    <n v="0"/>
    <s v="ร้านที่4"/>
    <s v="A*** t***"/>
    <s v="กรุงเทพฯ"/>
    <s v="-"/>
    <s v=""/>
    <s v="14/03/2025 14:32"/>
    <s v="-"/>
    <s v="Flash Express Thailand COD"/>
    <s v="Tiktok"/>
    <s v="จ่ายทีหลัง / COD"/>
    <s v=""/>
    <s v="-"/>
    <s v="14/03/2025 14:47"/>
  </r>
  <r>
    <x v="2"/>
    <x v="2"/>
    <n v="76"/>
    <n v="2"/>
    <s v="EVF79"/>
    <n v="249"/>
    <n v="29"/>
    <s v="ร้านที่1"/>
    <s v="ร******น"/>
    <s v="******ุม ตำบลบัวชุม อำเภอชัยบาดาล จังหวัดลพบุรี 15130"/>
    <s v="15130"/>
    <s v="84"/>
    <s v="14/03/2025 14:39"/>
    <s v="-"/>
    <s v="SPX Express"/>
    <s v="Shopee"/>
    <s v="shopee"/>
    <s v=""/>
    <s v="TH2559898325026"/>
    <s v="14/03/2025 14:39"/>
  </r>
  <r>
    <x v="1"/>
    <x v="1"/>
    <n v="78"/>
    <n v="1"/>
    <s v="EVF79"/>
    <n v="249"/>
    <n v="29"/>
    <s v="ร้านที่1"/>
    <s v="ร******น"/>
    <s v="******ุม ตำบลบัวชุม อำเภอชัยบาดาล จังหวัดลพบุรี 15130"/>
    <s v="15130"/>
    <s v="84"/>
    <s v="14/03/2025 14:39"/>
    <s v="-"/>
    <s v="SPX Express"/>
    <s v="Shopee"/>
    <s v="shopee"/>
    <s v=""/>
    <s v="TH2559898325026"/>
    <s v="14/03/2025 14:39"/>
  </r>
  <r>
    <x v="12"/>
    <x v="12"/>
    <n v="120"/>
    <n v="3"/>
    <s v="EVF78"/>
    <n v="165"/>
    <n v="0"/>
    <s v="ร้านที่4"/>
    <s v="ป***ินันท์"/>
    <s v="ชลบุรี"/>
    <s v="-"/>
    <s v=""/>
    <s v="14/03/2025 14:35"/>
    <s v="-"/>
    <s v="Flash Express Thailand"/>
    <s v="Tiktok"/>
    <s v="tiktok"/>
    <s v=""/>
    <s v="THT20061KZWD43Z"/>
    <s v="14/03/2025 14:35"/>
  </r>
  <r>
    <x v="3"/>
    <x v="3"/>
    <n v="66.333333333333329"/>
    <n v="3"/>
    <s v="EVF77"/>
    <n v="249"/>
    <n v="48"/>
    <s v="ร้านที่1"/>
    <s v="ล******ย"/>
    <s v="******ง จ.นครราชสีมา ตำบลในเมือง อำเภอเมืองนครราชสีมา จังหวัดนครราชสีมา 30000"/>
    <s v="30000"/>
    <s v="69"/>
    <s v="14/03/2025 14:34"/>
    <s v="-"/>
    <s v="SPX Express"/>
    <s v="Shopee"/>
    <s v="shopee"/>
    <s v=""/>
    <s v="-"/>
    <s v="14/03/2025 14:34"/>
  </r>
  <r>
    <x v="10"/>
    <x v="9"/>
    <n v="54.5"/>
    <n v="2"/>
    <s v="EVF75"/>
    <n v="67"/>
    <n v="7"/>
    <s v="ร้านที่1"/>
    <s v="ศรัญญา มาลีสุคนธ์"/>
    <s v="23 หมู่7 · รำแดง/ Ram Daeng_x000a__x000a_สิงหนคร/ Singhanakhonสงขลา/ Songkhla_x000a_90330"/>
    <s v="90330"/>
    <s v="660807124619"/>
    <s v="14/03/2025 14:21"/>
    <s v="-"/>
    <s v="Kerry_dropoff"/>
    <s v="Lazada"/>
    <s v="lazada"/>
    <s v=""/>
    <s v="TH71156ZBG604D"/>
    <s v="14/03/2025 14:21"/>
  </r>
  <r>
    <x v="12"/>
    <x v="12"/>
    <n v="120"/>
    <n v="6"/>
    <s v="EVF74"/>
    <n v="330"/>
    <n v="0"/>
    <s v="ร้านที่4"/>
    <s v="อ***รา บ***ทียน"/>
    <s v="นครราชสีมา"/>
    <s v="-"/>
    <s v=""/>
    <s v="14/03/2025 14:20"/>
    <s v="-"/>
    <s v="Flash Express Thailand COD"/>
    <s v="Tiktok"/>
    <s v="จ่ายทีหลัง / COD"/>
    <s v=""/>
    <s v="-"/>
    <s v="14/03/2025 14:20"/>
  </r>
  <r>
    <x v="4"/>
    <x v="4"/>
    <n v="66.666666666666671"/>
    <n v="3"/>
    <s v="EVF73"/>
    <n v="106"/>
    <n v="6"/>
    <s v="ร้านที่4"/>
    <s v="น***้าง​เ​สว​ต​วัน​"/>
    <s v="ชลบุรี"/>
    <s v="-"/>
    <s v=""/>
    <s v="14/03/2025 14:09"/>
    <s v="-"/>
    <s v="Flash Express Thailand COD"/>
    <s v="Tiktok"/>
    <s v="จ่ายทีหลัง / COD"/>
    <s v=""/>
    <s v="THT20041M0R372Z"/>
    <s v="14/03/2025 14:14"/>
  </r>
  <r>
    <x v="1"/>
    <x v="11"/>
    <n v="0"/>
    <n v="1"/>
    <s v="EVF72"/>
    <n v="0"/>
    <n v="0"/>
    <s v="ร้านที่1"/>
    <s v="สรนว"/>
    <s v="ชุมชนร่มเย็น 28///499999999 ซอยยย 2/17 วกกวกว83838838228 · คูคต/ Khu Khot_x000a__x000a_ลำลูกกา/ Lam Luk Kaปทุมธานี/ Pathum Thani_x000a_12130"/>
    <s v="12130"/>
    <s v="660838166845"/>
    <s v="14/03/2025 14:14"/>
    <s v="-"/>
    <s v="Kerry_dropoff"/>
    <s v="Lazada"/>
    <s v="lazada"/>
    <s v=""/>
    <s v="LEXPU0468425213"/>
    <s v="14/03/2025 14:14"/>
  </r>
  <r>
    <x v="13"/>
    <x v="16"/>
    <n v="1"/>
    <n v="2"/>
    <s v="EVF71"/>
    <n v="2"/>
    <n v="0"/>
    <s v="ร้านที่1"/>
    <s v="รุจิ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2251071"/>
    <s v="14/03/2025 14:10"/>
    <s v="-"/>
    <s v="Kerry_dropoff"/>
    <s v="Lazada"/>
    <s v="lazada"/>
    <s v=""/>
    <s v="LEXPU0468411403"/>
    <s v="14/03/2025 14:10"/>
  </r>
  <r>
    <x v="4"/>
    <x v="4"/>
    <n v="66.666666666666671"/>
    <n v="3"/>
    <s v="EVF70"/>
    <n v="100"/>
    <n v="0"/>
    <s v="ร้านที่4"/>
    <s v="ธ***านต์ ช***ัย"/>
    <s v="นครสวรรค์"/>
    <s v="-"/>
    <s v=""/>
    <s v="14/03/2025 14:03"/>
    <s v="-"/>
    <s v="Flash Express Thailand COD"/>
    <s v="Tiktok"/>
    <s v="จ่ายทีหลัง / COD"/>
    <s v=""/>
    <s v="THT56131M0RDT8Z"/>
    <s v="14/03/2025 14:03"/>
  </r>
  <r>
    <x v="1"/>
    <x v="1"/>
    <n v="66.333333333333329"/>
    <n v="3"/>
    <s v="EVF69"/>
    <n v="230"/>
    <n v="0"/>
    <s v="ร้านที่1"/>
    <s v="ช******า"/>
    <s v="****** 14, ตำบลบ้านต๋อม, อำเภอเมืองพะเยา ตำบลบ้านต๋อม อำเภอเมืองพะเยา จังหวัดพะเยา 56000"/>
    <s v="56000"/>
    <s v="61"/>
    <s v="14/03/2025 13:56"/>
    <s v="-"/>
    <s v="SPX Express"/>
    <s v="Shopee"/>
    <s v="shopee"/>
    <s v=""/>
    <s v="TH250664467123S"/>
    <s v="14/03/2025 13:55"/>
  </r>
  <r>
    <x v="4"/>
    <x v="4"/>
    <n v="66.666666666666671"/>
    <n v="6"/>
    <s v="EVF68"/>
    <n v="200"/>
    <n v="0"/>
    <s v="ร้านที่4"/>
    <s v="ว***รา ล***นี"/>
    <s v="ร้อยเอ็ด"/>
    <s v="-"/>
    <s v=""/>
    <s v="14/03/2025 13:55"/>
    <s v="-"/>
    <s v="Flash Express Thailand COD"/>
    <s v="Tiktok"/>
    <s v="จ่ายทีหลัง / COD"/>
    <s v=""/>
    <s v="THT42011M0R4U6Z"/>
    <s v="14/03/2025 13:55"/>
  </r>
  <r>
    <x v="1"/>
    <x v="1"/>
    <n v="76.333333333333329"/>
    <n v="3"/>
    <s v="EVF67"/>
    <n v="264"/>
    <n v="45"/>
    <s v="ร้านที่1"/>
    <s v="ม******ล"/>
    <s v="******ฟลซ ตรงข้ามศูนย์เพราะชำ) ตำบลดู่ทุ่ง อำเภอเมืองยโสธร จังหวัดยโสธร 35000"/>
    <s v="35000"/>
    <s v="77"/>
    <s v="14/03/2025 14:21"/>
    <s v="-"/>
    <s v="SPX Express"/>
    <s v="Shopee"/>
    <s v="shopee"/>
    <s v=""/>
    <s v="TH2590774335329"/>
    <s v="14/03/2025 13:51"/>
  </r>
  <r>
    <x v="10"/>
    <x v="9"/>
    <n v="54.5"/>
    <n v="2"/>
    <s v="EVF66"/>
    <n v="0"/>
    <n v="0"/>
    <s v="ร้านที่1"/>
    <s v="รุจิ"/>
    <s v="602/43 ม.โฮมการ์เด้นสระครก หมู่ 6 ถ.รัตนพิธาน · จอหอ/ Cho Ho_x000a__x000a_เมืองนครราชสีมา/ Mueng Nakorn Ratchasimaนครราชสีมา/ Nakhon Ratchasima_x000a_30310"/>
    <s v="30310"/>
    <s v="660982251481"/>
    <s v="14/03/2025 13:00"/>
    <s v="-"/>
    <s v="Kerry_dropoff"/>
    <s v="Lazada"/>
    <s v="lazada"/>
    <s v=""/>
    <s v="LEXPU0468210407"/>
    <s v="14/03/2025 13:00"/>
  </r>
  <r>
    <x v="7"/>
    <x v="6"/>
    <n v="139"/>
    <n v="2"/>
    <s v="EVF65"/>
    <n v="210"/>
    <n v="0"/>
    <s v="ร้านที่4"/>
    <s v="พ***า  ส***กษม"/>
    <s v="สุโขทัย"/>
    <s v="-"/>
    <s v=""/>
    <s v="14/03/2025 12:59"/>
    <s v="-"/>
    <s v="Flash Express Thailand COD"/>
    <s v="Tiktok"/>
    <s v="จ่ายทีหลัง / COD"/>
    <s v=""/>
    <s v="THT60041KY2Y29Z"/>
    <s v="14/03/2025 13:00"/>
  </r>
  <r>
    <x v="1"/>
    <x v="1"/>
    <n v="66.333333333333329"/>
    <n v="6"/>
    <s v="EVF64"/>
    <n v="477"/>
    <n v="0"/>
    <s v="ร้านที่1"/>
    <s v="บ******)"/>
    <s v="******แขวงสามวาตะวันตก เขตคลองสามวา จังหวัดกรุงเทพมหานคร 10510"/>
    <s v="10510"/>
    <s v="71"/>
    <s v="14/03/2025 12:54"/>
    <s v="-"/>
    <s v="SPX Express"/>
    <s v="Shopee"/>
    <s v="shopee"/>
    <s v=""/>
    <s v="TH256135730399K"/>
    <s v="14/03/2025 12:54"/>
  </r>
  <r>
    <x v="1"/>
    <x v="1"/>
    <n v="66.333333333333329"/>
    <n v="3"/>
    <s v="EVF63"/>
    <n v="220"/>
    <n v="0"/>
    <s v="ร้านที่4"/>
    <s v="ส***ี ค***สิน"/>
    <s v="ตาก"/>
    <s v="-"/>
    <s v=""/>
    <s v="14/03/2025 12:52"/>
    <s v="-"/>
    <s v="Flash Express Thailand"/>
    <s v="Tiktok"/>
    <s v="tiktok"/>
    <s v=""/>
    <s v="THT59071KYY9D0Z"/>
    <s v="14/03/2025 12:52"/>
  </r>
  <r>
    <x v="1"/>
    <x v="1"/>
    <n v="66.333333333333329"/>
    <n v="6"/>
    <s v="EVF62"/>
    <n v="531"/>
    <n v="64"/>
    <s v="ร้านที่1"/>
    <s v="บ******)"/>
    <s v="******แขวงสามวาตะวันตก เขตคลองสามวา จังหวัดกรุงเทพมหานคร 10510"/>
    <s v="10510"/>
    <s v="71"/>
    <s v="14/03/2025 12:52"/>
    <s v="-"/>
    <s v="SPX Express"/>
    <s v="Shopee"/>
    <s v="shopee"/>
    <s v=""/>
    <s v="TH258685678647F"/>
    <s v="14/03/2025 12:52"/>
  </r>
  <r>
    <x v="16"/>
    <x v="17"/>
    <n v="27.5"/>
    <n v="4"/>
    <s v="EVF61"/>
    <n v="142"/>
    <n v="7"/>
    <s v="ร้านที่10"/>
    <s v="ทิพย์สุดา พะพร"/>
    <s v="ถนนกลางบ้าน บ้านหนองกระจง49ม.13ต.พรหมสวัสดิ์อ.พยุห์อ.พยุห์จ.ศรีสะเกษ · พรหมสวัสดิ์/ Phrom Sawat_x000a__x000a_พยุห์/ Phayuศรีสะเกษ/ Sisaket_x000a_33230"/>
    <s v="33230"/>
    <s v="660800962864"/>
    <s v="14/03/2025 12:50"/>
    <s v="-"/>
    <s v="Kerry_dropoff"/>
    <s v="Lazada"/>
    <s v="lazada"/>
    <s v=""/>
    <s v="TH30196Z8JRQ5B"/>
    <s v="14/03/2025 12:50"/>
  </r>
  <r>
    <x v="1"/>
    <x v="1"/>
    <n v="66.333333333333329"/>
    <n v="3"/>
    <s v="EVF59"/>
    <n v="275"/>
    <n v="45"/>
    <s v="ร้านที่1"/>
    <s v="บ******)"/>
    <s v="******แขวงสามวาตะวันตก เขตคลองสามวา จังหวัดกรุงเทพมหานคร 10510"/>
    <s v="10510"/>
    <s v="71"/>
    <s v="14/03/2025 12:40"/>
    <s v="-"/>
    <s v="SPX Express"/>
    <s v="Shopee"/>
    <s v="shopee"/>
    <s v=""/>
    <s v="TH2547542653831"/>
    <s v="14/03/2025 12:39"/>
  </r>
  <r>
    <x v="13"/>
    <x v="13"/>
    <n v="40"/>
    <n v="1"/>
    <s v="EVF58"/>
    <n v="47"/>
    <n v="7"/>
    <s v="ร้านที่2"/>
    <s v="พ*****ร"/>
    <s v="******เมือง จ.นนทบุรี 11000 ตำบลท่าทราย อำเภอเมืองนนทบุรี จังหวัดนนทบุรี 11000"/>
    <s v="11000"/>
    <s v="74"/>
    <s v="14/03/2025 12:35"/>
    <s v="-"/>
    <s v="SPX Express"/>
    <s v="Shopee"/>
    <s v="shopee"/>
    <s v=""/>
    <s v="TH258277745961D"/>
    <s v="14/03/2025 12:35"/>
  </r>
  <r>
    <x v="1"/>
    <x v="1"/>
    <n v="66.333333333333329"/>
    <n v="3"/>
    <s v="EVF57"/>
    <n v="220"/>
    <n v="0"/>
    <s v="ร้านที่4"/>
    <s v="น** ส***ก แ***จริญ"/>
    <s v="ราชบุรี"/>
    <s v="-"/>
    <s v=""/>
    <s v="14/03/2025 12:20"/>
    <s v="-"/>
    <s v="Flash Express Thailand COD"/>
    <s v="Tiktok"/>
    <s v="จ่ายทีหลัง / COD"/>
    <s v=""/>
    <s v="THT12021KYY8H4Z"/>
    <s v="14/03/2025 12:20"/>
  </r>
  <r>
    <x v="13"/>
    <x v="18"/>
    <n v="15"/>
    <n v="1"/>
    <s v="EVF56"/>
    <n v="15"/>
    <n v="0"/>
    <s v="ร้านที่3"/>
    <s v="วันฤดี"/>
    <s v="111/104 ม.5 ต.พันท้ายนรสิงห์ อ.เมืองสมุทรสาคร · พันท้ายนรสิงห์/ Phan Thai Norasing_x000a__x000a_เมืองสมุทรสาคร/ Mueang Samut Sakhonสมุทรสาคร/ Samut Sakhon_x000a_74000"/>
    <s v="74000"/>
    <s v="660891529429"/>
    <s v="14/03/2025 12:12"/>
    <s v="-"/>
    <s v="Kerry_dropoff"/>
    <s v="Lazada"/>
    <s v="lazada"/>
    <s v=""/>
    <s v="LEXPU0468210202"/>
    <s v="14/03/2025 12:12"/>
  </r>
  <r>
    <x v="2"/>
    <x v="2"/>
    <n v="66"/>
    <n v="1"/>
    <s v="EVF55"/>
    <n v="193.75"/>
    <n v="7"/>
    <s v="ร้านที่9"/>
    <s v="Ei"/>
    <s v="ส่ง สมาร์ท 37/65 ม 4 ต ท่าข้าม, 84130, พุนพิน/ Phunphin, สุราษฎร์ธานี/ Surat Thani · พุนพิน/ Phunphin_x000a__x000a_พุนพิน/ Phunphinสุราษฎร์ธานี/ Surat Thani_x000a_84130"/>
    <s v="84130"/>
    <s v="660627329858"/>
    <s v="14/03/2025 11:35"/>
    <s v="-"/>
    <s v="Kerry_dropoff"/>
    <s v="Lazada"/>
    <s v="lazada"/>
    <s v=""/>
    <s v="LEXDO0130188057"/>
    <s v="14/03/2025 11:35"/>
  </r>
  <r>
    <x v="3"/>
    <x v="3"/>
    <n v="66"/>
    <n v="1"/>
    <s v="EVF55"/>
    <n v="193.75"/>
    <n v="7"/>
    <s v="ร้านที่9"/>
    <s v="Ei"/>
    <s v="ส่ง สมาร์ท 37/65 ม 4 ต ท่าข้าม, 84130, พุนพิน/ Phunphin, สุราษฎร์ธานี/ Surat Thani · พุนพิน/ Phunphin_x000a__x000a_พุนพิน/ Phunphinสุราษฎร์ธานี/ Surat Thani_x000a_84130"/>
    <s v="84130"/>
    <s v="660627329858"/>
    <s v="14/03/2025 11:35"/>
    <s v="-"/>
    <s v="Kerry_dropoff"/>
    <s v="Lazada"/>
    <s v="lazada"/>
    <s v=""/>
    <s v="LEXDO0130188057"/>
    <s v="14/03/2025 11:35"/>
  </r>
  <r>
    <x v="1"/>
    <x v="1"/>
    <n v="67"/>
    <n v="1"/>
    <s v="EVF55"/>
    <n v="193.75"/>
    <n v="7"/>
    <s v="ร้านที่9"/>
    <s v="Ei"/>
    <s v="ส่ง สมาร์ท 37/65 ม 4 ต ท่าข้าม, 84130, พุนพิน/ Phunphin, สุราษฎร์ธานี/ Surat Thani · พุนพิน/ Phunphin_x000a__x000a_พุนพิน/ Phunphinสุราษฎร์ธานี/ Surat Thani_x000a_84130"/>
    <s v="84130"/>
    <s v="660627329858"/>
    <s v="14/03/2025 11:35"/>
    <s v="-"/>
    <s v="Kerry_dropoff"/>
    <s v="Lazada"/>
    <s v="lazada"/>
    <s v=""/>
    <s v="LEXDO0130188057"/>
    <s v="14/03/2025 11:35"/>
  </r>
  <r>
    <x v="4"/>
    <x v="4"/>
    <n v="66.666666666666671"/>
    <n v="3"/>
    <s v="EVF54"/>
    <n v="106"/>
    <n v="6"/>
    <s v="ร้านที่4"/>
    <s v="ร*** ศ***ัฒนพงษ์"/>
    <s v="นครราชสีมา"/>
    <s v="-"/>
    <s v=""/>
    <s v="14/03/2025 11:33"/>
    <s v="-"/>
    <s v="Flash Express Thailand"/>
    <s v="Tiktok"/>
    <s v="tiktok"/>
    <s v=""/>
    <s v="THT27121KY36R1Z"/>
    <s v="14/03/2025 11:33"/>
  </r>
  <r>
    <x v="4"/>
    <x v="4"/>
    <n v="66.666666666666671"/>
    <n v="9"/>
    <s v="EVF53"/>
    <n v="304"/>
    <n v="4"/>
    <s v="ร้านที่4"/>
    <s v="ไ***นทร์ อ***ล้า"/>
    <s v="กรุงเทพฯ"/>
    <s v="-"/>
    <s v=""/>
    <s v="14/03/2025 11:31"/>
    <s v="-"/>
    <s v="Flash Express Thailand"/>
    <s v="Tiktok"/>
    <s v="tiktok"/>
    <s v=""/>
    <s v="THT01231KYXYY4Z"/>
    <s v="14/03/2025 11:31"/>
  </r>
  <r>
    <x v="4"/>
    <x v="4"/>
    <n v="66.666666666666671"/>
    <n v="3"/>
    <s v="EVF52"/>
    <n v="100"/>
    <n v="0"/>
    <s v="ร้านที่4"/>
    <s v="ณ***ิชา แ***จิต"/>
    <s v="ลพบุรี"/>
    <s v="-"/>
    <s v=""/>
    <s v="14/03/2025 21:49"/>
    <s v="-"/>
    <s v="Flash Express Thailand"/>
    <s v="Tiktok"/>
    <s v="tiktok"/>
    <s v=""/>
    <s v="THT07051KZY127Z"/>
    <s v="14/03/2025 11:24"/>
  </r>
  <r>
    <x v="4"/>
    <x v="4"/>
    <n v="66.666666666666671"/>
    <n v="3"/>
    <s v="EVF50"/>
    <n v="106"/>
    <n v="6"/>
    <s v="ร้านที่4"/>
    <s v="ธ***รณ ท***ทอง"/>
    <s v="ขอนแก่น"/>
    <s v="-"/>
    <s v=""/>
    <s v="14/03/2025 11:23"/>
    <s v="-"/>
    <s v="Flash Express Thailand COD"/>
    <s v="Tiktok"/>
    <s v="จ่ายทีหลัง / COD"/>
    <s v=""/>
    <s v="THT37011KY38F7Z"/>
    <s v="14/03/2025 11:23"/>
  </r>
  <r>
    <x v="1"/>
    <x v="1"/>
    <n v="66.333333333333329"/>
    <n v="3"/>
    <s v="EVF49"/>
    <n v="245.6"/>
    <n v="26"/>
    <s v="ร้านที่8"/>
    <s v="สุรีย์  สุนทราวิรัตน์"/>
    <s v="7   ซอยเจริญนคร  74  ถ  เจรืญนคร_x000a__x000a_ธนบุรี/ Thon Buriกรุงเทพมหานคร/ Bangkok_x000a_10600"/>
    <s v="10600"/>
    <s v="660625845435"/>
    <s v="14/03/2025 11:22"/>
    <s v="-"/>
    <s v="Kerry_dropoff"/>
    <s v="Lazada"/>
    <s v="lazada"/>
    <s v=""/>
    <s v="LEXPU0468211104"/>
    <s v="14/03/2025 11:22"/>
  </r>
  <r>
    <x v="4"/>
    <x v="4"/>
    <n v="66.666666666666671"/>
    <n v="6"/>
    <s v="EVF48"/>
    <n v="200"/>
    <n v="0"/>
    <s v="ร้านที่4"/>
    <s v="A*** t***"/>
    <s v="กรุงเทพฯ"/>
    <s v="-"/>
    <s v=""/>
    <s v="14/03/2025 11:21"/>
    <s v="-"/>
    <s v="Flash Express Thailand COD"/>
    <s v="Tiktok"/>
    <s v="จ่ายทีหลัง / COD"/>
    <s v=""/>
    <s v="THT01371KY3XB1Z"/>
    <s v="14/03/2025 11:21"/>
  </r>
  <r>
    <x v="12"/>
    <x v="12"/>
    <n v="120"/>
    <n v="1"/>
    <s v="EVF47"/>
    <n v="86"/>
    <n v="6"/>
    <s v="ร้านที่4"/>
    <s v="ป***นวด"/>
    <s v="ชลบุรี"/>
    <s v="-"/>
    <s v=""/>
    <s v="14/03/2025 11:21"/>
    <s v="-"/>
    <s v="Flash Express Thailand"/>
    <s v="Tiktok"/>
    <s v="tiktok"/>
    <s v=""/>
    <s v="THT20071KY2HT7Z"/>
    <s v="14/03/2025 11:21"/>
  </r>
  <r>
    <x v="13"/>
    <x v="13"/>
    <n v="42"/>
    <n v="1"/>
    <s v="EVF46"/>
    <n v="159"/>
    <n v="0"/>
    <s v="ร้านที่1"/>
    <s v="น******ร"/>
    <s v="******้ใหญ่, อำเภอบางปลาม้า ตำบลจรเข้ใหญ่ อำเภอบางปลาม้า จังหวัดสุพรรณบุรี 72150"/>
    <s v="72150"/>
    <s v="96"/>
    <s v="14/03/2025 11:19"/>
    <s v="-"/>
    <s v="SPX Express"/>
    <s v="Shopee"/>
    <s v="shopee"/>
    <s v=""/>
    <s v="TH253092250846Z"/>
    <s v="14/03/2025 11:19"/>
  </r>
  <r>
    <x v="9"/>
    <x v="8"/>
    <n v="48"/>
    <n v="1"/>
    <s v="EVF46"/>
    <n v="159"/>
    <n v="0"/>
    <s v="ร้านที่1"/>
    <s v="น******ร"/>
    <s v="******้ใหญ่, อำเภอบางปลาม้า ตำบลจรเข้ใหญ่ อำเภอบางปลาม้า จังหวัดสุพรรณบุรี 72150"/>
    <s v="72150"/>
    <s v="96"/>
    <s v="14/03/2025 11:19"/>
    <s v="-"/>
    <s v="SPX Express"/>
    <s v="Shopee"/>
    <s v="shopee"/>
    <s v=""/>
    <s v="TH253092250846Z"/>
    <s v="14/03/2025 11:19"/>
  </r>
  <r>
    <x v="1"/>
    <x v="1"/>
    <n v="78"/>
    <n v="1"/>
    <s v="EVF46"/>
    <n v="159"/>
    <n v="0"/>
    <s v="ร้านที่1"/>
    <s v="น******ร"/>
    <s v="******้ใหญ่, อำเภอบางปลาม้า ตำบลจรเข้ใหญ่ อำเภอบางปลาม้า จังหวัดสุพรรณบุรี 72150"/>
    <s v="72150"/>
    <s v="96"/>
    <s v="14/03/2025 11:19"/>
    <s v="-"/>
    <s v="SPX Express"/>
    <s v="Shopee"/>
    <s v="shopee"/>
    <s v=""/>
    <s v="TH253092250846Z"/>
    <s v="14/03/2025 11:19"/>
  </r>
  <r>
    <x v="12"/>
    <x v="12"/>
    <n v="120"/>
    <n v="3"/>
    <s v="EVF45"/>
    <n v="165"/>
    <n v="0"/>
    <s v="ร้านที่4"/>
    <s v="ส***ิตา ม***ุป"/>
    <s v="นครสวรรค์"/>
    <s v="-"/>
    <s v=""/>
    <s v="14/03/2025 11:18"/>
    <s v="-"/>
    <s v="Flash Express Thailand"/>
    <s v="Tiktok"/>
    <s v="tiktok"/>
    <s v=""/>
    <s v="THT56011KYX4J6Z"/>
    <s v="14/03/2025 11:18"/>
  </r>
  <r>
    <x v="12"/>
    <x v="12"/>
    <n v="120"/>
    <n v="6"/>
    <s v="EVF44"/>
    <n v="330"/>
    <n v="0"/>
    <s v="ร้านที่4"/>
    <s v="น** ห***ุณ พ***าพนม"/>
    <s v="อุดรธานี"/>
    <s v="-"/>
    <s v=""/>
    <s v="14/03/2025 11:17"/>
    <s v="-"/>
    <s v="Flash Express Thailand COD"/>
    <s v="Tiktok"/>
    <s v="จ่ายทีหลัง / COD"/>
    <s v=""/>
    <s v="THT38091KYWU94Z"/>
    <s v="14/03/2025 11:17"/>
  </r>
  <r>
    <x v="12"/>
    <x v="12"/>
    <n v="120"/>
    <n v="3"/>
    <s v="EVF42"/>
    <n v="165"/>
    <n v="0"/>
    <s v="ร้านที่4"/>
    <s v="s***"/>
    <s v="ร้อยเอ็ด"/>
    <s v="-"/>
    <s v=""/>
    <s v="14/03/2025 11:15"/>
    <s v="-"/>
    <s v="Flash Express Thailand"/>
    <s v="Tiktok"/>
    <s v="tiktok"/>
    <s v=""/>
    <s v="THT42061KYWZM6Z"/>
    <s v="14/03/2025 11:15"/>
  </r>
  <r>
    <x v="12"/>
    <x v="12"/>
    <n v="120"/>
    <n v="6"/>
    <s v="EVF41"/>
    <n v="330"/>
    <n v="0"/>
    <s v="ร้านที่4"/>
    <s v="ส***ตต์ แ***ฮ้ง"/>
    <s v="สมุทรสาคร"/>
    <s v="-"/>
    <s v=""/>
    <s v="14/03/2025 11:14"/>
    <s v="-"/>
    <s v="Flash Express Thailand COD"/>
    <s v="Tiktok"/>
    <s v="จ่ายทีหลัง / COD"/>
    <s v=""/>
    <s v="THT16021KYWYE8Z"/>
    <s v="14/03/2025 11:14"/>
  </r>
  <r>
    <x v="12"/>
    <x v="12"/>
    <n v="120"/>
    <n v="3"/>
    <s v="EVF40"/>
    <n v="181"/>
    <n v="16"/>
    <s v="ร้านที่4"/>
    <s v="ท***ภร  ร***วราหะ"/>
    <s v="Phetchaburi"/>
    <s v="-"/>
    <s v=""/>
    <s v="14/03/2025 11:11"/>
    <s v="-"/>
    <s v="Flash Express Thailand COD"/>
    <s v="Tiktok"/>
    <s v="จ่ายทีหลัง / COD"/>
    <s v=""/>
    <s v="THT18081KY2K97Z"/>
    <s v="14/03/2025 11:12"/>
  </r>
  <r>
    <x v="9"/>
    <x v="8"/>
    <n v="65"/>
    <n v="5"/>
    <s v="EVF38"/>
    <n v="200"/>
    <n v="0"/>
    <s v="ร้านที่4"/>
    <s v="ค***นิตย์ แ***ก้ว"/>
    <s v="ขอนแก่น"/>
    <s v="-"/>
    <s v=""/>
    <s v="14/03/2025 11:00"/>
    <s v="-"/>
    <s v="Flash Express Thailand"/>
    <s v="Tiktok"/>
    <s v="tiktok"/>
    <s v="รบกวนขอเป็นกาแฟ2 ฝอยทอง1 นอกนั้นคละรสเลยค่ะ"/>
    <s v="THT37011KYX6D4Z"/>
    <s v="14/03/2025 10:59"/>
  </r>
  <r>
    <x v="4"/>
    <x v="4"/>
    <n v="66.666666666666671"/>
    <n v="6"/>
    <s v="EVF37"/>
    <n v="200"/>
    <n v="0"/>
    <s v="ร้านที่4"/>
    <s v="s***"/>
    <s v="ร้อยเอ็ด"/>
    <s v="-"/>
    <s v=""/>
    <s v="14/03/2025 10:54"/>
    <s v="-"/>
    <s v="Flash Express Thailand"/>
    <s v="Tiktok"/>
    <s v="tiktok"/>
    <s v=""/>
    <s v="THT42061KY3RJ3Z"/>
    <s v="14/03/2025 10:55"/>
  </r>
  <r>
    <x v="4"/>
    <x v="4"/>
    <n v="66.666666666666671"/>
    <n v="3"/>
    <s v="EVF36"/>
    <n v="106"/>
    <n v="6"/>
    <s v="ร้านที่4"/>
    <s v="ก***มวย ส***องล้อม"/>
    <s v="กาญจนบุรี"/>
    <s v="-"/>
    <s v=""/>
    <s v="14/03/2025 10:49"/>
    <s v="-"/>
    <s v="Flash Express Thailand COD"/>
    <s v="Tiktok"/>
    <s v="จ่ายทีหลัง / COD"/>
    <s v=""/>
    <s v="THT13121KY3PE1Z"/>
    <s v="14/03/2025 10:49"/>
  </r>
  <r>
    <x v="7"/>
    <x v="6"/>
    <n v="139"/>
    <n v="4"/>
    <s v="EVF34"/>
    <n v="420"/>
    <n v="0"/>
    <s v="ร้านที่4"/>
    <s v="A*** t***"/>
    <s v="กรุงเทพฯ"/>
    <s v="-"/>
    <s v=""/>
    <s v="14/03/2025 10:35"/>
    <s v="-"/>
    <s v="Flash Express Thailand COD"/>
    <s v="Tiktok"/>
    <s v="จ่ายทีหลัง / COD"/>
    <s v=""/>
    <s v="THT01371KY2ZS3Z"/>
    <s v="14/03/2025 10:35"/>
  </r>
  <r>
    <x v="9"/>
    <x v="8"/>
    <n v="49"/>
    <n v="3"/>
    <s v="EVF32"/>
    <n v="768"/>
    <n v="48"/>
    <s v="ร้านที่2"/>
    <s v="ธ****ฎ"/>
    <s v="******ถ หลักเมือง ตำบลในเมือง อำเภอเมืองสุรินทร์ จังหวัดสุรินทร์ 32000"/>
    <s v="32000"/>
    <s v="56"/>
    <s v="14/03/2025 10:33"/>
    <s v="-"/>
    <s v="SPX Express"/>
    <s v="Shopee"/>
    <s v="shopee"/>
    <s v=""/>
    <s v="TH252700740764V"/>
    <s v="14/03/2025 10:32"/>
  </r>
  <r>
    <x v="2"/>
    <x v="2"/>
    <n v="75"/>
    <n v="3"/>
    <s v="EVF32"/>
    <n v="768"/>
    <n v="48"/>
    <s v="ร้านที่2"/>
    <s v="ธ****ฎ"/>
    <s v="******ถ หลักเมือง ตำบลในเมือง อำเภอเมืองสุรินทร์ จังหวัดสุรินทร์ 32000"/>
    <s v="32000"/>
    <s v="56"/>
    <s v="14/03/2025 10:33"/>
    <s v="-"/>
    <s v="SPX Express"/>
    <s v="Shopee"/>
    <s v="shopee"/>
    <s v=""/>
    <s v="TH252700740764V"/>
    <s v="14/03/2025 10:32"/>
  </r>
  <r>
    <x v="1"/>
    <x v="1"/>
    <n v="76"/>
    <n v="3"/>
    <s v="EVF32"/>
    <n v="768"/>
    <n v="48"/>
    <s v="ร้านที่2"/>
    <s v="ธ****ฎ"/>
    <s v="******ถ หลักเมือง ตำบลในเมือง อำเภอเมืองสุรินทร์ จังหวัดสุรินทร์ 32000"/>
    <s v="32000"/>
    <s v="56"/>
    <s v="14/03/2025 10:33"/>
    <s v="-"/>
    <s v="SPX Express"/>
    <s v="Shopee"/>
    <s v="shopee"/>
    <s v=""/>
    <s v="TH252700740764V"/>
    <s v="14/03/2025 10:32"/>
  </r>
  <r>
    <x v="13"/>
    <x v="13"/>
    <n v="60"/>
    <n v="3"/>
    <s v="EVF31"/>
    <n v="204"/>
    <n v="0"/>
    <s v="ร้านที่4"/>
    <s v="ศ***กียรติ พ***์เจริญ"/>
    <s v="นครปฐม"/>
    <s v="-"/>
    <s v=""/>
    <s v="14/03/2025 10:21"/>
    <s v="-"/>
    <s v="Flash Express Thailand"/>
    <s v="Tiktok"/>
    <s v="tiktok"/>
    <s v=""/>
    <s v="THT15021KYXXM2Z"/>
    <s v="14/03/2025 10:21"/>
  </r>
  <r>
    <x v="13"/>
    <x v="13"/>
    <n v="65"/>
    <n v="1"/>
    <s v="EVF31"/>
    <n v="204"/>
    <n v="0"/>
    <s v="ร้านที่4"/>
    <s v="ศ***กียรติ พ***์เจริญ"/>
    <s v="นครปฐม"/>
    <s v="-"/>
    <s v=""/>
    <s v="14/03/2025 10:21"/>
    <s v="-"/>
    <s v="Flash Express Thailand"/>
    <s v="Tiktok"/>
    <s v="tiktok"/>
    <s v=""/>
    <s v="THT15021KYXXM2Z"/>
    <s v="14/03/2025 10:21"/>
  </r>
  <r>
    <x v="14"/>
    <x v="14"/>
    <n v="65"/>
    <n v="1"/>
    <s v="EVF31"/>
    <n v="204"/>
    <n v="0"/>
    <s v="ร้านที่4"/>
    <s v="ศ***กียรติ พ***์เจริญ"/>
    <s v="นครปฐม"/>
    <s v="-"/>
    <s v=""/>
    <s v="14/03/2025 10:21"/>
    <s v="-"/>
    <s v="Flash Express Thailand"/>
    <s v="Tiktok"/>
    <s v="tiktok"/>
    <s v=""/>
    <s v="THT15021KYXXM2Z"/>
    <s v="14/03/2025 10:21"/>
  </r>
  <r>
    <x v="12"/>
    <x v="12"/>
    <n v="120"/>
    <n v="5"/>
    <s v="EVF27"/>
    <n v="275"/>
    <n v="0"/>
    <s v="ร้านที่4"/>
    <s v="ป***วบ"/>
    <s v="บุรีรัมย์"/>
    <s v="-"/>
    <s v=""/>
    <s v="14/03/2025 10:05"/>
    <s v="-"/>
    <s v="Flash Express Thailand"/>
    <s v="Tiktok"/>
    <s v="tiktok"/>
    <s v=""/>
    <s v="THT28151KYWQK4Z"/>
    <s v="14/03/2025 10:05"/>
  </r>
  <r>
    <x v="12"/>
    <x v="12"/>
    <n v="120"/>
    <n v="3"/>
    <s v="EVF26"/>
    <n v="165"/>
    <n v="0"/>
    <s v="ร้านที่4"/>
    <s v="ม***วาระโก"/>
    <s v="ชัยภูมิ"/>
    <s v="-"/>
    <s v=""/>
    <s v="14/03/2025 10:03"/>
    <s v="-"/>
    <s v="Flash Express Thailand COD"/>
    <s v="Tiktok"/>
    <s v="จ่ายทีหลัง / COD"/>
    <s v=""/>
    <s v="THT33011KYWKK8Z"/>
    <s v="14/03/2025 10:03"/>
  </r>
  <r>
    <x v="2"/>
    <x v="2"/>
    <n v="66"/>
    <n v="1"/>
    <s v="EVF25"/>
    <n v="265"/>
    <n v="35"/>
    <s v="ร้านที่1"/>
    <s v="ส******์"/>
    <s v="****** แขวงวงศ์สว่าง แขวงวงศ์สว่าง เขตบางซื่อ จังหวัดกรุงเทพมหานคร 10800"/>
    <s v="10800"/>
    <s v="60"/>
    <s v="14/03/2025 10:04"/>
    <s v="-"/>
    <s v="SPX Express"/>
    <s v="Shopee"/>
    <s v="shopee"/>
    <s v=""/>
    <s v="TH257669450346R"/>
    <s v="14/03/2025 10:03"/>
  </r>
  <r>
    <x v="3"/>
    <x v="3"/>
    <n v="66"/>
    <n v="1"/>
    <s v="EVF25"/>
    <n v="265"/>
    <n v="35"/>
    <s v="ร้านที่1"/>
    <s v="ส******์"/>
    <s v="****** แขวงวงศ์สว่าง แขวงวงศ์สว่าง เขตบางซื่อ จังหวัดกรุงเทพมหานคร 10800"/>
    <s v="10800"/>
    <s v="60"/>
    <s v="14/03/2025 10:04"/>
    <s v="-"/>
    <s v="SPX Express"/>
    <s v="Shopee"/>
    <s v="shopee"/>
    <s v=""/>
    <s v="TH257669450346R"/>
    <s v="14/03/2025 10:03"/>
  </r>
  <r>
    <x v="1"/>
    <x v="1"/>
    <n v="67"/>
    <n v="1"/>
    <s v="EVF25"/>
    <n v="265"/>
    <n v="35"/>
    <s v="ร้านที่1"/>
    <s v="ส******์"/>
    <s v="****** แขวงวงศ์สว่าง แขวงวงศ์สว่าง เขตบางซื่อ จังหวัดกรุงเทพมหานคร 10800"/>
    <s v="10800"/>
    <s v="60"/>
    <s v="14/03/2025 10:04"/>
    <s v="-"/>
    <s v="SPX Express"/>
    <s v="Shopee"/>
    <s v="shopee"/>
    <s v=""/>
    <s v="TH257669450346R"/>
    <s v="14/03/2025 10:03"/>
  </r>
  <r>
    <x v="12"/>
    <x v="12"/>
    <n v="120"/>
    <n v="5"/>
    <s v="EVF24"/>
    <n v="339"/>
    <n v="64"/>
    <s v="ร้านที่4"/>
    <s v="A*** t***"/>
    <s v="กรุงเทพฯ"/>
    <s v="-"/>
    <s v=""/>
    <s v="14/03/2025 10:03"/>
    <s v="-"/>
    <s v="Flash Express Thailand COD"/>
    <s v="Tiktok"/>
    <s v="จ่ายทีหลัง / COD"/>
    <s v=""/>
    <s v="THT01371KYWNW4Z"/>
    <s v="14/03/2025 10:03"/>
  </r>
  <r>
    <x v="2"/>
    <x v="2"/>
    <n v="66"/>
    <n v="1"/>
    <s v="EVF23"/>
    <n v="275"/>
    <n v="45"/>
    <s v="ร้านที่1"/>
    <s v="ศ******ล"/>
    <s v="******ดหิน-เขาใผ่ ต.เนินพระ ตำบลเนินพระ อำเภอเมืองระยอง จังหวัดระยอง 21150"/>
    <s v="21150"/>
    <s v="91"/>
    <s v="14/03/2025 10:33"/>
    <s v="-"/>
    <s v="Flash Express"/>
    <s v="Shopee"/>
    <s v="shopee"/>
    <s v=""/>
    <s v="TH21016Z8PXN1I0"/>
    <s v="14/03/2025 10:03"/>
  </r>
  <r>
    <x v="3"/>
    <x v="3"/>
    <n v="66"/>
    <n v="1"/>
    <s v="EVF23"/>
    <n v="275"/>
    <n v="45"/>
    <s v="ร้านที่1"/>
    <s v="ศ******ล"/>
    <s v="******ดหิน-เขาใผ่ ต.เนินพระ ตำบลเนินพระ อำเภอเมืองระยอง จังหวัดระยอง 21150"/>
    <s v="21150"/>
    <s v="91"/>
    <s v="14/03/2025 10:33"/>
    <s v="-"/>
    <s v="Flash Express"/>
    <s v="Shopee"/>
    <s v="shopee"/>
    <s v=""/>
    <s v="TH21016Z8PXN1I0"/>
    <s v="14/03/2025 10:03"/>
  </r>
  <r>
    <x v="1"/>
    <x v="1"/>
    <n v="67"/>
    <n v="1"/>
    <s v="EVF23"/>
    <n v="275"/>
    <n v="45"/>
    <s v="ร้านที่1"/>
    <s v="ศ******ล"/>
    <s v="******ดหิน-เขาใผ่ ต.เนินพระ ตำบลเนินพระ อำเภอเมืองระยอง จังหวัดระยอง 21150"/>
    <s v="21150"/>
    <s v="91"/>
    <s v="14/03/2025 10:33"/>
    <s v="-"/>
    <s v="Flash Express"/>
    <s v="Shopee"/>
    <s v="shopee"/>
    <s v=""/>
    <s v="TH21016Z8PXN1I0"/>
    <s v="14/03/2025 10:03"/>
  </r>
  <r>
    <x v="13"/>
    <x v="13"/>
    <n v="60"/>
    <n v="3"/>
    <s v="EVF22"/>
    <n v="111"/>
    <n v="6"/>
    <s v="ร้านที่4"/>
    <s v="เ***"/>
    <s v="กรุงเทพฯ"/>
    <s v="-"/>
    <s v=""/>
    <s v="14/03/2025 10:01"/>
    <s v="-"/>
    <s v="Flash Express Thailand"/>
    <s v="Tiktok"/>
    <s v="tiktok"/>
    <s v=""/>
    <s v="THT01481KYY772Z"/>
    <s v="14/03/2025 10:00"/>
  </r>
  <r>
    <x v="13"/>
    <x v="13"/>
    <n v="60"/>
    <n v="3"/>
    <s v="EVF21"/>
    <n v="174"/>
    <n v="29"/>
    <s v="ร้านที่4"/>
    <s v="ป***รัตน์. น***สมุทรานนท์"/>
    <s v="สุพรรณบุรี"/>
    <s v="-"/>
    <s v=""/>
    <s v="14/03/2025 10:00"/>
    <s v="-"/>
    <s v="Flash Express Thailand"/>
    <s v="Tiktok"/>
    <s v="tiktok"/>
    <s v=""/>
    <s v="THT14091KY3CK9Z"/>
    <s v="14/03/2025 09:59"/>
  </r>
  <r>
    <x v="9"/>
    <x v="8"/>
    <n v="65"/>
    <n v="1"/>
    <s v="EVF21"/>
    <n v="174"/>
    <n v="29"/>
    <s v="ร้านที่4"/>
    <s v="ป***รัตน์. น***สมุทรานนท์"/>
    <s v="สุพรรณบุรี"/>
    <s v="-"/>
    <s v=""/>
    <s v="14/03/2025 10:00"/>
    <s v="-"/>
    <s v="Flash Express Thailand"/>
    <s v="Tiktok"/>
    <s v="tiktok"/>
    <s v=""/>
    <s v="THT14091KY3CK9Z"/>
    <s v="14/03/2025 09:59"/>
  </r>
  <r>
    <x v="1"/>
    <x v="1"/>
    <n v="66.333333333333329"/>
    <n v="3"/>
    <s v="EVF19"/>
    <n v="268"/>
    <n v="38"/>
    <s v="ร้านที่1"/>
    <s v="น******์"/>
    <s v="******ตำบลท่าลี่ อำเภอกุมภวาปี จังหวัดอุดรธานี 41110"/>
    <s v="41110"/>
    <s v="99"/>
    <s v="14/03/2025 09:55"/>
    <s v="-"/>
    <s v="SPX Express"/>
    <s v="Shopee"/>
    <s v="shopee"/>
    <s v=""/>
    <s v="TH258587602638Y"/>
    <s v="14/03/2025 09:54"/>
  </r>
  <r>
    <x v="13"/>
    <x v="13"/>
    <n v="60"/>
    <n v="6"/>
    <s v="EVF18"/>
    <n v="210"/>
    <n v="0"/>
    <s v="ร้านที่4"/>
    <s v="จ***ร์จิรา ส***ารวัตร"/>
    <s v="ตาก"/>
    <s v="-"/>
    <s v=""/>
    <s v="14/03/2025 09:54"/>
    <s v="-"/>
    <s v="Flash Express Thailand"/>
    <s v="Tiktok"/>
    <s v="tiktok"/>
    <s v=""/>
    <s v="THT59031KYXYH6Z"/>
    <s v="14/03/2025 09:54"/>
  </r>
  <r>
    <x v="13"/>
    <x v="13"/>
    <n v="60"/>
    <n v="3"/>
    <s v="EVF17"/>
    <n v="105"/>
    <n v="0"/>
    <s v="ร้านที่4"/>
    <s v="น** พ***ต ต***วิภาค"/>
    <s v="พระนครศรีอยุธยา"/>
    <s v="-"/>
    <s v=""/>
    <s v="14/03/2025 09:55"/>
    <s v="-"/>
    <s v="Flash Express Thailand"/>
    <s v="Tiktok"/>
    <s v="tiktok"/>
    <s v=""/>
    <s v="THT05141KYY4Q4Z"/>
    <s v="14/03/2025 09:53"/>
  </r>
  <r>
    <x v="3"/>
    <x v="19"/>
    <n v="80"/>
    <n v="50"/>
    <s v="EVF15"/>
    <n v="4100"/>
    <n v="100"/>
    <s v="ร้านที่1"/>
    <s v=" คุณวิ ศศิ"/>
    <s v="บริษัทฮันนัน99จำกัด38/1648-49 KC.7_x000a_ถนนไทยรามัญ แขวงสามวาตะวันตก เขตคลองสามวา กรุงเทพมหานคร_x000a_คลองสามวา_x000a_0918872996 10510"/>
    <s v="10510"/>
    <s v="0808216671"/>
    <s v="14/03/2025 08:20"/>
    <s v="raweewan5499@gmail.com"/>
    <s v="EMS"/>
    <s v="facebook"/>
    <s v="กสิกร"/>
    <s v="**ส่งออกวันจันทร์"/>
    <s v="-"/>
    <s v="14/03/2025 09:52"/>
  </r>
  <r>
    <x v="1"/>
    <x v="1"/>
    <n v="66.333333333333329"/>
    <n v="3"/>
    <s v="EVF14"/>
    <n v="220"/>
    <n v="0"/>
    <s v="ร้านที่4"/>
    <s v="ก***า ศ***ะนัน"/>
    <s v="กรุงเทพฯ"/>
    <s v="-"/>
    <s v=""/>
    <s v="14/03/2025 09:50"/>
    <s v="-"/>
    <s v="Flash Express Thailand COD"/>
    <s v="Tiktok"/>
    <s v="จ่ายทีหลัง / COD"/>
    <s v=""/>
    <s v="THT01231KYYBE2Z"/>
    <s v="14/03/2025 09:50"/>
  </r>
  <r>
    <x v="9"/>
    <x v="8"/>
    <n v="65"/>
    <n v="5"/>
    <s v="EVF12"/>
    <n v="200"/>
    <n v="0"/>
    <s v="ร้านที่4"/>
    <s v="ห***ภัทร ไ***ุโภค"/>
    <s v="พระนครศรีอยุธยา"/>
    <s v="-"/>
    <s v=""/>
    <s v="14/03/2025 09:43"/>
    <s v="-"/>
    <s v="Flash Express Thailand COD"/>
    <s v="Tiktok"/>
    <s v="จ่ายทีหลัง / COD"/>
    <s v=""/>
    <s v="THT05041KYX6X2Z"/>
    <s v="14/03/2025 09:43"/>
  </r>
  <r>
    <x v="10"/>
    <x v="9"/>
    <n v="54.5"/>
    <n v="2"/>
    <s v="EVF10"/>
    <n v="159"/>
    <n v="7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14/03/2025 09:36"/>
    <s v="-"/>
    <s v="Kerry_dropoff"/>
    <s v="Lazada"/>
    <s v="lazada"/>
    <s v=""/>
    <s v="LEXPU0468210944"/>
    <s v="14/03/2025 09:36"/>
  </r>
  <r>
    <x v="10"/>
    <x v="9"/>
    <n v="54.5"/>
    <n v="2"/>
    <s v="EVF10"/>
    <n v="159"/>
    <n v="7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14/03/2025 09:36"/>
    <s v="-"/>
    <s v="Kerry_dropoff"/>
    <s v="Lazada"/>
    <s v="lazada"/>
    <s v=""/>
    <s v="LEXPU0468210944"/>
    <s v="14/03/2025 09:36"/>
  </r>
  <r>
    <x v="13"/>
    <x v="13"/>
    <n v="60"/>
    <n v="3"/>
    <s v="EVF9"/>
    <n v="226"/>
    <n v="7"/>
    <s v="ร้านที่1"/>
    <s v="สุกัญญา คงทรัพย์"/>
    <s v="124/259 ม.23 ต.ประสงค์ อ.ท่าชนะ_x000a__x000a_ท่าชนะ/ Tha Chanaสุราษฎร์ธานี/ Surat Thani_x000a_84170"/>
    <s v="84170"/>
    <s v="660936486070"/>
    <s v="14/03/2025 09:31"/>
    <s v="-"/>
    <s v="Kerry_dropoff"/>
    <s v="Lazada"/>
    <s v="lazada"/>
    <s v=""/>
    <s v="TH68076Z8JA96C"/>
    <s v="14/03/2025 09:31"/>
  </r>
  <r>
    <x v="13"/>
    <x v="13"/>
    <n v="60"/>
    <n v="3"/>
    <s v="EVF9"/>
    <n v="226"/>
    <n v="7"/>
    <s v="ร้านที่1"/>
    <s v="สุกัญญา คงทรัพย์"/>
    <s v="124/259 ม.23 ต.ประสงค์ อ.ท่าชนะ_x000a__x000a_ท่าชนะ/ Tha Chanaสุราษฎร์ธานี/ Surat Thani_x000a_84170"/>
    <s v="84170"/>
    <s v="660936486070"/>
    <s v="14/03/2025 09:31"/>
    <s v="-"/>
    <s v="Kerry_dropoff"/>
    <s v="Lazada"/>
    <s v="lazada"/>
    <s v=""/>
    <s v="TH68076Z8JA96C"/>
    <s v="14/03/2025 09:31"/>
  </r>
  <r>
    <x v="10"/>
    <x v="9"/>
    <n v="54.5"/>
    <n v="2"/>
    <s v="EVF8"/>
    <n v="60"/>
    <n v="0"/>
    <s v="ร้านที่1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14/03/2025 09:27"/>
    <s v="-"/>
    <s v="Kerry_dropoff"/>
    <s v="Lazada"/>
    <s v="lazada"/>
    <s v=""/>
    <s v="LEXPU0468210396"/>
    <s v="14/03/2025 09:27"/>
  </r>
  <r>
    <x v="2"/>
    <x v="2"/>
    <n v="66"/>
    <n v="1"/>
    <s v="EVF7"/>
    <n v="265"/>
    <n v="35"/>
    <s v="ร้านที่1"/>
    <s v="ค******ง"/>
    <s v="******ศ์, แขวงบ้านช่างหล่อ, เขตบางกอกน้อย แขวงบ้านช่างหล่อ เขตบางกอกน้อย จังหวัดกรุงเทพมหานคร 10700"/>
    <s v="10700"/>
    <s v="42"/>
    <s v="14/03/2025 09:42"/>
    <s v="-"/>
    <s v="SPX Express"/>
    <s v="Shopee"/>
    <s v="shopee"/>
    <s v=""/>
    <s v="TH258956187805H"/>
    <s v="14/03/2025 09:12"/>
  </r>
  <r>
    <x v="3"/>
    <x v="3"/>
    <n v="66"/>
    <n v="1"/>
    <s v="EVF7"/>
    <n v="265"/>
    <n v="35"/>
    <s v="ร้านที่1"/>
    <s v="ค******ง"/>
    <s v="******ศ์, แขวงบ้านช่างหล่อ, เขตบางกอกน้อย แขวงบ้านช่างหล่อ เขตบางกอกน้อย จังหวัดกรุงเทพมหานคร 10700"/>
    <s v="10700"/>
    <s v="42"/>
    <s v="14/03/2025 09:42"/>
    <s v="-"/>
    <s v="SPX Express"/>
    <s v="Shopee"/>
    <s v="shopee"/>
    <s v=""/>
    <s v="TH258956187805H"/>
    <s v="14/03/2025 09:12"/>
  </r>
  <r>
    <x v="1"/>
    <x v="1"/>
    <n v="67"/>
    <n v="1"/>
    <s v="EVF7"/>
    <n v="265"/>
    <n v="35"/>
    <s v="ร้านที่1"/>
    <s v="ค******ง"/>
    <s v="******ศ์, แขวงบ้านช่างหล่อ, เขตบางกอกน้อย แขวงบ้านช่างหล่อ เขตบางกอกน้อย จังหวัดกรุงเทพมหานคร 10700"/>
    <s v="10700"/>
    <s v="42"/>
    <s v="14/03/2025 09:42"/>
    <s v="-"/>
    <s v="SPX Express"/>
    <s v="Shopee"/>
    <s v="shopee"/>
    <s v=""/>
    <s v="TH258956187805H"/>
    <s v="14/03/2025 09:12"/>
  </r>
  <r>
    <x v="1"/>
    <x v="1"/>
    <n v="66.333333333333329"/>
    <n v="3"/>
    <s v="EVF6"/>
    <n v="193.75"/>
    <n v="7"/>
    <s v="ร้านที่9"/>
    <s v="เอนก  แจ่มทุ่ง"/>
    <s v="โครงการก่อสร้าง The Base Bukit Phuket เข้าซอย ลานจอดรถ โรงพยาบาลกรุงเทพสิริโรจน์ · วิชิต/ Wichit_x000a__x000a_เมืองภูเก็ต/ Mueang Phuketภูเก็ต/ Phuket_x000a_83000"/>
    <s v="83000"/>
    <s v="660827966654"/>
    <s v="14/03/2025 09:05"/>
    <s v="-"/>
    <s v="Kerry_dropoff"/>
    <s v="Lazada"/>
    <s v="lazada"/>
    <s v=""/>
    <s v="LEXDO0130187737"/>
    <s v="14/03/2025 09:05"/>
  </r>
  <r>
    <x v="17"/>
    <x v="20"/>
    <n v="66.666666666666671"/>
    <n v="3"/>
    <s v="EVF5"/>
    <n v="105"/>
    <n v="0"/>
    <s v="ร้านที่2"/>
    <s v="u***12370474714771"/>
    <s v="อุดรธานี"/>
    <s v="-"/>
    <s v=""/>
    <s v="14/03/2025 08:57"/>
    <s v="-"/>
    <s v="Flash Express Thailand COD"/>
    <s v="Tiktok"/>
    <s v="จ่ายทีหลัง / COD"/>
    <s v=""/>
    <s v="THT38041KYX8G6Z"/>
    <s v="14/03/2025 08:57"/>
  </r>
  <r>
    <x v="1"/>
    <x v="1"/>
    <n v="66.333333333333329"/>
    <n v="3"/>
    <s v="EVF4"/>
    <n v="220"/>
    <n v="0"/>
    <s v="ร้านที่4"/>
    <s v="พ***ักษณ์"/>
    <s v="กรุงเทพฯ"/>
    <s v="-"/>
    <s v=""/>
    <s v="14/03/2025 08:55"/>
    <s v="-"/>
    <s v="Flash Express Thailand COD"/>
    <s v="Tiktok"/>
    <s v="จ่ายทีหลัง / COD"/>
    <s v=""/>
    <s v="THT01281KYYAJ4Z"/>
    <s v="14/03/2025 08:55"/>
  </r>
  <r>
    <x v="1"/>
    <x v="1"/>
    <n v="66.333333333333329"/>
    <n v="3"/>
    <s v="EVF2"/>
    <n v="269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4/03/2025 08:33"/>
    <s v="-"/>
    <s v="Flash Express"/>
    <s v="Shopee"/>
    <s v="shopee"/>
    <s v=""/>
    <s v="TH14016Z8PKB4I"/>
    <s v="14/03/2025 08:33"/>
  </r>
  <r>
    <x v="10"/>
    <x v="9"/>
    <n v="54.5"/>
    <n v="2"/>
    <s v="EVF1"/>
    <n v="127"/>
    <n v="7"/>
    <s v="ร้านที่1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14/03/2025 08:29"/>
    <s v="-"/>
    <s v="Kerry_dropoff"/>
    <s v="Lazada"/>
    <s v="lazada"/>
    <s v=""/>
    <s v="LEXPU0468210612"/>
    <s v="14/03/2025 08:29"/>
  </r>
  <r>
    <x v="10"/>
    <x v="9"/>
    <n v="54.5"/>
    <n v="2"/>
    <s v="EVF1"/>
    <n v="127"/>
    <n v="7"/>
    <s v="ร้านที่1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14/03/2025 08:29"/>
    <s v="-"/>
    <s v="Kerry_dropoff"/>
    <s v="Lazada"/>
    <s v="lazada"/>
    <s v=""/>
    <s v="LEXPU0468210612"/>
    <s v="14/03/2025 08:29"/>
  </r>
  <r>
    <x v="7"/>
    <x v="6"/>
    <n v="139"/>
    <n v="1"/>
    <s v="EVE99"/>
    <n v="209"/>
    <n v="30"/>
    <s v="ร้านที่1"/>
    <s v="ส่งมาที่  มนูญ  เด็ดขาด"/>
    <s v="บ้านเลขที่ 87 ม.12 ต.บ่อแก้ว อ.นาหมื่น จ.น่าน 55180"/>
    <s v="55180"/>
    <s v="0906752287"/>
    <s v="14/03/2025 08:12"/>
    <s v="raweewan5499@gmail.com"/>
    <s v="EMS COD"/>
    <s v="facebook"/>
    <s v="กสิกร"/>
    <s v=""/>
    <s v="-"/>
    <s v="14/03/2025 08:11"/>
  </r>
  <r>
    <x v="8"/>
    <x v="7"/>
    <n v="139"/>
    <n v="1"/>
    <s v="EVE99"/>
    <n v="209"/>
    <n v="30"/>
    <s v="ร้านที่1"/>
    <s v="ส่งมาที่  มนูญ  เด็ดขาด"/>
    <s v="บ้านเลขที่ 87 ม.12 ต.บ่อแก้ว อ.นาหมื่น จ.น่าน 55180"/>
    <s v="55180"/>
    <s v="0906752287"/>
    <s v="14/03/2025 08:12"/>
    <s v="raweewan5499@gmail.com"/>
    <s v="EMS COD"/>
    <s v="facebook"/>
    <s v="กสิกร"/>
    <s v=""/>
    <s v="-"/>
    <s v="14/03/2025 08:11"/>
  </r>
  <r>
    <x v="3"/>
    <x v="3"/>
    <n v="66.333333333333329"/>
    <n v="3"/>
    <s v="EVE98"/>
    <n v="396"/>
    <n v="0"/>
    <s v="ร้านที่10"/>
    <s v="จีรศักดิ์  สัวขุนทศ"/>
    <s v="โรงพยาบาลค้อวัง กลุ่มบริการด้านปฐมภูมิและองค์รวม · ค้อวัง/ Kho Wang_x000a__x000a_ค้อวัง/ Kho Wangยโสธร/ Yasothon_x000a_35160"/>
    <s v="35160"/>
    <s v="660907995988"/>
    <s v="14/03/2025 07:15"/>
    <s v="-"/>
    <s v="Kerry_dropoff"/>
    <s v="Lazada"/>
    <s v="lazada"/>
    <s v=""/>
    <s v="TH32076Z6SXZ7D"/>
    <s v="14/03/2025 07:15"/>
  </r>
  <r>
    <x v="3"/>
    <x v="3"/>
    <n v="66.333333333333329"/>
    <n v="3"/>
    <s v="EVE98"/>
    <n v="396"/>
    <n v="0"/>
    <s v="ร้านที่10"/>
    <s v="จีรศักดิ์  สัวขุนทศ"/>
    <s v="โรงพยาบาลค้อวัง กลุ่มบริการด้านปฐมภูมิและองค์รวม · ค้อวัง/ Kho Wang_x000a__x000a_ค้อวัง/ Kho Wangยโสธร/ Yasothon_x000a_35160"/>
    <s v="35160"/>
    <s v="660907995988"/>
    <s v="14/03/2025 07:15"/>
    <s v="-"/>
    <s v="Kerry_dropoff"/>
    <s v="Lazada"/>
    <s v="lazada"/>
    <s v=""/>
    <s v="TH32076Z6SXZ7D"/>
    <s v="14/03/2025 07:15"/>
  </r>
  <r>
    <x v="13"/>
    <x v="13"/>
    <n v="60"/>
    <n v="6"/>
    <s v="EVE97"/>
    <n v="210"/>
    <n v="0"/>
    <s v="ร้านที่2"/>
    <s v="พ***รณ   ป***รัตน์"/>
    <s v="พระนครศรีอยุธยา"/>
    <s v="-"/>
    <s v=""/>
    <s v="14/03/2025 06:51"/>
    <s v="-"/>
    <s v="J&amp;T Express"/>
    <s v="Tiktok"/>
    <s v="tiktok"/>
    <s v=""/>
    <s v="755926383321"/>
    <s v="14/03/2025 06:51"/>
  </r>
  <r>
    <x v="9"/>
    <x v="8"/>
    <n v="37.5"/>
    <n v="4"/>
    <s v="EVE96"/>
    <n v="159"/>
    <n v="0"/>
    <s v="ร้านที่4"/>
    <s v="ส***ศรี เ***ิทธิ์"/>
    <s v="จันทบุรี"/>
    <s v="-"/>
    <s v=""/>
    <s v="14/03/2025 06:38"/>
    <s v="-"/>
    <s v="Flash Express Thailand COD"/>
    <s v="Tiktok"/>
    <s v="จ่ายทีหลัง / COD"/>
    <s v=""/>
    <s v="THT22011KY59X6Z"/>
    <s v="14/03/2025 06:39"/>
  </r>
  <r>
    <x v="9"/>
    <x v="8"/>
    <n v="33.333333333333336"/>
    <n v="3"/>
    <s v="EVE95"/>
    <n v="142.5"/>
    <n v="0"/>
    <s v="ร้านที่1"/>
    <s v="ดวงกมล ใคร่กระโทก"/>
    <s v="46หมู่4 · วังไม้ขอน/ Wang Mai Khon_x000a__x000a_สวรรคโลก/ Sawankhalokสุโขทัย/ Sukhothai_x000a_64110"/>
    <s v="64110"/>
    <s v="660646395628"/>
    <s v="14/03/2025 06:29"/>
    <s v="-"/>
    <s v="Kerry_dropoff"/>
    <s v="Lazada"/>
    <s v="lazada"/>
    <s v=""/>
    <s v="TH60076Z71Z97E"/>
    <s v="14/03/2025 06:29"/>
  </r>
  <r>
    <x v="14"/>
    <x v="14"/>
    <n v="60"/>
    <n v="2"/>
    <s v="EVE94"/>
    <n v="229"/>
    <n v="29"/>
    <s v="ร้านที่2"/>
    <s v="ป******์"/>
    <s v="******ต.บางนมโค อ.เสนา จ.อยุธยา 13110 ตำบลบางนมโค อำเภอเสนา จังหวัดพระนครศรีอยุธยา 13110"/>
    <s v="13110"/>
    <s v="80"/>
    <s v="14/03/2025 06:07"/>
    <s v="-"/>
    <s v="SPX Express"/>
    <s v="Shopee"/>
    <s v="shopee"/>
    <s v=""/>
    <s v="TH254258221358L"/>
    <s v="14/03/2025 06:06"/>
  </r>
  <r>
    <x v="13"/>
    <x v="13"/>
    <n v="40"/>
    <n v="2"/>
    <s v="EVE94"/>
    <n v="229"/>
    <n v="29"/>
    <s v="ร้านที่2"/>
    <s v="ป******์"/>
    <s v="******ต.บางนมโค อ.เสนา จ.อยุธยา 13110 ตำบลบางนมโค อำเภอเสนา จังหวัดพระนครศรีอยุธยา 13110"/>
    <s v="13110"/>
    <s v="80"/>
    <s v="14/03/2025 06:07"/>
    <s v="-"/>
    <s v="SPX Express"/>
    <s v="Shopee"/>
    <s v="shopee"/>
    <s v=""/>
    <s v="TH254258221358L"/>
    <s v="14/03/2025 06:06"/>
  </r>
  <r>
    <x v="1"/>
    <x v="1"/>
    <n v="66.333333333333329"/>
    <n v="6"/>
    <s v="EVE93"/>
    <n v="440"/>
    <n v="0"/>
    <s v="ร้านที่4"/>
    <s v="ก***า ศ***ะนัน"/>
    <s v="กรุงเทพฯ"/>
    <s v="-"/>
    <s v=""/>
    <s v="14/03/2025 05:51"/>
    <s v="-"/>
    <s v="Flash Express Thailand COD"/>
    <s v="Tiktok"/>
    <s v="จ่ายทีหลัง / COD"/>
    <s v=""/>
    <s v="THT01231KY7878Z"/>
    <s v="14/03/2025 05:51"/>
  </r>
  <r>
    <x v="18"/>
    <x v="21"/>
    <n v="78.333333333333329"/>
    <n v="3"/>
    <s v="EVE92"/>
    <n v="273"/>
    <n v="38"/>
    <s v="ร้านที่1"/>
    <s v="ป******บ"/>
    <s v="******นครราชสีมา 30130 ตำบลหมูสี อำเภอปากช่อง จังหวัดนครราชสีมา 30130"/>
    <s v="30130"/>
    <s v="09"/>
    <s v="14/03/2025 05:21"/>
    <s v="-"/>
    <s v="SPX Express"/>
    <s v="Shopee"/>
    <s v="shopee"/>
    <s v=""/>
    <s v="TH250318644605W"/>
    <s v="14/03/2025 05:19"/>
  </r>
  <r>
    <x v="14"/>
    <x v="14"/>
    <n v="60"/>
    <n v="1"/>
    <s v="EVE91"/>
    <n v="100"/>
    <n v="0"/>
    <s v="ร้านที่2"/>
    <s v="พ*****า"/>
    <s v="******อง จ.น่าน ตำบลไชยสถาน อำเภอเมืองน่าน จังหวัดน่าน 55000"/>
    <s v="55000"/>
    <s v="42"/>
    <s v="14/03/2025 04:19"/>
    <s v="-"/>
    <s v="SPX Express"/>
    <s v="Shopee"/>
    <s v="shopee"/>
    <s v=""/>
    <s v="TH254565854124Q"/>
    <s v="14/03/2025 03:42"/>
  </r>
  <r>
    <x v="13"/>
    <x v="13"/>
    <n v="40"/>
    <n v="1"/>
    <s v="EVE91"/>
    <n v="100"/>
    <n v="0"/>
    <s v="ร้านที่2"/>
    <s v="พ*****า"/>
    <s v="******อง จ.น่าน ตำบลไชยสถาน อำเภอเมืองน่าน จังหวัดน่าน 55000"/>
    <s v="55000"/>
    <s v="42"/>
    <s v="14/03/2025 04:19"/>
    <s v="-"/>
    <s v="SPX Express"/>
    <s v="Shopee"/>
    <s v="shopee"/>
    <s v=""/>
    <s v="TH254565854124Q"/>
    <s v="14/03/2025 03:42"/>
  </r>
  <r>
    <x v="16"/>
    <x v="17"/>
    <n v="43.5"/>
    <n v="2"/>
    <s v="EVE90"/>
    <n v="97"/>
    <n v="10"/>
    <s v="ร้านที่1"/>
    <s v="ธ******ม"/>
    <s v="****** ควนรู ตำบลควนรู อำเภอรัตภูมิ จังหวัดสงขลา 90220"/>
    <s v="90220"/>
    <s v="14"/>
    <s v="14/03/2025 03:20"/>
    <s v="-"/>
    <s v="SPX Express"/>
    <s v="Shopee"/>
    <s v="shopee"/>
    <s v=""/>
    <s v="TH254595329069B"/>
    <s v="14/03/2025 03:20"/>
  </r>
  <r>
    <x v="13"/>
    <x v="13"/>
    <n v="42"/>
    <n v="1"/>
    <s v="EVE89"/>
    <n v="275"/>
    <n v="48"/>
    <s v="ร้านที่1"/>
    <s v="ก*****ี"/>
    <s v="******ลมะขามเตี้ย อำเภอเมืองสุราษฎร์ธานี จังหวัดสุราษฎร์ธานี 84000"/>
    <s v="84000"/>
    <s v="92"/>
    <s v="14/03/2025 02:22"/>
    <s v="-"/>
    <s v="SPX Express"/>
    <s v="Shopee"/>
    <s v="shopee"/>
    <s v=""/>
    <s v="TH252205552125X"/>
    <s v="14/03/2025 02:22"/>
  </r>
  <r>
    <x v="16"/>
    <x v="17"/>
    <n v="43"/>
    <n v="1"/>
    <s v="EVE89"/>
    <n v="275"/>
    <n v="48"/>
    <s v="ร้านที่1"/>
    <s v="ก*****ี"/>
    <s v="******ลมะขามเตี้ย อำเภอเมืองสุราษฎร์ธานี จังหวัดสุราษฎร์ธานี 84000"/>
    <s v="84000"/>
    <s v="92"/>
    <s v="14/03/2025 02:22"/>
    <s v="-"/>
    <s v="SPX Express"/>
    <s v="Shopee"/>
    <s v="shopee"/>
    <s v=""/>
    <s v="TH252205552125X"/>
    <s v="14/03/2025 02:22"/>
  </r>
  <r>
    <x v="2"/>
    <x v="2"/>
    <n v="76"/>
    <n v="2"/>
    <s v="EVE89"/>
    <n v="275"/>
    <n v="48"/>
    <s v="ร้านที่1"/>
    <s v="ก*****ี"/>
    <s v="******ลมะขามเตี้ย อำเภอเมืองสุราษฎร์ธานี จังหวัดสุราษฎร์ธานี 84000"/>
    <s v="84000"/>
    <s v="92"/>
    <s v="14/03/2025 02:22"/>
    <s v="-"/>
    <s v="SPX Express"/>
    <s v="Shopee"/>
    <s v="shopee"/>
    <s v=""/>
    <s v="TH252205552125X"/>
    <s v="14/03/2025 02:22"/>
  </r>
  <r>
    <x v="13"/>
    <x v="13"/>
    <n v="60"/>
    <n v="3"/>
    <s v="EVE88"/>
    <n v="111"/>
    <n v="6"/>
    <s v="ร้านที่2"/>
    <s v="พ***ี"/>
    <s v="ภูเก็ต"/>
    <s v="-"/>
    <s v=""/>
    <s v="14/03/2025 01:52"/>
    <s v="-"/>
    <s v="Flash Express Thailand COD"/>
    <s v="Tiktok"/>
    <s v="จ่ายทีหลัง / COD"/>
    <s v=""/>
    <s v="THT67011KXDVX5Z"/>
    <s v="14/03/2025 01:52"/>
  </r>
  <r>
    <x v="16"/>
    <x v="17"/>
    <n v="45"/>
    <n v="1"/>
    <s v="EVE87"/>
    <n v="45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14/03/2025 00:55"/>
    <s v="-"/>
    <s v="SPX Express"/>
    <s v="Shopee"/>
    <s v="shopee"/>
    <s v=""/>
    <s v="TH2517864760422"/>
    <s v="14/03/2025 00:26"/>
  </r>
  <r>
    <x v="2"/>
    <x v="22"/>
    <n v="120"/>
    <n v="2"/>
    <s v="EVE86"/>
    <n v="196"/>
    <n v="0"/>
    <s v="ร้านที่4"/>
    <s v="น***ศรัญญา พ***ร"/>
    <s v="อุบลราชธานี"/>
    <s v="-"/>
    <s v=""/>
    <s v="14/03/2025 00:15"/>
    <s v="-"/>
    <s v="Flash Express Thailand"/>
    <s v="Tiktok"/>
    <s v="tiktok"/>
    <s v=""/>
    <s v="THT31131KXYHS8Z"/>
    <s v="14/03/2025 00:24"/>
  </r>
  <r>
    <x v="16"/>
    <x v="23"/>
    <n v="40.5"/>
    <n v="1"/>
    <s v="EVE85"/>
    <n v="40.5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4/03/2025 00:19"/>
    <s v="-"/>
    <s v="Kerry_dropoff"/>
    <s v="Lazada"/>
    <s v="lazada"/>
    <s v=""/>
    <s v="LEXPU0468111586"/>
    <s v="14/03/2025 00:05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n v="139"/>
    <n v="1"/>
    <s v="EVH16"/>
    <n v="145"/>
    <n v="45"/>
    <s v="ร้านที่4"/>
    <s v="ส***ญญา ต***ดช"/>
    <s v="สระแก้ว"/>
    <s v="-"/>
    <s v=""/>
    <s v="-"/>
    <s v="-"/>
    <s v="J&amp;T Express"/>
    <s v="Tiktok"/>
    <s v="-"/>
    <s v=""/>
    <s v="-"/>
    <s v="15/03/2025 23:22"/>
  </r>
  <r>
    <x v="1"/>
    <x v="1"/>
    <n v="44"/>
    <n v="1"/>
    <s v="EVH15"/>
    <n v="330"/>
    <n v="35"/>
    <s v="ร้านที่1"/>
    <s v="ณ******ี"/>
    <s v="****** ตำบลคลองหนึ่ง อำเภอคลองหลวง จังหวัดปทุมธานี 12120"/>
    <s v="12120"/>
    <s v="14"/>
    <s v="-"/>
    <s v="-"/>
    <s v=""/>
    <s v="Shopee"/>
    <s v="-"/>
    <s v=""/>
    <s v="-"/>
    <s v="15/03/2025 20:39"/>
  </r>
  <r>
    <x v="2"/>
    <x v="2"/>
    <n v="37"/>
    <n v="2"/>
    <s v="EVH15"/>
    <n v="330"/>
    <n v="35"/>
    <s v="ร้านที่1"/>
    <s v="ณ******ี"/>
    <s v="****** ตำบลคลองหนึ่ง อำเภอคลองหลวง จังหวัดปทุมธานี 12120"/>
    <s v="12120"/>
    <s v="14"/>
    <s v="-"/>
    <s v="-"/>
    <s v=""/>
    <s v="Shopee"/>
    <s v="-"/>
    <s v=""/>
    <s v="-"/>
    <s v="15/03/2025 20:39"/>
  </r>
  <r>
    <x v="2"/>
    <x v="2"/>
    <n v="37"/>
    <n v="2"/>
    <s v="EVH15"/>
    <n v="330"/>
    <n v="35"/>
    <s v="ร้านที่1"/>
    <s v="ณ******ี"/>
    <s v="****** ตำบลคลองหนึ่ง อำเภอคลองหลวง จังหวัดปทุมธานี 12120"/>
    <s v="12120"/>
    <s v="14"/>
    <s v="-"/>
    <s v="-"/>
    <s v=""/>
    <s v="Shopee"/>
    <s v="-"/>
    <s v=""/>
    <s v="-"/>
    <s v="15/03/2025 20:39"/>
  </r>
  <r>
    <x v="2"/>
    <x v="2"/>
    <n v="37.5"/>
    <n v="2"/>
    <s v="EVH15"/>
    <n v="330"/>
    <n v="35"/>
    <s v="ร้านที่1"/>
    <s v="ณ******ี"/>
    <s v="****** ตำบลคลองหนึ่ง อำเภอคลองหลวง จังหวัดปทุมธานี 12120"/>
    <s v="12120"/>
    <s v="14"/>
    <s v="-"/>
    <s v="-"/>
    <s v=""/>
    <s v="Shopee"/>
    <s v="-"/>
    <s v=""/>
    <s v="-"/>
    <s v="15/03/2025 20:39"/>
  </r>
  <r>
    <x v="2"/>
    <x v="2"/>
    <n v="38"/>
    <n v="1"/>
    <s v="EVH15"/>
    <n v="330"/>
    <n v="35"/>
    <s v="ร้านที่1"/>
    <s v="ณ******ี"/>
    <s v="****** ตำบลคลองหนึ่ง อำเภอคลองหลวง จังหวัดปทุมธานี 12120"/>
    <s v="12120"/>
    <s v="14"/>
    <s v="-"/>
    <s v="-"/>
    <s v=""/>
    <s v="Shopee"/>
    <s v="-"/>
    <s v=""/>
    <s v="-"/>
    <s v="15/03/2025 20:39"/>
  </r>
  <r>
    <x v="2"/>
    <x v="2"/>
    <n v="37.5"/>
    <n v="4"/>
    <s v="EVH14"/>
    <n v="159"/>
    <n v="0"/>
    <s v="ร้านที่4"/>
    <s v="ก***รรณ เ***องจันทร์"/>
    <s v="ตาก"/>
    <s v="-"/>
    <s v=""/>
    <s v="15/03/2025 19:59"/>
    <s v="-"/>
    <s v="Flash Express Thailand COD"/>
    <s v="Tiktok"/>
    <s v="จ่ายทีหลัง / COD"/>
    <s v=""/>
    <s v="-"/>
    <s v="15/03/2025 20:00"/>
  </r>
  <r>
    <x v="3"/>
    <x v="3"/>
    <n v="10"/>
    <n v="30"/>
    <s v="EVH13"/>
    <n v="273.60000000000002"/>
    <n v="26"/>
    <s v="ร้านที่1"/>
    <s v="สุภาวดี  แสงเขื่อน"/>
    <s v="32 หมู่ 2  ร้านสุวภาพ /ตู้ ATM ออมสิน  ต.เมืองงาย · เมืองงาย/ Mueang Ngai_x000a__x000a_เชียงดาว/ Chiang Daoเชียงใหม่/ Chiang Mai_x000a_50170"/>
    <s v="50170"/>
    <s v="660821929987"/>
    <s v="15/03/2025 16:53"/>
    <s v="-"/>
    <s v="Kerry_dropoff"/>
    <s v="Lazada"/>
    <s v="lazada"/>
    <s v=""/>
    <s v="-"/>
    <s v="15/03/2025 16:53"/>
  </r>
  <r>
    <x v="4"/>
    <x v="4"/>
    <n v="25"/>
    <n v="8"/>
    <s v="EVH12"/>
    <n v="501"/>
    <n v="0"/>
    <s v="ร้านที่4"/>
    <s v="ร***ี ส***ภาค"/>
    <s v="นครปฐม"/>
    <s v="-"/>
    <s v=""/>
    <s v="15/03/2025 16:20"/>
    <s v="-"/>
    <s v="Flash Express Thailand"/>
    <s v="Tiktok"/>
    <s v="tiktok"/>
    <s v=""/>
    <s v="-"/>
    <s v="15/03/2025 16:19"/>
  </r>
  <r>
    <x v="0"/>
    <x v="0"/>
    <n v="139"/>
    <n v="3"/>
    <s v="EVH12"/>
    <n v="501"/>
    <n v="0"/>
    <s v="ร้านที่4"/>
    <s v="ร***ี ส***ภาค"/>
    <s v="นครปฐม"/>
    <s v="-"/>
    <s v=""/>
    <s v="15/03/2025 16:20"/>
    <s v="-"/>
    <s v="Flash Express Thailand"/>
    <s v="Tiktok"/>
    <s v="tiktok"/>
    <s v=""/>
    <s v="-"/>
    <s v="15/03/2025 16:19"/>
  </r>
  <r>
    <x v="5"/>
    <x v="5"/>
    <n v="66.666666666666671"/>
    <n v="3"/>
    <s v="EVH10"/>
    <n v="179"/>
    <n v="29"/>
    <s v="ร้านที่1"/>
    <s v="จ******ิ"/>
    <s v="******งครักษ์ จ.นครนายก ตำบลบางลูกเสือ อำเภอองครักษ์ จังหวัดนครนายก 26120"/>
    <s v="26120"/>
    <s v="69"/>
    <s v="15/03/2025 15:07"/>
    <s v="-"/>
    <s v="SPX Express"/>
    <s v="Shopee"/>
    <s v="shopee"/>
    <s v=""/>
    <s v="-"/>
    <s v="15/03/2025 15:07"/>
  </r>
  <r>
    <x v="3"/>
    <x v="3"/>
    <n v="10"/>
    <n v="40"/>
    <s v="EVH9"/>
    <n v="351.88"/>
    <n v="7"/>
    <s v="ร้านที่1"/>
    <s v="ชุติมา ศรีกระโทก"/>
    <s v="ต.ละลมใหม่พัฒนา 33 หมู่6 บ้านกุดจอกน้อย_x000a__x000a_โชคชัย/ Chok Chaiนครราชสีมา/ Nakhon Ratchasima_x000a_30190"/>
    <s v="30190"/>
    <s v="660857647748"/>
    <s v="15/03/2025 15:05"/>
    <s v="-"/>
    <s v="Kerry_dropoff"/>
    <s v="Lazada"/>
    <s v="lazada"/>
    <s v=""/>
    <s v="-"/>
    <s v="15/03/2025 15:05"/>
  </r>
  <r>
    <x v="6"/>
    <x v="6"/>
    <n v="78"/>
    <n v="2"/>
    <s v="EVH8"/>
    <n v="196"/>
    <n v="48"/>
    <s v="ร้านที่1"/>
    <s v="ร******ิ"/>
    <s v="******บลดินแดง อำเภอดินแดง จังหวัดกรุงเทพ แขวงดินแดง เขตดินแดง จังหวัดกรุงเทพมหานคร 10400"/>
    <s v="10400"/>
    <s v="24"/>
    <s v="15/03/2025 15:01"/>
    <s v="-"/>
    <s v="SPX Express"/>
    <s v="Shopee"/>
    <s v="shopee"/>
    <s v=""/>
    <s v="-"/>
    <s v="15/03/2025 15:01"/>
  </r>
  <r>
    <x v="7"/>
    <x v="7"/>
    <n v="99"/>
    <n v="1"/>
    <s v="EVH7"/>
    <n v="179"/>
    <n v="0"/>
    <s v="ร้านที่4"/>
    <s v="ส***ญญา พ***เดช"/>
    <s v="นครราชสีมา"/>
    <s v="-"/>
    <s v=""/>
    <s v="15/03/2025 14:54"/>
    <s v="-"/>
    <s v="Flash Express Thailand"/>
    <s v="Tiktok"/>
    <s v="tiktok"/>
    <s v=""/>
    <s v="-"/>
    <s v="15/03/2025 14:54"/>
  </r>
  <r>
    <x v="0"/>
    <x v="0"/>
    <n v="100"/>
    <n v="1"/>
    <s v="EVH7"/>
    <n v="179"/>
    <n v="0"/>
    <s v="ร้านที่4"/>
    <s v="ส***ญญา พ***เดช"/>
    <s v="นครราชสีมา"/>
    <s v="-"/>
    <s v=""/>
    <s v="15/03/2025 14:54"/>
    <s v="-"/>
    <s v="Flash Express Thailand"/>
    <s v="Tiktok"/>
    <s v="tiktok"/>
    <s v=""/>
    <s v="-"/>
    <s v="15/03/2025 14:54"/>
  </r>
  <r>
    <x v="8"/>
    <x v="8"/>
    <n v="54.15"/>
    <n v="1"/>
    <s v="EVH6"/>
    <n v="61.15"/>
    <n v="7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15/03/2025 14:25"/>
    <s v="-"/>
    <s v="Kerry_dropoff"/>
    <s v="Lazada"/>
    <s v="lazada"/>
    <s v=""/>
    <s v="-"/>
    <s v="15/03/2025 14:25"/>
  </r>
  <r>
    <x v="2"/>
    <x v="2"/>
    <n v="50"/>
    <n v="6"/>
    <s v="EVH5"/>
    <n v="1592.8"/>
    <n v="134"/>
    <s v="ร้านที่1"/>
    <s v="อำไพ รอดงาม"/>
    <s v="23/3 ซ.ท่าข้าม 16   แสมดำ · ท่าข้าม/ Tha Kham_x000a__x000a_บางขุนเทียน/ Bang Khun Thianกรุงเทพมหานคร/ Bangkok_x000a_10150"/>
    <s v="10150"/>
    <s v="660628870876"/>
    <s v="15/03/2025 14:01"/>
    <s v="-"/>
    <s v="Kerry_dropoff"/>
    <s v="Lazada"/>
    <s v="lazada"/>
    <s v=""/>
    <s v="-"/>
    <s v="15/03/2025 14:01"/>
  </r>
  <r>
    <x v="2"/>
    <x v="2"/>
    <n v="50"/>
    <n v="6"/>
    <s v="EVH5"/>
    <n v="1592.8"/>
    <n v="134"/>
    <s v="ร้านที่1"/>
    <s v="อำไพ รอดงาม"/>
    <s v="23/3 ซ.ท่าข้าม 16   แสมดำ · ท่าข้าม/ Tha Kham_x000a__x000a_บางขุนเทียน/ Bang Khun Thianกรุงเทพมหานคร/ Bangkok_x000a_10150"/>
    <s v="10150"/>
    <s v="660628870876"/>
    <s v="15/03/2025 14:01"/>
    <s v="-"/>
    <s v="Kerry_dropoff"/>
    <s v="Lazada"/>
    <s v="lazada"/>
    <s v=""/>
    <s v="-"/>
    <s v="15/03/2025 14:01"/>
  </r>
  <r>
    <x v="2"/>
    <x v="2"/>
    <n v="33.333333333333336"/>
    <n v="3"/>
    <s v="EVH5"/>
    <n v="1592.8"/>
    <n v="134"/>
    <s v="ร้านที่1"/>
    <s v="อำไพ รอดงาม"/>
    <s v="23/3 ซ.ท่าข้าม 16   แสมดำ · ท่าข้าม/ Tha Kham_x000a__x000a_บางขุนเทียน/ Bang Khun Thianกรุงเทพมหานคร/ Bangkok_x000a_10150"/>
    <s v="10150"/>
    <s v="660628870876"/>
    <s v="15/03/2025 14:01"/>
    <s v="-"/>
    <s v="Kerry_dropoff"/>
    <s v="Lazada"/>
    <s v="lazada"/>
    <s v=""/>
    <s v="-"/>
    <s v="15/03/2025 14:01"/>
  </r>
  <r>
    <x v="6"/>
    <x v="6"/>
    <n v="66.333333333333329"/>
    <n v="3"/>
    <s v="EVH5"/>
    <n v="1592.8"/>
    <n v="134"/>
    <s v="ร้านที่1"/>
    <s v="อำไพ รอดงาม"/>
    <s v="23/3 ซ.ท่าข้าม 16   แสมดำ · ท่าข้าม/ Tha Kham_x000a__x000a_บางขุนเทียน/ Bang Khun Thianกรุงเทพมหานคร/ Bangkok_x000a_10150"/>
    <s v="10150"/>
    <s v="660628870876"/>
    <s v="15/03/2025 14:01"/>
    <s v="-"/>
    <s v="Kerry_dropoff"/>
    <s v="Lazada"/>
    <s v="lazada"/>
    <s v=""/>
    <s v="-"/>
    <s v="15/03/2025 14:01"/>
  </r>
  <r>
    <x v="8"/>
    <x v="9"/>
    <n v="66.333333333333329"/>
    <n v="3"/>
    <s v="EVH5"/>
    <n v="1592.8"/>
    <n v="134"/>
    <s v="ร้านที่1"/>
    <s v="อำไพ รอดงาม"/>
    <s v="23/3 ซ.ท่าข้าม 16   แสมดำ · ท่าข้าม/ Tha Kham_x000a__x000a_บางขุนเทียน/ Bang Khun Thianกรุงเทพมหานคร/ Bangkok_x000a_10150"/>
    <s v="10150"/>
    <s v="660628870876"/>
    <s v="15/03/2025 14:01"/>
    <s v="-"/>
    <s v="Kerry_dropoff"/>
    <s v="Lazada"/>
    <s v="lazada"/>
    <s v=""/>
    <s v="-"/>
    <s v="15/03/2025 14:01"/>
  </r>
  <r>
    <x v="8"/>
    <x v="9"/>
    <n v="66.333333333333329"/>
    <n v="3"/>
    <s v="EVH5"/>
    <n v="1592.8"/>
    <n v="134"/>
    <s v="ร้านที่1"/>
    <s v="อำไพ รอดงาม"/>
    <s v="23/3 ซ.ท่าข้าม 16   แสมดำ · ท่าข้าม/ Tha Kham_x000a__x000a_บางขุนเทียน/ Bang Khun Thianกรุงเทพมหานคร/ Bangkok_x000a_10150"/>
    <s v="10150"/>
    <s v="660628870876"/>
    <s v="15/03/2025 14:01"/>
    <s v="-"/>
    <s v="Kerry_dropoff"/>
    <s v="Lazada"/>
    <s v="lazada"/>
    <s v=""/>
    <s v="-"/>
    <s v="15/03/2025 14:01"/>
  </r>
  <r>
    <x v="8"/>
    <x v="9"/>
    <n v="66.333333333333329"/>
    <n v="3"/>
    <s v="EVH5"/>
    <n v="1592.8"/>
    <n v="134"/>
    <s v="ร้านที่1"/>
    <s v="อำไพ รอดงาม"/>
    <s v="23/3 ซ.ท่าข้าม 16   แสมดำ · ท่าข้าม/ Tha Kham_x000a__x000a_บางขุนเทียน/ Bang Khun Thianกรุงเทพมหานคร/ Bangkok_x000a_10150"/>
    <s v="10150"/>
    <s v="660628870876"/>
    <s v="15/03/2025 14:01"/>
    <s v="-"/>
    <s v="Kerry_dropoff"/>
    <s v="Lazada"/>
    <s v="lazada"/>
    <s v=""/>
    <s v="-"/>
    <s v="15/03/2025 14:01"/>
  </r>
  <r>
    <x v="7"/>
    <x v="7"/>
    <n v="99"/>
    <n v="1"/>
    <s v="EVH4"/>
    <n v="179"/>
    <n v="0"/>
    <s v="ร้านที่4"/>
    <s v="พ***ัตน์ บ***สวก"/>
    <s v="สุพรรณบุรี"/>
    <s v="-"/>
    <s v=""/>
    <s v="15/03/2025 13:39"/>
    <s v="-"/>
    <s v="Flash Express Thailand COD"/>
    <s v="Tiktok"/>
    <s v="จ่ายทีหลัง / COD"/>
    <s v=""/>
    <s v="-"/>
    <s v="15/03/2025 13:40"/>
  </r>
  <r>
    <x v="0"/>
    <x v="0"/>
    <n v="100"/>
    <n v="1"/>
    <s v="EVH4"/>
    <n v="179"/>
    <n v="0"/>
    <s v="ร้านที่4"/>
    <s v="พ***ัตน์ บ***สวก"/>
    <s v="สุพรรณบุรี"/>
    <s v="-"/>
    <s v=""/>
    <s v="15/03/2025 13:39"/>
    <s v="-"/>
    <s v="Flash Express Thailand COD"/>
    <s v="Tiktok"/>
    <s v="จ่ายทีหลัง / COD"/>
    <s v=""/>
    <s v="-"/>
    <s v="15/03/2025 13:40"/>
  </r>
  <r>
    <x v="6"/>
    <x v="6"/>
    <n v="120"/>
    <n v="4"/>
    <s v="EVH3"/>
    <n v="400"/>
    <n v="0"/>
    <s v="ร้านที่2"/>
    <s v="บ***าค ก***ิจินดา"/>
    <s v="พิษณุโลก"/>
    <s v="-"/>
    <s v=""/>
    <s v="15/03/2025 13:39"/>
    <s v="-"/>
    <s v="J&amp;T COD"/>
    <s v="Tiktok"/>
    <s v="จ่ายทีหลัง / COD"/>
    <s v=""/>
    <s v="-"/>
    <s v="15/03/2025 13:39"/>
  </r>
  <r>
    <x v="9"/>
    <x v="10"/>
    <n v="66.666666666666671"/>
    <n v="3"/>
    <s v="EVH2"/>
    <n v="234"/>
    <n v="38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15/03/2025 13:33"/>
    <s v="-"/>
    <s v="SPX Express"/>
    <s v="Shopee"/>
    <s v="shopee"/>
    <s v=""/>
    <s v="-"/>
    <s v="15/03/2025 13:32"/>
  </r>
  <r>
    <x v="10"/>
    <x v="11"/>
    <n v="76"/>
    <n v="1"/>
    <s v="EVH2"/>
    <n v="234"/>
    <n v="38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15/03/2025 13:33"/>
    <s v="-"/>
    <s v="SPX Express"/>
    <s v="Shopee"/>
    <s v="shopee"/>
    <s v=""/>
    <s v="-"/>
    <s v="15/03/2025 13:32"/>
  </r>
  <r>
    <x v="6"/>
    <x v="6"/>
    <n v="78"/>
    <n v="1"/>
    <s v="EVH1"/>
    <n v="78"/>
    <n v="0"/>
    <s v="ร้านที่1"/>
    <s v="ว******์"/>
    <s v="****** ต.สันผักหวาน ตำบลสันผักหวาน อำเภอหางดง จังหวัดเชียงใหม่ 50230"/>
    <s v="50230"/>
    <s v="05"/>
    <s v="15/03/2025 13:23"/>
    <s v="-"/>
    <s v="SPX Express"/>
    <s v="Shopee"/>
    <s v="shopee"/>
    <s v=""/>
    <s v="-"/>
    <s v="15/03/2025 13:23"/>
  </r>
  <r>
    <x v="6"/>
    <x v="6"/>
    <n v="66.333333333333329"/>
    <n v="9"/>
    <s v="EVH0"/>
    <n v="794"/>
    <n v="54"/>
    <s v="ร้านที่1"/>
    <s v="ร******น"/>
    <s v="******บ้านพี้ อำเภอบ้านหลวง จังหวัดน่าน 55190"/>
    <s v="55190"/>
    <s v="83"/>
    <s v="15/03/2025 13:51"/>
    <s v="-"/>
    <s v="Flash Express"/>
    <s v="Shopee"/>
    <s v="shopee"/>
    <s v=""/>
    <s v="-"/>
    <s v="15/03/2025 13:21"/>
  </r>
  <r>
    <x v="6"/>
    <x v="6"/>
    <n v="78"/>
    <n v="2"/>
    <s v="EVG99"/>
    <n v="148"/>
    <n v="0"/>
    <s v="ร้านที่1"/>
    <s v="ส******า"/>
    <s v="******เยี่ยม อ.โชคชัย จ.นครราชสีมา 30190 ตำบลท่าเยี่ยม อำเภอโชคชัย จังหวัดนครราชสีมา 30190"/>
    <s v="30190"/>
    <s v="10"/>
    <s v="15/03/2025 11:22"/>
    <s v="-"/>
    <s v="SPX Express"/>
    <s v="Shopee"/>
    <s v="shopee"/>
    <s v=""/>
    <s v="-"/>
    <s v="15/03/2025 11:22"/>
  </r>
  <r>
    <x v="0"/>
    <x v="0"/>
    <n v="139"/>
    <n v="1"/>
    <s v="EVG98"/>
    <n v="116"/>
    <n v="16"/>
    <s v="ร้านที่4"/>
    <s v="เ***ประภา เ***ันธ์"/>
    <s v="สมุทรปราการ"/>
    <s v="-"/>
    <s v=""/>
    <s v="15/03/2025 11:20"/>
    <s v="-"/>
    <s v="Flash Express Thailand"/>
    <s v="Tiktok"/>
    <s v="tiktok"/>
    <s v=""/>
    <s v="-"/>
    <s v="15/03/2025 11:19"/>
  </r>
  <r>
    <x v="5"/>
    <x v="5"/>
    <n v="50"/>
    <n v="4"/>
    <s v="EVG97"/>
    <n v="186"/>
    <n v="0"/>
    <s v="ร้านที่1"/>
    <s v="น******น"/>
    <s v="******บลศิลา อำเภอเมืองขอนแก่น ตำบลศิลา อำเภอเมืองขอนแก่น จังหวัดขอนแก่น 40000"/>
    <s v="40000"/>
    <s v="06"/>
    <s v="15/03/2025 11:43"/>
    <s v="-"/>
    <s v="SPX Express"/>
    <s v="Shopee"/>
    <s v="shopee"/>
    <s v=""/>
    <s v="-"/>
    <s v="15/03/2025 11:16"/>
  </r>
  <r>
    <x v="11"/>
    <x v="12"/>
    <n v="10.69"/>
    <n v="1"/>
    <s v="EVG96"/>
    <n v="10.69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5/03/2025 11:14"/>
    <s v="-"/>
    <s v="Kerry_dropoff"/>
    <s v="Lazada"/>
    <s v="lazada"/>
    <s v=""/>
    <s v="-"/>
    <s v="15/03/2025 11:14"/>
  </r>
  <r>
    <x v="12"/>
    <x v="13"/>
    <n v="100"/>
    <n v="1"/>
    <s v="EVG95"/>
    <n v="100"/>
    <n v="0"/>
    <s v="ร้านที่1"/>
    <s v="ส******ง"/>
    <s v="******5-17 ถนนศรีนครินทร์, ต.สำโรงเหนือ, อำเภอเมืองสมุทรปราการ 10270 ซอยกลาง ตำบลสำโรงเหนือ อำเภอเมืองสมุทรปราการ จังหวัดสมุทรปราการ 10270"/>
    <s v="10270"/>
    <s v="79"/>
    <s v="15/03/2025 11:05"/>
    <s v="-"/>
    <s v="SPX Express"/>
    <s v="Shopee"/>
    <s v="shopee"/>
    <s v=""/>
    <s v="-"/>
    <s v="15/03/2025 11:03"/>
  </r>
  <r>
    <x v="2"/>
    <x v="2"/>
    <n v="37"/>
    <n v="1"/>
    <s v="EVG94"/>
    <n v="143"/>
    <n v="0"/>
    <s v="ร้านที่1"/>
    <s v="ก******ศ"/>
    <s v="******นแก่น, เลขที่ 123, หมู่ที่ 16, ตำบล ในเมือง, อำเภอเมือง จังหวัดขอนแก่น ตำบลในเมือง อำเภอเมืองขอนแก่น จังหวัดขอนแก่น 40002"/>
    <s v="40002"/>
    <s v="75"/>
    <s v="15/03/2025 11:03"/>
    <s v="-"/>
    <s v="SPX Express"/>
    <s v="Shopee"/>
    <s v="shopee"/>
    <s v=""/>
    <s v="-"/>
    <s v="15/03/2025 11:02"/>
  </r>
  <r>
    <x v="2"/>
    <x v="2"/>
    <n v="38"/>
    <n v="1"/>
    <s v="EVG94"/>
    <n v="143"/>
    <n v="0"/>
    <s v="ร้านที่1"/>
    <s v="ก******ศ"/>
    <s v="******นแก่น, เลขที่ 123, หมู่ที่ 16, ตำบล ในเมือง, อำเภอเมือง จังหวัดขอนแก่น ตำบลในเมือง อำเภอเมืองขอนแก่น จังหวัดขอนแก่น 40002"/>
    <s v="40002"/>
    <s v="75"/>
    <s v="15/03/2025 11:03"/>
    <s v="-"/>
    <s v="SPX Express"/>
    <s v="Shopee"/>
    <s v="shopee"/>
    <s v=""/>
    <s v="-"/>
    <s v="15/03/2025 11:02"/>
  </r>
  <r>
    <x v="10"/>
    <x v="11"/>
    <n v="76"/>
    <n v="1"/>
    <s v="EVG94"/>
    <n v="143"/>
    <n v="0"/>
    <s v="ร้านที่1"/>
    <s v="ก******ศ"/>
    <s v="******นแก่น, เลขที่ 123, หมู่ที่ 16, ตำบล ในเมือง, อำเภอเมือง จังหวัดขอนแก่น ตำบลในเมือง อำเภอเมืองขอนแก่น จังหวัดขอนแก่น 40002"/>
    <s v="40002"/>
    <s v="75"/>
    <s v="15/03/2025 11:03"/>
    <s v="-"/>
    <s v="SPX Express"/>
    <s v="Shopee"/>
    <s v="shopee"/>
    <s v=""/>
    <s v="-"/>
    <s v="15/03/2025 11:02"/>
  </r>
  <r>
    <x v="10"/>
    <x v="11"/>
    <n v="66"/>
    <n v="1"/>
    <s v="EVG93"/>
    <n v="62.35"/>
    <n v="0"/>
    <s v="ร้านที่9"/>
    <s v="ไชยา"/>
    <s v="20/2 ม.23 ต.ไผ่เขียว อ.สว่างอารมณ์ จ.อุทัยธานี_x000a__x000a_สว่างอารมณ์/ Sawang Aromอุทัยธานี/ Uthai Thani_x000a_61150"/>
    <s v="61150"/>
    <s v="660617316598"/>
    <s v="15/03/2025 10:46"/>
    <s v="-"/>
    <s v="Kerry_dropoff"/>
    <s v="Lazada"/>
    <s v="lazada"/>
    <s v=""/>
    <s v="-"/>
    <s v="15/03/2025 10:46"/>
  </r>
  <r>
    <x v="8"/>
    <x v="9"/>
    <n v="66"/>
    <n v="1"/>
    <s v="EVG93"/>
    <n v="62.35"/>
    <n v="0"/>
    <s v="ร้านที่9"/>
    <s v="ไชยา"/>
    <s v="20/2 ม.23 ต.ไผ่เขียว อ.สว่างอารมณ์ จ.อุทัยธานี_x000a__x000a_สว่างอารมณ์/ Sawang Aromอุทัยธานี/ Uthai Thani_x000a_61150"/>
    <s v="61150"/>
    <s v="660617316598"/>
    <s v="15/03/2025 10:46"/>
    <s v="-"/>
    <s v="Kerry_dropoff"/>
    <s v="Lazada"/>
    <s v="lazada"/>
    <s v=""/>
    <s v="-"/>
    <s v="15/03/2025 10:46"/>
  </r>
  <r>
    <x v="6"/>
    <x v="6"/>
    <n v="67"/>
    <n v="1"/>
    <s v="EVG93"/>
    <n v="62.35"/>
    <n v="0"/>
    <s v="ร้านที่9"/>
    <s v="ไชยา"/>
    <s v="20/2 ม.23 ต.ไผ่เขียว อ.สว่างอารมณ์ จ.อุทัยธานี_x000a__x000a_สว่างอารมณ์/ Sawang Aromอุทัยธานี/ Uthai Thani_x000a_61150"/>
    <s v="61150"/>
    <s v="660617316598"/>
    <s v="15/03/2025 10:46"/>
    <s v="-"/>
    <s v="Kerry_dropoff"/>
    <s v="Lazada"/>
    <s v="lazada"/>
    <s v=""/>
    <s v="-"/>
    <s v="15/03/2025 10:46"/>
  </r>
  <r>
    <x v="10"/>
    <x v="11"/>
    <n v="66"/>
    <n v="1"/>
    <s v="EVG91"/>
    <n v="119.35"/>
    <n v="7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15/03/2025 10:35"/>
    <s v="-"/>
    <s v="Kerry_dropoff"/>
    <s v="Lazada"/>
    <s v="lazada"/>
    <s v=""/>
    <s v="-"/>
    <s v="15/03/2025 10:35"/>
  </r>
  <r>
    <x v="8"/>
    <x v="9"/>
    <n v="66"/>
    <n v="1"/>
    <s v="EVG91"/>
    <n v="119.35"/>
    <n v="7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15/03/2025 10:35"/>
    <s v="-"/>
    <s v="Kerry_dropoff"/>
    <s v="Lazada"/>
    <s v="lazada"/>
    <s v=""/>
    <s v="-"/>
    <s v="15/03/2025 10:35"/>
  </r>
  <r>
    <x v="6"/>
    <x v="6"/>
    <n v="67"/>
    <n v="1"/>
    <s v="EVG91"/>
    <n v="119.35"/>
    <n v="7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15/03/2025 10:35"/>
    <s v="-"/>
    <s v="Kerry_dropoff"/>
    <s v="Lazada"/>
    <s v="lazada"/>
    <s v=""/>
    <s v="-"/>
    <s v="15/03/2025 10:35"/>
  </r>
  <r>
    <x v="6"/>
    <x v="6"/>
    <n v="66.333333333333329"/>
    <n v="3"/>
    <s v="EVG90"/>
    <n v="702.56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15/03/2025 10:29"/>
    <s v="-"/>
    <s v="Kerry_dropoff"/>
    <s v="Lazada"/>
    <s v="lazada"/>
    <s v=""/>
    <s v="-"/>
    <s v="15/03/2025 10:29"/>
  </r>
  <r>
    <x v="6"/>
    <x v="6"/>
    <n v="66.333333333333329"/>
    <n v="3"/>
    <s v="EVG90"/>
    <n v="702.56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15/03/2025 10:29"/>
    <s v="-"/>
    <s v="Kerry_dropoff"/>
    <s v="Lazada"/>
    <s v="lazada"/>
    <s v=""/>
    <s v="-"/>
    <s v="15/03/2025 10:29"/>
  </r>
  <r>
    <x v="6"/>
    <x v="6"/>
    <n v="66.333333333333329"/>
    <n v="3"/>
    <s v="EVG90"/>
    <n v="702.56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15/03/2025 10:29"/>
    <s v="-"/>
    <s v="Kerry_dropoff"/>
    <s v="Lazada"/>
    <s v="lazada"/>
    <s v=""/>
    <s v="-"/>
    <s v="15/03/2025 10:29"/>
  </r>
  <r>
    <x v="6"/>
    <x v="6"/>
    <n v="66.333333333333329"/>
    <n v="3"/>
    <s v="EVG90"/>
    <n v="702.56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15/03/2025 10:29"/>
    <s v="-"/>
    <s v="Kerry_dropoff"/>
    <s v="Lazada"/>
    <s v="lazada"/>
    <s v=""/>
    <s v="-"/>
    <s v="15/03/2025 10:29"/>
  </r>
  <r>
    <x v="6"/>
    <x v="6"/>
    <n v="66.333333333333329"/>
    <n v="3"/>
    <s v="EVG90"/>
    <n v="702.56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15/03/2025 10:29"/>
    <s v="-"/>
    <s v="Kerry_dropoff"/>
    <s v="Lazada"/>
    <s v="lazada"/>
    <s v=""/>
    <s v="-"/>
    <s v="15/03/2025 10:29"/>
  </r>
  <r>
    <x v="6"/>
    <x v="6"/>
    <n v="66.333333333333329"/>
    <n v="3"/>
    <s v="EVG90"/>
    <n v="702.56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15/03/2025 10:29"/>
    <s v="-"/>
    <s v="Kerry_dropoff"/>
    <s v="Lazada"/>
    <s v="lazada"/>
    <s v=""/>
    <s v="-"/>
    <s v="15/03/2025 10:29"/>
  </r>
  <r>
    <x v="6"/>
    <x v="6"/>
    <n v="66.333333333333329"/>
    <n v="3"/>
    <s v="EVG90"/>
    <n v="702.56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15/03/2025 10:29"/>
    <s v="-"/>
    <s v="Kerry_dropoff"/>
    <s v="Lazada"/>
    <s v="lazada"/>
    <s v=""/>
    <s v="-"/>
    <s v="15/03/2025 10:29"/>
  </r>
  <r>
    <x v="6"/>
    <x v="6"/>
    <n v="66.333333333333329"/>
    <n v="3"/>
    <s v="EVG88"/>
    <n v="112.35"/>
    <n v="0"/>
    <s v="ร้านที่9"/>
    <s v="วรรณา มีปั้น"/>
    <s v="181 ม5 ต.หาดอาษา_x000a__x000a_สรรพยา/ Sapphayaชัยนาท/ Chainat_x000a_17150"/>
    <s v="17150"/>
    <s v="660817749789"/>
    <s v="15/03/2025 10:20"/>
    <s v="-"/>
    <s v="Kerry_dropoff"/>
    <s v="Lazada"/>
    <s v="lazada"/>
    <s v=""/>
    <s v="-"/>
    <s v="15/03/2025 10:20"/>
  </r>
  <r>
    <x v="7"/>
    <x v="7"/>
    <n v="139"/>
    <n v="1"/>
    <s v="EVG87"/>
    <n v="105"/>
    <n v="0"/>
    <s v="ร้านที่4"/>
    <s v="ณ***ล ม***ิ่น"/>
    <s v="พิจิตร"/>
    <s v="-"/>
    <s v=""/>
    <s v="-"/>
    <s v="-"/>
    <s v="J&amp;T Express"/>
    <s v="Tiktok"/>
    <s v="-"/>
    <s v=""/>
    <s v="-"/>
    <s v="15/03/2025 10:19"/>
  </r>
  <r>
    <x v="6"/>
    <x v="6"/>
    <n v="66.333333333333329"/>
    <n v="3"/>
    <s v="EVG86"/>
    <n v="268.16000000000003"/>
    <n v="0"/>
    <s v="ร้านที่9"/>
    <s v="นันทนา หินกล้า"/>
    <s v="ถ.หมอชาญอุทิศ 121/9 · ในเมือง/ Nai Mueang_x000a__x000a_เมืองขอนแก่น/ Mueang Khon Kaenขอนแก่น/ Khon Kaen_x000a_40000"/>
    <s v="40000"/>
    <s v="660844185700"/>
    <s v="15/03/2025 10:03"/>
    <s v="-"/>
    <s v="Kerry_dropoff"/>
    <s v="Lazada"/>
    <s v="lazada"/>
    <s v=""/>
    <s v="-"/>
    <s v="15/03/2025 10:03"/>
  </r>
  <r>
    <x v="6"/>
    <x v="6"/>
    <n v="66.333333333333329"/>
    <n v="3"/>
    <s v="EVG86"/>
    <n v="268.16000000000003"/>
    <n v="0"/>
    <s v="ร้านที่9"/>
    <s v="นันทนา หินกล้า"/>
    <s v="ถ.หมอชาญอุทิศ 121/9 · ในเมือง/ Nai Mueang_x000a__x000a_เมืองขอนแก่น/ Mueang Khon Kaenขอนแก่น/ Khon Kaen_x000a_40000"/>
    <s v="40000"/>
    <s v="660844185700"/>
    <s v="15/03/2025 10:03"/>
    <s v="-"/>
    <s v="Kerry_dropoff"/>
    <s v="Lazada"/>
    <s v="lazada"/>
    <s v=""/>
    <s v="-"/>
    <s v="15/03/2025 10:03"/>
  </r>
  <r>
    <x v="6"/>
    <x v="6"/>
    <n v="66.333333333333329"/>
    <n v="3"/>
    <s v="EVG86"/>
    <n v="268.16000000000003"/>
    <n v="0"/>
    <s v="ร้านที่9"/>
    <s v="นันทนา หินกล้า"/>
    <s v="ถ.หมอชาญอุทิศ 121/9 · ในเมือง/ Nai Mueang_x000a__x000a_เมืองขอนแก่น/ Mueang Khon Kaenขอนแก่น/ Khon Kaen_x000a_40000"/>
    <s v="40000"/>
    <s v="660844185700"/>
    <s v="15/03/2025 10:03"/>
    <s v="-"/>
    <s v="Kerry_dropoff"/>
    <s v="Lazada"/>
    <s v="lazada"/>
    <s v=""/>
    <s v="-"/>
    <s v="15/03/2025 10:03"/>
  </r>
  <r>
    <x v="6"/>
    <x v="6"/>
    <n v="66.333333333333329"/>
    <n v="3"/>
    <s v="EVG85"/>
    <n v="433.93"/>
    <n v="7"/>
    <s v="ร้านที่9"/>
    <s v="สุปราณี  บุญโนนแต้"/>
    <s v="เลขที่ 4095/25-26  สำนักพัฒนาสังคม อาคาร 3 · ดินแดง/ Din Daeng_x000a__x000a_ดินแดง/ Din Daengกรุงเทพมหานคร/ Bangkok_x000a_10400"/>
    <s v="10400"/>
    <s v="660968256000"/>
    <s v="15/03/2025 09:53"/>
    <s v="-"/>
    <s v="Kerry_dropoff"/>
    <s v="Lazada"/>
    <s v="lazada"/>
    <s v=""/>
    <s v="-"/>
    <s v="15/03/2025 09:53"/>
  </r>
  <r>
    <x v="6"/>
    <x v="6"/>
    <n v="66.333333333333329"/>
    <n v="3"/>
    <s v="EVG85"/>
    <n v="433.93"/>
    <n v="7"/>
    <s v="ร้านที่9"/>
    <s v="สุปราณี  บุญโนนแต้"/>
    <s v="เลขที่ 4095/25-26  สำนักพัฒนาสังคม อาคาร 3 · ดินแดง/ Din Daeng_x000a__x000a_ดินแดง/ Din Daengกรุงเทพมหานคร/ Bangkok_x000a_10400"/>
    <s v="10400"/>
    <s v="660968256000"/>
    <s v="15/03/2025 09:53"/>
    <s v="-"/>
    <s v="Kerry_dropoff"/>
    <s v="Lazada"/>
    <s v="lazada"/>
    <s v=""/>
    <s v="-"/>
    <s v="15/03/2025 09:53"/>
  </r>
  <r>
    <x v="6"/>
    <x v="6"/>
    <n v="66.333333333333329"/>
    <n v="3"/>
    <s v="EVG85"/>
    <n v="433.93"/>
    <n v="7"/>
    <s v="ร้านที่9"/>
    <s v="สุปราณี  บุญโนนแต้"/>
    <s v="เลขที่ 4095/25-26  สำนักพัฒนาสังคม อาคาร 3 · ดินแดง/ Din Daeng_x000a__x000a_ดินแดง/ Din Daengกรุงเทพมหานคร/ Bangkok_x000a_10400"/>
    <s v="10400"/>
    <s v="660968256000"/>
    <s v="15/03/2025 09:53"/>
    <s v="-"/>
    <s v="Kerry_dropoff"/>
    <s v="Lazada"/>
    <s v="lazada"/>
    <s v=""/>
    <s v="-"/>
    <s v="15/03/2025 09:53"/>
  </r>
  <r>
    <x v="6"/>
    <x v="6"/>
    <n v="66.333333333333329"/>
    <n v="3"/>
    <s v="EVG83"/>
    <n v="111.85"/>
    <n v="0"/>
    <s v="ร้านที่9"/>
    <s v="ภัทรา  คงชาตรี"/>
    <s v="บ.ชัยพัฒนาอุตสาหกรรม (1999) จำกัด ถนนบ้านแพ้ว-พระประโทน  91 ม.2 ต.ตลาดจินดา · ตลาดจินดา/ Talat Chinda_x000a__x000a_สามพราน/ Sam Phranนครปฐม/ Nakhon Pathom_x000a_73110"/>
    <s v="73110"/>
    <s v="660854264762"/>
    <s v="15/03/2025 09:35"/>
    <s v="-"/>
    <s v="Kerry_dropoff"/>
    <s v="Lazada"/>
    <s v="lazada"/>
    <s v=""/>
    <s v="-"/>
    <s v="15/03/2025 09:35"/>
  </r>
  <r>
    <x v="10"/>
    <x v="11"/>
    <n v="66"/>
    <n v="1"/>
    <s v="EVG82"/>
    <n v="281.91000000000003"/>
    <n v="0"/>
    <s v="ร้านที่9"/>
    <s v="ศุภชัย"/>
    <s v="52 หมู่ 9 บ้านโคกดินแดง (บ้านหลังสีฟ้า ชั้นเดียว สามแยกที่จะไปวัดโคกดินแดง) · ทัพรั้ง/ Thap Rang_x000a__x000a_พระทองคำ/ Phra Thong Khamนครราชสีมา/ Nakhon Ratchasima_x000a_30220"/>
    <s v="30220"/>
    <s v="660930538637"/>
    <s v="15/03/2025 09:28"/>
    <s v="-"/>
    <s v="Kerry_dropoff"/>
    <s v="Lazada"/>
    <s v="lazada"/>
    <s v=""/>
    <s v="-"/>
    <s v="15/03/2025 09:27"/>
  </r>
  <r>
    <x v="8"/>
    <x v="9"/>
    <n v="66"/>
    <n v="1"/>
    <s v="EVG82"/>
    <n v="281.91000000000003"/>
    <n v="0"/>
    <s v="ร้านที่9"/>
    <s v="ศุภชัย"/>
    <s v="52 หมู่ 9 บ้านโคกดินแดง (บ้านหลังสีฟ้า ชั้นเดียว สามแยกที่จะไปวัดโคกดินแดง) · ทัพรั้ง/ Thap Rang_x000a__x000a_พระทองคำ/ Phra Thong Khamนครราชสีมา/ Nakhon Ratchasima_x000a_30220"/>
    <s v="30220"/>
    <s v="660930538637"/>
    <s v="15/03/2025 09:28"/>
    <s v="-"/>
    <s v="Kerry_dropoff"/>
    <s v="Lazada"/>
    <s v="lazada"/>
    <s v=""/>
    <s v="-"/>
    <s v="15/03/2025 09:27"/>
  </r>
  <r>
    <x v="6"/>
    <x v="6"/>
    <n v="67"/>
    <n v="1"/>
    <s v="EVG82"/>
    <n v="281.91000000000003"/>
    <n v="0"/>
    <s v="ร้านที่9"/>
    <s v="ศุภชัย"/>
    <s v="52 หมู่ 9 บ้านโคกดินแดง (บ้านหลังสีฟ้า ชั้นเดียว สามแยกที่จะไปวัดโคกดินแดง) · ทัพรั้ง/ Thap Rang_x000a__x000a_พระทองคำ/ Phra Thong Khamนครราชสีมา/ Nakhon Ratchasima_x000a_30220"/>
    <s v="30220"/>
    <s v="660930538637"/>
    <s v="15/03/2025 09:28"/>
    <s v="-"/>
    <s v="Kerry_dropoff"/>
    <s v="Lazada"/>
    <s v="lazada"/>
    <s v=""/>
    <s v="-"/>
    <s v="15/03/2025 09:27"/>
  </r>
  <r>
    <x v="6"/>
    <x v="6"/>
    <n v="66.333333333333329"/>
    <n v="3"/>
    <s v="EVG82"/>
    <n v="281.91000000000003"/>
    <n v="0"/>
    <s v="ร้านที่9"/>
    <s v="ศุภชัย"/>
    <s v="52 หมู่ 9 บ้านโคกดินแดง (บ้านหลังสีฟ้า ชั้นเดียว สามแยกที่จะไปวัดโคกดินแดง) · ทัพรั้ง/ Thap Rang_x000a__x000a_พระทองคำ/ Phra Thong Khamนครราชสีมา/ Nakhon Ratchasima_x000a_30220"/>
    <s v="30220"/>
    <s v="660930538637"/>
    <s v="15/03/2025 09:28"/>
    <s v="-"/>
    <s v="Kerry_dropoff"/>
    <s v="Lazada"/>
    <s v="lazada"/>
    <s v=""/>
    <s v="-"/>
    <s v="15/03/2025 09:27"/>
  </r>
  <r>
    <x v="6"/>
    <x v="6"/>
    <n v="66.333333333333329"/>
    <n v="3"/>
    <s v="EVG82"/>
    <n v="281.91000000000003"/>
    <n v="0"/>
    <s v="ร้านที่9"/>
    <s v="ศุภชัย"/>
    <s v="52 หมู่ 9 บ้านโคกดินแดง (บ้านหลังสีฟ้า ชั้นเดียว สามแยกที่จะไปวัดโคกดินแดง) · ทัพรั้ง/ Thap Rang_x000a__x000a_พระทองคำ/ Phra Thong Khamนครราชสีมา/ Nakhon Ratchasima_x000a_30220"/>
    <s v="30220"/>
    <s v="660930538637"/>
    <s v="15/03/2025 09:28"/>
    <s v="-"/>
    <s v="Kerry_dropoff"/>
    <s v="Lazada"/>
    <s v="lazada"/>
    <s v=""/>
    <s v="-"/>
    <s v="15/03/2025 09:27"/>
  </r>
  <r>
    <x v="6"/>
    <x v="6"/>
    <n v="66.333333333333329"/>
    <n v="3"/>
    <s v="EVG80"/>
    <n v="265"/>
    <n v="35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15/03/2025 09:13"/>
    <s v="-"/>
    <s v="SPX Express"/>
    <s v="Shopee"/>
    <s v="shopee"/>
    <s v=""/>
    <s v="-"/>
    <s v="15/03/2025 09:04"/>
  </r>
  <r>
    <x v="6"/>
    <x v="6"/>
    <n v="66.333333333333329"/>
    <n v="3"/>
    <s v="EVG79"/>
    <n v="149.31"/>
    <n v="7"/>
    <s v="ร้านที่9"/>
    <s v="จูน"/>
    <s v="45/1 ถ.สุทธิสารวินิจฉัย สามเสนใน พญาไท บ้านสีเขียวถัดจากร้านข้าวมันไก่สีเหลือง4ห้อง · สามเสนใน/ Sam Sen Nai_x000a__x000a_พญาไท/ Phaya Thaiกรุงเทพมหานคร/ Bangkok_x000a_10400"/>
    <s v="10400"/>
    <s v="660869890176"/>
    <s v="15/03/2025 09:00"/>
    <s v="-"/>
    <s v="Kerry_dropoff"/>
    <s v="Lazada"/>
    <s v="lazada"/>
    <s v=""/>
    <s v="-"/>
    <s v="15/03/2025 09:00"/>
  </r>
  <r>
    <x v="6"/>
    <x v="6"/>
    <n v="66.333333333333329"/>
    <n v="3"/>
    <s v="EVG78"/>
    <n v="119.35"/>
    <n v="7"/>
    <s v="ร้านที่9"/>
    <s v="ธันญ์วริน ประทุมทิพย์"/>
    <s v="288 หมู่4 ต ขวัญเมือง อ เสลภูมิ จ ร้อยเอ็ด 45120 · ขวัญเมือง/ Khwan Mueang_x000a__x000a_เสลภูมิ/ Selaphumร้อยเอ็ด/ Roi Et_x000a_45120"/>
    <s v="45120"/>
    <s v="660637868624"/>
    <s v="15/03/2025 08:50"/>
    <s v="-"/>
    <s v="Kerry_dropoff"/>
    <s v="Lazada"/>
    <s v="lazada"/>
    <s v=""/>
    <s v="-"/>
    <s v="15/03/2025 08:50"/>
  </r>
  <r>
    <x v="6"/>
    <x v="6"/>
    <n v="66.333333333333329"/>
    <n v="3"/>
    <s v="EVG76"/>
    <n v="105.92"/>
    <n v="7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15/03/2025 08:32"/>
    <s v="-"/>
    <s v="Kerry_dropoff"/>
    <s v="Lazada"/>
    <s v="lazada"/>
    <s v=""/>
    <s v="-"/>
    <s v="15/03/2025 08:32"/>
  </r>
  <r>
    <x v="6"/>
    <x v="6"/>
    <n v="66.333333333333329"/>
    <n v="3"/>
    <s v="EVG75"/>
    <n v="112.16"/>
    <n v="7"/>
    <s v="ร้านที่9"/>
    <s v="อร กุลทรัพย์"/>
    <s v="148/505  หมู่บ้านรินทร์ทอง ซอยรามคำแหง 190 · มีนบุรี/ Min Buri_x000a__x000a_มีนบุรี/ Min Buriกรุงเทพมหานคร/ Bangkok_x000a_10510"/>
    <s v="10510"/>
    <s v="660863399278"/>
    <s v="15/03/2025 08:29"/>
    <s v="-"/>
    <s v="Kerry_dropoff"/>
    <s v="Lazada"/>
    <s v="lazada"/>
    <s v=""/>
    <s v="-"/>
    <s v="15/03/2025 08:29"/>
  </r>
  <r>
    <x v="10"/>
    <x v="11"/>
    <n v="66"/>
    <n v="1"/>
    <s v="EVG74"/>
    <n v="82.75"/>
    <n v="7"/>
    <s v="ร้านที่9"/>
    <s v="ชไมพร ทิณบุตร"/>
    <s v="128หมู่9 · บ้านยา/ Ban Ya_x000a__x000a_หนองหาน/ Nong Hanอุดรธานี/ Udon Thani_x000a_41320"/>
    <s v="41320"/>
    <s v="660954290636"/>
    <s v="15/03/2025 08:23"/>
    <s v="-"/>
    <s v="Kerry_dropoff"/>
    <s v="Lazada"/>
    <s v="lazada"/>
    <s v=""/>
    <s v="-"/>
    <s v="15/03/2025 08:22"/>
  </r>
  <r>
    <x v="8"/>
    <x v="9"/>
    <n v="66"/>
    <n v="1"/>
    <s v="EVG74"/>
    <n v="82.75"/>
    <n v="7"/>
    <s v="ร้านที่9"/>
    <s v="ชไมพร ทิณบุตร"/>
    <s v="128หมู่9 · บ้านยา/ Ban Ya_x000a__x000a_หนองหาน/ Nong Hanอุดรธานี/ Udon Thani_x000a_41320"/>
    <s v="41320"/>
    <s v="660954290636"/>
    <s v="15/03/2025 08:23"/>
    <s v="-"/>
    <s v="Kerry_dropoff"/>
    <s v="Lazada"/>
    <s v="lazada"/>
    <s v=""/>
    <s v="-"/>
    <s v="15/03/2025 08:22"/>
  </r>
  <r>
    <x v="6"/>
    <x v="6"/>
    <n v="67"/>
    <n v="1"/>
    <s v="EVG74"/>
    <n v="82.75"/>
    <n v="7"/>
    <s v="ร้านที่9"/>
    <s v="ชไมพร ทิณบุตร"/>
    <s v="128หมู่9 · บ้านยา/ Ban Ya_x000a__x000a_หนองหาน/ Nong Hanอุดรธานี/ Udon Thani_x000a_41320"/>
    <s v="41320"/>
    <s v="660954290636"/>
    <s v="15/03/2025 08:23"/>
    <s v="-"/>
    <s v="Kerry_dropoff"/>
    <s v="Lazada"/>
    <s v="lazada"/>
    <s v=""/>
    <s v="-"/>
    <s v="15/03/2025 08:22"/>
  </r>
  <r>
    <x v="10"/>
    <x v="11"/>
    <n v="66"/>
    <n v="1"/>
    <s v="EVG73"/>
    <n v="112.3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15/03/2025 08:21"/>
    <s v="-"/>
    <s v="Kerry_dropoff"/>
    <s v="Lazada"/>
    <s v="lazada"/>
    <s v=""/>
    <s v="-"/>
    <s v="15/03/2025 08:21"/>
  </r>
  <r>
    <x v="8"/>
    <x v="9"/>
    <n v="66"/>
    <n v="1"/>
    <s v="EVG73"/>
    <n v="112.3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15/03/2025 08:21"/>
    <s v="-"/>
    <s v="Kerry_dropoff"/>
    <s v="Lazada"/>
    <s v="lazada"/>
    <s v=""/>
    <s v="-"/>
    <s v="15/03/2025 08:21"/>
  </r>
  <r>
    <x v="6"/>
    <x v="6"/>
    <n v="67"/>
    <n v="1"/>
    <s v="EVG73"/>
    <n v="112.3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15/03/2025 08:21"/>
    <s v="-"/>
    <s v="Kerry_dropoff"/>
    <s v="Lazada"/>
    <s v="lazada"/>
    <s v=""/>
    <s v="-"/>
    <s v="15/03/2025 08:21"/>
  </r>
  <r>
    <x v="6"/>
    <x v="6"/>
    <n v="66.333333333333329"/>
    <n v="3"/>
    <s v="EVG72"/>
    <n v="119.35"/>
    <n v="7"/>
    <s v="ร้านที่9"/>
    <s v="แอนAnnวางไว้เลย"/>
    <s v="ตึกสีส้มอ่อนเลขที่  36 เซนต์เมรี่ ซอย 4, 36 เซนต์เมรี่ ซอย 4 · ในเมือง/ Nai Mueang_x000a__x000a_เมืองนครราชสีมา/ Mueng Nakorn Ratchasimaนครราชสีมา/ Nakhon Ratchasima_x000a_30000"/>
    <s v="30000"/>
    <s v="660889650748"/>
    <s v="15/03/2025 08:09"/>
    <s v="-"/>
    <s v="Kerry_dropoff"/>
    <s v="Lazada"/>
    <s v="lazada"/>
    <s v=""/>
    <s v="-"/>
    <s v="15/03/2025 08:09"/>
  </r>
  <r>
    <x v="6"/>
    <x v="6"/>
    <n v="66.333333333333329"/>
    <n v="3"/>
    <s v="EVG71"/>
    <n v="112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15/03/2025 07:49"/>
    <s v="-"/>
    <s v="Kerry_dropoff"/>
    <s v="Lazada"/>
    <s v="lazada"/>
    <s v=""/>
    <s v="-"/>
    <s v="15/03/2025 07:49"/>
  </r>
  <r>
    <x v="13"/>
    <x v="14"/>
    <n v="75"/>
    <n v="1"/>
    <s v="EVG70"/>
    <n v="130"/>
    <n v="55"/>
    <s v="ร้านที่1"/>
    <s v="ฐ******์"/>
    <s v="******วยขวาง, อำเภอกำแพงแสน ตำบลห้วยขวาง อำเภอกำแพงแสน จังหวัดนครปฐม 73140"/>
    <s v="73140"/>
    <s v="36"/>
    <s v="15/03/2025 08:04"/>
    <s v="-"/>
    <s v="SPX Express"/>
    <s v="Shopee"/>
    <s v="shopee"/>
    <s v=""/>
    <s v="-"/>
    <s v="15/03/2025 07:34"/>
  </r>
  <r>
    <x v="6"/>
    <x v="6"/>
    <n v="66.333333333333329"/>
    <n v="3"/>
    <s v="EVG68"/>
    <n v="284.62"/>
    <n v="0"/>
    <s v="ร้านที่9"/>
    <s v="ประภา ประดุจพงษ์เพ็ชร์"/>
    <s v="อู่โสภณเซอร์วิส 3/37 ถ.สามัคคีชัย ต.ในเมือง อ.เมือง_x000a__x000a_เมืองเพชรบูรณ์/ Mueang Phetchabunเพชรบูรณ์/ Phetchabun_x000a_67000"/>
    <s v="67000"/>
    <s v="660899607705"/>
    <s v="15/03/2025 07:27"/>
    <s v="-"/>
    <s v="Kerry_dropoff"/>
    <s v="Lazada"/>
    <s v="lazada"/>
    <s v=""/>
    <s v="-"/>
    <s v="15/03/2025 07:27"/>
  </r>
  <r>
    <x v="6"/>
    <x v="6"/>
    <n v="66.333333333333329"/>
    <n v="3"/>
    <s v="EVG68"/>
    <n v="284.62"/>
    <n v="0"/>
    <s v="ร้านที่9"/>
    <s v="ประภา ประดุจพงษ์เพ็ชร์"/>
    <s v="อู่โสภณเซอร์วิส 3/37 ถ.สามัคคีชัย ต.ในเมือง อ.เมือง_x000a__x000a_เมืองเพชรบูรณ์/ Mueang Phetchabunเพชรบูรณ์/ Phetchabun_x000a_67000"/>
    <s v="67000"/>
    <s v="660899607705"/>
    <s v="15/03/2025 07:27"/>
    <s v="-"/>
    <s v="Kerry_dropoff"/>
    <s v="Lazada"/>
    <s v="lazada"/>
    <s v=""/>
    <s v="-"/>
    <s v="15/03/2025 07:27"/>
  </r>
  <r>
    <x v="6"/>
    <x v="6"/>
    <n v="66.333333333333329"/>
    <n v="3"/>
    <s v="EVG67"/>
    <n v="119.35"/>
    <n v="7"/>
    <s v="ร้านที่9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15/03/2025 07:26"/>
    <s v="-"/>
    <s v="Kerry_dropoff"/>
    <s v="Lazada"/>
    <s v="lazada"/>
    <s v=""/>
    <s v="-"/>
    <s v="15/03/2025 07:26"/>
  </r>
  <r>
    <x v="6"/>
    <x v="6"/>
    <n v="66.333333333333329"/>
    <n v="3"/>
    <s v="EVG66"/>
    <n v="276.64"/>
    <n v="7"/>
    <s v="ร้านที่9"/>
    <s v="อรสา วงศ์ไชย"/>
    <s v="407/33 ต ในเมือง อ เมือง จ ชัยภูมิ_x000a__x000a_เมืองชัยภูมิ/ Mueang Chaiyaphumชัยภูมิ/ Chaiyaphum_x000a_36000"/>
    <s v="36000"/>
    <s v="660812648909"/>
    <s v="15/03/2025 07:16"/>
    <s v="-"/>
    <s v="Kerry_dropoff"/>
    <s v="Lazada"/>
    <s v="lazada"/>
    <s v=""/>
    <s v="-"/>
    <s v="15/03/2025 07:16"/>
  </r>
  <r>
    <x v="6"/>
    <x v="6"/>
    <n v="66.333333333333329"/>
    <n v="3"/>
    <s v="EVG66"/>
    <n v="276.64"/>
    <n v="7"/>
    <s v="ร้านที่9"/>
    <s v="อรสา วงศ์ไชย"/>
    <s v="407/33 ต ในเมือง อ เมือง จ ชัยภูมิ_x000a__x000a_เมืองชัยภูมิ/ Mueang Chaiyaphumชัยภูมิ/ Chaiyaphum_x000a_36000"/>
    <s v="36000"/>
    <s v="660812648909"/>
    <s v="15/03/2025 07:16"/>
    <s v="-"/>
    <s v="Kerry_dropoff"/>
    <s v="Lazada"/>
    <s v="lazada"/>
    <s v=""/>
    <s v="-"/>
    <s v="15/03/2025 07:16"/>
  </r>
  <r>
    <x v="9"/>
    <x v="10"/>
    <n v="55"/>
    <n v="1"/>
    <s v="EVG65"/>
    <n v="55"/>
    <n v="0"/>
    <s v="ร้านที่1"/>
    <s v="ม******ว"/>
    <s v="******ร1 ถ.บางขุนเทียน-ชายทะเล แขวงแสมดำ เขตบางขุนเทียน จังหวัดกรุงเทพมหานคร 10150"/>
    <s v="10150"/>
    <s v="33"/>
    <s v="15/03/2025 07:46"/>
    <s v="-"/>
    <s v="SPX Express"/>
    <s v="Shopee"/>
    <s v="shopee"/>
    <s v=""/>
    <s v="-"/>
    <s v="15/03/2025 07:16"/>
  </r>
  <r>
    <x v="6"/>
    <x v="6"/>
    <n v="66.333333333333329"/>
    <n v="3"/>
    <s v="EVG64"/>
    <n v="119.35"/>
    <n v="7"/>
    <s v="ร้านที่9"/>
    <s v="เสาวนีย์ กะดิรัตน์"/>
    <s v="102 ถ.รัษฎา อ.กันตัง จ.ตรัง_x000a__x000a_กันตัง/ Kantangตรัง/ Trang_x000a_92110"/>
    <s v="92110"/>
    <s v="660948919636"/>
    <s v="15/03/2025 06:47"/>
    <s v="-"/>
    <s v="Kerry_dropoff"/>
    <s v="Lazada"/>
    <s v="lazada"/>
    <s v=""/>
    <s v="TH73026ZBAEF4A"/>
    <s v="15/03/2025 06:47"/>
  </r>
  <r>
    <x v="6"/>
    <x v="6"/>
    <n v="66.333333333333329"/>
    <n v="3"/>
    <s v="EVG63"/>
    <n v="119.35"/>
    <n v="7"/>
    <s v="ร้านที่9"/>
    <s v="สมพิศ  ไชยบุรี"/>
    <s v="137หมู่4(มณฑา5)ต.บ้านกุ่ม_x000a__x000a_เมืองเพชรบุรี/ Mueang Phetchaburiเพชรบุรี/ Phetchaburi_x000a_76000"/>
    <s v="76000"/>
    <s v="660964021011"/>
    <s v="15/03/2025 06:16"/>
    <s v="-"/>
    <s v="Kerry_dropoff"/>
    <s v="Lazada"/>
    <s v="lazada"/>
    <s v=""/>
    <s v="LEXDO0130234422"/>
    <s v="15/03/2025 06:16"/>
  </r>
  <r>
    <x v="6"/>
    <x v="6"/>
    <n v="66.333333333333329"/>
    <n v="3"/>
    <s v="EVG62"/>
    <n v="119.35"/>
    <n v="7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15/03/2025 06:15"/>
    <s v="-"/>
    <s v="Kerry_dropoff"/>
    <s v="Lazada"/>
    <s v="lazada"/>
    <s v=""/>
    <s v="LEXDO0130234925"/>
    <s v="15/03/2025 06:14"/>
  </r>
  <r>
    <x v="6"/>
    <x v="6"/>
    <n v="66.333333333333329"/>
    <n v="3"/>
    <s v="EVG61"/>
    <n v="220"/>
    <n v="0"/>
    <s v="ร้านที่4"/>
    <s v="อ***ี่"/>
    <s v="บุรีรัมย์"/>
    <s v="-"/>
    <s v=""/>
    <s v="15/03/2025 05:32"/>
    <s v="-"/>
    <s v="Flash Express Thailand COD"/>
    <s v="Tiktok"/>
    <s v="จ่ายทีหลัง / COD"/>
    <s v=""/>
    <s v="THT28011KZT3E1Z"/>
    <s v="15/03/2025 05:32"/>
  </r>
  <r>
    <x v="6"/>
    <x v="15"/>
    <n v="71.7"/>
    <n v="1"/>
    <s v="EVG60"/>
    <n v="151.69999999999999"/>
    <n v="0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5/03/2025 03:46"/>
    <s v="-"/>
    <s v="Kerry_dropoff"/>
    <s v="Lazada"/>
    <s v="lazada"/>
    <s v=""/>
    <s v="LEXPU0468413003"/>
    <s v="15/03/2025 03:46"/>
  </r>
  <r>
    <x v="14"/>
    <x v="16"/>
    <n v="54.5"/>
    <n v="2"/>
    <s v="EVG60"/>
    <n v="151.69999999999999"/>
    <n v="0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5/03/2025 03:46"/>
    <s v="-"/>
    <s v="Kerry_dropoff"/>
    <s v="Lazada"/>
    <s v="lazada"/>
    <s v=""/>
    <s v="LEXPU0468413003"/>
    <s v="15/03/2025 03:46"/>
  </r>
  <r>
    <x v="6"/>
    <x v="6"/>
    <n v="66.333333333333329"/>
    <n v="3"/>
    <s v="EVG59"/>
    <n v="258.24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"/>
    <s v="-"/>
    <s v="-"/>
    <s v="Kerry_dropoff"/>
    <s v="Lazada"/>
    <s v="-"/>
    <s v=""/>
    <s v="-"/>
    <s v="15/03/2025 03:32"/>
  </r>
  <r>
    <x v="6"/>
    <x v="6"/>
    <n v="66.333333333333329"/>
    <n v="3"/>
    <s v="EVG59"/>
    <n v="258.24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"/>
    <s v="-"/>
    <s v="-"/>
    <s v="Kerry_dropoff"/>
    <s v="Lazada"/>
    <s v="-"/>
    <s v=""/>
    <s v="-"/>
    <s v="15/03/2025 03:32"/>
  </r>
  <r>
    <x v="6"/>
    <x v="6"/>
    <n v="66.333333333333329"/>
    <n v="3"/>
    <s v="EVG58"/>
    <n v="292.11"/>
    <n v="0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5/03/2025 03:18"/>
  </r>
  <r>
    <x v="6"/>
    <x v="6"/>
    <n v="66.333333333333329"/>
    <n v="3"/>
    <s v="EVG58"/>
    <n v="292.11"/>
    <n v="0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5/03/2025 03:18"/>
  </r>
  <r>
    <x v="6"/>
    <x v="6"/>
    <n v="66.333333333333329"/>
    <n v="3"/>
    <s v="EVG58"/>
    <n v="292.11"/>
    <n v="0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5/03/2025 03:18"/>
  </r>
  <r>
    <x v="6"/>
    <x v="6"/>
    <n v="66.333333333333329"/>
    <n v="3"/>
    <s v="EVG57"/>
    <n v="119.35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5/03/2025 03:15"/>
  </r>
  <r>
    <x v="6"/>
    <x v="6"/>
    <n v="66.333333333333329"/>
    <n v="3"/>
    <s v="EVG56"/>
    <n v="119.35"/>
    <n v="7"/>
    <s v="ร้านที่9"/>
    <s v="ชลดา รินทาง"/>
    <s v="86หมู่13 · สงยาง/ Song Yang_x000a__x000a_ศรีเมืองใหม่/ Si Mueang Maiอุบลราชธานี/ Ubon Ratchathani_x000a_34250"/>
    <s v="34250"/>
    <s v="660640843971"/>
    <s v="15/03/2025 03:03"/>
    <s v="-"/>
    <s v="Kerry_dropoff"/>
    <s v="Lazada"/>
    <s v="lazada"/>
    <s v=""/>
    <s v="TH31026ZBCAV5F"/>
    <s v="15/03/2025 03:03"/>
  </r>
  <r>
    <x v="6"/>
    <x v="6"/>
    <n v="78"/>
    <n v="2"/>
    <s v="EVG55"/>
    <n v="158"/>
    <n v="10"/>
    <s v="ร้านที่1"/>
    <s v="จ******ิ"/>
    <s v="******ศรีสุข) ถนน นบ.5010 ตำบลทวีวัฒนา อำเภอไทรน้อย จังหวัดนนทบุรี 11150"/>
    <s v="11150"/>
    <s v="30"/>
    <s v="15/03/2025 03:17"/>
    <s v="-"/>
    <s v="SPX Express"/>
    <s v="Shopee"/>
    <s v="shopee"/>
    <s v=""/>
    <s v="TH253855678634N"/>
    <s v="15/03/2025 02:47"/>
  </r>
  <r>
    <x v="8"/>
    <x v="9"/>
    <n v="66.333333333333329"/>
    <n v="3"/>
    <s v="EVG54"/>
    <n v="311.77999999999997"/>
    <n v="34"/>
    <s v="ร้านที่1"/>
    <s v="เตือนใจ ใคร่นุ่นนา"/>
    <s v="อบต.แม่เปิน 10 ม.14 ต.แม่เปิน อ.แม่เปิน · แม่เปิน/ Mae Poen_x000a__x000a_แม่เปิน/ Mae Poenนครสวรรค์/ Nakhon Sawan_x000a_60150"/>
    <s v="60150"/>
    <s v="660642655488"/>
    <s v="15/03/2025 01:53"/>
    <s v="-"/>
    <s v="Kerry_dropoff"/>
    <s v="Lazada"/>
    <s v="lazada"/>
    <s v=""/>
    <s v="TH56146ZB1HA6A"/>
    <s v="15/03/2025 01:53"/>
  </r>
  <r>
    <x v="8"/>
    <x v="9"/>
    <n v="66.333333333333329"/>
    <n v="3"/>
    <s v="EVG54"/>
    <n v="311.77999999999997"/>
    <n v="34"/>
    <s v="ร้านที่1"/>
    <s v="เตือนใจ ใคร่นุ่นนา"/>
    <s v="อบต.แม่เปิน 10 ม.14 ต.แม่เปิน อ.แม่เปิน · แม่เปิน/ Mae Poen_x000a__x000a_แม่เปิน/ Mae Poenนครสวรรค์/ Nakhon Sawan_x000a_60150"/>
    <s v="60150"/>
    <s v="660642655488"/>
    <s v="15/03/2025 01:53"/>
    <s v="-"/>
    <s v="Kerry_dropoff"/>
    <s v="Lazada"/>
    <s v="lazada"/>
    <s v=""/>
    <s v="TH56146ZB1HA6A"/>
    <s v="15/03/2025 01:53"/>
  </r>
  <r>
    <x v="6"/>
    <x v="6"/>
    <n v="66.333333333333329"/>
    <n v="3"/>
    <s v="EVG53"/>
    <n v="119.35"/>
    <n v="7"/>
    <s v="ร้านที่9"/>
    <s v="ชินทัต ตันตราวงศ์"/>
    <s v="60/121 หมู่บ้านพฤกษา41 ซ.18 ซ.วัดพระนอน ถ.กาญจนาภิเษก ต.บ้านใหม่_x000a__x000a_บางใหญ่/ Bang Yaiนนทบุรี/ Nonthaburi_x000a_11140"/>
    <s v="11140"/>
    <s v="660815722202"/>
    <s v="15/03/2025 01:38"/>
    <s v="-"/>
    <s v="Kerry_dropoff"/>
    <s v="Lazada"/>
    <s v="lazada"/>
    <s v=""/>
    <s v="LEXDO0130235490"/>
    <s v="15/03/2025 01:38"/>
  </r>
  <r>
    <x v="6"/>
    <x v="6"/>
    <n v="66.333333333333329"/>
    <n v="3"/>
    <s v="EVG52"/>
    <n v="119.35"/>
    <n v="7"/>
    <s v="ร้านที่9"/>
    <s v="Kanya Limjaroen"/>
    <s v="15 ถ.มหาราช ต.ตลาด อ.เมือง จันทบุรี_x000a__x000a_เมืองจันทบุรี/ Mueang Chanthaburiจันทบุรี/ Chanthaburi_x000a_22000"/>
    <s v="22000"/>
    <s v="660889549459"/>
    <s v="15/03/2025 01:04"/>
    <s v="-"/>
    <s v="Kerry_dropoff"/>
    <s v="Lazada"/>
    <s v="lazada"/>
    <s v=""/>
    <s v="LEXDO0130235634"/>
    <s v="15/03/2025 01:04"/>
  </r>
  <r>
    <x v="6"/>
    <x v="6"/>
    <n v="66.333333333333329"/>
    <n v="3"/>
    <s v="EVG51"/>
    <n v="112.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15/03/2025 01:02"/>
    <s v="-"/>
    <s v="Kerry_dropoff"/>
    <s v="Lazada"/>
    <s v="lazada"/>
    <s v=""/>
    <s v="LEXDO0130233320"/>
    <s v="15/03/2025 01:01"/>
  </r>
  <r>
    <x v="6"/>
    <x v="6"/>
    <n v="66.333333333333329"/>
    <n v="3"/>
    <s v="EVG50"/>
    <n v="247.18"/>
    <n v="0"/>
    <s v="ร้านที่9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15/03/2025 00:59"/>
    <s v="-"/>
    <s v="Kerry_dropoff"/>
    <s v="Lazada"/>
    <s v="lazada"/>
    <s v=""/>
    <s v="TH14106ZB7JE5F"/>
    <s v="15/03/2025 00:59"/>
  </r>
  <r>
    <x v="6"/>
    <x v="6"/>
    <n v="66.333333333333329"/>
    <n v="3"/>
    <s v="EVG50"/>
    <n v="247.18"/>
    <n v="0"/>
    <s v="ร้านที่9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15/03/2025 00:59"/>
    <s v="-"/>
    <s v="Kerry_dropoff"/>
    <s v="Lazada"/>
    <s v="lazada"/>
    <s v=""/>
    <s v="TH14106ZB7JE5F"/>
    <s v="15/03/2025 00:59"/>
  </r>
  <r>
    <x v="6"/>
    <x v="6"/>
    <n v="66.333333333333329"/>
    <n v="3"/>
    <s v="EVG50"/>
    <n v="247.18"/>
    <n v="0"/>
    <s v="ร้านที่9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15/03/2025 00:59"/>
    <s v="-"/>
    <s v="Kerry_dropoff"/>
    <s v="Lazada"/>
    <s v="lazada"/>
    <s v=""/>
    <s v="TH14106ZB7JE5F"/>
    <s v="15/03/2025 00:59"/>
  </r>
  <r>
    <x v="6"/>
    <x v="6"/>
    <n v="66.333333333333329"/>
    <n v="3"/>
    <s v="EVG50"/>
    <n v="247.18"/>
    <n v="0"/>
    <s v="ร้านที่9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15/03/2025 00:59"/>
    <s v="-"/>
    <s v="Kerry_dropoff"/>
    <s v="Lazada"/>
    <s v="lazada"/>
    <s v=""/>
    <s v="TH14106ZB7JE5F"/>
    <s v="15/03/2025 00:59"/>
  </r>
  <r>
    <x v="6"/>
    <x v="6"/>
    <n v="66.333333333333329"/>
    <n v="3"/>
    <s v="EVG49"/>
    <n v="109.95"/>
    <n v="7"/>
    <s v="ร้านที่9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15/03/2025 00:47"/>
    <s v="-"/>
    <s v="Kerry_dropoff"/>
    <s v="Lazada"/>
    <s v="lazada"/>
    <s v=""/>
    <s v="LEXDO0130234947"/>
    <s v="15/03/2025 00:47"/>
  </r>
  <r>
    <x v="6"/>
    <x v="6"/>
    <n v="66.333333333333329"/>
    <n v="3"/>
    <s v="EVG46"/>
    <n v="119.35"/>
    <n v="7"/>
    <s v="ร้านที่9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15/03/2025 00:30"/>
    <s v="-"/>
    <s v="Kerry_dropoff"/>
    <s v="Lazada"/>
    <s v="lazada"/>
    <s v=""/>
    <s v="LEXDO0130232459"/>
    <s v="15/03/2025 00:30"/>
  </r>
  <r>
    <x v="6"/>
    <x v="6"/>
    <n v="66.333333333333329"/>
    <n v="3"/>
    <s v="EVG45"/>
    <n v="119.35"/>
    <n v="7"/>
    <s v="ร้านที่9"/>
    <s v="มัลลิกา อึงบวรตระกูล"/>
    <s v="64/6 ม.เสนานิเวศน์1ซอย122/1ถ.เสนานิคม1_x000a__x000a_ลาดพร้าว/ Lad Phrawกรุงเทพมหานคร/ Bangkok_x000a_10230"/>
    <s v="10230"/>
    <s v="660950095417"/>
    <s v="15/03/2025 00:28"/>
    <s v="-"/>
    <s v="Kerry_dropoff"/>
    <s v="Lazada"/>
    <s v="lazada"/>
    <s v=""/>
    <s v="LEXDO0130232600"/>
    <s v="15/03/2025 00:28"/>
  </r>
  <r>
    <x v="10"/>
    <x v="11"/>
    <n v="66"/>
    <n v="1"/>
    <s v="EVG44"/>
    <n v="268"/>
    <n v="38"/>
    <s v="ร้านที่1"/>
    <s v="ส******​"/>
    <s v="******เกษม 43 ตำบลมะขามเตี้ย อำเภอเมืองสุราษฎร์ธานี จังหวัดสุราษฎร์ธานี 84000"/>
    <s v="84000"/>
    <s v="27"/>
    <s v="15/03/2025 00:28"/>
    <s v="-"/>
    <s v="SPX Express"/>
    <s v="Shopee"/>
    <s v="shopee"/>
    <s v=""/>
    <s v="TH2533633900903"/>
    <s v="15/03/2025 00:28"/>
  </r>
  <r>
    <x v="8"/>
    <x v="9"/>
    <n v="66"/>
    <n v="1"/>
    <s v="EVG44"/>
    <n v="268"/>
    <n v="38"/>
    <s v="ร้านที่1"/>
    <s v="ส******​"/>
    <s v="******เกษม 43 ตำบลมะขามเตี้ย อำเภอเมืองสุราษฎร์ธานี จังหวัดสุราษฎร์ธานี 84000"/>
    <s v="84000"/>
    <s v="27"/>
    <s v="15/03/2025 00:28"/>
    <s v="-"/>
    <s v="SPX Express"/>
    <s v="Shopee"/>
    <s v="shopee"/>
    <s v=""/>
    <s v="TH2533633900903"/>
    <s v="15/03/2025 00:28"/>
  </r>
  <r>
    <x v="6"/>
    <x v="6"/>
    <n v="67"/>
    <n v="1"/>
    <s v="EVG44"/>
    <n v="268"/>
    <n v="38"/>
    <s v="ร้านที่1"/>
    <s v="ส******​"/>
    <s v="******เกษม 43 ตำบลมะขามเตี้ย อำเภอเมืองสุราษฎร์ธานี จังหวัดสุราษฎร์ธานี 84000"/>
    <s v="84000"/>
    <s v="27"/>
    <s v="15/03/2025 00:28"/>
    <s v="-"/>
    <s v="SPX Express"/>
    <s v="Shopee"/>
    <s v="shopee"/>
    <s v=""/>
    <s v="TH2533633900903"/>
    <s v="15/03/2025 00:28"/>
  </r>
  <r>
    <x v="6"/>
    <x v="6"/>
    <n v="80"/>
    <n v="1"/>
    <s v="EVG43"/>
    <n v="87"/>
    <n v="7"/>
    <s v="ร้านที่1"/>
    <s v="พ******์"/>
    <s v="****** บางแวก 120, แขวงบางไผ่, เขตบางแค แขวงบางไผ่ เขตบางแค จังหวัดกรุงเทพมหานคร 10160"/>
    <s v="10160"/>
    <s v="47"/>
    <s v="15/03/2025 00:23"/>
    <s v="-"/>
    <s v="SPX Express"/>
    <s v="Shopee"/>
    <s v="shopee"/>
    <s v=""/>
    <s v="TH253163120075W"/>
    <s v="15/03/2025 00:23"/>
  </r>
  <r>
    <x v="6"/>
    <x v="6"/>
    <n v="66.333333333333329"/>
    <n v="3"/>
    <s v="EVG42"/>
    <n v="119.35"/>
    <n v="7"/>
    <s v="ร้านที่9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15/03/2025 00:20"/>
    <s v="-"/>
    <s v="Kerry_dropoff"/>
    <s v="Lazada"/>
    <s v="lazada"/>
    <s v=""/>
    <s v="LEXDO0130235038"/>
    <s v="15/03/2025 00:20"/>
  </r>
  <r>
    <x v="6"/>
    <x v="6"/>
    <n v="66.333333333333329"/>
    <n v="3"/>
    <s v="EVG41"/>
    <n v="119.35"/>
    <n v="7"/>
    <s v="ร้านที่9"/>
    <s v="พัทยา"/>
    <s v="44/1 ตรอกสุเหร่า ถนนจักรพงษ์ บางลำพู ต.ชนะสงคราม · ชนะสงคราม/ Chana Songkhram_x000a__x000a_พระนคร/ Phra Nakhonกรุงเทพมหานคร/ Bangkok_x000a_10200"/>
    <s v="10200"/>
    <s v="660897836655"/>
    <s v="15/03/2025 00:20"/>
    <s v="-"/>
    <s v="Kerry_dropoff"/>
    <s v="Lazada"/>
    <s v="lazada"/>
    <s v=""/>
    <s v="LEXDO0130235110"/>
    <s v="15/03/2025 00:20"/>
  </r>
  <r>
    <x v="6"/>
    <x v="6"/>
    <n v="66.333333333333329"/>
    <n v="3"/>
    <s v="EVG40"/>
    <n v="269"/>
    <n v="29"/>
    <s v="ร้านที่1"/>
    <s v="ส******ิ"/>
    <s v="******ตำบลรางพิกุล อำเภอกำแพงแสน จังหวัดนครปฐม 73140"/>
    <s v="73140"/>
    <s v="07"/>
    <s v="15/03/2025 00:04"/>
    <s v="-"/>
    <s v="SPX Express"/>
    <s v="Shopee"/>
    <s v="shopee"/>
    <s v=""/>
    <s v="TH2589662663282"/>
    <s v="15/03/2025 00:04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x v="0"/>
    <x v="0"/>
    <n v="66.666666666666671"/>
    <n v="9"/>
    <s v="EVJ13"/>
    <n v="289.8"/>
    <n v="0"/>
    <s v="ร้านที่2"/>
    <s v="c***chi c***a"/>
    <s v="นครราชสีมา"/>
    <s v="-"/>
    <s v=""/>
    <s v="16/03/2025 23:51"/>
    <s v="-"/>
    <s v="J&amp;T COD"/>
    <s v="Tiktok"/>
    <s v="จ่ายทีหลัง / COD"/>
    <s v=""/>
    <s v="-"/>
    <s v="16/03/2025 23:51"/>
  </r>
  <r>
    <x v="1"/>
    <x v="1"/>
    <n v="83.333333333333329"/>
    <n v="3"/>
    <s v="EVJ12"/>
    <n v="543.61"/>
    <n v="79"/>
    <s v="ร้านที่1"/>
    <s v="เทพสุนีย์  แก่นบัว"/>
    <s v="107 ม.5 ถ.นางรอง-ปะคำ ต.นางรอง บ้านทุ่ง_x000a__x000a_นางรอง/ Nang Rongบุรีรัมย์/ Buriram_x000a_31110"/>
    <s v="31110"/>
    <s v="660810460206"/>
    <s v="16/03/2025 23:04"/>
    <s v="-"/>
    <s v="Kerry_dropoff"/>
    <s v="Lazada"/>
    <s v="lazada"/>
    <s v=""/>
    <s v="-"/>
    <s v="16/03/2025 23:03"/>
  </r>
  <r>
    <x v="2"/>
    <x v="2"/>
    <n v="33.333333333333336"/>
    <n v="3"/>
    <s v="EVJ12"/>
    <n v="543.61"/>
    <n v="79"/>
    <s v="ร้านที่1"/>
    <s v="เทพสุนีย์  แก่นบัว"/>
    <s v="107 ม.5 ถ.นางรอง-ปะคำ ต.นางรอง บ้านทุ่ง_x000a__x000a_นางรอง/ Nang Rongบุรีรัมย์/ Buriram_x000a_31110"/>
    <s v="31110"/>
    <s v="660810460206"/>
    <s v="16/03/2025 23:04"/>
    <s v="-"/>
    <s v="Kerry_dropoff"/>
    <s v="Lazada"/>
    <s v="lazada"/>
    <s v=""/>
    <s v="-"/>
    <s v="16/03/2025 23:03"/>
  </r>
  <r>
    <x v="3"/>
    <x v="3"/>
    <n v="54.5"/>
    <n v="2"/>
    <s v="EVJ12"/>
    <n v="543.61"/>
    <n v="79"/>
    <s v="ร้านที่1"/>
    <s v="เทพสุนีย์  แก่นบัว"/>
    <s v="107 ม.5 ถ.นางรอง-ปะคำ ต.นางรอง บ้านทุ่ง_x000a__x000a_นางรอง/ Nang Rongบุรีรัมย์/ Buriram_x000a_31110"/>
    <s v="31110"/>
    <s v="660810460206"/>
    <s v="16/03/2025 23:04"/>
    <s v="-"/>
    <s v="Kerry_dropoff"/>
    <s v="Lazada"/>
    <s v="lazada"/>
    <s v=""/>
    <s v="-"/>
    <s v="16/03/2025 23:03"/>
  </r>
  <r>
    <x v="4"/>
    <x v="4"/>
    <n v="60"/>
    <n v="3"/>
    <s v="EVJ11"/>
    <n v="94.97"/>
    <n v="7"/>
    <s v="ร้านที่1"/>
    <s v="ไพเราะ  ประเสริฐวงศ์"/>
    <s v="63/23  หมู่บ้าน ซีรีน พุทธฯ สาย 3  ถ.ทวีวัฒนา  แขวงหนองค้างพลู_x000a__x000a_หนองแขม/ Nong Khaemกรุงเทพมหานคร/ Bangkok_x000a_10160"/>
    <s v="10160"/>
    <s v=""/>
    <s v="-"/>
    <s v="-"/>
    <s v="Kerry_dropoff"/>
    <s v="Lazada"/>
    <s v="-"/>
    <s v=""/>
    <s v="-"/>
    <s v="16/03/2025 22:39"/>
  </r>
  <r>
    <x v="5"/>
    <x v="5"/>
    <n v="65.67"/>
    <n v="2"/>
    <s v="EVJ10"/>
    <n v="182.79"/>
    <n v="0"/>
    <s v="ร้านที่10"/>
    <s v="ละออ ประภูสี"/>
    <s v="เรึยบแม่น้ำน้อน 30 ม 1. · เชิงกลัด/ Choeng Klat_x000a__x000a_บางระจัน/ Bang Rachanสิงห์บุรี/ Sing Buri_x000a_16130"/>
    <s v="16130"/>
    <s v="660923324223"/>
    <s v="16/03/2025 22:34"/>
    <s v="-"/>
    <s v="Kerry_dropoff"/>
    <s v="Lazada"/>
    <s v="lazada"/>
    <s v=""/>
    <s v="-"/>
    <s v="16/03/2025 22:34"/>
  </r>
  <r>
    <x v="6"/>
    <x v="5"/>
    <n v="12.87"/>
    <n v="1"/>
    <s v="EVJ10"/>
    <n v="182.79"/>
    <n v="0"/>
    <s v="ร้านที่10"/>
    <s v="ละออ ประภูสี"/>
    <s v="เรึยบแม่น้ำน้อน 30 ม 1. · เชิงกลัด/ Choeng Klat_x000a__x000a_บางระจัน/ Bang Rachanสิงห์บุรี/ Sing Buri_x000a_16130"/>
    <s v="16130"/>
    <s v="660923324223"/>
    <s v="16/03/2025 22:34"/>
    <s v="-"/>
    <s v="Kerry_dropoff"/>
    <s v="Lazada"/>
    <s v="lazada"/>
    <s v=""/>
    <s v="-"/>
    <s v="16/03/2025 22:34"/>
  </r>
  <r>
    <x v="6"/>
    <x v="5"/>
    <n v="12.86"/>
    <n v="3"/>
    <s v="EVJ10"/>
    <n v="182.79"/>
    <n v="0"/>
    <s v="ร้านที่10"/>
    <s v="ละออ ประภูสี"/>
    <s v="เรึยบแม่น้ำน้อน 30 ม 1. · เชิงกลัด/ Choeng Klat_x000a__x000a_บางระจัน/ Bang Rachanสิงห์บุรี/ Sing Buri_x000a_16130"/>
    <s v="16130"/>
    <s v="660923324223"/>
    <s v="16/03/2025 22:34"/>
    <s v="-"/>
    <s v="Kerry_dropoff"/>
    <s v="Lazada"/>
    <s v="lazada"/>
    <s v=""/>
    <s v="-"/>
    <s v="16/03/2025 22:34"/>
  </r>
  <r>
    <x v="7"/>
    <x v="6"/>
    <n v="37"/>
    <n v="10"/>
    <s v="EVJ9"/>
    <n v="281.14999999999998"/>
    <n v="29"/>
    <s v="ร้านที่1"/>
    <s v="เทพสุนีย์  แก่นบัว"/>
    <s v="107 ม.5 ถ.นางรอง-ปะคำ ต.นางรอง บ้านทุ่ง_x000a__x000a_นางรอง/ Nang Rongบุรีรัมย์/ Buriram_x000a_31110"/>
    <s v="31110"/>
    <s v="660810460206"/>
    <s v="16/03/2025 22:21"/>
    <s v="-"/>
    <s v="Kerry_dropoff"/>
    <s v="Lazada"/>
    <s v="lazada"/>
    <s v=""/>
    <s v="-"/>
    <s v="16/03/2025 22:19"/>
  </r>
  <r>
    <x v="8"/>
    <x v="7"/>
    <n v="54.5"/>
    <n v="2"/>
    <s v="EVJ8"/>
    <n v="282.45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5 22:12"/>
    <s v="-"/>
    <s v="Kerry_dropoff"/>
    <s v="Lazada"/>
    <s v="lazada"/>
    <s v=""/>
    <s v="-"/>
    <s v="16/03/2025 22:12"/>
  </r>
  <r>
    <x v="3"/>
    <x v="3"/>
    <n v="54.5"/>
    <n v="2"/>
    <s v="EVJ8"/>
    <n v="282.45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5 22:12"/>
    <s v="-"/>
    <s v="Kerry_dropoff"/>
    <s v="Lazada"/>
    <s v="lazada"/>
    <s v=""/>
    <s v="-"/>
    <s v="16/03/2025 22:12"/>
  </r>
  <r>
    <x v="0"/>
    <x v="0"/>
    <n v="66.666666666666671"/>
    <n v="3"/>
    <s v="EVJ8"/>
    <n v="282.45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5 22:12"/>
    <s v="-"/>
    <s v="Kerry_dropoff"/>
    <s v="Lazada"/>
    <s v="lazada"/>
    <s v=""/>
    <s v="-"/>
    <s v="16/03/2025 22:12"/>
  </r>
  <r>
    <x v="8"/>
    <x v="7"/>
    <n v="54.5"/>
    <n v="2"/>
    <s v="EVJ7"/>
    <n v="282.45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5 22:12"/>
    <s v="-"/>
    <s v="Kerry_dropoff"/>
    <s v="Lazada"/>
    <s v="lazada"/>
    <s v=""/>
    <s v="-"/>
    <s v="16/03/2025 22:12"/>
  </r>
  <r>
    <x v="3"/>
    <x v="3"/>
    <n v="54.5"/>
    <n v="2"/>
    <s v="EVJ7"/>
    <n v="282.45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5 22:12"/>
    <s v="-"/>
    <s v="Kerry_dropoff"/>
    <s v="Lazada"/>
    <s v="lazada"/>
    <s v=""/>
    <s v="-"/>
    <s v="16/03/2025 22:12"/>
  </r>
  <r>
    <x v="0"/>
    <x v="0"/>
    <n v="66.666666666666671"/>
    <n v="3"/>
    <s v="EVJ7"/>
    <n v="282.45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5 22:12"/>
    <s v="-"/>
    <s v="Kerry_dropoff"/>
    <s v="Lazada"/>
    <s v="lazada"/>
    <s v=""/>
    <s v="-"/>
    <s v="16/03/2025 22:12"/>
  </r>
  <r>
    <x v="2"/>
    <x v="2"/>
    <n v="37.5"/>
    <n v="4"/>
    <s v="EVJ6"/>
    <n v="159"/>
    <n v="0"/>
    <s v="ร้านที่4"/>
    <s v="ฉ***ฑริกา ร***อน"/>
    <s v="สุรินทร์"/>
    <s v="-"/>
    <s v=""/>
    <s v="16/03/2025 21:56"/>
    <s v="-"/>
    <s v="Flash Express Thailand"/>
    <s v="Tiktok"/>
    <s v="tiktok"/>
    <s v=""/>
    <s v="-"/>
    <s v="16/03/2025 21:56"/>
  </r>
  <r>
    <x v="0"/>
    <x v="0"/>
    <n v="66.666666666666671"/>
    <n v="3"/>
    <s v="EVJ1"/>
    <n v="247.9"/>
    <n v="7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5 20:25"/>
    <s v="-"/>
    <s v="Kerry_dropoff"/>
    <s v="Lazada"/>
    <s v="lazada"/>
    <s v=""/>
    <s v="-"/>
    <s v="16/03/2025 20:25"/>
  </r>
  <r>
    <x v="0"/>
    <x v="0"/>
    <n v="66.666666666666671"/>
    <n v="3"/>
    <s v="EVJ1"/>
    <n v="247.9"/>
    <n v="7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6/03/2025 20:25"/>
    <s v="-"/>
    <s v="Kerry_dropoff"/>
    <s v="Lazada"/>
    <s v="lazada"/>
    <s v=""/>
    <s v="-"/>
    <s v="16/03/2025 20:25"/>
  </r>
  <r>
    <x v="9"/>
    <x v="8"/>
    <n v="0"/>
    <n v="1"/>
    <s v="EVJ0"/>
    <n v="0"/>
    <n v="0"/>
    <s v="ร้านที่1"/>
    <s v="วกนก สกสก"/>
    <s v="ชุมชนร่มเย็น 28//4999999 ซอยยว 2/17 กนนกน จจภ8383838 · คูคต/ Khu Khot_x000a__x000a_ลำลูกกา/ Lam Luk Kaปทุมธานี/ Pathum Thani_x000a_12130"/>
    <s v="12130"/>
    <s v="660889092329"/>
    <s v="16/03/2025 20:18"/>
    <s v="-"/>
    <s v="Kerry_dropoff"/>
    <s v="Lazada"/>
    <s v="lazada"/>
    <s v=""/>
    <s v="-"/>
    <s v="16/03/2025 20:18"/>
  </r>
  <r>
    <x v="4"/>
    <x v="9"/>
    <n v="38"/>
    <n v="3"/>
    <s v="EVI99"/>
    <n v="129"/>
    <n v="15"/>
    <s v="ร้านที่1"/>
    <s v="ชนิดา ผุยพรม"/>
    <s v="บ้านหนองแวง ตำบลหนองแวง 28 หมู่1_x000a__x000a_กันทรารมย์/ Kanthararomศรีสะเกษ/ Sisaket_x000a_33130"/>
    <s v="33130"/>
    <s v="660631959445"/>
    <s v="16/03/2025 19:50"/>
    <s v="-"/>
    <s v="Kerry_dropoff"/>
    <s v="Lazada"/>
    <s v="lazada"/>
    <s v=""/>
    <s v="-"/>
    <s v="16/03/2025 19:50"/>
  </r>
  <r>
    <x v="0"/>
    <x v="0"/>
    <n v="66.666666666666671"/>
    <n v="3"/>
    <s v="EVI98"/>
    <n v="111"/>
    <n v="6"/>
    <s v="ร้านที่2"/>
    <s v="ค***ลียน  เ***รใสดี"/>
    <s v="สุรินทร์"/>
    <s v="-"/>
    <s v=""/>
    <s v="16/03/2025 19:45"/>
    <s v="-"/>
    <s v="J&amp;T COD"/>
    <s v="Tiktok"/>
    <s v="จ่ายทีหลัง / COD"/>
    <s v=""/>
    <s v="-"/>
    <s v="16/03/2025 19:45"/>
  </r>
  <r>
    <x v="2"/>
    <x v="2"/>
    <n v="33.333333333333336"/>
    <n v="3"/>
    <s v="EVI97"/>
    <n v="200"/>
    <n v="0"/>
    <s v="ร้านที่4"/>
    <s v="ป***ลี ส***รือน"/>
    <s v="เชียงใหม่"/>
    <s v="-"/>
    <s v=""/>
    <s v="16/03/2025 19:27"/>
    <s v="-"/>
    <s v="Flash Express Thailand COD"/>
    <s v="Tiktok"/>
    <s v="จ่ายทีหลัง / COD"/>
    <s v=""/>
    <s v="-"/>
    <s v="16/03/2025 19:27"/>
  </r>
  <r>
    <x v="10"/>
    <x v="10"/>
    <n v="25.69"/>
    <n v="1"/>
    <s v="EVI96"/>
    <n v="25.69"/>
    <n v="0"/>
    <s v="ร้านที่8"/>
    <s v="กวินนา เวชพร"/>
    <s v="ร้านพรสวรรค์ 17/1 หมู่7 · ท่าฬ่อ/ Tha Lo_x000a__x000a_เมืองพิจิตร/ Mueang Phichitพิจิตร/ Phichit_x000a_66000"/>
    <s v="66000"/>
    <s v="660894541665"/>
    <s v="16/03/2025 18:48"/>
    <s v="-"/>
    <s v="Kerry_dropoff"/>
    <s v="Lazada"/>
    <s v="lazada"/>
    <s v=""/>
    <s v="-"/>
    <s v="16/03/2025 18:48"/>
  </r>
  <r>
    <x v="7"/>
    <x v="6"/>
    <n v="50"/>
    <n v="4"/>
    <s v="EVI95"/>
    <n v="234"/>
    <n v="45"/>
    <s v="ร้านที่1"/>
    <s v="น***น"/>
    <s v="******อราวัณ อ.เอราวัณ ตำบลเอราวัณ อำเภอเอราวัณ จังหวัดเลย 42220"/>
    <s v="42220"/>
    <s v="08"/>
    <s v="16/03/2025 18:46"/>
    <s v="-"/>
    <s v="Flash Express"/>
    <s v="Shopee"/>
    <s v="shopee"/>
    <s v=""/>
    <s v="-"/>
    <s v="16/03/2025 18:46"/>
  </r>
  <r>
    <x v="0"/>
    <x v="0"/>
    <n v="66.666666666666671"/>
    <n v="3"/>
    <s v="EVI94"/>
    <n v="120.45"/>
    <n v="0"/>
    <s v="ร้านที่1"/>
    <s v="อุสา ปรีชาสนธิกุล"/>
    <s v="104หมู่3ต.หนองผักนากอ.สามชุก_x000a__x000a_สามชุก/ Sam Chukสุพรรณบุรี/ Suphanburi_x000a_72130"/>
    <s v="72130"/>
    <s v="660817774402"/>
    <s v="16/03/2025 17:43"/>
    <s v="-"/>
    <s v="Kerry_dropoff"/>
    <s v="Lazada"/>
    <s v="lazada"/>
    <s v=""/>
    <s v="-"/>
    <s v="16/03/2025 17:43"/>
  </r>
  <r>
    <x v="11"/>
    <x v="11"/>
    <n v="40"/>
    <n v="25"/>
    <s v="EVI93"/>
    <n v="2100"/>
    <n v="100"/>
    <s v="ร้านที่1"/>
    <s v=" คุณวิ ศศิ"/>
    <s v="บริษัทฮันนัน99จำกัด38/1648-49 KC.7_x000a_ถนนไทยรามัญ แขวงสามวาตะวันตก เขตคลองสามวา กรุงเทพมหานคร_x000a_คลองสามวา_x000a_0918872996 10510"/>
    <s v="10510"/>
    <s v="0808216671"/>
    <s v="15/03/2025 09:08"/>
    <s v="raweewan5499@gmail.com"/>
    <s v="EMS"/>
    <s v="facebook"/>
    <s v="กสิกร"/>
    <s v=""/>
    <s v="-"/>
    <s v="16/03/2025 17:03"/>
  </r>
  <r>
    <x v="8"/>
    <x v="7"/>
    <n v="40"/>
    <n v="25"/>
    <s v="EVI93"/>
    <n v="2100"/>
    <n v="100"/>
    <s v="ร้านที่1"/>
    <s v=" คุณวิ ศศิ"/>
    <s v="บริษัทฮันนัน99จำกัด38/1648-49 KC.7_x000a_ถนนไทยรามัญ แขวงสามวาตะวันตก เขตคลองสามวา กรุงเทพมหานคร_x000a_คลองสามวา_x000a_0918872996 10510"/>
    <s v="10510"/>
    <s v="0808216671"/>
    <s v="15/03/2025 09:08"/>
    <s v="raweewan5499@gmail.com"/>
    <s v="EMS"/>
    <s v="facebook"/>
    <s v="กสิกร"/>
    <s v=""/>
    <s v="-"/>
    <s v="16/03/2025 17:03"/>
  </r>
  <r>
    <x v="2"/>
    <x v="2"/>
    <n v="33.333333333333336"/>
    <n v="3"/>
    <s v="EVI92"/>
    <n v="129"/>
    <n v="29"/>
    <s v="ร้านที่4"/>
    <s v="ธ***รม์ ซ***เลื่อม"/>
    <s v="นครปฐม"/>
    <s v="-"/>
    <s v=""/>
    <s v="16/03/2025 17:00"/>
    <s v="-"/>
    <s v="Flash Express Thailand COD"/>
    <s v="Tiktok"/>
    <s v="จ่ายทีหลัง / COD"/>
    <s v=""/>
    <s v="-"/>
    <s v="16/03/2025 17:00"/>
  </r>
  <r>
    <x v="12"/>
    <x v="12"/>
    <n v="65"/>
    <n v="3"/>
    <s v="EVI91"/>
    <n v="195"/>
    <n v="0"/>
    <s v="ร้านที่2"/>
    <s v="ช******)"/>
    <s v="******89/12 ซอยสุขุมวิท66/1 แขวงบางนาเหนือ เขตบางนา จังหวัดกรุงเทพมหานคร 10260"/>
    <s v="10260"/>
    <s v="42"/>
    <s v="16/03/2025 16:59"/>
    <s v="-"/>
    <s v="SPX Express"/>
    <s v="Shopee"/>
    <s v="shopee"/>
    <s v=""/>
    <s v="-"/>
    <s v="16/03/2025 16:59"/>
  </r>
  <r>
    <x v="7"/>
    <x v="6"/>
    <n v="66.666666666666671"/>
    <n v="3"/>
    <s v="EVI90"/>
    <n v="100"/>
    <n v="0"/>
    <s v="ร้านที่4"/>
    <s v="ค***้ใจไม่มี ค***้ดีเต็มไปหมด"/>
    <s v="ลพบุรี"/>
    <s v="-"/>
    <s v=""/>
    <s v="16/03/2025 16:58"/>
    <s v="-"/>
    <s v="Flash Express Thailand COD"/>
    <s v="Tiktok"/>
    <s v="จ่ายทีหลัง / COD"/>
    <s v=""/>
    <s v="-"/>
    <s v="16/03/2025 16:59"/>
  </r>
  <r>
    <x v="2"/>
    <x v="2"/>
    <n v="33.333333333333336"/>
    <n v="3"/>
    <s v="EVI89"/>
    <n v="106"/>
    <n v="6"/>
    <s v="ร้านที่4"/>
    <s v="ณ**    ณ***์ "/>
    <s v="นนทบุรี"/>
    <s v="-"/>
    <s v=""/>
    <s v="16/03/2025 16:55"/>
    <s v="-"/>
    <s v="Flash Express Thailand COD"/>
    <s v="Tiktok"/>
    <s v="จ่ายทีหลัง / COD"/>
    <s v=""/>
    <s v="-"/>
    <s v="16/03/2025 16:56"/>
  </r>
  <r>
    <x v="2"/>
    <x v="2"/>
    <n v="33.333333333333336"/>
    <n v="6"/>
    <s v="EVI88"/>
    <n v="200"/>
    <n v="0"/>
    <s v="ร้านที่4"/>
    <s v="อ***ีย์  โ***์ศรี"/>
    <s v="กาญจนบุรี"/>
    <s v="-"/>
    <s v=""/>
    <s v="16/03/2025 16:50"/>
    <s v="-"/>
    <s v="Flash Express Thailand COD"/>
    <s v="Tiktok"/>
    <s v="จ่ายทีหลัง / COD"/>
    <s v=""/>
    <s v="-"/>
    <s v="16/03/2025 16:50"/>
  </r>
  <r>
    <x v="0"/>
    <x v="0"/>
    <n v="66.666666666666671"/>
    <n v="6"/>
    <s v="EVI87"/>
    <n v="200"/>
    <n v="0"/>
    <s v="ร้านที่4"/>
    <s v="น***ชิรวิชญ์ ธ***รอนันต์กูร"/>
    <s v="นครพนม"/>
    <s v="-"/>
    <s v=""/>
    <s v="16/03/2025 16:49"/>
    <s v="-"/>
    <s v="Flash Express Thailand COD"/>
    <s v="Tiktok"/>
    <s v="จ่ายทีหลัง / COD"/>
    <s v=""/>
    <s v="-"/>
    <s v="16/03/2025 16:49"/>
  </r>
  <r>
    <x v="0"/>
    <x v="0"/>
    <n v="66.666666666666671"/>
    <n v="3"/>
    <s v="EVI86"/>
    <n v="200"/>
    <n v="0"/>
    <s v="ร้านที่4"/>
    <s v="น***ภรณ์  ค***ถลง"/>
    <s v="พระนครศรีอยุธยา"/>
    <s v="-"/>
    <s v=""/>
    <s v="16/03/2025 16:51"/>
    <s v="-"/>
    <s v="Flash Express Thailand"/>
    <s v="Tiktok"/>
    <s v="tiktok"/>
    <s v=""/>
    <s v="-"/>
    <s v="16/03/2025 16:48"/>
  </r>
  <r>
    <x v="2"/>
    <x v="2"/>
    <n v="33.333333333333336"/>
    <n v="3"/>
    <s v="EVI86"/>
    <n v="200"/>
    <n v="0"/>
    <s v="ร้านที่4"/>
    <s v="น***ภรณ์  ค***ถลง"/>
    <s v="พระนครศรีอยุธยา"/>
    <s v="-"/>
    <s v=""/>
    <s v="16/03/2025 16:51"/>
    <s v="-"/>
    <s v="Flash Express Thailand"/>
    <s v="Tiktok"/>
    <s v="tiktok"/>
    <s v=""/>
    <s v="-"/>
    <s v="16/03/2025 16:48"/>
  </r>
  <r>
    <x v="7"/>
    <x v="6"/>
    <n v="66.666666666666671"/>
    <n v="6"/>
    <s v="EVI85"/>
    <n v="200"/>
    <n v="0"/>
    <s v="ร้านที่4"/>
    <s v="ส***ติ เ***อกูลศิลป์"/>
    <s v="นนทบุรี"/>
    <s v="-"/>
    <s v=""/>
    <s v="16/03/2025 16:45"/>
    <s v="-"/>
    <s v="Flash Express Thailand"/>
    <s v="Tiktok"/>
    <s v="tiktok"/>
    <s v=""/>
    <s v="-"/>
    <s v="16/03/2025 16:45"/>
  </r>
  <r>
    <x v="2"/>
    <x v="2"/>
    <n v="33.333333333333336"/>
    <n v="3"/>
    <s v="EVI84"/>
    <n v="106"/>
    <n v="6"/>
    <s v="ร้านที่4"/>
    <s v="ฟ***า"/>
    <s v="ระยอง"/>
    <s v="-"/>
    <s v=""/>
    <s v="16/03/2025 16:42"/>
    <s v="-"/>
    <s v="Flash Express Thailand COD"/>
    <s v="Tiktok"/>
    <s v="จ่ายทีหลัง / COD"/>
    <s v=""/>
    <s v="-"/>
    <s v="16/03/2025 16:42"/>
  </r>
  <r>
    <x v="7"/>
    <x v="6"/>
    <n v="66.666666666666671"/>
    <n v="3"/>
    <s v="EVI83"/>
    <n v="200"/>
    <n v="0"/>
    <s v="ร้านที่4"/>
    <s v="ส***รษา ง***ิลป์"/>
    <s v="ปราจีนบุรี"/>
    <s v="-"/>
    <s v=""/>
    <s v="16/03/2025 16:35"/>
    <s v="-"/>
    <s v="Flash Express Thailand COD"/>
    <s v="Tiktok"/>
    <s v="จ่ายทีหลัง / COD"/>
    <s v=""/>
    <s v="-"/>
    <s v="16/03/2025 16:35"/>
  </r>
  <r>
    <x v="2"/>
    <x v="2"/>
    <n v="33.333333333333336"/>
    <n v="3"/>
    <s v="EVI83"/>
    <n v="200"/>
    <n v="0"/>
    <s v="ร้านที่4"/>
    <s v="ส***รษา ง***ิลป์"/>
    <s v="ปราจีนบุรี"/>
    <s v="-"/>
    <s v=""/>
    <s v="16/03/2025 16:35"/>
    <s v="-"/>
    <s v="Flash Express Thailand COD"/>
    <s v="Tiktok"/>
    <s v="จ่ายทีหลัง / COD"/>
    <s v=""/>
    <s v="-"/>
    <s v="16/03/2025 16:35"/>
  </r>
  <r>
    <x v="7"/>
    <x v="6"/>
    <n v="50"/>
    <n v="4"/>
    <s v="EVI82"/>
    <n v="224"/>
    <n v="35"/>
    <s v="ร้านที่1"/>
    <s v="เ******์"/>
    <s v="******ณ์21 ถนนสรงประภา แขวงสีกัน เขตดอนเมือง จังหวัดกรุงเทพมหานคร 10210"/>
    <s v="10210"/>
    <s v="56"/>
    <s v="16/03/2025 16:30"/>
    <s v="-"/>
    <s v="SPX Express"/>
    <s v="Shopee"/>
    <s v="shopee"/>
    <s v=""/>
    <s v="-"/>
    <s v="16/03/2025 16:28"/>
  </r>
  <r>
    <x v="10"/>
    <x v="10"/>
    <n v="27.12"/>
    <n v="1"/>
    <s v="EVI81"/>
    <n v="27.12"/>
    <n v="0"/>
    <s v="ร้านที่8"/>
    <s v="ปาริชาติ สราคำ"/>
    <s v="นำส่งหลังวัด · นิคมกระเสียว/ Nikhom Krasiao_x000a__x000a_ด่านช้าง/ Dan Changสุพรรณบุรี/ Suphanburi_x000a_72180"/>
    <s v="72180"/>
    <s v="660987602182"/>
    <s v="16/03/2025 16:24"/>
    <s v="-"/>
    <s v="Kerry_dropoff"/>
    <s v="Lazada"/>
    <s v="lazada"/>
    <s v=""/>
    <s v="-"/>
    <s v="16/03/2025 16:24"/>
  </r>
  <r>
    <x v="2"/>
    <x v="2"/>
    <n v="33.333333333333336"/>
    <n v="3"/>
    <s v="EVI80"/>
    <n v="200"/>
    <n v="0"/>
    <s v="ร้านที่4"/>
    <s v="น***สตางค์"/>
    <s v="กรุงเทพมหานคร"/>
    <s v="-"/>
    <s v=""/>
    <s v="16/03/2025 16:23"/>
    <s v="-"/>
    <s v="Flash Express Thailand COD"/>
    <s v="Tiktok"/>
    <s v="จ่ายทีหลัง / COD"/>
    <s v=""/>
    <s v="-"/>
    <s v="16/03/2025 16:23"/>
  </r>
  <r>
    <x v="7"/>
    <x v="6"/>
    <n v="66.666666666666671"/>
    <n v="3"/>
    <s v="EVI80"/>
    <n v="200"/>
    <n v="0"/>
    <s v="ร้านที่4"/>
    <s v="น***สตางค์"/>
    <s v="กรุงเทพมหานคร"/>
    <s v="-"/>
    <s v=""/>
    <s v="16/03/2025 16:23"/>
    <s v="-"/>
    <s v="Flash Express Thailand COD"/>
    <s v="Tiktok"/>
    <s v="จ่ายทีหลัง / COD"/>
    <s v=""/>
    <s v="-"/>
    <s v="16/03/2025 16:23"/>
  </r>
  <r>
    <x v="2"/>
    <x v="2"/>
    <n v="33.333333333333336"/>
    <n v="6"/>
    <s v="EVI79"/>
    <n v="200"/>
    <n v="0"/>
    <s v="ร้านที่4"/>
    <s v="ช***ทร์ทิพย์ ค***้ว"/>
    <s v="กรุงเทพมหานคร"/>
    <s v="-"/>
    <s v=""/>
    <s v="16/03/2025 16:22"/>
    <s v="-"/>
    <s v="Flash Express Thailand COD"/>
    <s v="Tiktok"/>
    <s v="จ่ายทีหลัง / COD"/>
    <s v=""/>
    <s v="-"/>
    <s v="16/03/2025 16:22"/>
  </r>
  <r>
    <x v="2"/>
    <x v="2"/>
    <n v="33.333333333333336"/>
    <n v="3"/>
    <s v="EVI78"/>
    <n v="145"/>
    <n v="45"/>
    <s v="ร้านที่4"/>
    <s v="เ***"/>
    <s v="กรุงเทพมหานคร"/>
    <s v="-"/>
    <s v=""/>
    <s v="16/03/2025 16:21"/>
    <s v="-"/>
    <s v="Flash Express Thailand COD"/>
    <s v="Tiktok"/>
    <s v="จ่ายทีหลัง / COD"/>
    <s v="กาแฟอย่างเดียวค่ะ"/>
    <s v="-"/>
    <s v="16/03/2025 16:21"/>
  </r>
  <r>
    <x v="13"/>
    <x v="13"/>
    <n v="129"/>
    <n v="2"/>
    <s v="EVI77"/>
    <n v="258"/>
    <n v="0"/>
    <s v="ร้านที่1"/>
    <s v="อูษณีย์ สนธิเณร"/>
    <s v="349/17 ม.3_x000a_โพธิ์พระยา_x000a_เมืองฯ, สุพรรณบุรี 72000"/>
    <s v="72000"/>
    <s v="0615420992"/>
    <s v="16/03/2025 16:17"/>
    <s v="raweewan5499@gmail.com"/>
    <s v="EMS COD"/>
    <s v="facebook"/>
    <s v="กสิกร"/>
    <s v=""/>
    <s v="-"/>
    <s v="16/03/2025 16:17"/>
  </r>
  <r>
    <x v="2"/>
    <x v="2"/>
    <n v="33.333333333333336"/>
    <n v="6"/>
    <s v="EVI76"/>
    <n v="245"/>
    <n v="45"/>
    <s v="ร้านที่4"/>
    <s v="ช***ดา ค***เร็ว"/>
    <s v="ตาก"/>
    <s v="-"/>
    <s v=""/>
    <s v="16/03/2025 16:09"/>
    <s v="-"/>
    <s v="Flash Express Thailand COD"/>
    <s v="Tiktok"/>
    <s v="จ่ายทีหลัง / COD"/>
    <s v=""/>
    <s v="-"/>
    <s v="16/03/2025 16:09"/>
  </r>
  <r>
    <x v="5"/>
    <x v="5"/>
    <n v="72.97"/>
    <n v="4"/>
    <s v="EVI75"/>
    <n v="291.88"/>
    <n v="0"/>
    <s v="ร้านที่10"/>
    <s v="ชาญศักดิ์ ครองสิงห์"/>
    <s v="เลขที่ 4 บ้านหนองสิม หมู่ที่ 9 · โพธิ์หมากแข้ง/ Pho Mak Khaeng_x000a__x000a_บึงโขงหลง/ Bueng Khong Longบึงกาฬ/ Bueng Kan_x000a_38220"/>
    <s v="38220"/>
    <s v="660623965544"/>
    <s v="16/03/2025 16:08"/>
    <s v="-"/>
    <s v="Kerry_dropoff"/>
    <s v="Lazada"/>
    <s v="lazada"/>
    <s v=""/>
    <s v="-"/>
    <s v="16/03/2025 16:07"/>
  </r>
  <r>
    <x v="2"/>
    <x v="2"/>
    <n v="33.333333333333336"/>
    <n v="3"/>
    <s v="EVI74"/>
    <n v="106"/>
    <n v="6"/>
    <s v="ร้านที่4"/>
    <s v="เ***รินทร์​ ศ***ินทร์"/>
    <s v="กรุงเทพมหานคร"/>
    <s v="-"/>
    <s v=""/>
    <s v="16/03/2025 16:06"/>
    <s v="-"/>
    <s v="Flash Express Thailand"/>
    <s v="Tiktok"/>
    <s v="tiktok"/>
    <s v="ขอไม่เผือก​กับไม่กาแฟ นอกนั้นได้หมดครับ"/>
    <s v="-"/>
    <s v="16/03/2025 16:06"/>
  </r>
  <r>
    <x v="7"/>
    <x v="6"/>
    <n v="66.666666666666671"/>
    <n v="3"/>
    <s v="EVI73"/>
    <n v="200"/>
    <n v="0"/>
    <s v="ร้านที่4"/>
    <s v="ว***า ท***"/>
    <s v="กรุงเทพมหานคร"/>
    <s v="-"/>
    <s v=""/>
    <s v="16/03/2025 16:06"/>
    <s v="-"/>
    <s v="Flash Express Thailand COD"/>
    <s v="Tiktok"/>
    <s v="จ่ายทีหลัง / COD"/>
    <s v=""/>
    <s v="-"/>
    <s v="16/03/2025 16:06"/>
  </r>
  <r>
    <x v="2"/>
    <x v="2"/>
    <n v="33.333333333333336"/>
    <n v="3"/>
    <s v="EVI73"/>
    <n v="200"/>
    <n v="0"/>
    <s v="ร้านที่4"/>
    <s v="ว***า ท***"/>
    <s v="กรุงเทพมหานคร"/>
    <s v="-"/>
    <s v=""/>
    <s v="16/03/2025 16:06"/>
    <s v="-"/>
    <s v="Flash Express Thailand COD"/>
    <s v="Tiktok"/>
    <s v="จ่ายทีหลัง / COD"/>
    <s v=""/>
    <s v="-"/>
    <s v="16/03/2025 16:06"/>
  </r>
  <r>
    <x v="2"/>
    <x v="2"/>
    <n v="33.333333333333336"/>
    <n v="3"/>
    <s v="EVI72"/>
    <n v="145"/>
    <n v="45"/>
    <s v="ร้านที่4"/>
    <s v="ส**"/>
    <s v="กรุงเทพมหานคร"/>
    <s v="-"/>
    <s v=""/>
    <s v="16/03/2025 16:05"/>
    <s v="-"/>
    <s v="Flash Express Thailand COD"/>
    <s v="Tiktok"/>
    <s v="จ่ายทีหลัง / COD"/>
    <s v=""/>
    <s v="-"/>
    <s v="16/03/2025 16:05"/>
  </r>
  <r>
    <x v="4"/>
    <x v="4"/>
    <n v="60"/>
    <n v="3"/>
    <s v="EVI71"/>
    <n v="216"/>
    <n v="16"/>
    <s v="ร้านที่4"/>
    <s v="ส***ลี  ม***เสติ"/>
    <s v="ปทุมธานี"/>
    <s v="-"/>
    <s v=""/>
    <s v="16/03/2025 16:00"/>
    <s v="-"/>
    <s v="Flash Express Thailand COD"/>
    <s v="Tiktok"/>
    <s v="จ่ายทีหลัง / COD"/>
    <s v=""/>
    <s v="-"/>
    <s v="16/03/2025 16:00"/>
  </r>
  <r>
    <x v="2"/>
    <x v="2"/>
    <n v="33.333333333333336"/>
    <n v="3"/>
    <s v="EVI71"/>
    <n v="216"/>
    <n v="16"/>
    <s v="ร้านที่4"/>
    <s v="ส***ลี  ม***เสติ"/>
    <s v="ปทุมธานี"/>
    <s v="-"/>
    <s v=""/>
    <s v="16/03/2025 16:00"/>
    <s v="-"/>
    <s v="Flash Express Thailand COD"/>
    <s v="Tiktok"/>
    <s v="จ่ายทีหลัง / COD"/>
    <s v=""/>
    <s v="-"/>
    <s v="16/03/2025 16:00"/>
  </r>
  <r>
    <x v="4"/>
    <x v="4"/>
    <n v="60"/>
    <n v="3"/>
    <s v="EVI70"/>
    <n v="200"/>
    <n v="0"/>
    <s v="ร้านที่4"/>
    <s v="เ***าจิต  จ***จง"/>
    <s v="เทศบาลนครสุราษฎร์ธานี"/>
    <s v="-"/>
    <s v=""/>
    <s v="16/03/2025 16:00"/>
    <s v="-"/>
    <s v="Flash Express Thailand COD"/>
    <s v="Tiktok"/>
    <s v="จ่ายทีหลัง / COD"/>
    <s v=""/>
    <s v="-"/>
    <s v="16/03/2025 16:00"/>
  </r>
  <r>
    <x v="2"/>
    <x v="2"/>
    <n v="33.333333333333336"/>
    <n v="3"/>
    <s v="EVI70"/>
    <n v="200"/>
    <n v="0"/>
    <s v="ร้านที่4"/>
    <s v="เ***าจิต  จ***จง"/>
    <s v="เทศบาลนครสุราษฎร์ธานี"/>
    <s v="-"/>
    <s v=""/>
    <s v="16/03/2025 16:00"/>
    <s v="-"/>
    <s v="Flash Express Thailand COD"/>
    <s v="Tiktok"/>
    <s v="จ่ายทีหลัง / COD"/>
    <s v=""/>
    <s v="-"/>
    <s v="16/03/2025 16:00"/>
  </r>
  <r>
    <x v="4"/>
    <x v="4"/>
    <n v="60"/>
    <n v="6"/>
    <s v="EVI69"/>
    <n v="200"/>
    <n v="0"/>
    <s v="ร้านที่4"/>
    <s v="ส***สา พ***ือง"/>
    <s v="ชลบุรี"/>
    <s v="-"/>
    <s v=""/>
    <s v="16/03/2025 15:59"/>
    <s v="-"/>
    <s v="Flash Express Thailand COD"/>
    <s v="Tiktok"/>
    <s v="จ่ายทีหลัง / COD"/>
    <s v=""/>
    <s v="-"/>
    <s v="16/03/2025 15:59"/>
  </r>
  <r>
    <x v="7"/>
    <x v="6"/>
    <n v="66.666666666666671"/>
    <n v="3"/>
    <s v="EVI68"/>
    <n v="200"/>
    <n v="0"/>
    <s v="ร้านที่4"/>
    <s v="พ***พย์ ป***ังโชติพงศ์"/>
    <s v="กรุงเทพมหานคร"/>
    <s v="-"/>
    <s v=""/>
    <s v="16/03/2025 15:58"/>
    <s v="-"/>
    <s v="Flash Express Thailand COD"/>
    <s v="Tiktok"/>
    <s v="จ่ายทีหลัง / COD"/>
    <s v=""/>
    <s v="-"/>
    <s v="16/03/2025 15:58"/>
  </r>
  <r>
    <x v="4"/>
    <x v="4"/>
    <n v="60"/>
    <n v="3"/>
    <s v="EVI68"/>
    <n v="200"/>
    <n v="0"/>
    <s v="ร้านที่4"/>
    <s v="พ***พย์ ป***ังโชติพงศ์"/>
    <s v="กรุงเทพมหานคร"/>
    <s v="-"/>
    <s v=""/>
    <s v="16/03/2025 15:58"/>
    <s v="-"/>
    <s v="Flash Express Thailand COD"/>
    <s v="Tiktok"/>
    <s v="จ่ายทีหลัง / COD"/>
    <s v=""/>
    <s v="-"/>
    <s v="16/03/2025 15:58"/>
  </r>
  <r>
    <x v="2"/>
    <x v="2"/>
    <n v="33.333333333333336"/>
    <n v="3"/>
    <s v="EVI67"/>
    <n v="106"/>
    <n v="6"/>
    <s v="ร้านที่4"/>
    <s v="อ***วรรณ  ม***"/>
    <s v="กรุงเทพฯ"/>
    <s v="-"/>
    <s v=""/>
    <s v="16/03/2025 15:57"/>
    <s v="-"/>
    <s v="Flash Express Thailand COD"/>
    <s v="Tiktok"/>
    <s v="จ่ายทีหลัง / COD"/>
    <s v="มะพร้าวเผือก,เนยสด,ฝอยทอง"/>
    <s v="-"/>
    <s v="16/03/2025 15:57"/>
  </r>
  <r>
    <x v="4"/>
    <x v="4"/>
    <n v="60"/>
    <n v="6"/>
    <s v="EVI66"/>
    <n v="200"/>
    <n v="0"/>
    <s v="ร้านที่4"/>
    <s v="น***รณ์ ผ***ัตน์"/>
    <s v="ฉะเชิงเทรา"/>
    <s v="-"/>
    <s v=""/>
    <s v="16/03/2025 15:57"/>
    <s v="-"/>
    <s v="Flash Express Thailand"/>
    <s v="Tiktok"/>
    <s v="tiktok"/>
    <s v=""/>
    <s v="-"/>
    <s v="16/03/2025 15:57"/>
  </r>
  <r>
    <x v="4"/>
    <x v="4"/>
    <n v="60"/>
    <n v="3"/>
    <s v="EVI65"/>
    <n v="106"/>
    <n v="6"/>
    <s v="ร้านที่4"/>
    <s v="ร***ิริ  ค***มฤทธิ์"/>
    <s v="ระยอง"/>
    <s v="-"/>
    <s v=""/>
    <s v="16/03/2025 15:57"/>
    <s v="-"/>
    <s v="Flash Express Thailand COD"/>
    <s v="Tiktok"/>
    <s v="จ่ายทีหลัง / COD"/>
    <s v=""/>
    <s v="-"/>
    <s v="16/03/2025 15:57"/>
  </r>
  <r>
    <x v="4"/>
    <x v="4"/>
    <n v="60"/>
    <n v="3"/>
    <s v="EVI64"/>
    <n v="200"/>
    <n v="0"/>
    <s v="ร้านที่4"/>
    <s v="ป***า ท***ำ"/>
    <s v="สงขลา"/>
    <s v="-"/>
    <s v=""/>
    <s v="16/03/2025 16:10"/>
    <s v="-"/>
    <s v="Flash Express Thailand"/>
    <s v="Tiktok"/>
    <s v="tiktok"/>
    <s v="!!!!เค้กเบาหวิวไม่รับรสชาติกาแฟ ลูกค้าแพ้กาแฟค่ะ !!!!"/>
    <s v="-"/>
    <s v="16/03/2025 15:56"/>
  </r>
  <r>
    <x v="2"/>
    <x v="2"/>
    <n v="33.333333333333336"/>
    <n v="3"/>
    <s v="EVI64"/>
    <n v="200"/>
    <n v="0"/>
    <s v="ร้านที่4"/>
    <s v="ป***า ท***ำ"/>
    <s v="สงขลา"/>
    <s v="-"/>
    <s v=""/>
    <s v="16/03/2025 16:10"/>
    <s v="-"/>
    <s v="Flash Express Thailand"/>
    <s v="Tiktok"/>
    <s v="tiktok"/>
    <s v="!!!!เค้กเบาหวิวไม่รับรสชาติกาแฟ ลูกค้าแพ้กาแฟค่ะ !!!!"/>
    <s v="-"/>
    <s v="16/03/2025 15:56"/>
  </r>
  <r>
    <x v="2"/>
    <x v="2"/>
    <n v="33.333333333333336"/>
    <n v="3"/>
    <s v="EVI63"/>
    <n v="116"/>
    <n v="16"/>
    <s v="ร้านที่4"/>
    <s v="ธ*** ค***ดใจ"/>
    <s v="นครพนม"/>
    <s v="-"/>
    <s v=""/>
    <s v="16/03/2025 16:00"/>
    <s v="-"/>
    <s v="Flash Express Thailand"/>
    <s v="Tiktok"/>
    <s v="tiktok"/>
    <s v=""/>
    <s v="-"/>
    <s v="16/03/2025 15:55"/>
  </r>
  <r>
    <x v="4"/>
    <x v="4"/>
    <n v="60"/>
    <n v="3"/>
    <s v="EVI62"/>
    <n v="106"/>
    <n v="6"/>
    <s v="ร้านที่4"/>
    <s v="ส***อง น***วัน"/>
    <s v="สมุทรปราการ"/>
    <s v="-"/>
    <s v=""/>
    <s v="16/03/2025 15:54"/>
    <s v="-"/>
    <s v="Flash Express Thailand COD"/>
    <s v="Tiktok"/>
    <s v="จ่ายทีหลัง / COD"/>
    <s v=""/>
    <s v="-"/>
    <s v="16/03/2025 15:54"/>
  </r>
  <r>
    <x v="2"/>
    <x v="2"/>
    <n v="33.333333333333336"/>
    <n v="3"/>
    <s v="EVI61"/>
    <n v="100"/>
    <n v="0"/>
    <s v="ร้านที่4"/>
    <s v="ค***จง"/>
    <s v="สระบุรี"/>
    <s v="-"/>
    <s v=""/>
    <s v="16/03/2025 15:52"/>
    <s v="-"/>
    <s v="Flash Express Thailand COD"/>
    <s v="Tiktok"/>
    <s v="จ่ายทีหลัง / COD"/>
    <s v=""/>
    <s v="-"/>
    <s v="16/03/2025 15:52"/>
  </r>
  <r>
    <x v="4"/>
    <x v="4"/>
    <n v="60"/>
    <n v="3"/>
    <s v="EVI60"/>
    <n v="106"/>
    <n v="6"/>
    <s v="ร้านที่4"/>
    <s v="J***"/>
    <s v="กรุงเทพฯ"/>
    <s v="-"/>
    <s v=""/>
    <s v="16/03/2025 15:52"/>
    <s v="-"/>
    <s v="Flash Express Thailand COD"/>
    <s v="Tiktok"/>
    <s v="จ่ายทีหลัง / COD"/>
    <s v=""/>
    <s v="-"/>
    <s v="16/03/2025 15:52"/>
  </r>
  <r>
    <x v="2"/>
    <x v="2"/>
    <n v="33.333333333333336"/>
    <n v="6"/>
    <s v="EVI59"/>
    <n v="200"/>
    <n v="0"/>
    <s v="ร้านที่4"/>
    <s v="บ***อด เ***สำราญ"/>
    <s v="ระยอง"/>
    <s v="-"/>
    <s v=""/>
    <s v="16/03/2025 15:51"/>
    <s v="-"/>
    <s v="Flash Express Thailand COD"/>
    <s v="Tiktok"/>
    <s v="จ่ายทีหลัง / COD"/>
    <s v=""/>
    <s v="-"/>
    <s v="16/03/2025 15:51"/>
  </r>
  <r>
    <x v="4"/>
    <x v="4"/>
    <n v="60"/>
    <n v="6"/>
    <s v="EVI57"/>
    <n v="200"/>
    <n v="0"/>
    <s v="ร้านที่4"/>
    <s v="ป***าวัฒน์ บ***ณฑิต"/>
    <s v="กาญจนบุรี"/>
    <s v="-"/>
    <s v=""/>
    <s v="16/03/2025 15:49"/>
    <s v="-"/>
    <s v="Flash Express Thailand"/>
    <s v="Tiktok"/>
    <s v="tiktok"/>
    <s v=""/>
    <s v="-"/>
    <s v="16/03/2025 15:48"/>
  </r>
  <r>
    <x v="14"/>
    <x v="14"/>
    <n v="33.333333333333336"/>
    <n v="3"/>
    <s v="EVI56"/>
    <n v="200"/>
    <n v="0"/>
    <s v="ร้านที่4"/>
    <s v="ค** เ*"/>
    <s v="กรุงเทพฯ"/>
    <s v="-"/>
    <s v=""/>
    <s v="16/03/2025 15:47"/>
    <s v="-"/>
    <s v="Flash Express Thailand"/>
    <s v="Tiktok"/>
    <s v="tiktok"/>
    <s v=""/>
    <s v="-"/>
    <s v="16/03/2025 15:46"/>
  </r>
  <r>
    <x v="13"/>
    <x v="13"/>
    <n v="139"/>
    <n v="1"/>
    <s v="EVI56"/>
    <n v="200"/>
    <n v="0"/>
    <s v="ร้านที่4"/>
    <s v="ค** เ*"/>
    <s v="กรุงเทพฯ"/>
    <s v="-"/>
    <s v=""/>
    <s v="16/03/2025 15:47"/>
    <s v="-"/>
    <s v="Flash Express Thailand"/>
    <s v="Tiktok"/>
    <s v="tiktok"/>
    <s v=""/>
    <s v="-"/>
    <s v="16/03/2025 15:46"/>
  </r>
  <r>
    <x v="4"/>
    <x v="4"/>
    <n v="60"/>
    <n v="3"/>
    <s v="EVI55"/>
    <n v="100"/>
    <n v="0"/>
    <s v="ร้านที่4"/>
    <s v="ม***า ป***กำลัง"/>
    <s v="สมุทรสาคร"/>
    <s v="-"/>
    <s v=""/>
    <s v="16/03/2025 15:44"/>
    <s v="-"/>
    <s v="Flash Express Thailand COD"/>
    <s v="Tiktok"/>
    <s v="จ่ายทีหลัง / COD"/>
    <s v=""/>
    <s v="-"/>
    <s v="16/03/2025 15:44"/>
  </r>
  <r>
    <x v="2"/>
    <x v="2"/>
    <n v="33.333333333333336"/>
    <n v="3"/>
    <s v="EVI54"/>
    <n v="106"/>
    <n v="6"/>
    <s v="ร้านที่4"/>
    <s v="ส***ดา  ว***ษสุจริต"/>
    <s v="สุรินทร์"/>
    <s v="-"/>
    <s v=""/>
    <s v="16/03/2025 15:44"/>
    <s v="-"/>
    <s v="Flash Express Thailand"/>
    <s v="Tiktok"/>
    <s v="tiktok"/>
    <s v=""/>
    <s v="-"/>
    <s v="16/03/2025 15:44"/>
  </r>
  <r>
    <x v="2"/>
    <x v="2"/>
    <n v="33.333333333333336"/>
    <n v="6"/>
    <s v="EVI53"/>
    <n v="200"/>
    <n v="0"/>
    <s v="ร้านที่4"/>
    <s v="ณ***ฤตา ไ***ีสันติวงศ์"/>
    <s v="สมุทรปราการ"/>
    <s v="-"/>
    <s v=""/>
    <s v="16/03/2025 15:44"/>
    <s v="-"/>
    <s v="Flash Express Thailand"/>
    <s v="Tiktok"/>
    <s v="tiktok"/>
    <s v="ขอรสชาติกาแฟ 2 กล่อง ที่เหลือคละได้เลยค่ะ "/>
    <s v="-"/>
    <s v="16/03/2025 15:44"/>
  </r>
  <r>
    <x v="7"/>
    <x v="6"/>
    <n v="66.666666666666671"/>
    <n v="3"/>
    <s v="EVI51"/>
    <n v="300"/>
    <n v="0"/>
    <s v="ร้านที่4"/>
    <s v="ร***นีย์ ศ***มาน"/>
    <s v="มหาสารคาม"/>
    <s v="-"/>
    <s v=""/>
    <s v="16/03/2025 15:42"/>
    <s v="-"/>
    <s v="Flash Express Thailand"/>
    <s v="Tiktok"/>
    <s v="tiktok"/>
    <s v=""/>
    <s v="-"/>
    <s v="16/03/2025 15:42"/>
  </r>
  <r>
    <x v="4"/>
    <x v="4"/>
    <n v="60"/>
    <n v="3"/>
    <s v="EVI51"/>
    <n v="300"/>
    <n v="0"/>
    <s v="ร้านที่4"/>
    <s v="ร***นีย์ ศ***มาน"/>
    <s v="มหาสารคาม"/>
    <s v="-"/>
    <s v=""/>
    <s v="16/03/2025 15:42"/>
    <s v="-"/>
    <s v="Flash Express Thailand"/>
    <s v="Tiktok"/>
    <s v="tiktok"/>
    <s v=""/>
    <s v="-"/>
    <s v="16/03/2025 15:42"/>
  </r>
  <r>
    <x v="2"/>
    <x v="2"/>
    <n v="33.333333333333336"/>
    <n v="3"/>
    <s v="EVI51"/>
    <n v="300"/>
    <n v="0"/>
    <s v="ร้านที่4"/>
    <s v="ร***นีย์ ศ***มาน"/>
    <s v="มหาสารคาม"/>
    <s v="-"/>
    <s v=""/>
    <s v="16/03/2025 15:42"/>
    <s v="-"/>
    <s v="Flash Express Thailand"/>
    <s v="Tiktok"/>
    <s v="tiktok"/>
    <s v=""/>
    <s v="-"/>
    <s v="16/03/2025 15:42"/>
  </r>
  <r>
    <x v="9"/>
    <x v="15"/>
    <n v="54.15"/>
    <n v="1"/>
    <s v="EVI50"/>
    <n v="61.15"/>
    <n v="7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16/03/2025 15:41"/>
    <s v="-"/>
    <s v="Kerry_dropoff"/>
    <s v="Lazada"/>
    <s v="lazada"/>
    <s v=""/>
    <s v="-"/>
    <s v="16/03/2025 15:41"/>
  </r>
  <r>
    <x v="2"/>
    <x v="2"/>
    <n v="33.333333333333336"/>
    <n v="3"/>
    <s v="EVI49"/>
    <n v="129"/>
    <n v="29"/>
    <s v="ร้านที่4"/>
    <s v="ค***น"/>
    <s v="พระนครศรีอยุธยา"/>
    <s v="-"/>
    <s v=""/>
    <s v="16/03/2025 15:40"/>
    <s v="-"/>
    <s v="Flash Express Thailand COD"/>
    <s v="Tiktok"/>
    <s v="จ่ายทีหลัง / COD"/>
    <s v=""/>
    <s v="-"/>
    <s v="16/03/2025 15:41"/>
  </r>
  <r>
    <x v="2"/>
    <x v="2"/>
    <n v="33.333333333333336"/>
    <n v="3"/>
    <s v="EVI48"/>
    <n v="106"/>
    <n v="6"/>
    <s v="ร้านที่4"/>
    <s v="อ***ลี ป***กานนท์"/>
    <s v="เชียงราย"/>
    <s v="-"/>
    <s v=""/>
    <s v="16/03/2025 15:40"/>
    <s v="-"/>
    <s v="Flash Express Thailand COD"/>
    <s v="Tiktok"/>
    <s v="จ่ายทีหลัง / COD"/>
    <s v=""/>
    <s v="-"/>
    <s v="16/03/2025 15:41"/>
  </r>
  <r>
    <x v="14"/>
    <x v="14"/>
    <n v="33.333333333333336"/>
    <n v="3"/>
    <s v="EVI47"/>
    <n v="200"/>
    <n v="0"/>
    <s v="ร้านที่4"/>
    <s v="จ***"/>
    <s v="กาญจนบุรี"/>
    <s v="-"/>
    <s v=""/>
    <s v="16/03/2025 15:40"/>
    <s v="-"/>
    <s v="Flash Express Thailand COD"/>
    <s v="Tiktok"/>
    <s v="จ่ายทีหลัง / COD"/>
    <s v=""/>
    <s v="-"/>
    <s v="16/03/2025 15:41"/>
  </r>
  <r>
    <x v="4"/>
    <x v="4"/>
    <n v="60"/>
    <n v="3"/>
    <s v="EVI47"/>
    <n v="200"/>
    <n v="0"/>
    <s v="ร้านที่4"/>
    <s v="จ***"/>
    <s v="กาญจนบุรี"/>
    <s v="-"/>
    <s v=""/>
    <s v="16/03/2025 15:40"/>
    <s v="-"/>
    <s v="Flash Express Thailand COD"/>
    <s v="Tiktok"/>
    <s v="จ่ายทีหลัง / COD"/>
    <s v=""/>
    <s v="-"/>
    <s v="16/03/2025 15:41"/>
  </r>
  <r>
    <x v="7"/>
    <x v="6"/>
    <n v="66.666666666666671"/>
    <n v="3"/>
    <s v="EVI45"/>
    <n v="200"/>
    <n v="0"/>
    <s v="ร้านที่4"/>
    <s v="เ***ลักษณ์"/>
    <s v="เพชรบุรี"/>
    <s v="-"/>
    <s v=""/>
    <s v="16/03/2025 15:37"/>
    <s v="-"/>
    <s v="Flash Express Thailand"/>
    <s v="Tiktok"/>
    <s v="tiktok"/>
    <s v=""/>
    <s v="-"/>
    <s v="16/03/2025 15:37"/>
  </r>
  <r>
    <x v="14"/>
    <x v="14"/>
    <n v="33.333333333333336"/>
    <n v="3"/>
    <s v="EVI45"/>
    <n v="200"/>
    <n v="0"/>
    <s v="ร้านที่4"/>
    <s v="เ***ลักษณ์"/>
    <s v="เพชรบุรี"/>
    <s v="-"/>
    <s v=""/>
    <s v="16/03/2025 15:37"/>
    <s v="-"/>
    <s v="Flash Express Thailand"/>
    <s v="Tiktok"/>
    <s v="tiktok"/>
    <s v=""/>
    <s v="-"/>
    <s v="16/03/2025 15:37"/>
  </r>
  <r>
    <x v="14"/>
    <x v="14"/>
    <n v="33.333333333333336"/>
    <n v="3"/>
    <s v="EVI44"/>
    <n v="106"/>
    <n v="6"/>
    <s v="ร้านที่4"/>
    <s v="ป***ุ๋ม  ร***อาหารตามสั่ง ห***โรงเรียนวัดบางพลัด ซ***รัญสนิทวงศ์"/>
    <s v="กรุงเทพฯ"/>
    <s v="-"/>
    <s v=""/>
    <s v="16/03/2025 15:36"/>
    <s v="-"/>
    <s v="Flash Express Thailand COD"/>
    <s v="Tiktok"/>
    <s v="จ่ายทีหลัง / COD"/>
    <s v=""/>
    <s v="-"/>
    <s v="16/03/2025 15:36"/>
  </r>
  <r>
    <x v="4"/>
    <x v="4"/>
    <n v="60"/>
    <n v="3"/>
    <s v="EVI43"/>
    <n v="100"/>
    <n v="0"/>
    <s v="ร้านที่4"/>
    <s v="ว*** ฉ***วัน"/>
    <s v="นครปฐม"/>
    <s v="-"/>
    <s v=""/>
    <s v="16/03/2025 15:36"/>
    <s v="-"/>
    <s v="Flash Express Thailand COD"/>
    <s v="Tiktok"/>
    <s v="จ่ายทีหลัง / COD"/>
    <s v=""/>
    <s v="-"/>
    <s v="16/03/2025 15:36"/>
  </r>
  <r>
    <x v="2"/>
    <x v="2"/>
    <n v="33.333333333333336"/>
    <n v="6"/>
    <s v="EVI42"/>
    <n v="200"/>
    <n v="0"/>
    <s v="ร้านที่4"/>
    <s v="ร***ีพร ต***เจริญ"/>
    <s v="กรุงเทพมหานคร"/>
    <s v="-"/>
    <s v=""/>
    <s v="-"/>
    <s v="-"/>
    <s v="J&amp;T Express"/>
    <s v="Tiktok"/>
    <s v="-"/>
    <s v=""/>
    <s v="-"/>
    <s v="16/03/2025 15:32"/>
  </r>
  <r>
    <x v="0"/>
    <x v="0"/>
    <n v="66.666666666666671"/>
    <n v="3"/>
    <s v="EVI41"/>
    <n v="106"/>
    <n v="6"/>
    <s v="ร้านที่4"/>
    <s v="น***าวพรพิมล บ***ป็ง"/>
    <s v="แพร่"/>
    <s v="-"/>
    <s v=""/>
    <s v="16/03/2025 15:32"/>
    <s v="-"/>
    <s v="Flash Express Thailand COD"/>
    <s v="Tiktok"/>
    <s v="จ่ายทีหลัง / COD"/>
    <s v=""/>
    <s v="-"/>
    <s v="16/03/2025 15:32"/>
  </r>
  <r>
    <x v="2"/>
    <x v="2"/>
    <n v="33.333333333333336"/>
    <n v="6"/>
    <s v="EVI38"/>
    <n v="200"/>
    <n v="0"/>
    <s v="ร้านที่4"/>
    <s v="ห***ัน บ***รม"/>
    <s v="ลพบุรี"/>
    <s v="-"/>
    <s v=""/>
    <s v="16/03/2025 15:27"/>
    <s v="-"/>
    <s v="Flash Express Thailand"/>
    <s v="Tiktok"/>
    <s v="tiktok"/>
    <s v=""/>
    <s v="-"/>
    <s v="16/03/2025 15:27"/>
  </r>
  <r>
    <x v="14"/>
    <x v="14"/>
    <n v="33.333333333333336"/>
    <n v="3"/>
    <s v="EVI37"/>
    <n v="106"/>
    <n v="6"/>
    <s v="ร้านที่4"/>
    <s v="ค***ง  ท***ด"/>
    <s v="กรุงเทพฯ"/>
    <s v="-"/>
    <s v=""/>
    <s v="16/03/2025 15:27"/>
    <s v="-"/>
    <s v="Flash Express Thailand COD"/>
    <s v="Tiktok"/>
    <s v="จ่ายทีหลัง / COD"/>
    <s v=""/>
    <s v="-"/>
    <s v="16/03/2025 15:27"/>
  </r>
  <r>
    <x v="2"/>
    <x v="2"/>
    <n v="33.333333333333336"/>
    <n v="3"/>
    <s v="EVI36"/>
    <n v="106"/>
    <n v="6"/>
    <s v="ร้านที่4"/>
    <s v="แ**"/>
    <s v="กรุงเทพมหานคร"/>
    <s v="-"/>
    <s v=""/>
    <s v="16/03/2025 15:21"/>
    <s v="-"/>
    <s v="Flash Express Thailand COD"/>
    <s v="Tiktok"/>
    <s v="จ่ายทีหลัง / COD"/>
    <s v=""/>
    <s v="-"/>
    <s v="16/03/2025 15:21"/>
  </r>
  <r>
    <x v="14"/>
    <x v="14"/>
    <n v="33.333333333333336"/>
    <n v="3"/>
    <s v="EVI35"/>
    <n v="106"/>
    <n v="6"/>
    <s v="ร้านที่4"/>
    <s v="เ***์"/>
    <s v="กรุงเทพฯ"/>
    <s v="-"/>
    <s v=""/>
    <s v="16/03/2025 15:19"/>
    <s v="-"/>
    <s v="Flash Express Thailand COD"/>
    <s v="Tiktok"/>
    <s v="จ่ายทีหลัง / COD"/>
    <s v=""/>
    <s v="-"/>
    <s v="16/03/2025 15:19"/>
  </r>
  <r>
    <x v="4"/>
    <x v="4"/>
    <n v="60"/>
    <n v="9"/>
    <s v="EVI33"/>
    <n v="300"/>
    <n v="0"/>
    <s v="ร้านที่4"/>
    <s v="ป**"/>
    <s v="พัทลุง"/>
    <s v="-"/>
    <s v=""/>
    <s v="16/03/2025 15:15"/>
    <s v="-"/>
    <s v="Flash Express Thailand COD"/>
    <s v="Tiktok"/>
    <s v="จ่ายทีหลัง / COD"/>
    <s v=""/>
    <s v="-"/>
    <s v="16/03/2025 15:15"/>
  </r>
  <r>
    <x v="14"/>
    <x v="14"/>
    <n v="33.333333333333336"/>
    <n v="3"/>
    <s v="EVI31"/>
    <n v="106"/>
    <n v="6"/>
    <s v="ร้านที่4"/>
    <s v="น***  จ***รเสริม"/>
    <s v="กรุงเทพฯ"/>
    <s v="-"/>
    <s v=""/>
    <s v="16/03/2025 15:14"/>
    <s v="-"/>
    <s v="Flash Express Thailand COD"/>
    <s v="Tiktok"/>
    <s v="จ่ายทีหลัง / COD"/>
    <s v=""/>
    <s v="-"/>
    <s v="16/03/2025 15:14"/>
  </r>
  <r>
    <x v="1"/>
    <x v="1"/>
    <n v="66"/>
    <n v="1"/>
    <s v="EVI30"/>
    <n v="117.85"/>
    <n v="7"/>
    <s v="ร้านที่9"/>
    <s v="กิตติยา  บุญเศษ"/>
    <s v="33 หมู่5 บ้านสร้างแซ่ง ตำบลสร้างแซ่ง  อำเภอยางสีสุราช_x000a__x000a_ยางสีสุราช/ Yang Sisuratมหาสารคาม/ Maha Sarakham_x000a_44210"/>
    <s v="44210"/>
    <s v="660800123859"/>
    <s v="16/03/2025 15:14"/>
    <s v="-"/>
    <s v="Kerry_dropoff"/>
    <s v="Lazada"/>
    <s v="lazada"/>
    <s v=""/>
    <s v="-"/>
    <s v="16/03/2025 15:14"/>
  </r>
  <r>
    <x v="15"/>
    <x v="16"/>
    <n v="66"/>
    <n v="1"/>
    <s v="EVI30"/>
    <n v="117.85"/>
    <n v="7"/>
    <s v="ร้านที่9"/>
    <s v="กิตติยา  บุญเศษ"/>
    <s v="33 หมู่5 บ้านสร้างแซ่ง ตำบลสร้างแซ่ง  อำเภอยางสีสุราช_x000a__x000a_ยางสีสุราช/ Yang Sisuratมหาสารคาม/ Maha Sarakham_x000a_44210"/>
    <s v="44210"/>
    <s v="660800123859"/>
    <s v="16/03/2025 15:14"/>
    <s v="-"/>
    <s v="Kerry_dropoff"/>
    <s v="Lazada"/>
    <s v="lazada"/>
    <s v=""/>
    <s v="-"/>
    <s v="16/03/2025 15:14"/>
  </r>
  <r>
    <x v="9"/>
    <x v="17"/>
    <n v="67"/>
    <n v="1"/>
    <s v="EVI30"/>
    <n v="117.85"/>
    <n v="7"/>
    <s v="ร้านที่9"/>
    <s v="กิตติยา  บุญเศษ"/>
    <s v="33 หมู่5 บ้านสร้างแซ่ง ตำบลสร้างแซ่ง  อำเภอยางสีสุราช_x000a__x000a_ยางสีสุราช/ Yang Sisuratมหาสารคาม/ Maha Sarakham_x000a_44210"/>
    <s v="44210"/>
    <s v="660800123859"/>
    <s v="16/03/2025 15:14"/>
    <s v="-"/>
    <s v="Kerry_dropoff"/>
    <s v="Lazada"/>
    <s v="lazada"/>
    <s v=""/>
    <s v="-"/>
    <s v="16/03/2025 15:14"/>
  </r>
  <r>
    <x v="4"/>
    <x v="4"/>
    <n v="60"/>
    <n v="6"/>
    <s v="EVI29"/>
    <n v="200"/>
    <n v="0"/>
    <s v="ร้านที่4"/>
    <s v="A*** t***"/>
    <s v="กรุงเทพฯ"/>
    <s v="-"/>
    <s v=""/>
    <s v="16/03/2025 15:14"/>
    <s v="-"/>
    <s v="Flash Express Thailand COD"/>
    <s v="Tiktok"/>
    <s v="จ่ายทีหลัง / COD"/>
    <s v=""/>
    <s v="-"/>
    <s v="16/03/2025 15:14"/>
  </r>
  <r>
    <x v="2"/>
    <x v="2"/>
    <n v="33.333333333333336"/>
    <n v="3"/>
    <s v="EVI28"/>
    <n v="200"/>
    <n v="0"/>
    <s v="ร้านที่4"/>
    <s v="ว***ชาติ จ***ดชกำจร"/>
    <s v="กรุงเทพมหานคร"/>
    <s v="-"/>
    <s v=""/>
    <s v="16/03/2025 15:14"/>
    <s v="-"/>
    <s v="Flash Express Thailand"/>
    <s v="Tiktok"/>
    <s v="tiktok"/>
    <s v=""/>
    <s v="-"/>
    <s v="16/03/2025 15:14"/>
  </r>
  <r>
    <x v="4"/>
    <x v="4"/>
    <n v="60"/>
    <n v="3"/>
    <s v="EVI28"/>
    <n v="200"/>
    <n v="0"/>
    <s v="ร้านที่4"/>
    <s v="ว***ชาติ จ***ดชกำจร"/>
    <s v="กรุงเทพมหานคร"/>
    <s v="-"/>
    <s v=""/>
    <s v="16/03/2025 15:14"/>
    <s v="-"/>
    <s v="Flash Express Thailand"/>
    <s v="Tiktok"/>
    <s v="tiktok"/>
    <s v=""/>
    <s v="-"/>
    <s v="16/03/2025 15:14"/>
  </r>
  <r>
    <x v="14"/>
    <x v="14"/>
    <n v="33.333333333333336"/>
    <n v="3"/>
    <s v="EVI27"/>
    <n v="200"/>
    <n v="0"/>
    <s v="ร้านที่4"/>
    <s v="ท***ีย์"/>
    <s v="กรุงเทพมหานคร"/>
    <s v="-"/>
    <s v=""/>
    <s v="16/03/2025 15:13"/>
    <s v="-"/>
    <s v="Flash Express Thailand"/>
    <s v="Tiktok"/>
    <s v="tiktok"/>
    <s v=""/>
    <s v="-"/>
    <s v="16/03/2025 15:13"/>
  </r>
  <r>
    <x v="4"/>
    <x v="4"/>
    <n v="60"/>
    <n v="3"/>
    <s v="EVI27"/>
    <n v="200"/>
    <n v="0"/>
    <s v="ร้านที่4"/>
    <s v="ท***ีย์"/>
    <s v="กรุงเทพมหานคร"/>
    <s v="-"/>
    <s v=""/>
    <s v="16/03/2025 15:13"/>
    <s v="-"/>
    <s v="Flash Express Thailand"/>
    <s v="Tiktok"/>
    <s v="tiktok"/>
    <s v=""/>
    <s v="-"/>
    <s v="16/03/2025 15:13"/>
  </r>
  <r>
    <x v="14"/>
    <x v="14"/>
    <n v="33.333333333333336"/>
    <n v="15"/>
    <s v="EVI26"/>
    <n v="564"/>
    <n v="64"/>
    <s v="ร้านที่4"/>
    <s v="ป**"/>
    <s v="พัทลุง"/>
    <s v="-"/>
    <s v=""/>
    <s v="16/03/2025 15:13"/>
    <s v="-"/>
    <s v="Flash Express Thailand COD"/>
    <s v="Tiktok"/>
    <s v="จ่ายทีหลัง / COD"/>
    <s v=""/>
    <s v="-"/>
    <s v="16/03/2025 15:13"/>
  </r>
  <r>
    <x v="4"/>
    <x v="4"/>
    <n v="60"/>
    <n v="6"/>
    <s v="EVI25"/>
    <n v="285"/>
    <n v="35"/>
    <s v="ร้านที่1"/>
    <s v="น******ล"/>
    <s v="******3 ซอยนาวีเจริญทรัพย์ ถนนกาญจนาภิเษก แขวงบางแค เขตบางแค จังหวัดกรุงเทพมหานคร 10160"/>
    <s v="10160"/>
    <s v="10"/>
    <s v="16/03/2025 15:16"/>
    <s v="-"/>
    <s v="SPX Express"/>
    <s v="Shopee"/>
    <s v="shopee"/>
    <s v=""/>
    <s v="-"/>
    <s v="16/03/2025 15:12"/>
  </r>
  <r>
    <x v="4"/>
    <x v="4"/>
    <n v="60"/>
    <n v="6"/>
    <s v="EVI24"/>
    <n v="200"/>
    <n v="0"/>
    <s v="ร้านที่4"/>
    <s v="p***เอ๋ย ธ***ร  ม***ุล"/>
    <s v="นครศรีธรรมราช"/>
    <s v="-"/>
    <s v=""/>
    <s v="16/03/2025 15:06"/>
    <s v="-"/>
    <s v="Flash Express Thailand"/>
    <s v="Tiktok"/>
    <s v="tiktok"/>
    <s v=""/>
    <s v="-"/>
    <s v="16/03/2025 15:06"/>
  </r>
  <r>
    <x v="9"/>
    <x v="17"/>
    <n v="66.333333333333329"/>
    <n v="3"/>
    <s v="EVI23"/>
    <n v="486.85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6"/>
    <s v="-"/>
    <s v="Kerry_dropoff"/>
    <s v="Lazada"/>
    <s v="lazada"/>
    <s v=""/>
    <s v="-"/>
    <s v="16/03/2025 15:06"/>
  </r>
  <r>
    <x v="9"/>
    <x v="17"/>
    <n v="66.333333333333329"/>
    <n v="3"/>
    <s v="EVI23"/>
    <n v="486.85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6"/>
    <s v="-"/>
    <s v="Kerry_dropoff"/>
    <s v="Lazada"/>
    <s v="lazada"/>
    <s v=""/>
    <s v="-"/>
    <s v="16/03/2025 15:06"/>
  </r>
  <r>
    <x v="9"/>
    <x v="17"/>
    <n v="66.333333333333329"/>
    <n v="3"/>
    <s v="EVI23"/>
    <n v="486.85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6"/>
    <s v="-"/>
    <s v="Kerry_dropoff"/>
    <s v="Lazada"/>
    <s v="lazada"/>
    <s v=""/>
    <s v="-"/>
    <s v="16/03/2025 15:06"/>
  </r>
  <r>
    <x v="9"/>
    <x v="17"/>
    <n v="66.333333333333329"/>
    <n v="3"/>
    <s v="EVI23"/>
    <n v="486.85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6"/>
    <s v="-"/>
    <s v="Kerry_dropoff"/>
    <s v="Lazada"/>
    <s v="lazada"/>
    <s v=""/>
    <s v="-"/>
    <s v="16/03/2025 15:06"/>
  </r>
  <r>
    <x v="9"/>
    <x v="17"/>
    <n v="66.333333333333329"/>
    <n v="3"/>
    <s v="EVI23"/>
    <n v="486.85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6"/>
    <s v="-"/>
    <s v="Kerry_dropoff"/>
    <s v="Lazada"/>
    <s v="lazada"/>
    <s v=""/>
    <s v="-"/>
    <s v="16/03/2025 15:06"/>
  </r>
  <r>
    <x v="9"/>
    <x v="17"/>
    <n v="66.333333333333329"/>
    <n v="3"/>
    <s v="EVI22"/>
    <n v="584.22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1"/>
    <s v="-"/>
    <s v="Kerry_dropoff"/>
    <s v="Lazada"/>
    <s v="lazada"/>
    <s v=""/>
    <s v="-"/>
    <s v="16/03/2025 15:01"/>
  </r>
  <r>
    <x v="9"/>
    <x v="17"/>
    <n v="66.333333333333329"/>
    <n v="3"/>
    <s v="EVI22"/>
    <n v="584.22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1"/>
    <s v="-"/>
    <s v="Kerry_dropoff"/>
    <s v="Lazada"/>
    <s v="lazada"/>
    <s v=""/>
    <s v="-"/>
    <s v="16/03/2025 15:01"/>
  </r>
  <r>
    <x v="9"/>
    <x v="17"/>
    <n v="66.333333333333329"/>
    <n v="3"/>
    <s v="EVI22"/>
    <n v="584.22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1"/>
    <s v="-"/>
    <s v="Kerry_dropoff"/>
    <s v="Lazada"/>
    <s v="lazada"/>
    <s v=""/>
    <s v="-"/>
    <s v="16/03/2025 15:01"/>
  </r>
  <r>
    <x v="9"/>
    <x v="17"/>
    <n v="66.333333333333329"/>
    <n v="3"/>
    <s v="EVI22"/>
    <n v="584.22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1"/>
    <s v="-"/>
    <s v="Kerry_dropoff"/>
    <s v="Lazada"/>
    <s v="lazada"/>
    <s v=""/>
    <s v="-"/>
    <s v="16/03/2025 15:01"/>
  </r>
  <r>
    <x v="9"/>
    <x v="17"/>
    <n v="66.333333333333329"/>
    <n v="3"/>
    <s v="EVI22"/>
    <n v="584.22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1"/>
    <s v="-"/>
    <s v="Kerry_dropoff"/>
    <s v="Lazada"/>
    <s v="lazada"/>
    <s v=""/>
    <s v="-"/>
    <s v="16/03/2025 15:01"/>
  </r>
  <r>
    <x v="9"/>
    <x v="17"/>
    <n v="66.333333333333329"/>
    <n v="3"/>
    <s v="EVI22"/>
    <n v="584.22"/>
    <n v="0"/>
    <s v="ร้านที่9"/>
    <s v="กุลภัทร์ เกตแก้วจันทิมา บุญเต็ม"/>
    <s v="37หมู่2ต.สะโนอ.สำโรงทาบจ.สุรินทร์32170 · สะโน/ Sano_x000a__x000a_สำโรงทาบ/ Samrong Thapสุรินทร์/ Surin_x000a_32170"/>
    <s v="32170"/>
    <s v="660611290265"/>
    <s v="16/03/2025 15:01"/>
    <s v="-"/>
    <s v="Kerry_dropoff"/>
    <s v="Lazada"/>
    <s v="lazada"/>
    <s v=""/>
    <s v="-"/>
    <s v="16/03/2025 15:01"/>
  </r>
  <r>
    <x v="2"/>
    <x v="2"/>
    <n v="37.5"/>
    <n v="4"/>
    <s v="EVI21"/>
    <n v="204"/>
    <n v="45"/>
    <s v="ร้านที่4"/>
    <s v="โ***กา  ไ***ิษฐ์"/>
    <s v="กรุงเทพฯ"/>
    <s v="-"/>
    <s v=""/>
    <s v="16/03/2025 14:54"/>
    <s v="-"/>
    <s v="Flash Express Thailand"/>
    <s v="Tiktok"/>
    <s v="tiktok"/>
    <s v=""/>
    <s v="-"/>
    <s v="16/03/2025 14:54"/>
  </r>
  <r>
    <x v="4"/>
    <x v="4"/>
    <n v="60"/>
    <n v="3"/>
    <s v="EVI20"/>
    <n v="106"/>
    <n v="6"/>
    <s v="ร้านที่4"/>
    <s v="พ***์พิไล  เ***ลิ้ว"/>
    <s v="เชียงใหม่"/>
    <s v="-"/>
    <s v=""/>
    <s v="16/03/2025 14:53"/>
    <s v="-"/>
    <s v="Flash Express Thailand COD"/>
    <s v="Tiktok"/>
    <s v="จ่ายทีหลัง / COD"/>
    <s v=""/>
    <s v="-"/>
    <s v="16/03/2025 14:53"/>
  </r>
  <r>
    <x v="2"/>
    <x v="2"/>
    <n v="33.333333333333336"/>
    <n v="3"/>
    <s v="EVI19"/>
    <n v="106"/>
    <n v="6"/>
    <s v="ร้านที่4"/>
    <s v="ธ***ภรณ์ ภ***นกอย"/>
    <s v="ขอนแก่น"/>
    <s v="-"/>
    <s v=""/>
    <s v="16/03/2025 14:53"/>
    <s v="-"/>
    <s v="Flash Express Thailand COD"/>
    <s v="Tiktok"/>
    <s v="จ่ายทีหลัง / COD"/>
    <s v=""/>
    <s v="-"/>
    <s v="16/03/2025 14:53"/>
  </r>
  <r>
    <x v="0"/>
    <x v="0"/>
    <n v="66.666666666666671"/>
    <n v="3"/>
    <s v="EVI18"/>
    <n v="364"/>
    <n v="48"/>
    <s v="ร้านที่1"/>
    <s v="ค******น"/>
    <s v="******หนองสรวง ตำบลหนองสรวง อำเภอขามทะเลสอ จังหวัดนครราชสีมา 30280"/>
    <s v="30280"/>
    <s v="46"/>
    <s v="16/03/2025 15:23"/>
    <s v="-"/>
    <s v="SPX Express"/>
    <s v="Shopee"/>
    <s v="shopee"/>
    <s v=""/>
    <s v="-"/>
    <s v="16/03/2025 14:53"/>
  </r>
  <r>
    <x v="7"/>
    <x v="6"/>
    <n v="50"/>
    <n v="4"/>
    <s v="EVI18"/>
    <n v="364"/>
    <n v="48"/>
    <s v="ร้านที่1"/>
    <s v="ค******น"/>
    <s v="******หนองสรวง ตำบลหนองสรวง อำเภอขามทะเลสอ จังหวัดนครราชสีมา 30280"/>
    <s v="30280"/>
    <s v="46"/>
    <s v="16/03/2025 15:23"/>
    <s v="-"/>
    <s v="SPX Express"/>
    <s v="Shopee"/>
    <s v="shopee"/>
    <s v=""/>
    <s v="-"/>
    <s v="16/03/2025 14:53"/>
  </r>
  <r>
    <x v="4"/>
    <x v="4"/>
    <n v="60"/>
    <n v="3"/>
    <s v="EVI17"/>
    <n v="200"/>
    <n v="0"/>
    <s v="ร้านที่4"/>
    <s v="น***าวดี แ***ณรงค์"/>
    <s v="กรุงเทพฯ"/>
    <s v="-"/>
    <s v=""/>
    <s v="16/03/2025 14:52"/>
    <s v="-"/>
    <s v="Flash Express Thailand"/>
    <s v="Tiktok"/>
    <s v="tiktok"/>
    <s v=""/>
    <s v="-"/>
    <s v="16/03/2025 14:52"/>
  </r>
  <r>
    <x v="2"/>
    <x v="2"/>
    <n v="33.333333333333336"/>
    <n v="3"/>
    <s v="EVI17"/>
    <n v="200"/>
    <n v="0"/>
    <s v="ร้านที่4"/>
    <s v="น***าวดี แ***ณรงค์"/>
    <s v="กรุงเทพฯ"/>
    <s v="-"/>
    <s v=""/>
    <s v="16/03/2025 14:52"/>
    <s v="-"/>
    <s v="Flash Express Thailand"/>
    <s v="Tiktok"/>
    <s v="tiktok"/>
    <s v=""/>
    <s v="-"/>
    <s v="16/03/2025 14:52"/>
  </r>
  <r>
    <x v="9"/>
    <x v="17"/>
    <n v="66.333333333333329"/>
    <n v="3"/>
    <s v="EVI16"/>
    <n v="389.4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16/03/2025 14:49"/>
    <s v="-"/>
    <s v="Kerry_dropoff"/>
    <s v="Lazada"/>
    <s v="lazada"/>
    <s v=""/>
    <s v="-"/>
    <s v="16/03/2025 14:49"/>
  </r>
  <r>
    <x v="9"/>
    <x v="17"/>
    <n v="66.333333333333329"/>
    <n v="3"/>
    <s v="EVI16"/>
    <n v="389.4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16/03/2025 14:49"/>
    <s v="-"/>
    <s v="Kerry_dropoff"/>
    <s v="Lazada"/>
    <s v="lazada"/>
    <s v=""/>
    <s v="-"/>
    <s v="16/03/2025 14:49"/>
  </r>
  <r>
    <x v="9"/>
    <x v="17"/>
    <n v="66.333333333333329"/>
    <n v="3"/>
    <s v="EVI16"/>
    <n v="389.4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16/03/2025 14:49"/>
    <s v="-"/>
    <s v="Kerry_dropoff"/>
    <s v="Lazada"/>
    <s v="lazada"/>
    <s v=""/>
    <s v="-"/>
    <s v="16/03/2025 14:49"/>
  </r>
  <r>
    <x v="9"/>
    <x v="17"/>
    <n v="66.333333333333329"/>
    <n v="3"/>
    <s v="EVI16"/>
    <n v="389.48"/>
    <n v="0"/>
    <s v="ร้านที่9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16/03/2025 14:49"/>
    <s v="-"/>
    <s v="Kerry_dropoff"/>
    <s v="Lazada"/>
    <s v="lazada"/>
    <s v=""/>
    <s v="-"/>
    <s v="16/03/2025 14:49"/>
  </r>
  <r>
    <x v="16"/>
    <x v="18"/>
    <n v="0"/>
    <n v="1"/>
    <s v="EVI15"/>
    <n v="106"/>
    <n v="6"/>
    <s v="ร้านที่4"/>
    <s v="พ***รณ ก***ี"/>
    <s v="ราชบุรี"/>
    <s v="-"/>
    <s v=""/>
    <s v="16/03/2025 14:49"/>
    <s v="-"/>
    <s v="Flash Express Thailand"/>
    <s v="Tiktok"/>
    <s v="tiktok"/>
    <s v=""/>
    <s v="-"/>
    <s v="16/03/2025 14:49"/>
  </r>
  <r>
    <x v="15"/>
    <x v="19"/>
    <n v="120"/>
    <n v="1"/>
    <s v="EVI15"/>
    <n v="106"/>
    <n v="6"/>
    <s v="ร้านที่4"/>
    <s v="พ***รณ ก***ี"/>
    <s v="ราชบุรี"/>
    <s v="-"/>
    <s v=""/>
    <s v="16/03/2025 14:49"/>
    <s v="-"/>
    <s v="Flash Express Thailand"/>
    <s v="Tiktok"/>
    <s v="tiktok"/>
    <s v=""/>
    <s v="-"/>
    <s v="16/03/2025 14:49"/>
  </r>
  <r>
    <x v="0"/>
    <x v="0"/>
    <n v="66.666666666666671"/>
    <n v="6"/>
    <s v="EVI14"/>
    <n v="700"/>
    <n v="0"/>
    <s v="ร้านที่4"/>
    <s v="ฝ***"/>
    <s v="ขอนแก่น"/>
    <s v="-"/>
    <s v=""/>
    <s v="16/03/2025 14:48"/>
    <s v="-"/>
    <s v="Flash Express Thailand COD"/>
    <s v="Tiktok"/>
    <s v="จ่ายทีหลัง / COD"/>
    <s v=""/>
    <s v="-"/>
    <s v="16/03/2025 14:48"/>
  </r>
  <r>
    <x v="4"/>
    <x v="4"/>
    <n v="60"/>
    <n v="9"/>
    <s v="EVI14"/>
    <n v="700"/>
    <n v="0"/>
    <s v="ร้านที่4"/>
    <s v="ฝ***"/>
    <s v="ขอนแก่น"/>
    <s v="-"/>
    <s v=""/>
    <s v="16/03/2025 14:48"/>
    <s v="-"/>
    <s v="Flash Express Thailand COD"/>
    <s v="Tiktok"/>
    <s v="จ่ายทีหลัง / COD"/>
    <s v=""/>
    <s v="-"/>
    <s v="16/03/2025 14:48"/>
  </r>
  <r>
    <x v="2"/>
    <x v="2"/>
    <n v="33.333333333333336"/>
    <n v="6"/>
    <s v="EVI14"/>
    <n v="700"/>
    <n v="0"/>
    <s v="ร้านที่4"/>
    <s v="ฝ***"/>
    <s v="ขอนแก่น"/>
    <s v="-"/>
    <s v=""/>
    <s v="16/03/2025 14:48"/>
    <s v="-"/>
    <s v="Flash Express Thailand COD"/>
    <s v="Tiktok"/>
    <s v="จ่ายทีหลัง / COD"/>
    <s v=""/>
    <s v="-"/>
    <s v="16/03/2025 14:48"/>
  </r>
  <r>
    <x v="4"/>
    <x v="4"/>
    <n v="60"/>
    <n v="3"/>
    <s v="EVI13"/>
    <n v="100"/>
    <n v="0"/>
    <s v="ร้านที่4"/>
    <s v="น***ายไหม  โ***์ศรี"/>
    <s v="พิษณุโลก"/>
    <s v="-"/>
    <s v=""/>
    <s v="16/03/2025 14:45"/>
    <s v="-"/>
    <s v="Flash Express Thailand COD"/>
    <s v="Tiktok"/>
    <s v="จ่ายทีหลัง / COD"/>
    <s v=""/>
    <s v="-"/>
    <s v="16/03/2025 14:45"/>
  </r>
  <r>
    <x v="13"/>
    <x v="13"/>
    <n v="129"/>
    <n v="1"/>
    <s v="EVI12"/>
    <n v="129"/>
    <n v="0"/>
    <s v="ร้านที่1"/>
    <s v="มยุรี จันทร์น้อย"/>
    <s v="หมุ่บ้านภูลลิล 582/4หมุ่1_x000a_ซอยครองกรํา4/ตตาสิทธ/อ.ปลวกแดง/จ.ระยอง 21140"/>
    <s v="21140"/>
    <s v="0899881071"/>
    <s v="16/03/2025 14:43"/>
    <s v="raweewan5499@gmail.com"/>
    <s v="EMS COD"/>
    <s v="facebook"/>
    <s v="กสิกร"/>
    <s v=""/>
    <s v="-"/>
    <s v="16/03/2025 14:43"/>
  </r>
  <r>
    <x v="4"/>
    <x v="4"/>
    <n v="60"/>
    <n v="3"/>
    <s v="EVI11"/>
    <n v="106"/>
    <n v="6"/>
    <s v="ร้านที่4"/>
    <s v="ส***ิมา แ***ี"/>
    <s v="ปทุมธานี"/>
    <s v="-"/>
    <s v=""/>
    <s v="16/03/2025 14:41"/>
    <s v="-"/>
    <s v="Flash Express Thailand COD"/>
    <s v="Tiktok"/>
    <s v="จ่ายทีหลัง / COD"/>
    <s v=""/>
    <s v="-"/>
    <s v="16/03/2025 14:41"/>
  </r>
  <r>
    <x v="7"/>
    <x v="6"/>
    <n v="66.666666666666671"/>
    <n v="3"/>
    <s v="EVI10"/>
    <n v="200"/>
    <n v="0"/>
    <s v="ร้านที่4"/>
    <s v="ว***ตร ช***ุทร"/>
    <s v="กรุงเทพฯ"/>
    <s v="-"/>
    <s v=""/>
    <s v="16/03/2025 14:41"/>
    <s v="-"/>
    <s v="Flash Express Thailand COD"/>
    <s v="Tiktok"/>
    <s v="จ่ายทีหลัง / COD"/>
    <s v=""/>
    <s v="-"/>
    <s v="16/03/2025 14:41"/>
  </r>
  <r>
    <x v="0"/>
    <x v="0"/>
    <n v="66.666666666666671"/>
    <n v="3"/>
    <s v="EVI10"/>
    <n v="200"/>
    <n v="0"/>
    <s v="ร้านที่4"/>
    <s v="ว***ตร ช***ุทร"/>
    <s v="กรุงเทพฯ"/>
    <s v="-"/>
    <s v=""/>
    <s v="16/03/2025 14:41"/>
    <s v="-"/>
    <s v="Flash Express Thailand COD"/>
    <s v="Tiktok"/>
    <s v="จ่ายทีหลัง / COD"/>
    <s v=""/>
    <s v="-"/>
    <s v="16/03/2025 14:41"/>
  </r>
  <r>
    <x v="13"/>
    <x v="13"/>
    <n v="129"/>
    <n v="3"/>
    <s v="EVI9"/>
    <n v="387"/>
    <n v="0"/>
    <s v="ร้านที่1"/>
    <s v="กนกวรรณ"/>
    <s v="ร้านของชำป้ากลอยบ่อผุด _x000a_151/20 ถนนทวีราษฎร์ภักดี หมู่ 1_x000a_ต.บ่อผุด อ.เกาะสมุย_x000a_จ.สุราษฎร์ธานี 84320"/>
    <s v="84320"/>
    <s v="0970378925"/>
    <s v="16/03/2025 14:33"/>
    <s v="raweewan5499@gmail.com"/>
    <s v="EMS COD"/>
    <s v="facebook"/>
    <s v="กสิกร"/>
    <s v=""/>
    <s v="-"/>
    <s v="16/03/2025 14:32"/>
  </r>
  <r>
    <x v="4"/>
    <x v="4"/>
    <n v="60"/>
    <n v="3"/>
    <s v="EVI7"/>
    <n v="100"/>
    <n v="0"/>
    <s v="ร้านที่4"/>
    <s v="พ**"/>
    <s v="เทศบาลนครนครปฐม"/>
    <s v="-"/>
    <s v=""/>
    <s v="16/03/2025 14:31"/>
    <s v="-"/>
    <s v="Flash Express Thailand COD"/>
    <s v="Tiktok"/>
    <s v="จ่ายทีหลัง / COD"/>
    <s v=""/>
    <s v="-"/>
    <s v="16/03/2025 14:32"/>
  </r>
  <r>
    <x v="4"/>
    <x v="4"/>
    <n v="60"/>
    <n v="6"/>
    <s v="EVI6"/>
    <n v="200"/>
    <n v="0"/>
    <s v="ร้านที่4"/>
    <s v="เ***ินทร์ น***ศ์กุล"/>
    <s v="เทศบาลนครขอนแก่น"/>
    <s v="-"/>
    <s v=""/>
    <s v="16/03/2025 14:27"/>
    <s v="-"/>
    <s v="Flash Express Thailand COD"/>
    <s v="Tiktok"/>
    <s v="จ่ายทีหลัง / COD"/>
    <s v=""/>
    <s v="-"/>
    <s v="16/03/2025 14:27"/>
  </r>
  <r>
    <x v="1"/>
    <x v="1"/>
    <n v="66"/>
    <n v="1"/>
    <s v="EVI5"/>
    <n v="119.35"/>
    <n v="7"/>
    <s v="ร้านที่9"/>
    <s v="แม่แป๊ด  เหมี่ยวตั๊น  เซี่ยงฉี"/>
    <s v="หมู่บ้านวิลล่า 3 เลขที่ 100/47 ซอย 3 หมู่ 3 ตำบลแสนตอ อำเภอท่ามะกา หมู่บ้านวิลล่า3  ซอย3  บ้านหลังที่2ขวามือหน้าบ้านมีต้นไม้เยอะๆไ · แสนตอ/ Saen To_x000a__x000a_ท่ามะกา/ Tha Makaกาญจนบุรี/ Kanchanaburi_x000a_71130"/>
    <s v="71130"/>
    <s v="660656054163"/>
    <s v="16/03/2025 14:16"/>
    <s v="-"/>
    <s v="Kerry_dropoff"/>
    <s v="Lazada"/>
    <s v="lazada"/>
    <s v=""/>
    <s v="-"/>
    <s v="16/03/2025 14:16"/>
  </r>
  <r>
    <x v="15"/>
    <x v="16"/>
    <n v="66"/>
    <n v="1"/>
    <s v="EVI5"/>
    <n v="119.35"/>
    <n v="7"/>
    <s v="ร้านที่9"/>
    <s v="แม่แป๊ด  เหมี่ยวตั๊น  เซี่ยงฉี"/>
    <s v="หมู่บ้านวิลล่า 3 เลขที่ 100/47 ซอย 3 หมู่ 3 ตำบลแสนตอ อำเภอท่ามะกา หมู่บ้านวิลล่า3  ซอย3  บ้านหลังที่2ขวามือหน้าบ้านมีต้นไม้เยอะๆไ · แสนตอ/ Saen To_x000a__x000a_ท่ามะกา/ Tha Makaกาญจนบุรี/ Kanchanaburi_x000a_71130"/>
    <s v="71130"/>
    <s v="660656054163"/>
    <s v="16/03/2025 14:16"/>
    <s v="-"/>
    <s v="Kerry_dropoff"/>
    <s v="Lazada"/>
    <s v="lazada"/>
    <s v=""/>
    <s v="-"/>
    <s v="16/03/2025 14:16"/>
  </r>
  <r>
    <x v="9"/>
    <x v="17"/>
    <n v="67"/>
    <n v="1"/>
    <s v="EVI5"/>
    <n v="119.35"/>
    <n v="7"/>
    <s v="ร้านที่9"/>
    <s v="แม่แป๊ด  เหมี่ยวตั๊น  เซี่ยงฉี"/>
    <s v="หมู่บ้านวิลล่า 3 เลขที่ 100/47 ซอย 3 หมู่ 3 ตำบลแสนตอ อำเภอท่ามะกา หมู่บ้านวิลล่า3  ซอย3  บ้านหลังที่2ขวามือหน้าบ้านมีต้นไม้เยอะๆไ · แสนตอ/ Saen To_x000a__x000a_ท่ามะกา/ Tha Makaกาญจนบุรี/ Kanchanaburi_x000a_71130"/>
    <s v="71130"/>
    <s v="660656054163"/>
    <s v="16/03/2025 14:16"/>
    <s v="-"/>
    <s v="Kerry_dropoff"/>
    <s v="Lazada"/>
    <s v="lazada"/>
    <s v=""/>
    <s v="-"/>
    <s v="16/03/2025 14:16"/>
  </r>
  <r>
    <x v="1"/>
    <x v="1"/>
    <n v="66"/>
    <n v="1"/>
    <s v="EVI4"/>
    <n v="141.9"/>
    <n v="0"/>
    <s v="ร้านที่9"/>
    <s v="วรรณา มีปั้น"/>
    <s v="181 ม5 ต.หาดอาษา_x000a__x000a_สรรพยา/ Sapphayaชัยนาท/ Chainat_x000a_17150"/>
    <s v="17150"/>
    <s v="660817749789"/>
    <s v="16/03/2025 13:37"/>
    <s v="-"/>
    <s v="Kerry_dropoff"/>
    <s v="Lazada"/>
    <s v="lazada"/>
    <s v=""/>
    <s v="-"/>
    <s v="16/03/2025 13:37"/>
  </r>
  <r>
    <x v="15"/>
    <x v="16"/>
    <n v="66"/>
    <n v="1"/>
    <s v="EVI4"/>
    <n v="141.9"/>
    <n v="0"/>
    <s v="ร้านที่9"/>
    <s v="วรรณา มีปั้น"/>
    <s v="181 ม5 ต.หาดอาษา_x000a__x000a_สรรพยา/ Sapphayaชัยนาท/ Chainat_x000a_17150"/>
    <s v="17150"/>
    <s v="660817749789"/>
    <s v="16/03/2025 13:37"/>
    <s v="-"/>
    <s v="Kerry_dropoff"/>
    <s v="Lazada"/>
    <s v="lazada"/>
    <s v=""/>
    <s v="-"/>
    <s v="16/03/2025 13:37"/>
  </r>
  <r>
    <x v="9"/>
    <x v="17"/>
    <n v="67"/>
    <n v="1"/>
    <s v="EVI4"/>
    <n v="141.9"/>
    <n v="0"/>
    <s v="ร้านที่9"/>
    <s v="วรรณา มีปั้น"/>
    <s v="181 ม5 ต.หาดอาษา_x000a__x000a_สรรพยา/ Sapphayaชัยนาท/ Chainat_x000a_17150"/>
    <s v="17150"/>
    <s v="660817749789"/>
    <s v="16/03/2025 13:37"/>
    <s v="-"/>
    <s v="Kerry_dropoff"/>
    <s v="Lazada"/>
    <s v="lazada"/>
    <s v=""/>
    <s v="-"/>
    <s v="16/03/2025 13:37"/>
  </r>
  <r>
    <x v="3"/>
    <x v="3"/>
    <n v="65"/>
    <n v="1"/>
    <s v="EVI3"/>
    <n v="199"/>
    <n v="0"/>
    <s v="ร้านที่1"/>
    <s v="จันทร์พร มากมี"/>
    <s v="270 อินทรพิทักษ์5_x000a_ข.บางยี่เรือ ข.ธนบุรี_x000a_ก.ท.ม 10600"/>
    <s v="10600"/>
    <s v="0994918822"/>
    <s v="16/03/2025 13:36"/>
    <s v="raweewan5499@gmail.com"/>
    <s v="EMS COD"/>
    <s v="facebook"/>
    <s v="กสิกร"/>
    <s v=""/>
    <s v="-"/>
    <s v="16/03/2025 13:36"/>
  </r>
  <r>
    <x v="17"/>
    <x v="20"/>
    <n v="65"/>
    <n v="3"/>
    <s v="EVI3"/>
    <n v="199"/>
    <n v="0"/>
    <s v="ร้านที่1"/>
    <s v="จันทร์พร มากมี"/>
    <s v="270 อินทรพิทักษ์5_x000a_ข.บางยี่เรือ ข.ธนบุรี_x000a_ก.ท.ม 10600"/>
    <s v="10600"/>
    <s v="0994918822"/>
    <s v="16/03/2025 13:36"/>
    <s v="raweewan5499@gmail.com"/>
    <s v="EMS COD"/>
    <s v="facebook"/>
    <s v="กสิกร"/>
    <s v=""/>
    <s v="-"/>
    <s v="16/03/2025 13:36"/>
  </r>
  <r>
    <x v="1"/>
    <x v="1"/>
    <n v="66"/>
    <n v="1"/>
    <s v="EVI2"/>
    <n v="119.35"/>
    <n v="7"/>
    <s v="ร้านที่9"/>
    <s v="ปารมี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3/2025 13:36"/>
  </r>
  <r>
    <x v="15"/>
    <x v="16"/>
    <n v="66"/>
    <n v="1"/>
    <s v="EVI2"/>
    <n v="119.35"/>
    <n v="7"/>
    <s v="ร้านที่9"/>
    <s v="ปารมี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3/2025 13:36"/>
  </r>
  <r>
    <x v="9"/>
    <x v="17"/>
    <n v="67"/>
    <n v="1"/>
    <s v="EVI2"/>
    <n v="119.35"/>
    <n v="7"/>
    <s v="ร้านที่9"/>
    <s v="ปารมี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3/2025 13:36"/>
  </r>
  <r>
    <x v="18"/>
    <x v="21"/>
    <n v="10"/>
    <n v="20"/>
    <s v="EVI1"/>
    <n v="230"/>
    <n v="30"/>
    <s v="ร้านที่1"/>
    <s v="Kน้ำฝน"/>
    <s v="บ้านเลขที่ 40 หมู่7 ต.ทุ่ม ต.เมือง จ.ศรีสะเกษ 33000"/>
    <s v="33000"/>
    <s v="0800027168"/>
    <s v="16/03/2025 13:35"/>
    <s v="raweewan5499@gmail.com"/>
    <s v="EMS COD"/>
    <s v="facebook"/>
    <s v="กสิกร"/>
    <s v=""/>
    <s v="-"/>
    <s v="16/03/2025 13:35"/>
  </r>
  <r>
    <x v="11"/>
    <x v="11"/>
    <n v="65"/>
    <n v="1"/>
    <s v="EVI0"/>
    <n v="199"/>
    <n v="0"/>
    <s v="ร้านที่1"/>
    <s v="น.ส.ยุพาวรรณ ตันสุวรรณ์"/>
    <s v="31 ม.9 ต.บางแพ อ.บางแพ จ.ราชบุรี 70160"/>
    <s v="70160"/>
    <s v="0928899590"/>
    <s v="16/03/2025 13:30"/>
    <s v="raweewan5499@gmail.com"/>
    <s v="EMS COD"/>
    <s v="facebook"/>
    <s v="กสิกร"/>
    <s v=""/>
    <s v="-"/>
    <s v="16/03/2025 13:30"/>
  </r>
  <r>
    <x v="19"/>
    <x v="22"/>
    <n v="65"/>
    <n v="1"/>
    <s v="EVI0"/>
    <n v="199"/>
    <n v="0"/>
    <s v="ร้านที่1"/>
    <s v="น.ส.ยุพาวรรณ ตันสุวรรณ์"/>
    <s v="31 ม.9 ต.บางแพ อ.บางแพ จ.ราชบุรี 70160"/>
    <s v="70160"/>
    <s v="0928899590"/>
    <s v="16/03/2025 13:30"/>
    <s v="raweewan5499@gmail.com"/>
    <s v="EMS COD"/>
    <s v="facebook"/>
    <s v="กสิกร"/>
    <s v=""/>
    <s v="-"/>
    <s v="16/03/2025 13:30"/>
  </r>
  <r>
    <x v="3"/>
    <x v="3"/>
    <n v="65"/>
    <n v="1"/>
    <s v="EVI0"/>
    <n v="199"/>
    <n v="0"/>
    <s v="ร้านที่1"/>
    <s v="น.ส.ยุพาวรรณ ตันสุวรรณ์"/>
    <s v="31 ม.9 ต.บางแพ อ.บางแพ จ.ราชบุรี 70160"/>
    <s v="70160"/>
    <s v="0928899590"/>
    <s v="16/03/2025 13:30"/>
    <s v="raweewan5499@gmail.com"/>
    <s v="EMS COD"/>
    <s v="facebook"/>
    <s v="กสิกร"/>
    <s v=""/>
    <s v="-"/>
    <s v="16/03/2025 13:30"/>
  </r>
  <r>
    <x v="8"/>
    <x v="7"/>
    <n v="65"/>
    <n v="1"/>
    <s v="EVI0"/>
    <n v="199"/>
    <n v="0"/>
    <s v="ร้านที่1"/>
    <s v="น.ส.ยุพาวรรณ ตันสุวรรณ์"/>
    <s v="31 ม.9 ต.บางแพ อ.บางแพ จ.ราชบุรี 70160"/>
    <s v="70160"/>
    <s v="0928899590"/>
    <s v="16/03/2025 13:30"/>
    <s v="raweewan5499@gmail.com"/>
    <s v="EMS COD"/>
    <s v="facebook"/>
    <s v="กสิกร"/>
    <s v=""/>
    <s v="-"/>
    <s v="16/03/2025 13:30"/>
  </r>
  <r>
    <x v="11"/>
    <x v="11"/>
    <n v="65"/>
    <n v="1"/>
    <s v="EVH99"/>
    <n v="199"/>
    <n v="0"/>
    <s v="ร้านที่1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16/03/2025 13:29"/>
    <s v="raweewan5499@gmail.com"/>
    <s v="EMS COD"/>
    <s v="facebook"/>
    <s v="กสิกร"/>
    <s v=""/>
    <s v="-"/>
    <s v="16/03/2025 13:29"/>
  </r>
  <r>
    <x v="19"/>
    <x v="22"/>
    <n v="65"/>
    <n v="1"/>
    <s v="EVH99"/>
    <n v="199"/>
    <n v="0"/>
    <s v="ร้านที่1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16/03/2025 13:29"/>
    <s v="raweewan5499@gmail.com"/>
    <s v="EMS COD"/>
    <s v="facebook"/>
    <s v="กสิกร"/>
    <s v=""/>
    <s v="-"/>
    <s v="16/03/2025 13:29"/>
  </r>
  <r>
    <x v="3"/>
    <x v="3"/>
    <n v="65"/>
    <n v="1"/>
    <s v="EVH99"/>
    <n v="199"/>
    <n v="0"/>
    <s v="ร้านที่1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16/03/2025 13:29"/>
    <s v="raweewan5499@gmail.com"/>
    <s v="EMS COD"/>
    <s v="facebook"/>
    <s v="กสิกร"/>
    <s v=""/>
    <s v="-"/>
    <s v="16/03/2025 13:29"/>
  </r>
  <r>
    <x v="8"/>
    <x v="7"/>
    <n v="65"/>
    <n v="1"/>
    <s v="EVH99"/>
    <n v="199"/>
    <n v="0"/>
    <s v="ร้านที่1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16/03/2025 13:29"/>
    <s v="raweewan5499@gmail.com"/>
    <s v="EMS COD"/>
    <s v="facebook"/>
    <s v="กสิกร"/>
    <s v=""/>
    <s v="-"/>
    <s v="16/03/2025 13:29"/>
  </r>
  <r>
    <x v="19"/>
    <x v="22"/>
    <n v="65"/>
    <n v="2"/>
    <s v="EVH98"/>
    <n v="349"/>
    <n v="0"/>
    <s v="ร้านที่1"/>
    <s v="ส.อ.สุรชัย จันทร์ดาคูณ"/>
    <s v="ร้อย.ทม.ที่ 1 147 พระราม5 เขตดุสิต 10300"/>
    <s v="10300"/>
    <s v="0925437427"/>
    <s v="15/03/2025 13:55"/>
    <s v="raweewan5499@gmail.com"/>
    <s v="EMS"/>
    <s v="facebook"/>
    <s v="กสิกร"/>
    <s v=""/>
    <s v="-"/>
    <s v="16/03/2025 13:27"/>
  </r>
  <r>
    <x v="8"/>
    <x v="7"/>
    <n v="65"/>
    <n v="2"/>
    <s v="EVH98"/>
    <n v="349"/>
    <n v="0"/>
    <s v="ร้านที่1"/>
    <s v="ส.อ.สุรชัย จันทร์ดาคูณ"/>
    <s v="ร้อย.ทม.ที่ 1 147 พระราม5 เขตดุสิต 10300"/>
    <s v="10300"/>
    <s v="0925437427"/>
    <s v="15/03/2025 13:55"/>
    <s v="raweewan5499@gmail.com"/>
    <s v="EMS"/>
    <s v="facebook"/>
    <s v="กสิกร"/>
    <s v=""/>
    <s v="-"/>
    <s v="16/03/2025 13:27"/>
  </r>
  <r>
    <x v="4"/>
    <x v="4"/>
    <n v="50"/>
    <n v="3"/>
    <s v="EVH98"/>
    <n v="349"/>
    <n v="0"/>
    <s v="ร้านที่1"/>
    <s v="ส.อ.สุรชัย จันทร์ดาคูณ"/>
    <s v="ร้อย.ทม.ที่ 1 147 พระราม5 เขตดุสิต 10300"/>
    <s v="10300"/>
    <s v="0925437427"/>
    <s v="15/03/2025 13:55"/>
    <s v="raweewan5499@gmail.com"/>
    <s v="EMS"/>
    <s v="facebook"/>
    <s v="กสิกร"/>
    <s v=""/>
    <s v="-"/>
    <s v="16/03/2025 13:27"/>
  </r>
  <r>
    <x v="3"/>
    <x v="3"/>
    <n v="65"/>
    <n v="1"/>
    <s v="EVH97"/>
    <n v="199"/>
    <n v="0"/>
    <s v="ร้านที่1"/>
    <s v="ปราณี วงศ์คำจันทร์"/>
    <s v="ที่อยู่ 223 ม.16 ซ.ศรีมารัตน์ 12 ต.ตำบลในเมือง อ.เมืองขอนแก่น จังหวัดขอนแก่น 40000"/>
    <s v="40000"/>
    <s v="0814719451"/>
    <s v="16/03/2025 13:25"/>
    <s v="raweewan5499@gmail.com"/>
    <s v="EMS COD"/>
    <s v="facebook"/>
    <s v="กสิกร"/>
    <s v=""/>
    <s v="-"/>
    <s v="16/03/2025 13:24"/>
  </r>
  <r>
    <x v="19"/>
    <x v="22"/>
    <n v="65"/>
    <n v="1"/>
    <s v="EVH97"/>
    <n v="199"/>
    <n v="0"/>
    <s v="ร้านที่1"/>
    <s v="ปราณี วงศ์คำจันทร์"/>
    <s v="ที่อยู่ 223 ม.16 ซ.ศรีมารัตน์ 12 ต.ตำบลในเมือง อ.เมืองขอนแก่น จังหวัดขอนแก่น 40000"/>
    <s v="40000"/>
    <s v="0814719451"/>
    <s v="16/03/2025 13:25"/>
    <s v="raweewan5499@gmail.com"/>
    <s v="EMS COD"/>
    <s v="facebook"/>
    <s v="กสิกร"/>
    <s v=""/>
    <s v="-"/>
    <s v="16/03/2025 13:24"/>
  </r>
  <r>
    <x v="8"/>
    <x v="7"/>
    <n v="65"/>
    <n v="2"/>
    <s v="EVH97"/>
    <n v="199"/>
    <n v="0"/>
    <s v="ร้านที่1"/>
    <s v="ปราณี วงศ์คำจันทร์"/>
    <s v="ที่อยู่ 223 ม.16 ซ.ศรีมารัตน์ 12 ต.ตำบลในเมือง อ.เมืองขอนแก่น จังหวัดขอนแก่น 40000"/>
    <s v="40000"/>
    <s v="0814719451"/>
    <s v="16/03/2025 13:25"/>
    <s v="raweewan5499@gmail.com"/>
    <s v="EMS COD"/>
    <s v="facebook"/>
    <s v="กสิกร"/>
    <s v=""/>
    <s v="-"/>
    <s v="16/03/2025 13:24"/>
  </r>
  <r>
    <x v="9"/>
    <x v="17"/>
    <n v="66.333333333333329"/>
    <n v="3"/>
    <s v="EVH96"/>
    <n v="276.62"/>
    <n v="0"/>
    <s v="ร้านที่9"/>
    <s v="ภัทรฤทธิ์ ผาตินาวิน"/>
    <s v="88/222 มบ.แสนสราญซ.3ม.5ถ.เลี่ยงเมืองต.หนองบัว_x000a__x000a_เมืองอุดรธานี/ Mueang Udon Thaniอุดรธานี/ Udon Thani_x000a_41000"/>
    <s v="41000"/>
    <s v="660868512333"/>
    <s v="16/03/2025 13:23"/>
    <s v="-"/>
    <s v="Kerry_dropoff"/>
    <s v="Lazada"/>
    <s v="lazada"/>
    <s v=""/>
    <s v="-"/>
    <s v="16/03/2025 13:23"/>
  </r>
  <r>
    <x v="1"/>
    <x v="1"/>
    <n v="66"/>
    <n v="1"/>
    <s v="EVH96"/>
    <n v="276.62"/>
    <n v="0"/>
    <s v="ร้านที่9"/>
    <s v="ภัทรฤทธิ์ ผาตินาวิน"/>
    <s v="88/222 มบ.แสนสราญซ.3ม.5ถ.เลี่ยงเมืองต.หนองบัว_x000a__x000a_เมืองอุดรธานี/ Mueang Udon Thaniอุดรธานี/ Udon Thani_x000a_41000"/>
    <s v="41000"/>
    <s v="660868512333"/>
    <s v="16/03/2025 13:23"/>
    <s v="-"/>
    <s v="Kerry_dropoff"/>
    <s v="Lazada"/>
    <s v="lazada"/>
    <s v=""/>
    <s v="-"/>
    <s v="16/03/2025 13:23"/>
  </r>
  <r>
    <x v="15"/>
    <x v="16"/>
    <n v="66"/>
    <n v="1"/>
    <s v="EVH96"/>
    <n v="276.62"/>
    <n v="0"/>
    <s v="ร้านที่9"/>
    <s v="ภัทรฤทธิ์ ผาตินาวิน"/>
    <s v="88/222 มบ.แสนสราญซ.3ม.5ถ.เลี่ยงเมืองต.หนองบัว_x000a__x000a_เมืองอุดรธานี/ Mueang Udon Thaniอุดรธานี/ Udon Thani_x000a_41000"/>
    <s v="41000"/>
    <s v="660868512333"/>
    <s v="16/03/2025 13:23"/>
    <s v="-"/>
    <s v="Kerry_dropoff"/>
    <s v="Lazada"/>
    <s v="lazada"/>
    <s v=""/>
    <s v="-"/>
    <s v="16/03/2025 13:23"/>
  </r>
  <r>
    <x v="9"/>
    <x v="17"/>
    <n v="67"/>
    <n v="1"/>
    <s v="EVH96"/>
    <n v="276.62"/>
    <n v="0"/>
    <s v="ร้านที่9"/>
    <s v="ภัทรฤทธิ์ ผาตินาวิน"/>
    <s v="88/222 มบ.แสนสราญซ.3ม.5ถ.เลี่ยงเมืองต.หนองบัว_x000a__x000a_เมืองอุดรธานี/ Mueang Udon Thaniอุดรธานี/ Udon Thani_x000a_41000"/>
    <s v="41000"/>
    <s v="660868512333"/>
    <s v="16/03/2025 13:23"/>
    <s v="-"/>
    <s v="Kerry_dropoff"/>
    <s v="Lazada"/>
    <s v="lazada"/>
    <s v=""/>
    <s v="-"/>
    <s v="16/03/2025 13:23"/>
  </r>
  <r>
    <x v="11"/>
    <x v="11"/>
    <n v="65"/>
    <n v="1"/>
    <s v="EVH95"/>
    <n v="199"/>
    <n v="0"/>
    <s v="ร้านที่1"/>
    <s v="สมพาล หาคำบุตร"/>
    <s v="283หมู่8_x000a_บ้านโพธิ์ศิลา_x000a_ต.โนนโพธิ์_x000a_อ เมือง  จ.อำนาจเจิรญ_x000a_ 37000"/>
    <s v="37000"/>
    <s v="0842856520"/>
    <s v="15/03/2025 09:29"/>
    <s v="raweewan5499@gmail.com"/>
    <s v="EMS"/>
    <s v="facebook"/>
    <s v="กสิกร"/>
    <s v=""/>
    <s v="-"/>
    <s v="16/03/2025 13:22"/>
  </r>
  <r>
    <x v="19"/>
    <x v="22"/>
    <n v="65"/>
    <n v="1"/>
    <s v="EVH95"/>
    <n v="199"/>
    <n v="0"/>
    <s v="ร้านที่1"/>
    <s v="สมพาล หาคำบุตร"/>
    <s v="283หมู่8_x000a_บ้านโพธิ์ศิลา_x000a_ต.โนนโพธิ์_x000a_อ เมือง  จ.อำนาจเจิรญ_x000a_ 37000"/>
    <s v="37000"/>
    <s v="0842856520"/>
    <s v="15/03/2025 09:29"/>
    <s v="raweewan5499@gmail.com"/>
    <s v="EMS"/>
    <s v="facebook"/>
    <s v="กสิกร"/>
    <s v=""/>
    <s v="-"/>
    <s v="16/03/2025 13:22"/>
  </r>
  <r>
    <x v="3"/>
    <x v="3"/>
    <n v="65"/>
    <n v="1"/>
    <s v="EVH95"/>
    <n v="199"/>
    <n v="0"/>
    <s v="ร้านที่1"/>
    <s v="สมพาล หาคำบุตร"/>
    <s v="283หมู่8_x000a_บ้านโพธิ์ศิลา_x000a_ต.โนนโพธิ์_x000a_อ เมือง  จ.อำนาจเจิรญ_x000a_ 37000"/>
    <s v="37000"/>
    <s v="0842856520"/>
    <s v="15/03/2025 09:29"/>
    <s v="raweewan5499@gmail.com"/>
    <s v="EMS"/>
    <s v="facebook"/>
    <s v="กสิกร"/>
    <s v=""/>
    <s v="-"/>
    <s v="16/03/2025 13:22"/>
  </r>
  <r>
    <x v="8"/>
    <x v="7"/>
    <n v="65"/>
    <n v="1"/>
    <s v="EVH95"/>
    <n v="199"/>
    <n v="0"/>
    <s v="ร้านที่1"/>
    <s v="สมพาล หาคำบุตร"/>
    <s v="283หมู่8_x000a_บ้านโพธิ์ศิลา_x000a_ต.โนนโพธิ์_x000a_อ เมือง  จ.อำนาจเจิรญ_x000a_ 37000"/>
    <s v="37000"/>
    <s v="0842856520"/>
    <s v="15/03/2025 09:29"/>
    <s v="raweewan5499@gmail.com"/>
    <s v="EMS"/>
    <s v="facebook"/>
    <s v="กสิกร"/>
    <s v=""/>
    <s v="-"/>
    <s v="16/03/2025 13:22"/>
  </r>
  <r>
    <x v="11"/>
    <x v="11"/>
    <n v="65"/>
    <n v="1"/>
    <s v="EVH94"/>
    <n v="199"/>
    <n v="0"/>
    <s v="ร้านที่1"/>
    <s v="สุวิมล"/>
    <s v="166ม.9 ต.กุดพิมาน อ.ด่านขุนทด จ.นครราชสีมา  30210"/>
    <s v="30210"/>
    <s v="0825978098"/>
    <s v="14/03/2025 12:15"/>
    <s v="raweewan5499@gmail.com"/>
    <s v="EMS"/>
    <s v="facebook"/>
    <s v="กสิกร"/>
    <s v=""/>
    <s v="-"/>
    <s v="16/03/2025 13:17"/>
  </r>
  <r>
    <x v="19"/>
    <x v="22"/>
    <n v="65"/>
    <n v="1"/>
    <s v="EVH94"/>
    <n v="199"/>
    <n v="0"/>
    <s v="ร้านที่1"/>
    <s v="สุวิมล"/>
    <s v="166ม.9 ต.กุดพิมาน อ.ด่านขุนทด จ.นครราชสีมา  30210"/>
    <s v="30210"/>
    <s v="0825978098"/>
    <s v="14/03/2025 12:15"/>
    <s v="raweewan5499@gmail.com"/>
    <s v="EMS"/>
    <s v="facebook"/>
    <s v="กสิกร"/>
    <s v=""/>
    <s v="-"/>
    <s v="16/03/2025 13:17"/>
  </r>
  <r>
    <x v="3"/>
    <x v="3"/>
    <n v="65"/>
    <n v="1"/>
    <s v="EVH94"/>
    <n v="199"/>
    <n v="0"/>
    <s v="ร้านที่1"/>
    <s v="สุวิมล"/>
    <s v="166ม.9 ต.กุดพิมาน อ.ด่านขุนทด จ.นครราชสีมา  30210"/>
    <s v="30210"/>
    <s v="0825978098"/>
    <s v="14/03/2025 12:15"/>
    <s v="raweewan5499@gmail.com"/>
    <s v="EMS"/>
    <s v="facebook"/>
    <s v="กสิกร"/>
    <s v=""/>
    <s v="-"/>
    <s v="16/03/2025 13:17"/>
  </r>
  <r>
    <x v="8"/>
    <x v="7"/>
    <n v="65"/>
    <n v="1"/>
    <s v="EVH94"/>
    <n v="199"/>
    <n v="0"/>
    <s v="ร้านที่1"/>
    <s v="สุวิมล"/>
    <s v="166ม.9 ต.กุดพิมาน อ.ด่านขุนทด จ.นครราชสีมา  30210"/>
    <s v="30210"/>
    <s v="0825978098"/>
    <s v="14/03/2025 12:15"/>
    <s v="raweewan5499@gmail.com"/>
    <s v="EMS"/>
    <s v="facebook"/>
    <s v="กสิกร"/>
    <s v=""/>
    <s v="-"/>
    <s v="16/03/2025 13:17"/>
  </r>
  <r>
    <x v="15"/>
    <x v="19"/>
    <n v="100"/>
    <n v="1"/>
    <s v="EVH93"/>
    <n v="250"/>
    <n v="0"/>
    <s v="ร้านที่1"/>
    <s v="รัศมี ซ้อนกลิ่น"/>
    <s v="13 หมู่ 2 บ้านหนองแค ต. ค้อใต้ _x000a_อ. สว่างแดนดิน จ. สกลนคร  _x000a_ 47110"/>
    <s v="47110"/>
    <s v="0610958615"/>
    <s v="16/03/2025 13:10"/>
    <s v="raweewan5499@gmail.com"/>
    <s v="EMS"/>
    <s v="facebook"/>
    <s v="กสิกร"/>
    <s v=""/>
    <s v="-"/>
    <s v="16/03/2025 13:16"/>
  </r>
  <r>
    <x v="9"/>
    <x v="17"/>
    <n v="100"/>
    <n v="1"/>
    <s v="EVH93"/>
    <n v="250"/>
    <n v="0"/>
    <s v="ร้านที่1"/>
    <s v="รัศมี ซ้อนกลิ่น"/>
    <s v="13 หมู่ 2 บ้านหนองแค ต. ค้อใต้ _x000a_อ. สว่างแดนดิน จ. สกลนคร  _x000a_ 47110"/>
    <s v="47110"/>
    <s v="0610958615"/>
    <s v="16/03/2025 13:10"/>
    <s v="raweewan5499@gmail.com"/>
    <s v="EMS"/>
    <s v="facebook"/>
    <s v="กสิกร"/>
    <s v=""/>
    <s v="-"/>
    <s v="16/03/2025 13:16"/>
  </r>
  <r>
    <x v="1"/>
    <x v="1"/>
    <n v="100"/>
    <n v="1"/>
    <s v="EVH93"/>
    <n v="250"/>
    <n v="0"/>
    <s v="ร้านที่1"/>
    <s v="รัศมี ซ้อนกลิ่น"/>
    <s v="13 หมู่ 2 บ้านหนองแค ต. ค้อใต้ _x000a_อ. สว่างแดนดิน จ. สกลนคร  _x000a_ 47110"/>
    <s v="47110"/>
    <s v="0610958615"/>
    <s v="16/03/2025 13:10"/>
    <s v="raweewan5499@gmail.com"/>
    <s v="EMS"/>
    <s v="facebook"/>
    <s v="กสิกร"/>
    <s v=""/>
    <s v="-"/>
    <s v="16/03/2025 13:16"/>
  </r>
  <r>
    <x v="9"/>
    <x v="17"/>
    <n v="66.333333333333329"/>
    <n v="3"/>
    <s v="EVH92"/>
    <n v="149.31"/>
    <n v="7"/>
    <s v="ร้านที่9"/>
    <s v="สุนิสา  ธำรงลีฬหา"/>
    <s v="109ซ.เย็นจิต7 แขวงทุ่งวัดดอน_x000a__x000a_สาทร/ Sathonกรุงเทพมหานคร/ Bangkok_x000a_10120"/>
    <s v="10120"/>
    <s v="660879276633"/>
    <s v="16/03/2025 13:09"/>
    <s v="-"/>
    <s v="Kerry_dropoff"/>
    <s v="Lazada"/>
    <s v="lazada"/>
    <s v=""/>
    <s v="-"/>
    <s v="16/03/2025 13:09"/>
  </r>
  <r>
    <x v="1"/>
    <x v="1"/>
    <n v="66"/>
    <n v="1"/>
    <s v="EVH91"/>
    <n v="100.4"/>
    <n v="7"/>
    <s v="ร้านที่9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16/03/2025 13:03"/>
    <s v="-"/>
    <s v="Kerry_dropoff"/>
    <s v="Lazada"/>
    <s v="lazada"/>
    <s v=""/>
    <s v="-"/>
    <s v="16/03/2025 13:03"/>
  </r>
  <r>
    <x v="15"/>
    <x v="16"/>
    <n v="66"/>
    <n v="1"/>
    <s v="EVH91"/>
    <n v="100.4"/>
    <n v="7"/>
    <s v="ร้านที่9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16/03/2025 13:03"/>
    <s v="-"/>
    <s v="Kerry_dropoff"/>
    <s v="Lazada"/>
    <s v="lazada"/>
    <s v=""/>
    <s v="-"/>
    <s v="16/03/2025 13:03"/>
  </r>
  <r>
    <x v="9"/>
    <x v="17"/>
    <n v="67"/>
    <n v="1"/>
    <s v="EVH91"/>
    <n v="100.4"/>
    <n v="7"/>
    <s v="ร้านที่9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16/03/2025 13:03"/>
    <s v="-"/>
    <s v="Kerry_dropoff"/>
    <s v="Lazada"/>
    <s v="lazada"/>
    <s v=""/>
    <s v="-"/>
    <s v="16/03/2025 13:03"/>
  </r>
  <r>
    <x v="2"/>
    <x v="2"/>
    <n v="37.5"/>
    <n v="4"/>
    <s v="EVH90"/>
    <n v="159"/>
    <n v="0"/>
    <s v="ร้านที่4"/>
    <s v="น***รรณ โ***า"/>
    <s v="ฉะเชิงเทรา"/>
    <s v="-"/>
    <s v=""/>
    <s v="16/03/2025 13:00"/>
    <s v="-"/>
    <s v="Flash Express Thailand"/>
    <s v="Tiktok"/>
    <s v="tiktok"/>
    <s v=""/>
    <s v="-"/>
    <s v="16/03/2025 13:00"/>
  </r>
  <r>
    <x v="1"/>
    <x v="1"/>
    <n v="66"/>
    <n v="1"/>
    <s v="EVH89"/>
    <n v="123.12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6/03/2025 12:53"/>
    <s v="-"/>
    <s v="Kerry_dropoff"/>
    <s v="Lazada"/>
    <s v="lazada"/>
    <s v=""/>
    <s v="-"/>
    <s v="16/03/2025 12:53"/>
  </r>
  <r>
    <x v="15"/>
    <x v="16"/>
    <n v="66"/>
    <n v="1"/>
    <s v="EVH89"/>
    <n v="123.12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6/03/2025 12:53"/>
    <s v="-"/>
    <s v="Kerry_dropoff"/>
    <s v="Lazada"/>
    <s v="lazada"/>
    <s v=""/>
    <s v="-"/>
    <s v="16/03/2025 12:53"/>
  </r>
  <r>
    <x v="9"/>
    <x v="17"/>
    <n v="67"/>
    <n v="1"/>
    <s v="EVH89"/>
    <n v="123.12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6/03/2025 12:53"/>
    <s v="-"/>
    <s v="Kerry_dropoff"/>
    <s v="Lazada"/>
    <s v="lazada"/>
    <s v=""/>
    <s v="-"/>
    <s v="16/03/2025 12:53"/>
  </r>
  <r>
    <x v="1"/>
    <x v="1"/>
    <n v="66"/>
    <n v="1"/>
    <s v="EVH88"/>
    <n v="136.91999999999999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3/2025 12:47"/>
    <s v="-"/>
    <s v="Kerry_dropoff"/>
    <s v="Lazada"/>
    <s v="lazada"/>
    <s v=""/>
    <s v="-"/>
    <s v="16/03/2025 12:46"/>
  </r>
  <r>
    <x v="15"/>
    <x v="16"/>
    <n v="66"/>
    <n v="1"/>
    <s v="EVH88"/>
    <n v="136.91999999999999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3/2025 12:47"/>
    <s v="-"/>
    <s v="Kerry_dropoff"/>
    <s v="Lazada"/>
    <s v="lazada"/>
    <s v=""/>
    <s v="-"/>
    <s v="16/03/2025 12:46"/>
  </r>
  <r>
    <x v="9"/>
    <x v="17"/>
    <n v="67"/>
    <n v="1"/>
    <s v="EVH88"/>
    <n v="136.91999999999999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3/2025 12:47"/>
    <s v="-"/>
    <s v="Kerry_dropoff"/>
    <s v="Lazada"/>
    <s v="lazada"/>
    <s v=""/>
    <s v="-"/>
    <s v="16/03/2025 12:46"/>
  </r>
  <r>
    <x v="9"/>
    <x v="17"/>
    <n v="66.333333333333329"/>
    <n v="6"/>
    <s v="EVH87"/>
    <n v="440"/>
    <n v="0"/>
    <s v="ร้านที่4"/>
    <s v="ส***มล ไ***"/>
    <s v="ประจวบคีรีขันธ์"/>
    <s v="-"/>
    <s v=""/>
    <s v="16/03/2025 12:47"/>
    <s v="-"/>
    <s v="Flash Express Thailand"/>
    <s v="Tiktok"/>
    <s v="tiktok"/>
    <s v=""/>
    <s v="-"/>
    <s v="16/03/2025 12:46"/>
  </r>
  <r>
    <x v="9"/>
    <x v="17"/>
    <n v="66.333333333333329"/>
    <n v="3"/>
    <s v="EVH86"/>
    <n v="119.35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16/03/2025 12:31"/>
    <s v="-"/>
    <s v="Kerry_dropoff"/>
    <s v="Lazada"/>
    <s v="lazada"/>
    <s v=""/>
    <s v="-"/>
    <s v="16/03/2025 12:31"/>
  </r>
  <r>
    <x v="1"/>
    <x v="1"/>
    <n v="66"/>
    <n v="1"/>
    <s v="EVH84"/>
    <n v="134.31"/>
    <n v="0"/>
    <s v="ร้านที่9"/>
    <s v="นางแดง ศรีบุญ"/>
    <s v="459/609 หมู่7 ซอย11 ต.สมอแข อ.เมือง · สมอแข/ Samo Khae_x000a__x000a_เมืองพิษณุโลก/ Mueang Phitsanulokพิษณุโลก/ Phitsanulok_x000a_65000"/>
    <s v="65000"/>
    <s v="660882992926"/>
    <s v="16/03/2025 12:08"/>
    <s v="-"/>
    <s v="Kerry_dropoff"/>
    <s v="Lazada"/>
    <s v="lazada"/>
    <s v=""/>
    <s v="-"/>
    <s v="16/03/2025 12:08"/>
  </r>
  <r>
    <x v="15"/>
    <x v="16"/>
    <n v="66"/>
    <n v="1"/>
    <s v="EVH84"/>
    <n v="134.31"/>
    <n v="0"/>
    <s v="ร้านที่9"/>
    <s v="นางแดง ศรีบุญ"/>
    <s v="459/609 หมู่7 ซอย11 ต.สมอแข อ.เมือง · สมอแข/ Samo Khae_x000a__x000a_เมืองพิษณุโลก/ Mueang Phitsanulokพิษณุโลก/ Phitsanulok_x000a_65000"/>
    <s v="65000"/>
    <s v="660882992926"/>
    <s v="16/03/2025 12:08"/>
    <s v="-"/>
    <s v="Kerry_dropoff"/>
    <s v="Lazada"/>
    <s v="lazada"/>
    <s v=""/>
    <s v="-"/>
    <s v="16/03/2025 12:08"/>
  </r>
  <r>
    <x v="9"/>
    <x v="17"/>
    <n v="67"/>
    <n v="1"/>
    <s v="EVH84"/>
    <n v="134.31"/>
    <n v="0"/>
    <s v="ร้านที่9"/>
    <s v="นางแดง ศรีบุญ"/>
    <s v="459/609 หมู่7 ซอย11 ต.สมอแข อ.เมือง · สมอแข/ Samo Khae_x000a__x000a_เมืองพิษณุโลก/ Mueang Phitsanulokพิษณุโลก/ Phitsanulok_x000a_65000"/>
    <s v="65000"/>
    <s v="660882992926"/>
    <s v="16/03/2025 12:08"/>
    <s v="-"/>
    <s v="Kerry_dropoff"/>
    <s v="Lazada"/>
    <s v="lazada"/>
    <s v=""/>
    <s v="-"/>
    <s v="16/03/2025 12:08"/>
  </r>
  <r>
    <x v="9"/>
    <x v="17"/>
    <n v="66.333333333333329"/>
    <n v="3"/>
    <s v="EVH82"/>
    <n v="119.35"/>
    <n v="7"/>
    <s v="ร้านที่9"/>
    <s v="แม่ศิ ศิริวรรณ"/>
    <s v="หมู่บ้านโครงการคีรีวิลล่า 888/2 หมู่ 4 · หงาว/ Ngao_x000a__x000a_เมืองระนอง/ Mueang Ranongระนอง/ Ranong_x000a_85000"/>
    <s v="85000"/>
    <s v="660822821646"/>
    <s v="16/03/2025 11:52"/>
    <s v="-"/>
    <s v="Kerry_dropoff"/>
    <s v="Lazada"/>
    <s v="lazada"/>
    <s v=""/>
    <s v="-"/>
    <s v="16/03/2025 11:52"/>
  </r>
  <r>
    <x v="4"/>
    <x v="4"/>
    <n v="60"/>
    <n v="3"/>
    <s v="EVH81"/>
    <n v="300"/>
    <n v="0"/>
    <s v="ร้านที่4"/>
    <s v="ร***ก้อย ซ***น"/>
    <s v="ลำปาง"/>
    <s v="-"/>
    <s v=""/>
    <s v="16/03/2025 11:49"/>
    <s v="-"/>
    <s v="Flash Express Thailand COD"/>
    <s v="Tiktok"/>
    <s v="จ่ายทีหลัง / COD"/>
    <s v=""/>
    <s v="-"/>
    <s v="16/03/2025 11:50"/>
  </r>
  <r>
    <x v="2"/>
    <x v="2"/>
    <n v="33.333333333333336"/>
    <n v="6"/>
    <s v="EVH81"/>
    <n v="300"/>
    <n v="0"/>
    <s v="ร้านที่4"/>
    <s v="ร***ก้อย ซ***น"/>
    <s v="ลำปาง"/>
    <s v="-"/>
    <s v=""/>
    <s v="16/03/2025 11:49"/>
    <s v="-"/>
    <s v="Flash Express Thailand COD"/>
    <s v="Tiktok"/>
    <s v="จ่ายทีหลัง / COD"/>
    <s v=""/>
    <s v="-"/>
    <s v="16/03/2025 11:50"/>
  </r>
  <r>
    <x v="9"/>
    <x v="17"/>
    <n v="66.333333333333329"/>
    <n v="3"/>
    <s v="EVH80"/>
    <n v="149.31"/>
    <n v="7"/>
    <s v="ร้านที่9"/>
    <s v="จรรยพร เมฆขยาย"/>
    <s v="245หมู่1 บ.ม่วงสามสิบ อ.ม่วงสามสิ · ม่วงสามสิบ/ Muang Sam Sip_x000a__x000a_ม่วงสามสิบ/ Muang Sam Sipอุบลราชธานี/ Ubon Ratchathani_x000a_34140"/>
    <s v="34140"/>
    <s v="660959124032"/>
    <s v="16/03/2025 11:41"/>
    <s v="-"/>
    <s v="Kerry_dropoff"/>
    <s v="Lazada"/>
    <s v="lazada"/>
    <s v=""/>
    <s v="-"/>
    <s v="16/03/2025 11:41"/>
  </r>
  <r>
    <x v="2"/>
    <x v="2"/>
    <n v="33.333333333333336"/>
    <n v="12"/>
    <s v="EVH79"/>
    <n v="400"/>
    <n v="0"/>
    <s v="ร้านที่4"/>
    <s v="ส***ตรา ก***ิตร"/>
    <s v="กรุงเทพมหานคร"/>
    <s v="-"/>
    <s v=""/>
    <s v="16/03/2025 11:41"/>
    <s v="-"/>
    <s v="Flash Express Thailand"/>
    <s v="Tiktok"/>
    <s v="tiktok"/>
    <s v=""/>
    <s v="-"/>
    <s v="16/03/2025 11:40"/>
  </r>
  <r>
    <x v="7"/>
    <x v="6"/>
    <n v="66.666666666666671"/>
    <n v="3"/>
    <s v="EVH78"/>
    <n v="106"/>
    <n v="6"/>
    <s v="ร้านที่4"/>
    <s v="ส***ตรี เ***นไธสง"/>
    <s v="นครราชสีมา"/>
    <s v="-"/>
    <s v=""/>
    <s v="16/03/2025 11:37"/>
    <s v="-"/>
    <s v="Flash Express Thailand"/>
    <s v="Tiktok"/>
    <s v="tiktok"/>
    <s v=""/>
    <s v="-"/>
    <s v="16/03/2025 11:38"/>
  </r>
  <r>
    <x v="4"/>
    <x v="4"/>
    <n v="60"/>
    <n v="3"/>
    <s v="EVH77"/>
    <n v="235"/>
    <n v="0"/>
    <s v="ร้านที่4"/>
    <s v="ว***ิษา ช***สง"/>
    <s v="เทศบาลนครนครศรีธรรมราช"/>
    <s v="-"/>
    <s v=""/>
    <s v="16/03/2025 11:37"/>
    <s v="-"/>
    <s v="Flash Express Thailand COD"/>
    <s v="Tiktok"/>
    <s v="จ่ายทีหลัง / COD"/>
    <s v="รสเนยนม3กล่อง"/>
    <s v="-"/>
    <s v="16/03/2025 11:37"/>
  </r>
  <r>
    <x v="2"/>
    <x v="2"/>
    <n v="65"/>
    <n v="3"/>
    <s v="EVH77"/>
    <n v="235"/>
    <n v="0"/>
    <s v="ร้านที่4"/>
    <s v="ว***ิษา ช***สง"/>
    <s v="เทศบาลนครนครศรีธรรมราช"/>
    <s v="-"/>
    <s v=""/>
    <s v="16/03/2025 11:37"/>
    <s v="-"/>
    <s v="Flash Express Thailand COD"/>
    <s v="Tiktok"/>
    <s v="จ่ายทีหลัง / COD"/>
    <s v="รสเนยนม3กล่อง"/>
    <s v="-"/>
    <s v="16/03/2025 11:37"/>
  </r>
  <r>
    <x v="1"/>
    <x v="1"/>
    <n v="66"/>
    <n v="1"/>
    <s v="EVH75"/>
    <n v="119.35"/>
    <n v="7"/>
    <s v="ร้านที่9"/>
    <s v="พัทยา   สาแก้ว"/>
    <s v="76/7 หมู่ที่7 ซอย มัณฑนา ภาวินี อพาร์ทเม้นท์  ชั้น1 · บางโฉลง/ Bang Chalong_x000a__x000a_บางพลี/ Bang Phliสมุทรปราการ/ Samut Prakan_x000a_10540"/>
    <s v="10540"/>
    <s v="660830659105"/>
    <s v="16/03/2025 11:28"/>
    <s v="-"/>
    <s v="Kerry_dropoff"/>
    <s v="Lazada"/>
    <s v="lazada"/>
    <s v=""/>
    <s v="-"/>
    <s v="16/03/2025 11:28"/>
  </r>
  <r>
    <x v="15"/>
    <x v="16"/>
    <n v="66"/>
    <n v="1"/>
    <s v="EVH75"/>
    <n v="119.35"/>
    <n v="7"/>
    <s v="ร้านที่9"/>
    <s v="พัทยา   สาแก้ว"/>
    <s v="76/7 หมู่ที่7 ซอย มัณฑนา ภาวินี อพาร์ทเม้นท์  ชั้น1 · บางโฉลง/ Bang Chalong_x000a__x000a_บางพลี/ Bang Phliสมุทรปราการ/ Samut Prakan_x000a_10540"/>
    <s v="10540"/>
    <s v="660830659105"/>
    <s v="16/03/2025 11:28"/>
    <s v="-"/>
    <s v="Kerry_dropoff"/>
    <s v="Lazada"/>
    <s v="lazada"/>
    <s v=""/>
    <s v="-"/>
    <s v="16/03/2025 11:28"/>
  </r>
  <r>
    <x v="9"/>
    <x v="17"/>
    <n v="67"/>
    <n v="1"/>
    <s v="EVH75"/>
    <n v="119.35"/>
    <n v="7"/>
    <s v="ร้านที่9"/>
    <s v="พัทยา   สาแก้ว"/>
    <s v="76/7 หมู่ที่7 ซอย มัณฑนา ภาวินี อพาร์ทเม้นท์  ชั้น1 · บางโฉลง/ Bang Chalong_x000a__x000a_บางพลี/ Bang Phliสมุทรปราการ/ Samut Prakan_x000a_10540"/>
    <s v="10540"/>
    <s v="660830659105"/>
    <s v="16/03/2025 11:28"/>
    <s v="-"/>
    <s v="Kerry_dropoff"/>
    <s v="Lazada"/>
    <s v="lazada"/>
    <s v=""/>
    <s v="-"/>
    <s v="16/03/2025 11:28"/>
  </r>
  <r>
    <x v="0"/>
    <x v="0"/>
    <n v="66.666666666666671"/>
    <n v="3"/>
    <s v="EVH74"/>
    <n v="106"/>
    <n v="6"/>
    <s v="ร้านที่4"/>
    <s v="ว***ภ เ***หลวง"/>
    <s v="กรุงเทพฯ"/>
    <s v="-"/>
    <s v=""/>
    <s v="16/03/2025 11:27"/>
    <s v="-"/>
    <s v="Flash Express Thailand COD"/>
    <s v="Tiktok"/>
    <s v="จ่ายทีหลัง / COD"/>
    <s v=""/>
    <s v="-"/>
    <s v="16/03/2025 11:27"/>
  </r>
  <r>
    <x v="4"/>
    <x v="4"/>
    <n v="60"/>
    <n v="3"/>
    <s v="EVH73"/>
    <n v="200"/>
    <n v="0"/>
    <s v="ร้านที่4"/>
    <s v="บ** แ***ี้"/>
    <s v="Bangkok"/>
    <s v="-"/>
    <s v=""/>
    <s v="16/03/2025 11:28"/>
    <s v="-"/>
    <s v="Flash Express Thailand"/>
    <s v="Tiktok"/>
    <s v="tiktok"/>
    <s v=""/>
    <s v="-"/>
    <s v="16/03/2025 11:27"/>
  </r>
  <r>
    <x v="13"/>
    <x v="13"/>
    <n v="139"/>
    <n v="1"/>
    <s v="EVH73"/>
    <n v="200"/>
    <n v="0"/>
    <s v="ร้านที่4"/>
    <s v="บ** แ***ี้"/>
    <s v="Bangkok"/>
    <s v="-"/>
    <s v=""/>
    <s v="16/03/2025 11:28"/>
    <s v="-"/>
    <s v="Flash Express Thailand"/>
    <s v="Tiktok"/>
    <s v="tiktok"/>
    <s v=""/>
    <s v="-"/>
    <s v="16/03/2025 11:27"/>
  </r>
  <r>
    <x v="9"/>
    <x v="17"/>
    <n v="66.333333333333329"/>
    <n v="3"/>
    <s v="EVH72"/>
    <n v="149.27000000000001"/>
    <n v="7"/>
    <s v="ร้านที่9"/>
    <s v="ปรียานุช"/>
    <s v="37 ม.7 ซ.พรุเตียว ปากทางเข้าซอยมีศูนย์ ตรอ. สีชมพู ต.นาเหรง อ.นบพิตำ จ.นครศรีธรรมราช 80160 · นาเหรง/ Na Reng_x000a__x000a_นบพิตำ/ Nopphitamนครศรีธรรมราช/ Nakhon Si Thammarat_x000a_80160"/>
    <s v="80160"/>
    <s v="660874172622"/>
    <s v="16/03/2025 11:26"/>
    <s v="-"/>
    <s v="Kerry_dropoff"/>
    <s v="Lazada"/>
    <s v="lazada"/>
    <s v=""/>
    <s v="-"/>
    <s v="16/03/2025 11:26"/>
  </r>
  <r>
    <x v="10"/>
    <x v="23"/>
    <n v="29.92"/>
    <n v="1"/>
    <s v="EVH72"/>
    <n v="149.27000000000001"/>
    <n v="7"/>
    <s v="ร้านที่9"/>
    <s v="ปรียานุช"/>
    <s v="37 ม.7 ซ.พรุเตียว ปากทางเข้าซอยมีศูนย์ ตรอ. สีชมพู ต.นาเหรง อ.นบพิตำ จ.นครศรีธรรมราช 80160 · นาเหรง/ Na Reng_x000a__x000a_นบพิตำ/ Nopphitamนครศรีธรรมราช/ Nakhon Si Thammarat_x000a_80160"/>
    <s v="80160"/>
    <s v="660874172622"/>
    <s v="16/03/2025 11:26"/>
    <s v="-"/>
    <s v="Kerry_dropoff"/>
    <s v="Lazada"/>
    <s v="lazada"/>
    <s v=""/>
    <s v="-"/>
    <s v="16/03/2025 11:26"/>
  </r>
  <r>
    <x v="2"/>
    <x v="2"/>
    <n v="33.333333333333336"/>
    <n v="6"/>
    <s v="EVH69"/>
    <n v="200"/>
    <n v="0"/>
    <s v="ร้านที่4"/>
    <s v="ร***ิกร  แ***งสกุล"/>
    <s v="นครราชสีมา"/>
    <s v="-"/>
    <s v=""/>
    <s v="16/03/2025 11:21"/>
    <s v="-"/>
    <s v="Flash Express Thailand COD"/>
    <s v="Tiktok"/>
    <s v="จ่ายทีหลัง / COD"/>
    <s v=""/>
    <s v="-"/>
    <s v="16/03/2025 11:21"/>
  </r>
  <r>
    <x v="1"/>
    <x v="1"/>
    <n v="66"/>
    <n v="1"/>
    <s v="EVH68"/>
    <n v="123.72"/>
    <n v="7"/>
    <s v="ร้านที่9"/>
    <s v="อุมา นุชหมอน"/>
    <s v="38/2 หมู่ 4 บางไผ่ 15 ซ.วัดสังฆทาน ถนนนครอินทร์ ต.บางไผ่_x000a__x000a_เมืองนนทบุรี/ Mueang Nonthaburiนนทบุรี/ Nonthaburi_x000a_11000"/>
    <s v="11000"/>
    <s v="660890026633"/>
    <s v="16/03/2025 11:23"/>
    <s v="-"/>
    <s v="Kerry_dropoff"/>
    <s v="Lazada"/>
    <s v="lazada"/>
    <s v=""/>
    <s v="-"/>
    <s v="16/03/2025 11:21"/>
  </r>
  <r>
    <x v="15"/>
    <x v="16"/>
    <n v="66"/>
    <n v="1"/>
    <s v="EVH68"/>
    <n v="123.72"/>
    <n v="7"/>
    <s v="ร้านที่9"/>
    <s v="อุมา นุชหมอน"/>
    <s v="38/2 หมู่ 4 บางไผ่ 15 ซ.วัดสังฆทาน ถนนนครอินทร์ ต.บางไผ่_x000a__x000a_เมืองนนทบุรี/ Mueang Nonthaburiนนทบุรี/ Nonthaburi_x000a_11000"/>
    <s v="11000"/>
    <s v="660890026633"/>
    <s v="16/03/2025 11:23"/>
    <s v="-"/>
    <s v="Kerry_dropoff"/>
    <s v="Lazada"/>
    <s v="lazada"/>
    <s v=""/>
    <s v="-"/>
    <s v="16/03/2025 11:21"/>
  </r>
  <r>
    <x v="9"/>
    <x v="17"/>
    <n v="67"/>
    <n v="1"/>
    <s v="EVH68"/>
    <n v="123.72"/>
    <n v="7"/>
    <s v="ร้านที่9"/>
    <s v="อุมา นุชหมอน"/>
    <s v="38/2 หมู่ 4 บางไผ่ 15 ซ.วัดสังฆทาน ถนนนครอินทร์ ต.บางไผ่_x000a__x000a_เมืองนนทบุรี/ Mueang Nonthaburiนนทบุรี/ Nonthaburi_x000a_11000"/>
    <s v="11000"/>
    <s v="660890026633"/>
    <s v="16/03/2025 11:23"/>
    <s v="-"/>
    <s v="Kerry_dropoff"/>
    <s v="Lazada"/>
    <s v="lazada"/>
    <s v=""/>
    <s v="-"/>
    <s v="16/03/2025 11:21"/>
  </r>
  <r>
    <x v="0"/>
    <x v="0"/>
    <n v="66.666666666666671"/>
    <n v="3"/>
    <s v="EVH66"/>
    <n v="200"/>
    <n v="0"/>
    <s v="ร้านที่4"/>
    <s v="ด***จ เ***เลิศ"/>
    <s v="กรุงเทพฯ"/>
    <s v="-"/>
    <s v=""/>
    <s v="16/03/2025 11:18"/>
    <s v="-"/>
    <s v="Flash Express Thailand"/>
    <s v="Tiktok"/>
    <s v="tiktok"/>
    <s v=""/>
    <s v="-"/>
    <s v="16/03/2025 11:18"/>
  </r>
  <r>
    <x v="4"/>
    <x v="4"/>
    <n v="60"/>
    <n v="3"/>
    <s v="EVH66"/>
    <n v="200"/>
    <n v="0"/>
    <s v="ร้านที่4"/>
    <s v="ด***จ เ***เลิศ"/>
    <s v="กรุงเทพฯ"/>
    <s v="-"/>
    <s v=""/>
    <s v="16/03/2025 11:18"/>
    <s v="-"/>
    <s v="Flash Express Thailand"/>
    <s v="Tiktok"/>
    <s v="tiktok"/>
    <s v=""/>
    <s v="-"/>
    <s v="16/03/2025 11:18"/>
  </r>
  <r>
    <x v="10"/>
    <x v="24"/>
    <n v="27.5"/>
    <n v="4"/>
    <s v="EVH65"/>
    <n v="104.03"/>
    <n v="7"/>
    <s v="ร้านที่10"/>
    <s v="ทิพย์สุดา พะพร"/>
    <s v="ถนนกลางบ้าน บ้านหนองกระจง49ม.13ต.พรหมสวัสดิ์อ.พยุห์อ.พยุห์จ.ศรีสะเกษ · พรหมสวัสดิ์/ Phrom Sawat_x000a__x000a_พยุห์/ Phayuศรีสะเกษ/ Sisaket_x000a_33230"/>
    <s v="33230"/>
    <s v="660800962864"/>
    <s v="16/03/2025 11:15"/>
    <s v="-"/>
    <s v="Kerry_dropoff"/>
    <s v="Lazada"/>
    <s v="lazada"/>
    <s v=""/>
    <s v="-"/>
    <s v="16/03/2025 11:15"/>
  </r>
  <r>
    <x v="0"/>
    <x v="0"/>
    <n v="66.666666666666671"/>
    <n v="3"/>
    <s v="EVH63"/>
    <n v="106"/>
    <n v="6"/>
    <s v="ร้านที่4"/>
    <s v="ꕥ แ***บุ๋ม  ป***ัสสร ✧***┄✩"/>
    <s v="ปทุมธานี"/>
    <s v="-"/>
    <s v=""/>
    <s v="16/03/2025 11:14"/>
    <s v="-"/>
    <s v="Flash Express Thailand"/>
    <s v="Tiktok"/>
    <s v="tiktok"/>
    <s v=""/>
    <s v="-"/>
    <s v="16/03/2025 11:14"/>
  </r>
  <r>
    <x v="7"/>
    <x v="6"/>
    <n v="66.666666666666671"/>
    <n v="6"/>
    <s v="EVH62"/>
    <n v="200"/>
    <n v="0"/>
    <s v="ร้านที่4"/>
    <s v="น* ค***ต์"/>
    <s v="สมุทรปราการ"/>
    <s v="-"/>
    <s v=""/>
    <s v="16/03/2025 11:09"/>
    <s v="-"/>
    <s v="Flash Express Thailand COD"/>
    <s v="Tiktok"/>
    <s v="จ่ายทีหลัง / COD"/>
    <s v=""/>
    <s v="-"/>
    <s v="16/03/2025 11:09"/>
  </r>
  <r>
    <x v="7"/>
    <x v="6"/>
    <n v="66.666666666666671"/>
    <n v="3"/>
    <s v="EVH61"/>
    <n v="202"/>
    <n v="0"/>
    <s v="ร้านที่4"/>
    <s v="น***าวพิมพร เ***สุวรรณ"/>
    <s v="เทศบาลนครเชียงใหม่"/>
    <s v="-"/>
    <s v=""/>
    <s v="16/03/2025 11:09"/>
    <s v="-"/>
    <s v="Flash Express Thailand COD"/>
    <s v="Tiktok"/>
    <s v="จ่ายทีหลัง / COD"/>
    <s v=""/>
    <s v="-"/>
    <s v="16/03/2025 11:09"/>
  </r>
  <r>
    <x v="20"/>
    <x v="25"/>
    <n v="25"/>
    <n v="4"/>
    <s v="EVH61"/>
    <n v="202"/>
    <n v="0"/>
    <s v="ร้านที่4"/>
    <s v="น***าวพิมพร เ***สุวรรณ"/>
    <s v="เทศบาลนครเชียงใหม่"/>
    <s v="-"/>
    <s v=""/>
    <s v="16/03/2025 11:09"/>
    <s v="-"/>
    <s v="Flash Express Thailand COD"/>
    <s v="Tiktok"/>
    <s v="จ่ายทีหลัง / COD"/>
    <s v=""/>
    <s v="-"/>
    <s v="16/03/2025 11:09"/>
  </r>
  <r>
    <x v="1"/>
    <x v="1"/>
    <n v="66"/>
    <n v="1"/>
    <s v="EVH60"/>
    <n v="149.31"/>
    <n v="7"/>
    <s v="ร้านที่9"/>
    <s v="สมสนิท พลหาญ"/>
    <s v="114 บ.ตรอย  ม.5 ต.หนองฉลอง_x000a__x000a_ขุขันธ์/ Khukhanศรีสะเกษ/ Sisaket_x000a_33140"/>
    <s v="33140"/>
    <s v="660814302694"/>
    <s v="16/03/2025 11:01"/>
    <s v="-"/>
    <s v="Kerry_dropoff"/>
    <s v="Lazada"/>
    <s v="lazada"/>
    <s v=""/>
    <s v="-"/>
    <s v="16/03/2025 11:01"/>
  </r>
  <r>
    <x v="15"/>
    <x v="16"/>
    <n v="66"/>
    <n v="1"/>
    <s v="EVH60"/>
    <n v="149.31"/>
    <n v="7"/>
    <s v="ร้านที่9"/>
    <s v="สมสนิท พลหาญ"/>
    <s v="114 บ.ตรอย  ม.5 ต.หนองฉลอง_x000a__x000a_ขุขันธ์/ Khukhanศรีสะเกษ/ Sisaket_x000a_33140"/>
    <s v="33140"/>
    <s v="660814302694"/>
    <s v="16/03/2025 11:01"/>
    <s v="-"/>
    <s v="Kerry_dropoff"/>
    <s v="Lazada"/>
    <s v="lazada"/>
    <s v=""/>
    <s v="-"/>
    <s v="16/03/2025 11:01"/>
  </r>
  <r>
    <x v="9"/>
    <x v="17"/>
    <n v="67"/>
    <n v="1"/>
    <s v="EVH60"/>
    <n v="149.31"/>
    <n v="7"/>
    <s v="ร้านที่9"/>
    <s v="สมสนิท พลหาญ"/>
    <s v="114 บ.ตรอย  ม.5 ต.หนองฉลอง_x000a__x000a_ขุขันธ์/ Khukhanศรีสะเกษ/ Sisaket_x000a_33140"/>
    <s v="33140"/>
    <s v="660814302694"/>
    <s v="16/03/2025 11:01"/>
    <s v="-"/>
    <s v="Kerry_dropoff"/>
    <s v="Lazada"/>
    <s v="lazada"/>
    <s v=""/>
    <s v="-"/>
    <s v="16/03/2025 11:01"/>
  </r>
  <r>
    <x v="2"/>
    <x v="2"/>
    <n v="33.333333333333336"/>
    <n v="3"/>
    <s v="EVH59"/>
    <n v="106"/>
    <n v="6"/>
    <s v="ร้านที่4"/>
    <s v="ร***ระ ว***มานิตย์"/>
    <s v="Pathum Thani"/>
    <s v="-"/>
    <s v=""/>
    <s v="16/03/2025 11:00"/>
    <s v="-"/>
    <s v="Flash Express Thailand COD"/>
    <s v="Tiktok"/>
    <s v="จ่ายทีหลัง / COD"/>
    <s v=""/>
    <s v="-"/>
    <s v="16/03/2025 11:00"/>
  </r>
  <r>
    <x v="2"/>
    <x v="2"/>
    <n v="33.333333333333336"/>
    <n v="3"/>
    <s v="EVH58"/>
    <n v="100"/>
    <n v="0"/>
    <s v="ร้านที่4"/>
    <s v="น*** จ***นา ป***พันธ์"/>
    <s v="นครปฐม"/>
    <s v="-"/>
    <s v=""/>
    <s v="16/03/2025 10:59"/>
    <s v="-"/>
    <s v="Flash Express Thailand"/>
    <s v="Tiktok"/>
    <s v="tiktok"/>
    <s v=""/>
    <s v="-"/>
    <s v="16/03/2025 10:58"/>
  </r>
  <r>
    <x v="2"/>
    <x v="2"/>
    <n v="33.333333333333336"/>
    <n v="3"/>
    <s v="EVH57"/>
    <n v="106"/>
    <n v="6"/>
    <s v="ร้านที่4"/>
    <s v="ด***จ เ***เลิศ"/>
    <s v="กรุงเทพฯ"/>
    <s v="-"/>
    <s v=""/>
    <s v="16/03/2025 10:56"/>
    <s v="-"/>
    <s v="Flash Express Thailand"/>
    <s v="Tiktok"/>
    <s v="tiktok"/>
    <s v=""/>
    <s v="-"/>
    <s v="16/03/2025 10:56"/>
  </r>
  <r>
    <x v="2"/>
    <x v="2"/>
    <n v="33.333333333333336"/>
    <n v="3"/>
    <s v="EVH56"/>
    <n v="106"/>
    <n v="6"/>
    <s v="ร้านที่4"/>
    <s v="ป***า บ***อิน"/>
    <s v="ศรีสะเกษ"/>
    <s v="-"/>
    <s v=""/>
    <s v="16/03/2025 10:54"/>
    <s v="-"/>
    <s v="Flash Express Thailand COD"/>
    <s v="Tiktok"/>
    <s v="จ่ายทีหลัง / COD"/>
    <s v=""/>
    <s v="-"/>
    <s v="16/03/2025 10:54"/>
  </r>
  <r>
    <x v="1"/>
    <x v="1"/>
    <n v="66"/>
    <n v="1"/>
    <s v="EVH55"/>
    <n v="119.35"/>
    <n v="7"/>
    <s v="ร้านที่9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16/03/2025 10:52"/>
    <s v="-"/>
    <s v="Kerry_dropoff"/>
    <s v="Lazada"/>
    <s v="lazada"/>
    <s v=""/>
    <s v="-"/>
    <s v="16/03/2025 10:52"/>
  </r>
  <r>
    <x v="15"/>
    <x v="16"/>
    <n v="66"/>
    <n v="1"/>
    <s v="EVH55"/>
    <n v="119.35"/>
    <n v="7"/>
    <s v="ร้านที่9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16/03/2025 10:52"/>
    <s v="-"/>
    <s v="Kerry_dropoff"/>
    <s v="Lazada"/>
    <s v="lazada"/>
    <s v=""/>
    <s v="-"/>
    <s v="16/03/2025 10:52"/>
  </r>
  <r>
    <x v="9"/>
    <x v="17"/>
    <n v="67"/>
    <n v="1"/>
    <s v="EVH55"/>
    <n v="119.35"/>
    <n v="7"/>
    <s v="ร้านที่9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16/03/2025 10:52"/>
    <s v="-"/>
    <s v="Kerry_dropoff"/>
    <s v="Lazada"/>
    <s v="lazada"/>
    <s v=""/>
    <s v="-"/>
    <s v="16/03/2025 10:52"/>
  </r>
  <r>
    <x v="10"/>
    <x v="24"/>
    <n v="30"/>
    <n v="12"/>
    <s v="EVH54"/>
    <n v="261.08999999999997"/>
    <n v="0"/>
    <s v="ร้านที่10"/>
    <s v="สุนิสา ศรีจันทร์"/>
    <s v="69 ม.9 ต.ท่าตูม 69 ม.9, ต.ท่าตูม· ท่าตูม_x000a__x000a_ศรีมหาโพธิ/ Si Maha Photปราจีนบุรี/ Prachin Buri_x000a_25140"/>
    <s v="25140"/>
    <s v="660642537983"/>
    <s v="16/03/2025 10:50"/>
    <s v="-"/>
    <s v="Kerry_dropoff"/>
    <s v="Lazada"/>
    <s v="lazada"/>
    <s v=""/>
    <s v="-"/>
    <s v="16/03/2025 10:50"/>
  </r>
  <r>
    <x v="1"/>
    <x v="1"/>
    <n v="66"/>
    <n v="1"/>
    <s v="EVH53"/>
    <n v="118.73"/>
    <n v="7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16/03/2025 10:49"/>
    <s v="-"/>
    <s v="Kerry_dropoff"/>
    <s v="Lazada"/>
    <s v="lazada"/>
    <s v=""/>
    <s v="-"/>
    <s v="16/03/2025 10:49"/>
  </r>
  <r>
    <x v="15"/>
    <x v="16"/>
    <n v="66"/>
    <n v="1"/>
    <s v="EVH53"/>
    <n v="118.73"/>
    <n v="7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16/03/2025 10:49"/>
    <s v="-"/>
    <s v="Kerry_dropoff"/>
    <s v="Lazada"/>
    <s v="lazada"/>
    <s v=""/>
    <s v="-"/>
    <s v="16/03/2025 10:49"/>
  </r>
  <r>
    <x v="9"/>
    <x v="17"/>
    <n v="67"/>
    <n v="1"/>
    <s v="EVH53"/>
    <n v="118.73"/>
    <n v="7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16/03/2025 10:49"/>
    <s v="-"/>
    <s v="Kerry_dropoff"/>
    <s v="Lazada"/>
    <s v="lazada"/>
    <s v=""/>
    <s v="-"/>
    <s v="16/03/2025 10:49"/>
  </r>
  <r>
    <x v="7"/>
    <x v="6"/>
    <n v="66.666666666666671"/>
    <n v="9"/>
    <s v="EVH52"/>
    <n v="304"/>
    <n v="4"/>
    <s v="ร้านที่4"/>
    <s v="ไ***นทร์ อ***ล้า"/>
    <s v="กรุงเทพฯ"/>
    <s v="-"/>
    <s v=""/>
    <s v="16/03/2025 10:48"/>
    <s v="-"/>
    <s v="Flash Express Thailand"/>
    <s v="Tiktok"/>
    <s v="tiktok"/>
    <s v=""/>
    <s v="-"/>
    <s v="16/03/2025 10:48"/>
  </r>
  <r>
    <x v="9"/>
    <x v="8"/>
    <n v="64.44"/>
    <n v="1"/>
    <s v="EVH51"/>
    <n v="219.34"/>
    <n v="26"/>
    <s v="ร้านที่1"/>
    <s v="จริยา  ใจแก้ว"/>
    <s v="อบต.ห้วยข่า 144ม.18  ตำบลห้วยข่า_x000a__x000a_บุณฑริก/ Buntharikอุบลราชธานี/ Ubon Ratchathani_x000a_34230"/>
    <s v="34230"/>
    <s v="660855192966"/>
    <s v="16/03/2025 10:49"/>
    <s v="-"/>
    <s v="Kerry_dropoff"/>
    <s v="Lazada"/>
    <s v="lazada"/>
    <s v=""/>
    <s v="-"/>
    <s v="16/03/2025 10:47"/>
  </r>
  <r>
    <x v="9"/>
    <x v="8"/>
    <n v="64.45"/>
    <n v="2"/>
    <s v="EVH51"/>
    <n v="219.34"/>
    <n v="26"/>
    <s v="ร้านที่1"/>
    <s v="จริยา  ใจแก้ว"/>
    <s v="อบต.ห้วยข่า 144ม.18  ตำบลห้วยข่า_x000a__x000a_บุณฑริก/ Buntharikอุบลราชธานี/ Ubon Ratchathani_x000a_34230"/>
    <s v="34230"/>
    <s v="660855192966"/>
    <s v="16/03/2025 10:49"/>
    <s v="-"/>
    <s v="Kerry_dropoff"/>
    <s v="Lazada"/>
    <s v="lazada"/>
    <s v=""/>
    <s v="-"/>
    <s v="16/03/2025 10:47"/>
  </r>
  <r>
    <x v="10"/>
    <x v="24"/>
    <n v="35"/>
    <n v="8"/>
    <s v="EVH50"/>
    <n v="183.34"/>
    <n v="0"/>
    <s v="ร้านที่10"/>
    <s v="พนิดา   สมภาค"/>
    <s v="44  ซอย8 (หงส์ลดารมภ์)  ถนนสายลวด · ปากน้ำ/ Pak Nam_x000a__x000a_เมืองสมุทรปราการ/ Mueang Samut Prakanสมุทรปราการ/ Samut Prakan_x000a_10270"/>
    <s v="10270"/>
    <s v="660890915381"/>
    <s v="16/03/2025 10:46"/>
    <s v="-"/>
    <s v="Kerry_dropoff"/>
    <s v="Lazada"/>
    <s v="lazada"/>
    <s v=""/>
    <s v="-"/>
    <s v="16/03/2025 10:46"/>
  </r>
  <r>
    <x v="1"/>
    <x v="1"/>
    <n v="66"/>
    <n v="1"/>
    <s v="EVH48"/>
    <n v="119.35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3/2025 10:35"/>
    <s v="-"/>
    <s v="Kerry_dropoff"/>
    <s v="Lazada"/>
    <s v="lazada"/>
    <s v=""/>
    <s v="-"/>
    <s v="16/03/2025 10:34"/>
  </r>
  <r>
    <x v="15"/>
    <x v="16"/>
    <n v="66"/>
    <n v="1"/>
    <s v="EVH48"/>
    <n v="119.35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3/2025 10:35"/>
    <s v="-"/>
    <s v="Kerry_dropoff"/>
    <s v="Lazada"/>
    <s v="lazada"/>
    <s v=""/>
    <s v="-"/>
    <s v="16/03/2025 10:34"/>
  </r>
  <r>
    <x v="9"/>
    <x v="17"/>
    <n v="67"/>
    <n v="1"/>
    <s v="EVH48"/>
    <n v="119.35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3/2025 10:35"/>
    <s v="-"/>
    <s v="Kerry_dropoff"/>
    <s v="Lazada"/>
    <s v="lazada"/>
    <s v=""/>
    <s v="-"/>
    <s v="16/03/2025 10:34"/>
  </r>
  <r>
    <x v="1"/>
    <x v="1"/>
    <n v="66"/>
    <n v="1"/>
    <s v="EVH47"/>
    <n v="119.35"/>
    <n v="7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16/03/2025 10:31"/>
    <s v="-"/>
    <s v="Kerry_dropoff"/>
    <s v="Lazada"/>
    <s v="lazada"/>
    <s v=""/>
    <s v="-"/>
    <s v="16/03/2025 10:31"/>
  </r>
  <r>
    <x v="15"/>
    <x v="16"/>
    <n v="66"/>
    <n v="1"/>
    <s v="EVH47"/>
    <n v="119.35"/>
    <n v="7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16/03/2025 10:31"/>
    <s v="-"/>
    <s v="Kerry_dropoff"/>
    <s v="Lazada"/>
    <s v="lazada"/>
    <s v=""/>
    <s v="-"/>
    <s v="16/03/2025 10:31"/>
  </r>
  <r>
    <x v="9"/>
    <x v="17"/>
    <n v="67"/>
    <n v="1"/>
    <s v="EVH47"/>
    <n v="119.35"/>
    <n v="7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16/03/2025 10:31"/>
    <s v="-"/>
    <s v="Kerry_dropoff"/>
    <s v="Lazada"/>
    <s v="lazada"/>
    <s v=""/>
    <s v="-"/>
    <s v="16/03/2025 10:31"/>
  </r>
  <r>
    <x v="1"/>
    <x v="1"/>
    <n v="66"/>
    <n v="1"/>
    <s v="EVH46"/>
    <n v="119.35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6/03/2025 10:25"/>
    <s v="-"/>
    <s v="Kerry_dropoff"/>
    <s v="Lazada"/>
    <s v="lazada"/>
    <s v=""/>
    <s v="-"/>
    <s v="16/03/2025 10:24"/>
  </r>
  <r>
    <x v="15"/>
    <x v="16"/>
    <n v="66"/>
    <n v="1"/>
    <s v="EVH46"/>
    <n v="119.35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6/03/2025 10:25"/>
    <s v="-"/>
    <s v="Kerry_dropoff"/>
    <s v="Lazada"/>
    <s v="lazada"/>
    <s v=""/>
    <s v="-"/>
    <s v="16/03/2025 10:24"/>
  </r>
  <r>
    <x v="9"/>
    <x v="17"/>
    <n v="67"/>
    <n v="1"/>
    <s v="EVH46"/>
    <n v="119.35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6/03/2025 10:25"/>
    <s v="-"/>
    <s v="Kerry_dropoff"/>
    <s v="Lazada"/>
    <s v="lazada"/>
    <s v=""/>
    <s v="-"/>
    <s v="16/03/2025 10:24"/>
  </r>
  <r>
    <x v="1"/>
    <x v="1"/>
    <n v="66"/>
    <n v="1"/>
    <s v="EVH45"/>
    <n v="119.35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6/03/2025 10:23"/>
    <s v="-"/>
    <s v="Kerry_dropoff"/>
    <s v="Lazada"/>
    <s v="lazada"/>
    <s v=""/>
    <s v="-"/>
    <s v="16/03/2025 10:22"/>
  </r>
  <r>
    <x v="15"/>
    <x v="16"/>
    <n v="66"/>
    <n v="1"/>
    <s v="EVH45"/>
    <n v="119.35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6/03/2025 10:23"/>
    <s v="-"/>
    <s v="Kerry_dropoff"/>
    <s v="Lazada"/>
    <s v="lazada"/>
    <s v=""/>
    <s v="-"/>
    <s v="16/03/2025 10:22"/>
  </r>
  <r>
    <x v="9"/>
    <x v="17"/>
    <n v="67"/>
    <n v="1"/>
    <s v="EVH45"/>
    <n v="119.35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6/03/2025 10:23"/>
    <s v="-"/>
    <s v="Kerry_dropoff"/>
    <s v="Lazada"/>
    <s v="lazada"/>
    <s v=""/>
    <s v="-"/>
    <s v="16/03/2025 10:22"/>
  </r>
  <r>
    <x v="10"/>
    <x v="24"/>
    <n v="33.166666666666664"/>
    <n v="6"/>
    <s v="EVH44"/>
    <n v="159.61000000000001"/>
    <n v="7"/>
    <s v="ร้านที่8"/>
    <s v="นราดล หอมเจริญ"/>
    <s v="27/10 หมู่6 ตําบลบางนายสี · บางนายสี/ Bang Nai Si_x000a__x000a_ตะกั่วป่า/ Takua Paพังงา/ Phang Nga_x000a_82110"/>
    <s v="82110"/>
    <s v="660936945712"/>
    <s v="16/03/2025 10:18"/>
    <s v="-"/>
    <s v="Kerry_dropoff"/>
    <s v="Lazada"/>
    <s v="lazada"/>
    <s v=""/>
    <s v="-"/>
    <s v="16/03/2025 10:18"/>
  </r>
  <r>
    <x v="13"/>
    <x v="13"/>
    <n v="129"/>
    <n v="1"/>
    <s v="EVH42"/>
    <n v="129"/>
    <n v="0"/>
    <s v="ร้านที่1"/>
    <s v="นางบุญสม หว่านเงิน"/>
    <s v="87/1 หมู่ 4 ซอยมหาสุข ต.บางพึ่ง อ.บ้านหมี่ จ.ลพบุรี 15180"/>
    <s v="15180"/>
    <s v="0958450616"/>
    <s v="16/03/2025 09:50"/>
    <s v="raweewan5499@gmail.com"/>
    <s v="EMS"/>
    <s v="facebook"/>
    <s v="กสิกร"/>
    <s v=""/>
    <s v="-"/>
    <s v="16/03/2025 10:06"/>
  </r>
  <r>
    <x v="1"/>
    <x v="1"/>
    <n v="66"/>
    <n v="1"/>
    <s v="EVH41"/>
    <n v="119.35"/>
    <n v="7"/>
    <s v="ร้านที่9"/>
    <s v="เพ็ญวญาภรณ์​   อินทอง"/>
    <s v="บ้านเลขที่140 หมู่6   ต. ละอา_x000a__x000a_ฉวาง/ Chawangนครศรีธรรมราช/ Nakhon Si Thammarat_x000a_80250"/>
    <s v="80250"/>
    <s v="660903255383"/>
    <s v="16/03/2025 09:51"/>
    <s v="-"/>
    <s v="Kerry_dropoff"/>
    <s v="Lazada"/>
    <s v="lazada"/>
    <s v=""/>
    <s v="-"/>
    <s v="16/03/2025 09:51"/>
  </r>
  <r>
    <x v="15"/>
    <x v="16"/>
    <n v="66"/>
    <n v="1"/>
    <s v="EVH41"/>
    <n v="119.35"/>
    <n v="7"/>
    <s v="ร้านที่9"/>
    <s v="เพ็ญวญาภรณ์​   อินทอง"/>
    <s v="บ้านเลขที่140 หมู่6   ต. ละอา_x000a__x000a_ฉวาง/ Chawangนครศรีธรรมราช/ Nakhon Si Thammarat_x000a_80250"/>
    <s v="80250"/>
    <s v="660903255383"/>
    <s v="16/03/2025 09:51"/>
    <s v="-"/>
    <s v="Kerry_dropoff"/>
    <s v="Lazada"/>
    <s v="lazada"/>
    <s v=""/>
    <s v="-"/>
    <s v="16/03/2025 09:51"/>
  </r>
  <r>
    <x v="9"/>
    <x v="17"/>
    <n v="67"/>
    <n v="1"/>
    <s v="EVH41"/>
    <n v="119.35"/>
    <n v="7"/>
    <s v="ร้านที่9"/>
    <s v="เพ็ญวญาภรณ์​   อินทอง"/>
    <s v="บ้านเลขที่140 หมู่6   ต. ละอา_x000a__x000a_ฉวาง/ Chawangนครศรีธรรมราช/ Nakhon Si Thammarat_x000a_80250"/>
    <s v="80250"/>
    <s v="660903255383"/>
    <s v="16/03/2025 09:51"/>
    <s v="-"/>
    <s v="Kerry_dropoff"/>
    <s v="Lazada"/>
    <s v="lazada"/>
    <s v=""/>
    <s v="-"/>
    <s v="16/03/2025 09:51"/>
  </r>
  <r>
    <x v="10"/>
    <x v="10"/>
    <n v="25.69"/>
    <n v="1"/>
    <s v="EVH40"/>
    <n v="25.69"/>
    <n v="0"/>
    <s v="ร้านที่8"/>
    <s v="อัญชลีพร"/>
    <s v="220/1 ม.6 หนองเต่า กล้าแกล่ง 220/1 · หนองเต่า/ Nong Tao_x000a__x000a_เก้าเลี้ยว/ Kao Liaoนครสวรรค์/ Nakhon Sawan_x000a_60230"/>
    <s v="60230"/>
    <s v="660614878285"/>
    <s v="16/03/2025 09:42"/>
    <s v="-"/>
    <s v="Kerry_dropoff"/>
    <s v="Lazada"/>
    <s v="lazada"/>
    <s v=""/>
    <s v="-"/>
    <s v="16/03/2025 09:41"/>
  </r>
  <r>
    <x v="9"/>
    <x v="17"/>
    <n v="66.333333333333329"/>
    <n v="3"/>
    <s v="EVH38"/>
    <n v="230"/>
    <n v="0"/>
    <s v="ร้านที่1"/>
    <s v="น******ต"/>
    <s v="****** ตำบลห้วยพระ อำเภอดอนตูม จังหวัดนครปฐม 73150"/>
    <s v="73150"/>
    <s v="99"/>
    <s v="16/03/2025 10:07"/>
    <s v="-"/>
    <s v="SPX Express"/>
    <s v="Shopee"/>
    <s v="shopee"/>
    <s v=""/>
    <s v="-"/>
    <s v="16/03/2025 09:37"/>
  </r>
  <r>
    <x v="1"/>
    <x v="1"/>
    <n v="66"/>
    <n v="1"/>
    <s v="EVH36"/>
    <n v="112.35"/>
    <n v="0"/>
    <s v="ร้านที่9"/>
    <s v="นิมิต นวนแตง"/>
    <s v="- 38/4 ม.6 ต.น้ำตาล_x000a__x000a_อินทร์บุรี/ In Buriสิงห์บุรี/ Sing Buri_x000a_16110"/>
    <s v="16110"/>
    <s v="660982784543"/>
    <s v="16/03/2025 09:32"/>
    <s v="-"/>
    <s v="Kerry_dropoff"/>
    <s v="Lazada"/>
    <s v="lazada"/>
    <s v=""/>
    <s v="-"/>
    <s v="16/03/2025 09:32"/>
  </r>
  <r>
    <x v="15"/>
    <x v="16"/>
    <n v="66"/>
    <n v="1"/>
    <s v="EVH36"/>
    <n v="112.35"/>
    <n v="0"/>
    <s v="ร้านที่9"/>
    <s v="นิมิต นวนแตง"/>
    <s v="- 38/4 ม.6 ต.น้ำตาล_x000a__x000a_อินทร์บุรี/ In Buriสิงห์บุรี/ Sing Buri_x000a_16110"/>
    <s v="16110"/>
    <s v="660982784543"/>
    <s v="16/03/2025 09:32"/>
    <s v="-"/>
    <s v="Kerry_dropoff"/>
    <s v="Lazada"/>
    <s v="lazada"/>
    <s v=""/>
    <s v="-"/>
    <s v="16/03/2025 09:32"/>
  </r>
  <r>
    <x v="9"/>
    <x v="17"/>
    <n v="67"/>
    <n v="1"/>
    <s v="EVH36"/>
    <n v="112.35"/>
    <n v="0"/>
    <s v="ร้านที่9"/>
    <s v="นิมิต นวนแตง"/>
    <s v="- 38/4 ม.6 ต.น้ำตาล_x000a__x000a_อินทร์บุรี/ In Buriสิงห์บุรี/ Sing Buri_x000a_16110"/>
    <s v="16110"/>
    <s v="660982784543"/>
    <s v="16/03/2025 09:32"/>
    <s v="-"/>
    <s v="Kerry_dropoff"/>
    <s v="Lazada"/>
    <s v="lazada"/>
    <s v=""/>
    <s v="-"/>
    <s v="16/03/2025 09:32"/>
  </r>
  <r>
    <x v="19"/>
    <x v="22"/>
    <n v="65"/>
    <n v="2"/>
    <s v="EVH35"/>
    <n v="199"/>
    <n v="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13/03/2025 10:07"/>
    <s v="raweewan5499@gmail.com"/>
    <s v="EMS"/>
    <s v="facebook"/>
    <s v="กสิกร"/>
    <s v=""/>
    <s v="-"/>
    <s v="16/03/2025 09:27"/>
  </r>
  <r>
    <x v="8"/>
    <x v="7"/>
    <n v="65"/>
    <n v="2"/>
    <s v="EVH35"/>
    <n v="199"/>
    <n v="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13/03/2025 10:07"/>
    <s v="raweewan5499@gmail.com"/>
    <s v="EMS"/>
    <s v="facebook"/>
    <s v="กสิกร"/>
    <s v=""/>
    <s v="-"/>
    <s v="16/03/2025 09:27"/>
  </r>
  <r>
    <x v="2"/>
    <x v="2"/>
    <n v="37.5"/>
    <n v="4"/>
    <s v="EVH34"/>
    <n v="159"/>
    <n v="0"/>
    <s v="ร้านที่4"/>
    <s v="พ***ษฐ์ แ***ทอง"/>
    <s v="ภูเก็ต"/>
    <s v="-"/>
    <s v=""/>
    <s v="16/03/2025 09:27"/>
    <s v="-"/>
    <s v="Flash Express Thailand COD"/>
    <s v="Tiktok"/>
    <s v="จ่ายทีหลัง / COD"/>
    <s v=""/>
    <s v="-"/>
    <s v="16/03/2025 09:27"/>
  </r>
  <r>
    <x v="15"/>
    <x v="19"/>
    <n v="100"/>
    <n v="1"/>
    <s v="EVH31"/>
    <n v="449"/>
    <n v="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1/03/2025 15:39"/>
    <s v="raweewan5499@gmail.com"/>
    <s v="EMS"/>
    <s v="facebook"/>
    <s v="กสิกร"/>
    <s v=""/>
    <s v="-"/>
    <s v="16/03/2025 09:24"/>
  </r>
  <r>
    <x v="9"/>
    <x v="17"/>
    <n v="100"/>
    <n v="1"/>
    <s v="EVH31"/>
    <n v="449"/>
    <n v="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1/03/2025 15:39"/>
    <s v="raweewan5499@gmail.com"/>
    <s v="EMS"/>
    <s v="facebook"/>
    <s v="กสิกร"/>
    <s v=""/>
    <s v="-"/>
    <s v="16/03/2025 09:24"/>
  </r>
  <r>
    <x v="1"/>
    <x v="1"/>
    <n v="100"/>
    <n v="1"/>
    <s v="EVH31"/>
    <n v="449"/>
    <n v="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1/03/2025 15:39"/>
    <s v="raweewan5499@gmail.com"/>
    <s v="EMS"/>
    <s v="facebook"/>
    <s v="กสิกร"/>
    <s v=""/>
    <s v="-"/>
    <s v="16/03/2025 09:24"/>
  </r>
  <r>
    <x v="8"/>
    <x v="7"/>
    <n v="54.5"/>
    <n v="2"/>
    <s v="EVH33"/>
    <n v="83"/>
    <n v="7"/>
    <s v="ร้านที่1"/>
    <s v="จักรพงษ์ประเสริฐสังข์"/>
    <s v="60 ม.14 ต.เกาะแก้ว_x000a__x000a_เสลภูมิ/ Selaphumร้อยเอ็ด/ Roi Et_x000a_45120"/>
    <s v="45120"/>
    <s v="660956467573"/>
    <s v="16/03/2025 09:23"/>
    <s v="-"/>
    <s v="Kerry_dropoff"/>
    <s v="Lazada"/>
    <s v="lazada"/>
    <s v=""/>
    <s v="-"/>
    <s v="16/03/2025 09:22"/>
  </r>
  <r>
    <x v="10"/>
    <x v="24"/>
    <n v="27.5"/>
    <n v="4"/>
    <s v="EVH32"/>
    <n v="122.91"/>
    <n v="0"/>
    <s v="ร้านที่10"/>
    <s v="วินัยกระต่ายทอง"/>
    <s v="85ม.1ถนนเลียบบึงฉวาก ตำบลบ้านเชื่ยน · หันคา/ Hankha_x000a__x000a_หันคา/ Hankhaชัยนาท/ Chainat_x000a_17130"/>
    <s v="17130"/>
    <s v="660931736422"/>
    <s v="16/03/2025 09:22"/>
    <s v="-"/>
    <s v="Kerry_dropoff"/>
    <s v="Lazada"/>
    <s v="lazada"/>
    <s v=""/>
    <s v="-"/>
    <s v="16/03/2025 09:22"/>
  </r>
  <r>
    <x v="19"/>
    <x v="22"/>
    <n v="65"/>
    <n v="1"/>
    <s v="EVH31"/>
    <n v="449"/>
    <n v="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1/03/2025 15:39"/>
    <s v="raweewan5499@gmail.com"/>
    <s v="EMS"/>
    <s v="facebook"/>
    <s v="กสิกร"/>
    <s v=""/>
    <s v="-"/>
    <s v="16/03/2025 09:21"/>
  </r>
  <r>
    <x v="11"/>
    <x v="11"/>
    <n v="65"/>
    <n v="1"/>
    <s v="EVH31"/>
    <n v="449"/>
    <n v="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1/03/2025 15:39"/>
    <s v="raweewan5499@gmail.com"/>
    <s v="EMS"/>
    <s v="facebook"/>
    <s v="กสิกร"/>
    <s v=""/>
    <s v="-"/>
    <s v="16/03/2025 09:21"/>
  </r>
  <r>
    <x v="8"/>
    <x v="7"/>
    <n v="65"/>
    <n v="2"/>
    <s v="EVH31"/>
    <n v="449"/>
    <n v="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1/03/2025 15:39"/>
    <s v="raweewan5499@gmail.com"/>
    <s v="EMS"/>
    <s v="facebook"/>
    <s v="กสิกร"/>
    <s v=""/>
    <s v="-"/>
    <s v="16/03/2025 09:21"/>
  </r>
  <r>
    <x v="1"/>
    <x v="1"/>
    <n v="66"/>
    <n v="1"/>
    <s v="EVH30"/>
    <n v="112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16/03/2025 09:18"/>
    <s v="-"/>
    <s v="Kerry_dropoff"/>
    <s v="Lazada"/>
    <s v="lazada"/>
    <s v=""/>
    <s v="-"/>
    <s v="16/03/2025 09:18"/>
  </r>
  <r>
    <x v="15"/>
    <x v="16"/>
    <n v="66"/>
    <n v="1"/>
    <s v="EVH30"/>
    <n v="112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16/03/2025 09:18"/>
    <s v="-"/>
    <s v="Kerry_dropoff"/>
    <s v="Lazada"/>
    <s v="lazada"/>
    <s v=""/>
    <s v="-"/>
    <s v="16/03/2025 09:18"/>
  </r>
  <r>
    <x v="9"/>
    <x v="17"/>
    <n v="67"/>
    <n v="1"/>
    <s v="EVH30"/>
    <n v="112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16/03/2025 09:18"/>
    <s v="-"/>
    <s v="Kerry_dropoff"/>
    <s v="Lazada"/>
    <s v="lazada"/>
    <s v=""/>
    <s v="-"/>
    <s v="16/03/2025 09:18"/>
  </r>
  <r>
    <x v="10"/>
    <x v="24"/>
    <n v="30"/>
    <n v="12"/>
    <s v="EVH29"/>
    <n v="338.92"/>
    <n v="0"/>
    <s v="ร้านที่10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16/03/2025 09:18"/>
    <s v="-"/>
    <s v="Kerry_dropoff"/>
    <s v="Lazada"/>
    <s v="lazada"/>
    <s v=""/>
    <s v="-"/>
    <s v="16/03/2025 09:18"/>
  </r>
  <r>
    <x v="9"/>
    <x v="17"/>
    <n v="66.333333333333329"/>
    <n v="3"/>
    <s v="EVH28"/>
    <n v="92.5"/>
    <n v="0"/>
    <s v="ร้านที่9"/>
    <s v="สุรชาติ"/>
    <s v="96/3 หมู่8 ถ.ท่าดงคอน ต.แพรกศรีราชา อ.สรรคบุรี จ.ชัยนาท_x000a__x000a_สรรคบุรี/ Sankhaburiชัยนาท/ Chainat_x000a_17140"/>
    <s v="17140"/>
    <s v="660812800859"/>
    <s v="16/03/2025 09:16"/>
    <s v="-"/>
    <s v="Kerry_dropoff"/>
    <s v="Lazada"/>
    <s v="lazada"/>
    <s v=""/>
    <s v="-"/>
    <s v="16/03/2025 09:16"/>
  </r>
  <r>
    <x v="1"/>
    <x v="1"/>
    <n v="66"/>
    <n v="1"/>
    <s v="EVH27"/>
    <n v="110.4"/>
    <n v="0"/>
    <s v="ร้านที่9"/>
    <s v="ลดาวัลย์ เกียงขุนทด"/>
    <s v="251 ม.9 บ้านโคกปรง ต.โคกปรง_x000a__x000a_วิเชียรบุรี/ Wichian Buriเพชรบูรณ์/ Phetchabun_x000a_67130"/>
    <s v="67130"/>
    <s v="660923922977"/>
    <s v="16/03/2025 09:06"/>
    <s v="-"/>
    <s v="Kerry_dropoff"/>
    <s v="Lazada"/>
    <s v="lazada"/>
    <s v=""/>
    <s v="-"/>
    <s v="16/03/2025 09:06"/>
  </r>
  <r>
    <x v="15"/>
    <x v="16"/>
    <n v="66"/>
    <n v="1"/>
    <s v="EVH27"/>
    <n v="110.4"/>
    <n v="0"/>
    <s v="ร้านที่9"/>
    <s v="ลดาวัลย์ เกียงขุนทด"/>
    <s v="251 ม.9 บ้านโคกปรง ต.โคกปรง_x000a__x000a_วิเชียรบุรี/ Wichian Buriเพชรบูรณ์/ Phetchabun_x000a_67130"/>
    <s v="67130"/>
    <s v="660923922977"/>
    <s v="16/03/2025 09:06"/>
    <s v="-"/>
    <s v="Kerry_dropoff"/>
    <s v="Lazada"/>
    <s v="lazada"/>
    <s v=""/>
    <s v="-"/>
    <s v="16/03/2025 09:06"/>
  </r>
  <r>
    <x v="9"/>
    <x v="17"/>
    <n v="67"/>
    <n v="1"/>
    <s v="EVH27"/>
    <n v="110.4"/>
    <n v="0"/>
    <s v="ร้านที่9"/>
    <s v="ลดาวัลย์ เกียงขุนทด"/>
    <s v="251 ม.9 บ้านโคกปรง ต.โคกปรง_x000a__x000a_วิเชียรบุรี/ Wichian Buriเพชรบูรณ์/ Phetchabun_x000a_67130"/>
    <s v="67130"/>
    <s v="660923922977"/>
    <s v="16/03/2025 09:06"/>
    <s v="-"/>
    <s v="Kerry_dropoff"/>
    <s v="Lazada"/>
    <s v="lazada"/>
    <s v=""/>
    <s v="-"/>
    <s v="16/03/2025 09:06"/>
  </r>
  <r>
    <x v="9"/>
    <x v="17"/>
    <n v="66.333333333333329"/>
    <n v="3"/>
    <s v="EVH26"/>
    <n v="119.35"/>
    <n v="7"/>
    <s v="ร้านที่9"/>
    <s v="กนกวรรณ"/>
    <s v="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_x000a__x000a_เมืองราชบุรี/ Mueang Ratchaburiราชบุรี/ Ratchaburi_x000a_70000"/>
    <s v="70000"/>
    <s v="660619455716"/>
    <s v="16/03/2025 09:04"/>
    <s v="-"/>
    <s v="Kerry_dropoff"/>
    <s v="Lazada"/>
    <s v="lazada"/>
    <s v=""/>
    <s v="-"/>
    <s v="16/03/2025 09:03"/>
  </r>
  <r>
    <x v="9"/>
    <x v="17"/>
    <n v="66.333333333333329"/>
    <n v="3"/>
    <s v="EVH25"/>
    <n v="224.7"/>
    <n v="0"/>
    <s v="ร้านที่9"/>
    <s v="กณิร์กา เกียงขุนทด"/>
    <s v="46/75 หมู่บ้านจักรสยาม ม.13 ต.ช่องด่าน_x000a__x000a_บ่อพลอย/ Bo Phloiกาญจนบุรี/ Kanchanaburi_x000a_71160"/>
    <s v="71160"/>
    <s v="660810061994"/>
    <s v="16/03/2025 09:02"/>
    <s v="-"/>
    <s v="Kerry_dropoff"/>
    <s v="Lazada"/>
    <s v="lazada"/>
    <s v=""/>
    <s v="-"/>
    <s v="16/03/2025 09:02"/>
  </r>
  <r>
    <x v="9"/>
    <x v="17"/>
    <n v="66.333333333333329"/>
    <n v="3"/>
    <s v="EVH25"/>
    <n v="224.7"/>
    <n v="0"/>
    <s v="ร้านที่9"/>
    <s v="กณิร์กา เกียงขุนทด"/>
    <s v="46/75 หมู่บ้านจักรสยาม ม.13 ต.ช่องด่าน_x000a__x000a_บ่อพลอย/ Bo Phloiกาญจนบุรี/ Kanchanaburi_x000a_71160"/>
    <s v="71160"/>
    <s v="660810061994"/>
    <s v="16/03/2025 09:02"/>
    <s v="-"/>
    <s v="Kerry_dropoff"/>
    <s v="Lazada"/>
    <s v="lazada"/>
    <s v=""/>
    <s v="-"/>
    <s v="16/03/2025 09:02"/>
  </r>
  <r>
    <x v="1"/>
    <x v="1"/>
    <n v="66"/>
    <n v="1"/>
    <s v="EVH24"/>
    <n v="119.3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3/2025 08:54"/>
    <s v="-"/>
    <s v="Kerry_dropoff"/>
    <s v="Lazada"/>
    <s v="lazada"/>
    <s v=""/>
    <s v="-"/>
    <s v="16/03/2025 08:54"/>
  </r>
  <r>
    <x v="15"/>
    <x v="16"/>
    <n v="66"/>
    <n v="1"/>
    <s v="EVH24"/>
    <n v="119.3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3/2025 08:54"/>
    <s v="-"/>
    <s v="Kerry_dropoff"/>
    <s v="Lazada"/>
    <s v="lazada"/>
    <s v=""/>
    <s v="-"/>
    <s v="16/03/2025 08:54"/>
  </r>
  <r>
    <x v="9"/>
    <x v="17"/>
    <n v="67"/>
    <n v="1"/>
    <s v="EVH24"/>
    <n v="119.3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3/2025 08:54"/>
    <s v="-"/>
    <s v="Kerry_dropoff"/>
    <s v="Lazada"/>
    <s v="lazada"/>
    <s v=""/>
    <s v="-"/>
    <s v="16/03/2025 08:54"/>
  </r>
  <r>
    <x v="9"/>
    <x v="17"/>
    <n v="66.333333333333329"/>
    <n v="3"/>
    <s v="EVH23"/>
    <n v="119.0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3/2025 08:52"/>
    <s v="-"/>
    <s v="Kerry_dropoff"/>
    <s v="Lazada"/>
    <s v="lazada"/>
    <s v=""/>
    <s v="-"/>
    <s v="16/03/2025 08:52"/>
  </r>
  <r>
    <x v="9"/>
    <x v="17"/>
    <n v="66.333333333333329"/>
    <n v="3"/>
    <s v="EVH22"/>
    <n v="224.7"/>
    <n v="0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16/03/2025 08:32"/>
    <s v="-"/>
    <s v="Kerry_dropoff"/>
    <s v="Lazada"/>
    <s v="lazada"/>
    <s v=""/>
    <s v="-"/>
    <s v="16/03/2025 08:32"/>
  </r>
  <r>
    <x v="9"/>
    <x v="17"/>
    <n v="66.333333333333329"/>
    <n v="3"/>
    <s v="EVH22"/>
    <n v="224.7"/>
    <n v="0"/>
    <s v="ร้านที่9"/>
    <s v="นายจินดา  อินทสุวรรณ"/>
    <s v="1063/211 ม.1 (ปาล์มสปริง 3) ถ.สนามบิน-ลพบุรีราเมศวร์ ต.ควนลัง_x000a__x000a_หาดใหญ่/ Hat Yaiสงขลา/ Songkhla_x000a_90110"/>
    <s v="90110"/>
    <s v="660897290018"/>
    <s v="16/03/2025 08:32"/>
    <s v="-"/>
    <s v="Kerry_dropoff"/>
    <s v="Lazada"/>
    <s v="lazada"/>
    <s v=""/>
    <s v="-"/>
    <s v="16/03/2025 08:32"/>
  </r>
  <r>
    <x v="11"/>
    <x v="11"/>
    <n v="65"/>
    <n v="3"/>
    <s v="EVH21"/>
    <n v="199"/>
    <n v="0"/>
    <s v="ร้านที่1"/>
    <s v="วัชรี ปิยะพรชัยยันต์"/>
    <s v="91 ซ.เจริญกรุง79 ถ.เจริญกรุง แขวงวัดพระยาไกร เขตบางคอแหลม กทม 10120"/>
    <s v="10120"/>
    <s v="0929935539"/>
    <s v="16/03/2025 08:10"/>
    <s v="raweewan5499@gmail.com"/>
    <s v="EMS COD"/>
    <s v="facebook"/>
    <s v="กสิกร"/>
    <s v=""/>
    <s v="-"/>
    <s v="16/03/2025 08:10"/>
  </r>
  <r>
    <x v="3"/>
    <x v="3"/>
    <n v="65"/>
    <n v="1"/>
    <s v="EVH21"/>
    <n v="199"/>
    <n v="0"/>
    <s v="ร้านที่1"/>
    <s v="วัชรี ปิยะพรชัยยันต์"/>
    <s v="91 ซ.เจริญกรุง79 ถ.เจริญกรุง แขวงวัดพระยาไกร เขตบางคอแหลม กทม 10120"/>
    <s v="10120"/>
    <s v="0929935539"/>
    <s v="16/03/2025 08:10"/>
    <s v="raweewan5499@gmail.com"/>
    <s v="EMS COD"/>
    <s v="facebook"/>
    <s v="กสิกร"/>
    <s v=""/>
    <s v="-"/>
    <s v="16/03/2025 08:10"/>
  </r>
  <r>
    <x v="13"/>
    <x v="26"/>
    <n v="103.55"/>
    <n v="2"/>
    <s v="EVH20"/>
    <n v="403.69"/>
    <n v="32"/>
    <s v="ร้านที่1"/>
    <s v="กุหลาบ มณฑา"/>
    <s v="ที่บ้าน 100 หมู่ที่ 1 · ห้วยกรดพัฒนา/ Huai Krot Phatthana_x000a__x000a_สรรคบุรี/ Sankhaburiชัยนาท/ Chainat_x000a_17140"/>
    <s v="17140"/>
    <s v="660625613588"/>
    <s v="16/03/2025 04:43"/>
    <s v="-"/>
    <s v="Kerry_dropoff"/>
    <s v="Lazada"/>
    <s v="lazada"/>
    <s v=""/>
    <s v="LEXPU0468789971"/>
    <s v="16/03/2025 04:43"/>
  </r>
  <r>
    <x v="15"/>
    <x v="16"/>
    <n v="90"/>
    <n v="2"/>
    <s v="EVH20"/>
    <n v="403.69"/>
    <n v="32"/>
    <s v="ร้านที่1"/>
    <s v="กุหลาบ มณฑา"/>
    <s v="ที่บ้าน 100 หมู่ที่ 1 · ห้วยกรดพัฒนา/ Huai Krot Phatthana_x000a__x000a_สรรคบุรี/ Sankhaburiชัยนาท/ Chainat_x000a_17140"/>
    <s v="17140"/>
    <s v="660625613588"/>
    <s v="16/03/2025 04:43"/>
    <s v="-"/>
    <s v="Kerry_dropoff"/>
    <s v="Lazada"/>
    <s v="lazada"/>
    <s v=""/>
    <s v="LEXPU0468789971"/>
    <s v="16/03/2025 04:43"/>
  </r>
  <r>
    <x v="3"/>
    <x v="3"/>
    <n v="54.5"/>
    <n v="2"/>
    <s v="EVH19"/>
    <n v="161"/>
    <n v="41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16/03/2025 03:59"/>
    <s v="-"/>
    <s v="Kerry_dropoff"/>
    <s v="Lazada"/>
    <s v="lazada"/>
    <s v=""/>
    <s v="LEXPU0468763967"/>
    <s v="16/03/2025 03:59"/>
  </r>
  <r>
    <x v="3"/>
    <x v="3"/>
    <n v="54.5"/>
    <n v="2"/>
    <s v="EVH19"/>
    <n v="161"/>
    <n v="41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16/03/2025 03:59"/>
    <s v="-"/>
    <s v="Kerry_dropoff"/>
    <s v="Lazada"/>
    <s v="lazada"/>
    <s v=""/>
    <s v="LEXPU0468763967"/>
    <s v="16/03/2025 03:59"/>
  </r>
  <r>
    <x v="1"/>
    <x v="1"/>
    <n v="83.333333333333329"/>
    <n v="3"/>
    <s v="EVH18"/>
    <n v="220"/>
    <n v="0"/>
    <s v="ร้านที่4"/>
    <s v="S***"/>
    <s v="สุราษฎร์ธานี"/>
    <s v="-"/>
    <s v=""/>
    <s v="16/03/2025 01:34"/>
    <s v="-"/>
    <s v="Flash Express Thailand COD"/>
    <s v="Tiktok"/>
    <s v="จ่ายทีหลัง / COD"/>
    <s v=""/>
    <s v="THT68041M2YEU6Z"/>
    <s v="16/03/2025 01:37"/>
  </r>
  <r>
    <x v="0"/>
    <x v="0"/>
    <n v="66.666666666666671"/>
    <n v="3"/>
    <s v="EVH17"/>
    <n v="396"/>
    <n v="64"/>
    <s v="ร้านที่1"/>
    <s v="ร******า"/>
    <s v="******ัย ตำบลโพธิ์ชัย อำเภอพนมไพร จังหวัดร้อยเอ็ด 45140"/>
    <s v="45140"/>
    <s v="51"/>
    <s v="16/03/2025 01:33"/>
    <s v="-"/>
    <s v="SPX Express"/>
    <s v="Shopee"/>
    <s v="shopee"/>
    <s v=""/>
    <s v="TH259005407829P"/>
    <s v="16/03/2025 00:48"/>
  </r>
  <r>
    <x v="0"/>
    <x v="0"/>
    <n v="53.5"/>
    <n v="2"/>
    <s v="EVH17"/>
    <n v="396"/>
    <n v="64"/>
    <s v="ร้านที่1"/>
    <s v="ร******า"/>
    <s v="******ัย ตำบลโพธิ์ชัย อำเภอพนมไพร จังหวัดร้อยเอ็ด 45140"/>
    <s v="45140"/>
    <s v="51"/>
    <s v="16/03/2025 01:33"/>
    <s v="-"/>
    <s v="SPX Express"/>
    <s v="Shopee"/>
    <s v="shopee"/>
    <s v=""/>
    <s v="TH259005407829P"/>
    <s v="16/03/2025 00:48"/>
  </r>
  <r>
    <x v="0"/>
    <x v="0"/>
    <n v="54"/>
    <n v="2"/>
    <s v="EVH17"/>
    <n v="396"/>
    <n v="64"/>
    <s v="ร้านที่1"/>
    <s v="ร******า"/>
    <s v="******ัย ตำบลโพธิ์ชัย อำเภอพนมไพร จังหวัดร้อยเอ็ด 45140"/>
    <s v="45140"/>
    <s v="51"/>
    <s v="16/03/2025 01:33"/>
    <s v="-"/>
    <s v="SPX Express"/>
    <s v="Shopee"/>
    <s v="shopee"/>
    <s v=""/>
    <s v="TH259005407829P"/>
    <s v="16/03/2025 00:48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x v="0"/>
    <x v="0"/>
    <n v="54.5"/>
    <n v="2"/>
    <s v="EVL4"/>
    <n v="83"/>
    <n v="7"/>
    <s v="ร้านที่1"/>
    <s v="น.ส.ธัญพร  เพชรเกลี้ยง"/>
    <s v="43 หมู่ 1 ตำบลเกาะเพชร_x000a__x000a_หัวไทร/ Hua Saiนครศรีธรรมราช/ Nakhon Si Thammarat_x000a_80170"/>
    <s v="80170"/>
    <s v="660866616741"/>
    <s v="17/03/2025 23:08"/>
    <s v="-"/>
    <s v="Kerry_dropoff"/>
    <s v="Lazada"/>
    <s v="lazada"/>
    <s v=""/>
    <s v="-"/>
    <s v="17/03/2025 23:08"/>
  </r>
  <r>
    <x v="1"/>
    <x v="1"/>
    <n v="48.5"/>
    <n v="2"/>
    <s v="EVL3"/>
    <n v="104"/>
    <n v="7"/>
    <s v="ร้านที่1"/>
    <s v="ส******์"/>
    <s v="******นน้ำสร้าง, ตำบล ธาตุ, อำเภอรัตนบุรี ตำบลธาตุ อำเภอรัตนบุรี จังหวัดสุรินทร์ 32130"/>
    <s v="32130"/>
    <s v="29"/>
    <s v="17/03/2025 23:01"/>
    <s v="-"/>
    <s v="Flash Express"/>
    <s v="Shopee"/>
    <s v="shopee"/>
    <s v=""/>
    <s v="-"/>
    <s v="17/03/2025 23:01"/>
  </r>
  <r>
    <x v="2"/>
    <x v="2"/>
    <n v="60"/>
    <n v="3"/>
    <s v="EVL2"/>
    <n v="93.47"/>
    <n v="7"/>
    <s v="ร้านที่1"/>
    <s v="น.ส.กุลธิดา  สุนา"/>
    <s v="59หมู่8 ต.วังชมภู · วังชมภู/ Wang Chomphu_x000a__x000a_พรเจริญ/ Phon Charoenบึงกาฬ/ Bueng Kan_x000a_38180"/>
    <s v="38180"/>
    <s v="660955788102"/>
    <s v="17/03/2025 22:54"/>
    <s v="-"/>
    <s v="Kerry_dropoff"/>
    <s v="Lazada"/>
    <s v="lazada"/>
    <s v=""/>
    <s v="-"/>
    <s v="17/03/2025 22:53"/>
  </r>
  <r>
    <x v="3"/>
    <x v="3"/>
    <n v="66.666666666666671"/>
    <n v="3"/>
    <s v="EVL1"/>
    <n v="123"/>
    <n v="0"/>
    <s v="ร้านที่1"/>
    <s v="ค******า"/>
    <s v="******นวางไว้ที่โต๊ะรปภ.นะคะ) แขวงวัดโสมนัส เขตป้อมปราบศัตรูพ่าย จังหวัดกรุงเทพมหานคร 10100"/>
    <s v="10100"/>
    <s v="66"/>
    <s v="17/03/2025 22:41"/>
    <s v="-"/>
    <s v="Flash Express"/>
    <s v="Shopee"/>
    <s v="shopee"/>
    <s v=""/>
    <s v="-"/>
    <s v="17/03/2025 22:41"/>
  </r>
  <r>
    <x v="1"/>
    <x v="1"/>
    <n v="37.5"/>
    <n v="4"/>
    <s v="EVL0"/>
    <n v="159"/>
    <n v="0"/>
    <s v="ร้านที่4"/>
    <s v="อ***ทพ ส***อ"/>
    <s v="พะเยา"/>
    <s v="-"/>
    <s v=""/>
    <s v="17/03/2025 21:56"/>
    <s v="-"/>
    <s v="Flash Express Thailand"/>
    <s v="Tiktok"/>
    <s v="tiktok"/>
    <s v=""/>
    <s v="-"/>
    <s v="17/03/2025 21:56"/>
  </r>
  <r>
    <x v="1"/>
    <x v="1"/>
    <n v="37.5"/>
    <n v="4"/>
    <s v="EVK99"/>
    <n v="159"/>
    <n v="0"/>
    <s v="ร้านที่4"/>
    <s v="ส***ิศักดิ์ แ***ศักดิ์"/>
    <s v="Bangkok"/>
    <s v="-"/>
    <s v=""/>
    <s v="17/03/2025 21:13"/>
    <s v="-"/>
    <s v="Flash Express Thailand"/>
    <s v="Tiktok"/>
    <s v="tiktok"/>
    <s v=""/>
    <s v="-"/>
    <s v="17/03/2025 21:14"/>
  </r>
  <r>
    <x v="4"/>
    <x v="4"/>
    <n v="85"/>
    <n v="1"/>
    <s v="EVK98"/>
    <n v="85"/>
    <n v="0"/>
    <s v="ร้านที่2"/>
    <s v="ก******า"/>
    <s v="******ู่บ้าน ห้วยปราบ3 ตำบลบ่อวิน อำเภอศรีราชา จังหวัดชลบุรี 20230"/>
    <s v="20230"/>
    <s v="84"/>
    <s v="17/03/2025 21:35"/>
    <s v="-"/>
    <s v="Flash Express"/>
    <s v="Shopee"/>
    <s v="shopee"/>
    <s v=""/>
    <s v="-"/>
    <s v="17/03/2025 20:49"/>
  </r>
  <r>
    <x v="1"/>
    <x v="1"/>
    <n v="52"/>
    <n v="1"/>
    <s v="EVK97"/>
    <n v="228"/>
    <n v="0"/>
    <s v="ร้านที่2"/>
    <s v="ก***ะ ข***เริงใจ"/>
    <s v="กรุงเทพฯ"/>
    <s v="-"/>
    <s v=""/>
    <s v="17/03/2025 20:45"/>
    <s v="-"/>
    <s v="J&amp;T Express"/>
    <s v="Tiktok"/>
    <s v="tiktok"/>
    <s v="กวนร้านค้าส่งสินค้า จะเซอร์ไพรส์ลูกชาย ไม่เกินวันพฤหัสบดีนี้นะคะ มันเป็นวันเกิดเขาช่วยบริหารจัดการเร่งทางขนส่งให้ทีเราสั่งของวันจันทร์ขอให้ของถึงที่อยู่ที่เราลงไว้ ไม่เกินวันพฤหัสบดีนี้นะคะ วันศุกร์ช้"/>
    <s v="-"/>
    <s v="17/03/2025 20:44"/>
  </r>
  <r>
    <x v="5"/>
    <x v="5"/>
    <n v="98"/>
    <n v="1"/>
    <s v="EVK97"/>
    <n v="228"/>
    <n v="0"/>
    <s v="ร้านที่2"/>
    <s v="ก***ะ ข***เริงใจ"/>
    <s v="กรุงเทพฯ"/>
    <s v="-"/>
    <s v=""/>
    <s v="17/03/2025 20:45"/>
    <s v="-"/>
    <s v="J&amp;T Express"/>
    <s v="Tiktok"/>
    <s v="tiktok"/>
    <s v="กวนร้านค้าส่งสินค้า จะเซอร์ไพรส์ลูกชาย ไม่เกินวันพฤหัสบดีนี้นะคะ มันเป็นวันเกิดเขาช่วยบริหารจัดการเร่งทางขนส่งให้ทีเราสั่งของวันจันทร์ขอให้ของถึงที่อยู่ที่เราลงไว้ ไม่เกินวันพฤหัสบดีนี้นะคะ วันศุกร์ช้"/>
    <s v="-"/>
    <s v="17/03/2025 20:44"/>
  </r>
  <r>
    <x v="1"/>
    <x v="1"/>
    <n v="59"/>
    <n v="1"/>
    <s v="EVK97"/>
    <n v="228"/>
    <n v="0"/>
    <s v="ร้านที่2"/>
    <s v="ก***ะ ข***เริงใจ"/>
    <s v="กรุงเทพฯ"/>
    <s v="-"/>
    <s v=""/>
    <s v="17/03/2025 20:45"/>
    <s v="-"/>
    <s v="J&amp;T Express"/>
    <s v="Tiktok"/>
    <s v="tiktok"/>
    <s v="กวนร้านค้าส่งสินค้า จะเซอร์ไพรส์ลูกชาย ไม่เกินวันพฤหัสบดีนี้นะคะ มันเป็นวันเกิดเขาช่วยบริหารจัดการเร่งทางขนส่งให้ทีเราสั่งของวันจันทร์ขอให้ของถึงที่อยู่ที่เราลงไว้ ไม่เกินวันพฤหัสบดีนี้นะคะ วันศุกร์ช้"/>
    <s v="-"/>
    <s v="17/03/2025 20:44"/>
  </r>
  <r>
    <x v="6"/>
    <x v="6"/>
    <n v="91"/>
    <n v="1"/>
    <s v="EVK97"/>
    <n v="228"/>
    <n v="0"/>
    <s v="ร้านที่2"/>
    <s v="ก***ะ ข***เริงใจ"/>
    <s v="กรุงเทพฯ"/>
    <s v="-"/>
    <s v=""/>
    <s v="17/03/2025 20:45"/>
    <s v="-"/>
    <s v="J&amp;T Express"/>
    <s v="Tiktok"/>
    <s v="tiktok"/>
    <s v="กวนร้านค้าส่งสินค้า จะเซอร์ไพรส์ลูกชาย ไม่เกินวันพฤหัสบดีนี้นะคะ มันเป็นวันเกิดเขาช่วยบริหารจัดการเร่งทางขนส่งให้ทีเราสั่งของวันจันทร์ขอให้ของถึงที่อยู่ที่เราลงไว้ ไม่เกินวันพฤหัสบดีนี้นะคะ วันศุกร์ช้"/>
    <s v="-"/>
    <s v="17/03/2025 20:44"/>
  </r>
  <r>
    <x v="3"/>
    <x v="3"/>
    <n v="66.666666666666671"/>
    <n v="3"/>
    <s v="EVK96"/>
    <n v="111"/>
    <n v="6"/>
    <s v="ร้านที่2"/>
    <s v="ว***า ม***แม้น"/>
    <s v="ชลบุรี"/>
    <s v="-"/>
    <s v=""/>
    <s v="17/03/2025 20:38"/>
    <s v="-"/>
    <s v="J&amp;T COD"/>
    <s v="Tiktok"/>
    <s v="จ่ายทีหลัง / COD"/>
    <s v=""/>
    <s v="-"/>
    <s v="17/03/2025 20:38"/>
  </r>
  <r>
    <x v="2"/>
    <x v="2"/>
    <n v="60"/>
    <n v="3"/>
    <s v="EVK94"/>
    <n v="93.47"/>
    <n v="7"/>
    <s v="ร้านที่1"/>
    <s v="ออม"/>
    <s v="223/39 moo3 บ้านบึง_x000a__x000a_บ้านบึง/ Ban Buengชลบุรี/ Chonburi_x000a_20170"/>
    <s v="20170"/>
    <s v="660806434372"/>
    <s v="17/03/2025 20:26"/>
    <s v="-"/>
    <s v="Kerry_dropoff"/>
    <s v="Lazada"/>
    <s v="lazada"/>
    <s v=""/>
    <s v="-"/>
    <s v="17/03/2025 20:26"/>
  </r>
  <r>
    <x v="1"/>
    <x v="1"/>
    <n v="37.5"/>
    <n v="4"/>
    <s v="EVK93"/>
    <n v="159"/>
    <n v="0"/>
    <s v="ร้านที่4"/>
    <s v="น*** เ***ญมงคล"/>
    <s v="ระยอง"/>
    <s v="-"/>
    <s v=""/>
    <s v="17/03/2025 20:25"/>
    <s v="-"/>
    <s v="Flash Express Thailand COD"/>
    <s v="Tiktok"/>
    <s v="จ่ายทีหลัง / COD"/>
    <s v=""/>
    <s v="-"/>
    <s v="17/03/2025 20:26"/>
  </r>
  <r>
    <x v="6"/>
    <x v="7"/>
    <n v="66.333333333333329"/>
    <n v="3"/>
    <s v="EVK92"/>
    <n v="245"/>
    <n v="0"/>
    <s v="ร้านที่4"/>
    <s v="จ***วุฒิ ค***ั่น"/>
    <s v="ขอนแก่น"/>
    <s v="-"/>
    <s v=""/>
    <s v="17/03/2025 20:10"/>
    <s v="-"/>
    <s v="Flash Express Thailand"/>
    <s v="Tiktok"/>
    <s v="tiktok"/>
    <s v=""/>
    <s v="-"/>
    <s v="17/03/2025 20:10"/>
  </r>
  <r>
    <x v="0"/>
    <x v="0"/>
    <n v="54.5"/>
    <n v="2"/>
    <s v="EVK91"/>
    <n v="87"/>
    <n v="7"/>
    <s v="ร้านที่1"/>
    <s v="เบญจลักษ์"/>
    <s v="บ้านโนนเปือยม.6  .. · เมือง/ Mueang_x000a__x000a_กันทรลักษ์/ Kantharalakศรีสะเกษ/ Sisaket_x000a_33110"/>
    <s v="33110"/>
    <s v="660622765623"/>
    <s v="17/03/2025 20:01"/>
    <s v="-"/>
    <s v="Kerry_dropoff"/>
    <s v="Lazada"/>
    <s v="lazada"/>
    <s v=""/>
    <s v="-"/>
    <s v="17/03/2025 20:01"/>
  </r>
  <r>
    <x v="7"/>
    <x v="8"/>
    <n v="35"/>
    <n v="8"/>
    <s v="EVK90"/>
    <n v="214.81"/>
    <n v="0"/>
    <s v="ร้านที่10"/>
    <s v="จันทร์แรม จันทรเหลือง"/>
    <s v="198  หมู่5. บ้านนาชุมคำ ต.นิคมสร้างตนเองลำโดมน้อย_x000a__x000a_สิรินธร/ Sirindhornอุบลราชธานี/ Ubon Ratchathani_x000a_34350"/>
    <s v="34350"/>
    <s v="660863038514"/>
    <s v="17/03/2025 19:51"/>
    <s v="-"/>
    <s v="Kerry_dropoff"/>
    <s v="Lazada"/>
    <s v="lazada"/>
    <s v=""/>
    <s v="-"/>
    <s v="17/03/2025 19:51"/>
  </r>
  <r>
    <x v="6"/>
    <x v="7"/>
    <n v="66.333333333333329"/>
    <n v="3"/>
    <s v="EVK89"/>
    <n v="225"/>
    <n v="0"/>
    <s v="ร้านที่10"/>
    <s v="พวงพร  เสี้ยวทอง"/>
    <s v="กลุ่มงานส่งเสริมสุขภาพ สำนักงานสาธารณสุขจังหวัดยโสธร_x000a__x000a_เมืองยโสธร/ Mueang Yasothonยโสธร/ Yasothon_x000a_35000"/>
    <s v="35000"/>
    <s v="660981954530"/>
    <s v="17/03/2025 19:19"/>
    <s v="-"/>
    <s v="Kerry_dropoff"/>
    <s v="Lazada"/>
    <s v="lazada"/>
    <s v=""/>
    <s v="-"/>
    <s v="17/03/2025 19:19"/>
  </r>
  <r>
    <x v="7"/>
    <x v="9"/>
    <n v="27.12"/>
    <n v="1"/>
    <s v="EVK88"/>
    <n v="27.12"/>
    <n v="0"/>
    <s v="ร้านที่8"/>
    <s v="Nu ทีมเซลล์ KA cream"/>
    <s v="โรงแรมสบายโฮเต็ล 83 ม6 · โพตลาดแก้ว/ Pho Talat Kaeo_x000a__x000a_ท่าวุ้ง/ Tha Wungลพบุรี/ Lopburi_x000a_15150"/>
    <s v="15150"/>
    <s v="660815245798"/>
    <s v="17/03/2025 18:25"/>
    <s v="-"/>
    <s v="Kerry_dropoff"/>
    <s v="Lazada"/>
    <s v="lazada"/>
    <s v=""/>
    <s v="-"/>
    <s v="17/03/2025 18:25"/>
  </r>
  <r>
    <x v="1"/>
    <x v="1"/>
    <n v="37.5"/>
    <n v="4"/>
    <s v="EVK87"/>
    <n v="159"/>
    <n v="0"/>
    <s v="ร้านที่4"/>
    <s v="พ***ราย ร***ุดม"/>
    <s v="ปทุมธานี"/>
    <s v="-"/>
    <s v=""/>
    <s v="17/03/2025 18:14"/>
    <s v="-"/>
    <s v="Flash Express Thailand COD"/>
    <s v="Tiktok"/>
    <s v="จ่ายทีหลัง / COD"/>
    <s v=""/>
    <s v="-"/>
    <s v="17/03/2025 18:15"/>
  </r>
  <r>
    <x v="8"/>
    <x v="10"/>
    <n v="13.5"/>
    <n v="2"/>
    <s v="EVK86"/>
    <n v="81"/>
    <n v="54"/>
    <s v="ร้านที่1"/>
    <s v="น******ล"/>
    <s v="******อุทิศ, ถนนประชาอุทิศ, เขตทุ่งครุ แขวงทุ่งครุ เขตทุ่งครุ จังหวัดกรุงเทพมหานคร 10140"/>
    <s v="10140"/>
    <s v="65"/>
    <s v="17/03/2025 17:17"/>
    <s v="-"/>
    <s v="Flash Express"/>
    <s v="Shopee"/>
    <s v="shopee"/>
    <s v=""/>
    <s v="-"/>
    <s v="17/03/2025 17:17"/>
  </r>
  <r>
    <x v="9"/>
    <x v="11"/>
    <n v="0"/>
    <n v="1"/>
    <s v="EVK85"/>
    <n v="106"/>
    <n v="6"/>
    <s v="ร้านที่4"/>
    <s v="น***าวศิลารัตน์ จ***รชนะ"/>
    <s v="สุราษฎร์ธานี"/>
    <s v="-"/>
    <s v=""/>
    <s v="17/03/2025 16:44"/>
    <s v="-"/>
    <s v="Flash Express Thailand COD"/>
    <s v="Tiktok"/>
    <s v="จ่ายทีหลัง / COD"/>
    <s v=""/>
    <s v="-"/>
    <s v="17/03/2025 16:44"/>
  </r>
  <r>
    <x v="6"/>
    <x v="6"/>
    <n v="120"/>
    <n v="1"/>
    <s v="EVK85"/>
    <n v="106"/>
    <n v="6"/>
    <s v="ร้านที่4"/>
    <s v="น***าวศิลารัตน์ จ***รชนะ"/>
    <s v="สุราษฎร์ธานี"/>
    <s v="-"/>
    <s v=""/>
    <s v="17/03/2025 16:44"/>
    <s v="-"/>
    <s v="Flash Express Thailand COD"/>
    <s v="Tiktok"/>
    <s v="จ่ายทีหลัง / COD"/>
    <s v=""/>
    <s v="-"/>
    <s v="17/03/2025 16:44"/>
  </r>
  <r>
    <x v="10"/>
    <x v="12"/>
    <n v="66.666666666666671"/>
    <n v="3"/>
    <s v="EVK84"/>
    <n v="106"/>
    <n v="6"/>
    <s v="ร้านที่4"/>
    <s v="ธ***ารัตน์ เ***รตินอก"/>
    <s v="เทศบาลนครนครราชสีมา"/>
    <s v="-"/>
    <s v=""/>
    <s v="17/03/2025 16:43"/>
    <s v="-"/>
    <s v="Flash Express Thailand COD"/>
    <s v="Tiktok"/>
    <s v="จ่ายทีหลัง / COD"/>
    <s v=""/>
    <s v="-"/>
    <s v="17/03/2025 16:43"/>
  </r>
  <r>
    <x v="6"/>
    <x v="7"/>
    <n v="66.333333333333329"/>
    <n v="3"/>
    <s v="EVK82"/>
    <n v="235"/>
    <n v="35"/>
    <s v="ร้านที่2"/>
    <s v="ร******ม"/>
    <s v="******บล บ้านฉาง, อำเภอเมืองปทุมธานี ตำบลบ้านฉาง อำเภอเมืองปทุมธานี จังหวัดปทุมธานี 12000"/>
    <s v="12000"/>
    <s v="89"/>
    <s v="17/03/2025 16:40"/>
    <s v="-"/>
    <s v="SPX Express"/>
    <s v="Shopee"/>
    <s v="shopee"/>
    <s v=""/>
    <s v="-"/>
    <s v="17/03/2025 16:40"/>
  </r>
  <r>
    <x v="1"/>
    <x v="1"/>
    <n v="33.333333333333336"/>
    <n v="6"/>
    <s v="EVK80"/>
    <n v="200"/>
    <n v="0"/>
    <s v="ร้านที่4"/>
    <s v="ย***จ ศ***ันทร์เคน"/>
    <s v="สุพรรณบุรี"/>
    <s v="-"/>
    <s v=""/>
    <s v="17/03/2025 16:38"/>
    <s v="-"/>
    <s v="Flash Express Thailand"/>
    <s v="Tiktok"/>
    <s v="tiktok"/>
    <s v=""/>
    <s v="-"/>
    <s v="17/03/2025 16:38"/>
  </r>
  <r>
    <x v="1"/>
    <x v="1"/>
    <n v="33.333333333333336"/>
    <n v="3"/>
    <s v="EVK79"/>
    <n v="116"/>
    <n v="16"/>
    <s v="ร้านที่4"/>
    <s v="ว***ิดา ผ***น"/>
    <s v="นครพนม"/>
    <s v="-"/>
    <s v=""/>
    <s v="17/03/2025 16:38"/>
    <s v="-"/>
    <s v="Flash Express Thailand COD"/>
    <s v="Tiktok"/>
    <s v="จ่ายทีหลัง / COD"/>
    <s v=""/>
    <s v="-"/>
    <s v="17/03/2025 16:38"/>
  </r>
  <r>
    <x v="1"/>
    <x v="1"/>
    <n v="33.333333333333336"/>
    <n v="6"/>
    <s v="EVK78"/>
    <n v="200"/>
    <n v="0"/>
    <s v="ร้านที่4"/>
    <s v="บ** แ***ี้"/>
    <s v="Bangkok"/>
    <s v="-"/>
    <s v=""/>
    <s v="17/03/2025 16:38"/>
    <s v="-"/>
    <s v="Flash Express Thailand"/>
    <s v="Tiktok"/>
    <s v="tiktok"/>
    <s v="!! **ไม่รับกาแฟและเนยนม** !!"/>
    <s v="-"/>
    <s v="17/03/2025 16:38"/>
  </r>
  <r>
    <x v="1"/>
    <x v="1"/>
    <n v="33.333333333333336"/>
    <n v="3"/>
    <s v="EVK77"/>
    <n v="200"/>
    <n v="0"/>
    <s v="ร้านที่4"/>
    <s v="น***ช เ***ทววง"/>
    <s v="สระบุรี"/>
    <s v="-"/>
    <s v=""/>
    <s v="17/03/2025 16:37"/>
    <s v="-"/>
    <s v="Flash Express Thailand COD"/>
    <s v="Tiktok"/>
    <s v="จ่ายทีหลัง / COD"/>
    <s v=""/>
    <s v="-"/>
    <s v="17/03/2025 16:37"/>
  </r>
  <r>
    <x v="3"/>
    <x v="3"/>
    <n v="66.666666666666671"/>
    <n v="3"/>
    <s v="EVK77"/>
    <n v="200"/>
    <n v="0"/>
    <s v="ร้านที่4"/>
    <s v="น***ช เ***ทววง"/>
    <s v="สระบุรี"/>
    <s v="-"/>
    <s v=""/>
    <s v="17/03/2025 16:37"/>
    <s v="-"/>
    <s v="Flash Express Thailand COD"/>
    <s v="Tiktok"/>
    <s v="จ่ายทีหลัง / COD"/>
    <s v=""/>
    <s v="-"/>
    <s v="17/03/2025 16:37"/>
  </r>
  <r>
    <x v="1"/>
    <x v="1"/>
    <n v="33.333333333333336"/>
    <n v="6"/>
    <s v="EVK76"/>
    <n v="200"/>
    <n v="0"/>
    <s v="ร้านที่4"/>
    <s v="น***นตรี ม***ุล"/>
    <s v="ชุมพร"/>
    <s v="-"/>
    <s v=""/>
    <s v="17/03/2025 16:37"/>
    <s v="-"/>
    <s v="Flash Express Thailand"/>
    <s v="Tiktok"/>
    <s v="tiktok"/>
    <s v=""/>
    <s v="-"/>
    <s v="17/03/2025 16:37"/>
  </r>
  <r>
    <x v="11"/>
    <x v="13"/>
    <n v="33.333333333333336"/>
    <n v="3"/>
    <s v="EVK75"/>
    <n v="250"/>
    <n v="0"/>
    <s v="ร้านที่4"/>
    <s v="จ***นา ก***พิทักษ์"/>
    <s v="เทศบาลนครนครศรีธรรมราช"/>
    <s v="-"/>
    <s v=""/>
    <s v="17/03/2025 16:36"/>
    <s v="-"/>
    <s v="Flash Express Thailand COD"/>
    <s v="Tiktok"/>
    <s v="จ่ายทีหลัง / COD"/>
    <s v=""/>
    <s v="-"/>
    <s v="17/03/2025 16:36"/>
  </r>
  <r>
    <x v="1"/>
    <x v="1"/>
    <n v="33.333333333333336"/>
    <n v="3"/>
    <s v="EVK75"/>
    <n v="250"/>
    <n v="0"/>
    <s v="ร้านที่4"/>
    <s v="จ***นา ก***พิทักษ์"/>
    <s v="เทศบาลนครนครศรีธรรมราช"/>
    <s v="-"/>
    <s v=""/>
    <s v="17/03/2025 16:36"/>
    <s v="-"/>
    <s v="Flash Express Thailand COD"/>
    <s v="Tiktok"/>
    <s v="จ่ายทีหลัง / COD"/>
    <s v=""/>
    <s v="-"/>
    <s v="17/03/2025 16:36"/>
  </r>
  <r>
    <x v="1"/>
    <x v="1"/>
    <n v="33.333333333333336"/>
    <n v="3"/>
    <s v="EVK74"/>
    <n v="106"/>
    <n v="6"/>
    <s v="ร้านที่4"/>
    <s v="เ***าภรณ์ พ***ษฎร"/>
    <s v="บุรีรัมย์"/>
    <s v="-"/>
    <s v=""/>
    <s v="17/03/2025 16:37"/>
    <s v="-"/>
    <s v="Flash Express Thailand"/>
    <s v="Tiktok"/>
    <s v="tiktok"/>
    <s v=""/>
    <s v="-"/>
    <s v="17/03/2025 16:36"/>
  </r>
  <r>
    <x v="1"/>
    <x v="1"/>
    <n v="33.333333333333336"/>
    <n v="3"/>
    <s v="EVK73"/>
    <n v="106"/>
    <n v="6"/>
    <s v="ร้านที่4"/>
    <s v="ส***​กาญจน์​ ศ***​รัศมี​"/>
    <s v="จังหวัดนครศรีธรรมราช"/>
    <s v="-"/>
    <s v=""/>
    <s v="17/03/2025 16:36"/>
    <s v="-"/>
    <s v="Flash Express Thailand COD"/>
    <s v="Tiktok"/>
    <s v="จ่ายทีหลัง / COD"/>
    <s v=""/>
    <s v="-"/>
    <s v="17/03/2025 16:36"/>
  </r>
  <r>
    <x v="1"/>
    <x v="1"/>
    <n v="33.333333333333336"/>
    <n v="6"/>
    <s v="EVK72"/>
    <n v="200"/>
    <n v="0"/>
    <s v="ร้านที่4"/>
    <s v="n***"/>
    <s v="กรุงเทพฯ"/>
    <s v="-"/>
    <s v=""/>
    <s v="17/03/2025 16:33"/>
    <s v="-"/>
    <s v="Flash Express Thailand COD"/>
    <s v="Tiktok"/>
    <s v="จ่ายทีหลัง / COD"/>
    <s v=""/>
    <s v="-"/>
    <s v="17/03/2025 16:33"/>
  </r>
  <r>
    <x v="1"/>
    <x v="1"/>
    <n v="33.333333333333336"/>
    <n v="6"/>
    <s v="EVK71"/>
    <n v="200"/>
    <n v="0"/>
    <s v="ร้านที่4"/>
    <s v="อ***อน  ส***"/>
    <s v="เชียงราย"/>
    <s v="-"/>
    <s v=""/>
    <s v="17/03/2025 16:31"/>
    <s v="-"/>
    <s v="Flash Express Thailand COD"/>
    <s v="Tiktok"/>
    <s v="จ่ายทีหลัง / COD"/>
    <s v="!! **ไม่รับเผือกและกาแฟ** !!"/>
    <s v="-"/>
    <s v="17/03/2025 16:31"/>
  </r>
  <r>
    <x v="1"/>
    <x v="1"/>
    <n v="33.333333333333336"/>
    <n v="3"/>
    <s v="EVK70"/>
    <n v="106"/>
    <n v="6"/>
    <s v="ร้านที่4"/>
    <s v="ว***ชัย เ***ิชัย"/>
    <s v="ตรัง"/>
    <s v="-"/>
    <s v=""/>
    <s v="17/03/2025 16:30"/>
    <s v="-"/>
    <s v="Flash Express Thailand COD"/>
    <s v="Tiktok"/>
    <s v="จ่ายทีหลัง / COD"/>
    <s v=""/>
    <s v="-"/>
    <s v="17/03/2025 16:30"/>
  </r>
  <r>
    <x v="1"/>
    <x v="1"/>
    <n v="33.333333333333336"/>
    <n v="3"/>
    <s v="EVK69"/>
    <n v="106"/>
    <n v="6"/>
    <s v="ร้านที่4"/>
    <s v="ร** ส***ทีทิพย์"/>
    <s v="ระยอง"/>
    <s v="-"/>
    <s v=""/>
    <s v="17/03/2025 16:29"/>
    <s v="-"/>
    <s v="Flash Express Thailand COD"/>
    <s v="Tiktok"/>
    <s v="จ่ายทีหลัง / COD"/>
    <s v=""/>
    <s v="-"/>
    <s v="17/03/2025 16:29"/>
  </r>
  <r>
    <x v="1"/>
    <x v="1"/>
    <n v="33.333333333333336"/>
    <n v="3"/>
    <s v="EVK68"/>
    <n v="106"/>
    <n v="6"/>
    <s v="ร้านที่4"/>
    <s v="ส***​ บ***ง​ชน​"/>
    <s v="ราชบุรี"/>
    <s v="-"/>
    <s v=""/>
    <s v="17/03/2025 16:29"/>
    <s v="-"/>
    <s v="Flash Express Thailand COD"/>
    <s v="Tiktok"/>
    <s v="จ่ายทีหลัง / COD"/>
    <s v=""/>
    <s v="-"/>
    <s v="17/03/2025 16:29"/>
  </r>
  <r>
    <x v="1"/>
    <x v="1"/>
    <n v="33.333333333333336"/>
    <n v="18"/>
    <s v="EVK67"/>
    <n v="600"/>
    <n v="0"/>
    <s v="ร้านที่4"/>
    <s v="น***ปรียานุช น***ณ"/>
    <s v="เทศบาลนครขอนแก่น"/>
    <s v="-"/>
    <s v=""/>
    <s v="17/03/2025 16:29"/>
    <s v="-"/>
    <s v="Flash Express Thailand COD"/>
    <s v="Tiktok"/>
    <s v="จ่ายทีหลัง / COD"/>
    <s v=""/>
    <s v="-"/>
    <s v="17/03/2025 16:29"/>
  </r>
  <r>
    <x v="3"/>
    <x v="3"/>
    <n v="66.666666666666671"/>
    <n v="6"/>
    <s v="EVK66"/>
    <n v="300"/>
    <n v="0"/>
    <s v="ร้านที่4"/>
    <s v="พ***วา ส***าทร"/>
    <s v="สกลนคร"/>
    <s v="-"/>
    <s v=""/>
    <s v="17/03/2025 16:25"/>
    <s v="-"/>
    <s v="Flash Express Thailand"/>
    <s v="Tiktok"/>
    <s v="tiktok"/>
    <s v=""/>
    <s v="-"/>
    <s v="17/03/2025 16:25"/>
  </r>
  <r>
    <x v="1"/>
    <x v="1"/>
    <n v="33.333333333333336"/>
    <n v="3"/>
    <s v="EVK66"/>
    <n v="300"/>
    <n v="0"/>
    <s v="ร้านที่4"/>
    <s v="พ***วา ส***าทร"/>
    <s v="สกลนคร"/>
    <s v="-"/>
    <s v=""/>
    <s v="17/03/2025 16:25"/>
    <s v="-"/>
    <s v="Flash Express Thailand"/>
    <s v="Tiktok"/>
    <s v="tiktok"/>
    <s v=""/>
    <s v="-"/>
    <s v="17/03/2025 16:25"/>
  </r>
  <r>
    <x v="1"/>
    <x v="1"/>
    <n v="33.333333333333336"/>
    <n v="6"/>
    <s v="EVK65"/>
    <n v="200"/>
    <n v="0"/>
    <s v="ร้านที่4"/>
    <s v="ฑ***มพร แ***้อย"/>
    <s v="อุดรธานี"/>
    <s v="-"/>
    <s v=""/>
    <s v="17/03/2025 16:24"/>
    <s v="-"/>
    <s v="Flash Express Thailand COD"/>
    <s v="Tiktok"/>
    <s v="จ่ายทีหลัง / COD"/>
    <s v=""/>
    <s v="-"/>
    <s v="17/03/2025 16:24"/>
  </r>
  <r>
    <x v="1"/>
    <x v="1"/>
    <n v="33.333333333333336"/>
    <n v="6"/>
    <s v="EVK63"/>
    <n v="200"/>
    <n v="0"/>
    <s v="ร้านที่4"/>
    <s v="เ***ี อ***ชิรมงคล"/>
    <s v="สมุทรสาคร"/>
    <s v="-"/>
    <s v=""/>
    <s v="17/03/2025 16:24"/>
    <s v="-"/>
    <s v="Flash Express Thailand COD"/>
    <s v="Tiktok"/>
    <s v="จ่ายทีหลัง / COD"/>
    <s v=""/>
    <s v="-"/>
    <s v="17/03/2025 16:24"/>
  </r>
  <r>
    <x v="1"/>
    <x v="1"/>
    <n v="33.333333333333336"/>
    <n v="3"/>
    <s v="EVK61"/>
    <n v="106"/>
    <n v="6"/>
    <s v="ร้านที่4"/>
    <s v="ช***ฐา ค***ภประเสริฐ"/>
    <s v="ขอนแก่น"/>
    <s v="-"/>
    <s v=""/>
    <s v="17/03/2025 16:20"/>
    <s v="-"/>
    <s v="Flash Express Thailand COD"/>
    <s v="Tiktok"/>
    <s v="จ่ายทีหลัง / COD"/>
    <s v=""/>
    <s v="-"/>
    <s v="17/03/2025 16:21"/>
  </r>
  <r>
    <x v="1"/>
    <x v="1"/>
    <n v="33.333333333333336"/>
    <n v="3"/>
    <s v="EVK60"/>
    <n v="100"/>
    <n v="0"/>
    <s v="ร้านที่4"/>
    <s v="ป***า ภ***ง"/>
    <s v="ชัยนาท"/>
    <s v="-"/>
    <s v=""/>
    <s v="17/03/2025 16:20"/>
    <s v="-"/>
    <s v="Flash Express Thailand COD"/>
    <s v="Tiktok"/>
    <s v="จ่ายทีหลัง / COD"/>
    <s v=""/>
    <s v="-"/>
    <s v="17/03/2025 16:20"/>
  </r>
  <r>
    <x v="1"/>
    <x v="1"/>
    <n v="33.333333333333336"/>
    <n v="3"/>
    <s v="EVK59"/>
    <n v="106"/>
    <n v="6"/>
    <s v="ร้านที่4"/>
    <s v="ม***ญา โ***มา ฝ***้านก๊วยเตี๋ยวลุงหนวดได้เลยค่ะ"/>
    <s v="กรุงเทพฯ"/>
    <s v="-"/>
    <s v=""/>
    <s v="17/03/2025 16:20"/>
    <s v="-"/>
    <s v="Flash Express Thailand"/>
    <s v="Tiktok"/>
    <s v="tiktok"/>
    <s v="**ไม่รับรสชาติกาแฟ ลูกค้าแพ้กาแฟ**"/>
    <s v="-"/>
    <s v="17/03/2025 16:20"/>
  </r>
  <r>
    <x v="1"/>
    <x v="1"/>
    <n v="33.333333333333336"/>
    <n v="3"/>
    <s v="EVK58"/>
    <n v="145"/>
    <n v="45"/>
    <s v="ร้านที่4"/>
    <s v="น***ดง ศ***ราช​ส​ญ​ไทย​"/>
    <s v="อุดรธานี"/>
    <s v="-"/>
    <s v=""/>
    <s v="17/03/2025 16:19"/>
    <s v="-"/>
    <s v="Flash Express Thailand COD"/>
    <s v="Tiktok"/>
    <s v="จ่ายทีหลัง / COD"/>
    <s v=""/>
    <s v="-"/>
    <s v="17/03/2025 16:19"/>
  </r>
  <r>
    <x v="1"/>
    <x v="1"/>
    <n v="33.333333333333336"/>
    <n v="6"/>
    <s v="EVK56"/>
    <n v="200"/>
    <n v="0"/>
    <s v="ร้านที่4"/>
    <s v="ส***ตรี เ***ราม"/>
    <s v="ยโสธร"/>
    <s v="-"/>
    <s v=""/>
    <s v="17/03/2025 16:18"/>
    <s v="-"/>
    <s v="Flash Express Thailand"/>
    <s v="Tiktok"/>
    <s v="tiktok"/>
    <s v=""/>
    <s v="-"/>
    <s v="17/03/2025 16:17"/>
  </r>
  <r>
    <x v="1"/>
    <x v="1"/>
    <n v="33.333333333333336"/>
    <n v="6"/>
    <s v="EVK53"/>
    <n v="245"/>
    <n v="45"/>
    <s v="ร้านที่4"/>
    <s v="ธ***รณ์ เ***คุณาภรณ์"/>
    <s v="กรุงเทพฯ"/>
    <s v="-"/>
    <s v=""/>
    <s v="17/03/2025 16:15"/>
    <s v="-"/>
    <s v="Flash Express Thailand"/>
    <s v="Tiktok"/>
    <s v="tiktok"/>
    <s v=""/>
    <s v="-"/>
    <s v="17/03/2025 16:14"/>
  </r>
  <r>
    <x v="1"/>
    <x v="1"/>
    <n v="33.333333333333336"/>
    <n v="3"/>
    <s v="EVK52"/>
    <n v="129"/>
    <n v="29"/>
    <s v="ร้านที่4"/>
    <s v="ส***ญญา เ***แดง"/>
    <s v="จังหวัดสุโขทัย"/>
    <s v="-"/>
    <s v=""/>
    <s v="17/03/2025 16:11"/>
    <s v="-"/>
    <s v="Flash Express Thailand COD"/>
    <s v="Tiktok"/>
    <s v="จ่ายทีหลัง / COD"/>
    <s v=""/>
    <s v="-"/>
    <s v="17/03/2025 16:12"/>
  </r>
  <r>
    <x v="1"/>
    <x v="1"/>
    <n v="33.333333333333336"/>
    <n v="6"/>
    <s v="EVK51"/>
    <n v="200"/>
    <n v="0"/>
    <s v="ร้านที่4"/>
    <s v="อ***ณา  ธ***สำราญ"/>
    <s v="ขอนแก่น"/>
    <s v="-"/>
    <s v=""/>
    <s v="17/03/2025 16:09"/>
    <s v="-"/>
    <s v="Flash Express Thailand COD"/>
    <s v="Tiktok"/>
    <s v="จ่ายทีหลัง / COD"/>
    <s v=""/>
    <s v="-"/>
    <s v="17/03/2025 16:09"/>
  </r>
  <r>
    <x v="7"/>
    <x v="8"/>
    <n v="45"/>
    <n v="1"/>
    <s v="EVK50"/>
    <n v="45"/>
    <n v="0"/>
    <s v="ร้านที่1"/>
    <s v="พ******น"/>
    <s v="******มู่ที่ 2, ตำบลปงยางคก, อำเภอห้างฉัตร ตำบลปงยางคก อำเภอห้างฉัตร จังหวัดลำปาง 52190"/>
    <s v="52190"/>
    <s v="47"/>
    <s v="17/03/2025 16:06"/>
    <s v="-"/>
    <s v="SPX Express"/>
    <s v="Shopee"/>
    <s v="shopee"/>
    <s v=""/>
    <s v="-"/>
    <s v="17/03/2025 16:06"/>
  </r>
  <r>
    <x v="4"/>
    <x v="4"/>
    <n v="78.333333333333329"/>
    <n v="3"/>
    <s v="EVK49"/>
    <n v="270"/>
    <n v="45"/>
    <s v="ร้านที่1"/>
    <s v="ม******ล"/>
    <s v="******ฟลซ ตรงข้ามศูนย์เพราะชำ) ตำบลดู่ทุ่ง อำเภอเมืองยโสธร จังหวัดยโสธร 35000"/>
    <s v="35000"/>
    <s v="77"/>
    <s v="17/03/2025 16:33"/>
    <s v="-"/>
    <s v="SPX Express"/>
    <s v="Shopee"/>
    <s v="shopee"/>
    <s v=""/>
    <s v="-"/>
    <s v="17/03/2025 16:03"/>
  </r>
  <r>
    <x v="1"/>
    <x v="1"/>
    <n v="33.333333333333336"/>
    <n v="3"/>
    <s v="EVK48"/>
    <n v="100"/>
    <n v="0"/>
    <s v="ร้านที่4"/>
    <s v="ว***ตน์ บ***ุรี"/>
    <s v="นครสวรรค์"/>
    <s v="-"/>
    <s v=""/>
    <s v="17/03/2025 16:03"/>
    <s v="-"/>
    <s v="Flash Express Thailand COD"/>
    <s v="Tiktok"/>
    <s v="จ่ายทีหลัง / COD"/>
    <s v=""/>
    <s v="-"/>
    <s v="17/03/2025 16:03"/>
  </r>
  <r>
    <x v="10"/>
    <x v="12"/>
    <n v="66.666666666666671"/>
    <n v="3"/>
    <s v="EVK47"/>
    <n v="300"/>
    <n v="0"/>
    <s v="ร้านที่4"/>
    <s v="ป***า ท***ำ"/>
    <s v="สงขลา"/>
    <s v="-"/>
    <s v=""/>
    <s v="-"/>
    <s v="-"/>
    <s v="J&amp;T Express"/>
    <s v="Tiktok"/>
    <s v="-"/>
    <s v=""/>
    <s v="-"/>
    <s v="17/03/2025 16:01"/>
  </r>
  <r>
    <x v="3"/>
    <x v="3"/>
    <n v="66.666666666666671"/>
    <n v="3"/>
    <s v="EVK47"/>
    <n v="300"/>
    <n v="0"/>
    <s v="ร้านที่4"/>
    <s v="ป***า ท***ำ"/>
    <s v="สงขลา"/>
    <s v="-"/>
    <s v=""/>
    <s v="-"/>
    <s v="-"/>
    <s v="J&amp;T Express"/>
    <s v="Tiktok"/>
    <s v="-"/>
    <s v=""/>
    <s v="-"/>
    <s v="17/03/2025 16:01"/>
  </r>
  <r>
    <x v="1"/>
    <x v="1"/>
    <n v="33.333333333333336"/>
    <n v="3"/>
    <s v="EVK47"/>
    <n v="300"/>
    <n v="0"/>
    <s v="ร้านที่4"/>
    <s v="ป***า ท***ำ"/>
    <s v="สงขลา"/>
    <s v="-"/>
    <s v=""/>
    <s v="-"/>
    <s v="-"/>
    <s v="J&amp;T Express"/>
    <s v="Tiktok"/>
    <s v="-"/>
    <s v=""/>
    <s v="-"/>
    <s v="17/03/2025 16:01"/>
  </r>
  <r>
    <x v="6"/>
    <x v="7"/>
    <n v="66.333333333333329"/>
    <n v="3"/>
    <s v="EVK46"/>
    <n v="259"/>
    <n v="29"/>
    <s v="ร้านที่1"/>
    <s v="ร******์"/>
    <s v="******ำบลจรเข้สามพัน อำเภออู่ทอง จังหวัดสุพรรณบุรี 72160"/>
    <s v="72160"/>
    <s v="05"/>
    <s v="17/03/2025 16:31"/>
    <s v="-"/>
    <s v="SPX Express"/>
    <s v="Shopee"/>
    <s v="shopee"/>
    <s v=""/>
    <s v="-"/>
    <s v="17/03/2025 16:01"/>
  </r>
  <r>
    <x v="1"/>
    <x v="1"/>
    <n v="33.333333333333336"/>
    <n v="3"/>
    <s v="EVK45"/>
    <n v="106"/>
    <n v="6"/>
    <s v="ร้านที่4"/>
    <s v="อ***ร จ***ร์เจริญ"/>
    <s v="ศรีสะเกษ"/>
    <s v="-"/>
    <s v=""/>
    <s v="17/03/2025 16:00"/>
    <s v="-"/>
    <s v="Flash Express Thailand COD"/>
    <s v="Tiktok"/>
    <s v="จ่ายทีหลัง / COD"/>
    <s v=""/>
    <s v="-"/>
    <s v="17/03/2025 16:00"/>
  </r>
  <r>
    <x v="1"/>
    <x v="1"/>
    <n v="33.333333333333336"/>
    <n v="6"/>
    <s v="EVK43"/>
    <n v="200"/>
    <n v="0"/>
    <s v="ร้านที่4"/>
    <s v="ใ*** เ***ิงห์"/>
    <s v="กรุงเทพฯ"/>
    <s v="-"/>
    <s v=""/>
    <s v="17/03/2025 15:58"/>
    <s v="-"/>
    <s v="Flash Express Thailand COD"/>
    <s v="Tiktok"/>
    <s v="จ่ายทีหลัง / COD"/>
    <s v=""/>
    <s v="-"/>
    <s v="17/03/2025 15:58"/>
  </r>
  <r>
    <x v="1"/>
    <x v="1"/>
    <n v="33.333333333333336"/>
    <n v="6"/>
    <s v="EVK42"/>
    <n v="200"/>
    <n v="0"/>
    <s v="ร้านที่4"/>
    <s v="น***า ศ***ัดปาน"/>
    <s v="ปทุมธานี"/>
    <s v="-"/>
    <s v=""/>
    <s v="17/03/2025 15:57"/>
    <s v="-"/>
    <s v="Flash Express Thailand COD"/>
    <s v="Tiktok"/>
    <s v="จ่ายทีหลัง / COD"/>
    <s v="!!!**รับรสชาติเนยนมล้วนทั้ง 6 กล่อง** !!!"/>
    <s v="-"/>
    <s v="17/03/2025 15:57"/>
  </r>
  <r>
    <x v="10"/>
    <x v="12"/>
    <n v="66.666666666666671"/>
    <n v="3"/>
    <s v="EVK41"/>
    <n v="200"/>
    <n v="0"/>
    <s v="ร้านที่4"/>
    <s v="บ***รียน น***ุตร"/>
    <s v="ศรีสะเกษ"/>
    <s v="-"/>
    <s v=""/>
    <s v="17/03/2025 15:57"/>
    <s v="-"/>
    <s v="Flash Express Thailand"/>
    <s v="Tiktok"/>
    <s v="tiktok"/>
    <s v=""/>
    <s v="-"/>
    <s v="17/03/2025 15:55"/>
  </r>
  <r>
    <x v="3"/>
    <x v="3"/>
    <n v="66.666666666666671"/>
    <n v="3"/>
    <s v="EVK41"/>
    <n v="200"/>
    <n v="0"/>
    <s v="ร้านที่4"/>
    <s v="บ***รียน น***ุตร"/>
    <s v="ศรีสะเกษ"/>
    <s v="-"/>
    <s v=""/>
    <s v="17/03/2025 15:57"/>
    <s v="-"/>
    <s v="Flash Express Thailand"/>
    <s v="Tiktok"/>
    <s v="tiktok"/>
    <s v=""/>
    <s v="-"/>
    <s v="17/03/2025 15:55"/>
  </r>
  <r>
    <x v="1"/>
    <x v="1"/>
    <n v="33.333333333333336"/>
    <n v="3"/>
    <s v="EVK39"/>
    <n v="106"/>
    <n v="6"/>
    <s v="ร้านที่4"/>
    <s v="ธ***ล ไ***าม"/>
    <s v="ชลบุรี"/>
    <s v="-"/>
    <s v=""/>
    <s v="17/03/2025 15:52"/>
    <s v="-"/>
    <s v="Flash Express Thailand"/>
    <s v="Tiktok"/>
    <s v="tiktok"/>
    <s v=""/>
    <s v="-"/>
    <s v="17/03/2025 15:51"/>
  </r>
  <r>
    <x v="1"/>
    <x v="1"/>
    <n v="33.333333333333336"/>
    <n v="3"/>
    <s v="EVK38"/>
    <n v="116"/>
    <n v="16"/>
    <s v="ร้านที่4"/>
    <s v="ศ***ญา  ย***่า"/>
    <s v="นนทบุรี"/>
    <s v="-"/>
    <s v=""/>
    <s v="17/03/2025 15:51"/>
    <s v="-"/>
    <s v="Flash Express Thailand"/>
    <s v="Tiktok"/>
    <s v="tiktok"/>
    <s v=""/>
    <s v="-"/>
    <s v="17/03/2025 15:50"/>
  </r>
  <r>
    <x v="1"/>
    <x v="1"/>
    <n v="37.5"/>
    <n v="4"/>
    <s v="EVK37"/>
    <n v="159"/>
    <n v="0"/>
    <s v="ร้านที่4"/>
    <s v="ส***พร ข***สนาะ"/>
    <s v="ชลบุรี"/>
    <s v="-"/>
    <s v=""/>
    <s v="17/03/2025 15:46"/>
    <s v="-"/>
    <s v="Flash Express Thailand"/>
    <s v="Tiktok"/>
    <s v="tiktok"/>
    <s v=""/>
    <s v="-"/>
    <s v="17/03/2025 15:46"/>
  </r>
  <r>
    <x v="1"/>
    <x v="1"/>
    <n v="33.333333333333336"/>
    <n v="3"/>
    <s v="EVK36"/>
    <n v="106"/>
    <n v="6"/>
    <s v="ร้านที่4"/>
    <s v="อ***รา  แ***ซ็ง"/>
    <s v="Pattani"/>
    <s v="-"/>
    <s v=""/>
    <s v="17/03/2025 15:40"/>
    <s v="-"/>
    <s v="Flash Express Thailand COD"/>
    <s v="Tiktok"/>
    <s v="จ่ายทีหลัง / COD"/>
    <s v=""/>
    <s v="-"/>
    <s v="17/03/2025 15:41"/>
  </r>
  <r>
    <x v="1"/>
    <x v="1"/>
    <n v="33.333333333333336"/>
    <n v="3"/>
    <s v="EVK35"/>
    <n v="100"/>
    <n v="0"/>
    <s v="ร้านที่4"/>
    <s v="w***antiampol"/>
    <s v="อ่างทอง"/>
    <s v="-"/>
    <s v=""/>
    <s v="17/03/2025 15:38"/>
    <s v="-"/>
    <s v="Flash Express Thailand COD"/>
    <s v="Tiktok"/>
    <s v="จ่ายทีหลัง / COD"/>
    <s v=""/>
    <s v="-"/>
    <s v="17/03/2025 15:39"/>
  </r>
  <r>
    <x v="1"/>
    <x v="1"/>
    <n v="33.333333333333336"/>
    <n v="6"/>
    <s v="EVK34"/>
    <n v="200"/>
    <n v="0"/>
    <s v="ร้านที่4"/>
    <s v="พ***มญชุ์  ส***ดุก"/>
    <s v="ลำพูน"/>
    <s v="-"/>
    <s v=""/>
    <s v="17/03/2025 15:37"/>
    <s v="-"/>
    <s v="Flash Express Thailand"/>
    <s v="Tiktok"/>
    <s v="tiktok"/>
    <s v=""/>
    <s v="-"/>
    <s v="17/03/2025 15:37"/>
  </r>
  <r>
    <x v="1"/>
    <x v="1"/>
    <n v="33.333333333333336"/>
    <n v="3"/>
    <s v="EVK33"/>
    <n v="106"/>
    <n v="6"/>
    <s v="ร้านที่4"/>
    <s v="ว***า"/>
    <s v="นนทบุรี"/>
    <s v="-"/>
    <s v=""/>
    <s v="17/03/2025 15:32"/>
    <s v="-"/>
    <s v="Flash Express Thailand"/>
    <s v="Tiktok"/>
    <s v="tiktok"/>
    <s v=""/>
    <s v="-"/>
    <s v="17/03/2025 15:31"/>
  </r>
  <r>
    <x v="1"/>
    <x v="1"/>
    <n v="33.333333333333336"/>
    <n v="3"/>
    <s v="EVK32"/>
    <n v="106"/>
    <n v="6"/>
    <s v="ร้านที่4"/>
    <s v="น***รา อ***ร"/>
    <s v="กรุงเทพฯ"/>
    <s v="-"/>
    <s v=""/>
    <s v="17/03/2025 15:33"/>
    <s v="-"/>
    <s v="Flash Express Thailand"/>
    <s v="Tiktok"/>
    <s v="tiktok"/>
    <s v=""/>
    <s v="-"/>
    <s v="17/03/2025 15:31"/>
  </r>
  <r>
    <x v="10"/>
    <x v="12"/>
    <n v="66.666666666666671"/>
    <n v="3"/>
    <s v="EVK31"/>
    <n v="150"/>
    <n v="0"/>
    <s v="ร้านที่4"/>
    <s v="อ***า   ป***ุมชัย"/>
    <s v="ปทุมธานี"/>
    <s v="-"/>
    <s v=""/>
    <s v="17/03/2025 15:30"/>
    <s v="-"/>
    <s v="Flash Express Thailand"/>
    <s v="Tiktok"/>
    <s v="tiktok"/>
    <s v=""/>
    <s v="-"/>
    <s v="17/03/2025 15:30"/>
  </r>
  <r>
    <x v="1"/>
    <x v="1"/>
    <n v="33.333333333333336"/>
    <n v="6"/>
    <s v="EVK30"/>
    <n v="200"/>
    <n v="0"/>
    <s v="ร้านที่4"/>
    <s v="ท***ักดิ์ ม***รรภ์"/>
    <s v="กรุงเทพมหานคร"/>
    <s v="-"/>
    <s v=""/>
    <s v="17/03/2025 15:21"/>
    <s v="-"/>
    <s v="Flash Express Thailand COD"/>
    <s v="Tiktok"/>
    <s v="จ่ายทีหลัง / COD"/>
    <s v=""/>
    <s v="-"/>
    <s v="17/03/2025 15:21"/>
  </r>
  <r>
    <x v="1"/>
    <x v="1"/>
    <n v="33.333333333333336"/>
    <n v="6"/>
    <s v="EVK29"/>
    <n v="200"/>
    <n v="0"/>
    <s v="ร้านที่4"/>
    <s v="อ***รา"/>
    <s v="สมุทรปราการ"/>
    <s v="-"/>
    <s v=""/>
    <s v="17/03/2025 15:20"/>
    <s v="-"/>
    <s v="Flash Express Thailand"/>
    <s v="Tiktok"/>
    <s v="tiktok"/>
    <s v=""/>
    <s v="-"/>
    <s v="17/03/2025 15:20"/>
  </r>
  <r>
    <x v="2"/>
    <x v="2"/>
    <n v="50"/>
    <n v="4"/>
    <s v="EVK28"/>
    <n v="199"/>
    <n v="0"/>
    <s v="ร้านที่1"/>
    <s v="สุดสงวน คำบุง"/>
    <s v="88-99 มบ.เบล็สทาวน์ ซ.รามอินทรา127 แขวงมีนบุรี เขตมีนบุรี 10510"/>
    <s v="10510"/>
    <s v="0899573633"/>
    <s v="17/03/2025 15:21"/>
    <s v="raweewan5499@gmail.com"/>
    <s v="EMS COD"/>
    <s v="facebook"/>
    <s v="กสิกร"/>
    <s v=""/>
    <s v="-"/>
    <s v="17/03/2025 15:20"/>
  </r>
  <r>
    <x v="1"/>
    <x v="1"/>
    <n v="33.333333333333336"/>
    <n v="3"/>
    <s v="EVK27"/>
    <n v="106"/>
    <n v="6"/>
    <s v="ร้านที่4"/>
    <s v="พ***าญจน์ พ***ดง"/>
    <s v="ปทุมธานี"/>
    <s v="-"/>
    <s v=""/>
    <s v="17/03/2025 15:14"/>
    <s v="-"/>
    <s v="Flash Express Thailand COD"/>
    <s v="Tiktok"/>
    <s v="จ่ายทีหลัง / COD"/>
    <s v="ขอเป็นเนยนม 2 อีกอันอะไรก็ได้จ๊า"/>
    <s v="-"/>
    <s v="17/03/2025 15:14"/>
  </r>
  <r>
    <x v="3"/>
    <x v="3"/>
    <n v="66.666666666666671"/>
    <n v="3"/>
    <s v="EVK26"/>
    <n v="300"/>
    <n v="0"/>
    <s v="ร้านที่4"/>
    <s v="ธ***พงศ์  ธ***พืช"/>
    <s v="พิจิตร"/>
    <s v="-"/>
    <s v=""/>
    <s v="17/03/2025 15:13"/>
    <s v="-"/>
    <s v="Flash Express Thailand COD"/>
    <s v="Tiktok"/>
    <s v="จ่ายทีหลัง / COD"/>
    <s v="!!เค้กเบาหวิวรับเป็นเผือก2 มะพร้าว2 กล้วยหอมมะพร้าวเผา2!!"/>
    <s v="-"/>
    <s v="17/03/2025 15:13"/>
  </r>
  <r>
    <x v="1"/>
    <x v="1"/>
    <n v="33.333333333333336"/>
    <n v="6"/>
    <s v="EVK26"/>
    <n v="300"/>
    <n v="0"/>
    <s v="ร้านที่4"/>
    <s v="ธ***พงศ์  ธ***พืช"/>
    <s v="พิจิตร"/>
    <s v="-"/>
    <s v=""/>
    <s v="17/03/2025 15:13"/>
    <s v="-"/>
    <s v="Flash Express Thailand COD"/>
    <s v="Tiktok"/>
    <s v="จ่ายทีหลัง / COD"/>
    <s v="!!เค้กเบาหวิวรับเป็นเผือก2 มะพร้าว2 กล้วยหอมมะพร้าวเผา2!!"/>
    <s v="-"/>
    <s v="17/03/2025 15:13"/>
  </r>
  <r>
    <x v="1"/>
    <x v="1"/>
    <n v="33.333333333333336"/>
    <n v="3"/>
    <s v="EVK25"/>
    <n v="100"/>
    <n v="0"/>
    <s v="ร้านที่4"/>
    <s v="เ***มพร ข***ิทยากุล"/>
    <s v="สมุทรสงคราม"/>
    <s v="-"/>
    <s v=""/>
    <s v="17/03/2025 15:12"/>
    <s v="-"/>
    <s v="Flash Express Thailand COD"/>
    <s v="Tiktok"/>
    <s v="จ่ายทีหลัง / COD"/>
    <s v=""/>
    <s v="-"/>
    <s v="17/03/2025 15:12"/>
  </r>
  <r>
    <x v="1"/>
    <x v="1"/>
    <n v="33.333333333333336"/>
    <n v="3"/>
    <s v="EVK24"/>
    <n v="100"/>
    <n v="0"/>
    <s v="ร้านที่4"/>
    <s v="ว***พร ก***นเทียะ"/>
    <s v="พระนครศรีอยุธยา"/>
    <s v="-"/>
    <s v=""/>
    <s v="17/03/2025 15:10"/>
    <s v="-"/>
    <s v="Flash Express Thailand COD"/>
    <s v="Tiktok"/>
    <s v="จ่ายทีหลัง / COD"/>
    <s v=""/>
    <s v="-"/>
    <s v="17/03/2025 15:10"/>
  </r>
  <r>
    <x v="1"/>
    <x v="1"/>
    <n v="33.333333333333336"/>
    <n v="3"/>
    <s v="EVK23"/>
    <n v="100"/>
    <n v="0"/>
    <s v="ร้านที่4"/>
    <s v="ก***าณี พ***ันแพงสี"/>
    <s v="เพชรบูรณ์"/>
    <s v="-"/>
    <s v=""/>
    <s v="17/03/2025 15:08"/>
    <s v="-"/>
    <s v="Flash Express Thailand COD"/>
    <s v="Tiktok"/>
    <s v="จ่ายทีหลัง / COD"/>
    <s v=""/>
    <s v="-"/>
    <s v="17/03/2025 15:08"/>
  </r>
  <r>
    <x v="3"/>
    <x v="3"/>
    <n v="66.666666666666671"/>
    <n v="3"/>
    <s v="EVK22"/>
    <n v="229"/>
    <n v="29"/>
    <s v="ร้านที่4"/>
    <s v="บ***ลวง  บ***ลพ"/>
    <s v="พระนครศรีอยุธยา"/>
    <s v="-"/>
    <s v=""/>
    <s v="17/03/2025 15:03"/>
    <s v="-"/>
    <s v="Flash Express Thailand COD"/>
    <s v="Tiktok"/>
    <s v="จ่ายทีหลัง / COD"/>
    <s v=""/>
    <s v="-"/>
    <s v="17/03/2025 15:03"/>
  </r>
  <r>
    <x v="1"/>
    <x v="1"/>
    <n v="33.333333333333336"/>
    <n v="3"/>
    <s v="EVK22"/>
    <n v="229"/>
    <n v="29"/>
    <s v="ร้านที่4"/>
    <s v="บ***ลวง  บ***ลพ"/>
    <s v="พระนครศรีอยุธยา"/>
    <s v="-"/>
    <s v=""/>
    <s v="17/03/2025 15:03"/>
    <s v="-"/>
    <s v="Flash Express Thailand COD"/>
    <s v="Tiktok"/>
    <s v="จ่ายทีหลัง / COD"/>
    <s v=""/>
    <s v="-"/>
    <s v="17/03/2025 15:03"/>
  </r>
  <r>
    <x v="1"/>
    <x v="1"/>
    <n v="33.333333333333336"/>
    <n v="3"/>
    <s v="EVK21"/>
    <n v="106"/>
    <n v="6"/>
    <s v="ร้านที่4"/>
    <s v="จ***รัสม์"/>
    <s v="สุราษฎร์ธานี"/>
    <s v="-"/>
    <s v=""/>
    <s v="17/03/2025 15:02"/>
    <s v="-"/>
    <s v="Flash Express Thailand COD"/>
    <s v="Tiktok"/>
    <s v="จ่ายทีหลัง / COD"/>
    <s v=""/>
    <s v="-"/>
    <s v="17/03/2025 15:03"/>
  </r>
  <r>
    <x v="1"/>
    <x v="1"/>
    <n v="33.333333333333336"/>
    <n v="6"/>
    <s v="EVK20"/>
    <n v="200"/>
    <n v="0"/>
    <s v="ร้านที่4"/>
    <s v="ร***ิกร  แ***งสกุล"/>
    <s v="นครราชสีมา"/>
    <s v="-"/>
    <s v=""/>
    <s v="17/03/2025 14:58"/>
    <s v="-"/>
    <s v="Flash Express Thailand COD"/>
    <s v="Tiktok"/>
    <s v="จ่ายทีหลัง / COD"/>
    <s v=""/>
    <s v="-"/>
    <s v="17/03/2025 14:58"/>
  </r>
  <r>
    <x v="10"/>
    <x v="12"/>
    <n v="66.666666666666671"/>
    <n v="3"/>
    <s v="EVK19"/>
    <n v="106"/>
    <n v="6"/>
    <s v="ร้านที่4"/>
    <s v="ป***ีด เ***ผิวดี"/>
    <s v="กรุงเทพฯ"/>
    <s v="-"/>
    <s v=""/>
    <s v="17/03/2025 14:57"/>
    <s v="-"/>
    <s v="Flash Express Thailand COD"/>
    <s v="Tiktok"/>
    <s v="จ่ายทีหลัง / COD"/>
    <s v=""/>
    <s v="-"/>
    <s v="17/03/2025 14:57"/>
  </r>
  <r>
    <x v="1"/>
    <x v="1"/>
    <n v="33.333333333333336"/>
    <n v="6"/>
    <s v="EVK18"/>
    <n v="200"/>
    <n v="0"/>
    <s v="ร้านที่4"/>
    <s v="จ***าพร  ส***์นวล"/>
    <s v="นครศรีธรรมราช"/>
    <s v="-"/>
    <s v=""/>
    <s v="17/03/2025 14:56"/>
    <s v="-"/>
    <s v="Flash Express Thailand COD"/>
    <s v="Tiktok"/>
    <s v="จ่ายทีหลัง / COD"/>
    <s v=""/>
    <s v="-"/>
    <s v="17/03/2025 14:56"/>
  </r>
  <r>
    <x v="4"/>
    <x v="4"/>
    <n v="78"/>
    <n v="2"/>
    <s v="EVK17"/>
    <n v="191"/>
    <n v="35"/>
    <s v="ร้านที่1"/>
    <s v="ร******ิ"/>
    <s v="******บลดินแดง อำเภอดินแดง จังหวัดกรุงเทพ แขวงดินแดง เขตดินแดง จังหวัดกรุงเทพมหานคร 10400"/>
    <s v="10400"/>
    <s v="24"/>
    <s v="17/03/2025 15:08"/>
    <s v="-"/>
    <s v="Flash Express"/>
    <s v="Shopee"/>
    <s v="shopee"/>
    <s v=""/>
    <s v="-"/>
    <s v="17/03/2025 14:55"/>
  </r>
  <r>
    <x v="10"/>
    <x v="12"/>
    <n v="40"/>
    <n v="10"/>
    <s v="EVK16"/>
    <n v="1089"/>
    <n v="35"/>
    <s v="ร้านที่1"/>
    <s v="อำไพ แสนคำ"/>
    <s v="117ซ.เพชรเกษม92/3แขวงบางแคเขตบางแคกรุงเทพ 10160"/>
    <s v="10160"/>
    <s v="0819180466"/>
    <s v="17/03/2025 14:40"/>
    <s v="raweewan5499@gmail.com"/>
    <s v="EMS"/>
    <s v="facebook"/>
    <s v="กสิกร"/>
    <s v=""/>
    <s v="-"/>
    <s v="17/03/2025 14:54"/>
  </r>
  <r>
    <x v="12"/>
    <x v="14"/>
    <n v="109"/>
    <n v="3"/>
    <s v="EVK16"/>
    <n v="1089"/>
    <n v="35"/>
    <s v="ร้านที่1"/>
    <s v="อำไพ แสนคำ"/>
    <s v="117ซ.เพชรเกษม92/3แขวงบางแคเขตบางแคกรุงเทพ 10160"/>
    <s v="10160"/>
    <s v="0819180466"/>
    <s v="17/03/2025 14:40"/>
    <s v="raweewan5499@gmail.com"/>
    <s v="EMS"/>
    <s v="facebook"/>
    <s v="กสิกร"/>
    <s v=""/>
    <s v="-"/>
    <s v="17/03/2025 14:54"/>
  </r>
  <r>
    <x v="13"/>
    <x v="15"/>
    <n v="109"/>
    <n v="3"/>
    <s v="EVK16"/>
    <n v="1089"/>
    <n v="35"/>
    <s v="ร้านที่1"/>
    <s v="อำไพ แสนคำ"/>
    <s v="117ซ.เพชรเกษม92/3แขวงบางแคเขตบางแคกรุงเทพ 10160"/>
    <s v="10160"/>
    <s v="0819180466"/>
    <s v="17/03/2025 14:40"/>
    <s v="raweewan5499@gmail.com"/>
    <s v="EMS"/>
    <s v="facebook"/>
    <s v="กสิกร"/>
    <s v=""/>
    <s v="-"/>
    <s v="17/03/2025 14:54"/>
  </r>
  <r>
    <x v="3"/>
    <x v="3"/>
    <n v="66.666666666666671"/>
    <n v="3"/>
    <s v="EVK13"/>
    <n v="200"/>
    <n v="0"/>
    <s v="ร้านที่4"/>
    <s v="ไ***ลย์ เ***วิวัฒนาสกุล"/>
    <s v="กรุงเทพฯ"/>
    <s v="-"/>
    <s v=""/>
    <s v="17/03/2025 14:49"/>
    <s v="-"/>
    <s v="Flash Express Thailand COD"/>
    <s v="Tiktok"/>
    <s v="จ่ายทีหลัง / COD"/>
    <s v=""/>
    <s v="-"/>
    <s v="17/03/2025 14:50"/>
  </r>
  <r>
    <x v="1"/>
    <x v="1"/>
    <n v="33.333333333333336"/>
    <n v="3"/>
    <s v="EVK13"/>
    <n v="200"/>
    <n v="0"/>
    <s v="ร้านที่4"/>
    <s v="ไ***ลย์ เ***วิวัฒนาสกุล"/>
    <s v="กรุงเทพฯ"/>
    <s v="-"/>
    <s v=""/>
    <s v="17/03/2025 14:49"/>
    <s v="-"/>
    <s v="Flash Express Thailand COD"/>
    <s v="Tiktok"/>
    <s v="จ่ายทีหลัง / COD"/>
    <s v=""/>
    <s v="-"/>
    <s v="17/03/2025 14:50"/>
  </r>
  <r>
    <x v="1"/>
    <x v="1"/>
    <n v="33.333333333333336"/>
    <n v="3"/>
    <s v="EVK12"/>
    <n v="106"/>
    <n v="6"/>
    <s v="ร้านที่4"/>
    <s v="D***ee W***wong"/>
    <s v="กรุงเทพฯ"/>
    <s v="-"/>
    <s v=""/>
    <s v="17/03/2025 14:49"/>
    <s v="-"/>
    <s v="Flash Express Thailand"/>
    <s v="Tiktok"/>
    <s v="tiktok"/>
    <s v=""/>
    <s v="-"/>
    <s v="17/03/2025 14:48"/>
  </r>
  <r>
    <x v="14"/>
    <x v="16"/>
    <n v="63.333333333333343"/>
    <n v="3"/>
    <s v="EVK11"/>
    <n v="209"/>
    <n v="29"/>
    <s v="ร้านที่1"/>
    <s v="เ******ง"/>
    <s v="******บาท จ.สระบุรี ตำบลธารเกษม อำเภอพระพุทธบาท จังหวัดสระบุรี 18120"/>
    <s v="18120"/>
    <s v="51"/>
    <s v="17/03/2025 14:42"/>
    <s v="-"/>
    <s v="SPX Express"/>
    <s v="Shopee"/>
    <s v="shopee"/>
    <s v=""/>
    <s v="-"/>
    <s v="17/03/2025 14:42"/>
  </r>
  <r>
    <x v="1"/>
    <x v="1"/>
    <n v="33.333333333333336"/>
    <n v="6"/>
    <s v="EVK10"/>
    <n v="200"/>
    <n v="0"/>
    <s v="ร้านที่4"/>
    <s v="จ***ิรา ฐ***พันธ์"/>
    <s v="พังงา"/>
    <s v="-"/>
    <s v=""/>
    <s v="17/03/2025 14:41"/>
    <s v="-"/>
    <s v="Flash Express Thailand COD"/>
    <s v="Tiktok"/>
    <s v="จ่ายทีหลัง / COD"/>
    <s v=""/>
    <s v="-"/>
    <s v="17/03/2025 14:41"/>
  </r>
  <r>
    <x v="3"/>
    <x v="3"/>
    <n v="66.666666666666671"/>
    <n v="3"/>
    <s v="EVK9"/>
    <n v="400"/>
    <n v="0"/>
    <s v="ร้านที่4"/>
    <s v="โ***ส เ***ยงกระโทก"/>
    <s v="นครราชสีมา"/>
    <s v="-"/>
    <s v=""/>
    <s v="17/03/2025 14:38"/>
    <s v="-"/>
    <s v="Flash Express Thailand COD"/>
    <s v="Tiktok"/>
    <s v="จ่ายทีหลัง / COD"/>
    <s v=""/>
    <s v="-"/>
    <s v="17/03/2025 14:38"/>
  </r>
  <r>
    <x v="1"/>
    <x v="1"/>
    <n v="33.333333333333336"/>
    <n v="6"/>
    <s v="EVK9"/>
    <n v="400"/>
    <n v="0"/>
    <s v="ร้านที่4"/>
    <s v="โ***ส เ***ยงกระโทก"/>
    <s v="นครราชสีมา"/>
    <s v="-"/>
    <s v=""/>
    <s v="17/03/2025 14:38"/>
    <s v="-"/>
    <s v="Flash Express Thailand COD"/>
    <s v="Tiktok"/>
    <s v="จ่ายทีหลัง / COD"/>
    <s v=""/>
    <s v="-"/>
    <s v="17/03/2025 14:38"/>
  </r>
  <r>
    <x v="10"/>
    <x v="12"/>
    <n v="66.666666666666671"/>
    <n v="3"/>
    <s v="EVK9"/>
    <n v="400"/>
    <n v="0"/>
    <s v="ร้านที่4"/>
    <s v="โ***ส เ***ยงกระโทก"/>
    <s v="นครราชสีมา"/>
    <s v="-"/>
    <s v=""/>
    <s v="17/03/2025 14:38"/>
    <s v="-"/>
    <s v="Flash Express Thailand COD"/>
    <s v="Tiktok"/>
    <s v="จ่ายทีหลัง / COD"/>
    <s v=""/>
    <s v="-"/>
    <s v="17/03/2025 14:38"/>
  </r>
  <r>
    <x v="1"/>
    <x v="1"/>
    <n v="33.333333333333336"/>
    <n v="3"/>
    <s v="EVK7"/>
    <n v="200"/>
    <n v="0"/>
    <s v="ร้านที่4"/>
    <s v="น***ันชัย บ***า"/>
    <s v="หนองคาย"/>
    <s v="-"/>
    <s v=""/>
    <s v="17/03/2025 14:28"/>
    <s v="-"/>
    <s v="Flash Express Thailand COD"/>
    <s v="Tiktok"/>
    <s v="จ่ายทีหลัง / COD"/>
    <s v=""/>
    <s v="-"/>
    <s v="17/03/2025 14:28"/>
  </r>
  <r>
    <x v="3"/>
    <x v="3"/>
    <n v="66.666666666666671"/>
    <n v="3"/>
    <s v="EVK7"/>
    <n v="200"/>
    <n v="0"/>
    <s v="ร้านที่4"/>
    <s v="น***ันชัย บ***า"/>
    <s v="หนองคาย"/>
    <s v="-"/>
    <s v=""/>
    <s v="17/03/2025 14:28"/>
    <s v="-"/>
    <s v="Flash Express Thailand COD"/>
    <s v="Tiktok"/>
    <s v="จ่ายทีหลัง / COD"/>
    <s v=""/>
    <s v="-"/>
    <s v="17/03/2025 14:28"/>
  </r>
  <r>
    <x v="1"/>
    <x v="1"/>
    <n v="37.5"/>
    <n v="4"/>
    <s v="EVK6"/>
    <n v="204"/>
    <n v="45"/>
    <s v="ร้านที่4"/>
    <s v="อ*** น***่อง"/>
    <s v="กาญจนบุรี"/>
    <s v="-"/>
    <s v=""/>
    <s v="17/03/2025 14:28"/>
    <s v="-"/>
    <s v="Flash Express Thailand COD"/>
    <s v="Tiktok"/>
    <s v="จ่ายทีหลัง / COD"/>
    <s v=""/>
    <s v="-"/>
    <s v="17/03/2025 14:28"/>
  </r>
  <r>
    <x v="3"/>
    <x v="3"/>
    <n v="66.666666666666671"/>
    <n v="6"/>
    <s v="EVK5"/>
    <n v="200"/>
    <n v="0"/>
    <s v="ร้านที่4"/>
    <s v="ร***เจ้นาไก่ย่าง"/>
    <s v="นครพนม"/>
    <s v="-"/>
    <s v=""/>
    <s v="17/03/2025 14:28"/>
    <s v="-"/>
    <s v="Flash Express Thailand COD"/>
    <s v="Tiktok"/>
    <s v="จ่ายทีหลัง / COD"/>
    <s v=""/>
    <s v="-"/>
    <s v="17/03/2025 14:28"/>
  </r>
  <r>
    <x v="1"/>
    <x v="1"/>
    <n v="33.333333333333336"/>
    <n v="6"/>
    <s v="EVK4"/>
    <n v="200"/>
    <n v="0"/>
    <s v="ร้านที่4"/>
    <s v="น***ึ้ง ส***คะ"/>
    <s v="กรุงเทพฯ"/>
    <s v="-"/>
    <s v=""/>
    <s v="17/03/2025 14:27"/>
    <s v="-"/>
    <s v="Flash Express Thailand COD"/>
    <s v="Tiktok"/>
    <s v="จ่ายทีหลัง / COD"/>
    <s v=""/>
    <s v="-"/>
    <s v="17/03/2025 14:28"/>
  </r>
  <r>
    <x v="10"/>
    <x v="12"/>
    <n v="66.666666666666671"/>
    <n v="6"/>
    <s v="EVK3"/>
    <n v="200"/>
    <n v="0"/>
    <s v="ร้านที่4"/>
    <s v="ร***เจ้นาไก่ย่าง"/>
    <s v="นครพนม"/>
    <s v="-"/>
    <s v=""/>
    <s v="17/03/2025 14:27"/>
    <s v="-"/>
    <s v="Flash Express Thailand COD"/>
    <s v="Tiktok"/>
    <s v="จ่ายทีหลัง / COD"/>
    <s v=""/>
    <s v="-"/>
    <s v="17/03/2025 14:28"/>
  </r>
  <r>
    <x v="10"/>
    <x v="12"/>
    <n v="66.666666666666671"/>
    <n v="3"/>
    <s v="EVK2"/>
    <n v="200"/>
    <n v="0"/>
    <s v="ร้านที่4"/>
    <s v="น***ดดา โ***์เงิน"/>
    <s v="นครนายก"/>
    <s v="-"/>
    <s v=""/>
    <s v="17/03/2025 14:27"/>
    <s v="-"/>
    <s v="Flash Express Thailand COD"/>
    <s v="Tiktok"/>
    <s v="จ่ายทีหลัง / COD"/>
    <s v=""/>
    <s v="-"/>
    <s v="17/03/2025 14:27"/>
  </r>
  <r>
    <x v="3"/>
    <x v="3"/>
    <n v="66.666666666666671"/>
    <n v="3"/>
    <s v="EVK2"/>
    <n v="200"/>
    <n v="0"/>
    <s v="ร้านที่4"/>
    <s v="น***ดดา โ***์เงิน"/>
    <s v="นครนายก"/>
    <s v="-"/>
    <s v=""/>
    <s v="17/03/2025 14:27"/>
    <s v="-"/>
    <s v="Flash Express Thailand COD"/>
    <s v="Tiktok"/>
    <s v="จ่ายทีหลัง / COD"/>
    <s v=""/>
    <s v="-"/>
    <s v="17/03/2025 14:27"/>
  </r>
  <r>
    <x v="1"/>
    <x v="1"/>
    <n v="33.333333333333336"/>
    <n v="6"/>
    <s v="EVK1"/>
    <n v="200"/>
    <n v="0"/>
    <s v="ร้านที่4"/>
    <s v="ร***เจ้นาไก่ย่าง"/>
    <s v="นครพนม"/>
    <s v="-"/>
    <s v=""/>
    <s v="17/03/2025 14:27"/>
    <s v="-"/>
    <s v="Flash Express Thailand COD"/>
    <s v="Tiktok"/>
    <s v="จ่ายทีหลัง / COD"/>
    <s v=""/>
    <s v="-"/>
    <s v="17/03/2025 14:27"/>
  </r>
  <r>
    <x v="1"/>
    <x v="1"/>
    <n v="33.333333333333336"/>
    <n v="9"/>
    <s v="EVK0"/>
    <n v="300"/>
    <n v="0"/>
    <s v="ร้านที่4"/>
    <s v="ป***ศา ห***ฤทธิ์"/>
    <s v="ตำบล กาฬสินธุ์"/>
    <s v="-"/>
    <s v=""/>
    <s v="17/03/2025 14:27"/>
    <s v="-"/>
    <s v="Flash Express Thailand COD"/>
    <s v="Tiktok"/>
    <s v="จ่ายทีหลัง / COD"/>
    <s v=""/>
    <s v="-"/>
    <s v="17/03/2025 14:27"/>
  </r>
  <r>
    <x v="1"/>
    <x v="1"/>
    <n v="33.333333333333336"/>
    <n v="6"/>
    <s v="EVJ99"/>
    <n v="200"/>
    <n v="0"/>
    <s v="ร้านที่4"/>
    <s v="น***ดดา โ***์เงิน"/>
    <s v="นครนายก"/>
    <s v="-"/>
    <s v=""/>
    <s v="17/03/2025 14:22"/>
    <s v="-"/>
    <s v="Flash Express Thailand COD"/>
    <s v="Tiktok"/>
    <s v="จ่ายทีหลัง / COD"/>
    <s v=""/>
    <s v="-"/>
    <s v="17/03/2025 14:22"/>
  </r>
  <r>
    <x v="10"/>
    <x v="12"/>
    <n v="66.666666666666671"/>
    <n v="6"/>
    <s v="EVJ98"/>
    <n v="200"/>
    <n v="0"/>
    <s v="ร้านที่4"/>
    <s v="น** ส***ศ ฤ***เดช"/>
    <s v="ขอนแก่น"/>
    <s v="-"/>
    <s v=""/>
    <s v="17/03/2025 14:20"/>
    <s v="-"/>
    <s v="Flash Express Thailand COD"/>
    <s v="Tiktok"/>
    <s v="จ่ายทีหลัง / COD"/>
    <s v=""/>
    <s v="-"/>
    <s v="17/03/2025 14:20"/>
  </r>
  <r>
    <x v="10"/>
    <x v="12"/>
    <n v="66.666666666666671"/>
    <n v="9"/>
    <s v="EVJ97"/>
    <n v="300"/>
    <n v="0"/>
    <s v="ร้านที่4"/>
    <s v="ส***ย ส***ภิรมณ์"/>
    <s v="ฉะเชิงเทรา"/>
    <s v="-"/>
    <s v=""/>
    <s v="17/03/2025 14:20"/>
    <s v="-"/>
    <s v="Flash Express Thailand COD"/>
    <s v="Tiktok"/>
    <s v="จ่ายทีหลัง / COD"/>
    <s v=""/>
    <s v="-"/>
    <s v="17/03/2025 14:20"/>
  </r>
  <r>
    <x v="3"/>
    <x v="3"/>
    <n v="66.666666666666671"/>
    <n v="9"/>
    <s v="EVJ96"/>
    <n v="300"/>
    <n v="0"/>
    <s v="ร้านที่4"/>
    <s v="ส***ย ส***ภิรมณ์"/>
    <s v="ฉะเชิงเทรา"/>
    <s v="-"/>
    <s v=""/>
    <s v="17/03/2025 14:19"/>
    <s v="-"/>
    <s v="Flash Express Thailand COD"/>
    <s v="Tiktok"/>
    <s v="จ่ายทีหลัง / COD"/>
    <s v=""/>
    <s v="-"/>
    <s v="17/03/2025 14:19"/>
  </r>
  <r>
    <x v="1"/>
    <x v="1"/>
    <n v="33.333333333333336"/>
    <n v="6"/>
    <s v="EVJ95"/>
    <n v="200"/>
    <n v="0"/>
    <s v="ร้านที่4"/>
    <s v="ส* ส***ง"/>
    <s v="ยโสธร"/>
    <s v="-"/>
    <s v=""/>
    <s v="17/03/2025 14:04"/>
    <s v="-"/>
    <s v="Flash Express Thailand"/>
    <s v="Tiktok"/>
    <s v="tiktok"/>
    <s v=""/>
    <s v="-"/>
    <s v="17/03/2025 14:07"/>
  </r>
  <r>
    <x v="5"/>
    <x v="17"/>
    <n v="66"/>
    <n v="1"/>
    <s v="EVJ94"/>
    <n v="41.48"/>
    <n v="19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17/03/2025 14:01"/>
    <s v="-"/>
    <s v="Kerry_dropoff"/>
    <s v="Lazada"/>
    <s v="lazada"/>
    <s v=""/>
    <s v="-"/>
    <s v="17/03/2025 13:58"/>
  </r>
  <r>
    <x v="6"/>
    <x v="7"/>
    <n v="66"/>
    <n v="1"/>
    <s v="EVJ94"/>
    <n v="41.48"/>
    <n v="19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17/03/2025 14:01"/>
    <s v="-"/>
    <s v="Kerry_dropoff"/>
    <s v="Lazada"/>
    <s v="lazada"/>
    <s v=""/>
    <s v="-"/>
    <s v="17/03/2025 13:58"/>
  </r>
  <r>
    <x v="4"/>
    <x v="4"/>
    <n v="67"/>
    <n v="1"/>
    <s v="EVJ94"/>
    <n v="41.48"/>
    <n v="19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17/03/2025 14:01"/>
    <s v="-"/>
    <s v="Kerry_dropoff"/>
    <s v="Lazada"/>
    <s v="lazada"/>
    <s v=""/>
    <s v="-"/>
    <s v="17/03/2025 13:58"/>
  </r>
  <r>
    <x v="5"/>
    <x v="17"/>
    <n v="66"/>
    <n v="1"/>
    <s v="EVJ94"/>
    <n v="41.48"/>
    <n v="19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17/03/2025 14:01"/>
    <s v="-"/>
    <s v="Kerry_dropoff"/>
    <s v="Lazada"/>
    <s v="lazada"/>
    <s v=""/>
    <s v="-"/>
    <s v="17/03/2025 13:58"/>
  </r>
  <r>
    <x v="6"/>
    <x v="7"/>
    <n v="66"/>
    <n v="1"/>
    <s v="EVJ94"/>
    <n v="41.48"/>
    <n v="19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17/03/2025 14:01"/>
    <s v="-"/>
    <s v="Kerry_dropoff"/>
    <s v="Lazada"/>
    <s v="lazada"/>
    <s v=""/>
    <s v="-"/>
    <s v="17/03/2025 13:58"/>
  </r>
  <r>
    <x v="4"/>
    <x v="4"/>
    <n v="67"/>
    <n v="1"/>
    <s v="EVJ94"/>
    <n v="41.48"/>
    <n v="19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17/03/2025 14:01"/>
    <s v="-"/>
    <s v="Kerry_dropoff"/>
    <s v="Lazada"/>
    <s v="lazada"/>
    <s v=""/>
    <s v="-"/>
    <s v="17/03/2025 13:58"/>
  </r>
  <r>
    <x v="1"/>
    <x v="1"/>
    <n v="33.333333333333336"/>
    <n v="6"/>
    <s v="EVJ93"/>
    <n v="200"/>
    <n v="0"/>
    <s v="ร้านที่4"/>
    <s v="ว***นี  ช***ติ"/>
    <s v="กาญจนบุรี"/>
    <s v="-"/>
    <s v=""/>
    <s v="17/03/2025 13:50"/>
    <s v="-"/>
    <s v="Flash Express Thailand COD"/>
    <s v="Tiktok"/>
    <s v="จ่ายทีหลัง / COD"/>
    <s v=""/>
    <s v="-"/>
    <s v="17/03/2025 13:50"/>
  </r>
  <r>
    <x v="1"/>
    <x v="1"/>
    <n v="33.333333333333336"/>
    <n v="6"/>
    <s v="EVJ92"/>
    <n v="200"/>
    <n v="0"/>
    <s v="ร้านที่4"/>
    <s v="ส***ัย  น***รี"/>
    <s v="อ่างทอง"/>
    <s v="-"/>
    <s v=""/>
    <s v="17/03/2025 13:49"/>
    <s v="-"/>
    <s v="Flash Express Thailand COD"/>
    <s v="Tiktok"/>
    <s v="จ่ายทีหลัง / COD"/>
    <s v=""/>
    <s v="-"/>
    <s v="17/03/2025 13:49"/>
  </r>
  <r>
    <x v="4"/>
    <x v="4"/>
    <n v="66.333333333333329"/>
    <n v="3"/>
    <s v="EVJ91"/>
    <n v="748.1"/>
    <n v="7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5"/>
    <s v="-"/>
    <s v="Kerry_dropoff"/>
    <s v="Lazada"/>
    <s v="lazada"/>
    <s v=""/>
    <s v="-"/>
    <s v="17/03/2025 13:45"/>
  </r>
  <r>
    <x v="4"/>
    <x v="4"/>
    <n v="66.333333333333329"/>
    <n v="3"/>
    <s v="EVJ91"/>
    <n v="748.1"/>
    <n v="7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5"/>
    <s v="-"/>
    <s v="Kerry_dropoff"/>
    <s v="Lazada"/>
    <s v="lazada"/>
    <s v=""/>
    <s v="-"/>
    <s v="17/03/2025 13:45"/>
  </r>
  <r>
    <x v="4"/>
    <x v="4"/>
    <n v="66.333333333333329"/>
    <n v="3"/>
    <s v="EVJ91"/>
    <n v="748.1"/>
    <n v="7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5"/>
    <s v="-"/>
    <s v="Kerry_dropoff"/>
    <s v="Lazada"/>
    <s v="lazada"/>
    <s v=""/>
    <s v="-"/>
    <s v="17/03/2025 13:45"/>
  </r>
  <r>
    <x v="4"/>
    <x v="4"/>
    <n v="66.333333333333329"/>
    <n v="3"/>
    <s v="EVJ91"/>
    <n v="748.1"/>
    <n v="7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5"/>
    <s v="-"/>
    <s v="Kerry_dropoff"/>
    <s v="Lazada"/>
    <s v="lazada"/>
    <s v=""/>
    <s v="-"/>
    <s v="17/03/2025 13:45"/>
  </r>
  <r>
    <x v="4"/>
    <x v="4"/>
    <n v="66.333333333333329"/>
    <n v="3"/>
    <s v="EVJ91"/>
    <n v="748.1"/>
    <n v="7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5"/>
    <s v="-"/>
    <s v="Kerry_dropoff"/>
    <s v="Lazada"/>
    <s v="lazada"/>
    <s v=""/>
    <s v="-"/>
    <s v="17/03/2025 13:45"/>
  </r>
  <r>
    <x v="0"/>
    <x v="0"/>
    <n v="54.5"/>
    <n v="2"/>
    <s v="EVJ90"/>
    <n v="83"/>
    <n v="7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17/03/2025 13:44"/>
    <s v="-"/>
    <s v="Kerry_dropoff"/>
    <s v="Lazada"/>
    <s v="lazada"/>
    <s v=""/>
    <s v="-"/>
    <s v="17/03/2025 13:44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9"/>
    <n v="1458.2"/>
    <n v="110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3/2025 13:42"/>
    <s v="-"/>
    <s v="Kerry_dropoff"/>
    <s v="Lazada"/>
    <s v="lazada"/>
    <s v=""/>
    <s v="-"/>
    <s v="17/03/2025 13:42"/>
  </r>
  <r>
    <x v="4"/>
    <x v="4"/>
    <n v="66.333333333333329"/>
    <n v="3"/>
    <s v="EVJ88"/>
    <n v="138.35"/>
    <n v="26"/>
    <s v="ร้านที่9"/>
    <s v="สมคิด สว่างแจ้ง"/>
    <s v="72/35 หมู่ 7 ต. วัดจันทร_x000a__x000a_เมืองพิษณุโลก/ Mueang Phitsanulokพิษณุโลก/ Phitsanulok_x000a_65000"/>
    <s v="65000"/>
    <s v="660655410232"/>
    <s v="17/03/2025 13:27"/>
    <s v="-"/>
    <s v="Kerry_dropoff"/>
    <s v="Lazada"/>
    <s v="lazada"/>
    <s v=""/>
    <s v="-"/>
    <s v="17/03/2025 13:26"/>
  </r>
  <r>
    <x v="5"/>
    <x v="17"/>
    <n v="66"/>
    <n v="1"/>
    <s v="EVJ87"/>
    <n v="119.35"/>
    <n v="7"/>
    <s v="ร้านที่9"/>
    <s v="วสุนันท์ เจริญรูป"/>
    <s v="56/4 หมู่10 ตำบลเกวียนหัก อำเภอขลุง_x000a__x000a_ขลุง/ Khlungจันทบุรี/ Chanthaburi_x000a_22110"/>
    <s v="22110"/>
    <s v="660806139855"/>
    <s v="17/03/2025 13:25"/>
    <s v="-"/>
    <s v="Kerry_dropoff"/>
    <s v="Lazada"/>
    <s v="lazada"/>
    <s v=""/>
    <s v="-"/>
    <s v="17/03/2025 13:25"/>
  </r>
  <r>
    <x v="6"/>
    <x v="7"/>
    <n v="66"/>
    <n v="1"/>
    <s v="EVJ87"/>
    <n v="119.35"/>
    <n v="7"/>
    <s v="ร้านที่9"/>
    <s v="วสุนันท์ เจริญรูป"/>
    <s v="56/4 หมู่10 ตำบลเกวียนหัก อำเภอขลุง_x000a__x000a_ขลุง/ Khlungจันทบุรี/ Chanthaburi_x000a_22110"/>
    <s v="22110"/>
    <s v="660806139855"/>
    <s v="17/03/2025 13:25"/>
    <s v="-"/>
    <s v="Kerry_dropoff"/>
    <s v="Lazada"/>
    <s v="lazada"/>
    <s v=""/>
    <s v="-"/>
    <s v="17/03/2025 13:25"/>
  </r>
  <r>
    <x v="4"/>
    <x v="4"/>
    <n v="67"/>
    <n v="1"/>
    <s v="EVJ87"/>
    <n v="119.35"/>
    <n v="7"/>
    <s v="ร้านที่9"/>
    <s v="วสุนันท์ เจริญรูป"/>
    <s v="56/4 หมู่10 ตำบลเกวียนหัก อำเภอขลุง_x000a__x000a_ขลุง/ Khlungจันทบุรี/ Chanthaburi_x000a_22110"/>
    <s v="22110"/>
    <s v="660806139855"/>
    <s v="17/03/2025 13:25"/>
    <s v="-"/>
    <s v="Kerry_dropoff"/>
    <s v="Lazada"/>
    <s v="lazada"/>
    <s v=""/>
    <s v="-"/>
    <s v="17/03/2025 13:25"/>
  </r>
  <r>
    <x v="7"/>
    <x v="8"/>
    <n v="27.5"/>
    <n v="4"/>
    <s v="EVJ86"/>
    <n v="136.38"/>
    <n v="7"/>
    <s v="ร้านที่10"/>
    <s v="วิไลวรรณ ฉิมสันเทียะ"/>
    <s v="บ้านโคกมงคล ต.สำโรง 15หมู่17 · สำโรง/ Samrong_x000a__x000a_โนนไทย/ Non Thaiนครราชสีมา/ Nakhon Ratchasima_x000a_30220"/>
    <s v="30220"/>
    <s v="660800762381"/>
    <s v="17/03/2025 12:54"/>
    <s v="-"/>
    <s v="Kerry_dropoff"/>
    <s v="Lazada"/>
    <s v="lazada"/>
    <s v=""/>
    <s v="-"/>
    <s v="17/03/2025 12:54"/>
  </r>
  <r>
    <x v="5"/>
    <x v="17"/>
    <n v="66"/>
    <n v="1"/>
    <s v="EVJ85"/>
    <n v="117.75"/>
    <n v="7"/>
    <s v="ร้านที่9"/>
    <s v="วราภรณ์ คงเจริญ"/>
    <s v="188/321 หมู่บ้านชีวาโฮมกรุงเทพ-ปทุม ซอย 4 บางเดื่อ · บางเดื่อ/ Bang Duea_x000a__x000a_เมืองปทุมธานี/ Mueang Pathum Thaniปทุมธานี/ Pathum Thani_x000a_12000"/>
    <s v="12000"/>
    <s v="660838252254"/>
    <s v="17/03/2025 12:49"/>
    <s v="-"/>
    <s v="Kerry_dropoff"/>
    <s v="Lazada"/>
    <s v="lazada"/>
    <s v=""/>
    <s v="-"/>
    <s v="17/03/2025 12:47"/>
  </r>
  <r>
    <x v="6"/>
    <x v="7"/>
    <n v="66"/>
    <n v="1"/>
    <s v="EVJ85"/>
    <n v="117.75"/>
    <n v="7"/>
    <s v="ร้านที่9"/>
    <s v="วราภรณ์ คงเจริญ"/>
    <s v="188/321 หมู่บ้านชีวาโฮมกรุงเทพ-ปทุม ซอย 4 บางเดื่อ · บางเดื่อ/ Bang Duea_x000a__x000a_เมืองปทุมธานี/ Mueang Pathum Thaniปทุมธานี/ Pathum Thani_x000a_12000"/>
    <s v="12000"/>
    <s v="660838252254"/>
    <s v="17/03/2025 12:49"/>
    <s v="-"/>
    <s v="Kerry_dropoff"/>
    <s v="Lazada"/>
    <s v="lazada"/>
    <s v=""/>
    <s v="-"/>
    <s v="17/03/2025 12:47"/>
  </r>
  <r>
    <x v="4"/>
    <x v="4"/>
    <n v="67"/>
    <n v="1"/>
    <s v="EVJ85"/>
    <n v="117.75"/>
    <n v="7"/>
    <s v="ร้านที่9"/>
    <s v="วราภรณ์ คงเจริญ"/>
    <s v="188/321 หมู่บ้านชีวาโฮมกรุงเทพ-ปทุม ซอย 4 บางเดื่อ · บางเดื่อ/ Bang Duea_x000a__x000a_เมืองปทุมธานี/ Mueang Pathum Thaniปทุมธานี/ Pathum Thani_x000a_12000"/>
    <s v="12000"/>
    <s v="660838252254"/>
    <s v="17/03/2025 12:49"/>
    <s v="-"/>
    <s v="Kerry_dropoff"/>
    <s v="Lazada"/>
    <s v="lazada"/>
    <s v=""/>
    <s v="-"/>
    <s v="17/03/2025 12:47"/>
  </r>
  <r>
    <x v="10"/>
    <x v="12"/>
    <n v="66.666666666666671"/>
    <n v="3"/>
    <s v="EVJ84"/>
    <n v="200"/>
    <n v="0"/>
    <s v="ร้านที่2"/>
    <s v="ก***ญ์ชัย  จ***ร์เพชร"/>
    <s v="ปัตตานี"/>
    <s v="-"/>
    <s v=""/>
    <s v="17/03/2025 12:42"/>
    <s v="-"/>
    <s v="J&amp;T Express"/>
    <s v="Tiktok"/>
    <s v="tiktok"/>
    <s v=""/>
    <s v="-"/>
    <s v="17/03/2025 12:42"/>
  </r>
  <r>
    <x v="5"/>
    <x v="17"/>
    <n v="66"/>
    <n v="1"/>
    <s v="EVJ83"/>
    <n v="134.72"/>
    <n v="7"/>
    <s v="ร้านที่9"/>
    <s v="เสน่หา ชวนธนานนท์"/>
    <s v="989/259 ม7 ม.บางปูวิลล่า2 ซ.เทศบาลบางปู59ต.ท้ายบ้านใหม่ · ท้ายบ้านใหม่/ Thai Ban Mai_x000a__x000a_เมืองสมุทรปราการ/ Mueang Samut Prakanสมุทรปราการ/ Samut Prakan_x000a_10280"/>
    <s v="10280"/>
    <s v="660827223050"/>
    <s v="17/03/2025 12:37"/>
    <s v="-"/>
    <s v="Kerry_dropoff"/>
    <s v="Lazada"/>
    <s v="lazada"/>
    <s v=""/>
    <s v="-"/>
    <s v="17/03/2025 12:36"/>
  </r>
  <r>
    <x v="6"/>
    <x v="7"/>
    <n v="66"/>
    <n v="1"/>
    <s v="EVJ83"/>
    <n v="134.72"/>
    <n v="7"/>
    <s v="ร้านที่9"/>
    <s v="เสน่หา ชวนธนานนท์"/>
    <s v="989/259 ม7 ม.บางปูวิลล่า2 ซ.เทศบาลบางปู59ต.ท้ายบ้านใหม่ · ท้ายบ้านใหม่/ Thai Ban Mai_x000a__x000a_เมืองสมุทรปราการ/ Mueang Samut Prakanสมุทรปราการ/ Samut Prakan_x000a_10280"/>
    <s v="10280"/>
    <s v="660827223050"/>
    <s v="17/03/2025 12:37"/>
    <s v="-"/>
    <s v="Kerry_dropoff"/>
    <s v="Lazada"/>
    <s v="lazada"/>
    <s v=""/>
    <s v="-"/>
    <s v="17/03/2025 12:36"/>
  </r>
  <r>
    <x v="4"/>
    <x v="4"/>
    <n v="67"/>
    <n v="1"/>
    <s v="EVJ83"/>
    <n v="134.72"/>
    <n v="7"/>
    <s v="ร้านที่9"/>
    <s v="เสน่หา ชวนธนานนท์"/>
    <s v="989/259 ม7 ม.บางปูวิลล่า2 ซ.เทศบาลบางปู59ต.ท้ายบ้านใหม่ · ท้ายบ้านใหม่/ Thai Ban Mai_x000a__x000a_เมืองสมุทรปราการ/ Mueang Samut Prakanสมุทรปราการ/ Samut Prakan_x000a_10280"/>
    <s v="10280"/>
    <s v="660827223050"/>
    <s v="17/03/2025 12:37"/>
    <s v="-"/>
    <s v="Kerry_dropoff"/>
    <s v="Lazada"/>
    <s v="lazada"/>
    <s v=""/>
    <s v="-"/>
    <s v="17/03/2025 12:36"/>
  </r>
  <r>
    <x v="5"/>
    <x v="17"/>
    <n v="66"/>
    <n v="1"/>
    <s v="EVJ82"/>
    <n v="148.30000000000001"/>
    <n v="7"/>
    <s v="ร้านที่9"/>
    <s v="วิพาดา หล่อยดา"/>
    <s v="102 หมู่7  บ้านหนองกุงศรี ตำบลธาตุทอง_x000a__x000a_ภูเขียว/ Phu Khiaoชัยภูมิ/ Chaiyaphum_x000a_36110"/>
    <s v="36110"/>
    <s v="660611672154"/>
    <s v="17/03/2025 12:27"/>
    <s v="-"/>
    <s v="Kerry_dropoff"/>
    <s v="Lazada"/>
    <s v="lazada"/>
    <s v=""/>
    <s v="-"/>
    <s v="17/03/2025 12:27"/>
  </r>
  <r>
    <x v="6"/>
    <x v="7"/>
    <n v="66"/>
    <n v="1"/>
    <s v="EVJ82"/>
    <n v="148.30000000000001"/>
    <n v="7"/>
    <s v="ร้านที่9"/>
    <s v="วิพาดา หล่อยดา"/>
    <s v="102 หมู่7  บ้านหนองกุงศรี ตำบลธาตุทอง_x000a__x000a_ภูเขียว/ Phu Khiaoชัยภูมิ/ Chaiyaphum_x000a_36110"/>
    <s v="36110"/>
    <s v="660611672154"/>
    <s v="17/03/2025 12:27"/>
    <s v="-"/>
    <s v="Kerry_dropoff"/>
    <s v="Lazada"/>
    <s v="lazada"/>
    <s v=""/>
    <s v="-"/>
    <s v="17/03/2025 12:27"/>
  </r>
  <r>
    <x v="4"/>
    <x v="4"/>
    <n v="67"/>
    <n v="1"/>
    <s v="EVJ82"/>
    <n v="148.30000000000001"/>
    <n v="7"/>
    <s v="ร้านที่9"/>
    <s v="วิพาดา หล่อยดา"/>
    <s v="102 หมู่7  บ้านหนองกุงศรี ตำบลธาตุทอง_x000a__x000a_ภูเขียว/ Phu Khiaoชัยภูมิ/ Chaiyaphum_x000a_36110"/>
    <s v="36110"/>
    <s v="660611672154"/>
    <s v="17/03/2025 12:27"/>
    <s v="-"/>
    <s v="Kerry_dropoff"/>
    <s v="Lazada"/>
    <s v="lazada"/>
    <s v=""/>
    <s v="-"/>
    <s v="17/03/2025 12:27"/>
  </r>
  <r>
    <x v="5"/>
    <x v="17"/>
    <n v="66"/>
    <n v="1"/>
    <s v="EVJ81"/>
    <n v="145.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7/03/2025 12:24"/>
    <s v="-"/>
    <s v="Kerry_dropoff"/>
    <s v="Lazada"/>
    <s v="lazada"/>
    <s v=""/>
    <s v="-"/>
    <s v="17/03/2025 12:24"/>
  </r>
  <r>
    <x v="6"/>
    <x v="7"/>
    <n v="66"/>
    <n v="1"/>
    <s v="EVJ81"/>
    <n v="145.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7/03/2025 12:24"/>
    <s v="-"/>
    <s v="Kerry_dropoff"/>
    <s v="Lazada"/>
    <s v="lazada"/>
    <s v=""/>
    <s v="-"/>
    <s v="17/03/2025 12:24"/>
  </r>
  <r>
    <x v="4"/>
    <x v="4"/>
    <n v="67"/>
    <n v="1"/>
    <s v="EVJ81"/>
    <n v="145.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7/03/2025 12:24"/>
    <s v="-"/>
    <s v="Kerry_dropoff"/>
    <s v="Lazada"/>
    <s v="lazada"/>
    <s v=""/>
    <s v="-"/>
    <s v="17/03/2025 12:24"/>
  </r>
  <r>
    <x v="5"/>
    <x v="17"/>
    <n v="66"/>
    <n v="1"/>
    <s v="EVJ80"/>
    <n v="119.35"/>
    <n v="7"/>
    <s v="ร้านที่9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17/03/2025 12:25"/>
    <s v="-"/>
    <s v="Kerry_dropoff"/>
    <s v="Lazada"/>
    <s v="lazada"/>
    <s v=""/>
    <s v="-"/>
    <s v="17/03/2025 12:24"/>
  </r>
  <r>
    <x v="6"/>
    <x v="7"/>
    <n v="66"/>
    <n v="1"/>
    <s v="EVJ80"/>
    <n v="119.35"/>
    <n v="7"/>
    <s v="ร้านที่9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17/03/2025 12:25"/>
    <s v="-"/>
    <s v="Kerry_dropoff"/>
    <s v="Lazada"/>
    <s v="lazada"/>
    <s v=""/>
    <s v="-"/>
    <s v="17/03/2025 12:24"/>
  </r>
  <r>
    <x v="4"/>
    <x v="4"/>
    <n v="67"/>
    <n v="1"/>
    <s v="EVJ80"/>
    <n v="119.35"/>
    <n v="7"/>
    <s v="ร้านที่9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17/03/2025 12:25"/>
    <s v="-"/>
    <s v="Kerry_dropoff"/>
    <s v="Lazada"/>
    <s v="lazada"/>
    <s v=""/>
    <s v="-"/>
    <s v="17/03/2025 12:24"/>
  </r>
  <r>
    <x v="5"/>
    <x v="17"/>
    <n v="66"/>
    <n v="1"/>
    <s v="EVJ79"/>
    <n v="143.80000000000001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17/03/2025 12:24"/>
    <s v="-"/>
    <s v="Kerry_dropoff"/>
    <s v="Lazada"/>
    <s v="lazada"/>
    <s v=""/>
    <s v="-"/>
    <s v="17/03/2025 12:23"/>
  </r>
  <r>
    <x v="6"/>
    <x v="7"/>
    <n v="66"/>
    <n v="1"/>
    <s v="EVJ79"/>
    <n v="143.80000000000001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17/03/2025 12:24"/>
    <s v="-"/>
    <s v="Kerry_dropoff"/>
    <s v="Lazada"/>
    <s v="lazada"/>
    <s v=""/>
    <s v="-"/>
    <s v="17/03/2025 12:23"/>
  </r>
  <r>
    <x v="4"/>
    <x v="4"/>
    <n v="67"/>
    <n v="1"/>
    <s v="EVJ79"/>
    <n v="143.80000000000001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17/03/2025 12:24"/>
    <s v="-"/>
    <s v="Kerry_dropoff"/>
    <s v="Lazada"/>
    <s v="lazada"/>
    <s v=""/>
    <s v="-"/>
    <s v="17/03/2025 12:23"/>
  </r>
  <r>
    <x v="5"/>
    <x v="17"/>
    <n v="66"/>
    <n v="1"/>
    <s v="EVJ78"/>
    <n v="149.31"/>
    <n v="7"/>
    <s v="ร้านที่9"/>
    <s v="นุจรีย์  ฉิมสอาด"/>
    <s v="15 ม. 4 วิทยาลัยประมงชุมพรเขตรอุดมศักดิ์  ต. ปากตะโก_x000a__x000a_ทุ่งตะโก/ Thung Takoชุมพร/ Chumphon_x000a_86220"/>
    <s v="86220"/>
    <s v="660800864829"/>
    <s v="17/03/2025 12:17"/>
    <s v="-"/>
    <s v="Kerry_dropoff"/>
    <s v="Lazada"/>
    <s v="lazada"/>
    <s v=""/>
    <s v="-"/>
    <s v="17/03/2025 12:16"/>
  </r>
  <r>
    <x v="6"/>
    <x v="7"/>
    <n v="66"/>
    <n v="1"/>
    <s v="EVJ78"/>
    <n v="149.31"/>
    <n v="7"/>
    <s v="ร้านที่9"/>
    <s v="นุจรีย์  ฉิมสอาด"/>
    <s v="15 ม. 4 วิทยาลัยประมงชุมพรเขตรอุดมศักดิ์  ต. ปากตะโก_x000a__x000a_ทุ่งตะโก/ Thung Takoชุมพร/ Chumphon_x000a_86220"/>
    <s v="86220"/>
    <s v="660800864829"/>
    <s v="17/03/2025 12:17"/>
    <s v="-"/>
    <s v="Kerry_dropoff"/>
    <s v="Lazada"/>
    <s v="lazada"/>
    <s v=""/>
    <s v="-"/>
    <s v="17/03/2025 12:16"/>
  </r>
  <r>
    <x v="4"/>
    <x v="4"/>
    <n v="67"/>
    <n v="1"/>
    <s v="EVJ78"/>
    <n v="149.31"/>
    <n v="7"/>
    <s v="ร้านที่9"/>
    <s v="นุจรีย์  ฉิมสอาด"/>
    <s v="15 ม. 4 วิทยาลัยประมงชุมพรเขตรอุดมศักดิ์  ต. ปากตะโก_x000a__x000a_ทุ่งตะโก/ Thung Takoชุมพร/ Chumphon_x000a_86220"/>
    <s v="86220"/>
    <s v="660800864829"/>
    <s v="17/03/2025 12:17"/>
    <s v="-"/>
    <s v="Kerry_dropoff"/>
    <s v="Lazada"/>
    <s v="lazada"/>
    <s v=""/>
    <s v="-"/>
    <s v="17/03/2025 12:16"/>
  </r>
  <r>
    <x v="7"/>
    <x v="8"/>
    <n v="27.5"/>
    <n v="4"/>
    <s v="EVJ77"/>
    <n v="107.24"/>
    <n v="7"/>
    <s v="ร้านที่10"/>
    <s v="เล็ก"/>
    <s v="30หมู่10 · เขาชะงุ้ม/ Khao Cha-ngum_x000a__x000a_โพธาราม/ Photharamราชบุรี/ Ratchaburi_x000a_70120"/>
    <s v="70120"/>
    <s v="660636203679"/>
    <s v="17/03/2025 12:11"/>
    <s v="-"/>
    <s v="Kerry_dropoff"/>
    <s v="Lazada"/>
    <s v="lazada"/>
    <s v=""/>
    <s v="-"/>
    <s v="17/03/2025 12:11"/>
  </r>
  <r>
    <x v="5"/>
    <x v="17"/>
    <n v="66"/>
    <n v="1"/>
    <s v="EVJ76"/>
    <n v="119.35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7/03/2025 12:09"/>
    <s v="-"/>
    <s v="Kerry_dropoff"/>
    <s v="Lazada"/>
    <s v="lazada"/>
    <s v=""/>
    <s v="-"/>
    <s v="17/03/2025 12:08"/>
  </r>
  <r>
    <x v="6"/>
    <x v="7"/>
    <n v="66"/>
    <n v="1"/>
    <s v="EVJ76"/>
    <n v="119.35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7/03/2025 12:09"/>
    <s v="-"/>
    <s v="Kerry_dropoff"/>
    <s v="Lazada"/>
    <s v="lazada"/>
    <s v=""/>
    <s v="-"/>
    <s v="17/03/2025 12:08"/>
  </r>
  <r>
    <x v="4"/>
    <x v="4"/>
    <n v="67"/>
    <n v="1"/>
    <s v="EVJ76"/>
    <n v="119.35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7/03/2025 12:09"/>
    <s v="-"/>
    <s v="Kerry_dropoff"/>
    <s v="Lazada"/>
    <s v="lazada"/>
    <s v=""/>
    <s v="-"/>
    <s v="17/03/2025 12:08"/>
  </r>
  <r>
    <x v="5"/>
    <x v="17"/>
    <n v="66"/>
    <n v="1"/>
    <s v="EVJ75"/>
    <n v="135.1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7/03/2025 12:02"/>
    <s v="-"/>
    <s v="Kerry_dropoff"/>
    <s v="Lazada"/>
    <s v="lazada"/>
    <s v=""/>
    <s v="-"/>
    <s v="17/03/2025 12:01"/>
  </r>
  <r>
    <x v="6"/>
    <x v="7"/>
    <n v="66"/>
    <n v="1"/>
    <s v="EVJ75"/>
    <n v="135.1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7/03/2025 12:02"/>
    <s v="-"/>
    <s v="Kerry_dropoff"/>
    <s v="Lazada"/>
    <s v="lazada"/>
    <s v=""/>
    <s v="-"/>
    <s v="17/03/2025 12:01"/>
  </r>
  <r>
    <x v="4"/>
    <x v="4"/>
    <n v="67"/>
    <n v="1"/>
    <s v="EVJ75"/>
    <n v="135.1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7/03/2025 12:02"/>
    <s v="-"/>
    <s v="Kerry_dropoff"/>
    <s v="Lazada"/>
    <s v="lazada"/>
    <s v=""/>
    <s v="-"/>
    <s v="17/03/2025 12:01"/>
  </r>
  <r>
    <x v="9"/>
    <x v="11"/>
    <n v="0"/>
    <n v="1"/>
    <s v="EVJ73"/>
    <n v="180"/>
    <n v="38"/>
    <s v="ร้านที่1"/>
    <s v="ส******ี"/>
    <s v="******่าคอย, อำเภอท่ายาง ตำบลท่าคอย อำเภอท่ายาง จังหวัดเพชรบุรี 76130"/>
    <s v="76130"/>
    <s v="01"/>
    <s v="17/03/2025 12:23"/>
    <s v="-"/>
    <s v="SPX Express"/>
    <s v="Shopee"/>
    <s v="shopee"/>
    <s v=""/>
    <s v="-"/>
    <s v="17/03/2025 11:53"/>
  </r>
  <r>
    <x v="4"/>
    <x v="4"/>
    <n v="120"/>
    <n v="1"/>
    <s v="EVJ73"/>
    <n v="180"/>
    <n v="38"/>
    <s v="ร้านที่1"/>
    <s v="ส******ี"/>
    <s v="******่าคอย, อำเภอท่ายาง ตำบลท่าคอย อำเภอท่ายาง จังหวัดเพชรบุรี 76130"/>
    <s v="76130"/>
    <s v="01"/>
    <s v="17/03/2025 12:23"/>
    <s v="-"/>
    <s v="SPX Express"/>
    <s v="Shopee"/>
    <s v="shopee"/>
    <s v=""/>
    <s v="-"/>
    <s v="17/03/2025 11:53"/>
  </r>
  <r>
    <x v="5"/>
    <x v="17"/>
    <n v="66"/>
    <n v="1"/>
    <s v="EVJ72"/>
    <n v="119.35"/>
    <n v="7"/>
    <s v="ร้านที่9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17/03/2025 11:53"/>
    <s v="-"/>
    <s v="Kerry_dropoff"/>
    <s v="Lazada"/>
    <s v="lazada"/>
    <s v=""/>
    <s v="-"/>
    <s v="17/03/2025 11:53"/>
  </r>
  <r>
    <x v="6"/>
    <x v="7"/>
    <n v="66"/>
    <n v="1"/>
    <s v="EVJ72"/>
    <n v="119.35"/>
    <n v="7"/>
    <s v="ร้านที่9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17/03/2025 11:53"/>
    <s v="-"/>
    <s v="Kerry_dropoff"/>
    <s v="Lazada"/>
    <s v="lazada"/>
    <s v=""/>
    <s v="-"/>
    <s v="17/03/2025 11:53"/>
  </r>
  <r>
    <x v="4"/>
    <x v="4"/>
    <n v="67"/>
    <n v="1"/>
    <s v="EVJ72"/>
    <n v="119.35"/>
    <n v="7"/>
    <s v="ร้านที่9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17/03/2025 11:53"/>
    <s v="-"/>
    <s v="Kerry_dropoff"/>
    <s v="Lazada"/>
    <s v="lazada"/>
    <s v=""/>
    <s v="-"/>
    <s v="17/03/2025 11:53"/>
  </r>
  <r>
    <x v="4"/>
    <x v="4"/>
    <n v="66.333333333333329"/>
    <n v="3"/>
    <s v="EVJ68"/>
    <n v="259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7/03/2025 11:45"/>
    <s v="-"/>
    <s v="Flash Express"/>
    <s v="Shopee"/>
    <s v="shopee"/>
    <s v=""/>
    <s v="-"/>
    <s v="17/03/2025 11:41"/>
  </r>
  <r>
    <x v="0"/>
    <x v="0"/>
    <n v="54.5"/>
    <n v="2"/>
    <s v="EVJ67"/>
    <n v="345"/>
    <n v="41"/>
    <s v="ร้านที่1"/>
    <s v="พ.ท.รัตนชัย ฟักอ่อน"/>
    <s v="11/88 ม.10 ลาวัลเล่ เดอะวินเทจ ต.หินเหล็ก · หินเหล็กไฟ_x000a__x000a_หัวหิน/ Hua Hinประจวบคีรีขันธ์/ Prachuap Khiri Khan_x000a_77110"/>
    <s v="77110"/>
    <s v="660818547917"/>
    <s v="17/03/2025 11:40"/>
    <s v="-"/>
    <s v="Kerry_dropoff"/>
    <s v="Lazada"/>
    <s v="lazada"/>
    <s v=""/>
    <s v="-"/>
    <s v="17/03/2025 11:40"/>
  </r>
  <r>
    <x v="0"/>
    <x v="0"/>
    <n v="54.5"/>
    <n v="2"/>
    <s v="EVJ67"/>
    <n v="345"/>
    <n v="41"/>
    <s v="ร้านที่1"/>
    <s v="พ.ท.รัตนชัย ฟักอ่อน"/>
    <s v="11/88 ม.10 ลาวัลเล่ เดอะวินเทจ ต.หินเหล็ก · หินเหล็กไฟ_x000a__x000a_หัวหิน/ Hua Hinประจวบคีรีขันธ์/ Prachuap Khiri Khan_x000a_77110"/>
    <s v="77110"/>
    <s v="660818547917"/>
    <s v="17/03/2025 11:40"/>
    <s v="-"/>
    <s v="Kerry_dropoff"/>
    <s v="Lazada"/>
    <s v="lazada"/>
    <s v=""/>
    <s v="-"/>
    <s v="17/03/2025 11:40"/>
  </r>
  <r>
    <x v="0"/>
    <x v="0"/>
    <n v="54.5"/>
    <n v="2"/>
    <s v="EVJ67"/>
    <n v="345"/>
    <n v="41"/>
    <s v="ร้านที่1"/>
    <s v="พ.ท.รัตนชัย ฟักอ่อน"/>
    <s v="11/88 ม.10 ลาวัลเล่ เดอะวินเทจ ต.หินเหล็ก · หินเหล็กไฟ_x000a__x000a_หัวหิน/ Hua Hinประจวบคีรีขันธ์/ Prachuap Khiri Khan_x000a_77110"/>
    <s v="77110"/>
    <s v="660818547917"/>
    <s v="17/03/2025 11:40"/>
    <s v="-"/>
    <s v="Kerry_dropoff"/>
    <s v="Lazada"/>
    <s v="lazada"/>
    <s v=""/>
    <s v="-"/>
    <s v="17/03/2025 11:40"/>
  </r>
  <r>
    <x v="0"/>
    <x v="0"/>
    <n v="54.5"/>
    <n v="2"/>
    <s v="EVJ67"/>
    <n v="345"/>
    <n v="41"/>
    <s v="ร้านที่1"/>
    <s v="พ.ท.รัตนชัย ฟักอ่อน"/>
    <s v="11/88 ม.10 ลาวัลเล่ เดอะวินเทจ ต.หินเหล็ก · หินเหล็กไฟ_x000a__x000a_หัวหิน/ Hua Hinประจวบคีรีขันธ์/ Prachuap Khiri Khan_x000a_77110"/>
    <s v="77110"/>
    <s v="660818547917"/>
    <s v="17/03/2025 11:40"/>
    <s v="-"/>
    <s v="Kerry_dropoff"/>
    <s v="Lazada"/>
    <s v="lazada"/>
    <s v=""/>
    <s v="-"/>
    <s v="17/03/2025 11:40"/>
  </r>
  <r>
    <x v="1"/>
    <x v="1"/>
    <n v="65"/>
    <n v="4"/>
    <s v="EVJ66"/>
    <n v="160"/>
    <n v="0"/>
    <s v="ร้านที่4"/>
    <s v="ว***าภรณ์ ก***ก้าน"/>
    <s v="สระบุรี"/>
    <s v="-"/>
    <s v=""/>
    <s v="17/03/2025 11:37"/>
    <s v="-"/>
    <s v="Flash Express Thailand"/>
    <s v="Tiktok"/>
    <s v="tiktok"/>
    <s v=""/>
    <s v="-"/>
    <s v="17/03/2025 11:34"/>
  </r>
  <r>
    <x v="7"/>
    <x v="9"/>
    <n v="27.12"/>
    <n v="1"/>
    <s v="EVJ65"/>
    <n v="27.12"/>
    <n v="0"/>
    <s v="ร้านที่8"/>
    <s v="ทินกฤต ป้อมแก้ว"/>
    <s v="3/3 หมู่6ตำบล บ่อทอง อำเภอ หนองม่วง จังหวัดลพบุรี ร้านก๋วยเตี๋ยวแม่ปราณี_x000a__x000a_หนองม่วง/ Nong Muangลพบุรี/ Lopburi_x000a_15170"/>
    <s v="15170"/>
    <s v="660648083282"/>
    <s v="17/03/2025 11:33"/>
    <s v="-"/>
    <s v="Kerry_dropoff"/>
    <s v="Lazada"/>
    <s v="lazada"/>
    <s v=""/>
    <s v="-"/>
    <s v="17/03/2025 11:33"/>
  </r>
  <r>
    <x v="1"/>
    <x v="1"/>
    <n v="65"/>
    <n v="2"/>
    <s v="EVJ64"/>
    <n v="125"/>
    <n v="45"/>
    <s v="ร้านที่4"/>
    <s v="ม***เตาะ"/>
    <s v="ปัตตานี"/>
    <s v="-"/>
    <s v=""/>
    <s v="17/03/2025 11:32"/>
    <s v="-"/>
    <s v="Flash Express Thailand COD"/>
    <s v="Tiktok"/>
    <s v="จ่ายทีหลัง / COD"/>
    <s v=""/>
    <s v="-"/>
    <s v="17/03/2025 11:32"/>
  </r>
  <r>
    <x v="1"/>
    <x v="1"/>
    <n v="65"/>
    <n v="5"/>
    <s v="EVJ63"/>
    <n v="200"/>
    <n v="0"/>
    <s v="ร้านที่4"/>
    <s v="แ***"/>
    <s v="ชุมพร"/>
    <s v="-"/>
    <s v=""/>
    <s v="17/03/2025 11:17"/>
    <s v="-"/>
    <s v="Flash Express Thailand COD"/>
    <s v="Tiktok"/>
    <s v="จ่ายทีหลัง / COD"/>
    <s v=""/>
    <s v="-"/>
    <s v="17/03/2025 11:17"/>
  </r>
  <r>
    <x v="7"/>
    <x v="9"/>
    <n v="27.12"/>
    <n v="2"/>
    <s v="EVJ62"/>
    <n v="80.239999999999995"/>
    <n v="26"/>
    <s v="ร้านที่8"/>
    <s v="พ่อพอง"/>
    <s v="บ้านราษฎร์พัฒนา ซ.ท่อประปา-บ้านราษฎร์ ใกล้อนามัยบ้านสระบาก บ้านหลังคาสีเขียว2ชั้นติดทุ่งนาหลังสุดท้าย 34 หมู่  2 ต.ราษฎร์พัฒนา · ราษฎร์พัฒนา/ Rat Phatthana_x000a__x000a_พยัคฆภูมิพิสัย/ Phayakkhaphum Phisaiมหาสารคาม/ Maha Sarakham_x000a_44110"/>
    <s v="44110"/>
    <s v="660836652473"/>
    <s v="17/03/2025 11:16"/>
    <s v="-"/>
    <s v="Kerry_dropoff"/>
    <s v="Lazada"/>
    <s v="lazada"/>
    <s v=""/>
    <s v="-"/>
    <s v="17/03/2025 11:16"/>
  </r>
  <r>
    <x v="1"/>
    <x v="1"/>
    <n v="65"/>
    <n v="4"/>
    <s v="EVJ61"/>
    <n v="160"/>
    <n v="0"/>
    <s v="ร้านที่4"/>
    <s v="ย*** ก***แก้ว"/>
    <s v="เพชรบูรณ์"/>
    <s v="-"/>
    <s v=""/>
    <s v="17/03/2025 11:15"/>
    <s v="-"/>
    <s v="Flash Express Thailand COD"/>
    <s v="Tiktok"/>
    <s v="จ่ายทีหลัง / COD"/>
    <s v="พอดีจะให้วันเกิดแม่ไม่เอากาแฟ"/>
    <s v="-"/>
    <s v="17/03/2025 11:15"/>
  </r>
  <r>
    <x v="15"/>
    <x v="18"/>
    <n v="33.333333333333336"/>
    <n v="6"/>
    <s v="EVJ60"/>
    <n v="210"/>
    <n v="0"/>
    <s v="ร้านที่4"/>
    <s v="น***ันชัย บ***า"/>
    <s v="หนองคาย"/>
    <s v="-"/>
    <s v=""/>
    <s v="17/03/2025 11:14"/>
    <s v="-"/>
    <s v="Flash Express Thailand COD"/>
    <s v="Tiktok"/>
    <s v="จ่ายทีหลัง / COD"/>
    <s v=""/>
    <s v="-"/>
    <s v="17/03/2025 11:14"/>
  </r>
  <r>
    <x v="5"/>
    <x v="17"/>
    <n v="66"/>
    <n v="1"/>
    <s v="EVJ59"/>
    <n v="109.12"/>
    <n v="7"/>
    <s v="ร้านที่9"/>
    <s v="รัตนา บุญทรง"/>
    <s v="129/755 หมู่บ้านเพอร์เฟคเพลสรัตนาธิเบศร์ซอย 36 ซอยไทรม้า ถนนรัตนาธิเบศร์ ตำบลบางรักน้อ · บางรักน้อย/ Bang Rak Noi_x000a__x000a_เมืองนนทบุรี/ Mueang Nonthaburiนนทบุรี/ Nonthaburi_x000a_11000"/>
    <s v="11000"/>
    <s v="660867889090"/>
    <s v="17/03/2025 11:04"/>
    <s v="-"/>
    <s v="Kerry_dropoff"/>
    <s v="Lazada"/>
    <s v="lazada"/>
    <s v=""/>
    <s v="-"/>
    <s v="17/03/2025 11:04"/>
  </r>
  <r>
    <x v="6"/>
    <x v="7"/>
    <n v="66"/>
    <n v="1"/>
    <s v="EVJ59"/>
    <n v="109.12"/>
    <n v="7"/>
    <s v="ร้านที่9"/>
    <s v="รัตนา บุญทรง"/>
    <s v="129/755 หมู่บ้านเพอร์เฟคเพลสรัตนาธิเบศร์ซอย 36 ซอยไทรม้า ถนนรัตนาธิเบศร์ ตำบลบางรักน้อ · บางรักน้อย/ Bang Rak Noi_x000a__x000a_เมืองนนทบุรี/ Mueang Nonthaburiนนทบุรี/ Nonthaburi_x000a_11000"/>
    <s v="11000"/>
    <s v="660867889090"/>
    <s v="17/03/2025 11:04"/>
    <s v="-"/>
    <s v="Kerry_dropoff"/>
    <s v="Lazada"/>
    <s v="lazada"/>
    <s v=""/>
    <s v="-"/>
    <s v="17/03/2025 11:04"/>
  </r>
  <r>
    <x v="4"/>
    <x v="4"/>
    <n v="67"/>
    <n v="1"/>
    <s v="EVJ59"/>
    <n v="109.12"/>
    <n v="7"/>
    <s v="ร้านที่9"/>
    <s v="รัตนา บุญทรง"/>
    <s v="129/755 หมู่บ้านเพอร์เฟคเพลสรัตนาธิเบศร์ซอย 36 ซอยไทรม้า ถนนรัตนาธิเบศร์ ตำบลบางรักน้อ · บางรักน้อย/ Bang Rak Noi_x000a__x000a_เมืองนนทบุรี/ Mueang Nonthaburiนนทบุรี/ Nonthaburi_x000a_11000"/>
    <s v="11000"/>
    <s v="660867889090"/>
    <s v="17/03/2025 11:04"/>
    <s v="-"/>
    <s v="Kerry_dropoff"/>
    <s v="Lazada"/>
    <s v="lazada"/>
    <s v=""/>
    <s v="-"/>
    <s v="17/03/2025 11:04"/>
  </r>
  <r>
    <x v="4"/>
    <x v="4"/>
    <n v="66.333333333333329"/>
    <n v="3"/>
    <s v="EVJ58"/>
    <n v="220"/>
    <n v="0"/>
    <s v="ร้านที่4"/>
    <s v="ป***นุช ช***อยู่"/>
    <s v="สิงห์บุรี"/>
    <s v="-"/>
    <s v=""/>
    <s v="17/03/2025 10:58"/>
    <s v="-"/>
    <s v="Flash Express Thailand COD"/>
    <s v="Tiktok"/>
    <s v="จ่ายทีหลัง / COD"/>
    <s v=""/>
    <s v="-"/>
    <s v="17/03/2025 10:59"/>
  </r>
  <r>
    <x v="4"/>
    <x v="4"/>
    <n v="66.333333333333329"/>
    <n v="3"/>
    <s v="EVJ57"/>
    <n v="273"/>
    <n v="35"/>
    <s v="ร้านที่1"/>
    <s v="ช****ศ"/>
    <s v="******ม.สมายโฮม  พุทธมณฑลสาย2ซอย7  บางแคเหนือ แขวงบางแคเหนือ เขตบางแค จังหวัดกรุงเทพมหานคร 10160"/>
    <s v="10160"/>
    <s v="95"/>
    <s v="17/03/2025 11:07"/>
    <s v="-"/>
    <s v="SPX Express"/>
    <s v="Shopee"/>
    <s v="shopee"/>
    <s v=""/>
    <s v="-"/>
    <s v="17/03/2025 10:56"/>
  </r>
  <r>
    <x v="1"/>
    <x v="1"/>
    <n v="37.5"/>
    <n v="8"/>
    <s v="EVJ56"/>
    <n v="318"/>
    <n v="0"/>
    <s v="ร้านที่4"/>
    <s v="c***chi c***a"/>
    <s v="นครราชสีมา"/>
    <s v="-"/>
    <s v=""/>
    <s v="17/03/2025 10:56"/>
    <s v="-"/>
    <s v="Flash Express Thailand COD"/>
    <s v="Tiktok"/>
    <s v="จ่ายทีหลัง / COD"/>
    <s v=""/>
    <s v="-"/>
    <s v="17/03/2025 10:56"/>
  </r>
  <r>
    <x v="1"/>
    <x v="1"/>
    <n v="37.5"/>
    <n v="4"/>
    <s v="EVJ55"/>
    <n v="159"/>
    <n v="0"/>
    <s v="ร้านที่4"/>
    <s v="โ***"/>
    <s v="สมุทรสงคราม"/>
    <s v="-"/>
    <s v=""/>
    <s v="17/03/2025 10:54"/>
    <s v="-"/>
    <s v="Flash Express Thailand COD"/>
    <s v="Tiktok"/>
    <s v="จ่ายทีหลัง / COD"/>
    <s v=""/>
    <s v="-"/>
    <s v="17/03/2025 10:54"/>
  </r>
  <r>
    <x v="4"/>
    <x v="4"/>
    <n v="66.333333333333329"/>
    <n v="3"/>
    <s v="EVJ54"/>
    <n v="265"/>
    <n v="35"/>
    <s v="ร้านที่1"/>
    <s v="ช****ศ"/>
    <s v="******ม.สมายโฮม  พุทธมณฑลสาย2ซอย7  บางแคเหนือ แขวงบางแคเหนือ เขตบางแค จังหวัดกรุงเทพมหานคร 10160"/>
    <s v="10160"/>
    <s v="95"/>
    <s v="17/03/2025 10:53"/>
    <s v="-"/>
    <s v="SPX Express"/>
    <s v="Shopee"/>
    <s v="shopee"/>
    <s v=""/>
    <s v="-"/>
    <s v="17/03/2025 10:53"/>
  </r>
  <r>
    <x v="13"/>
    <x v="15"/>
    <n v="139"/>
    <n v="2"/>
    <s v="EVJ53"/>
    <n v="200"/>
    <n v="0"/>
    <s v="ร้านที่4"/>
    <s v="ร***ี ส***ภาค"/>
    <s v="นครปฐม"/>
    <s v="-"/>
    <s v=""/>
    <s v="17/03/2025 10:52"/>
    <s v="-"/>
    <s v="Flash Express Thailand"/>
    <s v="Tiktok"/>
    <s v="tiktok"/>
    <s v=""/>
    <s v="-"/>
    <s v="17/03/2025 10:52"/>
  </r>
  <r>
    <x v="5"/>
    <x v="17"/>
    <n v="83.333333333333329"/>
    <n v="3"/>
    <s v="EVJ52"/>
    <n v="220"/>
    <n v="0"/>
    <s v="ร้านที่4"/>
    <s v="ธ***รณ ท***ทอง"/>
    <s v="ขอนแก่น"/>
    <s v="-"/>
    <s v=""/>
    <s v="17/03/2025 10:51"/>
    <s v="-"/>
    <s v="Flash Express Thailand COD"/>
    <s v="Tiktok"/>
    <s v="จ่ายทีหลัง / COD"/>
    <s v=""/>
    <s v="-"/>
    <s v="17/03/2025 10:51"/>
  </r>
  <r>
    <x v="16"/>
    <x v="19"/>
    <n v="25"/>
    <n v="8"/>
    <s v="EVJ51"/>
    <n v="220"/>
    <n v="20"/>
    <s v="ร้านที่1"/>
    <s v="อารยันต์ แสนทวี "/>
    <s v="3/28 ม.1 ถ.มาลัยแมน ต.ดอนกำยาน อ.เมือง จ.สุพรรณบุรี  72000"/>
    <s v="72000"/>
    <s v="0897181998"/>
    <s v="17/03/2025 08:59"/>
    <s v="raweewan5499@gmail.com"/>
    <s v="EMS"/>
    <s v="facebook"/>
    <s v="กสิกร"/>
    <s v=""/>
    <s v="-"/>
    <s v="17/03/2025 10:49"/>
  </r>
  <r>
    <x v="1"/>
    <x v="1"/>
    <n v="37.5"/>
    <n v="4"/>
    <s v="EVJ50"/>
    <n v="159"/>
    <n v="0"/>
    <s v="ร้านที่4"/>
    <s v="พ***​ เ***ส"/>
    <s v="นครนายก"/>
    <s v="-"/>
    <s v=""/>
    <s v="17/03/2025 10:44"/>
    <s v="-"/>
    <s v="Flash Express Thailand"/>
    <s v="Tiktok"/>
    <s v="tiktok"/>
    <s v=""/>
    <s v="-"/>
    <s v="17/03/2025 10:44"/>
  </r>
  <r>
    <x v="17"/>
    <x v="20"/>
    <n v="80"/>
    <n v="1"/>
    <s v="EVJ49"/>
    <n v="80"/>
    <n v="0"/>
    <s v="ร้านที่1"/>
    <s v="ศ******5"/>
    <s v="******มจิตต์, แขวงถนนนครไชยศรี, เขตดุสิต แขวงถนนนครไชยศรี เขตดุสิต จังหวัดกรุงเทพมหานคร 10300"/>
    <s v="10300"/>
    <s v="49"/>
    <s v="17/03/2025 10:44"/>
    <s v="-"/>
    <s v="Flash Express"/>
    <s v="Shopee"/>
    <s v="shopee"/>
    <s v=""/>
    <s v="-"/>
    <s v="17/03/2025 10:44"/>
  </r>
  <r>
    <x v="4"/>
    <x v="4"/>
    <n v="66.333333333333329"/>
    <n v="3"/>
    <s v="EVJ48"/>
    <n v="119.35"/>
    <n v="7"/>
    <s v="ร้านที่9"/>
    <s v="สิริเพ็ญสีม่วง"/>
    <s v="100/359 หมู่บ้านแลนวิลล่า_x000a__x000a_บางบัวทอง/ Bang Bua Thongนนทบุรี/ Nonthaburi_x000a_11110"/>
    <s v="11110"/>
    <s v="660645528389"/>
    <s v="17/03/2025 10:33"/>
    <s v="-"/>
    <s v="Kerry_dropoff"/>
    <s v="Lazada"/>
    <s v="lazada"/>
    <s v=""/>
    <s v="-"/>
    <s v="17/03/2025 10:33"/>
  </r>
  <r>
    <x v="4"/>
    <x v="4"/>
    <n v="66.333333333333329"/>
    <n v="3"/>
    <s v="EVJ47"/>
    <n v="119.35"/>
    <n v="7"/>
    <s v="ร้านที่9"/>
    <s v="ปราณิศา เตชะบัณฑิต"/>
    <s v="13/1ซ.ลาดพร้าว80แยก20แขวง-เขตวังทองหลางกรุงเทพ10310_x000a__x000a_วังทองหลาง/ Wang Thonglangกรุงเทพมหานคร/ Bangkok_x000a_10310"/>
    <s v="10310"/>
    <s v="660959560764"/>
    <s v="17/03/2025 10:31"/>
    <s v="-"/>
    <s v="Kerry_dropoff"/>
    <s v="Lazada"/>
    <s v="lazada"/>
    <s v=""/>
    <s v="-"/>
    <s v="17/03/2025 10:31"/>
  </r>
  <r>
    <x v="9"/>
    <x v="11"/>
    <n v="0"/>
    <n v="1"/>
    <s v="EVJ46"/>
    <n v="295"/>
    <n v="38"/>
    <s v="ร้านที่1"/>
    <s v="ม******า"/>
    <s v="******ิเชียร ตำบลสีวิเชียร อำเภอน้ำยืน จังหวัดอุบลราชธานี 34260"/>
    <s v="34260"/>
    <s v="36"/>
    <s v="17/03/2025 10:31"/>
    <s v="-"/>
    <s v="SPX Express"/>
    <s v="Shopee"/>
    <s v="shopee"/>
    <s v=""/>
    <s v="-"/>
    <s v="17/03/2025 10:31"/>
  </r>
  <r>
    <x v="6"/>
    <x v="6"/>
    <n v="120"/>
    <n v="1"/>
    <s v="EVJ46"/>
    <n v="295"/>
    <n v="38"/>
    <s v="ร้านที่1"/>
    <s v="ม******า"/>
    <s v="******ิเชียร ตำบลสีวิเชียร อำเภอน้ำยืน จังหวัดอุบลราชธานี 34260"/>
    <s v="34260"/>
    <s v="36"/>
    <s v="17/03/2025 10:31"/>
    <s v="-"/>
    <s v="SPX Express"/>
    <s v="Shopee"/>
    <s v="shopee"/>
    <s v=""/>
    <s v="-"/>
    <s v="17/03/2025 10:31"/>
  </r>
  <r>
    <x v="3"/>
    <x v="3"/>
    <n v="54"/>
    <n v="1"/>
    <s v="EVJ46"/>
    <n v="295"/>
    <n v="38"/>
    <s v="ร้านที่1"/>
    <s v="ม******า"/>
    <s v="******ิเชียร ตำบลสีวิเชียร อำเภอน้ำยืน จังหวัดอุบลราชธานี 34260"/>
    <s v="34260"/>
    <s v="36"/>
    <s v="17/03/2025 10:31"/>
    <s v="-"/>
    <s v="SPX Express"/>
    <s v="Shopee"/>
    <s v="shopee"/>
    <s v=""/>
    <s v="-"/>
    <s v="17/03/2025 10:31"/>
  </r>
  <r>
    <x v="14"/>
    <x v="16"/>
    <n v="63"/>
    <n v="1"/>
    <s v="EVJ46"/>
    <n v="295"/>
    <n v="38"/>
    <s v="ร้านที่1"/>
    <s v="ม******า"/>
    <s v="******ิเชียร ตำบลสีวิเชียร อำเภอน้ำยืน จังหวัดอุบลราชธานี 34260"/>
    <s v="34260"/>
    <s v="36"/>
    <s v="17/03/2025 10:31"/>
    <s v="-"/>
    <s v="SPX Express"/>
    <s v="Shopee"/>
    <s v="shopee"/>
    <s v=""/>
    <s v="-"/>
    <s v="17/03/2025 10:31"/>
  </r>
  <r>
    <x v="4"/>
    <x v="4"/>
    <n v="66.333333333333329"/>
    <n v="3"/>
    <s v="EVJ45"/>
    <n v="149.31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7/03/2025 10:28"/>
    <s v="-"/>
    <s v="Kerry_dropoff"/>
    <s v="Lazada"/>
    <s v="lazada"/>
    <s v=""/>
    <s v="-"/>
    <s v="17/03/2025 10:28"/>
  </r>
  <r>
    <x v="7"/>
    <x v="8"/>
    <n v="33.333333333333336"/>
    <n v="12"/>
    <s v="EVJ44"/>
    <n v="317.97000000000003"/>
    <n v="0"/>
    <s v="ร้านที่8"/>
    <s v="เกษร"/>
    <s v="17120 237หมู่6ต.บ่อแร่อ.วัดสิงห์จ.ชัยนาท17120 · วัดสิงห์/ Wat Sing_x000a__x000a_วัดสิงห์/ Wat Singชัยนาท/ Chainat_x000a_17120"/>
    <s v="17120"/>
    <s v="660627857703"/>
    <s v="17/03/2025 10:15"/>
    <s v="-"/>
    <s v="Kerry_dropoff"/>
    <s v="Lazada"/>
    <s v="lazada"/>
    <s v=""/>
    <s v="-"/>
    <s v="17/03/2025 10:14"/>
  </r>
  <r>
    <x v="7"/>
    <x v="21"/>
    <n v="29.92"/>
    <n v="1"/>
    <s v="EVJ43"/>
    <n v="313.5400000000000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03/2025 10:00"/>
    <s v="-"/>
    <s v="Kerry_dropoff"/>
    <s v="Lazada"/>
    <s v="lazada"/>
    <s v=""/>
    <s v="-"/>
    <s v="17/03/2025 10:00"/>
  </r>
  <r>
    <x v="4"/>
    <x v="4"/>
    <n v="66.333333333333329"/>
    <n v="3"/>
    <s v="EVJ43"/>
    <n v="313.5400000000000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03/2025 10:00"/>
    <s v="-"/>
    <s v="Kerry_dropoff"/>
    <s v="Lazada"/>
    <s v="lazada"/>
    <s v=""/>
    <s v="-"/>
    <s v="17/03/2025 10:00"/>
  </r>
  <r>
    <x v="4"/>
    <x v="4"/>
    <n v="66.333333333333329"/>
    <n v="3"/>
    <s v="EVJ43"/>
    <n v="313.5400000000000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03/2025 10:00"/>
    <s v="-"/>
    <s v="Kerry_dropoff"/>
    <s v="Lazada"/>
    <s v="lazada"/>
    <s v=""/>
    <s v="-"/>
    <s v="17/03/2025 10:00"/>
  </r>
  <r>
    <x v="7"/>
    <x v="21"/>
    <n v="29.93"/>
    <n v="1"/>
    <s v="EVJ42"/>
    <n v="85.85"/>
    <n v="26"/>
    <s v="ร้านที่9"/>
    <s v="กัญญภัค  คุ้มรักษ์"/>
    <s v="11/1  หมู่7 ต.แม่ข่า · แม่ข่า/ Mae Kha_x000a__x000a_ฝาง/ Fangเชียงใหม่/ Chiang Mai_x000a_50320"/>
    <s v="50320"/>
    <s v="660938703857"/>
    <s v="17/03/2025 09:59"/>
    <s v="-"/>
    <s v="Kerry_dropoff"/>
    <s v="Lazada"/>
    <s v="lazada"/>
    <s v=""/>
    <s v="-"/>
    <s v="17/03/2025 09:59"/>
  </r>
  <r>
    <x v="7"/>
    <x v="21"/>
    <n v="29.92"/>
    <n v="1"/>
    <s v="EVJ42"/>
    <n v="85.85"/>
    <n v="26"/>
    <s v="ร้านที่9"/>
    <s v="กัญญภัค  คุ้มรักษ์"/>
    <s v="11/1  หมู่7 ต.แม่ข่า · แม่ข่า/ Mae Kha_x000a__x000a_ฝาง/ Fangเชียงใหม่/ Chiang Mai_x000a_50320"/>
    <s v="50320"/>
    <s v="660938703857"/>
    <s v="17/03/2025 09:59"/>
    <s v="-"/>
    <s v="Kerry_dropoff"/>
    <s v="Lazada"/>
    <s v="lazada"/>
    <s v=""/>
    <s v="-"/>
    <s v="17/03/2025 09:59"/>
  </r>
  <r>
    <x v="7"/>
    <x v="8"/>
    <n v="35"/>
    <n v="8"/>
    <s v="EVJ40"/>
    <n v="201.21"/>
    <n v="0"/>
    <s v="ร้านที่10"/>
    <s v="น.ส จิรัญญา จันทร์สมาน"/>
    <s v="ร้านเบทาโกร บ้านสวนป่า 49/11 ต.ช่องเม็ก · ช่องเม็ก/ Chong Mek_x000a__x000a_สิรินธร/ Sirindhornอุบลราชธานี/ Ubon Ratchathani_x000a_34350"/>
    <s v="34350"/>
    <s v="660636375345"/>
    <s v="17/03/2025 09:56"/>
    <s v="-"/>
    <s v="Kerry_dropoff"/>
    <s v="Lazada"/>
    <s v="lazada"/>
    <s v=""/>
    <s v="-"/>
    <s v="17/03/2025 09:56"/>
  </r>
  <r>
    <x v="5"/>
    <x v="17"/>
    <n v="66"/>
    <n v="4"/>
    <s v="EVJ39"/>
    <n v="880"/>
    <n v="0"/>
    <s v="ร้านที่4"/>
    <s v="ส***ตรา  ก***รงค์"/>
    <s v="กระบี่"/>
    <s v="-"/>
    <s v=""/>
    <s v="17/03/2025 09:55"/>
    <s v="-"/>
    <s v="Flash Express Thailand COD"/>
    <s v="Tiktok"/>
    <s v="จ่ายทีหลัง / COD"/>
    <s v=""/>
    <s v="-"/>
    <s v="17/03/2025 09:55"/>
  </r>
  <r>
    <x v="6"/>
    <x v="7"/>
    <n v="66"/>
    <n v="4"/>
    <s v="EVJ39"/>
    <n v="880"/>
    <n v="0"/>
    <s v="ร้านที่4"/>
    <s v="ส***ตรา  ก***รงค์"/>
    <s v="กระบี่"/>
    <s v="-"/>
    <s v=""/>
    <s v="17/03/2025 09:55"/>
    <s v="-"/>
    <s v="Flash Express Thailand COD"/>
    <s v="Tiktok"/>
    <s v="จ่ายทีหลัง / COD"/>
    <s v=""/>
    <s v="-"/>
    <s v="17/03/2025 09:55"/>
  </r>
  <r>
    <x v="4"/>
    <x v="4"/>
    <n v="67"/>
    <n v="4"/>
    <s v="EVJ39"/>
    <n v="880"/>
    <n v="0"/>
    <s v="ร้านที่4"/>
    <s v="ส***ตรา  ก***รงค์"/>
    <s v="กระบี่"/>
    <s v="-"/>
    <s v=""/>
    <s v="17/03/2025 09:55"/>
    <s v="-"/>
    <s v="Flash Express Thailand COD"/>
    <s v="Tiktok"/>
    <s v="จ่ายทีหลัง / COD"/>
    <s v=""/>
    <s v="-"/>
    <s v="17/03/2025 09:55"/>
  </r>
  <r>
    <x v="1"/>
    <x v="1"/>
    <n v="37.5"/>
    <n v="4"/>
    <s v="EVJ38"/>
    <n v="159"/>
    <n v="0"/>
    <s v="ร้านที่4"/>
    <s v="ป***ารินทร์ ซ***ตรง"/>
    <s v="กรุงเทพฯ"/>
    <s v="-"/>
    <s v=""/>
    <s v="17/03/2025 09:22"/>
    <s v="-"/>
    <s v="Flash Express Thailand"/>
    <s v="Tiktok"/>
    <s v="tiktok"/>
    <s v=""/>
    <s v="-"/>
    <s v="17/03/2025 09:23"/>
  </r>
  <r>
    <x v="4"/>
    <x v="4"/>
    <n v="66.333333333333329"/>
    <n v="3"/>
    <s v="EVJ37"/>
    <n v="994.36"/>
    <n v="0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7/03/2025 09:22"/>
    <s v="-"/>
    <s v="Kerry_dropoff"/>
    <s v="Lazada"/>
    <s v="lazada"/>
    <s v=""/>
    <s v="-"/>
    <s v="17/03/2025 09:22"/>
  </r>
  <r>
    <x v="4"/>
    <x v="4"/>
    <n v="66.333333333333329"/>
    <n v="3"/>
    <s v="EVJ37"/>
    <n v="994.36"/>
    <n v="0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7/03/2025 09:22"/>
    <s v="-"/>
    <s v="Kerry_dropoff"/>
    <s v="Lazada"/>
    <s v="lazada"/>
    <s v=""/>
    <s v="-"/>
    <s v="17/03/2025 09:22"/>
  </r>
  <r>
    <x v="4"/>
    <x v="4"/>
    <n v="66.333333333333329"/>
    <n v="3"/>
    <s v="EVJ37"/>
    <n v="994.36"/>
    <n v="0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7/03/2025 09:22"/>
    <s v="-"/>
    <s v="Kerry_dropoff"/>
    <s v="Lazada"/>
    <s v="lazada"/>
    <s v=""/>
    <s v="-"/>
    <s v="17/03/2025 09:22"/>
  </r>
  <r>
    <x v="4"/>
    <x v="4"/>
    <n v="66.333333333333329"/>
    <n v="3"/>
    <s v="EVJ37"/>
    <n v="994.36"/>
    <n v="0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7/03/2025 09:22"/>
    <s v="-"/>
    <s v="Kerry_dropoff"/>
    <s v="Lazada"/>
    <s v="lazada"/>
    <s v=""/>
    <s v="-"/>
    <s v="17/03/2025 09:22"/>
  </r>
  <r>
    <x v="4"/>
    <x v="4"/>
    <n v="66.333333333333329"/>
    <n v="3"/>
    <s v="EVJ37"/>
    <n v="994.36"/>
    <n v="0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7/03/2025 09:22"/>
    <s v="-"/>
    <s v="Kerry_dropoff"/>
    <s v="Lazada"/>
    <s v="lazada"/>
    <s v=""/>
    <s v="-"/>
    <s v="17/03/2025 09:22"/>
  </r>
  <r>
    <x v="4"/>
    <x v="4"/>
    <n v="66.333333333333329"/>
    <n v="3"/>
    <s v="EVJ37"/>
    <n v="994.36"/>
    <n v="0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7/03/2025 09:22"/>
    <s v="-"/>
    <s v="Kerry_dropoff"/>
    <s v="Lazada"/>
    <s v="lazada"/>
    <s v=""/>
    <s v="-"/>
    <s v="17/03/2025 09:22"/>
  </r>
  <r>
    <x v="4"/>
    <x v="4"/>
    <n v="66.333333333333329"/>
    <n v="3"/>
    <s v="EVJ37"/>
    <n v="994.36"/>
    <n v="0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7/03/2025 09:22"/>
    <s v="-"/>
    <s v="Kerry_dropoff"/>
    <s v="Lazada"/>
    <s v="lazada"/>
    <s v=""/>
    <s v="-"/>
    <s v="17/03/2025 09:22"/>
  </r>
  <r>
    <x v="4"/>
    <x v="4"/>
    <n v="66.333333333333329"/>
    <n v="3"/>
    <s v="EVJ37"/>
    <n v="994.36"/>
    <n v="0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17/03/2025 09:22"/>
    <s v="-"/>
    <s v="Kerry_dropoff"/>
    <s v="Lazada"/>
    <s v="lazada"/>
    <s v=""/>
    <s v="-"/>
    <s v="17/03/2025 09:22"/>
  </r>
  <r>
    <x v="5"/>
    <x v="17"/>
    <n v="66"/>
    <n v="1"/>
    <s v="EVJ35"/>
    <n v="149.06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7/03/2025 09:05"/>
    <s v="-"/>
    <s v="Kerry_dropoff"/>
    <s v="Lazada"/>
    <s v="lazada"/>
    <s v=""/>
    <s v="-"/>
    <s v="17/03/2025 09:05"/>
  </r>
  <r>
    <x v="6"/>
    <x v="7"/>
    <n v="66"/>
    <n v="1"/>
    <s v="EVJ35"/>
    <n v="149.06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7/03/2025 09:05"/>
    <s v="-"/>
    <s v="Kerry_dropoff"/>
    <s v="Lazada"/>
    <s v="lazada"/>
    <s v=""/>
    <s v="-"/>
    <s v="17/03/2025 09:05"/>
  </r>
  <r>
    <x v="4"/>
    <x v="4"/>
    <n v="67"/>
    <n v="1"/>
    <s v="EVJ35"/>
    <n v="149.06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7/03/2025 09:05"/>
    <s v="-"/>
    <s v="Kerry_dropoff"/>
    <s v="Lazada"/>
    <s v="lazada"/>
    <s v=""/>
    <s v="-"/>
    <s v="17/03/2025 09:05"/>
  </r>
  <r>
    <x v="1"/>
    <x v="1"/>
    <n v="50"/>
    <n v="6"/>
    <s v="EVJ34"/>
    <n v="472.6"/>
    <n v="24"/>
    <s v="ร้านที่1"/>
    <s v="อัมพา เปี่ยมทองคำ"/>
    <s v="72/21 ม.2 ต.ดอนแฝก_x000a__x000a_นครชัยศรี/ Nakhon Chai Siนครปฐม/ Nakhon Pathom_x000a_73120"/>
    <s v="73120"/>
    <s v="660647425525"/>
    <s v="17/03/2025 09:02"/>
    <s v="-"/>
    <s v="Kerry_dropoff"/>
    <s v="Lazada"/>
    <s v="lazada"/>
    <s v=""/>
    <s v="-"/>
    <s v="17/03/2025 09:02"/>
  </r>
  <r>
    <x v="5"/>
    <x v="17"/>
    <n v="83.333333333333329"/>
    <n v="3"/>
    <s v="EVJ34"/>
    <n v="472.6"/>
    <n v="24"/>
    <s v="ร้านที่1"/>
    <s v="อัมพา เปี่ยมทองคำ"/>
    <s v="72/21 ม.2 ต.ดอนแฝก_x000a__x000a_นครชัยศรี/ Nakhon Chai Siนครปฐม/ Nakhon Pathom_x000a_73120"/>
    <s v="73120"/>
    <s v="660647425525"/>
    <s v="17/03/2025 09:02"/>
    <s v="-"/>
    <s v="Kerry_dropoff"/>
    <s v="Lazada"/>
    <s v="lazada"/>
    <s v=""/>
    <s v="-"/>
    <s v="17/03/2025 09:02"/>
  </r>
  <r>
    <x v="4"/>
    <x v="4"/>
    <n v="66.333333333333329"/>
    <n v="3"/>
    <s v="EVJ33"/>
    <n v="89.35"/>
    <n v="7"/>
    <s v="ร้านที่9"/>
    <s v="สา"/>
    <s v="55|11 ซอยบางแวก2แยก5 แขวงบางแวก · บางแวก/ Bang Waek_x000a__x000a_ภาษีเจริญ/ Phasi Charoenกรุงเทพมหานคร/ Bangkok_x000a_10160"/>
    <s v="10160"/>
    <s v="660818039969"/>
    <s v="17/03/2025 09:02"/>
    <s v="-"/>
    <s v="Kerry_dropoff"/>
    <s v="Lazada"/>
    <s v="lazada"/>
    <s v=""/>
    <s v="-"/>
    <s v="17/03/2025 09:02"/>
  </r>
  <r>
    <x v="4"/>
    <x v="4"/>
    <n v="78"/>
    <n v="3"/>
    <s v="EVJ32"/>
    <n v="240"/>
    <n v="16"/>
    <s v="ร้านที่1"/>
    <s v="ม******ร"/>
    <s v="******.เพชรเกษม55/2 ถ.เพชรเกษม หลักสอง แขวงหลักสอง เขตบางแค จังหวัดกรุงเทพมหานคร 10160"/>
    <s v="10160"/>
    <s v="62"/>
    <s v="17/03/2025 08:59"/>
    <s v="-"/>
    <s v="SPX Express"/>
    <s v="Shopee"/>
    <s v="shopee"/>
    <s v=""/>
    <s v="-"/>
    <s v="17/03/2025 08:58"/>
  </r>
  <r>
    <x v="2"/>
    <x v="2"/>
    <n v="43"/>
    <n v="1"/>
    <s v="EVJ31"/>
    <n v="43"/>
    <n v="0"/>
    <s v="ร้านที่1"/>
    <s v="จ******์"/>
    <s v="******อำเภอแม่ลาว จังหวัดเชียงราย 57250 (บริษัทเกรซฟู้ด) ตำบลดงมะดะ อำเภอแม่ลาว จังหวัดเชียงราย 57250"/>
    <s v="57250"/>
    <s v="30"/>
    <s v="17/03/2025 08:52"/>
    <s v="-"/>
    <s v="SPX Express"/>
    <s v="Shopee"/>
    <s v="shopee"/>
    <s v=""/>
    <s v="-"/>
    <s v="17/03/2025 08:52"/>
  </r>
  <r>
    <x v="4"/>
    <x v="4"/>
    <n v="66.333333333333329"/>
    <n v="3"/>
    <s v="EVJ30"/>
    <n v="119.35"/>
    <n v="7"/>
    <s v="ร้านที่9"/>
    <s v="ปารมี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3/2025 08:50"/>
  </r>
  <r>
    <x v="5"/>
    <x v="17"/>
    <n v="66"/>
    <n v="1"/>
    <s v="EVJ29"/>
    <n v="119.35"/>
    <n v="7"/>
    <s v="ร้านที่9"/>
    <s v="ปารมี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3/2025 08:50"/>
  </r>
  <r>
    <x v="6"/>
    <x v="7"/>
    <n v="66"/>
    <n v="1"/>
    <s v="EVJ29"/>
    <n v="119.35"/>
    <n v="7"/>
    <s v="ร้านที่9"/>
    <s v="ปารมี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3/2025 08:50"/>
  </r>
  <r>
    <x v="4"/>
    <x v="4"/>
    <n v="67"/>
    <n v="1"/>
    <s v="EVJ29"/>
    <n v="119.35"/>
    <n v="7"/>
    <s v="ร้านที่9"/>
    <s v="ปารมี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3/2025 08:50"/>
  </r>
  <r>
    <x v="7"/>
    <x v="8"/>
    <n v="27.5"/>
    <n v="4"/>
    <s v="EVJ28"/>
    <n v="101.23"/>
    <n v="7"/>
    <s v="ร้านที่10"/>
    <s v="ปพนวัชระธัช  สุพัตธนนารา"/>
    <s v="94 ม.3 ต.สระพังทอง · สระพังทอง/ Sa Phang Thong_x000a__x000a_เขาวง/ Khao Wongกาฬสินธุ์/ Kalasin_x000a_46160"/>
    <s v="46160"/>
    <s v="660808055495"/>
    <s v="17/03/2025 08:46"/>
    <s v="-"/>
    <s v="Kerry_dropoff"/>
    <s v="Lazada"/>
    <s v="lazada"/>
    <s v=""/>
    <s v="-"/>
    <s v="17/03/2025 08:46"/>
  </r>
  <r>
    <x v="4"/>
    <x v="4"/>
    <n v="66.333333333333329"/>
    <n v="3"/>
    <s v="EVJ26"/>
    <n v="112.35"/>
    <n v="0"/>
    <s v="ร้านที่9"/>
    <s v="อุบล จันทร์ทอง"/>
    <s v="รพ.กำแพงแสน ห้องจ่ายยาผู้ป่วยนอก · กำแพงแสน/ Kamphaeng Saen_x000a__x000a_กำแพงแสน/ Kamphaeng Saenนครปฐม/ Nakhon Pathom_x000a_73140"/>
    <s v="73140"/>
    <s v="660922626656"/>
    <s v="17/03/2025 08:42"/>
    <s v="-"/>
    <s v="Kerry_dropoff"/>
    <s v="Lazada"/>
    <s v="lazada"/>
    <s v=""/>
    <s v="-"/>
    <s v="17/03/2025 08:42"/>
  </r>
  <r>
    <x v="5"/>
    <x v="17"/>
    <n v="66"/>
    <n v="1"/>
    <s v="EVJ25"/>
    <n v="119.35"/>
    <n v="7"/>
    <s v="ร้านที่9"/>
    <s v="ณัฐกมล เข็มทอง"/>
    <s v="70/5 หมู่7 ต.เกาะขนุน_x000a__x000a_พนมสารคาม/ Phanom Sarakhamฉะเชิงเทรา/ Chachoengsao_x000a_24120"/>
    <s v="24120"/>
    <s v="660957683441"/>
    <s v="17/03/2025 08:35"/>
    <s v="-"/>
    <s v="Kerry_dropoff"/>
    <s v="Lazada"/>
    <s v="lazada"/>
    <s v=""/>
    <s v="-"/>
    <s v="17/03/2025 08:35"/>
  </r>
  <r>
    <x v="6"/>
    <x v="7"/>
    <n v="66"/>
    <n v="1"/>
    <s v="EVJ25"/>
    <n v="119.35"/>
    <n v="7"/>
    <s v="ร้านที่9"/>
    <s v="ณัฐกมล เข็มทอง"/>
    <s v="70/5 หมู่7 ต.เกาะขนุน_x000a__x000a_พนมสารคาม/ Phanom Sarakhamฉะเชิงเทรา/ Chachoengsao_x000a_24120"/>
    <s v="24120"/>
    <s v="660957683441"/>
    <s v="17/03/2025 08:35"/>
    <s v="-"/>
    <s v="Kerry_dropoff"/>
    <s v="Lazada"/>
    <s v="lazada"/>
    <s v=""/>
    <s v="-"/>
    <s v="17/03/2025 08:35"/>
  </r>
  <r>
    <x v="4"/>
    <x v="4"/>
    <n v="67"/>
    <n v="1"/>
    <s v="EVJ25"/>
    <n v="119.35"/>
    <n v="7"/>
    <s v="ร้านที่9"/>
    <s v="ณัฐกมล เข็มทอง"/>
    <s v="70/5 หมู่7 ต.เกาะขนุน_x000a__x000a_พนมสารคาม/ Phanom Sarakhamฉะเชิงเทรา/ Chachoengsao_x000a_24120"/>
    <s v="24120"/>
    <s v="660957683441"/>
    <s v="17/03/2025 08:35"/>
    <s v="-"/>
    <s v="Kerry_dropoff"/>
    <s v="Lazada"/>
    <s v="lazada"/>
    <s v=""/>
    <s v="-"/>
    <s v="17/03/2025 08:35"/>
  </r>
  <r>
    <x v="2"/>
    <x v="2"/>
    <n v="45"/>
    <n v="1"/>
    <s v="EVJ23"/>
    <n v="45"/>
    <n v="0"/>
    <s v="ร้านที่2"/>
    <s v="ห*า"/>
    <s v="******รงการหมู่บ้านโอเชี่ยน, ซอย 3, ตำบลมาบยางพร, อำเภอปลวกแดง ตำบลมาบยางพร อำเภอปลวกแดง จังหวัดระยอง 21140"/>
    <s v="21140"/>
    <s v="26"/>
    <s v="17/03/2025 08:49"/>
    <s v="-"/>
    <s v="SPX Express"/>
    <s v="Shopee"/>
    <s v="shopee"/>
    <s v=""/>
    <s v="-"/>
    <s v="17/03/2025 08:19"/>
  </r>
  <r>
    <x v="5"/>
    <x v="17"/>
    <n v="66"/>
    <n v="1"/>
    <s v="EVJ22"/>
    <n v="119.35"/>
    <n v="7"/>
    <s v="ร้านที่9"/>
    <s v="เสาวภา ตักเตือน"/>
    <s v="31 ซอยมิตรสัมพันธ์ ถ.รามราชท้ายน้ำ · ในเมือง/ Nai Mueang_x000a__x000a_เมืองนครศรีธรรมราช/ Mueang Nakhon Si Thammaratนครศรีธรรมราช/ Nakhon Si Thammarat_x000a_80000"/>
    <s v="80000"/>
    <s v="660899718321"/>
    <s v="17/03/2025 06:20"/>
    <s v="-"/>
    <s v="Kerry_dropoff"/>
    <s v="Lazada"/>
    <s v="lazada"/>
    <s v=""/>
    <s v="LEXDO0130413961"/>
    <s v="17/03/2025 06:20"/>
  </r>
  <r>
    <x v="6"/>
    <x v="7"/>
    <n v="66"/>
    <n v="1"/>
    <s v="EVJ22"/>
    <n v="119.35"/>
    <n v="7"/>
    <s v="ร้านที่9"/>
    <s v="เสาวภา ตักเตือน"/>
    <s v="31 ซอยมิตรสัมพันธ์ ถ.รามราชท้ายน้ำ · ในเมือง/ Nai Mueang_x000a__x000a_เมืองนครศรีธรรมราช/ Mueang Nakhon Si Thammaratนครศรีธรรมราช/ Nakhon Si Thammarat_x000a_80000"/>
    <s v="80000"/>
    <s v="660899718321"/>
    <s v="17/03/2025 06:20"/>
    <s v="-"/>
    <s v="Kerry_dropoff"/>
    <s v="Lazada"/>
    <s v="lazada"/>
    <s v=""/>
    <s v="LEXDO0130413961"/>
    <s v="17/03/2025 06:20"/>
  </r>
  <r>
    <x v="4"/>
    <x v="4"/>
    <n v="67"/>
    <n v="1"/>
    <s v="EVJ22"/>
    <n v="119.35"/>
    <n v="7"/>
    <s v="ร้านที่9"/>
    <s v="เสาวภา ตักเตือน"/>
    <s v="31 ซอยมิตรสัมพันธ์ ถ.รามราชท้ายน้ำ · ในเมือง/ Nai Mueang_x000a__x000a_เมืองนครศรีธรรมราช/ Mueang Nakhon Si Thammaratนครศรีธรรมราช/ Nakhon Si Thammarat_x000a_80000"/>
    <s v="80000"/>
    <s v="660899718321"/>
    <s v="17/03/2025 06:20"/>
    <s v="-"/>
    <s v="Kerry_dropoff"/>
    <s v="Lazada"/>
    <s v="lazada"/>
    <s v=""/>
    <s v="LEXDO0130413961"/>
    <s v="17/03/2025 06:20"/>
  </r>
  <r>
    <x v="5"/>
    <x v="17"/>
    <n v="66"/>
    <n v="1"/>
    <s v="EVJ21"/>
    <n v="112.35"/>
    <n v="0"/>
    <s v="ร้านที่9"/>
    <s v="ชุติมน สั่งยัง"/>
    <s v="211/3 ถนน สระแก้ว ตำบล พระปฐมเจดีย์  อำเภอเมือง จังหวัดนครปฐม ร้านตัดผมชาย_x000a__x000a_เมืองนครปฐม/ Mueang Nakhon Pathomนครปฐม/ Nakhon Pathom_x000a_73000"/>
    <s v="73000"/>
    <s v="660917080971"/>
    <s v="17/03/2025 06:16"/>
    <s v="-"/>
    <s v="Kerry_dropoff"/>
    <s v="Lazada"/>
    <s v="lazada"/>
    <s v=""/>
    <s v="LEXDO0130436088"/>
    <s v="17/03/2025 06:17"/>
  </r>
  <r>
    <x v="6"/>
    <x v="7"/>
    <n v="66"/>
    <n v="1"/>
    <s v="EVJ21"/>
    <n v="112.35"/>
    <n v="0"/>
    <s v="ร้านที่9"/>
    <s v="ชุติมน สั่งยัง"/>
    <s v="211/3 ถนน สระแก้ว ตำบล พระปฐมเจดีย์  อำเภอเมือง จังหวัดนครปฐม ร้านตัดผมชาย_x000a__x000a_เมืองนครปฐม/ Mueang Nakhon Pathomนครปฐม/ Nakhon Pathom_x000a_73000"/>
    <s v="73000"/>
    <s v="660917080971"/>
    <s v="17/03/2025 06:16"/>
    <s v="-"/>
    <s v="Kerry_dropoff"/>
    <s v="Lazada"/>
    <s v="lazada"/>
    <s v=""/>
    <s v="LEXDO0130436088"/>
    <s v="17/03/2025 06:17"/>
  </r>
  <r>
    <x v="4"/>
    <x v="4"/>
    <n v="67"/>
    <n v="1"/>
    <s v="EVJ21"/>
    <n v="112.35"/>
    <n v="0"/>
    <s v="ร้านที่9"/>
    <s v="ชุติมน สั่งยัง"/>
    <s v="211/3 ถนน สระแก้ว ตำบล พระปฐมเจดีย์  อำเภอเมือง จังหวัดนครปฐม ร้านตัดผมชาย_x000a__x000a_เมืองนครปฐม/ Mueang Nakhon Pathomนครปฐม/ Nakhon Pathom_x000a_73000"/>
    <s v="73000"/>
    <s v="660917080971"/>
    <s v="17/03/2025 06:16"/>
    <s v="-"/>
    <s v="Kerry_dropoff"/>
    <s v="Lazada"/>
    <s v="lazada"/>
    <s v=""/>
    <s v="LEXDO0130436088"/>
    <s v="17/03/2025 06:16"/>
  </r>
  <r>
    <x v="5"/>
    <x v="17"/>
    <n v="66"/>
    <n v="1"/>
    <s v="EVJ20"/>
    <n v="142.0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17/03/2025 03:51"/>
    <s v="-"/>
    <s v="Kerry_dropoff"/>
    <s v="Lazada"/>
    <s v="lazada"/>
    <s v=""/>
    <s v="LEXDO0130436049"/>
    <s v="17/03/2025 03:50"/>
  </r>
  <r>
    <x v="6"/>
    <x v="7"/>
    <n v="66"/>
    <n v="1"/>
    <s v="EVJ20"/>
    <n v="142.0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17/03/2025 03:51"/>
    <s v="-"/>
    <s v="Kerry_dropoff"/>
    <s v="Lazada"/>
    <s v="lazada"/>
    <s v=""/>
    <s v="LEXDO0130436049"/>
    <s v="17/03/2025 03:50"/>
  </r>
  <r>
    <x v="4"/>
    <x v="4"/>
    <n v="67"/>
    <n v="1"/>
    <s v="EVJ20"/>
    <n v="142.0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17/03/2025 03:51"/>
    <s v="-"/>
    <s v="Kerry_dropoff"/>
    <s v="Lazada"/>
    <s v="lazada"/>
    <s v=""/>
    <s v="LEXDO0130436049"/>
    <s v="17/03/2025 03:50"/>
  </r>
  <r>
    <x v="0"/>
    <x v="0"/>
    <n v="54.5"/>
    <n v="2"/>
    <s v="EVJ19"/>
    <n v="60"/>
    <n v="0"/>
    <s v="ร้านที่1"/>
    <s v="วันชัย เพ็ชรัตน์"/>
    <s v="109 ม.3 ต.โคกพุทรา · โคกพุทรา/ Khok Phutsa_x000a__x000a_โพธิ์ทอง/ Pho Thongอ่างทอง/ Ang Thong_x000a_14120"/>
    <s v="14120"/>
    <s v="660954126837"/>
    <s v="17/03/2025 03:41"/>
    <s v="-"/>
    <s v="Kerry_dropoff"/>
    <s v="Lazada"/>
    <s v="lazada"/>
    <s v=""/>
    <s v="LEXPU0469198651"/>
    <s v="17/03/2025 03:41"/>
  </r>
  <r>
    <x v="4"/>
    <x v="4"/>
    <n v="66.333333333333329"/>
    <n v="3"/>
    <s v="EVJ18"/>
    <n v="119.23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7/03/2025 03:34"/>
    <s v="-"/>
    <s v="Kerry_dropoff"/>
    <s v="Lazada"/>
    <s v="lazada"/>
    <s v=""/>
    <s v="LEXDO0130413439"/>
    <s v="17/03/2025 03:34"/>
  </r>
  <r>
    <x v="4"/>
    <x v="4"/>
    <n v="66.333333333333329"/>
    <n v="3"/>
    <s v="EVJ17"/>
    <n v="111.43"/>
    <n v="0"/>
    <s v="ร้านที่9"/>
    <s v="วันชัย เพ็ชรัตน์"/>
    <s v="109 ม.3 ต.โคกพุทรา · โคกพุทรา/ Khok Phutsa_x000a__x000a_โพธิ์ทอง/ Pho Thongอ่างทอง/ Ang Thong_x000a_14120"/>
    <s v="14120"/>
    <s v="660954126837"/>
    <s v="17/03/2025 03:33"/>
    <s v="-"/>
    <s v="Kerry_dropoff"/>
    <s v="Lazada"/>
    <s v="lazada"/>
    <s v=""/>
    <s v="LEXDO0130413065"/>
    <s v="17/03/2025 03:33"/>
  </r>
  <r>
    <x v="10"/>
    <x v="12"/>
    <n v="37"/>
    <n v="10"/>
    <s v="EVJ16"/>
    <n v="670.25"/>
    <n v="59"/>
    <s v="ร้านที่1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7/03/2025 02:22"/>
    <s v="-"/>
    <s v="Kerry_dropoff"/>
    <s v="Lazada"/>
    <s v="lazada"/>
    <s v=""/>
    <s v="LEXPU0469109934"/>
    <s v="17/03/2025 02:22"/>
  </r>
  <r>
    <x v="10"/>
    <x v="12"/>
    <n v="37"/>
    <n v="10"/>
    <s v="EVJ16"/>
    <n v="670.25"/>
    <n v="59"/>
    <s v="ร้านที่1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7/03/2025 02:22"/>
    <s v="-"/>
    <s v="Kerry_dropoff"/>
    <s v="Lazada"/>
    <s v="lazada"/>
    <s v=""/>
    <s v="LEXPU0469109934"/>
    <s v="17/03/2025 02:22"/>
  </r>
  <r>
    <x v="0"/>
    <x v="0"/>
    <n v="54.5"/>
    <n v="2"/>
    <s v="EVJ15"/>
    <n v="127"/>
    <n v="7"/>
    <s v="ร้านที่1"/>
    <s v="แตงโม ไม่ให้ฝากร้านค้าค่ะ"/>
    <s v="618/242 อาคาร 5 (ไม่ให้ฝากร้านค้าทุกรณีค่ะ) ซอยลาดกระบัง 24/4 แขวง เขตลาดกระบัง กทม. 10520_x000a__x000a_ลาดกระบัง/ Lat Krabangกรุงเทพมหานคร/ Bangkok_x000a_10520"/>
    <s v="10520"/>
    <s v="660858076139"/>
    <s v="17/03/2025 00:44"/>
    <s v="-"/>
    <s v="Kerry_dropoff"/>
    <s v="Lazada"/>
    <s v="lazada"/>
    <s v=""/>
    <s v="LEXPU0469199879"/>
    <s v="17/03/2025 00:44"/>
  </r>
  <r>
    <x v="0"/>
    <x v="0"/>
    <n v="54.5"/>
    <n v="2"/>
    <s v="EVJ15"/>
    <n v="127"/>
    <n v="7"/>
    <s v="ร้านที่1"/>
    <s v="แตงโม ไม่ให้ฝากร้านค้าค่ะ"/>
    <s v="618/242 อาคาร 5 (ไม่ให้ฝากร้านค้าทุกรณีค่ะ) ซอยลาดกระบัง 24/4 แขวง เขตลาดกระบัง กทม. 10520_x000a__x000a_ลาดกระบัง/ Lat Krabangกรุงเทพมหานคร/ Bangkok_x000a_10520"/>
    <s v="10520"/>
    <s v="660858076139"/>
    <s v="17/03/2025 00:44"/>
    <s v="-"/>
    <s v="Kerry_dropoff"/>
    <s v="Lazada"/>
    <s v="lazada"/>
    <s v=""/>
    <s v="LEXPU0469199879"/>
    <s v="17/03/2025 00:44"/>
  </r>
  <r>
    <x v="7"/>
    <x v="9"/>
    <n v="10.69"/>
    <n v="1"/>
    <s v="EVJ14"/>
    <n v="10.69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7/03/2025 00:04"/>
    <s v="-"/>
    <s v="Kerry_dropoff"/>
    <s v="Lazada"/>
    <s v="lazada"/>
    <s v=""/>
    <s v="LEXPU0469196764"/>
    <s v="17/03/2025 00:04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  <x v="0"/>
    <n v="78"/>
    <n v="3"/>
    <s v="EVM34"/>
    <n v="269"/>
    <n v="45"/>
    <s v="ร้านที่1"/>
    <s v="แ******)"/>
    <s v="******ลในเมือง อำเภอเมืองนครราชสีมา จังหวัดนครราชสีมา 30000"/>
    <s v="30000"/>
    <s v="54"/>
    <s v="-"/>
    <s v="-"/>
    <s v=""/>
    <s v="Shopee"/>
    <s v="-"/>
    <s v=""/>
    <s v="-"/>
    <s v="18/03/2025 23:49"/>
  </r>
  <r>
    <x v="1"/>
    <x v="1"/>
    <n v="0"/>
    <n v="1"/>
    <s v="EVM33"/>
    <n v="116"/>
    <n v="16"/>
    <s v="ร้านที่4"/>
    <s v="อ***รา"/>
    <s v="สุราษฎร์ธานี"/>
    <s v="-"/>
    <s v=""/>
    <s v="18/03/2025 23:15"/>
    <s v="-"/>
    <s v="Flash Express Thailand COD"/>
    <s v="Tiktok"/>
    <s v="จ่ายทีหลัง / COD"/>
    <s v=""/>
    <s v="-"/>
    <s v="18/03/2025 23:15"/>
  </r>
  <r>
    <x v="2"/>
    <x v="2"/>
    <n v="120"/>
    <n v="1"/>
    <s v="EVM33"/>
    <n v="116"/>
    <n v="16"/>
    <s v="ร้านที่4"/>
    <s v="อ***รา"/>
    <s v="สุราษฎร์ธานี"/>
    <s v="-"/>
    <s v=""/>
    <s v="18/03/2025 23:15"/>
    <s v="-"/>
    <s v="Flash Express Thailand COD"/>
    <s v="Tiktok"/>
    <s v="จ่ายทีหลัง / COD"/>
    <s v=""/>
    <s v="-"/>
    <s v="18/03/2025 23:15"/>
  </r>
  <r>
    <x v="3"/>
    <x v="3"/>
    <n v="65"/>
    <n v="2"/>
    <s v="EVM32"/>
    <n v="137"/>
    <n v="7"/>
    <s v="ร้านที่2"/>
    <s v="ช******)"/>
    <s v="******89/12 ซอยสุขุมวิท66/1 แขวงบางนาเหนือ เขตบางนา จังหวัดกรุงเทพมหานคร 10260"/>
    <s v="10260"/>
    <s v="42"/>
    <s v="18/03/2025 22:16"/>
    <s v="-"/>
    <s v="SPX Express"/>
    <s v="Shopee"/>
    <s v="shopee"/>
    <s v=""/>
    <s v="-"/>
    <s v="18/03/2025 22:15"/>
  </r>
  <r>
    <x v="0"/>
    <x v="0"/>
    <n v="78"/>
    <n v="1"/>
    <s v="EVM31"/>
    <n v="107"/>
    <n v="29"/>
    <s v="ร้านที่1"/>
    <s v="ว******์"/>
    <s v="******าพระ, อำเภอเมืองชัยนาท ตำบลเขาท่าพระ อำเภอเมืองชัยนาท จังหวัดชัยนาท 17000"/>
    <s v="17000"/>
    <s v="46"/>
    <s v="18/03/2025 22:29"/>
    <s v="-"/>
    <s v="SPX Express"/>
    <s v="Shopee"/>
    <s v="shopee"/>
    <s v=""/>
    <s v="-"/>
    <s v="18/03/2025 22:00"/>
  </r>
  <r>
    <x v="3"/>
    <x v="3"/>
    <n v="65"/>
    <n v="1"/>
    <s v="EVM30"/>
    <n v="479"/>
    <n v="0"/>
    <s v="ร้านที่1"/>
    <s v="น******ง"/>
    <s v="******13 ศูนย์คชศึกษาบ้านตากลาง ตำบลกระโพ ตำบลกระโพ อำเภอท่าตูม จังหวัดสุรินทร์ 32120"/>
    <s v="32120"/>
    <s v="92"/>
    <s v="18/03/2025 21:46"/>
    <s v="-"/>
    <s v="Flash Express"/>
    <s v="Shopee"/>
    <s v="shopee"/>
    <s v=""/>
    <s v="-"/>
    <s v="18/03/2025 21:46"/>
  </r>
  <r>
    <x v="3"/>
    <x v="3"/>
    <n v="63.333333333333343"/>
    <n v="3"/>
    <s v="EVM30"/>
    <n v="479"/>
    <n v="0"/>
    <s v="ร้านที่1"/>
    <s v="น******ง"/>
    <s v="******13 ศูนย์คชศึกษาบ้านตากลาง ตำบลกระโพ ตำบลกระโพ อำเภอท่าตูม จังหวัดสุรินทร์ 32120"/>
    <s v="32120"/>
    <s v="92"/>
    <s v="18/03/2025 21:46"/>
    <s v="-"/>
    <s v="Flash Express"/>
    <s v="Shopee"/>
    <s v="shopee"/>
    <s v=""/>
    <s v="-"/>
    <s v="18/03/2025 21:46"/>
  </r>
  <r>
    <x v="0"/>
    <x v="0"/>
    <n v="78"/>
    <n v="3"/>
    <s v="EVM30"/>
    <n v="479"/>
    <n v="0"/>
    <s v="ร้านที่1"/>
    <s v="น******ง"/>
    <s v="******13 ศูนย์คชศึกษาบ้านตากลาง ตำบลกระโพ ตำบลกระโพ อำเภอท่าตูม จังหวัดสุรินทร์ 32120"/>
    <s v="32120"/>
    <s v="92"/>
    <s v="18/03/2025 21:46"/>
    <s v="-"/>
    <s v="Flash Express"/>
    <s v="Shopee"/>
    <s v="shopee"/>
    <s v=""/>
    <s v="-"/>
    <s v="18/03/2025 21:46"/>
  </r>
  <r>
    <x v="0"/>
    <x v="0"/>
    <n v="78"/>
    <n v="1"/>
    <s v="EVM29"/>
    <n v="123"/>
    <n v="45"/>
    <s v="ร้านที่1"/>
    <s v="ค******ร"/>
    <s v="******ว ต.ต้นธงชัย ตำบลต้นธงชัย อำเภอเมืองลำปาง จังหวัดลำปาง 52000"/>
    <s v="52000"/>
    <s v="81"/>
    <s v="18/03/2025 21:30"/>
    <s v="-"/>
    <s v="SPX Express"/>
    <s v="Shopee"/>
    <s v="shopee"/>
    <s v=""/>
    <s v="-"/>
    <s v="18/03/2025 21:30"/>
  </r>
  <r>
    <x v="4"/>
    <x v="4"/>
    <n v="54.5"/>
    <n v="2"/>
    <s v="EVM28"/>
    <n v="67"/>
    <n v="7"/>
    <s v="ร้านที่1"/>
    <s v="ทิวาพร  วงษ์พานิช"/>
    <s v="308 วัดห้วยบง หมู่3 · ศรีวิชัย/ Si Wichai_x000a__x000a_ลี้/ Liลำพูน/ Lamphun_x000a_51110"/>
    <s v="51110"/>
    <s v="660907312382"/>
    <s v="18/03/2025 20:36"/>
    <s v="-"/>
    <s v="Kerry_dropoff"/>
    <s v="Lazada"/>
    <s v="lazada"/>
    <s v=""/>
    <s v="-"/>
    <s v="18/03/2025 20:36"/>
  </r>
  <r>
    <x v="5"/>
    <x v="5"/>
    <n v="80"/>
    <n v="1"/>
    <s v="EVM27"/>
    <n v="297"/>
    <n v="0"/>
    <s v="ร้านที่1"/>
    <s v="ค******ล"/>
    <s v="******ิศ90 ถนนประชาอุทิศ แขวงในคลองบางปลากด ตำบลบ้านคลองสวน อำเภอพระสมุทรเจดีย์ จังหวัดสมุทรปราการ 10290"/>
    <s v="10290"/>
    <s v="74"/>
    <s v="18/03/2025 20:18"/>
    <s v="-"/>
    <s v="SPX Express"/>
    <s v="Shopee"/>
    <s v="shopee"/>
    <s v=""/>
    <s v="-"/>
    <s v="18/03/2025 20:18"/>
  </r>
  <r>
    <x v="2"/>
    <x v="6"/>
    <n v="74.5"/>
    <n v="2"/>
    <s v="EVM27"/>
    <n v="297"/>
    <n v="0"/>
    <s v="ร้านที่1"/>
    <s v="ค******ล"/>
    <s v="******ิศ90 ถนนประชาอุทิศ แขวงในคลองบางปลากด ตำบลบ้านคลองสวน อำเภอพระสมุทรเจดีย์ จังหวัดสมุทรปราการ 10290"/>
    <s v="10290"/>
    <s v="74"/>
    <s v="18/03/2025 20:18"/>
    <s v="-"/>
    <s v="SPX Express"/>
    <s v="Shopee"/>
    <s v="shopee"/>
    <s v=""/>
    <s v="-"/>
    <s v="18/03/2025 20:18"/>
  </r>
  <r>
    <x v="0"/>
    <x v="0"/>
    <n v="78"/>
    <n v="1"/>
    <s v="EVM27"/>
    <n v="297"/>
    <n v="0"/>
    <s v="ร้านที่1"/>
    <s v="ค******ล"/>
    <s v="******ิศ90 ถนนประชาอุทิศ แขวงในคลองบางปลากด ตำบลบ้านคลองสวน อำเภอพระสมุทรเจดีย์ จังหวัดสมุทรปราการ 10290"/>
    <s v="10290"/>
    <s v="74"/>
    <s v="18/03/2025 20:18"/>
    <s v="-"/>
    <s v="SPX Express"/>
    <s v="Shopee"/>
    <s v="shopee"/>
    <s v=""/>
    <s v="-"/>
    <s v="18/03/2025 20:18"/>
  </r>
  <r>
    <x v="2"/>
    <x v="7"/>
    <n v="66.333333333333329"/>
    <n v="3"/>
    <s v="EVM26"/>
    <n v="296"/>
    <n v="64"/>
    <s v="ร้านที่1"/>
    <s v="ศุภิดา ตันสุภาพ"/>
    <s v="ถนนพหลโยธิน ตำบลคลองหนึ่ง บริษัท บูเคมี อินดัสตรี จำกัด  4/279 หมู่3 ซอยหงสกุล( คลองหลวง21)_x000a__x000a_คลองหลวง/ Khlong Luangปทุมธานี/ Pathum Thani_x000a_12120"/>
    <s v="12120"/>
    <s v="660898145927"/>
    <s v="18/03/2025 19:49"/>
    <s v="-"/>
    <s v="Kerry_dropoff"/>
    <s v="Lazada"/>
    <s v="lazada"/>
    <s v=""/>
    <s v="-"/>
    <s v="18/03/2025 19:49"/>
  </r>
  <r>
    <x v="5"/>
    <x v="8"/>
    <n v="66"/>
    <n v="1"/>
    <s v="EVM25"/>
    <n v="294"/>
    <n v="45"/>
    <s v="ร้านที่9"/>
    <s v="ศุภิดา ตันสุภาพ"/>
    <s v="ถนนพหลโยธิน ตำบลคลองหนึ่ง บริษัท บูเคมี อินดัสตรี จำกัด  4/279 หมู่3 ซอยหงสกุล( คลองหลวง21)_x000a__x000a_คลองหลวง/ Khlong Luangปทุมธานี/ Pathum Thani_x000a_12120"/>
    <s v="12120"/>
    <s v="660898145927"/>
    <s v="18/03/2025 19:49"/>
    <s v="-"/>
    <s v="Kerry_dropoff"/>
    <s v="Lazada"/>
    <s v="lazada"/>
    <s v=""/>
    <s v="-"/>
    <s v="18/03/2025 19:49"/>
  </r>
  <r>
    <x v="2"/>
    <x v="7"/>
    <n v="66"/>
    <n v="1"/>
    <s v="EVM25"/>
    <n v="294"/>
    <n v="45"/>
    <s v="ร้านที่9"/>
    <s v="ศุภิดา ตันสุภาพ"/>
    <s v="ถนนพหลโยธิน ตำบลคลองหนึ่ง บริษัท บูเคมี อินดัสตรี จำกัด  4/279 หมู่3 ซอยหงสกุล( คลองหลวง21)_x000a__x000a_คลองหลวง/ Khlong Luangปทุมธานี/ Pathum Thani_x000a_12120"/>
    <s v="12120"/>
    <s v="660898145927"/>
    <s v="18/03/2025 19:49"/>
    <s v="-"/>
    <s v="Kerry_dropoff"/>
    <s v="Lazada"/>
    <s v="lazada"/>
    <s v=""/>
    <s v="-"/>
    <s v="18/03/2025 19:49"/>
  </r>
  <r>
    <x v="0"/>
    <x v="0"/>
    <n v="67"/>
    <n v="1"/>
    <s v="EVM25"/>
    <n v="294"/>
    <n v="45"/>
    <s v="ร้านที่9"/>
    <s v="ศุภิดา ตันสุภาพ"/>
    <s v="ถนนพหลโยธิน ตำบลคลองหนึ่ง บริษัท บูเคมี อินดัสตรี จำกัด  4/279 หมู่3 ซอยหงสกุล( คลองหลวง21)_x000a__x000a_คลองหลวง/ Khlong Luangปทุมธานี/ Pathum Thani_x000a_12120"/>
    <s v="12120"/>
    <s v="660898145927"/>
    <s v="18/03/2025 19:49"/>
    <s v="-"/>
    <s v="Kerry_dropoff"/>
    <s v="Lazada"/>
    <s v="lazada"/>
    <s v=""/>
    <s v="-"/>
    <s v="18/03/2025 19:49"/>
  </r>
  <r>
    <x v="0"/>
    <x v="9"/>
    <n v="19"/>
    <n v="1"/>
    <s v="EVM24"/>
    <n v="19"/>
    <n v="0"/>
    <s v="ร้านที่3"/>
    <s v="แก้ว"/>
    <s v="ชุมชนร่มเย็น28/4999999 ชอย2/17 ากากากส397474949 · คูคต/ Khu Khot_x000a__x000a_ลำลูกกา/ Lam Luk Kaปทุมธานี/ Pathum Thani_x000a_12130"/>
    <s v="12130"/>
    <s v="660918183270"/>
    <s v="18/03/2025 19:30"/>
    <s v="-"/>
    <s v="Kerry_dropoff"/>
    <s v="Lazada"/>
    <s v="lazada"/>
    <s v=""/>
    <s v="-"/>
    <s v="18/03/2025 19:29"/>
  </r>
  <r>
    <x v="6"/>
    <x v="10"/>
    <n v="15"/>
    <n v="1"/>
    <s v="EVM23"/>
    <n v="257"/>
    <n v="0"/>
    <s v="ร้านที่1"/>
    <s v="ป******ณ"/>
    <s v="******ยบาดาล, อำเภอชัยบาดาล ตำบลชัยบาดาล อำเภอชัยบาดาล จังหวัดลพบุรี 15230"/>
    <s v="15230"/>
    <s v="53"/>
    <s v="18/03/2025 18:58"/>
    <s v="-"/>
    <s v="SPX Express"/>
    <s v="Shopee"/>
    <s v="shopee"/>
    <s v=""/>
    <s v="-"/>
    <s v="18/03/2025 18:58"/>
  </r>
  <r>
    <x v="3"/>
    <x v="3"/>
    <n v="62"/>
    <n v="1"/>
    <s v="EVM23"/>
    <n v="257"/>
    <n v="0"/>
    <s v="ร้านที่1"/>
    <s v="ป******ณ"/>
    <s v="******ยบาดาล, อำเภอชัยบาดาล ตำบลชัยบาดาล อำเภอชัยบาดาล จังหวัดลพบุรี 15230"/>
    <s v="15230"/>
    <s v="53"/>
    <s v="18/03/2025 18:58"/>
    <s v="-"/>
    <s v="SPX Express"/>
    <s v="Shopee"/>
    <s v="shopee"/>
    <s v=""/>
    <s v="-"/>
    <s v="18/03/2025 18:58"/>
  </r>
  <r>
    <x v="3"/>
    <x v="3"/>
    <n v="63.333333333333343"/>
    <n v="3"/>
    <s v="EVM23"/>
    <n v="257"/>
    <n v="0"/>
    <s v="ร้านที่1"/>
    <s v="ป******ณ"/>
    <s v="******ยบาดาล, อำเภอชัยบาดาล ตำบลชัยบาดาล อำเภอชัยบาดาล จังหวัดลพบุรี 15230"/>
    <s v="15230"/>
    <s v="53"/>
    <s v="18/03/2025 18:58"/>
    <s v="-"/>
    <s v="SPX Express"/>
    <s v="Shopee"/>
    <s v="shopee"/>
    <s v=""/>
    <s v="-"/>
    <s v="18/03/2025 18:58"/>
  </r>
  <r>
    <x v="5"/>
    <x v="8"/>
    <n v="66"/>
    <n v="1"/>
    <s v="EVM22"/>
    <n v="181.6"/>
    <n v="7"/>
    <s v="ร้านที่9"/>
    <s v="พิลาวรรณ ( ชาแนล)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8/03/2025 18:55"/>
    <s v="-"/>
    <s v="Kerry_dropoff"/>
    <s v="Lazada"/>
    <s v="lazada"/>
    <s v=""/>
    <s v="-"/>
    <s v="18/03/2025 18:55"/>
  </r>
  <r>
    <x v="2"/>
    <x v="7"/>
    <n v="66"/>
    <n v="1"/>
    <s v="EVM22"/>
    <n v="181.6"/>
    <n v="7"/>
    <s v="ร้านที่9"/>
    <s v="พิลาวรรณ ( ชาแนล)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8/03/2025 18:55"/>
    <s v="-"/>
    <s v="Kerry_dropoff"/>
    <s v="Lazada"/>
    <s v="lazada"/>
    <s v=""/>
    <s v="-"/>
    <s v="18/03/2025 18:55"/>
  </r>
  <r>
    <x v="0"/>
    <x v="0"/>
    <n v="67"/>
    <n v="1"/>
    <s v="EVM22"/>
    <n v="181.6"/>
    <n v="7"/>
    <s v="ร้านที่9"/>
    <s v="พิลาวรรณ ( ชาแนล)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8/03/2025 18:55"/>
    <s v="-"/>
    <s v="Kerry_dropoff"/>
    <s v="Lazada"/>
    <s v="lazada"/>
    <s v=""/>
    <s v="-"/>
    <s v="18/03/2025 18:55"/>
  </r>
  <r>
    <x v="3"/>
    <x v="11"/>
    <n v="53.7"/>
    <n v="1"/>
    <s v="EVM21"/>
    <n v="286.25"/>
    <n v="26"/>
    <s v="ร้านที่1"/>
    <s v="กัญญพัชร เกิดแย้ม"/>
    <s v="บริษัท บี.แอล.เทคโนโลยี จำกัด 78ม.4 · ลานตากฟ้า/ Lan Tak Fa_x000a__x000a_นครชัยศรี/ Nakhon Chai Siนครปฐม/ Nakhon Pathom_x000a_73120"/>
    <s v="73120"/>
    <s v="660994932623"/>
    <s v="18/03/2025 18:11"/>
    <s v="-"/>
    <s v="Kerry_dropoff"/>
    <s v="Lazada"/>
    <s v="lazada"/>
    <s v=""/>
    <s v="-"/>
    <s v="18/03/2025 18:11"/>
  </r>
  <r>
    <x v="5"/>
    <x v="8"/>
    <n v="83.333333333333329"/>
    <n v="3"/>
    <s v="EVM21"/>
    <n v="286.25"/>
    <n v="26"/>
    <s v="ร้านที่1"/>
    <s v="กัญญพัชร เกิดแย้ม"/>
    <s v="บริษัท บี.แอล.เทคโนโลยี จำกัด 78ม.4 · ลานตากฟ้า/ Lan Tak Fa_x000a__x000a_นครชัยศรี/ Nakhon Chai Siนครปฐม/ Nakhon Pathom_x000a_73120"/>
    <s v="73120"/>
    <s v="660994932623"/>
    <s v="18/03/2025 18:11"/>
    <s v="-"/>
    <s v="Kerry_dropoff"/>
    <s v="Lazada"/>
    <s v="lazada"/>
    <s v=""/>
    <s v="-"/>
    <s v="18/03/2025 18:11"/>
  </r>
  <r>
    <x v="7"/>
    <x v="12"/>
    <n v="37.5"/>
    <n v="4"/>
    <s v="EVM20"/>
    <n v="159"/>
    <n v="0"/>
    <s v="ร้านที่4"/>
    <s v="ส***ษ์   ม***  โ***837518079"/>
    <s v="ราชบุรี"/>
    <s v="-"/>
    <s v=""/>
    <s v="18/03/2025 18:06"/>
    <s v="-"/>
    <s v="Flash Express Thailand COD"/>
    <s v="Tiktok"/>
    <s v="จ่ายทีหลัง / COD"/>
    <s v=""/>
    <s v="-"/>
    <s v="18/03/2025 18:07"/>
  </r>
  <r>
    <x v="2"/>
    <x v="7"/>
    <n v="66.333333333333329"/>
    <n v="3"/>
    <s v="EVM19"/>
    <n v="201"/>
    <n v="0"/>
    <s v="ร้านที่1"/>
    <s v="ค******ง"/>
    <s v="******่1 ตำบลปากบ่อง อำเภอป่าซาง จังหวัดลำพูน 51120"/>
    <s v="51120"/>
    <s v="43"/>
    <s v="-"/>
    <s v="-"/>
    <s v=""/>
    <s v="Shopee"/>
    <s v="-"/>
    <s v=""/>
    <s v="-"/>
    <s v="18/03/2025 17:58"/>
  </r>
  <r>
    <x v="2"/>
    <x v="7"/>
    <n v="66.333333333333329"/>
    <n v="3"/>
    <s v="EVM18"/>
    <n v="230"/>
    <n v="29"/>
    <s v="ร้านที่1"/>
    <s v="ค******ง"/>
    <s v="******วิลเลจ6) ซอย 9, ถนน เลียบชายทะเลบางขุนเทียน ตำบลพันท้ายนรสิงห์ อำเภอเมืองสมุทรสาคร จังหวัดสมุทรสาคร 74000"/>
    <s v="74000"/>
    <s v="09"/>
    <s v="18/03/2025 17:58"/>
    <s v="-"/>
    <s v="SPX Express"/>
    <s v="Shopee"/>
    <s v="shopee"/>
    <s v=""/>
    <s v="-"/>
    <s v="18/03/2025 17:58"/>
  </r>
  <r>
    <x v="0"/>
    <x v="0"/>
    <n v="66.333333333333329"/>
    <n v="3"/>
    <s v="EVM17"/>
    <n v="269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8/03/2025 17:56"/>
    <s v="-"/>
    <s v="Flash Express"/>
    <s v="Shopee"/>
    <s v="shopee"/>
    <s v=""/>
    <s v="-"/>
    <s v="18/03/2025 17:55"/>
  </r>
  <r>
    <x v="7"/>
    <x v="12"/>
    <n v="37.5"/>
    <n v="4"/>
    <s v="EVM15"/>
    <n v="159"/>
    <n v="0"/>
    <s v="ร้านที่4"/>
    <s v="พ***ัคร์รินทร์   ร***มาศ"/>
    <s v="เพชรบูรณ์"/>
    <s v="-"/>
    <s v=""/>
    <s v="18/03/2025 17:39"/>
    <s v="-"/>
    <s v="Flash Express Thailand COD"/>
    <s v="Tiktok"/>
    <s v="จ่ายทีหลัง / COD"/>
    <s v=""/>
    <s v="-"/>
    <s v="18/03/2025 17:39"/>
  </r>
  <r>
    <x v="0"/>
    <x v="13"/>
    <n v="15"/>
    <n v="1"/>
    <s v="EVM14"/>
    <n v="15"/>
    <n v="0"/>
    <s v="ร้านที่1"/>
    <s v="สีน"/>
    <s v="ชุมชนร่มเย็น 28/4999999 ชอย2/17 วมแมกนยก3938748 · คูคต/ Khu Khot_x000a__x000a_ลำลูกกา/ Lam Luk Kaปทุมธานี/ Pathum Thani_x000a_12130"/>
    <s v="12130"/>
    <s v="660910041557"/>
    <s v="18/03/2025 17:38"/>
    <s v="-"/>
    <s v="Kerry_dropoff"/>
    <s v="Lazada"/>
    <s v="lazada"/>
    <s v=""/>
    <s v="-"/>
    <s v="18/03/2025 17:38"/>
  </r>
  <r>
    <x v="0"/>
    <x v="13"/>
    <n v="15"/>
    <n v="1"/>
    <s v="EVM13"/>
    <n v="15"/>
    <n v="0"/>
    <s v="ร้านที่1"/>
    <s v="ริ"/>
    <s v="ชุมชนร่มเย็น 28/4999999 ชอย2/17 สกทกสยก3947748 · คูคต/ Khu Khot_x000a__x000a_ลำลูกกา/ Lam Luk Kaปทุมธานี/ Pathum Thani_x000a_12130"/>
    <s v="12130"/>
    <s v="660956053565"/>
    <s v="18/03/2025 17:27"/>
    <s v="-"/>
    <s v="Kerry_dropoff"/>
    <s v="Lazada"/>
    <s v="lazada"/>
    <s v=""/>
    <s v="-"/>
    <s v="18/03/2025 17:26"/>
  </r>
  <r>
    <x v="8"/>
    <x v="14"/>
    <n v="75"/>
    <n v="1"/>
    <s v="EVM12"/>
    <n v="209"/>
    <n v="134"/>
    <s v="ร้านที่1"/>
    <s v="น******ง"/>
    <s v="******8, ต.บ้านข่อย, อำเภอเมืองลพบุรี ตำบลบ้านข่อย อำเภอเมืองลพบุรี จังหวัดลพบุรี 15000"/>
    <s v="15000"/>
    <s v="29"/>
    <s v="18/03/2025 17:39"/>
    <s v="-"/>
    <s v="SPX Express"/>
    <s v="Shopee"/>
    <s v="shopee"/>
    <s v=""/>
    <s v="-"/>
    <s v="18/03/2025 17:09"/>
  </r>
  <r>
    <x v="8"/>
    <x v="15"/>
    <n v="75"/>
    <n v="4"/>
    <s v="EVM11"/>
    <n v="300"/>
    <n v="0"/>
    <s v="ร้านที่10"/>
    <s v="อภิชัย   วุฒติกรสกุล"/>
    <s v="22 หมู่ 1  ต.ท่าชุมพล  อ.โพธาราม  จ.ราชบุรี 70120_x000a__x000a_โพธาราม/ Photharamราชบุรี/ Ratchaburi_x000a_70120"/>
    <s v="70120"/>
    <s v="660658589487"/>
    <s v="18/03/2025 17:09"/>
    <s v="-"/>
    <s v="Kerry_dropoff"/>
    <s v="Lazada"/>
    <s v="lazada"/>
    <s v=""/>
    <s v="-"/>
    <s v="18/03/2025 17:09"/>
  </r>
  <r>
    <x v="9"/>
    <x v="16"/>
    <n v="65"/>
    <n v="6"/>
    <s v="EVM10"/>
    <n v="435"/>
    <n v="35"/>
    <s v="ร้านที่1"/>
    <s v="อรพร..รี่นอารมย์."/>
    <s v="169หมู่5.ต.หนองไผ่.อ.หนองไผ่..จ.เพชรบรูณ์.. 67140"/>
    <s v="67140"/>
    <s v="0616027950"/>
    <s v="18/03/2025 16:48"/>
    <s v="raweewan5499@gmail.com"/>
    <s v="EMS COD"/>
    <s v="facebook"/>
    <s v="กสิกร"/>
    <s v=""/>
    <s v="-"/>
    <s v="18/03/2025 16:48"/>
  </r>
  <r>
    <x v="10"/>
    <x v="17"/>
    <n v="65"/>
    <n v="4"/>
    <s v="EVM10"/>
    <n v="435"/>
    <n v="35"/>
    <s v="ร้านที่1"/>
    <s v="อรพร..รี่นอารมย์."/>
    <s v="169หมู่5.ต.หนองไผ่.อ.หนองไผ่..จ.เพชรบรูณ์.. 67140"/>
    <s v="67140"/>
    <s v="0616027950"/>
    <s v="18/03/2025 16:48"/>
    <s v="raweewan5499@gmail.com"/>
    <s v="EMS COD"/>
    <s v="facebook"/>
    <s v="กสิกร"/>
    <s v=""/>
    <s v="-"/>
    <s v="18/03/2025 16:47"/>
  </r>
  <r>
    <x v="7"/>
    <x v="12"/>
    <n v="33.333333333333336"/>
    <n v="3"/>
    <s v="EVM9"/>
    <n v="200"/>
    <n v="0"/>
    <s v="ร้านที่4"/>
    <s v="ค***ุกัญญา แ***เหล่า"/>
    <s v="เทศบาลนครนครราชสีมา"/>
    <s v="-"/>
    <s v=""/>
    <s v="18/03/2025 16:38"/>
    <s v="-"/>
    <s v="Flash Express Thailand"/>
    <s v="Tiktok"/>
    <s v="tiktok"/>
    <s v=""/>
    <s v="-"/>
    <s v="18/03/2025 16:38"/>
  </r>
  <r>
    <x v="7"/>
    <x v="12"/>
    <n v="33.333333333333336"/>
    <n v="6"/>
    <s v="EVM8"/>
    <n v="200"/>
    <n v="0"/>
    <s v="ร้านที่4"/>
    <s v="ส***น พ***์สารี"/>
    <s v="ระยอง"/>
    <s v="-"/>
    <s v=""/>
    <s v="18/03/2025 16:31"/>
    <s v="-"/>
    <s v="Flash Express Thailand COD"/>
    <s v="Tiktok"/>
    <s v="จ่ายทีหลัง / COD"/>
    <s v=""/>
    <s v="-"/>
    <s v="18/03/2025 16:32"/>
  </r>
  <r>
    <x v="7"/>
    <x v="12"/>
    <n v="33.333333333333336"/>
    <n v="3"/>
    <s v="EVM7"/>
    <n v="106"/>
    <n v="6"/>
    <s v="ร้านที่4"/>
    <s v="ร***ร บ***ศิริ"/>
    <s v="ปทุมธานี"/>
    <s v="-"/>
    <s v=""/>
    <s v="18/03/2025 16:25"/>
    <s v="-"/>
    <s v="Flash Express Thailand COD"/>
    <s v="Tiktok"/>
    <s v="จ่ายทีหลัง / COD"/>
    <s v=""/>
    <s v="-"/>
    <s v="18/03/2025 16:25"/>
  </r>
  <r>
    <x v="7"/>
    <x v="12"/>
    <n v="33.333333333333336"/>
    <n v="6"/>
    <s v="EVM5"/>
    <n v="200"/>
    <n v="0"/>
    <s v="ร้านที่4"/>
    <s v="N***naTH"/>
    <s v="นนทบุรี"/>
    <s v="-"/>
    <s v=""/>
    <s v="18/03/2025 16:17"/>
    <s v="-"/>
    <s v="Flash Express Thailand"/>
    <s v="Tiktok"/>
    <s v="tiktok"/>
    <s v=""/>
    <s v="-"/>
    <s v="18/03/2025 16:17"/>
  </r>
  <r>
    <x v="7"/>
    <x v="12"/>
    <n v="33.333333333333336"/>
    <n v="3"/>
    <s v="EVM4"/>
    <n v="100"/>
    <n v="0"/>
    <s v="ร้านที่4"/>
    <s v="ว***รม เ***มผล"/>
    <s v="อ่างทอง"/>
    <s v="-"/>
    <s v=""/>
    <s v="18/03/2025 16:17"/>
    <s v="-"/>
    <s v="Flash Express Thailand COD"/>
    <s v="Tiktok"/>
    <s v="จ่ายทีหลัง / COD"/>
    <s v=""/>
    <s v="-"/>
    <s v="18/03/2025 16:17"/>
  </r>
  <r>
    <x v="11"/>
    <x v="18"/>
    <n v="66.666666666666671"/>
    <n v="3"/>
    <s v="EVM3"/>
    <n v="300"/>
    <n v="0"/>
    <s v="ร้านที่4"/>
    <s v="ณ ป***ุบัน ค** ค***สุข ค***สงบ"/>
    <s v="กาญจนบุรี"/>
    <s v="-"/>
    <s v=""/>
    <s v="18/03/2025 16:14"/>
    <s v="-"/>
    <s v="Flash Express Thailand COD"/>
    <s v="Tiktok"/>
    <s v="จ่ายทีหลัง / COD"/>
    <s v=""/>
    <s v="-"/>
    <s v="18/03/2025 16:14"/>
  </r>
  <r>
    <x v="12"/>
    <x v="19"/>
    <n v="66.666666666666671"/>
    <n v="3"/>
    <s v="EVM3"/>
    <n v="300"/>
    <n v="0"/>
    <s v="ร้านที่4"/>
    <s v="ณ ป***ุบัน ค** ค***สุข ค***สงบ"/>
    <s v="กาญจนบุรี"/>
    <s v="-"/>
    <s v=""/>
    <s v="18/03/2025 16:14"/>
    <s v="-"/>
    <s v="Flash Express Thailand COD"/>
    <s v="Tiktok"/>
    <s v="จ่ายทีหลัง / COD"/>
    <s v=""/>
    <s v="-"/>
    <s v="18/03/2025 16:14"/>
  </r>
  <r>
    <x v="7"/>
    <x v="12"/>
    <n v="33.333333333333336"/>
    <n v="3"/>
    <s v="EVM3"/>
    <n v="300"/>
    <n v="0"/>
    <s v="ร้านที่4"/>
    <s v="ณ ป***ุบัน ค** ค***สุข ค***สงบ"/>
    <s v="กาญจนบุรี"/>
    <s v="-"/>
    <s v=""/>
    <s v="18/03/2025 16:14"/>
    <s v="-"/>
    <s v="Flash Express Thailand COD"/>
    <s v="Tiktok"/>
    <s v="จ่ายทีหลัง / COD"/>
    <s v=""/>
    <s v="-"/>
    <s v="18/03/2025 16:14"/>
  </r>
  <r>
    <x v="13"/>
    <x v="20"/>
    <n v="60"/>
    <n v="3"/>
    <s v="EVM2"/>
    <n v="159.21"/>
    <n v="45"/>
    <s v="ร้านที่4"/>
    <s v="ป***วรรณ"/>
    <s v="สุราษฎร์ธานี"/>
    <s v="-"/>
    <s v=""/>
    <s v="18/03/2025 16:11"/>
    <s v="-"/>
    <s v="Flash Express Thailand COD"/>
    <s v="Tiktok"/>
    <s v="จ่ายทีหลัง / COD"/>
    <s v=""/>
    <s v="-"/>
    <s v="18/03/2025 16:11"/>
  </r>
  <r>
    <x v="7"/>
    <x v="12"/>
    <n v="33.333333333333336"/>
    <n v="6"/>
    <s v="EVM1"/>
    <n v="200"/>
    <n v="0"/>
    <s v="ร้านที่4"/>
    <s v="จ***ร์บาน จ***สมศักดิ์"/>
    <s v="เชียงราย"/>
    <s v="-"/>
    <s v=""/>
    <s v="18/03/2025 16:07"/>
    <s v="-"/>
    <s v="Flash Express Thailand"/>
    <s v="Tiktok"/>
    <s v="tiktok"/>
    <s v=""/>
    <s v="-"/>
    <s v="18/03/2025 16:04"/>
  </r>
  <r>
    <x v="11"/>
    <x v="18"/>
    <n v="66.666666666666671"/>
    <n v="3"/>
    <s v="EVM0"/>
    <n v="106"/>
    <n v="6"/>
    <s v="ร้านที่4"/>
    <s v="ก***นาพร บ***ระเสริฐ"/>
    <s v="ปทุมธานี"/>
    <s v="-"/>
    <s v=""/>
    <s v="18/03/2025 16:04"/>
    <s v="-"/>
    <s v="Flash Express Thailand COD"/>
    <s v="Tiktok"/>
    <s v="จ่ายทีหลัง / COD"/>
    <s v=""/>
    <s v="-"/>
    <s v="18/03/2025 16:04"/>
  </r>
  <r>
    <x v="14"/>
    <x v="21"/>
    <n v="139"/>
    <n v="1"/>
    <s v="EVL99"/>
    <n v="136"/>
    <n v="16"/>
    <s v="ร้านที่4"/>
    <s v="u***599661061802"/>
    <s v="กรุงเทพฯ"/>
    <s v="-"/>
    <s v=""/>
    <s v="18/03/2025 15:59"/>
    <s v="-"/>
    <s v="Flash Express Thailand COD"/>
    <s v="Tiktok"/>
    <s v="จ่ายทีหลัง / COD"/>
    <s v=""/>
    <s v="-"/>
    <s v="18/03/2025 15:59"/>
  </r>
  <r>
    <x v="15"/>
    <x v="22"/>
    <n v="78.5"/>
    <n v="2"/>
    <s v="EVL98"/>
    <n v="194"/>
    <n v="45"/>
    <s v="ร้านที่1"/>
    <s v="น******ล"/>
    <s v="****** ตำบลบ่อวิน อ.ศรีราชา ชลบุรี ตำบลบ่อวิน อำเภอศรีราชา จังหวัดชลบุรี 20230"/>
    <s v="20230"/>
    <s v="25"/>
    <s v="18/03/2025 15:32"/>
    <s v="-"/>
    <s v="Flash Express"/>
    <s v="Shopee"/>
    <s v="shopee"/>
    <s v=""/>
    <s v="-"/>
    <s v="18/03/2025 15:31"/>
  </r>
  <r>
    <x v="7"/>
    <x v="12"/>
    <n v="33.333333333333336"/>
    <n v="3"/>
    <s v="EVL97"/>
    <n v="100"/>
    <n v="0"/>
    <s v="ร้านที่4"/>
    <s v="ส***านต์ เ***ศิริ"/>
    <s v="กำแพงเพชร"/>
    <s v="-"/>
    <s v=""/>
    <s v="18/03/2025 15:28"/>
    <s v="-"/>
    <s v="Flash Express Thailand"/>
    <s v="Tiktok"/>
    <s v="tiktok"/>
    <s v=""/>
    <s v="-"/>
    <s v="18/03/2025 15:28"/>
  </r>
  <r>
    <x v="7"/>
    <x v="12"/>
    <n v="33.333333333333336"/>
    <n v="3"/>
    <s v="EVL96"/>
    <n v="116"/>
    <n v="16"/>
    <s v="ร้านที่4"/>
    <s v="ว***า ก***สาร์"/>
    <s v="สุราษฎร์ธานี"/>
    <s v="-"/>
    <s v=""/>
    <s v="18/03/2025 15:26"/>
    <s v="-"/>
    <s v="Flash Express Thailand COD"/>
    <s v="Tiktok"/>
    <s v="จ่ายทีหลัง / COD"/>
    <s v=""/>
    <s v="-"/>
    <s v="18/03/2025 15:26"/>
  </r>
  <r>
    <x v="7"/>
    <x v="12"/>
    <n v="33.333333333333336"/>
    <n v="3"/>
    <s v="EVL95"/>
    <n v="200"/>
    <n v="0"/>
    <s v="ร้านที่4"/>
    <s v="ส***ย เ***บุญ"/>
    <s v="สุราษฎร์ธานี"/>
    <s v="-"/>
    <s v=""/>
    <s v="18/03/2025 15:27"/>
    <s v="-"/>
    <s v="Flash Express Thailand"/>
    <s v="Tiktok"/>
    <s v="tiktok"/>
    <s v=""/>
    <s v="-"/>
    <s v="18/03/2025 15:26"/>
  </r>
  <r>
    <x v="12"/>
    <x v="19"/>
    <n v="66.666666666666671"/>
    <n v="3"/>
    <s v="EVL95"/>
    <n v="200"/>
    <n v="0"/>
    <s v="ร้านที่4"/>
    <s v="ส***ย เ***บุญ"/>
    <s v="สุราษฎร์ธานี"/>
    <s v="-"/>
    <s v=""/>
    <s v="18/03/2025 15:27"/>
    <s v="-"/>
    <s v="Flash Express Thailand"/>
    <s v="Tiktok"/>
    <s v="tiktok"/>
    <s v=""/>
    <s v="-"/>
    <s v="18/03/2025 15:26"/>
  </r>
  <r>
    <x v="7"/>
    <x v="12"/>
    <n v="33.333333333333336"/>
    <n v="6"/>
    <s v="EVL94"/>
    <n v="200"/>
    <n v="0"/>
    <s v="ร้านที่4"/>
    <s v="A*** t***"/>
    <s v="กรุงเทพฯ"/>
    <s v="-"/>
    <s v=""/>
    <s v="18/03/2025 15:23"/>
    <s v="-"/>
    <s v="Flash Express Thailand COD"/>
    <s v="Tiktok"/>
    <s v="จ่ายทีหลัง / COD"/>
    <s v=""/>
    <s v="-"/>
    <s v="18/03/2025 15:23"/>
  </r>
  <r>
    <x v="0"/>
    <x v="0"/>
    <n v="66.333333333333329"/>
    <n v="6"/>
    <s v="EVL93"/>
    <n v="440"/>
    <n v="0"/>
    <s v="ร้านที่4"/>
    <s v="ส***มล ไ***"/>
    <s v="ประจวบคีรีขันธ์"/>
    <s v="-"/>
    <s v=""/>
    <s v="18/03/2025 15:24"/>
    <s v="-"/>
    <s v="Flash Express Thailand"/>
    <s v="Tiktok"/>
    <s v="tiktok"/>
    <s v=""/>
    <s v="-"/>
    <s v="18/03/2025 15:22"/>
  </r>
  <r>
    <x v="7"/>
    <x v="12"/>
    <n v="33.333333333333336"/>
    <n v="3"/>
    <s v="EVL92"/>
    <n v="200"/>
    <n v="0"/>
    <s v="ร้านที่4"/>
    <s v="g***y"/>
    <s v="กรุงเทพฯ"/>
    <s v="-"/>
    <s v=""/>
    <s v="18/03/2025 15:18"/>
    <s v="-"/>
    <s v="Flash Express Thailand"/>
    <s v="Tiktok"/>
    <s v="tiktok"/>
    <s v=""/>
    <s v="-"/>
    <s v="18/03/2025 15:18"/>
  </r>
  <r>
    <x v="7"/>
    <x v="12"/>
    <n v="33.333333333333336"/>
    <n v="3"/>
    <s v="EVL91"/>
    <n v="145"/>
    <n v="45"/>
    <s v="ร้านที่4"/>
    <s v="T*** T***"/>
    <s v="สมุทรปราการ"/>
    <s v="-"/>
    <s v=""/>
    <s v="18/03/2025 15:17"/>
    <s v="-"/>
    <s v="Flash Express Thailand COD"/>
    <s v="Tiktok"/>
    <s v="จ่ายทีหลัง / COD"/>
    <s v=""/>
    <s v="-"/>
    <s v="18/03/2025 15:17"/>
  </r>
  <r>
    <x v="7"/>
    <x v="12"/>
    <n v="33.333333333333336"/>
    <n v="3"/>
    <s v="EVL90"/>
    <n v="106"/>
    <n v="6"/>
    <s v="ร้านที่4"/>
    <s v="ณ***ินี เ***อประดิษฐ์"/>
    <s v="กรุงเทพมหานคร"/>
    <s v="-"/>
    <s v=""/>
    <s v="18/03/2025 15:16"/>
    <s v="-"/>
    <s v="Flash Express Thailand"/>
    <s v="Tiktok"/>
    <s v="tiktok"/>
    <s v=""/>
    <s v="-"/>
    <s v="18/03/2025 15:16"/>
  </r>
  <r>
    <x v="0"/>
    <x v="0"/>
    <n v="150"/>
    <n v="1"/>
    <s v="EVL89"/>
    <n v="150"/>
    <n v="0"/>
    <s v="ร้านที่1"/>
    <s v="Kunyanat Fayluy"/>
    <s v="+_x000a_168/241  หมู่บ้านมั่นคง95_x000a_ในเมือง_x000a_ในเมือง_x000a_ขอนแก่น_x000a_ 40000"/>
    <s v="40000"/>
    <s v="0972791438"/>
    <s v="18/03/2025 15:14"/>
    <s v="raweewan5499@gmail.com"/>
    <s v="EMS"/>
    <s v="facebook"/>
    <s v="กสิกร"/>
    <s v="****ชิฟฟ่อนตัวแทนวรรณวนัช"/>
    <s v="-"/>
    <s v="18/03/2025 15:13"/>
  </r>
  <r>
    <x v="7"/>
    <x v="12"/>
    <n v="33.333333333333336"/>
    <n v="3"/>
    <s v="EVL88"/>
    <n v="106"/>
    <n v="6"/>
    <s v="ร้านที่4"/>
    <s v="ผ***พรรณ จ***ัยโศภิต"/>
    <s v="สมุทรปราการ"/>
    <s v="-"/>
    <s v=""/>
    <s v="18/03/2025 15:11"/>
    <s v="-"/>
    <s v="Flash Express Thailand COD"/>
    <s v="Tiktok"/>
    <s v="จ่ายทีหลัง / COD"/>
    <s v=""/>
    <s v="-"/>
    <s v="18/03/2025 15:11"/>
  </r>
  <r>
    <x v="7"/>
    <x v="12"/>
    <n v="33.333333333333336"/>
    <n v="6"/>
    <s v="EVL87"/>
    <n v="200"/>
    <n v="0"/>
    <s v="ร้านที่4"/>
    <s v="น***น ป***ฉัตร แ***ันดี"/>
    <s v="นครศรีธรรมราช"/>
    <s v="-"/>
    <s v=""/>
    <s v="18/03/2025 15:11"/>
    <s v="-"/>
    <s v="Flash Express Thailand"/>
    <s v="Tiktok"/>
    <s v="tiktok"/>
    <s v=""/>
    <s v="-"/>
    <s v="18/03/2025 15:10"/>
  </r>
  <r>
    <x v="11"/>
    <x v="18"/>
    <n v="66.666666666666671"/>
    <n v="3"/>
    <s v="EVL85"/>
    <n v="300"/>
    <n v="0"/>
    <s v="ร้านที่4"/>
    <s v="ส***ภรณ์ แ***ศรี"/>
    <s v="สุรินทร์"/>
    <s v="-"/>
    <s v=""/>
    <s v="18/03/2025 15:09"/>
    <s v="-"/>
    <s v="Flash Express Thailand COD"/>
    <s v="Tiktok"/>
    <s v="จ่ายทีหลัง / COD"/>
    <s v=""/>
    <s v="-"/>
    <s v="18/03/2025 15:09"/>
  </r>
  <r>
    <x v="12"/>
    <x v="19"/>
    <n v="66.666666666666671"/>
    <n v="3"/>
    <s v="EVL85"/>
    <n v="300"/>
    <n v="0"/>
    <s v="ร้านที่4"/>
    <s v="ส***ภรณ์ แ***ศรี"/>
    <s v="สุรินทร์"/>
    <s v="-"/>
    <s v=""/>
    <s v="18/03/2025 15:09"/>
    <s v="-"/>
    <s v="Flash Express Thailand COD"/>
    <s v="Tiktok"/>
    <s v="จ่ายทีหลัง / COD"/>
    <s v=""/>
    <s v="-"/>
    <s v="18/03/2025 15:09"/>
  </r>
  <r>
    <x v="7"/>
    <x v="12"/>
    <n v="33.333333333333336"/>
    <n v="3"/>
    <s v="EVL85"/>
    <n v="300"/>
    <n v="0"/>
    <s v="ร้านที่4"/>
    <s v="ส***ภรณ์ แ***ศรี"/>
    <s v="สุรินทร์"/>
    <s v="-"/>
    <s v=""/>
    <s v="18/03/2025 15:09"/>
    <s v="-"/>
    <s v="Flash Express Thailand COD"/>
    <s v="Tiktok"/>
    <s v="จ่ายทีหลัง / COD"/>
    <s v=""/>
    <s v="-"/>
    <s v="18/03/2025 15:09"/>
  </r>
  <r>
    <x v="7"/>
    <x v="12"/>
    <n v="33.333333333333336"/>
    <n v="6"/>
    <s v="EVL82"/>
    <n v="200"/>
    <n v="0"/>
    <s v="ร้านที่4"/>
    <s v="จ***รัตน์ ใ***่าง"/>
    <s v="นครราชสีมา"/>
    <s v="-"/>
    <s v=""/>
    <s v="18/03/2025 15:07"/>
    <s v="-"/>
    <s v="Flash Express Thailand COD"/>
    <s v="Tiktok"/>
    <s v="จ่ายทีหลัง / COD"/>
    <s v=""/>
    <s v="-"/>
    <s v="18/03/2025 15:07"/>
  </r>
  <r>
    <x v="16"/>
    <x v="23"/>
    <n v="65"/>
    <n v="2"/>
    <s v="EVL81"/>
    <n v="400"/>
    <n v="0"/>
    <s v="ร้านที่1"/>
    <s v="ส่ง.ร.ต.ต.สถิต อุปนิ"/>
    <s v="43 ม.18 ต.จรเข้มาก อ.ประโคนชัย จ.บุรีรัมย์ 31140"/>
    <s v="31140"/>
    <s v="0815589286"/>
    <s v="18/03/2025 13:54"/>
    <s v="raweewan5499@gmail.com"/>
    <s v="EMS"/>
    <s v="facebook"/>
    <s v="กสิกร"/>
    <s v=""/>
    <s v="-"/>
    <s v="18/03/2025 15:06"/>
  </r>
  <r>
    <x v="17"/>
    <x v="24"/>
    <n v="65"/>
    <n v="2"/>
    <s v="EVL81"/>
    <n v="400"/>
    <n v="0"/>
    <s v="ร้านที่1"/>
    <s v="ส่ง.ร.ต.ต.สถิต อุปนิ"/>
    <s v="43 ม.18 ต.จรเข้มาก อ.ประโคนชัย จ.บุรีรัมย์ 31140"/>
    <s v="31140"/>
    <s v="0815589286"/>
    <s v="18/03/2025 13:54"/>
    <s v="raweewan5499@gmail.com"/>
    <s v="EMS"/>
    <s v="facebook"/>
    <s v="กสิกร"/>
    <s v=""/>
    <s v="-"/>
    <s v="18/03/2025 15:06"/>
  </r>
  <r>
    <x v="10"/>
    <x v="17"/>
    <n v="65"/>
    <n v="2"/>
    <s v="EVL81"/>
    <n v="400"/>
    <n v="0"/>
    <s v="ร้านที่1"/>
    <s v="ส่ง.ร.ต.ต.สถิต อุปนิ"/>
    <s v="43 ม.18 ต.จรเข้มาก อ.ประโคนชัย จ.บุรีรัมย์ 31140"/>
    <s v="31140"/>
    <s v="0815589286"/>
    <s v="18/03/2025 13:54"/>
    <s v="raweewan5499@gmail.com"/>
    <s v="EMS"/>
    <s v="facebook"/>
    <s v="กสิกร"/>
    <s v=""/>
    <s v="-"/>
    <s v="18/03/2025 15:06"/>
  </r>
  <r>
    <x v="4"/>
    <x v="4"/>
    <n v="65"/>
    <n v="2"/>
    <s v="EVL81"/>
    <n v="400"/>
    <n v="0"/>
    <s v="ร้านที่1"/>
    <s v="ส่ง.ร.ต.ต.สถิต อุปนิ"/>
    <s v="43 ม.18 ต.จรเข้มาก อ.ประโคนชัย จ.บุรีรัมย์ 31140"/>
    <s v="31140"/>
    <s v="0815589286"/>
    <s v="18/03/2025 13:54"/>
    <s v="raweewan5499@gmail.com"/>
    <s v="EMS"/>
    <s v="facebook"/>
    <s v="กสิกร"/>
    <s v=""/>
    <s v="-"/>
    <s v="18/03/2025 15:06"/>
  </r>
  <r>
    <x v="18"/>
    <x v="25"/>
    <n v="65"/>
    <n v="1"/>
    <s v="EVL81"/>
    <n v="400"/>
    <n v="0"/>
    <s v="ร้านที่1"/>
    <s v="ส่ง.ร.ต.ต.สถิต อุปนิ"/>
    <s v="43 ม.18 ต.จรเข้มาก อ.ประโคนชัย จ.บุรีรัมย์ 31140"/>
    <s v="31140"/>
    <s v="0815589286"/>
    <s v="18/03/2025 13:54"/>
    <s v="raweewan5499@gmail.com"/>
    <s v="EMS"/>
    <s v="facebook"/>
    <s v="กสิกร"/>
    <s v=""/>
    <s v="-"/>
    <s v="18/03/2025 15:06"/>
  </r>
  <r>
    <x v="9"/>
    <x v="16"/>
    <n v="65"/>
    <n v="1"/>
    <s v="EVL81"/>
    <n v="400"/>
    <n v="0"/>
    <s v="ร้านที่1"/>
    <s v="ส่ง.ร.ต.ต.สถิต อุปนิ"/>
    <s v="43 ม.18 ต.จรเข้มาก อ.ประโคนชัย จ.บุรีรัมย์ 31140"/>
    <s v="31140"/>
    <s v="0815589286"/>
    <s v="18/03/2025 13:54"/>
    <s v="raweewan5499@gmail.com"/>
    <s v="EMS"/>
    <s v="facebook"/>
    <s v="กสิกร"/>
    <s v=""/>
    <s v="-"/>
    <s v="18/03/2025 15:06"/>
  </r>
  <r>
    <x v="2"/>
    <x v="2"/>
    <n v="100"/>
    <n v="1"/>
    <s v="EVL80"/>
    <n v="250"/>
    <n v="0"/>
    <s v="ร้านที่1"/>
    <s v=""/>
    <s v=""/>
    <s v="-"/>
    <s v=""/>
    <s v="18/03/2025 15:04"/>
    <s v="raweewan5499@gmail.com"/>
    <s v="EMS COD"/>
    <s v="facebook"/>
    <s v="จ่ายทีหลัง / COD"/>
    <s v=""/>
    <s v="-"/>
    <s v="18/03/2025 15:04"/>
  </r>
  <r>
    <x v="0"/>
    <x v="0"/>
    <n v="100"/>
    <n v="1"/>
    <s v="EVL80"/>
    <n v="250"/>
    <n v="0"/>
    <s v="ร้านที่1"/>
    <s v=""/>
    <s v=""/>
    <s v="-"/>
    <s v=""/>
    <s v="18/03/2025 15:04"/>
    <s v="raweewan5499@gmail.com"/>
    <s v="EMS COD"/>
    <s v="facebook"/>
    <s v="จ่ายทีหลัง / COD"/>
    <s v=""/>
    <s v="-"/>
    <s v="18/03/2025 15:04"/>
  </r>
  <r>
    <x v="5"/>
    <x v="8"/>
    <n v="100"/>
    <n v="1"/>
    <s v="EVL80"/>
    <n v="250"/>
    <n v="0"/>
    <s v="ร้านที่1"/>
    <s v=""/>
    <s v=""/>
    <s v="-"/>
    <s v=""/>
    <s v="18/03/2025 15:04"/>
    <s v="raweewan5499@gmail.com"/>
    <s v="EMS COD"/>
    <s v="facebook"/>
    <s v="จ่ายทีหลัง / COD"/>
    <s v=""/>
    <s v="-"/>
    <s v="18/03/2025 15:04"/>
  </r>
  <r>
    <x v="11"/>
    <x v="18"/>
    <n v="66.666666666666671"/>
    <n v="3"/>
    <s v="EVL78"/>
    <n v="200"/>
    <n v="0"/>
    <s v="ร้านที่4"/>
    <s v="S*** T***thip"/>
    <s v="จังหวัดน่าน"/>
    <s v="-"/>
    <s v=""/>
    <s v="18/03/2025 14:52"/>
    <s v="-"/>
    <s v="Flash Express Thailand COD"/>
    <s v="Tiktok"/>
    <s v="จ่ายทีหลัง / COD"/>
    <s v=""/>
    <s v="-"/>
    <s v="18/03/2025 14:52"/>
  </r>
  <r>
    <x v="7"/>
    <x v="12"/>
    <n v="33.333333333333336"/>
    <n v="3"/>
    <s v="EVL78"/>
    <n v="200"/>
    <n v="0"/>
    <s v="ร้านที่4"/>
    <s v="S*** T***thip"/>
    <s v="จังหวัดน่าน"/>
    <s v="-"/>
    <s v=""/>
    <s v="18/03/2025 14:52"/>
    <s v="-"/>
    <s v="Flash Express Thailand COD"/>
    <s v="Tiktok"/>
    <s v="จ่ายทีหลัง / COD"/>
    <s v=""/>
    <s v="-"/>
    <s v="18/03/2025 14:52"/>
  </r>
  <r>
    <x v="7"/>
    <x v="12"/>
    <n v="33.333333333333336"/>
    <n v="3"/>
    <s v="EVL77"/>
    <n v="200"/>
    <n v="0"/>
    <s v="ร้านที่4"/>
    <s v="a***da"/>
    <s v="ระยอง"/>
    <s v="-"/>
    <s v=""/>
    <s v="18/03/2025 14:48"/>
    <s v="-"/>
    <s v="Flash Express Thailand COD"/>
    <s v="Tiktok"/>
    <s v="จ่ายทีหลัง / COD"/>
    <s v=""/>
    <s v="-"/>
    <s v="18/03/2025 14:48"/>
  </r>
  <r>
    <x v="11"/>
    <x v="18"/>
    <n v="66.666666666666671"/>
    <n v="3"/>
    <s v="EVL77"/>
    <n v="200"/>
    <n v="0"/>
    <s v="ร้านที่4"/>
    <s v="a***da"/>
    <s v="ระยอง"/>
    <s v="-"/>
    <s v=""/>
    <s v="18/03/2025 14:48"/>
    <s v="-"/>
    <s v="Flash Express Thailand COD"/>
    <s v="Tiktok"/>
    <s v="จ่ายทีหลัง / COD"/>
    <s v=""/>
    <s v="-"/>
    <s v="18/03/2025 14:48"/>
  </r>
  <r>
    <x v="7"/>
    <x v="12"/>
    <n v="33.333333333333336"/>
    <n v="6"/>
    <s v="EVL76"/>
    <n v="200"/>
    <n v="0"/>
    <s v="ร้านที่4"/>
    <s v="พ***มู"/>
    <s v="กรุงเทพฯ"/>
    <s v="-"/>
    <s v=""/>
    <s v="18/03/2025 14:48"/>
    <s v="-"/>
    <s v="Flash Express Thailand"/>
    <s v="Tiktok"/>
    <s v="tiktok"/>
    <s v=""/>
    <s v="-"/>
    <s v="18/03/2025 14:46"/>
  </r>
  <r>
    <x v="12"/>
    <x v="19"/>
    <n v="66.666666666666671"/>
    <n v="3"/>
    <s v="EVL75"/>
    <n v="300"/>
    <n v="0"/>
    <s v="ร้านที่4"/>
    <s v="น*** บ***รี"/>
    <s v="พิษณุโลก"/>
    <s v="-"/>
    <s v=""/>
    <s v="18/03/2025 14:44"/>
    <s v="-"/>
    <s v="Flash Express Thailand COD"/>
    <s v="Tiktok"/>
    <s v="จ่ายทีหลัง / COD"/>
    <s v=""/>
    <s v="-"/>
    <s v="18/03/2025 14:45"/>
  </r>
  <r>
    <x v="7"/>
    <x v="12"/>
    <n v="33.333333333333336"/>
    <n v="3"/>
    <s v="EVL75"/>
    <n v="300"/>
    <n v="0"/>
    <s v="ร้านที่4"/>
    <s v="น*** บ***รี"/>
    <s v="พิษณุโลก"/>
    <s v="-"/>
    <s v=""/>
    <s v="18/03/2025 14:44"/>
    <s v="-"/>
    <s v="Flash Express Thailand COD"/>
    <s v="Tiktok"/>
    <s v="จ่ายทีหลัง / COD"/>
    <s v=""/>
    <s v="-"/>
    <s v="18/03/2025 14:45"/>
  </r>
  <r>
    <x v="11"/>
    <x v="18"/>
    <n v="66.666666666666671"/>
    <n v="3"/>
    <s v="EVL75"/>
    <n v="300"/>
    <n v="0"/>
    <s v="ร้านที่4"/>
    <s v="น*** บ***รี"/>
    <s v="พิษณุโลก"/>
    <s v="-"/>
    <s v=""/>
    <s v="18/03/2025 14:44"/>
    <s v="-"/>
    <s v="Flash Express Thailand COD"/>
    <s v="Tiktok"/>
    <s v="จ่ายทีหลัง / COD"/>
    <s v=""/>
    <s v="-"/>
    <s v="18/03/2025 14:45"/>
  </r>
  <r>
    <x v="11"/>
    <x v="18"/>
    <n v="66.666666666666671"/>
    <n v="3"/>
    <s v="EVL74"/>
    <n v="300"/>
    <n v="0"/>
    <s v="ร้านที่4"/>
    <s v="น***อกไม้   โ***ะสิงห์"/>
    <s v="ยโสธร"/>
    <s v="-"/>
    <s v=""/>
    <s v="18/03/2025 14:42"/>
    <s v="-"/>
    <s v="Flash Express Thailand"/>
    <s v="Tiktok"/>
    <s v="tiktok"/>
    <s v=""/>
    <s v="-"/>
    <s v="18/03/2025 14:43"/>
  </r>
  <r>
    <x v="7"/>
    <x v="12"/>
    <n v="33.333333333333336"/>
    <n v="6"/>
    <s v="EVL74"/>
    <n v="300"/>
    <n v="0"/>
    <s v="ร้านที่4"/>
    <s v="น***อกไม้   โ***ะสิงห์"/>
    <s v="ยโสธร"/>
    <s v="-"/>
    <s v=""/>
    <s v="18/03/2025 14:42"/>
    <s v="-"/>
    <s v="Flash Express Thailand"/>
    <s v="Tiktok"/>
    <s v="tiktok"/>
    <s v=""/>
    <s v="-"/>
    <s v="18/03/2025 14:43"/>
  </r>
  <r>
    <x v="7"/>
    <x v="12"/>
    <n v="33.333333333333336"/>
    <n v="6"/>
    <s v="EVL73"/>
    <n v="200"/>
    <n v="0"/>
    <s v="ร้านที่4"/>
    <s v="อ***ย โ***เสริฐ"/>
    <s v="มหาสารคาม"/>
    <s v="-"/>
    <s v=""/>
    <s v="18/03/2025 14:40"/>
    <s v="-"/>
    <s v="Flash Express Thailand COD"/>
    <s v="Tiktok"/>
    <s v="จ่ายทีหลัง / COD"/>
    <s v=""/>
    <s v="-"/>
    <s v="18/03/2025 14:40"/>
  </r>
  <r>
    <x v="7"/>
    <x v="12"/>
    <n v="33.333333333333336"/>
    <n v="3"/>
    <s v="EVL72"/>
    <n v="100"/>
    <n v="0"/>
    <s v="ร้านที่4"/>
    <s v="ณ***์ ป***ะจินดา"/>
    <s v="พิษณุโลก"/>
    <s v="-"/>
    <s v=""/>
    <s v="18/03/2025 14:39"/>
    <s v="-"/>
    <s v="Flash Express Thailand"/>
    <s v="Tiktok"/>
    <s v="tiktok"/>
    <s v=""/>
    <s v="-"/>
    <s v="18/03/2025 14:39"/>
  </r>
  <r>
    <x v="12"/>
    <x v="19"/>
    <n v="66.666666666666671"/>
    <n v="6"/>
    <s v="EVL70"/>
    <n v="200"/>
    <n v="0"/>
    <s v="ร้านที่4"/>
    <s v="ว***า เ***"/>
    <s v="สงขลา"/>
    <s v="-"/>
    <s v=""/>
    <s v="18/03/2025 14:37"/>
    <s v="-"/>
    <s v="Flash Express Thailand COD"/>
    <s v="Tiktok"/>
    <s v="จ่ายทีหลัง / COD"/>
    <s v=""/>
    <s v="-"/>
    <s v="18/03/2025 14:37"/>
  </r>
  <r>
    <x v="7"/>
    <x v="12"/>
    <n v="33.333333333333336"/>
    <n v="3"/>
    <s v="EVL69"/>
    <n v="200"/>
    <n v="0"/>
    <s v="ร้านที่4"/>
    <s v="จ***นา"/>
    <s v="สุรินทร์"/>
    <s v="-"/>
    <s v=""/>
    <s v="18/03/2025 14:37"/>
    <s v="-"/>
    <s v="Flash Express Thailand"/>
    <s v="Tiktok"/>
    <s v="tiktok"/>
    <s v=""/>
    <s v="-"/>
    <s v="18/03/2025 14:37"/>
  </r>
  <r>
    <x v="12"/>
    <x v="19"/>
    <n v="66.666666666666671"/>
    <n v="3"/>
    <s v="EVL69"/>
    <n v="200"/>
    <n v="0"/>
    <s v="ร้านที่4"/>
    <s v="จ***นา"/>
    <s v="สุรินทร์"/>
    <s v="-"/>
    <s v=""/>
    <s v="18/03/2025 14:37"/>
    <s v="-"/>
    <s v="Flash Express Thailand"/>
    <s v="Tiktok"/>
    <s v="tiktok"/>
    <s v=""/>
    <s v="-"/>
    <s v="18/03/2025 14:37"/>
  </r>
  <r>
    <x v="7"/>
    <x v="12"/>
    <n v="33.333333333333336"/>
    <n v="3"/>
    <s v="EVL68"/>
    <n v="129"/>
    <n v="29"/>
    <s v="ร้านที่4"/>
    <s v="อ***  ด***ค์พานิช"/>
    <s v="กำแพงเพชร"/>
    <s v="-"/>
    <s v=""/>
    <s v="18/03/2025 14:36"/>
    <s v="-"/>
    <s v="Flash Express Thailand COD"/>
    <s v="Tiktok"/>
    <s v="จ่ายทีหลัง / COD"/>
    <s v=""/>
    <s v="-"/>
    <s v="18/03/2025 14:37"/>
  </r>
  <r>
    <x v="7"/>
    <x v="12"/>
    <n v="33.333333333333336"/>
    <n v="3"/>
    <s v="EVL67"/>
    <n v="100"/>
    <n v="0"/>
    <s v="ร้านที่4"/>
    <s v="ก***ัตน์ โ***ันธุ์"/>
    <s v="สุพรรณบุรี"/>
    <s v="-"/>
    <s v=""/>
    <s v="18/03/2025 14:36"/>
    <s v="-"/>
    <s v="Flash Express Thailand COD"/>
    <s v="Tiktok"/>
    <s v="จ่ายทีหลัง / COD"/>
    <s v=""/>
    <s v="-"/>
    <s v="18/03/2025 14:36"/>
  </r>
  <r>
    <x v="7"/>
    <x v="12"/>
    <n v="33.333333333333336"/>
    <n v="3"/>
    <s v="EVL66"/>
    <n v="129"/>
    <n v="29"/>
    <s v="ร้านที่4"/>
    <s v="อ***  ด***ค์พานิช"/>
    <s v="กำแพงเพชร"/>
    <s v="-"/>
    <s v=""/>
    <s v="-"/>
    <s v="-"/>
    <s v="J&amp;T Express"/>
    <s v="Tiktok"/>
    <s v="-"/>
    <s v=""/>
    <s v="-"/>
    <s v="18/03/2025 14:35"/>
  </r>
  <r>
    <x v="19"/>
    <x v="26"/>
    <n v="45"/>
    <n v="1"/>
    <s v="EVL65"/>
    <n v="90"/>
    <n v="45"/>
    <s v="ร้านที่2"/>
    <s v="S*i"/>
    <s v="******Mueang Nakhon Pathom, Chang Wat Nakhon Pathom 73000, Thailand แขวงดินแดง เขตดินแดง จังหวัดกรุงเทพมหานคร 10321"/>
    <s v="10321"/>
    <s v="75"/>
    <s v="-"/>
    <s v="-"/>
    <s v=""/>
    <s v="Shopee"/>
    <s v="-"/>
    <s v=""/>
    <s v="-"/>
    <s v="18/03/2025 14:30"/>
  </r>
  <r>
    <x v="7"/>
    <x v="12"/>
    <n v="33.333333333333336"/>
    <n v="3"/>
    <s v="EVL64"/>
    <n v="100"/>
    <n v="0"/>
    <s v="ร้านที่4"/>
    <s v="พ***รียา  ร***เกียรติ์ไพศาล"/>
    <s v="สุพรรณบุรี"/>
    <s v="-"/>
    <s v=""/>
    <s v="18/03/2025 14:26"/>
    <s v="-"/>
    <s v="Flash Express Thailand COD"/>
    <s v="Tiktok"/>
    <s v="จ่ายทีหลัง / COD"/>
    <s v=""/>
    <s v="-"/>
    <s v="18/03/2025 14:27"/>
  </r>
  <r>
    <x v="12"/>
    <x v="19"/>
    <n v="66.666666666666671"/>
    <n v="3"/>
    <s v="EVL63"/>
    <n v="100"/>
    <n v="0"/>
    <s v="ร้านที่4"/>
    <s v="พ***รียา ร***เกียรติ์ไพศาล"/>
    <s v="สุพรรณบุรี"/>
    <s v="-"/>
    <s v=""/>
    <s v="18/03/2025 14:23"/>
    <s v="-"/>
    <s v="Flash Express Thailand COD"/>
    <s v="Tiktok"/>
    <s v="จ่ายทีหลัง / COD"/>
    <s v=""/>
    <s v="-"/>
    <s v="18/03/2025 14:23"/>
  </r>
  <r>
    <x v="12"/>
    <x v="19"/>
    <n v="66.666666666666671"/>
    <n v="6"/>
    <s v="EVL60"/>
    <n v="245"/>
    <n v="45"/>
    <s v="ร้านที่4"/>
    <s v="จ***ร์เพ็ญ แ***้อ"/>
    <s v="นครราชสีมา"/>
    <s v="-"/>
    <s v=""/>
    <s v="18/03/2025 14:18"/>
    <s v="-"/>
    <s v="Flash Express Thailand COD"/>
    <s v="Tiktok"/>
    <s v="จ่ายทีหลัง / COD"/>
    <s v=""/>
    <s v="-"/>
    <s v="18/03/2025 14:19"/>
  </r>
  <r>
    <x v="5"/>
    <x v="8"/>
    <n v="83.333333333333329"/>
    <n v="3"/>
    <s v="EVL59"/>
    <n v="220"/>
    <n v="0"/>
    <s v="ร้านที่4"/>
    <s v="ฟ***ยะห์  ส***ุ่น"/>
    <s v="ชลบุรี"/>
    <s v="-"/>
    <s v=""/>
    <s v="18/03/2025 14:14"/>
    <s v="-"/>
    <s v="Flash Express Thailand COD"/>
    <s v="Tiktok"/>
    <s v="จ่ายทีหลัง / COD"/>
    <s v=""/>
    <s v="-"/>
    <s v="18/03/2025 14:17"/>
  </r>
  <r>
    <x v="12"/>
    <x v="19"/>
    <n v="66.666666666666671"/>
    <n v="3"/>
    <s v="EVL58"/>
    <n v="145"/>
    <n v="45"/>
    <s v="ร้านที่4"/>
    <s v="ก***ิชัย ล***วีเกียรติ"/>
    <s v="Bangkok"/>
    <s v="-"/>
    <s v=""/>
    <s v="18/03/2025 14:13"/>
    <s v="-"/>
    <s v="Flash Express Thailand COD"/>
    <s v="Tiktok"/>
    <s v="จ่ายทีหลัง / COD"/>
    <s v=""/>
    <s v="-"/>
    <s v="18/03/2025 14:16"/>
  </r>
  <r>
    <x v="11"/>
    <x v="18"/>
    <n v="66.666666666666671"/>
    <n v="9"/>
    <s v="EVL57"/>
    <n v="600"/>
    <n v="0"/>
    <s v="ร้านที่4"/>
    <s v="ส***ยา เ***ลเปิ้ล"/>
    <s v="กรุงเทพมหานคร"/>
    <s v="-"/>
    <s v=""/>
    <s v="18/03/2025 14:12"/>
    <s v="-"/>
    <s v="Flash Express Thailand COD"/>
    <s v="Tiktok"/>
    <s v="จ่ายทีหลัง / COD"/>
    <s v=""/>
    <s v="-"/>
    <s v="18/03/2025 14:16"/>
  </r>
  <r>
    <x v="12"/>
    <x v="19"/>
    <n v="66.666666666666671"/>
    <n v="9"/>
    <s v="EVL57"/>
    <n v="600"/>
    <n v="0"/>
    <s v="ร้านที่4"/>
    <s v="ส***ยา เ***ลเปิ้ล"/>
    <s v="กรุงเทพมหานคร"/>
    <s v="-"/>
    <s v=""/>
    <s v="18/03/2025 14:12"/>
    <s v="-"/>
    <s v="Flash Express Thailand COD"/>
    <s v="Tiktok"/>
    <s v="จ่ายทีหลัง / COD"/>
    <s v=""/>
    <s v="-"/>
    <s v="18/03/2025 14:16"/>
  </r>
  <r>
    <x v="12"/>
    <x v="19"/>
    <n v="66.666666666666671"/>
    <n v="3"/>
    <s v="EVL56"/>
    <n v="106"/>
    <n v="6"/>
    <s v="ร้านที่4"/>
    <s v="ส*** น***นอก"/>
    <s v="นครราชสีมา"/>
    <s v="-"/>
    <s v=""/>
    <s v="18/03/2025 14:11"/>
    <s v="-"/>
    <s v="Flash Express Thailand"/>
    <s v="Tiktok"/>
    <s v="tiktok"/>
    <s v=""/>
    <s v="-"/>
    <s v="18/03/2025 14:16"/>
  </r>
  <r>
    <x v="0"/>
    <x v="0"/>
    <n v="66.333333333333329"/>
    <n v="3"/>
    <s v="EVL55"/>
    <n v="265"/>
    <n v="45"/>
    <s v="ร้านที่1"/>
    <s v="จ******์"/>
    <s v="******องพานิช) แขวงลาดพร้าว เขตลาดพร้าว จังหวัดกรุงเทพมหานคร 10230"/>
    <s v="10230"/>
    <s v="78"/>
    <s v="18/03/2025 14:38"/>
    <s v="-"/>
    <s v="SPX Express"/>
    <s v="Shopee"/>
    <s v="shopee"/>
    <s v=""/>
    <s v="-"/>
    <s v="18/03/2025 14:14"/>
  </r>
  <r>
    <x v="7"/>
    <x v="12"/>
    <n v="33.333333333333336"/>
    <n v="3"/>
    <s v="EVL54"/>
    <n v="106"/>
    <n v="6"/>
    <s v="ร้านที่4"/>
    <s v="ว***ยพร ท***ำมา"/>
    <s v="กรุงเทพมหานคร"/>
    <s v="-"/>
    <s v=""/>
    <s v="18/03/2025 13:59"/>
    <s v="-"/>
    <s v="Flash Express Thailand COD"/>
    <s v="Tiktok"/>
    <s v="จ่ายทีหลัง / COD"/>
    <s v=""/>
    <s v="-"/>
    <s v="18/03/2025 13:59"/>
  </r>
  <r>
    <x v="11"/>
    <x v="18"/>
    <n v="66.666666666666671"/>
    <n v="3"/>
    <s v="EVL53"/>
    <n v="300"/>
    <n v="0"/>
    <s v="ร้านที่4"/>
    <s v="อ***ัทร  พ***พาณิชย์"/>
    <s v="นนทบุรี"/>
    <s v="-"/>
    <s v=""/>
    <s v="18/03/2025 13:59"/>
    <s v="-"/>
    <s v="Flash Express Thailand COD"/>
    <s v="Tiktok"/>
    <s v="จ่ายทีหลัง / COD"/>
    <s v=""/>
    <s v="-"/>
    <s v="18/03/2025 13:59"/>
  </r>
  <r>
    <x v="12"/>
    <x v="19"/>
    <n v="66.666666666666671"/>
    <n v="3"/>
    <s v="EVL53"/>
    <n v="300"/>
    <n v="0"/>
    <s v="ร้านที่4"/>
    <s v="อ***ัทร  พ***พาณิชย์"/>
    <s v="นนทบุรี"/>
    <s v="-"/>
    <s v=""/>
    <s v="18/03/2025 13:59"/>
    <s v="-"/>
    <s v="Flash Express Thailand COD"/>
    <s v="Tiktok"/>
    <s v="จ่ายทีหลัง / COD"/>
    <s v=""/>
    <s v="-"/>
    <s v="18/03/2025 13:59"/>
  </r>
  <r>
    <x v="7"/>
    <x v="12"/>
    <n v="33.333333333333336"/>
    <n v="3"/>
    <s v="EVL53"/>
    <n v="300"/>
    <n v="0"/>
    <s v="ร้านที่4"/>
    <s v="อ***ัทร  พ***พาณิชย์"/>
    <s v="นนทบุรี"/>
    <s v="-"/>
    <s v=""/>
    <s v="18/03/2025 13:59"/>
    <s v="-"/>
    <s v="Flash Express Thailand COD"/>
    <s v="Tiktok"/>
    <s v="จ่ายทีหลัง / COD"/>
    <s v=""/>
    <s v="-"/>
    <s v="18/03/2025 13:59"/>
  </r>
  <r>
    <x v="5"/>
    <x v="8"/>
    <n v="100"/>
    <n v="1"/>
    <s v="EVL52"/>
    <n v="250"/>
    <n v="0"/>
    <s v="ร้านที่1"/>
    <s v=" ธัญญรัศม์   แก้วโรจน์"/>
    <s v="700 หมู่ 8 บ้าน ลาดใหญ่ ต.ลาดใหญ่ อ.เมือง จ.ชัยภูมิ_x000a_36000"/>
    <s v="36000"/>
    <s v="0918287794"/>
    <s v="18/03/2025 11:32"/>
    <s v="raweewan5499@gmail.com"/>
    <s v="EMS"/>
    <s v="line_oa"/>
    <s v="กสิกร"/>
    <s v=""/>
    <s v="-"/>
    <s v="18/03/2025 13:58"/>
  </r>
  <r>
    <x v="2"/>
    <x v="2"/>
    <n v="100"/>
    <n v="1"/>
    <s v="EVL52"/>
    <n v="250"/>
    <n v="0"/>
    <s v="ร้านที่1"/>
    <s v=" ธัญญรัศม์   แก้วโรจน์"/>
    <s v="700 หมู่ 8 บ้าน ลาดใหญ่ ต.ลาดใหญ่ อ.เมือง จ.ชัยภูมิ_x000a_36000"/>
    <s v="36000"/>
    <s v="0918287794"/>
    <s v="18/03/2025 11:32"/>
    <s v="raweewan5499@gmail.com"/>
    <s v="EMS"/>
    <s v="line_oa"/>
    <s v="กสิกร"/>
    <s v=""/>
    <s v="-"/>
    <s v="18/03/2025 13:58"/>
  </r>
  <r>
    <x v="0"/>
    <x v="0"/>
    <n v="100"/>
    <n v="1"/>
    <s v="EVL52"/>
    <n v="250"/>
    <n v="0"/>
    <s v="ร้านที่1"/>
    <s v=" ธัญญรัศม์   แก้วโรจน์"/>
    <s v="700 หมู่ 8 บ้าน ลาดใหญ่ ต.ลาดใหญ่ อ.เมือง จ.ชัยภูมิ_x000a_36000"/>
    <s v="36000"/>
    <s v="0918287794"/>
    <s v="18/03/2025 11:32"/>
    <s v="raweewan5499@gmail.com"/>
    <s v="EMS"/>
    <s v="line_oa"/>
    <s v="กสิกร"/>
    <s v=""/>
    <s v="-"/>
    <s v="18/03/2025 13:58"/>
  </r>
  <r>
    <x v="7"/>
    <x v="12"/>
    <n v="48.5"/>
    <n v="2"/>
    <s v="EVL51"/>
    <n v="166"/>
    <n v="0"/>
    <s v="ร้านที่1"/>
    <s v="น******ด"/>
    <s v="******บศร์ 22, แยก 3, ตำบล บางกระสอ, อำเภอเมืองนนทบุรี ตำบลบางกระสอ อำเภอเมืองนนทบุรี จังหวัดนนทบุรี 11000"/>
    <s v="11000"/>
    <s v="32"/>
    <s v="18/03/2025 14:22"/>
    <s v="-"/>
    <s v="SPX Express"/>
    <s v="Shopee"/>
    <s v="shopee"/>
    <s v=""/>
    <s v="-"/>
    <s v="18/03/2025 13:52"/>
  </r>
  <r>
    <x v="0"/>
    <x v="0"/>
    <n v="78"/>
    <n v="1"/>
    <s v="EVL51"/>
    <n v="166"/>
    <n v="0"/>
    <s v="ร้านที่1"/>
    <s v="น******ด"/>
    <s v="******บศร์ 22, แยก 3, ตำบล บางกระสอ, อำเภอเมืองนนทบุรี ตำบลบางกระสอ อำเภอเมืองนนทบุรี จังหวัดนนทบุรี 11000"/>
    <s v="11000"/>
    <s v="32"/>
    <s v="18/03/2025 14:22"/>
    <s v="-"/>
    <s v="SPX Express"/>
    <s v="Shopee"/>
    <s v="shopee"/>
    <s v=""/>
    <s v="-"/>
    <s v="18/03/2025 13:52"/>
  </r>
  <r>
    <x v="12"/>
    <x v="19"/>
    <n v="66.666666666666671"/>
    <n v="6"/>
    <s v="EVL50"/>
    <n v="200"/>
    <n v="0"/>
    <s v="ร้านที่4"/>
    <s v="อ***มพร"/>
    <s v="สุราษฎร์ธานี"/>
    <s v="-"/>
    <s v=""/>
    <s v="18/03/2025 13:49"/>
    <s v="-"/>
    <s v="Flash Express Thailand COD"/>
    <s v="Tiktok"/>
    <s v="จ่ายทีหลัง / COD"/>
    <s v=""/>
    <s v="-"/>
    <s v="18/03/2025 13:49"/>
  </r>
  <r>
    <x v="12"/>
    <x v="19"/>
    <n v="66.666666666666671"/>
    <n v="3"/>
    <s v="EVL49"/>
    <n v="200"/>
    <n v="0"/>
    <s v="ร้านที่4"/>
    <s v="ท***ิม จ***นา"/>
    <s v="ระยอง"/>
    <s v="-"/>
    <s v=""/>
    <s v="18/03/2025 13:47"/>
    <s v="-"/>
    <s v="Flash Express Thailand COD"/>
    <s v="Tiktok"/>
    <s v="จ่ายทีหลัง / COD"/>
    <s v=""/>
    <s v="-"/>
    <s v="18/03/2025 13:47"/>
  </r>
  <r>
    <x v="7"/>
    <x v="12"/>
    <n v="33.333333333333336"/>
    <n v="3"/>
    <s v="EVL49"/>
    <n v="200"/>
    <n v="0"/>
    <s v="ร้านที่4"/>
    <s v="ท***ิม จ***นา"/>
    <s v="ระยอง"/>
    <s v="-"/>
    <s v=""/>
    <s v="18/03/2025 13:47"/>
    <s v="-"/>
    <s v="Flash Express Thailand COD"/>
    <s v="Tiktok"/>
    <s v="จ่ายทีหลัง / COD"/>
    <s v=""/>
    <s v="-"/>
    <s v="18/03/2025 13:47"/>
  </r>
  <r>
    <x v="13"/>
    <x v="20"/>
    <n v="50"/>
    <n v="3"/>
    <s v="EVL48"/>
    <n v="150"/>
    <n v="0"/>
    <s v="ร้านที่2"/>
    <s v="ต******ี"/>
    <s v="******3 แยก 4 ตำบลสวนใหญ่ อำเภอเมืองนนทบุรี จังหวัดนนทบุรี 11000"/>
    <s v="11000"/>
    <s v="85"/>
    <s v="18/03/2025 12:58"/>
    <s v="-"/>
    <s v="SPX Express"/>
    <s v="Shopee"/>
    <s v="shopee"/>
    <s v=""/>
    <s v="-"/>
    <s v="18/03/2025 12:57"/>
  </r>
  <r>
    <x v="0"/>
    <x v="0"/>
    <n v="66.333333333333329"/>
    <n v="6"/>
    <s v="EVL47"/>
    <n v="440"/>
    <n v="0"/>
    <s v="ร้านที่4"/>
    <s v="ส***มล ไ***"/>
    <s v="ประจวบคีรีขันธ์"/>
    <s v="-"/>
    <s v=""/>
    <s v="-"/>
    <s v="-"/>
    <s v="J&amp;T Express"/>
    <s v="Tiktok"/>
    <s v="-"/>
    <s v=""/>
    <s v="-"/>
    <s v="18/03/2025 12:22"/>
  </r>
  <r>
    <x v="0"/>
    <x v="0"/>
    <n v="66.333333333333329"/>
    <n v="3"/>
    <s v="EVL46"/>
    <n v="230"/>
    <n v="0"/>
    <s v="ร้านที่1"/>
    <s v="น******์"/>
    <s v="******ต.แม่ปะ ตำบลแม่ปะ อำเภอแม่สอด จังหวัดตาก 63110"/>
    <s v="63110"/>
    <s v="94"/>
    <s v="18/03/2025 12:41"/>
    <s v="-"/>
    <s v="SPX Express"/>
    <s v="Shopee"/>
    <s v="shopee"/>
    <s v=""/>
    <s v="-"/>
    <s v="18/03/2025 12:11"/>
  </r>
  <r>
    <x v="19"/>
    <x v="26"/>
    <n v="35"/>
    <n v="8"/>
    <s v="EVL45"/>
    <n v="328"/>
    <n v="0"/>
    <s v="ร้านที่1"/>
    <s v="อ******บ"/>
    <s v="******ลา, ตำบลบางริ้น, อำเภอเมืองระนอง ตำบลบางริ้น อำเภอเมืองระนอง จังหวัดระนอง 85000"/>
    <s v="85000"/>
    <s v="60"/>
    <s v="18/03/2025 12:11"/>
    <s v="-"/>
    <s v="SPX Express"/>
    <s v="Shopee"/>
    <s v="shopee"/>
    <s v=""/>
    <s v="-"/>
    <s v="18/03/2025 11:41"/>
  </r>
  <r>
    <x v="13"/>
    <x v="20"/>
    <n v="60"/>
    <n v="9"/>
    <s v="EVL44"/>
    <n v="315"/>
    <n v="0"/>
    <s v="ร้านที่4"/>
    <s v="ป***ศา ห***ฤทธิ์"/>
    <s v="ตำบล กาฬสินธุ์"/>
    <s v="-"/>
    <s v=""/>
    <s v="18/03/2025 11:04"/>
    <s v="-"/>
    <s v="Flash Express Thailand COD"/>
    <s v="Tiktok"/>
    <s v="จ่ายทีหลัง / COD"/>
    <s v=""/>
    <s v="-"/>
    <s v="18/03/2025 11:36"/>
  </r>
  <r>
    <x v="19"/>
    <x v="26"/>
    <n v="35"/>
    <n v="8"/>
    <s v="EVL43"/>
    <n v="31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3/2025 12:02"/>
    <s v="-"/>
    <s v="SPX Express"/>
    <s v="Shopee"/>
    <s v="shopee"/>
    <s v=""/>
    <s v="-"/>
    <s v="18/03/2025 11:32"/>
  </r>
  <r>
    <x v="13"/>
    <x v="20"/>
    <n v="60"/>
    <n v="6"/>
    <s v="EVL42"/>
    <n v="210"/>
    <n v="0"/>
    <s v="ร้านที่4"/>
    <s v="ว***า  ส***รี"/>
    <s v="ฉะเชิงเทรา"/>
    <s v="-"/>
    <s v=""/>
    <s v="18/03/2025 11:28"/>
    <s v="-"/>
    <s v="Flash Express Thailand"/>
    <s v="Tiktok"/>
    <s v="tiktok"/>
    <s v=""/>
    <s v="-"/>
    <s v="18/03/2025 11:27"/>
  </r>
  <r>
    <x v="13"/>
    <x v="20"/>
    <n v="60"/>
    <n v="3"/>
    <s v="EVL41"/>
    <n v="105"/>
    <n v="0"/>
    <s v="ร้านที่4"/>
    <s v="ว***นันท์  ท***ันทา"/>
    <s v="นครนายก"/>
    <s v="-"/>
    <s v=""/>
    <s v="18/03/2025 11:24"/>
    <s v="-"/>
    <s v="Flash Express Thailand COD"/>
    <s v="Tiktok"/>
    <s v="จ่ายทีหลัง / COD"/>
    <s v=""/>
    <s v="-"/>
    <s v="18/03/2025 11:24"/>
  </r>
  <r>
    <x v="13"/>
    <x v="20"/>
    <n v="60"/>
    <n v="3"/>
    <s v="EVL40"/>
    <n v="205"/>
    <n v="0"/>
    <s v="ร้านที่4"/>
    <s v="F** f***  แ***ท"/>
    <s v="ร้อยเอ็ด"/>
    <s v="-"/>
    <s v=""/>
    <s v="18/03/2025 11:23"/>
    <s v="-"/>
    <s v="Flash Express Thailand COD"/>
    <s v="Tiktok"/>
    <s v="จ่ายทีหลัง / COD"/>
    <s v=""/>
    <s v="-"/>
    <s v="18/03/2025 11:23"/>
  </r>
  <r>
    <x v="1"/>
    <x v="1"/>
    <n v="0"/>
    <n v="1"/>
    <s v="EVL40"/>
    <n v="205"/>
    <n v="0"/>
    <s v="ร้านที่4"/>
    <s v="F** f***  แ***ท"/>
    <s v="ร้อยเอ็ด"/>
    <s v="-"/>
    <s v=""/>
    <s v="18/03/2025 11:23"/>
    <s v="-"/>
    <s v="Flash Express Thailand COD"/>
    <s v="Tiktok"/>
    <s v="จ่ายทีหลัง / COD"/>
    <s v=""/>
    <s v="-"/>
    <s v="18/03/2025 11:23"/>
  </r>
  <r>
    <x v="5"/>
    <x v="8"/>
    <n v="120"/>
    <n v="1"/>
    <s v="EVL40"/>
    <n v="205"/>
    <n v="0"/>
    <s v="ร้านที่4"/>
    <s v="F** f***  แ***ท"/>
    <s v="ร้อยเอ็ด"/>
    <s v="-"/>
    <s v=""/>
    <s v="18/03/2025 11:23"/>
    <s v="-"/>
    <s v="Flash Express Thailand COD"/>
    <s v="Tiktok"/>
    <s v="จ่ายทีหลัง / COD"/>
    <s v=""/>
    <s v="-"/>
    <s v="18/03/2025 11:23"/>
  </r>
  <r>
    <x v="13"/>
    <x v="20"/>
    <n v="60"/>
    <n v="15"/>
    <s v="EVL37"/>
    <n v="525"/>
    <n v="0"/>
    <s v="ร้านที่4"/>
    <s v="ป**"/>
    <s v="พัทลุง"/>
    <s v="-"/>
    <s v=""/>
    <s v="18/03/2025 11:18"/>
    <s v="-"/>
    <s v="Flash Express Thailand COD"/>
    <s v="Tiktok"/>
    <s v="จ่ายทีหลัง / COD"/>
    <s v=""/>
    <s v="-"/>
    <s v="18/03/2025 11:18"/>
  </r>
  <r>
    <x v="13"/>
    <x v="20"/>
    <n v="60"/>
    <n v="3"/>
    <s v="EVL36"/>
    <n v="205"/>
    <n v="0"/>
    <s v="ร้านที่4"/>
    <s v="ส*** ห***ล"/>
    <s v="ตราด"/>
    <s v="-"/>
    <s v=""/>
    <s v="18/03/2025 11:15"/>
    <s v="-"/>
    <s v="Flash Express Thailand COD"/>
    <s v="Tiktok"/>
    <s v="จ่ายทีหลัง / COD"/>
    <s v=""/>
    <s v="-"/>
    <s v="18/03/2025 11:16"/>
  </r>
  <r>
    <x v="1"/>
    <x v="1"/>
    <n v="0"/>
    <n v="1"/>
    <s v="EVL36"/>
    <n v="205"/>
    <n v="0"/>
    <s v="ร้านที่4"/>
    <s v="ส*** ห***ล"/>
    <s v="ตราด"/>
    <s v="-"/>
    <s v=""/>
    <s v="18/03/2025 11:15"/>
    <s v="-"/>
    <s v="Flash Express Thailand COD"/>
    <s v="Tiktok"/>
    <s v="จ่ายทีหลัง / COD"/>
    <s v=""/>
    <s v="-"/>
    <s v="18/03/2025 11:16"/>
  </r>
  <r>
    <x v="5"/>
    <x v="8"/>
    <n v="120"/>
    <n v="1"/>
    <s v="EVL36"/>
    <n v="205"/>
    <n v="0"/>
    <s v="ร้านที่4"/>
    <s v="ส*** ห***ล"/>
    <s v="ตราด"/>
    <s v="-"/>
    <s v=""/>
    <s v="18/03/2025 11:15"/>
    <s v="-"/>
    <s v="Flash Express Thailand COD"/>
    <s v="Tiktok"/>
    <s v="จ่ายทีหลัง / COD"/>
    <s v=""/>
    <s v="-"/>
    <s v="18/03/2025 11:16"/>
  </r>
  <r>
    <x v="13"/>
    <x v="20"/>
    <n v="60"/>
    <n v="3"/>
    <s v="EVL35"/>
    <n v="159.21"/>
    <n v="45"/>
    <s v="ร้านที่4"/>
    <s v="ว***า พ***ุระ"/>
    <s v="อำนาจเจริญ"/>
    <s v="-"/>
    <s v=""/>
    <s v="18/03/2025 11:08"/>
    <s v="-"/>
    <s v="Flash Express Thailand COD"/>
    <s v="Tiktok"/>
    <s v="จ่ายทีหลัง / COD"/>
    <s v=""/>
    <s v="-"/>
    <s v="18/03/2025 11:08"/>
  </r>
  <r>
    <x v="13"/>
    <x v="20"/>
    <n v="42"/>
    <n v="1"/>
    <s v="EVL34"/>
    <n v="202"/>
    <n v="45"/>
    <s v="ร้านที่1"/>
    <s v="P******p"/>
    <s v="******เลียบวารี23 แขวงโคกแฝด เขตหนองจอก จังหวัดกรุงเทพมหานคร 10530"/>
    <s v="10530"/>
    <s v="64"/>
    <s v="18/03/2025 11:43"/>
    <s v="-"/>
    <s v="SPX Express"/>
    <s v="Shopee"/>
    <s v="shopee"/>
    <s v=""/>
    <s v="-"/>
    <s v="18/03/2025 11:08"/>
  </r>
  <r>
    <x v="7"/>
    <x v="12"/>
    <n v="48"/>
    <n v="1"/>
    <s v="EVL34"/>
    <n v="202"/>
    <n v="45"/>
    <s v="ร้านที่1"/>
    <s v="P******p"/>
    <s v="******เลียบวารี23 แขวงโคกแฝด เขตหนองจอก จังหวัดกรุงเทพมหานคร 10530"/>
    <s v="10530"/>
    <s v="64"/>
    <s v="18/03/2025 11:43"/>
    <s v="-"/>
    <s v="SPX Express"/>
    <s v="Shopee"/>
    <s v="shopee"/>
    <s v=""/>
    <s v="-"/>
    <s v="18/03/2025 11:08"/>
  </r>
  <r>
    <x v="5"/>
    <x v="8"/>
    <n v="76"/>
    <n v="1"/>
    <s v="EVL34"/>
    <n v="202"/>
    <n v="45"/>
    <s v="ร้านที่1"/>
    <s v="P******p"/>
    <s v="******เลียบวารี23 แขวงโคกแฝด เขตหนองจอก จังหวัดกรุงเทพมหานคร 10530"/>
    <s v="10530"/>
    <s v="64"/>
    <s v="18/03/2025 11:43"/>
    <s v="-"/>
    <s v="SPX Express"/>
    <s v="Shopee"/>
    <s v="shopee"/>
    <s v=""/>
    <s v="-"/>
    <s v="18/03/2025 11:08"/>
  </r>
  <r>
    <x v="19"/>
    <x v="26"/>
    <n v="45"/>
    <n v="2"/>
    <s v="EVL33"/>
    <n v="154"/>
    <n v="64"/>
    <s v="ร้านที่2"/>
    <s v="S*i"/>
    <s v="******Mueang Nakhon Pathom, Chang Wat Nakhon Pathom 73000, Thailand แขวงดินแดง เขตดินแดง จังหวัดกรุงเทพมหานคร 10321"/>
    <s v="10321"/>
    <s v="75"/>
    <s v="-"/>
    <s v="-"/>
    <s v=""/>
    <s v="Shopee"/>
    <s v="-"/>
    <s v=""/>
    <s v="-"/>
    <s v="18/03/2025 11:04"/>
  </r>
  <r>
    <x v="19"/>
    <x v="26"/>
    <n v="43.5"/>
    <n v="2"/>
    <s v="EVL32"/>
    <n v="113"/>
    <n v="26"/>
    <s v="ร้านที่1"/>
    <s v="S*i"/>
    <s v="******Mueang Nakhon Pathom, Chang Wat Nakhon Pathom 73000, Thailand แขวงดินแดง เขตดินแดง จังหวัดกรุงเทพมหานคร 10321"/>
    <s v="10321"/>
    <s v="75"/>
    <s v="-"/>
    <s v="-"/>
    <s v=""/>
    <s v="Shopee"/>
    <s v="-"/>
    <s v=""/>
    <s v="-"/>
    <s v="18/03/2025 11:03"/>
  </r>
  <r>
    <x v="13"/>
    <x v="20"/>
    <n v="60"/>
    <n v="6"/>
    <s v="EVL31"/>
    <n v="210"/>
    <n v="0"/>
    <s v="ร้านที่4"/>
    <s v="น***าวสมบัติ ศ***างนอก"/>
    <s v="เทศบาลนครนครราชสีมา"/>
    <s v="-"/>
    <s v=""/>
    <s v="18/03/2025 10:52"/>
    <s v="-"/>
    <s v="Flash Express Thailand COD"/>
    <s v="Tiktok"/>
    <s v="จ่ายทีหลัง / COD"/>
    <s v=""/>
    <s v="-"/>
    <s v="18/03/2025 10:52"/>
  </r>
  <r>
    <x v="13"/>
    <x v="20"/>
    <n v="60"/>
    <n v="3"/>
    <s v="EVL30"/>
    <n v="264"/>
    <n v="0"/>
    <s v="ร้านที่4"/>
    <s v="ว***สินี แ***รี"/>
    <s v="นครสวรรค์"/>
    <s v="-"/>
    <s v=""/>
    <s v="18/03/2025 10:50"/>
    <s v="-"/>
    <s v="Flash Express Thailand"/>
    <s v="Tiktok"/>
    <s v="tiktok"/>
    <s v=""/>
    <s v="-"/>
    <s v="18/03/2025 10:49"/>
  </r>
  <r>
    <x v="7"/>
    <x v="12"/>
    <n v="37.5"/>
    <n v="4"/>
    <s v="EVL30"/>
    <n v="264"/>
    <n v="0"/>
    <s v="ร้านที่4"/>
    <s v="ว***สินี แ***รี"/>
    <s v="นครสวรรค์"/>
    <s v="-"/>
    <s v=""/>
    <s v="18/03/2025 10:50"/>
    <s v="-"/>
    <s v="Flash Express Thailand"/>
    <s v="Tiktok"/>
    <s v="tiktok"/>
    <s v=""/>
    <s v="-"/>
    <s v="18/03/2025 10:49"/>
  </r>
  <r>
    <x v="13"/>
    <x v="20"/>
    <n v="60"/>
    <n v="12"/>
    <s v="EVL29"/>
    <n v="420"/>
    <n v="0"/>
    <s v="ร้านที่4"/>
    <s v="เ***   จ***ทอง"/>
    <s v="ฉะเชิงเทรา"/>
    <s v="-"/>
    <s v=""/>
    <s v="18/03/2025 10:49"/>
    <s v="-"/>
    <s v="Flash Express Thailand COD"/>
    <s v="Tiktok"/>
    <s v="จ่ายทีหลัง / COD"/>
    <s v=""/>
    <s v="-"/>
    <s v="18/03/2025 10:49"/>
  </r>
  <r>
    <x v="0"/>
    <x v="0"/>
    <n v="66.333333333333329"/>
    <n v="3"/>
    <s v="EVL28"/>
    <n v="220"/>
    <n v="0"/>
    <s v="ร้านที่4"/>
    <s v="ว***ี อ***รุ่ง"/>
    <s v="นนทบุรี"/>
    <s v="-"/>
    <s v=""/>
    <s v="18/03/2025 10:46"/>
    <s v="-"/>
    <s v="Flash Express Thailand COD"/>
    <s v="Tiktok"/>
    <s v="จ่ายทีหลัง / COD"/>
    <s v=""/>
    <s v="-"/>
    <s v="18/03/2025 10:46"/>
  </r>
  <r>
    <x v="20"/>
    <x v="27"/>
    <n v="100"/>
    <n v="2"/>
    <s v="EVL27"/>
    <n v="428"/>
    <n v="30"/>
    <s v="ร้านที่1"/>
    <s v="นิติพง นามจันทร์"/>
    <s v="58/21 ม.3ต.ตาขัน อ.บ้านค่าย จ.ระยอง 21120"/>
    <s v="21120"/>
    <s v="0660731385"/>
    <s v="18/03/2025 10:30"/>
    <s v="raweewan5499@gmail.com"/>
    <s v="EMS COD"/>
    <s v="facebook"/>
    <s v="กสิกร"/>
    <s v=""/>
    <s v="-"/>
    <s v="18/03/2025 10:30"/>
  </r>
  <r>
    <x v="14"/>
    <x v="21"/>
    <n v="99"/>
    <n v="2"/>
    <s v="EVL27"/>
    <n v="428"/>
    <n v="30"/>
    <s v="ร้านที่1"/>
    <s v="นิติพง นามจันทร์"/>
    <s v="58/21 ม.3ต.ตาขัน อ.บ้านค่าย จ.ระยอง 21120"/>
    <s v="21120"/>
    <s v="0660731385"/>
    <s v="18/03/2025 10:30"/>
    <s v="raweewan5499@gmail.com"/>
    <s v="EMS COD"/>
    <s v="facebook"/>
    <s v="กสิกร"/>
    <s v=""/>
    <s v="-"/>
    <s v="18/03/2025 10:30"/>
  </r>
  <r>
    <x v="0"/>
    <x v="0"/>
    <n v="100"/>
    <n v="1"/>
    <s v="EVL26"/>
    <n v="259"/>
    <n v="0"/>
    <s v="ร้านที่1"/>
    <s v="ชนิดา"/>
    <s v="10ม.2ต.บ้านบึงอ.บ้านคาจ.ราชบุรี 70180"/>
    <s v="70180"/>
    <s v="0981792278"/>
    <s v="18/03/2025 10:27"/>
    <s v="raweewan5499@gmail.com"/>
    <s v="EMS COD"/>
    <s v="facebook"/>
    <s v="กสิกร"/>
    <s v=""/>
    <s v="-"/>
    <s v="18/03/2025 10:26"/>
  </r>
  <r>
    <x v="4"/>
    <x v="4"/>
    <n v="65"/>
    <n v="1"/>
    <s v="EVL26"/>
    <n v="259"/>
    <n v="0"/>
    <s v="ร้านที่1"/>
    <s v="ชนิดา"/>
    <s v="10ม.2ต.บ้านบึงอ.บ้านคาจ.ราชบุรี 70180"/>
    <s v="70180"/>
    <s v="0981792278"/>
    <s v="18/03/2025 10:27"/>
    <s v="raweewan5499@gmail.com"/>
    <s v="EMS COD"/>
    <s v="facebook"/>
    <s v="กสิกร"/>
    <s v=""/>
    <s v="-"/>
    <s v="18/03/2025 10:26"/>
  </r>
  <r>
    <x v="20"/>
    <x v="27"/>
    <n v="129"/>
    <n v="1"/>
    <s v="EVL26"/>
    <n v="259"/>
    <n v="0"/>
    <s v="ร้านที่1"/>
    <s v="ชนิดา"/>
    <s v="10ม.2ต.บ้านบึงอ.บ้านคาจ.ราชบุรี 70180"/>
    <s v="70180"/>
    <s v="0981792278"/>
    <s v="18/03/2025 10:27"/>
    <s v="raweewan5499@gmail.com"/>
    <s v="EMS COD"/>
    <s v="facebook"/>
    <s v="กสิกร"/>
    <s v=""/>
    <s v="-"/>
    <s v="18/03/2025 10:26"/>
  </r>
  <r>
    <x v="16"/>
    <x v="23"/>
    <n v="65"/>
    <n v="2"/>
    <s v="EVL25"/>
    <n v="597"/>
    <n v="0"/>
    <s v="ร้านที่1"/>
    <s v="คุณแม่หญิงเยื้อน"/>
    <s v="157 หมู่ 11 ต.ยาง อ.ศรีุขรภูมิ จ.สุรินทร์_x000a_ 32110"/>
    <s v="32110"/>
    <s v="0914624198"/>
    <s v="18/03/2025 10:00"/>
    <s v="raweewan5499@gmail.com"/>
    <s v="EMS"/>
    <s v="facebook"/>
    <s v="กสิกร"/>
    <s v=""/>
    <s v="-"/>
    <s v="18/03/2025 10:22"/>
  </r>
  <r>
    <x v="9"/>
    <x v="16"/>
    <n v="65"/>
    <n v="2"/>
    <s v="EVL25"/>
    <n v="597"/>
    <n v="0"/>
    <s v="ร้านที่1"/>
    <s v="คุณแม่หญิงเยื้อน"/>
    <s v="157 หมู่ 11 ต.ยาง อ.ศรีุขรภูมิ จ.สุรินทร์_x000a_ 32110"/>
    <s v="32110"/>
    <s v="0914624198"/>
    <s v="18/03/2025 10:00"/>
    <s v="raweewan5499@gmail.com"/>
    <s v="EMS"/>
    <s v="facebook"/>
    <s v="กสิกร"/>
    <s v=""/>
    <s v="-"/>
    <s v="18/03/2025 10:22"/>
  </r>
  <r>
    <x v="18"/>
    <x v="25"/>
    <n v="65"/>
    <n v="3"/>
    <s v="EVL25"/>
    <n v="597"/>
    <n v="0"/>
    <s v="ร้านที่1"/>
    <s v="คุณแม่หญิงเยื้อน"/>
    <s v="157 หมู่ 11 ต.ยาง อ.ศรีุขรภูมิ จ.สุรินทร์_x000a_ 32110"/>
    <s v="32110"/>
    <s v="0914624198"/>
    <s v="18/03/2025 10:00"/>
    <s v="raweewan5499@gmail.com"/>
    <s v="EMS"/>
    <s v="facebook"/>
    <s v="กสิกร"/>
    <s v=""/>
    <s v="-"/>
    <s v="18/03/2025 10:22"/>
  </r>
  <r>
    <x v="10"/>
    <x v="17"/>
    <n v="65"/>
    <n v="2"/>
    <s v="EVL25"/>
    <n v="597"/>
    <n v="0"/>
    <s v="ร้านที่1"/>
    <s v="คุณแม่หญิงเยื้อน"/>
    <s v="157 หมู่ 11 ต.ยาง อ.ศรีุขรภูมิ จ.สุรินทร์_x000a_ 32110"/>
    <s v="32110"/>
    <s v="0914624198"/>
    <s v="18/03/2025 10:00"/>
    <s v="raweewan5499@gmail.com"/>
    <s v="EMS"/>
    <s v="facebook"/>
    <s v="กสิกร"/>
    <s v=""/>
    <s v="-"/>
    <s v="18/03/2025 10:22"/>
  </r>
  <r>
    <x v="4"/>
    <x v="4"/>
    <n v="65"/>
    <n v="3"/>
    <s v="EVL25"/>
    <n v="597"/>
    <n v="0"/>
    <s v="ร้านที่1"/>
    <s v="คุณแม่หญิงเยื้อน"/>
    <s v="157 หมู่ 11 ต.ยาง อ.ศรีุขรภูมิ จ.สุรินทร์_x000a_ 32110"/>
    <s v="32110"/>
    <s v="0914624198"/>
    <s v="18/03/2025 10:00"/>
    <s v="raweewan5499@gmail.com"/>
    <s v="EMS"/>
    <s v="facebook"/>
    <s v="กสิกร"/>
    <s v=""/>
    <s v="-"/>
    <s v="18/03/2025 10:22"/>
  </r>
  <r>
    <x v="13"/>
    <x v="20"/>
    <n v="50"/>
    <n v="4"/>
    <s v="EVL24"/>
    <n v="398"/>
    <n v="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8/03/2025 10:20"/>
    <s v="raweewan5499@gmail.com"/>
    <s v="EMS COD"/>
    <s v="facebook"/>
    <s v="กสิกร"/>
    <s v=""/>
    <s v="-"/>
    <s v="18/03/2025 10:20"/>
  </r>
  <r>
    <x v="18"/>
    <x v="25"/>
    <n v="65"/>
    <n v="1"/>
    <s v="EVL24"/>
    <n v="398"/>
    <n v="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8/03/2025 10:20"/>
    <s v="raweewan5499@gmail.com"/>
    <s v="EMS COD"/>
    <s v="facebook"/>
    <s v="กสิกร"/>
    <s v=""/>
    <s v="-"/>
    <s v="18/03/2025 10:20"/>
  </r>
  <r>
    <x v="9"/>
    <x v="16"/>
    <n v="65"/>
    <n v="1"/>
    <s v="EVL24"/>
    <n v="398"/>
    <n v="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8/03/2025 10:20"/>
    <s v="raweewan5499@gmail.com"/>
    <s v="EMS COD"/>
    <s v="facebook"/>
    <s v="กสิกร"/>
    <s v=""/>
    <s v="-"/>
    <s v="18/03/2025 10:20"/>
  </r>
  <r>
    <x v="10"/>
    <x v="17"/>
    <n v="65"/>
    <n v="1"/>
    <s v="EVL24"/>
    <n v="398"/>
    <n v="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8/03/2025 10:20"/>
    <s v="raweewan5499@gmail.com"/>
    <s v="EMS COD"/>
    <s v="facebook"/>
    <s v="กสิกร"/>
    <s v=""/>
    <s v="-"/>
    <s v="18/03/2025 10:20"/>
  </r>
  <r>
    <x v="4"/>
    <x v="4"/>
    <n v="65"/>
    <n v="1"/>
    <s v="EVL24"/>
    <n v="398"/>
    <n v="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8/03/2025 10:20"/>
    <s v="raweewan5499@gmail.com"/>
    <s v="EMS COD"/>
    <s v="facebook"/>
    <s v="กสิกร"/>
    <s v=""/>
    <s v="-"/>
    <s v="18/03/2025 10:20"/>
  </r>
  <r>
    <x v="7"/>
    <x v="12"/>
    <n v="65"/>
    <n v="1"/>
    <s v="EVL23"/>
    <n v="69"/>
    <n v="29"/>
    <s v="ร้านที่4"/>
    <s v="ม**"/>
    <s v="Nakhon Pathom"/>
    <s v="-"/>
    <s v=""/>
    <s v="18/03/2025 10:18"/>
    <s v="-"/>
    <s v="Flash Express Thailand COD"/>
    <s v="Tiktok"/>
    <s v="จ่ายทีหลัง / COD"/>
    <s v=""/>
    <s v="-"/>
    <s v="18/03/2025 10:18"/>
  </r>
  <r>
    <x v="0"/>
    <x v="0"/>
    <n v="100"/>
    <n v="1"/>
    <s v="EVL22"/>
    <n v="487"/>
    <n v="0"/>
    <s v="ร้านที่1"/>
    <s v="ครูไพศาล ไชยมาตย์"/>
    <s v="18/12 บ้านบุ่งหมากลาน ต.ปะโค อ.กุมภวาปี ขอ.อุดรธานี 41370"/>
    <s v="41370"/>
    <s v="0822583424"/>
    <s v="18/03/2025 08:31"/>
    <s v="raweewan5499@gmail.com"/>
    <s v="EMS"/>
    <s v="facebook"/>
    <s v="กสิกร"/>
    <s v=""/>
    <s v="-"/>
    <s v="18/03/2025 10:17"/>
  </r>
  <r>
    <x v="14"/>
    <x v="21"/>
    <n v="129"/>
    <n v="1"/>
    <s v="EVL22"/>
    <n v="487"/>
    <n v="0"/>
    <s v="ร้านที่1"/>
    <s v="ครูไพศาล ไชยมาตย์"/>
    <s v="18/12 บ้านบุ่งหมากลาน ต.ปะโค อ.กุมภวาปี ขอ.อุดรธานี 41370"/>
    <s v="41370"/>
    <s v="0822583424"/>
    <s v="18/03/2025 08:31"/>
    <s v="raweewan5499@gmail.com"/>
    <s v="EMS"/>
    <s v="facebook"/>
    <s v="กสิกร"/>
    <s v=""/>
    <s v="-"/>
    <s v="18/03/2025 10:17"/>
  </r>
  <r>
    <x v="20"/>
    <x v="27"/>
    <n v="129"/>
    <n v="2"/>
    <s v="EVL22"/>
    <n v="487"/>
    <n v="0"/>
    <s v="ร้านที่1"/>
    <s v="ครูไพศาล ไชยมาตย์"/>
    <s v="18/12 บ้านบุ่งหมากลาน ต.ปะโค อ.กุมภวาปี ขอ.อุดรธานี 41370"/>
    <s v="41370"/>
    <s v="0822583424"/>
    <s v="18/03/2025 08:31"/>
    <s v="raweewan5499@gmail.com"/>
    <s v="EMS"/>
    <s v="facebook"/>
    <s v="กสิกร"/>
    <s v=""/>
    <s v="-"/>
    <s v="18/03/2025 10:17"/>
  </r>
  <r>
    <x v="7"/>
    <x v="12"/>
    <n v="37.5"/>
    <n v="4"/>
    <s v="EVL20"/>
    <n v="159"/>
    <n v="0"/>
    <s v="ร้านที่4"/>
    <s v="อ***ีย์ ร***ษ์พันธ์"/>
    <s v="สุพรรณบุรี"/>
    <s v="-"/>
    <s v=""/>
    <s v="18/03/2025 10:05"/>
    <s v="-"/>
    <s v="Flash Express Thailand COD"/>
    <s v="Tiktok"/>
    <s v="จ่ายทีหลัง / COD"/>
    <s v=""/>
    <s v="-"/>
    <s v="18/03/2025 10:05"/>
  </r>
  <r>
    <x v="1"/>
    <x v="1"/>
    <n v="0"/>
    <n v="1"/>
    <s v="EVL17"/>
    <n v="180"/>
    <n v="0"/>
    <s v="ร้านที่4"/>
    <s v="F** P***aporn"/>
    <s v="กาญจนบุรี"/>
    <s v="-"/>
    <s v=""/>
    <s v="18/03/2025 09:47"/>
    <s v="-"/>
    <s v="Flash Express Thailand"/>
    <s v="Tiktok"/>
    <s v="tiktok"/>
    <s v=""/>
    <s v="-"/>
    <s v="18/03/2025 09:47"/>
  </r>
  <r>
    <x v="5"/>
    <x v="8"/>
    <n v="120"/>
    <n v="1"/>
    <s v="EVL17"/>
    <n v="180"/>
    <n v="0"/>
    <s v="ร้านที่4"/>
    <s v="F** P***aporn"/>
    <s v="กาญจนบุรี"/>
    <s v="-"/>
    <s v=""/>
    <s v="18/03/2025 09:47"/>
    <s v="-"/>
    <s v="Flash Express Thailand"/>
    <s v="Tiktok"/>
    <s v="tiktok"/>
    <s v=""/>
    <s v="-"/>
    <s v="18/03/2025 09:47"/>
  </r>
  <r>
    <x v="7"/>
    <x v="12"/>
    <n v="65"/>
    <n v="2"/>
    <s v="EVL17"/>
    <n v="180"/>
    <n v="0"/>
    <s v="ร้านที่4"/>
    <s v="F** P***aporn"/>
    <s v="กาญจนบุรี"/>
    <s v="-"/>
    <s v=""/>
    <s v="18/03/2025 09:47"/>
    <s v="-"/>
    <s v="Flash Express Thailand"/>
    <s v="Tiktok"/>
    <s v="tiktok"/>
    <s v=""/>
    <s v="-"/>
    <s v="18/03/2025 09:46"/>
  </r>
  <r>
    <x v="0"/>
    <x v="0"/>
    <n v="78"/>
    <n v="1"/>
    <s v="EVL16"/>
    <n v="85"/>
    <n v="7"/>
    <s v="ร้านที่1"/>
    <s v="จ******)"/>
    <s v="******่ที่ 5, ซอย นาเกลือ 16/1, ตำบลนาเกลือ, อำเภอบางละมุง ตำบลนาเกลือ อำเภอบางละมุง จังหวัดชลบุรี 20150"/>
    <s v="20150"/>
    <s v="51"/>
    <s v="18/03/2025 09:38"/>
    <s v="-"/>
    <s v="Flash Express"/>
    <s v="Shopee"/>
    <s v="shopee"/>
    <s v=""/>
    <s v="-"/>
    <s v="18/03/2025 09:38"/>
  </r>
  <r>
    <x v="12"/>
    <x v="19"/>
    <n v="54"/>
    <n v="1"/>
    <s v="EVL15"/>
    <n v="111"/>
    <n v="0"/>
    <s v="ร้านที่1"/>
    <s v="ค******ฐ"/>
    <s v="******กรด, อำเภอสรรคบุรี จ.ชัยนาท ตำบลห้วยกรด อำเภอสรรคบุรี จังหวัดชัยนาท 17140"/>
    <s v="17140"/>
    <s v="60"/>
    <s v="18/03/2025 10:03"/>
    <s v="-"/>
    <s v="SPX Express"/>
    <s v="Shopee"/>
    <s v="shopee"/>
    <s v=""/>
    <s v="-"/>
    <s v="18/03/2025 09:33"/>
  </r>
  <r>
    <x v="3"/>
    <x v="3"/>
    <n v="63"/>
    <n v="1"/>
    <s v="EVL15"/>
    <n v="111"/>
    <n v="0"/>
    <s v="ร้านที่1"/>
    <s v="ค******ฐ"/>
    <s v="******กรด, อำเภอสรรคบุรี จ.ชัยนาท ตำบลห้วยกรด อำเภอสรรคบุรี จังหวัดชัยนาท 17140"/>
    <s v="17140"/>
    <s v="60"/>
    <s v="18/03/2025 10:03"/>
    <s v="-"/>
    <s v="SPX Express"/>
    <s v="Shopee"/>
    <s v="shopee"/>
    <s v=""/>
    <s v="-"/>
    <s v="18/03/2025 09:33"/>
  </r>
  <r>
    <x v="0"/>
    <x v="13"/>
    <n v="71.25"/>
    <n v="1"/>
    <s v="EVL14"/>
    <n v="71.25"/>
    <n v="0"/>
    <s v="ร้านที่1"/>
    <s v="นัททวี สุคันธภักดี"/>
    <s v="บ้านเลขที่ 12 หมู่7 · ท่าสะแก/ Tha Sakae_x000a__x000a_ชาติตระการ/ Chat Trakanพิษณุโลก/ Phitsanulok_x000a_65170"/>
    <s v="65170"/>
    <s v="660949120267"/>
    <s v="18/03/2025 09:04"/>
    <s v="-"/>
    <s v="Kerry_dropoff"/>
    <s v="Lazada"/>
    <s v="lazada"/>
    <s v=""/>
    <s v="-"/>
    <s v="18/03/2025 09:04"/>
  </r>
  <r>
    <x v="0"/>
    <x v="0"/>
    <n v="78"/>
    <n v="3"/>
    <s v="EVL13"/>
    <n v="850"/>
    <n v="66"/>
    <s v="ร้านที่1"/>
    <s v="จ******)"/>
    <s v="******่ที่ 5, ซอย นาเกลือ 16/1, ตำบลนาเกลือ, อำเภอบางละมุง ตำบลนาเกลือ อำเภอบางละมุง จังหวัดชลบุรี 20150"/>
    <s v="20150"/>
    <s v="51"/>
    <s v="18/03/2025 09:32"/>
    <s v="-"/>
    <s v="Flash Express"/>
    <s v="Shopee"/>
    <s v="shopee"/>
    <s v=""/>
    <s v="-"/>
    <s v="18/03/2025 09:02"/>
  </r>
  <r>
    <x v="5"/>
    <x v="5"/>
    <n v="80"/>
    <n v="7"/>
    <s v="EVL13"/>
    <n v="850"/>
    <n v="66"/>
    <s v="ร้านที่1"/>
    <s v="จ******)"/>
    <s v="******่ที่ 5, ซอย นาเกลือ 16/1, ตำบลนาเกลือ, อำเภอบางละมุง ตำบลนาเกลือ อำเภอบางละมุง จังหวัดชลบุรี 20150"/>
    <s v="20150"/>
    <s v="51"/>
    <s v="18/03/2025 09:32"/>
    <s v="-"/>
    <s v="Flash Express"/>
    <s v="Shopee"/>
    <s v="shopee"/>
    <s v=""/>
    <s v="-"/>
    <s v="18/03/2025 09:02"/>
  </r>
  <r>
    <x v="2"/>
    <x v="6"/>
    <n v="76"/>
    <n v="6"/>
    <s v="EVL11"/>
    <n v="674"/>
    <n v="0"/>
    <s v="ร้านที่1"/>
    <s v="จ******)"/>
    <s v="******อ 16/1, ตำบลนาเกลือ, อำเภอบางละมุง ตำบลนาเกลือ อำเภอบางละมุง จังหวัดชลบุรี 20150"/>
    <s v="20150"/>
    <s v="51"/>
    <s v="18/03/2025 09:23"/>
    <s v="-"/>
    <s v="Flash Express"/>
    <s v="Shopee"/>
    <s v="shopee"/>
    <s v=""/>
    <s v="-"/>
    <s v="18/03/2025 08:53"/>
  </r>
  <r>
    <x v="5"/>
    <x v="8"/>
    <n v="76"/>
    <n v="3"/>
    <s v="EVL11"/>
    <n v="674"/>
    <n v="0"/>
    <s v="ร้านที่1"/>
    <s v="จ******)"/>
    <s v="******อ 16/1, ตำบลนาเกลือ, อำเภอบางละมุง ตำบลนาเกลือ อำเภอบางละมุง จังหวัดชลบุรี 20150"/>
    <s v="20150"/>
    <s v="51"/>
    <s v="18/03/2025 09:23"/>
    <s v="-"/>
    <s v="Flash Express"/>
    <s v="Shopee"/>
    <s v="shopee"/>
    <s v=""/>
    <s v="-"/>
    <s v="18/03/2025 08:53"/>
  </r>
  <r>
    <x v="13"/>
    <x v="20"/>
    <n v="50"/>
    <n v="4"/>
    <s v="EVL10"/>
    <n v="199"/>
    <n v="0"/>
    <s v="ร้านที่1"/>
    <s v="ไพฑูรย์ อ.สุวรรณ"/>
    <s v="100/105 มบ.ธนแลนด์ บ่อฝ้าย ต.หัวหิน อ.หัวหิน จ.ประจวบคีรีขันธ์ 77110"/>
    <s v="77110"/>
    <s v="0615620417"/>
    <s v="18/03/2025 08:18"/>
    <s v="raweewan5499@gmail.com"/>
    <s v="EMS COD"/>
    <s v="facebook"/>
    <s v="กสิกร"/>
    <s v=""/>
    <s v="-"/>
    <s v="18/03/2025 08:18"/>
  </r>
  <r>
    <x v="13"/>
    <x v="20"/>
    <n v="50"/>
    <n v="4"/>
    <s v="EVL9"/>
    <n v="199"/>
    <n v="0"/>
    <s v="ร้านที่1"/>
    <s v="สาวิตรี​ พุ่มประเสริฐ"/>
    <s v="66ม.6 ต.บ้านสระ อ.สามชุก จ.สุพรรณบุรี 72130"/>
    <s v="72130"/>
    <s v="0968705277"/>
    <s v="18/03/2025 08:11"/>
    <s v="raweewan5499@gmail.com"/>
    <s v="EMS COD"/>
    <s v="facebook"/>
    <s v="กสิกร"/>
    <s v=""/>
    <s v="-"/>
    <s v="18/03/2025 08:11"/>
  </r>
  <r>
    <x v="7"/>
    <x v="12"/>
    <n v="37.5"/>
    <n v="4"/>
    <s v="EVL8"/>
    <n v="159"/>
    <n v="0"/>
    <s v="ร้านที่4"/>
    <s v="ค***มรรัตน แ***าโก"/>
    <s v="กาฬสินธุ์"/>
    <s v="-"/>
    <s v=""/>
    <s v="18/03/2025 06:21"/>
    <s v="-"/>
    <s v="Flash Express Thailand COD"/>
    <s v="Tiktok"/>
    <s v="จ่ายทีหลัง / COD"/>
    <s v=""/>
    <s v="THT43051M8W7W4Z"/>
    <s v="18/03/2025 06:21"/>
  </r>
  <r>
    <x v="7"/>
    <x v="12"/>
    <n v="37.5"/>
    <n v="4"/>
    <s v="EVL7"/>
    <n v="159"/>
    <n v="0"/>
    <s v="ร้านที่4"/>
    <s v="ณ***ดา จ***จิม"/>
    <s v="ชัยภูมิ"/>
    <s v="-"/>
    <s v=""/>
    <s v="18/03/2025 02:53"/>
    <s v="-"/>
    <s v="Flash Express Thailand COD"/>
    <s v="Tiktok"/>
    <s v="จ่ายทีหลัง / COD"/>
    <s v=""/>
    <s v="THT33011M8W3K2Z"/>
    <s v="18/03/2025 02:53"/>
  </r>
  <r>
    <x v="13"/>
    <x v="20"/>
    <n v="60"/>
    <n v="3"/>
    <s v="EVL6"/>
    <n v="214.21"/>
    <n v="0"/>
    <s v="ร้านที่4"/>
    <s v="แ**"/>
    <s v="นนทบุรี"/>
    <s v="-"/>
    <s v=""/>
    <s v="18/03/2025 00:05"/>
    <s v="-"/>
    <s v="Flash Express Thailand COD"/>
    <s v="Tiktok"/>
    <s v="จ่ายทีหลัง / COD"/>
    <s v=""/>
    <s v="THT03041M79CK7Z"/>
    <s v="18/03/2025 00:17"/>
  </r>
  <r>
    <x v="5"/>
    <x v="8"/>
    <n v="120"/>
    <n v="1"/>
    <s v="EVL6"/>
    <n v="214.21"/>
    <n v="0"/>
    <s v="ร้านที่4"/>
    <s v="แ**"/>
    <s v="นนทบุรี"/>
    <s v="-"/>
    <s v=""/>
    <s v="18/03/2025 00:05"/>
    <s v="-"/>
    <s v="Flash Express Thailand COD"/>
    <s v="Tiktok"/>
    <s v="จ่ายทีหลัง / COD"/>
    <s v=""/>
    <s v="THT03041M79CK7Z"/>
    <s v="18/03/2025 00:17"/>
  </r>
  <r>
    <x v="19"/>
    <x v="28"/>
    <n v="25.5"/>
    <n v="1"/>
    <s v="EVL5"/>
    <n v="25.5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8/03/2025 00:12"/>
    <s v="-"/>
    <s v="Kerry_dropoff"/>
    <s v="Lazada"/>
    <s v="lazada"/>
    <s v=""/>
    <s v="LEXPU0469593580"/>
    <s v="18/03/2025 00:12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x v="0"/>
    <x v="0"/>
    <n v="78"/>
    <n v="3"/>
    <s v="EVN94"/>
    <n v="253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20/03/2025 00:28"/>
    <s v="-"/>
    <s v="SPX Express"/>
    <s v="Shopee"/>
    <s v="shopee"/>
    <s v=""/>
    <s v="-"/>
    <s v="19/03/2025 23:57"/>
  </r>
  <r>
    <x v="0"/>
    <x v="0"/>
    <n v="78"/>
    <n v="3"/>
    <s v="EVN93"/>
    <n v="253"/>
    <n v="29"/>
    <s v="ร้านที่1"/>
    <s v="จ******ง"/>
    <s v="******ฝาก) ตำบลไชยภูมิ อำเภอไชโย จังหวัดอ่างทอง 14140"/>
    <s v="14140"/>
    <s v="96"/>
    <s v="20/03/2025 00:27"/>
    <s v="-"/>
    <s v="SPX Express"/>
    <s v="Shopee"/>
    <s v="shopee"/>
    <s v=""/>
    <s v="-"/>
    <s v="19/03/2025 23:55"/>
  </r>
  <r>
    <x v="0"/>
    <x v="0"/>
    <n v="78"/>
    <n v="3"/>
    <s v="EVN91"/>
    <n v="25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0/03/2025 00:26"/>
    <s v="-"/>
    <s v="SPX Express"/>
    <s v="Shopee"/>
    <s v="shopee"/>
    <s v=""/>
    <s v="-"/>
    <s v="19/03/2025 23:47"/>
  </r>
  <r>
    <x v="0"/>
    <x v="0"/>
    <n v="78"/>
    <n v="3"/>
    <s v="EVN90"/>
    <n v="25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0/03/2025 00:25"/>
    <s v="-"/>
    <s v="SPX Express"/>
    <s v="Shopee"/>
    <s v="shopee"/>
    <s v=""/>
    <s v="-"/>
    <s v="19/03/2025 23:45"/>
  </r>
  <r>
    <x v="0"/>
    <x v="1"/>
    <n v="14"/>
    <n v="1"/>
    <s v="EVN88"/>
    <n v="14"/>
    <n v="0"/>
    <s v="ร้านที่1"/>
    <s v="วกนก ยกกว"/>
    <s v="ชุมชนร่มเย็น 28///49999999 ซอยยย 2/17 ดยยด 949489393 · คูคต/ Khu Khot_x000a__x000a_ลำลูกกา/ Lam Luk Kaปทุมธานี/ Pathum Thani_x000a_12130"/>
    <s v="12130"/>
    <s v="660980897603"/>
    <s v="19/03/2025 22:22"/>
    <s v="-"/>
    <s v="Kerry_dropoff"/>
    <s v="Lazada"/>
    <s v="lazada"/>
    <s v=""/>
    <s v="-"/>
    <s v="19/03/2025 22:22"/>
  </r>
  <r>
    <x v="1"/>
    <x v="2"/>
    <n v="66"/>
    <n v="1"/>
    <s v="EVN87"/>
    <n v="136.4"/>
    <n v="7"/>
    <s v="ร้านที่9"/>
    <s v="พรวิภา ติวชัยภูมิ"/>
    <s v="189/96 ม.5 · หนองขาม/ Nong Kham_x000a__x000a_ศรีราชา/ Si Rachaชลบุรี/ Chonburi_x000a_20230"/>
    <s v="20230"/>
    <s v="660993787127"/>
    <s v="19/03/2025 21:45"/>
    <s v="-"/>
    <s v="Kerry_dropoff"/>
    <s v="Lazada"/>
    <s v="lazada"/>
    <s v=""/>
    <s v="-"/>
    <s v="19/03/2025 21:45"/>
  </r>
  <r>
    <x v="2"/>
    <x v="3"/>
    <n v="66"/>
    <n v="1"/>
    <s v="EVN87"/>
    <n v="136.4"/>
    <n v="7"/>
    <s v="ร้านที่9"/>
    <s v="พรวิภา ติวชัยภูมิ"/>
    <s v="189/96 ม.5 · หนองขาม/ Nong Kham_x000a__x000a_ศรีราชา/ Si Rachaชลบุรี/ Chonburi_x000a_20230"/>
    <s v="20230"/>
    <s v="660993787127"/>
    <s v="19/03/2025 21:45"/>
    <s v="-"/>
    <s v="Kerry_dropoff"/>
    <s v="Lazada"/>
    <s v="lazada"/>
    <s v=""/>
    <s v="-"/>
    <s v="19/03/2025 21:45"/>
  </r>
  <r>
    <x v="0"/>
    <x v="0"/>
    <n v="67"/>
    <n v="1"/>
    <s v="EVN87"/>
    <n v="136.4"/>
    <n v="7"/>
    <s v="ร้านที่9"/>
    <s v="พรวิภา ติวชัยภูมิ"/>
    <s v="189/96 ม.5 · หนองขาม/ Nong Kham_x000a__x000a_ศรีราชา/ Si Rachaชลบุรี/ Chonburi_x000a_20230"/>
    <s v="20230"/>
    <s v="660993787127"/>
    <s v="19/03/2025 21:45"/>
    <s v="-"/>
    <s v="Kerry_dropoff"/>
    <s v="Lazada"/>
    <s v="lazada"/>
    <s v=""/>
    <s v="-"/>
    <s v="19/03/2025 21:45"/>
  </r>
  <r>
    <x v="3"/>
    <x v="4"/>
    <n v="37.5"/>
    <n v="4"/>
    <s v="EVN86"/>
    <n v="259"/>
    <n v="0"/>
    <s v="ร้านที่4"/>
    <s v="ส*** พ***อง"/>
    <s v="ชลบุรี"/>
    <s v="-"/>
    <s v=""/>
    <s v="19/03/2025 21:30"/>
    <s v="-"/>
    <s v="Flash Express Thailand"/>
    <s v="Tiktok"/>
    <s v="tiktok"/>
    <s v=""/>
    <s v="-"/>
    <s v="19/03/2025 21:30"/>
  </r>
  <r>
    <x v="4"/>
    <x v="5"/>
    <n v="0"/>
    <n v="1"/>
    <s v="EVN86"/>
    <n v="259"/>
    <n v="0"/>
    <s v="ร้านที่4"/>
    <s v="ส*** พ***อง"/>
    <s v="ชลบุรี"/>
    <s v="-"/>
    <s v=""/>
    <s v="19/03/2025 21:30"/>
    <s v="-"/>
    <s v="Flash Express Thailand"/>
    <s v="Tiktok"/>
    <s v="tiktok"/>
    <s v=""/>
    <s v="-"/>
    <s v="19/03/2025 21:30"/>
  </r>
  <r>
    <x v="1"/>
    <x v="2"/>
    <n v="120"/>
    <n v="1"/>
    <s v="EVN86"/>
    <n v="259"/>
    <n v="0"/>
    <s v="ร้านที่4"/>
    <s v="ส*** พ***อง"/>
    <s v="ชลบุรี"/>
    <s v="-"/>
    <s v=""/>
    <s v="19/03/2025 21:30"/>
    <s v="-"/>
    <s v="Flash Express Thailand"/>
    <s v="Tiktok"/>
    <s v="tiktok"/>
    <s v=""/>
    <s v="-"/>
    <s v="19/03/2025 21:30"/>
  </r>
  <r>
    <x v="5"/>
    <x v="6"/>
    <n v="54.5"/>
    <n v="2"/>
    <s v="EVN85"/>
    <n v="58.6"/>
    <n v="7"/>
    <s v="ร้านที่1"/>
    <s v="พร"/>
    <s v="109/76 ม.เสนาวิลล่ารามอินทรา ซ.พระยาสุเรนทร์35 · บางชัน/ Bang Chan_x000a__x000a_คลองสามวา/ Klong Sam Waกรุงเทพมหานคร/ Bangkok_x000a_10510"/>
    <s v="10510"/>
    <s v="660958612671"/>
    <s v="19/03/2025 21:29"/>
    <s v="-"/>
    <s v="Kerry_dropoff"/>
    <s v="Lazada"/>
    <s v="lazada"/>
    <s v=""/>
    <s v="-"/>
    <s v="19/03/2025 21:29"/>
  </r>
  <r>
    <x v="6"/>
    <x v="7"/>
    <n v="0"/>
    <n v="1"/>
    <s v="EVN84"/>
    <n v="0"/>
    <n v="0"/>
    <s v="ร้านที่8"/>
    <s v="ดวงใจ"/>
    <s v="82/6บ้านหนองโน · สำโรง/ Samrong_x000a__x000a_ตาลสุม/ Tan Sumอุบลราชธานี/ Ubon Ratchathani_x000a_34330"/>
    <s v="34330"/>
    <s v="660621945840"/>
    <s v="19/03/2025 21:15"/>
    <s v="-"/>
    <s v="Kerry_dropoff"/>
    <s v="Lazada"/>
    <s v="lazada"/>
    <s v=""/>
    <s v="-"/>
    <s v="19/03/2025 21:15"/>
  </r>
  <r>
    <x v="0"/>
    <x v="0"/>
    <n v="90"/>
    <n v="1"/>
    <s v="EVN83"/>
    <n v="200"/>
    <n v="0"/>
    <s v="ร้านที่4"/>
    <s v="ร***ิพร  ป***พผล"/>
    <s v="ชลบุรี"/>
    <s v="-"/>
    <s v=""/>
    <s v="19/03/2025 21:08"/>
    <s v="-"/>
    <s v="Flash Express Thailand COD"/>
    <s v="Tiktok"/>
    <s v="จ่ายทีหลัง / COD"/>
    <s v=""/>
    <s v="-"/>
    <s v="19/03/2025 21:12"/>
  </r>
  <r>
    <x v="2"/>
    <x v="3"/>
    <n v="90"/>
    <n v="1"/>
    <s v="EVN83"/>
    <n v="200"/>
    <n v="0"/>
    <s v="ร้านที่4"/>
    <s v="ร***ิพร  ป***พผล"/>
    <s v="ชลบุรี"/>
    <s v="-"/>
    <s v=""/>
    <s v="19/03/2025 21:08"/>
    <s v="-"/>
    <s v="Flash Express Thailand COD"/>
    <s v="Tiktok"/>
    <s v="จ่ายทีหลัง / COD"/>
    <s v=""/>
    <s v="-"/>
    <s v="19/03/2025 21:12"/>
  </r>
  <r>
    <x v="1"/>
    <x v="2"/>
    <n v="83.333333333333329"/>
    <n v="3"/>
    <s v="EVN82"/>
    <n v="245"/>
    <n v="0"/>
    <s v="ร้านที่4"/>
    <s v="อ***ี  เ***้ำเที่ยง"/>
    <s v="เทศบาลนครขอนแก่น"/>
    <s v="-"/>
    <s v=""/>
    <s v="-"/>
    <s v="-"/>
    <s v="J&amp;T Express"/>
    <s v="Tiktok"/>
    <s v="-"/>
    <s v=""/>
    <s v="-"/>
    <s v="19/03/2025 21:03"/>
  </r>
  <r>
    <x v="7"/>
    <x v="8"/>
    <n v="43"/>
    <n v="1"/>
    <s v="EVN81"/>
    <n v="121"/>
    <n v="7"/>
    <s v="ร้านที่1"/>
    <s v="พ******ศ"/>
    <s v="******.เมือง จ.ขอนแก่น 40000 ตำบลบ้านทุ่ม อำเภอเมืองขอนแก่น จังหวัดขอนแก่น 40000"/>
    <s v="40000"/>
    <s v="27"/>
    <s v="19/03/2025 20:43"/>
    <s v="-"/>
    <s v="Flash Express"/>
    <s v="Shopee"/>
    <s v="shopee"/>
    <s v=""/>
    <s v="-"/>
    <s v="19/03/2025 20:32"/>
  </r>
  <r>
    <x v="0"/>
    <x v="0"/>
    <n v="78"/>
    <n v="1"/>
    <s v="EVN81"/>
    <n v="121"/>
    <n v="7"/>
    <s v="ร้านที่1"/>
    <s v="พ******ศ"/>
    <s v="******.เมือง จ.ขอนแก่น 40000 ตำบลบ้านทุ่ม อำเภอเมืองขอนแก่น จังหวัดขอนแก่น 40000"/>
    <s v="40000"/>
    <s v="27"/>
    <s v="19/03/2025 20:43"/>
    <s v="-"/>
    <s v="Flash Express"/>
    <s v="Shopee"/>
    <s v="shopee"/>
    <s v=""/>
    <s v="-"/>
    <s v="19/03/2025 20:32"/>
  </r>
  <r>
    <x v="1"/>
    <x v="2"/>
    <n v="66"/>
    <n v="1"/>
    <s v="EVN80"/>
    <n v="141.4"/>
    <n v="7"/>
    <s v="ร้านที่9"/>
    <s v="นางสาวสมพร บุญล้อม"/>
    <s v="48/13 ซอยนวมินทร์ ถนนนวมินทร์ แขวงคลองกุ่ม เขตบึงกุ่ม กรุงเทพ เกษกมลคอนโด ชั้น1 · นวมินทร์/ Nawamin_x000a__x000a_บึงกุ่ม/ Bueng Kumกรุงเทพมหานคร/ Bangkok_x000a_10230"/>
    <s v="10230"/>
    <s v="660647316646"/>
    <s v="19/03/2025 18:15"/>
    <s v="-"/>
    <s v="Kerry_dropoff"/>
    <s v="Lazada"/>
    <s v="lazada"/>
    <s v=""/>
    <s v="-"/>
    <s v="19/03/2025 18:15"/>
  </r>
  <r>
    <x v="2"/>
    <x v="3"/>
    <n v="66"/>
    <n v="1"/>
    <s v="EVN80"/>
    <n v="141.4"/>
    <n v="7"/>
    <s v="ร้านที่9"/>
    <s v="นางสาวสมพร บุญล้อม"/>
    <s v="48/13 ซอยนวมินทร์ ถนนนวมินทร์ แขวงคลองกุ่ม เขตบึงกุ่ม กรุงเทพ เกษกมลคอนโด ชั้น1 · นวมินทร์/ Nawamin_x000a__x000a_บึงกุ่ม/ Bueng Kumกรุงเทพมหานคร/ Bangkok_x000a_10230"/>
    <s v="10230"/>
    <s v="660647316646"/>
    <s v="19/03/2025 18:15"/>
    <s v="-"/>
    <s v="Kerry_dropoff"/>
    <s v="Lazada"/>
    <s v="lazada"/>
    <s v=""/>
    <s v="-"/>
    <s v="19/03/2025 18:15"/>
  </r>
  <r>
    <x v="0"/>
    <x v="0"/>
    <n v="67"/>
    <n v="1"/>
    <s v="EVN80"/>
    <n v="141.4"/>
    <n v="7"/>
    <s v="ร้านที่9"/>
    <s v="นางสาวสมพร บุญล้อม"/>
    <s v="48/13 ซอยนวมินทร์ ถนนนวมินทร์ แขวงคลองกุ่ม เขตบึงกุ่ม กรุงเทพ เกษกมลคอนโด ชั้น1 · นวมินทร์/ Nawamin_x000a__x000a_บึงกุ่ม/ Bueng Kumกรุงเทพมหานคร/ Bangkok_x000a_10230"/>
    <s v="10230"/>
    <s v="660647316646"/>
    <s v="19/03/2025 18:15"/>
    <s v="-"/>
    <s v="Kerry_dropoff"/>
    <s v="Lazada"/>
    <s v="lazada"/>
    <s v=""/>
    <s v="-"/>
    <s v="19/03/2025 18:15"/>
  </r>
  <r>
    <x v="0"/>
    <x v="0"/>
    <n v="66.333333333333329"/>
    <n v="3"/>
    <s v="EVN79"/>
    <n v="220"/>
    <n v="0"/>
    <s v="ร้านที่4"/>
    <s v="T*** T***"/>
    <s v="สมุทรปราการ"/>
    <s v="-"/>
    <s v=""/>
    <s v="19/03/2025 17:47"/>
    <s v="-"/>
    <s v="Flash Express Thailand COD"/>
    <s v="Tiktok"/>
    <s v="จ่ายทีหลัง / COD"/>
    <s v=""/>
    <s v="-"/>
    <s v="19/03/2025 17:47"/>
  </r>
  <r>
    <x v="3"/>
    <x v="4"/>
    <n v="37.5"/>
    <n v="4"/>
    <s v="EVN78"/>
    <n v="159"/>
    <n v="0"/>
    <s v="ร้านที่4"/>
    <s v="ภ***พงศ์ ศ***บุตร"/>
    <s v="ยโสธร"/>
    <s v="-"/>
    <s v=""/>
    <s v="19/03/2025 17:12"/>
    <s v="-"/>
    <s v="Flash Express Thailand COD"/>
    <s v="Tiktok"/>
    <s v="จ่ายทีหลัง / COD"/>
    <s v=""/>
    <s v="-"/>
    <s v="19/03/2025 17:12"/>
  </r>
  <r>
    <x v="2"/>
    <x v="9"/>
    <n v="74"/>
    <n v="1"/>
    <s v="EVN77"/>
    <n v="246"/>
    <n v="64"/>
    <s v="ร้านที่1"/>
    <s v="น******ะ"/>
    <s v="******/11 ม.6 ต.มะกรูด ตำบลมะกรูด อำเภอโคกโพธิ์ จังหวัดปัตตานี 94180"/>
    <s v="94180"/>
    <s v="32"/>
    <s v="19/03/2025 17:27"/>
    <s v="-"/>
    <s v="SPX Express"/>
    <s v="Shopee"/>
    <s v="shopee"/>
    <s v=""/>
    <s v="-"/>
    <s v="19/03/2025 16:57"/>
  </r>
  <r>
    <x v="7"/>
    <x v="8"/>
    <n v="42"/>
    <n v="1"/>
    <s v="EVN77"/>
    <n v="246"/>
    <n v="64"/>
    <s v="ร้านที่1"/>
    <s v="น******ะ"/>
    <s v="******/11 ม.6 ต.มะกรูด ตำบลมะกรูด อำเภอโคกโพธิ์ จังหวัดปัตตานี 94180"/>
    <s v="94180"/>
    <s v="32"/>
    <s v="19/03/2025 17:27"/>
    <s v="-"/>
    <s v="SPX Express"/>
    <s v="Shopee"/>
    <s v="shopee"/>
    <s v=""/>
    <s v="-"/>
    <s v="19/03/2025 16:57"/>
  </r>
  <r>
    <x v="1"/>
    <x v="2"/>
    <n v="76"/>
    <n v="1"/>
    <s v="EVN77"/>
    <n v="246"/>
    <n v="64"/>
    <s v="ร้านที่1"/>
    <s v="น******ะ"/>
    <s v="******/11 ม.6 ต.มะกรูด ตำบลมะกรูด อำเภอโคกโพธิ์ จังหวัดปัตตานี 94180"/>
    <s v="94180"/>
    <s v="32"/>
    <s v="19/03/2025 17:27"/>
    <s v="-"/>
    <s v="SPX Express"/>
    <s v="Shopee"/>
    <s v="shopee"/>
    <s v=""/>
    <s v="-"/>
    <s v="19/03/2025 16:57"/>
  </r>
  <r>
    <x v="3"/>
    <x v="4"/>
    <n v="65"/>
    <n v="4"/>
    <s v="EVN75"/>
    <n v="160"/>
    <n v="0"/>
    <s v="ร้านที่4"/>
    <s v="พ***ินท์  อ***ะนิมิตรสกุล"/>
    <s v="กาญจนบุรี"/>
    <s v="-"/>
    <s v=""/>
    <s v="19/03/2025 16:27"/>
    <s v="-"/>
    <s v="Flash Express Thailand COD"/>
    <s v="Tiktok"/>
    <s v="จ่ายทีหลัง / COD"/>
    <s v=""/>
    <s v="-"/>
    <s v="19/03/2025 16:27"/>
  </r>
  <r>
    <x v="7"/>
    <x v="8"/>
    <n v="60"/>
    <n v="3"/>
    <s v="EVN73"/>
    <n v="79"/>
    <n v="7"/>
    <s v="ร้านที่1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19/03/2025 16:17"/>
    <s v="-"/>
    <s v="Kerry_dropoff"/>
    <s v="Lazada"/>
    <s v="lazada"/>
    <s v=""/>
    <s v="-"/>
    <s v="19/03/2025 16:17"/>
  </r>
  <r>
    <x v="3"/>
    <x v="4"/>
    <n v="48.333333333333343"/>
    <n v="3"/>
    <s v="EVN72"/>
    <n v="182"/>
    <n v="45"/>
    <s v="ร้านที่1"/>
    <s v="ก******์"/>
    <s v="******ินทรา 58, แขวงคันนายาว, เขตคันนายาว แขวงคันนายาว เขตคันนายาว จังหวัดกรุงเทพมหานคร 10230"/>
    <s v="10230"/>
    <s v="39"/>
    <s v="19/03/2025 16:44"/>
    <s v="-"/>
    <s v="SPX Express"/>
    <s v="Shopee"/>
    <s v="shopee"/>
    <s v=""/>
    <s v="-"/>
    <s v="19/03/2025 16:14"/>
  </r>
  <r>
    <x v="8"/>
    <x v="10"/>
    <n v="60"/>
    <n v="4"/>
    <s v="EVN71"/>
    <n v="200"/>
    <n v="0"/>
    <s v="ร้านที่1"/>
    <s v="ส่งที่  สุภาพร"/>
    <s v=" 94/1 หมู่ 4 ต.หนองปลาสะวาย อ.บ้านโฮ่ง จ. ลำพูน  51130"/>
    <s v="51130"/>
    <s v="0931802470"/>
    <s v="19/03/2025 16:13"/>
    <s v="raweewan5499@gmail.com"/>
    <s v="EMS COD"/>
    <s v="facebook"/>
    <s v="กสิกร"/>
    <s v=""/>
    <s v="-"/>
    <s v="19/03/2025 16:12"/>
  </r>
  <r>
    <x v="0"/>
    <x v="0"/>
    <n v="66.333333333333329"/>
    <n v="3"/>
    <s v="EVN70"/>
    <n v="175.4"/>
    <n v="26"/>
    <s v="ร้านที่9"/>
    <s v="เบญจา  ผาสุขกาย"/>
    <s v="198/8 หมู่ 1  ตำบลหนองโสน_x000a__x000a_เมืองเพชรบุรี/ Mueang Phetchaburiเพชรบุรี/ Phetchaburi_x000a_76000"/>
    <s v="76000"/>
    <s v="660973405147"/>
    <s v="19/03/2025 16:05"/>
    <s v="-"/>
    <s v="Kerry_dropoff"/>
    <s v="Lazada"/>
    <s v="lazada"/>
    <s v=""/>
    <s v="-"/>
    <s v="19/03/2025 16:05"/>
  </r>
  <r>
    <x v="3"/>
    <x v="4"/>
    <n v="65"/>
    <n v="2"/>
    <s v="EVN69"/>
    <n v="86"/>
    <n v="6"/>
    <s v="ร้านที่4"/>
    <s v="ต***  ส***ญา แ***ทุม"/>
    <s v="ขอนแก่น"/>
    <s v="-"/>
    <s v=""/>
    <s v="19/03/2025 16:04"/>
    <s v="-"/>
    <s v="Flash Express Thailand COD"/>
    <s v="Tiktok"/>
    <s v="จ่ายทีหลัง / COD"/>
    <s v=""/>
    <s v="-"/>
    <s v="19/03/2025 16:04"/>
  </r>
  <r>
    <x v="1"/>
    <x v="2"/>
    <n v="83.333333333333329"/>
    <n v="3"/>
    <s v="EVN68"/>
    <n v="167.85"/>
    <n v="26"/>
    <s v="ร้านที่1"/>
    <s v="ปรีชาญ  ผาสุขกาย"/>
    <s v="6 หมู่ 5  ตำบลท่าช้าง_x000a__x000a_เมืองนครนายก/ Mueang Nakhon Nayokนครนายก/ Nakhon Nayok_x000a_26000"/>
    <s v="26000"/>
    <s v="660912203918"/>
    <s v="19/03/2025 16:03"/>
    <s v="-"/>
    <s v="Kerry_dropoff"/>
    <s v="Lazada"/>
    <s v="lazada"/>
    <s v=""/>
    <s v="-"/>
    <s v="19/03/2025 16:03"/>
  </r>
  <r>
    <x v="3"/>
    <x v="4"/>
    <n v="33.333333333333336"/>
    <n v="3"/>
    <s v="EVN67"/>
    <n v="106"/>
    <n v="6"/>
    <s v="ร้านที่4"/>
    <s v="เ***ิรา ส***รือง"/>
    <s v="กาญจนบุรี"/>
    <s v="-"/>
    <s v=""/>
    <s v="19/03/2025 15:59"/>
    <s v="-"/>
    <s v="Flash Express Thailand COD"/>
    <s v="Tiktok"/>
    <s v="จ่ายทีหลัง / COD"/>
    <s v=""/>
    <s v="-"/>
    <s v="19/03/2025 15:59"/>
  </r>
  <r>
    <x v="6"/>
    <x v="11"/>
    <n v="30"/>
    <n v="12"/>
    <s v="EVN66"/>
    <n v="298.75"/>
    <n v="41"/>
    <s v="ร้านที่1"/>
    <s v="ปริศนา.  โทแก้ว"/>
    <s v="132 หมู่2 บ้านลุมพุก ต.นาตาล_x000a__x000a_นาตาล/ Na Tanอุบลราชธานี/ Ubon Ratchathani_x000a_34170"/>
    <s v="34170"/>
    <s v="660863740699"/>
    <s v="19/03/2025 15:53"/>
    <s v="-"/>
    <s v="Kerry_dropoff"/>
    <s v="Lazada"/>
    <s v="lazada"/>
    <s v=""/>
    <s v="-"/>
    <s v="19/03/2025 15:52"/>
  </r>
  <r>
    <x v="8"/>
    <x v="10"/>
    <n v="66.666666666666671"/>
    <n v="6"/>
    <s v="EVN64"/>
    <n v="200"/>
    <n v="0"/>
    <s v="ร้านที่4"/>
    <s v="จ***ลดา ส***โพธิ์"/>
    <s v="ราชบุรี"/>
    <s v="-"/>
    <s v=""/>
    <s v="19/03/2025 15:36"/>
    <s v="-"/>
    <s v="Flash Express Thailand COD"/>
    <s v="Tiktok"/>
    <s v="จ่ายทีหลัง / COD"/>
    <s v=""/>
    <s v="-"/>
    <s v="19/03/2025 15:36"/>
  </r>
  <r>
    <x v="9"/>
    <x v="12"/>
    <n v="50"/>
    <n v="1"/>
    <s v="EVN63"/>
    <n v="150"/>
    <n v="0"/>
    <s v="ร้านที่4"/>
    <s v="ภ***ิรา น***เทียม"/>
    <s v="พระนครศรีอยุธยา"/>
    <s v="-"/>
    <s v=""/>
    <s v="19/03/2025 15:36"/>
    <s v="-"/>
    <s v="Flash Express Thailand COD"/>
    <s v="Tiktok"/>
    <s v="จ่ายทีหลัง / COD"/>
    <s v=""/>
    <s v="-"/>
    <s v="19/03/2025 15:36"/>
  </r>
  <r>
    <x v="10"/>
    <x v="13"/>
    <n v="50"/>
    <n v="1"/>
    <s v="EVN63"/>
    <n v="150"/>
    <n v="0"/>
    <s v="ร้านที่4"/>
    <s v="ภ***ิรา น***เทียม"/>
    <s v="พระนครศรีอยุธยา"/>
    <s v="-"/>
    <s v=""/>
    <s v="19/03/2025 15:36"/>
    <s v="-"/>
    <s v="Flash Express Thailand COD"/>
    <s v="Tiktok"/>
    <s v="จ่ายทีหลัง / COD"/>
    <s v=""/>
    <s v="-"/>
    <s v="19/03/2025 15:36"/>
  </r>
  <r>
    <x v="7"/>
    <x v="8"/>
    <n v="50"/>
    <n v="1"/>
    <s v="EVN63"/>
    <n v="150"/>
    <n v="0"/>
    <s v="ร้านที่4"/>
    <s v="ภ***ิรา น***เทียม"/>
    <s v="พระนครศรีอยุธยา"/>
    <s v="-"/>
    <s v=""/>
    <s v="19/03/2025 15:36"/>
    <s v="-"/>
    <s v="Flash Express Thailand COD"/>
    <s v="Tiktok"/>
    <s v="จ่ายทีหลัง / COD"/>
    <s v=""/>
    <s v="-"/>
    <s v="19/03/2025 15:36"/>
  </r>
  <r>
    <x v="11"/>
    <x v="14"/>
    <n v="65"/>
    <n v="1"/>
    <s v="EVN62"/>
    <n v="199"/>
    <n v="0"/>
    <s v="ร้านที่1"/>
    <s v="นลินี ขัมรัตน์"/>
    <s v=" 43/14 ม.5 ถ.บางกรวยไทรน้อย10 ซ.น้ำใจ ต.บางกรวย อ.บางกรวย จ.นนทบุรี 11130"/>
    <s v="11130"/>
    <s v="0897891188"/>
    <s v="19/03/2025 15:33"/>
    <s v="raweewan5499@gmail.com"/>
    <s v="EMS COD"/>
    <s v="facebook"/>
    <s v="กสิกร"/>
    <s v=""/>
    <s v="-"/>
    <s v="19/03/2025 15:33"/>
  </r>
  <r>
    <x v="5"/>
    <x v="6"/>
    <n v="65"/>
    <n v="3"/>
    <s v="EVN62"/>
    <n v="199"/>
    <n v="0"/>
    <s v="ร้านที่1"/>
    <s v="นลินี ขัมรัตน์"/>
    <s v=" 43/14 ม.5 ถ.บางกรวยไทรน้อย10 ซ.น้ำใจ ต.บางกรวย อ.บางกรวย จ.นนทบุรี 11130"/>
    <s v="11130"/>
    <s v="0897891188"/>
    <s v="19/03/2025 15:33"/>
    <s v="raweewan5499@gmail.com"/>
    <s v="EMS COD"/>
    <s v="facebook"/>
    <s v="กสิกร"/>
    <s v=""/>
    <s v="-"/>
    <s v="19/03/2025 15:33"/>
  </r>
  <r>
    <x v="0"/>
    <x v="0"/>
    <n v="78.333333333333329"/>
    <n v="3"/>
    <s v="EVN61"/>
    <n v="278"/>
    <n v="45"/>
    <s v="ร้านที่1"/>
    <s v="ส******ี"/>
    <s v="******่าคอย, อำเภอท่ายาง ตำบลท่าคอย อำเภอท่ายาง จังหวัดเพชรบุรี 76130"/>
    <s v="76130"/>
    <s v="01"/>
    <s v="19/03/2025 16:02"/>
    <s v="-"/>
    <s v="SPX Express"/>
    <s v="Shopee"/>
    <s v="shopee"/>
    <s v=""/>
    <s v="-"/>
    <s v="19/03/2025 15:31"/>
  </r>
  <r>
    <x v="3"/>
    <x v="4"/>
    <n v="37.5"/>
    <n v="4"/>
    <s v="EVN60"/>
    <n v="159"/>
    <n v="0"/>
    <s v="ร้านที่4"/>
    <s v="ฐ***ญ์พร เ***องสีนาค"/>
    <s v="อ่างทอง"/>
    <s v="-"/>
    <s v=""/>
    <s v="19/03/2025 15:31"/>
    <s v="-"/>
    <s v="Flash Express Thailand"/>
    <s v="Tiktok"/>
    <s v="tiktok"/>
    <s v=""/>
    <s v="-"/>
    <s v="19/03/2025 15:31"/>
  </r>
  <r>
    <x v="6"/>
    <x v="11"/>
    <n v="30"/>
    <n v="12"/>
    <s v="EVN59"/>
    <n v="409"/>
    <n v="41"/>
    <s v="ร้านที่1"/>
    <s v="เรวัติ อินประสิทธิ์"/>
    <s v="ร้านค้าสีฟ้า 308 หมู่ 3 · ศรีมงคล/ Si Mongkhon_x000a__x000a_ไทรโยค/ Sai Yokกาญจนบุรี/ Kanchanaburi_x000a_71150"/>
    <s v="71150"/>
    <s v="660845711351"/>
    <s v="19/03/2025 15:16"/>
    <s v="-"/>
    <s v="Kerry_dropoff"/>
    <s v="Lazada"/>
    <s v="lazada"/>
    <s v=""/>
    <s v="-"/>
    <s v="19/03/2025 15:16"/>
  </r>
  <r>
    <x v="8"/>
    <x v="10"/>
    <n v="66.666666666666671"/>
    <n v="3"/>
    <s v="EVN58"/>
    <n v="200"/>
    <n v="0"/>
    <s v="ร้านที่4"/>
    <s v="จ***ัตน์ ช***นะ"/>
    <s v="ภูเก็ต"/>
    <s v="-"/>
    <s v=""/>
    <s v="19/03/2025 15:15"/>
    <s v="-"/>
    <s v="Flash Express Thailand COD"/>
    <s v="Tiktok"/>
    <s v="จ่ายทีหลัง / COD"/>
    <s v=""/>
    <s v="-"/>
    <s v="19/03/2025 15:15"/>
  </r>
  <r>
    <x v="3"/>
    <x v="4"/>
    <n v="33.333333333333336"/>
    <n v="3"/>
    <s v="EVN58"/>
    <n v="200"/>
    <n v="0"/>
    <s v="ร้านที่4"/>
    <s v="จ***ัตน์ ช***นะ"/>
    <s v="ภูเก็ต"/>
    <s v="-"/>
    <s v=""/>
    <s v="19/03/2025 15:15"/>
    <s v="-"/>
    <s v="Flash Express Thailand COD"/>
    <s v="Tiktok"/>
    <s v="จ่ายทีหลัง / COD"/>
    <s v=""/>
    <s v="-"/>
    <s v="19/03/2025 15:15"/>
  </r>
  <r>
    <x v="2"/>
    <x v="3"/>
    <n v="66.333333333333329"/>
    <n v="3"/>
    <s v="EVN56"/>
    <n v="201"/>
    <n v="0"/>
    <s v="ร้านที่1"/>
    <s v="ด******์"/>
    <s v="******ชรเกษม แขวงหนองค้างพลู เขตหนองแขม จังหวัดกรุงเทพมหานคร 10160"/>
    <s v="10160"/>
    <s v="36"/>
    <s v="19/03/2025 15:12"/>
    <s v="-"/>
    <s v="SPX Express"/>
    <s v="Shopee"/>
    <s v="shopee"/>
    <s v=""/>
    <s v="-"/>
    <s v="19/03/2025 15:04"/>
  </r>
  <r>
    <x v="12"/>
    <x v="15"/>
    <n v="66.666666666666671"/>
    <n v="3"/>
    <s v="EVN55"/>
    <n v="200"/>
    <n v="0"/>
    <s v="ร้านที่4"/>
    <s v="ธ***ณ์ พ***ณี"/>
    <s v="กรุงเทพฯ"/>
    <s v="-"/>
    <s v=""/>
    <s v="19/03/2025 15:04"/>
    <s v="-"/>
    <s v="Flash Express Thailand COD"/>
    <s v="Tiktok"/>
    <s v="จ่ายทีหลัง / COD"/>
    <s v=""/>
    <s v="-"/>
    <s v="19/03/2025 15:04"/>
  </r>
  <r>
    <x v="3"/>
    <x v="4"/>
    <n v="33.333333333333336"/>
    <n v="3"/>
    <s v="EVN55"/>
    <n v="200"/>
    <n v="0"/>
    <s v="ร้านที่4"/>
    <s v="ธ***ณ์ พ***ณี"/>
    <s v="กรุงเทพฯ"/>
    <s v="-"/>
    <s v=""/>
    <s v="19/03/2025 15:04"/>
    <s v="-"/>
    <s v="Flash Express Thailand COD"/>
    <s v="Tiktok"/>
    <s v="จ่ายทีหลัง / COD"/>
    <s v=""/>
    <s v="-"/>
    <s v="19/03/2025 15:04"/>
  </r>
  <r>
    <x v="3"/>
    <x v="4"/>
    <n v="33.333333333333336"/>
    <n v="6"/>
    <s v="EVN53"/>
    <n v="200"/>
    <n v="0"/>
    <s v="ร้านที่4"/>
    <s v="เ***ุดา ไ***ีสันติวงศ์"/>
    <s v="กรุงเทพฯ"/>
    <s v="-"/>
    <s v=""/>
    <s v="19/03/2025 15:04"/>
    <s v="-"/>
    <s v="Flash Express Thailand"/>
    <s v="Tiktok"/>
    <s v="tiktok"/>
    <s v="**รับกาแฟ2กล่อง ที่เหลือรสอะไรก็ได้**"/>
    <s v="-"/>
    <s v="19/03/2025 15:04"/>
  </r>
  <r>
    <x v="0"/>
    <x v="0"/>
    <n v="78"/>
    <n v="3"/>
    <s v="EVN52"/>
    <n v="543"/>
    <n v="79"/>
    <s v="ร้านที่1"/>
    <s v="ป******น"/>
    <s v="******ังหิน, อำเภอโนนแดง ตำบลวังหิน อำเภอโนนแดง จังหวัดนครราชสีมา 30360"/>
    <s v="30360"/>
    <s v="16"/>
    <s v="19/03/2025 15:34"/>
    <s v="-"/>
    <s v="Flash Express"/>
    <s v="Shopee"/>
    <s v="shopee"/>
    <s v=""/>
    <s v="-"/>
    <s v="19/03/2025 15:04"/>
  </r>
  <r>
    <x v="1"/>
    <x v="16"/>
    <n v="80"/>
    <n v="3"/>
    <s v="EVN52"/>
    <n v="543"/>
    <n v="79"/>
    <s v="ร้านที่1"/>
    <s v="ป******น"/>
    <s v="******ังหิน, อำเภอโนนแดง ตำบลวังหิน อำเภอโนนแดง จังหวัดนครราชสีมา 30360"/>
    <s v="30360"/>
    <s v="16"/>
    <s v="19/03/2025 15:34"/>
    <s v="-"/>
    <s v="Flash Express"/>
    <s v="Shopee"/>
    <s v="shopee"/>
    <s v=""/>
    <s v="-"/>
    <s v="19/03/2025 15:04"/>
  </r>
  <r>
    <x v="13"/>
    <x v="17"/>
    <n v="65"/>
    <n v="2"/>
    <s v="EVN51"/>
    <n v="400"/>
    <n v="0"/>
    <s v="ร้านที่1"/>
    <s v="รวิพร  ชัยเลิศ"/>
    <s v="184 ม.9_x000a_ร้านครัวคุณแก้ว_x000a_ต.ศรีสุทโธ_x000a_อ.บ้านดุง_x000a_จ.อุดร_x000a_ 41190"/>
    <s v="41190"/>
    <s v="0812628084"/>
    <s v="19/03/2025 15:04"/>
    <s v="raweewan5499@gmail.com"/>
    <s v="EMS COD"/>
    <s v="facebook"/>
    <s v="กสิกร"/>
    <s v=""/>
    <s v="-"/>
    <s v="19/03/2025 15:03"/>
  </r>
  <r>
    <x v="14"/>
    <x v="18"/>
    <n v="65"/>
    <n v="2"/>
    <s v="EVN51"/>
    <n v="400"/>
    <n v="0"/>
    <s v="ร้านที่1"/>
    <s v="รวิพร  ชัยเลิศ"/>
    <s v="184 ม.9_x000a_ร้านครัวคุณแก้ว_x000a_ต.ศรีสุทโธ_x000a_อ.บ้านดุง_x000a_จ.อุดร_x000a_ 41190"/>
    <s v="41190"/>
    <s v="0812628084"/>
    <s v="19/03/2025 15:04"/>
    <s v="raweewan5499@gmail.com"/>
    <s v="EMS COD"/>
    <s v="facebook"/>
    <s v="กสิกร"/>
    <s v=""/>
    <s v="-"/>
    <s v="19/03/2025 15:03"/>
  </r>
  <r>
    <x v="15"/>
    <x v="19"/>
    <n v="65"/>
    <n v="2"/>
    <s v="EVN51"/>
    <n v="400"/>
    <n v="0"/>
    <s v="ร้านที่1"/>
    <s v="รวิพร  ชัยเลิศ"/>
    <s v="184 ม.9_x000a_ร้านครัวคุณแก้ว_x000a_ต.ศรีสุทโธ_x000a_อ.บ้านดุง_x000a_จ.อุดร_x000a_ 41190"/>
    <s v="41190"/>
    <s v="0812628084"/>
    <s v="19/03/2025 15:04"/>
    <s v="raweewan5499@gmail.com"/>
    <s v="EMS COD"/>
    <s v="facebook"/>
    <s v="กสิกร"/>
    <s v=""/>
    <s v="-"/>
    <s v="19/03/2025 15:03"/>
  </r>
  <r>
    <x v="16"/>
    <x v="20"/>
    <n v="65"/>
    <n v="2"/>
    <s v="EVN51"/>
    <n v="400"/>
    <n v="0"/>
    <s v="ร้านที่1"/>
    <s v="รวิพร  ชัยเลิศ"/>
    <s v="184 ม.9_x000a_ร้านครัวคุณแก้ว_x000a_ต.ศรีสุทโธ_x000a_อ.บ้านดุง_x000a_จ.อุดร_x000a_ 41190"/>
    <s v="41190"/>
    <s v="0812628084"/>
    <s v="19/03/2025 15:04"/>
    <s v="raweewan5499@gmail.com"/>
    <s v="EMS COD"/>
    <s v="facebook"/>
    <s v="กสิกร"/>
    <s v=""/>
    <s v="-"/>
    <s v="19/03/2025 15:03"/>
  </r>
  <r>
    <x v="5"/>
    <x v="6"/>
    <n v="65"/>
    <n v="2"/>
    <s v="EVN51"/>
    <n v="400"/>
    <n v="0"/>
    <s v="ร้านที่1"/>
    <s v="รวิพร  ชัยเลิศ"/>
    <s v="184 ม.9_x000a_ร้านครัวคุณแก้ว_x000a_ต.ศรีสุทโธ_x000a_อ.บ้านดุง_x000a_จ.อุดร_x000a_ 41190"/>
    <s v="41190"/>
    <s v="0812628084"/>
    <s v="19/03/2025 15:04"/>
    <s v="raweewan5499@gmail.com"/>
    <s v="EMS COD"/>
    <s v="facebook"/>
    <s v="กสิกร"/>
    <s v=""/>
    <s v="-"/>
    <s v="19/03/2025 15:03"/>
  </r>
  <r>
    <x v="3"/>
    <x v="4"/>
    <n v="33.333333333333336"/>
    <n v="3"/>
    <s v="EVN50"/>
    <n v="145"/>
    <n v="45"/>
    <s v="ร้านที่4"/>
    <s v="ส***ดา"/>
    <s v="ร้อยเอ็ด"/>
    <s v="-"/>
    <s v=""/>
    <s v="19/03/2025 15:03"/>
    <s v="-"/>
    <s v="Flash Express Thailand COD"/>
    <s v="Tiktok"/>
    <s v="จ่ายทีหลัง / COD"/>
    <s v=""/>
    <s v="-"/>
    <s v="19/03/2025 15:03"/>
  </r>
  <r>
    <x v="3"/>
    <x v="4"/>
    <n v="33.333333333333336"/>
    <n v="3"/>
    <s v="EVN49"/>
    <n v="145"/>
    <n v="45"/>
    <s v="ร้านที่4"/>
    <s v="ธ*** ส***สถิตย์"/>
    <s v="สงขลา"/>
    <s v="-"/>
    <s v=""/>
    <s v="19/03/2025 15:01"/>
    <s v="-"/>
    <s v="Flash Express Thailand"/>
    <s v="Tiktok"/>
    <s v="tiktok"/>
    <s v=""/>
    <s v="-"/>
    <s v="19/03/2025 15:01"/>
  </r>
  <r>
    <x v="3"/>
    <x v="4"/>
    <n v="33.333333333333336"/>
    <n v="3"/>
    <s v="EVN47"/>
    <n v="106"/>
    <n v="6"/>
    <s v="ร้านที่4"/>
    <s v="ฐ***รีย์ ม***ันธ์"/>
    <s v="กรุงเทพฯ"/>
    <s v="-"/>
    <s v=""/>
    <s v="19/03/2025 14:55"/>
    <s v="-"/>
    <s v="Flash Express Thailand COD"/>
    <s v="Tiktok"/>
    <s v="จ่ายทีหลัง / COD"/>
    <s v=""/>
    <s v="-"/>
    <s v="19/03/2025 14:55"/>
  </r>
  <r>
    <x v="8"/>
    <x v="10"/>
    <n v="66.666666666666671"/>
    <n v="3"/>
    <s v="EVN46"/>
    <n v="145"/>
    <n v="45"/>
    <s v="ร้านที่4"/>
    <s v="จ***มาศ น***ักษา"/>
    <s v="เพชรบุรี"/>
    <s v="-"/>
    <s v=""/>
    <s v="19/03/2025 14:55"/>
    <s v="-"/>
    <s v="Flash Express Thailand COD"/>
    <s v="Tiktok"/>
    <s v="จ่ายทีหลัง / COD"/>
    <s v=""/>
    <s v="-"/>
    <s v="19/03/2025 14:55"/>
  </r>
  <r>
    <x v="3"/>
    <x v="4"/>
    <n v="33.333333333333336"/>
    <n v="6"/>
    <s v="EVN43"/>
    <n v="200"/>
    <n v="0"/>
    <s v="ร้านที่4"/>
    <s v="เ***ซ์"/>
    <s v="กรุงเทพฯ"/>
    <s v="-"/>
    <s v=""/>
    <s v="19/03/2025 14:54"/>
    <s v="-"/>
    <s v="Flash Express Thailand"/>
    <s v="Tiktok"/>
    <s v="tiktok"/>
    <s v=""/>
    <s v="-"/>
    <s v="19/03/2025 14:50"/>
  </r>
  <r>
    <x v="3"/>
    <x v="4"/>
    <n v="33.333333333333336"/>
    <n v="6"/>
    <s v="EVN42"/>
    <n v="200"/>
    <n v="0"/>
    <s v="ร้านที่4"/>
    <s v="อ***รา ม***ารา"/>
    <s v="พระนครศรีอยุธยา"/>
    <s v="-"/>
    <s v=""/>
    <s v="19/03/2025 14:49"/>
    <s v="-"/>
    <s v="Flash Express Thailand COD"/>
    <s v="Tiktok"/>
    <s v="จ่ายทีหลัง / COD"/>
    <s v=""/>
    <s v="-"/>
    <s v="19/03/2025 14:49"/>
  </r>
  <r>
    <x v="12"/>
    <x v="15"/>
    <n v="66.666666666666671"/>
    <n v="3"/>
    <s v="EVN41"/>
    <n v="200"/>
    <n v="0"/>
    <s v="ร้านที่4"/>
    <s v="จ***นา จ***านิช"/>
    <s v="ราชบุรี"/>
    <s v="-"/>
    <s v=""/>
    <s v="19/03/2025 14:50"/>
    <s v="-"/>
    <s v="Flash Express Thailand"/>
    <s v="Tiktok"/>
    <s v="tiktok"/>
    <s v=""/>
    <s v="-"/>
    <s v="19/03/2025 14:49"/>
  </r>
  <r>
    <x v="3"/>
    <x v="4"/>
    <n v="33.333333333333336"/>
    <n v="3"/>
    <s v="EVN41"/>
    <n v="200"/>
    <n v="0"/>
    <s v="ร้านที่4"/>
    <s v="จ***นา จ***านิช"/>
    <s v="ราชบุรี"/>
    <s v="-"/>
    <s v=""/>
    <s v="19/03/2025 14:50"/>
    <s v="-"/>
    <s v="Flash Express Thailand"/>
    <s v="Tiktok"/>
    <s v="tiktok"/>
    <s v=""/>
    <s v="-"/>
    <s v="19/03/2025 14:49"/>
  </r>
  <r>
    <x v="3"/>
    <x v="4"/>
    <n v="33.333333333333336"/>
    <n v="3"/>
    <s v="EVN39"/>
    <n v="145"/>
    <n v="45"/>
    <s v="ร้านที่4"/>
    <s v="ป***ตา ข***้าเลื่อน"/>
    <s v="กาฬสินธุ์"/>
    <s v="-"/>
    <s v=""/>
    <s v="19/03/2025 14:37"/>
    <s v="-"/>
    <s v="Flash Express Thailand COD"/>
    <s v="Tiktok"/>
    <s v="จ่ายทีหลัง / COD"/>
    <s v="แพ้ กาแฟ มะพร้าว เนย"/>
    <s v="-"/>
    <s v="19/03/2025 14:37"/>
  </r>
  <r>
    <x v="12"/>
    <x v="15"/>
    <n v="66.666666666666671"/>
    <n v="3"/>
    <s v="EVN38"/>
    <n v="106"/>
    <n v="6"/>
    <s v="ร้านที่4"/>
    <s v="พ***ท.ธีระยุทธ ส***ิม"/>
    <s v="ภูเก็ต"/>
    <s v="-"/>
    <s v=""/>
    <s v="19/03/2025 14:33"/>
    <s v="-"/>
    <s v="Flash Express Thailand COD"/>
    <s v="Tiktok"/>
    <s v="จ่ายทีหลัง / COD"/>
    <s v=""/>
    <s v="-"/>
    <s v="19/03/2025 14:33"/>
  </r>
  <r>
    <x v="12"/>
    <x v="15"/>
    <n v="66.666666666666671"/>
    <n v="6"/>
    <s v="EVN36"/>
    <n v="200"/>
    <n v="0"/>
    <s v="ร้านที่4"/>
    <s v="ส***  ค***นตร"/>
    <s v="กรุงเทพฯ"/>
    <s v="-"/>
    <s v=""/>
    <s v="19/03/2025 14:29"/>
    <s v="-"/>
    <s v="Flash Express Thailand COD"/>
    <s v="Tiktok"/>
    <s v="จ่ายทีหลัง / COD"/>
    <s v=""/>
    <s v="-"/>
    <s v="19/03/2025 14:29"/>
  </r>
  <r>
    <x v="8"/>
    <x v="10"/>
    <n v="66.666666666666671"/>
    <n v="3"/>
    <s v="EVN35"/>
    <n v="200"/>
    <n v="0"/>
    <s v="ร้านที่4"/>
    <s v="ท***รรณ ท***กิ"/>
    <s v="กรุงเทพฯ"/>
    <s v="-"/>
    <s v=""/>
    <s v="19/03/2025 14:29"/>
    <s v="-"/>
    <s v="Flash Express Thailand COD"/>
    <s v="Tiktok"/>
    <s v="จ่ายทีหลัง / COD"/>
    <s v=""/>
    <s v="-"/>
    <s v="19/03/2025 14:29"/>
  </r>
  <r>
    <x v="3"/>
    <x v="4"/>
    <n v="33.333333333333336"/>
    <n v="3"/>
    <s v="EVN35"/>
    <n v="200"/>
    <n v="0"/>
    <s v="ร้านที่4"/>
    <s v="ท***รรณ ท***กิ"/>
    <s v="กรุงเทพฯ"/>
    <s v="-"/>
    <s v=""/>
    <s v="19/03/2025 14:29"/>
    <s v="-"/>
    <s v="Flash Express Thailand COD"/>
    <s v="Tiktok"/>
    <s v="จ่ายทีหลัง / COD"/>
    <s v=""/>
    <s v="-"/>
    <s v="19/03/2025 14:29"/>
  </r>
  <r>
    <x v="12"/>
    <x v="15"/>
    <n v="66.666666666666671"/>
    <n v="3"/>
    <s v="EVN31"/>
    <n v="106"/>
    <n v="6"/>
    <s v="ร้านที่4"/>
    <s v="ธ***ศักดิ์ แ***แสง"/>
    <s v="ปทุมธานี"/>
    <s v="-"/>
    <s v=""/>
    <s v="19/03/2025 14:26"/>
    <s v="-"/>
    <s v="Flash Express Thailand COD"/>
    <s v="Tiktok"/>
    <s v="จ่ายทีหลัง / COD"/>
    <s v=""/>
    <s v="-"/>
    <s v="19/03/2025 14:26"/>
  </r>
  <r>
    <x v="6"/>
    <x v="11"/>
    <n v="45"/>
    <n v="1"/>
    <s v="EVN30"/>
    <n v="52"/>
    <n v="7"/>
    <s v="ร้านที่1"/>
    <s v="ช******ล"/>
    <s v="******นอร่อยริมสวนได้เลยไม่ต้องโทร) ตำบลสองพี่น้อง อำเภอท่าใหม่ จังหวัดจันทบุรี 22120"/>
    <s v="22120"/>
    <s v="98"/>
    <s v="19/03/2025 14:52"/>
    <s v="-"/>
    <s v="SPX Express"/>
    <s v="Shopee"/>
    <s v="shopee"/>
    <s v=""/>
    <s v="-"/>
    <s v="19/03/2025 14:25"/>
  </r>
  <r>
    <x v="12"/>
    <x v="15"/>
    <n v="66.666666666666671"/>
    <n v="3"/>
    <s v="EVN29"/>
    <n v="200"/>
    <n v="0"/>
    <s v="ร้านที่4"/>
    <s v="น***ิพย์ แ***ุขใจ"/>
    <s v="สระแก้ว"/>
    <s v="-"/>
    <s v=""/>
    <s v="19/03/2025 14:22"/>
    <s v="-"/>
    <s v="Flash Express Thailand COD"/>
    <s v="Tiktok"/>
    <s v="จ่ายทีหลัง / COD"/>
    <s v=""/>
    <s v="-"/>
    <s v="19/03/2025 14:22"/>
  </r>
  <r>
    <x v="3"/>
    <x v="4"/>
    <n v="33.333333333333336"/>
    <n v="3"/>
    <s v="EVN29"/>
    <n v="200"/>
    <n v="0"/>
    <s v="ร้านที่4"/>
    <s v="น***ิพย์ แ***ุขใจ"/>
    <s v="สระแก้ว"/>
    <s v="-"/>
    <s v=""/>
    <s v="19/03/2025 14:22"/>
    <s v="-"/>
    <s v="Flash Express Thailand COD"/>
    <s v="Tiktok"/>
    <s v="จ่ายทีหลัง / COD"/>
    <s v=""/>
    <s v="-"/>
    <s v="19/03/2025 14:22"/>
  </r>
  <r>
    <x v="8"/>
    <x v="10"/>
    <n v="66.666666666666671"/>
    <n v="3"/>
    <s v="EVN28"/>
    <n v="200"/>
    <n v="0"/>
    <s v="ร้านที่4"/>
    <s v="พ***มญชุ์ เ***อสายใจ"/>
    <s v="ภูเก็ต"/>
    <s v="-"/>
    <s v=""/>
    <s v="19/03/2025 14:21"/>
    <s v="-"/>
    <s v="Flash Express Thailand COD"/>
    <s v="Tiktok"/>
    <s v="จ่ายทีหลัง / COD"/>
    <s v=""/>
    <s v="-"/>
    <s v="19/03/2025 14:21"/>
  </r>
  <r>
    <x v="12"/>
    <x v="15"/>
    <n v="66.666666666666671"/>
    <n v="3"/>
    <s v="EVN28"/>
    <n v="200"/>
    <n v="0"/>
    <s v="ร้านที่4"/>
    <s v="พ***มญชุ์ เ***อสายใจ"/>
    <s v="ภูเก็ต"/>
    <s v="-"/>
    <s v=""/>
    <s v="19/03/2025 14:21"/>
    <s v="-"/>
    <s v="Flash Express Thailand COD"/>
    <s v="Tiktok"/>
    <s v="จ่ายทีหลัง / COD"/>
    <s v=""/>
    <s v="-"/>
    <s v="19/03/2025 14:21"/>
  </r>
  <r>
    <x v="12"/>
    <x v="15"/>
    <n v="66.666666666666671"/>
    <n v="3"/>
    <s v="EVN27"/>
    <n v="100"/>
    <n v="0"/>
    <s v="ร้านที่4"/>
    <s v="ด***ัน"/>
    <s v="อุทัยธานี"/>
    <s v="-"/>
    <s v=""/>
    <s v="19/03/2025 14:21"/>
    <s v="-"/>
    <s v="Flash Express Thailand COD"/>
    <s v="Tiktok"/>
    <s v="จ่ายทีหลัง / COD"/>
    <s v=""/>
    <s v="-"/>
    <s v="19/03/2025 14:21"/>
  </r>
  <r>
    <x v="8"/>
    <x v="10"/>
    <n v="66.666666666666671"/>
    <n v="3"/>
    <s v="EVN24"/>
    <n v="200"/>
    <n v="0"/>
    <s v="ร้านที่4"/>
    <s v="ธ***ต ส***์ไฝแก้ว"/>
    <s v="ลำปาง"/>
    <s v="-"/>
    <s v=""/>
    <s v="19/03/2025 14:16"/>
    <s v="-"/>
    <s v="Flash Express Thailand"/>
    <s v="Tiktok"/>
    <s v="tiktok"/>
    <s v=""/>
    <s v="-"/>
    <s v="19/03/2025 14:18"/>
  </r>
  <r>
    <x v="3"/>
    <x v="4"/>
    <n v="33.333333333333336"/>
    <n v="3"/>
    <s v="EVN24"/>
    <n v="200"/>
    <n v="0"/>
    <s v="ร้านที่4"/>
    <s v="ธ***ต ส***์ไฝแก้ว"/>
    <s v="ลำปาง"/>
    <s v="-"/>
    <s v=""/>
    <s v="19/03/2025 14:16"/>
    <s v="-"/>
    <s v="Flash Express Thailand"/>
    <s v="Tiktok"/>
    <s v="tiktok"/>
    <s v=""/>
    <s v="-"/>
    <s v="19/03/2025 14:18"/>
  </r>
  <r>
    <x v="3"/>
    <x v="4"/>
    <n v="33.333333333333336"/>
    <n v="3"/>
    <s v="EVN23"/>
    <n v="100"/>
    <n v="0"/>
    <s v="ร้านที่4"/>
    <s v="อ***า อ***รจงใจ"/>
    <s v="พระนครศรีอยุธยา"/>
    <s v="-"/>
    <s v=""/>
    <s v="19/03/2025 14:16"/>
    <s v="-"/>
    <s v="Flash Express Thailand"/>
    <s v="Tiktok"/>
    <s v="tiktok"/>
    <s v=""/>
    <s v="-"/>
    <s v="19/03/2025 14:18"/>
  </r>
  <r>
    <x v="3"/>
    <x v="4"/>
    <n v="33.333333333333336"/>
    <n v="3"/>
    <s v="EVN22"/>
    <n v="200"/>
    <n v="0"/>
    <s v="ร้านที่4"/>
    <s v="น***"/>
    <s v="กรุงเทพฯ"/>
    <s v="-"/>
    <s v=""/>
    <s v="19/03/2025 14:16"/>
    <s v="-"/>
    <s v="Flash Express Thailand"/>
    <s v="Tiktok"/>
    <s v="tiktok"/>
    <s v=""/>
    <s v="-"/>
    <s v="19/03/2025 14:18"/>
  </r>
  <r>
    <x v="8"/>
    <x v="10"/>
    <n v="66.666666666666671"/>
    <n v="3"/>
    <s v="EVN22"/>
    <n v="200"/>
    <n v="0"/>
    <s v="ร้านที่4"/>
    <s v="น***"/>
    <s v="กรุงเทพฯ"/>
    <s v="-"/>
    <s v=""/>
    <s v="19/03/2025 14:16"/>
    <s v="-"/>
    <s v="Flash Express Thailand"/>
    <s v="Tiktok"/>
    <s v="tiktok"/>
    <s v=""/>
    <s v="-"/>
    <s v="19/03/2025 14:18"/>
  </r>
  <r>
    <x v="3"/>
    <x v="4"/>
    <n v="33.333333333333336"/>
    <n v="6"/>
    <s v="EVN21"/>
    <n v="200"/>
    <n v="0"/>
    <s v="ร้านที่4"/>
    <s v="ก***า ร***งภัย"/>
    <s v="กำแพงเพชร"/>
    <s v="-"/>
    <s v=""/>
    <s v="19/03/2025 14:15"/>
    <s v="-"/>
    <s v="Flash Express Thailand COD"/>
    <s v="Tiktok"/>
    <s v="จ่ายทีหลัง / COD"/>
    <s v=""/>
    <s v="-"/>
    <s v="19/03/2025 14:17"/>
  </r>
  <r>
    <x v="3"/>
    <x v="4"/>
    <n v="33.333333333333336"/>
    <n v="6"/>
    <s v="EVN20"/>
    <n v="200"/>
    <n v="0"/>
    <s v="ร้านที่4"/>
    <s v="พ***ร ภ***ี"/>
    <s v="กรุงเทพฯ"/>
    <s v="-"/>
    <s v=""/>
    <s v="19/03/2025 14:11"/>
    <s v="-"/>
    <s v="Flash Express Thailand COD"/>
    <s v="Tiktok"/>
    <s v="จ่ายทีหลัง / COD"/>
    <s v=""/>
    <s v="-"/>
    <s v="19/03/2025 14:15"/>
  </r>
  <r>
    <x v="3"/>
    <x v="4"/>
    <n v="33.333333333333336"/>
    <n v="3"/>
    <s v="EVN19"/>
    <n v="106"/>
    <n v="6"/>
    <s v="ร้านที่4"/>
    <s v="ส***ลี เ***ทอง"/>
    <s v="กรุงเทพมหานคร"/>
    <s v="-"/>
    <s v=""/>
    <s v="19/03/2025 14:10"/>
    <s v="-"/>
    <s v="Flash Express Thailand"/>
    <s v="Tiktok"/>
    <s v="tiktok"/>
    <s v=""/>
    <s v="-"/>
    <s v="19/03/2025 14:15"/>
  </r>
  <r>
    <x v="3"/>
    <x v="4"/>
    <n v="33.333333333333336"/>
    <n v="3"/>
    <s v="EVN18"/>
    <n v="106"/>
    <n v="6"/>
    <s v="ร้านที่4"/>
    <s v="บ***"/>
    <s v="ภูเก็ต"/>
    <s v="-"/>
    <s v=""/>
    <s v="19/03/2025 14:10"/>
    <s v="-"/>
    <s v="Flash Express Thailand COD"/>
    <s v="Tiktok"/>
    <s v="จ่ายทีหลัง / COD"/>
    <s v=""/>
    <s v="-"/>
    <s v="19/03/2025 14:15"/>
  </r>
  <r>
    <x v="3"/>
    <x v="4"/>
    <n v="33.333333333333336"/>
    <n v="6"/>
    <s v="EVN17"/>
    <n v="200"/>
    <n v="0"/>
    <s v="ร้านที่4"/>
    <s v="น***าวศิริประภา แ***ใส"/>
    <s v="หนองบัวลำภู"/>
    <s v="-"/>
    <s v=""/>
    <s v="19/03/2025 14:09"/>
    <s v="-"/>
    <s v="Flash Express Thailand COD"/>
    <s v="Tiktok"/>
    <s v="จ่ายทีหลัง / COD"/>
    <s v=""/>
    <s v="-"/>
    <s v="19/03/2025 14:15"/>
  </r>
  <r>
    <x v="3"/>
    <x v="4"/>
    <n v="33.333333333333336"/>
    <n v="6"/>
    <s v="EVN16"/>
    <n v="200"/>
    <n v="0"/>
    <s v="ร้านที่4"/>
    <s v="ท***ณี  ช***ต"/>
    <s v="สมุทรสาคร"/>
    <s v="-"/>
    <s v=""/>
    <s v="19/03/2025 14:09"/>
    <s v="-"/>
    <s v="Flash Express Thailand COD"/>
    <s v="Tiktok"/>
    <s v="จ่ายทีหลัง / COD"/>
    <s v=""/>
    <s v="-"/>
    <s v="19/03/2025 14:14"/>
  </r>
  <r>
    <x v="3"/>
    <x v="4"/>
    <n v="33.333333333333336"/>
    <n v="3"/>
    <s v="EVN15"/>
    <n v="106"/>
    <n v="6"/>
    <s v="ร้านที่4"/>
    <s v="ส**"/>
    <s v="สมุทรปราการ"/>
    <s v="-"/>
    <s v=""/>
    <s v="19/03/2025 14:09"/>
    <s v="-"/>
    <s v="Flash Express Thailand COD"/>
    <s v="Tiktok"/>
    <s v="จ่ายทีหลัง / COD"/>
    <s v=""/>
    <s v="-"/>
    <s v="19/03/2025 14:14"/>
  </r>
  <r>
    <x v="3"/>
    <x v="4"/>
    <n v="33.333333333333336"/>
    <n v="9"/>
    <s v="EVN14"/>
    <n v="300"/>
    <n v="0"/>
    <s v="ร้านที่4"/>
    <s v="ค***ุญยืน"/>
    <s v="อุดรธานี"/>
    <s v="-"/>
    <s v=""/>
    <s v="19/03/2025 14:09"/>
    <s v="-"/>
    <s v="Flash Express Thailand"/>
    <s v="Tiktok"/>
    <s v="tiktok"/>
    <s v=""/>
    <s v="-"/>
    <s v="19/03/2025 14:14"/>
  </r>
  <r>
    <x v="3"/>
    <x v="4"/>
    <n v="33.333333333333336"/>
    <n v="3"/>
    <s v="EVN13"/>
    <n v="100"/>
    <n v="0"/>
    <s v="ร้านที่4"/>
    <s v="ว***วรรณ อ***น่วม"/>
    <s v="สมุทรสงคราม"/>
    <s v="-"/>
    <s v=""/>
    <s v="19/03/2025 14:08"/>
    <s v="-"/>
    <s v="Flash Express Thailand COD"/>
    <s v="Tiktok"/>
    <s v="จ่ายทีหลัง / COD"/>
    <s v=""/>
    <s v="-"/>
    <s v="19/03/2025 14:14"/>
  </r>
  <r>
    <x v="3"/>
    <x v="4"/>
    <n v="33.333333333333336"/>
    <n v="6"/>
    <s v="EVN9"/>
    <n v="200"/>
    <n v="0"/>
    <s v="ร้านที่4"/>
    <s v="เ***"/>
    <s v="กรุงเทพมหานคร"/>
    <s v="-"/>
    <s v=""/>
    <s v="19/03/2025 14:00"/>
    <s v="-"/>
    <s v="Flash Express Thailand COD"/>
    <s v="Tiktok"/>
    <s v="จ่ายทีหลัง / COD"/>
    <s v="กาแฟ 3 กล่อง"/>
    <s v="-"/>
    <s v="19/03/2025 14:00"/>
  </r>
  <r>
    <x v="3"/>
    <x v="4"/>
    <n v="33.333333333333336"/>
    <n v="6"/>
    <s v="EVN8"/>
    <n v="200"/>
    <n v="0"/>
    <s v="ร้านที่4"/>
    <s v="ป***ินท์ ร***ะรงรอง"/>
    <s v="กรุงเทพฯ"/>
    <s v="-"/>
    <s v=""/>
    <s v="19/03/2025 13:59"/>
    <s v="-"/>
    <s v="Flash Express Thailand COD"/>
    <s v="Tiktok"/>
    <s v="จ่ายทีหลัง / COD"/>
    <s v=""/>
    <s v="-"/>
    <s v="19/03/2025 13:59"/>
  </r>
  <r>
    <x v="8"/>
    <x v="10"/>
    <n v="66.666666666666671"/>
    <n v="3"/>
    <s v="EVN7"/>
    <n v="100"/>
    <n v="0"/>
    <s v="ร้านที่4"/>
    <s v="R**"/>
    <s v="กำแพงเพชร"/>
    <s v="-"/>
    <s v=""/>
    <s v="19/03/2025 13:58"/>
    <s v="-"/>
    <s v="Flash Express Thailand COD"/>
    <s v="Tiktok"/>
    <s v="จ่ายทีหลัง / COD"/>
    <s v=""/>
    <s v="-"/>
    <s v="19/03/2025 13:58"/>
  </r>
  <r>
    <x v="3"/>
    <x v="4"/>
    <n v="33.333333333333336"/>
    <n v="6"/>
    <s v="EVN6"/>
    <n v="200"/>
    <n v="0"/>
    <s v="ร้านที่4"/>
    <s v="พ***์ภัสร์  จ***ร์เวช"/>
    <s v="กรุงเทพมหานคร"/>
    <s v="-"/>
    <s v=""/>
    <s v="19/03/2025 13:53"/>
    <s v="-"/>
    <s v="Flash Express Thailand COD"/>
    <s v="Tiktok"/>
    <s v="จ่ายทีหลัง / COD"/>
    <s v="ขอเนยนม2กล่องค่ะ"/>
    <s v="-"/>
    <s v="19/03/2025 13:53"/>
  </r>
  <r>
    <x v="3"/>
    <x v="4"/>
    <n v="33.333333333333336"/>
    <n v="6"/>
    <s v="EVN5"/>
    <n v="200"/>
    <n v="0"/>
    <s v="ร้านที่4"/>
    <s v="ว*** เ***องดี"/>
    <s v="นครปฐม"/>
    <s v="-"/>
    <s v=""/>
    <s v="19/03/2025 13:52"/>
    <s v="-"/>
    <s v="Flash Express Thailand COD"/>
    <s v="Tiktok"/>
    <s v="จ่ายทีหลัง / COD"/>
    <s v=""/>
    <s v="-"/>
    <s v="19/03/2025 13:52"/>
  </r>
  <r>
    <x v="3"/>
    <x v="4"/>
    <n v="33.333333333333336"/>
    <n v="3"/>
    <s v="EVN3"/>
    <n v="106"/>
    <n v="6"/>
    <s v="ร้านที่4"/>
    <s v="ไ***นต์ ร***าชาติ"/>
    <s v="กรุงเทพฯ"/>
    <s v="-"/>
    <s v=""/>
    <s v="19/03/2025 13:48"/>
    <s v="-"/>
    <s v="Flash Express Thailand COD"/>
    <s v="Tiktok"/>
    <s v="จ่ายทีหลัง / COD"/>
    <s v=""/>
    <s v="-"/>
    <s v="19/03/2025 13:48"/>
  </r>
  <r>
    <x v="3"/>
    <x v="4"/>
    <n v="33.333333333333336"/>
    <n v="6"/>
    <s v="EVN2"/>
    <n v="200"/>
    <n v="0"/>
    <s v="ร้านที่4"/>
    <s v="ป***ินท์ ร***ะรงรอง"/>
    <s v="กรุงเทพฯ"/>
    <s v="-"/>
    <s v=""/>
    <s v="19/03/2025 13:46"/>
    <s v="-"/>
    <s v="Flash Express Thailand COD"/>
    <s v="Tiktok"/>
    <s v="จ่ายทีหลัง / COD"/>
    <s v=""/>
    <s v="-"/>
    <s v="19/03/2025 13:46"/>
  </r>
  <r>
    <x v="3"/>
    <x v="4"/>
    <n v="33.333333333333336"/>
    <n v="3"/>
    <s v="EVN1"/>
    <n v="145"/>
    <n v="45"/>
    <s v="ร้านที่4"/>
    <s v="น***าวรจนา   ห***วงภู่"/>
    <s v="กรุงเทพมหานคร"/>
    <s v="-"/>
    <s v=""/>
    <s v="19/03/2025 13:45"/>
    <s v="-"/>
    <s v="Flash Express Thailand COD"/>
    <s v="Tiktok"/>
    <s v="จ่ายทีหลัง / COD"/>
    <s v=""/>
    <s v="-"/>
    <s v="19/03/2025 13:45"/>
  </r>
  <r>
    <x v="3"/>
    <x v="4"/>
    <n v="33.333333333333336"/>
    <n v="3"/>
    <s v="EVN0"/>
    <n v="106"/>
    <n v="6"/>
    <s v="ร้านที่4"/>
    <s v="เ***อวัลย์  ป***ค์เมือง"/>
    <s v="นนทบุรี"/>
    <s v="-"/>
    <s v=""/>
    <s v="19/03/2025 13:46"/>
    <s v="-"/>
    <s v="Flash Express Thailand"/>
    <s v="Tiktok"/>
    <s v="tiktok"/>
    <s v="**ไม่รับฝอยทอง **"/>
    <s v="-"/>
    <s v="19/03/2025 13:45"/>
  </r>
  <r>
    <x v="9"/>
    <x v="12"/>
    <n v="50"/>
    <n v="1"/>
    <s v="EVM99"/>
    <n v="180"/>
    <n v="0"/>
    <s v="ร้านที่4"/>
    <s v="ก***มธ  ภ***้ว"/>
    <s v="ชลบุรี"/>
    <s v="-"/>
    <s v=""/>
    <s v="19/03/2025 13:45"/>
    <s v="-"/>
    <s v="Flash Express Thailand"/>
    <s v="Tiktok"/>
    <s v="tiktok"/>
    <s v=""/>
    <s v="-"/>
    <s v="19/03/2025 13:45"/>
  </r>
  <r>
    <x v="10"/>
    <x v="13"/>
    <n v="50"/>
    <n v="1"/>
    <s v="EVM99"/>
    <n v="180"/>
    <n v="0"/>
    <s v="ร้านที่4"/>
    <s v="ก***มธ  ภ***้ว"/>
    <s v="ชลบุรี"/>
    <s v="-"/>
    <s v=""/>
    <s v="19/03/2025 13:45"/>
    <s v="-"/>
    <s v="Flash Express Thailand"/>
    <s v="Tiktok"/>
    <s v="tiktok"/>
    <s v=""/>
    <s v="-"/>
    <s v="19/03/2025 13:45"/>
  </r>
  <r>
    <x v="7"/>
    <x v="8"/>
    <n v="50"/>
    <n v="1"/>
    <s v="EVM99"/>
    <n v="180"/>
    <n v="0"/>
    <s v="ร้านที่4"/>
    <s v="ก***มธ  ภ***้ว"/>
    <s v="ชลบุรี"/>
    <s v="-"/>
    <s v=""/>
    <s v="19/03/2025 13:45"/>
    <s v="-"/>
    <s v="Flash Express Thailand"/>
    <s v="Tiktok"/>
    <s v="tiktok"/>
    <s v=""/>
    <s v="-"/>
    <s v="19/03/2025 13:45"/>
  </r>
  <r>
    <x v="6"/>
    <x v="11"/>
    <n v="0"/>
    <n v="4"/>
    <s v="EVM98"/>
    <n v="0"/>
    <n v="0"/>
    <s v="ร้านที่1"/>
    <s v="ชื่อผู้รับ บรรเจิด ภู่ระหงษ์"/>
    <s v="74ม.9 · ดงขี้เหล็ก/ Dong Khilek, ปราจีนบุรี/ Prachin Buri, เมืองปราจีนบุรี/ Mueang Prachin Buri, 25000, Thailand_x000a_"/>
    <s v="25000"/>
    <s v="660982012691"/>
    <s v="19/03/2025 13:43"/>
    <s v="sompear3955@gmail.com"/>
    <s v="EMS"/>
    <s v="facebook"/>
    <s v="กสิกร"/>
    <s v="เคลมลาซาด้า ขนมขึ้นรา 991592954432142"/>
    <s v="-"/>
    <s v="19/03/2025 13:43"/>
  </r>
  <r>
    <x v="8"/>
    <x v="10"/>
    <n v="66.666666666666671"/>
    <n v="3"/>
    <s v="EVM97"/>
    <n v="129"/>
    <n v="29"/>
    <s v="ร้านที่4"/>
    <s v="ท***พงษ์   ว***ลุน"/>
    <s v="อุทัยธานี"/>
    <s v="-"/>
    <s v=""/>
    <s v="19/03/2025 13:42"/>
    <s v="-"/>
    <s v="Flash Express Thailand COD"/>
    <s v="Tiktok"/>
    <s v="จ่ายทีหลัง / COD"/>
    <s v=""/>
    <s v="-"/>
    <s v="19/03/2025 13:42"/>
  </r>
  <r>
    <x v="12"/>
    <x v="15"/>
    <n v="66.666666666666671"/>
    <n v="6"/>
    <s v="EVM95"/>
    <n v="200"/>
    <n v="0"/>
    <s v="ร้านที่4"/>
    <s v="ส***น ว***ตา"/>
    <s v="ชลบุรี"/>
    <s v="-"/>
    <s v=""/>
    <s v="19/03/2025 13:34"/>
    <s v="-"/>
    <s v="Flash Express Thailand COD"/>
    <s v="Tiktok"/>
    <s v="จ่ายทีหลัง / COD"/>
    <s v=""/>
    <s v="-"/>
    <s v="19/03/2025 13:34"/>
  </r>
  <r>
    <x v="12"/>
    <x v="15"/>
    <n v="66.666666666666671"/>
    <n v="9"/>
    <s v="EVM94"/>
    <n v="300"/>
    <n v="0"/>
    <s v="ร้านที่4"/>
    <s v="ส***ิน  ข***เกิด"/>
    <s v="นนทบุรี"/>
    <s v="-"/>
    <s v=""/>
    <s v="19/03/2025 13:33"/>
    <s v="-"/>
    <s v="Flash Express Thailand COD"/>
    <s v="Tiktok"/>
    <s v="จ่ายทีหลัง / COD"/>
    <s v=""/>
    <s v="-"/>
    <s v="19/03/2025 13:33"/>
  </r>
  <r>
    <x v="0"/>
    <x v="0"/>
    <n v="90"/>
    <n v="2"/>
    <s v="EVM93"/>
    <n v="141.75"/>
    <n v="0"/>
    <s v="ร้านที่8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19/03/2025 13:27"/>
    <s v="-"/>
    <s v="Kerry_dropoff"/>
    <s v="Lazada"/>
    <s v="lazada"/>
    <s v=""/>
    <s v="-"/>
    <s v="19/03/2025 13:26"/>
  </r>
  <r>
    <x v="15"/>
    <x v="19"/>
    <n v="65"/>
    <n v="1"/>
    <s v="EVM92"/>
    <n v="199"/>
    <n v="0"/>
    <s v="ร้านที่1"/>
    <s v="ศรีสุมล พาทีทิน"/>
    <s v="26/110_x000a_ถ.สุขสบูรณ์ ต.ประจวบ อ.เมือง_x000a_จ.ประจวบ 77000"/>
    <s v="77000"/>
    <s v="0916085844"/>
    <s v="19/03/2025 13:22"/>
    <s v="raweewan5499@gmail.com"/>
    <s v="EMS COD"/>
    <s v="facebook"/>
    <s v="กสิกร"/>
    <s v=""/>
    <s v="-"/>
    <s v="19/03/2025 13:21"/>
  </r>
  <r>
    <x v="14"/>
    <x v="18"/>
    <n v="65"/>
    <n v="3"/>
    <s v="EVM92"/>
    <n v="199"/>
    <n v="0"/>
    <s v="ร้านที่1"/>
    <s v="ศรีสุมล พาทีทิน"/>
    <s v="26/110_x000a_ถ.สุขสบูรณ์ ต.ประจวบ อ.เมือง_x000a_จ.ประจวบ 77000"/>
    <s v="77000"/>
    <s v="0916085844"/>
    <s v="19/03/2025 13:22"/>
    <s v="raweewan5499@gmail.com"/>
    <s v="EMS COD"/>
    <s v="facebook"/>
    <s v="กสิกร"/>
    <s v=""/>
    <s v="-"/>
    <s v="19/03/2025 13:21"/>
  </r>
  <r>
    <x v="15"/>
    <x v="19"/>
    <n v="65"/>
    <n v="1"/>
    <s v="EVM91"/>
    <n v="199"/>
    <n v="0"/>
    <s v="ร้านที่1"/>
    <s v="อุบลรัตน์ เส็งประชา"/>
    <s v="13หมุ4_x000a_ซ.กำนันเอก_x000a_วัดสำโรง_x000a_นครชัยศรี, นครปฐม  73120"/>
    <s v="73120"/>
    <s v="0851360738"/>
    <s v="19/03/2025 13:17"/>
    <s v="raweewan5499@gmail.com"/>
    <s v="EMS"/>
    <s v="facebook"/>
    <s v="กสิกร"/>
    <s v=""/>
    <s v="-"/>
    <s v="19/03/2025 13:18"/>
  </r>
  <r>
    <x v="14"/>
    <x v="18"/>
    <n v="65"/>
    <n v="1"/>
    <s v="EVM91"/>
    <n v="199"/>
    <n v="0"/>
    <s v="ร้านที่1"/>
    <s v="อุบลรัตน์ เส็งประชา"/>
    <s v="13หมุ4_x000a_ซ.กำนันเอก_x000a_วัดสำโรง_x000a_นครชัยศรี, นครปฐม  73120"/>
    <s v="73120"/>
    <s v="0851360738"/>
    <s v="19/03/2025 13:17"/>
    <s v="raweewan5499@gmail.com"/>
    <s v="EMS"/>
    <s v="facebook"/>
    <s v="กสิกร"/>
    <s v=""/>
    <s v="-"/>
    <s v="19/03/2025 13:18"/>
  </r>
  <r>
    <x v="16"/>
    <x v="20"/>
    <n v="65"/>
    <n v="1"/>
    <s v="EVM91"/>
    <n v="199"/>
    <n v="0"/>
    <s v="ร้านที่1"/>
    <s v="อุบลรัตน์ เส็งประชา"/>
    <s v="13หมุ4_x000a_ซ.กำนันเอก_x000a_วัดสำโรง_x000a_นครชัยศรี, นครปฐม  73120"/>
    <s v="73120"/>
    <s v="0851360738"/>
    <s v="19/03/2025 13:17"/>
    <s v="raweewan5499@gmail.com"/>
    <s v="EMS"/>
    <s v="facebook"/>
    <s v="กสิกร"/>
    <s v=""/>
    <s v="-"/>
    <s v="19/03/2025 13:18"/>
  </r>
  <r>
    <x v="5"/>
    <x v="6"/>
    <n v="65"/>
    <n v="1"/>
    <s v="EVM91"/>
    <n v="199"/>
    <n v="0"/>
    <s v="ร้านที่1"/>
    <s v="อุบลรัตน์ เส็งประชา"/>
    <s v="13หมุ4_x000a_ซ.กำนันเอก_x000a_วัดสำโรง_x000a_นครชัยศรี, นครปฐม  73120"/>
    <s v="73120"/>
    <s v="0851360738"/>
    <s v="19/03/2025 13:17"/>
    <s v="raweewan5499@gmail.com"/>
    <s v="EMS"/>
    <s v="facebook"/>
    <s v="กสิกร"/>
    <s v=""/>
    <s v="-"/>
    <s v="19/03/2025 13:18"/>
  </r>
  <r>
    <x v="6"/>
    <x v="11"/>
    <n v="35"/>
    <n v="8"/>
    <s v="EVM90"/>
    <n v="349.7"/>
    <n v="0"/>
    <s v="ร้านที่10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19/03/2025 13:15"/>
    <s v="-"/>
    <s v="Kerry_dropoff"/>
    <s v="Lazada"/>
    <s v="lazada"/>
    <s v=""/>
    <s v="-"/>
    <s v="19/03/2025 13:15"/>
  </r>
  <r>
    <x v="5"/>
    <x v="6"/>
    <n v="54.5"/>
    <n v="2"/>
    <s v="EVM89"/>
    <n v="67"/>
    <n v="7"/>
    <s v="ร้านที่1"/>
    <s v="นาย ไตรเทพ โพธิ์ทอง"/>
    <s v="46หมู่3 บ้านใหม่ · จอมพระ/ Chom Phra_x000a__x000a_ท่าวังผา/ Tha Wang Phaน่าน/ Nan_x000a_55140"/>
    <s v="55140"/>
    <s v="660989098431"/>
    <s v="19/03/2025 13:11"/>
    <s v="-"/>
    <s v="Kerry_dropoff"/>
    <s v="Lazada"/>
    <s v="lazada"/>
    <s v=""/>
    <s v="-"/>
    <s v="19/03/2025 13:11"/>
  </r>
  <r>
    <x v="15"/>
    <x v="19"/>
    <n v="65"/>
    <n v="2"/>
    <s v="EVM88"/>
    <n v="400"/>
    <n v="0"/>
    <s v="ร้านที่1"/>
    <s v="เกษศิณี  สายหนู  "/>
    <s v="บริษัท  ils 71 ม.3  ต.บ้านใหม่ อ.ปากเกร็ด จ.นนทบุรี 11120"/>
    <s v="11120"/>
    <s v="0865090812"/>
    <s v="19/03/2025 12:02"/>
    <s v="raweewan5499@gmail.com"/>
    <s v="EMS"/>
    <s v="facebook"/>
    <s v="กสิกร"/>
    <s v=""/>
    <s v="-"/>
    <s v="19/03/2025 13:10"/>
  </r>
  <r>
    <x v="13"/>
    <x v="17"/>
    <n v="65"/>
    <n v="2"/>
    <s v="EVM88"/>
    <n v="400"/>
    <n v="0"/>
    <s v="ร้านที่1"/>
    <s v="เกษศิณี  สายหนู  "/>
    <s v="บริษัท  ils 71 ม.3  ต.บ้านใหม่ อ.ปากเกร็ด จ.นนทบุรี 11120"/>
    <s v="11120"/>
    <s v="0865090812"/>
    <s v="19/03/2025 12:02"/>
    <s v="raweewan5499@gmail.com"/>
    <s v="EMS"/>
    <s v="facebook"/>
    <s v="กสิกร"/>
    <s v=""/>
    <s v="-"/>
    <s v="19/03/2025 13:10"/>
  </r>
  <r>
    <x v="14"/>
    <x v="18"/>
    <n v="65"/>
    <n v="3"/>
    <s v="EVM88"/>
    <n v="400"/>
    <n v="0"/>
    <s v="ร้านที่1"/>
    <s v="เกษศิณี  สายหนู  "/>
    <s v="บริษัท  ils 71 ม.3  ต.บ้านใหม่ อ.ปากเกร็ด จ.นนทบุรี 11120"/>
    <s v="11120"/>
    <s v="0865090812"/>
    <s v="19/03/2025 12:02"/>
    <s v="raweewan5499@gmail.com"/>
    <s v="EMS"/>
    <s v="facebook"/>
    <s v="กสิกร"/>
    <s v=""/>
    <s v="-"/>
    <s v="19/03/2025 13:10"/>
  </r>
  <r>
    <x v="16"/>
    <x v="20"/>
    <n v="65"/>
    <n v="3"/>
    <s v="EVM88"/>
    <n v="400"/>
    <n v="0"/>
    <s v="ร้านที่1"/>
    <s v="เกษศิณี  สายหนู  "/>
    <s v="บริษัท  ils 71 ม.3  ต.บ้านใหม่ อ.ปากเกร็ด จ.นนทบุรี 11120"/>
    <s v="11120"/>
    <s v="0865090812"/>
    <s v="19/03/2025 12:02"/>
    <s v="raweewan5499@gmail.com"/>
    <s v="EMS"/>
    <s v="facebook"/>
    <s v="กสิกร"/>
    <s v=""/>
    <s v="-"/>
    <s v="19/03/2025 13:10"/>
  </r>
  <r>
    <x v="13"/>
    <x v="17"/>
    <n v="65"/>
    <n v="1"/>
    <s v="EVM87"/>
    <n v="199"/>
    <n v="0"/>
    <s v="ร้านที่1"/>
    <s v="Poolchai Luangjariyakul"/>
    <s v="757/20ซอยอ่อนนุช46_x000a_สวนหลวง_x000a_สวนหลวง_x000a_กรุงเทพ_x000a_ 10250"/>
    <s v="10250"/>
    <s v="66819089603"/>
    <s v="19/03/2025 13:07"/>
    <s v="raweewan5499@gmail.com"/>
    <s v="EMS COD"/>
    <s v="facebook"/>
    <s v="กสิกร"/>
    <s v=""/>
    <s v="-"/>
    <s v="19/03/2025 13:06"/>
  </r>
  <r>
    <x v="14"/>
    <x v="18"/>
    <n v="65"/>
    <n v="1"/>
    <s v="EVM87"/>
    <n v="199"/>
    <n v="0"/>
    <s v="ร้านที่1"/>
    <s v="Poolchai Luangjariyakul"/>
    <s v="757/20ซอยอ่อนนุช46_x000a_สวนหลวง_x000a_สวนหลวง_x000a_กรุงเทพ_x000a_ 10250"/>
    <s v="10250"/>
    <s v="66819089603"/>
    <s v="19/03/2025 13:07"/>
    <s v="raweewan5499@gmail.com"/>
    <s v="EMS COD"/>
    <s v="facebook"/>
    <s v="กสิกร"/>
    <s v=""/>
    <s v="-"/>
    <s v="19/03/2025 13:06"/>
  </r>
  <r>
    <x v="16"/>
    <x v="20"/>
    <n v="65"/>
    <n v="1"/>
    <s v="EVM87"/>
    <n v="199"/>
    <n v="0"/>
    <s v="ร้านที่1"/>
    <s v="Poolchai Luangjariyakul"/>
    <s v="757/20ซอยอ่อนนุช46_x000a_สวนหลวง_x000a_สวนหลวง_x000a_กรุงเทพ_x000a_ 10250"/>
    <s v="10250"/>
    <s v="66819089603"/>
    <s v="19/03/2025 13:07"/>
    <s v="raweewan5499@gmail.com"/>
    <s v="EMS COD"/>
    <s v="facebook"/>
    <s v="กสิกร"/>
    <s v=""/>
    <s v="-"/>
    <s v="19/03/2025 13:06"/>
  </r>
  <r>
    <x v="5"/>
    <x v="6"/>
    <n v="65"/>
    <n v="1"/>
    <s v="EVM87"/>
    <n v="199"/>
    <n v="0"/>
    <s v="ร้านที่1"/>
    <s v="Poolchai Luangjariyakul"/>
    <s v="757/20ซอยอ่อนนุช46_x000a_สวนหลวง_x000a_สวนหลวง_x000a_กรุงเทพ_x000a_ 10250"/>
    <s v="10250"/>
    <s v="66819089603"/>
    <s v="19/03/2025 13:07"/>
    <s v="raweewan5499@gmail.com"/>
    <s v="EMS COD"/>
    <s v="facebook"/>
    <s v="กสิกร"/>
    <s v=""/>
    <s v="-"/>
    <s v="19/03/2025 13:06"/>
  </r>
  <r>
    <x v="0"/>
    <x v="0"/>
    <n v="66.333333333333329"/>
    <n v="3"/>
    <s v="EVM86"/>
    <n v="285"/>
    <n v="45"/>
    <s v="ร้านที่1"/>
    <s v="อ******)"/>
    <s v="******่5 ตำบลชุมแสง ตำบลชุมแสง อำเภอสตึก จังหวัดบุรีรัมย์ 31150"/>
    <s v="31150"/>
    <s v="54"/>
    <s v="19/03/2025 12:55"/>
    <s v="-"/>
    <s v="SPX Express"/>
    <s v="Shopee"/>
    <s v="shopee"/>
    <s v=""/>
    <s v="-"/>
    <s v="19/03/2025 12:55"/>
  </r>
  <r>
    <x v="5"/>
    <x v="6"/>
    <n v="54.5"/>
    <n v="2"/>
    <s v="EVM85"/>
    <n v="386"/>
    <n v="41"/>
    <s v="ร้านที่1"/>
    <s v="ก้อย ฟาร์มหมู"/>
    <s v="บุญทะพานฟาร์ม (ฟาร์มใหม่นางัว) Buntaphan Farm Nawa 300 ม.6 ต.นางัว อ.นาหว้า จ.นครพนม 48180 · นาหว้า/ Na Wa_x000a__x000a_นาหว้า/ Na Waนครพนม/ Nakhon Phanom_x000a_48180"/>
    <s v="48180"/>
    <s v="660937381829"/>
    <s v="19/03/2025 12:49"/>
    <s v="-"/>
    <s v="Kerry_dropoff"/>
    <s v="Lazada"/>
    <s v="lazada"/>
    <s v=""/>
    <s v="-"/>
    <s v="19/03/2025 12:45"/>
  </r>
  <r>
    <x v="5"/>
    <x v="6"/>
    <n v="54.5"/>
    <n v="2"/>
    <s v="EVM85"/>
    <n v="386"/>
    <n v="41"/>
    <s v="ร้านที่1"/>
    <s v="ก้อย ฟาร์มหมู"/>
    <s v="บุญทะพานฟาร์ม (ฟาร์มใหม่นางัว) Buntaphan Farm Nawa 300 ม.6 ต.นางัว อ.นาหว้า จ.นครพนม 48180 · นาหว้า/ Na Wa_x000a__x000a_นาหว้า/ Na Waนครพนม/ Nakhon Phanom_x000a_48180"/>
    <s v="48180"/>
    <s v="660937381829"/>
    <s v="19/03/2025 12:49"/>
    <s v="-"/>
    <s v="Kerry_dropoff"/>
    <s v="Lazada"/>
    <s v="lazada"/>
    <s v=""/>
    <s v="-"/>
    <s v="19/03/2025 12:45"/>
  </r>
  <r>
    <x v="5"/>
    <x v="6"/>
    <n v="54.5"/>
    <n v="2"/>
    <s v="EVM85"/>
    <n v="386"/>
    <n v="41"/>
    <s v="ร้านที่1"/>
    <s v="ก้อย ฟาร์มหมู"/>
    <s v="บุญทะพานฟาร์ม (ฟาร์มใหม่นางัว) Buntaphan Farm Nawa 300 ม.6 ต.นางัว อ.นาหว้า จ.นครพนม 48180 · นาหว้า/ Na Wa_x000a__x000a_นาหว้า/ Na Waนครพนม/ Nakhon Phanom_x000a_48180"/>
    <s v="48180"/>
    <s v="660937381829"/>
    <s v="19/03/2025 12:49"/>
    <s v="-"/>
    <s v="Kerry_dropoff"/>
    <s v="Lazada"/>
    <s v="lazada"/>
    <s v=""/>
    <s v="-"/>
    <s v="19/03/2025 12:45"/>
  </r>
  <r>
    <x v="5"/>
    <x v="6"/>
    <n v="54.5"/>
    <n v="2"/>
    <s v="EVM85"/>
    <n v="386"/>
    <n v="41"/>
    <s v="ร้านที่1"/>
    <s v="ก้อย ฟาร์มหมู"/>
    <s v="บุญทะพานฟาร์ม (ฟาร์มใหม่นางัว) Buntaphan Farm Nawa 300 ม.6 ต.นางัว อ.นาหว้า จ.นครพนม 48180 · นาหว้า/ Na Wa_x000a__x000a_นาหว้า/ Na Waนครพนม/ Nakhon Phanom_x000a_48180"/>
    <s v="48180"/>
    <s v="660937381829"/>
    <s v="19/03/2025 12:49"/>
    <s v="-"/>
    <s v="Kerry_dropoff"/>
    <s v="Lazada"/>
    <s v="lazada"/>
    <s v=""/>
    <s v="-"/>
    <s v="19/03/2025 12:45"/>
  </r>
  <r>
    <x v="5"/>
    <x v="6"/>
    <n v="54.5"/>
    <n v="2"/>
    <s v="EVM85"/>
    <n v="386"/>
    <n v="41"/>
    <s v="ร้านที่1"/>
    <s v="ก้อย ฟาร์มหมู"/>
    <s v="บุญทะพานฟาร์ม (ฟาร์มใหม่นางัว) Buntaphan Farm Nawa 300 ม.6 ต.นางัว อ.นาหว้า จ.นครพนม 48180 · นาหว้า/ Na Wa_x000a__x000a_นาหว้า/ Na Waนครพนม/ Nakhon Phanom_x000a_48180"/>
    <s v="48180"/>
    <s v="660937381829"/>
    <s v="19/03/2025 12:49"/>
    <s v="-"/>
    <s v="Kerry_dropoff"/>
    <s v="Lazada"/>
    <s v="lazada"/>
    <s v=""/>
    <s v="-"/>
    <s v="19/03/2025 12:45"/>
  </r>
  <r>
    <x v="3"/>
    <x v="4"/>
    <n v="33.333333333333336"/>
    <n v="3"/>
    <s v="EVM84"/>
    <n v="119.5"/>
    <n v="7"/>
    <s v="ร้านที่1"/>
    <s v="คุณขวัญตา อนุรัตน์พานิช"/>
    <s v="623/205 หมู่บ้านคาซ่าซิตี้ ค.บางขุนเทียนชายทะเล ท่าข้าม_x000a__x000a_บางขุนเทียน/ Bang Khun Thianกรุงเทพมหานคร/ Bangkok_x000a_10150"/>
    <s v="10150"/>
    <s v="660983624951"/>
    <s v="19/03/2025 12:43"/>
    <s v="-"/>
    <s v="Kerry_dropoff"/>
    <s v="Lazada"/>
    <s v="lazada"/>
    <s v=""/>
    <s v="-"/>
    <s v="19/03/2025 12:43"/>
  </r>
  <r>
    <x v="0"/>
    <x v="0"/>
    <n v="66.333333333333329"/>
    <n v="3"/>
    <s v="EVM82"/>
    <n v="197.75"/>
    <n v="26"/>
    <s v="ร้านที่9"/>
    <s v="บุญส่ง แย้มแสน"/>
    <s v="132 ม.5 ต.บางตาหงาย · บางตาหงาย/ Bang Ta Ngai_x000a__x000a_บรรพตพิสัย/ Banphot Phisaiนครสวรรค์/ Nakhon Sawan_x000a_60180"/>
    <s v="60180"/>
    <s v="660640234962"/>
    <s v="19/03/2025 12:28"/>
    <s v="-"/>
    <s v="Kerry_dropoff"/>
    <s v="Lazada"/>
    <s v="lazada"/>
    <s v=""/>
    <s v="-"/>
    <s v="19/03/2025 12:27"/>
  </r>
  <r>
    <x v="0"/>
    <x v="0"/>
    <n v="66.333333333333329"/>
    <n v="3"/>
    <s v="EVM81"/>
    <n v="259"/>
    <n v="29"/>
    <s v="ร้านที่1"/>
    <s v="อ******​"/>
    <s v="****** ซอย3 ตำบลคลองมะเดื่อ อำเภอกระทุ่มแบน จังหวัดสมุทรสาคร 74110 ตำบลคลองมะเดื่อ อำเภอกระทุ่มแบน จังหวัดสมุทรสาคร 74110"/>
    <s v="74110"/>
    <s v="29"/>
    <s v="19/03/2025 12:20"/>
    <s v="-"/>
    <s v="SPX Express"/>
    <s v="Shopee"/>
    <s v="shopee"/>
    <s v=""/>
    <s v="-"/>
    <s v="19/03/2025 11:50"/>
  </r>
  <r>
    <x v="9"/>
    <x v="12"/>
    <n v="50"/>
    <n v="2"/>
    <s v="EVM80"/>
    <n v="300"/>
    <n v="0"/>
    <s v="ร้านที่4"/>
    <s v="อ***ณ์  ศ***วม"/>
    <s v="กาญจนบุรี"/>
    <s v="-"/>
    <s v=""/>
    <s v="19/03/2025 11:31"/>
    <s v="-"/>
    <s v="Flash Express Thailand COD"/>
    <s v="Tiktok"/>
    <s v="จ่ายทีหลัง / COD"/>
    <s v=""/>
    <s v="-"/>
    <s v="19/03/2025 11:31"/>
  </r>
  <r>
    <x v="10"/>
    <x v="13"/>
    <n v="50"/>
    <n v="2"/>
    <s v="EVM80"/>
    <n v="300"/>
    <n v="0"/>
    <s v="ร้านที่4"/>
    <s v="อ***ณ์  ศ***วม"/>
    <s v="กาญจนบุรี"/>
    <s v="-"/>
    <s v=""/>
    <s v="19/03/2025 11:31"/>
    <s v="-"/>
    <s v="Flash Express Thailand COD"/>
    <s v="Tiktok"/>
    <s v="จ่ายทีหลัง / COD"/>
    <s v=""/>
    <s v="-"/>
    <s v="19/03/2025 11:31"/>
  </r>
  <r>
    <x v="7"/>
    <x v="8"/>
    <n v="50"/>
    <n v="2"/>
    <s v="EVM80"/>
    <n v="300"/>
    <n v="0"/>
    <s v="ร้านที่4"/>
    <s v="อ***ณ์  ศ***วม"/>
    <s v="กาญจนบุรี"/>
    <s v="-"/>
    <s v=""/>
    <s v="19/03/2025 11:31"/>
    <s v="-"/>
    <s v="Flash Express Thailand COD"/>
    <s v="Tiktok"/>
    <s v="จ่ายทีหลัง / COD"/>
    <s v=""/>
    <s v="-"/>
    <s v="19/03/2025 11:31"/>
  </r>
  <r>
    <x v="9"/>
    <x v="12"/>
    <n v="50"/>
    <n v="1"/>
    <s v="EVM79"/>
    <n v="195"/>
    <n v="45"/>
    <s v="ร้านที่4"/>
    <s v="ส***สุดา ศ***สภา"/>
    <s v="ปทุมธานี"/>
    <s v="-"/>
    <s v=""/>
    <s v="19/03/2025 11:26"/>
    <s v="-"/>
    <s v="Flash Express Thailand COD"/>
    <s v="Tiktok"/>
    <s v="จ่ายทีหลัง / COD"/>
    <s v=""/>
    <s v="-"/>
    <s v="19/03/2025 11:26"/>
  </r>
  <r>
    <x v="10"/>
    <x v="13"/>
    <n v="50"/>
    <n v="1"/>
    <s v="EVM79"/>
    <n v="195"/>
    <n v="45"/>
    <s v="ร้านที่4"/>
    <s v="ส***สุดา ศ***สภา"/>
    <s v="ปทุมธานี"/>
    <s v="-"/>
    <s v=""/>
    <s v="19/03/2025 11:26"/>
    <s v="-"/>
    <s v="Flash Express Thailand COD"/>
    <s v="Tiktok"/>
    <s v="จ่ายทีหลัง / COD"/>
    <s v=""/>
    <s v="-"/>
    <s v="19/03/2025 11:26"/>
  </r>
  <r>
    <x v="7"/>
    <x v="8"/>
    <n v="50"/>
    <n v="1"/>
    <s v="EVM79"/>
    <n v="195"/>
    <n v="45"/>
    <s v="ร้านที่4"/>
    <s v="ส***สุดา ศ***สภา"/>
    <s v="ปทุมธานี"/>
    <s v="-"/>
    <s v=""/>
    <s v="19/03/2025 11:26"/>
    <s v="-"/>
    <s v="Flash Express Thailand COD"/>
    <s v="Tiktok"/>
    <s v="จ่ายทีหลัง / COD"/>
    <s v=""/>
    <s v="-"/>
    <s v="19/03/2025 11:26"/>
  </r>
  <r>
    <x v="13"/>
    <x v="17"/>
    <n v="65"/>
    <n v="2"/>
    <s v="EVM77"/>
    <n v="199"/>
    <n v="0"/>
    <s v="ร้านที่1"/>
    <s v="ศิริวรรณ ชัชวาลย์ "/>
    <s v="124ม.9ต.นาอ้อ อ.เมือง.จ.เลย 42100"/>
    <s v="42100"/>
    <s v="0933238370"/>
    <s v="19/03/2025 11:08"/>
    <s v="raweewan5499@gmail.com"/>
    <s v="EMS"/>
    <s v="facebook"/>
    <s v="กสิกร"/>
    <s v=""/>
    <s v="-"/>
    <s v="19/03/2025 11:12"/>
  </r>
  <r>
    <x v="16"/>
    <x v="20"/>
    <n v="65"/>
    <n v="1"/>
    <s v="EVM77"/>
    <n v="199"/>
    <n v="0"/>
    <s v="ร้านที่1"/>
    <s v="ศิริวรรณ ชัชวาลย์ "/>
    <s v="124ม.9ต.นาอ้อ อ.เมือง.จ.เลย 42100"/>
    <s v="42100"/>
    <s v="0933238370"/>
    <s v="19/03/2025 11:08"/>
    <s v="raweewan5499@gmail.com"/>
    <s v="EMS"/>
    <s v="facebook"/>
    <s v="กสิกร"/>
    <s v=""/>
    <s v="-"/>
    <s v="19/03/2025 11:12"/>
  </r>
  <r>
    <x v="14"/>
    <x v="18"/>
    <n v="65"/>
    <n v="1"/>
    <s v="EVM77"/>
    <n v="199"/>
    <n v="0"/>
    <s v="ร้านที่1"/>
    <s v="ศิริวรรณ ชัชวาลย์ "/>
    <s v="124ม.9ต.นาอ้อ อ.เมือง.จ.เลย 42100"/>
    <s v="42100"/>
    <s v="0933238370"/>
    <s v="19/03/2025 11:08"/>
    <s v="raweewan5499@gmail.com"/>
    <s v="EMS"/>
    <s v="facebook"/>
    <s v="กสิกร"/>
    <s v=""/>
    <s v="-"/>
    <s v="19/03/2025 11:12"/>
  </r>
  <r>
    <x v="9"/>
    <x v="12"/>
    <n v="50"/>
    <n v="1"/>
    <s v="EVM76"/>
    <n v="150"/>
    <n v="0"/>
    <s v="ร้านที่4"/>
    <s v="ม***ว"/>
    <s v="นครราชสีมา"/>
    <s v="-"/>
    <s v=""/>
    <s v="19/03/2025 11:12"/>
    <s v="-"/>
    <s v="Flash Express Thailand COD"/>
    <s v="Tiktok"/>
    <s v="จ่ายทีหลัง / COD"/>
    <s v=""/>
    <s v="-"/>
    <s v="19/03/2025 11:12"/>
  </r>
  <r>
    <x v="10"/>
    <x v="13"/>
    <n v="50"/>
    <n v="1"/>
    <s v="EVM76"/>
    <n v="150"/>
    <n v="0"/>
    <s v="ร้านที่4"/>
    <s v="ม***ว"/>
    <s v="นครราชสีมา"/>
    <s v="-"/>
    <s v=""/>
    <s v="19/03/2025 11:12"/>
    <s v="-"/>
    <s v="Flash Express Thailand COD"/>
    <s v="Tiktok"/>
    <s v="จ่ายทีหลัง / COD"/>
    <s v=""/>
    <s v="-"/>
    <s v="19/03/2025 11:12"/>
  </r>
  <r>
    <x v="7"/>
    <x v="8"/>
    <n v="50"/>
    <n v="1"/>
    <s v="EVM76"/>
    <n v="150"/>
    <n v="0"/>
    <s v="ร้านที่4"/>
    <s v="ม***ว"/>
    <s v="นครราชสีมา"/>
    <s v="-"/>
    <s v=""/>
    <s v="19/03/2025 11:12"/>
    <s v="-"/>
    <s v="Flash Express Thailand COD"/>
    <s v="Tiktok"/>
    <s v="จ่ายทีหลัง / COD"/>
    <s v=""/>
    <s v="-"/>
    <s v="19/03/2025 11:12"/>
  </r>
  <r>
    <x v="9"/>
    <x v="12"/>
    <n v="50"/>
    <n v="1"/>
    <s v="EVM75"/>
    <n v="195"/>
    <n v="45"/>
    <s v="ร้านที่4"/>
    <s v="ว***ี ว***เพ็ญ"/>
    <s v="บุรีรัมย์"/>
    <s v="-"/>
    <s v=""/>
    <s v="19/03/2025 11:03"/>
    <s v="-"/>
    <s v="Flash Express Thailand COD"/>
    <s v="Tiktok"/>
    <s v="จ่ายทีหลัง / COD"/>
    <s v=""/>
    <s v="-"/>
    <s v="19/03/2025 11:03"/>
  </r>
  <r>
    <x v="10"/>
    <x v="13"/>
    <n v="50"/>
    <n v="1"/>
    <s v="EVM75"/>
    <n v="195"/>
    <n v="45"/>
    <s v="ร้านที่4"/>
    <s v="ว***ี ว***เพ็ญ"/>
    <s v="บุรีรัมย์"/>
    <s v="-"/>
    <s v=""/>
    <s v="19/03/2025 11:03"/>
    <s v="-"/>
    <s v="Flash Express Thailand COD"/>
    <s v="Tiktok"/>
    <s v="จ่ายทีหลัง / COD"/>
    <s v=""/>
    <s v="-"/>
    <s v="19/03/2025 11:03"/>
  </r>
  <r>
    <x v="7"/>
    <x v="8"/>
    <n v="50"/>
    <n v="1"/>
    <s v="EVM75"/>
    <n v="195"/>
    <n v="45"/>
    <s v="ร้านที่4"/>
    <s v="ว***ี ว***เพ็ญ"/>
    <s v="บุรีรัมย์"/>
    <s v="-"/>
    <s v=""/>
    <s v="19/03/2025 11:03"/>
    <s v="-"/>
    <s v="Flash Express Thailand COD"/>
    <s v="Tiktok"/>
    <s v="จ่ายทีหลัง / COD"/>
    <s v=""/>
    <s v="-"/>
    <s v="19/03/2025 11:03"/>
  </r>
  <r>
    <x v="9"/>
    <x v="12"/>
    <n v="50"/>
    <n v="1"/>
    <s v="EVM74"/>
    <n v="178"/>
    <n v="0"/>
    <s v="ร้านที่1"/>
    <s v="P*****a"/>
    <s v="******มหาชัย อ.เมือง จ.สมุทรสาคร 74000 ตำบลมหาชัย อำเภอเมืองสมุทรสาคร จังหวัดสมุทรสาคร 74000"/>
    <s v="74000"/>
    <s v="17"/>
    <s v="19/03/2025 10:59"/>
    <s v="-"/>
    <s v="SPX Express"/>
    <s v="Shopee"/>
    <s v="shopee"/>
    <s v=""/>
    <s v="-"/>
    <s v="19/03/2025 10:59"/>
  </r>
  <r>
    <x v="10"/>
    <x v="13"/>
    <n v="50"/>
    <n v="1"/>
    <s v="EVM74"/>
    <n v="178"/>
    <n v="0"/>
    <s v="ร้านที่1"/>
    <s v="P*****a"/>
    <s v="******มหาชัย อ.เมือง จ.สมุทรสาคร 74000 ตำบลมหาชัย อำเภอเมืองสมุทรสาคร จังหวัดสมุทรสาคร 74000"/>
    <s v="74000"/>
    <s v="17"/>
    <s v="19/03/2025 10:59"/>
    <s v="-"/>
    <s v="SPX Express"/>
    <s v="Shopee"/>
    <s v="shopee"/>
    <s v=""/>
    <s v="-"/>
    <s v="19/03/2025 10:59"/>
  </r>
  <r>
    <x v="7"/>
    <x v="8"/>
    <n v="50"/>
    <n v="1"/>
    <s v="EVM74"/>
    <n v="178"/>
    <n v="0"/>
    <s v="ร้านที่1"/>
    <s v="P*****a"/>
    <s v="******มหาชัย อ.เมือง จ.สมุทรสาคร 74000 ตำบลมหาชัย อำเภอเมืองสมุทรสาคร จังหวัดสมุทรสาคร 74000"/>
    <s v="74000"/>
    <s v="17"/>
    <s v="19/03/2025 10:59"/>
    <s v="-"/>
    <s v="SPX Express"/>
    <s v="Shopee"/>
    <s v="shopee"/>
    <s v=""/>
    <s v="-"/>
    <s v="19/03/2025 10:59"/>
  </r>
  <r>
    <x v="7"/>
    <x v="8"/>
    <n v="45"/>
    <n v="6"/>
    <s v="EVM72"/>
    <n v="300"/>
    <n v="30"/>
    <s v="ร้านที่10"/>
    <s v="ธนัญชนก ตาตินิจ"/>
    <s v="342 หมู่8 ต.เซิม อ.โพนพิสัย จ.หนองคาย_x000a_ 43120"/>
    <s v="43120"/>
    <s v="0621571229"/>
    <s v="19/03/2025 10:50"/>
    <s v="raweewan5499@gmail.com"/>
    <s v="EMS COD"/>
    <s v="facebook"/>
    <s v="กสิกร"/>
    <s v=""/>
    <s v="-"/>
    <s v="19/03/2025 10:50"/>
  </r>
  <r>
    <x v="3"/>
    <x v="4"/>
    <n v="65"/>
    <n v="4"/>
    <s v="EVM71"/>
    <n v="160"/>
    <n v="0"/>
    <s v="ร้านที่4"/>
    <s v="ก***นา  เ***ักษ์วัฒนา"/>
    <s v="กรุงเทพฯ"/>
    <s v="-"/>
    <s v=""/>
    <s v="19/03/2025 10:47"/>
    <s v="-"/>
    <s v="Flash Express Thailand"/>
    <s v="Tiktok"/>
    <s v="tiktok"/>
    <s v=""/>
    <s v="-"/>
    <s v="19/03/2025 10:47"/>
  </r>
  <r>
    <x v="5"/>
    <x v="6"/>
    <n v="54.5"/>
    <n v="2"/>
    <s v="EVM70"/>
    <n v="254"/>
    <n v="26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9/03/2025 10:42"/>
    <s v="-"/>
    <s v="Kerry_dropoff"/>
    <s v="Lazada"/>
    <s v="lazada"/>
    <s v=""/>
    <s v="-"/>
    <s v="19/03/2025 10:42"/>
  </r>
  <r>
    <x v="5"/>
    <x v="6"/>
    <n v="54.5"/>
    <n v="2"/>
    <s v="EVM70"/>
    <n v="254"/>
    <n v="26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9/03/2025 10:42"/>
    <s v="-"/>
    <s v="Kerry_dropoff"/>
    <s v="Lazada"/>
    <s v="lazada"/>
    <s v=""/>
    <s v="-"/>
    <s v="19/03/2025 10:42"/>
  </r>
  <r>
    <x v="5"/>
    <x v="6"/>
    <n v="54.5"/>
    <n v="2"/>
    <s v="EVM70"/>
    <n v="254"/>
    <n v="26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9/03/2025 10:42"/>
    <s v="-"/>
    <s v="Kerry_dropoff"/>
    <s v="Lazada"/>
    <s v="lazada"/>
    <s v=""/>
    <s v="-"/>
    <s v="19/03/2025 10:42"/>
  </r>
  <r>
    <x v="7"/>
    <x v="8"/>
    <n v="41.5"/>
    <n v="2"/>
    <s v="EVM69"/>
    <n v="242"/>
    <n v="45"/>
    <s v="ร้านที่1"/>
    <s v="พ******์"/>
    <s v="******หทัยราษฏ์ ต.บึงคำพร้อย อ.ลำลูกกา จ.ปทุมธานี12150 ตำบลบึงคำพร้อย อำเภอลำลูกกา จังหวัดปทุมธานี 12150"/>
    <s v="12150"/>
    <s v="59"/>
    <s v="19/03/2025 10:40"/>
    <s v="-"/>
    <s v="SPX Express"/>
    <s v="Shopee"/>
    <s v="shopee"/>
    <s v=""/>
    <s v="-"/>
    <s v="19/03/2025 10:40"/>
  </r>
  <r>
    <x v="7"/>
    <x v="8"/>
    <n v="41.333333333333343"/>
    <n v="3"/>
    <s v="EVM69"/>
    <n v="242"/>
    <n v="45"/>
    <s v="ร้านที่1"/>
    <s v="พ******์"/>
    <s v="******หทัยราษฏ์ ต.บึงคำพร้อย อ.ลำลูกกา จ.ปทุมธานี12150 ตำบลบึงคำพร้อย อำเภอลำลูกกา จังหวัดปทุมธานี 12150"/>
    <s v="12150"/>
    <s v="59"/>
    <s v="19/03/2025 10:40"/>
    <s v="-"/>
    <s v="SPX Express"/>
    <s v="Shopee"/>
    <s v="shopee"/>
    <s v=""/>
    <s v="-"/>
    <s v="19/03/2025 10:40"/>
  </r>
  <r>
    <x v="0"/>
    <x v="0"/>
    <n v="85"/>
    <n v="1"/>
    <s v="EVM67"/>
    <n v="161"/>
    <n v="0"/>
    <s v="ร้านที่2"/>
    <s v="ม******ิ"/>
    <s v="******กเพรียว, อำเภอเมืองสระบุรี ตำบลปากเพรียว อำเภอเมืองสระบุรี จังหวัดสระบุรี 18000"/>
    <s v="18000"/>
    <s v="53"/>
    <s v="19/03/2025 10:52"/>
    <s v="-"/>
    <s v="Flash Express"/>
    <s v="Shopee"/>
    <s v="shopee"/>
    <s v=""/>
    <s v="-"/>
    <s v="19/03/2025 10:22"/>
  </r>
  <r>
    <x v="1"/>
    <x v="16"/>
    <n v="76"/>
    <n v="1"/>
    <s v="EVM67"/>
    <n v="161"/>
    <n v="0"/>
    <s v="ร้านที่2"/>
    <s v="ม******ิ"/>
    <s v="******กเพรียว, อำเภอเมืองสระบุรี ตำบลปากเพรียว อำเภอเมืองสระบุรี จังหวัดสระบุรี 18000"/>
    <s v="18000"/>
    <s v="53"/>
    <s v="19/03/2025 10:52"/>
    <s v="-"/>
    <s v="Flash Express"/>
    <s v="Shopee"/>
    <s v="shopee"/>
    <s v=""/>
    <s v="-"/>
    <s v="19/03/2025 10:22"/>
  </r>
  <r>
    <x v="9"/>
    <x v="12"/>
    <n v="50"/>
    <n v="1"/>
    <s v="EVM65"/>
    <n v="100"/>
    <n v="0"/>
    <s v="ร้านที่4"/>
    <s v="ศ***ร เ***จรัสแสง"/>
    <s v="Nakhon Pathom"/>
    <s v="-"/>
    <s v=""/>
    <s v="19/03/2025 10:07"/>
    <s v="-"/>
    <s v="Flash Express Thailand"/>
    <s v="Tiktok"/>
    <s v="tiktok"/>
    <s v=""/>
    <s v="-"/>
    <s v="19/03/2025 10:08"/>
  </r>
  <r>
    <x v="10"/>
    <x v="13"/>
    <n v="50"/>
    <n v="1"/>
    <s v="EVM65"/>
    <n v="100"/>
    <n v="0"/>
    <s v="ร้านที่4"/>
    <s v="ศ***ร เ***จรัสแสง"/>
    <s v="Nakhon Pathom"/>
    <s v="-"/>
    <s v=""/>
    <s v="19/03/2025 10:07"/>
    <s v="-"/>
    <s v="Flash Express Thailand"/>
    <s v="Tiktok"/>
    <s v="tiktok"/>
    <s v=""/>
    <s v="-"/>
    <s v="19/03/2025 10:08"/>
  </r>
  <r>
    <x v="7"/>
    <x v="8"/>
    <n v="50"/>
    <n v="1"/>
    <s v="EVM65"/>
    <n v="100"/>
    <n v="0"/>
    <s v="ร้านที่4"/>
    <s v="ศ***ร เ***จรัสแสง"/>
    <s v="Nakhon Pathom"/>
    <s v="-"/>
    <s v=""/>
    <s v="19/03/2025 10:07"/>
    <s v="-"/>
    <s v="Flash Express Thailand"/>
    <s v="Tiktok"/>
    <s v="tiktok"/>
    <s v=""/>
    <s v="-"/>
    <s v="19/03/2025 10:08"/>
  </r>
  <r>
    <x v="1"/>
    <x v="2"/>
    <n v="150"/>
    <n v="1"/>
    <s v="EVM62"/>
    <n v="150"/>
    <n v="0"/>
    <s v="ร้านที่1"/>
    <s v="แววตา บุญหาญ"/>
    <s v="140/187 ศรีเกษมซอย17 ม.1 ต.มะขามเตี้อ อ.เมือง จ.สุราษฏร์ธานี 84000"/>
    <s v="84000"/>
    <s v="0855671669"/>
    <s v="18/03/2025 22:28"/>
    <s v="raweewan5499@gmail.com"/>
    <s v="EMS"/>
    <s v="facebook"/>
    <s v="กสิกร"/>
    <s v="**ชิฟฟ่อนตัวแทน"/>
    <s v="-"/>
    <s v="19/03/2025 10:02"/>
  </r>
  <r>
    <x v="9"/>
    <x v="12"/>
    <n v="50"/>
    <n v="1"/>
    <s v="EVM63"/>
    <n v="169"/>
    <n v="29"/>
    <s v="ร้านที่4"/>
    <s v="อ***ิดา ล***งเนิน"/>
    <s v="นครปฐม"/>
    <s v="-"/>
    <s v=""/>
    <s v="19/03/2025 10:02"/>
    <s v="-"/>
    <s v="Flash Express Thailand"/>
    <s v="Tiktok"/>
    <s v="tiktok"/>
    <s v=""/>
    <s v="-"/>
    <s v="19/03/2025 10:01"/>
  </r>
  <r>
    <x v="10"/>
    <x v="13"/>
    <n v="50"/>
    <n v="1"/>
    <s v="EVM63"/>
    <n v="169"/>
    <n v="29"/>
    <s v="ร้านที่4"/>
    <s v="อ***ิดา ล***งเนิน"/>
    <s v="นครปฐม"/>
    <s v="-"/>
    <s v=""/>
    <s v="19/03/2025 10:02"/>
    <s v="-"/>
    <s v="Flash Express Thailand"/>
    <s v="Tiktok"/>
    <s v="tiktok"/>
    <s v=""/>
    <s v="-"/>
    <s v="19/03/2025 10:01"/>
  </r>
  <r>
    <x v="7"/>
    <x v="8"/>
    <n v="50"/>
    <n v="1"/>
    <s v="EVM63"/>
    <n v="169"/>
    <n v="29"/>
    <s v="ร้านที่4"/>
    <s v="อ***ิดา ล***งเนิน"/>
    <s v="นครปฐม"/>
    <s v="-"/>
    <s v=""/>
    <s v="19/03/2025 10:02"/>
    <s v="-"/>
    <s v="Flash Express Thailand"/>
    <s v="Tiktok"/>
    <s v="tiktok"/>
    <s v=""/>
    <s v="-"/>
    <s v="19/03/2025 10:01"/>
  </r>
  <r>
    <x v="3"/>
    <x v="4"/>
    <n v="65"/>
    <n v="1"/>
    <s v="EVM63"/>
    <n v="169"/>
    <n v="29"/>
    <s v="ร้านที่4"/>
    <s v="อ***ิดา ล***งเนิน"/>
    <s v="นครปฐม"/>
    <s v="-"/>
    <s v=""/>
    <s v="19/03/2025 10:02"/>
    <s v="-"/>
    <s v="Flash Express Thailand"/>
    <s v="Tiktok"/>
    <s v="tiktok"/>
    <s v=""/>
    <s v="-"/>
    <s v="19/03/2025 10:01"/>
  </r>
  <r>
    <x v="9"/>
    <x v="12"/>
    <n v="50"/>
    <n v="2"/>
    <s v="EVM61"/>
    <n v="200"/>
    <n v="0"/>
    <s v="ร้านที่4"/>
    <s v="A*** t***"/>
    <s v="กรุงเทพฯ"/>
    <s v="-"/>
    <s v=""/>
    <s v="19/03/2025 09:58"/>
    <s v="-"/>
    <s v="Flash Express Thailand COD"/>
    <s v="Tiktok"/>
    <s v="จ่ายทีหลัง / COD"/>
    <s v=""/>
    <s v="-"/>
    <s v="19/03/2025 09:58"/>
  </r>
  <r>
    <x v="10"/>
    <x v="13"/>
    <n v="50"/>
    <n v="2"/>
    <s v="EVM61"/>
    <n v="200"/>
    <n v="0"/>
    <s v="ร้านที่4"/>
    <s v="A*** t***"/>
    <s v="กรุงเทพฯ"/>
    <s v="-"/>
    <s v=""/>
    <s v="19/03/2025 09:58"/>
    <s v="-"/>
    <s v="Flash Express Thailand COD"/>
    <s v="Tiktok"/>
    <s v="จ่ายทีหลัง / COD"/>
    <s v=""/>
    <s v="-"/>
    <s v="19/03/2025 09:58"/>
  </r>
  <r>
    <x v="7"/>
    <x v="8"/>
    <n v="50"/>
    <n v="2"/>
    <s v="EVM61"/>
    <n v="200"/>
    <n v="0"/>
    <s v="ร้านที่4"/>
    <s v="A*** t***"/>
    <s v="กรุงเทพฯ"/>
    <s v="-"/>
    <s v=""/>
    <s v="19/03/2025 09:58"/>
    <s v="-"/>
    <s v="Flash Express Thailand COD"/>
    <s v="Tiktok"/>
    <s v="จ่ายทีหลัง / COD"/>
    <s v=""/>
    <s v="-"/>
    <s v="19/03/2025 09:58"/>
  </r>
  <r>
    <x v="7"/>
    <x v="8"/>
    <n v="60"/>
    <n v="3"/>
    <s v="EVM60"/>
    <n v="21"/>
    <n v="7"/>
    <s v="ร้านที่1"/>
    <s v="กานต์ชนก ลิมปิสวัสดิ์"/>
    <s v="46/27  หมู่บ้านณัฐนันท์  ซอยประชาอุทิศ 16   แขวง/เขต ดอนเมือง_x000a__x000a_ดอนเมือง/ Don Mueangกรุงเทพมหานคร/ Bangkok_x000a_10210"/>
    <s v="10210"/>
    <s v="660814309965"/>
    <s v="19/03/2025 09:56"/>
    <s v="-"/>
    <s v="Kerry_dropoff"/>
    <s v="Lazada"/>
    <s v="lazada"/>
    <s v=""/>
    <s v="-"/>
    <s v="19/03/2025 09:56"/>
  </r>
  <r>
    <x v="7"/>
    <x v="8"/>
    <n v="60"/>
    <n v="3"/>
    <s v="EVM59"/>
    <n v="21"/>
    <n v="7"/>
    <s v="ร้านที่1"/>
    <s v="กานต์ชนก ลิมปิสวัสดิ์"/>
    <s v="46/27  หมู่บ้านณัฐนันท์  ซอยประชาอุทิศ 16   แขวง/เขต ดอนเมือง_x000a__x000a_ดอนเมือง/ Don Mueangกรุงเทพมหานคร/ Bangkok_x000a_10210"/>
    <s v="10210"/>
    <s v="660814309965"/>
    <s v="19/03/2025 09:51"/>
    <s v="-"/>
    <s v="Kerry_dropoff"/>
    <s v="Lazada"/>
    <s v="lazada"/>
    <s v=""/>
    <s v="-"/>
    <s v="19/03/2025 09:51"/>
  </r>
  <r>
    <x v="0"/>
    <x v="0"/>
    <n v="66.333333333333329"/>
    <n v="3"/>
    <s v="EVM58"/>
    <n v="275"/>
    <n v="45"/>
    <s v="ร้านที่1"/>
    <s v="ว******ศ"/>
    <s v="******่าทอง ตำบลท่าทอง อำเภอกาญจนดิษฐ์ จังหวัดสุราษฎร์ธานี 84160"/>
    <s v="84160"/>
    <s v="96"/>
    <s v="19/03/2025 09:52"/>
    <s v="-"/>
    <s v="SPX Express"/>
    <s v="Shopee"/>
    <s v="shopee"/>
    <s v=""/>
    <s v="-"/>
    <s v="19/03/2025 09:50"/>
  </r>
  <r>
    <x v="9"/>
    <x v="12"/>
    <n v="50"/>
    <n v="1"/>
    <s v="EVM57"/>
    <n v="106"/>
    <n v="6"/>
    <s v="ร้านที่4"/>
    <s v="ร***"/>
    <s v="ชลบุรี"/>
    <s v="-"/>
    <s v=""/>
    <s v="19/03/2025 09:47"/>
    <s v="-"/>
    <s v="Flash Express Thailand"/>
    <s v="Tiktok"/>
    <s v="tiktok"/>
    <s v=""/>
    <s v="-"/>
    <s v="19/03/2025 09:46"/>
  </r>
  <r>
    <x v="10"/>
    <x v="13"/>
    <n v="50"/>
    <n v="1"/>
    <s v="EVM57"/>
    <n v="106"/>
    <n v="6"/>
    <s v="ร้านที่4"/>
    <s v="ร***"/>
    <s v="ชลบุรี"/>
    <s v="-"/>
    <s v=""/>
    <s v="19/03/2025 09:47"/>
    <s v="-"/>
    <s v="Flash Express Thailand"/>
    <s v="Tiktok"/>
    <s v="tiktok"/>
    <s v=""/>
    <s v="-"/>
    <s v="19/03/2025 09:46"/>
  </r>
  <r>
    <x v="7"/>
    <x v="8"/>
    <n v="50"/>
    <n v="1"/>
    <s v="EVM57"/>
    <n v="106"/>
    <n v="6"/>
    <s v="ร้านที่4"/>
    <s v="ร***"/>
    <s v="ชลบุรี"/>
    <s v="-"/>
    <s v=""/>
    <s v="19/03/2025 09:47"/>
    <s v="-"/>
    <s v="Flash Express Thailand"/>
    <s v="Tiktok"/>
    <s v="tiktok"/>
    <s v=""/>
    <s v="-"/>
    <s v="19/03/2025 09:46"/>
  </r>
  <r>
    <x v="17"/>
    <x v="21"/>
    <n v="12"/>
    <n v="20"/>
    <s v="EVM55"/>
    <n v="240"/>
    <n v="0"/>
    <s v="ร้านที่1"/>
    <s v="สุภิสรา ลิ้มเจริญ"/>
    <s v="11 ม.14 บางหญ้าแพรก อ.พระประแดง จ.สมุทรปราการ 10130"/>
    <s v="10130"/>
    <s v="0614945258"/>
    <s v="19/03/2025 09:48"/>
    <s v="raweewan5499@gmail.com"/>
    <s v="EMS COD"/>
    <s v="facebook"/>
    <s v="กสิกร"/>
    <s v="**เน้นรสส้ม สตอ เนยนม ช็อก"/>
    <s v="-"/>
    <s v="19/03/2025 09:46"/>
  </r>
  <r>
    <x v="9"/>
    <x v="12"/>
    <n v="50"/>
    <n v="1"/>
    <s v="EVM53"/>
    <n v="106"/>
    <n v="6"/>
    <s v="ร้านที่4"/>
    <s v="ส***าลย์ ว***ตพจน์"/>
    <s v="ร้อยเอ็ด"/>
    <s v="-"/>
    <s v=""/>
    <s v="19/03/2025 09:43"/>
    <s v="-"/>
    <s v="Flash Express Thailand COD"/>
    <s v="Tiktok"/>
    <s v="จ่ายทีหลัง / COD"/>
    <s v=""/>
    <s v="-"/>
    <s v="19/03/2025 09:43"/>
  </r>
  <r>
    <x v="10"/>
    <x v="13"/>
    <n v="50"/>
    <n v="1"/>
    <s v="EVM53"/>
    <n v="106"/>
    <n v="6"/>
    <s v="ร้านที่4"/>
    <s v="ส***าลย์ ว***ตพจน์"/>
    <s v="ร้อยเอ็ด"/>
    <s v="-"/>
    <s v=""/>
    <s v="19/03/2025 09:43"/>
    <s v="-"/>
    <s v="Flash Express Thailand COD"/>
    <s v="Tiktok"/>
    <s v="จ่ายทีหลัง / COD"/>
    <s v=""/>
    <s v="-"/>
    <s v="19/03/2025 09:43"/>
  </r>
  <r>
    <x v="7"/>
    <x v="8"/>
    <n v="50"/>
    <n v="1"/>
    <s v="EVM53"/>
    <n v="106"/>
    <n v="6"/>
    <s v="ร้านที่4"/>
    <s v="ส***าลย์ ว***ตพจน์"/>
    <s v="ร้อยเอ็ด"/>
    <s v="-"/>
    <s v=""/>
    <s v="19/03/2025 09:43"/>
    <s v="-"/>
    <s v="Flash Express Thailand COD"/>
    <s v="Tiktok"/>
    <s v="จ่ายทีหลัง / COD"/>
    <s v=""/>
    <s v="-"/>
    <s v="19/03/2025 09:43"/>
  </r>
  <r>
    <x v="7"/>
    <x v="8"/>
    <n v="60"/>
    <n v="3"/>
    <s v="EVM52"/>
    <n v="21"/>
    <n v="7"/>
    <s v="ร้านที่1"/>
    <s v="กานต์ชนก ลิมปิสวัสดิ์"/>
    <s v="46/27  หมู่บ้านณัฐนันท์  ซอยประชาอุทิศ 16   แขวง/เขต ดอนเมือง_x000a__x000a_ดอนเมือง/ Don Mueangกรุงเทพมหานคร/ Bangkok_x000a_10210"/>
    <s v="10210"/>
    <s v="660814309965"/>
    <s v="19/03/2025 09:42"/>
    <s v="-"/>
    <s v="Kerry_dropoff"/>
    <s v="Lazada"/>
    <s v="lazada"/>
    <s v=""/>
    <s v="-"/>
    <s v="19/03/2025 09:41"/>
  </r>
  <r>
    <x v="9"/>
    <x v="12"/>
    <n v="50"/>
    <n v="2"/>
    <s v="EVM51"/>
    <n v="200"/>
    <n v="0"/>
    <s v="ร้านที่4"/>
    <s v="ภ***น จ***ร์ทิน"/>
    <s v="สงขลา"/>
    <s v="-"/>
    <s v=""/>
    <s v="19/03/2025 09:40"/>
    <s v="-"/>
    <s v="Flash Express Thailand COD"/>
    <s v="Tiktok"/>
    <s v="จ่ายทีหลัง / COD"/>
    <s v=""/>
    <s v="-"/>
    <s v="19/03/2025 09:40"/>
  </r>
  <r>
    <x v="10"/>
    <x v="13"/>
    <n v="50"/>
    <n v="2"/>
    <s v="EVM51"/>
    <n v="200"/>
    <n v="0"/>
    <s v="ร้านที่4"/>
    <s v="ภ***น จ***ร์ทิน"/>
    <s v="สงขลา"/>
    <s v="-"/>
    <s v=""/>
    <s v="19/03/2025 09:40"/>
    <s v="-"/>
    <s v="Flash Express Thailand COD"/>
    <s v="Tiktok"/>
    <s v="จ่ายทีหลัง / COD"/>
    <s v=""/>
    <s v="-"/>
    <s v="19/03/2025 09:40"/>
  </r>
  <r>
    <x v="7"/>
    <x v="8"/>
    <n v="50"/>
    <n v="2"/>
    <s v="EVM51"/>
    <n v="200"/>
    <n v="0"/>
    <s v="ร้านที่4"/>
    <s v="ภ***น จ***ร์ทิน"/>
    <s v="สงขลา"/>
    <s v="-"/>
    <s v=""/>
    <s v="19/03/2025 09:40"/>
    <s v="-"/>
    <s v="Flash Express Thailand COD"/>
    <s v="Tiktok"/>
    <s v="จ่ายทีหลัง / COD"/>
    <s v=""/>
    <s v="-"/>
    <s v="19/03/2025 09:40"/>
  </r>
  <r>
    <x v="9"/>
    <x v="12"/>
    <n v="50"/>
    <n v="1"/>
    <s v="EVM49"/>
    <n v="129"/>
    <n v="29"/>
    <s v="ร้านที่4"/>
    <s v="จ***า ข***ุญ"/>
    <s v="สุพรรณบุรี"/>
    <s v="-"/>
    <s v=""/>
    <s v="19/03/2025 09:38"/>
    <s v="-"/>
    <s v="Flash Express Thailand COD"/>
    <s v="Tiktok"/>
    <s v="จ่ายทีหลัง / COD"/>
    <s v=""/>
    <s v="-"/>
    <s v="19/03/2025 09:39"/>
  </r>
  <r>
    <x v="10"/>
    <x v="13"/>
    <n v="50"/>
    <n v="1"/>
    <s v="EVM49"/>
    <n v="129"/>
    <n v="29"/>
    <s v="ร้านที่4"/>
    <s v="จ***า ข***ุญ"/>
    <s v="สุพรรณบุรี"/>
    <s v="-"/>
    <s v=""/>
    <s v="19/03/2025 09:38"/>
    <s v="-"/>
    <s v="Flash Express Thailand COD"/>
    <s v="Tiktok"/>
    <s v="จ่ายทีหลัง / COD"/>
    <s v=""/>
    <s v="-"/>
    <s v="19/03/2025 09:39"/>
  </r>
  <r>
    <x v="7"/>
    <x v="8"/>
    <n v="50"/>
    <n v="1"/>
    <s v="EVM49"/>
    <n v="129"/>
    <n v="29"/>
    <s v="ร้านที่4"/>
    <s v="จ***า ข***ุญ"/>
    <s v="สุพรรณบุรี"/>
    <s v="-"/>
    <s v=""/>
    <s v="19/03/2025 09:38"/>
    <s v="-"/>
    <s v="Flash Express Thailand COD"/>
    <s v="Tiktok"/>
    <s v="จ่ายทีหลัง / COD"/>
    <s v=""/>
    <s v="-"/>
    <s v="19/03/2025 09:39"/>
  </r>
  <r>
    <x v="1"/>
    <x v="2"/>
    <n v="76"/>
    <n v="2"/>
    <s v="EVM48"/>
    <n v="151"/>
    <n v="7"/>
    <s v="ร้านที่1"/>
    <s v="พ******์"/>
    <s v="******้านสวน อ.เมือง จ.ชลบุรี 20000/ เบอร์โทร สำรอง 0899348144 ตำบลบ้านสวน อำเภอเมืองชลบุรี จังหวัดชลบุรี 20000"/>
    <s v="20000"/>
    <s v="24"/>
    <s v="19/03/2025 09:38"/>
    <s v="-"/>
    <s v="SPX Express"/>
    <s v="Shopee"/>
    <s v="shopee"/>
    <s v=""/>
    <s v="-"/>
    <s v="19/03/2025 09:38"/>
  </r>
  <r>
    <x v="2"/>
    <x v="22"/>
    <n v="114"/>
    <n v="1"/>
    <s v="EVM47"/>
    <n v="121"/>
    <n v="7"/>
    <s v="ร้านที่3"/>
    <s v="เพ็ญศรี กิตติศุภกร"/>
    <s v="เมืองทองธานี เมืองทองธานีอาคารที 10 ชั้น 8 ห้อง 36 · บ้านใหม่/ Ban Mai_x000a__x000a_ปากเกร็ด/ Pak Kretนนทบุรี/ Nonthaburi_x000a_11120"/>
    <s v="11120"/>
    <s v="660929743042"/>
    <s v="19/03/2025 09:37"/>
    <s v="-"/>
    <s v="Kerry_dropoff"/>
    <s v="Lazada"/>
    <s v="lazada"/>
    <s v=""/>
    <s v="-"/>
    <s v="19/03/2025 09:37"/>
  </r>
  <r>
    <x v="7"/>
    <x v="8"/>
    <n v="60"/>
    <n v="3"/>
    <s v="EVM46"/>
    <n v="88.1"/>
    <n v="7"/>
    <s v="ร้านที่1"/>
    <s v="ปัญญา นาคกระโทก"/>
    <s v="48/2หมู่4บ้านโคกวังวนต.หนองยางอ.เฉลิมพระเกียรติ · หนองยาง/ Nong Yang_x000a__x000a_เฉลิมพระเกียรติ/ Chaloem Phra Kiatนครราชสีมา/ Nakhon Ratchasima_x000a_30230"/>
    <s v="30230"/>
    <s v="660964139998"/>
    <s v="19/03/2025 09:25"/>
    <s v="-"/>
    <s v="Kerry_dropoff"/>
    <s v="Lazada"/>
    <s v="lazada"/>
    <s v=""/>
    <s v="-"/>
    <s v="19/03/2025 09:25"/>
  </r>
  <r>
    <x v="6"/>
    <x v="11"/>
    <n v="35"/>
    <n v="8"/>
    <s v="EVM45"/>
    <n v="31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19/03/2025 09:48"/>
    <s v="-"/>
    <s v="Flash Express"/>
    <s v="Shopee"/>
    <s v="shopee"/>
    <s v=""/>
    <s v="-"/>
    <s v="19/03/2025 09:18"/>
  </r>
  <r>
    <x v="6"/>
    <x v="11"/>
    <n v="45"/>
    <n v="1"/>
    <s v="EVM44"/>
    <n v="90"/>
    <n v="45"/>
    <s v="ร้านที่1"/>
    <s v="ก***า"/>
    <s v="******มุง, อำเภอบางละมุง ตำบลบางละมุง อำเภอบางละมุง จังหวัดชลบุรี 20150"/>
    <s v="20150"/>
    <s v="19"/>
    <s v="19/03/2025 09:48"/>
    <s v="-"/>
    <s v="Flash Express"/>
    <s v="Shopee"/>
    <s v="shopee"/>
    <s v=""/>
    <s v="-"/>
    <s v="19/03/2025 09:18"/>
  </r>
  <r>
    <x v="0"/>
    <x v="0"/>
    <n v="100"/>
    <n v="3"/>
    <s v="EVM43"/>
    <n v="250"/>
    <n v="0"/>
    <s v="ร้านที่1"/>
    <s v="คุณแม่สะอาด"/>
    <s v="5 ม.17 ซ.1 ต.แม่ข้าวต้มหลวง อ.เมือง จ.เชียงราย 57100"/>
    <s v="57100"/>
    <s v="0802826019"/>
    <s v="19/03/2025 08:54"/>
    <s v="raweewan5499@gmail.com"/>
    <s v="EMS"/>
    <s v="facebook"/>
    <s v="กสิกร"/>
    <s v=""/>
    <s v="-"/>
    <s v="19/03/2025 08:57"/>
  </r>
  <r>
    <x v="2"/>
    <x v="23"/>
    <n v="100"/>
    <n v="1"/>
    <s v="EVM42"/>
    <n v="250"/>
    <n v="0"/>
    <s v="ร้านที่1"/>
    <s v="กบ เสริมสวย"/>
    <s v="6ม1ร้านกบสริมสวย_x000a_ตลาดบางหลวง ต.บางหลวง อ.บางเลน จ.นครปฐม_x000a_บางหลวง_x000a_นครปฐม_x000a_Thailand 73190"/>
    <s v="73190"/>
    <s v="0962175965"/>
    <s v="19/03/2025 08:33"/>
    <s v="raweewan5499@gmail.com"/>
    <s v="EMS COD"/>
    <s v="facebook"/>
    <s v="กสิกร"/>
    <s v=""/>
    <s v="-"/>
    <s v="19/03/2025 08:33"/>
  </r>
  <r>
    <x v="0"/>
    <x v="0"/>
    <n v="100"/>
    <n v="1"/>
    <s v="EVM42"/>
    <n v="250"/>
    <n v="0"/>
    <s v="ร้านที่1"/>
    <s v="กบ เสริมสวย"/>
    <s v="6ม1ร้านกบสริมสวย_x000a_ตลาดบางหลวง ต.บางหลวง อ.บางเลน จ.นครปฐม_x000a_บางหลวง_x000a_นครปฐม_x000a_Thailand 73190"/>
    <s v="73190"/>
    <s v="0962175965"/>
    <s v="19/03/2025 08:33"/>
    <s v="raweewan5499@gmail.com"/>
    <s v="EMS COD"/>
    <s v="facebook"/>
    <s v="กสิกร"/>
    <s v=""/>
    <s v="-"/>
    <s v="19/03/2025 08:33"/>
  </r>
  <r>
    <x v="1"/>
    <x v="2"/>
    <n v="100"/>
    <n v="1"/>
    <s v="EVM42"/>
    <n v="250"/>
    <n v="0"/>
    <s v="ร้านที่1"/>
    <s v="กบ เสริมสวย"/>
    <s v="6ม1ร้านกบสริมสวย_x000a_ตลาดบางหลวง ต.บางหลวง อ.บางเลน จ.นครปฐม_x000a_บางหลวง_x000a_นครปฐม_x000a_Thailand 73190"/>
    <s v="73190"/>
    <s v="0962175965"/>
    <s v="19/03/2025 08:33"/>
    <s v="raweewan5499@gmail.com"/>
    <s v="EMS COD"/>
    <s v="facebook"/>
    <s v="กสิกร"/>
    <s v=""/>
    <s v="-"/>
    <s v="19/03/2025 08:33"/>
  </r>
  <r>
    <x v="2"/>
    <x v="3"/>
    <n v="66.333333333333329"/>
    <n v="3"/>
    <s v="EVM41"/>
    <n v="411"/>
    <n v="0"/>
    <s v="ร้านที่10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9/03/2025 07:27"/>
    <s v="-"/>
    <s v="Kerry_dropoff"/>
    <s v="Lazada"/>
    <s v="lazada"/>
    <s v=""/>
    <s v="-"/>
    <s v="19/03/2025 07:26"/>
  </r>
  <r>
    <x v="2"/>
    <x v="3"/>
    <n v="66.333333333333329"/>
    <n v="3"/>
    <s v="EVM41"/>
    <n v="411"/>
    <n v="0"/>
    <s v="ร้านที่10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9/03/2025 07:27"/>
    <s v="-"/>
    <s v="Kerry_dropoff"/>
    <s v="Lazada"/>
    <s v="lazada"/>
    <s v=""/>
    <s v="-"/>
    <s v="19/03/2025 07:26"/>
  </r>
  <r>
    <x v="3"/>
    <x v="4"/>
    <n v="37.5"/>
    <n v="4"/>
    <s v="EVM39"/>
    <n v="159"/>
    <n v="0"/>
    <s v="ร้านที่4"/>
    <s v="เ***พร น***กิจวัฒนา"/>
    <s v="ลำพูน"/>
    <s v="-"/>
    <s v=""/>
    <s v="19/03/2025 04:45"/>
    <s v="-"/>
    <s v="Flash Express Thailand"/>
    <s v="Tiktok"/>
    <s v="tiktok"/>
    <s v=""/>
    <s v="THT48011MATQU8Z"/>
    <s v="19/03/2025 04:45"/>
  </r>
  <r>
    <x v="3"/>
    <x v="4"/>
    <n v="50"/>
    <n v="6"/>
    <s v="EVM38"/>
    <n v="213.5"/>
    <n v="26"/>
    <s v="ร้านที่1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19/03/2025 03:02"/>
    <s v="-"/>
    <s v="Kerry_dropoff"/>
    <s v="Lazada"/>
    <s v="lazada"/>
    <s v=""/>
    <s v="LEXPU0469984534"/>
    <s v="19/03/2025 03:02"/>
  </r>
  <r>
    <x v="3"/>
    <x v="4"/>
    <n v="37.5"/>
    <n v="4"/>
    <s v="EVM36"/>
    <n v="159"/>
    <n v="0"/>
    <s v="ร้านที่4"/>
    <s v="น***ณิชากานต์ เ***ะสรรค์ ส***รณสุข ป**"/>
    <s v="สุพรรณบุรี"/>
    <s v="-"/>
    <s v=""/>
    <s v="19/03/2025 00:48"/>
    <s v="-"/>
    <s v="Flash Express Thailand"/>
    <s v="Tiktok"/>
    <s v="tiktok"/>
    <s v=""/>
    <s v="THT14011MATM20Z"/>
    <s v="19/03/2025 00:42"/>
  </r>
  <r>
    <x v="3"/>
    <x v="4"/>
    <n v="37.5"/>
    <n v="4"/>
    <s v="EVM35"/>
    <n v="159"/>
    <n v="0"/>
    <s v="ร้านที่4"/>
    <s v="ล***"/>
    <s v="กรุงเทพฯ"/>
    <s v="-"/>
    <s v=""/>
    <s v="19/03/2025 00:22"/>
    <s v="-"/>
    <s v="Flash Express Thailand COD"/>
    <s v="Tiktok"/>
    <s v="จ่ายทีหลัง / COD"/>
    <s v=""/>
    <s v="THT01071MATNC8Z"/>
    <s v="19/03/2025 00:27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n v="0"/>
    <n v="1"/>
    <s v="EVP33"/>
    <n v="145"/>
    <n v="45"/>
    <s v="ร้านที่4"/>
    <s v="ห***ศ จ***ร์เเจ่ม"/>
    <s v="พะเยา"/>
    <s v="-"/>
    <s v=""/>
    <s v="20/03/2025 22:51"/>
    <s v="-"/>
    <s v="Flash Express Thailand COD"/>
    <s v="Tiktok"/>
    <s v="จ่ายทีหลัง / COD"/>
    <s v=""/>
    <s v="-"/>
    <s v="20/03/2025 22:51"/>
  </r>
  <r>
    <x v="1"/>
    <x v="1"/>
    <n v="120"/>
    <n v="1"/>
    <s v="EVP33"/>
    <n v="145"/>
    <n v="45"/>
    <s v="ร้านที่4"/>
    <s v="ห***ศ จ***ร์เเจ่ม"/>
    <s v="พะเยา"/>
    <s v="-"/>
    <s v=""/>
    <s v="20/03/2025 22:51"/>
    <s v="-"/>
    <s v="Flash Express Thailand COD"/>
    <s v="Tiktok"/>
    <s v="จ่ายทีหลัง / COD"/>
    <s v=""/>
    <s v="-"/>
    <s v="20/03/2025 22:51"/>
  </r>
  <r>
    <x v="1"/>
    <x v="1"/>
    <n v="66.333333333333329"/>
    <n v="3"/>
    <s v="EVP32"/>
    <n v="224.75"/>
    <n v="26"/>
    <s v="ร้านที่8"/>
    <s v="สมนึก  พิจารณ์"/>
    <s v="ถนน ท้าวสุระ 773 · ในเมือง/ Nai Mueang_x000a__x000a_เมืองนครราชสีมา/ Mueng Nakorn Ratchasimaนครราชสีมา/ Nakhon Ratchasima_x000a_30000"/>
    <s v="30000"/>
    <s v="660810686146"/>
    <s v="20/03/2025 22:45"/>
    <s v="-"/>
    <s v="Kerry_dropoff"/>
    <s v="Lazada"/>
    <s v="lazada"/>
    <s v=""/>
    <s v="-"/>
    <s v="20/03/2025 22:45"/>
  </r>
  <r>
    <x v="2"/>
    <x v="2"/>
    <n v="45"/>
    <n v="1"/>
    <s v="EVP31"/>
    <n v="52"/>
    <n v="7"/>
    <s v="ร้านที่1"/>
    <s v="ท******ี"/>
    <s v="******ตำบลบางสวรรค์ อำเภอพระแสง จังหวัดสุราษฎร์ธานี 84210"/>
    <s v="84210"/>
    <s v="12"/>
    <s v="20/03/2025 23:07"/>
    <s v="-"/>
    <s v="Flash Express"/>
    <s v="Shopee"/>
    <s v="shopee"/>
    <s v=""/>
    <s v="-"/>
    <s v="20/03/2025 22:37"/>
  </r>
  <r>
    <x v="3"/>
    <x v="3"/>
    <n v="66"/>
    <n v="1"/>
    <s v="EVP30"/>
    <n v="195.4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20/03/2025 22:37"/>
    <s v="-"/>
    <s v="Kerry_dropoff"/>
    <s v="Lazada"/>
    <s v="lazada"/>
    <s v=""/>
    <s v="-"/>
    <s v="20/03/2025 22:37"/>
  </r>
  <r>
    <x v="4"/>
    <x v="4"/>
    <n v="66"/>
    <n v="1"/>
    <s v="EVP30"/>
    <n v="195.4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20/03/2025 22:37"/>
    <s v="-"/>
    <s v="Kerry_dropoff"/>
    <s v="Lazada"/>
    <s v="lazada"/>
    <s v=""/>
    <s v="-"/>
    <s v="20/03/2025 22:37"/>
  </r>
  <r>
    <x v="1"/>
    <x v="1"/>
    <n v="67"/>
    <n v="1"/>
    <s v="EVP30"/>
    <n v="195.4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20/03/2025 22:37"/>
    <s v="-"/>
    <s v="Kerry_dropoff"/>
    <s v="Lazada"/>
    <s v="lazada"/>
    <s v=""/>
    <s v="-"/>
    <s v="20/03/2025 22:37"/>
  </r>
  <r>
    <x v="5"/>
    <x v="5"/>
    <n v="54.5"/>
    <n v="2"/>
    <s v="EVP29"/>
    <n v="83"/>
    <n v="7"/>
    <s v="ร้านที่1"/>
    <s v="สุภัควี  เนียมเพ็ชร"/>
    <s v="หมู่บ้านบุศรินทร์ 109/168_x000a__x000a_บางพลี/ Bang Phliสมุทรปราการ/ Samut Prakan_x000a_10540"/>
    <s v="10540"/>
    <s v="660659491799"/>
    <s v="20/03/2025 22:23"/>
    <s v="-"/>
    <s v="Kerry_dropoff"/>
    <s v="Lazada"/>
    <s v="lazada"/>
    <s v=""/>
    <s v="-"/>
    <s v="20/03/2025 22:23"/>
  </r>
  <r>
    <x v="6"/>
    <x v="6"/>
    <n v="43"/>
    <n v="1"/>
    <s v="EVP28"/>
    <n v="87"/>
    <n v="0"/>
    <s v="ร้านที่2"/>
    <s v="ว******์"/>
    <s v="******ำบลสนามไชย อำเภอนายายอาม จังหวัดจันทบุรี 22170"/>
    <s v="22170"/>
    <s v="75"/>
    <s v="20/03/2025 22:18"/>
    <s v="-"/>
    <s v="SPX Express"/>
    <s v="Shopee"/>
    <s v="shopee"/>
    <s v=""/>
    <s v="-"/>
    <s v="20/03/2025 22:18"/>
  </r>
  <r>
    <x v="7"/>
    <x v="7"/>
    <n v="44"/>
    <n v="1"/>
    <s v="EVP28"/>
    <n v="87"/>
    <n v="0"/>
    <s v="ร้านที่2"/>
    <s v="ว******์"/>
    <s v="******ำบลสนามไชย อำเภอนายายอาม จังหวัดจันทบุรี 22170"/>
    <s v="22170"/>
    <s v="75"/>
    <s v="20/03/2025 22:18"/>
    <s v="-"/>
    <s v="SPX Express"/>
    <s v="Shopee"/>
    <s v="shopee"/>
    <s v=""/>
    <s v="-"/>
    <s v="20/03/2025 22:18"/>
  </r>
  <r>
    <x v="6"/>
    <x v="6"/>
    <n v="38"/>
    <n v="1"/>
    <s v="EVP27"/>
    <n v="81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20/03/2025 22:48"/>
    <s v="-"/>
    <s v="SPX Express"/>
    <s v="Shopee"/>
    <s v="shopee"/>
    <s v=""/>
    <s v="-"/>
    <s v="20/03/2025 22:18"/>
  </r>
  <r>
    <x v="2"/>
    <x v="2"/>
    <n v="43"/>
    <n v="1"/>
    <s v="EVP27"/>
    <n v="81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20/03/2025 22:48"/>
    <s v="-"/>
    <s v="SPX Express"/>
    <s v="Shopee"/>
    <s v="shopee"/>
    <s v=""/>
    <s v="-"/>
    <s v="20/03/2025 22:18"/>
  </r>
  <r>
    <x v="6"/>
    <x v="6"/>
    <n v="39"/>
    <n v="1"/>
    <s v="EVP26"/>
    <n v="46"/>
    <n v="7"/>
    <s v="ร้านที่1"/>
    <s v="น******์"/>
    <s v="******ปถัมภ์ 1, ถนน สุขาอุปถัมภ์, ตำบลในเมือง, อำเภอเมืองอุบลราชธานี ตำบลในเมือง อำเภอเมืองอุบลราชธานี จังหวัดอุบลราชธานี 34000"/>
    <s v="34000"/>
    <s v="53"/>
    <s v="20/03/2025 21:57"/>
    <s v="-"/>
    <s v="SPX Express"/>
    <s v="Shopee"/>
    <s v="shopee"/>
    <s v=""/>
    <s v="-"/>
    <s v="20/03/2025 21:56"/>
  </r>
  <r>
    <x v="6"/>
    <x v="6"/>
    <n v="50"/>
    <n v="2"/>
    <s v="EVP24"/>
    <n v="100"/>
    <n v="0"/>
    <s v="ร้านที่2"/>
    <s v="T******m"/>
    <s v="******บลดงละคร, อำเภอเมืองนครนายก ตำบลดงละคร อำเภอเมืองนครนายก จังหวัดนครนายก 26000"/>
    <s v="26000"/>
    <s v="16"/>
    <s v="20/03/2025 22:14"/>
    <s v="-"/>
    <s v="Flash Express"/>
    <s v="Shopee"/>
    <s v="shopee"/>
    <s v=""/>
    <s v="-"/>
    <s v="20/03/2025 21:44"/>
  </r>
  <r>
    <x v="7"/>
    <x v="7"/>
    <n v="37.5"/>
    <n v="4"/>
    <s v="EVP23"/>
    <n v="159"/>
    <n v="0"/>
    <s v="ร้านที่4"/>
    <s v="ป***​วดี​ศรี​สมบูรณ์​"/>
    <s v="กรุงเทพมหานคร"/>
    <s v="-"/>
    <s v=""/>
    <s v="20/03/2025 21:39"/>
    <s v="-"/>
    <s v="Flash Express Thailand"/>
    <s v="Tiktok"/>
    <s v="tiktok"/>
    <s v=""/>
    <s v="-"/>
    <s v="20/03/2025 21:38"/>
  </r>
  <r>
    <x v="1"/>
    <x v="1"/>
    <n v="66.333333333333329"/>
    <n v="3"/>
    <s v="EVP22"/>
    <n v="220"/>
    <n v="0"/>
    <s v="ร้านที่4"/>
    <s v="น***า  จ***พ"/>
    <s v="สมุทรสาคร"/>
    <s v="-"/>
    <s v=""/>
    <s v="20/03/2025 21:33"/>
    <s v="-"/>
    <s v="Flash Express Thailand"/>
    <s v="Tiktok"/>
    <s v="tiktok"/>
    <s v=""/>
    <s v="-"/>
    <s v="20/03/2025 21:33"/>
  </r>
  <r>
    <x v="1"/>
    <x v="1"/>
    <n v="66.333333333333329"/>
    <n v="3"/>
    <s v="EVP21"/>
    <n v="220"/>
    <n v="0"/>
    <s v="ร้านที่4"/>
    <s v="O***e S***sa"/>
    <s v="กรุงเทพฯ"/>
    <s v="-"/>
    <s v=""/>
    <s v="20/03/2025 20:57"/>
    <s v="-"/>
    <s v="Flash Express Thailand"/>
    <s v="Tiktok"/>
    <s v="tiktok"/>
    <s v=""/>
    <s v="-"/>
    <s v="20/03/2025 20:56"/>
  </r>
  <r>
    <x v="3"/>
    <x v="3"/>
    <n v="76"/>
    <n v="3"/>
    <s v="EVP20"/>
    <n v="266"/>
    <n v="48"/>
    <s v="ร้านที่1"/>
    <s v="ส******ด"/>
    <s v="******ะเกร็ด, อำเภอปากเกร็ด ตำบลเกาะเกร็ด อำเภอปากเกร็ด จังหวัดนนทบุรี 11120"/>
    <s v="11120"/>
    <s v="88"/>
    <s v="20/03/2025 21:25"/>
    <s v="-"/>
    <s v="Flash Express"/>
    <s v="Shopee"/>
    <s v="shopee"/>
    <s v=""/>
    <s v="-"/>
    <s v="20/03/2025 20:55"/>
  </r>
  <r>
    <x v="1"/>
    <x v="1"/>
    <n v="66.333333333333329"/>
    <n v="3"/>
    <s v="EVP19"/>
    <n v="220"/>
    <n v="0"/>
    <s v="ร้านที่4"/>
    <s v="โ***นิค ห***วัง."/>
    <s v="นครศรีธรรมราช"/>
    <s v="-"/>
    <s v=""/>
    <s v="-"/>
    <s v="-"/>
    <s v="J&amp;T Express"/>
    <s v="Tiktok"/>
    <s v="-"/>
    <s v=""/>
    <s v="-"/>
    <s v="20/03/2025 20:55"/>
  </r>
  <r>
    <x v="1"/>
    <x v="8"/>
    <n v="47.5"/>
    <n v="1"/>
    <s v="EVP18"/>
    <n v="54.5"/>
    <n v="7"/>
    <s v="ร้านที่1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20/03/2025 20:50"/>
    <s v="-"/>
    <s v="Kerry_dropoff"/>
    <s v="Lazada"/>
    <s v="lazada"/>
    <s v=""/>
    <s v="-"/>
    <s v="20/03/2025 20:50"/>
  </r>
  <r>
    <x v="7"/>
    <x v="7"/>
    <n v="37.5"/>
    <n v="4"/>
    <s v="EVP17"/>
    <n v="159"/>
    <n v="0"/>
    <s v="ร้านที่4"/>
    <s v="ศ***รัตน์ แ***พธิ์แก้ว"/>
    <s v="กรุงเทพมหานคร"/>
    <s v="-"/>
    <s v=""/>
    <s v="20/03/2025 20:29"/>
    <s v="-"/>
    <s v="Flash Express Thailand COD"/>
    <s v="Tiktok"/>
    <s v="จ่ายทีหลัง / COD"/>
    <s v=""/>
    <s v="-"/>
    <s v="20/03/2025 20:29"/>
  </r>
  <r>
    <x v="6"/>
    <x v="6"/>
    <n v="41.5"/>
    <n v="2"/>
    <s v="EVP16"/>
    <n v="235"/>
    <n v="38"/>
    <s v="ร้านที่1"/>
    <s v="จ******ย"/>
    <s v="******คีรีขันธ์ (เข้าซอยป้าจุ๊ยปูม้า ไปสุดซอยถนนคอนกรีตบ้านสีชมพูบานเย็น) ตำบลอ่าวน้อย อำเภอเมืองประจวบคีรีขันธ์ จังหวัดประจวบคีรีขันธ์ 77000"/>
    <s v="77000"/>
    <s v="00"/>
    <s v="20/03/2025 20:14"/>
    <s v="-"/>
    <s v="SPX Express"/>
    <s v="Shopee"/>
    <s v="shopee"/>
    <s v=""/>
    <s v="-"/>
    <s v="20/03/2025 20:14"/>
  </r>
  <r>
    <x v="6"/>
    <x v="6"/>
    <n v="41.333333333333343"/>
    <n v="3"/>
    <s v="EVP16"/>
    <n v="235"/>
    <n v="38"/>
    <s v="ร้านที่1"/>
    <s v="จ******ย"/>
    <s v="******คีรีขันธ์ (เข้าซอยป้าจุ๊ยปูม้า ไปสุดซอยถนนคอนกรีตบ้านสีชมพูบานเย็น) ตำบลอ่าวน้อย อำเภอเมืองประจวบคีรีขันธ์ จังหวัดประจวบคีรีขันธ์ 77000"/>
    <s v="77000"/>
    <s v="00"/>
    <s v="20/03/2025 20:14"/>
    <s v="-"/>
    <s v="SPX Express"/>
    <s v="Shopee"/>
    <s v="shopee"/>
    <s v=""/>
    <s v="-"/>
    <s v="20/03/2025 20:14"/>
  </r>
  <r>
    <x v="1"/>
    <x v="1"/>
    <n v="85"/>
    <n v="1"/>
    <s v="EVP15"/>
    <n v="155"/>
    <n v="0"/>
    <s v="ร้านที่2"/>
    <s v="ป******ร"/>
    <s v="******อ้อ, อำเภอขามทะเลสอ ตำบลบึงอ้อ อำเภอขามทะเลสอ จังหวัดนครราชสีมา 30280"/>
    <s v="30280"/>
    <s v="72"/>
    <s v="20/03/2025 20:13"/>
    <s v="-"/>
    <s v="SPX Express"/>
    <s v="Shopee"/>
    <s v="shopee"/>
    <s v=""/>
    <s v="-"/>
    <s v="20/03/2025 20:13"/>
  </r>
  <r>
    <x v="7"/>
    <x v="7"/>
    <n v="70"/>
    <n v="1"/>
    <s v="EVP15"/>
    <n v="155"/>
    <n v="0"/>
    <s v="ร้านที่2"/>
    <s v="ป******ร"/>
    <s v="******อ้อ, อำเภอขามทะเลสอ ตำบลบึงอ้อ อำเภอขามทะเลสอ จังหวัดนครราชสีมา 30280"/>
    <s v="30280"/>
    <s v="72"/>
    <s v="20/03/2025 20:13"/>
    <s v="-"/>
    <s v="SPX Express"/>
    <s v="Shopee"/>
    <s v="shopee"/>
    <s v=""/>
    <s v="-"/>
    <s v="20/03/2025 20:13"/>
  </r>
  <r>
    <x v="7"/>
    <x v="7"/>
    <n v="50"/>
    <n v="6"/>
    <s v="EVP14"/>
    <n v="350"/>
    <n v="0"/>
    <s v="ร้านที่2"/>
    <s v="ร***อรุณ ช***น้ำ"/>
    <s v="กระบี่"/>
    <s v="-"/>
    <s v=""/>
    <s v="20/03/2025 20:11"/>
    <s v="-"/>
    <s v="J&amp;T COD"/>
    <s v="Tiktok"/>
    <s v="จ่ายทีหลัง / COD"/>
    <s v=""/>
    <s v="-"/>
    <s v="20/03/2025 20:11"/>
  </r>
  <r>
    <x v="1"/>
    <x v="1"/>
    <n v="85"/>
    <n v="1"/>
    <s v="EVP13"/>
    <n v="155"/>
    <n v="7"/>
    <s v="ร้านที่2"/>
    <s v="ก*****า"/>
    <s v="******, อำเภอเมืองนครราชสีมา ตำบลบ้านใหม่ อำเภอเมืองนครราชสีมา จังหวัดนครราชสีมา 30000"/>
    <s v="30000"/>
    <s v="07"/>
    <s v="20/03/2025 20:11"/>
    <s v="-"/>
    <s v="SPX Express"/>
    <s v="Shopee"/>
    <s v="shopee"/>
    <s v=""/>
    <s v="-"/>
    <s v="20/03/2025 20:11"/>
  </r>
  <r>
    <x v="7"/>
    <x v="7"/>
    <n v="63"/>
    <n v="1"/>
    <s v="EVP13"/>
    <n v="155"/>
    <n v="7"/>
    <s v="ร้านที่2"/>
    <s v="ก*****า"/>
    <s v="******, อำเภอเมืองนครราชสีมา ตำบลบ้านใหม่ อำเภอเมืองนครราชสีมา จังหวัดนครราชสีมา 30000"/>
    <s v="30000"/>
    <s v="07"/>
    <s v="20/03/2025 20:11"/>
    <s v="-"/>
    <s v="SPX Express"/>
    <s v="Shopee"/>
    <s v="shopee"/>
    <s v=""/>
    <s v="-"/>
    <s v="20/03/2025 20:11"/>
  </r>
  <r>
    <x v="1"/>
    <x v="1"/>
    <n v="66.333333333333329"/>
    <n v="6"/>
    <s v="EVP12"/>
    <n v="500"/>
    <n v="0"/>
    <s v="ร้านที่2"/>
    <s v="จ*****​"/>
    <s v="******์ ตำบลซับสมบูรณ์ อำเภอลำสนธิ จังหวัดลพบุรี 15190"/>
    <s v="15190"/>
    <s v="51"/>
    <s v="20/03/2025 20:01"/>
    <s v="-"/>
    <s v="SPX Express"/>
    <s v="Shopee"/>
    <s v="shopee"/>
    <s v=""/>
    <s v="-"/>
    <s v="20/03/2025 20:01"/>
  </r>
  <r>
    <x v="6"/>
    <x v="6"/>
    <n v="60"/>
    <n v="3"/>
    <s v="EVP11"/>
    <n v="111"/>
    <n v="6"/>
    <s v="ร้านที่2"/>
    <s v="น***กัญญาพัชร เ***จินดา"/>
    <s v="ปทุมธานี"/>
    <s v="-"/>
    <s v=""/>
    <s v="20/03/2025 19:53"/>
    <s v="-"/>
    <s v="Flash Express Thailand COD"/>
    <s v="Tiktok"/>
    <s v="จ่ายทีหลัง / COD"/>
    <s v=""/>
    <s v="-"/>
    <s v="20/03/2025 19:53"/>
  </r>
  <r>
    <x v="1"/>
    <x v="1"/>
    <n v="66.333333333333329"/>
    <n v="3"/>
    <s v="EVP10"/>
    <n v="250"/>
    <n v="0"/>
    <s v="ร้านที่2"/>
    <s v="ก***รรณ ว***าเรืองสุข"/>
    <s v="นครศรีธรรมราช"/>
    <s v="-"/>
    <s v=""/>
    <s v="20/03/2025 19:38"/>
    <s v="-"/>
    <s v="J&amp;T COD"/>
    <s v="Tiktok"/>
    <s v="จ่ายทีหลัง / COD"/>
    <s v=""/>
    <s v="-"/>
    <s v="20/03/2025 19:39"/>
  </r>
  <r>
    <x v="3"/>
    <x v="3"/>
    <n v="83.333333333333329"/>
    <n v="3"/>
    <s v="EVP9"/>
    <n v="245"/>
    <n v="0"/>
    <s v="ร้านที่4"/>
    <s v="ค***ูกวง บ***ัทจินฮุ้ยเทคโนโลยี"/>
    <s v="เพชรบุรี"/>
    <s v="-"/>
    <s v=""/>
    <s v="20/03/2025 18:30"/>
    <s v="-"/>
    <s v="Flash Express Thailand"/>
    <s v="Tiktok"/>
    <s v="tiktok"/>
    <s v=""/>
    <s v="-"/>
    <s v="20/03/2025 18:29"/>
  </r>
  <r>
    <x v="6"/>
    <x v="6"/>
    <n v="60"/>
    <n v="3"/>
    <s v="EVP8"/>
    <n v="97"/>
    <n v="7"/>
    <s v="ร้านที่1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20/03/2025 17:21"/>
    <s v="-"/>
    <s v="Kerry_dropoff"/>
    <s v="Lazada"/>
    <s v="lazada"/>
    <s v=""/>
    <s v="-"/>
    <s v="20/03/2025 17:21"/>
  </r>
  <r>
    <x v="3"/>
    <x v="3"/>
    <n v="66"/>
    <n v="1"/>
    <s v="EVP7"/>
    <n v="141.4"/>
    <n v="7"/>
    <s v="ร้านที่9"/>
    <s v="เพ็ญนภา  แซ่ลิ้ม"/>
    <s v="ติวานนต์ 126/1065 ซอย 15 การเคหะนนทบุรี  ต.ปากเกร์ด, ติวานนต์ 126/1065 ซอย 15 การเคหะนนทบุรี , ต.ปากเกร์ด,· ปากเกร็ด_x000a__x000a_ปากเกร็ด/ Pak Kretนนทบุรี/ Nonthaburi_x000a_11120"/>
    <s v="11120"/>
    <s v="660935209357"/>
    <s v="20/03/2025 16:58"/>
    <s v="-"/>
    <s v="Kerry_dropoff"/>
    <s v="Lazada"/>
    <s v="lazada"/>
    <s v=""/>
    <s v="-"/>
    <s v="20/03/2025 16:59"/>
  </r>
  <r>
    <x v="4"/>
    <x v="4"/>
    <n v="66"/>
    <n v="1"/>
    <s v="EVP7"/>
    <n v="141.4"/>
    <n v="7"/>
    <s v="ร้านที่9"/>
    <s v="เพ็ญนภา  แซ่ลิ้ม"/>
    <s v="ติวานนต์ 126/1065 ซอย 15 การเคหะนนทบุรี  ต.ปากเกร์ด, ติวานนต์ 126/1065 ซอย 15 การเคหะนนทบุรี , ต.ปากเกร์ด,· ปากเกร็ด_x000a__x000a_ปากเกร็ด/ Pak Kretนนทบุรี/ Nonthaburi_x000a_11120"/>
    <s v="11120"/>
    <s v="660935209357"/>
    <s v="20/03/2025 16:58"/>
    <s v="-"/>
    <s v="Kerry_dropoff"/>
    <s v="Lazada"/>
    <s v="lazada"/>
    <s v=""/>
    <s v="-"/>
    <s v="20/03/2025 16:58"/>
  </r>
  <r>
    <x v="1"/>
    <x v="1"/>
    <n v="67"/>
    <n v="1"/>
    <s v="EVP7"/>
    <n v="141.4"/>
    <n v="7"/>
    <s v="ร้านที่9"/>
    <s v="เพ็ญนภา  แซ่ลิ้ม"/>
    <s v="ติวานนต์ 126/1065 ซอย 15 การเคหะนนทบุรี  ต.ปากเกร์ด, ติวานนต์ 126/1065 ซอย 15 การเคหะนนทบุรี , ต.ปากเกร์ด,· ปากเกร็ด_x000a__x000a_ปากเกร็ด/ Pak Kretนนทบุรี/ Nonthaburi_x000a_11120"/>
    <s v="11120"/>
    <s v="660935209357"/>
    <s v="20/03/2025 16:58"/>
    <s v="-"/>
    <s v="Kerry_dropoff"/>
    <s v="Lazada"/>
    <s v="lazada"/>
    <s v=""/>
    <s v="-"/>
    <s v="20/03/2025 16:58"/>
  </r>
  <r>
    <x v="7"/>
    <x v="7"/>
    <n v="50"/>
    <n v="6"/>
    <s v="EVP6"/>
    <n v="451"/>
    <n v="41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3/2025 16:54"/>
    <s v="-"/>
    <s v="Kerry_dropoff"/>
    <s v="Lazada"/>
    <s v="lazada"/>
    <s v=""/>
    <s v="-"/>
    <s v="20/03/2025 16:54"/>
  </r>
  <r>
    <x v="7"/>
    <x v="7"/>
    <n v="50"/>
    <n v="6"/>
    <s v="EVP6"/>
    <n v="451"/>
    <n v="41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3/2025 16:54"/>
    <s v="-"/>
    <s v="Kerry_dropoff"/>
    <s v="Lazada"/>
    <s v="lazada"/>
    <s v=""/>
    <s v="-"/>
    <s v="20/03/2025 16:54"/>
  </r>
  <r>
    <x v="6"/>
    <x v="6"/>
    <n v="60"/>
    <n v="6"/>
    <s v="EVP5"/>
    <n v="199.5"/>
    <n v="0"/>
    <s v="ร้านที่2"/>
    <s v="ร*** ค***วิเชียร ส***นร้านเคเอส"/>
    <s v="สมุทรสาคร"/>
    <s v="-"/>
    <s v=""/>
    <s v="20/03/2025 16:52"/>
    <s v="-"/>
    <s v="J&amp;T COD"/>
    <s v="Tiktok"/>
    <s v="จ่ายทีหลัง / COD"/>
    <s v=""/>
    <s v="-"/>
    <s v="20/03/2025 16:52"/>
  </r>
  <r>
    <x v="6"/>
    <x v="6"/>
    <n v="41.5"/>
    <n v="2"/>
    <s v="EVP3"/>
    <n v="83"/>
    <n v="0"/>
    <s v="ร้านที่1"/>
    <s v="พ******)"/>
    <s v="******รณ์ ตำบลหน้าเมือง อำเภอเมืองปราจีนบุรี จังหวัดปราจีนบุรี 25000"/>
    <s v="25000"/>
    <s v="72"/>
    <s v="20/03/2025 16:34"/>
    <s v="-"/>
    <s v="SPX Express"/>
    <s v="Shopee"/>
    <s v="shopee"/>
    <s v=""/>
    <s v="-"/>
    <s v="20/03/2025 16:04"/>
  </r>
  <r>
    <x v="8"/>
    <x v="9"/>
    <n v="50"/>
    <n v="2"/>
    <s v="EVP2"/>
    <n v="200"/>
    <n v="0"/>
    <s v="ร้านที่4"/>
    <s v="P***a C***g"/>
    <s v="กรุงเทพมหานคร"/>
    <s v="-"/>
    <s v=""/>
    <s v="20/03/2025 16:02"/>
    <s v="-"/>
    <s v="Flash Express Thailand"/>
    <s v="Tiktok"/>
    <s v="tiktok"/>
    <s v=""/>
    <s v="-"/>
    <s v="20/03/2025 16:02"/>
  </r>
  <r>
    <x v="9"/>
    <x v="10"/>
    <n v="50"/>
    <n v="2"/>
    <s v="EVP2"/>
    <n v="200"/>
    <n v="0"/>
    <s v="ร้านที่4"/>
    <s v="P***a C***g"/>
    <s v="กรุงเทพมหานคร"/>
    <s v="-"/>
    <s v=""/>
    <s v="20/03/2025 16:02"/>
    <s v="-"/>
    <s v="Flash Express Thailand"/>
    <s v="Tiktok"/>
    <s v="tiktok"/>
    <s v=""/>
    <s v="-"/>
    <s v="20/03/2025 16:02"/>
  </r>
  <r>
    <x v="6"/>
    <x v="6"/>
    <n v="50"/>
    <n v="2"/>
    <s v="EVP2"/>
    <n v="200"/>
    <n v="0"/>
    <s v="ร้านที่4"/>
    <s v="P***a C***g"/>
    <s v="กรุงเทพมหานคร"/>
    <s v="-"/>
    <s v=""/>
    <s v="20/03/2025 16:02"/>
    <s v="-"/>
    <s v="Flash Express Thailand"/>
    <s v="Tiktok"/>
    <s v="tiktok"/>
    <s v=""/>
    <s v="-"/>
    <s v="20/03/2025 16:02"/>
  </r>
  <r>
    <x v="7"/>
    <x v="7"/>
    <n v="33.333333333333336"/>
    <n v="3"/>
    <s v="EVP1"/>
    <n v="200"/>
    <n v="0"/>
    <s v="ร้านที่4"/>
    <s v="ส***ท ศ***มาศ"/>
    <s v="นครนายก"/>
    <s v="-"/>
    <s v=""/>
    <s v="20/03/2025 16:02"/>
    <s v="-"/>
    <s v="Flash Express Thailand COD"/>
    <s v="Tiktok"/>
    <s v="จ่ายทีหลัง / COD"/>
    <s v=""/>
    <s v="-"/>
    <s v="20/03/2025 16:02"/>
  </r>
  <r>
    <x v="8"/>
    <x v="9"/>
    <n v="50"/>
    <n v="1"/>
    <s v="EVP0"/>
    <n v="106"/>
    <n v="6"/>
    <s v="ร้านที่4"/>
    <s v="พ**"/>
    <s v="สงขลา"/>
    <s v="-"/>
    <s v=""/>
    <s v="20/03/2025 15:53"/>
    <s v="-"/>
    <s v="Flash Express Thailand COD"/>
    <s v="Tiktok"/>
    <s v="จ่ายทีหลัง / COD"/>
    <s v=""/>
    <s v="-"/>
    <s v="20/03/2025 15:53"/>
  </r>
  <r>
    <x v="9"/>
    <x v="10"/>
    <n v="50"/>
    <n v="1"/>
    <s v="EVP0"/>
    <n v="106"/>
    <n v="6"/>
    <s v="ร้านที่4"/>
    <s v="พ**"/>
    <s v="สงขลา"/>
    <s v="-"/>
    <s v=""/>
    <s v="20/03/2025 15:53"/>
    <s v="-"/>
    <s v="Flash Express Thailand COD"/>
    <s v="Tiktok"/>
    <s v="จ่ายทีหลัง / COD"/>
    <s v=""/>
    <s v="-"/>
    <s v="20/03/2025 15:53"/>
  </r>
  <r>
    <x v="6"/>
    <x v="6"/>
    <n v="50"/>
    <n v="1"/>
    <s v="EVP0"/>
    <n v="106"/>
    <n v="6"/>
    <s v="ร้านที่4"/>
    <s v="พ**"/>
    <s v="สงขลา"/>
    <s v="-"/>
    <s v=""/>
    <s v="20/03/2025 15:53"/>
    <s v="-"/>
    <s v="Flash Express Thailand COD"/>
    <s v="Tiktok"/>
    <s v="จ่ายทีหลัง / COD"/>
    <s v=""/>
    <s v="-"/>
    <s v="20/03/2025 15:53"/>
  </r>
  <r>
    <x v="8"/>
    <x v="9"/>
    <n v="50"/>
    <n v="2"/>
    <s v="EVO99"/>
    <n v="200"/>
    <n v="0"/>
    <s v="ร้านที่4"/>
    <s v="ญ***ศา​   ค***้น​"/>
    <s v="กรุงเทพฯ"/>
    <s v="-"/>
    <s v=""/>
    <s v="20/03/2025 15:50"/>
    <s v="-"/>
    <s v="Flash Express Thailand"/>
    <s v="Tiktok"/>
    <s v="tiktok"/>
    <s v=""/>
    <s v="-"/>
    <s v="20/03/2025 15:49"/>
  </r>
  <r>
    <x v="9"/>
    <x v="10"/>
    <n v="50"/>
    <n v="2"/>
    <s v="EVO99"/>
    <n v="200"/>
    <n v="0"/>
    <s v="ร้านที่4"/>
    <s v="ญ***ศา​   ค***้น​"/>
    <s v="กรุงเทพฯ"/>
    <s v="-"/>
    <s v=""/>
    <s v="20/03/2025 15:50"/>
    <s v="-"/>
    <s v="Flash Express Thailand"/>
    <s v="Tiktok"/>
    <s v="tiktok"/>
    <s v=""/>
    <s v="-"/>
    <s v="20/03/2025 15:49"/>
  </r>
  <r>
    <x v="6"/>
    <x v="6"/>
    <n v="50"/>
    <n v="2"/>
    <s v="EVO99"/>
    <n v="200"/>
    <n v="0"/>
    <s v="ร้านที่4"/>
    <s v="ญ***ศา​   ค***้น​"/>
    <s v="กรุงเทพฯ"/>
    <s v="-"/>
    <s v=""/>
    <s v="20/03/2025 15:50"/>
    <s v="-"/>
    <s v="Flash Express Thailand"/>
    <s v="Tiktok"/>
    <s v="tiktok"/>
    <s v=""/>
    <s v="-"/>
    <s v="20/03/2025 15:49"/>
  </r>
  <r>
    <x v="10"/>
    <x v="11"/>
    <n v="65"/>
    <n v="20"/>
    <s v="EVO98"/>
    <n v="900"/>
    <n v="0"/>
    <s v="ร้านที่4"/>
    <s v="A*** t***"/>
    <s v="กรุงเทพฯ"/>
    <s v="-"/>
    <s v=""/>
    <s v="20/03/2025 15:28"/>
    <s v="-"/>
    <s v="Flash Express Thailand COD"/>
    <s v="Tiktok"/>
    <s v="จ่ายทีหลัง / COD"/>
    <s v=""/>
    <s v="-"/>
    <s v="20/03/2025 15:28"/>
  </r>
  <r>
    <x v="5"/>
    <x v="5"/>
    <n v="54.5"/>
    <n v="2"/>
    <s v="EVO96"/>
    <n v="82.88"/>
    <n v="7"/>
    <s v="ร้านที่1"/>
    <s v="จิ สร้อยเพชร"/>
    <s v="20/1 หมู่10 บ้านดงน้อย · ยาง/ Yang_x000a__x000a_ศีขรภูมิ/ Sikhoraphumสุรินทร์/ Surin_x000a_32110"/>
    <s v="32110"/>
    <s v="660882010285"/>
    <s v="20/03/2025 15:14"/>
    <s v="-"/>
    <s v="Kerry_dropoff"/>
    <s v="Lazada"/>
    <s v="lazada"/>
    <s v=""/>
    <s v="-"/>
    <s v="20/03/2025 15:13"/>
  </r>
  <r>
    <x v="11"/>
    <x v="12"/>
    <n v="66.666666666666671"/>
    <n v="3"/>
    <s v="EVO95"/>
    <n v="200"/>
    <n v="0"/>
    <s v="ร้านที่4"/>
    <s v="น***ร ศ***วงค์"/>
    <s v="เทศบาลนครขอนแก่น"/>
    <s v="-"/>
    <s v=""/>
    <s v="20/03/2025 15:10"/>
    <s v="-"/>
    <s v="Flash Express Thailand"/>
    <s v="Tiktok"/>
    <s v="tiktok"/>
    <s v=""/>
    <s v="-"/>
    <s v="20/03/2025 15:10"/>
  </r>
  <r>
    <x v="8"/>
    <x v="9"/>
    <n v="50"/>
    <n v="1"/>
    <s v="EVO95"/>
    <n v="200"/>
    <n v="0"/>
    <s v="ร้านที่4"/>
    <s v="น***ร ศ***วงค์"/>
    <s v="เทศบาลนครขอนแก่น"/>
    <s v="-"/>
    <s v=""/>
    <s v="20/03/2025 15:10"/>
    <s v="-"/>
    <s v="Flash Express Thailand"/>
    <s v="Tiktok"/>
    <s v="tiktok"/>
    <s v=""/>
    <s v="-"/>
    <s v="20/03/2025 15:10"/>
  </r>
  <r>
    <x v="9"/>
    <x v="10"/>
    <n v="50"/>
    <n v="1"/>
    <s v="EVO95"/>
    <n v="200"/>
    <n v="0"/>
    <s v="ร้านที่4"/>
    <s v="น***ร ศ***วงค์"/>
    <s v="เทศบาลนครขอนแก่น"/>
    <s v="-"/>
    <s v=""/>
    <s v="20/03/2025 15:10"/>
    <s v="-"/>
    <s v="Flash Express Thailand"/>
    <s v="Tiktok"/>
    <s v="tiktok"/>
    <s v=""/>
    <s v="-"/>
    <s v="20/03/2025 15:10"/>
  </r>
  <r>
    <x v="6"/>
    <x v="6"/>
    <n v="50"/>
    <n v="1"/>
    <s v="EVO95"/>
    <n v="200"/>
    <n v="0"/>
    <s v="ร้านที่4"/>
    <s v="น***ร ศ***วงค์"/>
    <s v="เทศบาลนครขอนแก่น"/>
    <s v="-"/>
    <s v=""/>
    <s v="20/03/2025 15:10"/>
    <s v="-"/>
    <s v="Flash Express Thailand"/>
    <s v="Tiktok"/>
    <s v="tiktok"/>
    <s v=""/>
    <s v="-"/>
    <s v="20/03/2025 15:10"/>
  </r>
  <r>
    <x v="8"/>
    <x v="9"/>
    <n v="50"/>
    <n v="2"/>
    <s v="EVO94"/>
    <n v="200"/>
    <n v="0"/>
    <s v="ร้านที่4"/>
    <s v="ภ*** แ***ต้"/>
    <s v="นครสวรรค์"/>
    <s v="-"/>
    <s v=""/>
    <s v="20/03/2025 15:10"/>
    <s v="-"/>
    <s v="Flash Express Thailand COD"/>
    <s v="Tiktok"/>
    <s v="จ่ายทีหลัง / COD"/>
    <s v=""/>
    <s v="-"/>
    <s v="20/03/2025 15:10"/>
  </r>
  <r>
    <x v="9"/>
    <x v="10"/>
    <n v="50"/>
    <n v="2"/>
    <s v="EVO94"/>
    <n v="200"/>
    <n v="0"/>
    <s v="ร้านที่4"/>
    <s v="ภ*** แ***ต้"/>
    <s v="นครสวรรค์"/>
    <s v="-"/>
    <s v=""/>
    <s v="20/03/2025 15:10"/>
    <s v="-"/>
    <s v="Flash Express Thailand COD"/>
    <s v="Tiktok"/>
    <s v="จ่ายทีหลัง / COD"/>
    <s v=""/>
    <s v="-"/>
    <s v="20/03/2025 15:10"/>
  </r>
  <r>
    <x v="6"/>
    <x v="6"/>
    <n v="50"/>
    <n v="2"/>
    <s v="EVO94"/>
    <n v="200"/>
    <n v="0"/>
    <s v="ร้านที่4"/>
    <s v="ภ*** แ***ต้"/>
    <s v="นครสวรรค์"/>
    <s v="-"/>
    <s v=""/>
    <s v="20/03/2025 15:10"/>
    <s v="-"/>
    <s v="Flash Express Thailand COD"/>
    <s v="Tiktok"/>
    <s v="จ่ายทีหลัง / COD"/>
    <s v=""/>
    <s v="-"/>
    <s v="20/03/2025 15:10"/>
  </r>
  <r>
    <x v="8"/>
    <x v="9"/>
    <n v="50"/>
    <n v="2"/>
    <s v="EVO93"/>
    <n v="200"/>
    <n v="0"/>
    <s v="ร้านที่4"/>
    <s v="เ***พร จ***กกมลพร"/>
    <s v="กรุงเทพฯ"/>
    <s v="-"/>
    <s v=""/>
    <s v="20/03/2025 15:10"/>
    <s v="-"/>
    <s v="Flash Express Thailand COD"/>
    <s v="Tiktok"/>
    <s v="จ่ายทีหลัง / COD"/>
    <s v=""/>
    <s v="-"/>
    <s v="20/03/2025 15:10"/>
  </r>
  <r>
    <x v="9"/>
    <x v="10"/>
    <n v="50"/>
    <n v="2"/>
    <s v="EVO93"/>
    <n v="200"/>
    <n v="0"/>
    <s v="ร้านที่4"/>
    <s v="เ***พร จ***กกมลพร"/>
    <s v="กรุงเทพฯ"/>
    <s v="-"/>
    <s v=""/>
    <s v="20/03/2025 15:10"/>
    <s v="-"/>
    <s v="Flash Express Thailand COD"/>
    <s v="Tiktok"/>
    <s v="จ่ายทีหลัง / COD"/>
    <s v=""/>
    <s v="-"/>
    <s v="20/03/2025 15:10"/>
  </r>
  <r>
    <x v="6"/>
    <x v="6"/>
    <n v="50"/>
    <n v="2"/>
    <s v="EVO93"/>
    <n v="200"/>
    <n v="0"/>
    <s v="ร้านที่4"/>
    <s v="เ***พร จ***กกมลพร"/>
    <s v="กรุงเทพฯ"/>
    <s v="-"/>
    <s v=""/>
    <s v="20/03/2025 15:10"/>
    <s v="-"/>
    <s v="Flash Express Thailand COD"/>
    <s v="Tiktok"/>
    <s v="จ่ายทีหลัง / COD"/>
    <s v=""/>
    <s v="-"/>
    <s v="20/03/2025 15:10"/>
  </r>
  <r>
    <x v="2"/>
    <x v="13"/>
    <n v="38.75"/>
    <n v="2"/>
    <s v="EVO92"/>
    <n v="103.5"/>
    <n v="26"/>
    <s v="ร้านที่9"/>
    <s v="พระวิโรจน์ คงทอง"/>
    <s v="33/1 วัดไทรทอง ต.โคกสะบ้า  อ.นาโยง จ.ตรัง · โคกสะบ้า/ Khok Saba_x000a__x000a_นาโยง/ Na Yongตรัง/ Trang_x000a_92170"/>
    <s v="92170"/>
    <s v="660805142619"/>
    <s v="20/03/2025 15:10"/>
    <s v="-"/>
    <s v="Kerry_dropoff"/>
    <s v="Lazada"/>
    <s v="lazada"/>
    <s v=""/>
    <s v="-"/>
    <s v="20/03/2025 15:09"/>
  </r>
  <r>
    <x v="0"/>
    <x v="0"/>
    <n v="0"/>
    <n v="1"/>
    <s v="EVO91"/>
    <n v="200"/>
    <n v="0"/>
    <s v="ร้านที่4"/>
    <s v="ธ***าภัทร์"/>
    <s v="สมุทรปราการ"/>
    <s v="-"/>
    <s v=""/>
    <s v="20/03/2025 14:52"/>
    <s v="-"/>
    <s v="Flash Express Thailand"/>
    <s v="Tiktok"/>
    <s v="tiktok"/>
    <s v=""/>
    <s v="-"/>
    <s v="20/03/2025 14:53"/>
  </r>
  <r>
    <x v="3"/>
    <x v="3"/>
    <n v="120"/>
    <n v="1"/>
    <s v="EVO91"/>
    <n v="200"/>
    <n v="0"/>
    <s v="ร้านที่4"/>
    <s v="ธ***าภัทร์"/>
    <s v="สมุทรปราการ"/>
    <s v="-"/>
    <s v=""/>
    <s v="20/03/2025 14:52"/>
    <s v="-"/>
    <s v="Flash Express Thailand"/>
    <s v="Tiktok"/>
    <s v="tiktok"/>
    <s v=""/>
    <s v="-"/>
    <s v="20/03/2025 14:53"/>
  </r>
  <r>
    <x v="8"/>
    <x v="9"/>
    <n v="50"/>
    <n v="1"/>
    <s v="EVO91"/>
    <n v="200"/>
    <n v="0"/>
    <s v="ร้านที่4"/>
    <s v="ธ***าภัทร์"/>
    <s v="สมุทรปราการ"/>
    <s v="-"/>
    <s v=""/>
    <s v="20/03/2025 14:52"/>
    <s v="-"/>
    <s v="Flash Express Thailand"/>
    <s v="Tiktok"/>
    <s v="tiktok"/>
    <s v=""/>
    <s v="-"/>
    <s v="20/03/2025 14:53"/>
  </r>
  <r>
    <x v="9"/>
    <x v="10"/>
    <n v="50"/>
    <n v="1"/>
    <s v="EVO91"/>
    <n v="200"/>
    <n v="0"/>
    <s v="ร้านที่4"/>
    <s v="ธ***าภัทร์"/>
    <s v="สมุทรปราการ"/>
    <s v="-"/>
    <s v=""/>
    <s v="20/03/2025 14:52"/>
    <s v="-"/>
    <s v="Flash Express Thailand"/>
    <s v="Tiktok"/>
    <s v="tiktok"/>
    <s v=""/>
    <s v="-"/>
    <s v="20/03/2025 14:53"/>
  </r>
  <r>
    <x v="6"/>
    <x v="6"/>
    <n v="50"/>
    <n v="1"/>
    <s v="EVO91"/>
    <n v="200"/>
    <n v="0"/>
    <s v="ร้านที่4"/>
    <s v="ธ***าภัทร์"/>
    <s v="สมุทรปราการ"/>
    <s v="-"/>
    <s v=""/>
    <s v="20/03/2025 14:52"/>
    <s v="-"/>
    <s v="Flash Express Thailand"/>
    <s v="Tiktok"/>
    <s v="tiktok"/>
    <s v=""/>
    <s v="-"/>
    <s v="20/03/2025 14:53"/>
  </r>
  <r>
    <x v="8"/>
    <x v="9"/>
    <n v="50"/>
    <n v="1"/>
    <s v="EVO90"/>
    <n v="106"/>
    <n v="6"/>
    <s v="ร้านที่4"/>
    <s v="ธ***ามาศ น***งเนิน"/>
    <s v="มหาสารคาม"/>
    <s v="-"/>
    <s v=""/>
    <s v="20/03/2025 14:51"/>
    <s v="-"/>
    <s v="Flash Express Thailand COD"/>
    <s v="Tiktok"/>
    <s v="จ่ายทีหลัง / COD"/>
    <s v=""/>
    <s v="-"/>
    <s v="20/03/2025 14:51"/>
  </r>
  <r>
    <x v="9"/>
    <x v="10"/>
    <n v="50"/>
    <n v="1"/>
    <s v="EVO90"/>
    <n v="106"/>
    <n v="6"/>
    <s v="ร้านที่4"/>
    <s v="ธ***ามาศ น***งเนิน"/>
    <s v="มหาสารคาม"/>
    <s v="-"/>
    <s v=""/>
    <s v="20/03/2025 14:51"/>
    <s v="-"/>
    <s v="Flash Express Thailand COD"/>
    <s v="Tiktok"/>
    <s v="จ่ายทีหลัง / COD"/>
    <s v=""/>
    <s v="-"/>
    <s v="20/03/2025 14:51"/>
  </r>
  <r>
    <x v="6"/>
    <x v="6"/>
    <n v="50"/>
    <n v="1"/>
    <s v="EVO90"/>
    <n v="106"/>
    <n v="6"/>
    <s v="ร้านที่4"/>
    <s v="ธ***ามาศ น***งเนิน"/>
    <s v="มหาสารคาม"/>
    <s v="-"/>
    <s v=""/>
    <s v="20/03/2025 14:51"/>
    <s v="-"/>
    <s v="Flash Express Thailand COD"/>
    <s v="Tiktok"/>
    <s v="จ่ายทีหลัง / COD"/>
    <s v=""/>
    <s v="-"/>
    <s v="20/03/2025 14:51"/>
  </r>
  <r>
    <x v="8"/>
    <x v="9"/>
    <n v="50"/>
    <n v="1"/>
    <s v="EVO88"/>
    <n v="106"/>
    <n v="6"/>
    <s v="ร้านที่4"/>
    <s v="ป***า ท***ำ"/>
    <s v="สงขลา"/>
    <s v="-"/>
    <s v=""/>
    <s v="-"/>
    <s v="-"/>
    <s v="J&amp;T Express"/>
    <s v="Tiktok"/>
    <s v="-"/>
    <s v=""/>
    <s v="-"/>
    <s v="20/03/2025 14:48"/>
  </r>
  <r>
    <x v="9"/>
    <x v="10"/>
    <n v="50"/>
    <n v="1"/>
    <s v="EVO88"/>
    <n v="106"/>
    <n v="6"/>
    <s v="ร้านที่4"/>
    <s v="ป***า ท***ำ"/>
    <s v="สงขลา"/>
    <s v="-"/>
    <s v=""/>
    <s v="-"/>
    <s v="-"/>
    <s v="J&amp;T Express"/>
    <s v="Tiktok"/>
    <s v="-"/>
    <s v=""/>
    <s v="-"/>
    <s v="20/03/2025 14:48"/>
  </r>
  <r>
    <x v="6"/>
    <x v="6"/>
    <n v="50"/>
    <n v="1"/>
    <s v="EVO88"/>
    <n v="106"/>
    <n v="6"/>
    <s v="ร้านที่4"/>
    <s v="ป***า ท***ำ"/>
    <s v="สงขลา"/>
    <s v="-"/>
    <s v=""/>
    <s v="-"/>
    <s v="-"/>
    <s v="J&amp;T Express"/>
    <s v="Tiktok"/>
    <s v="-"/>
    <s v=""/>
    <s v="-"/>
    <s v="20/03/2025 14:48"/>
  </r>
  <r>
    <x v="8"/>
    <x v="9"/>
    <n v="50"/>
    <n v="2"/>
    <s v="EVO87"/>
    <n v="200"/>
    <n v="0"/>
    <s v="ร้านที่4"/>
    <s v="จ***ารัตน์ ห***หงษ์ทอง"/>
    <s v="ประจวบคีรีขันธ์"/>
    <s v="-"/>
    <s v=""/>
    <s v="20/03/2025 14:41"/>
    <s v="-"/>
    <s v="Flash Express Thailand COD"/>
    <s v="Tiktok"/>
    <s v="จ่ายทีหลัง / COD"/>
    <s v=""/>
    <s v="-"/>
    <s v="20/03/2025 14:41"/>
  </r>
  <r>
    <x v="9"/>
    <x v="10"/>
    <n v="50"/>
    <n v="2"/>
    <s v="EVO87"/>
    <n v="200"/>
    <n v="0"/>
    <s v="ร้านที่4"/>
    <s v="จ***ารัตน์ ห***หงษ์ทอง"/>
    <s v="ประจวบคีรีขันธ์"/>
    <s v="-"/>
    <s v=""/>
    <s v="20/03/2025 14:41"/>
    <s v="-"/>
    <s v="Flash Express Thailand COD"/>
    <s v="Tiktok"/>
    <s v="จ่ายทีหลัง / COD"/>
    <s v=""/>
    <s v="-"/>
    <s v="20/03/2025 14:41"/>
  </r>
  <r>
    <x v="6"/>
    <x v="6"/>
    <n v="50"/>
    <n v="2"/>
    <s v="EVO87"/>
    <n v="200"/>
    <n v="0"/>
    <s v="ร้านที่4"/>
    <s v="จ***ารัตน์ ห***หงษ์ทอง"/>
    <s v="ประจวบคีรีขันธ์"/>
    <s v="-"/>
    <s v=""/>
    <s v="20/03/2025 14:41"/>
    <s v="-"/>
    <s v="Flash Express Thailand COD"/>
    <s v="Tiktok"/>
    <s v="จ่ายทีหลัง / COD"/>
    <s v=""/>
    <s v="-"/>
    <s v="20/03/2025 14:41"/>
  </r>
  <r>
    <x v="12"/>
    <x v="14"/>
    <n v="66.666666666666671"/>
    <n v="3"/>
    <s v="EVO86"/>
    <n v="171"/>
    <n v="38"/>
    <s v="ร้านที่1"/>
    <s v="ส******ญ"/>
    <s v="******งหนองเต่า-เรือนจำ ตำบลคอโค ตำบลคอโค อำเภอเมืองสุรินทร์ จังหวัดสุรินทร์ 32000"/>
    <s v="32000"/>
    <s v="25"/>
    <s v="20/03/2025 14:40"/>
    <s v="-"/>
    <s v="SPX Express"/>
    <s v="Shopee"/>
    <s v="shopee"/>
    <s v=""/>
    <s v="-"/>
    <s v="20/03/2025 14:40"/>
  </r>
  <r>
    <x v="13"/>
    <x v="15"/>
    <n v="13.5"/>
    <n v="2"/>
    <s v="EVO84"/>
    <n v="43"/>
    <n v="16"/>
    <s v="ร้านที่1"/>
    <s v="น******า"/>
    <s v="******, อำเภอบ้านผือ ตำบลบ้านผือ อำเภอบ้านผือ จังหวัดอุดรธานี 41160"/>
    <s v="41160"/>
    <s v="88"/>
    <s v="20/03/2025 14:38"/>
    <s v="-"/>
    <s v="SPX Express"/>
    <s v="Shopee"/>
    <s v="shopee"/>
    <s v=""/>
    <s v="-"/>
    <s v="20/03/2025 14:37"/>
  </r>
  <r>
    <x v="12"/>
    <x v="14"/>
    <n v="60"/>
    <n v="4"/>
    <s v="EVO83"/>
    <n v="200"/>
    <n v="0"/>
    <s v="ร้านที่1"/>
    <s v="อุบลรัตน์ เส็งประชา"/>
    <s v="13หมุ4_x000a_ซ.กำนันเอก_x000a_วัดสำโรง_x000a_นครชัยศรี, นครปฐม 73120"/>
    <s v="73120"/>
    <s v="0851360738"/>
    <s v="20/03/2025 14:14"/>
    <s v="sompear3955@gmail.com"/>
    <s v="EMS"/>
    <s v="facebook"/>
    <s v="กสิกร"/>
    <s v=""/>
    <s v="-"/>
    <s v="20/03/2025 14:35"/>
  </r>
  <r>
    <x v="8"/>
    <x v="9"/>
    <n v="50"/>
    <n v="1"/>
    <s v="EVO82"/>
    <n v="200"/>
    <n v="0"/>
    <s v="ร้านที่4"/>
    <s v="ฮ***บะห์ ก***๊าะ ร***ของชำหน้าวัดทุ่งยอสีเขียวส้ม"/>
    <s v="ยะลา"/>
    <s v="-"/>
    <s v=""/>
    <s v="20/03/2025 14:33"/>
    <s v="-"/>
    <s v="Flash Express Thailand COD"/>
    <s v="Tiktok"/>
    <s v="จ่ายทีหลัง / COD"/>
    <s v=""/>
    <s v="-"/>
    <s v="20/03/2025 14:34"/>
  </r>
  <r>
    <x v="9"/>
    <x v="10"/>
    <n v="50"/>
    <n v="1"/>
    <s v="EVO82"/>
    <n v="200"/>
    <n v="0"/>
    <s v="ร้านที่4"/>
    <s v="ฮ***บะห์ ก***๊าะ ร***ของชำหน้าวัดทุ่งยอสีเขียวส้ม"/>
    <s v="ยะลา"/>
    <s v="-"/>
    <s v=""/>
    <s v="20/03/2025 14:33"/>
    <s v="-"/>
    <s v="Flash Express Thailand COD"/>
    <s v="Tiktok"/>
    <s v="จ่ายทีหลัง / COD"/>
    <s v=""/>
    <s v="-"/>
    <s v="20/03/2025 14:34"/>
  </r>
  <r>
    <x v="6"/>
    <x v="6"/>
    <n v="50"/>
    <n v="1"/>
    <s v="EVO82"/>
    <n v="200"/>
    <n v="0"/>
    <s v="ร้านที่4"/>
    <s v="ฮ***บะห์ ก***๊าะ ร***ของชำหน้าวัดทุ่งยอสีเขียวส้ม"/>
    <s v="ยะลา"/>
    <s v="-"/>
    <s v=""/>
    <s v="20/03/2025 14:33"/>
    <s v="-"/>
    <s v="Flash Express Thailand COD"/>
    <s v="Tiktok"/>
    <s v="จ่ายทีหลัง / COD"/>
    <s v=""/>
    <s v="-"/>
    <s v="20/03/2025 14:33"/>
  </r>
  <r>
    <x v="7"/>
    <x v="7"/>
    <n v="33.333333333333336"/>
    <n v="3"/>
    <s v="EVO82"/>
    <n v="200"/>
    <n v="0"/>
    <s v="ร้านที่4"/>
    <s v="ฮ***บะห์ ก***๊าะ ร***ของชำหน้าวัดทุ่งยอสีเขียวส้ม"/>
    <s v="ยะลา"/>
    <s v="-"/>
    <s v=""/>
    <s v="20/03/2025 14:33"/>
    <s v="-"/>
    <s v="Flash Express Thailand COD"/>
    <s v="Tiktok"/>
    <s v="จ่ายทีหลัง / COD"/>
    <s v=""/>
    <s v="-"/>
    <s v="20/03/2025 14:33"/>
  </r>
  <r>
    <x v="8"/>
    <x v="9"/>
    <n v="50"/>
    <n v="1"/>
    <s v="EVO81"/>
    <n v="200"/>
    <n v="0"/>
    <s v="ร้านที่4"/>
    <s v="ฮ***ีนา ช***นะ"/>
    <s v="ภูเก็ต"/>
    <s v="-"/>
    <s v=""/>
    <s v="20/03/2025 14:30"/>
    <s v="-"/>
    <s v="Flash Express Thailand COD"/>
    <s v="Tiktok"/>
    <s v="จ่ายทีหลัง / COD"/>
    <s v=""/>
    <s v="-"/>
    <s v="20/03/2025 14:30"/>
  </r>
  <r>
    <x v="9"/>
    <x v="10"/>
    <n v="50"/>
    <n v="1"/>
    <s v="EVO81"/>
    <n v="200"/>
    <n v="0"/>
    <s v="ร้านที่4"/>
    <s v="ฮ***ีนา ช***นะ"/>
    <s v="ภูเก็ต"/>
    <s v="-"/>
    <s v=""/>
    <s v="20/03/2025 14:30"/>
    <s v="-"/>
    <s v="Flash Express Thailand COD"/>
    <s v="Tiktok"/>
    <s v="จ่ายทีหลัง / COD"/>
    <s v=""/>
    <s v="-"/>
    <s v="20/03/2025 14:30"/>
  </r>
  <r>
    <x v="6"/>
    <x v="6"/>
    <n v="50"/>
    <n v="1"/>
    <s v="EVO81"/>
    <n v="200"/>
    <n v="0"/>
    <s v="ร้านที่4"/>
    <s v="ฮ***ีนา ช***นะ"/>
    <s v="ภูเก็ต"/>
    <s v="-"/>
    <s v=""/>
    <s v="20/03/2025 14:30"/>
    <s v="-"/>
    <s v="Flash Express Thailand COD"/>
    <s v="Tiktok"/>
    <s v="จ่ายทีหลัง / COD"/>
    <s v=""/>
    <s v="-"/>
    <s v="20/03/2025 14:30"/>
  </r>
  <r>
    <x v="7"/>
    <x v="7"/>
    <n v="33.333333333333336"/>
    <n v="3"/>
    <s v="EVO81"/>
    <n v="200"/>
    <n v="0"/>
    <s v="ร้านที่4"/>
    <s v="ฮ***ีนา ช***นะ"/>
    <s v="ภูเก็ต"/>
    <s v="-"/>
    <s v=""/>
    <s v="20/03/2025 14:30"/>
    <s v="-"/>
    <s v="Flash Express Thailand COD"/>
    <s v="Tiktok"/>
    <s v="จ่ายทีหลัง / COD"/>
    <s v=""/>
    <s v="-"/>
    <s v="20/03/2025 14:30"/>
  </r>
  <r>
    <x v="7"/>
    <x v="7"/>
    <n v="50"/>
    <n v="6"/>
    <s v="EVO80"/>
    <n v="254.5"/>
    <n v="26"/>
    <s v="ร้านที่1"/>
    <s v="พระวรวุธสุทฺธปญฺโญ"/>
    <s v="iMONASTERY (ที่พักสงฆ์นานาชาติเชียงใหม่) 214 ม. 2 บ้านปางมะกล้วย  ต.ป่าแป๋ โทร 064-6926069    (ถวายโดย พีรชา คุปตะวานิช) · ป่าแป๋/ Pa Pae_x000a__x000a_แม่แตง/ Mae Taengเชียงใหม่/ Chiang Mai_x000a_50150"/>
    <s v="50150"/>
    <s v="660646926069"/>
    <s v="20/03/2025 14:30"/>
    <s v="-"/>
    <s v="Kerry_dropoff"/>
    <s v="Lazada"/>
    <s v="lazada"/>
    <s v=""/>
    <s v="-"/>
    <s v="20/03/2025 14:30"/>
  </r>
  <r>
    <x v="7"/>
    <x v="7"/>
    <n v="33.333333333333336"/>
    <n v="3"/>
    <s v="EVO79"/>
    <n v="200"/>
    <n v="0"/>
    <s v="ร้านที่4"/>
    <s v="ม*** พ***พั่ว​"/>
    <s v="เทศบาลนครขอนแก่น"/>
    <s v="-"/>
    <s v=""/>
    <s v="20/03/2025 14:29"/>
    <s v="-"/>
    <s v="Flash Express Thailand"/>
    <s v="Tiktok"/>
    <s v="tiktok"/>
    <s v=""/>
    <s v="-"/>
    <s v="20/03/2025 14:29"/>
  </r>
  <r>
    <x v="8"/>
    <x v="9"/>
    <n v="50"/>
    <n v="1"/>
    <s v="EVO79"/>
    <n v="200"/>
    <n v="0"/>
    <s v="ร้านที่4"/>
    <s v="ม*** พ***พั่ว​"/>
    <s v="เทศบาลนครขอนแก่น"/>
    <s v="-"/>
    <s v=""/>
    <s v="20/03/2025 14:29"/>
    <s v="-"/>
    <s v="Flash Express Thailand"/>
    <s v="Tiktok"/>
    <s v="tiktok"/>
    <s v=""/>
    <s v="-"/>
    <s v="20/03/2025 14:29"/>
  </r>
  <r>
    <x v="9"/>
    <x v="10"/>
    <n v="50"/>
    <n v="1"/>
    <s v="EVO79"/>
    <n v="200"/>
    <n v="0"/>
    <s v="ร้านที่4"/>
    <s v="ม*** พ***พั่ว​"/>
    <s v="เทศบาลนครขอนแก่น"/>
    <s v="-"/>
    <s v=""/>
    <s v="20/03/2025 14:29"/>
    <s v="-"/>
    <s v="Flash Express Thailand"/>
    <s v="Tiktok"/>
    <s v="tiktok"/>
    <s v=""/>
    <s v="-"/>
    <s v="20/03/2025 14:29"/>
  </r>
  <r>
    <x v="6"/>
    <x v="6"/>
    <n v="50"/>
    <n v="1"/>
    <s v="EVO79"/>
    <n v="200"/>
    <n v="0"/>
    <s v="ร้านที่4"/>
    <s v="ม*** พ***พั่ว​"/>
    <s v="เทศบาลนครขอนแก่น"/>
    <s v="-"/>
    <s v=""/>
    <s v="20/03/2025 14:29"/>
    <s v="-"/>
    <s v="Flash Express Thailand"/>
    <s v="Tiktok"/>
    <s v="tiktok"/>
    <s v=""/>
    <s v="-"/>
    <s v="20/03/2025 14:29"/>
  </r>
  <r>
    <x v="8"/>
    <x v="9"/>
    <n v="50"/>
    <n v="1"/>
    <s v="EVO78"/>
    <n v="106"/>
    <n v="6"/>
    <s v="ร้านที่4"/>
    <s v="น***ธัญญารัตน์ จ***ะโน"/>
    <s v="เลย"/>
    <s v="-"/>
    <s v=""/>
    <s v="20/03/2025 14:28"/>
    <s v="-"/>
    <s v="Flash Express Thailand COD"/>
    <s v="Tiktok"/>
    <s v="จ่ายทีหลัง / COD"/>
    <s v=""/>
    <s v="-"/>
    <s v="20/03/2025 14:28"/>
  </r>
  <r>
    <x v="9"/>
    <x v="10"/>
    <n v="50"/>
    <n v="1"/>
    <s v="EVO78"/>
    <n v="106"/>
    <n v="6"/>
    <s v="ร้านที่4"/>
    <s v="น***ธัญญารัตน์ จ***ะโน"/>
    <s v="เลย"/>
    <s v="-"/>
    <s v=""/>
    <s v="20/03/2025 14:28"/>
    <s v="-"/>
    <s v="Flash Express Thailand COD"/>
    <s v="Tiktok"/>
    <s v="จ่ายทีหลัง / COD"/>
    <s v=""/>
    <s v="-"/>
    <s v="20/03/2025 14:28"/>
  </r>
  <r>
    <x v="6"/>
    <x v="6"/>
    <n v="50"/>
    <n v="1"/>
    <s v="EVO78"/>
    <n v="106"/>
    <n v="6"/>
    <s v="ร้านที่4"/>
    <s v="น***ธัญญารัตน์ จ***ะโน"/>
    <s v="เลย"/>
    <s v="-"/>
    <s v=""/>
    <s v="20/03/2025 14:28"/>
    <s v="-"/>
    <s v="Flash Express Thailand COD"/>
    <s v="Tiktok"/>
    <s v="จ่ายทีหลัง / COD"/>
    <s v=""/>
    <s v="-"/>
    <s v="20/03/2025 14:28"/>
  </r>
  <r>
    <x v="8"/>
    <x v="9"/>
    <n v="50"/>
    <n v="1"/>
    <s v="EVO77"/>
    <n v="106"/>
    <n v="6"/>
    <s v="ร้านที่4"/>
    <s v="พ***ฐ์ ฤ***์เลิศวิริยะ"/>
    <s v="กาฬสินธุ์"/>
    <s v="-"/>
    <s v=""/>
    <s v="20/03/2025 14:27"/>
    <s v="-"/>
    <s v="Flash Express Thailand COD"/>
    <s v="Tiktok"/>
    <s v="จ่ายทีหลัง / COD"/>
    <s v=""/>
    <s v="-"/>
    <s v="20/03/2025 14:27"/>
  </r>
  <r>
    <x v="9"/>
    <x v="10"/>
    <n v="50"/>
    <n v="1"/>
    <s v="EVO77"/>
    <n v="106"/>
    <n v="6"/>
    <s v="ร้านที่4"/>
    <s v="พ***ฐ์ ฤ***์เลิศวิริยะ"/>
    <s v="กาฬสินธุ์"/>
    <s v="-"/>
    <s v=""/>
    <s v="20/03/2025 14:27"/>
    <s v="-"/>
    <s v="Flash Express Thailand COD"/>
    <s v="Tiktok"/>
    <s v="จ่ายทีหลัง / COD"/>
    <s v=""/>
    <s v="-"/>
    <s v="20/03/2025 14:27"/>
  </r>
  <r>
    <x v="6"/>
    <x v="6"/>
    <n v="50"/>
    <n v="1"/>
    <s v="EVO77"/>
    <n v="106"/>
    <n v="6"/>
    <s v="ร้านที่4"/>
    <s v="พ***ฐ์ ฤ***์เลิศวิริยะ"/>
    <s v="กาฬสินธุ์"/>
    <s v="-"/>
    <s v=""/>
    <s v="20/03/2025 14:27"/>
    <s v="-"/>
    <s v="Flash Express Thailand COD"/>
    <s v="Tiktok"/>
    <s v="จ่ายทีหลัง / COD"/>
    <s v=""/>
    <s v="-"/>
    <s v="20/03/2025 14:27"/>
  </r>
  <r>
    <x v="4"/>
    <x v="16"/>
    <n v="74"/>
    <n v="1"/>
    <s v="EVO76"/>
    <n v="299"/>
    <n v="48"/>
    <s v="ร้านที่1"/>
    <s v="ก******ด"/>
    <s v="******รีวง, อำเภอปลายพระยา ตำบลคีรีวง อำเภอปลายพระยา จังหวัดกระบี่ 81160"/>
    <s v="81160"/>
    <s v="24"/>
    <s v="20/03/2025 14:56"/>
    <s v="-"/>
    <s v="SPX Express"/>
    <s v="Shopee"/>
    <s v="shopee"/>
    <s v=""/>
    <s v="-"/>
    <s v="20/03/2025 14:25"/>
  </r>
  <r>
    <x v="6"/>
    <x v="6"/>
    <n v="42"/>
    <n v="1"/>
    <s v="EVO76"/>
    <n v="299"/>
    <n v="48"/>
    <s v="ร้านที่1"/>
    <s v="ก******ด"/>
    <s v="******รีวง, อำเภอปลายพระยา ตำบลคีรีวง อำเภอปลายพระยา จังหวัดกระบี่ 81160"/>
    <s v="81160"/>
    <s v="24"/>
    <s v="20/03/2025 14:56"/>
    <s v="-"/>
    <s v="SPX Express"/>
    <s v="Shopee"/>
    <s v="shopee"/>
    <s v=""/>
    <s v="-"/>
    <s v="20/03/2025 14:25"/>
  </r>
  <r>
    <x v="7"/>
    <x v="7"/>
    <n v="48.5"/>
    <n v="2"/>
    <s v="EVO76"/>
    <n v="299"/>
    <n v="48"/>
    <s v="ร้านที่1"/>
    <s v="ก******ด"/>
    <s v="******รีวง, อำเภอปลายพระยา ตำบลคีรีวง อำเภอปลายพระยา จังหวัดกระบี่ 81160"/>
    <s v="81160"/>
    <s v="24"/>
    <s v="20/03/2025 14:56"/>
    <s v="-"/>
    <s v="SPX Express"/>
    <s v="Shopee"/>
    <s v="shopee"/>
    <s v=""/>
    <s v="-"/>
    <s v="20/03/2025 14:25"/>
  </r>
  <r>
    <x v="7"/>
    <x v="7"/>
    <n v="48"/>
    <n v="1"/>
    <s v="EVO76"/>
    <n v="299"/>
    <n v="48"/>
    <s v="ร้านที่1"/>
    <s v="ก******ด"/>
    <s v="******รีวง, อำเภอปลายพระยา ตำบลคีรีวง อำเภอปลายพระยา จังหวัดกระบี่ 81160"/>
    <s v="81160"/>
    <s v="24"/>
    <s v="20/03/2025 14:56"/>
    <s v="-"/>
    <s v="SPX Express"/>
    <s v="Shopee"/>
    <s v="shopee"/>
    <s v=""/>
    <s v="-"/>
    <s v="20/03/2025 14:25"/>
  </r>
  <r>
    <x v="8"/>
    <x v="9"/>
    <n v="50"/>
    <n v="1"/>
    <s v="EVO72"/>
    <n v="106"/>
    <n v="6"/>
    <s v="ร้านที่4"/>
    <s v="ก***น์เกล้า"/>
    <s v="นครศรีธรรมราช"/>
    <s v="-"/>
    <s v=""/>
    <s v="20/03/2025 14:20"/>
    <s v="-"/>
    <s v="Flash Express Thailand"/>
    <s v="Tiktok"/>
    <s v="tiktok"/>
    <s v=""/>
    <s v="-"/>
    <s v="20/03/2025 14:19"/>
  </r>
  <r>
    <x v="9"/>
    <x v="10"/>
    <n v="50"/>
    <n v="1"/>
    <s v="EVO72"/>
    <n v="106"/>
    <n v="6"/>
    <s v="ร้านที่4"/>
    <s v="ก***น์เกล้า"/>
    <s v="นครศรีธรรมราช"/>
    <s v="-"/>
    <s v=""/>
    <s v="20/03/2025 14:20"/>
    <s v="-"/>
    <s v="Flash Express Thailand"/>
    <s v="Tiktok"/>
    <s v="tiktok"/>
    <s v=""/>
    <s v="-"/>
    <s v="20/03/2025 14:19"/>
  </r>
  <r>
    <x v="6"/>
    <x v="6"/>
    <n v="50"/>
    <n v="1"/>
    <s v="EVO72"/>
    <n v="106"/>
    <n v="6"/>
    <s v="ร้านที่4"/>
    <s v="ก***น์เกล้า"/>
    <s v="นครศรีธรรมราช"/>
    <s v="-"/>
    <s v=""/>
    <s v="20/03/2025 14:20"/>
    <s v="-"/>
    <s v="Flash Express Thailand"/>
    <s v="Tiktok"/>
    <s v="tiktok"/>
    <s v=""/>
    <s v="-"/>
    <s v="20/03/2025 14:19"/>
  </r>
  <r>
    <x v="8"/>
    <x v="9"/>
    <n v="50"/>
    <n v="1"/>
    <s v="EVO70"/>
    <n v="106"/>
    <n v="6"/>
    <s v="ร้านที่4"/>
    <s v="ก***นา ม***ณี"/>
    <s v="ขอนแก่น"/>
    <s v="-"/>
    <s v=""/>
    <s v="20/03/2025 14:17"/>
    <s v="-"/>
    <s v="Flash Express Thailand COD"/>
    <s v="Tiktok"/>
    <s v="จ่ายทีหลัง / COD"/>
    <s v=""/>
    <s v="-"/>
    <s v="20/03/2025 14:18"/>
  </r>
  <r>
    <x v="9"/>
    <x v="10"/>
    <n v="50"/>
    <n v="1"/>
    <s v="EVO70"/>
    <n v="106"/>
    <n v="6"/>
    <s v="ร้านที่4"/>
    <s v="ก***นา ม***ณี"/>
    <s v="ขอนแก่น"/>
    <s v="-"/>
    <s v=""/>
    <s v="20/03/2025 14:17"/>
    <s v="-"/>
    <s v="Flash Express Thailand COD"/>
    <s v="Tiktok"/>
    <s v="จ่ายทีหลัง / COD"/>
    <s v=""/>
    <s v="-"/>
    <s v="20/03/2025 14:18"/>
  </r>
  <r>
    <x v="6"/>
    <x v="6"/>
    <n v="50"/>
    <n v="1"/>
    <s v="EVO70"/>
    <n v="106"/>
    <n v="6"/>
    <s v="ร้านที่4"/>
    <s v="ก***นา ม***ณี"/>
    <s v="ขอนแก่น"/>
    <s v="-"/>
    <s v=""/>
    <s v="20/03/2025 14:17"/>
    <s v="-"/>
    <s v="Flash Express Thailand COD"/>
    <s v="Tiktok"/>
    <s v="จ่ายทีหลัง / COD"/>
    <s v=""/>
    <s v="-"/>
    <s v="20/03/2025 14:18"/>
  </r>
  <r>
    <x v="8"/>
    <x v="9"/>
    <n v="50"/>
    <n v="2"/>
    <s v="EVO68"/>
    <n v="200"/>
    <n v="0"/>
    <s v="ร้านที่4"/>
    <s v="ก***าดา"/>
    <s v="ปัตตานี"/>
    <s v="-"/>
    <s v=""/>
    <s v="20/03/2025 14:16"/>
    <s v="-"/>
    <s v="Flash Express Thailand COD"/>
    <s v="Tiktok"/>
    <s v="จ่ายทีหลัง / COD"/>
    <s v=""/>
    <s v="-"/>
    <s v="20/03/2025 14:17"/>
  </r>
  <r>
    <x v="9"/>
    <x v="10"/>
    <n v="50"/>
    <n v="2"/>
    <s v="EVO68"/>
    <n v="200"/>
    <n v="0"/>
    <s v="ร้านที่4"/>
    <s v="ก***าดา"/>
    <s v="ปัตตานี"/>
    <s v="-"/>
    <s v=""/>
    <s v="20/03/2025 14:16"/>
    <s v="-"/>
    <s v="Flash Express Thailand COD"/>
    <s v="Tiktok"/>
    <s v="จ่ายทีหลัง / COD"/>
    <s v=""/>
    <s v="-"/>
    <s v="20/03/2025 14:17"/>
  </r>
  <r>
    <x v="6"/>
    <x v="6"/>
    <n v="50"/>
    <n v="2"/>
    <s v="EVO68"/>
    <n v="200"/>
    <n v="0"/>
    <s v="ร้านที่4"/>
    <s v="ก***าดา"/>
    <s v="ปัตตานี"/>
    <s v="-"/>
    <s v=""/>
    <s v="20/03/2025 14:16"/>
    <s v="-"/>
    <s v="Flash Express Thailand COD"/>
    <s v="Tiktok"/>
    <s v="จ่ายทีหลัง / COD"/>
    <s v=""/>
    <s v="-"/>
    <s v="20/03/2025 14:17"/>
  </r>
  <r>
    <x v="14"/>
    <x v="17"/>
    <n v="40"/>
    <n v="6"/>
    <s v="EVO66"/>
    <n v="595"/>
    <n v="35"/>
    <s v="ร้านที่1"/>
    <s v="ลิลลี่ "/>
    <s v="( ใส่กล่องรับพัสดุสีขาวได้เลย ) 76 หมู่ 1ซอยเทศบาล4 &amp;nbsp;ต.ทับกวาง อ.แก่งคอย จ.สระบุรี 18260 _x000a_"/>
    <s v="18260"/>
    <s v="0929848607"/>
    <s v="20/03/2025 13:15"/>
    <s v="sompear3955@gmail.com"/>
    <s v="EMS"/>
    <s v="line_oa"/>
    <s v="กสิกร"/>
    <s v=""/>
    <s v="-"/>
    <s v="20/03/2025 14:10"/>
  </r>
  <r>
    <x v="5"/>
    <x v="5"/>
    <n v="40"/>
    <n v="2"/>
    <s v="EVO66"/>
    <n v="595"/>
    <n v="35"/>
    <s v="ร้านที่1"/>
    <s v="ลิลลี่ "/>
    <s v="( ใส่กล่องรับพัสดุสีขาวได้เลย ) 76 หมู่ 1ซอยเทศบาล4 &amp;nbsp;ต.ทับกวาง อ.แก่งคอย จ.สระบุรี 18260 _x000a_"/>
    <s v="18260"/>
    <s v="0929848607"/>
    <s v="20/03/2025 13:15"/>
    <s v="sompear3955@gmail.com"/>
    <s v="EMS"/>
    <s v="line_oa"/>
    <s v="กสิกร"/>
    <s v=""/>
    <s v="-"/>
    <s v="20/03/2025 14:10"/>
  </r>
  <r>
    <x v="15"/>
    <x v="18"/>
    <n v="40"/>
    <n v="2"/>
    <s v="EVO66"/>
    <n v="595"/>
    <n v="35"/>
    <s v="ร้านที่1"/>
    <s v="ลิลลี่ "/>
    <s v="( ใส่กล่องรับพัสดุสีขาวได้เลย ) 76 หมู่ 1ซอยเทศบาล4 &amp;nbsp;ต.ทับกวาง อ.แก่งคอย จ.สระบุรี 18260 _x000a_"/>
    <s v="18260"/>
    <s v="0929848607"/>
    <s v="20/03/2025 13:15"/>
    <s v="sompear3955@gmail.com"/>
    <s v="EMS"/>
    <s v="line_oa"/>
    <s v="กสิกร"/>
    <s v=""/>
    <s v="-"/>
    <s v="20/03/2025 14:10"/>
  </r>
  <r>
    <x v="16"/>
    <x v="19"/>
    <n v="40"/>
    <n v="2"/>
    <s v="EVO66"/>
    <n v="595"/>
    <n v="35"/>
    <s v="ร้านที่1"/>
    <s v="ลิลลี่ "/>
    <s v="( ใส่กล่องรับพัสดุสีขาวได้เลย ) 76 หมู่ 1ซอยเทศบาล4 &amp;nbsp;ต.ทับกวาง อ.แก่งคอย จ.สระบุรี 18260 _x000a_"/>
    <s v="18260"/>
    <s v="0929848607"/>
    <s v="20/03/2025 13:15"/>
    <s v="sompear3955@gmail.com"/>
    <s v="EMS"/>
    <s v="line_oa"/>
    <s v="กสิกร"/>
    <s v=""/>
    <s v="-"/>
    <s v="20/03/2025 14:10"/>
  </r>
  <r>
    <x v="17"/>
    <x v="20"/>
    <n v="40"/>
    <n v="2"/>
    <s v="EVO66"/>
    <n v="595"/>
    <n v="35"/>
    <s v="ร้านที่1"/>
    <s v="ลิลลี่ "/>
    <s v="( ใส่กล่องรับพัสดุสีขาวได้เลย ) 76 หมู่ 1ซอยเทศบาล4 &amp;nbsp;ต.ทับกวาง อ.แก่งคอย จ.สระบุรี 18260 _x000a_"/>
    <s v="18260"/>
    <s v="0929848607"/>
    <s v="20/03/2025 13:15"/>
    <s v="sompear3955@gmail.com"/>
    <s v="EMS"/>
    <s v="line_oa"/>
    <s v="กสิกร"/>
    <s v=""/>
    <s v="-"/>
    <s v="20/03/2025 14:10"/>
  </r>
  <r>
    <x v="8"/>
    <x v="9"/>
    <n v="50"/>
    <n v="1"/>
    <s v="EVO64"/>
    <n v="145"/>
    <n v="45"/>
    <s v="ร้านที่4"/>
    <s v="ส***ยา ส***งิน"/>
    <s v="เทศบาลนครนครศรีธรรมราช"/>
    <s v="-"/>
    <s v=""/>
    <s v="20/03/2025 14:03"/>
    <s v="-"/>
    <s v="Flash Express Thailand COD"/>
    <s v="Tiktok"/>
    <s v="จ่ายทีหลัง / COD"/>
    <s v=""/>
    <s v="-"/>
    <s v="20/03/2025 14:04"/>
  </r>
  <r>
    <x v="9"/>
    <x v="10"/>
    <n v="50"/>
    <n v="1"/>
    <s v="EVO64"/>
    <n v="145"/>
    <n v="45"/>
    <s v="ร้านที่4"/>
    <s v="ส***ยา ส***งิน"/>
    <s v="เทศบาลนครนครศรีธรรมราช"/>
    <s v="-"/>
    <s v=""/>
    <s v="20/03/2025 14:03"/>
    <s v="-"/>
    <s v="Flash Express Thailand COD"/>
    <s v="Tiktok"/>
    <s v="จ่ายทีหลัง / COD"/>
    <s v=""/>
    <s v="-"/>
    <s v="20/03/2025 14:04"/>
  </r>
  <r>
    <x v="6"/>
    <x v="6"/>
    <n v="50"/>
    <n v="1"/>
    <s v="EVO64"/>
    <n v="145"/>
    <n v="45"/>
    <s v="ร้านที่4"/>
    <s v="ส***ยา ส***งิน"/>
    <s v="เทศบาลนครนครศรีธรรมราช"/>
    <s v="-"/>
    <s v=""/>
    <s v="20/03/2025 14:03"/>
    <s v="-"/>
    <s v="Flash Express Thailand COD"/>
    <s v="Tiktok"/>
    <s v="จ่ายทีหลัง / COD"/>
    <s v=""/>
    <s v="-"/>
    <s v="20/03/2025 14:04"/>
  </r>
  <r>
    <x v="8"/>
    <x v="9"/>
    <n v="50"/>
    <n v="2"/>
    <s v="EVO63"/>
    <n v="200"/>
    <n v="0"/>
    <s v="ร้านที่4"/>
    <s v="ร***ิกร  แ***งสกุล"/>
    <s v="นครราชสีมา"/>
    <s v="-"/>
    <s v=""/>
    <s v="20/03/2025 13:54"/>
    <s v="-"/>
    <s v="Flash Express Thailand COD"/>
    <s v="Tiktok"/>
    <s v="จ่ายทีหลัง / COD"/>
    <s v=""/>
    <s v="-"/>
    <s v="20/03/2025 13:54"/>
  </r>
  <r>
    <x v="9"/>
    <x v="10"/>
    <n v="50"/>
    <n v="2"/>
    <s v="EVO63"/>
    <n v="200"/>
    <n v="0"/>
    <s v="ร้านที่4"/>
    <s v="ร***ิกร  แ***งสกุล"/>
    <s v="นครราชสีมา"/>
    <s v="-"/>
    <s v=""/>
    <s v="20/03/2025 13:54"/>
    <s v="-"/>
    <s v="Flash Express Thailand COD"/>
    <s v="Tiktok"/>
    <s v="จ่ายทีหลัง / COD"/>
    <s v=""/>
    <s v="-"/>
    <s v="20/03/2025 13:54"/>
  </r>
  <r>
    <x v="6"/>
    <x v="6"/>
    <n v="50"/>
    <n v="2"/>
    <s v="EVO63"/>
    <n v="200"/>
    <n v="0"/>
    <s v="ร้านที่4"/>
    <s v="ร***ิกร  แ***งสกุล"/>
    <s v="นครราชสีมา"/>
    <s v="-"/>
    <s v=""/>
    <s v="20/03/2025 13:54"/>
    <s v="-"/>
    <s v="Flash Express Thailand COD"/>
    <s v="Tiktok"/>
    <s v="จ่ายทีหลัง / COD"/>
    <s v=""/>
    <s v="-"/>
    <s v="20/03/2025 13:54"/>
  </r>
  <r>
    <x v="8"/>
    <x v="9"/>
    <n v="50"/>
    <n v="2"/>
    <s v="EVO62"/>
    <n v="200"/>
    <n v="0"/>
    <s v="ร้านที่4"/>
    <s v="ว***ี ม***วัลย์"/>
    <s v="กรุงเทพมหานคร"/>
    <s v="-"/>
    <s v=""/>
    <s v="20/03/2025 13:53"/>
    <s v="-"/>
    <s v="Flash Express Thailand COD"/>
    <s v="Tiktok"/>
    <s v="จ่ายทีหลัง / COD"/>
    <s v=""/>
    <s v="-"/>
    <s v="20/03/2025 13:53"/>
  </r>
  <r>
    <x v="9"/>
    <x v="10"/>
    <n v="50"/>
    <n v="2"/>
    <s v="EVO62"/>
    <n v="200"/>
    <n v="0"/>
    <s v="ร้านที่4"/>
    <s v="ว***ี ม***วัลย์"/>
    <s v="กรุงเทพมหานคร"/>
    <s v="-"/>
    <s v=""/>
    <s v="20/03/2025 13:53"/>
    <s v="-"/>
    <s v="Flash Express Thailand COD"/>
    <s v="Tiktok"/>
    <s v="จ่ายทีหลัง / COD"/>
    <s v=""/>
    <s v="-"/>
    <s v="20/03/2025 13:53"/>
  </r>
  <r>
    <x v="6"/>
    <x v="6"/>
    <n v="50"/>
    <n v="2"/>
    <s v="EVO62"/>
    <n v="200"/>
    <n v="0"/>
    <s v="ร้านที่4"/>
    <s v="ว***ี ม***วัลย์"/>
    <s v="กรุงเทพมหานคร"/>
    <s v="-"/>
    <s v=""/>
    <s v="20/03/2025 13:53"/>
    <s v="-"/>
    <s v="Flash Express Thailand COD"/>
    <s v="Tiktok"/>
    <s v="จ่ายทีหลัง / COD"/>
    <s v=""/>
    <s v="-"/>
    <s v="20/03/2025 13:53"/>
  </r>
  <r>
    <x v="2"/>
    <x v="2"/>
    <n v="45"/>
    <n v="4"/>
    <s v="EVO61"/>
    <n v="164"/>
    <n v="0"/>
    <s v="ร้านที่4"/>
    <s v="ซ* ณ***รีย์"/>
    <s v="เทศบาลนครนครศรีธรรมราช"/>
    <s v="-"/>
    <s v=""/>
    <s v="20/03/2025 13:24"/>
    <s v="-"/>
    <s v="Flash Express Thailand"/>
    <s v="Tiktok"/>
    <s v="tiktok"/>
    <s v=""/>
    <s v="-"/>
    <s v="20/03/2025 13:23"/>
  </r>
  <r>
    <x v="3"/>
    <x v="3"/>
    <n v="66"/>
    <n v="1"/>
    <s v="EVO60"/>
    <n v="178.75"/>
    <n v="7"/>
    <s v="ร้านที่9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20/03/2025 12:41"/>
    <s v="-"/>
    <s v="Kerry_dropoff"/>
    <s v="Lazada"/>
    <s v="lazada"/>
    <s v=""/>
    <s v="-"/>
    <s v="20/03/2025 12:40"/>
  </r>
  <r>
    <x v="4"/>
    <x v="4"/>
    <n v="66"/>
    <n v="1"/>
    <s v="EVO60"/>
    <n v="178.75"/>
    <n v="7"/>
    <s v="ร้านที่9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20/03/2025 12:41"/>
    <s v="-"/>
    <s v="Kerry_dropoff"/>
    <s v="Lazada"/>
    <s v="lazada"/>
    <s v=""/>
    <s v="-"/>
    <s v="20/03/2025 12:40"/>
  </r>
  <r>
    <x v="1"/>
    <x v="1"/>
    <n v="67"/>
    <n v="1"/>
    <s v="EVO60"/>
    <n v="178.75"/>
    <n v="7"/>
    <s v="ร้านที่9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20/03/2025 12:41"/>
    <s v="-"/>
    <s v="Kerry_dropoff"/>
    <s v="Lazada"/>
    <s v="lazada"/>
    <s v=""/>
    <s v="-"/>
    <s v="20/03/2025 12:40"/>
  </r>
  <r>
    <x v="12"/>
    <x v="14"/>
    <n v="66.666666666666671"/>
    <n v="3"/>
    <s v="EVO59"/>
    <n v="200"/>
    <n v="0"/>
    <s v="ร้านที่4"/>
    <s v="เ***ินทร์ น***ศ์กุล"/>
    <s v="เทศบาลนครขอนแก่น"/>
    <s v="-"/>
    <s v=""/>
    <s v="20/03/2025 11:11"/>
    <s v="-"/>
    <s v="Flash Express Thailand COD"/>
    <s v="Tiktok"/>
    <s v="จ่ายทีหลัง / COD"/>
    <s v=""/>
    <s v="-"/>
    <s v="20/03/2025 11:11"/>
  </r>
  <r>
    <x v="11"/>
    <x v="12"/>
    <n v="66.666666666666671"/>
    <n v="3"/>
    <s v="EVO59"/>
    <n v="200"/>
    <n v="0"/>
    <s v="ร้านที่4"/>
    <s v="เ***ินทร์ น***ศ์กุล"/>
    <s v="เทศบาลนครขอนแก่น"/>
    <s v="-"/>
    <s v=""/>
    <s v="20/03/2025 11:11"/>
    <s v="-"/>
    <s v="Flash Express Thailand COD"/>
    <s v="Tiktok"/>
    <s v="จ่ายทีหลัง / COD"/>
    <s v=""/>
    <s v="-"/>
    <s v="20/03/2025 11:11"/>
  </r>
  <r>
    <x v="3"/>
    <x v="3"/>
    <n v="66"/>
    <n v="1"/>
    <s v="EVO58"/>
    <n v="186.75"/>
    <n v="0"/>
    <s v="ร้านที่9"/>
    <s v="นส.รุ่งรัตน์ อรุณรัตน์"/>
    <s v="ซอยมารวย 85 ม.3  · ท่าเจ้าสนุก/ Tha Chao Sanuk_x000a__x000a_ท่าเรือ/ Tha Rueaพระนครศรีอยุธยา/ Phra Nakhon Si Ayutthaya_x000a_13130"/>
    <s v="13130"/>
    <s v="660890864426"/>
    <s v="20/03/2025 11:11"/>
    <s v="-"/>
    <s v="Kerry_dropoff"/>
    <s v="Lazada"/>
    <s v="lazada"/>
    <s v=""/>
    <s v="-"/>
    <s v="20/03/2025 11:11"/>
  </r>
  <r>
    <x v="4"/>
    <x v="4"/>
    <n v="66"/>
    <n v="1"/>
    <s v="EVO58"/>
    <n v="186.75"/>
    <n v="0"/>
    <s v="ร้านที่9"/>
    <s v="นส.รุ่งรัตน์ อรุณรัตน์"/>
    <s v="ซอยมารวย 85 ม.3  · ท่าเจ้าสนุก/ Tha Chao Sanuk_x000a__x000a_ท่าเรือ/ Tha Rueaพระนครศรีอยุธยา/ Phra Nakhon Si Ayutthaya_x000a_13130"/>
    <s v="13130"/>
    <s v="660890864426"/>
    <s v="20/03/2025 11:11"/>
    <s v="-"/>
    <s v="Kerry_dropoff"/>
    <s v="Lazada"/>
    <s v="lazada"/>
    <s v=""/>
    <s v="-"/>
    <s v="20/03/2025 11:11"/>
  </r>
  <r>
    <x v="1"/>
    <x v="1"/>
    <n v="67"/>
    <n v="1"/>
    <s v="EVO58"/>
    <n v="186.75"/>
    <n v="0"/>
    <s v="ร้านที่9"/>
    <s v="นส.รุ่งรัตน์ อรุณรัตน์"/>
    <s v="ซอยมารวย 85 ม.3  · ท่าเจ้าสนุก/ Tha Chao Sanuk_x000a__x000a_ท่าเรือ/ Tha Rueaพระนครศรีอยุธยา/ Phra Nakhon Si Ayutthaya_x000a_13130"/>
    <s v="13130"/>
    <s v="660890864426"/>
    <s v="20/03/2025 11:11"/>
    <s v="-"/>
    <s v="Kerry_dropoff"/>
    <s v="Lazada"/>
    <s v="lazada"/>
    <s v=""/>
    <s v="-"/>
    <s v="20/03/2025 11:11"/>
  </r>
  <r>
    <x v="15"/>
    <x v="18"/>
    <n v="50"/>
    <n v="1"/>
    <s v="EVO57"/>
    <n v="199"/>
    <n v="0"/>
    <s v="ร้านที่1"/>
    <s v="คุณพิมล  รวมไมตรี"/>
    <s v="ส่ง  ที่อยู่_x000a_หมู่บ้านการุณรังษี _x000a_340/95  ถนนสวรรค์วิถี_x000a_ต. ปากน้ำโพ  อ. เมือง_x000a_จ. นครสวรรค์ 60000"/>
    <s v="60000"/>
    <s v="0812835137"/>
    <s v="20/03/2025 11:03"/>
    <s v="sompear3955@gmail.com"/>
    <s v="EMS COD"/>
    <s v="facebook"/>
    <s v="กสิกร"/>
    <s v=""/>
    <s v="-"/>
    <s v="20/03/2025 11:02"/>
  </r>
  <r>
    <x v="5"/>
    <x v="5"/>
    <n v="50"/>
    <n v="3"/>
    <s v="EVO57"/>
    <n v="199"/>
    <n v="0"/>
    <s v="ร้านที่1"/>
    <s v="คุณพิมล  รวมไมตรี"/>
    <s v="ส่ง  ที่อยู่_x000a_หมู่บ้านการุณรังษี _x000a_340/95  ถนนสวรรค์วิถี_x000a_ต. ปากน้ำโพ  อ. เมือง_x000a_จ. นครสวรรค์ 60000"/>
    <s v="60000"/>
    <s v="0812835137"/>
    <s v="20/03/2025 11:03"/>
    <s v="sompear3955@gmail.com"/>
    <s v="EMS COD"/>
    <s v="facebook"/>
    <s v="กสิกร"/>
    <s v=""/>
    <s v="-"/>
    <s v="20/03/2025 11:02"/>
  </r>
  <r>
    <x v="6"/>
    <x v="6"/>
    <n v="60"/>
    <n v="3"/>
    <s v="EVO56"/>
    <n v="89"/>
    <n v="7"/>
    <s v="ร้านที่1"/>
    <s v="ดาหวัน สอนกลิ่น"/>
    <s v="ถ.ฉะเชิงเทรา-บางประกง 850  · หน้าเมือง/ Na Mueang_x000a__x000a_เมืองฉะเชิงเทรา/ Mueang Chachoengsaoฉะเชิงเทรา/ Chachoengsao_x000a_24000"/>
    <s v="24000"/>
    <s v="660918912885"/>
    <s v="20/03/2025 10:59"/>
    <s v="-"/>
    <s v="Kerry_dropoff"/>
    <s v="Lazada"/>
    <s v="lazada"/>
    <s v=""/>
    <s v="-"/>
    <s v="20/03/2025 10:58"/>
  </r>
  <r>
    <x v="12"/>
    <x v="14"/>
    <n v="66.666666666666671"/>
    <n v="3"/>
    <s v="EVO55"/>
    <n v="106"/>
    <n v="6"/>
    <s v="ร้านที่4"/>
    <s v="น***กล ฤ***บุญไชย"/>
    <s v="กรุงเทพมหานคร"/>
    <s v="-"/>
    <s v=""/>
    <s v="20/03/2025 10:55"/>
    <s v="-"/>
    <s v="Flash Express Thailand COD"/>
    <s v="Tiktok"/>
    <s v="จ่ายทีหลัง / COD"/>
    <s v=""/>
    <s v="-"/>
    <s v="20/03/2025 10:55"/>
  </r>
  <r>
    <x v="11"/>
    <x v="12"/>
    <n v="66.666666666666671"/>
    <n v="3"/>
    <s v="EVO54"/>
    <n v="220"/>
    <n v="0"/>
    <s v="ร้านที่4"/>
    <s v="ก***พัฒน์ เ***ศิริรัตน์"/>
    <s v="Nonthaburi"/>
    <s v="-"/>
    <s v=""/>
    <s v="20/03/2025 10:57"/>
    <s v="-"/>
    <s v="Flash Express Thailand"/>
    <s v="Tiktok"/>
    <s v="tiktok"/>
    <s v="ขอรสชาติ เค้กฝอยทอง เนยนม และมะพร้าวน้ำหอม"/>
    <s v="-"/>
    <s v="20/03/2025 10:55"/>
  </r>
  <r>
    <x v="7"/>
    <x v="7"/>
    <n v="65"/>
    <n v="3"/>
    <s v="EVO54"/>
    <n v="220"/>
    <n v="0"/>
    <s v="ร้านที่4"/>
    <s v="ก***พัฒน์ เ***ศิริรัตน์"/>
    <s v="Nonthaburi"/>
    <s v="-"/>
    <s v=""/>
    <s v="20/03/2025 10:57"/>
    <s v="-"/>
    <s v="Flash Express Thailand"/>
    <s v="Tiktok"/>
    <s v="tiktok"/>
    <s v="ขอรสชาติ เค้กฝอยทอง เนยนม และมะพร้าวน้ำหอม"/>
    <s v="-"/>
    <s v="20/03/2025 10:55"/>
  </r>
  <r>
    <x v="1"/>
    <x v="1"/>
    <n v="80"/>
    <n v="1"/>
    <s v="EVO53"/>
    <n v="80"/>
    <n v="0"/>
    <s v="ร้านที่1"/>
    <s v="น******ย"/>
    <s v="******ึกที่ 52 ห้อง110 หมู่ที่ 4 ตำบลคลองแห อำเภอหาดใหญ่ จังหวัดสงขลา 90110"/>
    <s v="90110"/>
    <s v="06"/>
    <s v="20/03/2025 11:19"/>
    <s v="-"/>
    <s v="SPX Express"/>
    <s v="Shopee"/>
    <s v="shopee"/>
    <s v=""/>
    <s v="-"/>
    <s v="20/03/2025 10:49"/>
  </r>
  <r>
    <x v="12"/>
    <x v="14"/>
    <n v="66.666666666666671"/>
    <n v="6"/>
    <s v="EVO52"/>
    <n v="200"/>
    <n v="0"/>
    <s v="ร้านที่4"/>
    <s v="ค***ลิศ ไ***องศรี"/>
    <s v="กาฬสินธุ์"/>
    <s v="-"/>
    <s v=""/>
    <s v="20/03/2025 10:44"/>
    <s v="-"/>
    <s v="Flash Express Thailand"/>
    <s v="Tiktok"/>
    <s v="tiktok"/>
    <s v=""/>
    <s v="-"/>
    <s v="20/03/2025 10:44"/>
  </r>
  <r>
    <x v="6"/>
    <x v="6"/>
    <n v="60"/>
    <n v="3"/>
    <s v="EVO51"/>
    <n v="120.21"/>
    <n v="6"/>
    <s v="ร้านที่4"/>
    <s v="พ***พชร  ห***สิริชาติ"/>
    <s v="แพร่"/>
    <s v="-"/>
    <s v=""/>
    <s v="20/03/2025 10:43"/>
    <s v="-"/>
    <s v="Flash Express Thailand COD"/>
    <s v="Tiktok"/>
    <s v="จ่ายทีหลัง / COD"/>
    <s v=""/>
    <s v="-"/>
    <s v="20/03/2025 10:43"/>
  </r>
  <r>
    <x v="11"/>
    <x v="12"/>
    <n v="66.666666666666671"/>
    <n v="3"/>
    <s v="EVO50"/>
    <n v="100"/>
    <n v="0"/>
    <s v="ร้านที่4"/>
    <s v="อ***ญา บ***ะ"/>
    <s v="นครสวรรค์"/>
    <s v="-"/>
    <s v=""/>
    <s v="20/03/2025 10:42"/>
    <s v="-"/>
    <s v="Flash Express Thailand COD"/>
    <s v="Tiktok"/>
    <s v="จ่ายทีหลัง / COD"/>
    <s v=""/>
    <s v="-"/>
    <s v="20/03/2025 10:42"/>
  </r>
  <r>
    <x v="11"/>
    <x v="12"/>
    <n v="66.666666666666671"/>
    <n v="6"/>
    <s v="EVO49"/>
    <n v="200"/>
    <n v="0"/>
    <s v="ร้านที่4"/>
    <s v="ก***์ติชาดา ม***อง"/>
    <s v="บุรีรัมย์"/>
    <s v="-"/>
    <s v=""/>
    <s v="20/03/2025 10:34"/>
    <s v="-"/>
    <s v="Flash Express Thailand COD"/>
    <s v="Tiktok"/>
    <s v="จ่ายทีหลัง / COD"/>
    <s v=""/>
    <s v="-"/>
    <s v="20/03/2025 10:34"/>
  </r>
  <r>
    <x v="11"/>
    <x v="12"/>
    <n v="66.666666666666671"/>
    <n v="3"/>
    <s v="EVO47"/>
    <n v="200"/>
    <n v="0"/>
    <s v="ร้านที่4"/>
    <s v="บ***ัย จ***าวุฒิกุล"/>
    <s v="สุรินทร์"/>
    <s v="-"/>
    <s v=""/>
    <s v="20/03/2025 10:29"/>
    <s v="-"/>
    <s v="Flash Express Thailand COD"/>
    <s v="Tiktok"/>
    <s v="จ่ายทีหลัง / COD"/>
    <s v=""/>
    <s v="-"/>
    <s v="20/03/2025 10:29"/>
  </r>
  <r>
    <x v="12"/>
    <x v="14"/>
    <n v="66.666666666666671"/>
    <n v="3"/>
    <s v="EVO47"/>
    <n v="200"/>
    <n v="0"/>
    <s v="ร้านที่4"/>
    <s v="บ***ัย จ***าวุฒิกุล"/>
    <s v="สุรินทร์"/>
    <s v="-"/>
    <s v=""/>
    <s v="20/03/2025 10:29"/>
    <s v="-"/>
    <s v="Flash Express Thailand COD"/>
    <s v="Tiktok"/>
    <s v="จ่ายทีหลัง / COD"/>
    <s v=""/>
    <s v="-"/>
    <s v="20/03/2025 10:29"/>
  </r>
  <r>
    <x v="12"/>
    <x v="14"/>
    <n v="66.666666666666671"/>
    <n v="3"/>
    <s v="EVO46"/>
    <n v="330"/>
    <n v="0"/>
    <s v="ร้านที่4"/>
    <s v="น** น***า"/>
    <s v="เชียงใหม่"/>
    <s v="-"/>
    <s v=""/>
    <s v="20/03/2025 10:29"/>
    <s v="-"/>
    <s v="Flash Express Thailand"/>
    <s v="Tiktok"/>
    <s v="tiktok"/>
    <s v=""/>
    <s v="-"/>
    <s v="20/03/2025 10:28"/>
  </r>
  <r>
    <x v="8"/>
    <x v="9"/>
    <n v="50"/>
    <n v="1"/>
    <s v="EVO46"/>
    <n v="330"/>
    <n v="0"/>
    <s v="ร้านที่4"/>
    <s v="น** น***า"/>
    <s v="เชียงใหม่"/>
    <s v="-"/>
    <s v=""/>
    <s v="20/03/2025 10:29"/>
    <s v="-"/>
    <s v="Flash Express Thailand"/>
    <s v="Tiktok"/>
    <s v="tiktok"/>
    <s v=""/>
    <s v="-"/>
    <s v="20/03/2025 10:28"/>
  </r>
  <r>
    <x v="9"/>
    <x v="10"/>
    <n v="50"/>
    <n v="1"/>
    <s v="EVO46"/>
    <n v="330"/>
    <n v="0"/>
    <s v="ร้านที่4"/>
    <s v="น** น***า"/>
    <s v="เชียงใหม่"/>
    <s v="-"/>
    <s v=""/>
    <s v="20/03/2025 10:29"/>
    <s v="-"/>
    <s v="Flash Express Thailand"/>
    <s v="Tiktok"/>
    <s v="tiktok"/>
    <s v=""/>
    <s v="-"/>
    <s v="20/03/2025 10:28"/>
  </r>
  <r>
    <x v="6"/>
    <x v="6"/>
    <n v="50"/>
    <n v="1"/>
    <s v="EVO46"/>
    <n v="330"/>
    <n v="0"/>
    <s v="ร้านที่4"/>
    <s v="น** น***า"/>
    <s v="เชียงใหม่"/>
    <s v="-"/>
    <s v=""/>
    <s v="20/03/2025 10:29"/>
    <s v="-"/>
    <s v="Flash Express Thailand"/>
    <s v="Tiktok"/>
    <s v="tiktok"/>
    <s v=""/>
    <s v="-"/>
    <s v="20/03/2025 10:28"/>
  </r>
  <r>
    <x v="7"/>
    <x v="7"/>
    <n v="65"/>
    <n v="2"/>
    <s v="EVO46"/>
    <n v="330"/>
    <n v="0"/>
    <s v="ร้านที่4"/>
    <s v="น** น***า"/>
    <s v="เชียงใหม่"/>
    <s v="-"/>
    <s v=""/>
    <s v="20/03/2025 10:29"/>
    <s v="-"/>
    <s v="Flash Express Thailand"/>
    <s v="Tiktok"/>
    <s v="tiktok"/>
    <s v=""/>
    <s v="-"/>
    <s v="20/03/2025 10:28"/>
  </r>
  <r>
    <x v="11"/>
    <x v="12"/>
    <n v="66.666666666666671"/>
    <n v="3"/>
    <s v="EVO45"/>
    <n v="116"/>
    <n v="16"/>
    <s v="ร้านที่4"/>
    <s v="ฉ***าชัย เ***สะอาด"/>
    <s v="นนทบุรี"/>
    <s v="-"/>
    <s v=""/>
    <s v="20/03/2025 10:28"/>
    <s v="-"/>
    <s v="Flash Express Thailand COD"/>
    <s v="Tiktok"/>
    <s v="จ่ายทีหลัง / COD"/>
    <s v=""/>
    <s v="-"/>
    <s v="20/03/2025 10:28"/>
  </r>
  <r>
    <x v="12"/>
    <x v="14"/>
    <n v="66.666666666666671"/>
    <n v="3"/>
    <s v="EVO44"/>
    <n v="150"/>
    <n v="0"/>
    <s v="ร้านที่4"/>
    <s v="ป***ูร ร***วัน"/>
    <s v="พิษณุโลก"/>
    <s v="-"/>
    <s v=""/>
    <s v="20/03/2025 10:27"/>
    <s v="-"/>
    <s v="Flash Express Thailand"/>
    <s v="Tiktok"/>
    <s v="tiktok"/>
    <s v=""/>
    <s v="-"/>
    <s v="20/03/2025 10:27"/>
  </r>
  <r>
    <x v="6"/>
    <x v="6"/>
    <n v="41.5"/>
    <n v="2"/>
    <s v="EVO43"/>
    <n v="252"/>
    <n v="45"/>
    <s v="ร้านที่1"/>
    <s v="พ******์"/>
    <s v="******หทัยราษฏ์ ต.บึงคำพร้อย อ.ลำลูกกา จ.ปทุมธานี12150 ตำบลบึงคำพร้อย อำเภอลำลูกกา จังหวัดปทุมธานี 12150"/>
    <s v="12150"/>
    <s v="59"/>
    <s v="20/03/2025 10:20"/>
    <s v="-"/>
    <s v="SPX Express"/>
    <s v="Shopee"/>
    <s v="shopee"/>
    <s v=""/>
    <s v="-"/>
    <s v="20/03/2025 10:19"/>
  </r>
  <r>
    <x v="6"/>
    <x v="6"/>
    <n v="41.333333333333343"/>
    <n v="3"/>
    <s v="EVO43"/>
    <n v="252"/>
    <n v="45"/>
    <s v="ร้านที่1"/>
    <s v="พ******์"/>
    <s v="******หทัยราษฏ์ ต.บึงคำพร้อย อ.ลำลูกกา จ.ปทุมธานี12150 ตำบลบึงคำพร้อย อำเภอลำลูกกา จังหวัดปทุมธานี 12150"/>
    <s v="12150"/>
    <s v="59"/>
    <s v="20/03/2025 10:20"/>
    <s v="-"/>
    <s v="SPX Express"/>
    <s v="Shopee"/>
    <s v="shopee"/>
    <s v=""/>
    <s v="-"/>
    <s v="20/03/2025 10:19"/>
  </r>
  <r>
    <x v="8"/>
    <x v="9"/>
    <n v="50"/>
    <n v="1"/>
    <s v="EVO42"/>
    <n v="250"/>
    <n v="0"/>
    <s v="ร้านที่4"/>
    <s v="ส***กร ส***เสนี"/>
    <s v="กรุงเทพมหานคร"/>
    <s v="-"/>
    <s v=""/>
    <s v="20/03/2025 10:19"/>
    <s v="-"/>
    <s v="Flash Express Thailand"/>
    <s v="Tiktok"/>
    <s v="tiktok"/>
    <s v=""/>
    <s v="-"/>
    <s v="20/03/2025 10:17"/>
  </r>
  <r>
    <x v="9"/>
    <x v="10"/>
    <n v="50"/>
    <n v="1"/>
    <s v="EVO42"/>
    <n v="250"/>
    <n v="0"/>
    <s v="ร้านที่4"/>
    <s v="ส***กร ส***เสนี"/>
    <s v="กรุงเทพมหานคร"/>
    <s v="-"/>
    <s v=""/>
    <s v="20/03/2025 10:19"/>
    <s v="-"/>
    <s v="Flash Express Thailand"/>
    <s v="Tiktok"/>
    <s v="tiktok"/>
    <s v=""/>
    <s v="-"/>
    <s v="20/03/2025 10:17"/>
  </r>
  <r>
    <x v="6"/>
    <x v="6"/>
    <n v="50"/>
    <n v="1"/>
    <s v="EVO42"/>
    <n v="250"/>
    <n v="0"/>
    <s v="ร้านที่4"/>
    <s v="ส***กร ส***เสนี"/>
    <s v="กรุงเทพมหานคร"/>
    <s v="-"/>
    <s v=""/>
    <s v="20/03/2025 10:19"/>
    <s v="-"/>
    <s v="Flash Express Thailand"/>
    <s v="Tiktok"/>
    <s v="tiktok"/>
    <s v=""/>
    <s v="-"/>
    <s v="20/03/2025 10:17"/>
  </r>
  <r>
    <x v="12"/>
    <x v="14"/>
    <n v="66.666666666666671"/>
    <n v="3"/>
    <s v="EVO42"/>
    <n v="250"/>
    <n v="0"/>
    <s v="ร้านที่4"/>
    <s v="ส***กร ส***เสนี"/>
    <s v="กรุงเทพมหานคร"/>
    <s v="-"/>
    <s v=""/>
    <s v="20/03/2025 10:19"/>
    <s v="-"/>
    <s v="Flash Express Thailand"/>
    <s v="Tiktok"/>
    <s v="tiktok"/>
    <s v=""/>
    <s v="-"/>
    <s v="20/03/2025 10:17"/>
  </r>
  <r>
    <x v="2"/>
    <x v="2"/>
    <n v="43.333333333333343"/>
    <n v="3"/>
    <s v="EVO41"/>
    <n v="149"/>
    <n v="26"/>
    <s v="ร้านที่1"/>
    <s v="P****i"/>
    <s v="******ู่4 บ้านเลขที่174/1 ตำบลเพนียด อำเภอโคกสำโรง จังหวัดลพบุรี 15120"/>
    <s v="15120"/>
    <s v="40"/>
    <s v="20/03/2025 10:44"/>
    <s v="-"/>
    <s v="SPX Express"/>
    <s v="Shopee"/>
    <s v="shopee"/>
    <s v=""/>
    <s v="-"/>
    <s v="20/03/2025 10:14"/>
  </r>
  <r>
    <x v="12"/>
    <x v="14"/>
    <n v="66.666666666666671"/>
    <n v="3"/>
    <s v="EVO39"/>
    <n v="106"/>
    <n v="6"/>
    <s v="ร้านที่4"/>
    <s v="อ***ญา แ***ทุม"/>
    <s v="ขอนแก่น"/>
    <s v="-"/>
    <s v=""/>
    <s v="20/03/2025 10:13"/>
    <s v="-"/>
    <s v="Flash Express Thailand"/>
    <s v="Tiktok"/>
    <s v="tiktok"/>
    <s v=""/>
    <s v="-"/>
    <s v="20/03/2025 10:13"/>
  </r>
  <r>
    <x v="12"/>
    <x v="14"/>
    <n v="66.666666666666671"/>
    <n v="6"/>
    <s v="EVO37"/>
    <n v="200"/>
    <n v="0"/>
    <s v="ร้านที่4"/>
    <s v="ร***. ห***กษร"/>
    <s v="นนทบุรี"/>
    <s v="-"/>
    <s v=""/>
    <s v="20/03/2025 10:07"/>
    <s v="-"/>
    <s v="Flash Express Thailand COD"/>
    <s v="Tiktok"/>
    <s v="จ่ายทีหลัง / COD"/>
    <s v=""/>
    <s v="-"/>
    <s v="20/03/2025 10:07"/>
  </r>
  <r>
    <x v="8"/>
    <x v="9"/>
    <n v="50"/>
    <n v="1"/>
    <s v="EVO36"/>
    <n v="150"/>
    <n v="0"/>
    <s v="ร้านที่4"/>
    <s v="จ***พัชร ข***สง"/>
    <s v="พัทลุง"/>
    <s v="-"/>
    <s v=""/>
    <s v="20/03/2025 10:06"/>
    <s v="-"/>
    <s v="Flash Express Thailand COD"/>
    <s v="Tiktok"/>
    <s v="จ่ายทีหลัง / COD"/>
    <s v=""/>
    <s v="-"/>
    <s v="20/03/2025 10:06"/>
  </r>
  <r>
    <x v="9"/>
    <x v="10"/>
    <n v="50"/>
    <n v="1"/>
    <s v="EVO36"/>
    <n v="150"/>
    <n v="0"/>
    <s v="ร้านที่4"/>
    <s v="จ***พัชร ข***สง"/>
    <s v="พัทลุง"/>
    <s v="-"/>
    <s v=""/>
    <s v="20/03/2025 10:06"/>
    <s v="-"/>
    <s v="Flash Express Thailand COD"/>
    <s v="Tiktok"/>
    <s v="จ่ายทีหลัง / COD"/>
    <s v=""/>
    <s v="-"/>
    <s v="20/03/2025 10:06"/>
  </r>
  <r>
    <x v="6"/>
    <x v="6"/>
    <n v="50"/>
    <n v="1"/>
    <s v="EVO36"/>
    <n v="150"/>
    <n v="0"/>
    <s v="ร้านที่4"/>
    <s v="จ***พัชร ข***สง"/>
    <s v="พัทลุง"/>
    <s v="-"/>
    <s v=""/>
    <s v="20/03/2025 10:06"/>
    <s v="-"/>
    <s v="Flash Express Thailand COD"/>
    <s v="Tiktok"/>
    <s v="จ่ายทีหลัง / COD"/>
    <s v=""/>
    <s v="-"/>
    <s v="20/03/2025 10:06"/>
  </r>
  <r>
    <x v="12"/>
    <x v="14"/>
    <n v="66.666666666666671"/>
    <n v="3"/>
    <s v="EVO35"/>
    <n v="106"/>
    <n v="6"/>
    <s v="ร้านที่4"/>
    <s v="น***หทัยชนก พ***ะเวช"/>
    <s v="อำนาจเจริญ"/>
    <s v="-"/>
    <s v=""/>
    <s v="20/03/2025 10:06"/>
    <s v="-"/>
    <s v="Flash Express Thailand COD"/>
    <s v="Tiktok"/>
    <s v="จ่ายทีหลัง / COD"/>
    <s v=""/>
    <s v="-"/>
    <s v="20/03/2025 10:06"/>
  </r>
  <r>
    <x v="12"/>
    <x v="14"/>
    <n v="66.666666666666671"/>
    <n v="3"/>
    <s v="EVO34"/>
    <n v="250"/>
    <n v="0"/>
    <s v="ร้านที่4"/>
    <s v="อ***ย  ท***คตร"/>
    <s v="นครราชสีมา"/>
    <s v="-"/>
    <s v=""/>
    <s v="20/03/2025 10:01"/>
    <s v="-"/>
    <s v="Flash Express Thailand COD"/>
    <s v="Tiktok"/>
    <s v="จ่ายทีหลัง / COD"/>
    <s v=""/>
    <s v="-"/>
    <s v="20/03/2025 10:01"/>
  </r>
  <r>
    <x v="8"/>
    <x v="9"/>
    <n v="50"/>
    <n v="1"/>
    <s v="EVO34"/>
    <n v="250"/>
    <n v="0"/>
    <s v="ร้านที่4"/>
    <s v="อ***ย  ท***คตร"/>
    <s v="นครราชสีมา"/>
    <s v="-"/>
    <s v=""/>
    <s v="20/03/2025 10:01"/>
    <s v="-"/>
    <s v="Flash Express Thailand COD"/>
    <s v="Tiktok"/>
    <s v="จ่ายทีหลัง / COD"/>
    <s v=""/>
    <s v="-"/>
    <s v="20/03/2025 10:01"/>
  </r>
  <r>
    <x v="9"/>
    <x v="10"/>
    <n v="50"/>
    <n v="1"/>
    <s v="EVO34"/>
    <n v="250"/>
    <n v="0"/>
    <s v="ร้านที่4"/>
    <s v="อ***ย  ท***คตร"/>
    <s v="นครราชสีมา"/>
    <s v="-"/>
    <s v=""/>
    <s v="20/03/2025 10:01"/>
    <s v="-"/>
    <s v="Flash Express Thailand COD"/>
    <s v="Tiktok"/>
    <s v="จ่ายทีหลัง / COD"/>
    <s v=""/>
    <s v="-"/>
    <s v="20/03/2025 10:01"/>
  </r>
  <r>
    <x v="6"/>
    <x v="6"/>
    <n v="50"/>
    <n v="1"/>
    <s v="EVO34"/>
    <n v="250"/>
    <n v="0"/>
    <s v="ร้านที่4"/>
    <s v="อ***ย  ท***คตร"/>
    <s v="นครราชสีมา"/>
    <s v="-"/>
    <s v=""/>
    <s v="20/03/2025 10:01"/>
    <s v="-"/>
    <s v="Flash Express Thailand COD"/>
    <s v="Tiktok"/>
    <s v="จ่ายทีหลัง / COD"/>
    <s v=""/>
    <s v="-"/>
    <s v="20/03/2025 10:01"/>
  </r>
  <r>
    <x v="7"/>
    <x v="7"/>
    <n v="37.5"/>
    <n v="4"/>
    <s v="EVO33"/>
    <n v="159"/>
    <n v="0"/>
    <s v="ร้านที่4"/>
    <s v="ป***รรณ บ***"/>
    <s v="นนทบุรี"/>
    <s v="-"/>
    <s v=""/>
    <s v="20/03/2025 09:59"/>
    <s v="-"/>
    <s v="Flash Express Thailand COD"/>
    <s v="Tiktok"/>
    <s v="จ่ายทีหลัง / COD"/>
    <s v=""/>
    <s v="-"/>
    <s v="20/03/2025 09:59"/>
  </r>
  <r>
    <x v="8"/>
    <x v="9"/>
    <n v="50"/>
    <n v="1"/>
    <s v="EVO32"/>
    <n v="150"/>
    <n v="0"/>
    <s v="ร้านที่4"/>
    <s v="S***on P***lok"/>
    <s v="สุพรรณบุรี"/>
    <s v="-"/>
    <s v=""/>
    <s v="20/03/2025 09:48"/>
    <s v="-"/>
    <s v="Flash Express Thailand COD"/>
    <s v="Tiktok"/>
    <s v="จ่ายทีหลัง / COD"/>
    <s v=""/>
    <s v="-"/>
    <s v="20/03/2025 09:48"/>
  </r>
  <r>
    <x v="9"/>
    <x v="10"/>
    <n v="50"/>
    <n v="1"/>
    <s v="EVO32"/>
    <n v="150"/>
    <n v="0"/>
    <s v="ร้านที่4"/>
    <s v="S***on P***lok"/>
    <s v="สุพรรณบุรี"/>
    <s v="-"/>
    <s v=""/>
    <s v="20/03/2025 09:48"/>
    <s v="-"/>
    <s v="Flash Express Thailand COD"/>
    <s v="Tiktok"/>
    <s v="จ่ายทีหลัง / COD"/>
    <s v=""/>
    <s v="-"/>
    <s v="20/03/2025 09:48"/>
  </r>
  <r>
    <x v="6"/>
    <x v="6"/>
    <n v="50"/>
    <n v="1"/>
    <s v="EVO32"/>
    <n v="150"/>
    <n v="0"/>
    <s v="ร้านที่4"/>
    <s v="S***on P***lok"/>
    <s v="สุพรรณบุรี"/>
    <s v="-"/>
    <s v=""/>
    <s v="20/03/2025 09:48"/>
    <s v="-"/>
    <s v="Flash Express Thailand COD"/>
    <s v="Tiktok"/>
    <s v="จ่ายทีหลัง / COD"/>
    <s v=""/>
    <s v="-"/>
    <s v="20/03/2025 09:48"/>
  </r>
  <r>
    <x v="8"/>
    <x v="9"/>
    <n v="50"/>
    <n v="1"/>
    <s v="EVO31"/>
    <n v="150"/>
    <n v="0"/>
    <s v="ร้านที่4"/>
    <s v="S***on P***lok"/>
    <s v="สุพรรณบุรี"/>
    <s v="-"/>
    <s v=""/>
    <s v="20/03/2025 09:46"/>
    <s v="-"/>
    <s v="Flash Express Thailand COD"/>
    <s v="Tiktok"/>
    <s v="จ่ายทีหลัง / COD"/>
    <s v=""/>
    <s v="-"/>
    <s v="20/03/2025 09:46"/>
  </r>
  <r>
    <x v="9"/>
    <x v="10"/>
    <n v="50"/>
    <n v="1"/>
    <s v="EVO31"/>
    <n v="150"/>
    <n v="0"/>
    <s v="ร้านที่4"/>
    <s v="S***on P***lok"/>
    <s v="สุพรรณบุรี"/>
    <s v="-"/>
    <s v=""/>
    <s v="20/03/2025 09:46"/>
    <s v="-"/>
    <s v="Flash Express Thailand COD"/>
    <s v="Tiktok"/>
    <s v="จ่ายทีหลัง / COD"/>
    <s v=""/>
    <s v="-"/>
    <s v="20/03/2025 09:46"/>
  </r>
  <r>
    <x v="6"/>
    <x v="6"/>
    <n v="50"/>
    <n v="1"/>
    <s v="EVO31"/>
    <n v="150"/>
    <n v="0"/>
    <s v="ร้านที่4"/>
    <s v="S***on P***lok"/>
    <s v="สุพรรณบุรี"/>
    <s v="-"/>
    <s v=""/>
    <s v="20/03/2025 09:46"/>
    <s v="-"/>
    <s v="Flash Express Thailand COD"/>
    <s v="Tiktok"/>
    <s v="จ่ายทีหลัง / COD"/>
    <s v=""/>
    <s v="-"/>
    <s v="20/03/2025 09:46"/>
  </r>
  <r>
    <x v="12"/>
    <x v="14"/>
    <n v="66.666666666666671"/>
    <n v="3"/>
    <s v="EVO30"/>
    <n v="250"/>
    <n v="0"/>
    <s v="ร้านที่4"/>
    <s v="พ***าภา ท***หม่"/>
    <s v="กรุงเทพฯ"/>
    <s v="-"/>
    <s v=""/>
    <s v="20/03/2025 09:45"/>
    <s v="-"/>
    <s v="Flash Express Thailand"/>
    <s v="Tiktok"/>
    <s v="tiktok"/>
    <s v=""/>
    <s v="-"/>
    <s v="20/03/2025 09:45"/>
  </r>
  <r>
    <x v="8"/>
    <x v="9"/>
    <n v="50"/>
    <n v="1"/>
    <s v="EVO30"/>
    <n v="250"/>
    <n v="0"/>
    <s v="ร้านที่4"/>
    <s v="พ***าภา ท***หม่"/>
    <s v="กรุงเทพฯ"/>
    <s v="-"/>
    <s v=""/>
    <s v="20/03/2025 09:45"/>
    <s v="-"/>
    <s v="Flash Express Thailand"/>
    <s v="Tiktok"/>
    <s v="tiktok"/>
    <s v=""/>
    <s v="-"/>
    <s v="20/03/2025 09:45"/>
  </r>
  <r>
    <x v="9"/>
    <x v="10"/>
    <n v="50"/>
    <n v="1"/>
    <s v="EVO30"/>
    <n v="250"/>
    <n v="0"/>
    <s v="ร้านที่4"/>
    <s v="พ***าภา ท***หม่"/>
    <s v="กรุงเทพฯ"/>
    <s v="-"/>
    <s v=""/>
    <s v="20/03/2025 09:45"/>
    <s v="-"/>
    <s v="Flash Express Thailand"/>
    <s v="Tiktok"/>
    <s v="tiktok"/>
    <s v=""/>
    <s v="-"/>
    <s v="20/03/2025 09:45"/>
  </r>
  <r>
    <x v="6"/>
    <x v="6"/>
    <n v="50"/>
    <n v="1"/>
    <s v="EVO30"/>
    <n v="250"/>
    <n v="0"/>
    <s v="ร้านที่4"/>
    <s v="พ***าภา ท***หม่"/>
    <s v="กรุงเทพฯ"/>
    <s v="-"/>
    <s v=""/>
    <s v="20/03/2025 09:45"/>
    <s v="-"/>
    <s v="Flash Express Thailand"/>
    <s v="Tiktok"/>
    <s v="tiktok"/>
    <s v=""/>
    <s v="-"/>
    <s v="20/03/2025 09:45"/>
  </r>
  <r>
    <x v="12"/>
    <x v="14"/>
    <n v="66.666666666666671"/>
    <n v="9"/>
    <s v="EVO29"/>
    <n v="300"/>
    <n v="0"/>
    <s v="ร้านที่4"/>
    <s v="A*** t***"/>
    <s v="กรุงเทพฯ"/>
    <s v="-"/>
    <s v=""/>
    <s v="20/03/2025 09:44"/>
    <s v="-"/>
    <s v="Flash Express Thailand COD"/>
    <s v="Tiktok"/>
    <s v="จ่ายทีหลัง / COD"/>
    <s v=""/>
    <s v="-"/>
    <s v="20/03/2025 09:44"/>
  </r>
  <r>
    <x v="11"/>
    <x v="12"/>
    <n v="50"/>
    <n v="4"/>
    <s v="EVO28"/>
    <n v="20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0/03/2025 09:35"/>
    <s v="sompear3955@gmail.com"/>
    <s v="EMS"/>
    <s v="facebook"/>
    <s v="กสิกร"/>
    <s v=""/>
    <s v="-"/>
    <s v="20/03/2025 09:43"/>
  </r>
  <r>
    <x v="6"/>
    <x v="6"/>
    <n v="41.5"/>
    <n v="2"/>
    <s v="EVO27"/>
    <n v="83"/>
    <n v="0"/>
    <s v="ร้านที่1"/>
    <s v="ก******์"/>
    <s v="******5, แยก 15, ถนน งามวงศ์วาน, ตำบล บางเขน, อำเภอเมืองนนทบุรี ตำบลบางเขน อำเภอเมืองนนทบุรี จังหวัดนนทบุรี 11000"/>
    <s v="11000"/>
    <s v="13"/>
    <s v="20/03/2025 09:38"/>
    <s v="-"/>
    <s v="SPX Express"/>
    <s v="Shopee"/>
    <s v="shopee"/>
    <s v=""/>
    <s v="-"/>
    <s v="20/03/2025 09:37"/>
  </r>
  <r>
    <x v="12"/>
    <x v="14"/>
    <n v="66.666666666666671"/>
    <n v="3"/>
    <s v="EVO26"/>
    <n v="100"/>
    <n v="0"/>
    <s v="ร้านที่4"/>
    <s v="เ***มวย"/>
    <s v="นครปฐม"/>
    <s v="-"/>
    <s v=""/>
    <s v="20/03/2025 09:35"/>
    <s v="-"/>
    <s v="Flash Express Thailand COD"/>
    <s v="Tiktok"/>
    <s v="จ่ายทีหลัง / COD"/>
    <s v=""/>
    <s v="-"/>
    <s v="20/03/2025 09:35"/>
  </r>
  <r>
    <x v="8"/>
    <x v="9"/>
    <n v="50"/>
    <n v="2"/>
    <s v="EVO25"/>
    <n v="20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20/03/2025 09:35"/>
  </r>
  <r>
    <x v="9"/>
    <x v="10"/>
    <n v="50"/>
    <n v="2"/>
    <s v="EVO25"/>
    <n v="20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20/03/2025 09:35"/>
  </r>
  <r>
    <x v="6"/>
    <x v="6"/>
    <n v="50"/>
    <n v="2"/>
    <s v="EVO25"/>
    <n v="20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20/03/2025 09:35"/>
  </r>
  <r>
    <x v="7"/>
    <x v="7"/>
    <n v="37.5"/>
    <n v="4"/>
    <s v="EVO23"/>
    <n v="159"/>
    <n v="0"/>
    <s v="ร้านที่4"/>
    <s v="ธ***.จอดนอก."/>
    <s v="เทศบาลนครนครราชสีมา"/>
    <s v="-"/>
    <s v=""/>
    <s v="20/03/2025 09:34"/>
    <s v="-"/>
    <s v="Flash Express Thailand COD"/>
    <s v="Tiktok"/>
    <s v="จ่ายทีหลัง / COD"/>
    <s v=""/>
    <s v="-"/>
    <s v="20/03/2025 09:34"/>
  </r>
  <r>
    <x v="4"/>
    <x v="16"/>
    <n v="74.333333333333329"/>
    <n v="3"/>
    <s v="EVO22"/>
    <n v="213"/>
    <n v="0"/>
    <s v="ร้านที่1"/>
    <s v="ส******ฆ"/>
    <s v="******ยวขวาตรงมาหลังที่ 4 หน้าบ้านมีต้นไทร ตำบลวังก์พง อำเภอปราณบุรี จังหวัดประจวบคีรีขันธ์ 77120"/>
    <s v="77120"/>
    <s v="51"/>
    <s v="20/03/2025 09:33"/>
    <s v="-"/>
    <s v="SPX Express"/>
    <s v="Shopee"/>
    <s v="shopee"/>
    <s v=""/>
    <s v="-"/>
    <s v="20/03/2025 09:33"/>
  </r>
  <r>
    <x v="16"/>
    <x v="19"/>
    <n v="50"/>
    <n v="2"/>
    <s v="EVO21"/>
    <n v="199"/>
    <n v="0"/>
    <s v="ร้านที่1"/>
    <s v="วีรพ​ัน​ธ์​สุข​กิจ​บ​"/>
    <s v="พีแอนด์แอลแมนูแฟตเตอร์ริง75/12หมู่7ตไร่ขิงอสามพรานจนครปฐม 73210"/>
    <s v="73210"/>
    <s v="0812979749"/>
    <s v="20/03/2025 09:04"/>
    <s v="sompear3955@gmail.com"/>
    <s v="EMS"/>
    <s v="facebook"/>
    <s v="กสิกร"/>
    <s v=""/>
    <s v="-"/>
    <s v="20/03/2025 09:33"/>
  </r>
  <r>
    <x v="14"/>
    <x v="17"/>
    <n v="50"/>
    <n v="2"/>
    <s v="EVO21"/>
    <n v="199"/>
    <n v="0"/>
    <s v="ร้านที่1"/>
    <s v="วีรพ​ัน​ธ์​สุข​กิจ​บ​"/>
    <s v="พีแอนด์แอลแมนูแฟตเตอร์ริง75/12หมู่7ตไร่ขิงอสามพรานจนครปฐม 73210"/>
    <s v="73210"/>
    <s v="0812979749"/>
    <s v="20/03/2025 09:04"/>
    <s v="sompear3955@gmail.com"/>
    <s v="EMS"/>
    <s v="facebook"/>
    <s v="กสิกร"/>
    <s v=""/>
    <s v="-"/>
    <s v="20/03/2025 09:33"/>
  </r>
  <r>
    <x v="8"/>
    <x v="9"/>
    <n v="50"/>
    <n v="2"/>
    <s v="EVO20"/>
    <n v="200"/>
    <n v="0"/>
    <s v="ร้านที่4"/>
    <s v="อ***ญา ร***รวย"/>
    <s v="เพชรบุรี"/>
    <s v="-"/>
    <s v=""/>
    <s v="20/03/2025 09:32"/>
    <s v="-"/>
    <s v="Flash Express Thailand COD"/>
    <s v="Tiktok"/>
    <s v="จ่ายทีหลัง / COD"/>
    <s v=""/>
    <s v="-"/>
    <s v="20/03/2025 09:32"/>
  </r>
  <r>
    <x v="9"/>
    <x v="10"/>
    <n v="50"/>
    <n v="2"/>
    <s v="EVO20"/>
    <n v="200"/>
    <n v="0"/>
    <s v="ร้านที่4"/>
    <s v="อ***ญา ร***รวย"/>
    <s v="เพชรบุรี"/>
    <s v="-"/>
    <s v=""/>
    <s v="20/03/2025 09:32"/>
    <s v="-"/>
    <s v="Flash Express Thailand COD"/>
    <s v="Tiktok"/>
    <s v="จ่ายทีหลัง / COD"/>
    <s v=""/>
    <s v="-"/>
    <s v="20/03/2025 09:32"/>
  </r>
  <r>
    <x v="6"/>
    <x v="6"/>
    <n v="50"/>
    <n v="2"/>
    <s v="EVO20"/>
    <n v="200"/>
    <n v="0"/>
    <s v="ร้านที่4"/>
    <s v="อ***ญา ร***รวย"/>
    <s v="เพชรบุรี"/>
    <s v="-"/>
    <s v=""/>
    <s v="20/03/2025 09:32"/>
    <s v="-"/>
    <s v="Flash Express Thailand COD"/>
    <s v="Tiktok"/>
    <s v="จ่ายทีหลัง / COD"/>
    <s v=""/>
    <s v="-"/>
    <s v="20/03/2025 09:32"/>
  </r>
  <r>
    <x v="8"/>
    <x v="9"/>
    <n v="50"/>
    <n v="2"/>
    <s v="EVO19"/>
    <n v="200"/>
    <n v="0"/>
    <s v="ร้านที่4"/>
    <s v="อ***นา"/>
    <s v="กรุงเทพฯ"/>
    <s v="-"/>
    <s v=""/>
    <s v="20/03/2025 09:31"/>
    <s v="-"/>
    <s v="Flash Express Thailand COD"/>
    <s v="Tiktok"/>
    <s v="จ่ายทีหลัง / COD"/>
    <s v=""/>
    <s v="-"/>
    <s v="20/03/2025 09:31"/>
  </r>
  <r>
    <x v="9"/>
    <x v="10"/>
    <n v="50"/>
    <n v="2"/>
    <s v="EVO19"/>
    <n v="200"/>
    <n v="0"/>
    <s v="ร้านที่4"/>
    <s v="อ***นา"/>
    <s v="กรุงเทพฯ"/>
    <s v="-"/>
    <s v=""/>
    <s v="20/03/2025 09:31"/>
    <s v="-"/>
    <s v="Flash Express Thailand COD"/>
    <s v="Tiktok"/>
    <s v="จ่ายทีหลัง / COD"/>
    <s v=""/>
    <s v="-"/>
    <s v="20/03/2025 09:31"/>
  </r>
  <r>
    <x v="6"/>
    <x v="6"/>
    <n v="50"/>
    <n v="2"/>
    <s v="EVO19"/>
    <n v="200"/>
    <n v="0"/>
    <s v="ร้านที่4"/>
    <s v="อ***นา"/>
    <s v="กรุงเทพฯ"/>
    <s v="-"/>
    <s v=""/>
    <s v="20/03/2025 09:31"/>
    <s v="-"/>
    <s v="Flash Express Thailand COD"/>
    <s v="Tiktok"/>
    <s v="จ่ายทีหลัง / COD"/>
    <s v=""/>
    <s v="-"/>
    <s v="20/03/2025 09:31"/>
  </r>
  <r>
    <x v="12"/>
    <x v="14"/>
    <n v="50"/>
    <n v="4"/>
    <s v="EVO18"/>
    <n v="200"/>
    <n v="0"/>
    <s v="ร้านที่1"/>
    <s v="ประภากร ภูงามนิล"/>
    <s v="53/1 ม3 บ นาสีนวล_x000a_ต นาคู อ นาคู จ กาฬสินธุ์ 46160"/>
    <s v="46160"/>
    <s v="0897419239"/>
    <s v="20/03/2025 09:31"/>
    <s v="sompear3955@gmail.com"/>
    <s v="EMS COD"/>
    <s v="facebook"/>
    <s v="กสิกร"/>
    <s v=""/>
    <s v="-"/>
    <s v="20/03/2025 09:31"/>
  </r>
  <r>
    <x v="7"/>
    <x v="7"/>
    <n v="65"/>
    <n v="4"/>
    <s v="EVO17"/>
    <n v="199"/>
    <n v="0"/>
    <s v="ร้านที่1"/>
    <s v="อรสา "/>
    <s v="23 ซอยเปรมฤทัย 23 ถ.ติวานนท์ ต.ท่าทรายอ.เมืองจ.นนทบุรี 11000"/>
    <s v="11000"/>
    <s v="0841277028"/>
    <s v="20/03/2025 09:30"/>
    <s v="sompear3955@gmail.com"/>
    <s v="EMS COD"/>
    <s v="facebook"/>
    <s v="กสิกร"/>
    <s v=""/>
    <s v="-"/>
    <s v="20/03/2025 09:30"/>
  </r>
  <r>
    <x v="12"/>
    <x v="14"/>
    <n v="66.666666666666671"/>
    <n v="3"/>
    <s v="EVO16"/>
    <n v="106"/>
    <n v="6"/>
    <s v="ร้านที่4"/>
    <s v="อ***ัฒน์"/>
    <s v="สุรินทร์"/>
    <s v="-"/>
    <s v=""/>
    <s v="20/03/2025 09:28"/>
    <s v="-"/>
    <s v="Flash Express Thailand COD"/>
    <s v="Tiktok"/>
    <s v="จ่ายทีหลัง / COD"/>
    <s v=""/>
    <s v="-"/>
    <s v="20/03/2025 09:29"/>
  </r>
  <r>
    <x v="3"/>
    <x v="21"/>
    <n v="120"/>
    <n v="1"/>
    <s v="EVO15"/>
    <n v="280"/>
    <n v="30"/>
    <s v="ร้านที่1"/>
    <s v="นายวัชระ ท้วมเทียบ"/>
    <s v="ร้านขายต้นไม้ 796ม.2 ต.ในเมือง อ.เมือง จ.หนองคาย 43000"/>
    <s v="43000"/>
    <s v="0986425125"/>
    <s v="20/03/2025 09:28"/>
    <s v="sompear3955@gmail.com"/>
    <s v="EMS COD"/>
    <s v="facebook"/>
    <s v="กสิกร"/>
    <s v=""/>
    <s v="-"/>
    <s v="20/03/2025 09:28"/>
  </r>
  <r>
    <x v="4"/>
    <x v="22"/>
    <n v="100"/>
    <n v="1"/>
    <s v="EVO15"/>
    <n v="280"/>
    <n v="30"/>
    <s v="ร้านที่1"/>
    <s v="นายวัชระ ท้วมเทียบ"/>
    <s v="ร้านขายต้นไม้ 796ม.2 ต.ในเมือง อ.เมือง จ.หนองคาย 43000"/>
    <s v="43000"/>
    <s v="0986425125"/>
    <s v="20/03/2025 09:28"/>
    <s v="sompear3955@gmail.com"/>
    <s v="EMS COD"/>
    <s v="facebook"/>
    <s v="กสิกร"/>
    <s v=""/>
    <s v="-"/>
    <s v="20/03/2025 09:28"/>
  </r>
  <r>
    <x v="1"/>
    <x v="1"/>
    <n v="100"/>
    <n v="1"/>
    <s v="EVO15"/>
    <n v="280"/>
    <n v="30"/>
    <s v="ร้านที่1"/>
    <s v="นายวัชระ ท้วมเทียบ"/>
    <s v="ร้านขายต้นไม้ 796ม.2 ต.ในเมือง อ.เมือง จ.หนองคาย 43000"/>
    <s v="43000"/>
    <s v="0986425125"/>
    <s v="20/03/2025 09:28"/>
    <s v="sompear3955@gmail.com"/>
    <s v="EMS COD"/>
    <s v="facebook"/>
    <s v="กสิกร"/>
    <s v=""/>
    <s v="-"/>
    <s v="20/03/2025 09:28"/>
  </r>
  <r>
    <x v="12"/>
    <x v="14"/>
    <n v="66.666666666666671"/>
    <n v="3"/>
    <s v="EVO13"/>
    <n v="200"/>
    <n v="0"/>
    <s v="ร้านที่4"/>
    <s v="F** f***  แ***ท"/>
    <s v="ร้อยเอ็ด"/>
    <s v="-"/>
    <s v=""/>
    <s v="20/03/2025 09:25"/>
    <s v="-"/>
    <s v="Flash Express Thailand COD"/>
    <s v="Tiktok"/>
    <s v="จ่ายทีหลัง / COD"/>
    <s v=""/>
    <s v="-"/>
    <s v="20/03/2025 09:25"/>
  </r>
  <r>
    <x v="8"/>
    <x v="9"/>
    <n v="50"/>
    <n v="1"/>
    <s v="EVO13"/>
    <n v="200"/>
    <n v="0"/>
    <s v="ร้านที่4"/>
    <s v="F** f***  แ***ท"/>
    <s v="ร้อยเอ็ด"/>
    <s v="-"/>
    <s v=""/>
    <s v="20/03/2025 09:25"/>
    <s v="-"/>
    <s v="Flash Express Thailand COD"/>
    <s v="Tiktok"/>
    <s v="จ่ายทีหลัง / COD"/>
    <s v=""/>
    <s v="-"/>
    <s v="20/03/2025 09:25"/>
  </r>
  <r>
    <x v="9"/>
    <x v="10"/>
    <n v="50"/>
    <n v="1"/>
    <s v="EVO13"/>
    <n v="200"/>
    <n v="0"/>
    <s v="ร้านที่4"/>
    <s v="F** f***  แ***ท"/>
    <s v="ร้อยเอ็ด"/>
    <s v="-"/>
    <s v=""/>
    <s v="20/03/2025 09:25"/>
    <s v="-"/>
    <s v="Flash Express Thailand COD"/>
    <s v="Tiktok"/>
    <s v="จ่ายทีหลัง / COD"/>
    <s v=""/>
    <s v="-"/>
    <s v="20/03/2025 09:25"/>
  </r>
  <r>
    <x v="6"/>
    <x v="6"/>
    <n v="50"/>
    <n v="1"/>
    <s v="EVO13"/>
    <n v="200"/>
    <n v="0"/>
    <s v="ร้านที่4"/>
    <s v="F** f***  แ***ท"/>
    <s v="ร้อยเอ็ด"/>
    <s v="-"/>
    <s v=""/>
    <s v="20/03/2025 09:25"/>
    <s v="-"/>
    <s v="Flash Express Thailand COD"/>
    <s v="Tiktok"/>
    <s v="จ่ายทีหลัง / COD"/>
    <s v=""/>
    <s v="-"/>
    <s v="20/03/2025 09:25"/>
  </r>
  <r>
    <x v="8"/>
    <x v="9"/>
    <n v="50"/>
    <n v="2"/>
    <s v="EVO12"/>
    <n v="200"/>
    <n v="0"/>
    <s v="ร้านที่4"/>
    <s v="โ***ส เ***ยงกระโทก"/>
    <s v="นครราชสีมา"/>
    <s v="-"/>
    <s v=""/>
    <s v="20/03/2025 09:21"/>
    <s v="-"/>
    <s v="Flash Express Thailand COD"/>
    <s v="Tiktok"/>
    <s v="จ่ายทีหลัง / COD"/>
    <s v=""/>
    <s v="-"/>
    <s v="20/03/2025 09:21"/>
  </r>
  <r>
    <x v="9"/>
    <x v="10"/>
    <n v="50"/>
    <n v="2"/>
    <s v="EVO12"/>
    <n v="200"/>
    <n v="0"/>
    <s v="ร้านที่4"/>
    <s v="โ***ส เ***ยงกระโทก"/>
    <s v="นครราชสีมา"/>
    <s v="-"/>
    <s v=""/>
    <s v="20/03/2025 09:21"/>
    <s v="-"/>
    <s v="Flash Express Thailand COD"/>
    <s v="Tiktok"/>
    <s v="จ่ายทีหลัง / COD"/>
    <s v=""/>
    <s v="-"/>
    <s v="20/03/2025 09:21"/>
  </r>
  <r>
    <x v="6"/>
    <x v="6"/>
    <n v="50"/>
    <n v="2"/>
    <s v="EVO12"/>
    <n v="200"/>
    <n v="0"/>
    <s v="ร้านที่4"/>
    <s v="โ***ส เ***ยงกระโทก"/>
    <s v="นครราชสีมา"/>
    <s v="-"/>
    <s v=""/>
    <s v="20/03/2025 09:21"/>
    <s v="-"/>
    <s v="Flash Express Thailand COD"/>
    <s v="Tiktok"/>
    <s v="จ่ายทีหลัง / COD"/>
    <s v=""/>
    <s v="-"/>
    <s v="20/03/2025 09:21"/>
  </r>
  <r>
    <x v="12"/>
    <x v="14"/>
    <n v="66.666666666666671"/>
    <n v="3"/>
    <s v="EVO11"/>
    <n v="200"/>
    <n v="0"/>
    <s v="ร้านที่4"/>
    <s v="ท***นีย์ จ***ทมา"/>
    <s v="Pathum Thani"/>
    <s v="-"/>
    <s v=""/>
    <s v="20/03/2025 09:21"/>
    <s v="-"/>
    <s v="Flash Express Thailand"/>
    <s v="Tiktok"/>
    <s v="tiktok"/>
    <s v=""/>
    <s v="-"/>
    <s v="20/03/2025 09:17"/>
  </r>
  <r>
    <x v="6"/>
    <x v="6"/>
    <n v="60"/>
    <n v="3"/>
    <s v="EVO11"/>
    <n v="200"/>
    <n v="0"/>
    <s v="ร้านที่4"/>
    <s v="ท***นีย์ จ***ทมา"/>
    <s v="Pathum Thani"/>
    <s v="-"/>
    <s v=""/>
    <s v="20/03/2025 09:21"/>
    <s v="-"/>
    <s v="Flash Express Thailand"/>
    <s v="Tiktok"/>
    <s v="tiktok"/>
    <s v=""/>
    <s v="-"/>
    <s v="20/03/2025 09:17"/>
  </r>
  <r>
    <x v="12"/>
    <x v="14"/>
    <n v="66.666666666666671"/>
    <n v="3"/>
    <s v="EVO10"/>
    <n v="116"/>
    <n v="16"/>
    <s v="ร้านที่4"/>
    <s v="น***ดา อ***ิเดช"/>
    <s v="ศรีสะเกษ"/>
    <s v="-"/>
    <s v=""/>
    <s v="20/03/2025 09:14"/>
    <s v="-"/>
    <s v="Flash Express Thailand COD"/>
    <s v="Tiktok"/>
    <s v="จ่ายทีหลัง / COD"/>
    <s v=""/>
    <s v="-"/>
    <s v="20/03/2025 09:14"/>
  </r>
  <r>
    <x v="12"/>
    <x v="14"/>
    <n v="66.666666666666671"/>
    <n v="15"/>
    <s v="EVO8"/>
    <n v="500"/>
    <n v="0"/>
    <s v="ร้านที่4"/>
    <s v="ก***า ศ***ะนัน"/>
    <s v="กรุงเทพฯ"/>
    <s v="-"/>
    <s v=""/>
    <s v="20/03/2025 09:08"/>
    <s v="-"/>
    <s v="Flash Express Thailand COD"/>
    <s v="Tiktok"/>
    <s v="จ่ายทีหลัง / COD"/>
    <s v=""/>
    <s v="-"/>
    <s v="20/03/2025 09:08"/>
  </r>
  <r>
    <x v="3"/>
    <x v="3"/>
    <n v="66"/>
    <n v="2"/>
    <s v="EVO7"/>
    <n v="440"/>
    <n v="0"/>
    <s v="ร้านที่4"/>
    <s v="น*** ห***ิต"/>
    <s v="Chiang Rai"/>
    <s v="-"/>
    <s v=""/>
    <s v="20/03/2025 08:49"/>
    <s v="-"/>
    <s v="Flash Express Thailand COD"/>
    <s v="Tiktok"/>
    <s v="จ่ายทีหลัง / COD"/>
    <s v=""/>
    <s v="-"/>
    <s v="20/03/2025 08:49"/>
  </r>
  <r>
    <x v="4"/>
    <x v="4"/>
    <n v="66"/>
    <n v="2"/>
    <s v="EVO7"/>
    <n v="440"/>
    <n v="0"/>
    <s v="ร้านที่4"/>
    <s v="น*** ห***ิต"/>
    <s v="Chiang Rai"/>
    <s v="-"/>
    <s v=""/>
    <s v="20/03/2025 08:49"/>
    <s v="-"/>
    <s v="Flash Express Thailand COD"/>
    <s v="Tiktok"/>
    <s v="จ่ายทีหลัง / COD"/>
    <s v=""/>
    <s v="-"/>
    <s v="20/03/2025 08:49"/>
  </r>
  <r>
    <x v="1"/>
    <x v="1"/>
    <n v="67"/>
    <n v="2"/>
    <s v="EVO7"/>
    <n v="440"/>
    <n v="0"/>
    <s v="ร้านที่4"/>
    <s v="น*** ห***ิต"/>
    <s v="Chiang Rai"/>
    <s v="-"/>
    <s v=""/>
    <s v="20/03/2025 08:49"/>
    <s v="-"/>
    <s v="Flash Express Thailand COD"/>
    <s v="Tiktok"/>
    <s v="จ่ายทีหลัง / COD"/>
    <s v=""/>
    <s v="-"/>
    <s v="20/03/2025 08:49"/>
  </r>
  <r>
    <x v="11"/>
    <x v="12"/>
    <n v="66.666666666666671"/>
    <n v="3"/>
    <s v="EVO6"/>
    <n v="111"/>
    <n v="6"/>
    <s v="ร้านที่2"/>
    <s v="ฐ***นันท์​ อ***​ศรี​"/>
    <s v="บุรีรัมย์"/>
    <s v="-"/>
    <s v=""/>
    <s v="20/03/2025 08:18"/>
    <s v="-"/>
    <s v="J&amp;T COD"/>
    <s v="Tiktok"/>
    <s v="จ่ายทีหลัง / COD"/>
    <s v=""/>
    <s v="-"/>
    <s v="20/03/2025 08:18"/>
  </r>
  <r>
    <x v="12"/>
    <x v="14"/>
    <n v="66.666666666666671"/>
    <n v="3"/>
    <s v="EVO5"/>
    <n v="150"/>
    <n v="0"/>
    <s v="ร้านที่4"/>
    <s v="ว***รรค์ ช***นทร์"/>
    <s v="ปทุมธานี"/>
    <s v="-"/>
    <s v=""/>
    <s v="20/03/2025 08:12"/>
    <s v="-"/>
    <s v="Flash Express Thailand COD"/>
    <s v="Tiktok"/>
    <s v="จ่ายทีหลัง / COD"/>
    <s v=""/>
    <s v="-"/>
    <s v="20/03/2025 08:12"/>
  </r>
  <r>
    <x v="7"/>
    <x v="7"/>
    <n v="37.5"/>
    <n v="4"/>
    <s v="EVO4"/>
    <n v="159"/>
    <n v="0"/>
    <s v="ร้านที่4"/>
    <s v="K***neek"/>
    <s v="สุโขทัย"/>
    <s v="-"/>
    <s v=""/>
    <s v="20/03/2025 07:26"/>
    <s v="-"/>
    <s v="Flash Express Thailand COD"/>
    <s v="Tiktok"/>
    <s v="จ่ายทีหลัง / COD"/>
    <s v=""/>
    <s v="-"/>
    <s v="20/03/2025 07:27"/>
  </r>
  <r>
    <x v="1"/>
    <x v="1"/>
    <n v="66.333333333333329"/>
    <n v="3"/>
    <s v="EVO3"/>
    <n v="275"/>
    <n v="45"/>
    <s v="ร้านที่1"/>
    <s v="ค******)"/>
    <s v="******นปูลู, ตำบลบ้านเชียง, อำเภอหนองหาน ตำบลบ้านเชียง อำเภอหนองหาน จังหวัดอุดรธานี 41320"/>
    <s v="41320"/>
    <s v="03"/>
    <s v="20/03/2025 07:11"/>
    <s v="-"/>
    <s v="SPX Express"/>
    <s v="Shopee"/>
    <s v="shopee"/>
    <s v=""/>
    <s v="-"/>
    <s v="20/03/2025 07:06"/>
  </r>
  <r>
    <x v="2"/>
    <x v="2"/>
    <n v="33.166666666666664"/>
    <n v="6"/>
    <s v="EVO2"/>
    <n v="269"/>
    <n v="26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20/03/2025 05:25"/>
    <s v="-"/>
    <s v="Kerry_dropoff"/>
    <s v="Lazada"/>
    <s v="lazada"/>
    <s v=""/>
    <s v="LEXPU0470327376"/>
    <s v="20/03/2025 05:25"/>
  </r>
  <r>
    <x v="7"/>
    <x v="7"/>
    <n v="37.5"/>
    <n v="4"/>
    <s v="EVO1"/>
    <n v="159"/>
    <n v="0"/>
    <s v="ร้านที่4"/>
    <s v="น***ัส เ***์รุ่งโรจน์"/>
    <s v="ปทุมธานี"/>
    <s v="-"/>
    <s v=""/>
    <s v="20/03/2025 02:04"/>
    <s v="-"/>
    <s v="Flash Express Thailand COD"/>
    <s v="Tiktok"/>
    <s v="จ่ายทีหลัง / COD"/>
    <s v=""/>
    <s v="THT04011MCC171Z"/>
    <s v="20/03/2025 02:04"/>
  </r>
  <r>
    <x v="6"/>
    <x v="6"/>
    <n v="41.333333333333343"/>
    <n v="3"/>
    <s v="EVO0"/>
    <n v="146"/>
    <n v="29"/>
    <s v="ร้านที่1"/>
    <s v="ร******า"/>
    <s v="******า, ตำบลวังตะกู, อำเภอเมืองนครปฐม ตำบลวังตะกู อำเภอเมืองนครปฐม จังหวัดนครปฐม 73000"/>
    <s v="73000"/>
    <s v="47"/>
    <s v="20/03/2025 02:23"/>
    <s v="-"/>
    <s v="SPX Express"/>
    <s v="Shopee"/>
    <s v="shopee"/>
    <s v=""/>
    <s v="TH258575986132S"/>
    <s v="20/03/2025 01:57"/>
  </r>
  <r>
    <x v="6"/>
    <x v="6"/>
    <n v="60"/>
    <n v="3"/>
    <s v="EVN99"/>
    <n v="89"/>
    <n v="7"/>
    <s v="ร้านที่1"/>
    <s v="ไกรพจน์ ไขแสงสังข์"/>
    <s v="64/238 เอลิสคอนโดฯ อาคารA ถ.ติวานนท์. ซอย14/2 · ตลาดขวัญ/ Talat Khwan_x000a__x000a_เมืองนนทบุรี/ Mueang Nonthaburiนนทบุรี/ Nonthaburi_x000a_11000"/>
    <s v="11000"/>
    <s v="660960793793"/>
    <s v="20/03/2025 01:32"/>
    <s v="-"/>
    <s v="Kerry_dropoff"/>
    <s v="Lazada"/>
    <s v="lazada"/>
    <s v=""/>
    <s v="LEXPU0470336058"/>
    <s v="20/03/2025 01:32"/>
  </r>
  <r>
    <x v="6"/>
    <x v="6"/>
    <n v="60"/>
    <n v="6"/>
    <s v="EVN98"/>
    <n v="314"/>
    <n v="64"/>
    <s v="ร้านที่1"/>
    <s v="ล******ร"/>
    <s v="******้าง ต.หนองสังข์ ตำบลหนองสังข์ อำเภอนาแก จังหวัดนครพนม 48130"/>
    <s v="48130"/>
    <s v="72"/>
    <s v="20/03/2025 00:31"/>
    <s v="-"/>
    <s v="SPX Express"/>
    <s v="Shopee"/>
    <s v="shopee"/>
    <s v=""/>
    <s v="TH254902474052P"/>
    <s v="20/03/2025 00:31"/>
  </r>
  <r>
    <x v="6"/>
    <x v="6"/>
    <n v="60"/>
    <n v="3"/>
    <s v="EVN97"/>
    <n v="87"/>
    <n v="7"/>
    <s v="ร้านที่1"/>
    <s v="ภัครินทร์  โตล่ำ"/>
    <s v="40 ม.2 [แมวเสริมสวย] ต.ศรีเมืองชุม อ.แม่สาย จ.เชียงราย_x000a__x000a_แม่สาย/ Mae Saiเชียงราย/ Chiang Rai_x000a_57130"/>
    <s v="57130"/>
    <s v="660824966365"/>
    <s v="20/03/2025 00:26"/>
    <s v="-"/>
    <s v="Kerry_dropoff"/>
    <s v="Lazada"/>
    <s v="lazada"/>
    <s v=""/>
    <s v="LEXPU0470335636"/>
    <s v="20/03/2025 00:26"/>
  </r>
  <r>
    <x v="7"/>
    <x v="7"/>
    <n v="37.5"/>
    <n v="4"/>
    <s v="EVN96"/>
    <n v="159"/>
    <n v="0"/>
    <s v="ร้านที่4"/>
    <s v="บ***จิด ป***ัสสรชัยกุล"/>
    <s v="กรุงเทพมหานคร"/>
    <s v="-"/>
    <s v=""/>
    <s v="20/03/2025 00:06"/>
    <s v="-"/>
    <s v="Flash Express Thailand"/>
    <s v="Tiktok"/>
    <s v="tiktok"/>
    <s v=""/>
    <s v="THT01061MCC1U7Z"/>
    <s v="20/03/2025 00:20"/>
  </r>
  <r>
    <x v="3"/>
    <x v="23"/>
    <n v="76"/>
    <n v="1"/>
    <s v="EVN95"/>
    <n v="83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20/03/2025 00:05"/>
    <s v="-"/>
    <s v="Kerry_dropoff"/>
    <s v="Lazada"/>
    <s v="lazada"/>
    <s v=""/>
    <s v="LEXDO0130699929"/>
    <s v="20/03/2025 00:05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x v="0"/>
    <x v="0"/>
    <n v="60"/>
    <n v="1"/>
    <s v="EVS19"/>
    <n v="60"/>
    <n v="0"/>
    <s v="ร้านที่2"/>
    <s v="ศ******์"/>
    <s v="******ห้อง118A ชั้น1 เลขที่189 หมู่2 ต.บางขุนกอง ตำบลบางขุนกอง อำเภอบางกรวย จังหวัดนนทบุรี 11130"/>
    <s v="11130"/>
    <s v="99"/>
    <s v="21/03/2025 23:34"/>
    <s v="-"/>
    <s v="SPX Express"/>
    <s v="Shopee"/>
    <s v="shopee"/>
    <s v=""/>
    <s v="TH2573804617931"/>
    <s v="21/03/2025 23:33"/>
  </r>
  <r>
    <x v="1"/>
    <x v="1"/>
    <n v="60"/>
    <n v="3"/>
    <s v="EVS18"/>
    <n v="111"/>
    <n v="6"/>
    <s v="ร้านที่2"/>
    <s v="น***าวพิมพร เ***สุวรรณ"/>
    <s v="เทศบาลนครเชียงใหม่"/>
    <s v="-"/>
    <s v=""/>
    <s v="21/03/2025 23:11"/>
    <s v="-"/>
    <s v="J&amp;T COD"/>
    <s v="Tiktok"/>
    <s v="จ่ายทีหลัง / COD"/>
    <s v=""/>
    <s v="756122216382"/>
    <s v="21/03/2025 23:12"/>
  </r>
  <r>
    <x v="2"/>
    <x v="2"/>
    <n v="66.333333333333329"/>
    <n v="3"/>
    <s v="EVS17"/>
    <n v="651"/>
    <n v="0"/>
    <s v="ร้านที่10"/>
    <s v="สุพรทิพย์. มากสาวสดิ์"/>
    <s v="โรงเรียนวัดราษฎร์บำรุง(งามศิริวิทยคาร) เลขที่205 ซอยเพชรเกษม69 แขวฃหลักสอง_x000a__x000a_บางแค/ Bang Khaeกรุงเทพมหานคร/ Bangkok_x000a_10160"/>
    <s v="10160"/>
    <s v="660815828239"/>
    <s v="21/03/2025 23:05"/>
    <s v="-"/>
    <s v="Kerry_dropoff"/>
    <s v="Lazada"/>
    <s v="lazada"/>
    <s v=""/>
    <s v="LEXDO0130843779"/>
    <s v="21/03/2025 23:01"/>
  </r>
  <r>
    <x v="2"/>
    <x v="2"/>
    <n v="66.333333333333329"/>
    <n v="3"/>
    <s v="EVS17"/>
    <n v="651"/>
    <n v="0"/>
    <s v="ร้านที่10"/>
    <s v="สุพรทิพย์. มากสาวสดิ์"/>
    <s v="โรงเรียนวัดราษฎร์บำรุง(งามศิริวิทยคาร) เลขที่205 ซอยเพชรเกษม69 แขวฃหลักสอง_x000a__x000a_บางแค/ Bang Khaeกรุงเทพมหานคร/ Bangkok_x000a_10160"/>
    <s v="10160"/>
    <s v="660815828239"/>
    <s v="21/03/2025 23:05"/>
    <s v="-"/>
    <s v="Kerry_dropoff"/>
    <s v="Lazada"/>
    <s v="lazada"/>
    <s v=""/>
    <s v="LEXDO0130843779"/>
    <s v="21/03/2025 23:01"/>
  </r>
  <r>
    <x v="2"/>
    <x v="2"/>
    <n v="66.333333333333329"/>
    <n v="3"/>
    <s v="EVS17"/>
    <n v="651"/>
    <n v="0"/>
    <s v="ร้านที่10"/>
    <s v="สุพรทิพย์. มากสาวสดิ์"/>
    <s v="โรงเรียนวัดราษฎร์บำรุง(งามศิริวิทยคาร) เลขที่205 ซอยเพชรเกษม69 แขวฃหลักสอง_x000a__x000a_บางแค/ Bang Khaeกรุงเทพมหานคร/ Bangkok_x000a_10160"/>
    <s v="10160"/>
    <s v="660815828239"/>
    <s v="21/03/2025 23:05"/>
    <s v="-"/>
    <s v="Kerry_dropoff"/>
    <s v="Lazada"/>
    <s v="lazada"/>
    <s v=""/>
    <s v="LEXDO0130843779"/>
    <s v="21/03/2025 23:01"/>
  </r>
  <r>
    <x v="0"/>
    <x v="0"/>
    <n v="33.333333333333336"/>
    <n v="3"/>
    <s v="EVS16"/>
    <n v="111"/>
    <n v="6"/>
    <s v="ร้านที่2"/>
    <s v="น** ม***ัตน์ ศ***นนท์"/>
    <s v="พังงา"/>
    <s v="-"/>
    <s v=""/>
    <s v="21/03/2025 21:40"/>
    <s v="-"/>
    <s v="Flash Express Thailand COD"/>
    <s v="Tiktok"/>
    <s v="จ่ายทีหลัง / COD"/>
    <s v=""/>
    <s v="THT66041MHA471Z"/>
    <s v="21/03/2025 21:40"/>
  </r>
  <r>
    <x v="3"/>
    <x v="3"/>
    <n v="50"/>
    <n v="6"/>
    <s v="EVS15"/>
    <n v="240.6"/>
    <n v="26"/>
    <s v="ร้านที่1"/>
    <s v="พิรีภรณ์  ปรีชาเลิศมิตร"/>
    <s v="เลขที่ 48 ถ.วัชรีบำรุง · บางนาค/ Bang Nak_x000a__x000a_เมืองนราธิวาส/ Mueang Narathiwatนราธิวาส/ Narathiwat_x000a_96000"/>
    <s v="96000"/>
    <s v="660819572541"/>
    <s v="21/03/2025 21:28"/>
    <s v="-"/>
    <s v="Kerry_dropoff"/>
    <s v="Lazada"/>
    <s v="lazada"/>
    <s v=""/>
    <s v="TH7701709SNP8A"/>
    <s v="21/03/2025 21:28"/>
  </r>
  <r>
    <x v="1"/>
    <x v="1"/>
    <n v="60"/>
    <n v="3"/>
    <s v="EVS14"/>
    <n v="105"/>
    <n v="0"/>
    <s v="ร้านที่2"/>
    <s v="น***"/>
    <s v="เทศบาลนครนครปฐม"/>
    <s v="-"/>
    <s v=""/>
    <s v="21/03/2025 21:11"/>
    <s v="-"/>
    <s v="J&amp;T COD"/>
    <s v="Tiktok"/>
    <s v="จ่ายทีหลัง / COD"/>
    <s v=""/>
    <s v="756121709372"/>
    <s v="21/03/2025 21:12"/>
  </r>
  <r>
    <x v="4"/>
    <x v="4"/>
    <n v="78"/>
    <n v="2"/>
    <s v="EVS13"/>
    <n v="148"/>
    <n v="0"/>
    <s v="ร้านที่1"/>
    <s v="อ******ม"/>
    <s v="******นเศรษฐศิริ, แขวงถนนนครไชยศรี, เขตดุสิต แขวงถนนนครไชยศรี เขตดุสิต จังหวัดกรุงเทพมหานคร 10300"/>
    <s v="10300"/>
    <s v="91"/>
    <s v="21/03/2025 20:26"/>
    <s v="-"/>
    <s v="Flash Express"/>
    <s v="Shopee"/>
    <s v="shopee"/>
    <s v=""/>
    <s v="TH0109709NE38B1"/>
    <s v="21/03/2025 20:25"/>
  </r>
  <r>
    <x v="4"/>
    <x v="4"/>
    <n v="78"/>
    <n v="1"/>
    <s v="EVS12"/>
    <n v="78"/>
    <n v="0"/>
    <s v="ร้านที่1"/>
    <s v="ค******ร"/>
    <s v="******4, ถนน เพชรเกษม, แขวงหนองค้างพลู, เขตหนองแขม แขวงหนองค้างพลู เขตหนองแขม จังหวัดกรุงเทพมหานคร 10160"/>
    <s v="10160"/>
    <s v="87"/>
    <s v="21/03/2025 20:41"/>
    <s v="-"/>
    <s v="SPX Express"/>
    <s v="Shopee"/>
    <s v="shopee"/>
    <s v=""/>
    <s v="TH256203862402K"/>
    <s v="21/03/2025 20:10"/>
  </r>
  <r>
    <x v="4"/>
    <x v="5"/>
    <n v="15"/>
    <n v="1"/>
    <s v="EVS11"/>
    <n v="15"/>
    <n v="0"/>
    <s v="ร้านที่1"/>
    <s v="ใม"/>
    <s v="ชุมชนร่มเย็น 28/49999999 ชอย2/17 วกสไน394885949 · คูคต/ Khu Khot_x000a__x000a_ลำลูกกา/ Lam Luk Kaปทุมธานี/ Pathum Thani_x000a_12130"/>
    <s v="12130"/>
    <s v="660954162532"/>
    <s v="21/03/2025 20:09"/>
    <s v="-"/>
    <s v="Kerry_dropoff"/>
    <s v="Lazada"/>
    <s v="lazada"/>
    <s v=""/>
    <s v="LEXPU0470830972"/>
    <s v="21/03/2025 20:08"/>
  </r>
  <r>
    <x v="4"/>
    <x v="5"/>
    <n v="71.25"/>
    <n v="1"/>
    <s v="EVS10"/>
    <n v="78.25"/>
    <n v="7"/>
    <s v="ร้านที่1"/>
    <s v="กัลยา บุญยืน"/>
    <s v="51/10ม.10 · ท่าบอน/ Tha Bon_x000a__x000a_ระโนด/ Ranotสงขลา/ Songkhla_x000a_90140"/>
    <s v="90140"/>
    <s v="660626287518"/>
    <s v="21/03/2025 20:01"/>
    <s v="-"/>
    <s v="Kerry_dropoff"/>
    <s v="Lazada"/>
    <s v="lazada"/>
    <s v=""/>
    <s v="TH7107709S876D"/>
    <s v="21/03/2025 20:01"/>
  </r>
  <r>
    <x v="2"/>
    <x v="2"/>
    <n v="66.333333333333329"/>
    <n v="3"/>
    <s v="EVS9"/>
    <n v="211"/>
    <n v="0"/>
    <s v="ร้านที่1"/>
    <s v="ค******ง"/>
    <s v="******-นครนายก, ตำบลบึงยี่โถ, อำเภอธัญบุรี ตำบลบึงยี่โถ อำเภอธัญบุรี จังหวัดปทุมธานี 12130"/>
    <s v="12130"/>
    <s v="84"/>
    <s v="22/03/2025 07:32"/>
    <s v="-"/>
    <s v="SPX Express"/>
    <s v="Shopee"/>
    <s v="shopee"/>
    <s v=""/>
    <s v="TH259167830357U"/>
    <s v="21/03/2025 20:00"/>
  </r>
  <r>
    <x v="4"/>
    <x v="5"/>
    <n v="15"/>
    <n v="1"/>
    <s v="EVS8"/>
    <n v="15"/>
    <n v="0"/>
    <s v="ร้านที่1"/>
    <s v="ยำ"/>
    <s v="ชุมชนร่มเย็น 28/4999999999 ชอย2/17 วสดกก39889999 · คูคต/ Khu Khot_x000a__x000a_ลำลูกกา/ Lam Luk Kaปทุมธานี/ Pathum Thani_x000a_12130"/>
    <s v="12130"/>
    <s v="660950612843"/>
    <s v="21/03/2025 19:52"/>
    <s v="-"/>
    <s v="Kerry_dropoff"/>
    <s v="Lazada"/>
    <s v="lazada"/>
    <s v=""/>
    <s v="LEXPU0470831704"/>
    <s v="21/03/2025 19:52"/>
  </r>
  <r>
    <x v="4"/>
    <x v="4"/>
    <n v="78"/>
    <n v="1"/>
    <s v="EVS7"/>
    <n v="78"/>
    <n v="0"/>
    <s v="ร้านที่1"/>
    <s v="ว******น"/>
    <s v="******วยขวาง แขวงห้วยขวาง ถ.ประชาราษฎร์บำเพ็ญ กทม. 10310 แขวงห้วยขวาง เขตห้วยขวาง จังหวัดกรุงเทพมหานคร 10310"/>
    <s v="10310"/>
    <s v="37"/>
    <s v="21/03/2025 19:51"/>
    <s v="-"/>
    <s v="Flash Express"/>
    <s v="Shopee"/>
    <s v="shopee"/>
    <s v=""/>
    <s v="TH0151709MXA7C1"/>
    <s v="21/03/2025 19:51"/>
  </r>
  <r>
    <x v="4"/>
    <x v="4"/>
    <n v="78"/>
    <n v="1"/>
    <s v="EVS6"/>
    <n v="113"/>
    <n v="35"/>
    <s v="ร้านที่1"/>
    <s v="ศ******ง"/>
    <s v="******          (บ้านที่มีต้นกล้วยเยอะๆ) เขตบางคอแหลม แขวงบางโคล่ กทม. 10120 แขวงบางโคล่ เขตบางคอแหลม จังหวัดกรุงเทพมหานคร 10120"/>
    <s v="10120"/>
    <s v="62"/>
    <s v="21/03/2025 19:48"/>
    <s v="-"/>
    <s v="SPX Express"/>
    <s v="Shopee"/>
    <s v="shopee"/>
    <s v=""/>
    <s v="TH2535311565268"/>
    <s v="21/03/2025 19:47"/>
  </r>
  <r>
    <x v="4"/>
    <x v="4"/>
    <n v="78"/>
    <n v="1"/>
    <s v="EVS5"/>
    <n v="116"/>
    <n v="38"/>
    <s v="ร้านที่1"/>
    <s v="น******)"/>
    <s v="******ีโอพาร์ค ม.4&amp;nbsp; ต.มาบยางพร อ.ปลวกแดง จ.ระยอง 21140 ตำบลมาบยางพร อำเภอปลวกแดง จังหวัดระยอง 21140"/>
    <s v="21140"/>
    <s v="07"/>
    <s v="21/03/2025 19:47"/>
    <s v="-"/>
    <s v="SPX Express"/>
    <s v="Shopee"/>
    <s v="shopee"/>
    <s v=""/>
    <s v="TH250792658563Y"/>
    <s v="21/03/2025 19:47"/>
  </r>
  <r>
    <x v="4"/>
    <x v="5"/>
    <n v="15"/>
    <n v="1"/>
    <s v="EVS4"/>
    <n v="15"/>
    <n v="0"/>
    <s v="ร้านที่1"/>
    <s v="ชำ"/>
    <s v="ชุมชนร่มเย็น 28/4999999999 ชอย2/17 สส่แก399989999 · คูคต/ Khu Khot_x000a__x000a_ลำลูกกา/ Lam Luk Kaปทุมธานี/ Pathum Thani_x000a_12130"/>
    <s v="12130"/>
    <s v="660824187982"/>
    <s v="21/03/2025 19:44"/>
    <s v="-"/>
    <s v="Kerry_dropoff"/>
    <s v="Lazada"/>
    <s v="lazada"/>
    <s v=""/>
    <s v="LEXPU0470831931"/>
    <s v="21/03/2025 19:44"/>
  </r>
  <r>
    <x v="5"/>
    <x v="6"/>
    <n v="66.666666666666671"/>
    <n v="3"/>
    <s v="EVS3"/>
    <n v="104.5"/>
    <n v="7"/>
    <s v="ร้านที่1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21/03/2025 19:43"/>
    <s v="-"/>
    <s v="Kerry_dropoff"/>
    <s v="Lazada"/>
    <s v="lazada"/>
    <s v=""/>
    <s v="LEXPU0549418680"/>
    <s v="21/03/2025 19:43"/>
  </r>
  <r>
    <x v="1"/>
    <x v="1"/>
    <n v="60"/>
    <n v="3"/>
    <s v="EVS2"/>
    <n v="111"/>
    <n v="6"/>
    <s v="ร้านที่2"/>
    <s v="น***ศิขรินทร์  ห***ภูมิ"/>
    <s v="ชลบุรี"/>
    <s v="-"/>
    <s v=""/>
    <s v="21/03/2025 19:39"/>
    <s v="-"/>
    <s v="J&amp;T Express"/>
    <s v="Tiktok"/>
    <s v="tiktok"/>
    <s v=""/>
    <s v="756170614382"/>
    <s v="21/03/2025 19:30"/>
  </r>
  <r>
    <x v="4"/>
    <x v="5"/>
    <n v="69"/>
    <n v="4"/>
    <s v="EVS1"/>
    <n v="317"/>
    <n v="41"/>
    <s v="ร้านที่1"/>
    <s v="ภรณ์ทิพย์ สุพิมพ์"/>
    <s v="156 หมู่ที่ 1 บ้านด่านม่วงคำ ตำบลด่านม่วงคำ อำเภอโคกศรีสุพรรณ จังหวัดสกลนคร 47280 · ด่านม่วงคำ/ Dan Muang Kham_x000a__x000a_โคกศรีสุพรรณ/ Khok Si Suphanสกลนคร/ Sakon Nakhon_x000a_47280"/>
    <s v="47280"/>
    <s v="660862221126"/>
    <s v="21/03/2025 19:22"/>
    <s v="-"/>
    <s v="Kerry_dropoff"/>
    <s v="Lazada"/>
    <s v="lazada"/>
    <s v=""/>
    <s v="TH4415709QFK8C"/>
    <s v="21/03/2025 19:22"/>
  </r>
  <r>
    <x v="3"/>
    <x v="3"/>
    <n v="37.5"/>
    <n v="4"/>
    <s v="EVS0"/>
    <n v="159"/>
    <n v="0"/>
    <s v="ร้านที่4"/>
    <s v="ส***ง ค***"/>
    <s v="นครราชสีมา"/>
    <s v="-"/>
    <s v=""/>
    <s v="21/03/2025 19:04"/>
    <s v="-"/>
    <s v="Flash Express Thailand"/>
    <s v="Tiktok"/>
    <s v="tiktok"/>
    <s v=""/>
    <s v="THT10131MJNXD8Z"/>
    <s v="21/03/2025 19:04"/>
  </r>
  <r>
    <x v="6"/>
    <x v="7"/>
    <n v="125"/>
    <n v="1"/>
    <s v="EVR99"/>
    <n v="505"/>
    <n v="48"/>
    <s v="ร้านที่2"/>
    <s v="พ*****์"/>
    <s v="******งบางมด เขตจอมทอง จังหวัดกรุงเทพมหานคร 10150"/>
    <s v="10150"/>
    <s v="58"/>
    <s v="21/03/2025 18:44"/>
    <s v="-"/>
    <s v="SPX Express"/>
    <s v="Shopee"/>
    <s v="shopee"/>
    <s v=""/>
    <s v="TH259936177263Y"/>
    <s v="21/03/2025 18:11"/>
  </r>
  <r>
    <x v="0"/>
    <x v="0"/>
    <n v="60"/>
    <n v="2"/>
    <s v="EVR99"/>
    <n v="505"/>
    <n v="48"/>
    <s v="ร้านที่2"/>
    <s v="พ*****์"/>
    <s v="******งบางมด เขตจอมทอง จังหวัดกรุงเทพมหานคร 10150"/>
    <s v="10150"/>
    <s v="58"/>
    <s v="21/03/2025 18:44"/>
    <s v="-"/>
    <s v="SPX Express"/>
    <s v="Shopee"/>
    <s v="shopee"/>
    <s v=""/>
    <s v="TH259936177263Y"/>
    <s v="21/03/2025 18:11"/>
  </r>
  <r>
    <x v="7"/>
    <x v="8"/>
    <n v="60"/>
    <n v="1"/>
    <s v="EVR99"/>
    <n v="505"/>
    <n v="48"/>
    <s v="ร้านที่2"/>
    <s v="พ*****์"/>
    <s v="******งบางมด เขตจอมทอง จังหวัดกรุงเทพมหานคร 10150"/>
    <s v="10150"/>
    <s v="58"/>
    <s v="21/03/2025 18:44"/>
    <s v="-"/>
    <s v="SPX Express"/>
    <s v="Shopee"/>
    <s v="shopee"/>
    <s v=""/>
    <s v="TH259936177263Y"/>
    <s v="21/03/2025 18:11"/>
  </r>
  <r>
    <x v="8"/>
    <x v="9"/>
    <n v="76"/>
    <n v="2"/>
    <s v="EVR99"/>
    <n v="505"/>
    <n v="48"/>
    <s v="ร้านที่2"/>
    <s v="พ*****์"/>
    <s v="******งบางมด เขตจอมทอง จังหวัดกรุงเทพมหานคร 10150"/>
    <s v="10150"/>
    <s v="58"/>
    <s v="21/03/2025 18:44"/>
    <s v="-"/>
    <s v="SPX Express"/>
    <s v="Shopee"/>
    <s v="shopee"/>
    <s v=""/>
    <s v="TH259936177263Y"/>
    <s v="21/03/2025 18:11"/>
  </r>
  <r>
    <x v="4"/>
    <x v="4"/>
    <n v="66.333333333333329"/>
    <n v="6"/>
    <s v="EVR98"/>
    <n v="515"/>
    <n v="48"/>
    <s v="ร้านที่1"/>
    <s v="A******a"/>
    <s v="******ิน) ตำบลบึงทองหลาง อำเภอลำลูกกา จังหวัดปทุมธานี 12150"/>
    <s v="12150"/>
    <s v="99"/>
    <s v="21/03/2025 18:19"/>
    <s v="-"/>
    <s v="SPX Express"/>
    <s v="Shopee"/>
    <s v="shopee"/>
    <s v=""/>
    <s v="TH250314417444N"/>
    <s v="21/03/2025 17:49"/>
  </r>
  <r>
    <x v="0"/>
    <x v="0"/>
    <n v="33.333333333333336"/>
    <n v="3"/>
    <s v="EVR97"/>
    <n v="199.5"/>
    <n v="0"/>
    <s v="ร้านที่2"/>
    <s v="ม***"/>
    <s v="ยโสธร"/>
    <s v="-"/>
    <s v=""/>
    <s v="21/03/2025 17:43"/>
    <s v="-"/>
    <s v="J&amp;T COD"/>
    <s v="Tiktok"/>
    <s v="จ่ายทีหลัง / COD"/>
    <s v=""/>
    <s v="756101012391"/>
    <s v="21/03/2025 17:43"/>
  </r>
  <r>
    <x v="1"/>
    <x v="1"/>
    <n v="60"/>
    <n v="3"/>
    <s v="EVR97"/>
    <n v="199.5"/>
    <n v="0"/>
    <s v="ร้านที่2"/>
    <s v="ม***"/>
    <s v="ยโสธร"/>
    <s v="-"/>
    <s v=""/>
    <s v="21/03/2025 17:43"/>
    <s v="-"/>
    <s v="J&amp;T COD"/>
    <s v="Tiktok"/>
    <s v="จ่ายทีหลัง / COD"/>
    <s v=""/>
    <s v="756101012391"/>
    <s v="21/03/2025 17:43"/>
  </r>
  <r>
    <x v="0"/>
    <x v="0"/>
    <n v="33.333333333333336"/>
    <n v="3"/>
    <s v="EVR96"/>
    <n v="199.5"/>
    <n v="0"/>
    <s v="ร้านที่2"/>
    <s v="ม***"/>
    <s v="ยโสธร"/>
    <s v="-"/>
    <s v=""/>
    <s v="21/03/2025 17:41"/>
    <s v="-"/>
    <s v="J&amp;T COD"/>
    <s v="Tiktok"/>
    <s v="จ่ายทีหลัง / COD"/>
    <s v=""/>
    <s v="756137700371"/>
    <s v="21/03/2025 17:42"/>
  </r>
  <r>
    <x v="1"/>
    <x v="1"/>
    <n v="60"/>
    <n v="3"/>
    <s v="EVR96"/>
    <n v="199.5"/>
    <n v="0"/>
    <s v="ร้านที่2"/>
    <s v="ม***"/>
    <s v="ยโสธร"/>
    <s v="-"/>
    <s v=""/>
    <s v="21/03/2025 17:41"/>
    <s v="-"/>
    <s v="J&amp;T COD"/>
    <s v="Tiktok"/>
    <s v="จ่ายทีหลัง / COD"/>
    <s v=""/>
    <s v="756137700371"/>
    <s v="21/03/2025 17:41"/>
  </r>
  <r>
    <x v="8"/>
    <x v="10"/>
    <n v="76"/>
    <n v="1"/>
    <s v="EVR95"/>
    <n v="76"/>
    <n v="0"/>
    <s v="ร้านที่1"/>
    <s v="ก******์"/>
    <s v="******อย3 อดุลยาราม หมู่14 ถนนมิตรภาพ ตำบลในเมือง อำเภอเมืองขอนแก่น จังหวัดขอนแก่น 40000"/>
    <s v="40000"/>
    <s v="14"/>
    <s v="21/03/2025 16:52"/>
    <s v="-"/>
    <s v="SPX Express"/>
    <s v="Shopee"/>
    <s v="shopee"/>
    <s v=""/>
    <s v="TH259720380564L"/>
    <s v="21/03/2025 16:52"/>
  </r>
  <r>
    <x v="3"/>
    <x v="3"/>
    <n v="33.333333333333336"/>
    <n v="3"/>
    <s v="EVR94"/>
    <n v="106"/>
    <n v="6"/>
    <s v="ร้านที่4"/>
    <s v="พ***พชร  พ***ุธาร"/>
    <s v="ลำปาง"/>
    <s v="-"/>
    <s v=""/>
    <s v="21/03/2025 16:48"/>
    <s v="-"/>
    <s v="Flash Express Thailand COD"/>
    <s v="Tiktok"/>
    <s v="จ่ายทีหลัง / COD"/>
    <s v=""/>
    <s v="THT49031MJQ5J6Z"/>
    <s v="21/03/2025 16:48"/>
  </r>
  <r>
    <x v="3"/>
    <x v="3"/>
    <n v="33.333333333333336"/>
    <n v="3"/>
    <s v="EVR93"/>
    <n v="100"/>
    <n v="0"/>
    <s v="ร้านที่4"/>
    <s v="น***าวโสภา ส***ศ"/>
    <s v="พิษณุโลก"/>
    <s v="-"/>
    <s v=""/>
    <s v="21/03/2025 16:44"/>
    <s v="-"/>
    <s v="Flash Express Thailand"/>
    <s v="Tiktok"/>
    <s v="tiktok"/>
    <s v=""/>
    <s v="THT61011MJQ576Z"/>
    <s v="21/03/2025 16:44"/>
  </r>
  <r>
    <x v="4"/>
    <x v="4"/>
    <n v="66.333333333333329"/>
    <n v="3"/>
    <s v="EVR92"/>
    <n v="163.92"/>
    <n v="26"/>
    <s v="ร้านที่9"/>
    <s v="นายภูวดิษฐ์  วิชยอัชฌบูรณ์"/>
    <s v="202/3 ม.6 ร้านรักษ์เกษตรเขาดิน ต.ทุ่งควายกิน · ทุ่งควายกิน/ Thung Khwai Kin_x000a__x000a_แกลง/ Klaengระยอง/ Rayong_x000a_21110"/>
    <s v="21110"/>
    <s v="660949323209"/>
    <s v="21/03/2025 16:42"/>
    <s v="-"/>
    <s v="Kerry_dropoff"/>
    <s v="Lazada"/>
    <s v="lazada"/>
    <s v=""/>
    <s v="LEXDO0155732847"/>
    <s v="21/03/2025 16:42"/>
  </r>
  <r>
    <x v="5"/>
    <x v="6"/>
    <n v="66.666666666666671"/>
    <n v="6"/>
    <s v="EVR91"/>
    <n v="300"/>
    <n v="0"/>
    <s v="ร้านที่4"/>
    <s v="อ***ันธ์ ส***ฐาน"/>
    <s v="พระนครศรีอยุธยา"/>
    <s v="-"/>
    <s v=""/>
    <s v="21/03/2025 16:42"/>
    <s v="-"/>
    <s v="Flash Express Thailand"/>
    <s v="Tiktok"/>
    <s v="tiktok"/>
    <s v=""/>
    <s v="THT05081MJ4NW6Z"/>
    <s v="21/03/2025 16:41"/>
  </r>
  <r>
    <x v="3"/>
    <x v="3"/>
    <n v="33.333333333333336"/>
    <n v="3"/>
    <s v="EVR91"/>
    <n v="300"/>
    <n v="0"/>
    <s v="ร้านที่4"/>
    <s v="อ***ันธ์ ส***ฐาน"/>
    <s v="พระนครศรีอยุธยา"/>
    <s v="-"/>
    <s v=""/>
    <s v="21/03/2025 16:42"/>
    <s v="-"/>
    <s v="Flash Express Thailand"/>
    <s v="Tiktok"/>
    <s v="tiktok"/>
    <s v=""/>
    <s v="THT05081MJ4NW6Z"/>
    <s v="21/03/2025 16:41"/>
  </r>
  <r>
    <x v="9"/>
    <x v="11"/>
    <n v="66.666666666666671"/>
    <n v="3"/>
    <s v="EVR90"/>
    <n v="200"/>
    <n v="0"/>
    <s v="ร้านที่4"/>
    <s v="พ***์ศิราพร  ช***าร"/>
    <s v="มหาสารคาม"/>
    <s v="-"/>
    <s v=""/>
    <s v="21/03/2025 16:40"/>
    <s v="-"/>
    <s v="Flash Express Thailand COD"/>
    <s v="Tiktok"/>
    <s v="จ่ายทีหลัง / COD"/>
    <s v=""/>
    <s v="THT41011MJ3844Z"/>
    <s v="21/03/2025 16:40"/>
  </r>
  <r>
    <x v="3"/>
    <x v="3"/>
    <n v="33.333333333333336"/>
    <n v="3"/>
    <s v="EVR90"/>
    <n v="200"/>
    <n v="0"/>
    <s v="ร้านที่4"/>
    <s v="พ***์ศิราพร  ช***าร"/>
    <s v="มหาสารคาม"/>
    <s v="-"/>
    <s v=""/>
    <s v="21/03/2025 16:40"/>
    <s v="-"/>
    <s v="Flash Express Thailand COD"/>
    <s v="Tiktok"/>
    <s v="จ่ายทีหลัง / COD"/>
    <s v=""/>
    <s v="THT41011MJ3844Z"/>
    <s v="21/03/2025 16:40"/>
  </r>
  <r>
    <x v="9"/>
    <x v="11"/>
    <n v="66.666666666666671"/>
    <n v="3"/>
    <s v="EVR89"/>
    <n v="106"/>
    <n v="6"/>
    <s v="ร้านที่4"/>
    <s v="จ***ิมา เ***ทยสงค์"/>
    <s v="กรุงเทพฯ"/>
    <s v="-"/>
    <s v=""/>
    <s v="21/03/2025 16:40"/>
    <s v="-"/>
    <s v="Flash Express Thailand COD"/>
    <s v="Tiktok"/>
    <s v="จ่ายทีหลัง / COD"/>
    <s v=""/>
    <s v="THT01471MH8B11Z"/>
    <s v="21/03/2025 16:40"/>
  </r>
  <r>
    <x v="9"/>
    <x v="11"/>
    <n v="66.666666666666671"/>
    <n v="3"/>
    <s v="EVR88"/>
    <n v="200"/>
    <n v="0"/>
    <s v="ร้านที่4"/>
    <s v="ศ*** ท***วิวัฒน์พจนา"/>
    <s v="ชลบุรี"/>
    <s v="-"/>
    <s v=""/>
    <s v="21/03/2025 16:39"/>
    <s v="-"/>
    <s v="Flash Express Thailand COD"/>
    <s v="Tiktok"/>
    <s v="จ่ายทีหลัง / COD"/>
    <s v=""/>
    <s v="THT20051MHB6B7Z"/>
    <s v="21/03/2025 16:40"/>
  </r>
  <r>
    <x v="3"/>
    <x v="3"/>
    <n v="33.333333333333336"/>
    <n v="3"/>
    <s v="EVR88"/>
    <n v="200"/>
    <n v="0"/>
    <s v="ร้านที่4"/>
    <s v="ศ*** ท***วิวัฒน์พจนา"/>
    <s v="ชลบุรี"/>
    <s v="-"/>
    <s v=""/>
    <s v="21/03/2025 16:39"/>
    <s v="-"/>
    <s v="Flash Express Thailand COD"/>
    <s v="Tiktok"/>
    <s v="จ่ายทีหลัง / COD"/>
    <s v=""/>
    <s v="THT20051MHB6B7Z"/>
    <s v="21/03/2025 16:40"/>
  </r>
  <r>
    <x v="9"/>
    <x v="11"/>
    <n v="66.666666666666671"/>
    <n v="6"/>
    <s v="EVR85"/>
    <n v="200"/>
    <n v="0"/>
    <s v="ร้านที่4"/>
    <s v="เ***มาศ  พ***ิชิต"/>
    <s v="อุตรดิตถ์"/>
    <s v="-"/>
    <s v=""/>
    <s v="21/03/2025 16:39"/>
    <s v="-"/>
    <s v="Flash Express Thailand COD"/>
    <s v="Tiktok"/>
    <s v="จ่ายทีหลัง / COD"/>
    <s v=""/>
    <s v="THT50071MJ1KC4Z"/>
    <s v="21/03/2025 16:39"/>
  </r>
  <r>
    <x v="9"/>
    <x v="11"/>
    <n v="66.666666666666671"/>
    <n v="3"/>
    <s v="EVR82"/>
    <n v="150"/>
    <n v="0"/>
    <s v="ร้านที่4"/>
    <s v="ร***ิกาล  ส***รมทิพย์"/>
    <s v="ราชบุรี"/>
    <s v="-"/>
    <s v=""/>
    <s v="21/03/2025 16:28"/>
    <s v="-"/>
    <s v="Flash Express Thailand COD"/>
    <s v="Tiktok"/>
    <s v="จ่ายทีหลัง / COD"/>
    <s v=""/>
    <s v="THT12101MJ2WM0Z"/>
    <s v="21/03/2025 16:28"/>
  </r>
  <r>
    <x v="3"/>
    <x v="3"/>
    <n v="33.333333333333336"/>
    <n v="3"/>
    <s v="EVR81"/>
    <n v="100"/>
    <n v="0"/>
    <s v="ร้านที่4"/>
    <s v="น** อ***ร ศ***ฉลิม"/>
    <s v="พระนครศรีอยุธยา"/>
    <s v="-"/>
    <s v=""/>
    <s v="21/03/2025 16:28"/>
    <s v="-"/>
    <s v="Flash Express Thailand COD"/>
    <s v="Tiktok"/>
    <s v="จ่ายทีหลัง / COD"/>
    <s v=""/>
    <s v="THT05041MH9YS7Z"/>
    <s v="21/03/2025 16:28"/>
  </r>
  <r>
    <x v="3"/>
    <x v="3"/>
    <n v="33.333333333333336"/>
    <n v="6"/>
    <s v="EVR80"/>
    <n v="200"/>
    <n v="0"/>
    <s v="ร้านที่4"/>
    <s v="ส***น  ส***ตต์"/>
    <s v="ขอนแก่น"/>
    <s v="-"/>
    <s v=""/>
    <s v="21/03/2025 16:26"/>
    <s v="-"/>
    <s v="Flash Express Thailand COD"/>
    <s v="Tiktok"/>
    <s v="จ่ายทีหลัง / COD"/>
    <s v=""/>
    <s v="THT37011MJNMY4Z"/>
    <s v="21/03/2025 16:26"/>
  </r>
  <r>
    <x v="7"/>
    <x v="8"/>
    <n v="50"/>
    <n v="2"/>
    <s v="EVR79"/>
    <n v="199"/>
    <n v="0"/>
    <s v="ร้านที่1"/>
    <s v="เนตรชนก มุศิริ"/>
    <s v="352  ถ.น้ำคำ ต.ธาตุเชิงชุม อ.เมือง จ.สกลนคร 47000"/>
    <s v="47000"/>
    <s v="0642250418"/>
    <s v="21/03/2025 16:27"/>
    <s v="raweewan5499@gmail.com"/>
    <s v="EMS COD"/>
    <s v="facebook"/>
    <s v="กสิกร"/>
    <s v=""/>
    <s v="JA184521641TH"/>
    <s v="21/03/2025 16:26"/>
  </r>
  <r>
    <x v="1"/>
    <x v="1"/>
    <n v="50"/>
    <n v="2"/>
    <s v="EVR79"/>
    <n v="199"/>
    <n v="0"/>
    <s v="ร้านที่1"/>
    <s v="เนตรชนก มุศิริ"/>
    <s v="352  ถ.น้ำคำ ต.ธาตุเชิงชุม อ.เมือง จ.สกลนคร 47000"/>
    <s v="47000"/>
    <s v="0642250418"/>
    <s v="21/03/2025 16:27"/>
    <s v="raweewan5499@gmail.com"/>
    <s v="EMS COD"/>
    <s v="facebook"/>
    <s v="กสิกร"/>
    <s v=""/>
    <s v="JA184521641TH"/>
    <s v="21/03/2025 16:26"/>
  </r>
  <r>
    <x v="8"/>
    <x v="10"/>
    <n v="76"/>
    <n v="2"/>
    <s v="EVR78"/>
    <n v="278"/>
    <n v="48"/>
    <s v="ร้านที่1"/>
    <s v="น******น"/>
    <s v="******่ที่ 5 ต.บางสมัคร ตำบลบางสมัคร อำเภอบางปะกง จังหวัดฉะเชิงเทรา 24180"/>
    <s v="24180"/>
    <s v="01"/>
    <s v="21/03/2025 16:26"/>
    <s v="-"/>
    <s v="Flash Express"/>
    <s v="Shopee"/>
    <s v="shopee"/>
    <s v=""/>
    <s v="TH2404709W2G9D"/>
    <s v="21/03/2025 16:26"/>
  </r>
  <r>
    <x v="4"/>
    <x v="4"/>
    <n v="78"/>
    <n v="1"/>
    <s v="EVR78"/>
    <n v="278"/>
    <n v="48"/>
    <s v="ร้านที่1"/>
    <s v="น******น"/>
    <s v="******่ที่ 5 ต.บางสมัคร ตำบลบางสมัคร อำเภอบางปะกง จังหวัดฉะเชิงเทรา 24180"/>
    <s v="24180"/>
    <s v="01"/>
    <s v="21/03/2025 16:26"/>
    <s v="-"/>
    <s v="Flash Express"/>
    <s v="Shopee"/>
    <s v="shopee"/>
    <s v=""/>
    <s v="TH2404709W2G9D"/>
    <s v="21/03/2025 16:26"/>
  </r>
  <r>
    <x v="3"/>
    <x v="3"/>
    <n v="33.333333333333336"/>
    <n v="3"/>
    <s v="EVR76"/>
    <n v="106"/>
    <n v="6"/>
    <s v="ร้านที่4"/>
    <s v="ธ***.จอดนอก."/>
    <s v="เทศบาลนครนครราชสีมา"/>
    <s v="-"/>
    <s v=""/>
    <s v="21/03/2025 16:24"/>
    <s v="-"/>
    <s v="Flash Express Thailand COD"/>
    <s v="Tiktok"/>
    <s v="จ่ายทีหลัง / COD"/>
    <s v=""/>
    <s v="THT27131MJ2SR6Z"/>
    <s v="21/03/2025 16:24"/>
  </r>
  <r>
    <x v="3"/>
    <x v="3"/>
    <n v="33.333333333333336"/>
    <n v="3"/>
    <s v="EVR75"/>
    <n v="106"/>
    <n v="6"/>
    <s v="ร้านที่4"/>
    <s v="พ***ติ ต***โร"/>
    <s v="ชัยภูมิ"/>
    <s v="-"/>
    <s v=""/>
    <s v="21/03/2025 16:24"/>
    <s v="-"/>
    <s v="Flash Express Thailand COD"/>
    <s v="Tiktok"/>
    <s v="จ่ายทีหลัง / COD"/>
    <s v=""/>
    <s v="THT33121MJ2D98Z"/>
    <s v="21/03/2025 16:24"/>
  </r>
  <r>
    <x v="3"/>
    <x v="3"/>
    <n v="33.333333333333336"/>
    <n v="3"/>
    <s v="EVR74"/>
    <n v="106"/>
    <n v="6"/>
    <s v="ร้านที่4"/>
    <s v="ป***ีย์ ก***งกระโทก เ***บ้านนิติชั้น L*"/>
    <s v="กรุงเทพฯ"/>
    <s v="-"/>
    <s v=""/>
    <s v="21/03/2025 16:23"/>
    <s v="-"/>
    <s v="Flash Express Thailand COD"/>
    <s v="Tiktok"/>
    <s v="จ่ายทีหลัง / COD"/>
    <s v=""/>
    <s v="THT01021MJQ7A0Z"/>
    <s v="21/03/2025 16:23"/>
  </r>
  <r>
    <x v="4"/>
    <x v="4"/>
    <n v="66.333333333333329"/>
    <n v="3"/>
    <s v="EVR73"/>
    <n v="220"/>
    <n v="0"/>
    <s v="ร้านที่4"/>
    <s v="ส***มล ไ***"/>
    <s v="ประจวบคีรีขันธ์"/>
    <s v="-"/>
    <s v=""/>
    <s v="21/03/2025 16:21"/>
    <s v="-"/>
    <s v="Flash Express Thailand COD"/>
    <s v="Tiktok"/>
    <s v="จ่ายทีหลัง / COD"/>
    <s v=""/>
    <s v="THT19051MJ12T0Z"/>
    <s v="21/03/2025 16:21"/>
  </r>
  <r>
    <x v="5"/>
    <x v="6"/>
    <n v="66.666666666666671"/>
    <n v="3"/>
    <s v="EVR68"/>
    <n v="106"/>
    <n v="6"/>
    <s v="ร้านที่4"/>
    <s v="เ***กา ข***ียว"/>
    <s v="สมุทรปราการ"/>
    <s v="-"/>
    <s v=""/>
    <s v="21/03/2025 16:18"/>
    <s v="-"/>
    <s v="Flash Express Thailand COD"/>
    <s v="Tiktok"/>
    <s v="จ่ายทีหลัง / COD"/>
    <s v=""/>
    <s v="THT02051MH37S7Z"/>
    <s v="21/03/2025 16:18"/>
  </r>
  <r>
    <x v="5"/>
    <x v="6"/>
    <n v="66.666666666666671"/>
    <n v="3"/>
    <s v="EVR66"/>
    <n v="100"/>
    <n v="0"/>
    <s v="ร้านที่4"/>
    <s v="พ** ธ***ร ส***ะโคน"/>
    <s v="핏사눌록주"/>
    <s v="-"/>
    <s v=""/>
    <s v="21/03/2025 16:14"/>
    <s v="-"/>
    <s v="Flash Express Thailand"/>
    <s v="Tiktok"/>
    <s v="tiktok"/>
    <s v=""/>
    <s v="THT61011MHUZ74Z"/>
    <s v="21/03/2025 16:15"/>
  </r>
  <r>
    <x v="3"/>
    <x v="3"/>
    <n v="33.333333333333336"/>
    <n v="3"/>
    <s v="EVR65"/>
    <n v="106"/>
    <n v="6"/>
    <s v="ร้านที่4"/>
    <s v="ว***  ต***ันโท"/>
    <s v="เชียงราย"/>
    <s v="-"/>
    <s v=""/>
    <s v="21/03/2025 16:14"/>
    <s v="-"/>
    <s v="Flash Express Thailand COD"/>
    <s v="Tiktok"/>
    <s v="จ่ายทีหลัง / COD"/>
    <s v=""/>
    <s v="THT54011MHADD1Z"/>
    <s v="21/03/2025 16:14"/>
  </r>
  <r>
    <x v="3"/>
    <x v="3"/>
    <n v="33.333333333333336"/>
    <n v="3"/>
    <s v="EVR64"/>
    <n v="106"/>
    <n v="6"/>
    <s v="ร้านที่4"/>
    <s v="โ*** จ***อาจ"/>
    <s v="กรุงเทพฯ"/>
    <s v="-"/>
    <s v=""/>
    <s v="21/03/2025 16:14"/>
    <s v="-"/>
    <s v="Flash Express Thailand COD"/>
    <s v="Tiktok"/>
    <s v="จ่ายทีหลัง / COD"/>
    <s v=""/>
    <s v="THT01221MJ2R68Z"/>
    <s v="21/03/2025 16:14"/>
  </r>
  <r>
    <x v="3"/>
    <x v="3"/>
    <n v="33.333333333333336"/>
    <n v="3"/>
    <s v="EVR63"/>
    <n v="100"/>
    <n v="0"/>
    <s v="ร้านที่4"/>
    <s v="ร***ีวรรณ จ***ร์ประเสริฐ"/>
    <s v="สุพรรณบุรี"/>
    <s v="-"/>
    <s v=""/>
    <s v="21/03/2025 16:23"/>
    <s v="-"/>
    <s v="Flash Express Thailand"/>
    <s v="Tiktok"/>
    <s v="tiktok"/>
    <s v=""/>
    <s v="THT14091MJ2ER2Z"/>
    <s v="21/03/2025 16:14"/>
  </r>
  <r>
    <x v="9"/>
    <x v="11"/>
    <n v="66.666666666666671"/>
    <n v="3"/>
    <s v="EVR62"/>
    <n v="106"/>
    <n v="6"/>
    <s v="ร้านที่4"/>
    <s v="ส***หม แ***ิ้ม"/>
    <s v="ราชบุรี"/>
    <s v="-"/>
    <s v=""/>
    <s v="21/03/2025 16:13"/>
    <s v="-"/>
    <s v="Flash Express Thailand COD"/>
    <s v="Tiktok"/>
    <s v="จ่ายทีหลัง / COD"/>
    <s v=""/>
    <s v="THT12061MHZ7U0Z"/>
    <s v="21/03/2025 16:13"/>
  </r>
  <r>
    <x v="3"/>
    <x v="3"/>
    <n v="33.333333333333336"/>
    <n v="3"/>
    <s v="EVR61"/>
    <n v="106"/>
    <n v="6"/>
    <s v="ร้านที่4"/>
    <s v="ต***ราจีน"/>
    <s v="ปราจีนบุรี"/>
    <s v="-"/>
    <s v=""/>
    <s v="21/03/2025 16:13"/>
    <s v="-"/>
    <s v="Flash Express Thailand COD"/>
    <s v="Tiktok"/>
    <s v="จ่ายทีหลัง / COD"/>
    <s v=""/>
    <s v="THT25051MHAAH7Z"/>
    <s v="21/03/2025 16:13"/>
  </r>
  <r>
    <x v="9"/>
    <x v="11"/>
    <n v="66.666666666666671"/>
    <n v="3"/>
    <s v="EVR60"/>
    <n v="106"/>
    <n v="6"/>
    <s v="ร้านที่4"/>
    <s v="ค***่าบุญศรี บ***่วย"/>
    <s v="ยโสธร"/>
    <s v="-"/>
    <s v=""/>
    <s v="21/03/2025 16:09"/>
    <s v="-"/>
    <s v="Flash Express Thailand COD"/>
    <s v="Tiktok"/>
    <s v="จ่ายทีหลัง / COD"/>
    <s v=""/>
    <s v="THT01081MJ2YD2Z"/>
    <s v="21/03/2025 16:09"/>
  </r>
  <r>
    <x v="5"/>
    <x v="6"/>
    <n v="66.666666666666671"/>
    <n v="3"/>
    <s v="EVR59"/>
    <n v="106"/>
    <n v="6"/>
    <s v="ร้านที่4"/>
    <s v="ส***สา ส***ง"/>
    <s v="พัทลุง"/>
    <s v="-"/>
    <s v=""/>
    <s v="21/03/2025 16:08"/>
    <s v="-"/>
    <s v="Flash Express Thailand COD"/>
    <s v="Tiktok"/>
    <s v="จ่ายทีหลัง / COD"/>
    <s v=""/>
    <s v="THT74031MHTDT0Z"/>
    <s v="21/03/2025 16:09"/>
  </r>
  <r>
    <x v="3"/>
    <x v="3"/>
    <n v="33.333333333333336"/>
    <n v="3"/>
    <s v="EVR58"/>
    <n v="106"/>
    <n v="6"/>
    <s v="ร้านที่4"/>
    <s v="น***ิตา ก***ิดจันทร์"/>
    <s v="บุรีรัมย์"/>
    <s v="-"/>
    <s v=""/>
    <s v="21/03/2025 16:05"/>
    <s v="-"/>
    <s v="Flash Express Thailand"/>
    <s v="Tiktok"/>
    <s v="tiktok"/>
    <s v="ไม่ทานกาเเฟค่ะ"/>
    <s v="THT28041MHAKC3Z"/>
    <s v="21/03/2025 16:05"/>
  </r>
  <r>
    <x v="9"/>
    <x v="11"/>
    <n v="66.666666666666671"/>
    <n v="3"/>
    <s v="EVR57"/>
    <n v="106"/>
    <n v="6"/>
    <s v="ร้านที่4"/>
    <s v="p***hanok L"/>
    <s v="กรุงเทพฯ"/>
    <s v="-"/>
    <s v=""/>
    <s v="21/03/2025 16:04"/>
    <s v="-"/>
    <s v="Flash Express Thailand COD"/>
    <s v="Tiktok"/>
    <s v="จ่ายทีหลัง / COD"/>
    <s v=""/>
    <s v="THT01011MJ2XY2Z"/>
    <s v="21/03/2025 16:05"/>
  </r>
  <r>
    <x v="9"/>
    <x v="11"/>
    <n v="66.666666666666671"/>
    <n v="3"/>
    <s v="EVR56"/>
    <n v="106"/>
    <n v="6"/>
    <s v="ร้านที่4"/>
    <s v="ส***ไพรโคตุราช"/>
    <s v="กรุงเทพฯ"/>
    <s v="-"/>
    <s v=""/>
    <s v="21/03/2025 16:03"/>
    <s v="-"/>
    <s v="Flash Express Thailand"/>
    <s v="Tiktok"/>
    <s v="tiktok"/>
    <s v=""/>
    <s v="THT01081MH93J9Z"/>
    <s v="21/03/2025 16:03"/>
  </r>
  <r>
    <x v="9"/>
    <x v="11"/>
    <n v="66.666666666666671"/>
    <n v="3"/>
    <s v="EVR54"/>
    <n v="100"/>
    <n v="0"/>
    <s v="ร้านที่4"/>
    <s v="ศ***พร แ***ูรพา"/>
    <s v="สมุทรสงคราม"/>
    <s v="-"/>
    <s v=""/>
    <s v="21/03/2025 16:00"/>
    <s v="-"/>
    <s v="Flash Express Thailand COD"/>
    <s v="Tiktok"/>
    <s v="จ่ายทีหลัง / COD"/>
    <s v=""/>
    <s v="THT17031MJ14C0Z"/>
    <s v="21/03/2025 16:00"/>
  </r>
  <r>
    <x v="3"/>
    <x v="3"/>
    <n v="33.333333333333336"/>
    <n v="3"/>
    <s v="EVR53"/>
    <n v="106"/>
    <n v="6"/>
    <s v="ร้านที่4"/>
    <s v="ป***นา น***ุรี"/>
    <s v="มหาสารคาม"/>
    <s v="-"/>
    <s v=""/>
    <s v="21/03/2025 16:00"/>
    <s v="-"/>
    <s v="Flash Express Thailand"/>
    <s v="Tiktok"/>
    <s v="tiktok"/>
    <s v="เค้กเผือกมะพร้าวอ่อน/มะพร้าวน้ำหอม/เนยนม"/>
    <s v="THT41031MHXNY3Z"/>
    <s v="21/03/2025 16:00"/>
  </r>
  <r>
    <x v="5"/>
    <x v="6"/>
    <n v="66.666666666666671"/>
    <n v="3"/>
    <s v="EVR51"/>
    <n v="100"/>
    <n v="0"/>
    <s v="ร้านที่4"/>
    <s v="น***าวณัฐฐา พ***วงษ์"/>
    <s v="นครสวรรค์"/>
    <s v="-"/>
    <s v=""/>
    <s v="21/03/2025 15:58"/>
    <s v="-"/>
    <s v="Flash Express Thailand COD"/>
    <s v="Tiktok"/>
    <s v="จ่ายทีหลัง / COD"/>
    <s v=""/>
    <s v="THT56011MJ26G2Z"/>
    <s v="21/03/2025 15:58"/>
  </r>
  <r>
    <x v="5"/>
    <x v="6"/>
    <n v="66.666666666666671"/>
    <n v="6"/>
    <s v="EVR50"/>
    <n v="400"/>
    <n v="0"/>
    <s v="ร้านที่4"/>
    <s v="ธ***รัตน์ โ***"/>
    <s v="กรุงเทพมหานคร"/>
    <s v="-"/>
    <s v=""/>
    <s v="21/03/2025 15:56"/>
    <s v="-"/>
    <s v="Flash Express Thailand"/>
    <s v="Tiktok"/>
    <s v="tiktok"/>
    <s v=""/>
    <s v="THT01071MJ4SQ2Z"/>
    <s v="21/03/2025 15:56"/>
  </r>
  <r>
    <x v="3"/>
    <x v="3"/>
    <n v="33.333333333333336"/>
    <n v="6"/>
    <s v="EVR50"/>
    <n v="400"/>
    <n v="0"/>
    <s v="ร้านที่4"/>
    <s v="ธ***รัตน์ โ***"/>
    <s v="กรุงเทพมหานคร"/>
    <s v="-"/>
    <s v=""/>
    <s v="21/03/2025 15:56"/>
    <s v="-"/>
    <s v="Flash Express Thailand"/>
    <s v="Tiktok"/>
    <s v="tiktok"/>
    <s v=""/>
    <s v="THT01071MJ4SQ2Z"/>
    <s v="21/03/2025 15:56"/>
  </r>
  <r>
    <x v="3"/>
    <x v="3"/>
    <n v="33.333333333333336"/>
    <n v="6"/>
    <s v="EVR49"/>
    <n v="200"/>
    <n v="0"/>
    <s v="ร้านที่4"/>
    <s v="ส***พร ห***หาญ"/>
    <s v="กาญจนบุรี"/>
    <s v="-"/>
    <s v=""/>
    <s v="21/03/2025 15:56"/>
    <s v="-"/>
    <s v="Flash Express Thailand"/>
    <s v="Tiktok"/>
    <s v="tiktok"/>
    <s v="ไม่รับกาแฟ กับทุเรียนค่ะ"/>
    <s v="THT13081MJ3FR6Z"/>
    <s v="21/03/2025 15:56"/>
  </r>
  <r>
    <x v="3"/>
    <x v="3"/>
    <n v="33.333333333333336"/>
    <n v="3"/>
    <s v="EVR48"/>
    <n v="106"/>
    <n v="6"/>
    <s v="ร้านที่4"/>
    <s v="ส***พย์ พ***์ภักตร"/>
    <s v="ระยอง"/>
    <s v="-"/>
    <s v=""/>
    <s v="21/03/2025 15:56"/>
    <s v="-"/>
    <s v="Flash Express Thailand COD"/>
    <s v="Tiktok"/>
    <s v="จ่ายทีหลัง / COD"/>
    <s v=""/>
    <s v="THT21011MJ2BP8Z"/>
    <s v="21/03/2025 15:56"/>
  </r>
  <r>
    <x v="3"/>
    <x v="3"/>
    <n v="33.333333333333336"/>
    <n v="3"/>
    <s v="EVR47"/>
    <n v="106"/>
    <n v="6"/>
    <s v="ร้านที่4"/>
    <s v="ร***อรุณ ส***าย"/>
    <s v="กรุงเทพฯ"/>
    <s v="-"/>
    <s v=""/>
    <s v="21/03/2025 15:56"/>
    <s v="-"/>
    <s v="Flash Express Thailand"/>
    <s v="Tiktok"/>
    <s v="tiktok"/>
    <s v=""/>
    <s v="THT01071MJ3Z76Z"/>
    <s v="21/03/2025 15:56"/>
  </r>
  <r>
    <x v="3"/>
    <x v="3"/>
    <n v="33.333333333333336"/>
    <n v="3"/>
    <s v="EVR46"/>
    <n v="106"/>
    <n v="6"/>
    <s v="ร้านที่4"/>
    <s v="อ***ญา"/>
    <s v="ภูเก็ต"/>
    <s v="-"/>
    <s v=""/>
    <s v="21/03/2025 15:56"/>
    <s v="-"/>
    <s v="Flash Express Thailand COD"/>
    <s v="Tiktok"/>
    <s v="จ่ายทีหลัง / COD"/>
    <s v="ไม่เอารสฝอยทองค่ะ "/>
    <s v="THT67011MJ2KR0Z"/>
    <s v="21/03/2025 15:56"/>
  </r>
  <r>
    <x v="3"/>
    <x v="3"/>
    <n v="33.333333333333336"/>
    <n v="3"/>
    <s v="EVR45"/>
    <n v="106"/>
    <n v="6"/>
    <s v="ร้านที่4"/>
    <s v="ส***รณ์"/>
    <s v="กรุงเทพฯ"/>
    <s v="-"/>
    <s v=""/>
    <s v="21/03/2025 15:56"/>
    <s v="-"/>
    <s v="Flash Express Thailand COD"/>
    <s v="Tiktok"/>
    <s v="จ่ายทีหลัง / COD"/>
    <s v=""/>
    <s v="THT01341MJPJ56Z"/>
    <s v="21/03/2025 15:56"/>
  </r>
  <r>
    <x v="9"/>
    <x v="11"/>
    <n v="66.666666666666671"/>
    <n v="3"/>
    <s v="EVR44"/>
    <n v="106"/>
    <n v="6"/>
    <s v="ร้านที่4"/>
    <s v="ณ***ุฒิ พ***ธสง"/>
    <s v="บุรีรัมย์"/>
    <s v="-"/>
    <s v=""/>
    <s v="21/03/2025 15:55"/>
    <s v="-"/>
    <s v="Flash Express Thailand COD"/>
    <s v="Tiktok"/>
    <s v="จ่ายทีหลัง / COD"/>
    <s v=""/>
    <s v="THT28051MJ0RE0Z"/>
    <s v="21/03/2025 15:55"/>
  </r>
  <r>
    <x v="10"/>
    <x v="12"/>
    <n v="65"/>
    <n v="6"/>
    <s v="EVR43"/>
    <n v="276"/>
    <n v="6"/>
    <s v="ร้านที่4"/>
    <s v="A*** t***"/>
    <s v="กรุงเทพฯ"/>
    <s v="-"/>
    <s v=""/>
    <s v="21/03/2025 15:55"/>
    <s v="-"/>
    <s v="Flash Express Thailand COD"/>
    <s v="Tiktok"/>
    <s v="จ่ายทีหลัง / COD"/>
    <s v=""/>
    <s v="THT01371MH3K63Z"/>
    <s v="21/03/2025 15:55"/>
  </r>
  <r>
    <x v="3"/>
    <x v="3"/>
    <n v="33.333333333333336"/>
    <n v="3"/>
    <s v="EVR42"/>
    <n v="106"/>
    <n v="6"/>
    <s v="ร้านที่4"/>
    <s v="ส***ทิพย์"/>
    <s v="เทศบาลนครเชียงราย"/>
    <s v="-"/>
    <s v=""/>
    <s v="21/03/2025 15:55"/>
    <s v="-"/>
    <s v="Flash Express Thailand COD"/>
    <s v="Tiktok"/>
    <s v="จ่ายทีหลัง / COD"/>
    <s v="ไม่เอากาแฟกับฟอยทอง"/>
    <s v="THT54011MJ2WQ0Z"/>
    <s v="21/03/2025 15:55"/>
  </r>
  <r>
    <x v="3"/>
    <x v="3"/>
    <n v="33.333333333333336"/>
    <n v="3"/>
    <s v="EVR40"/>
    <n v="100"/>
    <n v="0"/>
    <s v="ร้านที่4"/>
    <s v="จ***นา ร***ะ"/>
    <s v="พิจิตร"/>
    <s v="-"/>
    <s v=""/>
    <s v="21/03/2025 15:54"/>
    <s v="-"/>
    <s v="Flash Express Thailand COD"/>
    <s v="Tiktok"/>
    <s v="จ่ายทีหลัง / COD"/>
    <s v="ไม่เอาทูเรียน"/>
    <s v="THT62071MHAKN9Z"/>
    <s v="21/03/2025 15:54"/>
  </r>
  <r>
    <x v="9"/>
    <x v="11"/>
    <n v="66.666666666666671"/>
    <n v="3"/>
    <s v="EVR39"/>
    <n v="100"/>
    <n v="0"/>
    <s v="ร้านที่4"/>
    <s v="ส***สา ส***ิปาตี"/>
    <s v="สระบุรี"/>
    <s v="-"/>
    <s v=""/>
    <s v="21/03/2025 15:54"/>
    <s v="-"/>
    <s v="Flash Express Thailand COD"/>
    <s v="Tiktok"/>
    <s v="จ่ายทีหลัง / COD"/>
    <s v=""/>
    <s v="THT10031MH8N67Z"/>
    <s v="21/03/2025 15:54"/>
  </r>
  <r>
    <x v="3"/>
    <x v="3"/>
    <n v="33.333333333333336"/>
    <n v="6"/>
    <s v="EVR38"/>
    <n v="200"/>
    <n v="0"/>
    <s v="ร้านที่4"/>
    <s v="ส***ท..แผ่นมณี"/>
    <s v="สกลนคร"/>
    <s v="-"/>
    <s v=""/>
    <s v="21/03/2025 15:54"/>
    <s v="-"/>
    <s v="Flash Express Thailand COD"/>
    <s v="Tiktok"/>
    <s v="จ่ายทีหลัง / COD"/>
    <s v=""/>
    <s v="THT44101MHXBR5Z"/>
    <s v="21/03/2025 15:54"/>
  </r>
  <r>
    <x v="3"/>
    <x v="3"/>
    <n v="33.333333333333336"/>
    <n v="3"/>
    <s v="EVR37"/>
    <n v="106"/>
    <n v="6"/>
    <s v="ร้านที่4"/>
    <s v="บ***กา ภ***ยเรียบ"/>
    <s v="กรุงเทพฯ"/>
    <s v="-"/>
    <s v=""/>
    <s v="21/03/2025 15:53"/>
    <s v="-"/>
    <s v="Flash Express Thailand COD"/>
    <s v="Tiktok"/>
    <s v="จ่ายทีหลัง / COD"/>
    <s v=""/>
    <s v="THT01031MJPGA2Z"/>
    <s v="21/03/2025 15:53"/>
  </r>
  <r>
    <x v="5"/>
    <x v="6"/>
    <n v="66.666666666666671"/>
    <n v="3"/>
    <s v="EVR36"/>
    <n v="106"/>
    <n v="6"/>
    <s v="ร้านที่4"/>
    <s v="บ***"/>
    <s v="นครศรีธรรมราช"/>
    <s v="-"/>
    <s v=""/>
    <s v="21/03/2025 15:50"/>
    <s v="-"/>
    <s v="Flash Express Thailand COD"/>
    <s v="Tiktok"/>
    <s v="จ่ายทีหลัง / COD"/>
    <s v=""/>
    <s v="THT64131MJ29D6Z"/>
    <s v="21/03/2025 15:50"/>
  </r>
  <r>
    <x v="3"/>
    <x v="3"/>
    <n v="33.333333333333336"/>
    <n v="3"/>
    <s v="EVR35"/>
    <n v="106"/>
    <n v="6"/>
    <s v="ร้านที่4"/>
    <s v="น***ชุดาภัค บ***งใจ"/>
    <s v="จันทบุรี"/>
    <s v="-"/>
    <s v=""/>
    <s v="21/03/2025 15:49"/>
    <s v="-"/>
    <s v="Flash Express Thailand COD"/>
    <s v="Tiktok"/>
    <s v="จ่ายทีหลัง / COD"/>
    <s v="เนยนม เผือก แต่ไม่เอามะพร้าวนะคะ"/>
    <s v="THT22031MJNYB4Z"/>
    <s v="21/03/2025 15:49"/>
  </r>
  <r>
    <x v="3"/>
    <x v="3"/>
    <n v="33.333333333333336"/>
    <n v="6"/>
    <s v="EVR34"/>
    <n v="200"/>
    <n v="0"/>
    <s v="ร้านที่4"/>
    <s v="เ***งระวี   ต***รรมพินิจ"/>
    <s v="ลำปาง"/>
    <s v="-"/>
    <s v=""/>
    <s v="21/03/2025 15:49"/>
    <s v="-"/>
    <s v="Flash Express Thailand COD"/>
    <s v="Tiktok"/>
    <s v="จ่ายทีหลัง / COD"/>
    <s v=""/>
    <s v="THT49011MHWXJ7Z"/>
    <s v="21/03/2025 15:49"/>
  </r>
  <r>
    <x v="10"/>
    <x v="12"/>
    <n v="45"/>
    <n v="3"/>
    <s v="EVR33"/>
    <n v="850"/>
    <n v="0"/>
    <s v="ร้านที่1"/>
    <s v="ประพาภรณ์   ศิริเลี้ยง"/>
    <s v="19 ม. 20_x000a_ร้านออมตางค์มาร์ท, เสือโก้ก_x000a_วาปีปทุม, มหาสารคาม _x000a_ 44120"/>
    <s v="44120"/>
    <s v="0910604084"/>
    <s v="21/03/2025 15:40"/>
    <s v="raweewan5499@gmail.com"/>
    <s v="EMS"/>
    <s v="facebook"/>
    <s v="กสิกร"/>
    <s v=""/>
    <s v="JB195671752TH"/>
    <s v="21/03/2025 15:49"/>
  </r>
  <r>
    <x v="5"/>
    <x v="6"/>
    <n v="45"/>
    <n v="4"/>
    <s v="EVR33"/>
    <n v="850"/>
    <n v="0"/>
    <s v="ร้านที่1"/>
    <s v="ประพาภรณ์   ศิริเลี้ยง"/>
    <s v="19 ม. 20_x000a_ร้านออมตางค์มาร์ท, เสือโก้ก_x000a_วาปีปทุม, มหาสารคาม _x000a_ 44120"/>
    <s v="44120"/>
    <s v="0910604084"/>
    <s v="21/03/2025 15:40"/>
    <s v="raweewan5499@gmail.com"/>
    <s v="EMS"/>
    <s v="facebook"/>
    <s v="กสิกร"/>
    <s v=""/>
    <s v="JB195671752TH"/>
    <s v="21/03/2025 15:49"/>
  </r>
  <r>
    <x v="9"/>
    <x v="11"/>
    <n v="45"/>
    <n v="3"/>
    <s v="EVR33"/>
    <n v="850"/>
    <n v="0"/>
    <s v="ร้านที่1"/>
    <s v="ประพาภรณ์   ศิริเลี้ยง"/>
    <s v="19 ม. 20_x000a_ร้านออมตางค์มาร์ท, เสือโก้ก_x000a_วาปีปทุม, มหาสารคาม _x000a_ 44120"/>
    <s v="44120"/>
    <s v="0910604084"/>
    <s v="21/03/2025 15:40"/>
    <s v="raweewan5499@gmail.com"/>
    <s v="EMS"/>
    <s v="facebook"/>
    <s v="กสิกร"/>
    <s v=""/>
    <s v="JB195671752TH"/>
    <s v="21/03/2025 15:49"/>
  </r>
  <r>
    <x v="11"/>
    <x v="13"/>
    <n v="40"/>
    <n v="1"/>
    <s v="EVR33"/>
    <n v="850"/>
    <n v="0"/>
    <s v="ร้านที่1"/>
    <s v="ประพาภรณ์   ศิริเลี้ยง"/>
    <s v="19 ม. 20_x000a_ร้านออมตางค์มาร์ท, เสือโก้ก_x000a_วาปีปทุม, มหาสารคาม _x000a_ 44120"/>
    <s v="44120"/>
    <s v="0910604084"/>
    <s v="21/03/2025 15:40"/>
    <s v="raweewan5499@gmail.com"/>
    <s v="EMS"/>
    <s v="facebook"/>
    <s v="กสิกร"/>
    <s v=""/>
    <s v="JB195671752TH"/>
    <s v="21/03/2025 15:49"/>
  </r>
  <r>
    <x v="12"/>
    <x v="14"/>
    <n v="40"/>
    <n v="1"/>
    <s v="EVR33"/>
    <n v="850"/>
    <n v="0"/>
    <s v="ร้านที่1"/>
    <s v="ประพาภรณ์   ศิริเลี้ยง"/>
    <s v="19 ม. 20_x000a_ร้านออมตางค์มาร์ท, เสือโก้ก_x000a_วาปีปทุม, มหาสารคาม _x000a_ 44120"/>
    <s v="44120"/>
    <s v="0910604084"/>
    <s v="21/03/2025 15:40"/>
    <s v="raweewan5499@gmail.com"/>
    <s v="EMS"/>
    <s v="facebook"/>
    <s v="กสิกร"/>
    <s v=""/>
    <s v="JB195671752TH"/>
    <s v="21/03/2025 15:49"/>
  </r>
  <r>
    <x v="13"/>
    <x v="15"/>
    <n v="40"/>
    <n v="2"/>
    <s v="EVR33"/>
    <n v="850"/>
    <n v="0"/>
    <s v="ร้านที่1"/>
    <s v="ประพาภรณ์   ศิริเลี้ยง"/>
    <s v="19 ม. 20_x000a_ร้านออมตางค์มาร์ท, เสือโก้ก_x000a_วาปีปทุม, มหาสารคาม _x000a_ 44120"/>
    <s v="44120"/>
    <s v="0910604084"/>
    <s v="21/03/2025 15:40"/>
    <s v="raweewan5499@gmail.com"/>
    <s v="EMS"/>
    <s v="facebook"/>
    <s v="กสิกร"/>
    <s v=""/>
    <s v="JB195671752TH"/>
    <s v="21/03/2025 15:49"/>
  </r>
  <r>
    <x v="14"/>
    <x v="16"/>
    <n v="40"/>
    <n v="2"/>
    <s v="EVR33"/>
    <n v="850"/>
    <n v="0"/>
    <s v="ร้านที่1"/>
    <s v="ประพาภรณ์   ศิริเลี้ยง"/>
    <s v="19 ม. 20_x000a_ร้านออมตางค์มาร์ท, เสือโก้ก_x000a_วาปีปทุม, มหาสารคาม _x000a_ 44120"/>
    <s v="44120"/>
    <s v="0910604084"/>
    <s v="21/03/2025 15:40"/>
    <s v="raweewan5499@gmail.com"/>
    <s v="EMS"/>
    <s v="facebook"/>
    <s v="กสิกร"/>
    <s v=""/>
    <s v="JB195671752TH"/>
    <s v="21/03/2025 15:49"/>
  </r>
  <r>
    <x v="15"/>
    <x v="17"/>
    <n v="40"/>
    <n v="2"/>
    <s v="EVR33"/>
    <n v="850"/>
    <n v="0"/>
    <s v="ร้านที่1"/>
    <s v="ประพาภรณ์   ศิริเลี้ยง"/>
    <s v="19 ม. 20_x000a_ร้านออมตางค์มาร์ท, เสือโก้ก_x000a_วาปีปทุม, มหาสารคาม _x000a_ 44120"/>
    <s v="44120"/>
    <s v="0910604084"/>
    <s v="21/03/2025 15:40"/>
    <s v="raweewan5499@gmail.com"/>
    <s v="EMS"/>
    <s v="facebook"/>
    <s v="กสิกร"/>
    <s v=""/>
    <s v="JB195671752TH"/>
    <s v="21/03/2025 15:48"/>
  </r>
  <r>
    <x v="16"/>
    <x v="18"/>
    <n v="40"/>
    <n v="2"/>
    <s v="EVR33"/>
    <n v="850"/>
    <n v="0"/>
    <s v="ร้านที่1"/>
    <s v="ประพาภรณ์   ศิริเลี้ยง"/>
    <s v="19 ม. 20_x000a_ร้านออมตางค์มาร์ท, เสือโก้ก_x000a_วาปีปทุม, มหาสารคาม _x000a_ 44120"/>
    <s v="44120"/>
    <s v="0910604084"/>
    <s v="21/03/2025 15:40"/>
    <s v="raweewan5499@gmail.com"/>
    <s v="EMS"/>
    <s v="facebook"/>
    <s v="กสิกร"/>
    <s v=""/>
    <s v="JB195671752TH"/>
    <s v="21/03/2025 15:48"/>
  </r>
  <r>
    <x v="3"/>
    <x v="3"/>
    <n v="33.333333333333336"/>
    <n v="3"/>
    <s v="EVR32"/>
    <n v="100"/>
    <n v="0"/>
    <s v="ร้านที่4"/>
    <s v="อ***า"/>
    <s v="ลพบุรี"/>
    <s v="-"/>
    <s v=""/>
    <s v="21/03/2025 15:48"/>
    <s v="-"/>
    <s v="Flash Express Thailand COD"/>
    <s v="Tiktok"/>
    <s v="จ่ายทีหลัง / COD"/>
    <s v=""/>
    <s v="THT07031MHXJ37Z"/>
    <s v="21/03/2025 15:48"/>
  </r>
  <r>
    <x v="3"/>
    <x v="3"/>
    <n v="33.333333333333336"/>
    <n v="6"/>
    <s v="EVR31"/>
    <n v="200"/>
    <n v="0"/>
    <s v="ร้านที่4"/>
    <s v="ย***ณ ม*** 1** ม** ต***ะสมิง อ***รินชำราบ จ***บลราชธานี34190"/>
    <s v="เทศบาลนครอุบลราชธานี"/>
    <s v="-"/>
    <s v=""/>
    <s v="21/03/2025 15:48"/>
    <s v="-"/>
    <s v="Flash Express Thailand COD"/>
    <s v="Tiktok"/>
    <s v="จ่ายทีหลัง / COD"/>
    <s v=""/>
    <s v="THT31131MJN5T4Z"/>
    <s v="21/03/2025 15:48"/>
  </r>
  <r>
    <x v="5"/>
    <x v="6"/>
    <n v="66.666666666666671"/>
    <n v="3"/>
    <s v="EVR30"/>
    <n v="106"/>
    <n v="6"/>
    <s v="ร้านที่4"/>
    <s v="เ***ลักษณ์ จ***ทิพยวงศากุล"/>
    <s v="สมุทรปราการ"/>
    <s v="-"/>
    <s v=""/>
    <s v="21/03/2025 15:48"/>
    <s v="-"/>
    <s v="Flash Express Thailand"/>
    <s v="Tiktok"/>
    <s v="tiktok"/>
    <s v=""/>
    <s v="THT02051MH4489Z"/>
    <s v="21/03/2025 15:48"/>
  </r>
  <r>
    <x v="3"/>
    <x v="3"/>
    <n v="33.333333333333336"/>
    <n v="6"/>
    <s v="EVR28"/>
    <n v="200"/>
    <n v="0"/>
    <s v="ร้านที่4"/>
    <s v="ร***รรณ  โ***วณิชกุล"/>
    <s v="กรุงเทพฯ"/>
    <s v="-"/>
    <s v=""/>
    <s v="21/03/2025 15:48"/>
    <s v="-"/>
    <s v="Flash Express Thailand COD"/>
    <s v="Tiktok"/>
    <s v="จ่ายทีหลัง / COD"/>
    <s v=""/>
    <s v="THT01411MHWPC3Z"/>
    <s v="21/03/2025 15:48"/>
  </r>
  <r>
    <x v="3"/>
    <x v="3"/>
    <n v="33.333333333333336"/>
    <n v="3"/>
    <s v="EVR27"/>
    <n v="106"/>
    <n v="6"/>
    <s v="ร้านที่4"/>
    <s v="อ***ลักษ์ ช***ม"/>
    <s v="บึงกาฬ"/>
    <s v="-"/>
    <s v=""/>
    <s v="21/03/2025 15:47"/>
    <s v="-"/>
    <s v="Flash Express Thailand COD"/>
    <s v="Tiktok"/>
    <s v="จ่ายทีหลัง / COD"/>
    <s v=""/>
    <s v="THT35011MJPPT6Z"/>
    <s v="21/03/2025 15:47"/>
  </r>
  <r>
    <x v="3"/>
    <x v="3"/>
    <n v="33.333333333333336"/>
    <n v="3"/>
    <s v="EVR26"/>
    <n v="106"/>
    <n v="6"/>
    <s v="ร้านที่4"/>
    <s v="ท***ี ถ***่นแก้ว"/>
    <s v="แพร่"/>
    <s v="-"/>
    <s v=""/>
    <s v="21/03/2025 15:47"/>
    <s v="-"/>
    <s v="Flash Express Thailand"/>
    <s v="Tiktok"/>
    <s v="tiktok"/>
    <s v=""/>
    <s v="THT51031MHYBD9Z"/>
    <s v="21/03/2025 15:47"/>
  </r>
  <r>
    <x v="3"/>
    <x v="3"/>
    <n v="33.333333333333336"/>
    <n v="3"/>
    <s v="EVR25"/>
    <n v="200"/>
    <n v="0"/>
    <s v="ร้านที่4"/>
    <s v="น***ุวลักษณ์ เ***บสันเทียะ"/>
    <s v="นครราชสีมา"/>
    <s v="-"/>
    <s v=""/>
    <s v="21/03/2025 15:45"/>
    <s v="-"/>
    <s v="Flash Express Thailand COD"/>
    <s v="Tiktok"/>
    <s v="จ่ายทีหลัง / COD"/>
    <s v="ไม่รับรสกาแฟ"/>
    <s v="THT27191MJ4KN8Z"/>
    <s v="21/03/2025 15:46"/>
  </r>
  <r>
    <x v="5"/>
    <x v="6"/>
    <n v="66.666666666666671"/>
    <n v="3"/>
    <s v="EVR25"/>
    <n v="200"/>
    <n v="0"/>
    <s v="ร้านที่4"/>
    <s v="น***ุวลักษณ์ เ***บสันเทียะ"/>
    <s v="นครราชสีมา"/>
    <s v="-"/>
    <s v=""/>
    <s v="21/03/2025 15:45"/>
    <s v="-"/>
    <s v="Flash Express Thailand COD"/>
    <s v="Tiktok"/>
    <s v="จ่ายทีหลัง / COD"/>
    <s v="ไม่รับรสกาแฟ"/>
    <s v="THT27191MJ4KN8Z"/>
    <s v="21/03/2025 15:46"/>
  </r>
  <r>
    <x v="3"/>
    <x v="3"/>
    <n v="33.333333333333336"/>
    <n v="3"/>
    <s v="EVR24"/>
    <n v="200"/>
    <n v="0"/>
    <s v="ร้านที่4"/>
    <s v="ศ***ระภา พ***ิสาร"/>
    <s v="กาฬสินธุ์"/>
    <s v="-"/>
    <s v=""/>
    <s v="21/03/2025 15:45"/>
    <s v="-"/>
    <s v="Flash Express Thailand COD"/>
    <s v="Tiktok"/>
    <s v="จ่ายทีหลัง / COD"/>
    <s v=""/>
    <s v="THT43171MJ46H4Z"/>
    <s v="21/03/2025 15:45"/>
  </r>
  <r>
    <x v="5"/>
    <x v="6"/>
    <n v="66.666666666666671"/>
    <n v="3"/>
    <s v="EVR24"/>
    <n v="200"/>
    <n v="0"/>
    <s v="ร้านที่4"/>
    <s v="ศ***ระภา พ***ิสาร"/>
    <s v="กาฬสินธุ์"/>
    <s v="-"/>
    <s v=""/>
    <s v="21/03/2025 15:45"/>
    <s v="-"/>
    <s v="Flash Express Thailand COD"/>
    <s v="Tiktok"/>
    <s v="จ่ายทีหลัง / COD"/>
    <s v=""/>
    <s v="THT43171MJ46H4Z"/>
    <s v="21/03/2025 15:45"/>
  </r>
  <r>
    <x v="3"/>
    <x v="3"/>
    <n v="33.333333333333336"/>
    <n v="3"/>
    <s v="EVR22"/>
    <n v="106"/>
    <n v="6"/>
    <s v="ร้านที่4"/>
    <s v="ป***กร​ โ***า"/>
    <s v="อุดรธานี"/>
    <s v="-"/>
    <s v=""/>
    <s v="21/03/2025 15:43"/>
    <s v="-"/>
    <s v="Flash Express Thailand COD"/>
    <s v="Tiktok"/>
    <s v="จ่ายทีหลัง / COD"/>
    <s v=""/>
    <s v="THT38011MJNRJ6Z"/>
    <s v="21/03/2025 15:44"/>
  </r>
  <r>
    <x v="3"/>
    <x v="3"/>
    <n v="33.333333333333336"/>
    <n v="6"/>
    <s v="EVR21"/>
    <n v="200"/>
    <n v="0"/>
    <s v="ร้านที่4"/>
    <s v="ส***ิดา​ จ***ะสอน"/>
    <s v="มหาสารคาม"/>
    <s v="-"/>
    <s v=""/>
    <s v="21/03/2025 15:43"/>
    <s v="-"/>
    <s v="Flash Express Thailand COD"/>
    <s v="Tiktok"/>
    <s v="จ่ายทีหลัง / COD"/>
    <s v=""/>
    <s v="THT41081MJN1S2Z"/>
    <s v="21/03/2025 15:43"/>
  </r>
  <r>
    <x v="9"/>
    <x v="11"/>
    <n v="66.666666666666671"/>
    <n v="6"/>
    <s v="EVR20"/>
    <n v="200"/>
    <n v="0"/>
    <s v="ร้านที่4"/>
    <s v="ว***ต  ศ***ชลา"/>
    <s v="ขอนแก่น"/>
    <s v="-"/>
    <s v=""/>
    <s v="21/03/2025 15:43"/>
    <s v="-"/>
    <s v="Flash Express Thailand COD"/>
    <s v="Tiktok"/>
    <s v="จ่ายทีหลัง / COD"/>
    <s v=""/>
    <s v="THT37011MJ1GZ2Z"/>
    <s v="21/03/2025 15:43"/>
  </r>
  <r>
    <x v="5"/>
    <x v="6"/>
    <n v="66.666666666666671"/>
    <n v="3"/>
    <s v="EVR18"/>
    <n v="200"/>
    <n v="0"/>
    <s v="ร้านที่4"/>
    <s v="ช***   อ***พันธ์"/>
    <s v="Phichit"/>
    <s v="-"/>
    <s v=""/>
    <s v="21/03/2025 15:42"/>
    <s v="-"/>
    <s v="Flash Express Thailand"/>
    <s v="Tiktok"/>
    <s v="tiktok"/>
    <s v=""/>
    <s v="THT62051MHBMC5Z"/>
    <s v="21/03/2025 15:42"/>
  </r>
  <r>
    <x v="3"/>
    <x v="3"/>
    <n v="33.333333333333336"/>
    <n v="3"/>
    <s v="EVR18"/>
    <n v="200"/>
    <n v="0"/>
    <s v="ร้านที่4"/>
    <s v="ช***   อ***พันธ์"/>
    <s v="Phichit"/>
    <s v="-"/>
    <s v=""/>
    <s v="21/03/2025 15:42"/>
    <s v="-"/>
    <s v="Flash Express Thailand"/>
    <s v="Tiktok"/>
    <s v="tiktok"/>
    <s v=""/>
    <s v="THT62051MHBMC5Z"/>
    <s v="21/03/2025 15:42"/>
  </r>
  <r>
    <x v="3"/>
    <x v="3"/>
    <n v="33.333333333333336"/>
    <n v="6"/>
    <s v="EVR16"/>
    <n v="200"/>
    <n v="0"/>
    <s v="ร้านที่4"/>
    <s v="ป***ิษฐ์ ว***ทอง"/>
    <s v="กรุงเทพมหานคร"/>
    <s v="-"/>
    <s v=""/>
    <s v="21/03/2025 15:40"/>
    <s v="-"/>
    <s v="Flash Express Thailand"/>
    <s v="Tiktok"/>
    <s v="tiktok"/>
    <s v=""/>
    <s v="THT01121MHWUX7Z"/>
    <s v="21/03/2025 15:40"/>
  </r>
  <r>
    <x v="3"/>
    <x v="3"/>
    <n v="33.333333333333336"/>
    <n v="3"/>
    <s v="EVR15"/>
    <n v="106"/>
    <n v="6"/>
    <s v="ร้านที่4"/>
    <s v="ธ*** ช***ระพันธ์"/>
    <s v="เทศบาลนครอุบลราชธานี"/>
    <s v="-"/>
    <s v=""/>
    <s v="21/03/2025 15:39"/>
    <s v="-"/>
    <s v="Flash Express Thailand COD"/>
    <s v="Tiktok"/>
    <s v="จ่ายทีหลัง / COD"/>
    <s v=""/>
    <s v="THT31221MHY7X3Z"/>
    <s v="21/03/2025 15:39"/>
  </r>
  <r>
    <x v="11"/>
    <x v="13"/>
    <n v="65"/>
    <n v="3"/>
    <s v="EVR14"/>
    <n v="800"/>
    <n v="0"/>
    <s v="ร้านที่1"/>
    <s v="ดา "/>
    <s v="95/9ม2 ต.นาโคก อ.เมือง จ.สมุทรสาคร_x000a_ 74000"/>
    <s v="74000"/>
    <s v="0937829242"/>
    <s v="21/03/2025 15:35"/>
    <s v="raweewan5499@gmail.com"/>
    <s v="EMS"/>
    <s v="facebook"/>
    <s v="กสิกร"/>
    <s v=""/>
    <s v="JB195671749TH"/>
    <s v="21/03/2025 15:39"/>
  </r>
  <r>
    <x v="12"/>
    <x v="14"/>
    <n v="65"/>
    <n v="3"/>
    <s v="EVR14"/>
    <n v="800"/>
    <n v="0"/>
    <s v="ร้านที่1"/>
    <s v="ดา "/>
    <s v="95/9ม2 ต.นาโคก อ.เมือง จ.สมุทรสาคร_x000a_ 74000"/>
    <s v="74000"/>
    <s v="0937829242"/>
    <s v="21/03/2025 15:35"/>
    <s v="raweewan5499@gmail.com"/>
    <s v="EMS"/>
    <s v="facebook"/>
    <s v="กสิกร"/>
    <s v=""/>
    <s v="JB195671749TH"/>
    <s v="21/03/2025 15:39"/>
  </r>
  <r>
    <x v="13"/>
    <x v="15"/>
    <n v="65"/>
    <n v="3"/>
    <s v="EVR14"/>
    <n v="800"/>
    <n v="0"/>
    <s v="ร้านที่1"/>
    <s v="ดา "/>
    <s v="95/9ม2 ต.นาโคก อ.เมือง จ.สมุทรสาคร_x000a_ 74000"/>
    <s v="74000"/>
    <s v="0937829242"/>
    <s v="21/03/2025 15:35"/>
    <s v="raweewan5499@gmail.com"/>
    <s v="EMS"/>
    <s v="facebook"/>
    <s v="กสิกร"/>
    <s v=""/>
    <s v="JB195671749TH"/>
    <s v="21/03/2025 15:39"/>
  </r>
  <r>
    <x v="14"/>
    <x v="16"/>
    <n v="65"/>
    <n v="3"/>
    <s v="EVR14"/>
    <n v="800"/>
    <n v="0"/>
    <s v="ร้านที่1"/>
    <s v="ดา "/>
    <s v="95/9ม2 ต.นาโคก อ.เมือง จ.สมุทรสาคร_x000a_ 74000"/>
    <s v="74000"/>
    <s v="0937829242"/>
    <s v="21/03/2025 15:35"/>
    <s v="raweewan5499@gmail.com"/>
    <s v="EMS"/>
    <s v="facebook"/>
    <s v="กสิกร"/>
    <s v=""/>
    <s v="JB195671749TH"/>
    <s v="21/03/2025 15:39"/>
  </r>
  <r>
    <x v="15"/>
    <x v="17"/>
    <n v="65"/>
    <n v="4"/>
    <s v="EVR14"/>
    <n v="800"/>
    <n v="0"/>
    <s v="ร้านที่1"/>
    <s v="ดา "/>
    <s v="95/9ม2 ต.นาโคก อ.เมือง จ.สมุทรสาคร_x000a_ 74000"/>
    <s v="74000"/>
    <s v="0937829242"/>
    <s v="21/03/2025 15:35"/>
    <s v="raweewan5499@gmail.com"/>
    <s v="EMS"/>
    <s v="facebook"/>
    <s v="กสิกร"/>
    <s v=""/>
    <s v="JB195671749TH"/>
    <s v="21/03/2025 15:39"/>
  </r>
  <r>
    <x v="16"/>
    <x v="18"/>
    <n v="65"/>
    <n v="4"/>
    <s v="EVR14"/>
    <n v="800"/>
    <n v="0"/>
    <s v="ร้านที่1"/>
    <s v="ดา "/>
    <s v="95/9ม2 ต.นาโคก อ.เมือง จ.สมุทรสาคร_x000a_ 74000"/>
    <s v="74000"/>
    <s v="0937829242"/>
    <s v="21/03/2025 15:35"/>
    <s v="raweewan5499@gmail.com"/>
    <s v="EMS"/>
    <s v="facebook"/>
    <s v="กสิกร"/>
    <s v=""/>
    <s v="JB195671749TH"/>
    <s v="21/03/2025 15:39"/>
  </r>
  <r>
    <x v="9"/>
    <x v="11"/>
    <n v="66.666666666666671"/>
    <n v="3"/>
    <s v="EVR13"/>
    <n v="200"/>
    <n v="0"/>
    <s v="ร้านที่4"/>
    <s v="พ***า ป***สริฐศักดิ์"/>
    <s v="ปทุมธานี"/>
    <s v="-"/>
    <s v=""/>
    <s v="21/03/2025 15:40"/>
    <s v="-"/>
    <s v="Flash Express Thailand"/>
    <s v="Tiktok"/>
    <s v="tiktok"/>
    <s v=""/>
    <s v="THT04051MHB9T9Z"/>
    <s v="21/03/2025 15:38"/>
  </r>
  <r>
    <x v="3"/>
    <x v="3"/>
    <n v="33.333333333333336"/>
    <n v="3"/>
    <s v="EVR13"/>
    <n v="200"/>
    <n v="0"/>
    <s v="ร้านที่4"/>
    <s v="พ***า ป***สริฐศักดิ์"/>
    <s v="ปทุมธานี"/>
    <s v="-"/>
    <s v=""/>
    <s v="21/03/2025 15:40"/>
    <s v="-"/>
    <s v="Flash Express Thailand"/>
    <s v="Tiktok"/>
    <s v="tiktok"/>
    <s v=""/>
    <s v="THT04051MHB9T9Z"/>
    <s v="21/03/2025 15:38"/>
  </r>
  <r>
    <x v="5"/>
    <x v="6"/>
    <n v="66.666666666666671"/>
    <n v="3"/>
    <s v="EVR12"/>
    <n v="200"/>
    <n v="0"/>
    <s v="ร้านที่4"/>
    <s v="ศ***ักษณ์"/>
    <s v="เทศบาลนครนครราชสีมา"/>
    <s v="-"/>
    <s v=""/>
    <s v="21/03/2025 15:37"/>
    <s v="-"/>
    <s v="Flash Express Thailand COD"/>
    <s v="Tiktok"/>
    <s v="จ่ายทีหลัง / COD"/>
    <s v=""/>
    <s v="THT27291MJ4FR6Z"/>
    <s v="21/03/2025 15:37"/>
  </r>
  <r>
    <x v="3"/>
    <x v="3"/>
    <n v="33.333333333333336"/>
    <n v="3"/>
    <s v="EVR12"/>
    <n v="200"/>
    <n v="0"/>
    <s v="ร้านที่4"/>
    <s v="ศ***ักษณ์"/>
    <s v="เทศบาลนครนครราชสีมา"/>
    <s v="-"/>
    <s v=""/>
    <s v="21/03/2025 15:37"/>
    <s v="-"/>
    <s v="Flash Express Thailand COD"/>
    <s v="Tiktok"/>
    <s v="จ่ายทีหลัง / COD"/>
    <s v=""/>
    <s v="THT27291MJ4FR6Z"/>
    <s v="21/03/2025 15:37"/>
  </r>
  <r>
    <x v="3"/>
    <x v="3"/>
    <n v="33.333333333333336"/>
    <n v="3"/>
    <s v="EVR11"/>
    <n v="145"/>
    <n v="45"/>
    <s v="ร้านที่4"/>
    <s v="ว***ิสา ย***ราช"/>
    <s v="นครพนม"/>
    <s v="-"/>
    <s v=""/>
    <s v="21/03/2025 15:38"/>
    <s v="-"/>
    <s v="Flash Express Thailand"/>
    <s v="Tiktok"/>
    <s v="tiktok"/>
    <s v=""/>
    <s v="THT45061MJQD04Z"/>
    <s v="21/03/2025 15:37"/>
  </r>
  <r>
    <x v="5"/>
    <x v="6"/>
    <n v="66.666666666666671"/>
    <n v="3"/>
    <s v="EVR10"/>
    <n v="200"/>
    <n v="0"/>
    <s v="ร้านที่4"/>
    <s v="ก***์กมล ห***นขันท์"/>
    <s v="แพร่"/>
    <s v="-"/>
    <s v=""/>
    <s v="21/03/2025 15:37"/>
    <s v="-"/>
    <s v="Flash Express Thailand COD"/>
    <s v="Tiktok"/>
    <s v="จ่ายทีหลัง / COD"/>
    <s v=""/>
    <s v="THT51031MJ4E70Z"/>
    <s v="21/03/2025 15:37"/>
  </r>
  <r>
    <x v="3"/>
    <x v="3"/>
    <n v="33.333333333333336"/>
    <n v="3"/>
    <s v="EVR10"/>
    <n v="200"/>
    <n v="0"/>
    <s v="ร้านที่4"/>
    <s v="ก***์กมล ห***นขันท์"/>
    <s v="แพร่"/>
    <s v="-"/>
    <s v=""/>
    <s v="21/03/2025 15:37"/>
    <s v="-"/>
    <s v="Flash Express Thailand COD"/>
    <s v="Tiktok"/>
    <s v="จ่ายทีหลัง / COD"/>
    <s v=""/>
    <s v="THT51031MJ4E70Z"/>
    <s v="21/03/2025 15:37"/>
  </r>
  <r>
    <x v="3"/>
    <x v="3"/>
    <n v="33.333333333333336"/>
    <n v="6"/>
    <s v="EVR9"/>
    <n v="200"/>
    <n v="0"/>
    <s v="ร้านที่4"/>
    <s v="น***ิยะดา  จ***ร"/>
    <s v="เทศบาลนครนครศรีธรรมราช"/>
    <s v="-"/>
    <s v=""/>
    <s v="21/03/2025 15:37"/>
    <s v="-"/>
    <s v="Flash Express Thailand COD"/>
    <s v="Tiktok"/>
    <s v="จ่ายทีหลัง / COD"/>
    <s v="หมายเหตุไม่รับเนยนมกับมะพร้าวค่ะ"/>
    <s v="THT64091MHWQM5Z"/>
    <s v="21/03/2025 15:37"/>
  </r>
  <r>
    <x v="3"/>
    <x v="3"/>
    <n v="33.333333333333336"/>
    <n v="3"/>
    <s v="EVR8"/>
    <n v="106"/>
    <n v="6"/>
    <s v="ร้านที่4"/>
    <s v="ว***  ส***์ววค์"/>
    <s v="พัทลุง"/>
    <s v="-"/>
    <s v=""/>
    <s v="21/03/2025 15:36"/>
    <s v="-"/>
    <s v="Flash Express Thailand COD"/>
    <s v="Tiktok"/>
    <s v="จ่ายทีหลัง / COD"/>
    <s v=""/>
    <s v="THT74011MJQDZ8Z"/>
    <s v="21/03/2025 15:37"/>
  </r>
  <r>
    <x v="3"/>
    <x v="3"/>
    <n v="33.333333333333336"/>
    <n v="9"/>
    <s v="EVR7"/>
    <n v="300"/>
    <n v="0"/>
    <s v="ร้านที่4"/>
    <s v="น***าวจารุพร ส***กสัน"/>
    <s v="สมุทรสาคร"/>
    <s v="-"/>
    <s v=""/>
    <s v="21/03/2025 15:36"/>
    <s v="-"/>
    <s v="Flash Express Thailand COD"/>
    <s v="Tiktok"/>
    <s v="จ่ายทีหลัง / COD"/>
    <s v=""/>
    <s v="THT16011MHB8M7Z"/>
    <s v="21/03/2025 15:36"/>
  </r>
  <r>
    <x v="3"/>
    <x v="3"/>
    <n v="33.333333333333336"/>
    <n v="3"/>
    <s v="EVR6"/>
    <n v="200"/>
    <n v="0"/>
    <s v="ร้านที่4"/>
    <s v="ว***ชร์  เ***ภูมิเกียรติ"/>
    <s v="กรุงเทพฯ"/>
    <s v="-"/>
    <s v=""/>
    <s v="21/03/2025 15:35"/>
    <s v="-"/>
    <s v="Flash Express Thailand"/>
    <s v="Tiktok"/>
    <s v="tiktok"/>
    <s v=""/>
    <s v="THT01121MJPMT8Z"/>
    <s v="21/03/2025 15:35"/>
  </r>
  <r>
    <x v="3"/>
    <x v="3"/>
    <n v="65"/>
    <n v="3"/>
    <s v="EVR5"/>
    <n v="190"/>
    <n v="0"/>
    <s v="ร้านที่4"/>
    <s v="ก***์วรา  บ***ลิ"/>
    <s v="สมุทรปราการ"/>
    <s v="-"/>
    <s v=""/>
    <s v="21/03/2025 15:34"/>
    <s v="-"/>
    <s v="Flash Express Thailand"/>
    <s v="Tiktok"/>
    <s v="tiktok"/>
    <s v="ไม่เอากาแฟ"/>
    <s v="THT02031MJ2UU2Z"/>
    <s v="21/03/2025 15:34"/>
  </r>
  <r>
    <x v="10"/>
    <x v="12"/>
    <n v="65"/>
    <n v="1"/>
    <s v="EVR5"/>
    <n v="190"/>
    <n v="0"/>
    <s v="ร้านที่4"/>
    <s v="ก***์วรา  บ***ลิ"/>
    <s v="สมุทรปราการ"/>
    <s v="-"/>
    <s v=""/>
    <s v="21/03/2025 15:34"/>
    <s v="-"/>
    <s v="Flash Express Thailand"/>
    <s v="Tiktok"/>
    <s v="tiktok"/>
    <s v="ไม่เอากาแฟ"/>
    <s v="THT02031MJ2UU2Z"/>
    <s v="21/03/2025 15:34"/>
  </r>
  <r>
    <x v="5"/>
    <x v="6"/>
    <n v="66.666666666666671"/>
    <n v="3"/>
    <s v="EVR4"/>
    <n v="200"/>
    <n v="0"/>
    <s v="ร้านที่4"/>
    <s v="S***ena"/>
    <s v="Chiang Mai"/>
    <s v="-"/>
    <s v=""/>
    <s v="21/03/2025 15:33"/>
    <s v="-"/>
    <s v="Flash Express Thailand COD"/>
    <s v="Tiktok"/>
    <s v="จ่ายทีหลัง / COD"/>
    <s v=""/>
    <s v="THT47011MJ4HY6Z"/>
    <s v="21/03/2025 15:33"/>
  </r>
  <r>
    <x v="3"/>
    <x v="3"/>
    <n v="33.333333333333336"/>
    <n v="3"/>
    <s v="EVR4"/>
    <n v="200"/>
    <n v="0"/>
    <s v="ร้านที่4"/>
    <s v="S***ena"/>
    <s v="Chiang Mai"/>
    <s v="-"/>
    <s v=""/>
    <s v="21/03/2025 15:33"/>
    <s v="-"/>
    <s v="Flash Express Thailand COD"/>
    <s v="Tiktok"/>
    <s v="จ่ายทีหลัง / COD"/>
    <s v=""/>
    <s v="THT47011MJ4HY6Z"/>
    <s v="21/03/2025 15:33"/>
  </r>
  <r>
    <x v="9"/>
    <x v="11"/>
    <n v="66.666666666666671"/>
    <n v="3"/>
    <s v="EVR3"/>
    <n v="200"/>
    <n v="0"/>
    <s v="ร้านที่4"/>
    <s v="ป***วีร์  จ***งาม"/>
    <s v="ปทุมธานี"/>
    <s v="-"/>
    <s v=""/>
    <s v="21/03/2025 15:33"/>
    <s v="-"/>
    <s v="Flash Express Thailand COD"/>
    <s v="Tiktok"/>
    <s v="จ่ายทีหลัง / COD"/>
    <s v=""/>
    <s v="THT04021MHB807Z"/>
    <s v="21/03/2025 15:33"/>
  </r>
  <r>
    <x v="3"/>
    <x v="3"/>
    <n v="33.333333333333336"/>
    <n v="3"/>
    <s v="EVR3"/>
    <n v="200"/>
    <n v="0"/>
    <s v="ร้านที่4"/>
    <s v="ป***วีร์  จ***งาม"/>
    <s v="ปทุมธานี"/>
    <s v="-"/>
    <s v=""/>
    <s v="21/03/2025 15:33"/>
    <s v="-"/>
    <s v="Flash Express Thailand COD"/>
    <s v="Tiktok"/>
    <s v="จ่ายทีหลัง / COD"/>
    <s v=""/>
    <s v="THT04021MHB807Z"/>
    <s v="21/03/2025 15:33"/>
  </r>
  <r>
    <x v="3"/>
    <x v="3"/>
    <n v="33.333333333333336"/>
    <n v="6"/>
    <s v="EVR1"/>
    <n v="200"/>
    <n v="0"/>
    <s v="ร้านที่4"/>
    <s v="j* L**"/>
    <s v="Bangkok"/>
    <s v="-"/>
    <s v=""/>
    <s v="21/03/2025 15:32"/>
    <s v="-"/>
    <s v="Flash Express Thailand COD"/>
    <s v="Tiktok"/>
    <s v="จ่ายทีหลัง / COD"/>
    <s v=""/>
    <s v="THT01211MJNP84Z"/>
    <s v="21/03/2025 15:32"/>
  </r>
  <r>
    <x v="9"/>
    <x v="11"/>
    <n v="66.666666666666671"/>
    <n v="3"/>
    <s v="EVR0"/>
    <n v="106"/>
    <n v="6"/>
    <s v="ร้านที่4"/>
    <s v="ฟ***ส ภ***กรเพชร"/>
    <s v="กาฬสินธุ์"/>
    <s v="-"/>
    <s v=""/>
    <s v="21/03/2025 15:32"/>
    <s v="-"/>
    <s v="Flash Express Thailand COD"/>
    <s v="Tiktok"/>
    <s v="จ่ายทีหลัง / COD"/>
    <s v=""/>
    <s v="THT43071MJ0M38Z"/>
    <s v="21/03/2025 15:32"/>
  </r>
  <r>
    <x v="3"/>
    <x v="3"/>
    <n v="33.333333333333336"/>
    <n v="3"/>
    <s v="EVQ99"/>
    <n v="106"/>
    <n v="6"/>
    <s v="ร้านที่4"/>
    <s v="𝙼***"/>
    <s v="ชัยภูมิ"/>
    <s v="-"/>
    <s v=""/>
    <s v="21/03/2025 15:32"/>
    <s v="-"/>
    <s v="Flash Express Thailand"/>
    <s v="Tiktok"/>
    <s v="tiktok"/>
    <s v=""/>
    <s v="THT33011MJPFX2Z"/>
    <s v="21/03/2025 15:32"/>
  </r>
  <r>
    <x v="9"/>
    <x v="11"/>
    <n v="66.666666666666671"/>
    <n v="3"/>
    <s v="EVQ98"/>
    <n v="106"/>
    <n v="6"/>
    <s v="ร้านที่4"/>
    <s v="ข**"/>
    <s v="กรุงเทพมหานคร"/>
    <s v="-"/>
    <s v=""/>
    <s v="21/03/2025 15:31"/>
    <s v="-"/>
    <s v="Flash Express Thailand COD"/>
    <s v="Tiktok"/>
    <s v="จ่ายทีหลัง / COD"/>
    <s v=""/>
    <s v="THT01281MH8DG9Z"/>
    <s v="21/03/2025 15:31"/>
  </r>
  <r>
    <x v="5"/>
    <x v="6"/>
    <n v="66.666666666666671"/>
    <n v="3"/>
    <s v="EVQ97"/>
    <n v="106"/>
    <n v="6"/>
    <s v="ร้านที่4"/>
    <s v="น***รัขดาภรณ์  ศ***มรส"/>
    <s v="มหาสารคาม"/>
    <s v="-"/>
    <s v=""/>
    <s v="21/03/2025 15:31"/>
    <s v="-"/>
    <s v="Flash Express Thailand COD"/>
    <s v="Tiktok"/>
    <s v="จ่ายทีหลัง / COD"/>
    <s v=""/>
    <s v="THT41011MHTJ56Z"/>
    <s v="21/03/2025 15:31"/>
  </r>
  <r>
    <x v="5"/>
    <x v="6"/>
    <n v="66.666666666666671"/>
    <n v="3"/>
    <s v="EVQ96"/>
    <n v="106"/>
    <n v="6"/>
    <s v="ร้านที่4"/>
    <s v="ส***รณี  ศ***ดช"/>
    <s v="เทศบาลเมืองมุกดาหาร"/>
    <s v="-"/>
    <s v=""/>
    <s v="21/03/2025 15:31"/>
    <s v="-"/>
    <s v="Flash Express Thailand COD"/>
    <s v="Tiktok"/>
    <s v="จ่ายทีหลัง / COD"/>
    <s v=""/>
    <s v="THT46031MHTN08Z"/>
    <s v="21/03/2025 15:31"/>
  </r>
  <r>
    <x v="5"/>
    <x v="6"/>
    <n v="66.666666666666671"/>
    <n v="3"/>
    <s v="EVQ95"/>
    <n v="116"/>
    <n v="16"/>
    <s v="ร้านที่4"/>
    <s v="ธ***า   ส***ินิยม"/>
    <s v="นนทบุรี"/>
    <s v="-"/>
    <s v=""/>
    <s v="21/03/2025 15:30"/>
    <s v="-"/>
    <s v="Flash Express Thailand"/>
    <s v="Tiktok"/>
    <s v="tiktok"/>
    <s v=""/>
    <s v="THT03041MH1X55Z"/>
    <s v="21/03/2025 15:30"/>
  </r>
  <r>
    <x v="3"/>
    <x v="3"/>
    <n v="33.333333333333336"/>
    <n v="3"/>
    <s v="EVQ94"/>
    <n v="145"/>
    <n v="45"/>
    <s v="ร้านที่4"/>
    <s v="ส***นท์ น***พลกรัง"/>
    <s v="จังหวัดนครราชสีมา"/>
    <s v="-"/>
    <s v=""/>
    <s v="21/03/2025 15:28"/>
    <s v="-"/>
    <s v="Flash Express Thailand COD"/>
    <s v="Tiktok"/>
    <s v="จ่ายทีหลัง / COD"/>
    <s v=""/>
    <s v="THT27201MJP8Y4Z"/>
    <s v="21/03/2025 15:28"/>
  </r>
  <r>
    <x v="3"/>
    <x v="3"/>
    <n v="33.333333333333336"/>
    <n v="3"/>
    <s v="EVQ93"/>
    <n v="116"/>
    <n v="16"/>
    <s v="ร้านที่4"/>
    <s v="N***on N** T"/>
    <s v="กรุงเทพมหานคร"/>
    <s v="-"/>
    <s v=""/>
    <s v="21/03/2025 15:27"/>
    <s v="-"/>
    <s v="Flash Express Thailand"/>
    <s v="Tiktok"/>
    <s v="tiktok"/>
    <s v=""/>
    <s v="THT01201MJPMK0Z"/>
    <s v="21/03/2025 15:27"/>
  </r>
  <r>
    <x v="5"/>
    <x v="6"/>
    <n v="66.666666666666671"/>
    <n v="6"/>
    <s v="EVQ92"/>
    <n v="200"/>
    <n v="0"/>
    <s v="ร้านที่4"/>
    <s v="จ***ร์เพ็ญ แ***้อ"/>
    <s v="นครราชสีมา"/>
    <s v="-"/>
    <s v=""/>
    <s v="21/03/2025 15:26"/>
    <s v="-"/>
    <s v="Flash Express Thailand COD"/>
    <s v="Tiktok"/>
    <s v="จ่ายทีหลัง / COD"/>
    <s v=""/>
    <s v="THT27011MH2AY9Z"/>
    <s v="21/03/2025 15:26"/>
  </r>
  <r>
    <x v="3"/>
    <x v="3"/>
    <n v="33.333333333333336"/>
    <n v="3"/>
    <s v="EVQ91"/>
    <n v="106"/>
    <n v="6"/>
    <s v="ร้านที่4"/>
    <s v="จ**"/>
    <s v="กรุงเทพมหานคร"/>
    <s v="-"/>
    <s v=""/>
    <s v="21/03/2025 15:26"/>
    <s v="-"/>
    <s v="Flash Express Thailand COD"/>
    <s v="Tiktok"/>
    <s v="จ่ายทีหลัง / COD"/>
    <s v=""/>
    <s v="THT01111MHXKJ7Z"/>
    <s v="21/03/2025 15:26"/>
  </r>
  <r>
    <x v="3"/>
    <x v="3"/>
    <n v="33.333333333333336"/>
    <n v="3"/>
    <s v="EVQ90"/>
    <n v="100"/>
    <n v="0"/>
    <s v="ร้านที่4"/>
    <s v="ส***ต ส***ถื่อน"/>
    <s v="นครสวรรค์"/>
    <s v="-"/>
    <s v=""/>
    <s v="21/03/2025 15:26"/>
    <s v="-"/>
    <s v="Flash Express Thailand COD"/>
    <s v="Tiktok"/>
    <s v="จ่ายทีหลัง / COD"/>
    <s v=""/>
    <s v="THT56071MJNV58Z"/>
    <s v="21/03/2025 15:26"/>
  </r>
  <r>
    <x v="3"/>
    <x v="3"/>
    <n v="33.333333333333336"/>
    <n v="3"/>
    <s v="EVQ89"/>
    <n v="106"/>
    <n v="6"/>
    <s v="ร้านที่4"/>
    <s v="ุ***มาพร ส***ประเสริฐ"/>
    <s v="สมุทรปราการ"/>
    <s v="-"/>
    <s v=""/>
    <s v="21/03/2025 15:26"/>
    <s v="-"/>
    <s v="Flash Express Thailand"/>
    <s v="Tiktok"/>
    <s v="tiktok"/>
    <s v=""/>
    <s v="THT02031MJNTR0Z"/>
    <s v="21/03/2025 15:26"/>
  </r>
  <r>
    <x v="3"/>
    <x v="3"/>
    <n v="33.333333333333336"/>
    <n v="6"/>
    <s v="EVQ88"/>
    <n v="200"/>
    <n v="0"/>
    <s v="ร้านที่4"/>
    <s v="พ***าภรณ์ พ***ารักษ์"/>
    <s v="สุพรรณบุรี"/>
    <s v="-"/>
    <s v=""/>
    <s v="21/03/2025 15:25"/>
    <s v="-"/>
    <s v="Flash Express Thailand COD"/>
    <s v="Tiktok"/>
    <s v="จ่ายทีหลัง / COD"/>
    <s v="กาแฟ 1 ฝอย 1 ใบเตย 2 เนย 2"/>
    <s v="THT14081MHWSQ5Z"/>
    <s v="21/03/2025 15:25"/>
  </r>
  <r>
    <x v="3"/>
    <x v="3"/>
    <n v="33.333333333333336"/>
    <n v="3"/>
    <s v="EVQ87"/>
    <n v="106"/>
    <n v="6"/>
    <s v="ร้านที่4"/>
    <s v="ป***ญา ส***าศวัต"/>
    <s v="สกลนคร"/>
    <s v="-"/>
    <s v=""/>
    <s v="21/03/2025 15:25"/>
    <s v="-"/>
    <s v="Flash Express Thailand COD"/>
    <s v="Tiktok"/>
    <s v="จ่ายทีหลัง / COD"/>
    <s v=""/>
    <s v="THT44011MHYW85Z"/>
    <s v="21/03/2025 15:25"/>
  </r>
  <r>
    <x v="3"/>
    <x v="3"/>
    <n v="33.333333333333336"/>
    <n v="3"/>
    <s v="EVQ86"/>
    <n v="100"/>
    <n v="0"/>
    <s v="ร้านที่4"/>
    <s v="จ***ภัทร"/>
    <s v="สมุทรสาคร"/>
    <s v="-"/>
    <s v=""/>
    <s v="21/03/2025 15:25"/>
    <s v="-"/>
    <s v="Flash Express Thailand COD"/>
    <s v="Tiktok"/>
    <s v="จ่ายทีหลัง / COD"/>
    <s v=""/>
    <s v="THT16021MHYYJ5Z"/>
    <s v="21/03/2025 15:25"/>
  </r>
  <r>
    <x v="3"/>
    <x v="3"/>
    <n v="33.333333333333336"/>
    <n v="3"/>
    <s v="EVQ85"/>
    <n v="100"/>
    <n v="0"/>
    <s v="ร้านที่4"/>
    <s v="ธ***รัตน์ ก***เกต"/>
    <s v="กำแพงเพชร"/>
    <s v="-"/>
    <s v=""/>
    <s v="21/03/2025 15:27"/>
    <s v="-"/>
    <s v="Flash Express Thailand"/>
    <s v="Tiktok"/>
    <s v="tiktok"/>
    <s v=""/>
    <s v="THT58011MHYTB3Z"/>
    <s v="21/03/2025 15:25"/>
  </r>
  <r>
    <x v="9"/>
    <x v="11"/>
    <n v="66.666666666666671"/>
    <n v="3"/>
    <s v="EVQ84"/>
    <n v="106"/>
    <n v="6"/>
    <s v="ร้านที่4"/>
    <s v="ส***ราภรณ์ ก***งษ์"/>
    <s v="ปราจีนบุรี"/>
    <s v="-"/>
    <s v=""/>
    <s v="21/03/2025 15:24"/>
    <s v="-"/>
    <s v="Flash Express Thailand COD"/>
    <s v="Tiktok"/>
    <s v="จ่ายทีหลัง / COD"/>
    <s v=""/>
    <s v="THT25041MJ1594Z"/>
    <s v="21/03/2025 15:24"/>
  </r>
  <r>
    <x v="3"/>
    <x v="3"/>
    <n v="33.333333333333336"/>
    <n v="3"/>
    <s v="EVQ82"/>
    <n v="106"/>
    <n v="6"/>
    <s v="ร้านที่4"/>
    <s v="เ***รัตน์"/>
    <s v="สมุทรปราการ"/>
    <s v="-"/>
    <s v=""/>
    <s v="21/03/2025 15:22"/>
    <s v="-"/>
    <s v="Flash Express Thailand"/>
    <s v="Tiktok"/>
    <s v="tiktok"/>
    <s v=""/>
    <s v="THT02041MHYSV7Z"/>
    <s v="21/03/2025 15:22"/>
  </r>
  <r>
    <x v="3"/>
    <x v="3"/>
    <n v="33.333333333333336"/>
    <n v="3"/>
    <s v="EVQ81"/>
    <n v="155"/>
    <n v="0"/>
    <s v="ร้านที่4"/>
    <s v="น***นงค์ บ***าง"/>
    <s v="สกลนคร"/>
    <s v="-"/>
    <s v=""/>
    <s v="21/03/2025 15:22"/>
    <s v="-"/>
    <s v="Flash Express Thailand"/>
    <s v="Tiktok"/>
    <s v="tiktok"/>
    <s v=""/>
    <s v="THT44111MHXYA1Z"/>
    <s v="21/03/2025 15:22"/>
  </r>
  <r>
    <x v="10"/>
    <x v="12"/>
    <n v="65"/>
    <n v="1"/>
    <s v="EVQ81"/>
    <n v="155"/>
    <n v="0"/>
    <s v="ร้านที่4"/>
    <s v="น***นงค์ บ***าง"/>
    <s v="สกลนคร"/>
    <s v="-"/>
    <s v=""/>
    <s v="21/03/2025 15:22"/>
    <s v="-"/>
    <s v="Flash Express Thailand"/>
    <s v="Tiktok"/>
    <s v="tiktok"/>
    <s v=""/>
    <s v="THT44111MHXYA1Z"/>
    <s v="21/03/2025 15:22"/>
  </r>
  <r>
    <x v="5"/>
    <x v="6"/>
    <n v="66.666666666666671"/>
    <n v="3"/>
    <s v="EVQ80"/>
    <n v="200"/>
    <n v="0"/>
    <s v="ร้านที่4"/>
    <s v="ย***น พ***นโชติ"/>
    <s v="สมุทรปราการ"/>
    <s v="-"/>
    <s v=""/>
    <s v="21/03/2025 15:20"/>
    <s v="-"/>
    <s v="Flash Express Thailand COD"/>
    <s v="Tiktok"/>
    <s v="จ่ายทีหลัง / COD"/>
    <s v=""/>
    <s v="THT02041MHAKV7Z"/>
    <s v="21/03/2025 15:20"/>
  </r>
  <r>
    <x v="9"/>
    <x v="11"/>
    <n v="66.666666666666671"/>
    <n v="3"/>
    <s v="EVQ80"/>
    <n v="200"/>
    <n v="0"/>
    <s v="ร้านที่4"/>
    <s v="ย***น พ***นโชติ"/>
    <s v="สมุทรปราการ"/>
    <s v="-"/>
    <s v=""/>
    <s v="21/03/2025 15:20"/>
    <s v="-"/>
    <s v="Flash Express Thailand COD"/>
    <s v="Tiktok"/>
    <s v="จ่ายทีหลัง / COD"/>
    <s v=""/>
    <s v="THT02041MHAKV7Z"/>
    <s v="21/03/2025 15:20"/>
  </r>
  <r>
    <x v="3"/>
    <x v="3"/>
    <n v="33.333333333333336"/>
    <n v="3"/>
    <s v="EVQ78"/>
    <n v="100"/>
    <n v="0"/>
    <s v="ร้านที่4"/>
    <s v="อ***ลี พ***รัพย์"/>
    <s v="นครนายก"/>
    <s v="-"/>
    <s v=""/>
    <s v="21/03/2025 15:20"/>
    <s v="-"/>
    <s v="Flash Express Thailand COD"/>
    <s v="Tiktok"/>
    <s v="จ่ายทีหลัง / COD"/>
    <s v=""/>
    <s v="THT11031MJQ334Z"/>
    <s v="21/03/2025 15:20"/>
  </r>
  <r>
    <x v="3"/>
    <x v="3"/>
    <n v="33.333333333333336"/>
    <n v="6"/>
    <s v="EVQ77"/>
    <n v="200"/>
    <n v="0"/>
    <s v="ร้านที่4"/>
    <s v="ธ***รัตน์ บ***ุล"/>
    <s v="ปราจีนบุรี"/>
    <s v="-"/>
    <s v=""/>
    <s v="21/03/2025 15:19"/>
    <s v="-"/>
    <s v="Flash Express Thailand COD"/>
    <s v="Tiktok"/>
    <s v="จ่ายทีหลัง / COD"/>
    <s v=""/>
    <s v="THT25061MJ3RQ4Z"/>
    <s v="21/03/2025 15:19"/>
  </r>
  <r>
    <x v="3"/>
    <x v="3"/>
    <n v="33.333333333333336"/>
    <n v="3"/>
    <s v="EVQ76"/>
    <n v="145"/>
    <n v="45"/>
    <s v="ร้านที่4"/>
    <s v="ไ***ลย์ส่องจรัส"/>
    <s v="เลย"/>
    <s v="-"/>
    <s v=""/>
    <s v="21/03/2025 15:19"/>
    <s v="-"/>
    <s v="Flash Express Thailand COD"/>
    <s v="Tiktok"/>
    <s v="จ่ายทีหลัง / COD"/>
    <s v=""/>
    <s v="THT39091MHYRG5Z"/>
    <s v="21/03/2025 15:19"/>
  </r>
  <r>
    <x v="5"/>
    <x v="6"/>
    <n v="66.666666666666671"/>
    <n v="3"/>
    <s v="EVQ74"/>
    <n v="106"/>
    <n v="6"/>
    <s v="ร้านที่4"/>
    <s v="ส***ญญา ม***ระโทก"/>
    <s v="บุรีรัมย์"/>
    <s v="-"/>
    <s v=""/>
    <s v="21/03/2025 15:16"/>
    <s v="-"/>
    <s v="Flash Express Thailand COD"/>
    <s v="Tiktok"/>
    <s v="จ่ายทีหลัง / COD"/>
    <s v=""/>
    <s v="THT28051MJ25V2Z"/>
    <s v="21/03/2025 15:16"/>
  </r>
  <r>
    <x v="3"/>
    <x v="3"/>
    <n v="33.333333333333336"/>
    <n v="3"/>
    <s v="EVQ73"/>
    <n v="106"/>
    <n v="6"/>
    <s v="ร้านที่4"/>
    <s v="M**"/>
    <s v="Bangkok"/>
    <s v="-"/>
    <s v=""/>
    <s v="21/03/2025 15:16"/>
    <s v="-"/>
    <s v="Flash Express Thailand COD"/>
    <s v="Tiktok"/>
    <s v="จ่ายทีหลัง / COD"/>
    <s v=""/>
    <s v="THT01371MHYVV7Z"/>
    <s v="21/03/2025 15:16"/>
  </r>
  <r>
    <x v="9"/>
    <x v="11"/>
    <n v="66.666666666666671"/>
    <n v="3"/>
    <s v="EVQ71"/>
    <n v="200"/>
    <n v="0"/>
    <s v="ร้านที่4"/>
    <s v="พ*** ส***นผ่อง"/>
    <s v="ลพบุรี"/>
    <s v="-"/>
    <s v=""/>
    <s v="21/03/2025 15:16"/>
    <s v="-"/>
    <s v="Flash Express Thailand"/>
    <s v="Tiktok"/>
    <s v="tiktok"/>
    <s v=""/>
    <s v="THT07081MHARE3Z"/>
    <s v="21/03/2025 15:15"/>
  </r>
  <r>
    <x v="3"/>
    <x v="3"/>
    <n v="33.333333333333336"/>
    <n v="3"/>
    <s v="EVQ71"/>
    <n v="200"/>
    <n v="0"/>
    <s v="ร้านที่4"/>
    <s v="พ*** ส***นผ่อง"/>
    <s v="ลพบุรี"/>
    <s v="-"/>
    <s v=""/>
    <s v="21/03/2025 15:16"/>
    <s v="-"/>
    <s v="Flash Express Thailand"/>
    <s v="Tiktok"/>
    <s v="tiktok"/>
    <s v=""/>
    <s v="THT07081MHARE3Z"/>
    <s v="21/03/2025 15:15"/>
  </r>
  <r>
    <x v="3"/>
    <x v="3"/>
    <n v="33.333333333333336"/>
    <n v="3"/>
    <s v="EVQ70"/>
    <n v="106"/>
    <n v="6"/>
    <s v="ร้านที่4"/>
    <s v="ว***ญา ช***ชื่น"/>
    <s v="ราชบุรี"/>
    <s v="-"/>
    <s v=""/>
    <s v="21/03/2025 15:14"/>
    <s v="-"/>
    <s v="Flash Express Thailand COD"/>
    <s v="Tiktok"/>
    <s v="จ่ายทีหลัง / COD"/>
    <s v=""/>
    <s v="THT12061MJPZG2Z"/>
    <s v="21/03/2025 15:14"/>
  </r>
  <r>
    <x v="3"/>
    <x v="3"/>
    <n v="33.333333333333336"/>
    <n v="3"/>
    <s v="EVQ69"/>
    <n v="106"/>
    <n v="6"/>
    <s v="ร้านที่4"/>
    <s v="ส***ดา บ***อด"/>
    <s v="สมุทรปราการ"/>
    <s v="-"/>
    <s v=""/>
    <s v="21/03/2025 15:11"/>
    <s v="-"/>
    <s v="Flash Express Thailand"/>
    <s v="Tiktok"/>
    <s v="tiktok"/>
    <s v=""/>
    <s v="THT02031MHYQS1Z"/>
    <s v="21/03/2025 15:10"/>
  </r>
  <r>
    <x v="3"/>
    <x v="3"/>
    <n v="33.333333333333336"/>
    <n v="3"/>
    <s v="EVQ68"/>
    <n v="106"/>
    <n v="6"/>
    <s v="ร้านที่4"/>
    <s v="เ***ฟราย"/>
    <s v="ภูเก็ต"/>
    <s v="-"/>
    <s v=""/>
    <s v="21/03/2025 15:09"/>
    <s v="-"/>
    <s v="Flash Express Thailand COD"/>
    <s v="Tiktok"/>
    <s v="จ่ายทีหลัง / COD"/>
    <s v=""/>
    <s v="THT67011MJQ662Z"/>
    <s v="21/03/2025 15:10"/>
  </r>
  <r>
    <x v="5"/>
    <x v="6"/>
    <n v="66.666666666666671"/>
    <n v="3"/>
    <s v="EVQ66"/>
    <n v="200"/>
    <n v="0"/>
    <s v="ร้านที่4"/>
    <s v="ร***านันท์ ส***ิชัยวงค์"/>
    <s v="ลำพูน"/>
    <s v="-"/>
    <s v=""/>
    <s v="21/03/2025 15:06"/>
    <s v="-"/>
    <s v="Flash Express Thailand COD"/>
    <s v="Tiktok"/>
    <s v="จ่ายทีหลัง / COD"/>
    <s v=""/>
    <s v="THT48021MJ48Q2Z"/>
    <s v="21/03/2025 15:06"/>
  </r>
  <r>
    <x v="3"/>
    <x v="3"/>
    <n v="33.333333333333336"/>
    <n v="3"/>
    <s v="EVQ66"/>
    <n v="200"/>
    <n v="0"/>
    <s v="ร้านที่4"/>
    <s v="ร***านันท์ ส***ิชัยวงค์"/>
    <s v="ลำพูน"/>
    <s v="-"/>
    <s v=""/>
    <s v="21/03/2025 15:06"/>
    <s v="-"/>
    <s v="Flash Express Thailand COD"/>
    <s v="Tiktok"/>
    <s v="จ่ายทีหลัง / COD"/>
    <s v=""/>
    <s v="THT48021MJ48Q2Z"/>
    <s v="21/03/2025 15:06"/>
  </r>
  <r>
    <x v="3"/>
    <x v="3"/>
    <n v="33.333333333333336"/>
    <n v="3"/>
    <s v="EVQ65"/>
    <n v="106"/>
    <n v="6"/>
    <s v="ร้านที่4"/>
    <s v="ร***เฮงเฮง  2* บ***..เหล่านาดี"/>
    <s v="ขอนแก่น"/>
    <s v="-"/>
    <s v=""/>
    <s v="21/03/2025 15:05"/>
    <s v="-"/>
    <s v="Flash Express Thailand COD"/>
    <s v="Tiktok"/>
    <s v="จ่ายทีหลัง / COD"/>
    <s v=""/>
    <s v="THT37011MJ2B90Z"/>
    <s v="21/03/2025 15:05"/>
  </r>
  <r>
    <x v="0"/>
    <x v="0"/>
    <n v="33.333333333333336"/>
    <n v="3"/>
    <s v="EVQ63"/>
    <n v="105"/>
    <n v="0"/>
    <s v="ร้านที่2"/>
    <s v="ช***ชิดา ป***ก้ว"/>
    <s v="พระนครศรีอยุธยา"/>
    <s v="-"/>
    <s v=""/>
    <s v="21/03/2025 15:03"/>
    <s v="-"/>
    <s v="Flash Express Thailand COD"/>
    <s v="Tiktok"/>
    <s v="จ่ายทีหลัง / COD"/>
    <s v=""/>
    <s v="THT05061MJ2CD0Z"/>
    <s v="21/03/2025 15:03"/>
  </r>
  <r>
    <x v="3"/>
    <x v="3"/>
    <n v="33.333333333333336"/>
    <n v="3"/>
    <s v="EVQ62"/>
    <n v="106"/>
    <n v="6"/>
    <s v="ร้านที่4"/>
    <s v="พ***์สิริ  เ***ศักดิ์"/>
    <s v="เพชรบุรี"/>
    <s v="-"/>
    <s v=""/>
    <s v="21/03/2025 15:03"/>
    <s v="-"/>
    <s v="Flash Express Thailand"/>
    <s v="Tiktok"/>
    <s v="tiktok"/>
    <s v=""/>
    <s v="THT18041MHYRN1Z"/>
    <s v="21/03/2025 15:02"/>
  </r>
  <r>
    <x v="17"/>
    <x v="19"/>
    <n v="42.75"/>
    <n v="1"/>
    <s v="EVQ61"/>
    <n v="57.75"/>
    <n v="15"/>
    <s v="ร้านที่9"/>
    <s v="นาย สนอง ทั่งทอง"/>
    <s v="ที่อยู่ 71/38 ม8 ร.ร.สอนขับรถ kw สาขา จันทบุรี ตำบลบางกะจะ อำเภอเมืองจันทบุรี จังหวัดจันทบุรี 22000_x000a__x000a_เมืองจันทบุรี/ Mueang Chanthaburiจันทบุรี/ Chanthaburi_x000a_22000"/>
    <s v="22000"/>
    <s v="660988536539"/>
    <s v="21/03/2025 15:00"/>
    <s v="-"/>
    <s v="Kerry_dropoff"/>
    <s v="Lazada"/>
    <s v="lazada"/>
    <s v=""/>
    <s v="LEXDO0130843070"/>
    <s v="21/03/2025 15:00"/>
  </r>
  <r>
    <x v="3"/>
    <x v="3"/>
    <n v="33.333333333333336"/>
    <n v="6"/>
    <s v="EVQ60"/>
    <n v="400"/>
    <n v="0"/>
    <s v="ร้านที่4"/>
    <s v="ศ***วรรณ เ***ญผล"/>
    <s v="กรุงเทพฯ"/>
    <s v="-"/>
    <s v=""/>
    <s v="21/03/2025 14:59"/>
    <s v="-"/>
    <s v="Flash Express Thailand"/>
    <s v="Tiktok"/>
    <s v="tiktok"/>
    <s v=""/>
    <s v="THT01491MJ3GM8Z"/>
    <s v="21/03/2025 14:58"/>
  </r>
  <r>
    <x v="9"/>
    <x v="11"/>
    <n v="66.666666666666671"/>
    <n v="6"/>
    <s v="EVQ60"/>
    <n v="400"/>
    <n v="0"/>
    <s v="ร้านที่4"/>
    <s v="ศ***วรรณ เ***ญผล"/>
    <s v="กรุงเทพฯ"/>
    <s v="-"/>
    <s v=""/>
    <s v="21/03/2025 14:59"/>
    <s v="-"/>
    <s v="Flash Express Thailand"/>
    <s v="Tiktok"/>
    <s v="tiktok"/>
    <s v=""/>
    <s v="THT01491MJ3GM8Z"/>
    <s v="21/03/2025 14:58"/>
  </r>
  <r>
    <x v="3"/>
    <x v="3"/>
    <n v="33.333333333333336"/>
    <n v="3"/>
    <s v="EVQ59"/>
    <n v="106"/>
    <n v="6"/>
    <s v="ร้านที่4"/>
    <s v="น*** ด***มล "/>
    <s v="เทศบาลนครนครศรีธรรมราช"/>
    <s v="-"/>
    <s v=""/>
    <s v="21/03/2025 14:58"/>
    <s v="-"/>
    <s v="Flash Express Thailand"/>
    <s v="Tiktok"/>
    <s v="tiktok"/>
    <s v=""/>
    <s v="THT64011MJPYE6Z"/>
    <s v="21/03/2025 14:57"/>
  </r>
  <r>
    <x v="3"/>
    <x v="3"/>
    <n v="33.333333333333336"/>
    <n v="6"/>
    <s v="EVQ58"/>
    <n v="400"/>
    <n v="0"/>
    <s v="ร้านที่4"/>
    <s v="ป***ินท์ ร***ะรงรอง"/>
    <s v="กรุงเทพฯ"/>
    <s v="-"/>
    <s v=""/>
    <s v="21/03/2025 14:57"/>
    <s v="-"/>
    <s v="Flash Express Thailand COD"/>
    <s v="Tiktok"/>
    <s v="จ่ายทีหลัง / COD"/>
    <s v=""/>
    <s v="THT01321MJ2S46Z"/>
    <s v="21/03/2025 14:57"/>
  </r>
  <r>
    <x v="9"/>
    <x v="11"/>
    <n v="66.666666666666671"/>
    <n v="3"/>
    <s v="EVQ56"/>
    <n v="300"/>
    <n v="0"/>
    <s v="ร้านที่4"/>
    <s v="โ***ส เ***ยงกระโทก"/>
    <s v="นครราชสีมา"/>
    <s v="-"/>
    <s v=""/>
    <s v="21/03/2025 14:49"/>
    <s v="-"/>
    <s v="Flash Express Thailand COD"/>
    <s v="Tiktok"/>
    <s v="จ่ายทีหลัง / COD"/>
    <s v=""/>
    <s v="THT27071MJ31J0Z"/>
    <s v="21/03/2025 14:49"/>
  </r>
  <r>
    <x v="3"/>
    <x v="3"/>
    <n v="33.333333333333336"/>
    <n v="6"/>
    <s v="EVQ56"/>
    <n v="300"/>
    <n v="0"/>
    <s v="ร้านที่4"/>
    <s v="โ***ส เ***ยงกระโทก"/>
    <s v="นครราชสีมา"/>
    <s v="-"/>
    <s v=""/>
    <s v="21/03/2025 14:49"/>
    <s v="-"/>
    <s v="Flash Express Thailand COD"/>
    <s v="Tiktok"/>
    <s v="จ่ายทีหลัง / COD"/>
    <s v=""/>
    <s v="THT27071MJ31J0Z"/>
    <s v="21/03/2025 14:49"/>
  </r>
  <r>
    <x v="3"/>
    <x v="3"/>
    <n v="33.333333333333336"/>
    <n v="3"/>
    <s v="EVQ55"/>
    <n v="106"/>
    <n v="6"/>
    <s v="ร้านที่4"/>
    <s v="ว***ยา"/>
    <s v="กรุงเทพฯ"/>
    <s v="-"/>
    <s v=""/>
    <s v="21/03/2025 14:45"/>
    <s v="-"/>
    <s v="Flash Express Thailand"/>
    <s v="Tiktok"/>
    <s v="tiktok"/>
    <s v=""/>
    <s v="THT01171MJQVH0Z"/>
    <s v="21/03/2025 14:45"/>
  </r>
  <r>
    <x v="3"/>
    <x v="3"/>
    <n v="33.333333333333336"/>
    <n v="3"/>
    <s v="EVQ54"/>
    <n v="200"/>
    <n v="0"/>
    <s v="ร้านที่4"/>
    <s v="ว***ุดา ส***่อ"/>
    <s v="นนทบุรี"/>
    <s v="-"/>
    <s v=""/>
    <s v="21/03/2025 14:45"/>
    <s v="-"/>
    <s v="Flash Express Thailand"/>
    <s v="Tiktok"/>
    <s v="tiktok"/>
    <s v=""/>
    <s v="THT03041MHC619Z"/>
    <s v="21/03/2025 14:45"/>
  </r>
  <r>
    <x v="5"/>
    <x v="6"/>
    <n v="66.666666666666671"/>
    <n v="3"/>
    <s v="EVQ54"/>
    <n v="200"/>
    <n v="0"/>
    <s v="ร้านที่4"/>
    <s v="ว***ุดา ส***่อ"/>
    <s v="นนทบุรี"/>
    <s v="-"/>
    <s v=""/>
    <s v="21/03/2025 14:45"/>
    <s v="-"/>
    <s v="Flash Express Thailand"/>
    <s v="Tiktok"/>
    <s v="tiktok"/>
    <s v=""/>
    <s v="THT03041MHC619Z"/>
    <s v="21/03/2025 14:45"/>
  </r>
  <r>
    <x v="3"/>
    <x v="3"/>
    <n v="33.333333333333336"/>
    <n v="3"/>
    <s v="EVQ52"/>
    <n v="106"/>
    <n v="6"/>
    <s v="ร้านที่4"/>
    <s v="น***ิพย์ อ***ามาตร"/>
    <s v="กรุงเทพฯ"/>
    <s v="-"/>
    <s v=""/>
    <s v="21/03/2025 14:43"/>
    <s v="-"/>
    <s v="Flash Express Thailand COD"/>
    <s v="Tiktok"/>
    <s v="จ่ายทีหลัง / COD"/>
    <s v=""/>
    <s v="THT01401MHZGN7Z"/>
    <s v="21/03/2025 14:44"/>
  </r>
  <r>
    <x v="3"/>
    <x v="3"/>
    <n v="33.333333333333336"/>
    <n v="3"/>
    <s v="EVQ51"/>
    <n v="100"/>
    <n v="0"/>
    <s v="ร้านที่4"/>
    <s v="อ***  อ***รณ์"/>
    <s v="อุทัยธานี"/>
    <s v="-"/>
    <s v=""/>
    <s v="21/03/2025 14:43"/>
    <s v="-"/>
    <s v="Flash Express Thailand COD"/>
    <s v="Tiktok"/>
    <s v="จ่ายทีหลัง / COD"/>
    <s v=""/>
    <s v="THT57011MHZGC5Z"/>
    <s v="21/03/2025 14:44"/>
  </r>
  <r>
    <x v="3"/>
    <x v="3"/>
    <n v="33.333333333333336"/>
    <n v="6"/>
    <s v="EVQ50"/>
    <n v="200"/>
    <n v="0"/>
    <s v="ร้านที่4"/>
    <s v="ค***าทิตย์"/>
    <s v="นครปฐม"/>
    <s v="-"/>
    <s v=""/>
    <s v="21/03/2025 14:44"/>
    <s v="-"/>
    <s v="Flash Express Thailand"/>
    <s v="Tiktok"/>
    <s v="tiktok"/>
    <s v=""/>
    <s v="THT15011MHBE17Z"/>
    <s v="21/03/2025 14:43"/>
  </r>
  <r>
    <x v="3"/>
    <x v="3"/>
    <n v="33.333333333333336"/>
    <n v="3"/>
    <s v="EVQ49"/>
    <n v="100"/>
    <n v="0"/>
    <s v="ร้านที่4"/>
    <s v="น***วีณต์วิชา พ***ช"/>
    <s v="สุโขทัย"/>
    <s v="-"/>
    <s v=""/>
    <s v="21/03/2025 14:42"/>
    <s v="-"/>
    <s v="Flash Express Thailand COD"/>
    <s v="Tiktok"/>
    <s v="จ่ายทีหลัง / COD"/>
    <s v=""/>
    <s v="THT60091MJ29F0Z"/>
    <s v="21/03/2025 14:42"/>
  </r>
  <r>
    <x v="3"/>
    <x v="3"/>
    <n v="33.333333333333336"/>
    <n v="3"/>
    <s v="EVQ48"/>
    <n v="106"/>
    <n v="6"/>
    <s v="ร้านที่4"/>
    <s v="ม***วัลย์  อ***ร์_x000a_683หมู่4ต.แพรกษา อ***ือง_x000a_จ.สมุทรปราการ_x000a_10280_x000a_T"/>
    <s v="สมุทรปราการ"/>
    <s v="-"/>
    <s v=""/>
    <s v="21/03/2025 14:42"/>
    <s v="-"/>
    <s v="Flash Express Thailand COD"/>
    <s v="Tiktok"/>
    <s v="จ่ายทีหลัง / COD"/>
    <s v=""/>
    <s v="THT02011MJQFU2Z"/>
    <s v="21/03/2025 14:42"/>
  </r>
  <r>
    <x v="3"/>
    <x v="3"/>
    <n v="33.333333333333336"/>
    <n v="6"/>
    <s v="EVQ46"/>
    <n v="300"/>
    <n v="0"/>
    <s v="ร้านที่4"/>
    <s v="จ***า"/>
    <s v="เพชรบุรี"/>
    <s v="-"/>
    <s v=""/>
    <s v="21/03/2025 14:41"/>
    <s v="-"/>
    <s v="Flash Express Thailand COD"/>
    <s v="Tiktok"/>
    <s v="จ่ายทีหลัง / COD"/>
    <s v=""/>
    <s v="THT18011MHCJ03Z"/>
    <s v="21/03/2025 14:41"/>
  </r>
  <r>
    <x v="5"/>
    <x v="6"/>
    <n v="66.666666666666671"/>
    <n v="3"/>
    <s v="EVQ46"/>
    <n v="300"/>
    <n v="0"/>
    <s v="ร้านที่4"/>
    <s v="จ***า"/>
    <s v="เพชรบุรี"/>
    <s v="-"/>
    <s v=""/>
    <s v="21/03/2025 14:41"/>
    <s v="-"/>
    <s v="Flash Express Thailand COD"/>
    <s v="Tiktok"/>
    <s v="จ่ายทีหลัง / COD"/>
    <s v=""/>
    <s v="THT18011MHCJ03Z"/>
    <s v="21/03/2025 14:41"/>
  </r>
  <r>
    <x v="3"/>
    <x v="3"/>
    <n v="33.333333333333336"/>
    <n v="3"/>
    <s v="EVQ45"/>
    <n v="106"/>
    <n v="6"/>
    <s v="ร้านที่4"/>
    <s v="ณ***ทัย ป***มสุด"/>
    <s v="ขอนแก่น"/>
    <s v="-"/>
    <s v=""/>
    <s v="21/03/2025 14:40"/>
    <s v="-"/>
    <s v="Flash Express Thailand COD"/>
    <s v="Tiktok"/>
    <s v="จ่ายทีหลัง / COD"/>
    <s v=""/>
    <s v="THT37171MJQF50Z"/>
    <s v="21/03/2025 14:40"/>
  </r>
  <r>
    <x v="3"/>
    <x v="3"/>
    <n v="33.333333333333336"/>
    <n v="3"/>
    <s v="EVQ44"/>
    <n v="100"/>
    <n v="0"/>
    <s v="ร้านที่4"/>
    <s v="บ** บ**"/>
    <s v="อ่างทอง"/>
    <s v="-"/>
    <s v=""/>
    <s v="21/03/2025 14:40"/>
    <s v="-"/>
    <s v="Flash Express Thailand COD"/>
    <s v="Tiktok"/>
    <s v="จ่ายทีหลัง / COD"/>
    <s v=""/>
    <s v="THT06011MHZDY7Z"/>
    <s v="21/03/2025 14:40"/>
  </r>
  <r>
    <x v="3"/>
    <x v="3"/>
    <n v="33.333333333333336"/>
    <n v="6"/>
    <s v="EVQ43"/>
    <n v="200"/>
    <n v="0"/>
    <s v="ร้านที่4"/>
    <s v="S***TTRA S***SORN"/>
    <s v="กรุงเทพมหานคร"/>
    <s v="-"/>
    <s v=""/>
    <s v="21/03/2025 14:40"/>
    <s v="-"/>
    <s v="Flash Express Thailand"/>
    <s v="Tiktok"/>
    <s v="tiktok"/>
    <s v=""/>
    <s v="THT01341MJ3BG2Z"/>
    <s v="21/03/2025 14:39"/>
  </r>
  <r>
    <x v="3"/>
    <x v="3"/>
    <n v="33.333333333333336"/>
    <n v="6"/>
    <s v="EVQ41"/>
    <n v="206"/>
    <n v="6"/>
    <s v="ร้านที่4"/>
    <s v="โ***อปเอราวัณ"/>
    <s v="กาญจนบุรี"/>
    <s v="-"/>
    <s v=""/>
    <s v="21/03/2025 14:37"/>
    <s v="-"/>
    <s v="Flash Express Thailand COD"/>
    <s v="Tiktok"/>
    <s v="จ่ายทีหลัง / COD"/>
    <s v=""/>
    <s v="THT13101MHBJ05Z"/>
    <s v="21/03/2025 14:37"/>
  </r>
  <r>
    <x v="5"/>
    <x v="6"/>
    <n v="66.666666666666671"/>
    <n v="3"/>
    <s v="EVQ40"/>
    <n v="100"/>
    <n v="0"/>
    <s v="ร้านที่4"/>
    <s v="พ***์ชนก ใ***ง"/>
    <s v="สุพรรณบุรี"/>
    <s v="-"/>
    <s v=""/>
    <s v="21/03/2025 14:36"/>
    <s v="-"/>
    <s v="Flash Express Thailand COD"/>
    <s v="Tiktok"/>
    <s v="จ่ายทีหลัง / COD"/>
    <s v=""/>
    <s v="THT14031MH9T05Z"/>
    <s v="21/03/2025 14:36"/>
  </r>
  <r>
    <x v="3"/>
    <x v="3"/>
    <n v="33.333333333333336"/>
    <n v="3"/>
    <s v="EVQ39"/>
    <n v="200"/>
    <n v="0"/>
    <s v="ร้านที่4"/>
    <s v="u***4459191140187"/>
    <s v="กรุงเทพฯ"/>
    <s v="-"/>
    <s v=""/>
    <s v="21/03/2025 14:34"/>
    <s v="-"/>
    <s v="Flash Express Thailand COD"/>
    <s v="Tiktok"/>
    <s v="จ่ายทีหลัง / COD"/>
    <s v=""/>
    <s v="THT01181MHZHE5Z"/>
    <s v="21/03/2025 14:35"/>
  </r>
  <r>
    <x v="5"/>
    <x v="6"/>
    <n v="66.666666666666671"/>
    <n v="3"/>
    <s v="EVQ36"/>
    <n v="100"/>
    <n v="0"/>
    <s v="ร้านที่4"/>
    <s v="ร***า ส***เอื่ยม"/>
    <s v="ลพบุรี"/>
    <s v="-"/>
    <s v=""/>
    <s v="21/03/2025 14:32"/>
    <s v="-"/>
    <s v="Flash Express Thailand COD"/>
    <s v="Tiktok"/>
    <s v="จ่ายทีหลัง / COD"/>
    <s v=""/>
    <s v="THT07101MJ2124Z"/>
    <s v="21/03/2025 14:32"/>
  </r>
  <r>
    <x v="3"/>
    <x v="3"/>
    <n v="33.333333333333336"/>
    <n v="6"/>
    <s v="EVQ35"/>
    <n v="206"/>
    <n v="6"/>
    <s v="ร้านที่4"/>
    <s v="ส***พ ญ***ภาส"/>
    <s v="ระยอง"/>
    <s v="-"/>
    <s v=""/>
    <s v="21/03/2025 14:31"/>
    <s v="-"/>
    <s v="Flash Express Thailand COD"/>
    <s v="Tiktok"/>
    <s v="จ่ายทีหลัง / COD"/>
    <s v=""/>
    <s v="THT21071MHB575Z"/>
    <s v="21/03/2025 14:31"/>
  </r>
  <r>
    <x v="3"/>
    <x v="3"/>
    <n v="33.333333333333336"/>
    <n v="3"/>
    <s v="EVQ34"/>
    <n v="100"/>
    <n v="0"/>
    <s v="ร้านที่4"/>
    <s v="ส***่"/>
    <s v="สุพรรณบุรี"/>
    <s v="-"/>
    <s v=""/>
    <s v="21/03/2025 14:31"/>
    <s v="-"/>
    <s v="Flash Express Thailand COD"/>
    <s v="Tiktok"/>
    <s v="จ่ายทีหลัง / COD"/>
    <s v=""/>
    <s v="THT14011MJQKJ6Z"/>
    <s v="21/03/2025 14:31"/>
  </r>
  <r>
    <x v="3"/>
    <x v="3"/>
    <n v="33.333333333333336"/>
    <n v="3"/>
    <s v="EVQ33"/>
    <n v="106"/>
    <n v="6"/>
    <s v="ร้านที่4"/>
    <s v="อ*** เ***โท"/>
    <s v="จังหวัดเชียงใหม่"/>
    <s v="-"/>
    <s v=""/>
    <s v="21/03/2025 14:31"/>
    <s v="-"/>
    <s v="Flash Express Thailand"/>
    <s v="Tiktok"/>
    <s v="tiktok"/>
    <s v=""/>
    <s v="THT47151MJQJ84Z"/>
    <s v="21/03/2025 14:31"/>
  </r>
  <r>
    <x v="3"/>
    <x v="3"/>
    <n v="33.333333333333336"/>
    <n v="3"/>
    <s v="EVQ32"/>
    <n v="106"/>
    <n v="6"/>
    <s v="ร้านที่4"/>
    <s v="ก***า บ***ะเพ็ชร"/>
    <s v="สงขลา"/>
    <s v="-"/>
    <s v=""/>
    <s v="21/03/2025 14:30"/>
    <s v="-"/>
    <s v="Flash Express Thailand COD"/>
    <s v="Tiktok"/>
    <s v="จ่ายทีหลัง / COD"/>
    <s v=""/>
    <s v="THT71161MHZ5H7Z"/>
    <s v="21/03/2025 14:31"/>
  </r>
  <r>
    <x v="3"/>
    <x v="3"/>
    <n v="33.333333333333336"/>
    <n v="3"/>
    <s v="EVQ30"/>
    <n v="200"/>
    <n v="0"/>
    <s v="ร้านที่4"/>
    <s v="ธ***รณ ศ***ิโรจน์"/>
    <s v="นครราชสีมา"/>
    <s v="-"/>
    <s v=""/>
    <s v="21/03/2025 14:30"/>
    <s v="-"/>
    <s v="Flash Express Thailand COD"/>
    <s v="Tiktok"/>
    <s v="จ่ายทีหลัง / COD"/>
    <s v=""/>
    <s v="THT27011MHASC1Z"/>
    <s v="21/03/2025 14:30"/>
  </r>
  <r>
    <x v="9"/>
    <x v="11"/>
    <n v="66.666666666666671"/>
    <n v="3"/>
    <s v="EVQ30"/>
    <n v="200"/>
    <n v="0"/>
    <s v="ร้านที่4"/>
    <s v="ธ***รณ ศ***ิโรจน์"/>
    <s v="นครราชสีมา"/>
    <s v="-"/>
    <s v=""/>
    <s v="21/03/2025 14:30"/>
    <s v="-"/>
    <s v="Flash Express Thailand COD"/>
    <s v="Tiktok"/>
    <s v="จ่ายทีหลัง / COD"/>
    <s v=""/>
    <s v="THT27011MHASC1Z"/>
    <s v="21/03/2025 14:30"/>
  </r>
  <r>
    <x v="5"/>
    <x v="6"/>
    <n v="66.666666666666671"/>
    <n v="3"/>
    <s v="EVQ29"/>
    <n v="200"/>
    <n v="0"/>
    <s v="ร้านที่4"/>
    <s v="ค***ต็ม"/>
    <s v="Bangkok"/>
    <s v="-"/>
    <s v=""/>
    <s v="21/03/2025 14:31"/>
    <s v="-"/>
    <s v="Flash Express Thailand"/>
    <s v="Tiktok"/>
    <s v="tiktok"/>
    <s v=""/>
    <s v="THT01031MJ4C92Z"/>
    <s v="21/03/2025 14:30"/>
  </r>
  <r>
    <x v="3"/>
    <x v="3"/>
    <n v="33.333333333333336"/>
    <n v="3"/>
    <s v="EVQ29"/>
    <n v="200"/>
    <n v="0"/>
    <s v="ร้านที่4"/>
    <s v="ค***ต็ม"/>
    <s v="Bangkok"/>
    <s v="-"/>
    <s v=""/>
    <s v="21/03/2025 14:31"/>
    <s v="-"/>
    <s v="Flash Express Thailand"/>
    <s v="Tiktok"/>
    <s v="tiktok"/>
    <s v=""/>
    <s v="THT01031MJ4C92Z"/>
    <s v="21/03/2025 14:30"/>
  </r>
  <r>
    <x v="7"/>
    <x v="8"/>
    <n v="50"/>
    <n v="1"/>
    <s v="EVQ27"/>
    <n v="106"/>
    <n v="6"/>
    <s v="ร้านที่4"/>
    <s v="น***ย เ***อโพธิ์หัก"/>
    <s v="เลย"/>
    <s v="-"/>
    <s v=""/>
    <s v="21/03/2025 14:26"/>
    <s v="-"/>
    <s v="Flash Express Thailand COD"/>
    <s v="Tiktok"/>
    <s v="จ่ายทีหลัง / COD"/>
    <s v=""/>
    <s v="THT39011MMZ450Z"/>
    <s v="21/03/2025 14:26"/>
  </r>
  <r>
    <x v="0"/>
    <x v="0"/>
    <n v="50"/>
    <n v="1"/>
    <s v="EVQ27"/>
    <n v="106"/>
    <n v="6"/>
    <s v="ร้านที่4"/>
    <s v="น***ย เ***อโพธิ์หัก"/>
    <s v="เลย"/>
    <s v="-"/>
    <s v=""/>
    <s v="21/03/2025 14:26"/>
    <s v="-"/>
    <s v="Flash Express Thailand COD"/>
    <s v="Tiktok"/>
    <s v="จ่ายทีหลัง / COD"/>
    <s v=""/>
    <s v="THT39011MMZ450Z"/>
    <s v="21/03/2025 14:26"/>
  </r>
  <r>
    <x v="1"/>
    <x v="1"/>
    <n v="50"/>
    <n v="1"/>
    <s v="EVQ27"/>
    <n v="106"/>
    <n v="6"/>
    <s v="ร้านที่4"/>
    <s v="น***ย เ***อโพธิ์หัก"/>
    <s v="เลย"/>
    <s v="-"/>
    <s v=""/>
    <s v="21/03/2025 14:26"/>
    <s v="-"/>
    <s v="Flash Express Thailand COD"/>
    <s v="Tiktok"/>
    <s v="จ่ายทีหลัง / COD"/>
    <s v=""/>
    <s v="THT39011MMZ450Z"/>
    <s v="21/03/2025 14:26"/>
  </r>
  <r>
    <x v="7"/>
    <x v="8"/>
    <n v="50"/>
    <n v="1"/>
    <s v="EVQ26"/>
    <n v="106"/>
    <n v="6"/>
    <s v="ร้านที่4"/>
    <s v="พ***มณี ศ***วีกาศ"/>
    <s v="ตำบล กาฬสินธุ์"/>
    <s v="-"/>
    <s v=""/>
    <s v="21/03/2025 14:25"/>
    <s v="-"/>
    <s v="Flash Express Thailand COD"/>
    <s v="Tiktok"/>
    <s v="จ่ายทีหลัง / COD"/>
    <s v=""/>
    <s v="THT43051MM7UG3Z"/>
    <s v="21/03/2025 14:25"/>
  </r>
  <r>
    <x v="0"/>
    <x v="0"/>
    <n v="50"/>
    <n v="1"/>
    <s v="EVQ26"/>
    <n v="106"/>
    <n v="6"/>
    <s v="ร้านที่4"/>
    <s v="พ***มณี ศ***วีกาศ"/>
    <s v="ตำบล กาฬสินธุ์"/>
    <s v="-"/>
    <s v=""/>
    <s v="21/03/2025 14:25"/>
    <s v="-"/>
    <s v="Flash Express Thailand COD"/>
    <s v="Tiktok"/>
    <s v="จ่ายทีหลัง / COD"/>
    <s v=""/>
    <s v="THT43051MM7UG3Z"/>
    <s v="21/03/2025 14:25"/>
  </r>
  <r>
    <x v="1"/>
    <x v="1"/>
    <n v="50"/>
    <n v="1"/>
    <s v="EVQ26"/>
    <n v="106"/>
    <n v="6"/>
    <s v="ร้านที่4"/>
    <s v="พ***มณี ศ***วีกาศ"/>
    <s v="ตำบล กาฬสินธุ์"/>
    <s v="-"/>
    <s v=""/>
    <s v="21/03/2025 14:25"/>
    <s v="-"/>
    <s v="Flash Express Thailand COD"/>
    <s v="Tiktok"/>
    <s v="จ่ายทีหลัง / COD"/>
    <s v=""/>
    <s v="THT43051MM7UG3Z"/>
    <s v="21/03/2025 14:25"/>
  </r>
  <r>
    <x v="7"/>
    <x v="8"/>
    <n v="50"/>
    <n v="1"/>
    <s v="EVQ25"/>
    <n v="106"/>
    <n v="6"/>
    <s v="ร้านที่4"/>
    <s v="น***วรรณ"/>
    <s v="สมุทรปราการ"/>
    <s v="-"/>
    <s v=""/>
    <s v="21/03/2025 14:25"/>
    <s v="-"/>
    <s v="Flash Express Thailand COD"/>
    <s v="Tiktok"/>
    <s v="จ่ายทีหลัง / COD"/>
    <s v=""/>
    <s v="THT02031MMZ5R8Z"/>
    <s v="21/03/2025 14:25"/>
  </r>
  <r>
    <x v="0"/>
    <x v="0"/>
    <n v="50"/>
    <n v="1"/>
    <s v="EVQ25"/>
    <n v="106"/>
    <n v="6"/>
    <s v="ร้านที่4"/>
    <s v="น***วรรณ"/>
    <s v="สมุทรปราการ"/>
    <s v="-"/>
    <s v=""/>
    <s v="21/03/2025 14:25"/>
    <s v="-"/>
    <s v="Flash Express Thailand COD"/>
    <s v="Tiktok"/>
    <s v="จ่ายทีหลัง / COD"/>
    <s v=""/>
    <s v="THT02031MMZ5R8Z"/>
    <s v="21/03/2025 14:25"/>
  </r>
  <r>
    <x v="1"/>
    <x v="1"/>
    <n v="50"/>
    <n v="1"/>
    <s v="EVQ25"/>
    <n v="106"/>
    <n v="6"/>
    <s v="ร้านที่4"/>
    <s v="น***วรรณ"/>
    <s v="สมุทรปราการ"/>
    <s v="-"/>
    <s v=""/>
    <s v="21/03/2025 14:25"/>
    <s v="-"/>
    <s v="Flash Express Thailand COD"/>
    <s v="Tiktok"/>
    <s v="จ่ายทีหลัง / COD"/>
    <s v=""/>
    <s v="THT02031MMZ5R8Z"/>
    <s v="21/03/2025 14:25"/>
  </r>
  <r>
    <x v="5"/>
    <x v="6"/>
    <n v="66.666666666666671"/>
    <n v="3"/>
    <s v="EVQ24"/>
    <n v="100"/>
    <n v="0"/>
    <s v="ร้านที่4"/>
    <s v="น***า เ***รทำดี"/>
    <s v="สระบุรี"/>
    <s v="-"/>
    <s v=""/>
    <s v="21/03/2025 14:25"/>
    <s v="-"/>
    <s v="Flash Express Thailand"/>
    <s v="Tiktok"/>
    <s v="tiktok"/>
    <s v=""/>
    <s v="THT10111MH9GW9Z"/>
    <s v="21/03/2025 14:25"/>
  </r>
  <r>
    <x v="7"/>
    <x v="8"/>
    <n v="50"/>
    <n v="1"/>
    <s v="EVQ23"/>
    <n v="106"/>
    <n v="6"/>
    <s v="ร้านที่4"/>
    <s v="ธ***ัฒน์ ป***าทะกัง"/>
    <s v="สมุทรปราการ"/>
    <s v="-"/>
    <s v=""/>
    <s v="21/03/2025 14:25"/>
    <s v="-"/>
    <s v="Flash Express Thailand"/>
    <s v="Tiktok"/>
    <s v="tiktok"/>
    <s v=""/>
    <s v="THT02011MJPNQ4Z"/>
    <s v="21/03/2025 14:25"/>
  </r>
  <r>
    <x v="0"/>
    <x v="0"/>
    <n v="50"/>
    <n v="1"/>
    <s v="EVQ23"/>
    <n v="106"/>
    <n v="6"/>
    <s v="ร้านที่4"/>
    <s v="ธ***ัฒน์ ป***าทะกัง"/>
    <s v="สมุทรปราการ"/>
    <s v="-"/>
    <s v=""/>
    <s v="21/03/2025 14:25"/>
    <s v="-"/>
    <s v="Flash Express Thailand"/>
    <s v="Tiktok"/>
    <s v="tiktok"/>
    <s v=""/>
    <s v="THT02011MJPNQ4Z"/>
    <s v="21/03/2025 14:25"/>
  </r>
  <r>
    <x v="1"/>
    <x v="1"/>
    <n v="50"/>
    <n v="1"/>
    <s v="EVQ23"/>
    <n v="106"/>
    <n v="6"/>
    <s v="ร้านที่4"/>
    <s v="ธ***ัฒน์ ป***าทะกัง"/>
    <s v="สมุทรปราการ"/>
    <s v="-"/>
    <s v=""/>
    <s v="21/03/2025 14:25"/>
    <s v="-"/>
    <s v="Flash Express Thailand"/>
    <s v="Tiktok"/>
    <s v="tiktok"/>
    <s v=""/>
    <s v="THT02011MJPNQ4Z"/>
    <s v="21/03/2025 14:25"/>
  </r>
  <r>
    <x v="7"/>
    <x v="8"/>
    <n v="50"/>
    <n v="1"/>
    <s v="EVQ22"/>
    <n v="100"/>
    <n v="0"/>
    <s v="ร้านที่4"/>
    <s v="เ** ธ***ต"/>
    <s v="พิษณุโลก"/>
    <s v="-"/>
    <s v=""/>
    <s v="21/03/2025 14:24"/>
    <s v="-"/>
    <s v="Flash Express Thailand COD"/>
    <s v="Tiktok"/>
    <s v="จ่ายทีหลัง / COD"/>
    <s v=""/>
    <s v="THT61071MMZ1Q0Z"/>
    <s v="21/03/2025 14:24"/>
  </r>
  <r>
    <x v="0"/>
    <x v="0"/>
    <n v="50"/>
    <n v="1"/>
    <s v="EVQ22"/>
    <n v="100"/>
    <n v="0"/>
    <s v="ร้านที่4"/>
    <s v="เ** ธ***ต"/>
    <s v="พิษณุโลก"/>
    <s v="-"/>
    <s v=""/>
    <s v="21/03/2025 14:24"/>
    <s v="-"/>
    <s v="Flash Express Thailand COD"/>
    <s v="Tiktok"/>
    <s v="จ่ายทีหลัง / COD"/>
    <s v=""/>
    <s v="THT61071MMZ1Q0Z"/>
    <s v="21/03/2025 14:24"/>
  </r>
  <r>
    <x v="1"/>
    <x v="1"/>
    <n v="50"/>
    <n v="1"/>
    <s v="EVQ22"/>
    <n v="100"/>
    <n v="0"/>
    <s v="ร้านที่4"/>
    <s v="เ** ธ***ต"/>
    <s v="พิษณุโลก"/>
    <s v="-"/>
    <s v=""/>
    <s v="21/03/2025 14:24"/>
    <s v="-"/>
    <s v="Flash Express Thailand COD"/>
    <s v="Tiktok"/>
    <s v="จ่ายทีหลัง / COD"/>
    <s v=""/>
    <s v="THT61071MMZ1Q0Z"/>
    <s v="21/03/2025 14:24"/>
  </r>
  <r>
    <x v="7"/>
    <x v="8"/>
    <n v="50"/>
    <n v="1"/>
    <s v="EVQ21"/>
    <n v="100"/>
    <n v="0"/>
    <s v="ร้านที่4"/>
    <s v="อ***ีย์ ผ***คูณ"/>
    <s v="ลพบุรี"/>
    <s v="-"/>
    <s v=""/>
    <s v="21/03/2025 14:24"/>
    <s v="-"/>
    <s v="Flash Express Thailand COD"/>
    <s v="Tiktok"/>
    <s v="จ่ายทีหลัง / COD"/>
    <s v=""/>
    <s v="THT07011MMZ380Z"/>
    <s v="21/03/2025 14:24"/>
  </r>
  <r>
    <x v="0"/>
    <x v="0"/>
    <n v="50"/>
    <n v="1"/>
    <s v="EVQ21"/>
    <n v="100"/>
    <n v="0"/>
    <s v="ร้านที่4"/>
    <s v="อ***ีย์ ผ***คูณ"/>
    <s v="ลพบุรี"/>
    <s v="-"/>
    <s v=""/>
    <s v="21/03/2025 14:24"/>
    <s v="-"/>
    <s v="Flash Express Thailand COD"/>
    <s v="Tiktok"/>
    <s v="จ่ายทีหลัง / COD"/>
    <s v=""/>
    <s v="THT07011MMZ380Z"/>
    <s v="21/03/2025 14:24"/>
  </r>
  <r>
    <x v="1"/>
    <x v="1"/>
    <n v="50"/>
    <n v="1"/>
    <s v="EVQ21"/>
    <n v="100"/>
    <n v="0"/>
    <s v="ร้านที่4"/>
    <s v="อ***ีย์ ผ***คูณ"/>
    <s v="ลพบุรี"/>
    <s v="-"/>
    <s v=""/>
    <s v="21/03/2025 14:24"/>
    <s v="-"/>
    <s v="Flash Express Thailand COD"/>
    <s v="Tiktok"/>
    <s v="จ่ายทีหลัง / COD"/>
    <s v=""/>
    <s v="THT07011MMZ380Z"/>
    <s v="21/03/2025 14:24"/>
  </r>
  <r>
    <x v="7"/>
    <x v="8"/>
    <n v="50"/>
    <n v="1"/>
    <s v="EVQ20"/>
    <n v="106"/>
    <n v="6"/>
    <s v="ร้านที่4"/>
    <s v="พ***นิภา อ***ักษ์ชนะชัย"/>
    <s v="อุตรดิตถ์"/>
    <s v="-"/>
    <s v=""/>
    <s v="21/03/2025 14:23"/>
    <s v="-"/>
    <s v="Flash Express Thailand"/>
    <s v="Tiktok"/>
    <s v="tiktok"/>
    <s v=""/>
    <s v="THT50081MMZ562Z"/>
    <s v="21/03/2025 14:23"/>
  </r>
  <r>
    <x v="0"/>
    <x v="0"/>
    <n v="50"/>
    <n v="1"/>
    <s v="EVQ20"/>
    <n v="106"/>
    <n v="6"/>
    <s v="ร้านที่4"/>
    <s v="พ***นิภา อ***ักษ์ชนะชัย"/>
    <s v="อุตรดิตถ์"/>
    <s v="-"/>
    <s v=""/>
    <s v="21/03/2025 14:23"/>
    <s v="-"/>
    <s v="Flash Express Thailand"/>
    <s v="Tiktok"/>
    <s v="tiktok"/>
    <s v=""/>
    <s v="THT50081MMZ562Z"/>
    <s v="21/03/2025 14:23"/>
  </r>
  <r>
    <x v="1"/>
    <x v="1"/>
    <n v="50"/>
    <n v="1"/>
    <s v="EVQ20"/>
    <n v="106"/>
    <n v="6"/>
    <s v="ร้านที่4"/>
    <s v="พ***นิภา อ***ักษ์ชนะชัย"/>
    <s v="อุตรดิตถ์"/>
    <s v="-"/>
    <s v=""/>
    <s v="21/03/2025 14:23"/>
    <s v="-"/>
    <s v="Flash Express Thailand"/>
    <s v="Tiktok"/>
    <s v="tiktok"/>
    <s v=""/>
    <s v="THT50081MMZ562Z"/>
    <s v="21/03/2025 14:23"/>
  </r>
  <r>
    <x v="7"/>
    <x v="8"/>
    <n v="50"/>
    <n v="1"/>
    <s v="EVQ19"/>
    <n v="145"/>
    <n v="45"/>
    <s v="ร้านที่4"/>
    <s v="อ***ณา  ส***ธสุโชติ"/>
    <s v="กรุงเทพฯ"/>
    <s v="-"/>
    <s v=""/>
    <s v="21/03/2025 14:23"/>
    <s v="-"/>
    <s v="Flash Express Thailand COD"/>
    <s v="Tiktok"/>
    <s v="จ่ายทีหลัง / COD"/>
    <s v=""/>
    <s v="THT01391MHAUZ7Z"/>
    <s v="21/03/2025 14:23"/>
  </r>
  <r>
    <x v="0"/>
    <x v="0"/>
    <n v="50"/>
    <n v="1"/>
    <s v="EVQ19"/>
    <n v="145"/>
    <n v="45"/>
    <s v="ร้านที่4"/>
    <s v="อ***ณา  ส***ธสุโชติ"/>
    <s v="กรุงเทพฯ"/>
    <s v="-"/>
    <s v=""/>
    <s v="21/03/2025 14:23"/>
    <s v="-"/>
    <s v="Flash Express Thailand COD"/>
    <s v="Tiktok"/>
    <s v="จ่ายทีหลัง / COD"/>
    <s v=""/>
    <s v="THT01391MHAUZ7Z"/>
    <s v="21/03/2025 14:23"/>
  </r>
  <r>
    <x v="1"/>
    <x v="1"/>
    <n v="50"/>
    <n v="1"/>
    <s v="EVQ19"/>
    <n v="145"/>
    <n v="45"/>
    <s v="ร้านที่4"/>
    <s v="อ***ณา  ส***ธสุโชติ"/>
    <s v="กรุงเทพฯ"/>
    <s v="-"/>
    <s v=""/>
    <s v="21/03/2025 14:23"/>
    <s v="-"/>
    <s v="Flash Express Thailand COD"/>
    <s v="Tiktok"/>
    <s v="จ่ายทีหลัง / COD"/>
    <s v=""/>
    <s v="THT01391MHAUZ7Z"/>
    <s v="21/03/2025 14:23"/>
  </r>
  <r>
    <x v="9"/>
    <x v="11"/>
    <n v="66.666666666666671"/>
    <n v="3"/>
    <s v="EVQ18"/>
    <n v="200"/>
    <n v="0"/>
    <s v="ร้านที่4"/>
    <s v="เ***ม  ท***คตร"/>
    <s v="กำแพงเพชร"/>
    <s v="-"/>
    <s v=""/>
    <s v="21/03/2025 14:23"/>
    <s v="-"/>
    <s v="Flash Express Thailand COD"/>
    <s v="Tiktok"/>
    <s v="จ่ายทีหลัง / COD"/>
    <s v=""/>
    <s v="THT58021MJ3AD0Z"/>
    <s v="21/03/2025 14:23"/>
  </r>
  <r>
    <x v="3"/>
    <x v="3"/>
    <n v="33.333333333333336"/>
    <n v="3"/>
    <s v="EVQ18"/>
    <n v="200"/>
    <n v="0"/>
    <s v="ร้านที่4"/>
    <s v="เ***ม  ท***คตร"/>
    <s v="กำแพงเพชร"/>
    <s v="-"/>
    <s v=""/>
    <s v="21/03/2025 14:23"/>
    <s v="-"/>
    <s v="Flash Express Thailand COD"/>
    <s v="Tiktok"/>
    <s v="จ่ายทีหลัง / COD"/>
    <s v=""/>
    <s v="THT58021MJ3AD0Z"/>
    <s v="21/03/2025 14:23"/>
  </r>
  <r>
    <x v="9"/>
    <x v="11"/>
    <n v="66.666666666666671"/>
    <n v="3"/>
    <s v="EVQ16"/>
    <n v="200"/>
    <n v="0"/>
    <s v="ร้านที่4"/>
    <s v="ไ***รย์ ศ***อนดี"/>
    <s v="อุดรธานี"/>
    <s v="-"/>
    <s v=""/>
    <s v="21/03/2025 14:22"/>
    <s v="-"/>
    <s v="Flash Express Thailand COD"/>
    <s v="Tiktok"/>
    <s v="จ่ายทีหลัง / COD"/>
    <s v=""/>
    <s v="THT38191MHB0J9Z"/>
    <s v="21/03/2025 14:22"/>
  </r>
  <r>
    <x v="3"/>
    <x v="3"/>
    <n v="33.333333333333336"/>
    <n v="3"/>
    <s v="EVQ16"/>
    <n v="200"/>
    <n v="0"/>
    <s v="ร้านที่4"/>
    <s v="ไ***รย์ ศ***อนดี"/>
    <s v="อุดรธานี"/>
    <s v="-"/>
    <s v=""/>
    <s v="21/03/2025 14:22"/>
    <s v="-"/>
    <s v="Flash Express Thailand COD"/>
    <s v="Tiktok"/>
    <s v="จ่ายทีหลัง / COD"/>
    <s v=""/>
    <s v="THT38191MHB0J9Z"/>
    <s v="21/03/2025 14:22"/>
  </r>
  <r>
    <x v="7"/>
    <x v="8"/>
    <n v="50"/>
    <n v="1"/>
    <s v="EVQ15"/>
    <n v="100"/>
    <n v="0"/>
    <s v="ร้านที่4"/>
    <s v="ส***  พ***ินทร์"/>
    <s v="สุโขทัย"/>
    <s v="-"/>
    <s v=""/>
    <s v="21/03/2025 14:22"/>
    <s v="-"/>
    <s v="Flash Express Thailand"/>
    <s v="Tiktok"/>
    <s v="tiktok"/>
    <s v=""/>
    <s v="THT60061MHAU43Z"/>
    <s v="21/03/2025 14:22"/>
  </r>
  <r>
    <x v="0"/>
    <x v="0"/>
    <n v="50"/>
    <n v="1"/>
    <s v="EVQ15"/>
    <n v="100"/>
    <n v="0"/>
    <s v="ร้านที่4"/>
    <s v="ส***  พ***ินทร์"/>
    <s v="สุโขทัย"/>
    <s v="-"/>
    <s v=""/>
    <s v="21/03/2025 14:22"/>
    <s v="-"/>
    <s v="Flash Express Thailand"/>
    <s v="Tiktok"/>
    <s v="tiktok"/>
    <s v=""/>
    <s v="THT60061MHAU43Z"/>
    <s v="21/03/2025 14:22"/>
  </r>
  <r>
    <x v="1"/>
    <x v="1"/>
    <n v="50"/>
    <n v="1"/>
    <s v="EVQ15"/>
    <n v="100"/>
    <n v="0"/>
    <s v="ร้านที่4"/>
    <s v="ส***  พ***ินทร์"/>
    <s v="สุโขทัย"/>
    <s v="-"/>
    <s v=""/>
    <s v="21/03/2025 14:22"/>
    <s v="-"/>
    <s v="Flash Express Thailand"/>
    <s v="Tiktok"/>
    <s v="tiktok"/>
    <s v=""/>
    <s v="THT60061MHAU43Z"/>
    <s v="21/03/2025 14:22"/>
  </r>
  <r>
    <x v="5"/>
    <x v="6"/>
    <n v="66.666666666666671"/>
    <n v="3"/>
    <s v="EVQ14"/>
    <n v="106"/>
    <n v="6"/>
    <s v="ร้านที่4"/>
    <s v="น***วาน"/>
    <s v="กรุงเทพฯ"/>
    <s v="-"/>
    <s v=""/>
    <s v="21/03/2025 14:20"/>
    <s v="-"/>
    <s v="Flash Express Thailand"/>
    <s v="Tiktok"/>
    <s v="tiktok"/>
    <s v=""/>
    <s v="THT01221MJ2CJ8Z"/>
    <s v="21/03/2025 14:20"/>
  </r>
  <r>
    <x v="9"/>
    <x v="11"/>
    <n v="66.666666666666671"/>
    <n v="3"/>
    <s v="EVQ13"/>
    <n v="106"/>
    <n v="6"/>
    <s v="ร้านที่4"/>
    <s v="พ***ตตรา ม***อน"/>
    <s v="นครราชสีมา"/>
    <s v="-"/>
    <s v=""/>
    <s v="21/03/2025 14:15"/>
    <s v="-"/>
    <s v="Flash Express Thailand"/>
    <s v="Tiktok"/>
    <s v="tiktok"/>
    <s v=""/>
    <s v="THT27251MJ1848Z"/>
    <s v="21/03/2025 14:17"/>
  </r>
  <r>
    <x v="5"/>
    <x v="6"/>
    <n v="66.666666666666671"/>
    <n v="3"/>
    <s v="EVQ12"/>
    <n v="106"/>
    <n v="6"/>
    <s v="ร้านที่4"/>
    <s v="จ***พัชร ค***่น"/>
    <s v="กาญจนบุรี"/>
    <s v="-"/>
    <s v=""/>
    <s v="21/03/2025 14:21"/>
    <s v="-"/>
    <s v="Flash Express Thailand"/>
    <s v="Tiktok"/>
    <s v="tiktok"/>
    <s v=""/>
    <s v="THT13081MJ1HH6Z"/>
    <s v="21/03/2025 14:16"/>
  </r>
  <r>
    <x v="3"/>
    <x v="3"/>
    <n v="33.333333333333336"/>
    <n v="3"/>
    <s v="EVQ11"/>
    <n v="106"/>
    <n v="6"/>
    <s v="ร้านที่4"/>
    <s v="ด***ณี   ม***สวัสดิ์"/>
    <s v="ชลบุรี"/>
    <s v="-"/>
    <s v=""/>
    <s v="21/03/2025 14:11"/>
    <s v="-"/>
    <s v="Flash Express Thailand COD"/>
    <s v="Tiktok"/>
    <s v="จ่ายทีหลัง / COD"/>
    <s v=""/>
    <s v="THT20011MHZ9B5Z"/>
    <s v="21/03/2025 14:15"/>
  </r>
  <r>
    <x v="7"/>
    <x v="8"/>
    <n v="50"/>
    <n v="2"/>
    <s v="EVQ9"/>
    <n v="200"/>
    <n v="0"/>
    <s v="ร้านที่4"/>
    <s v="น***าวณัฐพร ศ***รินทร์"/>
    <s v="เพชรบูรณ์"/>
    <s v="-"/>
    <s v=""/>
    <s v="21/03/2025 14:10"/>
    <s v="-"/>
    <s v="Flash Express Thailand COD"/>
    <s v="Tiktok"/>
    <s v="จ่ายทีหลัง / COD"/>
    <s v=""/>
    <s v="THT63081MJ45C4Z"/>
    <s v="21/03/2025 14:14"/>
  </r>
  <r>
    <x v="0"/>
    <x v="0"/>
    <n v="50"/>
    <n v="2"/>
    <s v="EVQ9"/>
    <n v="200"/>
    <n v="0"/>
    <s v="ร้านที่4"/>
    <s v="น***าวณัฐพร ศ***รินทร์"/>
    <s v="เพชรบูรณ์"/>
    <s v="-"/>
    <s v=""/>
    <s v="21/03/2025 14:10"/>
    <s v="-"/>
    <s v="Flash Express Thailand COD"/>
    <s v="Tiktok"/>
    <s v="จ่ายทีหลัง / COD"/>
    <s v=""/>
    <s v="THT63081MJ45C4Z"/>
    <s v="21/03/2025 14:14"/>
  </r>
  <r>
    <x v="1"/>
    <x v="1"/>
    <n v="50"/>
    <n v="2"/>
    <s v="EVQ9"/>
    <n v="200"/>
    <n v="0"/>
    <s v="ร้านที่4"/>
    <s v="น***าวณัฐพร ศ***รินทร์"/>
    <s v="เพชรบูรณ์"/>
    <s v="-"/>
    <s v=""/>
    <s v="21/03/2025 14:10"/>
    <s v="-"/>
    <s v="Flash Express Thailand COD"/>
    <s v="Tiktok"/>
    <s v="จ่ายทีหลัง / COD"/>
    <s v=""/>
    <s v="THT63081MJ45C4Z"/>
    <s v="21/03/2025 14:14"/>
  </r>
  <r>
    <x v="3"/>
    <x v="3"/>
    <n v="33.333333333333336"/>
    <n v="12"/>
    <s v="EVQ8"/>
    <n v="400"/>
    <n v="0"/>
    <s v="ร้านที่4"/>
    <s v="น***าวณัฐพร ศ***รินทร์"/>
    <s v="เพชรบูรณ์"/>
    <s v="-"/>
    <s v=""/>
    <s v="21/03/2025 14:09"/>
    <s v="-"/>
    <s v="Flash Express Thailand COD"/>
    <s v="Tiktok"/>
    <s v="จ่ายทีหลัง / COD"/>
    <s v=""/>
    <s v="THT63081MJ3N76Z"/>
    <s v="21/03/2025 14:14"/>
  </r>
  <r>
    <x v="3"/>
    <x v="3"/>
    <n v="33.333333333333336"/>
    <n v="3"/>
    <s v="EVQ7"/>
    <n v="100"/>
    <n v="0"/>
    <s v="ร้านที่4"/>
    <s v="ธ*** ป***าศุภโชติ"/>
    <s v="เพชรบูรณ์"/>
    <s v="-"/>
    <s v=""/>
    <s v="21/03/2025 14:07"/>
    <s v="-"/>
    <s v="Flash Express Thailand COD"/>
    <s v="Tiktok"/>
    <s v="จ่ายทีหลัง / COD"/>
    <s v=""/>
    <s v="THT63011MHZ1N1Z"/>
    <s v="21/03/2025 14:13"/>
  </r>
  <r>
    <x v="3"/>
    <x v="3"/>
    <n v="33.333333333333336"/>
    <n v="3"/>
    <s v="EVQ6"/>
    <n v="100"/>
    <n v="0"/>
    <s v="ร้านที่4"/>
    <s v="น***พัชรี เ***อี่ยม"/>
    <s v="ชัยนาท"/>
    <s v="-"/>
    <s v=""/>
    <s v="21/03/2025 14:05"/>
    <s v="-"/>
    <s v="Flash Express Thailand COD"/>
    <s v="Tiktok"/>
    <s v="จ่ายทีหลัง / COD"/>
    <s v=""/>
    <s v="THT09071MJQBK0Z"/>
    <s v="21/03/2025 14:09"/>
  </r>
  <r>
    <x v="7"/>
    <x v="8"/>
    <n v="50"/>
    <n v="2"/>
    <s v="EVQ4"/>
    <n v="200"/>
    <n v="0"/>
    <s v="ร้านที่4"/>
    <s v="น***าวณัฐพร ศ***รินทร์"/>
    <s v="เพชรบูรณ์"/>
    <s v="-"/>
    <s v=""/>
    <s v="21/03/2025 14:03"/>
    <s v="-"/>
    <s v="Flash Express Thailand COD"/>
    <s v="Tiktok"/>
    <s v="จ่ายทีหลัง / COD"/>
    <s v=""/>
    <s v="THT63081MJ4232Z"/>
    <s v="21/03/2025 14:04"/>
  </r>
  <r>
    <x v="0"/>
    <x v="0"/>
    <n v="50"/>
    <n v="2"/>
    <s v="EVQ4"/>
    <n v="200"/>
    <n v="0"/>
    <s v="ร้านที่4"/>
    <s v="น***าวณัฐพร ศ***รินทร์"/>
    <s v="เพชรบูรณ์"/>
    <s v="-"/>
    <s v=""/>
    <s v="21/03/2025 14:03"/>
    <s v="-"/>
    <s v="Flash Express Thailand COD"/>
    <s v="Tiktok"/>
    <s v="จ่ายทีหลัง / COD"/>
    <s v=""/>
    <s v="THT63081MJ4232Z"/>
    <s v="21/03/2025 14:04"/>
  </r>
  <r>
    <x v="1"/>
    <x v="1"/>
    <n v="50"/>
    <n v="2"/>
    <s v="EVQ4"/>
    <n v="200"/>
    <n v="0"/>
    <s v="ร้านที่4"/>
    <s v="น***าวณัฐพร ศ***รินทร์"/>
    <s v="เพชรบูรณ์"/>
    <s v="-"/>
    <s v=""/>
    <s v="21/03/2025 14:03"/>
    <s v="-"/>
    <s v="Flash Express Thailand COD"/>
    <s v="Tiktok"/>
    <s v="จ่ายทีหลัง / COD"/>
    <s v=""/>
    <s v="THT63081MJ4232Z"/>
    <s v="21/03/2025 14:04"/>
  </r>
  <r>
    <x v="7"/>
    <x v="8"/>
    <n v="50"/>
    <n v="1"/>
    <s v="EVQ2"/>
    <n v="100"/>
    <n v="0"/>
    <s v="ร้านที่4"/>
    <s v="F* V*"/>
    <s v="ลพบุรี"/>
    <s v="-"/>
    <s v=""/>
    <s v="21/03/2025 14:03"/>
    <s v="-"/>
    <s v="Flash Express Thailand COD"/>
    <s v="Tiktok"/>
    <s v="จ่ายทีหลัง / COD"/>
    <s v=""/>
    <s v="THT07041MJ32Y4Z"/>
    <s v="21/03/2025 14:04"/>
  </r>
  <r>
    <x v="0"/>
    <x v="0"/>
    <n v="50"/>
    <n v="1"/>
    <s v="EVQ2"/>
    <n v="100"/>
    <n v="0"/>
    <s v="ร้านที่4"/>
    <s v="F* V*"/>
    <s v="ลพบุรี"/>
    <s v="-"/>
    <s v=""/>
    <s v="21/03/2025 14:03"/>
    <s v="-"/>
    <s v="Flash Express Thailand COD"/>
    <s v="Tiktok"/>
    <s v="จ่ายทีหลัง / COD"/>
    <s v=""/>
    <s v="THT07041MJ32Y4Z"/>
    <s v="21/03/2025 14:04"/>
  </r>
  <r>
    <x v="1"/>
    <x v="1"/>
    <n v="50"/>
    <n v="1"/>
    <s v="EVQ2"/>
    <n v="100"/>
    <n v="0"/>
    <s v="ร้านที่4"/>
    <s v="F* V*"/>
    <s v="ลพบุรี"/>
    <s v="-"/>
    <s v=""/>
    <s v="21/03/2025 14:03"/>
    <s v="-"/>
    <s v="Flash Express Thailand COD"/>
    <s v="Tiktok"/>
    <s v="จ่ายทีหลัง / COD"/>
    <s v=""/>
    <s v="THT07041MJ32Y4Z"/>
    <s v="21/03/2025 14:04"/>
  </r>
  <r>
    <x v="7"/>
    <x v="8"/>
    <n v="50"/>
    <n v="1"/>
    <s v="EVQ1"/>
    <n v="106"/>
    <n v="6"/>
    <s v="ร้านที่4"/>
    <s v="u***81285877819451"/>
    <s v="กรุงเทพฯ"/>
    <s v="-"/>
    <s v=""/>
    <s v="21/03/2025 14:03"/>
    <s v="-"/>
    <s v="Flash Express Thailand COD"/>
    <s v="Tiktok"/>
    <s v="จ่ายทีหลัง / COD"/>
    <s v=""/>
    <s v="THT01251MJ34B8Z"/>
    <s v="21/03/2025 14:03"/>
  </r>
  <r>
    <x v="0"/>
    <x v="0"/>
    <n v="50"/>
    <n v="1"/>
    <s v="EVQ1"/>
    <n v="106"/>
    <n v="6"/>
    <s v="ร้านที่4"/>
    <s v="u***81285877819451"/>
    <s v="กรุงเทพฯ"/>
    <s v="-"/>
    <s v=""/>
    <s v="21/03/2025 14:03"/>
    <s v="-"/>
    <s v="Flash Express Thailand COD"/>
    <s v="Tiktok"/>
    <s v="จ่ายทีหลัง / COD"/>
    <s v=""/>
    <s v="THT01251MJ34B8Z"/>
    <s v="21/03/2025 14:03"/>
  </r>
  <r>
    <x v="1"/>
    <x v="1"/>
    <n v="50"/>
    <n v="1"/>
    <s v="EVQ1"/>
    <n v="106"/>
    <n v="6"/>
    <s v="ร้านที่4"/>
    <s v="u***81285877819451"/>
    <s v="กรุงเทพฯ"/>
    <s v="-"/>
    <s v=""/>
    <s v="21/03/2025 14:03"/>
    <s v="-"/>
    <s v="Flash Express Thailand COD"/>
    <s v="Tiktok"/>
    <s v="จ่ายทีหลัง / COD"/>
    <s v=""/>
    <s v="THT01251MJ34B8Z"/>
    <s v="21/03/2025 14:03"/>
  </r>
  <r>
    <x v="7"/>
    <x v="8"/>
    <n v="50"/>
    <n v="2"/>
    <s v="EVQ0"/>
    <n v="200"/>
    <n v="0"/>
    <s v="ร้านที่4"/>
    <s v="น***ขมิ้นชัน"/>
    <s v="ลำพูน"/>
    <s v="-"/>
    <s v=""/>
    <s v="21/03/2025 14:01"/>
    <s v="-"/>
    <s v="Flash Express Thailand COD"/>
    <s v="Tiktok"/>
    <s v="จ่ายทีหลัง / COD"/>
    <s v=""/>
    <s v="THT48071MHBPG7Z"/>
    <s v="21/03/2025 14:01"/>
  </r>
  <r>
    <x v="0"/>
    <x v="0"/>
    <n v="50"/>
    <n v="2"/>
    <s v="EVQ0"/>
    <n v="200"/>
    <n v="0"/>
    <s v="ร้านที่4"/>
    <s v="น***ขมิ้นชัน"/>
    <s v="ลำพูน"/>
    <s v="-"/>
    <s v=""/>
    <s v="21/03/2025 14:01"/>
    <s v="-"/>
    <s v="Flash Express Thailand COD"/>
    <s v="Tiktok"/>
    <s v="จ่ายทีหลัง / COD"/>
    <s v=""/>
    <s v="THT48071MHBPG7Z"/>
    <s v="21/03/2025 14:01"/>
  </r>
  <r>
    <x v="1"/>
    <x v="1"/>
    <n v="50"/>
    <n v="2"/>
    <s v="EVQ0"/>
    <n v="200"/>
    <n v="0"/>
    <s v="ร้านที่4"/>
    <s v="น***ขมิ้นชัน"/>
    <s v="ลำพูน"/>
    <s v="-"/>
    <s v=""/>
    <s v="21/03/2025 14:01"/>
    <s v="-"/>
    <s v="Flash Express Thailand COD"/>
    <s v="Tiktok"/>
    <s v="จ่ายทีหลัง / COD"/>
    <s v=""/>
    <s v="THT48071MHBPG7Z"/>
    <s v="21/03/2025 14:01"/>
  </r>
  <r>
    <x v="7"/>
    <x v="8"/>
    <n v="50"/>
    <n v="2"/>
    <s v="EVP99"/>
    <n v="200"/>
    <n v="0"/>
    <s v="ร้านที่4"/>
    <s v="ช***า"/>
    <s v="สระบุรี"/>
    <s v="-"/>
    <s v=""/>
    <s v="21/03/2025 14:01"/>
    <s v="-"/>
    <s v="Flash Express Thailand COD"/>
    <s v="Tiktok"/>
    <s v="จ่ายทีหลัง / COD"/>
    <s v=""/>
    <s v="THT10091MJ44D8Z"/>
    <s v="21/03/2025 14:01"/>
  </r>
  <r>
    <x v="0"/>
    <x v="0"/>
    <n v="50"/>
    <n v="2"/>
    <s v="EVP99"/>
    <n v="200"/>
    <n v="0"/>
    <s v="ร้านที่4"/>
    <s v="ช***า"/>
    <s v="สระบุรี"/>
    <s v="-"/>
    <s v=""/>
    <s v="21/03/2025 14:01"/>
    <s v="-"/>
    <s v="Flash Express Thailand COD"/>
    <s v="Tiktok"/>
    <s v="จ่ายทีหลัง / COD"/>
    <s v=""/>
    <s v="THT10091MJ44D8Z"/>
    <s v="21/03/2025 14:01"/>
  </r>
  <r>
    <x v="1"/>
    <x v="1"/>
    <n v="50"/>
    <n v="2"/>
    <s v="EVP99"/>
    <n v="200"/>
    <n v="0"/>
    <s v="ร้านที่4"/>
    <s v="ช***า"/>
    <s v="สระบุรี"/>
    <s v="-"/>
    <s v=""/>
    <s v="21/03/2025 14:01"/>
    <s v="-"/>
    <s v="Flash Express Thailand COD"/>
    <s v="Tiktok"/>
    <s v="จ่ายทีหลัง / COD"/>
    <s v=""/>
    <s v="THT10091MJ44D8Z"/>
    <s v="21/03/2025 14:01"/>
  </r>
  <r>
    <x v="7"/>
    <x v="8"/>
    <n v="50"/>
    <n v="2"/>
    <s v="EVP98"/>
    <n v="200"/>
    <n v="0"/>
    <s v="ร้านที่4"/>
    <s v="ก***า ส***กุลพาน"/>
    <s v="เทศบาลนครลำปาง"/>
    <s v="-"/>
    <s v=""/>
    <s v="21/03/2025 14:02"/>
    <s v="-"/>
    <s v="Flash Express Thailand"/>
    <s v="Tiktok"/>
    <s v="tiktok"/>
    <s v=""/>
    <s v="THT49051MJ40Y8Z"/>
    <s v="21/03/2025 14:00"/>
  </r>
  <r>
    <x v="0"/>
    <x v="0"/>
    <n v="50"/>
    <n v="2"/>
    <s v="EVP98"/>
    <n v="200"/>
    <n v="0"/>
    <s v="ร้านที่4"/>
    <s v="ก***า ส***กุลพาน"/>
    <s v="เทศบาลนครลำปาง"/>
    <s v="-"/>
    <s v=""/>
    <s v="21/03/2025 14:02"/>
    <s v="-"/>
    <s v="Flash Express Thailand"/>
    <s v="Tiktok"/>
    <s v="tiktok"/>
    <s v=""/>
    <s v="THT49051MJ40Y8Z"/>
    <s v="21/03/2025 14:00"/>
  </r>
  <r>
    <x v="1"/>
    <x v="1"/>
    <n v="50"/>
    <n v="2"/>
    <s v="EVP98"/>
    <n v="200"/>
    <n v="0"/>
    <s v="ร้านที่4"/>
    <s v="ก***า ส***กุลพาน"/>
    <s v="เทศบาลนครลำปาง"/>
    <s v="-"/>
    <s v=""/>
    <s v="21/03/2025 14:02"/>
    <s v="-"/>
    <s v="Flash Express Thailand"/>
    <s v="Tiktok"/>
    <s v="tiktok"/>
    <s v=""/>
    <s v="THT49051MJ40Y8Z"/>
    <s v="21/03/2025 14:00"/>
  </r>
  <r>
    <x v="7"/>
    <x v="8"/>
    <n v="50"/>
    <n v="1"/>
    <s v="EVP96"/>
    <n v="106"/>
    <n v="6"/>
    <s v="ร้านที่4"/>
    <s v="ว**"/>
    <s v="ชลบุรี"/>
    <s v="-"/>
    <s v=""/>
    <s v="21/03/2025 13:59"/>
    <s v="-"/>
    <s v="Flash Express Thailand COD"/>
    <s v="Tiktok"/>
    <s v="จ่ายทีหลัง / COD"/>
    <s v=""/>
    <s v="THT20041MM7S35Z"/>
    <s v="21/03/2025 13:59"/>
  </r>
  <r>
    <x v="0"/>
    <x v="0"/>
    <n v="50"/>
    <n v="1"/>
    <s v="EVP96"/>
    <n v="106"/>
    <n v="6"/>
    <s v="ร้านที่4"/>
    <s v="ว**"/>
    <s v="ชลบุรี"/>
    <s v="-"/>
    <s v=""/>
    <s v="21/03/2025 13:59"/>
    <s v="-"/>
    <s v="Flash Express Thailand COD"/>
    <s v="Tiktok"/>
    <s v="จ่ายทีหลัง / COD"/>
    <s v=""/>
    <s v="THT20041MM7S35Z"/>
    <s v="21/03/2025 13:59"/>
  </r>
  <r>
    <x v="1"/>
    <x v="1"/>
    <n v="50"/>
    <n v="1"/>
    <s v="EVP96"/>
    <n v="106"/>
    <n v="6"/>
    <s v="ร้านที่4"/>
    <s v="ว**"/>
    <s v="ชลบุรี"/>
    <s v="-"/>
    <s v=""/>
    <s v="21/03/2025 13:59"/>
    <s v="-"/>
    <s v="Flash Express Thailand COD"/>
    <s v="Tiktok"/>
    <s v="จ่ายทีหลัง / COD"/>
    <s v=""/>
    <s v="THT20041MM7S35Z"/>
    <s v="21/03/2025 13:59"/>
  </r>
  <r>
    <x v="7"/>
    <x v="8"/>
    <n v="50"/>
    <n v="1"/>
    <s v="EVP95"/>
    <n v="100"/>
    <n v="0"/>
    <s v="ร้านที่4"/>
    <s v="ณ***ิดา ธ***ดา"/>
    <s v="สมุทรสาคร"/>
    <s v="-"/>
    <s v=""/>
    <s v="21/03/2025 13:59"/>
    <s v="-"/>
    <s v="Flash Express Thailand"/>
    <s v="Tiktok"/>
    <s v="tiktok"/>
    <s v=""/>
    <s v="THT16011MHAXE9Z"/>
    <s v="21/03/2025 13:59"/>
  </r>
  <r>
    <x v="0"/>
    <x v="0"/>
    <n v="50"/>
    <n v="1"/>
    <s v="EVP95"/>
    <n v="100"/>
    <n v="0"/>
    <s v="ร้านที่4"/>
    <s v="ณ***ิดา ธ***ดา"/>
    <s v="สมุทรสาคร"/>
    <s v="-"/>
    <s v=""/>
    <s v="21/03/2025 13:59"/>
    <s v="-"/>
    <s v="Flash Express Thailand"/>
    <s v="Tiktok"/>
    <s v="tiktok"/>
    <s v=""/>
    <s v="THT16011MHAXE9Z"/>
    <s v="21/03/2025 13:59"/>
  </r>
  <r>
    <x v="1"/>
    <x v="1"/>
    <n v="50"/>
    <n v="1"/>
    <s v="EVP95"/>
    <n v="100"/>
    <n v="0"/>
    <s v="ร้านที่4"/>
    <s v="ณ***ิดา ธ***ดา"/>
    <s v="สมุทรสาคร"/>
    <s v="-"/>
    <s v=""/>
    <s v="21/03/2025 13:59"/>
    <s v="-"/>
    <s v="Flash Express Thailand"/>
    <s v="Tiktok"/>
    <s v="tiktok"/>
    <s v=""/>
    <s v="THT16011MHAXE9Z"/>
    <s v="21/03/2025 13:59"/>
  </r>
  <r>
    <x v="7"/>
    <x v="8"/>
    <n v="50"/>
    <n v="2"/>
    <s v="EVP94"/>
    <n v="200"/>
    <n v="0"/>
    <s v="ร้านที่4"/>
    <s v="เ***ิรา ก***์ดา"/>
    <s v="นราธิวาส"/>
    <s v="-"/>
    <s v=""/>
    <s v="21/03/2025 13:59"/>
    <s v="-"/>
    <s v="Flash Express Thailand COD"/>
    <s v="Tiktok"/>
    <s v="จ่ายทีหลัง / COD"/>
    <s v=""/>
    <s v="THT77071MHBS19Z"/>
    <s v="21/03/2025 13:59"/>
  </r>
  <r>
    <x v="0"/>
    <x v="0"/>
    <n v="50"/>
    <n v="2"/>
    <s v="EVP94"/>
    <n v="200"/>
    <n v="0"/>
    <s v="ร้านที่4"/>
    <s v="เ***ิรา ก***์ดา"/>
    <s v="นราธิวาส"/>
    <s v="-"/>
    <s v=""/>
    <s v="21/03/2025 13:59"/>
    <s v="-"/>
    <s v="Flash Express Thailand COD"/>
    <s v="Tiktok"/>
    <s v="จ่ายทีหลัง / COD"/>
    <s v=""/>
    <s v="THT77071MHBS19Z"/>
    <s v="21/03/2025 13:59"/>
  </r>
  <r>
    <x v="1"/>
    <x v="1"/>
    <n v="50"/>
    <n v="2"/>
    <s v="EVP94"/>
    <n v="200"/>
    <n v="0"/>
    <s v="ร้านที่4"/>
    <s v="เ***ิรา ก***์ดา"/>
    <s v="นราธิวาส"/>
    <s v="-"/>
    <s v=""/>
    <s v="21/03/2025 13:59"/>
    <s v="-"/>
    <s v="Flash Express Thailand COD"/>
    <s v="Tiktok"/>
    <s v="จ่ายทีหลัง / COD"/>
    <s v=""/>
    <s v="THT77071MHBS19Z"/>
    <s v="21/03/2025 13:59"/>
  </r>
  <r>
    <x v="7"/>
    <x v="8"/>
    <n v="50"/>
    <n v="1"/>
    <s v="EVP93"/>
    <n v="106"/>
    <n v="6"/>
    <s v="ร้านที่4"/>
    <s v="อ***นา บ***ีย"/>
    <s v="กรุงเทพมหานคร"/>
    <s v="-"/>
    <s v=""/>
    <s v="21/03/2025 13:59"/>
    <s v="-"/>
    <s v="Flash Express Thailand COD"/>
    <s v="Tiktok"/>
    <s v="จ่ายทีหลัง / COD"/>
    <s v=""/>
    <s v="THT01161MJ3590Z"/>
    <s v="21/03/2025 13:59"/>
  </r>
  <r>
    <x v="0"/>
    <x v="0"/>
    <n v="50"/>
    <n v="1"/>
    <s v="EVP93"/>
    <n v="106"/>
    <n v="6"/>
    <s v="ร้านที่4"/>
    <s v="อ***นา บ***ีย"/>
    <s v="กรุงเทพมหานคร"/>
    <s v="-"/>
    <s v=""/>
    <s v="21/03/2025 13:59"/>
    <s v="-"/>
    <s v="Flash Express Thailand COD"/>
    <s v="Tiktok"/>
    <s v="จ่ายทีหลัง / COD"/>
    <s v=""/>
    <s v="THT01161MJ3590Z"/>
    <s v="21/03/2025 13:59"/>
  </r>
  <r>
    <x v="1"/>
    <x v="1"/>
    <n v="50"/>
    <n v="1"/>
    <s v="EVP93"/>
    <n v="106"/>
    <n v="6"/>
    <s v="ร้านที่4"/>
    <s v="อ***นา บ***ีย"/>
    <s v="กรุงเทพมหานคร"/>
    <s v="-"/>
    <s v=""/>
    <s v="21/03/2025 13:59"/>
    <s v="-"/>
    <s v="Flash Express Thailand COD"/>
    <s v="Tiktok"/>
    <s v="จ่ายทีหลัง / COD"/>
    <s v=""/>
    <s v="THT01161MJ3590Z"/>
    <s v="21/03/2025 13:59"/>
  </r>
  <r>
    <x v="7"/>
    <x v="8"/>
    <n v="50"/>
    <n v="1"/>
    <s v="EVP92"/>
    <n v="200"/>
    <n v="0"/>
    <s v="ร้านที่4"/>
    <s v="ส***วรรณ ใ***ลี้ยง"/>
    <s v="สงขลา"/>
    <s v="-"/>
    <s v=""/>
    <s v="21/03/2025 13:58"/>
    <s v="-"/>
    <s v="Flash Express Thailand COD"/>
    <s v="Tiktok"/>
    <s v="จ่ายทีหลัง / COD"/>
    <s v=""/>
    <s v="THT71111MH3BT1Z"/>
    <s v="21/03/2025 13:58"/>
  </r>
  <r>
    <x v="0"/>
    <x v="0"/>
    <n v="50"/>
    <n v="1"/>
    <s v="EVP92"/>
    <n v="200"/>
    <n v="0"/>
    <s v="ร้านที่4"/>
    <s v="ส***วรรณ ใ***ลี้ยง"/>
    <s v="สงขลา"/>
    <s v="-"/>
    <s v=""/>
    <s v="21/03/2025 13:58"/>
    <s v="-"/>
    <s v="Flash Express Thailand COD"/>
    <s v="Tiktok"/>
    <s v="จ่ายทีหลัง / COD"/>
    <s v=""/>
    <s v="THT71111MH3BT1Z"/>
    <s v="21/03/2025 13:58"/>
  </r>
  <r>
    <x v="1"/>
    <x v="1"/>
    <n v="50"/>
    <n v="1"/>
    <s v="EVP92"/>
    <n v="200"/>
    <n v="0"/>
    <s v="ร้านที่4"/>
    <s v="ส***วรรณ ใ***ลี้ยง"/>
    <s v="สงขลา"/>
    <s v="-"/>
    <s v=""/>
    <s v="21/03/2025 13:58"/>
    <s v="-"/>
    <s v="Flash Express Thailand COD"/>
    <s v="Tiktok"/>
    <s v="จ่ายทีหลัง / COD"/>
    <s v=""/>
    <s v="THT71111MH3BT1Z"/>
    <s v="21/03/2025 13:58"/>
  </r>
  <r>
    <x v="5"/>
    <x v="6"/>
    <n v="66.666666666666671"/>
    <n v="3"/>
    <s v="EVP92"/>
    <n v="200"/>
    <n v="0"/>
    <s v="ร้านที่4"/>
    <s v="ส***วรรณ ใ***ลี้ยง"/>
    <s v="สงขลา"/>
    <s v="-"/>
    <s v=""/>
    <s v="21/03/2025 13:58"/>
    <s v="-"/>
    <s v="Flash Express Thailand COD"/>
    <s v="Tiktok"/>
    <s v="จ่ายทีหลัง / COD"/>
    <s v=""/>
    <s v="THT71111MH3BT1Z"/>
    <s v="21/03/2025 13:58"/>
  </r>
  <r>
    <x v="7"/>
    <x v="8"/>
    <n v="50"/>
    <n v="1"/>
    <s v="EVP91"/>
    <n v="106"/>
    <n v="6"/>
    <s v="ร้านที่4"/>
    <s v="น***พงศ์ อ***า"/>
    <s v="หนองคาย"/>
    <s v="-"/>
    <s v=""/>
    <s v="21/03/2025 13:58"/>
    <s v="-"/>
    <s v="Flash Express Thailand COD"/>
    <s v="Tiktok"/>
    <s v="จ่ายทีหลัง / COD"/>
    <s v=""/>
    <s v="THT40091MHAZ33Z"/>
    <s v="21/03/2025 13:58"/>
  </r>
  <r>
    <x v="0"/>
    <x v="0"/>
    <n v="50"/>
    <n v="1"/>
    <s v="EVP91"/>
    <n v="106"/>
    <n v="6"/>
    <s v="ร้านที่4"/>
    <s v="น***พงศ์ อ***า"/>
    <s v="หนองคาย"/>
    <s v="-"/>
    <s v=""/>
    <s v="21/03/2025 13:58"/>
    <s v="-"/>
    <s v="Flash Express Thailand COD"/>
    <s v="Tiktok"/>
    <s v="จ่ายทีหลัง / COD"/>
    <s v=""/>
    <s v="THT40091MHAZ33Z"/>
    <s v="21/03/2025 13:58"/>
  </r>
  <r>
    <x v="1"/>
    <x v="1"/>
    <n v="50"/>
    <n v="1"/>
    <s v="EVP91"/>
    <n v="106"/>
    <n v="6"/>
    <s v="ร้านที่4"/>
    <s v="น***พงศ์ อ***า"/>
    <s v="หนองคาย"/>
    <s v="-"/>
    <s v=""/>
    <s v="21/03/2025 13:58"/>
    <s v="-"/>
    <s v="Flash Express Thailand COD"/>
    <s v="Tiktok"/>
    <s v="จ่ายทีหลัง / COD"/>
    <s v=""/>
    <s v="THT40091MHAZ33Z"/>
    <s v="21/03/2025 13:58"/>
  </r>
  <r>
    <x v="17"/>
    <x v="20"/>
    <n v="43.5"/>
    <n v="2"/>
    <s v="EVP89"/>
    <n v="97"/>
    <n v="10"/>
    <s v="ร้านที่1"/>
    <s v="ช******้"/>
    <s v="******ะปาง, อำเภอทุ่งสง ตำบลกะปาง อำเภอทุ่งสง จังหวัดนครศรีธรรมราช 80310"/>
    <s v="80310"/>
    <s v="28"/>
    <s v="21/03/2025 14:27"/>
    <s v="-"/>
    <s v="SPX Express"/>
    <s v="Shopee"/>
    <s v="shopee"/>
    <s v=""/>
    <s v="TH252553593130F"/>
    <s v="21/03/2025 13:57"/>
  </r>
  <r>
    <x v="3"/>
    <x v="3"/>
    <n v="33.333333333333336"/>
    <n v="3"/>
    <s v="EVP88"/>
    <n v="106"/>
    <n v="6"/>
    <s v="ร้านที่4"/>
    <s v="พ***์สิริ"/>
    <s v="ชลบุรี"/>
    <s v="-"/>
    <s v=""/>
    <s v="21/03/2025 13:57"/>
    <s v="-"/>
    <s v="Flash Express Thailand COD"/>
    <s v="Tiktok"/>
    <s v="จ่ายทีหลัง / COD"/>
    <s v=""/>
    <s v="THT20071MJQDN4Z"/>
    <s v="21/03/2025 13:57"/>
  </r>
  <r>
    <x v="3"/>
    <x v="3"/>
    <n v="33.333333333333336"/>
    <n v="3"/>
    <s v="EVP85"/>
    <n v="106"/>
    <n v="6"/>
    <s v="ร้านที่4"/>
    <s v="จ***นา ก***พิทักษ์"/>
    <s v="เทศบาลนครนครศรีธรรมราช"/>
    <s v="-"/>
    <s v=""/>
    <s v="21/03/2025 13:55"/>
    <s v="-"/>
    <s v="Flash Express Thailand COD"/>
    <s v="Tiktok"/>
    <s v="จ่ายทีหลัง / COD"/>
    <s v="ฝอย 2 กล้วย 1"/>
    <s v="THT64091MHADU5Z"/>
    <s v="21/03/2025 13:56"/>
  </r>
  <r>
    <x v="3"/>
    <x v="3"/>
    <n v="33.333333333333336"/>
    <n v="3"/>
    <s v="EVP84"/>
    <n v="100"/>
    <n v="0"/>
    <s v="ร้านที่4"/>
    <s v="น** ว***ประเสริฐ"/>
    <s v="พิจิตร"/>
    <s v="-"/>
    <s v=""/>
    <s v="21/03/2025 13:55"/>
    <s v="-"/>
    <s v="Flash Express Thailand COD"/>
    <s v="Tiktok"/>
    <s v="จ่ายทีหลัง / COD"/>
    <s v=""/>
    <s v="THT62081MJQCP2Z"/>
    <s v="21/03/2025 13:55"/>
  </r>
  <r>
    <x v="3"/>
    <x v="3"/>
    <n v="33.333333333333336"/>
    <n v="3"/>
    <s v="EVP83"/>
    <n v="106"/>
    <n v="6"/>
    <s v="ร้านที่4"/>
    <s v="ช***ชา โ***ก้ว"/>
    <s v="นครราชสีมา"/>
    <s v="-"/>
    <s v=""/>
    <s v="21/03/2025 13:55"/>
    <s v="-"/>
    <s v="Flash Express Thailand COD"/>
    <s v="Tiktok"/>
    <s v="จ่ายทีหลัง / COD"/>
    <s v=""/>
    <s v="THT27091MJQ7T0Z"/>
    <s v="21/03/2025 13:55"/>
  </r>
  <r>
    <x v="3"/>
    <x v="3"/>
    <n v="33.333333333333336"/>
    <n v="6"/>
    <s v="EVP82"/>
    <n v="200"/>
    <n v="0"/>
    <s v="ร้านที่4"/>
    <s v="ท***กา ม***"/>
    <s v="เชียงใหม่"/>
    <s v="-"/>
    <s v=""/>
    <s v="21/03/2025 13:53"/>
    <s v="-"/>
    <s v="Flash Express Thailand COD"/>
    <s v="Tiktok"/>
    <s v="จ่ายทีหลัง / COD"/>
    <s v=""/>
    <s v="THT47131MHBBZ5Z"/>
    <s v="21/03/2025 13:53"/>
  </r>
  <r>
    <x v="5"/>
    <x v="6"/>
    <n v="66.666666666666671"/>
    <n v="3"/>
    <s v="EVP81"/>
    <n v="106"/>
    <n v="6"/>
    <s v="ร้านที่4"/>
    <s v="ก***ุก ล**"/>
    <s v="ระยอง"/>
    <s v="-"/>
    <s v=""/>
    <s v="21/03/2025 13:53"/>
    <s v="-"/>
    <s v="Flash Express Thailand COD"/>
    <s v="Tiktok"/>
    <s v="จ่ายทีหลัง / COD"/>
    <s v=""/>
    <s v="THT21031MJ2B24Z"/>
    <s v="21/03/2025 13:53"/>
  </r>
  <r>
    <x v="3"/>
    <x v="3"/>
    <n v="33.333333333333336"/>
    <n v="3"/>
    <s v="EVP77"/>
    <n v="106"/>
    <n v="6"/>
    <s v="ร้านที่4"/>
    <s v="ธ***าญจน์  ป***งค์"/>
    <s v="เชียงใหม่"/>
    <s v="-"/>
    <s v=""/>
    <s v="21/03/2025 13:49"/>
    <s v="-"/>
    <s v="Flash Express Thailand COD"/>
    <s v="Tiktok"/>
    <s v="จ่ายทีหลัง / COD"/>
    <s v=""/>
    <s v="THT47211MHYXD5Z"/>
    <s v="21/03/2025 13:50"/>
  </r>
  <r>
    <x v="3"/>
    <x v="3"/>
    <n v="33.333333333333336"/>
    <n v="3"/>
    <s v="EVP75"/>
    <n v="106"/>
    <n v="6"/>
    <s v="ร้านที่4"/>
    <s v="ส***รัตน์  ว***ฒน์"/>
    <s v="นครศรีธรรมราช"/>
    <s v="-"/>
    <s v=""/>
    <s v="21/03/2025 13:49"/>
    <s v="-"/>
    <s v="Flash Express Thailand COD"/>
    <s v="Tiktok"/>
    <s v="จ่ายทีหลัง / COD"/>
    <s v=""/>
    <s v="THT64091MJQ8M6Z"/>
    <s v="21/03/2025 13:50"/>
  </r>
  <r>
    <x v="2"/>
    <x v="2"/>
    <n v="66.333333333333329"/>
    <n v="3"/>
    <s v="EVP74"/>
    <n v="312"/>
    <n v="64"/>
    <s v="ร้านที่1"/>
    <s v="แม่ ลำเทียน ทาก้อน"/>
    <s v="276 หมู่ 15 บ้านนาอุดม ต.พังเคน · นาตาล/ Na Tan_x000a__x000a_นาตาล/ Na Tanอุบลราชธานี/ Ubon Ratchathani_x000a_34170"/>
    <s v="34170"/>
    <s v="660933617705"/>
    <s v="21/03/2025 13:25"/>
    <s v="-"/>
    <s v="Kerry_dropoff"/>
    <s v="Lazada"/>
    <s v="lazada"/>
    <s v=""/>
    <s v="TH3122709T9C6D"/>
    <s v="21/03/2025 13:25"/>
  </r>
  <r>
    <x v="15"/>
    <x v="17"/>
    <n v="54.5"/>
    <n v="2"/>
    <s v="EVP73"/>
    <n v="144"/>
    <n v="64"/>
    <s v="ร้านที่1"/>
    <s v="ชิดชม สวัสดิ์พงศ์ธาดา"/>
    <s v="150/1 ถนนเปรมใจราษฏร์ ตำบล แสนสุข_x000a__x000a_เมืองชลบุรี/ Mueang Chon Buriชลบุรี/ Chonburi_x000a_20130"/>
    <s v="20130"/>
    <s v="660828183512"/>
    <s v="21/03/2025 13:17"/>
    <s v="-"/>
    <s v="Kerry_dropoff"/>
    <s v="Lazada"/>
    <s v="lazada"/>
    <s v=""/>
    <s v="LEXPU0470835723"/>
    <s v="21/03/2025 13:17"/>
  </r>
  <r>
    <x v="4"/>
    <x v="4"/>
    <n v="66.333333333333329"/>
    <n v="3"/>
    <s v="EVP72"/>
    <n v="220"/>
    <n v="0"/>
    <s v="ร้านที่4"/>
    <s v="ก***า ศ***ะนัน"/>
    <s v="กรุงเทพฯ"/>
    <s v="-"/>
    <s v=""/>
    <s v="21/03/2025 13:05"/>
    <s v="-"/>
    <s v="Flash Express Thailand COD"/>
    <s v="Tiktok"/>
    <s v="จ่ายทีหลัง / COD"/>
    <s v=""/>
    <s v="THT01231MJ0U46Z"/>
    <s v="21/03/2025 13:05"/>
  </r>
  <r>
    <x v="0"/>
    <x v="0"/>
    <n v="33.333333333333336"/>
    <n v="3"/>
    <s v="EVP71"/>
    <n v="199.5"/>
    <n v="0"/>
    <s v="ร้านที่2"/>
    <s v="น***าวพิมพร เ***สุวรรณ"/>
    <s v="เทศบาลนครเชียงใหม่"/>
    <s v="-"/>
    <s v=""/>
    <s v="21/03/2025 13:02"/>
    <s v="-"/>
    <s v="J&amp;T COD"/>
    <s v="Tiktok"/>
    <s v="จ่ายทีหลัง / COD"/>
    <s v=""/>
    <s v="756144508372"/>
    <s v="21/03/2025 13:03"/>
  </r>
  <r>
    <x v="1"/>
    <x v="1"/>
    <n v="60"/>
    <n v="3"/>
    <s v="EVP71"/>
    <n v="199.5"/>
    <n v="0"/>
    <s v="ร้านที่2"/>
    <s v="น***าวพิมพร เ***สุวรรณ"/>
    <s v="เทศบาลนครเชียงใหม่"/>
    <s v="-"/>
    <s v=""/>
    <s v="21/03/2025 13:02"/>
    <s v="-"/>
    <s v="J&amp;T COD"/>
    <s v="Tiktok"/>
    <s v="จ่ายทีหลัง / COD"/>
    <s v=""/>
    <s v="756144508372"/>
    <s v="21/03/2025 13:03"/>
  </r>
  <r>
    <x v="3"/>
    <x v="3"/>
    <n v="33.333333333333336"/>
    <n v="3"/>
    <s v="EVP69"/>
    <n v="150"/>
    <n v="0"/>
    <s v="ร้านที่2"/>
    <s v="จ******)"/>
    <s v="******กุดยางสามัคคี ตำบลกาฬสินธุ์ อำเภอเมืองกาฬสินธุ์ จังหวัดกาฬสินธุ์ 46000"/>
    <s v="46000"/>
    <s v="94"/>
    <s v="21/03/2025 12:56"/>
    <s v="-"/>
    <s v="SPX Express"/>
    <s v="Shopee"/>
    <s v="shopee"/>
    <s v=""/>
    <s v="TH252728746604F"/>
    <s v="21/03/2025 12:53"/>
  </r>
  <r>
    <x v="4"/>
    <x v="4"/>
    <n v="66.333333333333329"/>
    <n v="3"/>
    <s v="EVP68"/>
    <n v="265"/>
    <n v="35"/>
    <s v="ร้านที่1"/>
    <s v="ส******์"/>
    <s v="******ุขุมวิท แขวงพระโขนง แขวงพระโขนง เขตคลองเตย จังหวัดกรุงเทพมหานคร 10110"/>
    <s v="10110"/>
    <s v="55"/>
    <s v="21/03/2025 12:49"/>
    <s v="-"/>
    <s v="Flash Express"/>
    <s v="Shopee"/>
    <s v="shopee"/>
    <s v=""/>
    <s v="TH0101709QW19C"/>
    <s v="21/03/2025 12:49"/>
  </r>
  <r>
    <x v="4"/>
    <x v="4"/>
    <n v="66.333333333333329"/>
    <n v="3"/>
    <s v="EVP66"/>
    <n v="254.5"/>
    <n v="26"/>
    <s v="ร้านที่1"/>
    <s v="รุ่งทิพย์ นางาม"/>
    <s v="37/12 ตำบล ลำตาเสา_x000a__x000a_วังน้อย/ Wang Noiพระนครศรีอยุธยา/ Phra Nakhon Si Ayutthaya_x000a_13170"/>
    <s v="13170"/>
    <s v="660822235650"/>
    <s v="21/03/2025 12:31"/>
    <s v="-"/>
    <s v="Kerry_dropoff"/>
    <s v="Lazada"/>
    <s v="lazada"/>
    <s v=""/>
    <s v="LEXPU0470836550"/>
    <s v="21/03/2025 12:31"/>
  </r>
  <r>
    <x v="7"/>
    <x v="8"/>
    <n v="50"/>
    <n v="1"/>
    <s v="EVP65"/>
    <n v="275"/>
    <n v="45"/>
    <s v="ร้านที่2"/>
    <s v="เ*ส"/>
    <s v="******, อำเภอปราณบุรี   ร้านค้าข้างกองทุนหมู่บ้าน ตำบลปากน้ำปราณ อำเภอปราณบุรี จังหวัดประจวบคีรีขันธ์ 77220"/>
    <s v="77220"/>
    <s v="14"/>
    <s v="21/03/2025 12:17"/>
    <s v="-"/>
    <s v="SPX Express"/>
    <s v="Shopee"/>
    <s v="shopee"/>
    <s v=""/>
    <s v="TH2507057704742"/>
    <s v="21/03/2025 11:47"/>
  </r>
  <r>
    <x v="0"/>
    <x v="0"/>
    <n v="50"/>
    <n v="1"/>
    <s v="EVP65"/>
    <n v="275"/>
    <n v="45"/>
    <s v="ร้านที่2"/>
    <s v="เ*ส"/>
    <s v="******, อำเภอปราณบุรี   ร้านค้าข้างกองทุนหมู่บ้าน ตำบลปากน้ำปราณ อำเภอปราณบุรี จังหวัดประจวบคีรีขันธ์ 77220"/>
    <s v="77220"/>
    <s v="14"/>
    <s v="21/03/2025 12:17"/>
    <s v="-"/>
    <s v="SPX Express"/>
    <s v="Shopee"/>
    <s v="shopee"/>
    <s v=""/>
    <s v="TH2507057704742"/>
    <s v="21/03/2025 11:47"/>
  </r>
  <r>
    <x v="1"/>
    <x v="1"/>
    <n v="50"/>
    <n v="1"/>
    <s v="EVP65"/>
    <n v="275"/>
    <n v="45"/>
    <s v="ร้านที่2"/>
    <s v="เ*ส"/>
    <s v="******, อำเภอปราณบุรี   ร้านค้าข้างกองทุนหมู่บ้าน ตำบลปากน้ำปราณ อำเภอปราณบุรี จังหวัดประจวบคีรีขันธ์ 77220"/>
    <s v="77220"/>
    <s v="14"/>
    <s v="21/03/2025 12:17"/>
    <s v="-"/>
    <s v="SPX Express"/>
    <s v="Shopee"/>
    <s v="shopee"/>
    <s v=""/>
    <s v="TH2507057704742"/>
    <s v="21/03/2025 11:47"/>
  </r>
  <r>
    <x v="4"/>
    <x v="4"/>
    <n v="85"/>
    <n v="1"/>
    <s v="EVP65"/>
    <n v="275"/>
    <n v="45"/>
    <s v="ร้านที่2"/>
    <s v="เ*ส"/>
    <s v="******, อำเภอปราณบุรี   ร้านค้าข้างกองทุนหมู่บ้าน ตำบลปากน้ำปราณ อำเภอปราณบุรี จังหวัดประจวบคีรีขันธ์ 77220"/>
    <s v="77220"/>
    <s v="14"/>
    <s v="21/03/2025 12:17"/>
    <s v="-"/>
    <s v="SPX Express"/>
    <s v="Shopee"/>
    <s v="shopee"/>
    <s v=""/>
    <s v="TH2507057704742"/>
    <s v="21/03/2025 11:47"/>
  </r>
  <r>
    <x v="8"/>
    <x v="10"/>
    <n v="100"/>
    <n v="1"/>
    <s v="EVP63"/>
    <n v="1020"/>
    <n v="20"/>
    <s v="ร้านที่1"/>
    <s v="สุนทรี"/>
    <s v="319 ร้านผึ้งน้อย ชั้น 1 ห้างเซ็นทรัลลำปาง ต. สวนดอก อ. เมือง จ.ลำปาง 52100 054811880"/>
    <s v="52100"/>
    <s v="0902323381"/>
    <s v="21/03/2025 11:04"/>
    <s v="sompear3955@gmail.com"/>
    <s v="EMS"/>
    <s v="line_oa"/>
    <s v="กสิกร"/>
    <s v=""/>
    <s v="JB195671735TH"/>
    <s v="21/03/2025 11:14"/>
  </r>
  <r>
    <x v="4"/>
    <x v="4"/>
    <n v="100"/>
    <n v="11"/>
    <s v="EVP63"/>
    <n v="1020"/>
    <n v="20"/>
    <s v="ร้านที่1"/>
    <s v="สุนทรี"/>
    <s v="319 ร้านผึ้งน้อย ชั้น 1 ห้างเซ็นทรัลลำปาง ต. สวนดอก อ. เมือง จ.ลำปาง 52100 054811880"/>
    <s v="52100"/>
    <s v="0902323381"/>
    <s v="21/03/2025 11:04"/>
    <s v="sompear3955@gmail.com"/>
    <s v="EMS"/>
    <s v="line_oa"/>
    <s v="กสิกร"/>
    <s v=""/>
    <s v="JB195671735TH"/>
    <s v="21/03/2025 11:14"/>
  </r>
  <r>
    <x v="9"/>
    <x v="11"/>
    <n v="66.666666666666671"/>
    <n v="3"/>
    <s v="EVP62"/>
    <n v="161"/>
    <n v="38"/>
    <s v="ร้านที่1"/>
    <s v="พ******ม"/>
    <s v="******้วยแร้ง, อำเภอเมืองตราด ตำบลห้วยแร้ง อำเภอเมืองตราด จังหวัดตราด 23000"/>
    <s v="23000"/>
    <s v="34"/>
    <s v="21/03/2025 10:52"/>
    <s v="-"/>
    <s v="SPX Express"/>
    <s v="Shopee"/>
    <s v="shopee"/>
    <s v=""/>
    <s v="TH2592995943355"/>
    <s v="21/03/2025 10:52"/>
  </r>
  <r>
    <x v="3"/>
    <x v="3"/>
    <n v="33.333333333333336"/>
    <n v="3"/>
    <s v="EVP61"/>
    <n v="200"/>
    <n v="0"/>
    <s v="ร้านที่4"/>
    <s v="ส***า ไ***ัลย์"/>
    <s v="เทศบาลนครนครปฐม"/>
    <s v="-"/>
    <s v=""/>
    <s v="21/03/2025 10:14"/>
    <s v="-"/>
    <s v="Flash Express Thailand COD"/>
    <s v="Tiktok"/>
    <s v="จ่ายทีหลัง / COD"/>
    <s v=""/>
    <s v="THT15031MJ2FF8Z"/>
    <s v="21/03/2025 10:14"/>
  </r>
  <r>
    <x v="16"/>
    <x v="18"/>
    <n v="65"/>
    <n v="4"/>
    <s v="EVP60"/>
    <n v="420"/>
    <n v="20"/>
    <s v="ร้านที่1"/>
    <s v="แม่น้องพอใจ อย่างไง"/>
    <s v="62/1 ม.5 ต.ดอนหญ้านาง อ.ภาชี จ.อยุธยา 13140"/>
    <s v="13140"/>
    <s v="0815146014"/>
    <s v="21/03/2025 10:11"/>
    <s v="sompear3955@gmail.com"/>
    <s v="EMS COD"/>
    <s v="facebook"/>
    <s v="กสิกร"/>
    <s v=""/>
    <s v="JA184519753TH"/>
    <s v="21/03/2025 10:11"/>
  </r>
  <r>
    <x v="13"/>
    <x v="15"/>
    <n v="65"/>
    <n v="3"/>
    <s v="EVP60"/>
    <n v="420"/>
    <n v="20"/>
    <s v="ร้านที่1"/>
    <s v="แม่น้องพอใจ อย่างไง"/>
    <s v="62/1 ม.5 ต.ดอนหญ้านาง อ.ภาชี จ.อยุธยา 13140"/>
    <s v="13140"/>
    <s v="0815146014"/>
    <s v="21/03/2025 10:11"/>
    <s v="sompear3955@gmail.com"/>
    <s v="EMS COD"/>
    <s v="facebook"/>
    <s v="กสิกร"/>
    <s v=""/>
    <s v="JA184519753TH"/>
    <s v="21/03/2025 10:11"/>
  </r>
  <r>
    <x v="15"/>
    <x v="17"/>
    <n v="65"/>
    <n v="3"/>
    <s v="EVP60"/>
    <n v="420"/>
    <n v="20"/>
    <s v="ร้านที่1"/>
    <s v="แม่น้องพอใจ อย่างไง"/>
    <s v="62/1 ม.5 ต.ดอนหญ้านาง อ.ภาชี จ.อยุธยา 13140"/>
    <s v="13140"/>
    <s v="0815146014"/>
    <s v="21/03/2025 10:11"/>
    <s v="sompear3955@gmail.com"/>
    <s v="EMS COD"/>
    <s v="facebook"/>
    <s v="กสิกร"/>
    <s v=""/>
    <s v="JA184519753TH"/>
    <s v="21/03/2025 10:10"/>
  </r>
  <r>
    <x v="8"/>
    <x v="10"/>
    <n v="66"/>
    <n v="1"/>
    <s v="EVP59"/>
    <n v="268"/>
    <n v="38"/>
    <s v="ร้านที่1"/>
    <s v="พ******)"/>
    <s v="****** จ.ประจวบฯ 77130 ตำบลห้วยยาง อำเภอทับสะแก จังหวัดประจวบคีรีขันธ์ 77130"/>
    <s v="77130"/>
    <s v="26"/>
    <s v="21/03/2025 10:07"/>
    <s v="-"/>
    <s v="SPX Express"/>
    <s v="Shopee"/>
    <s v="shopee"/>
    <s v=""/>
    <s v="TH258066476719R"/>
    <s v="21/03/2025 10:07"/>
  </r>
  <r>
    <x v="2"/>
    <x v="2"/>
    <n v="66"/>
    <n v="1"/>
    <s v="EVP59"/>
    <n v="268"/>
    <n v="38"/>
    <s v="ร้านที่1"/>
    <s v="พ******)"/>
    <s v="****** จ.ประจวบฯ 77130 ตำบลห้วยยาง อำเภอทับสะแก จังหวัดประจวบคีรีขันธ์ 77130"/>
    <s v="77130"/>
    <s v="26"/>
    <s v="21/03/2025 10:07"/>
    <s v="-"/>
    <s v="SPX Express"/>
    <s v="Shopee"/>
    <s v="shopee"/>
    <s v=""/>
    <s v="TH258066476719R"/>
    <s v="21/03/2025 10:07"/>
  </r>
  <r>
    <x v="4"/>
    <x v="4"/>
    <n v="67"/>
    <n v="1"/>
    <s v="EVP59"/>
    <n v="268"/>
    <n v="38"/>
    <s v="ร้านที่1"/>
    <s v="พ******)"/>
    <s v="****** จ.ประจวบฯ 77130 ตำบลห้วยยาง อำเภอทับสะแก จังหวัดประจวบคีรีขันธ์ 77130"/>
    <s v="77130"/>
    <s v="26"/>
    <s v="21/03/2025 10:07"/>
    <s v="-"/>
    <s v="SPX Express"/>
    <s v="Shopee"/>
    <s v="shopee"/>
    <s v=""/>
    <s v="TH258066476719R"/>
    <s v="21/03/2025 10:07"/>
  </r>
  <r>
    <x v="16"/>
    <x v="18"/>
    <n v="54.5"/>
    <n v="2"/>
    <s v="EVP58"/>
    <n v="83.4"/>
    <n v="7"/>
    <s v="ร้านที่1"/>
    <s v="กาญจนา โต๊ะหมาด"/>
    <s v="76/4ม4 · ท่าศาลา/ Tha Sala_x000a__x000a_ท่าศาลา/ Tha Salaนครศรีธรรมราช/ Nakhon Si Thammarat_x000a_80160"/>
    <s v="80160"/>
    <s v="660810910863"/>
    <s v="21/03/2025 09:59"/>
    <s v="-"/>
    <s v="Kerry_dropoff"/>
    <s v="Lazada"/>
    <s v="lazada"/>
    <s v=""/>
    <s v="TH6408709TVM2A"/>
    <s v="21/03/2025 09:59"/>
  </r>
  <r>
    <x v="3"/>
    <x v="3"/>
    <n v="40"/>
    <n v="10"/>
    <s v="EVP57"/>
    <n v="420"/>
    <n v="20"/>
    <s v="ร้านที่1"/>
    <s v="สมใจ"/>
    <s v="ส่งหน้าด่านสามยอด 36/6 ต.ห้วยแม่เพรียง อ.แก่งกระจาน จ.เพชรบุรี  76170"/>
    <s v="76170"/>
    <s v="0805289442"/>
    <s v="21/03/2025 09:26"/>
    <s v="sompear3955@gmail.com"/>
    <s v="EMS COD"/>
    <s v="facebook"/>
    <s v="กสิกร"/>
    <s v=""/>
    <s v="JA184519740TH"/>
    <s v="21/03/2025 09:25"/>
  </r>
  <r>
    <x v="4"/>
    <x v="4"/>
    <n v="66.333333333333329"/>
    <n v="3"/>
    <s v="EVP56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1/03/2025 09:54"/>
    <s v="-"/>
    <s v="SPX Express"/>
    <s v="Shopee"/>
    <s v="shopee"/>
    <s v=""/>
    <s v="TH257961116729W"/>
    <s v="21/03/2025 09:24"/>
  </r>
  <r>
    <x v="17"/>
    <x v="20"/>
    <n v="43.5"/>
    <n v="2"/>
    <s v="EVP55"/>
    <n v="87"/>
    <n v="0"/>
    <s v="ร้านที่1"/>
    <s v="เ******์"/>
    <s v="******เพชรชมภู ตำบลเพชรชมภู อำเภอโกสัมพีนคร จังหวัดกำแพงเพชร 62000"/>
    <s v="62000"/>
    <s v="04"/>
    <s v="21/03/2025 09:24"/>
    <s v="-"/>
    <s v="Flash Express"/>
    <s v="Shopee"/>
    <s v="shopee"/>
    <s v=""/>
    <s v="TH5811709NHU7B"/>
    <s v="21/03/2025 09:24"/>
  </r>
  <r>
    <x v="3"/>
    <x v="3"/>
    <n v="37.5"/>
    <n v="8"/>
    <s v="EVP54"/>
    <n v="318"/>
    <n v="0"/>
    <s v="ร้านที่4"/>
    <s v="ว***ียร  แ***อม"/>
    <s v="กรุงเทพฯ"/>
    <s v="-"/>
    <s v=""/>
    <s v="21/03/2025 09:09"/>
    <s v="-"/>
    <s v="Flash Express Thailand"/>
    <s v="Tiktok"/>
    <s v="tiktok"/>
    <s v="ขอเนยนม 4 กาแฟ 4"/>
    <s v="THT01201MJN0C6Z"/>
    <s v="21/03/2025 09:10"/>
  </r>
  <r>
    <x v="17"/>
    <x v="20"/>
    <n v="30"/>
    <n v="12"/>
    <s v="EVP52"/>
    <n v="420.2"/>
    <n v="0"/>
    <s v="ร้านที่10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21/03/2025 09:01"/>
    <s v="-"/>
    <s v="Kerry_dropoff"/>
    <s v="Lazada"/>
    <s v="lazada"/>
    <s v=""/>
    <s v="TH4716709TMQ8D"/>
    <s v="21/03/2025 08:59"/>
  </r>
  <r>
    <x v="3"/>
    <x v="3"/>
    <n v="37.5"/>
    <n v="4"/>
    <s v="EVP51"/>
    <n v="159"/>
    <n v="0"/>
    <s v="ร้านที่4"/>
    <s v="c***chi c***a"/>
    <s v="นครราชสีมา"/>
    <s v="-"/>
    <s v=""/>
    <s v="21/03/2025 08:58"/>
    <s v="-"/>
    <s v="Flash Express Thailand COD"/>
    <s v="Tiktok"/>
    <s v="จ่ายทีหลัง / COD"/>
    <s v=""/>
    <s v="THT27211MJNW52Z"/>
    <s v="21/03/2025 08:58"/>
  </r>
  <r>
    <x v="4"/>
    <x v="4"/>
    <n v="66.333333333333329"/>
    <n v="3"/>
    <s v="EVP50"/>
    <n v="220"/>
    <n v="0"/>
    <s v="ร้านที่4"/>
    <s v="น***ินตนา   ส***"/>
    <s v="เพชรบูรณ์"/>
    <s v="-"/>
    <s v=""/>
    <s v="21/03/2025 08:52"/>
    <s v="-"/>
    <s v="Flash Express Thailand COD"/>
    <s v="Tiktok"/>
    <s v="จ่ายทีหลัง / COD"/>
    <s v=""/>
    <s v="THT63111MH9501Z"/>
    <s v="21/03/2025 08:52"/>
  </r>
  <r>
    <x v="8"/>
    <x v="10"/>
    <n v="66"/>
    <n v="1"/>
    <s v="EVP49"/>
    <n v="278"/>
    <n v="29"/>
    <s v="ร้านที่9"/>
    <s v="บุญจันทร์ ใจเถิน"/>
    <s v="147 ม.22 ต.นาบ่อคำ · นาบ่อคำ/ Thung Pho_x000a__x000a_เมืองกำแพงเพชร/ Mueang Kamphaeng Phetกำแพงเพชร/ Kamphaeng Phet_x000a_62000"/>
    <s v="62000"/>
    <s v="660826921828"/>
    <s v="21/03/2025 08:42"/>
    <s v="-"/>
    <s v="Kerry_dropoff"/>
    <s v="Lazada"/>
    <s v="lazada"/>
    <s v=""/>
    <s v="LEXDO0130842545"/>
    <s v="21/03/2025 08:41"/>
  </r>
  <r>
    <x v="2"/>
    <x v="2"/>
    <n v="66"/>
    <n v="1"/>
    <s v="EVP49"/>
    <n v="278"/>
    <n v="29"/>
    <s v="ร้านที่9"/>
    <s v="บุญจันทร์ ใจเถิน"/>
    <s v="147 ม.22 ต.นาบ่อคำ · นาบ่อคำ/ Thung Pho_x000a__x000a_เมืองกำแพงเพชร/ Mueang Kamphaeng Phetกำแพงเพชร/ Kamphaeng Phet_x000a_62000"/>
    <s v="62000"/>
    <s v="660826921828"/>
    <s v="21/03/2025 08:42"/>
    <s v="-"/>
    <s v="Kerry_dropoff"/>
    <s v="Lazada"/>
    <s v="lazada"/>
    <s v=""/>
    <s v="LEXDO0130842545"/>
    <s v="21/03/2025 08:41"/>
  </r>
  <r>
    <x v="4"/>
    <x v="4"/>
    <n v="67"/>
    <n v="1"/>
    <s v="EVP49"/>
    <n v="278"/>
    <n v="29"/>
    <s v="ร้านที่9"/>
    <s v="บุญจันทร์ ใจเถิน"/>
    <s v="147 ม.22 ต.นาบ่อคำ · นาบ่อคำ/ Thung Pho_x000a__x000a_เมืองกำแพงเพชร/ Mueang Kamphaeng Phetกำแพงเพชร/ Kamphaeng Phet_x000a_62000"/>
    <s v="62000"/>
    <s v="660826921828"/>
    <s v="21/03/2025 08:42"/>
    <s v="-"/>
    <s v="Kerry_dropoff"/>
    <s v="Lazada"/>
    <s v="lazada"/>
    <s v=""/>
    <s v="LEXDO0130842545"/>
    <s v="21/03/2025 08:41"/>
  </r>
  <r>
    <x v="17"/>
    <x v="20"/>
    <n v="45"/>
    <n v="4"/>
    <s v="EVP48"/>
    <n v="199"/>
    <n v="35"/>
    <s v="ร้านที่4"/>
    <s v="Z**"/>
    <s v="Chai Nat"/>
    <s v="-"/>
    <s v=""/>
    <s v="21/03/2025 08:21"/>
    <s v="-"/>
    <s v="Flash Express Thailand"/>
    <s v="Tiktok"/>
    <s v="tiktok"/>
    <s v=""/>
    <s v="THT09031MHUDA2Z"/>
    <s v="21/03/2025 08:20"/>
  </r>
  <r>
    <x v="2"/>
    <x v="2"/>
    <n v="66.333333333333329"/>
    <n v="3"/>
    <s v="EVP47"/>
    <n v="205"/>
    <n v="0"/>
    <s v="ร้านที่10"/>
    <s v="สมบูรณ์  เทคนิค"/>
    <s v="82/54  ถ.สุราษฎร์-นาสาร ม.6 ต.มะขามเตี้ย_x000a__x000a_เมืองสุราษฎร์ธานี/ Mueang Surat Thaniสุราษฎร์ธานี/ Surat Thani_x000a_84000"/>
    <s v="84000"/>
    <s v="660924747674"/>
    <s v="21/03/2025 08:17"/>
    <s v="-"/>
    <s v="Kerry_dropoff"/>
    <s v="Lazada"/>
    <s v="lazada"/>
    <s v=""/>
    <s v="LEXDO0130842483"/>
    <s v="21/03/2025 08:17"/>
  </r>
  <r>
    <x v="5"/>
    <x v="6"/>
    <n v="60"/>
    <n v="4"/>
    <s v="EVP46"/>
    <n v="200"/>
    <n v="0"/>
    <s v="ร้านที่1"/>
    <s v="พรรณพิมล ทิพย์เนตร์ "/>
    <s v="451/2 หมู่3 ต.หนองชาก อ.บ้านบึง จ.ชลบุรี 20170"/>
    <s v="20170"/>
    <s v="0949987785"/>
    <s v="20/03/2025 15:11"/>
    <s v="raweewan5499@gmail.com"/>
    <s v="EMS"/>
    <s v="facebook"/>
    <s v="กสิกร"/>
    <s v=""/>
    <s v="JB195671721TH"/>
    <s v="21/03/2025 08:08"/>
  </r>
  <r>
    <x v="4"/>
    <x v="4"/>
    <n v="78"/>
    <n v="3"/>
    <s v="EVP45"/>
    <n v="279"/>
    <n v="45"/>
    <s v="ร้านที่1"/>
    <s v="ม******ล"/>
    <s v="******ฟลซ ตรงข้ามศูนย์เพราะชำ) ตำบลดู่ทุ่ง อำเภอเมืองยโสธร จังหวัดยโสธร 35000"/>
    <s v="35000"/>
    <s v="77"/>
    <s v="21/03/2025 08:38"/>
    <s v="-"/>
    <s v="SPX Express"/>
    <s v="Shopee"/>
    <s v="shopee"/>
    <s v=""/>
    <s v="TH2530549085909"/>
    <s v="21/03/2025 08:08"/>
  </r>
  <r>
    <x v="4"/>
    <x v="4"/>
    <n v="78"/>
    <n v="3"/>
    <s v="EVP44"/>
    <n v="26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1/03/2025 08:15"/>
    <s v="-"/>
    <s v="SPX Express"/>
    <s v="Shopee"/>
    <s v="shopee"/>
    <s v=""/>
    <s v="TH2509388953733"/>
    <s v="21/03/2025 07:45"/>
  </r>
  <r>
    <x v="4"/>
    <x v="4"/>
    <n v="78"/>
    <n v="3"/>
    <s v="EVP43"/>
    <n v="26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1/03/2025 08:13"/>
    <s v="-"/>
    <s v="SPX Express"/>
    <s v="Shopee"/>
    <s v="shopee"/>
    <s v=""/>
    <s v="TH2539501498102"/>
    <s v="21/03/2025 07:42"/>
  </r>
  <r>
    <x v="8"/>
    <x v="10"/>
    <n v="90"/>
    <n v="2"/>
    <s v="EVP42"/>
    <n v="127"/>
    <n v="7"/>
    <s v="ร้านที่8"/>
    <s v="เสาวนีย์ กะดิรัตน์"/>
    <s v="102 ถ.รัษฎา อ.กันตัง จ.ตรัง_x000a__x000a_กันตัง/ Kantangตรัง/ Trang_x000a_92110"/>
    <s v="92110"/>
    <s v="660948919636"/>
    <s v="21/03/2025 06:28"/>
    <s v="-"/>
    <s v="Kerry_dropoff"/>
    <s v="Lazada"/>
    <s v="lazada"/>
    <s v=""/>
    <s v="TH7302705SD37A"/>
    <s v="21/03/2025 06:28"/>
  </r>
  <r>
    <x v="8"/>
    <x v="10"/>
    <n v="66"/>
    <n v="1"/>
    <s v="EVP41"/>
    <n v="184.5"/>
    <n v="26"/>
    <s v="ร้านที่1"/>
    <s v="อรุณี เทพน้ำเที่ยง"/>
    <s v="ที่ทำการองค์การบริหารส่วนตำบลโนนแดง หมู่ที่3 บ้านหนองทุ่ม ตำบลโนนแดง · โนนแดง/ Non Daeng_x000a__x000a_โนนศิลา/ Non Silaขอนแก่น/ Khon Kaen_x000a_40110"/>
    <s v="40110"/>
    <s v="660650494954"/>
    <s v="21/03/2025 06:58"/>
    <s v="-"/>
    <s v="Kerry_dropoff"/>
    <s v="Lazada"/>
    <s v="lazada"/>
    <s v=""/>
    <s v="TH3725705QPB0E"/>
    <s v="21/03/2025 06:13"/>
  </r>
  <r>
    <x v="2"/>
    <x v="2"/>
    <n v="66"/>
    <n v="1"/>
    <s v="EVP41"/>
    <n v="184.5"/>
    <n v="26"/>
    <s v="ร้านที่1"/>
    <s v="อรุณี เทพน้ำเที่ยง"/>
    <s v="ที่ทำการองค์การบริหารส่วนตำบลโนนแดง หมู่ที่3 บ้านหนองทุ่ม ตำบลโนนแดง · โนนแดง/ Non Daeng_x000a__x000a_โนนศิลา/ Non Silaขอนแก่น/ Khon Kaen_x000a_40110"/>
    <s v="40110"/>
    <s v="660650494954"/>
    <s v="21/03/2025 06:58"/>
    <s v="-"/>
    <s v="Kerry_dropoff"/>
    <s v="Lazada"/>
    <s v="lazada"/>
    <s v=""/>
    <s v="TH3725705QPB0E"/>
    <s v="21/03/2025 06:13"/>
  </r>
  <r>
    <x v="4"/>
    <x v="4"/>
    <n v="67"/>
    <n v="1"/>
    <s v="EVP41"/>
    <n v="184.5"/>
    <n v="26"/>
    <s v="ร้านที่1"/>
    <s v="อรุณี เทพน้ำเที่ยง"/>
    <s v="ที่ทำการองค์การบริหารส่วนตำบลโนนแดง หมู่ที่3 บ้านหนองทุ่ม ตำบลโนนแดง · โนนแดง/ Non Daeng_x000a__x000a_โนนศิลา/ Non Silaขอนแก่น/ Khon Kaen_x000a_40110"/>
    <s v="40110"/>
    <s v="660650494954"/>
    <s v="21/03/2025 06:58"/>
    <s v="-"/>
    <s v="Kerry_dropoff"/>
    <s v="Lazada"/>
    <s v="lazada"/>
    <s v=""/>
    <s v="TH3725705QPB0E"/>
    <s v="21/03/2025 06:13"/>
  </r>
  <r>
    <x v="4"/>
    <x v="4"/>
    <n v="78"/>
    <n v="2"/>
    <s v="EVP40"/>
    <n v="156"/>
    <n v="0"/>
    <s v="ร้านที่1"/>
    <s v="ส******6"/>
    <s v="******. ถ.แจ้งวัฒนะ ต.บางตลาด อ.ปากเกร็ด. จ.นนทบุรี 11120 ตำบลบางตลาด อำเภอปากเกร็ด จังหวัดนนทบุรี 11120"/>
    <s v="11120"/>
    <s v="44"/>
    <s v="21/03/2025 04:46"/>
    <s v="-"/>
    <s v="SPX Express"/>
    <s v="Shopee"/>
    <s v="shopee"/>
    <s v=""/>
    <s v="TH2575526856138"/>
    <s v="21/03/2025 04:45"/>
  </r>
  <r>
    <x v="4"/>
    <x v="4"/>
    <n v="68"/>
    <n v="1"/>
    <s v="EVP39"/>
    <n v="68"/>
    <n v="0"/>
    <s v="ร้านที่1"/>
    <s v="ป******ง"/>
    <s v="******ซอย 3 ตำบลบางตลาด อำเภอปากเกร็ด จังหวัดนนทบุรี 11120"/>
    <s v="11120"/>
    <s v="56"/>
    <s v="21/03/2025 04:36"/>
    <s v="-"/>
    <s v="SPX Express"/>
    <s v="Shopee"/>
    <s v="shopee"/>
    <s v=""/>
    <s v="TH259362148949V"/>
    <s v="21/03/2025 04:36"/>
  </r>
  <r>
    <x v="4"/>
    <x v="5"/>
    <n v="71.25"/>
    <n v="1"/>
    <s v="EVP37"/>
    <n v="140"/>
    <n v="7"/>
    <s v="ร้านที่1"/>
    <s v="พั้นธ์"/>
    <s v="113 หมู่4 ตำบล กรุงหยัน ร้านค้าก่อนถึงซอย2_x000a__x000a_ทุ่งใหญ่/ Thung Yaiนครศรีธรรมราช/ Nakhon Si Thammarat_x000a_80240"/>
    <s v="80240"/>
    <s v="660626727735"/>
    <s v="21/03/2025 02:16"/>
    <s v="-"/>
    <s v="Kerry_dropoff"/>
    <s v="Lazada"/>
    <s v="lazada"/>
    <s v=""/>
    <s v="TH6411705UMS5G"/>
    <s v="21/03/2025 02:16"/>
  </r>
  <r>
    <x v="5"/>
    <x v="21"/>
    <n v="61.75"/>
    <n v="1"/>
    <s v="EVP37"/>
    <n v="140"/>
    <n v="7"/>
    <s v="ร้านที่1"/>
    <s v="พั้นธ์"/>
    <s v="113 หมู่4 ตำบล กรุงหยัน ร้านค้าก่อนถึงซอย2_x000a__x000a_ทุ่งใหญ่/ Thung Yaiนครศรีธรรมราช/ Nakhon Si Thammarat_x000a_80240"/>
    <s v="80240"/>
    <s v="660626727735"/>
    <s v="21/03/2025 02:16"/>
    <s v="-"/>
    <s v="Kerry_dropoff"/>
    <s v="Lazada"/>
    <s v="lazada"/>
    <s v=""/>
    <s v="TH6411705UMS5G"/>
    <s v="21/03/2025 02:16"/>
  </r>
  <r>
    <x v="1"/>
    <x v="1"/>
    <n v="39"/>
    <n v="1"/>
    <s v="EVP36"/>
    <n v="39"/>
    <n v="0"/>
    <s v="ร้านที่1"/>
    <s v="B**m"/>
    <s v="******บ้าน อ.เมือง จ.สมุทรปราการ ตำบลท้ายบ้าน อำเภอเมืองสมุทรปราการ จังหวัดสมุทรปราการ 10280"/>
    <s v="10280"/>
    <s v="85"/>
    <s v="21/03/2025 02:28"/>
    <s v="-"/>
    <s v="SPX Express"/>
    <s v="Shopee"/>
    <s v="shopee"/>
    <s v=""/>
    <s v="TH255348028801E"/>
    <s v="21/03/2025 01:58"/>
  </r>
  <r>
    <x v="0"/>
    <x v="0"/>
    <n v="33.333333333333336"/>
    <n v="3"/>
    <s v="EVP35"/>
    <n v="105"/>
    <n v="0"/>
    <s v="ร้านที่2"/>
    <s v="น***ดดา โ***์เงิน"/>
    <s v="นครนายก"/>
    <s v="-"/>
    <s v=""/>
    <s v="21/03/2025 00:55"/>
    <s v="-"/>
    <s v="Flash Express Thailand COD"/>
    <s v="Tiktok"/>
    <s v="จ่ายทีหลัง / COD"/>
    <s v=""/>
    <s v="THT11041MFDTV4Z"/>
    <s v="21/03/2025 00:55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52"/>
    <n v="1"/>
    <s v="EVT4"/>
    <n v="255"/>
    <n v="0"/>
    <s v="ร้านที่2"/>
    <s v="ว******์"/>
    <s v="******, เลขที่ 222/2, หมู่ที่ 2, ตำบลสะแกราบ, อำเภอโคกสำโรง ตำบลสะแกราบ อำเภอโคกสำโรง จังหวัดลพบุรี 15120"/>
    <s v="15120"/>
    <s v="19"/>
    <s v="22/03/2025 23:12"/>
    <s v="-"/>
    <s v="Flash Express"/>
    <s v="Shopee"/>
    <s v="shopee"/>
    <s v=""/>
    <s v="TH070370DCQX5G"/>
    <s v="22/03/2025 23:12"/>
  </r>
  <r>
    <x v="1"/>
    <x v="1"/>
    <n v="104"/>
    <n v="1"/>
    <s v="EVT4"/>
    <n v="255"/>
    <n v="0"/>
    <s v="ร้านที่2"/>
    <s v="ว******์"/>
    <s v="******, เลขที่ 222/2, หมู่ที่ 2, ตำบลสะแกราบ, อำเภอโคกสำโรง ตำบลสะแกราบ อำเภอโคกสำโรง จังหวัดลพบุรี 15120"/>
    <s v="15120"/>
    <s v="19"/>
    <s v="22/03/2025 23:12"/>
    <s v="-"/>
    <s v="Flash Express"/>
    <s v="Shopee"/>
    <s v="shopee"/>
    <s v=""/>
    <s v="TH070370DCQX5G"/>
    <s v="22/03/2025 23:12"/>
  </r>
  <r>
    <x v="2"/>
    <x v="2"/>
    <n v="104"/>
    <n v="1"/>
    <s v="EVT4"/>
    <n v="255"/>
    <n v="0"/>
    <s v="ร้านที่2"/>
    <s v="ว******์"/>
    <s v="******, เลขที่ 222/2, หมู่ที่ 2, ตำบลสะแกราบ, อำเภอโคกสำโรง ตำบลสะแกราบ อำเภอโคกสำโรง จังหวัดลพบุรี 15120"/>
    <s v="15120"/>
    <s v="19"/>
    <s v="22/03/2025 23:12"/>
    <s v="-"/>
    <s v="Flash Express"/>
    <s v="Shopee"/>
    <s v="shopee"/>
    <s v=""/>
    <s v="TH070370DCQX5G"/>
    <s v="22/03/2025 23:12"/>
  </r>
  <r>
    <x v="2"/>
    <x v="2"/>
    <n v="90"/>
    <n v="2"/>
    <s v="EVT2"/>
    <n v="178"/>
    <n v="7"/>
    <s v="ร้านที่3"/>
    <s v="ดวงฤดี โกมลวิภาต"/>
    <s v="41/302หมู่1 ม.บ พรธิสาร8 ซ.18 ต.คลองเจ็ด อ.คลองหลวง -_x000a__x000a_คลองหลวง/ Khlong Luangปทุมธานี/ Pathum Thani_x000a_12120"/>
    <s v="12120"/>
    <s v="660869019901"/>
    <s v="22/03/2025 21:35"/>
    <s v="-"/>
    <s v="Kerry_dropoff"/>
    <s v="Lazada"/>
    <s v="lazada"/>
    <s v=""/>
    <s v="LEXPU0549476628"/>
    <s v="22/03/2025 21:35"/>
  </r>
  <r>
    <x v="2"/>
    <x v="2"/>
    <n v="66.333333333333329"/>
    <n v="3"/>
    <s v="EVT1"/>
    <n v="275"/>
    <n v="45"/>
    <s v="ร้านที่1"/>
    <s v="แ******3"/>
    <s v="******ันเหนือ แขวงคลองตันเหนือ เขตวัฒนา จังหวัดกรุงเทพมหานคร 10110"/>
    <s v="10110"/>
    <s v="14"/>
    <s v="22/03/2025 20:58"/>
    <s v="-"/>
    <s v="Flash Express"/>
    <s v="Shopee"/>
    <s v="shopee"/>
    <s v=""/>
    <s v="TH014270DC4K0A0"/>
    <s v="22/03/2025 20:58"/>
  </r>
  <r>
    <x v="3"/>
    <x v="3"/>
    <n v="42.75"/>
    <n v="2"/>
    <s v="EVT0"/>
    <n v="149.5"/>
    <n v="64"/>
    <s v="ร้านที่8"/>
    <s v="คุณทองนาค เอนกดี"/>
    <s v="33 หมู่ 8 ตำบลอ้อมใหญ่ ห้อง 1705 · อ้อมใหญ่/ Om Yai_x000a__x000a_สามพราน/ Sam Phranนครปฐม/ Nakhon Pathom_x000a_73160"/>
    <s v="73160"/>
    <s v="660826895648"/>
    <s v="22/03/2025 20:48"/>
    <s v="-"/>
    <s v="Kerry_dropoff"/>
    <s v="Lazada"/>
    <s v="lazada"/>
    <s v=""/>
    <s v="LEXPU0549476530"/>
    <s v="22/03/2025 20:48"/>
  </r>
  <r>
    <x v="1"/>
    <x v="1"/>
    <n v="66"/>
    <n v="1"/>
    <s v="EVS99"/>
    <n v="220"/>
    <n v="0"/>
    <s v="ร้านที่4"/>
    <s v="ล***า  ห***โพธิ์ทอง"/>
    <s v="ปราจีนบุรี"/>
    <s v="-"/>
    <s v=""/>
    <s v="22/03/2025 20:27"/>
    <s v="-"/>
    <s v="Flash Express Thailand COD"/>
    <s v="Tiktok"/>
    <s v="จ่ายทีหลัง / COD"/>
    <s v=""/>
    <s v="THT25061MKD8E9Z"/>
    <s v="22/03/2025 20:28"/>
  </r>
  <r>
    <x v="4"/>
    <x v="4"/>
    <n v="66"/>
    <n v="1"/>
    <s v="EVS99"/>
    <n v="220"/>
    <n v="0"/>
    <s v="ร้านที่4"/>
    <s v="ล***า  ห***โพธิ์ทอง"/>
    <s v="ปราจีนบุรี"/>
    <s v="-"/>
    <s v=""/>
    <s v="22/03/2025 20:27"/>
    <s v="-"/>
    <s v="Flash Express Thailand COD"/>
    <s v="Tiktok"/>
    <s v="จ่ายทีหลัง / COD"/>
    <s v=""/>
    <s v="THT25061MKD8E9Z"/>
    <s v="22/03/2025 20:28"/>
  </r>
  <r>
    <x v="2"/>
    <x v="2"/>
    <n v="67"/>
    <n v="1"/>
    <s v="EVS99"/>
    <n v="220"/>
    <n v="0"/>
    <s v="ร้านที่4"/>
    <s v="ล***า  ห***โพธิ์ทอง"/>
    <s v="ปราจีนบุรี"/>
    <s v="-"/>
    <s v=""/>
    <s v="22/03/2025 20:27"/>
    <s v="-"/>
    <s v="Flash Express Thailand COD"/>
    <s v="Tiktok"/>
    <s v="จ่ายทีหลัง / COD"/>
    <s v=""/>
    <s v="THT25061MKD8E9Z"/>
    <s v="22/03/2025 20:28"/>
  </r>
  <r>
    <x v="2"/>
    <x v="2"/>
    <n v="78"/>
    <n v="3"/>
    <s v="EVS96"/>
    <n v="224"/>
    <n v="0"/>
    <s v="ร้านที่1"/>
    <s v="ธ******ะ"/>
    <s v="******ุ, อำเภอเมืองราชบุรี ตำบลน้ำพุ อำเภอเมืองราชบุรี จังหวัดราชบุรี 70000"/>
    <s v="70000"/>
    <s v="01"/>
    <s v="22/03/2025 20:13"/>
    <s v="-"/>
    <s v="SPX Express"/>
    <s v="Shopee"/>
    <s v="shopee"/>
    <s v=""/>
    <s v="TH255114611631M"/>
    <s v="22/03/2025 20:11"/>
  </r>
  <r>
    <x v="5"/>
    <x v="5"/>
    <n v="60"/>
    <n v="3"/>
    <s v="EVS95"/>
    <n v="90"/>
    <n v="0"/>
    <s v="ร้านที่1"/>
    <s v="จุฑามาศ ธานีแก้ว"/>
    <s v="(หน้าวัดจันทร์นิรมิตร) 43/2 ม.7 ต.ศาลาแดง · ศาลาแดง/ Sala Daeng_x000a__x000a_เมืองอ่างทอง/ Mueang Ang Thongอ่างทอง/ Ang Thong_x000a_14000"/>
    <s v="14000"/>
    <s v="660920191952"/>
    <s v="22/03/2025 19:20"/>
    <s v="-"/>
    <s v="Kerry_dropoff"/>
    <s v="Lazada"/>
    <s v="lazada"/>
    <s v=""/>
    <s v="LEXPU0549468111"/>
    <s v="22/03/2025 19:20"/>
  </r>
  <r>
    <x v="3"/>
    <x v="6"/>
    <n v="45"/>
    <n v="1"/>
    <s v="EVS94"/>
    <n v="87"/>
    <n v="45"/>
    <s v="ร้านที่4"/>
    <s v="u***24009272037606"/>
    <s v="สงขลา"/>
    <s v="-"/>
    <s v=""/>
    <s v="22/03/2025 19:17"/>
    <s v="-"/>
    <s v="Flash Express Thailand COD"/>
    <s v="Tiktok"/>
    <s v="จ่ายทีหลัง / COD"/>
    <s v=""/>
    <s v="THT71161MM4SM4Z"/>
    <s v="22/03/2025 19:17"/>
  </r>
  <r>
    <x v="6"/>
    <x v="7"/>
    <n v="66.666666666666671"/>
    <n v="6"/>
    <s v="EVS93"/>
    <n v="205.5"/>
    <n v="6"/>
    <s v="ร้านที่2"/>
    <s v="พ***ักษณ์"/>
    <s v="กรุงเทพฯ"/>
    <s v="-"/>
    <s v=""/>
    <s v="22/03/2025 18:56"/>
    <s v="-"/>
    <s v="J&amp;T COD"/>
    <s v="Tiktok"/>
    <s v="จ่ายทีหลัง / COD"/>
    <s v=""/>
    <s v="756152101530"/>
    <s v="22/03/2025 18:56"/>
  </r>
  <r>
    <x v="2"/>
    <x v="2"/>
    <n v="66.333333333333329"/>
    <n v="3"/>
    <s v="EVS92"/>
    <n v="279"/>
    <n v="29"/>
    <s v="ร้านที่2"/>
    <s v="ศ******ี"/>
    <s v="******.หนองกระโดน ตำบลหนองกระโดน อำเภอเมืองนครสวรรค์ จังหวัดนครสวรรค์ 60240"/>
    <s v="60240"/>
    <s v="08"/>
    <s v="22/03/2025 18:37"/>
    <s v="-"/>
    <s v="SPX Express"/>
    <s v="Shopee"/>
    <s v="shopee"/>
    <s v=""/>
    <s v="TH255436265559U"/>
    <s v="22/03/2025 18:37"/>
  </r>
  <r>
    <x v="6"/>
    <x v="7"/>
    <n v="66.666666666666671"/>
    <n v="6"/>
    <s v="EVS91"/>
    <n v="199.5"/>
    <n v="0"/>
    <s v="ร้านที่2"/>
    <s v="เ***ุ้มร้านอาหารอีสาน"/>
    <s v="เชียงราย"/>
    <s v="-"/>
    <s v=""/>
    <s v="22/03/2025 18:06"/>
    <s v="-"/>
    <s v="J&amp;T COD"/>
    <s v="Tiktok"/>
    <s v="จ่ายทีหลัง / COD"/>
    <s v=""/>
    <s v="756140102535"/>
    <s v="22/03/2025 18:06"/>
  </r>
  <r>
    <x v="5"/>
    <x v="5"/>
    <n v="60"/>
    <n v="3"/>
    <s v="EVS89"/>
    <n v="82"/>
    <n v="0"/>
    <s v="ร้านที่1"/>
    <s v="โสภาพรรณ"/>
    <s v="29/1 หมู่11(บ้านเนินกว้าว) ตำบลวัดไทรย์ อำเภอเมือง จังหวัดนครสวรรค์ 60000_x000a__x000a_เมืองนครสวรรค์/ Mueang Nakhon Sawanนครสวรรค์/ Nakhon Sawan_x000a_60000"/>
    <s v="60000"/>
    <s v="660845747326"/>
    <s v="22/03/2025 17:49"/>
    <s v="-"/>
    <s v="Kerry_dropoff"/>
    <s v="Lazada"/>
    <s v="lazada"/>
    <s v=""/>
    <s v="LEXPU0471002919"/>
    <s v="22/03/2025 17:49"/>
  </r>
  <r>
    <x v="2"/>
    <x v="8"/>
    <n v="67.5"/>
    <n v="1"/>
    <s v="EVS88"/>
    <n v="74.5"/>
    <n v="7"/>
    <s v="ร้านที่1"/>
    <s v="ชุติพนธ์ ลามาตย์"/>
    <s v="นักศึกษามูลนิธิเฟืองพัฒนา 479 หมู่1 ต.หนองไม้แดง อ.เมือง จ.ชลบุรี 20000 20000พานทอง ชลบุรี  · หนองไม้แดง/ Nong Mai Daeng_x000a__x000a_เมืองชลบุรี/ Mueang Chon Buriชลบุรี/ Chonburi_x000a_20000"/>
    <s v="20000"/>
    <s v="660813529390"/>
    <s v="22/03/2025 17:37"/>
    <s v="-"/>
    <s v="Kerry_dropoff"/>
    <s v="Lazada"/>
    <s v="lazada"/>
    <s v=""/>
    <s v="LEXPU0549463379"/>
    <s v="22/03/2025 17:36"/>
  </r>
  <r>
    <x v="5"/>
    <x v="5"/>
    <n v="60"/>
    <n v="3"/>
    <s v="EVS87"/>
    <n v="105"/>
    <n v="0"/>
    <s v="ร้านที่2"/>
    <s v="บ***ิศา อ***าญ"/>
    <s v="ชลบุรี"/>
    <s v="-"/>
    <s v=""/>
    <s v="22/03/2025 16:58"/>
    <s v="-"/>
    <s v="J&amp;T COD"/>
    <s v="Tiktok"/>
    <s v="จ่ายทีหลัง / COD"/>
    <s v=""/>
    <s v="756102921733"/>
    <s v="22/03/2025 16:58"/>
  </r>
  <r>
    <x v="6"/>
    <x v="7"/>
    <n v="66.666666666666671"/>
    <n v="6"/>
    <s v="EVS84"/>
    <n v="200"/>
    <n v="0"/>
    <s v="ร้านที่4"/>
    <s v="ร***า น***วิทยานนท์"/>
    <s v="กรุงเทพฯ"/>
    <s v="-"/>
    <s v=""/>
    <s v="22/03/2025 16:21"/>
    <s v="-"/>
    <s v="Flash Express Thailand"/>
    <s v="Tiktok"/>
    <s v="tiktok"/>
    <s v=""/>
    <s v="THT01431MKFGX7Z"/>
    <s v="22/03/2025 16:20"/>
  </r>
  <r>
    <x v="7"/>
    <x v="9"/>
    <n v="50"/>
    <n v="1"/>
    <s v="EVS83"/>
    <n v="150"/>
    <n v="0"/>
    <s v="ร้านที่2"/>
    <s v="น******)"/>
    <s v="****** ตำบลปะตง อำเภอสอยดาว จังหวัดจันทบุรี 22180"/>
    <s v="22180"/>
    <s v="87"/>
    <s v="22/03/2025 16:10"/>
    <s v="-"/>
    <s v="SPX Express"/>
    <s v="Shopee"/>
    <s v="shopee"/>
    <s v=""/>
    <s v="TH259174388584M"/>
    <s v="22/03/2025 16:10"/>
  </r>
  <r>
    <x v="8"/>
    <x v="10"/>
    <n v="50"/>
    <n v="1"/>
    <s v="EVS83"/>
    <n v="150"/>
    <n v="0"/>
    <s v="ร้านที่2"/>
    <s v="น******)"/>
    <s v="****** ตำบลปะตง อำเภอสอยดาว จังหวัดจันทบุรี 22180"/>
    <s v="22180"/>
    <s v="87"/>
    <s v="22/03/2025 16:10"/>
    <s v="-"/>
    <s v="SPX Express"/>
    <s v="Shopee"/>
    <s v="shopee"/>
    <s v=""/>
    <s v="TH259174388584M"/>
    <s v="22/03/2025 16:10"/>
  </r>
  <r>
    <x v="5"/>
    <x v="5"/>
    <n v="50"/>
    <n v="1"/>
    <s v="EVS83"/>
    <n v="150"/>
    <n v="0"/>
    <s v="ร้านที่2"/>
    <s v="น******)"/>
    <s v="****** ตำบลปะตง อำเภอสอยดาว จังหวัดจันทบุรี 22180"/>
    <s v="22180"/>
    <s v="87"/>
    <s v="22/03/2025 16:10"/>
    <s v="-"/>
    <s v="SPX Express"/>
    <s v="Shopee"/>
    <s v="shopee"/>
    <s v=""/>
    <s v="TH259174388584M"/>
    <s v="22/03/2025 16:10"/>
  </r>
  <r>
    <x v="9"/>
    <x v="11"/>
    <n v="66.666666666666671"/>
    <n v="3"/>
    <s v="EVS82"/>
    <n v="106"/>
    <n v="6"/>
    <s v="ร้านที่4"/>
    <s v="ส***า แ***าทาน"/>
    <s v="กรุงเทพมหานคร"/>
    <s v="-"/>
    <s v=""/>
    <s v="22/03/2025 16:06"/>
    <s v="-"/>
    <s v="Flash Express Thailand"/>
    <s v="Tiktok"/>
    <s v="tiktok"/>
    <s v=""/>
    <s v="THT01121MKF5S7Z"/>
    <s v="22/03/2025 16:06"/>
  </r>
  <r>
    <x v="7"/>
    <x v="9"/>
    <n v="50"/>
    <n v="1"/>
    <s v="EVS81"/>
    <n v="150"/>
    <n v="0"/>
    <s v="ร้านที่2"/>
    <s v="ค******)"/>
    <s v="******43 แยก14 แขวง ดอนเมือง แขวงดอนเมือง เขตดอนเมือง จังหวัดกรุงเทพมหานคร 10210"/>
    <s v="10210"/>
    <s v="67"/>
    <s v="22/03/2025 16:05"/>
    <s v="-"/>
    <s v="SPX Express"/>
    <s v="Shopee"/>
    <s v="shopee"/>
    <s v=""/>
    <s v="TH254163697798B"/>
    <s v="22/03/2025 16:04"/>
  </r>
  <r>
    <x v="8"/>
    <x v="10"/>
    <n v="50"/>
    <n v="1"/>
    <s v="EVS81"/>
    <n v="150"/>
    <n v="0"/>
    <s v="ร้านที่2"/>
    <s v="ค******)"/>
    <s v="******43 แยก14 แขวง ดอนเมือง แขวงดอนเมือง เขตดอนเมือง จังหวัดกรุงเทพมหานคร 10210"/>
    <s v="10210"/>
    <s v="67"/>
    <s v="22/03/2025 16:05"/>
    <s v="-"/>
    <s v="SPX Express"/>
    <s v="Shopee"/>
    <s v="shopee"/>
    <s v=""/>
    <s v="TH254163697798B"/>
    <s v="22/03/2025 16:04"/>
  </r>
  <r>
    <x v="5"/>
    <x v="5"/>
    <n v="50"/>
    <n v="1"/>
    <s v="EVS81"/>
    <n v="150"/>
    <n v="0"/>
    <s v="ร้านที่2"/>
    <s v="ค******)"/>
    <s v="******43 แยก14 แขวง ดอนเมือง แขวงดอนเมือง เขตดอนเมือง จังหวัดกรุงเทพมหานคร 10210"/>
    <s v="10210"/>
    <s v="67"/>
    <s v="22/03/2025 16:05"/>
    <s v="-"/>
    <s v="SPX Express"/>
    <s v="Shopee"/>
    <s v="shopee"/>
    <s v=""/>
    <s v="TH254163697798B"/>
    <s v="22/03/2025 16:04"/>
  </r>
  <r>
    <x v="2"/>
    <x v="8"/>
    <n v="67.5"/>
    <n v="3"/>
    <s v="EVS79"/>
    <n v="228.5"/>
    <n v="26"/>
    <s v="ร้านที่1"/>
    <s v="จุฑามาศ ฉิมพิภพ"/>
    <s v="125หมู่6(บ้านใหม่ท้ายวัง) · หนองคล้า/ Nong Khla_x000a__x000a_ไทรงาม/ Sai Ngamกำแพงเพชร/ Kamphaeng Phet_x000a_62150"/>
    <s v="62150"/>
    <s v="660809478633"/>
    <s v="22/03/2025 15:57"/>
    <s v="-"/>
    <s v="Kerry_dropoff"/>
    <s v="Lazada"/>
    <s v="lazada"/>
    <s v=""/>
    <s v="TH580270DCM09B"/>
    <s v="22/03/2025 15:57"/>
  </r>
  <r>
    <x v="10"/>
    <x v="12"/>
    <n v="0"/>
    <n v="1"/>
    <s v="EVS78"/>
    <n v="106"/>
    <n v="6"/>
    <s v="ร้านที่4"/>
    <s v="k** k* y**"/>
    <s v="ปัตตานี"/>
    <s v="-"/>
    <s v=""/>
    <s v="22/03/2025 15:54"/>
    <s v="-"/>
    <s v="Flash Express Thailand COD"/>
    <s v="Tiktok"/>
    <s v="จ่ายทีหลัง / COD"/>
    <s v=""/>
    <s v="THT75091MM5D44Z"/>
    <s v="22/03/2025 15:54"/>
  </r>
  <r>
    <x v="2"/>
    <x v="2"/>
    <n v="120"/>
    <n v="1"/>
    <s v="EVS78"/>
    <n v="106"/>
    <n v="6"/>
    <s v="ร้านที่4"/>
    <s v="k** k* y**"/>
    <s v="ปัตตานี"/>
    <s v="-"/>
    <s v=""/>
    <s v="22/03/2025 15:54"/>
    <s v="-"/>
    <s v="Flash Express Thailand COD"/>
    <s v="Tiktok"/>
    <s v="จ่ายทีหลัง / COD"/>
    <s v=""/>
    <s v="THT75091MM5D44Z"/>
    <s v="22/03/2025 15:54"/>
  </r>
  <r>
    <x v="1"/>
    <x v="1"/>
    <n v="76"/>
    <n v="3"/>
    <s v="EVS77"/>
    <n v="276"/>
    <n v="48"/>
    <s v="ร้านที่1"/>
    <s v="ส******ด"/>
    <s v="******ะเกร็ด, อำเภอปากเกร็ด ตำบลเกาะเกร็ด อำเภอปากเกร็ด จังหวัดนนทบุรี 11120"/>
    <s v="11120"/>
    <s v="88"/>
    <s v="22/03/2025 16:21"/>
    <s v="-"/>
    <s v="Flash Express"/>
    <s v="Shopee"/>
    <s v="shopee"/>
    <s v=""/>
    <s v="TH030670DBXC1H"/>
    <s v="22/03/2025 15:51"/>
  </r>
  <r>
    <x v="6"/>
    <x v="7"/>
    <n v="66.666666666666671"/>
    <n v="3"/>
    <s v="EVS76"/>
    <n v="200"/>
    <n v="0"/>
    <s v="ร้านที่4"/>
    <s v="P***in w"/>
    <s v="Pathum Thani"/>
    <s v="-"/>
    <s v=""/>
    <s v="22/03/2025 15:36"/>
    <s v="-"/>
    <s v="Flash Express Thailand COD"/>
    <s v="Tiktok"/>
    <s v="จ่ายทีหลัง / COD"/>
    <s v=""/>
    <s v="THT04021MKEDM9Z"/>
    <s v="22/03/2025 15:36"/>
  </r>
  <r>
    <x v="10"/>
    <x v="12"/>
    <n v="0"/>
    <n v="1"/>
    <s v="EVS76"/>
    <n v="200"/>
    <n v="0"/>
    <s v="ร้านที่4"/>
    <s v="P***in w"/>
    <s v="Pathum Thani"/>
    <s v="-"/>
    <s v=""/>
    <s v="22/03/2025 15:36"/>
    <s v="-"/>
    <s v="Flash Express Thailand COD"/>
    <s v="Tiktok"/>
    <s v="จ่ายทีหลัง / COD"/>
    <s v=""/>
    <s v="THT04021MKEDM9Z"/>
    <s v="22/03/2025 15:36"/>
  </r>
  <r>
    <x v="1"/>
    <x v="1"/>
    <n v="120"/>
    <n v="1"/>
    <s v="EVS76"/>
    <n v="200"/>
    <n v="0"/>
    <s v="ร้านที่4"/>
    <s v="P***in w"/>
    <s v="Pathum Thani"/>
    <s v="-"/>
    <s v=""/>
    <s v="22/03/2025 15:36"/>
    <s v="-"/>
    <s v="Flash Express Thailand COD"/>
    <s v="Tiktok"/>
    <s v="จ่ายทีหลัง / COD"/>
    <s v=""/>
    <s v="THT04021MKEDM9Z"/>
    <s v="22/03/2025 15:36"/>
  </r>
  <r>
    <x v="6"/>
    <x v="7"/>
    <n v="66.666666666666671"/>
    <n v="3"/>
    <s v="EVS75"/>
    <n v="106"/>
    <n v="6"/>
    <s v="ร้านที่4"/>
    <s v="ป***า ป***โภชน์"/>
    <s v="สงขลา"/>
    <s v="-"/>
    <s v=""/>
    <s v="22/03/2025 15:35"/>
    <s v="-"/>
    <s v="Flash Express Thailand COD"/>
    <s v="Tiktok"/>
    <s v="จ่ายทีหลัง / COD"/>
    <s v=""/>
    <s v="THT71011MM6KH4Z"/>
    <s v="22/03/2025 15:36"/>
  </r>
  <r>
    <x v="6"/>
    <x v="7"/>
    <n v="66.666666666666671"/>
    <n v="3"/>
    <s v="EVS74"/>
    <n v="106"/>
    <n v="6"/>
    <s v="ร้านที่4"/>
    <s v="แ** อ***รณ เ***สุขจันทร์"/>
    <s v="ชลบุรี"/>
    <s v="-"/>
    <s v=""/>
    <s v="22/03/2025 15:33"/>
    <s v="-"/>
    <s v="Flash Express Thailand COD"/>
    <s v="Tiktok"/>
    <s v="จ่ายทีหลัง / COD"/>
    <s v=""/>
    <s v="THT20041MM6P22Z"/>
    <s v="22/03/2025 15:33"/>
  </r>
  <r>
    <x v="6"/>
    <x v="7"/>
    <n v="66.666666666666671"/>
    <n v="3"/>
    <s v="EVS72"/>
    <n v="106"/>
    <n v="6"/>
    <s v="ร้านที่4"/>
    <s v="ก***รัตน์     ท***ลา"/>
    <s v="ลำพูน"/>
    <s v="-"/>
    <s v=""/>
    <s v="22/03/2025 15:25"/>
    <s v="-"/>
    <s v="Flash Express Thailand COD"/>
    <s v="Tiktok"/>
    <s v="จ่ายทีหลัง / COD"/>
    <s v=""/>
    <s v="THT48021MKFBY1Z"/>
    <s v="22/03/2025 15:25"/>
  </r>
  <r>
    <x v="10"/>
    <x v="12"/>
    <n v="0"/>
    <n v="2"/>
    <s v="EVS71"/>
    <n v="200"/>
    <n v="0"/>
    <s v="ร้านที่4"/>
    <s v="อ***ี  เ***้ำเที่ยง"/>
    <s v="เทศบาลนครขอนแก่น"/>
    <s v="-"/>
    <s v=""/>
    <s v="22/03/2025 15:05"/>
    <s v="-"/>
    <s v="Flash Express Thailand"/>
    <s v="Tiktok"/>
    <s v="tiktok"/>
    <s v=""/>
    <s v="THT37251MKDHJ9Z"/>
    <s v="22/03/2025 15:04"/>
  </r>
  <r>
    <x v="1"/>
    <x v="1"/>
    <n v="120"/>
    <n v="2"/>
    <s v="EVS71"/>
    <n v="200"/>
    <n v="0"/>
    <s v="ร้านที่4"/>
    <s v="อ***ี  เ***้ำเที่ยง"/>
    <s v="เทศบาลนครขอนแก่น"/>
    <s v="-"/>
    <s v=""/>
    <s v="22/03/2025 15:05"/>
    <s v="-"/>
    <s v="Flash Express Thailand"/>
    <s v="Tiktok"/>
    <s v="tiktok"/>
    <s v=""/>
    <s v="THT37251MKDHJ9Z"/>
    <s v="22/03/2025 15:04"/>
  </r>
  <r>
    <x v="3"/>
    <x v="6"/>
    <n v="45"/>
    <n v="1"/>
    <s v="EVS70"/>
    <n v="45"/>
    <n v="0"/>
    <s v="ร้านที่1"/>
    <s v="ธ******ี"/>
    <s v="******นบ้านเช่าสีเขียวข้างๆปลูกดอกเข็มไว้นิดหนึ่งอยู่ห้องที่2 ตำบลสำนักท้อน อำเภอบ้านฉาง จังหวัดระยอง 21130"/>
    <s v="21130"/>
    <s v="93"/>
    <s v="22/03/2025 15:02"/>
    <s v="-"/>
    <s v="SPX Express"/>
    <s v="Shopee"/>
    <s v="shopee"/>
    <s v=""/>
    <s v="TH251143808661K"/>
    <s v="22/03/2025 14:59"/>
  </r>
  <r>
    <x v="5"/>
    <x v="5"/>
    <n v="60"/>
    <n v="3"/>
    <s v="EVS69"/>
    <n v="255"/>
    <n v="0"/>
    <s v="ร้านที่4"/>
    <s v="ช***า"/>
    <s v="นครสวรรค์"/>
    <s v="-"/>
    <s v=""/>
    <s v="22/03/2025 14:58"/>
    <s v="-"/>
    <s v="Flash Express Thailand COD"/>
    <s v="Tiktok"/>
    <s v="จ่ายทีหลัง / COD"/>
    <s v=""/>
    <s v="THT56071MM5V34Z"/>
    <s v="22/03/2025 14:58"/>
  </r>
  <r>
    <x v="7"/>
    <x v="9"/>
    <n v="33.333333333333336"/>
    <n v="3"/>
    <s v="EVS69"/>
    <n v="255"/>
    <n v="0"/>
    <s v="ร้านที่4"/>
    <s v="ช***า"/>
    <s v="นครสวรรค์"/>
    <s v="-"/>
    <s v=""/>
    <s v="22/03/2025 14:58"/>
    <s v="-"/>
    <s v="Flash Express Thailand COD"/>
    <s v="Tiktok"/>
    <s v="จ่ายทีหลัง / COD"/>
    <s v=""/>
    <s v="THT56071MM5V34Z"/>
    <s v="22/03/2025 14:58"/>
  </r>
  <r>
    <x v="5"/>
    <x v="5"/>
    <n v="60"/>
    <n v="3"/>
    <s v="EVS68"/>
    <n v="111"/>
    <n v="6"/>
    <s v="ร้านที่4"/>
    <s v="บ***ริกา เ***าอัจฉริยะพร"/>
    <s v="กรุงเทพฯ"/>
    <s v="-"/>
    <s v=""/>
    <s v="22/03/2025 14:50"/>
    <s v="-"/>
    <s v="Flash Express Thailand COD"/>
    <s v="Tiktok"/>
    <s v="จ่ายทีหลัง / COD"/>
    <s v=""/>
    <s v="THT01411MM4BV8Z"/>
    <s v="22/03/2025 14:50"/>
  </r>
  <r>
    <x v="2"/>
    <x v="8"/>
    <n v="71.25"/>
    <n v="1"/>
    <s v="EVS67"/>
    <n v="220.75"/>
    <n v="26"/>
    <s v="ร้านที่1"/>
    <s v="Pan"/>
    <s v="53/12 Vipavadee 18 Ladyao Chatuchak Bangkok 10900 · ลาดยาว/ Lat Yao_x000a__x000a_จตุจักร/ Chatuchakกรุงเทพมหานคร/ Bangkok_x000a_10900"/>
    <s v="10900"/>
    <s v="660843254406"/>
    <s v="22/03/2025 14:44"/>
    <s v="-"/>
    <s v="Kerry_dropoff"/>
    <s v="Lazada"/>
    <s v="lazada"/>
    <s v=""/>
    <s v="LEXPU0549463617"/>
    <s v="22/03/2025 14:44"/>
  </r>
  <r>
    <x v="1"/>
    <x v="13"/>
    <n v="123.5"/>
    <n v="1"/>
    <s v="EVS67"/>
    <n v="220.75"/>
    <n v="26"/>
    <s v="ร้านที่1"/>
    <s v="Pan"/>
    <s v="53/12 Vipavadee 18 Ladyao Chatuchak Bangkok 10900 · ลาดยาว/ Lat Yao_x000a__x000a_จตุจักร/ Chatuchakกรุงเทพมหานคร/ Bangkok_x000a_10900"/>
    <s v="10900"/>
    <s v="660843254406"/>
    <s v="22/03/2025 14:44"/>
    <s v="-"/>
    <s v="Kerry_dropoff"/>
    <s v="Lazada"/>
    <s v="lazada"/>
    <s v=""/>
    <s v="LEXPU0549463617"/>
    <s v="22/03/2025 14:44"/>
  </r>
  <r>
    <x v="2"/>
    <x v="8"/>
    <n v="71.25"/>
    <n v="1"/>
    <s v="EVS65"/>
    <n v="78.25"/>
    <n v="7"/>
    <s v="ร้านที่1"/>
    <s v="ศิริพร  สุรวิทย์"/>
    <s v="10 บ้านโคกอุดม ร้านตามสั่งแม่แอ้ว_x000a__x000a_เฝ้าไร่/ Fao Raiหนองคาย/ Nong Khai_x000a_43120"/>
    <s v="43120"/>
    <s v="660862731019"/>
    <s v="22/03/2025 14:38"/>
    <s v="-"/>
    <s v="Kerry_dropoff"/>
    <s v="Lazada"/>
    <s v="lazada"/>
    <s v=""/>
    <s v="TH400270DCB95E"/>
    <s v="22/03/2025 14:38"/>
  </r>
  <r>
    <x v="1"/>
    <x v="14"/>
    <n v="20"/>
    <n v="1"/>
    <s v="EVS63"/>
    <n v="20"/>
    <n v="0"/>
    <s v="ร้านที่9"/>
    <s v="กะ"/>
    <s v="ชุมชนร่มเย็น 28/499999999 ชอย2/17 าาสน38689999999 · คูคต/ Khu Khot_x000a__x000a_ลำลูกกา/ Lam Luk Kaปทุมธานี/ Pathum Thani_x000a_12130"/>
    <s v="12130"/>
    <s v="660639738091"/>
    <s v="22/03/2025 14:31"/>
    <s v="-"/>
    <s v="Kerry_dropoff"/>
    <s v="Lazada"/>
    <s v="lazada"/>
    <s v=""/>
    <s v="LEXDO0130910341"/>
    <s v="22/03/2025 14:30"/>
  </r>
  <r>
    <x v="9"/>
    <x v="11"/>
    <n v="66.666666666666671"/>
    <n v="3"/>
    <s v="EVS62"/>
    <n v="200"/>
    <n v="0"/>
    <s v="ร้านที่4"/>
    <s v="ส***าณี ด***าม น**"/>
    <s v="อุบลราชธานี"/>
    <s v="-"/>
    <s v=""/>
    <s v="22/03/2025 14:30"/>
    <s v="-"/>
    <s v="Flash Express Thailand"/>
    <s v="Tiktok"/>
    <s v="tiktok"/>
    <s v=""/>
    <s v="THT31031MKDNE1Z"/>
    <s v="22/03/2025 14:30"/>
  </r>
  <r>
    <x v="6"/>
    <x v="7"/>
    <n v="66.666666666666671"/>
    <n v="3"/>
    <s v="EVS62"/>
    <n v="200"/>
    <n v="0"/>
    <s v="ร้านที่4"/>
    <s v="ส***าณี ด***าม น**"/>
    <s v="อุบลราชธานี"/>
    <s v="-"/>
    <s v=""/>
    <s v="22/03/2025 14:30"/>
    <s v="-"/>
    <s v="Flash Express Thailand"/>
    <s v="Tiktok"/>
    <s v="tiktok"/>
    <s v=""/>
    <s v="THT31031MKDNE1Z"/>
    <s v="22/03/2025 14:30"/>
  </r>
  <r>
    <x v="2"/>
    <x v="8"/>
    <n v="15"/>
    <n v="1"/>
    <s v="EVS61"/>
    <n v="15"/>
    <n v="0"/>
    <s v="ร้านที่1"/>
    <s v="สะ"/>
    <s v="ชุมชนร่มเย็น 28/4999999999 ชอย2/17กสสดยดย3984859599 · คูคต/ Khu Khot_x000a__x000a_ลำลูกกา/ Lam Luk Kaปทุมธานี/ Pathum Thani_x000a_12130"/>
    <s v="12130"/>
    <s v="660640496804"/>
    <s v="22/03/2025 14:26"/>
    <s v="-"/>
    <s v="Kerry_dropoff"/>
    <s v="Lazada"/>
    <s v="lazada"/>
    <s v=""/>
    <s v="LEXPU0471001600"/>
    <s v="22/03/2025 14:26"/>
  </r>
  <r>
    <x v="10"/>
    <x v="12"/>
    <n v="0"/>
    <n v="1"/>
    <s v="EVS59"/>
    <n v="129"/>
    <n v="29"/>
    <s v="ร้านที่4"/>
    <s v="น***ปัทมาภร์ ผ***าร"/>
    <s v="นครนายก"/>
    <s v="-"/>
    <s v=""/>
    <s v="22/03/2025 14:14"/>
    <s v="-"/>
    <s v="Flash Express Thailand COD"/>
    <s v="Tiktok"/>
    <s v="จ่ายทีหลัง / COD"/>
    <s v=""/>
    <s v="THT11021MKDMH5Z"/>
    <s v="22/03/2025 14:16"/>
  </r>
  <r>
    <x v="2"/>
    <x v="2"/>
    <n v="120"/>
    <n v="1"/>
    <s v="EVS59"/>
    <n v="129"/>
    <n v="29"/>
    <s v="ร้านที่4"/>
    <s v="น***ปัทมาภร์ ผ***าร"/>
    <s v="นครนายก"/>
    <s v="-"/>
    <s v=""/>
    <s v="22/03/2025 14:14"/>
    <s v="-"/>
    <s v="Flash Express Thailand COD"/>
    <s v="Tiktok"/>
    <s v="จ่ายทีหลัง / COD"/>
    <s v=""/>
    <s v="THT11021MKDMH5Z"/>
    <s v="22/03/2025 14:16"/>
  </r>
  <r>
    <x v="6"/>
    <x v="7"/>
    <n v="66.666666666666671"/>
    <n v="6"/>
    <s v="EVS58"/>
    <n v="762"/>
    <n v="54"/>
    <s v="ร้านที่1"/>
    <s v="จ******ก"/>
    <s v="******างบัว ตำบลรางบัว อำเภอจอมบึง จังหวัดราชบุรี 70150"/>
    <s v="70150"/>
    <s v="44"/>
    <s v="22/03/2025 14:41"/>
    <s v="-"/>
    <s v="SPX Express"/>
    <s v="Shopee"/>
    <s v="shopee"/>
    <s v=""/>
    <s v="TH252373173585V"/>
    <s v="22/03/2025 14:15"/>
  </r>
  <r>
    <x v="6"/>
    <x v="7"/>
    <n v="66.666666666666671"/>
    <n v="9"/>
    <s v="EVS58"/>
    <n v="762"/>
    <n v="54"/>
    <s v="ร้านที่1"/>
    <s v="จ******ก"/>
    <s v="******างบัว ตำบลรางบัว อำเภอจอมบึง จังหวัดราชบุรี 70150"/>
    <s v="70150"/>
    <s v="44"/>
    <s v="22/03/2025 14:41"/>
    <s v="-"/>
    <s v="SPX Express"/>
    <s v="Shopee"/>
    <s v="shopee"/>
    <s v=""/>
    <s v="TH252373173585V"/>
    <s v="22/03/2025 14:15"/>
  </r>
  <r>
    <x v="1"/>
    <x v="1"/>
    <n v="76"/>
    <n v="1"/>
    <s v="EVS58"/>
    <n v="762"/>
    <n v="54"/>
    <s v="ร้านที่1"/>
    <s v="จ******ก"/>
    <s v="******างบัว ตำบลรางบัว อำเภอจอมบึง จังหวัดราชบุรี 70150"/>
    <s v="70150"/>
    <s v="44"/>
    <s v="22/03/2025 14:41"/>
    <s v="-"/>
    <s v="SPX Express"/>
    <s v="Shopee"/>
    <s v="shopee"/>
    <s v=""/>
    <s v="TH252373173585V"/>
    <s v="22/03/2025 14:15"/>
  </r>
  <r>
    <x v="6"/>
    <x v="7"/>
    <n v="66.666666666666671"/>
    <n v="3"/>
    <s v="EVS56"/>
    <n v="205"/>
    <n v="0"/>
    <s v="ร้านที่4"/>
    <s v="ท***์วารี ป***อบธรรม"/>
    <s v="สมุทรสาคร"/>
    <s v="-"/>
    <s v=""/>
    <s v="22/03/2025 14:07"/>
    <s v="-"/>
    <s v="Flash Express Thailand COD"/>
    <s v="Tiktok"/>
    <s v="จ่ายทีหลัง / COD"/>
    <s v=""/>
    <s v="THT16011MM5FG4Z"/>
    <s v="22/03/2025 14:13"/>
  </r>
  <r>
    <x v="5"/>
    <x v="5"/>
    <n v="60"/>
    <n v="3"/>
    <s v="EVS56"/>
    <n v="205"/>
    <n v="0"/>
    <s v="ร้านที่4"/>
    <s v="ท***์วารี ป***อบธรรม"/>
    <s v="สมุทรสาคร"/>
    <s v="-"/>
    <s v=""/>
    <s v="22/03/2025 14:07"/>
    <s v="-"/>
    <s v="Flash Express Thailand COD"/>
    <s v="Tiktok"/>
    <s v="จ่ายทีหลัง / COD"/>
    <s v=""/>
    <s v="THT16011MM5FG4Z"/>
    <s v="22/03/2025 14:13"/>
  </r>
  <r>
    <x v="5"/>
    <x v="5"/>
    <n v="60"/>
    <n v="3"/>
    <s v="EVS55"/>
    <n v="105"/>
    <n v="0"/>
    <s v="ร้านที่2"/>
    <s v="ศ***าญจน์  พ***อง"/>
    <s v="นครสวรรค์"/>
    <s v="-"/>
    <s v=""/>
    <s v="22/03/2025 14:07"/>
    <s v="-"/>
    <s v="J&amp;T COD"/>
    <s v="Tiktok"/>
    <s v="จ่ายทีหลัง / COD"/>
    <s v=""/>
    <s v="756198808551"/>
    <s v="22/03/2025 14:13"/>
  </r>
  <r>
    <x v="9"/>
    <x v="11"/>
    <n v="66.666666666666671"/>
    <n v="6"/>
    <s v="EVS54"/>
    <n v="305"/>
    <n v="0"/>
    <s v="ร้านที่4"/>
    <s v="อ***าวัลญ์ เ***ไวกูณฐ์"/>
    <s v="นครปฐม"/>
    <s v="-"/>
    <s v=""/>
    <s v="22/03/2025 14:00"/>
    <s v="-"/>
    <s v="Flash Express Thailand COD"/>
    <s v="Tiktok"/>
    <s v="จ่ายทีหลัง / COD"/>
    <s v=""/>
    <s v="THT15031MKEB93Z"/>
    <s v="22/03/2025 14:01"/>
  </r>
  <r>
    <x v="5"/>
    <x v="5"/>
    <n v="60"/>
    <n v="3"/>
    <s v="EVS54"/>
    <n v="305"/>
    <n v="0"/>
    <s v="ร้านที่4"/>
    <s v="อ***าวัลญ์ เ***ไวกูณฐ์"/>
    <s v="นครปฐม"/>
    <s v="-"/>
    <s v=""/>
    <s v="22/03/2025 14:00"/>
    <s v="-"/>
    <s v="Flash Express Thailand COD"/>
    <s v="Tiktok"/>
    <s v="จ่ายทีหลัง / COD"/>
    <s v=""/>
    <s v="THT15031MKEB93Z"/>
    <s v="22/03/2025 14:01"/>
  </r>
  <r>
    <x v="6"/>
    <x v="7"/>
    <n v="66.666666666666671"/>
    <n v="3"/>
    <s v="EVS52"/>
    <n v="205"/>
    <n v="0"/>
    <s v="ร้านที่4"/>
    <s v="เ***ซ์"/>
    <s v="กรุงเทพฯ"/>
    <s v="-"/>
    <s v=""/>
    <s v="22/03/2025 18:57"/>
    <s v="-"/>
    <s v="Flash Express Thailand"/>
    <s v="Tiktok"/>
    <s v="tiktok"/>
    <s v=""/>
    <s v="THT01271MKE7Y1Z"/>
    <s v="22/03/2025 13:50"/>
  </r>
  <r>
    <x v="5"/>
    <x v="5"/>
    <n v="60"/>
    <n v="3"/>
    <s v="EVS52"/>
    <n v="205"/>
    <n v="0"/>
    <s v="ร้านที่4"/>
    <s v="เ***ซ์"/>
    <s v="กรุงเทพฯ"/>
    <s v="-"/>
    <s v=""/>
    <s v="22/03/2025 18:57"/>
    <s v="-"/>
    <s v="Flash Express Thailand"/>
    <s v="Tiktok"/>
    <s v="tiktok"/>
    <s v=""/>
    <s v="THT01271MKE7Y1Z"/>
    <s v="22/03/2025 13:50"/>
  </r>
  <r>
    <x v="9"/>
    <x v="11"/>
    <n v="66.666666666666671"/>
    <n v="3"/>
    <s v="EVS51"/>
    <n v="106"/>
    <n v="6"/>
    <s v="ร้านที่4"/>
    <s v="พ***ช"/>
    <s v="ปทุมธานี"/>
    <s v="-"/>
    <s v=""/>
    <s v="22/03/2025 13:49"/>
    <s v="-"/>
    <s v="Flash Express Thailand COD"/>
    <s v="Tiktok"/>
    <s v="จ่ายทีหลัง / COD"/>
    <s v=""/>
    <s v="THT04021MKF8E7Z"/>
    <s v="22/03/2025 13:49"/>
  </r>
  <r>
    <x v="5"/>
    <x v="5"/>
    <n v="60"/>
    <n v="3"/>
    <s v="EVS50"/>
    <n v="105"/>
    <n v="0"/>
    <s v="ร้านที่4"/>
    <s v="ศ***ิพัฒน์ ผ***ใส"/>
    <s v="ลพบุรี"/>
    <s v="-"/>
    <s v=""/>
    <s v="22/03/2025 13:45"/>
    <s v="-"/>
    <s v="Flash Express Thailand COD"/>
    <s v="Tiktok"/>
    <s v="จ่ายทีหลัง / COD"/>
    <s v=""/>
    <s v="THT07031MKD1E1Z"/>
    <s v="22/03/2025 13:45"/>
  </r>
  <r>
    <x v="10"/>
    <x v="12"/>
    <n v="0"/>
    <n v="1"/>
    <s v="EVS49"/>
    <n v="116"/>
    <n v="16"/>
    <s v="ร้านที่4"/>
    <s v="ก***นา ก***สา"/>
    <s v="Bangkok"/>
    <s v="-"/>
    <s v=""/>
    <s v="22/03/2025 13:42"/>
    <s v="-"/>
    <s v="Flash Express Thailand"/>
    <s v="Tiktok"/>
    <s v="tiktok"/>
    <s v=""/>
    <s v="THT01051MKE183Z"/>
    <s v="22/03/2025 13:41"/>
  </r>
  <r>
    <x v="1"/>
    <x v="1"/>
    <n v="120"/>
    <n v="1"/>
    <s v="EVS49"/>
    <n v="116"/>
    <n v="16"/>
    <s v="ร้านที่4"/>
    <s v="ก***นา ก***สา"/>
    <s v="Bangkok"/>
    <s v="-"/>
    <s v=""/>
    <s v="22/03/2025 13:42"/>
    <s v="-"/>
    <s v="Flash Express Thailand"/>
    <s v="Tiktok"/>
    <s v="tiktok"/>
    <s v=""/>
    <s v="THT01051MKE183Z"/>
    <s v="22/03/2025 13:41"/>
  </r>
  <r>
    <x v="6"/>
    <x v="7"/>
    <n v="66.666666666666671"/>
    <n v="3"/>
    <s v="EVS48"/>
    <n v="106"/>
    <n v="6"/>
    <s v="ร้านที่4"/>
    <s v="ล***ณา  อ***โอษฐ์"/>
    <s v="ราชบุรี"/>
    <s v="-"/>
    <s v=""/>
    <s v="22/03/2025 13:40"/>
    <s v="-"/>
    <s v="Flash Express Thailand COD"/>
    <s v="Tiktok"/>
    <s v="จ่ายทีหลัง / COD"/>
    <s v=""/>
    <s v="THT12071MKFF21Z"/>
    <s v="22/03/2025 13:40"/>
  </r>
  <r>
    <x v="1"/>
    <x v="1"/>
    <n v="76"/>
    <n v="3"/>
    <s v="EVS47"/>
    <n v="266"/>
    <n v="48"/>
    <s v="ร้านที่1"/>
    <s v="น******ม"/>
    <s v="******นแม่คำมัน อ.ลับแล จ.อุตรดิตถ์ ตำบลด่านแม่คำมัน อำเภอลับแล จังหวัดอุตรดิตถ์ 53210"/>
    <s v="53210"/>
    <s v="30"/>
    <s v="22/03/2025 13:33"/>
    <s v="-"/>
    <s v="SPX Express"/>
    <s v="Shopee"/>
    <s v="shopee"/>
    <s v=""/>
    <s v="TH2558070718580"/>
    <s v="22/03/2025 13:33"/>
  </r>
  <r>
    <x v="6"/>
    <x v="7"/>
    <n v="66.666666666666671"/>
    <n v="9"/>
    <s v="EVS46"/>
    <n v="410"/>
    <n v="35"/>
    <s v="ร้านที่1"/>
    <s v="น******)"/>
    <s v="******ล ไร่ขิง ตำบลไร่ขิง อำเภอสามพราน จังหวัดนครปฐม 73210"/>
    <s v="73210"/>
    <s v="09"/>
    <s v="22/03/2025 13:29"/>
    <s v="-"/>
    <s v="Flash Express"/>
    <s v="Shopee"/>
    <s v="shopee"/>
    <s v=""/>
    <s v="TH150670DGGY4H"/>
    <s v="22/03/2025 13:28"/>
  </r>
  <r>
    <x v="2"/>
    <x v="8"/>
    <n v="70.849999999999994"/>
    <n v="1"/>
    <s v="EVS45"/>
    <n v="965"/>
    <n v="96"/>
    <s v="ร้านที่1"/>
    <s v="นางปนัดดา มาลา"/>
    <s v="บ้านกุดตาใกล้ 88 หมู่ 4 · สายนาวัง/ Sai Na Wang_x000a__x000a_นาคู/ Na Khuกาฬสินธุ์/ Kalasin_x000a_46250"/>
    <s v="46250"/>
    <s v="660862318057"/>
    <s v="22/03/2025 13:29"/>
    <s v="-"/>
    <s v="Kerry_dropoff"/>
    <s v="Lazada"/>
    <s v="lazada"/>
    <s v=""/>
    <s v="TH431670DF4J8B"/>
    <s v="22/03/2025 13:27"/>
  </r>
  <r>
    <x v="2"/>
    <x v="8"/>
    <n v="70.849999999999994"/>
    <n v="1"/>
    <s v="EVS45"/>
    <n v="965"/>
    <n v="96"/>
    <s v="ร้านที่1"/>
    <s v="นางปนัดดา มาลา"/>
    <s v="บ้านกุดตาใกล้ 88 หมู่ 4 · สายนาวัง/ Sai Na Wang_x000a__x000a_นาคู/ Na Khuกาฬสินธุ์/ Kalasin_x000a_46250"/>
    <s v="46250"/>
    <s v="660862318057"/>
    <s v="22/03/2025 13:29"/>
    <s v="-"/>
    <s v="Kerry_dropoff"/>
    <s v="Lazada"/>
    <s v="lazada"/>
    <s v=""/>
    <s v="TH431670DF4J8B"/>
    <s v="22/03/2025 13:27"/>
  </r>
  <r>
    <x v="2"/>
    <x v="8"/>
    <n v="70.84"/>
    <n v="2"/>
    <s v="EVS45"/>
    <n v="965"/>
    <n v="96"/>
    <s v="ร้านที่1"/>
    <s v="นางปนัดดา มาลา"/>
    <s v="บ้านกุดตาใกล้ 88 หมู่ 4 · สายนาวัง/ Sai Na Wang_x000a__x000a_นาคู/ Na Khuกาฬสินธุ์/ Kalasin_x000a_46250"/>
    <s v="46250"/>
    <s v="660862318057"/>
    <s v="22/03/2025 13:29"/>
    <s v="-"/>
    <s v="Kerry_dropoff"/>
    <s v="Lazada"/>
    <s v="lazada"/>
    <s v=""/>
    <s v="TH431670DF4J8B"/>
    <s v="22/03/2025 13:27"/>
  </r>
  <r>
    <x v="1"/>
    <x v="13"/>
    <n v="122.79"/>
    <n v="2"/>
    <s v="EVS45"/>
    <n v="965"/>
    <n v="96"/>
    <s v="ร้านที่1"/>
    <s v="นางปนัดดา มาลา"/>
    <s v="บ้านกุดตาใกล้ 88 หมู่ 4 · สายนาวัง/ Sai Na Wang_x000a__x000a_นาคู/ Na Khuกาฬสินธุ์/ Kalasin_x000a_46250"/>
    <s v="46250"/>
    <s v="660862318057"/>
    <s v="22/03/2025 13:29"/>
    <s v="-"/>
    <s v="Kerry_dropoff"/>
    <s v="Lazada"/>
    <s v="lazada"/>
    <s v=""/>
    <s v="TH431670DF4J8B"/>
    <s v="22/03/2025 13:26"/>
  </r>
  <r>
    <x v="4"/>
    <x v="4"/>
    <n v="90"/>
    <n v="2"/>
    <s v="EVS45"/>
    <n v="965"/>
    <n v="96"/>
    <s v="ร้านที่1"/>
    <s v="นางปนัดดา มาลา"/>
    <s v="บ้านกุดตาใกล้ 88 หมู่ 4 · สายนาวัง/ Sai Na Wang_x000a__x000a_นาคู/ Na Khuกาฬสินธุ์/ Kalasin_x000a_46250"/>
    <s v="46250"/>
    <s v="660862318057"/>
    <s v="22/03/2025 13:29"/>
    <s v="-"/>
    <s v="Kerry_dropoff"/>
    <s v="Lazada"/>
    <s v="lazada"/>
    <s v=""/>
    <s v="TH431670DF4J8B"/>
    <s v="22/03/2025 13:26"/>
  </r>
  <r>
    <x v="4"/>
    <x v="4"/>
    <n v="90"/>
    <n v="2"/>
    <s v="EVS45"/>
    <n v="965"/>
    <n v="96"/>
    <s v="ร้านที่1"/>
    <s v="นางปนัดดา มาลา"/>
    <s v="บ้านกุดตาใกล้ 88 หมู่ 4 · สายนาวัง/ Sai Na Wang_x000a__x000a_นาคู/ Na Khuกาฬสินธุ์/ Kalasin_x000a_46250"/>
    <s v="46250"/>
    <s v="660862318057"/>
    <s v="22/03/2025 13:29"/>
    <s v="-"/>
    <s v="Kerry_dropoff"/>
    <s v="Lazada"/>
    <s v="lazada"/>
    <s v=""/>
    <s v="TH431670DF4J8B"/>
    <s v="22/03/2025 13:26"/>
  </r>
  <r>
    <x v="9"/>
    <x v="11"/>
    <n v="66.666666666666671"/>
    <n v="3"/>
    <s v="EVS44"/>
    <n v="106"/>
    <n v="6"/>
    <s v="ร้านที่4"/>
    <s v="เ***ลักษณ์  ศ***ุนาถ"/>
    <s v="อุดรธานี"/>
    <s v="-"/>
    <s v=""/>
    <s v="22/03/2025 13:24"/>
    <s v="-"/>
    <s v="Flash Express Thailand COD"/>
    <s v="Tiktok"/>
    <s v="จ่ายทีหลัง / COD"/>
    <s v=""/>
    <s v="THT38111MKF4V1Z"/>
    <s v="22/03/2025 13:24"/>
  </r>
  <r>
    <x v="9"/>
    <x v="11"/>
    <n v="66.666666666666671"/>
    <n v="6"/>
    <s v="EVS43"/>
    <n v="200"/>
    <n v="0"/>
    <s v="ร้านที่4"/>
    <s v="c***chi c***a"/>
    <s v="นครราชสีมา"/>
    <s v="-"/>
    <s v=""/>
    <s v="22/03/2025 13:23"/>
    <s v="-"/>
    <s v="Flash Express Thailand COD"/>
    <s v="Tiktok"/>
    <s v="จ่ายทีหลัง / COD"/>
    <s v=""/>
    <s v="THT27211MKF3H1Z"/>
    <s v="22/03/2025 13:23"/>
  </r>
  <r>
    <x v="9"/>
    <x v="11"/>
    <n v="66.666666666666671"/>
    <n v="3"/>
    <s v="EVS42"/>
    <n v="106"/>
    <n v="6"/>
    <s v="ร้านที่4"/>
    <s v="ฟ***ม ฟ***ม"/>
    <s v="ขอนแก่น"/>
    <s v="-"/>
    <s v=""/>
    <s v="22/03/2025 13:19"/>
    <s v="-"/>
    <s v="Flash Express Thailand COD"/>
    <s v="Tiktok"/>
    <s v="จ่ายทีหลัง / COD"/>
    <s v=""/>
    <s v="THT37111MKFAK9Z"/>
    <s v="22/03/2025 13:19"/>
  </r>
  <r>
    <x v="9"/>
    <x v="11"/>
    <n v="66.666666666666671"/>
    <n v="3"/>
    <s v="EVS41"/>
    <n v="106"/>
    <n v="6"/>
    <s v="ร้านที่4"/>
    <s v="น***ริญญา เ***ลา"/>
    <s v="ตราด"/>
    <s v="-"/>
    <s v=""/>
    <s v="22/03/2025 13:18"/>
    <s v="-"/>
    <s v="Flash Express Thailand"/>
    <s v="Tiktok"/>
    <s v="tiktok"/>
    <s v=""/>
    <s v="THT23011MKF965Z"/>
    <s v="22/03/2025 13:17"/>
  </r>
  <r>
    <x v="1"/>
    <x v="1"/>
    <n v="66"/>
    <n v="2"/>
    <s v="EVS40"/>
    <n v="440"/>
    <n v="0"/>
    <s v="ร้านที่4"/>
    <s v="ส***ย ส***ภิรมณ์"/>
    <s v="ฉะเชิงเทรา"/>
    <s v="-"/>
    <s v=""/>
    <s v="22/03/2025 12:41"/>
    <s v="-"/>
    <s v="Flash Express Thailand COD"/>
    <s v="Tiktok"/>
    <s v="จ่ายทีหลัง / COD"/>
    <s v=""/>
    <s v="THT24051MKDWG5Z"/>
    <s v="22/03/2025 12:41"/>
  </r>
  <r>
    <x v="4"/>
    <x v="4"/>
    <n v="66"/>
    <n v="2"/>
    <s v="EVS40"/>
    <n v="440"/>
    <n v="0"/>
    <s v="ร้านที่4"/>
    <s v="ส***ย ส***ภิรมณ์"/>
    <s v="ฉะเชิงเทรา"/>
    <s v="-"/>
    <s v=""/>
    <s v="22/03/2025 12:41"/>
    <s v="-"/>
    <s v="Flash Express Thailand COD"/>
    <s v="Tiktok"/>
    <s v="จ่ายทีหลัง / COD"/>
    <s v=""/>
    <s v="THT24051MKDWG5Z"/>
    <s v="22/03/2025 12:41"/>
  </r>
  <r>
    <x v="2"/>
    <x v="2"/>
    <n v="67"/>
    <n v="2"/>
    <s v="EVS40"/>
    <n v="440"/>
    <n v="0"/>
    <s v="ร้านที่4"/>
    <s v="ส***ย ส***ภิรมณ์"/>
    <s v="ฉะเชิงเทรา"/>
    <s v="-"/>
    <s v=""/>
    <s v="22/03/2025 12:41"/>
    <s v="-"/>
    <s v="Flash Express Thailand COD"/>
    <s v="Tiktok"/>
    <s v="จ่ายทีหลัง / COD"/>
    <s v=""/>
    <s v="THT24051MKDWG5Z"/>
    <s v="22/03/2025 12:41"/>
  </r>
  <r>
    <x v="2"/>
    <x v="2"/>
    <n v="66.333333333333329"/>
    <n v="3"/>
    <s v="EVS38"/>
    <n v="220"/>
    <n v="0"/>
    <s v="ร้านที่4"/>
    <s v="พ***ักษณ์"/>
    <s v="กรุงเทพฯ"/>
    <s v="-"/>
    <s v=""/>
    <s v="22/03/2025 12:10"/>
    <s v="-"/>
    <s v="Flash Express Thailand COD"/>
    <s v="Tiktok"/>
    <s v="จ่ายทีหลัง / COD"/>
    <s v=""/>
    <s v="THT01281MM3T24Z"/>
    <s v="22/03/2025 12:10"/>
  </r>
  <r>
    <x v="2"/>
    <x v="2"/>
    <n v="78"/>
    <n v="3"/>
    <s v="EVS37"/>
    <n v="262"/>
    <n v="38"/>
    <s v="ร้านที่1"/>
    <s v="ส******น"/>
    <s v="******มู่ที่ 1, ตำบล ทับไทร, อำเภอโป่งน้ำร้อน ตำบลทับไทร อำเภอโป่งน้ำร้อน จังหวัดจันทบุรี 22140"/>
    <s v="22140"/>
    <s v="94"/>
    <s v="22/03/2025 11:56"/>
    <s v="-"/>
    <s v="SPX Express"/>
    <s v="Shopee"/>
    <s v="shopee"/>
    <s v=""/>
    <s v="TH253935275997E"/>
    <s v="22/03/2025 11:56"/>
  </r>
  <r>
    <x v="2"/>
    <x v="2"/>
    <n v="66.333333333333329"/>
    <n v="6"/>
    <s v="EVS36"/>
    <n v="515"/>
    <n v="48"/>
    <s v="ร้านที่1"/>
    <s v="ว******)"/>
    <s v="******ลาดกระบัง, เขตลาดกระบัง แขวงลาดกระบัง เขตลาดกระบัง จังหวัดกรุงเทพมหานคร 10520"/>
    <s v="10520"/>
    <s v="32"/>
    <s v="22/03/2025 12:24"/>
    <s v="-"/>
    <s v="SPX Express"/>
    <s v="Shopee"/>
    <s v="shopee"/>
    <s v=""/>
    <s v="TH259852252356N"/>
    <s v="22/03/2025 11:54"/>
  </r>
  <r>
    <x v="2"/>
    <x v="8"/>
    <n v="73.8"/>
    <n v="1"/>
    <s v="EVS35"/>
    <n v="80.8"/>
    <n v="7"/>
    <s v="ร้านที่1"/>
    <s v="อัยรินทร์"/>
    <s v="50/402 ม.4. ต.คลองสาม_x000a__x000a_คลองหลวง/ Khlong Luangปทุมธานี/ Pathum Thani_x000a_12120"/>
    <s v="12120"/>
    <s v="660811120189"/>
    <s v="22/03/2025 11:34"/>
    <s v="-"/>
    <s v="Kerry_dropoff"/>
    <s v="Lazada"/>
    <s v="lazada"/>
    <s v=""/>
    <s v="LEXPU0471000970"/>
    <s v="22/03/2025 11:34"/>
  </r>
  <r>
    <x v="2"/>
    <x v="2"/>
    <n v="66.333333333333329"/>
    <n v="3"/>
    <s v="EVS33"/>
    <n v="240"/>
    <n v="0"/>
    <s v="ร้านที่1"/>
    <s v="อ******า"/>
    <s v="******รงใหม่ ตำบลสำโรงใหม่ อำเภอละหานทราย จังหวัดบุรีรัมย์ 31170"/>
    <s v="31170"/>
    <s v="47"/>
    <s v="22/03/2025 11:16"/>
    <s v="-"/>
    <s v="SPX Express"/>
    <s v="Shopee"/>
    <s v="shopee"/>
    <s v=""/>
    <s v="TH254970302288S"/>
    <s v="22/03/2025 11:16"/>
  </r>
  <r>
    <x v="4"/>
    <x v="15"/>
    <n v="120"/>
    <n v="3"/>
    <s v="EVS30"/>
    <n v="291"/>
    <n v="0"/>
    <s v="ร้านที่4"/>
    <s v="ค***่น ค***น"/>
    <s v="ตาก"/>
    <s v="-"/>
    <s v=""/>
    <s v="22/03/2025 11:00"/>
    <s v="-"/>
    <s v="Flash Express Thailand COD"/>
    <s v="Tiktok"/>
    <s v="จ่ายทีหลัง / COD"/>
    <s v=""/>
    <s v="THT59021MKEZU7Z"/>
    <s v="22/03/2025 11:01"/>
  </r>
  <r>
    <x v="8"/>
    <x v="10"/>
    <n v="33.333333333333336"/>
    <n v="21"/>
    <s v="EVS28"/>
    <n v="676.2"/>
    <n v="0"/>
    <s v="ร้านที่2"/>
    <s v="ป**"/>
    <s v="พัทลุง"/>
    <s v="-"/>
    <s v=""/>
    <s v="22/03/2025 09:52"/>
    <s v="-"/>
    <s v="J&amp;T COD"/>
    <s v="Tiktok"/>
    <s v="จ่ายทีหลัง / COD"/>
    <s v=""/>
    <s v="756142030862"/>
    <s v="22/03/2025 09:53"/>
  </r>
  <r>
    <x v="2"/>
    <x v="2"/>
    <n v="78"/>
    <n v="2"/>
    <s v="EVS27"/>
    <n v="177"/>
    <n v="29"/>
    <s v="ร้านที่1"/>
    <s v="ณ******า"/>
    <s v="******าพระ, อำเภอเมืองชัยนาท ตำบลเขาท่าพระ อำเภอเมืองชัยนาท จังหวัดชัยนาท 17000"/>
    <s v="17000"/>
    <s v="46"/>
    <s v="22/03/2025 09:46"/>
    <s v="-"/>
    <s v="SPX Express"/>
    <s v="Shopee"/>
    <s v="shopee"/>
    <s v=""/>
    <s v="TH254842568003S"/>
    <s v="22/03/2025 09:17"/>
  </r>
  <r>
    <x v="2"/>
    <x v="2"/>
    <n v="66.333333333333329"/>
    <n v="3"/>
    <s v="EVS26"/>
    <n v="268"/>
    <n v="38"/>
    <s v="ร้านที่1"/>
    <s v="ป******์"/>
    <s v="******.ประทาย จ.นครราชสีมา 30180 ตำบลนางรำ อำเภอประทาย จังหวัดนครราชสีมา 30180"/>
    <s v="30180"/>
    <s v="19"/>
    <s v="22/03/2025 09:04"/>
    <s v="-"/>
    <s v="SPX Express"/>
    <s v="Shopee"/>
    <s v="shopee"/>
    <s v=""/>
    <s v="TH255779665579M"/>
    <s v="22/03/2025 09:01"/>
  </r>
  <r>
    <x v="2"/>
    <x v="8"/>
    <n v="49.75"/>
    <n v="2"/>
    <s v="EVS26"/>
    <n v="125.5"/>
    <n v="26"/>
    <s v="ร้านที่1"/>
    <s v="รัตนา ธนโภคาไพศาล"/>
    <s v="43/15 ซอย ลาดพร้าว 80 แยก 26 เขต วังทองหลาง แขวง วังทองหลาง กทม_x000a__x000a_วังทองหลาง/ Wang Thonglangกรุงเทพมหานคร/ Bangkok_x000a_10310"/>
    <s v="10310"/>
    <s v="660814025341"/>
    <s v="22/03/2025 09:01"/>
    <s v="-"/>
    <s v="Kerry_dropoff"/>
    <s v="Lazada"/>
    <s v="lazada"/>
    <s v=""/>
    <s v="LEXPU0549462623"/>
    <s v="22/03/2025 09:01"/>
  </r>
  <r>
    <x v="1"/>
    <x v="1"/>
    <n v="66"/>
    <n v="1"/>
    <s v="EVS25"/>
    <n v="193.75"/>
    <n v="7"/>
    <s v="ร้านที่9"/>
    <s v="K. ขันทอง บัวศรี"/>
    <s v="20 หมู่ 5 ต.วังหิน_x000a__x000a_วังหิน/ Wang Hinศรีสะเกษ/ Sisaket_x000a_33270"/>
    <s v="33270"/>
    <s v="660894257646"/>
    <s v="22/03/2025 07:41"/>
    <s v="-"/>
    <s v="Kerry_dropoff"/>
    <s v="Lazada"/>
    <s v="lazada"/>
    <s v=""/>
    <s v="TH301570EJGX9G"/>
    <s v="22/03/2025 07:40"/>
  </r>
  <r>
    <x v="4"/>
    <x v="4"/>
    <n v="66"/>
    <n v="1"/>
    <s v="EVS25"/>
    <n v="193.75"/>
    <n v="7"/>
    <s v="ร้านที่9"/>
    <s v="K. ขันทอง บัวศรี"/>
    <s v="20 หมู่ 5 ต.วังหิน_x000a__x000a_วังหิน/ Wang Hinศรีสะเกษ/ Sisaket_x000a_33270"/>
    <s v="33270"/>
    <s v="660894257646"/>
    <s v="22/03/2025 07:41"/>
    <s v="-"/>
    <s v="Kerry_dropoff"/>
    <s v="Lazada"/>
    <s v="lazada"/>
    <s v=""/>
    <s v="TH301570EJGX9G"/>
    <s v="22/03/2025 07:40"/>
  </r>
  <r>
    <x v="2"/>
    <x v="2"/>
    <n v="67"/>
    <n v="1"/>
    <s v="EVS25"/>
    <n v="193.75"/>
    <n v="7"/>
    <s v="ร้านที่9"/>
    <s v="K. ขันทอง บัวศรี"/>
    <s v="20 หมู่ 5 ต.วังหิน_x000a__x000a_วังหิน/ Wang Hinศรีสะเกษ/ Sisaket_x000a_33270"/>
    <s v="33270"/>
    <s v="660894257646"/>
    <s v="22/03/2025 07:41"/>
    <s v="-"/>
    <s v="Kerry_dropoff"/>
    <s v="Lazada"/>
    <s v="lazada"/>
    <s v=""/>
    <s v="TH301570EJGX9G"/>
    <s v="22/03/2025 07:40"/>
  </r>
  <r>
    <x v="5"/>
    <x v="5"/>
    <n v="60"/>
    <n v="3"/>
    <s v="EVS24"/>
    <n v="114.21"/>
    <n v="0"/>
    <s v="ร้านที่4"/>
    <s v="ผ***าศ"/>
    <s v="นครปฐม"/>
    <s v="-"/>
    <s v=""/>
    <s v="22/03/2025 07:33"/>
    <s v="-"/>
    <s v="Flash Express Thailand"/>
    <s v="Tiktok"/>
    <s v="tiktok"/>
    <s v=""/>
    <s v="THT15051MM42E6Z"/>
    <s v="22/03/2025 07:33"/>
  </r>
  <r>
    <x v="1"/>
    <x v="1"/>
    <n v="66"/>
    <n v="1"/>
    <s v="EVS23"/>
    <n v="259"/>
    <n v="29"/>
    <s v="ร้านที่1"/>
    <s v="A******S"/>
    <s v="******ตำบลคลองขลุง อำเภอคลองขลุง จังหวัดกำแพงเพชร 62120"/>
    <s v="62120"/>
    <s v="82"/>
    <s v="22/03/2025 06:57"/>
    <s v="-"/>
    <s v="SPX Express"/>
    <s v="Shopee"/>
    <s v="shopee"/>
    <s v=""/>
    <s v="TH257880851012U"/>
    <s v="22/03/2025 06:27"/>
  </r>
  <r>
    <x v="4"/>
    <x v="4"/>
    <n v="66"/>
    <n v="1"/>
    <s v="EVS23"/>
    <n v="259"/>
    <n v="29"/>
    <s v="ร้านที่1"/>
    <s v="A******S"/>
    <s v="******ตำบลคลองขลุง อำเภอคลองขลุง จังหวัดกำแพงเพชร 62120"/>
    <s v="62120"/>
    <s v="82"/>
    <s v="22/03/2025 06:57"/>
    <s v="-"/>
    <s v="SPX Express"/>
    <s v="Shopee"/>
    <s v="shopee"/>
    <s v=""/>
    <s v="TH257880851012U"/>
    <s v="22/03/2025 06:27"/>
  </r>
  <r>
    <x v="2"/>
    <x v="2"/>
    <n v="67"/>
    <n v="1"/>
    <s v="EVS23"/>
    <n v="259"/>
    <n v="29"/>
    <s v="ร้านที่1"/>
    <s v="A******S"/>
    <s v="******ตำบลคลองขลุง อำเภอคลองขลุง จังหวัดกำแพงเพชร 62120"/>
    <s v="62120"/>
    <s v="82"/>
    <s v="22/03/2025 06:57"/>
    <s v="-"/>
    <s v="SPX Express"/>
    <s v="Shopee"/>
    <s v="shopee"/>
    <s v=""/>
    <s v="TH257880851012U"/>
    <s v="22/03/2025 06:27"/>
  </r>
  <r>
    <x v="1"/>
    <x v="1"/>
    <n v="90"/>
    <n v="2"/>
    <s v="EVS22"/>
    <n v="129"/>
    <n v="7"/>
    <s v="ร้านที่8"/>
    <s v="ระวีวรรณ กองมณี"/>
    <s v="71/216ซอยA6หมู่บ้านปาริชาตถนน345ตำบลบางคูวัดอำเภอเมือว_x000a__x000a_เมืองปทุมธานี/ Mueang Pathum Thaniปทุมธานี/ Pathum Thani_x000a_12000"/>
    <s v="12000"/>
    <s v="660850651400"/>
    <s v="22/03/2025 06:18"/>
    <s v="-"/>
    <s v="Kerry_dropoff"/>
    <s v="Lazada"/>
    <s v="lazada"/>
    <s v=""/>
    <s v="LEXPU0470832561"/>
    <s v="22/03/2025 06:18"/>
  </r>
  <r>
    <x v="2"/>
    <x v="2"/>
    <n v="66.333333333333329"/>
    <n v="3"/>
    <s v="EVS21"/>
    <n v="220"/>
    <n v="0"/>
    <s v="ร้านที่4"/>
    <s v="บ***ัท ภ***ร ล***นา เ***ดิ้ง จ***ด"/>
    <s v="ลำปาง"/>
    <s v="-"/>
    <s v=""/>
    <s v="22/03/2025 02:34"/>
    <s v="-"/>
    <s v="Flash Express Thailand COD"/>
    <s v="Tiktok"/>
    <s v="จ่ายทีหลัง / COD"/>
    <s v=""/>
    <s v="THT49011MH9099Z"/>
    <s v="22/03/2025 02:34"/>
  </r>
  <r>
    <x v="5"/>
    <x v="5"/>
    <n v="50"/>
    <n v="1"/>
    <s v="EVS20"/>
    <n v="50"/>
    <n v="0"/>
    <s v="ร้านที่2"/>
    <s v="ภ******์"/>
    <s v="******ง จังหวัดพัทลุง 93000 ตำบลนาโหนด อำเภอเมืองพัทลุง จังหวัดพัทลุง 93000"/>
    <s v="93000"/>
    <s v="55"/>
    <s v="22/03/2025 00:44"/>
    <s v="-"/>
    <s v="SPX Express"/>
    <s v="Shopee"/>
    <s v="shopee"/>
    <s v=""/>
    <s v="TH259233264560R"/>
    <s v="22/03/2025 00:25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x v="0"/>
    <x v="0"/>
    <n v="37.5"/>
    <n v="4"/>
    <s v="EVV27"/>
    <n v="204"/>
    <n v="45"/>
    <s v="ร้านที่4"/>
    <s v="พ***รรณ"/>
    <s v="กรุงเทพฯ"/>
    <s v="-"/>
    <s v=""/>
    <s v="23/03/2025 23:32"/>
    <s v="-"/>
    <s v="Flash Express Thailand COD"/>
    <s v="Tiktok"/>
    <s v="จ่ายทีหลัง / COD"/>
    <s v=""/>
    <s v="THT01261MP8WE7Z"/>
    <s v="23/03/2025 23:32"/>
  </r>
  <r>
    <x v="1"/>
    <x v="1"/>
    <n v="90"/>
    <n v="1"/>
    <s v="EVV25"/>
    <n v="180"/>
    <n v="0"/>
    <s v="ร้านที่2"/>
    <s v="พ***์พรรณ ค***"/>
    <s v="เชียงราย"/>
    <s v="-"/>
    <s v=""/>
    <s v="23/03/2025 22:07"/>
    <s v="-"/>
    <s v="J&amp;T COD"/>
    <s v="Tiktok"/>
    <s v="จ่ายทีหลัง / COD"/>
    <s v=""/>
    <s v="756123847743"/>
    <s v="23/03/2025 22:07"/>
  </r>
  <r>
    <x v="2"/>
    <x v="2"/>
    <n v="90"/>
    <n v="1"/>
    <s v="EVV25"/>
    <n v="180"/>
    <n v="0"/>
    <s v="ร้านที่2"/>
    <s v="พ***์พรรณ ค***"/>
    <s v="เชียงราย"/>
    <s v="-"/>
    <s v=""/>
    <s v="23/03/2025 22:07"/>
    <s v="-"/>
    <s v="J&amp;T COD"/>
    <s v="Tiktok"/>
    <s v="จ่ายทีหลัง / COD"/>
    <s v=""/>
    <s v="756123847743"/>
    <s v="23/03/2025 22:07"/>
  </r>
  <r>
    <x v="3"/>
    <x v="3"/>
    <n v="44"/>
    <n v="1"/>
    <s v="EVV24"/>
    <n v="44"/>
    <n v="0"/>
    <s v="ร้านที่2"/>
    <s v="ก******ี"/>
    <s v="******แขวง อนุสาวรีย์, เขตบางเขน แขวงอนุสาวรีย์ เขตบางเขน จังหวัดกรุงเทพมหานคร 10220"/>
    <s v="10220"/>
    <s v="99"/>
    <s v="23/03/2025 21:40"/>
    <s v="-"/>
    <s v="SPX Express"/>
    <s v="Shopee"/>
    <s v="shopee"/>
    <s v=""/>
    <s v="TH256095379417V"/>
    <s v="23/03/2025 21:39"/>
  </r>
  <r>
    <x v="4"/>
    <x v="4"/>
    <n v="60"/>
    <n v="1"/>
    <s v="EVV23"/>
    <n v="225"/>
    <n v="0"/>
    <s v="ร้านที่1"/>
    <s v="ป******ณ"/>
    <s v="******ยบาดาล, อำเภอชัยบาดาล ตำบลชัยบาดาล อำเภอชัยบาดาล จังหวัดลพบุรี 15230"/>
    <s v="15230"/>
    <s v="20"/>
    <s v="23/03/2025 21:17"/>
    <s v="-"/>
    <s v="Flash Express"/>
    <s v="Shopee"/>
    <s v="shopee"/>
    <s v=""/>
    <s v="TH070470H66G5O"/>
    <s v="23/03/2025 21:17"/>
  </r>
  <r>
    <x v="4"/>
    <x v="4"/>
    <n v="58.333333333333343"/>
    <n v="3"/>
    <s v="EVV23"/>
    <n v="225"/>
    <n v="0"/>
    <s v="ร้านที่1"/>
    <s v="ป******ณ"/>
    <s v="******ยบาดาล, อำเภอชัยบาดาล ตำบลชัยบาดาล อำเภอชัยบาดาล จังหวัดลพบุรี 15230"/>
    <s v="15230"/>
    <s v="20"/>
    <s v="23/03/2025 21:17"/>
    <s v="-"/>
    <s v="Flash Express"/>
    <s v="Shopee"/>
    <s v="shopee"/>
    <s v=""/>
    <s v="TH070470H66G5O"/>
    <s v="23/03/2025 21:17"/>
  </r>
  <r>
    <x v="5"/>
    <x v="5"/>
    <n v="76"/>
    <n v="1"/>
    <s v="EVV22"/>
    <n v="257"/>
    <n v="35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23/03/2025 21:13"/>
    <s v="-"/>
    <s v="Flash Express"/>
    <s v="Shopee"/>
    <s v="shopee"/>
    <s v=""/>
    <s v="TH100370H7W51K"/>
    <s v="23/03/2025 21:13"/>
  </r>
  <r>
    <x v="1"/>
    <x v="1"/>
    <n v="78"/>
    <n v="2"/>
    <s v="EVV22"/>
    <n v="257"/>
    <n v="35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23/03/2025 21:13"/>
    <s v="-"/>
    <s v="Flash Express"/>
    <s v="Shopee"/>
    <s v="shopee"/>
    <s v=""/>
    <s v="TH100370H7W51K"/>
    <s v="23/03/2025 21:13"/>
  </r>
  <r>
    <x v="6"/>
    <x v="6"/>
    <n v="45"/>
    <n v="8"/>
    <s v="EVV21"/>
    <n v="336"/>
    <n v="0"/>
    <s v="ร้านที่4"/>
    <s v="เ***ร้า"/>
    <s v="นครราชสีมา"/>
    <s v="-"/>
    <s v=""/>
    <s v="23/03/2025 20:53"/>
    <s v="-"/>
    <s v="Flash Express Thailand COD"/>
    <s v="Tiktok"/>
    <s v="จ่ายทีหลัง / COD"/>
    <s v=""/>
    <s v="THT27201MP0NZ7Z"/>
    <s v="23/03/2025 20:53"/>
  </r>
  <r>
    <x v="7"/>
    <x v="7"/>
    <n v="54.5"/>
    <n v="2"/>
    <s v="EVV20"/>
    <n v="83"/>
    <n v="7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23/03/2025 20:53"/>
    <s v="-"/>
    <s v="Kerry_dropoff"/>
    <s v="Lazada"/>
    <s v="lazada"/>
    <s v=""/>
    <s v="LEXPU0471321816"/>
    <s v="23/03/2025 20:53"/>
  </r>
  <r>
    <x v="8"/>
    <x v="8"/>
    <n v="54.5"/>
    <n v="2"/>
    <s v="EVV19"/>
    <n v="498"/>
    <n v="66"/>
    <s v="ร้านที่1"/>
    <s v="พัฒนา  ดีพรม"/>
    <s v="52 หมู่ 11 บ้านป่าเตย ต.กุดปลาดุก อ.เมือง_x000a__x000a_เมืองอำนาจเจริญ/ Mueang Amnat Charoenอำนาจเจริญ/ Amnat Charoen_x000a_37000"/>
    <s v="37000"/>
    <s v="660895930044"/>
    <s v="23/03/2025 20:40"/>
    <s v="-"/>
    <s v="Kerry_dropoff"/>
    <s v="Lazada"/>
    <s v="lazada"/>
    <s v=""/>
    <s v="TH340170JP2P2P"/>
    <s v="23/03/2025 20:39"/>
  </r>
  <r>
    <x v="8"/>
    <x v="8"/>
    <n v="54.5"/>
    <n v="2"/>
    <s v="EVV19"/>
    <n v="498"/>
    <n v="66"/>
    <s v="ร้านที่1"/>
    <s v="พัฒนา  ดีพรม"/>
    <s v="52 หมู่ 11 บ้านป่าเตย ต.กุดปลาดุก อ.เมือง_x000a__x000a_เมืองอำนาจเจริญ/ Mueang Amnat Charoenอำนาจเจริญ/ Amnat Charoen_x000a_37000"/>
    <s v="37000"/>
    <s v="660895930044"/>
    <s v="23/03/2025 20:40"/>
    <s v="-"/>
    <s v="Kerry_dropoff"/>
    <s v="Lazada"/>
    <s v="lazada"/>
    <s v=""/>
    <s v="TH340170JP2P2P"/>
    <s v="23/03/2025 20:39"/>
  </r>
  <r>
    <x v="1"/>
    <x v="1"/>
    <n v="66.333333333333329"/>
    <n v="3"/>
    <s v="EVV19"/>
    <n v="498"/>
    <n v="66"/>
    <s v="ร้านที่1"/>
    <s v="พัฒนา  ดีพรม"/>
    <s v="52 หมู่ 11 บ้านป่าเตย ต.กุดปลาดุก อ.เมือง_x000a__x000a_เมืองอำนาจเจริญ/ Mueang Amnat Charoenอำนาจเจริญ/ Amnat Charoen_x000a_37000"/>
    <s v="37000"/>
    <s v="660895930044"/>
    <s v="23/03/2025 20:40"/>
    <s v="-"/>
    <s v="Kerry_dropoff"/>
    <s v="Lazada"/>
    <s v="lazada"/>
    <s v=""/>
    <s v="TH340170JP2P2P"/>
    <s v="23/03/2025 20:39"/>
  </r>
  <r>
    <x v="7"/>
    <x v="7"/>
    <n v="54.5"/>
    <n v="2"/>
    <s v="EVV19"/>
    <n v="498"/>
    <n v="66"/>
    <s v="ร้านที่1"/>
    <s v="พัฒนา  ดีพรม"/>
    <s v="52 หมู่ 11 บ้านป่าเตย ต.กุดปลาดุก อ.เมือง_x000a__x000a_เมืองอำนาจเจริญ/ Mueang Amnat Charoenอำนาจเจริญ/ Amnat Charoen_x000a_37000"/>
    <s v="37000"/>
    <s v="660895930044"/>
    <s v="23/03/2025 20:40"/>
    <s v="-"/>
    <s v="Kerry_dropoff"/>
    <s v="Lazada"/>
    <s v="lazada"/>
    <s v=""/>
    <s v="TH340170JP2P2P"/>
    <s v="23/03/2025 20:39"/>
  </r>
  <r>
    <x v="1"/>
    <x v="1"/>
    <n v="66.333333333333329"/>
    <n v="3"/>
    <s v="EVV17"/>
    <n v="220"/>
    <n v="0"/>
    <s v="ร้านที่4"/>
    <s v="ท***์"/>
    <s v="จันทบุรี"/>
    <s v="-"/>
    <s v=""/>
    <s v="23/03/2025 20:05"/>
    <s v="-"/>
    <s v="Flash Express Thailand COD"/>
    <s v="Tiktok"/>
    <s v="จ่ายทีหลัง / COD"/>
    <s v=""/>
    <s v="THT22091MPN3T5Z"/>
    <s v="23/03/2025 20:05"/>
  </r>
  <r>
    <x v="9"/>
    <x v="9"/>
    <n v="14"/>
    <n v="1"/>
    <s v="EVV16"/>
    <n v="24"/>
    <n v="10"/>
    <s v="ร้านที่1"/>
    <s v="พ******์"/>
    <s v="******างกรวย-ไทรน้อย ต.บางรักพัฒนา อ.บางบัวทอง จ.นนทบุรี 11110 ตำบลบางรักพัฒนา อำเภอบางบัวทอง จังหวัดนนทบุรี 11110"/>
    <s v="11110"/>
    <s v="23"/>
    <s v="23/03/2025 19:56"/>
    <s v="-"/>
    <s v="SPX Express"/>
    <s v="Shopee"/>
    <s v="shopee"/>
    <s v=""/>
    <s v="TH257768556831E"/>
    <s v="23/03/2025 19:56"/>
  </r>
  <r>
    <x v="1"/>
    <x v="1"/>
    <n v="78"/>
    <n v="1"/>
    <s v="EVV15"/>
    <n v="78"/>
    <n v="0"/>
    <s v="ร้านที่1"/>
    <s v="เ******์"/>
    <s v="******น สายไหม) แขวงสายไหม เขตสายไหม จังหวัดกรุงเทพมหานคร 10220"/>
    <s v="10220"/>
    <s v="34"/>
    <s v="23/03/2025 19:51"/>
    <s v="-"/>
    <s v="SPX Express"/>
    <s v="Shopee"/>
    <s v="shopee"/>
    <s v=""/>
    <s v="TH256495155096H"/>
    <s v="23/03/2025 19:50"/>
  </r>
  <r>
    <x v="10"/>
    <x v="10"/>
    <n v="66.666666666666671"/>
    <n v="3"/>
    <s v="EVV14"/>
    <n v="111"/>
    <n v="6"/>
    <s v="ร้านที่2"/>
    <s v="จ***ภา ส***ค์"/>
    <s v="บุรีรัมย์"/>
    <s v="-"/>
    <s v=""/>
    <s v="23/03/2025 19:21"/>
    <s v="-"/>
    <s v="J&amp;T COD"/>
    <s v="Tiktok"/>
    <s v="จ่ายทีหลัง / COD"/>
    <s v=""/>
    <s v="756184212873"/>
    <s v="23/03/2025 19:21"/>
  </r>
  <r>
    <x v="1"/>
    <x v="1"/>
    <n v="66.333333333333329"/>
    <n v="3"/>
    <s v="EVV13"/>
    <n v="237"/>
    <n v="0"/>
    <s v="ร้านที่2"/>
    <s v="เ*****า"/>
    <s v="******งเซเว่นลานตากฟ้า ตำบลลานตากฟ้า อำเภอนครชัยศรี จังหวัดนครปฐม 73120"/>
    <s v="73120"/>
    <s v="80"/>
    <s v="23/03/2025 19:12"/>
    <s v="-"/>
    <s v="SPX Express"/>
    <s v="Shopee"/>
    <s v="shopee"/>
    <s v=""/>
    <s v="TH2535758587454"/>
    <s v="23/03/2025 19:12"/>
  </r>
  <r>
    <x v="1"/>
    <x v="11"/>
    <n v="71.25"/>
    <n v="2"/>
    <s v="EVV12"/>
    <n v="168.5"/>
    <n v="26"/>
    <s v="ร้านที่1"/>
    <s v="นรา วาสนจิตต์"/>
    <s v="โรงแรมไฮเวย์ ถนนสุขาภิบาล2 796/12 · ในเมือง/ Nai Mueang_x000a__x000a_บ้านไผ่/ Ban Phaiขอนแก่น/ Khon Kaen_x000a_40110"/>
    <s v="40110"/>
    <s v="660817505884"/>
    <s v="23/03/2025 19:05"/>
    <s v="-"/>
    <s v="Kerry_dropoff"/>
    <s v="Lazada"/>
    <s v="lazada"/>
    <s v=""/>
    <s v="TH371070JN7Z2B"/>
    <s v="23/03/2025 19:05"/>
  </r>
  <r>
    <x v="1"/>
    <x v="1"/>
    <n v="69.900000000000006"/>
    <n v="10"/>
    <s v="EVV11"/>
    <n v="1712.5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3/03/2025 19:01"/>
    <s v="-"/>
    <s v="Kerry_dropoff"/>
    <s v="Lazada"/>
    <s v="lazada"/>
    <s v=""/>
    <s v="LEXPU0471287269"/>
    <s v="23/03/2025 19:01"/>
  </r>
  <r>
    <x v="1"/>
    <x v="1"/>
    <n v="69.900000000000006"/>
    <n v="10"/>
    <s v="EVV11"/>
    <n v="1712.5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3/03/2025 19:01"/>
    <s v="-"/>
    <s v="Kerry_dropoff"/>
    <s v="Lazada"/>
    <s v="lazada"/>
    <s v=""/>
    <s v="LEXPU0471287269"/>
    <s v="23/03/2025 19:01"/>
  </r>
  <r>
    <x v="6"/>
    <x v="6"/>
    <n v="45"/>
    <n v="1"/>
    <s v="EVV10"/>
    <n v="45"/>
    <n v="0"/>
    <s v="ร้านที่2"/>
    <s v="ข******ู"/>
    <s v="****** 6/1, ถนน ประชาชื่น, ตำบล บางตลาด ตำบลบางตลาด อำเภอปากเกร็ด จังหวัดนนทบุรี 11120"/>
    <s v="11120"/>
    <s v="12"/>
    <s v="23/03/2025 18:14"/>
    <s v="-"/>
    <s v="Flash Express"/>
    <s v="Shopee"/>
    <s v="shopee"/>
    <s v=""/>
    <s v="TH030670HCNS5B0"/>
    <s v="23/03/2025 18:13"/>
  </r>
  <r>
    <x v="11"/>
    <x v="12"/>
    <n v="68.34"/>
    <n v="1"/>
    <s v="EVV9"/>
    <n v="205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23/03/2025 18:11"/>
    <s v="-"/>
    <s v="Kerry_dropoff"/>
    <s v="Lazada"/>
    <s v="lazada"/>
    <s v=""/>
    <s v="LEXDO0130970031"/>
    <s v="23/03/2025 18:11"/>
  </r>
  <r>
    <x v="11"/>
    <x v="12"/>
    <n v="68.33"/>
    <n v="2"/>
    <s v="EVV9"/>
    <n v="205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23/03/2025 18:11"/>
    <s v="-"/>
    <s v="Kerry_dropoff"/>
    <s v="Lazada"/>
    <s v="lazada"/>
    <s v=""/>
    <s v="LEXDO0130970031"/>
    <s v="23/03/2025 18:11"/>
  </r>
  <r>
    <x v="5"/>
    <x v="5"/>
    <n v="76"/>
    <n v="3"/>
    <s v="EVV8"/>
    <n v="276"/>
    <n v="48"/>
    <s v="ร้านที่1"/>
    <s v="ส******ด"/>
    <s v="******ะเกร็ด, อำเภอปากเกร็ด ตำบลเกาะเกร็ด อำเภอปากเกร็ด จังหวัดนนทบุรี 11120"/>
    <s v="11120"/>
    <s v="88"/>
    <s v="23/03/2025 18:33"/>
    <s v="-"/>
    <s v="Flash Express"/>
    <s v="Shopee"/>
    <s v="shopee"/>
    <s v=""/>
    <s v="TH030670H9G92H"/>
    <s v="23/03/2025 18:03"/>
  </r>
  <r>
    <x v="0"/>
    <x v="0"/>
    <n v="33.333333333333336"/>
    <n v="6"/>
    <s v="EVV7"/>
    <n v="200"/>
    <n v="0"/>
    <s v="ร้านที่4"/>
    <s v="แ***า พ***ิมิตร"/>
    <s v="กำแพงเพชร"/>
    <s v="-"/>
    <s v=""/>
    <s v="23/03/2025 16:30"/>
    <s v="-"/>
    <s v="Flash Express Thailand COD"/>
    <s v="Tiktok"/>
    <s v="จ่ายทีหลัง / COD"/>
    <s v=""/>
    <s v="THT58101MP9J91Z"/>
    <s v="23/03/2025 16:30"/>
  </r>
  <r>
    <x v="0"/>
    <x v="0"/>
    <n v="33.333333333333336"/>
    <n v="3"/>
    <s v="EVV6"/>
    <n v="106"/>
    <n v="6"/>
    <s v="ร้านที่4"/>
    <s v="น***ูล ศ***ักดี"/>
    <s v="ขอนแก่น"/>
    <s v="-"/>
    <s v=""/>
    <s v="23/03/2025 16:29"/>
    <s v="-"/>
    <s v="Flash Express Thailand COD"/>
    <s v="Tiktok"/>
    <s v="จ่ายทีหลัง / COD"/>
    <s v=""/>
    <s v="THT38011MQ44J6Z"/>
    <s v="23/03/2025 16:30"/>
  </r>
  <r>
    <x v="0"/>
    <x v="0"/>
    <n v="33.333333333333336"/>
    <n v="3"/>
    <s v="EVV5"/>
    <n v="106"/>
    <n v="6"/>
    <s v="ร้านที่4"/>
    <s v="ช***านต์   ก***ะ"/>
    <s v="เชียงใหม่"/>
    <s v="-"/>
    <s v=""/>
    <s v="23/03/2025 16:29"/>
    <s v="-"/>
    <s v="Flash Express Thailand COD"/>
    <s v="Tiktok"/>
    <s v="จ่ายทีหลัง / COD"/>
    <s v=""/>
    <s v="THT47071MPCNW9Z"/>
    <s v="23/03/2025 16:30"/>
  </r>
  <r>
    <x v="0"/>
    <x v="0"/>
    <n v="33.333333333333336"/>
    <n v="3"/>
    <s v="EVV3"/>
    <n v="100"/>
    <n v="0"/>
    <s v="ร้านที่4"/>
    <s v="ส***รัตน์ แ***ำ"/>
    <s v="เทศบาลนครนครปฐม"/>
    <s v="-"/>
    <s v=""/>
    <s v="23/03/2025 16:27"/>
    <s v="-"/>
    <s v="Flash Express Thailand"/>
    <s v="Tiktok"/>
    <s v="tiktok"/>
    <s v=""/>
    <s v="THT15011MQ4270Z"/>
    <s v="23/03/2025 16:26"/>
  </r>
  <r>
    <x v="10"/>
    <x v="10"/>
    <n v="66.666666666666671"/>
    <n v="3"/>
    <s v="EVV2"/>
    <n v="200"/>
    <n v="0"/>
    <s v="ร้านที่4"/>
    <s v="อ***ช ร***์ใหม่"/>
    <s v="ชลบุรี"/>
    <s v="-"/>
    <s v=""/>
    <s v="23/03/2025 16:25"/>
    <s v="-"/>
    <s v="Flash Express Thailand COD"/>
    <s v="Tiktok"/>
    <s v="จ่ายทีหลัง / COD"/>
    <s v=""/>
    <s v="THT20041MPG3S3Z"/>
    <s v="23/03/2025 16:25"/>
  </r>
  <r>
    <x v="0"/>
    <x v="0"/>
    <n v="33.333333333333336"/>
    <n v="3"/>
    <s v="EVV2"/>
    <n v="200"/>
    <n v="0"/>
    <s v="ร้านที่4"/>
    <s v="อ***ช ร***์ใหม่"/>
    <s v="ชลบุรี"/>
    <s v="-"/>
    <s v=""/>
    <s v="23/03/2025 16:25"/>
    <s v="-"/>
    <s v="Flash Express Thailand COD"/>
    <s v="Tiktok"/>
    <s v="จ่ายทีหลัง / COD"/>
    <s v=""/>
    <s v="THT20041MPG3S3Z"/>
    <s v="23/03/2025 16:25"/>
  </r>
  <r>
    <x v="0"/>
    <x v="0"/>
    <n v="33.333333333333336"/>
    <n v="6"/>
    <s v="EVU99"/>
    <n v="200"/>
    <n v="0"/>
    <s v="ร้านที่4"/>
    <s v="A***e"/>
    <s v="นครปฐม"/>
    <s v="-"/>
    <s v=""/>
    <s v="23/03/2025 16:24"/>
    <s v="-"/>
    <s v="Flash Express Thailand COD"/>
    <s v="Tiktok"/>
    <s v="จ่ายทีหลัง / COD"/>
    <s v=""/>
    <s v="THT15061MP9757Z"/>
    <s v="23/03/2025 16:24"/>
  </r>
  <r>
    <x v="0"/>
    <x v="0"/>
    <n v="33.333333333333336"/>
    <n v="3"/>
    <s v="EVU98"/>
    <n v="100"/>
    <n v="0"/>
    <s v="ร้านที่4"/>
    <s v="ร***ัย ภ***ุวรรณ"/>
    <s v="ชัยนาท"/>
    <s v="-"/>
    <s v=""/>
    <s v="23/03/2025 16:23"/>
    <s v="-"/>
    <s v="Flash Express Thailand COD"/>
    <s v="Tiktok"/>
    <s v="จ่ายทีหลัง / COD"/>
    <s v=""/>
    <s v="THT09051MPD0W9Z"/>
    <s v="23/03/2025 16:23"/>
  </r>
  <r>
    <x v="0"/>
    <x v="0"/>
    <n v="33.333333333333336"/>
    <n v="3"/>
    <s v="EVU97"/>
    <n v="106"/>
    <n v="6"/>
    <s v="ร้านที่4"/>
    <s v="ณ***ัช ด***ภักดีจินดา"/>
    <s v="ปราจีนบุรี"/>
    <s v="-"/>
    <s v=""/>
    <s v="23/03/2025 16:22"/>
    <s v="-"/>
    <s v="Flash Express Thailand COD"/>
    <s v="Tiktok"/>
    <s v="จ่ายทีหลัง / COD"/>
    <s v=""/>
    <s v="THT25021MPCQX3Z"/>
    <s v="23/03/2025 16:22"/>
  </r>
  <r>
    <x v="12"/>
    <x v="13"/>
    <n v="33.333333333333336"/>
    <n v="3"/>
    <s v="EVU95"/>
    <n v="111"/>
    <n v="6"/>
    <s v="ร้านที่2"/>
    <s v="ด***ุณีย์ อ***ิพย์"/>
    <s v="พัทลุง"/>
    <s v="-"/>
    <s v=""/>
    <s v="23/03/2025 16:19"/>
    <s v="-"/>
    <s v="J&amp;T COD"/>
    <s v="Tiktok"/>
    <s v="จ่ายทีหลัง / COD"/>
    <s v=""/>
    <s v="756116722830"/>
    <s v="23/03/2025 16:19"/>
  </r>
  <r>
    <x v="0"/>
    <x v="0"/>
    <n v="33.333333333333336"/>
    <n v="3"/>
    <s v="EVU93"/>
    <n v="106"/>
    <n v="6"/>
    <s v="ร้านที่4"/>
    <s v="น***าวสุมาลี ส***หลำ"/>
    <s v="สตูล"/>
    <s v="-"/>
    <s v=""/>
    <s v="23/03/2025 16:17"/>
    <s v="-"/>
    <s v="Flash Express Thailand COD"/>
    <s v="Tiktok"/>
    <s v="จ่ายทีหลัง / COD"/>
    <s v=""/>
    <s v="THT72041MQ4CS4Z"/>
    <s v="23/03/2025 16:17"/>
  </r>
  <r>
    <x v="10"/>
    <x v="10"/>
    <n v="66.666666666666671"/>
    <n v="3"/>
    <s v="EVU92"/>
    <n v="111"/>
    <n v="6"/>
    <s v="ร้านที่2"/>
    <s v="อ***จิตต์ ช***าม"/>
    <s v="เชียงใหม่"/>
    <s v="-"/>
    <s v=""/>
    <s v="23/03/2025 16:16"/>
    <s v="-"/>
    <s v="J&amp;T COD"/>
    <s v="Tiktok"/>
    <s v="จ่ายทีหลัง / COD"/>
    <s v=""/>
    <s v="756189960735"/>
    <s v="23/03/2025 16:16"/>
  </r>
  <r>
    <x v="0"/>
    <x v="0"/>
    <n v="33.333333333333336"/>
    <n v="3"/>
    <s v="EVU91"/>
    <n v="106"/>
    <n v="6"/>
    <s v="ร้านที่4"/>
    <s v="เ***ลักษ์"/>
    <s v="ศรีสะเกษ"/>
    <s v="-"/>
    <s v=""/>
    <s v="23/03/2025 16:16"/>
    <s v="-"/>
    <s v="Flash Express Thailand COD"/>
    <s v="Tiktok"/>
    <s v="จ่ายทีหลัง / COD"/>
    <s v=""/>
    <s v="THT30221MPEWU5Z"/>
    <s v="23/03/2025 16:16"/>
  </r>
  <r>
    <x v="0"/>
    <x v="0"/>
    <n v="33.333333333333336"/>
    <n v="3"/>
    <s v="EVU90"/>
    <n v="106"/>
    <n v="6"/>
    <s v="ร้านที่4"/>
    <s v="เ***ยญ  ค***ภา"/>
    <s v="ศรีสะเกษ"/>
    <s v="-"/>
    <s v=""/>
    <s v="23/03/2025 16:08"/>
    <s v="-"/>
    <s v="Flash Express Thailand COD"/>
    <s v="Tiktok"/>
    <s v="จ่ายทีหลัง / COD"/>
    <s v=""/>
    <s v="THT30021MQ6772Z"/>
    <s v="23/03/2025 16:08"/>
  </r>
  <r>
    <x v="13"/>
    <x v="14"/>
    <n v="66.666666666666671"/>
    <n v="3"/>
    <s v="EVU89"/>
    <n v="200"/>
    <n v="0"/>
    <s v="ร้านที่4"/>
    <s v="ห** ส***กร์"/>
    <s v="Phrae"/>
    <s v="-"/>
    <s v=""/>
    <s v="23/03/2025 16:07"/>
    <s v="-"/>
    <s v="Flash Express Thailand"/>
    <s v="Tiktok"/>
    <s v="tiktok"/>
    <s v=""/>
    <s v="THT51011MNXCU7Z"/>
    <s v="23/03/2025 16:06"/>
  </r>
  <r>
    <x v="10"/>
    <x v="10"/>
    <n v="66.666666666666671"/>
    <n v="3"/>
    <s v="EVU89"/>
    <n v="200"/>
    <n v="0"/>
    <s v="ร้านที่4"/>
    <s v="ห** ส***กร์"/>
    <s v="Phrae"/>
    <s v="-"/>
    <s v=""/>
    <s v="23/03/2025 16:07"/>
    <s v="-"/>
    <s v="Flash Express Thailand"/>
    <s v="Tiktok"/>
    <s v="tiktok"/>
    <s v=""/>
    <s v="THT51011MNXCU7Z"/>
    <s v="23/03/2025 16:06"/>
  </r>
  <r>
    <x v="0"/>
    <x v="0"/>
    <n v="33.333333333333336"/>
    <n v="3"/>
    <s v="EVU88"/>
    <n v="100"/>
    <n v="0"/>
    <s v="ร้านที่4"/>
    <s v="ม***ต​ บ***ำ"/>
    <s v="ชัยนาท"/>
    <s v="-"/>
    <s v=""/>
    <s v="23/03/2025 15:53"/>
    <s v="-"/>
    <s v="Flash Express Thailand COD"/>
    <s v="Tiktok"/>
    <s v="จ่ายทีหลัง / COD"/>
    <s v=""/>
    <s v="THT09041MPEUG9Z"/>
    <s v="23/03/2025 15:54"/>
  </r>
  <r>
    <x v="0"/>
    <x v="0"/>
    <n v="33.333333333333336"/>
    <n v="3"/>
    <s v="EVU87"/>
    <n v="106"/>
    <n v="6"/>
    <s v="ร้านที่4"/>
    <s v="พ***าภา ว***ปียง"/>
    <s v="ลำปาง"/>
    <s v="-"/>
    <s v=""/>
    <s v="23/03/2025 15:52"/>
    <s v="-"/>
    <s v="Flash Express Thailand"/>
    <s v="Tiktok"/>
    <s v="tiktok"/>
    <s v="ฝอยทอง 1 กล่อง อีก 2 กล่อง คละรสค่ะ"/>
    <s v="THT49101MP90E1Z"/>
    <s v="23/03/2025 15:52"/>
  </r>
  <r>
    <x v="0"/>
    <x v="0"/>
    <n v="33.333333333333336"/>
    <n v="9"/>
    <s v="EVU86"/>
    <n v="300"/>
    <n v="0"/>
    <s v="ร้านที่4"/>
    <s v="น***า  ร***ประหาต"/>
    <s v="เทศบาลนครนครราชสีมา"/>
    <s v="-"/>
    <s v=""/>
    <s v="23/03/2025 15:43"/>
    <s v="-"/>
    <s v="Flash Express Thailand COD"/>
    <s v="Tiktok"/>
    <s v="จ่ายทีหลัง / COD"/>
    <s v=""/>
    <s v="THT27241MPZVG2Z"/>
    <s v="23/03/2025 15:44"/>
  </r>
  <r>
    <x v="10"/>
    <x v="10"/>
    <n v="66.666666666666671"/>
    <n v="6"/>
    <s v="EVU85"/>
    <n v="200"/>
    <n v="0"/>
    <s v="ร้านที่4"/>
    <s v="น***รินทร์ พ***พนียด"/>
    <s v="เทศบาลเมืองจันทบุรี"/>
    <s v="-"/>
    <s v=""/>
    <s v="23/03/2025 15:42"/>
    <s v="-"/>
    <s v="Flash Express Thailand COD"/>
    <s v="Tiktok"/>
    <s v="จ่ายทีหลัง / COD"/>
    <s v=""/>
    <s v="THT22071MP3785Z"/>
    <s v="23/03/2025 15:43"/>
  </r>
  <r>
    <x v="13"/>
    <x v="14"/>
    <n v="66.666666666666671"/>
    <n v="3"/>
    <s v="EVU84"/>
    <n v="106"/>
    <n v="6"/>
    <s v="ร้านที่4"/>
    <s v="อ***า  ว***พระจันทร์"/>
    <s v="สงขลา"/>
    <s v="-"/>
    <s v=""/>
    <s v="23/03/2025 15:42"/>
    <s v="-"/>
    <s v="Flash Express Thailand COD"/>
    <s v="Tiktok"/>
    <s v="จ่ายทีหลัง / COD"/>
    <s v=""/>
    <s v="THT71021MP4983Z"/>
    <s v="23/03/2025 15:42"/>
  </r>
  <r>
    <x v="0"/>
    <x v="0"/>
    <n v="33.333333333333336"/>
    <n v="3"/>
    <s v="EVU83"/>
    <n v="106"/>
    <n v="6"/>
    <s v="ร้านที่4"/>
    <s v="น***บัวสาย เ***รวิเศษ"/>
    <s v="สมุทรปราการ"/>
    <s v="-"/>
    <s v=""/>
    <s v="23/03/2025 15:42"/>
    <s v="-"/>
    <s v="Flash Express Thailand"/>
    <s v="Tiktok"/>
    <s v="tiktok"/>
    <s v=""/>
    <s v="THT02041MPESY5Z"/>
    <s v="23/03/2025 15:41"/>
  </r>
  <r>
    <x v="5"/>
    <x v="5"/>
    <n v="66"/>
    <n v="1"/>
    <s v="EVU82"/>
    <n v="349"/>
    <n v="29"/>
    <s v="ร้านที่1"/>
    <s v="ส******ณ"/>
    <s v="******าว จ.นครสวรรค์ 60150 ตำบลสร้อยละคร อำเภอลาดยาว จังหวัดนครสวรรค์ 60150"/>
    <s v="60150"/>
    <s v="72"/>
    <s v="24/03/2025 13:39"/>
    <s v="-"/>
    <s v="SPX Express"/>
    <s v="Shopee"/>
    <s v="shopee"/>
    <s v=""/>
    <s v="-"/>
    <s v="23/03/2025 15:41"/>
  </r>
  <r>
    <x v="2"/>
    <x v="2"/>
    <n v="66"/>
    <n v="1"/>
    <s v="EVU82"/>
    <n v="349"/>
    <n v="29"/>
    <s v="ร้านที่1"/>
    <s v="ส******ณ"/>
    <s v="******าว จ.นครสวรรค์ 60150 ตำบลสร้อยละคร อำเภอลาดยาว จังหวัดนครสวรรค์ 60150"/>
    <s v="60150"/>
    <s v="72"/>
    <s v="24/03/2025 13:39"/>
    <s v="-"/>
    <s v="SPX Express"/>
    <s v="Shopee"/>
    <s v="shopee"/>
    <s v=""/>
    <s v="-"/>
    <s v="23/03/2025 15:41"/>
  </r>
  <r>
    <x v="1"/>
    <x v="1"/>
    <n v="67"/>
    <n v="1"/>
    <s v="EVU82"/>
    <n v="349"/>
    <n v="29"/>
    <s v="ร้านที่1"/>
    <s v="ส******ณ"/>
    <s v="******าว จ.นครสวรรค์ 60150 ตำบลสร้อยละคร อำเภอลาดยาว จังหวัดนครสวรรค์ 60150"/>
    <s v="60150"/>
    <s v="72"/>
    <s v="24/03/2025 13:39"/>
    <s v="-"/>
    <s v="SPX Express"/>
    <s v="Shopee"/>
    <s v="shopee"/>
    <s v=""/>
    <s v="-"/>
    <s v="23/03/2025 15:41"/>
  </r>
  <r>
    <x v="0"/>
    <x v="0"/>
    <n v="48.5"/>
    <n v="2"/>
    <s v="EVU82"/>
    <n v="349"/>
    <n v="29"/>
    <s v="ร้านที่1"/>
    <s v="ส******ณ"/>
    <s v="******าว จ.นครสวรรค์ 60150 ตำบลสร้อยละคร อำเภอลาดยาว จังหวัดนครสวรรค์ 60150"/>
    <s v="60150"/>
    <s v="72"/>
    <s v="24/03/2025 13:39"/>
    <s v="-"/>
    <s v="SPX Express"/>
    <s v="Shopee"/>
    <s v="shopee"/>
    <s v=""/>
    <s v="-"/>
    <s v="23/03/2025 15:41"/>
  </r>
  <r>
    <x v="0"/>
    <x v="0"/>
    <n v="33.333333333333336"/>
    <n v="3"/>
    <s v="EVU81"/>
    <n v="106"/>
    <n v="6"/>
    <s v="ร้านที่4"/>
    <s v="น***พชรภรณ์ ค***รัมย์"/>
    <s v="บุรีรัมย์"/>
    <s v="-"/>
    <s v=""/>
    <s v="23/03/2025 15:40"/>
    <s v="-"/>
    <s v="Flash Express Thailand COD"/>
    <s v="Tiktok"/>
    <s v="จ่ายทีหลัง / COD"/>
    <s v=""/>
    <s v="THT28011MQ6218Z"/>
    <s v="23/03/2025 15:40"/>
  </r>
  <r>
    <x v="10"/>
    <x v="10"/>
    <n v="66.666666666666671"/>
    <n v="3"/>
    <s v="EVU80"/>
    <n v="106"/>
    <n v="6"/>
    <s v="ร้านที่4"/>
    <s v="ห***"/>
    <s v="ชลบุรี"/>
    <s v="-"/>
    <s v=""/>
    <s v="23/03/2025 15:40"/>
    <s v="-"/>
    <s v="Flash Express Thailand COD"/>
    <s v="Tiktok"/>
    <s v="จ่ายทีหลัง / COD"/>
    <s v=""/>
    <s v="THT20041MPTJ44Z"/>
    <s v="23/03/2025 15:40"/>
  </r>
  <r>
    <x v="3"/>
    <x v="3"/>
    <n v="60"/>
    <n v="3"/>
    <s v="EVU79"/>
    <n v="214.21"/>
    <n v="0"/>
    <s v="ร้านที่4"/>
    <s v="อ***น"/>
    <s v="กรุงเทพฯ"/>
    <s v="-"/>
    <s v=""/>
    <s v="23/03/2025 15:33"/>
    <s v="-"/>
    <s v="Flash Express Thailand"/>
    <s v="Tiktok"/>
    <s v="tiktok"/>
    <s v=""/>
    <s v="THT01261MPF9U7Z"/>
    <s v="23/03/2025 15:34"/>
  </r>
  <r>
    <x v="0"/>
    <x v="0"/>
    <n v="33.333333333333336"/>
    <n v="3"/>
    <s v="EVU79"/>
    <n v="214.21"/>
    <n v="0"/>
    <s v="ร้านที่4"/>
    <s v="อ***น"/>
    <s v="กรุงเทพฯ"/>
    <s v="-"/>
    <s v=""/>
    <s v="23/03/2025 15:33"/>
    <s v="-"/>
    <s v="Flash Express Thailand"/>
    <s v="Tiktok"/>
    <s v="tiktok"/>
    <s v=""/>
    <s v="THT01261MPF9U7Z"/>
    <s v="23/03/2025 15:34"/>
  </r>
  <r>
    <x v="0"/>
    <x v="0"/>
    <n v="33.333333333333336"/>
    <n v="3"/>
    <s v="EVU78"/>
    <n v="106"/>
    <n v="6"/>
    <s v="ร้านที่4"/>
    <s v="ส***ตน์"/>
    <s v="สมุทรปราการ"/>
    <s v="-"/>
    <s v=""/>
    <s v="23/03/2025 15:28"/>
    <s v="-"/>
    <s v="Flash Express Thailand COD"/>
    <s v="Tiktok"/>
    <s v="จ่ายทีหลัง / COD"/>
    <s v=""/>
    <s v="THT02011MPDZU5Z"/>
    <s v="23/03/2025 15:28"/>
  </r>
  <r>
    <x v="4"/>
    <x v="4"/>
    <n v="57"/>
    <n v="4"/>
    <s v="EVU77"/>
    <n v="258"/>
    <n v="35"/>
    <s v="ร้านที่2"/>
    <s v="ช******)"/>
    <s v="******89/12 ซอยสุขุมวิท66/1 แขวงบางนาเหนือ เขตบางนา จังหวัดกรุงเทพมหานคร 10260"/>
    <s v="10260"/>
    <s v="42"/>
    <s v="23/03/2025 15:28"/>
    <s v="-"/>
    <s v="SPX Express"/>
    <s v="Shopee"/>
    <s v="shopee"/>
    <s v=""/>
    <s v="TH254618316929Y"/>
    <s v="23/03/2025 15:28"/>
  </r>
  <r>
    <x v="0"/>
    <x v="0"/>
    <n v="33.333333333333336"/>
    <n v="6"/>
    <s v="EVU76"/>
    <n v="200"/>
    <n v="0"/>
    <s v="ร้านที่4"/>
    <s v="น***วัสดิ์  ใ***"/>
    <s v="พิษณุโลก"/>
    <s v="-"/>
    <s v=""/>
    <s v="23/03/2025 15:24"/>
    <s v="-"/>
    <s v="Flash Express Thailand"/>
    <s v="Tiktok"/>
    <s v="tiktok"/>
    <s v=""/>
    <s v="THT61021MQ1SK0Z"/>
    <s v="23/03/2025 15:23"/>
  </r>
  <r>
    <x v="0"/>
    <x v="0"/>
    <n v="33.333333333333336"/>
    <n v="3"/>
    <s v="EVU75"/>
    <n v="200"/>
    <n v="0"/>
    <s v="ร้านที่4"/>
    <s v="ก***ิการ์  ส***วงษ์"/>
    <s v="ศรีสะเกษ"/>
    <s v="-"/>
    <s v=""/>
    <s v="23/03/2025 15:22"/>
    <s v="-"/>
    <s v="Flash Express Thailand COD"/>
    <s v="Tiktok"/>
    <s v="จ่ายทีหลัง / COD"/>
    <s v=""/>
    <s v="THT30221MQ7QA2Z"/>
    <s v="23/03/2025 15:22"/>
  </r>
  <r>
    <x v="10"/>
    <x v="10"/>
    <n v="66.666666666666671"/>
    <n v="3"/>
    <s v="EVU75"/>
    <n v="200"/>
    <n v="0"/>
    <s v="ร้านที่4"/>
    <s v="ก***ิการ์  ส***วงษ์"/>
    <s v="ศรีสะเกษ"/>
    <s v="-"/>
    <s v=""/>
    <s v="23/03/2025 15:22"/>
    <s v="-"/>
    <s v="Flash Express Thailand COD"/>
    <s v="Tiktok"/>
    <s v="จ่ายทีหลัง / COD"/>
    <s v=""/>
    <s v="THT30221MQ7QA2Z"/>
    <s v="23/03/2025 15:22"/>
  </r>
  <r>
    <x v="0"/>
    <x v="0"/>
    <n v="33.333333333333336"/>
    <n v="6"/>
    <s v="EVU74"/>
    <n v="200"/>
    <n v="0"/>
    <s v="ร้านที่4"/>
    <s v="ก***า เ***ยมสมบูรณ์"/>
    <s v="พระนครศรีอยุธยา"/>
    <s v="-"/>
    <s v=""/>
    <s v="23/03/2025 15:20"/>
    <s v="-"/>
    <s v="Flash Express Thailand COD"/>
    <s v="Tiktok"/>
    <s v="จ่ายทีหลัง / COD"/>
    <s v=""/>
    <s v="THT05111MPA499Z"/>
    <s v="23/03/2025 15:21"/>
  </r>
  <r>
    <x v="10"/>
    <x v="10"/>
    <n v="66.666666666666671"/>
    <n v="3"/>
    <s v="EVU72"/>
    <n v="200"/>
    <n v="0"/>
    <s v="ร้านที่4"/>
    <s v="อ***ีย์ ส***พ"/>
    <s v="เทศบาลนครนครราชสีมา"/>
    <s v="-"/>
    <s v=""/>
    <s v="23/03/2025 15:15"/>
    <s v="-"/>
    <s v="Flash Express Thailand COD"/>
    <s v="Tiktok"/>
    <s v="จ่ายทีหลัง / COD"/>
    <s v=""/>
    <s v="THT27011MQ7AW0Z"/>
    <s v="23/03/2025 15:15"/>
  </r>
  <r>
    <x v="0"/>
    <x v="0"/>
    <n v="33.333333333333336"/>
    <n v="3"/>
    <s v="EVU72"/>
    <n v="200"/>
    <n v="0"/>
    <s v="ร้านที่4"/>
    <s v="อ***ีย์ ส***พ"/>
    <s v="เทศบาลนครนครราชสีมา"/>
    <s v="-"/>
    <s v=""/>
    <s v="23/03/2025 15:15"/>
    <s v="-"/>
    <s v="Flash Express Thailand COD"/>
    <s v="Tiktok"/>
    <s v="จ่ายทีหลัง / COD"/>
    <s v=""/>
    <s v="THT27011MQ7AW0Z"/>
    <s v="23/03/2025 15:15"/>
  </r>
  <r>
    <x v="0"/>
    <x v="0"/>
    <n v="65"/>
    <n v="10"/>
    <s v="EVU70"/>
    <n v="400"/>
    <n v="0"/>
    <s v="ร้านที่4"/>
    <s v="A*** t***"/>
    <s v="กรุงเทพฯ"/>
    <s v="-"/>
    <s v=""/>
    <s v="23/03/2025 15:14"/>
    <s v="-"/>
    <s v="Flash Express Thailand COD"/>
    <s v="Tiktok"/>
    <s v="จ่ายทีหลัง / COD"/>
    <s v="ขอฝอยทองทั้งหมด 10 กล่อง ออเดอร์คุณต้อง"/>
    <s v="THT01371MQ0250Z"/>
    <s v="23/03/2025 15:14"/>
  </r>
  <r>
    <x v="0"/>
    <x v="0"/>
    <n v="33.333333333333336"/>
    <n v="3"/>
    <s v="EVU68"/>
    <n v="129"/>
    <n v="29"/>
    <s v="ร้านที่4"/>
    <s v="ฉ***ชัย พ***่งเรืองกุล"/>
    <s v="เทศบาลนครนครปฐม"/>
    <s v="-"/>
    <s v=""/>
    <s v="23/03/2025 19:05"/>
    <s v="-"/>
    <s v="Flash Express Thailand"/>
    <s v="Tiktok"/>
    <s v="tiktok"/>
    <s v=""/>
    <s v="THT15011MQ5MV2Z"/>
    <s v="23/03/2025 15:12"/>
  </r>
  <r>
    <x v="13"/>
    <x v="14"/>
    <n v="66.666666666666671"/>
    <n v="6"/>
    <s v="EVU67"/>
    <n v="200"/>
    <n v="0"/>
    <s v="ร้านที่4"/>
    <s v="จ***อ.เลิศ แ***ระโทก"/>
    <s v="เทศบาลนครสกลนคร"/>
    <s v="-"/>
    <s v=""/>
    <s v="23/03/2025 15:13"/>
    <s v="-"/>
    <s v="Flash Express Thailand"/>
    <s v="Tiktok"/>
    <s v="tiktok"/>
    <s v=""/>
    <s v="THT44011MPX7Q8Z"/>
    <s v="23/03/2025 15:12"/>
  </r>
  <r>
    <x v="10"/>
    <x v="10"/>
    <n v="66.666666666666671"/>
    <n v="3"/>
    <s v="EVU66"/>
    <n v="300"/>
    <n v="0"/>
    <s v="ร้านที่4"/>
    <s v="อ***ญา ต***ี"/>
    <s v="พัทลุง"/>
    <s v="-"/>
    <s v=""/>
    <s v="23/03/2025 15:12"/>
    <s v="-"/>
    <s v="Flash Express Thailand"/>
    <s v="Tiktok"/>
    <s v="tiktok"/>
    <s v=""/>
    <s v="THT74041MQ7GX0Z"/>
    <s v="23/03/2025 15:11"/>
  </r>
  <r>
    <x v="0"/>
    <x v="0"/>
    <n v="33.333333333333336"/>
    <n v="6"/>
    <s v="EVU66"/>
    <n v="300"/>
    <n v="0"/>
    <s v="ร้านที่4"/>
    <s v="อ***ญา ต***ี"/>
    <s v="พัทลุง"/>
    <s v="-"/>
    <s v=""/>
    <s v="23/03/2025 15:12"/>
    <s v="-"/>
    <s v="Flash Express Thailand"/>
    <s v="Tiktok"/>
    <s v="tiktok"/>
    <s v=""/>
    <s v="THT74041MQ7GX0Z"/>
    <s v="23/03/2025 15:11"/>
  </r>
  <r>
    <x v="0"/>
    <x v="0"/>
    <n v="33.333333333333336"/>
    <n v="6"/>
    <s v="EVU65"/>
    <n v="200"/>
    <n v="0"/>
    <s v="ร้านที่4"/>
    <s v="ข***ฐา อ***รสิทธิ์"/>
    <s v="เพชรบูรณ์"/>
    <s v="-"/>
    <s v=""/>
    <s v="23/03/2025 15:10"/>
    <s v="-"/>
    <s v="Flash Express Thailand"/>
    <s v="Tiktok"/>
    <s v="tiktok"/>
    <s v=""/>
    <s v="THT63051MQ1V94Z"/>
    <s v="23/03/2025 15:10"/>
  </r>
  <r>
    <x v="10"/>
    <x v="10"/>
    <n v="66.666666666666671"/>
    <n v="3"/>
    <s v="EVU64"/>
    <n v="100"/>
    <n v="0"/>
    <s v="ร้านที่4"/>
    <s v="เ***ณี ร***า"/>
    <s v="เพชรบูรณ์"/>
    <s v="-"/>
    <s v=""/>
    <s v="23/03/2025 15:08"/>
    <s v="-"/>
    <s v="Flash Express Thailand COD"/>
    <s v="Tiktok"/>
    <s v="จ่ายทีหลัง / COD"/>
    <s v=""/>
    <s v="THT63031MPU104Z"/>
    <s v="23/03/2025 15:08"/>
  </r>
  <r>
    <x v="1"/>
    <x v="11"/>
    <n v="72.400000000000006"/>
    <n v="1"/>
    <s v="EVU63"/>
    <n v="79.400000000000006"/>
    <n v="7"/>
    <s v="ร้านที่1"/>
    <s v="อรพรรณ ช่างทองคลองสี่"/>
    <s v="269 ซ.สวนฝรั่ง (ร้านค้าปากซอย) ถ.ริมคลองประปา_x000a__x000a_บางซื่อ/ Bang Sueกรุงเทพมหานคร/ Bangkok_x000a_10800"/>
    <s v="10800"/>
    <s v="660847157271"/>
    <s v="23/03/2025 15:03"/>
    <s v="-"/>
    <s v="Kerry_dropoff"/>
    <s v="Lazada"/>
    <s v="lazada"/>
    <s v=""/>
    <s v="LEXPU0471345543"/>
    <s v="23/03/2025 15:03"/>
  </r>
  <r>
    <x v="0"/>
    <x v="0"/>
    <n v="33.333333333333336"/>
    <n v="3"/>
    <s v="EVU62"/>
    <n v="106"/>
    <n v="6"/>
    <s v="ร้านที่4"/>
    <s v="c***chi c***a"/>
    <s v="นครราชสีมา"/>
    <s v="-"/>
    <s v=""/>
    <s v="23/03/2025 15:01"/>
    <s v="-"/>
    <s v="Flash Express Thailand COD"/>
    <s v="Tiktok"/>
    <s v="จ่ายทีหลัง / COD"/>
    <s v=""/>
    <s v="THT27211MPE703Z"/>
    <s v="23/03/2025 15:01"/>
  </r>
  <r>
    <x v="9"/>
    <x v="9"/>
    <n v="14"/>
    <n v="1"/>
    <s v="EVU61"/>
    <n v="207"/>
    <n v="48"/>
    <s v="ร้านที่1"/>
    <s v="ด******)"/>
    <s v="******ี่ 11, หมู่บ้าน บ้านตลาดเก่า, ถนน นิวาสดำเนิน, เมืองปัก, อำเภอปักธงชัย ตำบลเมืองปัก อำเภอปักธงชัย จังหวัดนครราชสีมา 30150"/>
    <s v="30150"/>
    <s v="13"/>
    <s v="23/03/2025 15:01"/>
    <s v="-"/>
    <s v="SPX Express"/>
    <s v="Shopee"/>
    <s v="shopee"/>
    <s v=""/>
    <s v="TH2548554693563"/>
    <s v="23/03/2025 15:00"/>
  </r>
  <r>
    <x v="2"/>
    <x v="15"/>
    <n v="76"/>
    <n v="1"/>
    <s v="EVU61"/>
    <n v="207"/>
    <n v="48"/>
    <s v="ร้านที่1"/>
    <s v="ด******)"/>
    <s v="******ี่ 11, หมู่บ้าน บ้านตลาดเก่า, ถนน นิวาสดำเนิน, เมืองปัก, อำเภอปักธงชัย ตำบลเมืองปัก อำเภอปักธงชัย จังหวัดนครราชสีมา 30150"/>
    <s v="30150"/>
    <s v="13"/>
    <s v="23/03/2025 15:01"/>
    <s v="-"/>
    <s v="SPX Express"/>
    <s v="Shopee"/>
    <s v="shopee"/>
    <s v=""/>
    <s v="TH2548554693563"/>
    <s v="23/03/2025 15:00"/>
  </r>
  <r>
    <x v="1"/>
    <x v="1"/>
    <n v="78"/>
    <n v="1"/>
    <s v="EVU61"/>
    <n v="207"/>
    <n v="48"/>
    <s v="ร้านที่1"/>
    <s v="ด******)"/>
    <s v="******ี่ 11, หมู่บ้าน บ้านตลาดเก่า, ถนน นิวาสดำเนิน, เมืองปัก, อำเภอปักธงชัย ตำบลเมืองปัก อำเภอปักธงชัย จังหวัดนครราชสีมา 30150"/>
    <s v="30150"/>
    <s v="13"/>
    <s v="23/03/2025 15:01"/>
    <s v="-"/>
    <s v="SPX Express"/>
    <s v="Shopee"/>
    <s v="shopee"/>
    <s v=""/>
    <s v="TH2548554693563"/>
    <s v="23/03/2025 15:00"/>
  </r>
  <r>
    <x v="0"/>
    <x v="0"/>
    <n v="33.333333333333336"/>
    <n v="3"/>
    <s v="EVU60"/>
    <n v="100"/>
    <n v="0"/>
    <s v="ร้านที่4"/>
    <s v="ธ***ัทร"/>
    <s v="สุพรรณบุรี"/>
    <s v="-"/>
    <s v=""/>
    <s v="23/03/2025 14:56"/>
    <s v="-"/>
    <s v="Flash Express Thailand COD"/>
    <s v="Tiktok"/>
    <s v="จ่ายทีหลัง / COD"/>
    <s v=""/>
    <s v="THT14051MPE559Z"/>
    <s v="23/03/2025 14:56"/>
  </r>
  <r>
    <x v="0"/>
    <x v="0"/>
    <n v="33.333333333333336"/>
    <n v="6"/>
    <s v="EVU59"/>
    <n v="200"/>
    <n v="0"/>
    <s v="ร้านที่4"/>
    <s v="ก***า  แ***มงคล"/>
    <s v="เชียงใหม่"/>
    <s v="-"/>
    <s v=""/>
    <s v="23/03/2025 14:56"/>
    <s v="-"/>
    <s v="Flash Express Thailand"/>
    <s v="Tiktok"/>
    <s v="tiktok"/>
    <s v=""/>
    <s v="THT47011MQ1DH2Z"/>
    <s v="23/03/2025 14:55"/>
  </r>
  <r>
    <x v="10"/>
    <x v="10"/>
    <n v="66.666666666666671"/>
    <n v="3"/>
    <s v="EVU58"/>
    <n v="106"/>
    <n v="6"/>
    <s v="ร้านที่4"/>
    <s v="พ***รรค์ ร***ระรส"/>
    <s v="นนทบุรี"/>
    <s v="-"/>
    <s v=""/>
    <s v="23/03/2025 14:54"/>
    <s v="-"/>
    <s v="Flash Express Thailand"/>
    <s v="Tiktok"/>
    <s v="tiktok"/>
    <s v=""/>
    <s v="THT03011MP3181Z"/>
    <s v="23/03/2025 14:54"/>
  </r>
  <r>
    <x v="0"/>
    <x v="0"/>
    <n v="33.333333333333336"/>
    <n v="3"/>
    <s v="EVU57"/>
    <n v="106"/>
    <n v="6"/>
    <s v="ร้านที่4"/>
    <s v="พ***มัย ถ***แสง"/>
    <s v="เทศบาลนครขอนแก่น"/>
    <s v="-"/>
    <s v=""/>
    <s v="23/03/2025 14:47"/>
    <s v="-"/>
    <s v="Flash Express Thailand COD"/>
    <s v="Tiktok"/>
    <s v="จ่ายทีหลัง / COD"/>
    <s v=""/>
    <s v="THT37161MPDXH9Z"/>
    <s v="23/03/2025 14:47"/>
  </r>
  <r>
    <x v="0"/>
    <x v="0"/>
    <n v="33.333333333333336"/>
    <n v="6"/>
    <s v="EVU56"/>
    <n v="200"/>
    <n v="0"/>
    <s v="ร้านที่4"/>
    <s v="ส***ยา ต***"/>
    <s v="Nakhon Nayok"/>
    <s v="-"/>
    <s v=""/>
    <s v="23/03/2025 14:46"/>
    <s v="-"/>
    <s v="Flash Express Thailand COD"/>
    <s v="Tiktok"/>
    <s v="จ่ายทีหลัง / COD"/>
    <s v=""/>
    <s v="THT11031MP9S93Z"/>
    <s v="23/03/2025 14:46"/>
  </r>
  <r>
    <x v="0"/>
    <x v="0"/>
    <n v="33.333333333333336"/>
    <n v="3"/>
    <s v="EVU54"/>
    <n v="106"/>
    <n v="6"/>
    <s v="ร้านที่4"/>
    <s v="B***inda"/>
    <s v="ชลบุรี"/>
    <s v="-"/>
    <s v=""/>
    <s v="23/03/2025 14:48"/>
    <s v="-"/>
    <s v="Flash Express Thailand"/>
    <s v="Tiktok"/>
    <s v="tiktok"/>
    <s v=""/>
    <s v="THT20011MQ6078Z"/>
    <s v="23/03/2025 14:46"/>
  </r>
  <r>
    <x v="0"/>
    <x v="0"/>
    <n v="33.333333333333336"/>
    <n v="6"/>
    <s v="EVU53"/>
    <n v="200"/>
    <n v="0"/>
    <s v="ร้านที่4"/>
    <s v="ภ***ณี อ***วิจิตร"/>
    <s v="หนองคาย"/>
    <s v="-"/>
    <s v=""/>
    <s v="23/03/2025 14:45"/>
    <s v="-"/>
    <s v="Flash Express Thailand"/>
    <s v="Tiktok"/>
    <s v="tiktok"/>
    <s v=""/>
    <s v="THT40051MP9N87Z"/>
    <s v="23/03/2025 14:45"/>
  </r>
  <r>
    <x v="10"/>
    <x v="10"/>
    <n v="66.666666666666671"/>
    <n v="3"/>
    <s v="EVU52"/>
    <n v="106"/>
    <n v="6"/>
    <s v="ร้านที่4"/>
    <s v="เ***ณีย์ ส***งค์"/>
    <s v="ฉะเชิงเทรา"/>
    <s v="-"/>
    <s v=""/>
    <s v="23/03/2025 14:45"/>
    <s v="-"/>
    <s v="Flash Express Thailand COD"/>
    <s v="Tiktok"/>
    <s v="จ่ายทีหลัง / COD"/>
    <s v=""/>
    <s v="THT24101MP2YF7Z"/>
    <s v="23/03/2025 14:45"/>
  </r>
  <r>
    <x v="1"/>
    <x v="1"/>
    <n v="66.333333333333329"/>
    <n v="3"/>
    <s v="EVU50"/>
    <n v="240"/>
    <n v="0"/>
    <s v="ร้านที่1"/>
    <s v="อ******า"/>
    <s v="******รงใหม่ ตำบลสำโรงใหม่ อำเภอละหานทราย จังหวัดบุรีรัมย์ 31170"/>
    <s v="31170"/>
    <s v="47"/>
    <s v="23/03/2025 14:44"/>
    <s v="-"/>
    <s v="SPX Express"/>
    <s v="Shopee"/>
    <s v="shopee"/>
    <s v=""/>
    <s v="TH258839106268H"/>
    <s v="23/03/2025 14:44"/>
  </r>
  <r>
    <x v="1"/>
    <x v="1"/>
    <n v="66.333333333333329"/>
    <n v="3"/>
    <s v="EVU48"/>
    <n v="220"/>
    <n v="0"/>
    <s v="ร้านที่4"/>
    <s v="น***าวสุดาพร  ภ***ุโพธิ์"/>
    <s v="อุบลราชธานี"/>
    <s v="-"/>
    <s v=""/>
    <s v="23/03/2025 14:41"/>
    <s v="-"/>
    <s v="Flash Express Thailand COD"/>
    <s v="Tiktok"/>
    <s v="จ่ายทีหลัง / COD"/>
    <s v=""/>
    <s v="THT31101MPN893Z"/>
    <s v="23/03/2025 14:41"/>
  </r>
  <r>
    <x v="10"/>
    <x v="10"/>
    <n v="66.666666666666671"/>
    <n v="3"/>
    <s v="EVU47"/>
    <n v="200"/>
    <n v="0"/>
    <s v="ร้านที่4"/>
    <s v="น*** ธ***ีย์ ช***ง"/>
    <s v="กระบี่"/>
    <s v="-"/>
    <s v=""/>
    <s v="23/03/2025 14:40"/>
    <s v="-"/>
    <s v="Flash Express Thailand COD"/>
    <s v="Tiktok"/>
    <s v="จ่ายทีหลัง / COD"/>
    <s v=""/>
    <s v="THT65021MPGAT7Z"/>
    <s v="23/03/2025 14:40"/>
  </r>
  <r>
    <x v="0"/>
    <x v="0"/>
    <n v="33.333333333333336"/>
    <n v="3"/>
    <s v="EVU47"/>
    <n v="200"/>
    <n v="0"/>
    <s v="ร้านที่4"/>
    <s v="น*** ธ***ีย์ ช***ง"/>
    <s v="กระบี่"/>
    <s v="-"/>
    <s v=""/>
    <s v="23/03/2025 14:40"/>
    <s v="-"/>
    <s v="Flash Express Thailand COD"/>
    <s v="Tiktok"/>
    <s v="จ่ายทีหลัง / COD"/>
    <s v=""/>
    <s v="THT65021MPGAT7Z"/>
    <s v="23/03/2025 14:40"/>
  </r>
  <r>
    <x v="0"/>
    <x v="0"/>
    <n v="33.333333333333336"/>
    <n v="3"/>
    <s v="EVU46"/>
    <n v="200"/>
    <n v="0"/>
    <s v="ร้านที่4"/>
    <s v="อ***ตา ห***ี"/>
    <s v="นครราชสีมา"/>
    <s v="-"/>
    <s v=""/>
    <s v="23/03/2025 14:40"/>
    <s v="-"/>
    <s v="Flash Express Thailand COD"/>
    <s v="Tiktok"/>
    <s v="จ่ายทีหลัง / COD"/>
    <s v=""/>
    <s v="THT27311MPH485Z"/>
    <s v="23/03/2025 14:40"/>
  </r>
  <r>
    <x v="13"/>
    <x v="14"/>
    <n v="66.666666666666671"/>
    <n v="3"/>
    <s v="EVU46"/>
    <n v="200"/>
    <n v="0"/>
    <s v="ร้านที่4"/>
    <s v="อ***ตา ห***ี"/>
    <s v="นครราชสีมา"/>
    <s v="-"/>
    <s v=""/>
    <s v="23/03/2025 14:40"/>
    <s v="-"/>
    <s v="Flash Express Thailand COD"/>
    <s v="Tiktok"/>
    <s v="จ่ายทีหลัง / COD"/>
    <s v=""/>
    <s v="THT27311MPH485Z"/>
    <s v="23/03/2025 14:40"/>
  </r>
  <r>
    <x v="10"/>
    <x v="10"/>
    <n v="66.666666666666671"/>
    <n v="3"/>
    <s v="EVU45"/>
    <n v="145"/>
    <n v="45"/>
    <s v="ร้านที่4"/>
    <s v="น***ีรติ  เ***ิฬ"/>
    <s v="สตูล"/>
    <s v="-"/>
    <s v=""/>
    <s v="23/03/2025 14:39"/>
    <s v="-"/>
    <s v="Flash Express Thailand COD"/>
    <s v="Tiktok"/>
    <s v="จ่ายทีหลัง / COD"/>
    <s v=""/>
    <s v="THT72061MP2U13Z"/>
    <s v="23/03/2025 14:39"/>
  </r>
  <r>
    <x v="0"/>
    <x v="0"/>
    <n v="33.333333333333336"/>
    <n v="3"/>
    <s v="EVU43"/>
    <n v="106"/>
    <n v="6"/>
    <s v="ร้านที่4"/>
    <s v="พ***ญ ว***ียรคู่"/>
    <s v="เทศบาลนครสุราษฎร์ธานี"/>
    <s v="-"/>
    <s v=""/>
    <s v="23/03/2025 14:36"/>
    <s v="-"/>
    <s v="Flash Express Thailand COD"/>
    <s v="Tiktok"/>
    <s v="จ่ายทีหลัง / COD"/>
    <s v=""/>
    <s v="THT68011MQ5778Z"/>
    <s v="23/03/2025 14:36"/>
  </r>
  <r>
    <x v="0"/>
    <x v="0"/>
    <n v="33.333333333333336"/>
    <n v="6"/>
    <s v="EVU42"/>
    <n v="200"/>
    <n v="0"/>
    <s v="ร้านที่4"/>
    <s v="A*** t***"/>
    <s v="กรุงเทพฯ"/>
    <s v="-"/>
    <s v=""/>
    <s v="23/03/2025 14:36"/>
    <s v="-"/>
    <s v="Flash Express Thailand COD"/>
    <s v="Tiktok"/>
    <s v="จ่ายทีหลัง / COD"/>
    <s v=""/>
    <s v="THT01371MPZS52Z"/>
    <s v="23/03/2025 14:36"/>
  </r>
  <r>
    <x v="0"/>
    <x v="0"/>
    <n v="33.333333333333336"/>
    <n v="3"/>
    <s v="EVU41"/>
    <n v="145"/>
    <n v="45"/>
    <s v="ร้านที่4"/>
    <s v="น***ีรติ  เ***ิฬ"/>
    <s v="สตูล"/>
    <s v="-"/>
    <s v=""/>
    <s v="23/03/2025 14:35"/>
    <s v="-"/>
    <s v="Flash Express Thailand COD"/>
    <s v="Tiktok"/>
    <s v="จ่ายทีหลัง / COD"/>
    <s v="ขอเนยนม กาแฟ เผือก"/>
    <s v="THT72061MP8ZK7Z"/>
    <s v="23/03/2025 14:36"/>
  </r>
  <r>
    <x v="0"/>
    <x v="0"/>
    <n v="33.333333333333336"/>
    <n v="3"/>
    <s v="EVU40"/>
    <n v="106"/>
    <n v="6"/>
    <s v="ร้านที่4"/>
    <s v="ส***มร บ***ฉลิม"/>
    <s v="ลำปาง"/>
    <s v="-"/>
    <s v=""/>
    <s v="23/03/2025 14:36"/>
    <s v="-"/>
    <s v="Flash Express Thailand"/>
    <s v="Tiktok"/>
    <s v="tiktok"/>
    <s v=""/>
    <s v="THT49011MQ6196Z"/>
    <s v="23/03/2025 14:34"/>
  </r>
  <r>
    <x v="6"/>
    <x v="6"/>
    <n v="35"/>
    <n v="8"/>
    <s v="EVU37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3/03/2025 14:55"/>
    <s v="-"/>
    <s v="SPX Express"/>
    <s v="Shopee"/>
    <s v="shopee"/>
    <s v=""/>
    <s v="TH259628228319K"/>
    <s v="23/03/2025 14:25"/>
  </r>
  <r>
    <x v="13"/>
    <x v="14"/>
    <n v="66.666666666666671"/>
    <n v="3"/>
    <s v="EVU35"/>
    <n v="200"/>
    <n v="0"/>
    <s v="ร้านที่4"/>
    <s v="เ**"/>
    <s v="นนทบุรี"/>
    <s v="-"/>
    <s v=""/>
    <s v="23/03/2025 14:23"/>
    <s v="-"/>
    <s v="Flash Express Thailand COD"/>
    <s v="Tiktok"/>
    <s v="จ่ายทีหลัง / COD"/>
    <s v=""/>
    <s v="THT03021MPQCQ0Z"/>
    <s v="23/03/2025 14:24"/>
  </r>
  <r>
    <x v="10"/>
    <x v="10"/>
    <n v="66.666666666666671"/>
    <n v="3"/>
    <s v="EVU35"/>
    <n v="200"/>
    <n v="0"/>
    <s v="ร้านที่4"/>
    <s v="เ**"/>
    <s v="นนทบุรี"/>
    <s v="-"/>
    <s v=""/>
    <s v="23/03/2025 14:23"/>
    <s v="-"/>
    <s v="Flash Express Thailand COD"/>
    <s v="Tiktok"/>
    <s v="จ่ายทีหลัง / COD"/>
    <s v=""/>
    <s v="THT03021MPQCQ0Z"/>
    <s v="23/03/2025 14:24"/>
  </r>
  <r>
    <x v="3"/>
    <x v="3"/>
    <n v="60"/>
    <n v="3"/>
    <s v="EVU34"/>
    <n v="105"/>
    <n v="0"/>
    <s v="ร้านที่2"/>
    <s v="น***ุติกาญจน์ ม***กิตติพัชร์"/>
    <s v="นครสวรรค์"/>
    <s v="-"/>
    <s v=""/>
    <s v="23/03/2025 14:23"/>
    <s v="-"/>
    <s v="J&amp;T COD"/>
    <s v="Tiktok"/>
    <s v="จ่ายทีหลัง / COD"/>
    <s v=""/>
    <s v="756141564791"/>
    <s v="23/03/2025 14:23"/>
  </r>
  <r>
    <x v="13"/>
    <x v="14"/>
    <n v="66.666666666666671"/>
    <n v="6"/>
    <s v="EVU33"/>
    <n v="200"/>
    <n v="0"/>
    <s v="ร้านที่4"/>
    <s v="เ***ดาว  อ***ตภัทร์"/>
    <s v="กรุงเทพฯ"/>
    <s v="-"/>
    <s v=""/>
    <s v="23/03/2025 14:23"/>
    <s v="-"/>
    <s v="Flash Express Thailand COD"/>
    <s v="Tiktok"/>
    <s v="จ่ายทีหลัง / COD"/>
    <s v=""/>
    <s v="THT01391MP5DN3Z"/>
    <s v="23/03/2025 14:23"/>
  </r>
  <r>
    <x v="0"/>
    <x v="0"/>
    <n v="33.333333333333336"/>
    <n v="3"/>
    <s v="EVU32"/>
    <n v="106"/>
    <n v="6"/>
    <s v="ร้านที่4"/>
    <s v="แ**"/>
    <s v="นครศรีธรรมราช"/>
    <s v="-"/>
    <s v=""/>
    <s v="23/03/2025 14:19"/>
    <s v="-"/>
    <s v="Flash Express Thailand COD"/>
    <s v="Tiktok"/>
    <s v="จ่ายทีหลัง / COD"/>
    <s v=""/>
    <s v="THT64151MPD1B5Z"/>
    <s v="23/03/2025 14:19"/>
  </r>
  <r>
    <x v="13"/>
    <x v="14"/>
    <n v="66.666666666666671"/>
    <n v="3"/>
    <s v="EVU31"/>
    <n v="106"/>
    <n v="6"/>
    <s v="ร้านที่4"/>
    <s v="ศ***นกมล"/>
    <s v="นนทบุรี"/>
    <s v="-"/>
    <s v=""/>
    <s v="23/03/2025 14:19"/>
    <s v="-"/>
    <s v="Flash Express Thailand"/>
    <s v="Tiktok"/>
    <s v="tiktok"/>
    <s v=""/>
    <s v="THT03051MPV808Z"/>
    <s v="23/03/2025 14:19"/>
  </r>
  <r>
    <x v="1"/>
    <x v="1"/>
    <n v="150"/>
    <n v="1"/>
    <s v="EVU30"/>
    <n v="150"/>
    <n v="0"/>
    <s v="ร้านที่1"/>
    <s v="จตุพร รัตนพันธ์"/>
    <s v="69/24 หมู่4 ต ย่านซื่อ อ.เมือง จ.อ่างทอง  14000"/>
    <s v="14000"/>
    <s v="0952528129"/>
    <s v="23/03/2025 11:40"/>
    <s v="sompear3955@gmail.com"/>
    <s v="EMS"/>
    <s v="facebook"/>
    <s v="กสิกร"/>
    <s v="ชิฟฟอนตัวแทน"/>
    <s v="JB195833795TH"/>
    <s v="23/03/2025 14:17"/>
  </r>
  <r>
    <x v="10"/>
    <x v="10"/>
    <n v="66.666666666666671"/>
    <n v="6"/>
    <s v="EVU29"/>
    <n v="200"/>
    <n v="0"/>
    <s v="ร้านที่4"/>
    <s v="น***ยุพเรศ ส***กุลวิวัฒน์"/>
    <s v="น่าน"/>
    <s v="-"/>
    <s v=""/>
    <s v="23/03/2025 14:16"/>
    <s v="-"/>
    <s v="Flash Express Thailand COD"/>
    <s v="Tiktok"/>
    <s v="จ่ายทีหลัง / COD"/>
    <s v=""/>
    <s v="THT52081MPRUB6Z"/>
    <s v="23/03/2025 14:16"/>
  </r>
  <r>
    <x v="0"/>
    <x v="0"/>
    <n v="33.333333333333336"/>
    <n v="6"/>
    <s v="EVU27"/>
    <n v="200"/>
    <n v="0"/>
    <s v="ร้านที่4"/>
    <s v="จ***ร์เพ็ญ ส***ล"/>
    <s v="กรุงเทพฯ"/>
    <s v="-"/>
    <s v=""/>
    <s v="23/03/2025 14:15"/>
    <s v="-"/>
    <s v="Flash Express Thailand COD"/>
    <s v="Tiktok"/>
    <s v="จ่ายทีหลัง / COD"/>
    <s v=""/>
    <s v="THT01121MP98H7Z"/>
    <s v="23/03/2025 14:16"/>
  </r>
  <r>
    <x v="10"/>
    <x v="10"/>
    <n v="66.666666666666671"/>
    <n v="3"/>
    <s v="EVU26"/>
    <n v="106"/>
    <n v="6"/>
    <s v="ร้านที่4"/>
    <s v="ว***กร ม***าพันธ์"/>
    <s v="เทศบาลเมืองบุรีรัมย์"/>
    <s v="-"/>
    <s v=""/>
    <s v="23/03/2025 14:16"/>
    <s v="-"/>
    <s v="Flash Express Thailand"/>
    <s v="Tiktok"/>
    <s v="tiktok"/>
    <s v=""/>
    <s v="THT28011MPWTJ8Z"/>
    <s v="23/03/2025 14:16"/>
  </r>
  <r>
    <x v="0"/>
    <x v="0"/>
    <n v="33.333333333333336"/>
    <n v="3"/>
    <s v="EVU25"/>
    <n v="100"/>
    <n v="0"/>
    <s v="ร้านที่4"/>
    <s v="ไ***ิชญ์ แ***่าง"/>
    <s v="ลพบุรี"/>
    <s v="-"/>
    <s v=""/>
    <s v="23/03/2025 14:16"/>
    <s v="-"/>
    <s v="Flash Express Thailand"/>
    <s v="Tiktok"/>
    <s v="tiktok"/>
    <s v=""/>
    <s v="THT07041MQ5PB4Z"/>
    <s v="23/03/2025 14:16"/>
  </r>
  <r>
    <x v="0"/>
    <x v="0"/>
    <n v="40"/>
    <n v="50"/>
    <s v="EVU24"/>
    <n v="5450"/>
    <n v="100"/>
    <s v="ร้านที่1"/>
    <s v="เกล้าทิพย์ ดีทองอ่อน"/>
    <s v="39/7ม.4ต.กรุงหยัน_x000a_ทุ่งใหญ่, นครศรีธรรมราช 80240"/>
    <s v="80240"/>
    <s v="0984192291"/>
    <s v="23/03/2025 11:45"/>
    <s v="sompear3955@gmail.com"/>
    <s v="EMS"/>
    <s v="facebook"/>
    <s v="กสิกร"/>
    <s v=""/>
    <s v="JB195833781TH"/>
    <s v="23/03/2025 14:16"/>
  </r>
  <r>
    <x v="13"/>
    <x v="14"/>
    <n v="40"/>
    <n v="50"/>
    <s v="EVU24"/>
    <n v="5450"/>
    <n v="100"/>
    <s v="ร้านที่1"/>
    <s v="เกล้าทิพย์ ดีทองอ่อน"/>
    <s v="39/7ม.4ต.กรุงหยัน_x000a_ทุ่งใหญ่, นครศรีธรรมราช 80240"/>
    <s v="80240"/>
    <s v="0984192291"/>
    <s v="23/03/2025 11:45"/>
    <s v="sompear3955@gmail.com"/>
    <s v="EMS"/>
    <s v="facebook"/>
    <s v="กสิกร"/>
    <s v=""/>
    <s v="JB195833781TH"/>
    <s v="23/03/2025 14:16"/>
  </r>
  <r>
    <x v="12"/>
    <x v="13"/>
    <n v="45"/>
    <n v="10"/>
    <s v="EVU24"/>
    <n v="5450"/>
    <n v="100"/>
    <s v="ร้านที่1"/>
    <s v="เกล้าทิพย์ ดีทองอ่อน"/>
    <s v="39/7ม.4ต.กรุงหยัน_x000a_ทุ่งใหญ่, นครศรีธรรมราช 80240"/>
    <s v="80240"/>
    <s v="0984192291"/>
    <s v="23/03/2025 11:45"/>
    <s v="sompear3955@gmail.com"/>
    <s v="EMS"/>
    <s v="facebook"/>
    <s v="กสิกร"/>
    <s v=""/>
    <s v="JB195833781TH"/>
    <s v="23/03/2025 14:16"/>
  </r>
  <r>
    <x v="3"/>
    <x v="3"/>
    <n v="45"/>
    <n v="10"/>
    <s v="EVU24"/>
    <n v="5450"/>
    <n v="100"/>
    <s v="ร้านที่1"/>
    <s v="เกล้าทิพย์ ดีทองอ่อน"/>
    <s v="39/7ม.4ต.กรุงหยัน_x000a_ทุ่งใหญ่, นครศรีธรรมราช 80240"/>
    <s v="80240"/>
    <s v="0984192291"/>
    <s v="23/03/2025 11:45"/>
    <s v="sompear3955@gmail.com"/>
    <s v="EMS"/>
    <s v="facebook"/>
    <s v="กสิกร"/>
    <s v=""/>
    <s v="JB195833781TH"/>
    <s v="23/03/2025 14:16"/>
  </r>
  <r>
    <x v="14"/>
    <x v="16"/>
    <n v="45"/>
    <n v="10"/>
    <s v="EVU24"/>
    <n v="5450"/>
    <n v="100"/>
    <s v="ร้านที่1"/>
    <s v="เกล้าทิพย์ ดีทองอ่อน"/>
    <s v="39/7ม.4ต.กรุงหยัน_x000a_ทุ่งใหญ่, นครศรีธรรมราช 80240"/>
    <s v="80240"/>
    <s v="0984192291"/>
    <s v="23/03/2025 11:45"/>
    <s v="sompear3955@gmail.com"/>
    <s v="EMS"/>
    <s v="facebook"/>
    <s v="กสิกร"/>
    <s v=""/>
    <s v="JB195833781TH"/>
    <s v="23/03/2025 14:16"/>
  </r>
  <r>
    <x v="0"/>
    <x v="0"/>
    <n v="33.333333333333336"/>
    <n v="3"/>
    <s v="EVU23"/>
    <n v="106"/>
    <n v="6"/>
    <s v="ร้านที่4"/>
    <s v="จ***์วรา"/>
    <s v="ปทุมธานี"/>
    <s v="-"/>
    <s v=""/>
    <s v="23/03/2025 14:09"/>
    <s v="-"/>
    <s v="Flash Express Thailand COD"/>
    <s v="Tiktok"/>
    <s v="จ่ายทีหลัง / COD"/>
    <s v=""/>
    <s v="THT04031MQ5E78Z"/>
    <s v="23/03/2025 14:14"/>
  </r>
  <r>
    <x v="15"/>
    <x v="17"/>
    <n v="10"/>
    <n v="250"/>
    <s v="EVU21"/>
    <n v="2530"/>
    <n v="30"/>
    <s v="ร้านที่1"/>
    <s v="แน่งน้อย. ทนันชัย"/>
    <s v="สำนักงานเขตพื้นที่การศึกษาประถมศึกษาแม่ฮ่องสอน เขต 1_x000a_98. ถ.ขุนลุมประพาส_x000a_ต.จองคำ  อ.เมือง_x000a_จ.แม่ฮ่องสอน _x000a_ 58000"/>
    <s v="58000"/>
    <s v="0613651978"/>
    <s v="23/03/2025 14:13"/>
    <s v="sompear3955@gmail.com"/>
    <s v="EMS COD"/>
    <s v="facebook"/>
    <s v="กสิกร"/>
    <s v=""/>
    <s v="JA189874861TH"/>
    <s v="23/03/2025 14:11"/>
  </r>
  <r>
    <x v="2"/>
    <x v="2"/>
    <n v="66.333333333333329"/>
    <n v="3"/>
    <s v="EVU20"/>
    <n v="268"/>
    <n v="38"/>
    <s v="ร้านที่1"/>
    <s v="จ******์"/>
    <s v="******ำบลในเมือง อำเภอเมืองนครพนม จังหวัดนครพนม 48000"/>
    <s v="48000"/>
    <s v="23"/>
    <s v="23/03/2025 14:10"/>
    <s v="-"/>
    <s v="SPX Express"/>
    <s v="Shopee"/>
    <s v="shopee"/>
    <s v=""/>
    <s v="TH2591473090439"/>
    <s v="23/03/2025 14:10"/>
  </r>
  <r>
    <x v="1"/>
    <x v="1"/>
    <n v="100"/>
    <n v="1"/>
    <s v="EVU19"/>
    <n v="130"/>
    <n v="30"/>
    <s v="ร้านที่1"/>
    <s v="จินตนา"/>
    <s v="ซอยสมเด็จพระปิ่นเกล้า2ถนนพระปิ่นเกล้าแขวงบางยี่ขันเขตบางพลัดกรุงเทพฯ 10700"/>
    <s v="10700"/>
    <s v="0654581568"/>
    <s v="23/03/2025 14:10"/>
    <s v="sompear3955@gmail.com"/>
    <s v="EMS COD"/>
    <s v="facebook"/>
    <s v="กสิกร"/>
    <s v=""/>
    <s v="JA189874858TH"/>
    <s v="23/03/2025 14:10"/>
  </r>
  <r>
    <x v="0"/>
    <x v="0"/>
    <n v="33.333333333333336"/>
    <n v="6"/>
    <s v="EVU18"/>
    <n v="200"/>
    <n v="0"/>
    <s v="ร้านที่4"/>
    <s v="ส***"/>
    <s v="นนทบุรี"/>
    <s v="-"/>
    <s v=""/>
    <s v="23/03/2025 14:05"/>
    <s v="-"/>
    <s v="Flash Express Thailand COD"/>
    <s v="Tiktok"/>
    <s v="จ่ายทีหลัง / COD"/>
    <s v=""/>
    <s v="THT03021MP8M05Z"/>
    <s v="23/03/2025 14:09"/>
  </r>
  <r>
    <x v="16"/>
    <x v="18"/>
    <n v="12"/>
    <n v="100"/>
    <s v="EVU17"/>
    <n v="1200"/>
    <n v="0"/>
    <s v="ร้านที่1"/>
    <s v="พระอาจารย์สมมรรค กั้วพิศมัย"/>
    <s v="สถานปฏิบัติธรรมพุทธสถาน 86/13บ.เขากระโดง ต.เสม็ด อ.เมือง จ.บุรีรัมย์ 31000"/>
    <s v="31000"/>
    <s v="0902469935"/>
    <s v="22/03/2025 15:02"/>
    <s v="sompear3955@gmail.com"/>
    <s v="EMS"/>
    <s v="facebook"/>
    <s v="กสิกร"/>
    <s v=""/>
    <s v="JB195833755TH"/>
    <s v="23/03/2025 14:07"/>
  </r>
  <r>
    <x v="13"/>
    <x v="14"/>
    <n v="50"/>
    <n v="2"/>
    <s v="EVU16"/>
    <n v="200"/>
    <n v="0"/>
    <s v="ร้านที่1"/>
    <s v="จตุรพร วรรณวงษ์ "/>
    <s v="  (ร้าน เบล บาร์เบอร์ )_x000a_248/2หมู่14_x000a_ต.เมืองคง_x000a_อ.ราษีไศล_x000a_จ.ศรีสะเกษ_x000a_ 33160"/>
    <s v="33160"/>
    <s v="0846717072"/>
    <s v="22/03/2025 14:36"/>
    <s v="sompear3955@gmail.com"/>
    <s v="EMS"/>
    <s v="facebook"/>
    <s v="กสิกร"/>
    <s v=""/>
    <s v="JB195833747TH"/>
    <s v="23/03/2025 14:06"/>
  </r>
  <r>
    <x v="10"/>
    <x v="10"/>
    <n v="50"/>
    <n v="2"/>
    <s v="EVU16"/>
    <n v="200"/>
    <n v="0"/>
    <s v="ร้านที่1"/>
    <s v="จตุรพร วรรณวงษ์ "/>
    <s v="  (ร้าน เบล บาร์เบอร์ )_x000a_248/2หมู่14_x000a_ต.เมืองคง_x000a_อ.ราษีไศล_x000a_จ.ศรีสะเกษ_x000a_ 33160"/>
    <s v="33160"/>
    <s v="0846717072"/>
    <s v="22/03/2025 14:36"/>
    <s v="sompear3955@gmail.com"/>
    <s v="EMS"/>
    <s v="facebook"/>
    <s v="กสิกร"/>
    <s v=""/>
    <s v="JB195833747TH"/>
    <s v="23/03/2025 14:06"/>
  </r>
  <r>
    <x v="13"/>
    <x v="14"/>
    <n v="50"/>
    <n v="4"/>
    <s v="EVU15"/>
    <n v="200"/>
    <n v="0"/>
    <s v="ร้านที่1"/>
    <s v="จำรัส_คงจร"/>
    <s v="_x000a_41/1หมู่10_x000a_ตฺำบลนครชุมร์_x000a_อำเภอบ้านโปร่ง_x000a_จังหวัดราชบุรี_x000a_ 70110"/>
    <s v="70110"/>
    <s v="0614945258"/>
    <s v="23/03/2025 14:05"/>
    <s v="sompear3955@gmail.com"/>
    <s v="EMS COD"/>
    <s v="facebook"/>
    <s v="กสิกร"/>
    <s v=""/>
    <s v="JA189874844TH"/>
    <s v="23/03/2025 14:05"/>
  </r>
  <r>
    <x v="0"/>
    <x v="0"/>
    <n v="40"/>
    <n v="10"/>
    <s v="EVU14"/>
    <n v="400"/>
    <n v="0"/>
    <s v="ร้านที่1"/>
    <s v="ส่ง​ประภาส​  พร​วงศ์​เลิศ"/>
    <s v="261ร้านแสงชัยการช่างถขุนแผนตท่าพี่เลี้ยงอเมืองจสุพรรณบุรี 72000"/>
    <s v="72000"/>
    <s v="0935726383"/>
    <s v="23/03/2025 14:04"/>
    <s v="sompear3955@gmail.com"/>
    <s v="EMS COD"/>
    <s v="facebook"/>
    <s v="กสิกร"/>
    <s v=""/>
    <s v="JA189874835TH"/>
    <s v="23/03/2025 14:04"/>
  </r>
  <r>
    <x v="10"/>
    <x v="10"/>
    <n v="50"/>
    <n v="6"/>
    <s v="EVU13"/>
    <n v="320"/>
    <n v="20"/>
    <s v="ร้านที่1"/>
    <s v="อรัญ   ไล้เลิศ"/>
    <s v="551/3 หมู่8  บ้านดาวเรือง ต.ลำนารายณ์ อ.ชัยบาดาล จ.ลพบุรี _x000a_ 15130"/>
    <s v="15130"/>
    <s v="0893473599"/>
    <s v="22/03/2025 09:28"/>
    <s v="sompear3955@gmail.com"/>
    <s v="EMS"/>
    <s v="facebook"/>
    <s v="กสิกร"/>
    <s v=""/>
    <s v="JB195833733TH"/>
    <s v="23/03/2025 14:02"/>
  </r>
  <r>
    <x v="10"/>
    <x v="10"/>
    <n v="50"/>
    <n v="4"/>
    <s v="EVU12"/>
    <n v="220"/>
    <n v="20"/>
    <s v="ร้านที่1"/>
    <s v="ประยูร แสงชาติ"/>
    <s v="181ม.1 ต.โสกก่าม_x000a_อ.เซกา ต.บึงกาฬ 38150"/>
    <s v="38150"/>
    <s v="0917980856"/>
    <s v="22/03/2025 08:54"/>
    <s v="sompear3955@gmail.com"/>
    <s v="EMS"/>
    <s v="facebook"/>
    <s v="กสิกร"/>
    <s v=""/>
    <s v="JB195833720TH"/>
    <s v="23/03/2025 14:00"/>
  </r>
  <r>
    <x v="4"/>
    <x v="4"/>
    <n v="60"/>
    <n v="1"/>
    <s v="EVU11"/>
    <n v="235"/>
    <n v="0"/>
    <s v="ร้านที่1"/>
    <s v="ป******ณ"/>
    <s v="******ยบาดาล, อำเภอชัยบาดาล ตำบลชัยบาดาล อำเภอชัยบาดาล จังหวัดลพบุรี 15230"/>
    <s v="15230"/>
    <s v="53"/>
    <s v="23/03/2025 14:00"/>
    <s v="-"/>
    <s v="Flash Express"/>
    <s v="Shopee"/>
    <s v="shopee"/>
    <s v=""/>
    <s v="TH070470H6PT7O"/>
    <s v="23/03/2025 13:59"/>
  </r>
  <r>
    <x v="4"/>
    <x v="4"/>
    <n v="58.333333333333343"/>
    <n v="3"/>
    <s v="EVU11"/>
    <n v="235"/>
    <n v="0"/>
    <s v="ร้านที่1"/>
    <s v="ป******ณ"/>
    <s v="******ยบาดาล, อำเภอชัยบาดาล ตำบลชัยบาดาล อำเภอชัยบาดาล จังหวัดลพบุรี 15230"/>
    <s v="15230"/>
    <s v="53"/>
    <s v="23/03/2025 14:00"/>
    <s v="-"/>
    <s v="Flash Express"/>
    <s v="Shopee"/>
    <s v="shopee"/>
    <s v=""/>
    <s v="TH070470H6PT7O"/>
    <s v="23/03/2025 13:59"/>
  </r>
  <r>
    <x v="14"/>
    <x v="19"/>
    <n v="13.7"/>
    <n v="2"/>
    <s v="EVU9"/>
    <n v="27.4"/>
    <n v="0"/>
    <s v="ร้านที่1"/>
    <s v="อาตุลย์"/>
    <s v="SS เลขตี่195/1 ม.7 GG · หนองโพ/ Nong Pho_x000a__x000a_ตาคลี/ Takhliนครสวรรค์/ Nakhon Sawan_x000a_60140"/>
    <s v="60140"/>
    <s v="660643109295"/>
    <s v="23/03/2025 13:49"/>
    <s v="-"/>
    <s v="Kerry_dropoff"/>
    <s v="Lazada"/>
    <s v="lazada"/>
    <s v=""/>
    <s v="LEXPU0549539803"/>
    <s v="23/03/2025 13:48"/>
  </r>
  <r>
    <x v="7"/>
    <x v="7"/>
    <n v="54.5"/>
    <n v="2"/>
    <s v="EVU7"/>
    <n v="254"/>
    <n v="26"/>
    <s v="ร้านที่1"/>
    <s v="ก้อย ฟาร์มหมู"/>
    <s v="บุญทะพานฟาร์ม (ฟาร์มใหม่นางัว) Buntaphan Farm Nawa 300 ม.6 ต.นางัว อ.นาหว้า จ.นครพนม 48180 · นาหว้า/ Na Wa_x000a__x000a_นาหว้า/ Na Waนครพนม/ Nakhon Phanom_x000a_48180"/>
    <s v="48180"/>
    <s v="660937381829"/>
    <s v="23/03/2025 13:31"/>
    <s v="-"/>
    <s v="Kerry_dropoff"/>
    <s v="Lazada"/>
    <s v="lazada"/>
    <s v=""/>
    <s v="TH450970J7FY6B"/>
    <s v="23/03/2025 13:32"/>
  </r>
  <r>
    <x v="7"/>
    <x v="7"/>
    <n v="54.5"/>
    <n v="2"/>
    <s v="EVU7"/>
    <n v="254"/>
    <n v="26"/>
    <s v="ร้านที่1"/>
    <s v="ก้อย ฟาร์มหมู"/>
    <s v="บุญทะพานฟาร์ม (ฟาร์มใหม่นางัว) Buntaphan Farm Nawa 300 ม.6 ต.นางัว อ.นาหว้า จ.นครพนม 48180 · นาหว้า/ Na Wa_x000a__x000a_นาหว้า/ Na Waนครพนม/ Nakhon Phanom_x000a_48180"/>
    <s v="48180"/>
    <s v="660937381829"/>
    <s v="23/03/2025 13:31"/>
    <s v="-"/>
    <s v="Kerry_dropoff"/>
    <s v="Lazada"/>
    <s v="lazada"/>
    <s v=""/>
    <s v="TH450970J7FY6B"/>
    <s v="23/03/2025 13:32"/>
  </r>
  <r>
    <x v="7"/>
    <x v="7"/>
    <n v="54.5"/>
    <n v="2"/>
    <s v="EVU7"/>
    <n v="254"/>
    <n v="26"/>
    <s v="ร้านที่1"/>
    <s v="ก้อย ฟาร์มหมู"/>
    <s v="บุญทะพานฟาร์ม (ฟาร์มใหม่นางัว) Buntaphan Farm Nawa 300 ม.6 ต.นางัว อ.นาหว้า จ.นครพนม 48180 · นาหว้า/ Na Wa_x000a__x000a_นาหว้า/ Na Waนครพนม/ Nakhon Phanom_x000a_48180"/>
    <s v="48180"/>
    <s v="660937381829"/>
    <s v="23/03/2025 13:31"/>
    <s v="-"/>
    <s v="Kerry_dropoff"/>
    <s v="Lazada"/>
    <s v="lazada"/>
    <s v=""/>
    <s v="TH450970J7FY6B"/>
    <s v="23/03/2025 13:31"/>
  </r>
  <r>
    <x v="1"/>
    <x v="1"/>
    <n v="78"/>
    <n v="3"/>
    <s v="EVU6"/>
    <n v="269"/>
    <n v="45"/>
    <s v="ร้านที่1"/>
    <s v="ล******า"/>
    <s v="******ท้ายซอย ตำบลท้ายบ้านใหม่ อำเภอเมืองสมุทรปราการ จังหวัดสมุทรปราการ 10280"/>
    <s v="10280"/>
    <s v="50"/>
    <s v="23/03/2025 13:28"/>
    <s v="-"/>
    <s v="SPX Express"/>
    <s v="Shopee"/>
    <s v="shopee"/>
    <s v=""/>
    <s v="TH255354758982U"/>
    <s v="23/03/2025 13:27"/>
  </r>
  <r>
    <x v="1"/>
    <x v="1"/>
    <n v="78"/>
    <n v="3"/>
    <s v="EVU5"/>
    <n v="259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23/03/2025 13:21"/>
    <s v="-"/>
    <s v="SPX Express"/>
    <s v="Shopee"/>
    <s v="shopee"/>
    <s v=""/>
    <s v="TH257866576201J"/>
    <s v="23/03/2025 13:20"/>
  </r>
  <r>
    <x v="1"/>
    <x v="11"/>
    <n v="15"/>
    <n v="1"/>
    <s v="EVU4"/>
    <n v="15"/>
    <n v="0"/>
    <s v="ร้านที่1"/>
    <s v="วหสห กสกส"/>
    <s v="ชุมชนร่มเย็น 28//499999 ซแยย 2/17 ดสดส 48883393939 · คูคต/ Khu Khot_x000a__x000a_ลำลูกกา/ Lam Luk Kaปทุมธานี/ Pathum Thani_x000a_12130"/>
    <s v="12130"/>
    <s v="660991521421"/>
    <s v="23/03/2025 12:53"/>
    <s v="-"/>
    <s v="Kerry_dropoff"/>
    <s v="Lazada"/>
    <s v="lazada"/>
    <s v=""/>
    <s v="LEXPU0471345505"/>
    <s v="23/03/2025 12:52"/>
  </r>
  <r>
    <x v="10"/>
    <x v="10"/>
    <n v="66.666666666666671"/>
    <n v="3"/>
    <s v="EVU3"/>
    <n v="111"/>
    <n v="6"/>
    <s v="ร้านที่2"/>
    <s v="ส***นทิพย์ ก***"/>
    <s v="ปทุมธานี"/>
    <s v="-"/>
    <s v=""/>
    <s v="23/03/2025 12:43"/>
    <s v="-"/>
    <s v="J&amp;T Express"/>
    <s v="Tiktok"/>
    <s v="tiktok"/>
    <s v=""/>
    <s v="756174079732"/>
    <s v="23/03/2025 12:44"/>
  </r>
  <r>
    <x v="9"/>
    <x v="9"/>
    <n v="12.5"/>
    <n v="2"/>
    <s v="EVU2"/>
    <n v="29"/>
    <n v="4"/>
    <s v="ร้านที่1"/>
    <s v="ป******ำ"/>
    <s v="******คารราชพัสดุ อำเภอศรีสำโรง จังหวัดสุโขทัย 64120 ตำบลคลองตาล อำเภอศรีสำโรง จังหวัดสุโขทัย 64120"/>
    <s v="64120"/>
    <s v="79"/>
    <s v="23/03/2025 12:44"/>
    <s v="-"/>
    <s v="SPX Express"/>
    <s v="Shopee"/>
    <s v="shopee"/>
    <s v=""/>
    <s v="TH252746193576U"/>
    <s v="23/03/2025 12:43"/>
  </r>
  <r>
    <x v="17"/>
    <x v="20"/>
    <n v="94"/>
    <n v="2"/>
    <s v="EVU1"/>
    <n v="223"/>
    <n v="35"/>
    <s v="ร้านที่2"/>
    <s v="เ****์"/>
    <s v="******พระราม 1, แขวงรองเมือง เขตปทุมวัน จังหวัดกรุงเทพมหานคร 10330"/>
    <s v="10330"/>
    <s v="56"/>
    <s v="23/03/2025 12:42"/>
    <s v="-"/>
    <s v="Flash Express"/>
    <s v="Shopee"/>
    <s v="shopee"/>
    <s v=""/>
    <s v="TH012770KUQH6B"/>
    <s v="23/03/2025 12:39"/>
  </r>
  <r>
    <x v="5"/>
    <x v="5"/>
    <n v="90"/>
    <n v="2"/>
    <s v="EVU0"/>
    <n v="127"/>
    <n v="7"/>
    <s v="ร้านที่3"/>
    <s v="อำพรรณ เมืองปลื้ม"/>
    <s v="86 ม.4 ซ.เทศบาลบางปู114 ต.บางปูใหม่_x000a__x000a_เมืองสมุทรปราการ/ Mueang Samut Prakanสมุทรปราการ/ Samut Prakan_x000a_10280"/>
    <s v="10280"/>
    <s v="660867921521"/>
    <s v="23/03/2025 12:39"/>
    <s v="-"/>
    <s v="Kerry_dropoff"/>
    <s v="Lazada"/>
    <s v="lazada"/>
    <s v=""/>
    <s v="LEXPU0471246381"/>
    <s v="23/03/2025 12:39"/>
  </r>
  <r>
    <x v="3"/>
    <x v="3"/>
    <n v="60"/>
    <n v="3"/>
    <s v="EVT98"/>
    <n v="105"/>
    <n v="0"/>
    <s v="ร้านที่4"/>
    <s v="ม***"/>
    <s v="เทศบาลนครนครปฐม"/>
    <s v="-"/>
    <s v=""/>
    <s v="23/03/2025 11:44"/>
    <s v="-"/>
    <s v="Flash Express Thailand COD"/>
    <s v="Tiktok"/>
    <s v="จ่ายทีหลัง / COD"/>
    <s v=""/>
    <s v="THT15011MP6R97Z"/>
    <s v="23/03/2025 11:44"/>
  </r>
  <r>
    <x v="13"/>
    <x v="14"/>
    <n v="66.666666666666671"/>
    <n v="3"/>
    <s v="EVT97"/>
    <n v="300"/>
    <n v="0"/>
    <s v="ร้านที่4"/>
    <s v="ร***ีกร  ช***ิด"/>
    <s v="สมุทรปราการ"/>
    <s v="-"/>
    <s v=""/>
    <s v="23/03/2025 12:04"/>
    <s v="-"/>
    <s v="Flash Express Thailand"/>
    <s v="Tiktok"/>
    <s v="tiktok"/>
    <s v=""/>
    <s v="THT02021MQ7XF2Z"/>
    <s v="23/03/2025 11:41"/>
  </r>
  <r>
    <x v="10"/>
    <x v="10"/>
    <n v="66.666666666666671"/>
    <n v="3"/>
    <s v="EVT97"/>
    <n v="300"/>
    <n v="0"/>
    <s v="ร้านที่4"/>
    <s v="ร***ีกร  ช***ิด"/>
    <s v="สมุทรปราการ"/>
    <s v="-"/>
    <s v=""/>
    <s v="23/03/2025 12:04"/>
    <s v="-"/>
    <s v="Flash Express Thailand"/>
    <s v="Tiktok"/>
    <s v="tiktok"/>
    <s v=""/>
    <s v="THT02021MQ7XF2Z"/>
    <s v="23/03/2025 11:41"/>
  </r>
  <r>
    <x v="0"/>
    <x v="0"/>
    <n v="33.333333333333336"/>
    <n v="3"/>
    <s v="EVT97"/>
    <n v="300"/>
    <n v="0"/>
    <s v="ร้านที่4"/>
    <s v="ร***ีกร  ช***ิด"/>
    <s v="สมุทรปราการ"/>
    <s v="-"/>
    <s v=""/>
    <s v="23/03/2025 12:04"/>
    <s v="-"/>
    <s v="Flash Express Thailand"/>
    <s v="Tiktok"/>
    <s v="tiktok"/>
    <s v=""/>
    <s v="THT02021MQ7XF2Z"/>
    <s v="23/03/2025 11:41"/>
  </r>
  <r>
    <x v="10"/>
    <x v="10"/>
    <n v="66.666666666666671"/>
    <n v="3"/>
    <s v="EVT96"/>
    <n v="106"/>
    <n v="6"/>
    <s v="ร้านที่4"/>
    <s v="ศ***าส ต***ง"/>
    <s v="จังหวัดยโสธร"/>
    <s v="-"/>
    <s v=""/>
    <s v="23/03/2025 11:41"/>
    <s v="-"/>
    <s v="Flash Express Thailand"/>
    <s v="Tiktok"/>
    <s v="tiktok"/>
    <s v=""/>
    <s v="THT32071MPU5C4Z"/>
    <s v="23/03/2025 11:41"/>
  </r>
  <r>
    <x v="13"/>
    <x v="14"/>
    <n v="66.666666666666671"/>
    <n v="6"/>
    <s v="EVT95"/>
    <n v="200"/>
    <n v="0"/>
    <s v="ร้านที่4"/>
    <s v="จ***วรรณ บ***งค์"/>
    <s v="กรุงเทพมหานคร"/>
    <s v="-"/>
    <s v=""/>
    <s v="23/03/2025 11:34"/>
    <s v="-"/>
    <s v="Flash Express Thailand"/>
    <s v="Tiktok"/>
    <s v="tiktok"/>
    <s v=""/>
    <s v="THT01161MPX3H8Z"/>
    <s v="23/03/2025 11:33"/>
  </r>
  <r>
    <x v="10"/>
    <x v="10"/>
    <n v="66.666666666666671"/>
    <n v="6"/>
    <s v="EVT94"/>
    <n v="300"/>
    <n v="0"/>
    <s v="ร้านที่4"/>
    <s v="โ***ท"/>
    <s v="กรุงเทพฯ"/>
    <s v="-"/>
    <s v=""/>
    <s v="23/03/2025 11:10"/>
    <s v="-"/>
    <s v="Flash Express Thailand COD"/>
    <s v="Tiktok"/>
    <s v="จ่ายทีหลัง / COD"/>
    <s v=""/>
    <s v="THT01221MQ7YW4Z"/>
    <s v="23/03/2025 11:10"/>
  </r>
  <r>
    <x v="0"/>
    <x v="0"/>
    <n v="33.333333333333336"/>
    <n v="3"/>
    <s v="EVT94"/>
    <n v="300"/>
    <n v="0"/>
    <s v="ร้านที่4"/>
    <s v="โ***ท"/>
    <s v="กรุงเทพฯ"/>
    <s v="-"/>
    <s v=""/>
    <s v="23/03/2025 11:10"/>
    <s v="-"/>
    <s v="Flash Express Thailand COD"/>
    <s v="Tiktok"/>
    <s v="จ่ายทีหลัง / COD"/>
    <s v=""/>
    <s v="THT01221MQ7YW4Z"/>
    <s v="23/03/2025 11:10"/>
  </r>
  <r>
    <x v="13"/>
    <x v="14"/>
    <n v="66.666666666666671"/>
    <n v="3"/>
    <s v="EVT93"/>
    <n v="106"/>
    <n v="6"/>
    <s v="ร้านที่4"/>
    <s v="ย***"/>
    <s v="นครราชสีมา"/>
    <s v="-"/>
    <s v=""/>
    <s v="23/03/2025 11:09"/>
    <s v="-"/>
    <s v="Flash Express Thailand COD"/>
    <s v="Tiktok"/>
    <s v="จ่ายทีหลัง / COD"/>
    <s v=""/>
    <s v="THT27181MP4525Z"/>
    <s v="23/03/2025 11:09"/>
  </r>
  <r>
    <x v="13"/>
    <x v="14"/>
    <n v="66.666666666666671"/>
    <n v="6"/>
    <s v="EVT92"/>
    <n v="200"/>
    <n v="0"/>
    <s v="ร้านที่4"/>
    <s v="น***ร น***ุช"/>
    <s v="กรุงเทพฯ"/>
    <s v="-"/>
    <s v=""/>
    <s v="23/03/2025 11:08"/>
    <s v="-"/>
    <s v="Flash Express Thailand COD"/>
    <s v="Tiktok"/>
    <s v="จ่ายทีหลัง / COD"/>
    <s v=""/>
    <s v="THT01241MPX0A6Z"/>
    <s v="23/03/2025 11:08"/>
  </r>
  <r>
    <x v="13"/>
    <x v="14"/>
    <n v="66.666666666666671"/>
    <n v="3"/>
    <s v="EVT91"/>
    <n v="200"/>
    <n v="0"/>
    <s v="ร้านที่4"/>
    <s v="น***รี"/>
    <s v="กรุงเทพฯ"/>
    <s v="-"/>
    <s v=""/>
    <s v="23/03/2025 11:03"/>
    <s v="-"/>
    <s v="Flash Express Thailand"/>
    <s v="Tiktok"/>
    <s v="tiktok"/>
    <s v=""/>
    <s v="THT01161MPQHJ4Z"/>
    <s v="23/03/2025 11:03"/>
  </r>
  <r>
    <x v="10"/>
    <x v="10"/>
    <n v="66.666666666666671"/>
    <n v="3"/>
    <s v="EVT91"/>
    <n v="200"/>
    <n v="0"/>
    <s v="ร้านที่4"/>
    <s v="น***รี"/>
    <s v="กรุงเทพฯ"/>
    <s v="-"/>
    <s v=""/>
    <s v="23/03/2025 11:03"/>
    <s v="-"/>
    <s v="Flash Express Thailand"/>
    <s v="Tiktok"/>
    <s v="tiktok"/>
    <s v=""/>
    <s v="THT01161MPQHJ4Z"/>
    <s v="23/03/2025 11:03"/>
  </r>
  <r>
    <x v="10"/>
    <x v="10"/>
    <n v="66.666666666666671"/>
    <n v="15"/>
    <s v="EVT89"/>
    <n v="500"/>
    <n v="0"/>
    <s v="ร้านที่4"/>
    <s v="ณ***า  เ***ย์วงศ์ ณ อ***ยา"/>
    <s v="สตูล"/>
    <s v="-"/>
    <s v=""/>
    <s v="23/03/2025 10:57"/>
    <s v="-"/>
    <s v="Flash Express Thailand COD"/>
    <s v="Tiktok"/>
    <s v="จ่ายทีหลัง / COD"/>
    <s v=""/>
    <s v="THT72051MP1D71Z"/>
    <s v="23/03/2025 10:57"/>
  </r>
  <r>
    <x v="13"/>
    <x v="14"/>
    <n v="66.666666666666671"/>
    <n v="3"/>
    <s v="EVT88"/>
    <n v="116"/>
    <n v="16"/>
    <s v="ร้านที่4"/>
    <s v="เ***ัช ก***ย์"/>
    <s v="กรุงเทพฯ"/>
    <s v="-"/>
    <s v=""/>
    <s v="23/03/2025 10:56"/>
    <s v="-"/>
    <s v="Flash Express Thailand COD"/>
    <s v="Tiktok"/>
    <s v="จ่ายทีหลัง / COD"/>
    <s v=""/>
    <s v="THT01281MPUV60Z"/>
    <s v="23/03/2025 10:56"/>
  </r>
  <r>
    <x v="14"/>
    <x v="16"/>
    <n v="50"/>
    <n v="1"/>
    <s v="EVT87"/>
    <n v="100"/>
    <n v="0"/>
    <s v="ร้านที่4"/>
    <s v="ว***ช อ***ทรัพย์"/>
    <s v="พระนครศรีอยุธยา"/>
    <s v="-"/>
    <s v=""/>
    <s v="23/03/2025 10:54"/>
    <s v="-"/>
    <s v="Flash Express Thailand COD"/>
    <s v="Tiktok"/>
    <s v="จ่ายทีหลัง / COD"/>
    <s v=""/>
    <s v="THT05101MQSDA6Z"/>
    <s v="23/03/2025 10:54"/>
  </r>
  <r>
    <x v="12"/>
    <x v="13"/>
    <n v="50"/>
    <n v="1"/>
    <s v="EVT87"/>
    <n v="100"/>
    <n v="0"/>
    <s v="ร้านที่4"/>
    <s v="ว***ช อ***ทรัพย์"/>
    <s v="พระนครศรีอยุธยา"/>
    <s v="-"/>
    <s v=""/>
    <s v="23/03/2025 10:54"/>
    <s v="-"/>
    <s v="Flash Express Thailand COD"/>
    <s v="Tiktok"/>
    <s v="จ่ายทีหลัง / COD"/>
    <s v=""/>
    <s v="THT05101MQSDA6Z"/>
    <s v="23/03/2025 10:54"/>
  </r>
  <r>
    <x v="3"/>
    <x v="3"/>
    <n v="50"/>
    <n v="1"/>
    <s v="EVT87"/>
    <n v="100"/>
    <n v="0"/>
    <s v="ร้านที่4"/>
    <s v="ว***ช อ***ทรัพย์"/>
    <s v="พระนครศรีอยุธยา"/>
    <s v="-"/>
    <s v=""/>
    <s v="23/03/2025 10:54"/>
    <s v="-"/>
    <s v="Flash Express Thailand COD"/>
    <s v="Tiktok"/>
    <s v="จ่ายทีหลัง / COD"/>
    <s v=""/>
    <s v="THT05101MQSDA6Z"/>
    <s v="23/03/2025 10:54"/>
  </r>
  <r>
    <x v="13"/>
    <x v="14"/>
    <n v="66.666666666666671"/>
    <n v="9"/>
    <s v="EVT86"/>
    <n v="300"/>
    <n v="0"/>
    <s v="ร้านที่4"/>
    <s v="น***ยุพเรศ ส***กุลวิวัฒน์"/>
    <s v="น่าน"/>
    <s v="-"/>
    <s v=""/>
    <s v="23/03/2025 10:50"/>
    <s v="-"/>
    <s v="Flash Express Thailand COD"/>
    <s v="Tiktok"/>
    <s v="จ่ายทีหลัง / COD"/>
    <s v=""/>
    <s v="THT52081MNYXW3Z"/>
    <s v="23/03/2025 10:50"/>
  </r>
  <r>
    <x v="14"/>
    <x v="16"/>
    <n v="50"/>
    <n v="2"/>
    <s v="EVT85"/>
    <n v="200"/>
    <n v="0"/>
    <s v="ร้านที่4"/>
    <s v="บ***ิวา จ***ร์ต๊ะ"/>
    <s v="ลำปาง"/>
    <s v="-"/>
    <s v=""/>
    <s v="23/03/2025 10:46"/>
    <s v="-"/>
    <s v="Flash Express Thailand COD"/>
    <s v="Tiktok"/>
    <s v="จ่ายทีหลัง / COD"/>
    <s v=""/>
    <s v="THT49021MPQB23Z"/>
    <s v="23/03/2025 10:46"/>
  </r>
  <r>
    <x v="12"/>
    <x v="13"/>
    <n v="50"/>
    <n v="2"/>
    <s v="EVT85"/>
    <n v="200"/>
    <n v="0"/>
    <s v="ร้านที่4"/>
    <s v="บ***ิวา จ***ร์ต๊ะ"/>
    <s v="ลำปาง"/>
    <s v="-"/>
    <s v=""/>
    <s v="23/03/2025 10:46"/>
    <s v="-"/>
    <s v="Flash Express Thailand COD"/>
    <s v="Tiktok"/>
    <s v="จ่ายทีหลัง / COD"/>
    <s v=""/>
    <s v="THT49021MPQB23Z"/>
    <s v="23/03/2025 10:46"/>
  </r>
  <r>
    <x v="3"/>
    <x v="3"/>
    <n v="50"/>
    <n v="2"/>
    <s v="EVT85"/>
    <n v="200"/>
    <n v="0"/>
    <s v="ร้านที่4"/>
    <s v="บ***ิวา จ***ร์ต๊ะ"/>
    <s v="ลำปาง"/>
    <s v="-"/>
    <s v=""/>
    <s v="23/03/2025 10:46"/>
    <s v="-"/>
    <s v="Flash Express Thailand COD"/>
    <s v="Tiktok"/>
    <s v="จ่ายทีหลัง / COD"/>
    <s v=""/>
    <s v="THT49021MPQB23Z"/>
    <s v="23/03/2025 10:46"/>
  </r>
  <r>
    <x v="14"/>
    <x v="16"/>
    <n v="50"/>
    <n v="3"/>
    <s v="EVT83"/>
    <n v="300"/>
    <n v="0"/>
    <s v="ร้านที่4"/>
    <s v="น***ดดา โ***์เงิน"/>
    <s v="นครนายก"/>
    <s v="-"/>
    <s v=""/>
    <s v="23/03/2025 10:42"/>
    <s v="-"/>
    <s v="Flash Express Thailand COD"/>
    <s v="Tiktok"/>
    <s v="จ่ายทีหลัง / COD"/>
    <s v=""/>
    <s v="THT11041MQF510Z"/>
    <s v="23/03/2025 10:42"/>
  </r>
  <r>
    <x v="12"/>
    <x v="13"/>
    <n v="50"/>
    <n v="3"/>
    <s v="EVT83"/>
    <n v="300"/>
    <n v="0"/>
    <s v="ร้านที่4"/>
    <s v="น***ดดา โ***์เงิน"/>
    <s v="นครนายก"/>
    <s v="-"/>
    <s v=""/>
    <s v="23/03/2025 10:42"/>
    <s v="-"/>
    <s v="Flash Express Thailand COD"/>
    <s v="Tiktok"/>
    <s v="จ่ายทีหลัง / COD"/>
    <s v=""/>
    <s v="THT11041MQF510Z"/>
    <s v="23/03/2025 10:42"/>
  </r>
  <r>
    <x v="3"/>
    <x v="3"/>
    <n v="50"/>
    <n v="3"/>
    <s v="EVT83"/>
    <n v="300"/>
    <n v="0"/>
    <s v="ร้านที่4"/>
    <s v="น***ดดา โ***์เงิน"/>
    <s v="นครนายก"/>
    <s v="-"/>
    <s v=""/>
    <s v="23/03/2025 10:42"/>
    <s v="-"/>
    <s v="Flash Express Thailand COD"/>
    <s v="Tiktok"/>
    <s v="จ่ายทีหลัง / COD"/>
    <s v=""/>
    <s v="THT11041MQF510Z"/>
    <s v="23/03/2025 10:42"/>
  </r>
  <r>
    <x v="14"/>
    <x v="16"/>
    <n v="50"/>
    <n v="2"/>
    <s v="EVT82"/>
    <n v="200"/>
    <n v="0"/>
    <s v="ร้านที่4"/>
    <s v="S***ra N***on"/>
    <s v="กรุงเทพฯ"/>
    <s v="-"/>
    <s v=""/>
    <s v="23/03/2025 11:57"/>
    <s v="-"/>
    <s v="Flash Express Thailand"/>
    <s v="Tiktok"/>
    <s v="tiktok"/>
    <s v=""/>
    <s v="THT01161MPQCZ5Z"/>
    <s v="23/03/2025 10:38"/>
  </r>
  <r>
    <x v="12"/>
    <x v="13"/>
    <n v="50"/>
    <n v="2"/>
    <s v="EVT82"/>
    <n v="200"/>
    <n v="0"/>
    <s v="ร้านที่4"/>
    <s v="S***ra N***on"/>
    <s v="กรุงเทพฯ"/>
    <s v="-"/>
    <s v=""/>
    <s v="23/03/2025 11:57"/>
    <s v="-"/>
    <s v="Flash Express Thailand"/>
    <s v="Tiktok"/>
    <s v="tiktok"/>
    <s v=""/>
    <s v="THT01161MPQCZ5Z"/>
    <s v="23/03/2025 10:38"/>
  </r>
  <r>
    <x v="3"/>
    <x v="3"/>
    <n v="50"/>
    <n v="2"/>
    <s v="EVT82"/>
    <n v="200"/>
    <n v="0"/>
    <s v="ร้านที่4"/>
    <s v="S***ra N***on"/>
    <s v="กรุงเทพฯ"/>
    <s v="-"/>
    <s v=""/>
    <s v="23/03/2025 11:57"/>
    <s v="-"/>
    <s v="Flash Express Thailand"/>
    <s v="Tiktok"/>
    <s v="tiktok"/>
    <s v=""/>
    <s v="THT01161MPQCZ5Z"/>
    <s v="23/03/2025 10:38"/>
  </r>
  <r>
    <x v="14"/>
    <x v="16"/>
    <n v="50"/>
    <n v="1"/>
    <s v="EVT81"/>
    <n v="106"/>
    <n v="6"/>
    <s v="ร้านที่4"/>
    <s v="ภ***ินทร์ ส***"/>
    <s v="กาญจนบุรี"/>
    <s v="-"/>
    <s v=""/>
    <s v="23/03/2025 10:25"/>
    <s v="-"/>
    <s v="Flash Express Thailand COD"/>
    <s v="Tiktok"/>
    <s v="จ่ายทีหลัง / COD"/>
    <s v=""/>
    <s v="THT13081MQSDT4Z"/>
    <s v="23/03/2025 10:25"/>
  </r>
  <r>
    <x v="12"/>
    <x v="13"/>
    <n v="50"/>
    <n v="1"/>
    <s v="EVT81"/>
    <n v="106"/>
    <n v="6"/>
    <s v="ร้านที่4"/>
    <s v="ภ***ินทร์ ส***"/>
    <s v="กาญจนบุรี"/>
    <s v="-"/>
    <s v=""/>
    <s v="23/03/2025 10:25"/>
    <s v="-"/>
    <s v="Flash Express Thailand COD"/>
    <s v="Tiktok"/>
    <s v="จ่ายทีหลัง / COD"/>
    <s v=""/>
    <s v="THT13081MQSDT4Z"/>
    <s v="23/03/2025 10:25"/>
  </r>
  <r>
    <x v="3"/>
    <x v="3"/>
    <n v="50"/>
    <n v="1"/>
    <s v="EVT81"/>
    <n v="106"/>
    <n v="6"/>
    <s v="ร้านที่4"/>
    <s v="ภ***ินทร์ ส***"/>
    <s v="กาญจนบุรี"/>
    <s v="-"/>
    <s v=""/>
    <s v="23/03/2025 10:25"/>
    <s v="-"/>
    <s v="Flash Express Thailand COD"/>
    <s v="Tiktok"/>
    <s v="จ่ายทีหลัง / COD"/>
    <s v=""/>
    <s v="THT13081MQSDT4Z"/>
    <s v="23/03/2025 10:25"/>
  </r>
  <r>
    <x v="13"/>
    <x v="14"/>
    <n v="66.666666666666671"/>
    <n v="3"/>
    <s v="EVT80"/>
    <n v="200"/>
    <n v="0"/>
    <s v="ร้านที่4"/>
    <s v="P***ayamat"/>
    <s v="สงขลา"/>
    <s v="-"/>
    <s v=""/>
    <s v="23/03/2025 10:22"/>
    <s v="-"/>
    <s v="Flash Express Thailand COD"/>
    <s v="Tiktok"/>
    <s v="จ่ายทีหลัง / COD"/>
    <s v=""/>
    <s v="THT71111MNX829Z"/>
    <s v="23/03/2025 10:22"/>
  </r>
  <r>
    <x v="10"/>
    <x v="10"/>
    <n v="66.666666666666671"/>
    <n v="3"/>
    <s v="EVT80"/>
    <n v="200"/>
    <n v="0"/>
    <s v="ร้านที่4"/>
    <s v="P***ayamat"/>
    <s v="สงขลา"/>
    <s v="-"/>
    <s v=""/>
    <s v="23/03/2025 10:22"/>
    <s v="-"/>
    <s v="Flash Express Thailand COD"/>
    <s v="Tiktok"/>
    <s v="จ่ายทีหลัง / COD"/>
    <s v=""/>
    <s v="THT71111MNX829Z"/>
    <s v="23/03/2025 10:22"/>
  </r>
  <r>
    <x v="0"/>
    <x v="0"/>
    <n v="37.5"/>
    <n v="4"/>
    <s v="EVT79"/>
    <n v="159"/>
    <n v="0"/>
    <s v="ร้านที่4"/>
    <s v="ด***มล ห***ก้ว"/>
    <s v="พังงา"/>
    <s v="-"/>
    <s v=""/>
    <s v="23/03/2025 10:22"/>
    <s v="-"/>
    <s v="Flash Express Thailand COD"/>
    <s v="Tiktok"/>
    <s v="จ่ายทีหลัง / COD"/>
    <s v=""/>
    <s v="THT66051MQ0F24Z"/>
    <s v="23/03/2025 10:22"/>
  </r>
  <r>
    <x v="9"/>
    <x v="9"/>
    <n v="12.5"/>
    <n v="2"/>
    <s v="EVT78"/>
    <n v="41"/>
    <n v="16"/>
    <s v="ร้านที่1"/>
    <s v="ค******ร"/>
    <s v="******่ 10, อำเภอบางละมุง ตำบลนาเกลือ อำเภอบางละมุง จังหวัดชลบุรี 20150"/>
    <s v="20150"/>
    <s v="62"/>
    <s v="23/03/2025 10:48"/>
    <s v="-"/>
    <s v="Flash Express"/>
    <s v="Shopee"/>
    <s v="shopee"/>
    <s v=""/>
    <s v="TH200470J2ZX8B2"/>
    <s v="23/03/2025 10:18"/>
  </r>
  <r>
    <x v="0"/>
    <x v="0"/>
    <n v="33.333333333333336"/>
    <n v="3"/>
    <s v="EVT77"/>
    <n v="106"/>
    <n v="6"/>
    <s v="ร้านที่4"/>
    <s v="ก***ิการ์  บ***ลี่"/>
    <s v="นนทบุรี"/>
    <s v="-"/>
    <s v=""/>
    <s v="23/03/2025 10:19"/>
    <s v="-"/>
    <s v="Flash Express Thailand"/>
    <s v="Tiktok"/>
    <s v="tiktok"/>
    <s v=""/>
    <s v="THT09011MQ3TR0Z"/>
    <s v="23/03/2025 10:18"/>
  </r>
  <r>
    <x v="10"/>
    <x v="10"/>
    <n v="66.666666666666671"/>
    <n v="3"/>
    <s v="EVT76"/>
    <n v="200"/>
    <n v="0"/>
    <s v="ร้านที่4"/>
    <s v="เ***มาศ ก***โต"/>
    <s v="กรุงเทพมหานคร"/>
    <s v="-"/>
    <s v=""/>
    <s v="23/03/2025 10:18"/>
    <s v="-"/>
    <s v="Flash Express Thailand COD"/>
    <s v="Tiktok"/>
    <s v="จ่ายทีหลัง / COD"/>
    <s v=""/>
    <s v="THT01221MQRXH8Z"/>
    <s v="23/03/2025 10:18"/>
  </r>
  <r>
    <x v="0"/>
    <x v="0"/>
    <n v="33.333333333333336"/>
    <n v="3"/>
    <s v="EVT76"/>
    <n v="200"/>
    <n v="0"/>
    <s v="ร้านที่4"/>
    <s v="เ***มาศ ก***โต"/>
    <s v="กรุงเทพมหานคร"/>
    <s v="-"/>
    <s v=""/>
    <s v="23/03/2025 10:18"/>
    <s v="-"/>
    <s v="Flash Express Thailand COD"/>
    <s v="Tiktok"/>
    <s v="จ่ายทีหลัง / COD"/>
    <s v=""/>
    <s v="THT01221MQRXH8Z"/>
    <s v="23/03/2025 10:18"/>
  </r>
  <r>
    <x v="0"/>
    <x v="0"/>
    <n v="33.333333333333336"/>
    <n v="3"/>
    <s v="EVT75"/>
    <n v="200"/>
    <n v="0"/>
    <s v="ร้านที่4"/>
    <s v="ว***วดี น***"/>
    <s v="สมุทรปราการ"/>
    <s v="-"/>
    <s v=""/>
    <s v="23/03/2025 10:15"/>
    <s v="-"/>
    <s v="Flash Express Thailand COD"/>
    <s v="Tiktok"/>
    <s v="จ่ายทีหลัง / COD"/>
    <s v=""/>
    <s v="THT02011MQ75H4Z"/>
    <s v="23/03/2025 10:15"/>
  </r>
  <r>
    <x v="10"/>
    <x v="10"/>
    <n v="66.666666666666671"/>
    <n v="3"/>
    <s v="EVT75"/>
    <n v="200"/>
    <n v="0"/>
    <s v="ร้านที่4"/>
    <s v="ว***วดี น***"/>
    <s v="สมุทรปราการ"/>
    <s v="-"/>
    <s v=""/>
    <s v="23/03/2025 10:15"/>
    <s v="-"/>
    <s v="Flash Express Thailand COD"/>
    <s v="Tiktok"/>
    <s v="จ่ายทีหลัง / COD"/>
    <s v=""/>
    <s v="THT02011MQ75H4Z"/>
    <s v="23/03/2025 10:15"/>
  </r>
  <r>
    <x v="13"/>
    <x v="14"/>
    <n v="66.666666666666671"/>
    <n v="9"/>
    <s v="EVT74"/>
    <n v="300"/>
    <n v="0"/>
    <s v="ร้านที่4"/>
    <s v="ไ***นทร์ อ***ล้า"/>
    <s v="กรุงเทพฯ"/>
    <s v="-"/>
    <s v=""/>
    <s v="23/03/2025 10:14"/>
    <s v="-"/>
    <s v="Flash Express Thailand"/>
    <s v="Tiktok"/>
    <s v="tiktok"/>
    <s v="**เคลม ชิฟฟ่อนไม่มีไส้ เล็ก1กล่อง**"/>
    <s v="THT01231MNZQE7Z"/>
    <s v="23/03/2025 10:14"/>
  </r>
  <r>
    <x v="13"/>
    <x v="14"/>
    <n v="66.666666666666671"/>
    <n v="3"/>
    <s v="EVT73"/>
    <n v="100"/>
    <n v="0"/>
    <s v="ร้านที่4"/>
    <s v="ช***นี  ส***ี"/>
    <s v="เทศบาลนครนครปฐม"/>
    <s v="-"/>
    <s v=""/>
    <s v="23/03/2025 10:13"/>
    <s v="-"/>
    <s v="Flash Express Thailand COD"/>
    <s v="Tiktok"/>
    <s v="จ่ายทีหลัง / COD"/>
    <s v=""/>
    <s v="THT15011MPUQK4Z"/>
    <s v="23/03/2025 10:14"/>
  </r>
  <r>
    <x v="0"/>
    <x v="0"/>
    <n v="33.333333333333336"/>
    <n v="6"/>
    <s v="EVT72"/>
    <n v="200"/>
    <n v="0"/>
    <s v="ร้านที่4"/>
    <s v="ส***ตรา ก***ิตร"/>
    <s v="กรุงเทพมหานคร"/>
    <s v="-"/>
    <s v=""/>
    <s v="23/03/2025 10:14"/>
    <s v="-"/>
    <s v="Flash Express Thailand"/>
    <s v="Tiktok"/>
    <s v="tiktok"/>
    <s v=""/>
    <s v="THT01231MP8GV7Z"/>
    <s v="23/03/2025 10:13"/>
  </r>
  <r>
    <x v="14"/>
    <x v="16"/>
    <n v="50"/>
    <n v="1"/>
    <s v="EVT71"/>
    <n v="106"/>
    <n v="6"/>
    <s v="ร้านที่4"/>
    <s v="ต***ัตน์  ม***่อน"/>
    <s v="กรุงเทพฯ"/>
    <s v="-"/>
    <s v=""/>
    <s v="23/03/2025 10:12"/>
    <s v="-"/>
    <s v="Flash Express Thailand COD"/>
    <s v="Tiktok"/>
    <s v="จ่ายทีหลัง / COD"/>
    <s v=""/>
    <s v="THT01481MQ0NS1Z"/>
    <s v="23/03/2025 10:12"/>
  </r>
  <r>
    <x v="12"/>
    <x v="13"/>
    <n v="50"/>
    <n v="1"/>
    <s v="EVT71"/>
    <n v="106"/>
    <n v="6"/>
    <s v="ร้านที่4"/>
    <s v="ต***ัตน์  ม***่อน"/>
    <s v="กรุงเทพฯ"/>
    <s v="-"/>
    <s v=""/>
    <s v="23/03/2025 10:12"/>
    <s v="-"/>
    <s v="Flash Express Thailand COD"/>
    <s v="Tiktok"/>
    <s v="จ่ายทีหลัง / COD"/>
    <s v=""/>
    <s v="THT01481MQ0NS1Z"/>
    <s v="23/03/2025 10:12"/>
  </r>
  <r>
    <x v="3"/>
    <x v="3"/>
    <n v="50"/>
    <n v="1"/>
    <s v="EVT71"/>
    <n v="106"/>
    <n v="6"/>
    <s v="ร้านที่4"/>
    <s v="ต***ัตน์  ม***่อน"/>
    <s v="กรุงเทพฯ"/>
    <s v="-"/>
    <s v=""/>
    <s v="23/03/2025 10:12"/>
    <s v="-"/>
    <s v="Flash Express Thailand COD"/>
    <s v="Tiktok"/>
    <s v="จ่ายทีหลัง / COD"/>
    <s v=""/>
    <s v="THT01481MQ0NS1Z"/>
    <s v="23/03/2025 10:12"/>
  </r>
  <r>
    <x v="10"/>
    <x v="10"/>
    <n v="66.666666666666671"/>
    <n v="3"/>
    <s v="EVT69"/>
    <n v="145"/>
    <n v="45"/>
    <s v="ร้านที่4"/>
    <s v="จ***ภรณ์  จ***ร์วิบูลย์"/>
    <s v="สมุทรปราการ"/>
    <s v="-"/>
    <s v=""/>
    <s v="23/03/2025 10:09"/>
    <s v="-"/>
    <s v="Flash Express Thailand"/>
    <s v="Tiktok"/>
    <s v="tiktok"/>
    <s v=""/>
    <s v="THT02061MPXP32Z"/>
    <s v="23/03/2025 10:09"/>
  </r>
  <r>
    <x v="0"/>
    <x v="0"/>
    <n v="33.333333333333336"/>
    <n v="3"/>
    <s v="EVT68"/>
    <n v="106"/>
    <n v="6"/>
    <s v="ร้านที่4"/>
    <s v="ส***ราภรณ์ น***คง"/>
    <s v="พัทลุง"/>
    <s v="-"/>
    <s v=""/>
    <s v="23/03/2025 10:08"/>
    <s v="-"/>
    <s v="Flash Express Thailand COD"/>
    <s v="Tiktok"/>
    <s v="จ่ายทีหลัง / COD"/>
    <s v="ไม่ชอบรสกาแฟค่ะ แพ็คป้องกันหน่อยนะค่ะกลัวเละค่ะเดียวรีวิวให้ค่ะ"/>
    <s v="THT74051MP95A9Z"/>
    <s v="23/03/2025 10:08"/>
  </r>
  <r>
    <x v="14"/>
    <x v="16"/>
    <n v="50"/>
    <n v="1"/>
    <s v="EVT67"/>
    <n v="100"/>
    <n v="0"/>
    <s v="ร้านที่4"/>
    <s v="ณ***าญจน์ พ***เมือง"/>
    <s v="นครสวรรค์"/>
    <s v="-"/>
    <s v=""/>
    <s v="23/03/2025 10:08"/>
    <s v="-"/>
    <s v="Flash Express Thailand"/>
    <s v="Tiktok"/>
    <s v="tiktok"/>
    <s v="ขอ3รสนะคะ"/>
    <s v="THT56121MQSAR4Z"/>
    <s v="23/03/2025 10:08"/>
  </r>
  <r>
    <x v="12"/>
    <x v="13"/>
    <n v="50"/>
    <n v="1"/>
    <s v="EVT67"/>
    <n v="100"/>
    <n v="0"/>
    <s v="ร้านที่4"/>
    <s v="ณ***าญจน์ พ***เมือง"/>
    <s v="นครสวรรค์"/>
    <s v="-"/>
    <s v=""/>
    <s v="23/03/2025 10:08"/>
    <s v="-"/>
    <s v="Flash Express Thailand"/>
    <s v="Tiktok"/>
    <s v="tiktok"/>
    <s v="ขอ3รสนะคะ"/>
    <s v="THT56121MQSAR4Z"/>
    <s v="23/03/2025 10:08"/>
  </r>
  <r>
    <x v="3"/>
    <x v="3"/>
    <n v="50"/>
    <n v="1"/>
    <s v="EVT67"/>
    <n v="100"/>
    <n v="0"/>
    <s v="ร้านที่4"/>
    <s v="ณ***าญจน์ พ***เมือง"/>
    <s v="นครสวรรค์"/>
    <s v="-"/>
    <s v=""/>
    <s v="23/03/2025 10:08"/>
    <s v="-"/>
    <s v="Flash Express Thailand"/>
    <s v="Tiktok"/>
    <s v="tiktok"/>
    <s v="ขอ3รสนะคะ"/>
    <s v="THT56121MQSAR4Z"/>
    <s v="23/03/2025 10:08"/>
  </r>
  <r>
    <x v="10"/>
    <x v="10"/>
    <n v="66.666666666666671"/>
    <n v="3"/>
    <s v="EVT66"/>
    <n v="100"/>
    <n v="0"/>
    <s v="ร้านที่4"/>
    <s v="ส***พร ต***องดี"/>
    <s v="พิษณุโลก"/>
    <s v="-"/>
    <s v=""/>
    <s v="23/03/2025 10:08"/>
    <s v="-"/>
    <s v="Flash Express Thailand"/>
    <s v="Tiktok"/>
    <s v="tiktok"/>
    <s v=""/>
    <s v="THT61081MPXHV4Z"/>
    <s v="23/03/2025 10:08"/>
  </r>
  <r>
    <x v="0"/>
    <x v="0"/>
    <n v="33.333333333333336"/>
    <n v="3"/>
    <s v="EVT65"/>
    <n v="129"/>
    <n v="29"/>
    <s v="ร้านที่4"/>
    <s v="ร***า  ส***ิฤกษ์"/>
    <s v="สมุทรสาคร"/>
    <s v="-"/>
    <s v=""/>
    <s v="23/03/2025 10:08"/>
    <s v="-"/>
    <s v="Flash Express Thailand"/>
    <s v="Tiktok"/>
    <s v="tiktok"/>
    <s v=""/>
    <s v="THT16011MPF2F5Z"/>
    <s v="23/03/2025 10:08"/>
  </r>
  <r>
    <x v="14"/>
    <x v="16"/>
    <n v="50"/>
    <n v="3"/>
    <s v="EVT64"/>
    <n v="300"/>
    <n v="0"/>
    <s v="ร้านที่4"/>
    <s v="น***ยุพเรศ ส***กุลวิวัฒน์"/>
    <s v="น่าน"/>
    <s v="-"/>
    <s v=""/>
    <s v="23/03/2025 10:07"/>
    <s v="-"/>
    <s v="Flash Express Thailand COD"/>
    <s v="Tiktok"/>
    <s v="จ่ายทีหลัง / COD"/>
    <s v=""/>
    <s v="THT52081MQF2V0Z"/>
    <s v="23/03/2025 10:07"/>
  </r>
  <r>
    <x v="12"/>
    <x v="13"/>
    <n v="50"/>
    <n v="3"/>
    <s v="EVT64"/>
    <n v="300"/>
    <n v="0"/>
    <s v="ร้านที่4"/>
    <s v="น***ยุพเรศ ส***กุลวิวัฒน์"/>
    <s v="น่าน"/>
    <s v="-"/>
    <s v=""/>
    <s v="23/03/2025 10:07"/>
    <s v="-"/>
    <s v="Flash Express Thailand COD"/>
    <s v="Tiktok"/>
    <s v="จ่ายทีหลัง / COD"/>
    <s v=""/>
    <s v="THT52081MQF2V0Z"/>
    <s v="23/03/2025 10:07"/>
  </r>
  <r>
    <x v="3"/>
    <x v="3"/>
    <n v="50"/>
    <n v="3"/>
    <s v="EVT64"/>
    <n v="300"/>
    <n v="0"/>
    <s v="ร้านที่4"/>
    <s v="น***ยุพเรศ ส***กุลวิวัฒน์"/>
    <s v="น่าน"/>
    <s v="-"/>
    <s v=""/>
    <s v="23/03/2025 10:07"/>
    <s v="-"/>
    <s v="Flash Express Thailand COD"/>
    <s v="Tiktok"/>
    <s v="จ่ายทีหลัง / COD"/>
    <s v=""/>
    <s v="THT52081MQF2V0Z"/>
    <s v="23/03/2025 10:07"/>
  </r>
  <r>
    <x v="14"/>
    <x v="16"/>
    <n v="50"/>
    <n v="1"/>
    <s v="EVT63"/>
    <n v="106"/>
    <n v="6"/>
    <s v="ร้านที่4"/>
    <s v="ม*** ส***รณเพราเพริศ"/>
    <s v="ปทุมธานี"/>
    <s v="-"/>
    <s v=""/>
    <s v="23/03/2025 10:07"/>
    <s v="-"/>
    <s v="Flash Express Thailand COD"/>
    <s v="Tiktok"/>
    <s v="จ่ายทีหลัง / COD"/>
    <s v=""/>
    <s v="THT04031MQF5F6Z"/>
    <s v="23/03/2025 10:07"/>
  </r>
  <r>
    <x v="12"/>
    <x v="13"/>
    <n v="50"/>
    <n v="1"/>
    <s v="EVT63"/>
    <n v="106"/>
    <n v="6"/>
    <s v="ร้านที่4"/>
    <s v="ม*** ส***รณเพราเพริศ"/>
    <s v="ปทุมธานี"/>
    <s v="-"/>
    <s v=""/>
    <s v="23/03/2025 10:07"/>
    <s v="-"/>
    <s v="Flash Express Thailand COD"/>
    <s v="Tiktok"/>
    <s v="จ่ายทีหลัง / COD"/>
    <s v=""/>
    <s v="THT04031MQF5F6Z"/>
    <s v="23/03/2025 10:07"/>
  </r>
  <r>
    <x v="3"/>
    <x v="3"/>
    <n v="50"/>
    <n v="1"/>
    <s v="EVT63"/>
    <n v="106"/>
    <n v="6"/>
    <s v="ร้านที่4"/>
    <s v="ม*** ส***รณเพราเพริศ"/>
    <s v="ปทุมธานี"/>
    <s v="-"/>
    <s v=""/>
    <s v="23/03/2025 10:07"/>
    <s v="-"/>
    <s v="Flash Express Thailand COD"/>
    <s v="Tiktok"/>
    <s v="จ่ายทีหลัง / COD"/>
    <s v=""/>
    <s v="THT04031MQF5F6Z"/>
    <s v="23/03/2025 10:07"/>
  </r>
  <r>
    <x v="14"/>
    <x v="16"/>
    <n v="50"/>
    <n v="1"/>
    <s v="EVT62"/>
    <n v="106"/>
    <n v="6"/>
    <s v="ร้านที่4"/>
    <s v="ร*** ม***ก ต***จันทร์ฉาย"/>
    <s v="ปทุมธานี"/>
    <s v="-"/>
    <s v=""/>
    <s v="23/03/2025 10:07"/>
    <s v="-"/>
    <s v="Flash Express Thailand COD"/>
    <s v="Tiktok"/>
    <s v="จ่ายทีหลัง / COD"/>
    <s v=""/>
    <s v="THT04021MPQEH7Z"/>
    <s v="23/03/2025 10:07"/>
  </r>
  <r>
    <x v="12"/>
    <x v="13"/>
    <n v="50"/>
    <n v="1"/>
    <s v="EVT62"/>
    <n v="106"/>
    <n v="6"/>
    <s v="ร้านที่4"/>
    <s v="ร*** ม***ก ต***จันทร์ฉาย"/>
    <s v="ปทุมธานี"/>
    <s v="-"/>
    <s v=""/>
    <s v="23/03/2025 10:07"/>
    <s v="-"/>
    <s v="Flash Express Thailand COD"/>
    <s v="Tiktok"/>
    <s v="จ่ายทีหลัง / COD"/>
    <s v=""/>
    <s v="THT04021MPQEH7Z"/>
    <s v="23/03/2025 10:07"/>
  </r>
  <r>
    <x v="3"/>
    <x v="3"/>
    <n v="50"/>
    <n v="1"/>
    <s v="EVT62"/>
    <n v="106"/>
    <n v="6"/>
    <s v="ร้านที่4"/>
    <s v="ร*** ม***ก ต***จันทร์ฉาย"/>
    <s v="ปทุมธานี"/>
    <s v="-"/>
    <s v=""/>
    <s v="23/03/2025 10:07"/>
    <s v="-"/>
    <s v="Flash Express Thailand COD"/>
    <s v="Tiktok"/>
    <s v="จ่ายทีหลัง / COD"/>
    <s v=""/>
    <s v="THT04021MPQEH7Z"/>
    <s v="23/03/2025 10:07"/>
  </r>
  <r>
    <x v="14"/>
    <x v="16"/>
    <n v="50"/>
    <n v="1"/>
    <s v="EVT61"/>
    <n v="106"/>
    <n v="6"/>
    <s v="ร้านที่4"/>
    <s v="พ***านต์ ช***พลง"/>
    <s v="นครราชสีมา"/>
    <s v="-"/>
    <s v=""/>
    <s v="23/03/2025 10:07"/>
    <s v="-"/>
    <s v="Flash Express Thailand COD"/>
    <s v="Tiktok"/>
    <s v="จ่ายทีหลัง / COD"/>
    <s v=""/>
    <s v="THT27131MQEWF2Z"/>
    <s v="23/03/2025 10:07"/>
  </r>
  <r>
    <x v="12"/>
    <x v="13"/>
    <n v="50"/>
    <n v="1"/>
    <s v="EVT61"/>
    <n v="106"/>
    <n v="6"/>
    <s v="ร้านที่4"/>
    <s v="พ***านต์ ช***พลง"/>
    <s v="นครราชสีมา"/>
    <s v="-"/>
    <s v=""/>
    <s v="23/03/2025 10:07"/>
    <s v="-"/>
    <s v="Flash Express Thailand COD"/>
    <s v="Tiktok"/>
    <s v="จ่ายทีหลัง / COD"/>
    <s v=""/>
    <s v="THT27131MQEWF2Z"/>
    <s v="23/03/2025 10:07"/>
  </r>
  <r>
    <x v="3"/>
    <x v="3"/>
    <n v="50"/>
    <n v="1"/>
    <s v="EVT61"/>
    <n v="106"/>
    <n v="6"/>
    <s v="ร้านที่4"/>
    <s v="พ***านต์ ช***พลง"/>
    <s v="นครราชสีมา"/>
    <s v="-"/>
    <s v=""/>
    <s v="23/03/2025 10:07"/>
    <s v="-"/>
    <s v="Flash Express Thailand COD"/>
    <s v="Tiktok"/>
    <s v="จ่ายทีหลัง / COD"/>
    <s v=""/>
    <s v="THT27131MQEWF2Z"/>
    <s v="23/03/2025 10:07"/>
  </r>
  <r>
    <x v="1"/>
    <x v="1"/>
    <n v="66.333333333333329"/>
    <n v="3"/>
    <s v="EVT60"/>
    <n v="220"/>
    <n v="0"/>
    <s v="ร้านที่4"/>
    <s v="แ**"/>
    <s v="นนทบุรี"/>
    <s v="-"/>
    <s v=""/>
    <s v="23/03/2025 10:07"/>
    <s v="-"/>
    <s v="Flash Express Thailand COD"/>
    <s v="Tiktok"/>
    <s v="จ่ายทีหลัง / COD"/>
    <s v=""/>
    <s v="THT03061MPN4S3Z"/>
    <s v="23/03/2025 10:07"/>
  </r>
  <r>
    <x v="1"/>
    <x v="1"/>
    <n v="66.333333333333329"/>
    <n v="3"/>
    <s v="EVT58"/>
    <n v="220"/>
    <n v="0"/>
    <s v="ร้านที่4"/>
    <s v="ภ***รัตน์ เ***อินทร์"/>
    <s v="กรุงเทพฯ"/>
    <s v="-"/>
    <s v=""/>
    <s v="23/03/2025 10:04"/>
    <s v="-"/>
    <s v="Flash Express Thailand COD"/>
    <s v="Tiktok"/>
    <s v="จ่ายทีหลัง / COD"/>
    <s v=""/>
    <s v="THT01241MQCRE6Z"/>
    <s v="23/03/2025 10:04"/>
  </r>
  <r>
    <x v="14"/>
    <x v="16"/>
    <n v="50"/>
    <n v="2"/>
    <s v="EVT57"/>
    <n v="206"/>
    <n v="6"/>
    <s v="ร้านที่4"/>
    <s v="ว***รณ์ ป***ักษ์กุลวงศา"/>
    <s v="ราชบุรี"/>
    <s v="-"/>
    <s v=""/>
    <s v="23/03/2025 10:03"/>
    <s v="-"/>
    <s v="Flash Express Thailand COD"/>
    <s v="Tiktok"/>
    <s v="จ่ายทีหลัง / COD"/>
    <s v=""/>
    <s v="THT12041MQF8M6Z"/>
    <s v="23/03/2025 10:03"/>
  </r>
  <r>
    <x v="12"/>
    <x v="13"/>
    <n v="50"/>
    <n v="2"/>
    <s v="EVT57"/>
    <n v="206"/>
    <n v="6"/>
    <s v="ร้านที่4"/>
    <s v="ว***รณ์ ป***ักษ์กุลวงศา"/>
    <s v="ราชบุรี"/>
    <s v="-"/>
    <s v=""/>
    <s v="23/03/2025 10:03"/>
    <s v="-"/>
    <s v="Flash Express Thailand COD"/>
    <s v="Tiktok"/>
    <s v="จ่ายทีหลัง / COD"/>
    <s v=""/>
    <s v="THT12041MQF8M6Z"/>
    <s v="23/03/2025 10:03"/>
  </r>
  <r>
    <x v="3"/>
    <x v="3"/>
    <n v="50"/>
    <n v="2"/>
    <s v="EVT57"/>
    <n v="206"/>
    <n v="6"/>
    <s v="ร้านที่4"/>
    <s v="ว***รณ์ ป***ักษ์กุลวงศา"/>
    <s v="ราชบุรี"/>
    <s v="-"/>
    <s v=""/>
    <s v="23/03/2025 10:03"/>
    <s v="-"/>
    <s v="Flash Express Thailand COD"/>
    <s v="Tiktok"/>
    <s v="จ่ายทีหลัง / COD"/>
    <s v=""/>
    <s v="THT12041MQF8M6Z"/>
    <s v="23/03/2025 10:03"/>
  </r>
  <r>
    <x v="6"/>
    <x v="6"/>
    <n v="35"/>
    <n v="8"/>
    <s v="EVT56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3/03/2025 10:33"/>
    <s v="-"/>
    <s v="SPX Express"/>
    <s v="Shopee"/>
    <s v="shopee"/>
    <s v=""/>
    <s v="TH255790671653U"/>
    <s v="23/03/2025 10:03"/>
  </r>
  <r>
    <x v="1"/>
    <x v="1"/>
    <n v="66.333333333333329"/>
    <n v="3"/>
    <s v="EVT55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3/03/2025 10:32"/>
    <s v="-"/>
    <s v="SPX Express"/>
    <s v="Shopee"/>
    <s v="shopee"/>
    <s v=""/>
    <s v="TH251186318654H"/>
    <s v="23/03/2025 10:02"/>
  </r>
  <r>
    <x v="14"/>
    <x v="16"/>
    <n v="50"/>
    <n v="1"/>
    <s v="EVT54"/>
    <n v="106"/>
    <n v="6"/>
    <s v="ร้านที่4"/>
    <s v="ค***นิตย์ แ***ก้ว"/>
    <s v="ขอนแก่น"/>
    <s v="-"/>
    <s v=""/>
    <s v="23/03/2025 10:02"/>
    <s v="-"/>
    <s v="Flash Express Thailand"/>
    <s v="Tiktok"/>
    <s v="tiktok"/>
    <s v=""/>
    <s v="THT37011MPQMT1Z"/>
    <s v="23/03/2025 10:02"/>
  </r>
  <r>
    <x v="12"/>
    <x v="13"/>
    <n v="50"/>
    <n v="1"/>
    <s v="EVT54"/>
    <n v="106"/>
    <n v="6"/>
    <s v="ร้านที่4"/>
    <s v="ค***นิตย์ แ***ก้ว"/>
    <s v="ขอนแก่น"/>
    <s v="-"/>
    <s v=""/>
    <s v="23/03/2025 10:02"/>
    <s v="-"/>
    <s v="Flash Express Thailand"/>
    <s v="Tiktok"/>
    <s v="tiktok"/>
    <s v=""/>
    <s v="THT37011MPQMT1Z"/>
    <s v="23/03/2025 10:02"/>
  </r>
  <r>
    <x v="3"/>
    <x v="3"/>
    <n v="50"/>
    <n v="1"/>
    <s v="EVT54"/>
    <n v="106"/>
    <n v="6"/>
    <s v="ร้านที่4"/>
    <s v="ค***นิตย์ แ***ก้ว"/>
    <s v="ขอนแก่น"/>
    <s v="-"/>
    <s v=""/>
    <s v="23/03/2025 10:02"/>
    <s v="-"/>
    <s v="Flash Express Thailand"/>
    <s v="Tiktok"/>
    <s v="tiktok"/>
    <s v=""/>
    <s v="THT37011MPQMT1Z"/>
    <s v="23/03/2025 10:02"/>
  </r>
  <r>
    <x v="10"/>
    <x v="10"/>
    <n v="66.666666666666671"/>
    <n v="3"/>
    <s v="EVT53"/>
    <n v="200"/>
    <n v="0"/>
    <s v="ร้านที่4"/>
    <s v="น***ำเรียบ ส***้อย"/>
    <s v="บุรีรัมย์"/>
    <s v="-"/>
    <s v=""/>
    <s v="23/03/2025 10:02"/>
    <s v="-"/>
    <s v="Flash Express Thailand"/>
    <s v="Tiktok"/>
    <s v="tiktok"/>
    <s v=""/>
    <s v="THT28031MPGE73Z"/>
    <s v="23/03/2025 10:01"/>
  </r>
  <r>
    <x v="0"/>
    <x v="0"/>
    <n v="33.333333333333336"/>
    <n v="3"/>
    <s v="EVT53"/>
    <n v="200"/>
    <n v="0"/>
    <s v="ร้านที่4"/>
    <s v="น***ำเรียบ ส***้อย"/>
    <s v="บุรีรัมย์"/>
    <s v="-"/>
    <s v=""/>
    <s v="23/03/2025 10:02"/>
    <s v="-"/>
    <s v="Flash Express Thailand"/>
    <s v="Tiktok"/>
    <s v="tiktok"/>
    <s v=""/>
    <s v="THT28031MPGE73Z"/>
    <s v="23/03/2025 10:01"/>
  </r>
  <r>
    <x v="13"/>
    <x v="14"/>
    <n v="66.666666666666671"/>
    <n v="3"/>
    <s v="EVT52"/>
    <n v="106"/>
    <n v="6"/>
    <s v="ร้านที่4"/>
    <s v="ธ***รัตน์ ร***ัย"/>
    <s v="ภูเก็ต"/>
    <s v="-"/>
    <s v=""/>
    <s v="23/03/2025 10:01"/>
    <s v="-"/>
    <s v="Flash Express Thailand COD"/>
    <s v="Tiktok"/>
    <s v="จ่ายทีหลัง / COD"/>
    <s v=""/>
    <s v="THT67011MP4PD9Z"/>
    <s v="23/03/2025 10:01"/>
  </r>
  <r>
    <x v="0"/>
    <x v="0"/>
    <n v="33.333333333333336"/>
    <n v="3"/>
    <s v="EVT51"/>
    <n v="200"/>
    <n v="0"/>
    <s v="ร้านที่4"/>
    <s v="ว***ญา อ***เรือน"/>
    <s v="แม่ฮ่องสอน"/>
    <s v="-"/>
    <s v=""/>
    <s v="23/03/2025 10:00"/>
    <s v="-"/>
    <s v="Flash Express Thailand"/>
    <s v="Tiktok"/>
    <s v="tiktok"/>
    <s v=""/>
    <s v="THT55051MQF268Z"/>
    <s v="23/03/2025 10:00"/>
  </r>
  <r>
    <x v="14"/>
    <x v="16"/>
    <n v="50"/>
    <n v="1"/>
    <s v="EVT51"/>
    <n v="200"/>
    <n v="0"/>
    <s v="ร้านที่4"/>
    <s v="ว***ญา อ***เรือน"/>
    <s v="แม่ฮ่องสอน"/>
    <s v="-"/>
    <s v=""/>
    <s v="23/03/2025 10:00"/>
    <s v="-"/>
    <s v="Flash Express Thailand"/>
    <s v="Tiktok"/>
    <s v="tiktok"/>
    <s v=""/>
    <s v="THT55051MQF268Z"/>
    <s v="23/03/2025 10:00"/>
  </r>
  <r>
    <x v="12"/>
    <x v="13"/>
    <n v="50"/>
    <n v="1"/>
    <s v="EVT51"/>
    <n v="200"/>
    <n v="0"/>
    <s v="ร้านที่4"/>
    <s v="ว***ญา อ***เรือน"/>
    <s v="แม่ฮ่องสอน"/>
    <s v="-"/>
    <s v=""/>
    <s v="23/03/2025 10:00"/>
    <s v="-"/>
    <s v="Flash Express Thailand"/>
    <s v="Tiktok"/>
    <s v="tiktok"/>
    <s v=""/>
    <s v="THT55051MQF268Z"/>
    <s v="23/03/2025 10:00"/>
  </r>
  <r>
    <x v="3"/>
    <x v="3"/>
    <n v="50"/>
    <n v="1"/>
    <s v="EVT51"/>
    <n v="200"/>
    <n v="0"/>
    <s v="ร้านที่4"/>
    <s v="ว***ญา อ***เรือน"/>
    <s v="แม่ฮ่องสอน"/>
    <s v="-"/>
    <s v=""/>
    <s v="23/03/2025 10:00"/>
    <s v="-"/>
    <s v="Flash Express Thailand"/>
    <s v="Tiktok"/>
    <s v="tiktok"/>
    <s v=""/>
    <s v="THT55051MQF268Z"/>
    <s v="23/03/2025 10:00"/>
  </r>
  <r>
    <x v="3"/>
    <x v="3"/>
    <n v="60"/>
    <n v="3"/>
    <s v="EVT48"/>
    <n v="106"/>
    <n v="6"/>
    <s v="ร้านที่4"/>
    <s v="น***ิดา  จ***ทอง"/>
    <s v="เทศบาลนครขอนแก่น"/>
    <s v="-"/>
    <s v=""/>
    <s v="23/03/2025 09:59"/>
    <s v="-"/>
    <s v="Flash Express Thailand COD"/>
    <s v="Tiktok"/>
    <s v="จ่ายทีหลัง / COD"/>
    <s v=""/>
    <s v="THT37011MPYFV0Z"/>
    <s v="23/03/2025 09:59"/>
  </r>
  <r>
    <x v="3"/>
    <x v="3"/>
    <n v="60"/>
    <n v="3"/>
    <s v="EVT47"/>
    <n v="106"/>
    <n v="6"/>
    <s v="ร้านที่4"/>
    <s v="ส***ญญา แ***ปิน"/>
    <s v="ลำพูน"/>
    <s v="-"/>
    <s v=""/>
    <s v="23/03/2025 09:57"/>
    <s v="-"/>
    <s v="Flash Express Thailand COD"/>
    <s v="Tiktok"/>
    <s v="จ่ายทีหลัง / COD"/>
    <s v=""/>
    <s v="THT48011MP6T91Z"/>
    <s v="23/03/2025 09:57"/>
  </r>
  <r>
    <x v="13"/>
    <x v="14"/>
    <n v="66.666666666666671"/>
    <n v="3"/>
    <s v="EVT46"/>
    <n v="200"/>
    <n v="0"/>
    <s v="ร้านที่4"/>
    <s v="จ***นา ก***พิทักษ์"/>
    <s v="เทศบาลนครนครศรีธรรมราช"/>
    <s v="-"/>
    <s v=""/>
    <s v="23/03/2025 09:56"/>
    <s v="-"/>
    <s v="Flash Express Thailand COD"/>
    <s v="Tiktok"/>
    <s v="จ่ายทีหลัง / COD"/>
    <s v=""/>
    <s v="THT64091MPQYB7Z"/>
    <s v="23/03/2025 09:56"/>
  </r>
  <r>
    <x v="14"/>
    <x v="16"/>
    <n v="50"/>
    <n v="1"/>
    <s v="EVT46"/>
    <n v="200"/>
    <n v="0"/>
    <s v="ร้านที่4"/>
    <s v="จ***นา ก***พิทักษ์"/>
    <s v="เทศบาลนครนครศรีธรรมราช"/>
    <s v="-"/>
    <s v=""/>
    <s v="23/03/2025 09:56"/>
    <s v="-"/>
    <s v="Flash Express Thailand COD"/>
    <s v="Tiktok"/>
    <s v="จ่ายทีหลัง / COD"/>
    <s v=""/>
    <s v="THT64091MPQYB7Z"/>
    <s v="23/03/2025 09:56"/>
  </r>
  <r>
    <x v="12"/>
    <x v="13"/>
    <n v="50"/>
    <n v="1"/>
    <s v="EVT46"/>
    <n v="200"/>
    <n v="0"/>
    <s v="ร้านที่4"/>
    <s v="จ***นา ก***พิทักษ์"/>
    <s v="เทศบาลนครนครศรีธรรมราช"/>
    <s v="-"/>
    <s v=""/>
    <s v="23/03/2025 09:56"/>
    <s v="-"/>
    <s v="Flash Express Thailand COD"/>
    <s v="Tiktok"/>
    <s v="จ่ายทีหลัง / COD"/>
    <s v=""/>
    <s v="THT64091MPQYB7Z"/>
    <s v="23/03/2025 09:56"/>
  </r>
  <r>
    <x v="3"/>
    <x v="3"/>
    <n v="50"/>
    <n v="1"/>
    <s v="EVT46"/>
    <n v="200"/>
    <n v="0"/>
    <s v="ร้านที่4"/>
    <s v="จ***นา ก***พิทักษ์"/>
    <s v="เทศบาลนครนครศรีธรรมราช"/>
    <s v="-"/>
    <s v=""/>
    <s v="23/03/2025 09:56"/>
    <s v="-"/>
    <s v="Flash Express Thailand COD"/>
    <s v="Tiktok"/>
    <s v="จ่ายทีหลัง / COD"/>
    <s v=""/>
    <s v="THT64091MPQYB7Z"/>
    <s v="23/03/2025 09:56"/>
  </r>
  <r>
    <x v="10"/>
    <x v="10"/>
    <n v="66.666666666666671"/>
    <n v="3"/>
    <s v="EVT45"/>
    <n v="106"/>
    <n v="6"/>
    <s v="ร้านที่4"/>
    <s v="ป***าลักษณ์ ล***า"/>
    <s v="ระยอง"/>
    <s v="-"/>
    <s v=""/>
    <s v="23/03/2025 09:55"/>
    <s v="-"/>
    <s v="Flash Express Thailand"/>
    <s v="Tiktok"/>
    <s v="tiktok"/>
    <s v=""/>
    <s v="THT21021MPXG62Z"/>
    <s v="23/03/2025 09:55"/>
  </r>
  <r>
    <x v="13"/>
    <x v="14"/>
    <n v="66.666666666666671"/>
    <n v="3"/>
    <s v="EVT44"/>
    <n v="100"/>
    <n v="0"/>
    <s v="ร้านที่4"/>
    <s v="ส***รณา  ส***ุวรรณ์"/>
    <s v="จังหวัดอุทัยธานี"/>
    <s v="-"/>
    <s v=""/>
    <s v="23/03/2025 09:54"/>
    <s v="-"/>
    <s v="Flash Express Thailand COD"/>
    <s v="Tiktok"/>
    <s v="จ่ายทีหลัง / COD"/>
    <s v=""/>
    <s v="THT57071MPVZK4Z"/>
    <s v="23/03/2025 09:55"/>
  </r>
  <r>
    <x v="9"/>
    <x v="9"/>
    <n v="12.5"/>
    <n v="2"/>
    <s v="EVT43"/>
    <n v="41"/>
    <n v="16"/>
    <s v="ร้านที่1"/>
    <s v="ก****ี"/>
    <s v="******ตำบลน้ำแพร่อำเภอหางดง ตำบลน้ำแพร่ อำเภอหางดง จังหวัดเชียงใหม่ 50230"/>
    <s v="50230"/>
    <s v="94"/>
    <s v="23/03/2025 10:24"/>
    <s v="-"/>
    <s v="SPX Express"/>
    <s v="Shopee"/>
    <s v="shopee"/>
    <s v=""/>
    <s v="TH256301698977Q"/>
    <s v="23/03/2025 09:54"/>
  </r>
  <r>
    <x v="10"/>
    <x v="10"/>
    <n v="66.666666666666671"/>
    <n v="3"/>
    <s v="EVT41"/>
    <n v="106"/>
    <n v="6"/>
    <s v="ร้านที่4"/>
    <s v="ห***ดง"/>
    <s v="กรุงเทพฯ"/>
    <s v="-"/>
    <s v=""/>
    <s v="23/03/2025 09:51"/>
    <s v="-"/>
    <s v="Flash Express Thailand COD"/>
    <s v="Tiktok"/>
    <s v="จ่ายทีหลัง / COD"/>
    <s v=""/>
    <s v="THT01221MPTWK0Z"/>
    <s v="23/03/2025 09:51"/>
  </r>
  <r>
    <x v="0"/>
    <x v="0"/>
    <n v="33.333333333333336"/>
    <n v="3"/>
    <s v="EVT40"/>
    <n v="100"/>
    <n v="0"/>
    <s v="ร้านที่4"/>
    <s v="ส***ชา ไ***นี"/>
    <s v="พิจิตร"/>
    <s v="-"/>
    <s v=""/>
    <s v="23/03/2025 09:50"/>
    <s v="-"/>
    <s v="Flash Express Thailand COD"/>
    <s v="Tiktok"/>
    <s v="จ่ายทีหลัง / COD"/>
    <s v=""/>
    <s v="THT62041MQ6A36Z"/>
    <s v="23/03/2025 09:51"/>
  </r>
  <r>
    <x v="10"/>
    <x v="10"/>
    <n v="66.666666666666671"/>
    <n v="3"/>
    <s v="EVT39"/>
    <n v="200"/>
    <n v="0"/>
    <s v="ร้านที่4"/>
    <s v="จ***นา  เ***่ยนสินแปลง"/>
    <s v="กรุงเทพฯ"/>
    <s v="-"/>
    <s v=""/>
    <s v="23/03/2025 09:50"/>
    <s v="-"/>
    <s v="Flash Express Thailand COD"/>
    <s v="Tiktok"/>
    <s v="จ่ายทีหลัง / COD"/>
    <s v=""/>
    <s v="THT01031MPQYY9Z"/>
    <s v="23/03/2025 09:50"/>
  </r>
  <r>
    <x v="14"/>
    <x v="16"/>
    <n v="50"/>
    <n v="1"/>
    <s v="EVT39"/>
    <n v="200"/>
    <n v="0"/>
    <s v="ร้านที่4"/>
    <s v="จ***นา  เ***่ยนสินแปลง"/>
    <s v="กรุงเทพฯ"/>
    <s v="-"/>
    <s v=""/>
    <s v="23/03/2025 09:50"/>
    <s v="-"/>
    <s v="Flash Express Thailand COD"/>
    <s v="Tiktok"/>
    <s v="จ่ายทีหลัง / COD"/>
    <s v=""/>
    <s v="THT01031MPQYY9Z"/>
    <s v="23/03/2025 09:50"/>
  </r>
  <r>
    <x v="12"/>
    <x v="13"/>
    <n v="50"/>
    <n v="1"/>
    <s v="EVT39"/>
    <n v="200"/>
    <n v="0"/>
    <s v="ร้านที่4"/>
    <s v="จ***นา  เ***่ยนสินแปลง"/>
    <s v="กรุงเทพฯ"/>
    <s v="-"/>
    <s v=""/>
    <s v="23/03/2025 09:50"/>
    <s v="-"/>
    <s v="Flash Express Thailand COD"/>
    <s v="Tiktok"/>
    <s v="จ่ายทีหลัง / COD"/>
    <s v=""/>
    <s v="THT01031MPQYY9Z"/>
    <s v="23/03/2025 09:50"/>
  </r>
  <r>
    <x v="3"/>
    <x v="3"/>
    <n v="50"/>
    <n v="1"/>
    <s v="EVT39"/>
    <n v="200"/>
    <n v="0"/>
    <s v="ร้านที่4"/>
    <s v="จ***นา  เ***่ยนสินแปลง"/>
    <s v="กรุงเทพฯ"/>
    <s v="-"/>
    <s v=""/>
    <s v="23/03/2025 09:50"/>
    <s v="-"/>
    <s v="Flash Express Thailand COD"/>
    <s v="Tiktok"/>
    <s v="จ่ายทีหลัง / COD"/>
    <s v=""/>
    <s v="THT01031MPQYY9Z"/>
    <s v="23/03/2025 09:50"/>
  </r>
  <r>
    <x v="0"/>
    <x v="0"/>
    <n v="33.333333333333336"/>
    <n v="3"/>
    <s v="EVT38"/>
    <n v="106"/>
    <n v="6"/>
    <s v="ร้านที่4"/>
    <s v="น***าวศิลารัตน์ จ***รชนะ"/>
    <s v="สุราษฎร์ธานี"/>
    <s v="-"/>
    <s v=""/>
    <s v="23/03/2025 09:49"/>
    <s v="-"/>
    <s v="Flash Express Thailand COD"/>
    <s v="Tiktok"/>
    <s v="จ่ายทีหลัง / COD"/>
    <s v=""/>
    <s v="THT68011MQ6BF8Z"/>
    <s v="23/03/2025 09:49"/>
  </r>
  <r>
    <x v="1"/>
    <x v="1"/>
    <n v="66.333333333333329"/>
    <n v="3"/>
    <s v="EVT37"/>
    <n v="265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23/03/2025 09:48"/>
    <s v="-"/>
    <s v="SPX Express"/>
    <s v="Shopee"/>
    <s v="shopee"/>
    <s v=""/>
    <s v="TH2595438383217"/>
    <s v="23/03/2025 09:47"/>
  </r>
  <r>
    <x v="10"/>
    <x v="10"/>
    <n v="66.666666666666671"/>
    <n v="3"/>
    <s v="EVT36"/>
    <n v="106"/>
    <n v="6"/>
    <s v="ร้านที่4"/>
    <s v="น***เท"/>
    <s v="กรุงเทพฯ"/>
    <s v="-"/>
    <s v=""/>
    <s v="23/03/2025 09:43"/>
    <s v="-"/>
    <s v="Flash Express Thailand COD"/>
    <s v="Tiktok"/>
    <s v="จ่ายทีหลัง / COD"/>
    <s v=""/>
    <s v="THT01011MPTQY8Z"/>
    <s v="23/03/2025 09:43"/>
  </r>
  <r>
    <x v="13"/>
    <x v="14"/>
    <n v="66.666666666666671"/>
    <n v="3"/>
    <s v="EVT35"/>
    <n v="300"/>
    <n v="0"/>
    <s v="ร้านที่4"/>
    <s v="ก***า อ***ิ่ม"/>
    <s v="มหาสารคาม"/>
    <s v="-"/>
    <s v=""/>
    <s v="23/03/2025 09:43"/>
    <s v="-"/>
    <s v="Flash Express Thailand"/>
    <s v="Tiktok"/>
    <s v="tiktok"/>
    <s v=""/>
    <s v="THT41041MP7BC9Z"/>
    <s v="23/03/2025 09:43"/>
  </r>
  <r>
    <x v="10"/>
    <x v="10"/>
    <n v="66.666666666666671"/>
    <n v="3"/>
    <s v="EVT35"/>
    <n v="300"/>
    <n v="0"/>
    <s v="ร้านที่4"/>
    <s v="ก***า อ***ิ่ม"/>
    <s v="มหาสารคาม"/>
    <s v="-"/>
    <s v=""/>
    <s v="23/03/2025 09:43"/>
    <s v="-"/>
    <s v="Flash Express Thailand"/>
    <s v="Tiktok"/>
    <s v="tiktok"/>
    <s v=""/>
    <s v="THT41041MP7BC9Z"/>
    <s v="23/03/2025 09:43"/>
  </r>
  <r>
    <x v="14"/>
    <x v="16"/>
    <n v="50"/>
    <n v="1"/>
    <s v="EVT35"/>
    <n v="300"/>
    <n v="0"/>
    <s v="ร้านที่4"/>
    <s v="ก***า อ***ิ่ม"/>
    <s v="มหาสารคาม"/>
    <s v="-"/>
    <s v=""/>
    <s v="23/03/2025 09:43"/>
    <s v="-"/>
    <s v="Flash Express Thailand"/>
    <s v="Tiktok"/>
    <s v="tiktok"/>
    <s v=""/>
    <s v="THT41041MP7BC9Z"/>
    <s v="23/03/2025 09:43"/>
  </r>
  <r>
    <x v="12"/>
    <x v="13"/>
    <n v="50"/>
    <n v="1"/>
    <s v="EVT35"/>
    <n v="300"/>
    <n v="0"/>
    <s v="ร้านที่4"/>
    <s v="ก***า อ***ิ่ม"/>
    <s v="มหาสารคาม"/>
    <s v="-"/>
    <s v=""/>
    <s v="23/03/2025 09:43"/>
    <s v="-"/>
    <s v="Flash Express Thailand"/>
    <s v="Tiktok"/>
    <s v="tiktok"/>
    <s v=""/>
    <s v="THT41041MP7BC9Z"/>
    <s v="23/03/2025 09:43"/>
  </r>
  <r>
    <x v="3"/>
    <x v="3"/>
    <n v="50"/>
    <n v="1"/>
    <s v="EVT35"/>
    <n v="300"/>
    <n v="0"/>
    <s v="ร้านที่4"/>
    <s v="ก***า อ***ิ่ม"/>
    <s v="มหาสารคาม"/>
    <s v="-"/>
    <s v=""/>
    <s v="23/03/2025 09:43"/>
    <s v="-"/>
    <s v="Flash Express Thailand"/>
    <s v="Tiktok"/>
    <s v="tiktok"/>
    <s v=""/>
    <s v="THT41041MP7BC9Z"/>
    <s v="23/03/2025 09:43"/>
  </r>
  <r>
    <x v="13"/>
    <x v="14"/>
    <n v="66.666666666666671"/>
    <n v="3"/>
    <s v="EVT33"/>
    <n v="200"/>
    <n v="0"/>
    <s v="ร้านที่4"/>
    <s v="ก***ิก"/>
    <s v="ชลบุรี"/>
    <s v="-"/>
    <s v=""/>
    <s v="23/03/2025 09:41"/>
    <s v="-"/>
    <s v="Flash Express Thailand COD"/>
    <s v="Tiktok"/>
    <s v="จ่ายทีหลัง / COD"/>
    <s v=""/>
    <s v="THT20081MPZ2Y0Z"/>
    <s v="23/03/2025 09:42"/>
  </r>
  <r>
    <x v="3"/>
    <x v="3"/>
    <n v="60"/>
    <n v="3"/>
    <s v="EVT33"/>
    <n v="200"/>
    <n v="0"/>
    <s v="ร้านที่4"/>
    <s v="ก***ิก"/>
    <s v="ชลบุรี"/>
    <s v="-"/>
    <s v=""/>
    <s v="23/03/2025 09:41"/>
    <s v="-"/>
    <s v="Flash Express Thailand COD"/>
    <s v="Tiktok"/>
    <s v="จ่ายทีหลัง / COD"/>
    <s v=""/>
    <s v="THT20081MPZ2Y0Z"/>
    <s v="23/03/2025 09:42"/>
  </r>
  <r>
    <x v="1"/>
    <x v="1"/>
    <n v="69.900000000000006"/>
    <n v="10"/>
    <s v="EVT32"/>
    <n v="680.9"/>
    <n v="66"/>
    <s v="ร้านที่1"/>
    <s v="จริยา  ใจแก้ว"/>
    <s v="อบต.ห้วยข่า 144ม.18  ตำบลห้วยข่า_x000a__x000a_บุณฑริก/ Buntharikอุบลราชธานี/ Ubon Ratchathani_x000a_34230"/>
    <s v="34230"/>
    <s v="660855192966"/>
    <s v="23/03/2025 09:42"/>
    <s v="-"/>
    <s v="Kerry_dropoff"/>
    <s v="Lazada"/>
    <s v="lazada"/>
    <s v=""/>
    <s v="TH310970HTH65B"/>
    <s v="23/03/2025 09:41"/>
  </r>
  <r>
    <x v="0"/>
    <x v="0"/>
    <n v="33.333333333333336"/>
    <n v="3"/>
    <s v="EVT31"/>
    <n v="200"/>
    <n v="0"/>
    <s v="ร้านที่4"/>
    <s v="น***เก้า"/>
    <s v="สมุทรปราการ"/>
    <s v="-"/>
    <s v=""/>
    <s v="23/03/2025 09:41"/>
    <s v="-"/>
    <s v="Flash Express Thailand"/>
    <s v="Tiktok"/>
    <s v="tiktok"/>
    <s v=""/>
    <s v="THT02011MQ8RB4Z"/>
    <s v="23/03/2025 09:41"/>
  </r>
  <r>
    <x v="13"/>
    <x v="14"/>
    <n v="66.666666666666671"/>
    <n v="3"/>
    <s v="EVT31"/>
    <n v="200"/>
    <n v="0"/>
    <s v="ร้านที่4"/>
    <s v="น***เก้า"/>
    <s v="สมุทรปราการ"/>
    <s v="-"/>
    <s v=""/>
    <s v="23/03/2025 09:41"/>
    <s v="-"/>
    <s v="Flash Express Thailand"/>
    <s v="Tiktok"/>
    <s v="tiktok"/>
    <s v=""/>
    <s v="THT02011MQ8RB4Z"/>
    <s v="23/03/2025 09:41"/>
  </r>
  <r>
    <x v="0"/>
    <x v="0"/>
    <n v="33.333333333333336"/>
    <n v="3"/>
    <s v="EVT30"/>
    <n v="106"/>
    <n v="6"/>
    <s v="ร้านที่4"/>
    <s v="ก***ทิพย์ ผ***มมา"/>
    <s v="ฉะเชิงเทรา"/>
    <s v="-"/>
    <s v=""/>
    <s v="23/03/2025 09:37"/>
    <s v="-"/>
    <s v="Flash Express Thailand COD"/>
    <s v="Tiktok"/>
    <s v="จ่ายทีหลัง / COD"/>
    <s v=""/>
    <s v="THT09071MPCDY3Z"/>
    <s v="23/03/2025 09:37"/>
  </r>
  <r>
    <x v="13"/>
    <x v="14"/>
    <n v="66.666666666666671"/>
    <n v="3"/>
    <s v="EVT29"/>
    <n v="100"/>
    <n v="0"/>
    <s v="ร้านที่4"/>
    <s v="ว***วัลค์ น***ระหะคุณ"/>
    <s v="นครปฐม"/>
    <s v="-"/>
    <s v=""/>
    <s v="23/03/2025 09:30"/>
    <s v="-"/>
    <s v="Flash Express Thailand COD"/>
    <s v="Tiktok"/>
    <s v="จ่ายทีหลัง / COD"/>
    <s v=""/>
    <s v="THT15011MPV4F0Z"/>
    <s v="23/03/2025 09:30"/>
  </r>
  <r>
    <x v="13"/>
    <x v="14"/>
    <n v="66.666666666666671"/>
    <n v="3"/>
    <s v="EVT28"/>
    <n v="106"/>
    <n v="6"/>
    <s v="ร้านที่4"/>
    <s v="ม** ศ***ผือก"/>
    <s v="ชลบุรี"/>
    <s v="-"/>
    <s v=""/>
    <s v="23/03/2025 09:28"/>
    <s v="-"/>
    <s v="Flash Express Thailand COD"/>
    <s v="Tiktok"/>
    <s v="จ่ายทีหลัง / COD"/>
    <s v=""/>
    <s v="THT20081MP3FR3Z"/>
    <s v="23/03/2025 09:28"/>
  </r>
  <r>
    <x v="13"/>
    <x v="14"/>
    <n v="66.666666666666671"/>
    <n v="3"/>
    <s v="EVT27"/>
    <n v="300"/>
    <n v="0"/>
    <s v="ร้านที่4"/>
    <s v="ส***ญญา ค***"/>
    <s v="มหาสารคาม"/>
    <s v="-"/>
    <s v=""/>
    <s v="23/03/2025 09:23"/>
    <s v="-"/>
    <s v="Flash Express Thailand COD"/>
    <s v="Tiktok"/>
    <s v="จ่ายทีหลัง / COD"/>
    <s v=""/>
    <s v="THT41061MPQXB1Z"/>
    <s v="23/03/2025 09:24"/>
  </r>
  <r>
    <x v="14"/>
    <x v="16"/>
    <n v="50"/>
    <n v="1"/>
    <s v="EVT27"/>
    <n v="300"/>
    <n v="0"/>
    <s v="ร้านที่4"/>
    <s v="ส***ญญา ค***"/>
    <s v="มหาสารคาม"/>
    <s v="-"/>
    <s v=""/>
    <s v="23/03/2025 09:23"/>
    <s v="-"/>
    <s v="Flash Express Thailand COD"/>
    <s v="Tiktok"/>
    <s v="จ่ายทีหลัง / COD"/>
    <s v=""/>
    <s v="THT41061MPQXB1Z"/>
    <s v="23/03/2025 09:24"/>
  </r>
  <r>
    <x v="12"/>
    <x v="13"/>
    <n v="50"/>
    <n v="1"/>
    <s v="EVT27"/>
    <n v="300"/>
    <n v="0"/>
    <s v="ร้านที่4"/>
    <s v="ส***ญญา ค***"/>
    <s v="มหาสารคาม"/>
    <s v="-"/>
    <s v=""/>
    <s v="23/03/2025 09:23"/>
    <s v="-"/>
    <s v="Flash Express Thailand COD"/>
    <s v="Tiktok"/>
    <s v="จ่ายทีหลัง / COD"/>
    <s v=""/>
    <s v="THT41061MPQXB1Z"/>
    <s v="23/03/2025 09:24"/>
  </r>
  <r>
    <x v="3"/>
    <x v="3"/>
    <n v="50"/>
    <n v="1"/>
    <s v="EVT27"/>
    <n v="300"/>
    <n v="0"/>
    <s v="ร้านที่4"/>
    <s v="ส***ญญา ค***"/>
    <s v="มหาสารคาม"/>
    <s v="-"/>
    <s v=""/>
    <s v="23/03/2025 09:23"/>
    <s v="-"/>
    <s v="Flash Express Thailand COD"/>
    <s v="Tiktok"/>
    <s v="จ่ายทีหลัง / COD"/>
    <s v=""/>
    <s v="THT41061MPQXB1Z"/>
    <s v="23/03/2025 09:24"/>
  </r>
  <r>
    <x v="0"/>
    <x v="0"/>
    <n v="33.333333333333336"/>
    <n v="3"/>
    <s v="EVT27"/>
    <n v="300"/>
    <n v="0"/>
    <s v="ร้านที่4"/>
    <s v="ส***ญญา ค***"/>
    <s v="มหาสารคาม"/>
    <s v="-"/>
    <s v=""/>
    <s v="23/03/2025 09:23"/>
    <s v="-"/>
    <s v="Flash Express Thailand COD"/>
    <s v="Tiktok"/>
    <s v="จ่ายทีหลัง / COD"/>
    <s v=""/>
    <s v="THT41061MPQXB1Z"/>
    <s v="23/03/2025 09:24"/>
  </r>
  <r>
    <x v="0"/>
    <x v="0"/>
    <n v="33.333333333333336"/>
    <n v="6"/>
    <s v="EVT26"/>
    <n v="200"/>
    <n v="0"/>
    <s v="ร้านที่4"/>
    <s v="ล***า  ห***โพธิ์ทอง"/>
    <s v="ปราจีนบุรี"/>
    <s v="-"/>
    <s v=""/>
    <s v="23/03/2025 09:23"/>
    <s v="-"/>
    <s v="Flash Express Thailand COD"/>
    <s v="Tiktok"/>
    <s v="จ่ายทีหลัง / COD"/>
    <s v=""/>
    <s v="THT25061MQ09F6Z"/>
    <s v="23/03/2025 09:23"/>
  </r>
  <r>
    <x v="13"/>
    <x v="14"/>
    <n v="66.666666666666671"/>
    <n v="3"/>
    <s v="EVT25"/>
    <n v="100"/>
    <n v="0"/>
    <s v="ร้านที่4"/>
    <s v="ช***น  ย***ดัง"/>
    <s v="พระนครศรีอยุธยา"/>
    <s v="-"/>
    <s v=""/>
    <s v="23/03/2025 09:23"/>
    <s v="-"/>
    <s v="Flash Express Thailand"/>
    <s v="Tiktok"/>
    <s v="tiktok"/>
    <s v=""/>
    <s v="THT05141MP57H7Z"/>
    <s v="23/03/2025 09:22"/>
  </r>
  <r>
    <x v="13"/>
    <x v="14"/>
    <n v="66.666666666666671"/>
    <n v="12"/>
    <s v="EVT24"/>
    <n v="400"/>
    <n v="0"/>
    <s v="ร้านที่4"/>
    <s v="ท***ณี  ช***ต"/>
    <s v="สมุทรสาคร"/>
    <s v="-"/>
    <s v=""/>
    <s v="23/03/2025 09:21"/>
    <s v="-"/>
    <s v="Flash Express Thailand COD"/>
    <s v="Tiktok"/>
    <s v="จ่ายทีหลัง / COD"/>
    <s v=""/>
    <s v="THT16021MPR6U6Z"/>
    <s v="23/03/2025 09:21"/>
  </r>
  <r>
    <x v="13"/>
    <x v="14"/>
    <n v="66.666666666666671"/>
    <n v="3"/>
    <s v="EVT23"/>
    <n v="100"/>
    <n v="0"/>
    <s v="ร้านที่4"/>
    <s v="ค***ียร ด***ียน"/>
    <s v="อุทัยธานี"/>
    <s v="-"/>
    <s v=""/>
    <s v="23/03/2025 09:23"/>
    <s v="-"/>
    <s v="Flash Express Thailand"/>
    <s v="Tiktok"/>
    <s v="tiktok"/>
    <s v=""/>
    <s v="THT57081MPWJJ8Z"/>
    <s v="23/03/2025 09:21"/>
  </r>
  <r>
    <x v="0"/>
    <x v="0"/>
    <n v="33.333333333333336"/>
    <n v="3"/>
    <s v="EVT22"/>
    <n v="200"/>
    <n v="0"/>
    <s v="ร้านที่4"/>
    <s v="ล***า  ห***โพธิ์ทอง"/>
    <s v="ปราจีนบุรี"/>
    <s v="-"/>
    <s v=""/>
    <s v="23/03/2025 09:20"/>
    <s v="-"/>
    <s v="Flash Express Thailand COD"/>
    <s v="Tiktok"/>
    <s v="จ่ายทีหลัง / COD"/>
    <s v=""/>
    <s v="THT25061MQ8U76Z"/>
    <s v="23/03/2025 09:20"/>
  </r>
  <r>
    <x v="13"/>
    <x v="14"/>
    <n v="66.666666666666671"/>
    <n v="3"/>
    <s v="EVT22"/>
    <n v="200"/>
    <n v="0"/>
    <s v="ร้านที่4"/>
    <s v="ล***า  ห***โพธิ์ทอง"/>
    <s v="ปราจีนบุรี"/>
    <s v="-"/>
    <s v=""/>
    <s v="23/03/2025 09:20"/>
    <s v="-"/>
    <s v="Flash Express Thailand COD"/>
    <s v="Tiktok"/>
    <s v="จ่ายทีหลัง / COD"/>
    <s v=""/>
    <s v="THT25061MQ8U76Z"/>
    <s v="23/03/2025 09:20"/>
  </r>
  <r>
    <x v="14"/>
    <x v="16"/>
    <n v="50"/>
    <n v="1"/>
    <s v="EVT21"/>
    <n v="100"/>
    <n v="0"/>
    <s v="ร้านที่4"/>
    <s v="ว***ดา ศ***ินดา"/>
    <s v="สมุทรสาคร"/>
    <s v="-"/>
    <s v=""/>
    <s v="23/03/2025 09:18"/>
    <s v="-"/>
    <s v="Flash Express Thailand COD"/>
    <s v="Tiktok"/>
    <s v="จ่ายทีหลัง / COD"/>
    <s v=""/>
    <s v="THT16011MQS9E8Z"/>
    <s v="23/03/2025 09:18"/>
  </r>
  <r>
    <x v="12"/>
    <x v="13"/>
    <n v="50"/>
    <n v="1"/>
    <s v="EVT21"/>
    <n v="100"/>
    <n v="0"/>
    <s v="ร้านที่4"/>
    <s v="ว***ดา ศ***ินดา"/>
    <s v="สมุทรสาคร"/>
    <s v="-"/>
    <s v=""/>
    <s v="23/03/2025 09:18"/>
    <s v="-"/>
    <s v="Flash Express Thailand COD"/>
    <s v="Tiktok"/>
    <s v="จ่ายทีหลัง / COD"/>
    <s v=""/>
    <s v="THT16011MQS9E8Z"/>
    <s v="23/03/2025 09:18"/>
  </r>
  <r>
    <x v="3"/>
    <x v="3"/>
    <n v="50"/>
    <n v="1"/>
    <s v="EVT21"/>
    <n v="100"/>
    <n v="0"/>
    <s v="ร้านที่4"/>
    <s v="ว***ดา ศ***ินดา"/>
    <s v="สมุทรสาคร"/>
    <s v="-"/>
    <s v=""/>
    <s v="23/03/2025 09:18"/>
    <s v="-"/>
    <s v="Flash Express Thailand COD"/>
    <s v="Tiktok"/>
    <s v="จ่ายทีหลัง / COD"/>
    <s v=""/>
    <s v="THT16011MQS9E8Z"/>
    <s v="23/03/2025 09:18"/>
  </r>
  <r>
    <x v="13"/>
    <x v="14"/>
    <n v="66.666666666666671"/>
    <n v="3"/>
    <s v="EVT20"/>
    <n v="106"/>
    <n v="6"/>
    <s v="ร้านที่4"/>
    <s v="อ***"/>
    <s v="ปทุมธานี"/>
    <s v="-"/>
    <s v=""/>
    <s v="23/03/2025 09:17"/>
    <s v="-"/>
    <s v="Flash Express Thailand COD"/>
    <s v="Tiktok"/>
    <s v="จ่ายทีหลัง / COD"/>
    <s v=""/>
    <s v="THT04061MPVB94Z"/>
    <s v="23/03/2025 09:17"/>
  </r>
  <r>
    <x v="13"/>
    <x v="14"/>
    <n v="66.666666666666671"/>
    <n v="3"/>
    <s v="EVT19"/>
    <n v="106"/>
    <n v="6"/>
    <s v="ร้านที่4"/>
    <s v="น***า"/>
    <s v="สมุทรปราการ"/>
    <s v="-"/>
    <s v=""/>
    <s v="23/03/2025 09:15"/>
    <s v="-"/>
    <s v="Flash Express Thailand COD"/>
    <s v="Tiktok"/>
    <s v="จ่ายทีหลัง / COD"/>
    <s v=""/>
    <s v="THT02031MPWCX4Z"/>
    <s v="23/03/2025 09:15"/>
  </r>
  <r>
    <x v="0"/>
    <x v="0"/>
    <n v="33.333333333333336"/>
    <n v="3"/>
    <s v="EVT18"/>
    <n v="200"/>
    <n v="0"/>
    <s v="ร้านที่4"/>
    <s v="ล***"/>
    <s v="กรุงเทพฯ"/>
    <s v="-"/>
    <s v=""/>
    <s v="23/03/2025 09:15"/>
    <s v="-"/>
    <s v="Flash Express Thailand COD"/>
    <s v="Tiktok"/>
    <s v="จ่ายทีหลัง / COD"/>
    <s v=""/>
    <s v="THT01071MQ5QT0Z"/>
    <s v="23/03/2025 09:15"/>
  </r>
  <r>
    <x v="13"/>
    <x v="14"/>
    <n v="66.666666666666671"/>
    <n v="3"/>
    <s v="EVT17"/>
    <n v="100"/>
    <n v="0"/>
    <s v="ร้านที่4"/>
    <s v="ป***ุม ใ***ม"/>
    <s v="พิษณุโลก"/>
    <s v="-"/>
    <s v=""/>
    <s v="23/03/2025 09:14"/>
    <s v="-"/>
    <s v="Flash Express Thailand"/>
    <s v="Tiktok"/>
    <s v="tiktok"/>
    <s v=""/>
    <s v="THT61051MPVDW8Z"/>
    <s v="23/03/2025 09:14"/>
  </r>
  <r>
    <x v="10"/>
    <x v="10"/>
    <n v="66.666666666666671"/>
    <n v="9"/>
    <s v="EVT16"/>
    <n v="289.8"/>
    <n v="0"/>
    <s v="ร้านที่2"/>
    <s v="O N***g S**"/>
    <s v="Tak"/>
    <s v="-"/>
    <s v=""/>
    <s v="23/03/2025 08:42"/>
    <s v="-"/>
    <s v="J&amp;T COD"/>
    <s v="Tiktok"/>
    <s v="จ่ายทีหลัง / COD"/>
    <s v=""/>
    <s v="756161349742"/>
    <s v="23/03/2025 08:42"/>
  </r>
  <r>
    <x v="1"/>
    <x v="11"/>
    <n v="67.5"/>
    <n v="1"/>
    <s v="EVT15"/>
    <n v="67.5"/>
    <n v="0"/>
    <s v="ร้านที่1"/>
    <s v="วิภารัตน์ พิมพ์ศักดิ์"/>
    <s v="17  ม.9 เทศบาลนครอ้อมน้อย อ.กระทุ่มแบน จ.สมุทรสาคร_x000a__x000a_กระทุ่มแบน/ Krathum Baenสมุทรสาคร/ Samut Sakhon_x000a_74130"/>
    <s v="74130"/>
    <s v="660860104102"/>
    <s v="23/03/2025 07:53"/>
    <s v="-"/>
    <s v="Kerry_dropoff"/>
    <s v="Lazada"/>
    <s v="lazada"/>
    <s v=""/>
    <s v="LEXPU0471345319"/>
    <s v="23/03/2025 07:53"/>
  </r>
  <r>
    <x v="1"/>
    <x v="1"/>
    <n v="66.333333333333329"/>
    <n v="6"/>
    <s v="EVT14"/>
    <n v="440"/>
    <n v="0"/>
    <s v="ร้านที่4"/>
    <s v="ส***มล ไ***"/>
    <s v="ประจวบคีรีขันธ์"/>
    <s v="-"/>
    <s v=""/>
    <s v="23/03/2025 07:50"/>
    <s v="-"/>
    <s v="Flash Express Thailand COD"/>
    <s v="Tiktok"/>
    <s v="จ่ายทีหลัง / COD"/>
    <s v=""/>
    <s v="THT19051MPZ8D8Z"/>
    <s v="23/03/2025 07:50"/>
  </r>
  <r>
    <x v="1"/>
    <x v="11"/>
    <n v="13"/>
    <n v="1"/>
    <s v="EVT13"/>
    <n v="13"/>
    <n v="0"/>
    <s v="ร้านที่1"/>
    <s v="เกศมณี"/>
    <s v="65/5 หมู่6 · นครชุม/ Nikhom Sang Ton-eng_x000a__x000a_เมืองกำแพงเพชร/ Mueang Kamphaeng Phetกำแพงเพชร/ Kamphaeng Phet_x000a_62000"/>
    <s v="62000"/>
    <s v="660828656606"/>
    <s v="23/03/2025 07:29"/>
    <s v="-"/>
    <s v="Kerry_dropoff"/>
    <s v="Lazada"/>
    <s v="lazada"/>
    <s v=""/>
    <s v="LEXPU0471345276"/>
    <s v="23/03/2025 07:27"/>
  </r>
  <r>
    <x v="1"/>
    <x v="1"/>
    <n v="66.333333333333329"/>
    <n v="3"/>
    <s v="EVT12"/>
    <n v="240"/>
    <n v="0"/>
    <s v="ร้านที่1"/>
    <s v="ศ******่"/>
    <s v="******ค, ตำบลแดงใหญ่, อำเภอบ้านใหม่ไชยพจน์ ตำบลแดงใหญ่ อำเภอบ้านใหม่ไชยพจน์ จังหวัดบุรีรัมย์ 31120"/>
    <s v="31120"/>
    <s v="28"/>
    <s v="23/03/2025 06:55"/>
    <s v="-"/>
    <s v="Flash Express"/>
    <s v="Shopee"/>
    <s v="shopee"/>
    <s v=""/>
    <s v="TH281970DCNZ8C"/>
    <s v="23/03/2025 06:55"/>
  </r>
  <r>
    <x v="18"/>
    <x v="21"/>
    <n v="0"/>
    <n v="1"/>
    <s v="EVT10"/>
    <n v="106"/>
    <n v="6"/>
    <s v="ร้านที่4"/>
    <s v="ธ***ฐา ส***เนตร"/>
    <s v="บุรีรัมย์"/>
    <s v="-"/>
    <s v=""/>
    <s v="23/03/2025 03:11"/>
    <s v="-"/>
    <s v="Flash Express Thailand"/>
    <s v="Tiktok"/>
    <s v="tiktok"/>
    <s v=""/>
    <s v="THT28071MM5BS4Z"/>
    <s v="23/03/2025 03:10"/>
  </r>
  <r>
    <x v="1"/>
    <x v="1"/>
    <n v="120"/>
    <n v="1"/>
    <s v="EVT10"/>
    <n v="106"/>
    <n v="6"/>
    <s v="ร้านที่4"/>
    <s v="ธ***ฐา ส***เนตร"/>
    <s v="บุรีรัมย์"/>
    <s v="-"/>
    <s v=""/>
    <s v="23/03/2025 03:11"/>
    <s v="-"/>
    <s v="Flash Express Thailand"/>
    <s v="Tiktok"/>
    <s v="tiktok"/>
    <s v=""/>
    <s v="THT28071MM5BS4Z"/>
    <s v="23/03/2025 03:10"/>
  </r>
  <r>
    <x v="1"/>
    <x v="1"/>
    <n v="78"/>
    <n v="2"/>
    <s v="EVT9"/>
    <n v="148"/>
    <n v="0"/>
    <s v="ร้านที่1"/>
    <s v="จ******ิ"/>
    <s v="******ศรีสุข) ถนน นบ.5010 ตำบลทวีวัฒนา อำเภอไทรน้อย จังหวัดนนทบุรี 11150"/>
    <s v="11150"/>
    <s v="30"/>
    <s v="23/03/2025 03:28"/>
    <s v="-"/>
    <s v="SPX Express"/>
    <s v="Shopee"/>
    <s v="shopee"/>
    <s v=""/>
    <s v="TH255174251163W"/>
    <s v="23/03/2025 02:58"/>
  </r>
  <r>
    <x v="0"/>
    <x v="0"/>
    <n v="37.5"/>
    <n v="4"/>
    <s v="EVT6"/>
    <n v="159"/>
    <n v="0"/>
    <s v="ร้านที่4"/>
    <s v="ฟ***ส"/>
    <s v="Bangkok"/>
    <s v="-"/>
    <s v=""/>
    <s v="23/03/2025 01:55"/>
    <s v="-"/>
    <s v="Flash Express Thailand COD"/>
    <s v="Tiktok"/>
    <s v="จ่ายทีหลัง / COD"/>
    <s v=""/>
    <s v="THT01461MM54S6Z"/>
    <s v="23/03/2025 01:55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n v="45"/>
    <n v="2"/>
    <s v="EVX4"/>
    <n v="88"/>
    <n v="6"/>
    <s v="ร้านที่4"/>
    <s v="พ***า   ภ***ี"/>
    <s v="ระยอง"/>
    <s v="-"/>
    <s v=""/>
    <s v="24/03/2025 21:58"/>
    <s v="-"/>
    <s v="Flash Express Thailand"/>
    <s v="Tiktok"/>
    <s v="tiktok"/>
    <s v=""/>
    <s v="-"/>
    <s v="24/03/2025 21:58"/>
  </r>
  <r>
    <x v="1"/>
    <x v="1"/>
    <n v="44"/>
    <n v="1"/>
    <s v="EVX3"/>
    <n v="51"/>
    <n v="7"/>
    <s v="ร้านที่2"/>
    <s v="ก******ล"/>
    <s v="****** ซอยเทวดา (หน้าบ้านมีป้ายชื่อ ประเสริฐ เพชรมาศ) ตำบลไชยมนตรี อำเภอเมืองนครศรีธรรมราช จังหวัดนครศรีธรรมราช 80000"/>
    <s v="80000"/>
    <s v="66"/>
    <s v="24/03/2025 22:16"/>
    <s v="-"/>
    <s v="Flash Express"/>
    <s v="Shopee"/>
    <s v="shopee"/>
    <s v=""/>
    <s v="-"/>
    <s v="24/03/2025 21:46"/>
  </r>
  <r>
    <x v="2"/>
    <x v="2"/>
    <n v="69.900000000000006"/>
    <n v="10"/>
    <s v="EVX2"/>
    <n v="1343.55"/>
    <n v="134"/>
    <s v="ร้านที่1"/>
    <s v="เจ๊หมูขนมจีนตลาดโนนสาทร"/>
    <s v="ตลาดโนนสาทร ถนนสนามบิน ตำบลในเมือง อำเภอเมือง จังหวัดชัยภูมิ36000 · ในเมือง/ Nai Mueang_x000a__x000a_เมืองชัยภูมิ/ Mueang Chaiyaphumชัยภูมิ/ Chaiyaphum_x000a_36000"/>
    <s v="36000"/>
    <s v="660821737851"/>
    <s v="24/03/2025 21:34"/>
    <s v="-"/>
    <s v="Kerry_dropoff"/>
    <s v="Lazada"/>
    <s v="lazada"/>
    <s v=""/>
    <s v="-"/>
    <s v="24/03/2025 21:34"/>
  </r>
  <r>
    <x v="2"/>
    <x v="2"/>
    <n v="69.900000000000006"/>
    <n v="10"/>
    <s v="EVX2"/>
    <n v="1343.55"/>
    <n v="134"/>
    <s v="ร้านที่1"/>
    <s v="เจ๊หมูขนมจีนตลาดโนนสาทร"/>
    <s v="ตลาดโนนสาทร ถนนสนามบิน ตำบลในเมือง อำเภอเมือง จังหวัดชัยภูมิ36000 · ในเมือง/ Nai Mueang_x000a__x000a_เมืองชัยภูมิ/ Mueang Chaiyaphumชัยภูมิ/ Chaiyaphum_x000a_36000"/>
    <s v="36000"/>
    <s v="660821737851"/>
    <s v="24/03/2025 21:34"/>
    <s v="-"/>
    <s v="Kerry_dropoff"/>
    <s v="Lazada"/>
    <s v="lazada"/>
    <s v=""/>
    <s v="-"/>
    <s v="24/03/2025 21:34"/>
  </r>
  <r>
    <x v="3"/>
    <x v="3"/>
    <n v="44"/>
    <n v="1"/>
    <s v="EVX1"/>
    <n v="44"/>
    <n v="0"/>
    <s v="ร้านที่2"/>
    <s v="เ******์"/>
    <s v="******คำแหง แขวงมีนบุรี เขตมีนบุรี กทม. 10510 แขวงมีนบุรี เขตมีนบุรี จังหวัดกรุงเทพมหานคร 10510"/>
    <s v="10510"/>
    <s v="21"/>
    <s v="24/03/2025 21:47"/>
    <s v="-"/>
    <s v="Flash Express"/>
    <s v="Shopee"/>
    <s v="shopee"/>
    <s v=""/>
    <s v="-"/>
    <s v="24/03/2025 21:17"/>
  </r>
  <r>
    <x v="2"/>
    <x v="2"/>
    <n v="69.900000000000006"/>
    <n v="10"/>
    <s v="EVX0"/>
    <n v="652.35"/>
    <n v="67.38"/>
    <s v="ร้านที่1"/>
    <s v="กฤติกา เธียรชัยพงษ์"/>
    <s v="โกดัง ชัยพงษ์พลาซ่า  ซอยธนาคารกรุงเทพ ถ.ศรีมาลา ต.ในเมือง อ.เมือง จ.พิจิตร_x000a__x000a_เมืองพิจิตร/ Mueang Phichitพิจิตร/ Phichit_x000a_66000"/>
    <s v="66000"/>
    <s v="660879828989"/>
    <s v="24/03/2025 21:17"/>
    <s v="-"/>
    <s v="Kerry_dropoff"/>
    <s v="Lazada"/>
    <s v="lazada"/>
    <s v=""/>
    <s v="-"/>
    <s v="24/03/2025 21:17"/>
  </r>
  <r>
    <x v="4"/>
    <x v="4"/>
    <n v="66.666666666666671"/>
    <n v="3"/>
    <s v="EVW99"/>
    <n v="123"/>
    <n v="0"/>
    <s v="ร้านที่1"/>
    <s v="น******ม"/>
    <s v="******คูรัด  อ.บางบัวทอง จ.นนทบุรี  11110 ตำบลบางคูรัด อำเภอบางบัวทอง จังหวัดนนทบุรี 11110"/>
    <s v="11110"/>
    <s v="53"/>
    <s v="24/03/2025 21:44"/>
    <s v="-"/>
    <s v="Flash Express"/>
    <s v="Shopee"/>
    <s v="shopee"/>
    <s v=""/>
    <s v="-"/>
    <s v="24/03/2025 21:14"/>
  </r>
  <r>
    <x v="5"/>
    <x v="5"/>
    <n v="66.333333333333329"/>
    <n v="3"/>
    <s v="EVW98"/>
    <n v="240"/>
    <n v="0"/>
    <s v="ร้านที่1"/>
    <s v="ช******์"/>
    <s v="******.วารินชำราบ ตำบลวารินชำราบ อำเภอวารินชำราบ จังหวัดอุบลราชธานี 34190"/>
    <s v="34190"/>
    <s v="57"/>
    <s v="24/03/2025 21:13"/>
    <s v="-"/>
    <s v="Flash Express"/>
    <s v="Shopee"/>
    <s v="shopee"/>
    <s v=""/>
    <s v="-"/>
    <s v="24/03/2025 21:11"/>
  </r>
  <r>
    <x v="6"/>
    <x v="6"/>
    <n v="54.5"/>
    <n v="2"/>
    <s v="EVW97"/>
    <n v="120.24"/>
    <n v="45"/>
    <s v="ร้านที่1"/>
    <s v="สมฤทัย  สิงห์รี"/>
    <s v="อุทยานแห่งชาติดอยขุนตาล ต.ทาปลาดุก_x000a__x000a_แม่ทา/ Mae Thaลำพูน/ Lamphun_x000a_51140"/>
    <s v="51140"/>
    <s v="660898508964"/>
    <s v="24/03/2025 20:50"/>
    <s v="-"/>
    <s v="Kerry_dropoff"/>
    <s v="Lazada"/>
    <s v="lazada"/>
    <s v=""/>
    <s v="-"/>
    <s v="24/03/2025 20:49"/>
  </r>
  <r>
    <x v="5"/>
    <x v="5"/>
    <n v="66.333333333333329"/>
    <n v="3"/>
    <s v="EVW96"/>
    <n v="278"/>
    <n v="38"/>
    <s v="ร้านที่1"/>
    <s v="น******ด"/>
    <s v="******อง, อำเภอบางสะพาน ตำบลร่อนทอง อำเภอบางสะพาน จังหวัดประจวบคีรีขันธ์ 77140"/>
    <s v="77140"/>
    <s v="52"/>
    <s v="24/03/2025 21:11"/>
    <s v="-"/>
    <s v="Flash Express"/>
    <s v="Shopee"/>
    <s v="shopee"/>
    <s v=""/>
    <s v="-"/>
    <s v="24/03/2025 20:41"/>
  </r>
  <r>
    <x v="7"/>
    <x v="7"/>
    <n v="41.88"/>
    <n v="1"/>
    <s v="EVW92"/>
    <n v="651.5"/>
    <n v="64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4/03/2025 20:06"/>
    <s v="-"/>
    <s v="Kerry_dropoff"/>
    <s v="Lazada"/>
    <s v="lazada"/>
    <s v=""/>
    <s v="-"/>
    <s v="24/03/2025 20:06"/>
  </r>
  <r>
    <x v="2"/>
    <x v="2"/>
    <n v="69.900000000000006"/>
    <n v="10"/>
    <s v="EVW92"/>
    <n v="651.5"/>
    <n v="64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4/03/2025 20:06"/>
    <s v="-"/>
    <s v="Kerry_dropoff"/>
    <s v="Lazada"/>
    <s v="lazada"/>
    <s v=""/>
    <s v="-"/>
    <s v="24/03/2025 20:06"/>
  </r>
  <r>
    <x v="5"/>
    <x v="5"/>
    <n v="66.333333333333329"/>
    <n v="3"/>
    <s v="EVW91"/>
    <n v="206.54"/>
    <n v="26"/>
    <s v="ร้านที่1"/>
    <s v="ร.ต.สานนท์ แดนทอง"/>
    <s v="99/178 ม.3 หมู่บ้านกมลเพชร ซ.9/1_x000a__x000a_สัตหีบ/ Sattahipชลบุรี/ Chonburi_x000a_20180"/>
    <s v="20180"/>
    <s v="660806050523"/>
    <s v="24/03/2025 20:07"/>
    <s v="-"/>
    <s v="Kerry_dropoff"/>
    <s v="Lazada"/>
    <s v="lazada"/>
    <s v=""/>
    <s v="-"/>
    <s v="24/03/2025 20:05"/>
  </r>
  <r>
    <x v="5"/>
    <x v="5"/>
    <n v="66.333333333333329"/>
    <n v="3"/>
    <s v="EVW90"/>
    <n v="153.53"/>
    <n v="26"/>
    <s v="ร้านที่1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8039969"/>
    <s v="24/03/2025 20:01"/>
    <s v="-"/>
    <s v="Kerry_dropoff"/>
    <s v="Lazada"/>
    <s v="lazada"/>
    <s v=""/>
    <s v="-"/>
    <s v="24/03/2025 20:01"/>
  </r>
  <r>
    <x v="8"/>
    <x v="8"/>
    <n v="76"/>
    <n v="1"/>
    <s v="EVW89"/>
    <n v="146"/>
    <n v="0"/>
    <s v="ร้านที่1"/>
    <s v="ร******์"/>
    <s v="******างจาก แขวงบางจาก เขตพระโขนง จังหวัดกรุงเทพมหานคร 10260"/>
    <s v="10260"/>
    <s v="80"/>
    <s v="24/03/2025 19:37"/>
    <s v="-"/>
    <s v="Flash Express"/>
    <s v="Shopee"/>
    <s v="shopee"/>
    <s v=""/>
    <s v="-"/>
    <s v="24/03/2025 19:37"/>
  </r>
  <r>
    <x v="2"/>
    <x v="2"/>
    <n v="78"/>
    <n v="1"/>
    <s v="EVW89"/>
    <n v="146"/>
    <n v="0"/>
    <s v="ร้านที่1"/>
    <s v="ร******์"/>
    <s v="******างจาก แขวงบางจาก เขตพระโขนง จังหวัดกรุงเทพมหานคร 10260"/>
    <s v="10260"/>
    <s v="80"/>
    <s v="24/03/2025 19:37"/>
    <s v="-"/>
    <s v="Flash Express"/>
    <s v="Shopee"/>
    <s v="shopee"/>
    <s v=""/>
    <s v="-"/>
    <s v="24/03/2025 19:37"/>
  </r>
  <r>
    <x v="2"/>
    <x v="2"/>
    <n v="66.333333333333329"/>
    <n v="3"/>
    <s v="EVW88"/>
    <n v="220"/>
    <n v="0"/>
    <s v="ร้านที่4"/>
    <s v="เ***ล เ***บแหลม"/>
    <s v="เชียงใหม่"/>
    <s v="-"/>
    <s v=""/>
    <s v="24/03/2025 19:03"/>
    <s v="-"/>
    <s v="Flash Express Thailand COD"/>
    <s v="Tiktok"/>
    <s v="จ่ายทีหลัง / COD"/>
    <s v=""/>
    <s v="-"/>
    <s v="24/03/2025 19:03"/>
  </r>
  <r>
    <x v="9"/>
    <x v="9"/>
    <n v="37.5"/>
    <n v="4"/>
    <s v="EVW87"/>
    <n v="159"/>
    <n v="0"/>
    <s v="ร้านที่4"/>
    <s v="น***พพร แ***ใส"/>
    <s v="สุรินทร์"/>
    <s v="-"/>
    <s v=""/>
    <s v="24/03/2025 18:13"/>
    <s v="-"/>
    <s v="Flash Express Thailand COD"/>
    <s v="Tiktok"/>
    <s v="จ่ายทีหลัง / COD"/>
    <s v=""/>
    <s v="-"/>
    <s v="24/03/2025 18:13"/>
  </r>
  <r>
    <x v="0"/>
    <x v="0"/>
    <n v="43.5"/>
    <n v="2"/>
    <s v="EVW86"/>
    <n v="97"/>
    <n v="10"/>
    <s v="ร้านที่1"/>
    <s v="บ******น"/>
    <s v="******ย จ.นครราชสีมา ตำบลโคกไทย อำเภอปักธงชัย จังหวัดนครราชสีมา 30150"/>
    <s v="30150"/>
    <s v="86"/>
    <s v="24/03/2025 17:56"/>
    <s v="-"/>
    <s v="SPX Express"/>
    <s v="Shopee"/>
    <s v="shopee"/>
    <s v=""/>
    <s v="-"/>
    <s v="24/03/2025 17:56"/>
  </r>
  <r>
    <x v="10"/>
    <x v="10"/>
    <n v="65"/>
    <n v="1"/>
    <s v="EVW85"/>
    <n v="199"/>
    <n v="0"/>
    <s v="ร้านที่1"/>
    <s v="ประภาพร ดอนพลี"/>
    <s v="55/184 หมู่บ้านสุขนิเวศน์9 หมู่ที่4 ต.บางแม่นาง อ.บางใหญ่ จ.นนทบุรี  11140"/>
    <s v="11140"/>
    <s v="0633622009"/>
    <s v="24/03/2025 07:35"/>
    <s v="raweewan5499@gmail.com"/>
    <s v="EMS"/>
    <s v="facebook"/>
    <s v="กสิกร"/>
    <s v=""/>
    <s v="-"/>
    <s v="24/03/2025 17:06"/>
  </r>
  <r>
    <x v="11"/>
    <x v="11"/>
    <n v="65"/>
    <n v="1"/>
    <s v="EVW85"/>
    <n v="199"/>
    <n v="0"/>
    <s v="ร้านที่1"/>
    <s v="ประภาพร ดอนพลี"/>
    <s v="55/184 หมู่บ้านสุขนิเวศน์9 หมู่ที่4 ต.บางแม่นาง อ.บางใหญ่ จ.นนทบุรี  11140"/>
    <s v="11140"/>
    <s v="0633622009"/>
    <s v="24/03/2025 07:35"/>
    <s v="raweewan5499@gmail.com"/>
    <s v="EMS"/>
    <s v="facebook"/>
    <s v="กสิกร"/>
    <s v=""/>
    <s v="-"/>
    <s v="24/03/2025 17:06"/>
  </r>
  <r>
    <x v="12"/>
    <x v="12"/>
    <n v="65"/>
    <n v="1"/>
    <s v="EVW85"/>
    <n v="199"/>
    <n v="0"/>
    <s v="ร้านที่1"/>
    <s v="ประภาพร ดอนพลี"/>
    <s v="55/184 หมู่บ้านสุขนิเวศน์9 หมู่ที่4 ต.บางแม่นาง อ.บางใหญ่ จ.นนทบุรี  11140"/>
    <s v="11140"/>
    <s v="0633622009"/>
    <s v="24/03/2025 07:35"/>
    <s v="raweewan5499@gmail.com"/>
    <s v="EMS"/>
    <s v="facebook"/>
    <s v="กสิกร"/>
    <s v=""/>
    <s v="-"/>
    <s v="24/03/2025 17:06"/>
  </r>
  <r>
    <x v="6"/>
    <x v="6"/>
    <n v="65"/>
    <n v="1"/>
    <s v="EVW85"/>
    <n v="199"/>
    <n v="0"/>
    <s v="ร้านที่1"/>
    <s v="ประภาพร ดอนพลี"/>
    <s v="55/184 หมู่บ้านสุขนิเวศน์9 หมู่ที่4 ต.บางแม่นาง อ.บางใหญ่ จ.นนทบุรี  11140"/>
    <s v="11140"/>
    <s v="0633622009"/>
    <s v="24/03/2025 07:35"/>
    <s v="raweewan5499@gmail.com"/>
    <s v="EMS"/>
    <s v="facebook"/>
    <s v="กสิกร"/>
    <s v=""/>
    <s v="-"/>
    <s v="24/03/2025 17:06"/>
  </r>
  <r>
    <x v="2"/>
    <x v="2"/>
    <n v="78"/>
    <n v="1"/>
    <s v="EVW84"/>
    <n v="76"/>
    <n v="0"/>
    <s v="ร้านที่1"/>
    <s v="ก**ย"/>
    <s v="****** ตำบลหัวรอ, อำเภอเมืองพิษณุโลก ตำบลหัวรอ อำเภอเมืองพิษณุโลก จังหวัดพิษณุโลก 65000"/>
    <s v="65000"/>
    <s v="30"/>
    <s v="24/03/2025 17:03"/>
    <s v="-"/>
    <s v="SPX Express"/>
    <s v="Shopee"/>
    <s v="shopee"/>
    <s v=""/>
    <s v="-"/>
    <s v="24/03/2025 17:03"/>
  </r>
  <r>
    <x v="4"/>
    <x v="4"/>
    <n v="66.666666666666671"/>
    <n v="3"/>
    <s v="EVW82"/>
    <n v="234"/>
    <n v="38"/>
    <s v="ร้านที่1"/>
    <s v="จ******ก"/>
    <s v="******างบัว ตำบลรางบัว อำเภอจอมบึง จังหวัดราชบุรี 70150"/>
    <s v="70150"/>
    <s v="44"/>
    <s v="24/03/2025 17:21"/>
    <s v="-"/>
    <s v="Flash Express"/>
    <s v="Shopee"/>
    <s v="shopee"/>
    <s v=""/>
    <s v="-"/>
    <s v="24/03/2025 16:51"/>
  </r>
  <r>
    <x v="8"/>
    <x v="8"/>
    <n v="76"/>
    <n v="1"/>
    <s v="EVW82"/>
    <n v="234"/>
    <n v="38"/>
    <s v="ร้านที่1"/>
    <s v="จ******ก"/>
    <s v="******างบัว ตำบลรางบัว อำเภอจอมบึง จังหวัดราชบุรี 70150"/>
    <s v="70150"/>
    <s v="44"/>
    <s v="24/03/2025 17:21"/>
    <s v="-"/>
    <s v="Flash Express"/>
    <s v="Shopee"/>
    <s v="shopee"/>
    <s v=""/>
    <s v="-"/>
    <s v="24/03/2025 16:51"/>
  </r>
  <r>
    <x v="9"/>
    <x v="9"/>
    <n v="33.333333333333336"/>
    <n v="3"/>
    <s v="EVW80"/>
    <n v="106"/>
    <n v="6"/>
    <s v="ร้านที่4"/>
    <s v="เ***อวรรณ์"/>
    <s v="กรุงเทพมหานคร"/>
    <s v="-"/>
    <s v=""/>
    <s v="24/03/2025 16:26"/>
    <s v="-"/>
    <s v="Flash Express Thailand"/>
    <s v="Tiktok"/>
    <s v="tiktok"/>
    <s v=""/>
    <s v="-"/>
    <s v="24/03/2025 16:25"/>
  </r>
  <r>
    <x v="0"/>
    <x v="0"/>
    <n v="27.5"/>
    <n v="4"/>
    <s v="EVW78"/>
    <n v="235"/>
    <n v="64"/>
    <s v="ร้านที่10"/>
    <s v="รัตนพร เอสเธอร์"/>
    <s v="9 หมู่ 12 ต.หนองคอนไทย · หนองคอนไทย/ Nong Khon Thai_x000a__x000a_ภูเขียว/ Phu Khiaoชัยภูมิ/ Chaiyaphum_x000a_36110"/>
    <s v="36110"/>
    <s v="660968943537"/>
    <s v="24/03/2025 16:06"/>
    <s v="-"/>
    <s v="Kerry_dropoff"/>
    <s v="Lazada"/>
    <s v="lazada"/>
    <s v=""/>
    <s v="-"/>
    <s v="24/03/2025 16:06"/>
  </r>
  <r>
    <x v="9"/>
    <x v="9"/>
    <n v="37.5"/>
    <n v="4"/>
    <s v="EVW76"/>
    <n v="159"/>
    <n v="0"/>
    <s v="ร้านที่4"/>
    <s v="อ***จ  ท***่อ"/>
    <s v="กาญจนบุรี"/>
    <s v="-"/>
    <s v=""/>
    <s v="24/03/2025 16:03"/>
    <s v="-"/>
    <s v="Flash Express Thailand COD"/>
    <s v="Tiktok"/>
    <s v="จ่ายทีหลัง / COD"/>
    <s v=""/>
    <s v="-"/>
    <s v="24/03/2025 16:03"/>
  </r>
  <r>
    <x v="2"/>
    <x v="13"/>
    <n v="67.5"/>
    <n v="1"/>
    <s v="EVW75"/>
    <n v="67.5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24/03/2025 16:01"/>
    <s v="-"/>
    <s v="Kerry_dropoff"/>
    <s v="Lazada"/>
    <s v="lazada"/>
    <s v=""/>
    <s v="-"/>
    <s v="24/03/2025 16:01"/>
  </r>
  <r>
    <x v="9"/>
    <x v="9"/>
    <n v="33.333333333333336"/>
    <n v="6"/>
    <s v="EVW74"/>
    <n v="200"/>
    <n v="0"/>
    <s v="ร้านที่4"/>
    <s v="ต***ยง ส***รณกูฏ"/>
    <s v="ระยอง"/>
    <s v="-"/>
    <s v=""/>
    <s v="24/03/2025 16:00"/>
    <s v="-"/>
    <s v="Flash Express Thailand COD"/>
    <s v="Tiktok"/>
    <s v="จ่ายทีหลัง / COD"/>
    <s v=""/>
    <s v="-"/>
    <s v="24/03/2025 16:00"/>
  </r>
  <r>
    <x v="9"/>
    <x v="9"/>
    <n v="33.333333333333336"/>
    <n v="3"/>
    <s v="EVW72"/>
    <n v="106"/>
    <n v="6"/>
    <s v="ร้านที่4"/>
    <s v="ส***ฒชา"/>
    <s v="สมุทรปราการ"/>
    <s v="-"/>
    <s v=""/>
    <s v="24/03/2025 15:55"/>
    <s v="-"/>
    <s v="Flash Express Thailand"/>
    <s v="Tiktok"/>
    <s v="tiktok"/>
    <s v=""/>
    <s v="-"/>
    <s v="24/03/2025 15:55"/>
  </r>
  <r>
    <x v="9"/>
    <x v="9"/>
    <n v="33.333333333333336"/>
    <n v="6"/>
    <s v="EVW71"/>
    <n v="200"/>
    <n v="0"/>
    <s v="ร้านที่4"/>
    <s v="พ***ักษณ์"/>
    <s v="กรุงเทพฯ"/>
    <s v="-"/>
    <s v=""/>
    <s v="24/03/2025 15:54"/>
    <s v="-"/>
    <s v="Flash Express Thailand COD"/>
    <s v="Tiktok"/>
    <s v="จ่ายทีหลัง / COD"/>
    <s v=""/>
    <s v="-"/>
    <s v="24/03/2025 15:54"/>
  </r>
  <r>
    <x v="0"/>
    <x v="0"/>
    <n v="30"/>
    <n v="12"/>
    <s v="EVW70"/>
    <n v="425.7"/>
    <n v="41"/>
    <s v="ร้านที่1"/>
    <s v="ทิวาวรรณ สุขสวน"/>
    <s v="348 ม.1 ต.เชียงเครือ_x000a__x000a_เมืองสกลนคร/ Mueang Sakon Nakhonสกลนคร/ Sakon Nakhon_x000a_47000"/>
    <s v="47000"/>
    <s v="660630372292"/>
    <s v="24/03/2025 15:51"/>
    <s v="-"/>
    <s v="Kerry_dropoff"/>
    <s v="Lazada"/>
    <s v="lazada"/>
    <s v=""/>
    <s v="-"/>
    <s v="24/03/2025 15:51"/>
  </r>
  <r>
    <x v="4"/>
    <x v="4"/>
    <n v="66.666666666666671"/>
    <n v="3"/>
    <s v="EVW69"/>
    <n v="106"/>
    <n v="6"/>
    <s v="ร้านที่4"/>
    <s v="O**"/>
    <s v="เชียงใหม่"/>
    <s v="-"/>
    <s v=""/>
    <s v="24/03/2025 15:49"/>
    <s v="-"/>
    <s v="Flash Express Thailand COD"/>
    <s v="Tiktok"/>
    <s v="จ่ายทีหลัง / COD"/>
    <s v=""/>
    <s v="-"/>
    <s v="24/03/2025 15:50"/>
  </r>
  <r>
    <x v="9"/>
    <x v="9"/>
    <n v="33.333333333333336"/>
    <n v="3"/>
    <s v="EVW68"/>
    <n v="106"/>
    <n v="6"/>
    <s v="ร้านที่4"/>
    <s v="ว***ัตน์ พ***เพ็ชร"/>
    <s v="กรุงเทพฯ"/>
    <s v="-"/>
    <s v=""/>
    <s v="24/03/2025 15:31"/>
    <s v="-"/>
    <s v="Flash Express Thailand COD"/>
    <s v="Tiktok"/>
    <s v="จ่ายทีหลัง / COD"/>
    <s v=""/>
    <s v="-"/>
    <s v="24/03/2025 15:31"/>
  </r>
  <r>
    <x v="4"/>
    <x v="4"/>
    <n v="66.666666666666671"/>
    <n v="6"/>
    <s v="EVW67"/>
    <n v="200"/>
    <n v="0"/>
    <s v="ร้านที่4"/>
    <s v="u***9390990738100"/>
    <s v="นครนายก"/>
    <s v="-"/>
    <s v=""/>
    <s v="24/03/2025 15:31"/>
    <s v="-"/>
    <s v="Flash Express Thailand COD"/>
    <s v="Tiktok"/>
    <s v="จ่ายทีหลัง / COD"/>
    <s v=""/>
    <s v="-"/>
    <s v="24/03/2025 15:31"/>
  </r>
  <r>
    <x v="4"/>
    <x v="4"/>
    <n v="66.666666666666671"/>
    <n v="6"/>
    <s v="EVW66"/>
    <n v="686"/>
    <n v="54"/>
    <s v="ร้านที่1"/>
    <s v="บ******S"/>
    <s v="******ายยา, อำเภอเมืองเชียงใหม่ ตำบลหายยา อำเภอเมืองเชียงใหม่ จังหวัดเชียงใหม่ 50100"/>
    <s v="50100"/>
    <s v="00"/>
    <s v="24/03/2025 16:00"/>
    <s v="-"/>
    <s v="SPX Express"/>
    <s v="Shopee"/>
    <s v="shopee"/>
    <s v=""/>
    <s v="-"/>
    <s v="24/03/2025 15:30"/>
  </r>
  <r>
    <x v="4"/>
    <x v="4"/>
    <n v="66.666666666666671"/>
    <n v="9"/>
    <s v="EVW66"/>
    <n v="686"/>
    <n v="54"/>
    <s v="ร้านที่1"/>
    <s v="บ******S"/>
    <s v="******ายยา, อำเภอเมืองเชียงใหม่ ตำบลหายยา อำเภอเมืองเชียงใหม่ จังหวัดเชียงใหม่ 50100"/>
    <s v="50100"/>
    <s v="00"/>
    <s v="24/03/2025 16:00"/>
    <s v="-"/>
    <s v="SPX Express"/>
    <s v="Shopee"/>
    <s v="shopee"/>
    <s v=""/>
    <s v="-"/>
    <s v="24/03/2025 15:30"/>
  </r>
  <r>
    <x v="9"/>
    <x v="9"/>
    <n v="33.333333333333336"/>
    <n v="6"/>
    <s v="EVW65"/>
    <n v="200"/>
    <n v="0"/>
    <s v="ร้านที่4"/>
    <s v="ส*** ฟ***อง"/>
    <s v="ลพบุรี"/>
    <s v="-"/>
    <s v=""/>
    <s v="24/03/2025 15:25"/>
    <s v="-"/>
    <s v="Flash Express Thailand"/>
    <s v="Tiktok"/>
    <s v="tiktok"/>
    <s v=""/>
    <s v="-"/>
    <s v="24/03/2025 15:25"/>
  </r>
  <r>
    <x v="13"/>
    <x v="14"/>
    <n v="66.666666666666671"/>
    <n v="3"/>
    <s v="EVW64"/>
    <n v="106"/>
    <n v="6"/>
    <s v="ร้านที่4"/>
    <s v="พ***ฑิพา"/>
    <s v="ขอนแก่น"/>
    <s v="-"/>
    <s v=""/>
    <s v="24/03/2025 15:22"/>
    <s v="-"/>
    <s v="Flash Express Thailand COD"/>
    <s v="Tiktok"/>
    <s v="จ่ายทีหลัง / COD"/>
    <s v=""/>
    <s v="-"/>
    <s v="24/03/2025 15:22"/>
  </r>
  <r>
    <x v="9"/>
    <x v="9"/>
    <n v="33.333333333333336"/>
    <n v="3"/>
    <s v="EVW63"/>
    <n v="106"/>
    <n v="6"/>
    <s v="ร้านที่4"/>
    <s v="พ***ดช แ***าทอง เ***อเมืองพาน"/>
    <s v="เชียงราย"/>
    <s v="-"/>
    <s v=""/>
    <s v="24/03/2025 15:23"/>
    <s v="-"/>
    <s v="Flash Express Thailand"/>
    <s v="Tiktok"/>
    <s v="tiktok"/>
    <s v=""/>
    <s v="-"/>
    <s v="24/03/2025 15:22"/>
  </r>
  <r>
    <x v="9"/>
    <x v="9"/>
    <n v="33.333333333333336"/>
    <n v="6"/>
    <s v="EVW62"/>
    <n v="200"/>
    <n v="0"/>
    <s v="ร้านที่4"/>
    <s v="ธ***ชัย   ส***์พันธ์"/>
    <s v="กรุงเทพฯ"/>
    <s v="-"/>
    <s v=""/>
    <s v="24/03/2025 15:21"/>
    <s v="-"/>
    <s v="Flash Express Thailand COD"/>
    <s v="Tiktok"/>
    <s v="จ่ายทีหลัง / COD"/>
    <s v=""/>
    <s v="-"/>
    <s v="24/03/2025 15:21"/>
  </r>
  <r>
    <x v="4"/>
    <x v="4"/>
    <n v="66.666666666666671"/>
    <n v="6"/>
    <s v="EVW61"/>
    <n v="199.5"/>
    <n v="0"/>
    <s v="ร้านที่2"/>
    <s v="ว***ชลี ส***ถะ"/>
    <s v="ชัยภูมิ"/>
    <s v="-"/>
    <s v=""/>
    <s v="24/03/2025 15:19"/>
    <s v="-"/>
    <s v="J&amp;T COD"/>
    <s v="Tiktok"/>
    <s v="จ่ายทีหลัง / COD"/>
    <s v=""/>
    <s v="-"/>
    <s v="24/03/2025 15:19"/>
  </r>
  <r>
    <x v="4"/>
    <x v="4"/>
    <n v="66.666666666666671"/>
    <n v="3"/>
    <s v="EVW60"/>
    <n v="200"/>
    <n v="0"/>
    <s v="ร้านที่4"/>
    <s v="ธ***าพร ก***งษา"/>
    <s v="กรุงเทพฯ"/>
    <s v="-"/>
    <s v=""/>
    <s v="24/03/2025 15:13"/>
    <s v="-"/>
    <s v="Flash Express Thailand COD"/>
    <s v="Tiktok"/>
    <s v="จ่ายทีหลัง / COD"/>
    <s v=""/>
    <s v="-"/>
    <s v="24/03/2025 15:13"/>
  </r>
  <r>
    <x v="9"/>
    <x v="9"/>
    <n v="33.333333333333336"/>
    <n v="3"/>
    <s v="EVW60"/>
    <n v="200"/>
    <n v="0"/>
    <s v="ร้านที่4"/>
    <s v="ธ***าพร ก***งษา"/>
    <s v="กรุงเทพฯ"/>
    <s v="-"/>
    <s v=""/>
    <s v="24/03/2025 15:13"/>
    <s v="-"/>
    <s v="Flash Express Thailand COD"/>
    <s v="Tiktok"/>
    <s v="จ่ายทีหลัง / COD"/>
    <s v=""/>
    <s v="-"/>
    <s v="24/03/2025 15:13"/>
  </r>
  <r>
    <x v="2"/>
    <x v="2"/>
    <n v="66.333333333333329"/>
    <n v="3"/>
    <s v="EVW59"/>
    <n v="230"/>
    <n v="0"/>
    <s v="ร้านที่1"/>
    <s v="ณ******์"/>
    <s v="******ี หมู่ที่ 10 ถนนประชาอุทิศ ตำบลในคลองบางปลากด ตำบลในคลองบางปลากด อำเภอพระสมุทรเจดีย์ จังหวัดสมุทรปราการ 10290"/>
    <s v="10290"/>
    <s v="96"/>
    <s v="24/03/2025 15:46"/>
    <s v="-"/>
    <s v="SPX Express"/>
    <s v="Shopee"/>
    <s v="shopee"/>
    <s v=""/>
    <s v="-"/>
    <s v="24/03/2025 15:13"/>
  </r>
  <r>
    <x v="9"/>
    <x v="9"/>
    <n v="33.333333333333336"/>
    <n v="3"/>
    <s v="EVW58"/>
    <n v="300"/>
    <n v="0"/>
    <s v="ร้านที่4"/>
    <s v="ม***ธิดา น***มย์"/>
    <s v="เทศบาลนครขอนแก่น"/>
    <s v="-"/>
    <s v=""/>
    <s v="24/03/2025 15:12"/>
    <s v="-"/>
    <s v="Flash Express Thailand"/>
    <s v="Tiktok"/>
    <s v="tiktok"/>
    <s v=""/>
    <s v="-"/>
    <s v="24/03/2025 15:11"/>
  </r>
  <r>
    <x v="13"/>
    <x v="14"/>
    <n v="66.666666666666671"/>
    <n v="3"/>
    <s v="EVW58"/>
    <n v="300"/>
    <n v="0"/>
    <s v="ร้านที่4"/>
    <s v="ม***ธิดา น***มย์"/>
    <s v="เทศบาลนครขอนแก่น"/>
    <s v="-"/>
    <s v=""/>
    <s v="24/03/2025 15:12"/>
    <s v="-"/>
    <s v="Flash Express Thailand"/>
    <s v="Tiktok"/>
    <s v="tiktok"/>
    <s v=""/>
    <s v="-"/>
    <s v="24/03/2025 15:11"/>
  </r>
  <r>
    <x v="4"/>
    <x v="4"/>
    <n v="66.666666666666671"/>
    <n v="3"/>
    <s v="EVW58"/>
    <n v="300"/>
    <n v="0"/>
    <s v="ร้านที่4"/>
    <s v="ม***ธิดา น***มย์"/>
    <s v="เทศบาลนครขอนแก่น"/>
    <s v="-"/>
    <s v=""/>
    <s v="24/03/2025 15:12"/>
    <s v="-"/>
    <s v="Flash Express Thailand"/>
    <s v="Tiktok"/>
    <s v="tiktok"/>
    <s v=""/>
    <s v="-"/>
    <s v="24/03/2025 15:11"/>
  </r>
  <r>
    <x v="4"/>
    <x v="4"/>
    <n v="66.666666666666671"/>
    <n v="6"/>
    <s v="EVW57"/>
    <n v="200"/>
    <n v="0"/>
    <s v="ร้านที่4"/>
    <s v="น***ัฒนา​  ม***วิเศษ"/>
    <s v="ชลบุรี"/>
    <s v="-"/>
    <s v=""/>
    <s v="24/03/2025 15:11"/>
    <s v="-"/>
    <s v="Flash Express Thailand"/>
    <s v="Tiktok"/>
    <s v="tiktok"/>
    <s v=""/>
    <s v="-"/>
    <s v="24/03/2025 15:11"/>
  </r>
  <r>
    <x v="4"/>
    <x v="4"/>
    <n v="66.666666666666671"/>
    <n v="3"/>
    <s v="EVW55"/>
    <n v="200"/>
    <n v="0"/>
    <s v="ร้านที่4"/>
    <s v="ญ***ศา  เ***ลิต"/>
    <s v="กรุงเทพมหานคร"/>
    <s v="-"/>
    <s v=""/>
    <s v="24/03/2025 15:09"/>
    <s v="-"/>
    <s v="Flash Express Thailand COD"/>
    <s v="Tiktok"/>
    <s v="จ่ายทีหลัง / COD"/>
    <s v="ไม่รับกาแฟค่ะ"/>
    <s v="-"/>
    <s v="24/03/2025 15:09"/>
  </r>
  <r>
    <x v="9"/>
    <x v="9"/>
    <n v="33.333333333333336"/>
    <n v="3"/>
    <s v="EVW55"/>
    <n v="200"/>
    <n v="0"/>
    <s v="ร้านที่4"/>
    <s v="ญ***ศา  เ***ลิต"/>
    <s v="กรุงเทพมหานคร"/>
    <s v="-"/>
    <s v=""/>
    <s v="24/03/2025 15:09"/>
    <s v="-"/>
    <s v="Flash Express Thailand COD"/>
    <s v="Tiktok"/>
    <s v="จ่ายทีหลัง / COD"/>
    <s v="ไม่รับกาแฟค่ะ"/>
    <s v="-"/>
    <s v="24/03/2025 15:09"/>
  </r>
  <r>
    <x v="13"/>
    <x v="14"/>
    <n v="66.666666666666671"/>
    <n v="3"/>
    <s v="EVW54"/>
    <n v="200"/>
    <n v="0"/>
    <s v="ร้านที่4"/>
    <s v="m***..ณัฏฐ์ณรัณ ช***ธ์กุล"/>
    <s v="ชัยภูมิ"/>
    <s v="-"/>
    <s v=""/>
    <s v="24/03/2025 15:09"/>
    <s v="-"/>
    <s v="Flash Express Thailand COD"/>
    <s v="Tiktok"/>
    <s v="จ่ายทีหลัง / COD"/>
    <s v=""/>
    <s v="-"/>
    <s v="24/03/2025 15:09"/>
  </r>
  <r>
    <x v="4"/>
    <x v="4"/>
    <n v="66.666666666666671"/>
    <n v="3"/>
    <s v="EVW54"/>
    <n v="200"/>
    <n v="0"/>
    <s v="ร้านที่4"/>
    <s v="m***..ณัฏฐ์ณรัณ ช***ธ์กุล"/>
    <s v="ชัยภูมิ"/>
    <s v="-"/>
    <s v=""/>
    <s v="24/03/2025 15:09"/>
    <s v="-"/>
    <s v="Flash Express Thailand COD"/>
    <s v="Tiktok"/>
    <s v="จ่ายทีหลัง / COD"/>
    <s v=""/>
    <s v="-"/>
    <s v="24/03/2025 15:09"/>
  </r>
  <r>
    <x v="4"/>
    <x v="4"/>
    <n v="66.666666666666671"/>
    <n v="3"/>
    <s v="EVW53"/>
    <n v="106"/>
    <n v="6"/>
    <s v="ร้านที่4"/>
    <s v="ร*** ธ***ุฒิ ศ***วัสดิ์"/>
    <s v="อุดรธานี"/>
    <s v="-"/>
    <s v=""/>
    <s v="24/03/2025 15:09"/>
    <s v="-"/>
    <s v="Flash Express Thailand"/>
    <s v="Tiktok"/>
    <s v="tiktok"/>
    <s v=""/>
    <s v="-"/>
    <s v="24/03/2025 15:08"/>
  </r>
  <r>
    <x v="4"/>
    <x v="4"/>
    <n v="66.666666666666671"/>
    <n v="3"/>
    <s v="EVW52"/>
    <n v="200"/>
    <n v="0"/>
    <s v="ร้านที่4"/>
    <s v="อ***า เ***มมะเริง"/>
    <s v="สมุทรสาคร"/>
    <s v="-"/>
    <s v=""/>
    <s v="24/03/2025 15:08"/>
    <s v="-"/>
    <s v="Flash Express Thailand COD"/>
    <s v="Tiktok"/>
    <s v="จ่ายทีหลัง / COD"/>
    <s v=""/>
    <s v="-"/>
    <s v="24/03/2025 15:08"/>
  </r>
  <r>
    <x v="9"/>
    <x v="9"/>
    <n v="33.333333333333336"/>
    <n v="3"/>
    <s v="EVW52"/>
    <n v="200"/>
    <n v="0"/>
    <s v="ร้านที่4"/>
    <s v="อ***า เ***มมะเริง"/>
    <s v="สมุทรสาคร"/>
    <s v="-"/>
    <s v=""/>
    <s v="24/03/2025 15:08"/>
    <s v="-"/>
    <s v="Flash Express Thailand COD"/>
    <s v="Tiktok"/>
    <s v="จ่ายทีหลัง / COD"/>
    <s v=""/>
    <s v="-"/>
    <s v="24/03/2025 15:08"/>
  </r>
  <r>
    <x v="11"/>
    <x v="11"/>
    <n v="40"/>
    <n v="7"/>
    <s v="EVW51"/>
    <n v="635"/>
    <n v="35"/>
    <s v="ร้านที่1"/>
    <s v="อรพร..รี่นอารมย์."/>
    <s v="169หมู่5.ต.หนองไผ่.อ.หนองไผ่..จ.เพชรบรูณ์.. 67140"/>
    <s v="67140"/>
    <s v="0616027950"/>
    <s v="24/03/2025 15:04"/>
    <s v="raweewan5499@gmail.com"/>
    <s v="EMS COD"/>
    <s v="facebook"/>
    <s v="กสิกร"/>
    <s v=""/>
    <s v="-"/>
    <s v="24/03/2025 15:04"/>
  </r>
  <r>
    <x v="12"/>
    <x v="12"/>
    <n v="40"/>
    <n v="8"/>
    <s v="EVW51"/>
    <n v="635"/>
    <n v="35"/>
    <s v="ร้านที่1"/>
    <s v="อรพร..รี่นอารมย์."/>
    <s v="169หมู่5.ต.หนองไผ่.อ.หนองไผ่..จ.เพชรบรูณ์.. 67140"/>
    <s v="67140"/>
    <s v="0616027950"/>
    <s v="24/03/2025 15:04"/>
    <s v="raweewan5499@gmail.com"/>
    <s v="EMS COD"/>
    <s v="facebook"/>
    <s v="กสิกร"/>
    <s v=""/>
    <s v="-"/>
    <s v="24/03/2025 15:04"/>
  </r>
  <r>
    <x v="9"/>
    <x v="9"/>
    <n v="33.333333333333336"/>
    <n v="3"/>
    <s v="EVW50"/>
    <n v="106"/>
    <n v="6"/>
    <s v="ร้านที่4"/>
    <s v="จ***มณี"/>
    <s v="มุกดาหาร"/>
    <s v="-"/>
    <s v=""/>
    <s v="24/03/2025 15:03"/>
    <s v="-"/>
    <s v="Flash Express Thailand COD"/>
    <s v="Tiktok"/>
    <s v="จ่ายทีหลัง / COD"/>
    <s v="ไม่รับรส กาแฟ"/>
    <s v="-"/>
    <s v="24/03/2025 15:03"/>
  </r>
  <r>
    <x v="9"/>
    <x v="9"/>
    <n v="33.333333333333336"/>
    <n v="3"/>
    <s v="EVW49"/>
    <n v="100"/>
    <n v="0"/>
    <s v="ร้านที่4"/>
    <s v="พ***ินทร์  ร***วราภรณ์"/>
    <s v="สุพรรณบุรี"/>
    <s v="-"/>
    <s v=""/>
    <s v="24/03/2025 15:01"/>
    <s v="-"/>
    <s v="Flash Express Thailand COD"/>
    <s v="Tiktok"/>
    <s v="จ่ายทีหลัง / COD"/>
    <s v=""/>
    <s v="-"/>
    <s v="24/03/2025 15:01"/>
  </r>
  <r>
    <x v="4"/>
    <x v="4"/>
    <n v="66.666666666666671"/>
    <n v="3"/>
    <s v="EVW48"/>
    <n v="420"/>
    <n v="0"/>
    <s v="ร้านที่4"/>
    <s v="เ***นี ค***จริญ"/>
    <s v="ขอนแก่น"/>
    <s v="-"/>
    <s v=""/>
    <s v="24/03/2025 15:00"/>
    <s v="-"/>
    <s v="Flash Express Thailand COD"/>
    <s v="Tiktok"/>
    <s v="จ่ายทีหลัง / COD"/>
    <s v=""/>
    <s v="-"/>
    <s v="24/03/2025 15:01"/>
  </r>
  <r>
    <x v="2"/>
    <x v="2"/>
    <n v="66.333333333333329"/>
    <n v="3"/>
    <s v="EVW48"/>
    <n v="420"/>
    <n v="0"/>
    <s v="ร้านที่4"/>
    <s v="เ***นี ค***จริญ"/>
    <s v="ขอนแก่น"/>
    <s v="-"/>
    <s v=""/>
    <s v="24/03/2025 15:00"/>
    <s v="-"/>
    <s v="Flash Express Thailand COD"/>
    <s v="Tiktok"/>
    <s v="จ่ายทีหลัง / COD"/>
    <s v=""/>
    <s v="-"/>
    <s v="24/03/2025 15:00"/>
  </r>
  <r>
    <x v="9"/>
    <x v="9"/>
    <n v="33.333333333333336"/>
    <n v="3"/>
    <s v="EVW48"/>
    <n v="420"/>
    <n v="0"/>
    <s v="ร้านที่4"/>
    <s v="เ***นี ค***จริญ"/>
    <s v="ขอนแก่น"/>
    <s v="-"/>
    <s v=""/>
    <s v="24/03/2025 15:00"/>
    <s v="-"/>
    <s v="Flash Express Thailand COD"/>
    <s v="Tiktok"/>
    <s v="จ่ายทีหลัง / COD"/>
    <s v=""/>
    <s v="-"/>
    <s v="24/03/2025 15:00"/>
  </r>
  <r>
    <x v="4"/>
    <x v="4"/>
    <n v="66.666666666666671"/>
    <n v="3"/>
    <s v="EVW47"/>
    <n v="111"/>
    <n v="6"/>
    <s v="ร้านที่2"/>
    <s v="ว***พร แ***วิเชียร"/>
    <s v="พัทลุง"/>
    <s v="-"/>
    <s v=""/>
    <s v="24/03/2025 14:59"/>
    <s v="-"/>
    <s v="J&amp;T COD"/>
    <s v="Tiktok"/>
    <s v="จ่ายทีหลัง / COD"/>
    <s v=""/>
    <s v="-"/>
    <s v="24/03/2025 14:59"/>
  </r>
  <r>
    <x v="9"/>
    <x v="9"/>
    <n v="33.333333333333336"/>
    <n v="3"/>
    <s v="EVW46"/>
    <n v="106"/>
    <n v="6"/>
    <s v="ร้านที่4"/>
    <s v="จ***า ศ***งค์วรรณ์"/>
    <s v="กรุงเทพฯ"/>
    <s v="-"/>
    <s v=""/>
    <s v="24/03/2025 14:58"/>
    <s v="-"/>
    <s v="Flash Express Thailand COD"/>
    <s v="Tiktok"/>
    <s v="จ่ายทีหลัง / COD"/>
    <s v=""/>
    <s v="-"/>
    <s v="24/03/2025 14:58"/>
  </r>
  <r>
    <x v="9"/>
    <x v="9"/>
    <n v="33.333333333333336"/>
    <n v="3"/>
    <s v="EVW45"/>
    <n v="500"/>
    <n v="0"/>
    <s v="ร้านที่4"/>
    <s v="ก***นธ์ จ***ทอง"/>
    <s v="สมุทรปราการ"/>
    <s v="-"/>
    <s v=""/>
    <s v="24/03/2025 14:56"/>
    <s v="-"/>
    <s v="Flash Express Thailand COD"/>
    <s v="Tiktok"/>
    <s v="จ่ายทีหลัง / COD"/>
    <s v="ไม่รับรส กาแฟ"/>
    <s v="-"/>
    <s v="24/03/2025 14:57"/>
  </r>
  <r>
    <x v="13"/>
    <x v="14"/>
    <n v="66.666666666666671"/>
    <n v="6"/>
    <s v="EVW45"/>
    <n v="500"/>
    <n v="0"/>
    <s v="ร้านที่4"/>
    <s v="ก***นธ์ จ***ทอง"/>
    <s v="สมุทรปราการ"/>
    <s v="-"/>
    <s v=""/>
    <s v="24/03/2025 14:56"/>
    <s v="-"/>
    <s v="Flash Express Thailand COD"/>
    <s v="Tiktok"/>
    <s v="จ่ายทีหลัง / COD"/>
    <s v="ไม่รับรส กาแฟ"/>
    <s v="-"/>
    <s v="24/03/2025 14:57"/>
  </r>
  <r>
    <x v="4"/>
    <x v="4"/>
    <n v="66.666666666666671"/>
    <n v="6"/>
    <s v="EVW45"/>
    <n v="500"/>
    <n v="0"/>
    <s v="ร้านที่4"/>
    <s v="ก***นธ์ จ***ทอง"/>
    <s v="สมุทรปราการ"/>
    <s v="-"/>
    <s v=""/>
    <s v="24/03/2025 14:56"/>
    <s v="-"/>
    <s v="Flash Express Thailand COD"/>
    <s v="Tiktok"/>
    <s v="จ่ายทีหลัง / COD"/>
    <s v="ไม่รับรส กาแฟ"/>
    <s v="-"/>
    <s v="24/03/2025 14:57"/>
  </r>
  <r>
    <x v="9"/>
    <x v="9"/>
    <n v="33.333333333333336"/>
    <n v="3"/>
    <s v="EVW44"/>
    <n v="145"/>
    <n v="45"/>
    <s v="ร้านที่4"/>
    <s v="น***าวรัตนา  พ***ย"/>
    <s v="น่าน"/>
    <s v="-"/>
    <s v=""/>
    <s v="24/03/2025 14:56"/>
    <s v="-"/>
    <s v="Flash Express Thailand"/>
    <s v="Tiktok"/>
    <s v="tiktok"/>
    <s v=""/>
    <s v="-"/>
    <s v="24/03/2025 14:55"/>
  </r>
  <r>
    <x v="9"/>
    <x v="9"/>
    <n v="33.333333333333336"/>
    <n v="3"/>
    <s v="EVW43"/>
    <n v="106"/>
    <n v="6"/>
    <s v="ร้านที่4"/>
    <s v="ก***นพร เ***อใย"/>
    <s v="ชลบุรี"/>
    <s v="-"/>
    <s v=""/>
    <s v="24/03/2025 14:55"/>
    <s v="-"/>
    <s v="Flash Express Thailand COD"/>
    <s v="Tiktok"/>
    <s v="จ่ายทีหลัง / COD"/>
    <s v=""/>
    <s v="-"/>
    <s v="24/03/2025 14:55"/>
  </r>
  <r>
    <x v="9"/>
    <x v="9"/>
    <n v="33.333333333333336"/>
    <n v="3"/>
    <s v="EVW42"/>
    <n v="100"/>
    <n v="0"/>
    <s v="ร้านที่4"/>
    <s v="เ***าศ พ***ทรัพย์"/>
    <s v="ลพบุรี"/>
    <s v="-"/>
    <s v=""/>
    <s v="24/03/2025 14:53"/>
    <s v="-"/>
    <s v="Flash Express Thailand COD"/>
    <s v="Tiktok"/>
    <s v="จ่ายทีหลัง / COD"/>
    <s v=""/>
    <s v="-"/>
    <s v="24/03/2025 14:53"/>
  </r>
  <r>
    <x v="9"/>
    <x v="9"/>
    <n v="33.333333333333336"/>
    <n v="3"/>
    <s v="EVW41"/>
    <n v="100"/>
    <n v="0"/>
    <s v="ร้านที่4"/>
    <s v="อ***ิรา ค***นุ่น"/>
    <s v="เพชรบูรณ์"/>
    <s v="-"/>
    <s v=""/>
    <s v="24/03/2025 14:52"/>
    <s v="-"/>
    <s v="Flash Express Thailand COD"/>
    <s v="Tiktok"/>
    <s v="จ่ายทีหลัง / COD"/>
    <s v="ไม่เอามะพร้าวเผากับกาแฟค่ะ"/>
    <s v="-"/>
    <s v="24/03/2025 14:52"/>
  </r>
  <r>
    <x v="9"/>
    <x v="9"/>
    <n v="33.333333333333336"/>
    <n v="3"/>
    <s v="EVW40"/>
    <n v="100"/>
    <n v="0"/>
    <s v="ร้านที่4"/>
    <s v="น***ี. ร***ยู่"/>
    <s v="สุพรรณบุรี"/>
    <s v="-"/>
    <s v=""/>
    <s v="24/03/2025 14:50"/>
    <s v="-"/>
    <s v="Flash Express Thailand COD"/>
    <s v="Tiktok"/>
    <s v="จ่ายทีหลัง / COD"/>
    <s v=""/>
    <s v="-"/>
    <s v="24/03/2025 14:50"/>
  </r>
  <r>
    <x v="4"/>
    <x v="4"/>
    <n v="66.666666666666671"/>
    <n v="3"/>
    <s v="EVW39"/>
    <n v="229"/>
    <n v="29"/>
    <s v="ร้านที่4"/>
    <s v="M***. ศ***"/>
    <s v="พระนครศรีอยุธยา"/>
    <s v="-"/>
    <s v=""/>
    <s v="24/03/2025 14:46"/>
    <s v="-"/>
    <s v="Flash Express Thailand COD"/>
    <s v="Tiktok"/>
    <s v="จ่ายทีหลัง / COD"/>
    <s v=""/>
    <s v="-"/>
    <s v="24/03/2025 14:46"/>
  </r>
  <r>
    <x v="9"/>
    <x v="9"/>
    <n v="33.333333333333336"/>
    <n v="3"/>
    <s v="EVW39"/>
    <n v="229"/>
    <n v="29"/>
    <s v="ร้านที่4"/>
    <s v="M***. ศ***"/>
    <s v="พระนครศรีอยุธยา"/>
    <s v="-"/>
    <s v=""/>
    <s v="24/03/2025 14:46"/>
    <s v="-"/>
    <s v="Flash Express Thailand COD"/>
    <s v="Tiktok"/>
    <s v="จ่ายทีหลัง / COD"/>
    <s v=""/>
    <s v="-"/>
    <s v="24/03/2025 14:46"/>
  </r>
  <r>
    <x v="9"/>
    <x v="9"/>
    <n v="33.333333333333336"/>
    <n v="3"/>
    <s v="EVW38"/>
    <n v="106"/>
    <n v="6"/>
    <s v="ร้านที่4"/>
    <s v="ส***ญ อ***คำ"/>
    <s v="ร้อยเอ็ด"/>
    <s v="-"/>
    <s v=""/>
    <s v="24/03/2025 14:46"/>
    <s v="-"/>
    <s v="Flash Express Thailand"/>
    <s v="Tiktok"/>
    <s v="tiktok"/>
    <s v=""/>
    <s v="-"/>
    <s v="24/03/2025 14:46"/>
  </r>
  <r>
    <x v="9"/>
    <x v="9"/>
    <n v="33.333333333333336"/>
    <n v="3"/>
    <s v="EVW37"/>
    <n v="106"/>
    <n v="6"/>
    <s v="ร้านที่4"/>
    <s v="ห*** ห***"/>
    <s v="ปทุมธานี"/>
    <s v="-"/>
    <s v=""/>
    <s v="24/03/2025 14:45"/>
    <s v="-"/>
    <s v="Flash Express Thailand COD"/>
    <s v="Tiktok"/>
    <s v="จ่ายทีหลัง / COD"/>
    <s v=""/>
    <s v="-"/>
    <s v="24/03/2025 14:45"/>
  </r>
  <r>
    <x v="9"/>
    <x v="9"/>
    <n v="33.333333333333336"/>
    <n v="3"/>
    <s v="EVW36"/>
    <n v="100"/>
    <n v="0"/>
    <s v="ร้านที่4"/>
    <s v="เ*** ผ***กิจสกุล"/>
    <s v="Phitsanulok"/>
    <s v="-"/>
    <s v=""/>
    <s v="24/03/2025 14:44"/>
    <s v="-"/>
    <s v="Flash Express Thailand COD"/>
    <s v="Tiktok"/>
    <s v="จ่ายทีหลัง / COD"/>
    <s v=""/>
    <s v="-"/>
    <s v="24/03/2025 14:44"/>
  </r>
  <r>
    <x v="13"/>
    <x v="14"/>
    <n v="66.666666666666671"/>
    <n v="3"/>
    <s v="EVW35"/>
    <n v="106"/>
    <n v="6"/>
    <s v="ร้านที่4"/>
    <s v="ส***ล ห***าน"/>
    <s v="นครศรีธรรมราช"/>
    <s v="-"/>
    <s v=""/>
    <s v="24/03/2025 14:44"/>
    <s v="-"/>
    <s v="Flash Express Thailand COD"/>
    <s v="Tiktok"/>
    <s v="จ่ายทีหลัง / COD"/>
    <s v=""/>
    <s v="-"/>
    <s v="24/03/2025 14:44"/>
  </r>
  <r>
    <x v="9"/>
    <x v="9"/>
    <n v="33.333333333333336"/>
    <n v="3"/>
    <s v="EVW34"/>
    <n v="116"/>
    <n v="16"/>
    <s v="ร้านที่4"/>
    <s v="ล***า น***สุข"/>
    <s v="กรุงเทพฯ"/>
    <s v="-"/>
    <s v=""/>
    <s v="24/03/2025 14:44"/>
    <s v="-"/>
    <s v="Flash Express Thailand COD"/>
    <s v="Tiktok"/>
    <s v="จ่ายทีหลัง / COD"/>
    <s v=""/>
    <s v="-"/>
    <s v="24/03/2025 14:44"/>
  </r>
  <r>
    <x v="9"/>
    <x v="9"/>
    <n v="33.333333333333336"/>
    <n v="3"/>
    <s v="EVW32"/>
    <n v="106"/>
    <n v="6"/>
    <s v="ร้านที่4"/>
    <s v="น** อ***ลี  ร***มีชัยพลาซ่า"/>
    <s v="ชัยภูมิ"/>
    <s v="-"/>
    <s v=""/>
    <s v="24/03/2025 14:40"/>
    <s v="-"/>
    <s v="Flash Express Thailand COD"/>
    <s v="Tiktok"/>
    <s v="จ่ายทีหลัง / COD"/>
    <s v=""/>
    <s v="-"/>
    <s v="24/03/2025 14:41"/>
  </r>
  <r>
    <x v="4"/>
    <x v="4"/>
    <n v="66.666666666666671"/>
    <n v="3"/>
    <s v="EVW31"/>
    <n v="200"/>
    <n v="0"/>
    <s v="ร้านที่4"/>
    <s v="ณ***ริกา"/>
    <s v="พะเยา"/>
    <s v="-"/>
    <s v=""/>
    <s v="24/03/2025 14:40"/>
    <s v="-"/>
    <s v="Flash Express Thailand"/>
    <s v="Tiktok"/>
    <s v="tiktok"/>
    <s v=""/>
    <s v="-"/>
    <s v="24/03/2025 14:38"/>
  </r>
  <r>
    <x v="13"/>
    <x v="14"/>
    <n v="66.666666666666671"/>
    <n v="3"/>
    <s v="EVW31"/>
    <n v="200"/>
    <n v="0"/>
    <s v="ร้านที่4"/>
    <s v="ณ***ริกา"/>
    <s v="พะเยา"/>
    <s v="-"/>
    <s v=""/>
    <s v="24/03/2025 14:40"/>
    <s v="-"/>
    <s v="Flash Express Thailand"/>
    <s v="Tiktok"/>
    <s v="tiktok"/>
    <s v=""/>
    <s v="-"/>
    <s v="24/03/2025 14:38"/>
  </r>
  <r>
    <x v="9"/>
    <x v="9"/>
    <n v="33.333333333333336"/>
    <n v="12"/>
    <s v="EVW30"/>
    <n v="400"/>
    <n v="0"/>
    <s v="ร้านที่4"/>
    <s v="ป***ินท์ ร***ะรงรอง"/>
    <s v="กรุงเทพฯ"/>
    <s v="-"/>
    <s v=""/>
    <s v="24/03/2025 14:38"/>
    <s v="-"/>
    <s v="Flash Express Thailand COD"/>
    <s v="Tiktok"/>
    <s v="จ่ายทีหลัง / COD"/>
    <s v=""/>
    <s v="-"/>
    <s v="24/03/2025 14:38"/>
  </r>
  <r>
    <x v="13"/>
    <x v="14"/>
    <n v="66.666666666666671"/>
    <n v="6"/>
    <s v="EVW29"/>
    <n v="200"/>
    <n v="0"/>
    <s v="ร้านที่4"/>
    <s v="ค** ว***ิสาข์ ส***์ทอง"/>
    <s v="นครปฐม"/>
    <s v="-"/>
    <s v=""/>
    <s v="24/03/2025 14:34"/>
    <s v="-"/>
    <s v="Flash Express Thailand"/>
    <s v="Tiktok"/>
    <s v="tiktok"/>
    <s v=""/>
    <s v="-"/>
    <s v="24/03/2025 14:32"/>
  </r>
  <r>
    <x v="7"/>
    <x v="15"/>
    <n v="50"/>
    <n v="3"/>
    <s v="EVW28"/>
    <n v="300"/>
    <n v="0"/>
    <s v="ร้านที่4"/>
    <s v="ศ***วรรณ เ***ญผล"/>
    <s v="กรุงเทพฯ"/>
    <s v="-"/>
    <s v=""/>
    <s v="24/03/2025 14:31"/>
    <s v="-"/>
    <s v="Flash Express Thailand"/>
    <s v="Tiktok"/>
    <s v="tiktok"/>
    <s v=""/>
    <s v="-"/>
    <s v="24/03/2025 14:31"/>
  </r>
  <r>
    <x v="3"/>
    <x v="3"/>
    <n v="50"/>
    <n v="3"/>
    <s v="EVW28"/>
    <n v="300"/>
    <n v="0"/>
    <s v="ร้านที่4"/>
    <s v="ศ***วรรณ เ***ญผล"/>
    <s v="กรุงเทพฯ"/>
    <s v="-"/>
    <s v=""/>
    <s v="24/03/2025 14:31"/>
    <s v="-"/>
    <s v="Flash Express Thailand"/>
    <s v="Tiktok"/>
    <s v="tiktok"/>
    <s v=""/>
    <s v="-"/>
    <s v="24/03/2025 14:31"/>
  </r>
  <r>
    <x v="1"/>
    <x v="1"/>
    <n v="50"/>
    <n v="3"/>
    <s v="EVW28"/>
    <n v="300"/>
    <n v="0"/>
    <s v="ร้านที่4"/>
    <s v="ศ***วรรณ เ***ญผล"/>
    <s v="กรุงเทพฯ"/>
    <s v="-"/>
    <s v=""/>
    <s v="24/03/2025 14:31"/>
    <s v="-"/>
    <s v="Flash Express Thailand"/>
    <s v="Tiktok"/>
    <s v="tiktok"/>
    <s v=""/>
    <s v="-"/>
    <s v="24/03/2025 14:31"/>
  </r>
  <r>
    <x v="4"/>
    <x v="4"/>
    <n v="66.666666666666671"/>
    <n v="3"/>
    <s v="EVW27"/>
    <n v="100"/>
    <n v="0"/>
    <s v="ร้านที่4"/>
    <s v="ร***รรณ บ***ะจินดาพันธ์"/>
    <s v="พระนครศรีอยุธยา"/>
    <s v="-"/>
    <s v=""/>
    <s v="24/03/2025 14:30"/>
    <s v="-"/>
    <s v="Flash Express Thailand"/>
    <s v="Tiktok"/>
    <s v="tiktok"/>
    <s v=""/>
    <s v="-"/>
    <s v="24/03/2025 14:30"/>
  </r>
  <r>
    <x v="14"/>
    <x v="16"/>
    <n v="0"/>
    <n v="1"/>
    <s v="EVW26"/>
    <n v="145"/>
    <n v="45"/>
    <s v="ร้านที่4"/>
    <s v="น***อภิญญา ล***า"/>
    <s v="นครราชสีมา"/>
    <s v="-"/>
    <s v=""/>
    <s v="24/03/2025 14:29"/>
    <s v="-"/>
    <s v="Flash Express Thailand COD"/>
    <s v="Tiktok"/>
    <s v="จ่ายทีหลัง / COD"/>
    <s v=""/>
    <s v="-"/>
    <s v="24/03/2025 14:29"/>
  </r>
  <r>
    <x v="2"/>
    <x v="2"/>
    <n v="120"/>
    <n v="1"/>
    <s v="EVW26"/>
    <n v="145"/>
    <n v="45"/>
    <s v="ร้านที่4"/>
    <s v="น***อภิญญา ล***า"/>
    <s v="นครราชสีมา"/>
    <s v="-"/>
    <s v=""/>
    <s v="24/03/2025 14:29"/>
    <s v="-"/>
    <s v="Flash Express Thailand COD"/>
    <s v="Tiktok"/>
    <s v="จ่ายทีหลัง / COD"/>
    <s v=""/>
    <s v="-"/>
    <s v="24/03/2025 14:29"/>
  </r>
  <r>
    <x v="4"/>
    <x v="4"/>
    <n v="66.666666666666671"/>
    <n v="3"/>
    <s v="EVW24"/>
    <n v="106"/>
    <n v="6"/>
    <s v="ร้านที่4"/>
    <s v="ธ***ินี จ***ร์ชนะ"/>
    <s v="เทศบาลนครสุราษฎร์ธานี"/>
    <s v="-"/>
    <s v=""/>
    <s v="24/03/2025 14:22"/>
    <s v="-"/>
    <s v="Flash Express Thailand COD"/>
    <s v="Tiktok"/>
    <s v="จ่ายทีหลัง / COD"/>
    <s v=""/>
    <s v="-"/>
    <s v="24/03/2025 14:22"/>
  </r>
  <r>
    <x v="13"/>
    <x v="14"/>
    <n v="66.666666666666671"/>
    <n v="6"/>
    <s v="EVW23"/>
    <n v="400"/>
    <n v="0"/>
    <s v="ร้านที่4"/>
    <s v="ป***า ส***"/>
    <s v="เทศบาลนครขอนแก่น"/>
    <s v="-"/>
    <s v=""/>
    <s v="24/03/2025 14:21"/>
    <s v="-"/>
    <s v="Flash Express Thailand COD"/>
    <s v="Tiktok"/>
    <s v="จ่ายทีหลัง / COD"/>
    <s v=""/>
    <s v="-"/>
    <s v="24/03/2025 14:21"/>
  </r>
  <r>
    <x v="4"/>
    <x v="4"/>
    <n v="66.666666666666671"/>
    <n v="6"/>
    <s v="EVW23"/>
    <n v="400"/>
    <n v="0"/>
    <s v="ร้านที่4"/>
    <s v="ป***า ส***"/>
    <s v="เทศบาลนครขอนแก่น"/>
    <s v="-"/>
    <s v=""/>
    <s v="24/03/2025 14:21"/>
    <s v="-"/>
    <s v="Flash Express Thailand COD"/>
    <s v="Tiktok"/>
    <s v="จ่ายทีหลัง / COD"/>
    <s v=""/>
    <s v="-"/>
    <s v="24/03/2025 14:21"/>
  </r>
  <r>
    <x v="7"/>
    <x v="15"/>
    <n v="50"/>
    <n v="1"/>
    <s v="EVW22"/>
    <n v="106"/>
    <n v="6"/>
    <s v="ร้านที่4"/>
    <s v="ม***ชา พ***ชการ"/>
    <s v="ปทุมธานี"/>
    <s v="-"/>
    <s v=""/>
    <s v="24/03/2025 14:18"/>
    <s v="-"/>
    <s v="Flash Express Thailand COD"/>
    <s v="Tiktok"/>
    <s v="จ่ายทีหลัง / COD"/>
    <s v=""/>
    <s v="-"/>
    <s v="24/03/2025 14:19"/>
  </r>
  <r>
    <x v="3"/>
    <x v="3"/>
    <n v="50"/>
    <n v="1"/>
    <s v="EVW22"/>
    <n v="106"/>
    <n v="6"/>
    <s v="ร้านที่4"/>
    <s v="ม***ชา พ***ชการ"/>
    <s v="ปทุมธานี"/>
    <s v="-"/>
    <s v=""/>
    <s v="24/03/2025 14:18"/>
    <s v="-"/>
    <s v="Flash Express Thailand COD"/>
    <s v="Tiktok"/>
    <s v="จ่ายทีหลัง / COD"/>
    <s v=""/>
    <s v="-"/>
    <s v="24/03/2025 14:19"/>
  </r>
  <r>
    <x v="1"/>
    <x v="1"/>
    <n v="50"/>
    <n v="1"/>
    <s v="EVW22"/>
    <n v="106"/>
    <n v="6"/>
    <s v="ร้านที่4"/>
    <s v="ม***ชา พ***ชการ"/>
    <s v="ปทุมธานี"/>
    <s v="-"/>
    <s v=""/>
    <s v="24/03/2025 14:18"/>
    <s v="-"/>
    <s v="Flash Express Thailand COD"/>
    <s v="Tiktok"/>
    <s v="จ่ายทีหลัง / COD"/>
    <s v=""/>
    <s v="-"/>
    <s v="24/03/2025 14:19"/>
  </r>
  <r>
    <x v="4"/>
    <x v="4"/>
    <n v="66.666666666666671"/>
    <n v="6"/>
    <s v="EVW21"/>
    <n v="200"/>
    <n v="0"/>
    <s v="ร้านที่4"/>
    <s v="อ***ี เ***พูนพิทยะ"/>
    <s v="สมุทรสงคราม"/>
    <s v="-"/>
    <s v=""/>
    <s v="24/03/2025 14:15"/>
    <s v="-"/>
    <s v="Flash Express Thailand"/>
    <s v="Tiktok"/>
    <s v="tiktok"/>
    <s v=""/>
    <s v="-"/>
    <s v="24/03/2025 14:16"/>
  </r>
  <r>
    <x v="13"/>
    <x v="14"/>
    <n v="66.666666666666671"/>
    <n v="3"/>
    <s v="EVW20"/>
    <n v="100"/>
    <n v="0"/>
    <s v="ร้านที่4"/>
    <s v="น** ส***รัตน์ ส***อง"/>
    <s v="ลพบุรี"/>
    <s v="-"/>
    <s v=""/>
    <s v="24/03/2025 14:14"/>
    <s v="-"/>
    <s v="Flash Express Thailand COD"/>
    <s v="Tiktok"/>
    <s v="จ่ายทีหลัง / COD"/>
    <s v=""/>
    <s v="-"/>
    <s v="24/03/2025 14:16"/>
  </r>
  <r>
    <x v="8"/>
    <x v="8"/>
    <n v="66"/>
    <n v="1"/>
    <s v="EVW19"/>
    <n v="258"/>
    <n v="35"/>
    <s v="ร้านที่1"/>
    <s v="อ******ณ"/>
    <s v="******บางนาเทพารักษ์, ถนน เทพารักษ์, ตำบลบางพลีใหญ่, อำเภอบางพลี ตำบลบางพลีใหญ่ อำเภอบางพลี จังหวัดสมุทรปราการ 10540"/>
    <s v="10540"/>
    <s v="44"/>
    <s v="24/03/2025 14:15"/>
    <s v="-"/>
    <s v="SPX Express"/>
    <s v="Shopee"/>
    <s v="shopee"/>
    <s v=""/>
    <s v="-"/>
    <s v="24/03/2025 14:15"/>
  </r>
  <r>
    <x v="5"/>
    <x v="5"/>
    <n v="66"/>
    <n v="1"/>
    <s v="EVW19"/>
    <n v="258"/>
    <n v="35"/>
    <s v="ร้านที่1"/>
    <s v="อ******ณ"/>
    <s v="******บางนาเทพารักษ์, ถนน เทพารักษ์, ตำบลบางพลีใหญ่, อำเภอบางพลี ตำบลบางพลีใหญ่ อำเภอบางพลี จังหวัดสมุทรปราการ 10540"/>
    <s v="10540"/>
    <s v="44"/>
    <s v="24/03/2025 14:15"/>
    <s v="-"/>
    <s v="SPX Express"/>
    <s v="Shopee"/>
    <s v="shopee"/>
    <s v=""/>
    <s v="-"/>
    <s v="24/03/2025 14:15"/>
  </r>
  <r>
    <x v="2"/>
    <x v="2"/>
    <n v="67"/>
    <n v="1"/>
    <s v="EVW19"/>
    <n v="258"/>
    <n v="35"/>
    <s v="ร้านที่1"/>
    <s v="อ******ณ"/>
    <s v="******บางนาเทพารักษ์, ถนน เทพารักษ์, ตำบลบางพลีใหญ่, อำเภอบางพลี ตำบลบางพลีใหญ่ อำเภอบางพลี จังหวัดสมุทรปราการ 10540"/>
    <s v="10540"/>
    <s v="44"/>
    <s v="24/03/2025 14:15"/>
    <s v="-"/>
    <s v="SPX Express"/>
    <s v="Shopee"/>
    <s v="shopee"/>
    <s v=""/>
    <s v="-"/>
    <s v="24/03/2025 14:15"/>
  </r>
  <r>
    <x v="9"/>
    <x v="9"/>
    <n v="33.333333333333336"/>
    <n v="3"/>
    <s v="EVW18"/>
    <n v="100"/>
    <n v="0"/>
    <s v="ร้านที่4"/>
    <s v="ส***ชัย เ***ผ่่าพันธ์"/>
    <s v="พระนครศรีอยุธยา"/>
    <s v="-"/>
    <s v=""/>
    <s v="24/03/2025 14:11"/>
    <s v="-"/>
    <s v="Flash Express Thailand COD"/>
    <s v="Tiktok"/>
    <s v="จ่ายทีหลัง / COD"/>
    <s v=""/>
    <s v="-"/>
    <s v="24/03/2025 14:15"/>
  </r>
  <r>
    <x v="7"/>
    <x v="15"/>
    <n v="50"/>
    <n v="1"/>
    <s v="EVW17"/>
    <n v="245"/>
    <n v="45"/>
    <s v="ร้านที่4"/>
    <s v="พ***า ส***ูม"/>
    <s v="มหาสารคาม"/>
    <s v="-"/>
    <s v=""/>
    <s v="24/03/2025 14:06"/>
    <s v="-"/>
    <s v="Flash Express Thailand COD"/>
    <s v="Tiktok"/>
    <s v="จ่ายทีหลัง / COD"/>
    <s v=""/>
    <s v="-"/>
    <s v="24/03/2025 14:12"/>
  </r>
  <r>
    <x v="3"/>
    <x v="3"/>
    <n v="50"/>
    <n v="1"/>
    <s v="EVW17"/>
    <n v="245"/>
    <n v="45"/>
    <s v="ร้านที่4"/>
    <s v="พ***า ส***ูม"/>
    <s v="มหาสารคาม"/>
    <s v="-"/>
    <s v=""/>
    <s v="24/03/2025 14:06"/>
    <s v="-"/>
    <s v="Flash Express Thailand COD"/>
    <s v="Tiktok"/>
    <s v="จ่ายทีหลัง / COD"/>
    <s v=""/>
    <s v="-"/>
    <s v="24/03/2025 14:11"/>
  </r>
  <r>
    <x v="1"/>
    <x v="1"/>
    <n v="50"/>
    <n v="1"/>
    <s v="EVW17"/>
    <n v="245"/>
    <n v="45"/>
    <s v="ร้านที่4"/>
    <s v="พ***า ส***ูม"/>
    <s v="มหาสารคาม"/>
    <s v="-"/>
    <s v=""/>
    <s v="24/03/2025 14:06"/>
    <s v="-"/>
    <s v="Flash Express Thailand COD"/>
    <s v="Tiktok"/>
    <s v="จ่ายทีหลัง / COD"/>
    <s v=""/>
    <s v="-"/>
    <s v="24/03/2025 14:11"/>
  </r>
  <r>
    <x v="4"/>
    <x v="4"/>
    <n v="66.666666666666671"/>
    <n v="3"/>
    <s v="EVW17"/>
    <n v="245"/>
    <n v="45"/>
    <s v="ร้านที่4"/>
    <s v="พ***า ส***ูม"/>
    <s v="มหาสารคาม"/>
    <s v="-"/>
    <s v=""/>
    <s v="24/03/2025 14:06"/>
    <s v="-"/>
    <s v="Flash Express Thailand COD"/>
    <s v="Tiktok"/>
    <s v="จ่ายทีหลัง / COD"/>
    <s v=""/>
    <s v="-"/>
    <s v="24/03/2025 14:11"/>
  </r>
  <r>
    <x v="9"/>
    <x v="9"/>
    <n v="33.333333333333336"/>
    <n v="3"/>
    <s v="EVW15"/>
    <n v="106"/>
    <n v="6"/>
    <s v="ร้านที่4"/>
    <s v="ส***ักดิ์ แ***ค้ว"/>
    <s v="กรุงเทพฯ"/>
    <s v="-"/>
    <s v=""/>
    <s v="24/03/2025 14:06"/>
    <s v="-"/>
    <s v="Flash Express Thailand"/>
    <s v="Tiktok"/>
    <s v="tiktok"/>
    <s v="ไม่ทานเผือกกับกล้วยหอมครับ😀😀😀ขอบคุณครับ"/>
    <s v="-"/>
    <s v="24/03/2025 14:09"/>
  </r>
  <r>
    <x v="2"/>
    <x v="2"/>
    <n v="69.900000000000006"/>
    <n v="10"/>
    <s v="EVW14"/>
    <n v="1715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4/03/2025 14:08"/>
    <s v="-"/>
    <s v="Kerry_dropoff"/>
    <s v="Lazada"/>
    <s v="lazada"/>
    <s v=""/>
    <s v="-"/>
    <s v="24/03/2025 14:08"/>
  </r>
  <r>
    <x v="2"/>
    <x v="2"/>
    <n v="69.900000000000006"/>
    <n v="10"/>
    <s v="EVW14"/>
    <n v="1715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4/03/2025 14:08"/>
    <s v="-"/>
    <s v="Kerry_dropoff"/>
    <s v="Lazada"/>
    <s v="lazada"/>
    <s v=""/>
    <s v="-"/>
    <s v="24/03/2025 14:08"/>
  </r>
  <r>
    <x v="9"/>
    <x v="9"/>
    <n v="33.333333333333336"/>
    <n v="9"/>
    <s v="EVW12"/>
    <n v="306"/>
    <n v="6"/>
    <s v="ร้านที่4"/>
    <s v="ท***ัน ส***งแก้ว"/>
    <s v="ชัยภูมิ"/>
    <s v="-"/>
    <s v=""/>
    <s v="24/03/2025 14:02"/>
    <s v="-"/>
    <s v="Flash Express Thailand COD"/>
    <s v="Tiktok"/>
    <s v="จ่ายทีหลัง / COD"/>
    <s v=""/>
    <s v="-"/>
    <s v="24/03/2025 14:02"/>
  </r>
  <r>
    <x v="8"/>
    <x v="8"/>
    <n v="66"/>
    <n v="1"/>
    <s v="EVW11"/>
    <n v="201.9"/>
    <n v="26"/>
    <s v="ร้านที่1"/>
    <s v="ยุภา  กัณญาประสิทธิ์"/>
    <s v="817  ซ.ลาซาล 24 · บางนาใต้/ Bang Na Tai_x000a__x000a_บางนา/ Bang Naกรุงเทพมหานคร/ Bangkok_x000a_10260"/>
    <s v="10260"/>
    <s v="660807469212"/>
    <s v="24/03/2025 13:54"/>
    <s v="-"/>
    <s v="Kerry_dropoff"/>
    <s v="Lazada"/>
    <s v="lazada"/>
    <s v=""/>
    <s v="-"/>
    <s v="24/03/2025 13:54"/>
  </r>
  <r>
    <x v="5"/>
    <x v="5"/>
    <n v="66"/>
    <n v="1"/>
    <s v="EVW11"/>
    <n v="201.9"/>
    <n v="26"/>
    <s v="ร้านที่1"/>
    <s v="ยุภา  กัณญาประสิทธิ์"/>
    <s v="817  ซ.ลาซาล 24 · บางนาใต้/ Bang Na Tai_x000a__x000a_บางนา/ Bang Naกรุงเทพมหานคร/ Bangkok_x000a_10260"/>
    <s v="10260"/>
    <s v="660807469212"/>
    <s v="24/03/2025 13:54"/>
    <s v="-"/>
    <s v="Kerry_dropoff"/>
    <s v="Lazada"/>
    <s v="lazada"/>
    <s v=""/>
    <s v="-"/>
    <s v="24/03/2025 13:54"/>
  </r>
  <r>
    <x v="2"/>
    <x v="2"/>
    <n v="67"/>
    <n v="1"/>
    <s v="EVW11"/>
    <n v="201.9"/>
    <n v="26"/>
    <s v="ร้านที่1"/>
    <s v="ยุภา  กัณญาประสิทธิ์"/>
    <s v="817  ซ.ลาซาล 24 · บางนาใต้/ Bang Na Tai_x000a__x000a_บางนา/ Bang Naกรุงเทพมหานคร/ Bangkok_x000a_10260"/>
    <s v="10260"/>
    <s v="660807469212"/>
    <s v="24/03/2025 13:54"/>
    <s v="-"/>
    <s v="Kerry_dropoff"/>
    <s v="Lazada"/>
    <s v="lazada"/>
    <s v=""/>
    <s v="-"/>
    <s v="24/03/2025 13:54"/>
  </r>
  <r>
    <x v="8"/>
    <x v="8"/>
    <n v="100"/>
    <n v="1"/>
    <s v="EVW10"/>
    <n v="250"/>
    <n v="0"/>
    <s v="ร้านที่1"/>
    <s v="พูลสิน  ตั้งปัญญาวารีกุล"/>
    <s v="904/41(83) ซอยวชิระธรรมสาธิต24_x000a_แขวงบางนา_x000a_เขตบางนา_x000a_กรุงเทพฯ _x000a_ 10260"/>
    <s v="10260"/>
    <s v="0816347459"/>
    <s v="24/03/2025 13:50"/>
    <s v="raweewan5499@gmail.com"/>
    <s v="EMS COD"/>
    <s v="facebook"/>
    <s v="กสิกร"/>
    <s v=""/>
    <s v="-"/>
    <s v="24/03/2025 13:49"/>
  </r>
  <r>
    <x v="5"/>
    <x v="17"/>
    <n v="100"/>
    <n v="1"/>
    <s v="EVW10"/>
    <n v="250"/>
    <n v="0"/>
    <s v="ร้านที่1"/>
    <s v="พูลสิน  ตั้งปัญญาวารีกุล"/>
    <s v="904/41(83) ซอยวชิระธรรมสาธิต24_x000a_แขวงบางนา_x000a_เขตบางนา_x000a_กรุงเทพฯ _x000a_ 10260"/>
    <s v="10260"/>
    <s v="0816347459"/>
    <s v="24/03/2025 13:50"/>
    <s v="raweewan5499@gmail.com"/>
    <s v="EMS COD"/>
    <s v="facebook"/>
    <s v="กสิกร"/>
    <s v=""/>
    <s v="-"/>
    <s v="24/03/2025 13:49"/>
  </r>
  <r>
    <x v="2"/>
    <x v="2"/>
    <n v="100"/>
    <n v="1"/>
    <s v="EVW10"/>
    <n v="250"/>
    <n v="0"/>
    <s v="ร้านที่1"/>
    <s v="พูลสิน  ตั้งปัญญาวารีกุล"/>
    <s v="904/41(83) ซอยวชิระธรรมสาธิต24_x000a_แขวงบางนา_x000a_เขตบางนา_x000a_กรุงเทพฯ _x000a_ 10260"/>
    <s v="10260"/>
    <s v="0816347459"/>
    <s v="24/03/2025 13:50"/>
    <s v="raweewan5499@gmail.com"/>
    <s v="EMS COD"/>
    <s v="facebook"/>
    <s v="กสิกร"/>
    <s v=""/>
    <s v="-"/>
    <s v="24/03/2025 13:49"/>
  </r>
  <r>
    <x v="2"/>
    <x v="13"/>
    <n v="67.5"/>
    <n v="1"/>
    <s v="EVW9"/>
    <n v="74.5"/>
    <n v="7"/>
    <s v="ร้านที่1"/>
    <s v="รุ่งฤดี โพธิ์ตะวัฒน์"/>
    <s v="1133/8 หมู่4 ถนนประจักษ์ · ในเมือง/ Nai Mueang_x000a__x000a_เมืองหนองคาย/ Mueang Nong Khaiหนองคาย/ Nong Khai_x000a_43000"/>
    <s v="43000"/>
    <s v="660629399486"/>
    <s v="24/03/2025 13:44"/>
    <s v="-"/>
    <s v="Kerry_dropoff"/>
    <s v="Lazada"/>
    <s v="lazada"/>
    <s v=""/>
    <s v="-"/>
    <s v="24/03/2025 13:44"/>
  </r>
  <r>
    <x v="9"/>
    <x v="9"/>
    <n v="33.333333333333336"/>
    <n v="3"/>
    <s v="EVW8"/>
    <n v="325"/>
    <n v="35"/>
    <s v="ร้านที่2"/>
    <s v="ก******ล"/>
    <s v="******ดินแดง กรุงเทพฯ 10400 โทรฯ 084-9187241 แขวงดินแดง เขตดินแดง จังหวัดกรุงเทพมหานคร 10400"/>
    <s v="10400"/>
    <s v="41"/>
    <s v="24/03/2025 13:43"/>
    <s v="-"/>
    <s v="Flash Express"/>
    <s v="Shopee"/>
    <s v="shopee"/>
    <s v=""/>
    <s v="-"/>
    <s v="24/03/2025 13:43"/>
  </r>
  <r>
    <x v="13"/>
    <x v="14"/>
    <n v="66.666666666666671"/>
    <n v="3"/>
    <s v="EVW8"/>
    <n v="325"/>
    <n v="35"/>
    <s v="ร้านที่2"/>
    <s v="ก******ล"/>
    <s v="******ดินแดง กรุงเทพฯ 10400 โทรฯ 084-9187241 แขวงดินแดง เขตดินแดง จังหวัดกรุงเทพมหานคร 10400"/>
    <s v="10400"/>
    <s v="41"/>
    <s v="24/03/2025 13:43"/>
    <s v="-"/>
    <s v="Flash Express"/>
    <s v="Shopee"/>
    <s v="shopee"/>
    <s v=""/>
    <s v="-"/>
    <s v="24/03/2025 13:43"/>
  </r>
  <r>
    <x v="13"/>
    <x v="14"/>
    <n v="50"/>
    <n v="2"/>
    <s v="EVW7"/>
    <n v="200"/>
    <n v="0"/>
    <s v="ร้านที่1"/>
    <s v="ศิริพร"/>
    <s v="27/1 ม.5 ต.บางบาล อ.บางบาล จ.อยุธยา 13250"/>
    <s v="13250"/>
    <s v="0854243390"/>
    <s v="24/03/2025 12:59"/>
    <s v="raweewan5499@gmail.com"/>
    <s v="EMS"/>
    <s v="facebook"/>
    <s v="กสิกร"/>
    <s v=""/>
    <s v="-"/>
    <s v="24/03/2025 13:32"/>
  </r>
  <r>
    <x v="4"/>
    <x v="4"/>
    <n v="50"/>
    <n v="2"/>
    <s v="EVW7"/>
    <n v="200"/>
    <n v="0"/>
    <s v="ร้านที่1"/>
    <s v="ศิริพร"/>
    <s v="27/1 ม.5 ต.บางบาล อ.บางบาล จ.อยุธยา 13250"/>
    <s v="13250"/>
    <s v="0854243390"/>
    <s v="24/03/2025 12:59"/>
    <s v="raweewan5499@gmail.com"/>
    <s v="EMS"/>
    <s v="facebook"/>
    <s v="กสิกร"/>
    <s v=""/>
    <s v="-"/>
    <s v="24/03/2025 13:32"/>
  </r>
  <r>
    <x v="3"/>
    <x v="3"/>
    <n v="44"/>
    <n v="1"/>
    <s v="EVW6"/>
    <n v="44"/>
    <n v="0"/>
    <s v="ร้านที่2"/>
    <s v="ก*****่"/>
    <s v="******ญ่ อำเภอเมืองอุบลราชธานี จังหวัดอุบลราชธานี 34000"/>
    <s v="34000"/>
    <s v="73"/>
    <s v="24/03/2025 13:30"/>
    <s v="-"/>
    <s v="SPX Express"/>
    <s v="Shopee"/>
    <s v="shopee"/>
    <s v=""/>
    <s v="-"/>
    <s v="24/03/2025 13:30"/>
  </r>
  <r>
    <x v="2"/>
    <x v="13"/>
    <n v="74.2"/>
    <n v="1"/>
    <s v="EVW4"/>
    <n v="81.2"/>
    <n v="7"/>
    <s v="ร้านที่1"/>
    <s v="อรพรรณ ช่างทองคลองสี่"/>
    <s v="269 ซ.สวนฝรั่ง (ร้านค้าปากซอย) ถ.ริมคลองประปา_x000a__x000a_บางซื่อ/ Bang Sueกรุงเทพมหานคร/ Bangkok_x000a_10800"/>
    <s v="10800"/>
    <s v="660847157271"/>
    <s v="24/03/2025 12:56"/>
    <s v="-"/>
    <s v="Kerry_dropoff"/>
    <s v="Lazada"/>
    <s v="lazada"/>
    <s v=""/>
    <s v="-"/>
    <s v="24/03/2025 12:56"/>
  </r>
  <r>
    <x v="2"/>
    <x v="2"/>
    <n v="78"/>
    <n v="1"/>
    <s v="EVW3"/>
    <n v="289"/>
    <n v="48"/>
    <s v="ร้านที่1"/>
    <s v="ค******ี"/>
    <s v="******จังหวัดพระนครศรีอยุธยา 13110 ตำบลลาดงา อำเภอเสนา จังหวัดพระนครศรีอยุธยา 13110"/>
    <s v="13110"/>
    <s v="51"/>
    <s v="24/03/2025 12:53"/>
    <s v="-"/>
    <s v="SPX Express"/>
    <s v="Shopee"/>
    <s v="shopee"/>
    <s v=""/>
    <s v="-"/>
    <s v="24/03/2025 12:52"/>
  </r>
  <r>
    <x v="1"/>
    <x v="1"/>
    <n v="43.5"/>
    <n v="2"/>
    <s v="EVW3"/>
    <n v="289"/>
    <n v="48"/>
    <s v="ร้านที่1"/>
    <s v="ค******ี"/>
    <s v="******จังหวัดพระนครศรีอยุธยา 13110 ตำบลลาดงา อำเภอเสนา จังหวัดพระนครศรีอยุธยา 13110"/>
    <s v="13110"/>
    <s v="51"/>
    <s v="24/03/2025 12:53"/>
    <s v="-"/>
    <s v="SPX Express"/>
    <s v="Shopee"/>
    <s v="shopee"/>
    <s v=""/>
    <s v="-"/>
    <s v="24/03/2025 12:52"/>
  </r>
  <r>
    <x v="8"/>
    <x v="8"/>
    <n v="76"/>
    <n v="1"/>
    <s v="EVW3"/>
    <n v="289"/>
    <n v="48"/>
    <s v="ร้านที่1"/>
    <s v="ค******ี"/>
    <s v="******จังหวัดพระนครศรีอยุธยา 13110 ตำบลลาดงา อำเภอเสนา จังหวัดพระนครศรีอยุธยา 13110"/>
    <s v="13110"/>
    <s v="51"/>
    <s v="24/03/2025 12:53"/>
    <s v="-"/>
    <s v="SPX Express"/>
    <s v="Shopee"/>
    <s v="shopee"/>
    <s v=""/>
    <s v="-"/>
    <s v="24/03/2025 12:52"/>
  </r>
  <r>
    <x v="1"/>
    <x v="1"/>
    <n v="45"/>
    <n v="1"/>
    <s v="EVW2"/>
    <n v="151"/>
    <n v="35"/>
    <s v="ร้านที่1"/>
    <s v="N******e"/>
    <s v="******ซอย 9/4 ถนนเสมาฟ้าคราม ตำบลคูต ตำบลคูคต อำเภอลำลูกกา จังหวัดปทุมธานี 12130"/>
    <s v="12130"/>
    <s v="39"/>
    <s v="24/03/2025 12:40"/>
    <s v="-"/>
    <s v="SPX Express"/>
    <s v="Shopee"/>
    <s v="shopee"/>
    <s v=""/>
    <s v="-"/>
    <s v="24/03/2025 12:39"/>
  </r>
  <r>
    <x v="2"/>
    <x v="2"/>
    <n v="78"/>
    <n v="1"/>
    <s v="EVW2"/>
    <n v="151"/>
    <n v="35"/>
    <s v="ร้านที่1"/>
    <s v="N******e"/>
    <s v="******ซอย 9/4 ถนนเสมาฟ้าคราม ตำบลคูต ตำบลคูคต อำเภอลำลูกกา จังหวัดปทุมธานี 12130"/>
    <s v="12130"/>
    <s v="39"/>
    <s v="24/03/2025 12:40"/>
    <s v="-"/>
    <s v="SPX Express"/>
    <s v="Shopee"/>
    <s v="shopee"/>
    <s v=""/>
    <s v="-"/>
    <s v="24/03/2025 12:39"/>
  </r>
  <r>
    <x v="13"/>
    <x v="14"/>
    <n v="46"/>
    <n v="1"/>
    <s v="EVW1"/>
    <n v="200"/>
    <n v="0"/>
    <s v="ร้านที่4"/>
    <s v="ค** ศ***นีย์ ป***ากรณ์ ค***นน ค***รม"/>
    <s v="จังหวัดน่าน"/>
    <s v="-"/>
    <s v=""/>
    <s v="24/03/2025 12:37"/>
    <s v="-"/>
    <s v="Flash Express Thailand COD"/>
    <s v="Tiktok"/>
    <s v="จ่ายทีหลัง / COD"/>
    <s v=""/>
    <s v="-"/>
    <s v="24/03/2025 12:37"/>
  </r>
  <r>
    <x v="2"/>
    <x v="2"/>
    <n v="76"/>
    <n v="1"/>
    <s v="EVW1"/>
    <n v="200"/>
    <n v="0"/>
    <s v="ร้านที่4"/>
    <s v="ค** ศ***นีย์ ป***ากรณ์ ค***นน ค***รม"/>
    <s v="จังหวัดน่าน"/>
    <s v="-"/>
    <s v=""/>
    <s v="24/03/2025 12:37"/>
    <s v="-"/>
    <s v="Flash Express Thailand COD"/>
    <s v="Tiktok"/>
    <s v="จ่ายทีหลัง / COD"/>
    <s v=""/>
    <s v="-"/>
    <s v="24/03/2025 12:37"/>
  </r>
  <r>
    <x v="8"/>
    <x v="8"/>
    <n v="78"/>
    <n v="1"/>
    <s v="EVW1"/>
    <n v="200"/>
    <n v="0"/>
    <s v="ร้านที่4"/>
    <s v="ค** ศ***นีย์ ป***ากรณ์ ค***นน ค***รม"/>
    <s v="จังหวัดน่าน"/>
    <s v="-"/>
    <s v=""/>
    <s v="24/03/2025 12:37"/>
    <s v="-"/>
    <s v="Flash Express Thailand COD"/>
    <s v="Tiktok"/>
    <s v="จ่ายทีหลัง / COD"/>
    <s v=""/>
    <s v="-"/>
    <s v="24/03/2025 12:37"/>
  </r>
  <r>
    <x v="9"/>
    <x v="9"/>
    <n v="33.333333333333336"/>
    <n v="6"/>
    <s v="EVV99"/>
    <n v="377"/>
    <n v="29"/>
    <s v="ร้านที่2"/>
    <s v="เ******ล"/>
    <s v="******ักแว่น อ.ท่าหลวง จ.ลพบุรี 15230 Tel.098-4296916 ตำบลหนองผักแว่น อำเภอท่าหลวง จังหวัดลพบุรี 15230"/>
    <s v="15230"/>
    <s v="16"/>
    <s v="24/03/2025 12:12"/>
    <s v="-"/>
    <s v="SPX Express"/>
    <s v="Shopee"/>
    <s v="shopee"/>
    <s v=""/>
    <s v="-"/>
    <s v="24/03/2025 12:12"/>
  </r>
  <r>
    <x v="4"/>
    <x v="4"/>
    <n v="58"/>
    <n v="1"/>
    <s v="EVV99"/>
    <n v="377"/>
    <n v="29"/>
    <s v="ร้านที่2"/>
    <s v="เ******ล"/>
    <s v="******ักแว่น อ.ท่าหลวง จ.ลพบุรี 15230 Tel.098-4296916 ตำบลหนองผักแว่น อำเภอท่าหลวง จังหวัดลพบุรี 15230"/>
    <s v="15230"/>
    <s v="16"/>
    <s v="24/03/2025 12:12"/>
    <s v="-"/>
    <s v="SPX Express"/>
    <s v="Shopee"/>
    <s v="shopee"/>
    <s v=""/>
    <s v="-"/>
    <s v="24/03/2025 12:12"/>
  </r>
  <r>
    <x v="6"/>
    <x v="6"/>
    <n v="54.5"/>
    <n v="2"/>
    <s v="EVV98"/>
    <n v="79"/>
    <n v="7"/>
    <s v="ร้านที่1"/>
    <s v="วันชัย  อนันต์กิตติพันธุ์"/>
    <s v="8 ( 99/1796 ) ซอยท่าข้าม30 แยก 8-10 ( บ้านพิศาลโครงการ 10 ซอย 9 ) แขวงแสมดำ เขตบางขุนเทียน กรุงเทพฯ 10150 · แสมดำ/ Samae Dam_x000a__x000a_บางขุนเทียน/ Bang Khun Thianกรุงเทพมหานคร/ Bangkok_x000a_10150"/>
    <s v="10150"/>
    <s v="660840019998"/>
    <s v="24/03/2025 12:06"/>
    <s v="-"/>
    <s v="Kerry_dropoff"/>
    <s v="Lazada"/>
    <s v="lazada"/>
    <s v=""/>
    <s v="-"/>
    <s v="24/03/2025 12:06"/>
  </r>
  <r>
    <x v="1"/>
    <x v="1"/>
    <n v="60"/>
    <n v="3"/>
    <s v="EVV96"/>
    <n v="158"/>
    <n v="35"/>
    <s v="ร้านที่1"/>
    <s v="ก****ก"/>
    <s v="******าดไท ต.คลองหนึ่ง(ตึกB) ตำบลคลองหนึ่ง อำเภอคลองหลวง จังหวัดปทุมธานี 12120"/>
    <s v="12120"/>
    <s v="20"/>
    <s v="-"/>
    <s v="-"/>
    <s v=""/>
    <s v="Shopee"/>
    <s v="-"/>
    <s v=""/>
    <s v="-"/>
    <s v="24/03/2025 11:50"/>
  </r>
  <r>
    <x v="7"/>
    <x v="15"/>
    <n v="50"/>
    <n v="1"/>
    <s v="EVV94"/>
    <n v="180"/>
    <n v="0"/>
    <s v="ร้านที่4"/>
    <s v="น***รสุดา เ***สุทธิ์"/>
    <s v="ตรัง"/>
    <s v="-"/>
    <s v=""/>
    <s v="24/03/2025 11:28"/>
    <s v="-"/>
    <s v="Flash Express Thailand COD"/>
    <s v="Tiktok"/>
    <s v="จ่ายทีหลัง / COD"/>
    <s v=""/>
    <s v="-"/>
    <s v="24/03/2025 11:28"/>
  </r>
  <r>
    <x v="3"/>
    <x v="3"/>
    <n v="50"/>
    <n v="1"/>
    <s v="EVV94"/>
    <n v="180"/>
    <n v="0"/>
    <s v="ร้านที่4"/>
    <s v="น***รสุดา เ***สุทธิ์"/>
    <s v="ตรัง"/>
    <s v="-"/>
    <s v=""/>
    <s v="24/03/2025 11:28"/>
    <s v="-"/>
    <s v="Flash Express Thailand COD"/>
    <s v="Tiktok"/>
    <s v="จ่ายทีหลัง / COD"/>
    <s v=""/>
    <s v="-"/>
    <s v="24/03/2025 11:28"/>
  </r>
  <r>
    <x v="1"/>
    <x v="1"/>
    <n v="50"/>
    <n v="1"/>
    <s v="EVV94"/>
    <n v="180"/>
    <n v="0"/>
    <s v="ร้านที่4"/>
    <s v="น***รสุดา เ***สุทธิ์"/>
    <s v="ตรัง"/>
    <s v="-"/>
    <s v=""/>
    <s v="24/03/2025 11:28"/>
    <s v="-"/>
    <s v="Flash Express Thailand COD"/>
    <s v="Tiktok"/>
    <s v="จ่ายทีหลัง / COD"/>
    <s v=""/>
    <s v="-"/>
    <s v="24/03/2025 11:28"/>
  </r>
  <r>
    <x v="4"/>
    <x v="4"/>
    <n v="66.666666666666671"/>
    <n v="3"/>
    <s v="EVV92"/>
    <n v="106"/>
    <n v="6"/>
    <s v="ร้านที่4"/>
    <s v="น***าวสุพรรณี ม***รรณ์"/>
    <s v="เชียงราย"/>
    <s v="-"/>
    <s v=""/>
    <s v="24/03/2025 11:27"/>
    <s v="-"/>
    <s v="Flash Express Thailand"/>
    <s v="Tiktok"/>
    <s v="tiktok"/>
    <s v=""/>
    <s v="-"/>
    <s v="24/03/2025 11:26"/>
  </r>
  <r>
    <x v="9"/>
    <x v="9"/>
    <n v="33.333333333333336"/>
    <n v="9"/>
    <s v="EVV91"/>
    <n v="300"/>
    <n v="0"/>
    <s v="ร้านที่4"/>
    <s v="ส** น***เจริญ"/>
    <s v="กรุงเทพฯ"/>
    <s v="-"/>
    <s v=""/>
    <s v="24/03/2025 11:26"/>
    <s v="-"/>
    <s v="Flash Express Thailand"/>
    <s v="Tiktok"/>
    <s v="tiktok"/>
    <s v=""/>
    <s v="-"/>
    <s v="24/03/2025 11:26"/>
  </r>
  <r>
    <x v="4"/>
    <x v="4"/>
    <n v="66.666666666666671"/>
    <n v="3"/>
    <s v="EVV90"/>
    <n v="200"/>
    <n v="0"/>
    <s v="ร้านที่4"/>
    <s v="พ***ี อ***สุระ"/>
    <s v="นครราชสีมา"/>
    <s v="-"/>
    <s v=""/>
    <s v="24/03/2025 11:25"/>
    <s v="-"/>
    <s v="Flash Express Thailand COD"/>
    <s v="Tiktok"/>
    <s v="จ่ายทีหลัง / COD"/>
    <s v=""/>
    <s v="-"/>
    <s v="24/03/2025 11:25"/>
  </r>
  <r>
    <x v="13"/>
    <x v="14"/>
    <n v="66.666666666666671"/>
    <n v="3"/>
    <s v="EVV90"/>
    <n v="200"/>
    <n v="0"/>
    <s v="ร้านที่4"/>
    <s v="พ***ี อ***สุระ"/>
    <s v="นครราชสีมา"/>
    <s v="-"/>
    <s v=""/>
    <s v="24/03/2025 11:25"/>
    <s v="-"/>
    <s v="Flash Express Thailand COD"/>
    <s v="Tiktok"/>
    <s v="จ่ายทีหลัง / COD"/>
    <s v=""/>
    <s v="-"/>
    <s v="24/03/2025 11:25"/>
  </r>
  <r>
    <x v="4"/>
    <x v="4"/>
    <n v="66.666666666666671"/>
    <n v="3"/>
    <s v="EVV89"/>
    <n v="106"/>
    <n v="6"/>
    <s v="ร้านที่4"/>
    <s v="ว***รณ"/>
    <s v="ศรีสะเกษ"/>
    <s v="-"/>
    <s v=""/>
    <s v="24/03/2025 11:26"/>
    <s v="-"/>
    <s v="Flash Express Thailand"/>
    <s v="Tiktok"/>
    <s v="tiktok"/>
    <s v=""/>
    <s v="-"/>
    <s v="24/03/2025 11:24"/>
  </r>
  <r>
    <x v="9"/>
    <x v="9"/>
    <n v="33.333333333333336"/>
    <n v="15"/>
    <s v="EVV87"/>
    <n v="500"/>
    <n v="0"/>
    <s v="ร้านที่4"/>
    <s v="ส** น***เจริญ"/>
    <s v="กรุงเทพฯ"/>
    <s v="-"/>
    <s v=""/>
    <s v="24/03/2025 11:21"/>
    <s v="-"/>
    <s v="Flash Express Thailand"/>
    <s v="Tiktok"/>
    <s v="tiktok"/>
    <s v=""/>
    <s v="-"/>
    <s v="24/03/2025 11:21"/>
  </r>
  <r>
    <x v="4"/>
    <x v="4"/>
    <n v="66.666666666666671"/>
    <n v="3"/>
    <s v="EVV86"/>
    <n v="106"/>
    <n v="6"/>
    <s v="ร้านที่4"/>
    <s v="จ***ันท์  ล***าะ"/>
    <s v="กรุงเทพฯ"/>
    <s v="-"/>
    <s v=""/>
    <s v="24/03/2025 11:18"/>
    <s v="-"/>
    <s v="Flash Express Thailand COD"/>
    <s v="Tiktok"/>
    <s v="จ่ายทีหลัง / COD"/>
    <s v=""/>
    <s v="-"/>
    <s v="24/03/2025 11:18"/>
  </r>
  <r>
    <x v="9"/>
    <x v="9"/>
    <n v="33.333333333333336"/>
    <n v="3"/>
    <s v="EVV84"/>
    <n v="129"/>
    <n v="29"/>
    <s v="ร้านที่4"/>
    <s v="พ***"/>
    <s v="สมุทรสาคร"/>
    <s v="-"/>
    <s v=""/>
    <s v="24/03/2025 11:11"/>
    <s v="-"/>
    <s v="Flash Express Thailand COD"/>
    <s v="Tiktok"/>
    <s v="จ่ายทีหลัง / COD"/>
    <s v=""/>
    <s v="-"/>
    <s v="24/03/2025 11:12"/>
  </r>
  <r>
    <x v="4"/>
    <x v="4"/>
    <n v="66.666666666666671"/>
    <n v="3"/>
    <s v="EVV83"/>
    <n v="100"/>
    <n v="0"/>
    <s v="ร้านที่4"/>
    <s v="ก***ิกา  ท***ุญมา"/>
    <s v="เทศบาลนครพิษณุโลก"/>
    <s v="-"/>
    <s v=""/>
    <s v="24/03/2025 11:10"/>
    <s v="-"/>
    <s v="Flash Express Thailand COD"/>
    <s v="Tiktok"/>
    <s v="จ่ายทีหลัง / COD"/>
    <s v=""/>
    <s v="-"/>
    <s v="24/03/2025 11:10"/>
  </r>
  <r>
    <x v="4"/>
    <x v="4"/>
    <n v="66.666666666666671"/>
    <n v="3"/>
    <s v="EVV82"/>
    <n v="106"/>
    <n v="6"/>
    <s v="ร้านที่4"/>
    <s v="ธ***รัตน์"/>
    <s v="อุบลราชธานี"/>
    <s v="-"/>
    <s v=""/>
    <s v="24/03/2025 11:25"/>
    <s v="-"/>
    <s v="Flash Express Thailand"/>
    <s v="Tiktok"/>
    <s v="tiktok"/>
    <s v=""/>
    <s v="-"/>
    <s v="24/03/2025 11:05"/>
  </r>
  <r>
    <x v="2"/>
    <x v="2"/>
    <n v="78"/>
    <n v="3"/>
    <s v="EVV80"/>
    <n v="259"/>
    <n v="3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24/03/2025 11:29"/>
    <s v="-"/>
    <s v="SPX Express"/>
    <s v="Shopee"/>
    <s v="shopee"/>
    <s v=""/>
    <s v="-"/>
    <s v="24/03/2025 10:59"/>
  </r>
  <r>
    <x v="4"/>
    <x v="4"/>
    <n v="66.666666666666671"/>
    <n v="3"/>
    <s v="EVV79"/>
    <n v="106"/>
    <n v="6"/>
    <s v="ร้านที่4"/>
    <s v="ศ***ิ์ชัย ส***พิมพ์"/>
    <s v="อุบลราชธานี"/>
    <s v="-"/>
    <s v=""/>
    <s v="24/03/2025 10:58"/>
    <s v="-"/>
    <s v="Flash Express Thailand COD"/>
    <s v="Tiktok"/>
    <s v="จ่ายทีหลัง / COD"/>
    <s v=""/>
    <s v="-"/>
    <s v="24/03/2025 10:58"/>
  </r>
  <r>
    <x v="9"/>
    <x v="9"/>
    <n v="33.333333333333336"/>
    <n v="6"/>
    <s v="EVV78"/>
    <n v="200"/>
    <n v="0"/>
    <s v="ร้านที่4"/>
    <s v="ไ***นา ส***"/>
    <s v="พิจิตร"/>
    <s v="-"/>
    <s v=""/>
    <s v="24/03/2025 10:54"/>
    <s v="-"/>
    <s v="Flash Express Thailand"/>
    <s v="Tiktok"/>
    <s v="tiktok"/>
    <s v=""/>
    <s v="-"/>
    <s v="24/03/2025 10:54"/>
  </r>
  <r>
    <x v="13"/>
    <x v="14"/>
    <n v="66.666666666666671"/>
    <n v="3"/>
    <s v="EVV77"/>
    <n v="300"/>
    <n v="0"/>
    <s v="ร้านที่4"/>
    <s v="น***ซารีมะห์ ส***แอ"/>
    <s v="ปัตตานี"/>
    <s v="-"/>
    <s v=""/>
    <s v="24/03/2025 10:49"/>
    <s v="-"/>
    <s v="Flash Express Thailand COD"/>
    <s v="Tiktok"/>
    <s v="จ่ายทีหลัง / COD"/>
    <s v=""/>
    <s v="-"/>
    <s v="24/03/2025 10:49"/>
  </r>
  <r>
    <x v="4"/>
    <x v="4"/>
    <n v="66.666666666666671"/>
    <n v="6"/>
    <s v="EVV77"/>
    <n v="300"/>
    <n v="0"/>
    <s v="ร้านที่4"/>
    <s v="น***ซารีมะห์ ส***แอ"/>
    <s v="ปัตตานี"/>
    <s v="-"/>
    <s v=""/>
    <s v="24/03/2025 10:49"/>
    <s v="-"/>
    <s v="Flash Express Thailand COD"/>
    <s v="Tiktok"/>
    <s v="จ่ายทีหลัง / COD"/>
    <s v=""/>
    <s v="-"/>
    <s v="24/03/2025 10:49"/>
  </r>
  <r>
    <x v="9"/>
    <x v="9"/>
    <n v="33.333333333333336"/>
    <n v="3"/>
    <s v="EVV76"/>
    <n v="229"/>
    <n v="29"/>
    <s v="ร้านที่4"/>
    <s v="ณ***น พ***ด เ***"/>
    <s v="พระนครศรีอยุธยา"/>
    <s v="-"/>
    <s v=""/>
    <s v="24/03/2025 10:44"/>
    <s v="-"/>
    <s v="Flash Express Thailand"/>
    <s v="Tiktok"/>
    <s v="tiktok"/>
    <s v=""/>
    <s v="-"/>
    <s v="24/03/2025 10:43"/>
  </r>
  <r>
    <x v="4"/>
    <x v="4"/>
    <n v="66.666666666666671"/>
    <n v="3"/>
    <s v="EVV76"/>
    <n v="229"/>
    <n v="29"/>
    <s v="ร้านที่4"/>
    <s v="ณ***น พ***ด เ***"/>
    <s v="พระนครศรีอยุธยา"/>
    <s v="-"/>
    <s v=""/>
    <s v="24/03/2025 10:44"/>
    <s v="-"/>
    <s v="Flash Express Thailand"/>
    <s v="Tiktok"/>
    <s v="tiktok"/>
    <s v=""/>
    <s v="-"/>
    <s v="24/03/2025 10:43"/>
  </r>
  <r>
    <x v="5"/>
    <x v="5"/>
    <n v="66.333333333333329"/>
    <n v="3"/>
    <s v="EVV74"/>
    <n v="278"/>
    <n v="38"/>
    <s v="ร้านที่1"/>
    <s v="จ******์"/>
    <s v="******ำบลในเมือง อำเภอเมืองนครพนม จังหวัดนครพนม 48000"/>
    <s v="48000"/>
    <s v="23"/>
    <s v="24/03/2025 10:41"/>
    <s v="-"/>
    <s v="SPX Express"/>
    <s v="Shopee"/>
    <s v="shopee"/>
    <s v=""/>
    <s v="-"/>
    <s v="24/03/2025 10:34"/>
  </r>
  <r>
    <x v="9"/>
    <x v="9"/>
    <n v="33.333333333333336"/>
    <n v="6"/>
    <s v="EVV73"/>
    <n v="206"/>
    <n v="6"/>
    <s v="ร้านที่4"/>
    <s v="ค***จารุ​นันท์​ เ***อง​สกุล​พงษ์​"/>
    <s v="ปทุมธานี"/>
    <s v="-"/>
    <s v=""/>
    <s v="24/03/2025 10:34"/>
    <s v="-"/>
    <s v="Flash Express Thailand COD"/>
    <s v="Tiktok"/>
    <s v="จ่ายทีหลัง / COD"/>
    <s v=""/>
    <s v="-"/>
    <s v="24/03/2025 10:34"/>
  </r>
  <r>
    <x v="1"/>
    <x v="1"/>
    <n v="43.5"/>
    <n v="2"/>
    <s v="EVV71"/>
    <n v="229"/>
    <n v="0"/>
    <s v="ร้านที่1"/>
    <s v="ส******์"/>
    <s v="******ลศิลา, อำเภอเมืองขอนแก่น ตำบลศิลา อำเภอเมืองขอนแก่น จังหวัดขอนแก่น 40000"/>
    <s v="40000"/>
    <s v="82"/>
    <s v="24/03/2025 11:02"/>
    <s v="-"/>
    <s v="SPX Express"/>
    <s v="Shopee"/>
    <s v="shopee"/>
    <s v=""/>
    <s v="-"/>
    <s v="24/03/2025 10:32"/>
  </r>
  <r>
    <x v="8"/>
    <x v="8"/>
    <n v="76"/>
    <n v="2"/>
    <s v="EVV71"/>
    <n v="229"/>
    <n v="0"/>
    <s v="ร้านที่1"/>
    <s v="ส******์"/>
    <s v="******ลศิลา, อำเภอเมืองขอนแก่น ตำบลศิลา อำเภอเมืองขอนแก่น จังหวัดขอนแก่น 40000"/>
    <s v="40000"/>
    <s v="82"/>
    <s v="24/03/2025 11:02"/>
    <s v="-"/>
    <s v="SPX Express"/>
    <s v="Shopee"/>
    <s v="shopee"/>
    <s v=""/>
    <s v="-"/>
    <s v="24/03/2025 10:32"/>
  </r>
  <r>
    <x v="2"/>
    <x v="2"/>
    <n v="66.333333333333329"/>
    <n v="3"/>
    <s v="EVV70"/>
    <n v="220"/>
    <n v="0"/>
    <s v="ร้านที่4"/>
    <s v="ค***รรณี  ส***าม"/>
    <s v="ศรีสะเกษ"/>
    <s v="-"/>
    <s v=""/>
    <s v="24/03/2025 10:31"/>
    <s v="-"/>
    <s v="Flash Express Thailand COD"/>
    <s v="Tiktok"/>
    <s v="จ่ายทีหลัง / COD"/>
    <s v=""/>
    <s v="-"/>
    <s v="24/03/2025 10:31"/>
  </r>
  <r>
    <x v="9"/>
    <x v="9"/>
    <n v="33.333333333333336"/>
    <n v="3"/>
    <s v="EVV69"/>
    <n v="106"/>
    <n v="6"/>
    <s v="ร้านที่4"/>
    <s v="ด***ัตน์ ไ***นตร"/>
    <s v="เชียงใหม่"/>
    <s v="-"/>
    <s v=""/>
    <s v="24/03/2025 10:29"/>
    <s v="-"/>
    <s v="Flash Express Thailand"/>
    <s v="Tiktok"/>
    <s v="tiktok"/>
    <s v=""/>
    <s v="-"/>
    <s v="24/03/2025 10:29"/>
  </r>
  <r>
    <x v="9"/>
    <x v="9"/>
    <n v="33.333333333333336"/>
    <n v="6"/>
    <s v="EVV68"/>
    <n v="206"/>
    <n v="6"/>
    <s v="ร้านที่4"/>
    <s v="เ***ัย"/>
    <s v="สุรินทร์"/>
    <s v="-"/>
    <s v=""/>
    <s v="24/03/2025 10:27"/>
    <s v="-"/>
    <s v="Flash Express Thailand COD"/>
    <s v="Tiktok"/>
    <s v="จ่ายทีหลัง / COD"/>
    <s v=""/>
    <s v="-"/>
    <s v="24/03/2025 10:27"/>
  </r>
  <r>
    <x v="9"/>
    <x v="9"/>
    <n v="33.333333333333336"/>
    <n v="3"/>
    <s v="EVV66"/>
    <n v="129"/>
    <n v="29"/>
    <s v="ร้านที่4"/>
    <s v="เ***ลักษณ์ ภ***ต"/>
    <s v="ชัยนาท"/>
    <s v="-"/>
    <s v=""/>
    <s v="24/03/2025 10:26"/>
    <s v="-"/>
    <s v="Flash Express Thailand COD"/>
    <s v="Tiktok"/>
    <s v="จ่ายทีหลัง / COD"/>
    <s v=""/>
    <s v="-"/>
    <s v="24/03/2025 10:26"/>
  </r>
  <r>
    <x v="13"/>
    <x v="14"/>
    <n v="66.666666666666671"/>
    <n v="3"/>
    <s v="EVV65"/>
    <n v="245"/>
    <n v="45"/>
    <s v="ร้านที่4"/>
    <s v="ค***องสูรย์ ห***ทอง"/>
    <s v="ศรีสะเกษ"/>
    <s v="-"/>
    <s v=""/>
    <s v="24/03/2025 10:25"/>
    <s v="-"/>
    <s v="Flash Express Thailand"/>
    <s v="Tiktok"/>
    <s v="tiktok"/>
    <s v=""/>
    <s v="-"/>
    <s v="24/03/2025 10:25"/>
  </r>
  <r>
    <x v="9"/>
    <x v="9"/>
    <n v="33.333333333333336"/>
    <n v="3"/>
    <s v="EVV65"/>
    <n v="245"/>
    <n v="45"/>
    <s v="ร้านที่4"/>
    <s v="ค***องสูรย์ ห***ทอง"/>
    <s v="ศรีสะเกษ"/>
    <s v="-"/>
    <s v=""/>
    <s v="24/03/2025 10:25"/>
    <s v="-"/>
    <s v="Flash Express Thailand"/>
    <s v="Tiktok"/>
    <s v="tiktok"/>
    <s v=""/>
    <s v="-"/>
    <s v="24/03/2025 10:25"/>
  </r>
  <r>
    <x v="9"/>
    <x v="9"/>
    <n v="33.333333333333336"/>
    <n v="9"/>
    <s v="EVV64"/>
    <n v="300"/>
    <n v="0"/>
    <s v="ร้านที่4"/>
    <s v="A** m***Somchai J***sompob"/>
    <s v="กรุงเทพฯ"/>
    <s v="-"/>
    <s v=""/>
    <s v="24/03/2025 10:25"/>
    <s v="-"/>
    <s v="Flash Express Thailand COD"/>
    <s v="Tiktok"/>
    <s v="จ่ายทีหลัง / COD"/>
    <s v=""/>
    <s v="-"/>
    <s v="24/03/2025 10:25"/>
  </r>
  <r>
    <x v="9"/>
    <x v="9"/>
    <n v="33.333333333333336"/>
    <n v="3"/>
    <s v="EVV63"/>
    <n v="200"/>
    <n v="0"/>
    <s v="ร้านที่4"/>
    <s v="ข***จิตต์ อ***ูลวัฒนา"/>
    <s v="อำเภอเมืองเพชรบูรณ์"/>
    <s v="-"/>
    <s v=""/>
    <s v="24/03/2025 10:18"/>
    <s v="-"/>
    <s v="Flash Express Thailand"/>
    <s v="Tiktok"/>
    <s v="tiktok"/>
    <s v=""/>
    <s v="-"/>
    <s v="24/03/2025 10:18"/>
  </r>
  <r>
    <x v="2"/>
    <x v="2"/>
    <n v="66.333333333333329"/>
    <n v="3"/>
    <s v="EVV61"/>
    <n v="220"/>
    <n v="0"/>
    <s v="ร้านที่4"/>
    <s v="ท***รัตน์​โชติช่วง​"/>
    <s v="กระบี่"/>
    <s v="-"/>
    <s v=""/>
    <s v="24/03/2025 10:18"/>
    <s v="-"/>
    <s v="Flash Express Thailand COD"/>
    <s v="Tiktok"/>
    <s v="จ่ายทีหลัง / COD"/>
    <s v=""/>
    <s v="-"/>
    <s v="24/03/2025 10:18"/>
  </r>
  <r>
    <x v="9"/>
    <x v="9"/>
    <n v="33.333333333333336"/>
    <n v="3"/>
    <s v="EVV60"/>
    <n v="106"/>
    <n v="6"/>
    <s v="ร้านที่4"/>
    <s v="u***824007978"/>
    <s v="ชัยภูมิ"/>
    <s v="-"/>
    <s v=""/>
    <s v="24/03/2025 10:10"/>
    <s v="-"/>
    <s v="Flash Express Thailand COD"/>
    <s v="Tiktok"/>
    <s v="จ่ายทีหลัง / COD"/>
    <s v=""/>
    <s v="-"/>
    <s v="24/03/2025 10:10"/>
  </r>
  <r>
    <x v="13"/>
    <x v="14"/>
    <n v="66.666666666666671"/>
    <n v="3"/>
    <s v="EVV59"/>
    <n v="106"/>
    <n v="6"/>
    <s v="ร้านที่4"/>
    <s v="แ** เ***์ไทย"/>
    <s v="กาญจนบุรี"/>
    <s v="-"/>
    <s v=""/>
    <s v="24/03/2025 10:06"/>
    <s v="-"/>
    <s v="Flash Express Thailand"/>
    <s v="Tiktok"/>
    <s v="tiktok"/>
    <s v=""/>
    <s v="-"/>
    <s v="24/03/2025 10:06"/>
  </r>
  <r>
    <x v="0"/>
    <x v="0"/>
    <n v="30"/>
    <n v="12"/>
    <s v="EVV57"/>
    <n v="387"/>
    <n v="41"/>
    <s v="ร้านที่1"/>
    <s v="เกษร"/>
    <s v="17120 237หมู่6ต.บ่อแร่อ.วัดสิงห์จ.ชัยนาท17120 · วัดสิงห์/ Wat Sing_x000a__x000a_วัดสิงห์/ Wat Singชัยนาท/ Chainat_x000a_17120"/>
    <s v="17120"/>
    <s v="660627857703"/>
    <s v="24/03/2025 10:09"/>
    <s v="-"/>
    <s v="Kerry_dropoff"/>
    <s v="Lazada"/>
    <s v="lazada"/>
    <s v=""/>
    <s v="-"/>
    <s v="24/03/2025 10:04"/>
  </r>
  <r>
    <x v="7"/>
    <x v="15"/>
    <n v="50"/>
    <n v="2"/>
    <s v="EVV56"/>
    <n v="200"/>
    <n v="0"/>
    <s v="ร้านที่4"/>
    <s v="ว***รณทนา. ห***ประภัสสร"/>
    <s v="กรุงเทพฯ"/>
    <s v="-"/>
    <s v=""/>
    <s v="24/03/2025 09:58"/>
    <s v="-"/>
    <s v="Flash Express Thailand COD"/>
    <s v="Tiktok"/>
    <s v="จ่ายทีหลัง / COD"/>
    <s v=""/>
    <s v="-"/>
    <s v="24/03/2025 09:58"/>
  </r>
  <r>
    <x v="3"/>
    <x v="3"/>
    <n v="50"/>
    <n v="2"/>
    <s v="EVV56"/>
    <n v="200"/>
    <n v="0"/>
    <s v="ร้านที่4"/>
    <s v="ว***รณทนา. ห***ประภัสสร"/>
    <s v="กรุงเทพฯ"/>
    <s v="-"/>
    <s v=""/>
    <s v="24/03/2025 09:58"/>
    <s v="-"/>
    <s v="Flash Express Thailand COD"/>
    <s v="Tiktok"/>
    <s v="จ่ายทีหลัง / COD"/>
    <s v=""/>
    <s v="-"/>
    <s v="24/03/2025 09:58"/>
  </r>
  <r>
    <x v="1"/>
    <x v="1"/>
    <n v="50"/>
    <n v="2"/>
    <s v="EVV56"/>
    <n v="200"/>
    <n v="0"/>
    <s v="ร้านที่4"/>
    <s v="ว***รณทนา. ห***ประภัสสร"/>
    <s v="กรุงเทพฯ"/>
    <s v="-"/>
    <s v=""/>
    <s v="24/03/2025 09:58"/>
    <s v="-"/>
    <s v="Flash Express Thailand COD"/>
    <s v="Tiktok"/>
    <s v="จ่ายทีหลัง / COD"/>
    <s v=""/>
    <s v="-"/>
    <s v="24/03/2025 09:58"/>
  </r>
  <r>
    <x v="9"/>
    <x v="9"/>
    <n v="33.333333333333336"/>
    <n v="6"/>
    <s v="EVV55"/>
    <n v="700"/>
    <n v="0"/>
    <s v="ร้านที่4"/>
    <s v="โ***ส เ***ยงกระโทก"/>
    <s v="นครราชสีมา"/>
    <s v="-"/>
    <s v=""/>
    <s v="24/03/2025 09:53"/>
    <s v="-"/>
    <s v="Flash Express Thailand COD"/>
    <s v="Tiktok"/>
    <s v="จ่ายทีหลัง / COD"/>
    <s v=""/>
    <s v="-"/>
    <s v="24/03/2025 09:53"/>
  </r>
  <r>
    <x v="13"/>
    <x v="14"/>
    <n v="66.666666666666671"/>
    <n v="6"/>
    <s v="EVV55"/>
    <n v="700"/>
    <n v="0"/>
    <s v="ร้านที่4"/>
    <s v="โ***ส เ***ยงกระโทก"/>
    <s v="นครราชสีมา"/>
    <s v="-"/>
    <s v=""/>
    <s v="24/03/2025 09:53"/>
    <s v="-"/>
    <s v="Flash Express Thailand COD"/>
    <s v="Tiktok"/>
    <s v="จ่ายทีหลัง / COD"/>
    <s v=""/>
    <s v="-"/>
    <s v="24/03/2025 09:53"/>
  </r>
  <r>
    <x v="7"/>
    <x v="15"/>
    <n v="50"/>
    <n v="3"/>
    <s v="EVV55"/>
    <n v="700"/>
    <n v="0"/>
    <s v="ร้านที่4"/>
    <s v="โ***ส เ***ยงกระโทก"/>
    <s v="นครราชสีมา"/>
    <s v="-"/>
    <s v=""/>
    <s v="24/03/2025 09:53"/>
    <s v="-"/>
    <s v="Flash Express Thailand COD"/>
    <s v="Tiktok"/>
    <s v="จ่ายทีหลัง / COD"/>
    <s v=""/>
    <s v="-"/>
    <s v="24/03/2025 09:53"/>
  </r>
  <r>
    <x v="3"/>
    <x v="3"/>
    <n v="50"/>
    <n v="3"/>
    <s v="EVV55"/>
    <n v="700"/>
    <n v="0"/>
    <s v="ร้านที่4"/>
    <s v="โ***ส เ***ยงกระโทก"/>
    <s v="นครราชสีมา"/>
    <s v="-"/>
    <s v=""/>
    <s v="24/03/2025 09:53"/>
    <s v="-"/>
    <s v="Flash Express Thailand COD"/>
    <s v="Tiktok"/>
    <s v="จ่ายทีหลัง / COD"/>
    <s v=""/>
    <s v="-"/>
    <s v="24/03/2025 09:53"/>
  </r>
  <r>
    <x v="1"/>
    <x v="1"/>
    <n v="50"/>
    <n v="3"/>
    <s v="EVV55"/>
    <n v="700"/>
    <n v="0"/>
    <s v="ร้านที่4"/>
    <s v="โ***ส เ***ยงกระโทก"/>
    <s v="นครราชสีมา"/>
    <s v="-"/>
    <s v=""/>
    <s v="24/03/2025 09:53"/>
    <s v="-"/>
    <s v="Flash Express Thailand COD"/>
    <s v="Tiktok"/>
    <s v="จ่ายทีหลัง / COD"/>
    <s v=""/>
    <s v="-"/>
    <s v="24/03/2025 09:53"/>
  </r>
  <r>
    <x v="4"/>
    <x v="4"/>
    <n v="66.666666666666671"/>
    <n v="3"/>
    <s v="EVV53"/>
    <n v="145"/>
    <n v="45"/>
    <s v="ร้านที่4"/>
    <s v="ว***า ท***วัลย์"/>
    <s v="นครราชสีมา"/>
    <s v="-"/>
    <s v=""/>
    <s v="24/03/2025 09:50"/>
    <s v="-"/>
    <s v="Flash Express Thailand COD"/>
    <s v="Tiktok"/>
    <s v="จ่ายทีหลัง / COD"/>
    <s v=""/>
    <s v="-"/>
    <s v="24/03/2025 09:50"/>
  </r>
  <r>
    <x v="7"/>
    <x v="15"/>
    <n v="50"/>
    <n v="1"/>
    <s v="EVV52"/>
    <n v="100"/>
    <n v="0"/>
    <s v="ร้านที่4"/>
    <s v="เ***้ยว"/>
    <s v="สุโขทัย"/>
    <s v="-"/>
    <s v=""/>
    <s v="24/03/2025 09:47"/>
    <s v="-"/>
    <s v="Flash Express Thailand COD"/>
    <s v="Tiktok"/>
    <s v="จ่ายทีหลัง / COD"/>
    <s v=""/>
    <s v="-"/>
    <s v="24/03/2025 09:47"/>
  </r>
  <r>
    <x v="3"/>
    <x v="3"/>
    <n v="50"/>
    <n v="1"/>
    <s v="EVV52"/>
    <n v="100"/>
    <n v="0"/>
    <s v="ร้านที่4"/>
    <s v="เ***้ยว"/>
    <s v="สุโขทัย"/>
    <s v="-"/>
    <s v=""/>
    <s v="24/03/2025 09:47"/>
    <s v="-"/>
    <s v="Flash Express Thailand COD"/>
    <s v="Tiktok"/>
    <s v="จ่ายทีหลัง / COD"/>
    <s v=""/>
    <s v="-"/>
    <s v="24/03/2025 09:47"/>
  </r>
  <r>
    <x v="1"/>
    <x v="1"/>
    <n v="50"/>
    <n v="1"/>
    <s v="EVV52"/>
    <n v="100"/>
    <n v="0"/>
    <s v="ร้านที่4"/>
    <s v="เ***้ยว"/>
    <s v="สุโขทัย"/>
    <s v="-"/>
    <s v=""/>
    <s v="24/03/2025 09:47"/>
    <s v="-"/>
    <s v="Flash Express Thailand COD"/>
    <s v="Tiktok"/>
    <s v="จ่ายทีหลัง / COD"/>
    <s v=""/>
    <s v="-"/>
    <s v="24/03/2025 09:47"/>
  </r>
  <r>
    <x v="4"/>
    <x v="4"/>
    <n v="66.666666666666671"/>
    <n v="3"/>
    <s v="EVV51"/>
    <n v="106"/>
    <n v="6"/>
    <s v="ร้านที่4"/>
    <s v="ก*** ก***า"/>
    <s v="ชลบุรี"/>
    <s v="-"/>
    <s v=""/>
    <s v="24/03/2025 09:43"/>
    <s v="-"/>
    <s v="Flash Express Thailand COD"/>
    <s v="Tiktok"/>
    <s v="จ่ายทีหลัง / COD"/>
    <s v=""/>
    <s v="-"/>
    <s v="24/03/2025 09:44"/>
  </r>
  <r>
    <x v="4"/>
    <x v="4"/>
    <n v="66.666666666666671"/>
    <n v="3"/>
    <s v="EVV48"/>
    <n v="106"/>
    <n v="6"/>
    <s v="ร้านที่4"/>
    <s v="บ***า เ***ัศน์"/>
    <s v="กรุงเทพมหานคร"/>
    <s v="-"/>
    <s v=""/>
    <s v="24/03/2025 09:24"/>
    <s v="-"/>
    <s v="Flash Express Thailand COD"/>
    <s v="Tiktok"/>
    <s v="จ่ายทีหลัง / COD"/>
    <s v=""/>
    <s v="-"/>
    <s v="24/03/2025 09:24"/>
  </r>
  <r>
    <x v="0"/>
    <x v="0"/>
    <n v="30"/>
    <n v="12"/>
    <s v="EVV47"/>
    <n v="301"/>
    <n v="41"/>
    <s v="ร้านที่1"/>
    <s v="ปริศนา โทแก้ว"/>
    <s v="132หมู่2บ้านลุมพุก · นาตาล/ Na Tan_x000a__x000a_นาตาล/ Na Tanอุบลราชธานี/ Ubon Ratchathani_x000a_34170"/>
    <s v="34170"/>
    <s v="660863740699"/>
    <s v="24/03/2025 09:27"/>
    <s v="-"/>
    <s v="Kerry_dropoff"/>
    <s v="Lazada"/>
    <s v="lazada"/>
    <s v=""/>
    <s v="-"/>
    <s v="24/03/2025 09:24"/>
  </r>
  <r>
    <x v="7"/>
    <x v="15"/>
    <n v="50"/>
    <n v="1"/>
    <s v="EVV46"/>
    <n v="106"/>
    <n v="6"/>
    <s v="ร้านที่4"/>
    <s v="น***หทัยชนก พ***ะเวช"/>
    <s v="อำนาจเจริญ"/>
    <s v="-"/>
    <s v=""/>
    <s v="24/03/2025 09:24"/>
    <s v="-"/>
    <s v="Flash Express Thailand COD"/>
    <s v="Tiktok"/>
    <s v="จ่ายทีหลัง / COD"/>
    <s v=""/>
    <s v="-"/>
    <s v="24/03/2025 09:24"/>
  </r>
  <r>
    <x v="3"/>
    <x v="3"/>
    <n v="50"/>
    <n v="1"/>
    <s v="EVV46"/>
    <n v="106"/>
    <n v="6"/>
    <s v="ร้านที่4"/>
    <s v="น***หทัยชนก พ***ะเวช"/>
    <s v="อำนาจเจริญ"/>
    <s v="-"/>
    <s v=""/>
    <s v="24/03/2025 09:24"/>
    <s v="-"/>
    <s v="Flash Express Thailand COD"/>
    <s v="Tiktok"/>
    <s v="จ่ายทีหลัง / COD"/>
    <s v=""/>
    <s v="-"/>
    <s v="24/03/2025 09:24"/>
  </r>
  <r>
    <x v="1"/>
    <x v="1"/>
    <n v="50"/>
    <n v="1"/>
    <s v="EVV46"/>
    <n v="106"/>
    <n v="6"/>
    <s v="ร้านที่4"/>
    <s v="น***หทัยชนก พ***ะเวช"/>
    <s v="อำนาจเจริญ"/>
    <s v="-"/>
    <s v=""/>
    <s v="24/03/2025 09:24"/>
    <s v="-"/>
    <s v="Flash Express Thailand COD"/>
    <s v="Tiktok"/>
    <s v="จ่ายทีหลัง / COD"/>
    <s v=""/>
    <s v="-"/>
    <s v="24/03/2025 09:24"/>
  </r>
  <r>
    <x v="7"/>
    <x v="15"/>
    <n v="50"/>
    <n v="1"/>
    <s v="EVV45"/>
    <n v="106"/>
    <n v="6"/>
    <s v="ร้านที่4"/>
    <s v="เ***ินทร์ ช***งกูร"/>
    <s v="ราชบุรี"/>
    <s v="-"/>
    <s v=""/>
    <s v="24/03/2025 09:21"/>
    <s v="-"/>
    <s v="Flash Express Thailand COD"/>
    <s v="Tiktok"/>
    <s v="จ่ายทีหลัง / COD"/>
    <s v=""/>
    <s v="-"/>
    <s v="24/03/2025 09:21"/>
  </r>
  <r>
    <x v="3"/>
    <x v="3"/>
    <n v="50"/>
    <n v="1"/>
    <s v="EVV45"/>
    <n v="106"/>
    <n v="6"/>
    <s v="ร้านที่4"/>
    <s v="เ***ินทร์ ช***งกูร"/>
    <s v="ราชบุรี"/>
    <s v="-"/>
    <s v=""/>
    <s v="24/03/2025 09:21"/>
    <s v="-"/>
    <s v="Flash Express Thailand COD"/>
    <s v="Tiktok"/>
    <s v="จ่ายทีหลัง / COD"/>
    <s v=""/>
    <s v="-"/>
    <s v="24/03/2025 09:21"/>
  </r>
  <r>
    <x v="1"/>
    <x v="1"/>
    <n v="50"/>
    <n v="1"/>
    <s v="EVV45"/>
    <n v="106"/>
    <n v="6"/>
    <s v="ร้านที่4"/>
    <s v="เ***ินทร์ ช***งกูร"/>
    <s v="ราชบุรี"/>
    <s v="-"/>
    <s v=""/>
    <s v="24/03/2025 09:21"/>
    <s v="-"/>
    <s v="Flash Express Thailand COD"/>
    <s v="Tiktok"/>
    <s v="จ่ายทีหลัง / COD"/>
    <s v=""/>
    <s v="-"/>
    <s v="24/03/2025 09:21"/>
  </r>
  <r>
    <x v="2"/>
    <x v="2"/>
    <n v="150"/>
    <n v="1"/>
    <s v="EVV44"/>
    <n v="150"/>
    <n v="0"/>
    <s v="ร้านที่1"/>
    <s v="ธัญพิชชา"/>
    <s v="63 หมู่ 7 ต.บางนกแขวก อ.บางคนที จ.สมุทรสงคราม  (ไม่รับสินค้าวันพุธ) 75120"/>
    <s v="75120"/>
    <s v="0624265935"/>
    <s v="23/03/2025 19:51"/>
    <s v="raweewan5499@gmail.com"/>
    <s v="EMS"/>
    <s v="facebook"/>
    <s v="กสิกร"/>
    <s v="**ชิฟฟ่อนตัวแทน"/>
    <s v="-"/>
    <s v="24/03/2025 08:43"/>
  </r>
  <r>
    <x v="0"/>
    <x v="0"/>
    <n v="33.166666666666664"/>
    <n v="6"/>
    <s v="EVV43"/>
    <n v="243.3"/>
    <n v="26"/>
    <s v="ร้านที่1"/>
    <s v="สุนิดาเกิดลัพย์"/>
    <s v="18ม.10ต.วังแขมอ.คลองขลุงจ.กำแพงเพชร · วังแขม/ Wang Khaem_x000a__x000a_คลองขลุง/ Khlong Khlungกำแพงเพชร/ Kamphaeng Phet_x000a_62120"/>
    <s v="62120"/>
    <s v="660970742269"/>
    <s v="24/03/2025 08:38"/>
    <s v="-"/>
    <s v="Kerry_dropoff"/>
    <s v="Lazada"/>
    <s v="lazada"/>
    <s v=""/>
    <s v="-"/>
    <s v="24/03/2025 08:38"/>
  </r>
  <r>
    <x v="2"/>
    <x v="2"/>
    <n v="66.333333333333329"/>
    <n v="3"/>
    <s v="EVV42"/>
    <n v="220"/>
    <n v="0"/>
    <s v="ร้านที่4"/>
    <s v="น***"/>
    <s v="ปทุมธานี"/>
    <s v="-"/>
    <s v=""/>
    <s v="24/03/2025 08:14"/>
    <s v="-"/>
    <s v="Flash Express Thailand COD"/>
    <s v="Tiktok"/>
    <s v="จ่ายทีหลัง / COD"/>
    <s v=""/>
    <s v="-"/>
    <s v="24/03/2025 08:14"/>
  </r>
  <r>
    <x v="15"/>
    <x v="18"/>
    <n v="58.5"/>
    <n v="2"/>
    <s v="EVV40"/>
    <n v="317"/>
    <n v="35"/>
    <s v="ร้านที่1"/>
    <s v="ว******์"/>
    <s v="******พระอุดม ตำบลคลองพระอุดม อำเภอปากเกร็ด จังหวัดนนทบุรี 11120"/>
    <s v="11120"/>
    <s v="92"/>
    <s v="24/03/2025 07:56"/>
    <s v="-"/>
    <s v="Flash Express"/>
    <s v="Shopee"/>
    <s v="shopee"/>
    <s v=""/>
    <s v="-"/>
    <s v="24/03/2025 07:56"/>
  </r>
  <r>
    <x v="15"/>
    <x v="18"/>
    <n v="58.333333333333343"/>
    <n v="3"/>
    <s v="EVV40"/>
    <n v="317"/>
    <n v="35"/>
    <s v="ร้านที่1"/>
    <s v="ว******์"/>
    <s v="******พระอุดม ตำบลคลองพระอุดม อำเภอปากเกร็ด จังหวัดนนทบุรี 11120"/>
    <s v="11120"/>
    <s v="92"/>
    <s v="24/03/2025 07:56"/>
    <s v="-"/>
    <s v="Flash Express"/>
    <s v="Shopee"/>
    <s v="shopee"/>
    <s v=""/>
    <s v="-"/>
    <s v="24/03/2025 07:56"/>
  </r>
  <r>
    <x v="2"/>
    <x v="2"/>
    <n v="78"/>
    <n v="2"/>
    <s v="EVV39"/>
    <n v="148"/>
    <n v="0"/>
    <s v="ร้านที่1"/>
    <s v="ม******ร"/>
    <s v="******.เพชรเกษม55/2 ถ.เพชรเกษม หลักสอง แขวงหลักสอง เขตบางแค จังหวัดกรุงเทพมหานคร 10160"/>
    <s v="10160"/>
    <s v="62"/>
    <s v="24/03/2025 07:11"/>
    <s v="-"/>
    <s v="SPX Express"/>
    <s v="Shopee"/>
    <s v="shopee"/>
    <s v=""/>
    <s v="-"/>
    <s v="24/03/2025 07:11"/>
  </r>
  <r>
    <x v="9"/>
    <x v="9"/>
    <n v="33.333333333333336"/>
    <n v="3"/>
    <s v="EVV38"/>
    <n v="200"/>
    <n v="0"/>
    <s v="ร้านที่4"/>
    <s v="K***it"/>
    <s v="กาฬสินธุ์"/>
    <s v="-"/>
    <s v=""/>
    <s v="24/03/2025 06:48"/>
    <s v="-"/>
    <s v="Flash Express Thailand COD"/>
    <s v="Tiktok"/>
    <s v="จ่ายทีหลัง / COD"/>
    <s v=""/>
    <s v="THT43011MPCFP1Z"/>
    <s v="24/03/2025 06:48"/>
  </r>
  <r>
    <x v="2"/>
    <x v="13"/>
    <n v="67.5"/>
    <n v="1"/>
    <s v="EVV37"/>
    <n v="74.5"/>
    <n v="7"/>
    <s v="ร้านที่1"/>
    <s v="นารี อ้ายอุด"/>
    <s v="208 หมู่ 6 ต.แม่จะเรา_x000a__x000a_แม่ระมาด/ Mae Ramatตาก/ Tak_x000a_63140"/>
    <s v="63140"/>
    <s v="660800585158"/>
    <s v="24/03/2025 06:25"/>
    <s v="-"/>
    <s v="Kerry_dropoff"/>
    <s v="Lazada"/>
    <s v="lazada"/>
    <s v=""/>
    <s v="TH590470JQRW0B"/>
    <s v="24/03/2025 06:25"/>
  </r>
  <r>
    <x v="13"/>
    <x v="14"/>
    <n v="37"/>
    <n v="10"/>
    <s v="EVV36"/>
    <n v="465"/>
    <n v="0"/>
    <s v="ร้านที่1"/>
    <s v="น******ง"/>
    <s v="******ก) หมู่บ้าน บ้านวังศิลา, ตำบลวังหมี ตำบลวังหมี อำเภอวังน้ำเขียว จังหวัดนครราชสีมา 30370"/>
    <s v="30370"/>
    <s v="45"/>
    <s v="24/03/2025 05:29"/>
    <s v="-"/>
    <s v="SPX Express"/>
    <s v="Shopee"/>
    <s v="shopee"/>
    <s v=""/>
    <s v="TH2550514039695"/>
    <s v="24/03/2025 05:29"/>
  </r>
  <r>
    <x v="5"/>
    <x v="5"/>
    <n v="66.333333333333329"/>
    <n v="3"/>
    <s v="EVV35"/>
    <n v="265"/>
    <n v="35"/>
    <s v="ร้านที่1"/>
    <s v="เ******า"/>
    <s v="******ำบลคลองสี่ ตำบลคลองสี่ อำเภอคลองหลวง จังหวัดปทุมธานี 12120"/>
    <s v="12120"/>
    <s v="71"/>
    <s v="24/03/2025 04:27"/>
    <s v="-"/>
    <s v="SPX Express"/>
    <s v="Shopee"/>
    <s v="shopee"/>
    <s v=""/>
    <s v="TH2575807254198"/>
    <s v="24/03/2025 03:57"/>
  </r>
  <r>
    <x v="9"/>
    <x v="9"/>
    <n v="37.5"/>
    <n v="4"/>
    <s v="EVV34"/>
    <n v="159"/>
    <n v="0"/>
    <s v="ร้านที่4"/>
    <s v="ป** ส***วงศ์"/>
    <s v="Phetchabun"/>
    <s v="-"/>
    <s v=""/>
    <s v="24/03/2025 02:30"/>
    <s v="-"/>
    <s v="Flash Express Thailand"/>
    <s v="Tiktok"/>
    <s v="tiktok"/>
    <s v=""/>
    <s v="THT63021MP8QW7Z"/>
    <s v="24/03/2025 02:30"/>
  </r>
  <r>
    <x v="8"/>
    <x v="8"/>
    <n v="66"/>
    <n v="1"/>
    <s v="EVV33"/>
    <n v="258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24/03/2025 01:12"/>
    <s v="-"/>
    <s v="SPX Express"/>
    <s v="Shopee"/>
    <s v="shopee"/>
    <s v=""/>
    <s v="TH2590619140272"/>
    <s v="24/03/2025 01:12"/>
  </r>
  <r>
    <x v="5"/>
    <x v="5"/>
    <n v="66"/>
    <n v="1"/>
    <s v="EVV33"/>
    <n v="258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24/03/2025 01:12"/>
    <s v="-"/>
    <s v="SPX Express"/>
    <s v="Shopee"/>
    <s v="shopee"/>
    <s v=""/>
    <s v="TH2590619140272"/>
    <s v="24/03/2025 01:12"/>
  </r>
  <r>
    <x v="2"/>
    <x v="2"/>
    <n v="67"/>
    <n v="1"/>
    <s v="EVV33"/>
    <n v="258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24/03/2025 01:12"/>
    <s v="-"/>
    <s v="SPX Express"/>
    <s v="Shopee"/>
    <s v="shopee"/>
    <s v=""/>
    <s v="TH2590619140272"/>
    <s v="24/03/2025 01:12"/>
  </r>
  <r>
    <x v="8"/>
    <x v="8"/>
    <n v="66"/>
    <n v="1"/>
    <s v="EVV32"/>
    <n v="258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24/03/2025 01:06"/>
    <s v="-"/>
    <s v="SPX Express"/>
    <s v="Shopee"/>
    <s v="shopee"/>
    <s v=""/>
    <s v="TH252794608193K"/>
    <s v="24/03/2025 01:04"/>
  </r>
  <r>
    <x v="5"/>
    <x v="5"/>
    <n v="66"/>
    <n v="1"/>
    <s v="EVV32"/>
    <n v="258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24/03/2025 01:06"/>
    <s v="-"/>
    <s v="SPX Express"/>
    <s v="Shopee"/>
    <s v="shopee"/>
    <s v=""/>
    <s v="TH252794608193K"/>
    <s v="24/03/2025 01:04"/>
  </r>
  <r>
    <x v="2"/>
    <x v="2"/>
    <n v="67"/>
    <n v="1"/>
    <s v="EVV32"/>
    <n v="258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24/03/2025 01:06"/>
    <s v="-"/>
    <s v="SPX Express"/>
    <s v="Shopee"/>
    <s v="shopee"/>
    <s v=""/>
    <s v="TH252794608193K"/>
    <s v="24/03/2025 01:04"/>
  </r>
  <r>
    <x v="8"/>
    <x v="8"/>
    <n v="76"/>
    <n v="3"/>
    <s v="EVV31"/>
    <n v="266"/>
    <n v="48"/>
    <s v="ร้านที่1"/>
    <s v="ส******ด"/>
    <s v="******ะเกร็ด, อำเภอปากเกร็ด ตำบลเกาะเกร็ด อำเภอปากเกร็ด จังหวัดนนทบุรี 11120"/>
    <s v="11120"/>
    <s v="88"/>
    <s v="24/03/2025 01:23"/>
    <s v="-"/>
    <s v="Flash Express"/>
    <s v="Shopee"/>
    <s v="shopee"/>
    <s v=""/>
    <s v="TH030670H9904H"/>
    <s v="24/03/2025 00:47"/>
  </r>
  <r>
    <x v="2"/>
    <x v="13"/>
    <n v="13"/>
    <n v="1"/>
    <s v="EVV29"/>
    <n v="13"/>
    <n v="0"/>
    <s v="ร้านที่1"/>
    <s v="ชมชาย"/>
    <s v="ชุมชนร่มเย็น  28/4999999999 ชอย2/17 นดสดส3985959999 · คูคต/ Khu Khot_x000a__x000a_ลำลูกกา/ Lam Luk Kaปทุมธานี/ Pathum Thani_x000a_12130"/>
    <s v="12130"/>
    <s v="660623275602"/>
    <s v="24/03/2025 00:30"/>
    <s v="-"/>
    <s v="Kerry_dropoff"/>
    <s v="Lazada"/>
    <s v="lazada"/>
    <s v=""/>
    <s v="LEXPU0471345673"/>
    <s v="24/03/2025 00:30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6">
  <r>
    <x v="0"/>
    <x v="0"/>
    <n v="66.333333333333329"/>
    <n v="3"/>
    <s v="EWA19"/>
    <n v="220"/>
    <n v="0"/>
    <s v="ร้านที่4"/>
    <s v="จ***วรรณ  น***ทร์"/>
    <s v="หนองบัวลำภู"/>
    <s v="-"/>
    <s v=""/>
    <s v="25/03/2025 23:34"/>
    <s v="-"/>
    <s v="Flash Express Thailand COD"/>
    <s v="Tiktok"/>
    <s v="จ่ายทีหลัง / COD"/>
    <s v=""/>
    <s v="-"/>
    <s v="25/03/2025 23:34"/>
  </r>
  <r>
    <x v="0"/>
    <x v="0"/>
    <n v="66.333333333333329"/>
    <n v="3"/>
    <s v="EWA18"/>
    <n v="250"/>
    <n v="45"/>
    <s v="ร้านที่1"/>
    <s v="ล******า"/>
    <s v="******ท้ายซอย ตำบลท้ายบ้านใหม่ อำเภอเมืองสมุทรปราการ จังหวัดสมุทรปราการ 10280"/>
    <s v="10280"/>
    <s v="50"/>
    <s v="-"/>
    <s v="-"/>
    <s v=""/>
    <s v="Shopee"/>
    <s v="-"/>
    <s v=""/>
    <s v="-"/>
    <s v="25/03/2025 23:10"/>
  </r>
  <r>
    <x v="0"/>
    <x v="0"/>
    <n v="66.333333333333329"/>
    <n v="3"/>
    <s v="EWA17"/>
    <n v="234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5/03/2025 22:19"/>
    <s v="-"/>
    <s v="Flash Express"/>
    <s v="Shopee"/>
    <s v="shopee"/>
    <s v=""/>
    <s v="-"/>
    <s v="25/03/2025 22:19"/>
  </r>
  <r>
    <x v="1"/>
    <x v="1"/>
    <n v="66"/>
    <n v="1"/>
    <s v="EWA16"/>
    <n v="665.42"/>
    <n v="4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5/03/2025 22:13"/>
    <s v="-"/>
    <s v="Kerry_dropoff"/>
    <s v="Lazada"/>
    <s v="lazada"/>
    <s v=""/>
    <s v="-"/>
    <s v="25/03/2025 22:13"/>
  </r>
  <r>
    <x v="2"/>
    <x v="2"/>
    <n v="66"/>
    <n v="1"/>
    <s v="EWA16"/>
    <n v="665.42"/>
    <n v="4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5/03/2025 22:13"/>
    <s v="-"/>
    <s v="Kerry_dropoff"/>
    <s v="Lazada"/>
    <s v="lazada"/>
    <s v=""/>
    <s v="-"/>
    <s v="25/03/2025 22:13"/>
  </r>
  <r>
    <x v="0"/>
    <x v="0"/>
    <n v="67"/>
    <n v="1"/>
    <s v="EWA16"/>
    <n v="665.42"/>
    <n v="4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5/03/2025 22:13"/>
    <s v="-"/>
    <s v="Kerry_dropoff"/>
    <s v="Lazada"/>
    <s v="lazada"/>
    <s v=""/>
    <s v="-"/>
    <s v="25/03/2025 22:13"/>
  </r>
  <r>
    <x v="3"/>
    <x v="3"/>
    <n v="54.5"/>
    <n v="2"/>
    <s v="EWA16"/>
    <n v="665.42"/>
    <n v="4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5/03/2025 22:13"/>
    <s v="-"/>
    <s v="Kerry_dropoff"/>
    <s v="Lazada"/>
    <s v="lazada"/>
    <s v=""/>
    <s v="-"/>
    <s v="25/03/2025 22:13"/>
  </r>
  <r>
    <x v="4"/>
    <x v="4"/>
    <n v="37"/>
    <n v="10"/>
    <s v="EWA16"/>
    <n v="665.42"/>
    <n v="44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5/03/2025 22:13"/>
    <s v="-"/>
    <s v="Kerry_dropoff"/>
    <s v="Lazada"/>
    <s v="lazada"/>
    <s v=""/>
    <s v="-"/>
    <s v="25/03/2025 22:13"/>
  </r>
  <r>
    <x v="0"/>
    <x v="5"/>
    <n v="65.7"/>
    <n v="1"/>
    <s v="EWA15"/>
    <n v="352.18"/>
    <n v="79"/>
    <s v="ร้านที่1"/>
    <s v="Juthaporn Kamolpa"/>
    <s v="76 moo 5 pracharat shop  Ban Bonkhew Tumbol Natham · นาขาม/ Na Kham_x000a__x000a_กุฉินารายณ์/ Kuchinaraiกาฬสินธุ์/ Kalasin_x000a_46110"/>
    <s v="46110"/>
    <s v="660812484110"/>
    <s v="25/03/2025 21:54"/>
    <s v="-"/>
    <s v="Kerry_dropoff"/>
    <s v="Lazada"/>
    <s v="lazada"/>
    <s v=""/>
    <s v="-"/>
    <s v="25/03/2025 21:54"/>
  </r>
  <r>
    <x v="5"/>
    <x v="6"/>
    <n v="54.5"/>
    <n v="2"/>
    <s v="EWA15"/>
    <n v="352.18"/>
    <n v="79"/>
    <s v="ร้านที่1"/>
    <s v="Juthaporn Kamolpa"/>
    <s v="76 moo 5 pracharat shop  Ban Bonkhew Tumbol Natham · นาขาม/ Na Kham_x000a__x000a_กุฉินารายณ์/ Kuchinaraiกาฬสินธุ์/ Kalasin_x000a_46110"/>
    <s v="46110"/>
    <s v="660812484110"/>
    <s v="25/03/2025 21:54"/>
    <s v="-"/>
    <s v="Kerry_dropoff"/>
    <s v="Lazada"/>
    <s v="lazada"/>
    <s v=""/>
    <s v="-"/>
    <s v="25/03/2025 21:54"/>
  </r>
  <r>
    <x v="6"/>
    <x v="7"/>
    <n v="57"/>
    <n v="1"/>
    <s v="EWA15"/>
    <n v="352.18"/>
    <n v="79"/>
    <s v="ร้านที่1"/>
    <s v="Juthaporn Kamolpa"/>
    <s v="76 moo 5 pracharat shop  Ban Bonkhew Tumbol Natham · นาขาม/ Na Kham_x000a__x000a_กุฉินารายณ์/ Kuchinaraiกาฬสินธุ์/ Kalasin_x000a_46110"/>
    <s v="46110"/>
    <s v="660812484110"/>
    <s v="25/03/2025 21:54"/>
    <s v="-"/>
    <s v="Kerry_dropoff"/>
    <s v="Lazada"/>
    <s v="lazada"/>
    <s v=""/>
    <s v="-"/>
    <s v="25/03/2025 21:54"/>
  </r>
  <r>
    <x v="3"/>
    <x v="3"/>
    <n v="54.5"/>
    <n v="2"/>
    <s v="EWA15"/>
    <n v="352.18"/>
    <n v="79"/>
    <s v="ร้านที่1"/>
    <s v="Juthaporn Kamolpa"/>
    <s v="76 moo 5 pracharat shop  Ban Bonkhew Tumbol Natham · นาขาม/ Na Kham_x000a__x000a_กุฉินารายณ์/ Kuchinaraiกาฬสินธุ์/ Kalasin_x000a_46110"/>
    <s v="46110"/>
    <s v="660812484110"/>
    <s v="25/03/2025 21:54"/>
    <s v="-"/>
    <s v="Kerry_dropoff"/>
    <s v="Lazada"/>
    <s v="lazada"/>
    <s v=""/>
    <s v="-"/>
    <s v="25/03/2025 21:54"/>
  </r>
  <r>
    <x v="7"/>
    <x v="8"/>
    <n v="33.333333333333336"/>
    <n v="3"/>
    <s v="EWA14"/>
    <n v="200"/>
    <n v="0"/>
    <s v="ร้านที่4"/>
    <s v="น** ส***ดิ์ ส***พงษ์"/>
    <s v="ราชบุรี"/>
    <s v="-"/>
    <s v=""/>
    <s v="25/03/2025 21:43"/>
    <s v="-"/>
    <s v="Flash Express Thailand"/>
    <s v="Tiktok"/>
    <s v="tiktok"/>
    <s v=""/>
    <s v="-"/>
    <s v="25/03/2025 21:42"/>
  </r>
  <r>
    <x v="3"/>
    <x v="3"/>
    <n v="54.5"/>
    <n v="2"/>
    <s v="EWA13"/>
    <n v="19.2"/>
    <n v="0"/>
    <s v="ร้านที่1"/>
    <s v="วรัชญาน์"/>
    <s v="------- 51 บ้านห้วยโจด · กุดน้ำใส/ Kut Nam Sai_x000a__x000a_น้ำพอง/ Nam Phongขอนแก่น/ Khon Kaen_x000a_40310"/>
    <s v="40310"/>
    <s v="660995487320"/>
    <s v="25/03/2025 21:39"/>
    <s v="-"/>
    <s v="Kerry_dropoff"/>
    <s v="Lazada"/>
    <s v="lazada"/>
    <s v=""/>
    <s v="-"/>
    <s v="25/03/2025 21:39"/>
  </r>
  <r>
    <x v="1"/>
    <x v="1"/>
    <n v="66"/>
    <n v="1"/>
    <s v="EWA12"/>
    <n v="248"/>
    <n v="38"/>
    <s v="ร้านที่1"/>
    <s v="เ******)"/>
    <s v="****** ตำบลแสงอรุณ อำเภอทับสะแก จังหวัดประจวบคีรีขันธ์ 77130"/>
    <s v="77130"/>
    <s v="77"/>
    <s v="25/03/2025 21:26"/>
    <s v="-"/>
    <s v="Flash Express"/>
    <s v="Shopee"/>
    <s v="shopee"/>
    <s v=""/>
    <s v="-"/>
    <s v="25/03/2025 21:26"/>
  </r>
  <r>
    <x v="2"/>
    <x v="2"/>
    <n v="66"/>
    <n v="1"/>
    <s v="EWA12"/>
    <n v="248"/>
    <n v="38"/>
    <s v="ร้านที่1"/>
    <s v="เ******)"/>
    <s v="****** ตำบลแสงอรุณ อำเภอทับสะแก จังหวัดประจวบคีรีขันธ์ 77130"/>
    <s v="77130"/>
    <s v="77"/>
    <s v="25/03/2025 21:26"/>
    <s v="-"/>
    <s v="Flash Express"/>
    <s v="Shopee"/>
    <s v="shopee"/>
    <s v=""/>
    <s v="-"/>
    <s v="25/03/2025 21:26"/>
  </r>
  <r>
    <x v="0"/>
    <x v="0"/>
    <n v="67"/>
    <n v="1"/>
    <s v="EWA12"/>
    <n v="248"/>
    <n v="38"/>
    <s v="ร้านที่1"/>
    <s v="เ******)"/>
    <s v="****** ตำบลแสงอรุณ อำเภอทับสะแก จังหวัดประจวบคีรีขันธ์ 77130"/>
    <s v="77130"/>
    <s v="77"/>
    <s v="25/03/2025 21:26"/>
    <s v="-"/>
    <s v="Flash Express"/>
    <s v="Shopee"/>
    <s v="shopee"/>
    <s v=""/>
    <s v="-"/>
    <s v="25/03/2025 21:26"/>
  </r>
  <r>
    <x v="0"/>
    <x v="0"/>
    <n v="66.333333333333329"/>
    <n v="3"/>
    <s v="EWA11"/>
    <n v="225"/>
    <n v="0"/>
    <s v="ร้านที่1"/>
    <s v="น******น"/>
    <s v="******กชัย, ตำบลเขาดินเหนือ, อำเภอบ้านกรวด ตำบลเขาดินเหนือ อำเภอบ้านกรวด จังหวัดบุรีรัมย์ 31180"/>
    <s v="31180"/>
    <s v="09"/>
    <s v="25/03/2025 21:24"/>
    <s v="-"/>
    <s v="Flash Express"/>
    <s v="Shopee"/>
    <s v="shopee"/>
    <s v=""/>
    <s v="-"/>
    <s v="25/03/2025 21:24"/>
  </r>
  <r>
    <x v="0"/>
    <x v="0"/>
    <n v="66.333333333333329"/>
    <n v="3"/>
    <s v="EWA10"/>
    <n v="205"/>
    <n v="0"/>
    <s v="ร้านที่1"/>
    <s v="พ******น"/>
    <s v="******, อำเภอบ้านกรวด,บุรีรัมย์ 31180 ตำบลโนนเจริญ อำเภอบ้านกรวด จังหวัดบุรีรัมย์ 31180"/>
    <s v="31180"/>
    <s v="09"/>
    <s v="25/03/2025 21:22"/>
    <s v="-"/>
    <s v="Flash Express"/>
    <s v="Shopee"/>
    <s v="shopee"/>
    <s v=""/>
    <s v="-"/>
    <s v="25/03/2025 21:22"/>
  </r>
  <r>
    <x v="0"/>
    <x v="5"/>
    <n v="69.349999999999994"/>
    <n v="1"/>
    <s v="EWA8"/>
    <n v="76.349999999999994"/>
    <n v="7"/>
    <s v="ร้านที่1"/>
    <s v="หนึ่งฤทัย วรินทรเวช"/>
    <s v="21/27ม.14 · ทุ่งหลวง/ Thung Luang_x000a__x000a_เวียงสระ/ Wiang Saสุราษฎร์ธานี/ Surat Thani_x000a_84190"/>
    <s v="84190"/>
    <s v="660650532137"/>
    <s v="25/03/2025 21:17"/>
    <s v="-"/>
    <s v="Kerry_dropoff"/>
    <s v="Lazada"/>
    <s v="lazada"/>
    <s v=""/>
    <s v="-"/>
    <s v="25/03/2025 21:17"/>
  </r>
  <r>
    <x v="0"/>
    <x v="0"/>
    <n v="66.333333333333329"/>
    <n v="3"/>
    <s v="EWA7"/>
    <n v="220"/>
    <n v="0"/>
    <s v="ร้านที่4"/>
    <s v="ส***พร อ***ิสอน"/>
    <s v="ร้อยเอ็ด"/>
    <s v="-"/>
    <s v=""/>
    <s v="25/03/2025 20:50"/>
    <s v="-"/>
    <s v="Flash Express Thailand COD"/>
    <s v="Tiktok"/>
    <s v="จ่ายทีหลัง / COD"/>
    <s v=""/>
    <s v="-"/>
    <s v="25/03/2025 20:50"/>
  </r>
  <r>
    <x v="0"/>
    <x v="0"/>
    <n v="78"/>
    <n v="1"/>
    <s v="EWA6"/>
    <n v="78"/>
    <n v="0"/>
    <s v="ร้านที่1"/>
    <s v="ส******า"/>
    <s v="******.เขาน้อย ตำบลเขาน้อย อำเภอท่าม่วง จังหวัดกาญจนบุรี 71110"/>
    <s v="71110"/>
    <s v="82"/>
    <s v="25/03/2025 20:46"/>
    <s v="-"/>
    <s v="Flash Express"/>
    <s v="Shopee"/>
    <s v="shopee"/>
    <s v=""/>
    <s v="-"/>
    <s v="25/03/2025 20:45"/>
  </r>
  <r>
    <x v="5"/>
    <x v="6"/>
    <n v="54.5"/>
    <n v="2"/>
    <s v="EWA5"/>
    <n v="448.84"/>
    <n v="66"/>
    <s v="ร้านที่1"/>
    <s v="นิศาชล หนูเสริม"/>
    <s v="173 ซอยสุขสวัสดิ์ 30 แยก 2 ถนนสุขสวัสดิ์ · บางปะกอก/ Bang Pa Kok_x000a__x000a_ราษฎร์บูรณะ/ Rat Buranaกรุงเทพมหานคร/ Bangkok_x000a_10140"/>
    <s v="10140"/>
    <s v="660815514472"/>
    <s v="25/03/2025 20:40"/>
    <s v="-"/>
    <s v="Kerry_dropoff"/>
    <s v="Lazada"/>
    <s v="lazada"/>
    <s v=""/>
    <s v="-"/>
    <s v="25/03/2025 20:40"/>
  </r>
  <r>
    <x v="5"/>
    <x v="6"/>
    <n v="54.5"/>
    <n v="2"/>
    <s v="EWA5"/>
    <n v="448.84"/>
    <n v="66"/>
    <s v="ร้านที่1"/>
    <s v="นิศาชล หนูเสริม"/>
    <s v="173 ซอยสุขสวัสดิ์ 30 แยก 2 ถนนสุขสวัสดิ์ · บางปะกอก/ Bang Pa Kok_x000a__x000a_ราษฎร์บูรณะ/ Rat Buranaกรุงเทพมหานคร/ Bangkok_x000a_10140"/>
    <s v="10140"/>
    <s v="660815514472"/>
    <s v="25/03/2025 20:40"/>
    <s v="-"/>
    <s v="Kerry_dropoff"/>
    <s v="Lazada"/>
    <s v="lazada"/>
    <s v=""/>
    <s v="-"/>
    <s v="25/03/2025 20:40"/>
  </r>
  <r>
    <x v="0"/>
    <x v="5"/>
    <n v="62.05"/>
    <n v="4"/>
    <s v="EWA5"/>
    <n v="448.84"/>
    <n v="66"/>
    <s v="ร้านที่1"/>
    <s v="นิศาชล หนูเสริม"/>
    <s v="173 ซอยสุขสวัสดิ์ 30 แยก 2 ถนนสุขสวัสดิ์ · บางปะกอก/ Bang Pa Kok_x000a__x000a_ราษฎร์บูรณะ/ Rat Buranaกรุงเทพมหานคร/ Bangkok_x000a_10140"/>
    <s v="10140"/>
    <s v="660815514472"/>
    <s v="25/03/2025 20:40"/>
    <s v="-"/>
    <s v="Kerry_dropoff"/>
    <s v="Lazada"/>
    <s v="lazada"/>
    <s v=""/>
    <s v="-"/>
    <s v="25/03/2025 20:40"/>
  </r>
  <r>
    <x v="0"/>
    <x v="5"/>
    <n v="12"/>
    <n v="1"/>
    <s v="EWA4"/>
    <n v="12"/>
    <n v="0"/>
    <s v="ร้านที่1"/>
    <s v="วกนก กสส"/>
    <s v="ชุมชนร่มเย็น 28//49999999 ซอยยย 2/17 ดนดนน474883 ะสะส · คูคต/ Khu Khot_x000a__x000a_ลำลูกกา/ Lam Luk Kaปทุมธานี/ Pathum Thani_x000a_12130"/>
    <s v="12130"/>
    <s v="660990186205"/>
    <s v="25/03/2025 20:37"/>
    <s v="-"/>
    <s v="Kerry_dropoff"/>
    <s v="Lazada"/>
    <s v="lazada"/>
    <s v=""/>
    <s v="-"/>
    <s v="25/03/2025 20:37"/>
  </r>
  <r>
    <x v="4"/>
    <x v="4"/>
    <n v="66.666666666666671"/>
    <n v="6"/>
    <s v="EWA3"/>
    <n v="200"/>
    <n v="0"/>
    <s v="ร้านที่4"/>
    <s v="ห***ย"/>
    <s v="Nonthaburi"/>
    <s v="-"/>
    <s v=""/>
    <s v="25/03/2025 20:34"/>
    <s v="-"/>
    <s v="Flash Express Thailand COD"/>
    <s v="Tiktok"/>
    <s v="จ่ายทีหลัง / COD"/>
    <s v=""/>
    <s v="-"/>
    <s v="25/03/2025 20:34"/>
  </r>
  <r>
    <x v="0"/>
    <x v="0"/>
    <n v="66.333333333333329"/>
    <n v="3"/>
    <s v="EWA2"/>
    <n v="374"/>
    <n v="64"/>
    <s v="ร้านที่1"/>
    <s v="เ******2"/>
    <s v="******9/48 ซ.4 ม.6 ตำบลบ้านฉาง อำเภอบ้านฉาง จังหวัดระยอง 21130"/>
    <s v="21130"/>
    <s v="51"/>
    <s v="-"/>
    <s v="-"/>
    <s v=""/>
    <s v="Shopee"/>
    <s v="-"/>
    <s v=""/>
    <s v="-"/>
    <s v="25/03/2025 20:34"/>
  </r>
  <r>
    <x v="8"/>
    <x v="9"/>
    <n v="45"/>
    <n v="1"/>
    <s v="EWA2"/>
    <n v="374"/>
    <n v="64"/>
    <s v="ร้านที่1"/>
    <s v="เ******2"/>
    <s v="******9/48 ซ.4 ม.6 ตำบลบ้านฉาง อำเภอบ้านฉาง จังหวัดระยอง 21130"/>
    <s v="21130"/>
    <s v="51"/>
    <s v="-"/>
    <s v="-"/>
    <s v=""/>
    <s v="Shopee"/>
    <s v="-"/>
    <s v=""/>
    <s v="-"/>
    <s v="25/03/2025 20:34"/>
  </r>
  <r>
    <x v="6"/>
    <x v="10"/>
    <n v="64"/>
    <n v="1"/>
    <s v="EWA2"/>
    <n v="374"/>
    <n v="64"/>
    <s v="ร้านที่1"/>
    <s v="เ******2"/>
    <s v="******9/48 ซ.4 ม.6 ตำบลบ้านฉาง อำเภอบ้านฉาง จังหวัดระยอง 21130"/>
    <s v="21130"/>
    <s v="51"/>
    <s v="-"/>
    <s v="-"/>
    <s v=""/>
    <s v="Shopee"/>
    <s v="-"/>
    <s v=""/>
    <s v="-"/>
    <s v="25/03/2025 20:34"/>
  </r>
  <r>
    <x v="0"/>
    <x v="5"/>
    <n v="65.7"/>
    <n v="1"/>
    <s v="EWA1"/>
    <n v="65.7"/>
    <n v="0"/>
    <s v="ร้านที่1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25/03/2025 20:33"/>
    <s v="-"/>
    <s v="Kerry_dropoff"/>
    <s v="Lazada"/>
    <s v="lazada"/>
    <s v=""/>
    <s v="-"/>
    <s v="25/03/2025 20:33"/>
  </r>
  <r>
    <x v="9"/>
    <x v="11"/>
    <n v="55"/>
    <n v="1"/>
    <s v="EWA0"/>
    <n v="53"/>
    <n v="0"/>
    <s v="ร้านที่1"/>
    <s v="N******7"/>
    <s v="******ี 2 ต.กระแชง อ.สามโคก จ.ปทุมธานี 1216 ตำบลกระแชง อำเภอสามโคก จังหวัดปทุมธานี 12160"/>
    <s v="12160"/>
    <s v="87"/>
    <s v="-"/>
    <s v="-"/>
    <s v=""/>
    <s v="Shopee"/>
    <s v="-"/>
    <s v=""/>
    <s v="-"/>
    <s v="25/03/2025 20:21"/>
  </r>
  <r>
    <x v="0"/>
    <x v="0"/>
    <n v="78"/>
    <n v="9"/>
    <s v="EVZ98"/>
    <n v="737"/>
    <n v="54"/>
    <s v="ร้านที่1"/>
    <s v="น******ง"/>
    <s v="******13 ศูนย์คชศึกษาบ้านตากลาง ตำบลกระโพ ตำบลกระโพ อำเภอท่าตูม จังหวัดสุรินทร์ 32120"/>
    <s v="32120"/>
    <s v="92"/>
    <s v="25/03/2025 20:07"/>
    <s v="-"/>
    <s v="Flash Express"/>
    <s v="Shopee"/>
    <s v="shopee"/>
    <s v=""/>
    <s v="-"/>
    <s v="25/03/2025 20:07"/>
  </r>
  <r>
    <x v="0"/>
    <x v="0"/>
    <n v="78"/>
    <n v="1"/>
    <s v="EVZ97"/>
    <n v="495"/>
    <n v="48"/>
    <s v="ร้านที่1"/>
    <s v="น******ง"/>
    <s v="******13 ศูนย์คชศึกษาบ้านตากลาง ตำบลกระโพ ตำบลกระโพ อำเภอท่าตูม จังหวัดสุรินทร์ 32120"/>
    <s v="32120"/>
    <s v="92"/>
    <s v="25/03/2025 20:41"/>
    <s v="-"/>
    <s v="Flash Express"/>
    <s v="Shopee"/>
    <s v="shopee"/>
    <s v=""/>
    <s v="-"/>
    <s v="25/03/2025 20:07"/>
  </r>
  <r>
    <x v="6"/>
    <x v="10"/>
    <n v="63.333333333333343"/>
    <n v="3"/>
    <s v="EVZ97"/>
    <n v="495"/>
    <n v="48"/>
    <s v="ร้านที่1"/>
    <s v="น******ง"/>
    <s v="******13 ศูนย์คชศึกษาบ้านตากลาง ตำบลกระโพ ตำบลกระโพ อำเภอท่าตูม จังหวัดสุรินทร์ 32120"/>
    <s v="32120"/>
    <s v="92"/>
    <s v="25/03/2025 20:41"/>
    <s v="-"/>
    <s v="Flash Express"/>
    <s v="Shopee"/>
    <s v="shopee"/>
    <s v=""/>
    <s v="-"/>
    <s v="25/03/2025 20:07"/>
  </r>
  <r>
    <x v="6"/>
    <x v="10"/>
    <n v="63.333333333333343"/>
    <n v="3"/>
    <s v="EVZ97"/>
    <n v="495"/>
    <n v="48"/>
    <s v="ร้านที่1"/>
    <s v="น******ง"/>
    <s v="******13 ศูนย์คชศึกษาบ้านตากลาง ตำบลกระโพ ตำบลกระโพ อำเภอท่าตูม จังหวัดสุรินทร์ 32120"/>
    <s v="32120"/>
    <s v="92"/>
    <s v="25/03/2025 20:41"/>
    <s v="-"/>
    <s v="Flash Express"/>
    <s v="Shopee"/>
    <s v="shopee"/>
    <s v=""/>
    <s v="-"/>
    <s v="25/03/2025 20:07"/>
  </r>
  <r>
    <x v="4"/>
    <x v="4"/>
    <n v="66.666666666666671"/>
    <n v="3"/>
    <s v="EVZ96"/>
    <n v="200"/>
    <n v="0"/>
    <s v="ร้านที่4"/>
    <s v="เ**"/>
    <s v="สมุทรปราการ"/>
    <s v="-"/>
    <s v=""/>
    <s v="25/03/2025 20:03"/>
    <s v="-"/>
    <s v="Flash Express Thailand COD"/>
    <s v="Tiktok"/>
    <s v="จ่ายทีหลัง / COD"/>
    <s v=""/>
    <s v="-"/>
    <s v="25/03/2025 20:03"/>
  </r>
  <r>
    <x v="10"/>
    <x v="12"/>
    <n v="50"/>
    <n v="1"/>
    <s v="EVZ96"/>
    <n v="200"/>
    <n v="0"/>
    <s v="ร้านที่4"/>
    <s v="เ**"/>
    <s v="สมุทรปราการ"/>
    <s v="-"/>
    <s v=""/>
    <s v="25/03/2025 20:03"/>
    <s v="-"/>
    <s v="Flash Express Thailand COD"/>
    <s v="Tiktok"/>
    <s v="จ่ายทีหลัง / COD"/>
    <s v=""/>
    <s v="-"/>
    <s v="25/03/2025 20:03"/>
  </r>
  <r>
    <x v="11"/>
    <x v="13"/>
    <n v="50"/>
    <n v="1"/>
    <s v="EVZ96"/>
    <n v="200"/>
    <n v="0"/>
    <s v="ร้านที่4"/>
    <s v="เ**"/>
    <s v="สมุทรปราการ"/>
    <s v="-"/>
    <s v=""/>
    <s v="25/03/2025 20:03"/>
    <s v="-"/>
    <s v="Flash Express Thailand COD"/>
    <s v="Tiktok"/>
    <s v="จ่ายทีหลัง / COD"/>
    <s v=""/>
    <s v="-"/>
    <s v="25/03/2025 20:03"/>
  </r>
  <r>
    <x v="8"/>
    <x v="9"/>
    <n v="50"/>
    <n v="1"/>
    <s v="EVZ96"/>
    <n v="200"/>
    <n v="0"/>
    <s v="ร้านที่4"/>
    <s v="เ**"/>
    <s v="สมุทรปราการ"/>
    <s v="-"/>
    <s v=""/>
    <s v="25/03/2025 20:03"/>
    <s v="-"/>
    <s v="Flash Express Thailand COD"/>
    <s v="Tiktok"/>
    <s v="จ่ายทีหลัง / COD"/>
    <s v=""/>
    <s v="-"/>
    <s v="25/03/2025 20:03"/>
  </r>
  <r>
    <x v="0"/>
    <x v="5"/>
    <n v="65.7"/>
    <n v="1"/>
    <s v="EVZ95"/>
    <n v="72.7"/>
    <n v="7"/>
    <s v="ร้านที่1"/>
    <s v="เทา กลิ่นหอม"/>
    <s v="บ้านเลขที่9 หมู่8 (บ้านหนองหัวช้าง) · นิคมสร้างตนเอง/ Nikhom Sang Ton Eng_x000a__x000a_พิมาย/ Phimaiนครราชสีมา/ Nakhon Ratchasima_x000a_30110"/>
    <s v="30110"/>
    <s v="660616302924"/>
    <s v="25/03/2025 20:02"/>
    <s v="-"/>
    <s v="Kerry_dropoff"/>
    <s v="Lazada"/>
    <s v="lazada"/>
    <s v=""/>
    <s v="-"/>
    <s v="25/03/2025 20:02"/>
  </r>
  <r>
    <x v="1"/>
    <x v="14"/>
    <n v="80.349999999999994"/>
    <n v="1"/>
    <s v="EVZ94"/>
    <n v="80.349999999999994"/>
    <n v="0"/>
    <s v="ร้านที่1"/>
    <s v="สุภา อุ่นสกุล"/>
    <s v="บริษัทเวลเนสเวิลด์จำกัด 59/105 ม.4 C6 · ห่อหมก/ Homok_x000a__x000a_บางไทร/ Bang Saiพระนครศรีอยุธยา/ Phra Nakhon Si Ayutthaya_x000a_13190"/>
    <s v="13190"/>
    <s v="660617235599"/>
    <s v="25/03/2025 19:26"/>
    <s v="-"/>
    <s v="Kerry_dropoff"/>
    <s v="Lazada"/>
    <s v="lazada"/>
    <s v=""/>
    <s v="-"/>
    <s v="25/03/2025 19:26"/>
  </r>
  <r>
    <x v="0"/>
    <x v="0"/>
    <n v="66.333333333333329"/>
    <n v="3"/>
    <s v="EVZ92"/>
    <n v="243"/>
    <n v="38"/>
    <s v="ร้านที่1"/>
    <s v="ฉ******ง"/>
    <s v="******ตำบลบ้านแหลม อำเภอบ้านแหลม จังหวัดเพชรบุรี 76110"/>
    <s v="76110"/>
    <s v="38"/>
    <s v="25/03/2025 19:01"/>
    <s v="-"/>
    <s v="SPX Express"/>
    <s v="Shopee"/>
    <s v="shopee"/>
    <s v=""/>
    <s v="-"/>
    <s v="25/03/2025 19:01"/>
  </r>
  <r>
    <x v="8"/>
    <x v="15"/>
    <n v="38"/>
    <n v="1"/>
    <s v="EVZ91"/>
    <n v="214.48"/>
    <n v="26"/>
    <s v="ร้านที่1"/>
    <s v="ณันธิกาณต์ อำนวยชัยศิริ"/>
    <s v="1/163 หมู่8 ต.สัตหีบ_x000a__x000a_สัตหีบ/ Sattahipชลบุรี/ Chonburi_x000a_20180"/>
    <s v="20180"/>
    <s v="66632261964"/>
    <s v="25/03/2025 17:50"/>
    <s v="-"/>
    <s v="Kerry_dropoff"/>
    <s v="Lazada"/>
    <s v="lazada"/>
    <s v=""/>
    <s v="-"/>
    <s v="25/03/2025 17:50"/>
  </r>
  <r>
    <x v="3"/>
    <x v="3"/>
    <n v="54.5"/>
    <n v="2"/>
    <s v="EVZ91"/>
    <n v="214.48"/>
    <n v="26"/>
    <s v="ร้านที่1"/>
    <s v="ณันธิกาณต์ อำนวยชัยศิริ"/>
    <s v="1/163 หมู่8 ต.สัตหีบ_x000a__x000a_สัตหีบ/ Sattahipชลบุรี/ Chonburi_x000a_20180"/>
    <s v="20180"/>
    <s v="66632261964"/>
    <s v="25/03/2025 17:50"/>
    <s v="-"/>
    <s v="Kerry_dropoff"/>
    <s v="Lazada"/>
    <s v="lazada"/>
    <s v=""/>
    <s v="-"/>
    <s v="25/03/2025 17:50"/>
  </r>
  <r>
    <x v="5"/>
    <x v="6"/>
    <n v="54.5"/>
    <n v="2"/>
    <s v="EVZ91"/>
    <n v="214.48"/>
    <n v="26"/>
    <s v="ร้านที่1"/>
    <s v="ณันธิกาณต์ อำนวยชัยศิริ"/>
    <s v="1/163 หมู่8 ต.สัตหีบ_x000a__x000a_สัตหีบ/ Sattahipชลบุรี/ Chonburi_x000a_20180"/>
    <s v="20180"/>
    <s v="66632261964"/>
    <s v="25/03/2025 17:50"/>
    <s v="-"/>
    <s v="Kerry_dropoff"/>
    <s v="Lazada"/>
    <s v="lazada"/>
    <s v=""/>
    <s v="-"/>
    <s v="25/03/2025 17:50"/>
  </r>
  <r>
    <x v="4"/>
    <x v="4"/>
    <n v="50"/>
    <n v="4"/>
    <s v="EVZ90"/>
    <n v="214"/>
    <n v="45"/>
    <s v="ร้านที่1"/>
    <s v="เ******ว"/>
    <s v="******นน ประชาอุทิศ 90, ตำบลบ้านคลองสวน, อำเภอพระสมุทรเจดีย์ ตำบลบ้านคลองสวน อำเภอพระสมุทรเจดีย์ จังหวัดสมุทรปราการ 10290"/>
    <s v="10290"/>
    <s v="31"/>
    <s v="25/03/2025 18:08"/>
    <s v="-"/>
    <s v="SPX Express"/>
    <s v="Shopee"/>
    <s v="shopee"/>
    <s v=""/>
    <s v="-"/>
    <s v="25/03/2025 17:38"/>
  </r>
  <r>
    <x v="0"/>
    <x v="5"/>
    <n v="69.099999999999994"/>
    <n v="1"/>
    <s v="EVZ89"/>
    <n v="76.099999999999994"/>
    <n v="7"/>
    <s v="ร้านที่1"/>
    <s v="พัชรินทร์ อินปลัด"/>
    <s v="186 หมู่3 ต.เจาทอง · เจาทอง/ Chao Thong_x000a__x000a_ภักดีชุมพล/ Phakdi Chumphonชัยภูมิ/ Chaiyaphum_x000a_36260"/>
    <s v="36260"/>
    <s v="660956100561"/>
    <s v="25/03/2025 17:36"/>
    <s v="-"/>
    <s v="Kerry_dropoff"/>
    <s v="Lazada"/>
    <s v="lazada"/>
    <s v=""/>
    <s v="-"/>
    <s v="25/03/2025 17:36"/>
  </r>
  <r>
    <x v="11"/>
    <x v="13"/>
    <n v="33.333333333333336"/>
    <n v="3"/>
    <s v="EVZ88"/>
    <n v="199.5"/>
    <n v="0"/>
    <s v="ร้านที่2"/>
    <s v="ข***ิวัฒน์ โ***ไว"/>
    <s v="เพชรบูรณ์"/>
    <s v="-"/>
    <s v=""/>
    <s v="25/03/2025 17:03"/>
    <s v="-"/>
    <s v="J&amp;T Express"/>
    <s v="Tiktok"/>
    <s v="tiktok"/>
    <s v=""/>
    <s v="-"/>
    <s v="25/03/2025 17:03"/>
  </r>
  <r>
    <x v="9"/>
    <x v="11"/>
    <n v="66.666666666666671"/>
    <n v="3"/>
    <s v="EVZ88"/>
    <n v="199.5"/>
    <n v="0"/>
    <s v="ร้านที่2"/>
    <s v="ข***ิวัฒน์ โ***ไว"/>
    <s v="เพชรบูรณ์"/>
    <s v="-"/>
    <s v=""/>
    <s v="25/03/2025 17:03"/>
    <s v="-"/>
    <s v="J&amp;T Express"/>
    <s v="Tiktok"/>
    <s v="tiktok"/>
    <s v=""/>
    <s v="-"/>
    <s v="25/03/2025 17:03"/>
  </r>
  <r>
    <x v="0"/>
    <x v="5"/>
    <n v="13"/>
    <n v="1"/>
    <s v="EVZ87"/>
    <n v="13"/>
    <n v="0"/>
    <s v="ร้านที่1"/>
    <s v="เมษา"/>
    <s v="34/4/บ้านแหวน · กฤษณา/ Kritsana_x000a__x000a_บางปลาม้า/ Bang Pla Maสุพรรณบุรี/ Suphanburi_x000a_72150"/>
    <s v="72150"/>
    <s v="660885286322"/>
    <s v="25/03/2025 17:02"/>
    <s v="-"/>
    <s v="Kerry_dropoff"/>
    <s v="Lazada"/>
    <s v="lazada"/>
    <s v=""/>
    <s v="-"/>
    <s v="25/03/2025 17:02"/>
  </r>
  <r>
    <x v="7"/>
    <x v="8"/>
    <n v="33.333333333333336"/>
    <n v="3"/>
    <s v="EVZ86"/>
    <n v="100"/>
    <n v="0"/>
    <s v="ร้านที่4"/>
    <s v="ณ***ินีย์ ค***ะพันธ์"/>
    <s v="สมุทรสาคร"/>
    <s v="-"/>
    <s v=""/>
    <s v="25/03/2025 16:55"/>
    <s v="-"/>
    <s v="Flash Express Thailand COD"/>
    <s v="Tiktok"/>
    <s v="จ่ายทีหลัง / COD"/>
    <s v=""/>
    <s v="-"/>
    <s v="25/03/2025 16:56"/>
  </r>
  <r>
    <x v="0"/>
    <x v="5"/>
    <n v="73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4"/>
    <x v="16"/>
    <n v="45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4"/>
    <x v="4"/>
    <n v="66.666666666666671"/>
    <n v="3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4"/>
    <x v="4"/>
    <n v="37"/>
    <n v="1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"/>
    <x v="14"/>
    <n v="93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2"/>
    <x v="2"/>
    <n v="66.333333333333329"/>
    <n v="3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9"/>
    <x v="11"/>
    <n v="66.666666666666671"/>
    <n v="3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2"/>
    <x v="17"/>
    <n v="72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3"/>
    <x v="3"/>
    <n v="54.5"/>
    <n v="2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"/>
    <x v="1"/>
    <n v="66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2"/>
    <x v="2"/>
    <n v="66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0"/>
    <x v="0"/>
    <n v="67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0"/>
    <x v="0"/>
    <n v="69.900000000000006"/>
    <n v="1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"/>
    <x v="1"/>
    <n v="83.333333333333329"/>
    <n v="3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0"/>
    <x v="0"/>
    <n v="66.333333333333329"/>
    <n v="3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7"/>
    <x v="8"/>
    <n v="49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"/>
    <x v="1"/>
    <n v="75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0"/>
    <x v="0"/>
    <n v="76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8"/>
    <x v="9"/>
    <n v="47.5"/>
    <n v="4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2"/>
    <x v="2"/>
    <n v="90"/>
    <n v="2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8"/>
    <x v="15"/>
    <n v="40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2"/>
    <n v="8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5"/>
    <x v="6"/>
    <n v="54.5"/>
    <n v="2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4"/>
    <x v="19"/>
    <n v="46.41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0"/>
    <x v="0"/>
    <n v="90"/>
    <n v="2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6"/>
    <x v="7"/>
    <n v="60"/>
    <n v="1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0"/>
    <n v="2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0"/>
    <n v="3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0"/>
    <n v="4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0"/>
    <n v="5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0"/>
    <n v="6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0"/>
    <n v="7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0"/>
    <n v="8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0"/>
    <n v="9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13"/>
    <x v="18"/>
    <n v="10"/>
    <n v="100"/>
    <s v="EVZ84"/>
    <n v="12101.2"/>
    <n v="860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50"/>
  </r>
  <r>
    <x v="7"/>
    <x v="8"/>
    <n v="33.333333333333336"/>
    <n v="3"/>
    <s v="EVZ83"/>
    <n v="106"/>
    <n v="6"/>
    <s v="ร้านที่4"/>
    <s v="บ***า ฤ***ชัย"/>
    <s v="นครศรีธรรมราช"/>
    <s v="-"/>
    <s v=""/>
    <s v="25/03/2025 16:40"/>
    <s v="-"/>
    <s v="Flash Express Thailand COD"/>
    <s v="Tiktok"/>
    <s v="จ่ายทีหลัง / COD"/>
    <s v=""/>
    <s v="-"/>
    <s v="25/03/2025 16:41"/>
  </r>
  <r>
    <x v="0"/>
    <x v="5"/>
    <n v="73"/>
    <n v="1"/>
    <s v="EVZ82"/>
    <n v="118"/>
    <n v="45"/>
    <s v="ร้านที่1"/>
    <s v="fxngkhadichdaphkh"/>
    <s v="ดงมหาวันอ.เวียงเชียงรุ้งจ.เชียงราย 57210 · ดงมหาวัน/ Dong Maha Wan_x000a__x000a_เวียงเชียงรุ้ง/ Wiang Chiang Rungเชียงราย/ Chiang Rai_x000a_57350"/>
    <s v="57350"/>
    <s v=""/>
    <s v="-"/>
    <s v="-"/>
    <s v="Kerry_dropoff"/>
    <s v="Lazada"/>
    <s v="-"/>
    <s v=""/>
    <s v="-"/>
    <s v="25/03/2025 16:38"/>
  </r>
  <r>
    <x v="7"/>
    <x v="8"/>
    <n v="33.333333333333336"/>
    <n v="3"/>
    <s v="EVZ81"/>
    <n v="200"/>
    <n v="0"/>
    <s v="ร้านที่4"/>
    <s v="ส***มล"/>
    <s v="ตรัง"/>
    <s v="-"/>
    <s v=""/>
    <s v="25/03/2025 16:36"/>
    <s v="-"/>
    <s v="Flash Express Thailand COD"/>
    <s v="Tiktok"/>
    <s v="จ่ายทีหลัง / COD"/>
    <s v=""/>
    <s v="-"/>
    <s v="25/03/2025 16:36"/>
  </r>
  <r>
    <x v="4"/>
    <x v="4"/>
    <n v="66.666666666666671"/>
    <n v="3"/>
    <s v="EVZ81"/>
    <n v="200"/>
    <n v="0"/>
    <s v="ร้านที่4"/>
    <s v="ส***มล"/>
    <s v="ตรัง"/>
    <s v="-"/>
    <s v=""/>
    <s v="25/03/2025 16:36"/>
    <s v="-"/>
    <s v="Flash Express Thailand COD"/>
    <s v="Tiktok"/>
    <s v="จ่ายทีหลัง / COD"/>
    <s v=""/>
    <s v="-"/>
    <s v="25/03/2025 16:36"/>
  </r>
  <r>
    <x v="4"/>
    <x v="4"/>
    <n v="66.666666666666671"/>
    <n v="6"/>
    <s v="EVZ79"/>
    <n v="200"/>
    <n v="0"/>
    <s v="ร้านที่4"/>
    <s v="น*** ห***ิต"/>
    <s v="เชียงราย"/>
    <s v="-"/>
    <s v=""/>
    <s v="25/03/2025 16:31"/>
    <s v="-"/>
    <s v="Flash Express Thailand"/>
    <s v="Tiktok"/>
    <s v="tiktok"/>
    <s v=""/>
    <s v="-"/>
    <s v="25/03/2025 16:31"/>
  </r>
  <r>
    <x v="7"/>
    <x v="8"/>
    <n v="33.333333333333336"/>
    <n v="3"/>
    <s v="EVZ78"/>
    <n v="106"/>
    <n v="6"/>
    <s v="ร้านที่4"/>
    <s v="ส***ียง  ไ***ิริยะวงศ์"/>
    <s v="เทศบาลนครนครราชสีมา"/>
    <s v="-"/>
    <s v=""/>
    <s v="25/03/2025 16:25"/>
    <s v="-"/>
    <s v="Flash Express Thailand COD"/>
    <s v="Tiktok"/>
    <s v="จ่ายทีหลัง / COD"/>
    <s v=""/>
    <s v="-"/>
    <s v="25/03/2025 16:25"/>
  </r>
  <r>
    <x v="9"/>
    <x v="11"/>
    <n v="66.666666666666671"/>
    <n v="3"/>
    <s v="EVZ77"/>
    <n v="229"/>
    <n v="29"/>
    <s v="ร้านที่4"/>
    <s v="ช***ทร์ทิพย์ บ***ี"/>
    <s v="นครนายก"/>
    <s v="-"/>
    <s v=""/>
    <s v="25/03/2025 16:24"/>
    <s v="-"/>
    <s v="Flash Express Thailand COD"/>
    <s v="Tiktok"/>
    <s v="จ่ายทีหลัง / COD"/>
    <s v=""/>
    <s v="-"/>
    <s v="25/03/2025 16:24"/>
  </r>
  <r>
    <x v="7"/>
    <x v="8"/>
    <n v="33.333333333333336"/>
    <n v="3"/>
    <s v="EVZ77"/>
    <n v="229"/>
    <n v="29"/>
    <s v="ร้านที่4"/>
    <s v="ช***ทร์ทิพย์ บ***ี"/>
    <s v="นครนายก"/>
    <s v="-"/>
    <s v=""/>
    <s v="25/03/2025 16:24"/>
    <s v="-"/>
    <s v="Flash Express Thailand COD"/>
    <s v="Tiktok"/>
    <s v="จ่ายทีหลัง / COD"/>
    <s v=""/>
    <s v="-"/>
    <s v="25/03/2025 16:24"/>
  </r>
  <r>
    <x v="7"/>
    <x v="8"/>
    <n v="33.333333333333336"/>
    <n v="3"/>
    <s v="EVZ76"/>
    <n v="106"/>
    <n v="6"/>
    <s v="ร้านที่4"/>
    <s v="น***มล ช***าญชัย"/>
    <s v="กรุงเทพมหานคร"/>
    <s v="-"/>
    <s v=""/>
    <s v="25/03/2025 16:24"/>
    <s v="-"/>
    <s v="Flash Express Thailand COD"/>
    <s v="Tiktok"/>
    <s v="จ่ายทีหลัง / COD"/>
    <s v=""/>
    <s v="-"/>
    <s v="25/03/2025 16:24"/>
  </r>
  <r>
    <x v="7"/>
    <x v="8"/>
    <n v="33.333333333333336"/>
    <n v="6"/>
    <s v="EVZ75"/>
    <n v="206"/>
    <n v="6"/>
    <s v="ร้านที่4"/>
    <s v="พ***าถา  จ***ะวงศ์"/>
    <s v="เทศบาลนครอุดรธานี"/>
    <s v="-"/>
    <s v=""/>
    <s v="25/03/2025 16:23"/>
    <s v="-"/>
    <s v="Flash Express Thailand COD"/>
    <s v="Tiktok"/>
    <s v="จ่ายทีหลัง / COD"/>
    <s v=""/>
    <s v="-"/>
    <s v="25/03/2025 16:23"/>
  </r>
  <r>
    <x v="10"/>
    <x v="12"/>
    <n v="50"/>
    <n v="1"/>
    <s v="EVZ73"/>
    <n v="100.11"/>
    <n v="7"/>
    <s v="ร้านที่1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5/03/2025 16:21"/>
    <s v="-"/>
    <s v="Kerry_dropoff"/>
    <s v="Lazada"/>
    <s v="lazada"/>
    <s v=""/>
    <s v="-"/>
    <s v="25/03/2025 16:21"/>
  </r>
  <r>
    <x v="11"/>
    <x v="13"/>
    <n v="50"/>
    <n v="1"/>
    <s v="EVZ73"/>
    <n v="100.11"/>
    <n v="7"/>
    <s v="ร้านที่1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5/03/2025 16:21"/>
    <s v="-"/>
    <s v="Kerry_dropoff"/>
    <s v="Lazada"/>
    <s v="lazada"/>
    <s v=""/>
    <s v="-"/>
    <s v="25/03/2025 16:21"/>
  </r>
  <r>
    <x v="8"/>
    <x v="9"/>
    <n v="50"/>
    <n v="1"/>
    <s v="EVZ73"/>
    <n v="100.11"/>
    <n v="7"/>
    <s v="ร้านที่1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5/03/2025 16:21"/>
    <s v="-"/>
    <s v="Kerry_dropoff"/>
    <s v="Lazada"/>
    <s v="lazada"/>
    <s v=""/>
    <s v="-"/>
    <s v="25/03/2025 16:21"/>
  </r>
  <r>
    <x v="7"/>
    <x v="8"/>
    <n v="33.333333333333336"/>
    <n v="3"/>
    <s v="EVZ72"/>
    <n v="100"/>
    <n v="0"/>
    <s v="ร้านที่4"/>
    <s v="น***น"/>
    <s v="นครปฐม"/>
    <s v="-"/>
    <s v=""/>
    <s v="25/03/2025 16:18"/>
    <s v="-"/>
    <s v="Flash Express Thailand COD"/>
    <s v="Tiktok"/>
    <s v="จ่ายทีหลัง / COD"/>
    <s v=""/>
    <s v="-"/>
    <s v="25/03/2025 16:18"/>
  </r>
  <r>
    <x v="7"/>
    <x v="8"/>
    <n v="33.333333333333336"/>
    <n v="3"/>
    <s v="EVZ71"/>
    <n v="106"/>
    <n v="6"/>
    <s v="ร้านที่4"/>
    <s v="ส***า พ***ดี"/>
    <s v="สมุทรปราการ"/>
    <s v="-"/>
    <s v=""/>
    <s v="25/03/2025 16:12"/>
    <s v="-"/>
    <s v="Flash Express Thailand"/>
    <s v="Tiktok"/>
    <s v="tiktok"/>
    <s v=""/>
    <s v="-"/>
    <s v="25/03/2025 16:12"/>
  </r>
  <r>
    <x v="7"/>
    <x v="8"/>
    <n v="33.333333333333336"/>
    <n v="3"/>
    <s v="EVZ70"/>
    <n v="106"/>
    <n v="6"/>
    <s v="ร้านที่4"/>
    <s v="ก***ตรี ม***ะกอบ"/>
    <s v="Bangkok"/>
    <s v="-"/>
    <s v=""/>
    <s v="25/03/2025 16:11"/>
    <s v="-"/>
    <s v="Flash Express Thailand"/>
    <s v="Tiktok"/>
    <s v="tiktok"/>
    <s v=""/>
    <s v="-"/>
    <s v="25/03/2025 16:11"/>
  </r>
  <r>
    <x v="3"/>
    <x v="3"/>
    <n v="65"/>
    <n v="1"/>
    <s v="EVZ69"/>
    <n v="848"/>
    <n v="0"/>
    <s v="ร้านที่1"/>
    <s v="หทัยกาญจน์ แคล้วเครือ "/>
    <s v="( ลูกหินฟาร์ม )_x000a_68/7หมู่4 ตำบล ดอนกระเบื้อง อำเภอ โพธาราม จังหวัด ราชบุรี รหัส 70120"/>
    <s v="70120"/>
    <s v="0993865854"/>
    <s v="25/03/2025 16:11"/>
    <s v="raweewan5499@gmail.com"/>
    <s v="EMS COD"/>
    <s v="facebook"/>
    <s v="กสิกร"/>
    <s v=""/>
    <s v="-"/>
    <s v="25/03/2025 16:11"/>
  </r>
  <r>
    <x v="5"/>
    <x v="6"/>
    <n v="65"/>
    <n v="1"/>
    <s v="EVZ69"/>
    <n v="848"/>
    <n v="0"/>
    <s v="ร้านที่1"/>
    <s v="หทัยกาญจน์ แคล้วเครือ "/>
    <s v="( ลูกหินฟาร์ม )_x000a_68/7หมู่4 ตำบล ดอนกระเบื้อง อำเภอ โพธาราม จังหวัด ราชบุรี รหัส 70120"/>
    <s v="70120"/>
    <s v="0993865854"/>
    <s v="25/03/2025 16:11"/>
    <s v="raweewan5499@gmail.com"/>
    <s v="EMS COD"/>
    <s v="facebook"/>
    <s v="กสิกร"/>
    <s v=""/>
    <s v="-"/>
    <s v="25/03/2025 16:11"/>
  </r>
  <r>
    <x v="0"/>
    <x v="0"/>
    <n v="100"/>
    <n v="5"/>
    <s v="EVZ69"/>
    <n v="848"/>
    <n v="0"/>
    <s v="ร้านที่1"/>
    <s v="หทัยกาญจน์ แคล้วเครือ "/>
    <s v="( ลูกหินฟาร์ม )_x000a_68/7หมู่4 ตำบล ดอนกระเบื้อง อำเภอ โพธาราม จังหวัด ราชบุรี รหัส 70120"/>
    <s v="70120"/>
    <s v="0993865854"/>
    <s v="25/03/2025 16:11"/>
    <s v="raweewan5499@gmail.com"/>
    <s v="EMS COD"/>
    <s v="facebook"/>
    <s v="กสิกร"/>
    <s v=""/>
    <s v="-"/>
    <s v="25/03/2025 16:11"/>
  </r>
  <r>
    <x v="2"/>
    <x v="20"/>
    <n v="100"/>
    <n v="2"/>
    <s v="EVZ69"/>
    <n v="848"/>
    <n v="0"/>
    <s v="ร้านที่1"/>
    <s v="หทัยกาญจน์ แคล้วเครือ "/>
    <s v="( ลูกหินฟาร์ม )_x000a_68/7หมู่4 ตำบล ดอนกระเบื้อง อำเภอ โพธาราม จังหวัด ราชบุรี รหัส 70120"/>
    <s v="70120"/>
    <s v="0993865854"/>
    <s v="25/03/2025 16:11"/>
    <s v="raweewan5499@gmail.com"/>
    <s v="EMS COD"/>
    <s v="facebook"/>
    <s v="กสิกร"/>
    <s v=""/>
    <s v="-"/>
    <s v="25/03/2025 16:11"/>
  </r>
  <r>
    <x v="1"/>
    <x v="1"/>
    <n v="100"/>
    <n v="2"/>
    <s v="EVZ69"/>
    <n v="848"/>
    <n v="0"/>
    <s v="ร้านที่1"/>
    <s v="หทัยกาญจน์ แคล้วเครือ "/>
    <s v="( ลูกหินฟาร์ม )_x000a_68/7หมู่4 ตำบล ดอนกระเบื้อง อำเภอ โพธาราม จังหวัด ราชบุรี รหัส 70120"/>
    <s v="70120"/>
    <s v="0993865854"/>
    <s v="25/03/2025 16:11"/>
    <s v="raweewan5499@gmail.com"/>
    <s v="EMS COD"/>
    <s v="facebook"/>
    <s v="กสิกร"/>
    <s v=""/>
    <s v="-"/>
    <s v="25/03/2025 16:11"/>
  </r>
  <r>
    <x v="0"/>
    <x v="5"/>
    <n v="13"/>
    <n v="1"/>
    <s v="EVZ68"/>
    <n v="13"/>
    <n v="0"/>
    <s v="ร้านที่1"/>
    <s v="เดีย บ้าน ๑๗๖/๖ ถ.เลียบวารี ๗ คู้ขวา"/>
    <s v="เมนักดาบบทที่บ้านโนนค้อเองนี้พันคอพันคอ · กระทุ่มราย/ Krathum Rai_x000a__x000a_หนองจอก/ Nong Chokกรุงเทพมหานคร/ Bangkok_x000a_10530"/>
    <s v="10530"/>
    <s v="660921113322"/>
    <s v="25/03/2025 16:14"/>
    <s v="-"/>
    <s v="Kerry_dropoff"/>
    <s v="Lazada"/>
    <s v="lazada"/>
    <s v=""/>
    <s v="-"/>
    <s v="25/03/2025 16:10"/>
  </r>
  <r>
    <x v="7"/>
    <x v="8"/>
    <n v="33.333333333333336"/>
    <n v="3"/>
    <s v="EVZ67"/>
    <n v="200"/>
    <n v="0"/>
    <s v="ร้านที่4"/>
    <s v="น**"/>
    <s v="สงขลา"/>
    <s v="-"/>
    <s v=""/>
    <s v="25/03/2025 16:09"/>
    <s v="-"/>
    <s v="Flash Express Thailand COD"/>
    <s v="Tiktok"/>
    <s v="จ่ายทีหลัง / COD"/>
    <s v=""/>
    <s v="-"/>
    <s v="25/03/2025 16:09"/>
  </r>
  <r>
    <x v="0"/>
    <x v="0"/>
    <n v="120"/>
    <n v="1"/>
    <s v="EVZ67"/>
    <n v="200"/>
    <n v="0"/>
    <s v="ร้านที่4"/>
    <s v="น**"/>
    <s v="สงขลา"/>
    <s v="-"/>
    <s v=""/>
    <s v="25/03/2025 16:09"/>
    <s v="-"/>
    <s v="Flash Express Thailand COD"/>
    <s v="Tiktok"/>
    <s v="จ่ายทีหลัง / COD"/>
    <s v=""/>
    <s v="-"/>
    <s v="25/03/2025 16:09"/>
  </r>
  <r>
    <x v="2"/>
    <x v="2"/>
    <n v="66.333333333333329"/>
    <n v="6"/>
    <s v="EVZ66"/>
    <n v="440"/>
    <n v="0"/>
    <s v="ร้านที่4"/>
    <s v="A*** t***"/>
    <s v="กรุงเทพฯ"/>
    <s v="-"/>
    <s v=""/>
    <s v="25/03/2025 16:08"/>
    <s v="-"/>
    <s v="Flash Express Thailand COD"/>
    <s v="Tiktok"/>
    <s v="จ่ายทีหลัง / COD"/>
    <s v=""/>
    <s v="-"/>
    <s v="25/03/2025 16:08"/>
  </r>
  <r>
    <x v="8"/>
    <x v="21"/>
    <n v="0"/>
    <n v="1"/>
    <s v="EVZ65"/>
    <n v="0"/>
    <n v="0"/>
    <s v="ร้านที่3"/>
    <s v="เดีย บ้าน ๑๗๖/๖ ถ.เลียบวารี ๗ คู้ขวา"/>
    <s v="พบเจอดาวตกโดยนัดด่านทถ้านี้วัดดาวก็เซวงรเท่เ · กระทุ่มราย/ Krathum Rai_x000a__x000a_หนองจอก/ Nong Chokกรุงเทพมหานคร/ Bangkok_x000a_10530"/>
    <s v="10530"/>
    <s v="660874523333"/>
    <s v="25/03/2025 16:08"/>
    <s v="-"/>
    <s v="Kerry_dropoff"/>
    <s v="Lazada"/>
    <s v="lazada"/>
    <s v=""/>
    <s v="-"/>
    <s v="25/03/2025 16:08"/>
  </r>
  <r>
    <x v="7"/>
    <x v="8"/>
    <n v="33.333333333333336"/>
    <n v="3"/>
    <s v="EVZ64"/>
    <n v="106"/>
    <n v="6"/>
    <s v="ร้านที่4"/>
    <s v="อ***นิตย์ เ***ะชาต"/>
    <s v="ภูเก็ต"/>
    <s v="-"/>
    <s v=""/>
    <s v="25/03/2025 16:05"/>
    <s v="-"/>
    <s v="Flash Express Thailand"/>
    <s v="Tiktok"/>
    <s v="tiktok"/>
    <s v=""/>
    <s v="-"/>
    <s v="25/03/2025 16:05"/>
  </r>
  <r>
    <x v="7"/>
    <x v="8"/>
    <n v="33.333333333333336"/>
    <n v="3"/>
    <s v="EVZ62"/>
    <n v="106"/>
    <n v="6"/>
    <s v="ร้านที่4"/>
    <s v="ด***ร พ***ฉม"/>
    <s v="เทศบาลเมืองจันทบุรี"/>
    <s v="-"/>
    <s v=""/>
    <s v="25/03/2025 16:01"/>
    <s v="-"/>
    <s v="Flash Express Thailand COD"/>
    <s v="Tiktok"/>
    <s v="จ่ายทีหลัง / COD"/>
    <s v=""/>
    <s v="-"/>
    <s v="25/03/2025 16:01"/>
  </r>
  <r>
    <x v="0"/>
    <x v="5"/>
    <n v="69.349999999999994"/>
    <n v="1"/>
    <s v="EVZ61"/>
    <n v="76.349999999999994"/>
    <n v="7"/>
    <s v="ร้านที่1"/>
    <s v="คุณวิมล  จำนงค์จิตร"/>
    <s v="98/604 หมู่บ้านศิริวรรณ ซอย7ถนนไทรน้อย-บางบัวทอง ต.บางบัวทองอ.บางบัวทอง จ.นนทบุรี 11110_x000a__x000a_บางบัวทอง/ Bang Bua Thongนนทบุรี/ Nonthaburi_x000a_11110"/>
    <s v="11110"/>
    <s v="660994390851"/>
    <s v="25/03/2025 16:00"/>
    <s v="-"/>
    <s v="Kerry_dropoff"/>
    <s v="Lazada"/>
    <s v="lazada"/>
    <s v=""/>
    <s v="-"/>
    <s v="25/03/2025 16:00"/>
  </r>
  <r>
    <x v="7"/>
    <x v="8"/>
    <n v="37.5"/>
    <n v="4"/>
    <s v="EVZ60"/>
    <n v="159"/>
    <n v="0"/>
    <s v="ร้านที่4"/>
    <s v="จ***วรรณ ส***ัฒนะ"/>
    <s v="พระนครศรีอยุธยา"/>
    <s v="-"/>
    <s v=""/>
    <s v="25/03/2025 15:59"/>
    <s v="-"/>
    <s v="Flash Express Thailand COD"/>
    <s v="Tiktok"/>
    <s v="จ่ายทีหลัง / COD"/>
    <s v=""/>
    <s v="-"/>
    <s v="25/03/2025 15:59"/>
  </r>
  <r>
    <x v="4"/>
    <x v="4"/>
    <n v="66.666666666666671"/>
    <n v="3"/>
    <s v="EVZ59"/>
    <n v="200"/>
    <n v="0"/>
    <s v="ร้านที่4"/>
    <s v="k***maeklong"/>
    <s v="กรุงเทพฯ"/>
    <s v="-"/>
    <s v=""/>
    <s v="25/03/2025 15:59"/>
    <s v="-"/>
    <s v="Flash Express Thailand COD"/>
    <s v="Tiktok"/>
    <s v="จ่ายทีหลัง / COD"/>
    <s v=""/>
    <s v="-"/>
    <s v="25/03/2025 15:59"/>
  </r>
  <r>
    <x v="7"/>
    <x v="8"/>
    <n v="33.333333333333336"/>
    <n v="3"/>
    <s v="EVZ59"/>
    <n v="200"/>
    <n v="0"/>
    <s v="ร้านที่4"/>
    <s v="k***maeklong"/>
    <s v="กรุงเทพฯ"/>
    <s v="-"/>
    <s v=""/>
    <s v="25/03/2025 15:59"/>
    <s v="-"/>
    <s v="Flash Express Thailand COD"/>
    <s v="Tiktok"/>
    <s v="จ่ายทีหลัง / COD"/>
    <s v=""/>
    <s v="-"/>
    <s v="25/03/2025 15:59"/>
  </r>
  <r>
    <x v="7"/>
    <x v="8"/>
    <n v="33.333333333333336"/>
    <n v="3"/>
    <s v="EVZ57"/>
    <n v="200"/>
    <n v="0"/>
    <s v="ร้านที่4"/>
    <s v="เ***ลักษณ์ ผ***ว"/>
    <s v="อุบลราชธานี"/>
    <s v="-"/>
    <s v=""/>
    <s v="25/03/2025 15:55"/>
    <s v="-"/>
    <s v="Flash Express Thailand COD"/>
    <s v="Tiktok"/>
    <s v="จ่ายทีหลัง / COD"/>
    <s v="ไม่เอารสกาแฟ"/>
    <s v="-"/>
    <s v="25/03/2025 15:55"/>
  </r>
  <r>
    <x v="4"/>
    <x v="4"/>
    <n v="66.666666666666671"/>
    <n v="3"/>
    <s v="EVZ57"/>
    <n v="200"/>
    <n v="0"/>
    <s v="ร้านที่4"/>
    <s v="เ***ลักษณ์ ผ***ว"/>
    <s v="อุบลราชธานี"/>
    <s v="-"/>
    <s v=""/>
    <s v="25/03/2025 15:55"/>
    <s v="-"/>
    <s v="Flash Express Thailand COD"/>
    <s v="Tiktok"/>
    <s v="จ่ายทีหลัง / COD"/>
    <s v="ไม่เอารสกาแฟ"/>
    <s v="-"/>
    <s v="25/03/2025 15:55"/>
  </r>
  <r>
    <x v="7"/>
    <x v="8"/>
    <n v="33.333333333333336"/>
    <n v="3"/>
    <s v="EVZ56"/>
    <n v="106"/>
    <n v="6"/>
    <s v="ร้านที่4"/>
    <s v="พ***า"/>
    <s v="สงขลา"/>
    <s v="-"/>
    <s v=""/>
    <s v="25/03/2025 15:54"/>
    <s v="-"/>
    <s v="Flash Express Thailand COD"/>
    <s v="Tiktok"/>
    <s v="จ่ายทีหลัง / COD"/>
    <s v=""/>
    <s v="-"/>
    <s v="25/03/2025 15:54"/>
  </r>
  <r>
    <x v="7"/>
    <x v="8"/>
    <n v="33.333333333333336"/>
    <n v="6"/>
    <s v="EVZ55"/>
    <n v="200"/>
    <n v="0"/>
    <s v="ร้านที่4"/>
    <s v="จ***ารัตน์ แ**"/>
    <s v="กาญจนบุรี"/>
    <s v="-"/>
    <s v=""/>
    <s v="25/03/2025 15:53"/>
    <s v="-"/>
    <s v="Flash Express Thailand COD"/>
    <s v="Tiktok"/>
    <s v="จ่ายทีหลัง / COD"/>
    <s v="ไม่รับ   มะพร้าวเผา , เนยนม , กาแฟ"/>
    <s v="-"/>
    <s v="25/03/2025 15:53"/>
  </r>
  <r>
    <x v="7"/>
    <x v="8"/>
    <n v="33.333333333333336"/>
    <n v="6"/>
    <s v="EVZ54"/>
    <n v="200"/>
    <n v="0"/>
    <s v="ร้านที่4"/>
    <s v="พ***ินทร์ บ***หญ่"/>
    <s v="อุบลราชธานี"/>
    <s v="-"/>
    <s v=""/>
    <s v="25/03/2025 15:53"/>
    <s v="-"/>
    <s v="Flash Express Thailand COD"/>
    <s v="Tiktok"/>
    <s v="จ่ายทีหลัง / COD"/>
    <s v=""/>
    <s v="-"/>
    <s v="25/03/2025 15:53"/>
  </r>
  <r>
    <x v="7"/>
    <x v="8"/>
    <n v="33.333333333333336"/>
    <n v="6"/>
    <s v="EVZ53"/>
    <n v="200"/>
    <n v="0"/>
    <s v="ร้านที่4"/>
    <s v="ร***ี ม***จิต"/>
    <s v="สุรินทร์"/>
    <s v="-"/>
    <s v=""/>
    <s v="25/03/2025 15:52"/>
    <s v="-"/>
    <s v="Flash Express Thailand COD"/>
    <s v="Tiktok"/>
    <s v="จ่ายทีหลัง / COD"/>
    <s v=""/>
    <s v="-"/>
    <s v="25/03/2025 15:53"/>
  </r>
  <r>
    <x v="7"/>
    <x v="8"/>
    <n v="37.5"/>
    <n v="4"/>
    <s v="EVZ52"/>
    <n v="204"/>
    <n v="45"/>
    <s v="ร้านที่4"/>
    <s v="6* ซ***พชรเกษม 4* แ***บางจาก เ***าษีเจริญ 1***0 ส***พรรณ ค***ู่"/>
    <s v="กรุงเทพฯ"/>
    <s v="-"/>
    <s v=""/>
    <s v="25/03/2025 15:48"/>
    <s v="-"/>
    <s v="Flash Express Thailand COD"/>
    <s v="Tiktok"/>
    <s v="จ่ายทีหลัง / COD"/>
    <s v=""/>
    <s v="-"/>
    <s v="25/03/2025 15:48"/>
  </r>
  <r>
    <x v="7"/>
    <x v="8"/>
    <n v="33.333333333333336"/>
    <n v="6"/>
    <s v="EVZ51"/>
    <n v="200"/>
    <n v="0"/>
    <s v="ร้านที่4"/>
    <s v="ส***รรณ"/>
    <s v="กรุงเทพมหานคร"/>
    <s v="-"/>
    <s v=""/>
    <s v="25/03/2025 15:48"/>
    <s v="-"/>
    <s v="Flash Express Thailand"/>
    <s v="Tiktok"/>
    <s v="tiktok"/>
    <s v="**ขอกาแฟล้วน**"/>
    <s v="-"/>
    <s v="25/03/2025 15:48"/>
  </r>
  <r>
    <x v="7"/>
    <x v="8"/>
    <n v="33.333333333333336"/>
    <n v="3"/>
    <s v="EVZ49"/>
    <n v="106"/>
    <n v="6"/>
    <s v="ร้านที่4"/>
    <s v="ง** ส***นาม"/>
    <s v="บุรีรัมย์"/>
    <s v="-"/>
    <s v=""/>
    <s v="25/03/2025 15:45"/>
    <s v="-"/>
    <s v="Flash Express Thailand COD"/>
    <s v="Tiktok"/>
    <s v="จ่ายทีหลัง / COD"/>
    <s v=""/>
    <s v="-"/>
    <s v="25/03/2025 15:45"/>
  </r>
  <r>
    <x v="7"/>
    <x v="8"/>
    <n v="33.333333333333336"/>
    <n v="3"/>
    <s v="EVZ46"/>
    <n v="100"/>
    <n v="0"/>
    <s v="ร้านที่4"/>
    <s v="ฟ***ราว พ***"/>
    <s v="เทศบาลนครพิษณุโลก"/>
    <s v="-"/>
    <s v=""/>
    <s v="25/03/2025 15:43"/>
    <s v="-"/>
    <s v="Flash Express Thailand COD"/>
    <s v="Tiktok"/>
    <s v="จ่ายทีหลัง / COD"/>
    <s v=""/>
    <s v="-"/>
    <s v="25/03/2025 15:44"/>
  </r>
  <r>
    <x v="7"/>
    <x v="8"/>
    <n v="33.333333333333336"/>
    <n v="3"/>
    <s v="EVZ44"/>
    <n v="106"/>
    <n v="6"/>
    <s v="ร้านที่4"/>
    <s v="ป***า ศ***พชรแก้ว"/>
    <s v="นครศรีธรรมราช"/>
    <s v="-"/>
    <s v=""/>
    <s v="25/03/2025 15:43"/>
    <s v="-"/>
    <s v="Flash Express Thailand COD"/>
    <s v="Tiktok"/>
    <s v="จ่ายทีหลัง / COD"/>
    <s v=""/>
    <s v="-"/>
    <s v="25/03/2025 15:43"/>
  </r>
  <r>
    <x v="9"/>
    <x v="11"/>
    <n v="66.666666666666671"/>
    <n v="6"/>
    <s v="EVZ41"/>
    <n v="200"/>
    <n v="0"/>
    <s v="ร้านที่4"/>
    <s v="จ***ร์จิรา แ***ะโทก"/>
    <s v="สระแก้ว"/>
    <s v="-"/>
    <s v=""/>
    <s v="25/03/2025 15:38"/>
    <s v="-"/>
    <s v="Flash Express Thailand COD"/>
    <s v="Tiktok"/>
    <s v="จ่ายทีหลัง / COD"/>
    <s v=""/>
    <s v="-"/>
    <s v="25/03/2025 15:38"/>
  </r>
  <r>
    <x v="9"/>
    <x v="11"/>
    <n v="50"/>
    <n v="1"/>
    <s v="EVZ40"/>
    <n v="260"/>
    <n v="0"/>
    <s v="ร้านที่1"/>
    <s v="Prakayporn Nonwong"/>
    <s v="267 หมู่ 14 _x000a_บ้านเชียงยืน_x000a_ตำบลเชียงยืน_x000a_อำเภอเมือง_x000a_อุดรธานี 41000"/>
    <s v="41000"/>
    <s v="0955454528"/>
    <s v="25/03/2025 15:37"/>
    <s v="raweewan5499@gmail.com"/>
    <s v="EMS COD"/>
    <s v="facebook"/>
    <s v="กสิกร"/>
    <s v=""/>
    <s v="-"/>
    <s v="25/03/2025 15:36"/>
  </r>
  <r>
    <x v="15"/>
    <x v="22"/>
    <n v="65"/>
    <n v="1"/>
    <s v="EVZ40"/>
    <n v="260"/>
    <n v="0"/>
    <s v="ร้านที่1"/>
    <s v="Prakayporn Nonwong"/>
    <s v="267 หมู่ 14 _x000a_บ้านเชียงยืน_x000a_ตำบลเชียงยืน_x000a_อำเภอเมือง_x000a_อุดรธานี 41000"/>
    <s v="41000"/>
    <s v="0955454528"/>
    <s v="25/03/2025 15:37"/>
    <s v="raweewan5499@gmail.com"/>
    <s v="EMS COD"/>
    <s v="facebook"/>
    <s v="กสิกร"/>
    <s v=""/>
    <s v="-"/>
    <s v="25/03/2025 15:36"/>
  </r>
  <r>
    <x v="16"/>
    <x v="23"/>
    <n v="65"/>
    <n v="1"/>
    <s v="EVZ40"/>
    <n v="260"/>
    <n v="0"/>
    <s v="ร้านที่1"/>
    <s v="Prakayporn Nonwong"/>
    <s v="267 หมู่ 14 _x000a_บ้านเชียงยืน_x000a_ตำบลเชียงยืน_x000a_อำเภอเมือง_x000a_อุดรธานี 41000"/>
    <s v="41000"/>
    <s v="0955454528"/>
    <s v="25/03/2025 15:37"/>
    <s v="raweewan5499@gmail.com"/>
    <s v="EMS COD"/>
    <s v="facebook"/>
    <s v="กสิกร"/>
    <s v=""/>
    <s v="-"/>
    <s v="25/03/2025 15:36"/>
  </r>
  <r>
    <x v="5"/>
    <x v="6"/>
    <n v="65"/>
    <n v="1"/>
    <s v="EVZ40"/>
    <n v="260"/>
    <n v="0"/>
    <s v="ร้านที่1"/>
    <s v="Prakayporn Nonwong"/>
    <s v="267 หมู่ 14 _x000a_บ้านเชียงยืน_x000a_ตำบลเชียงยืน_x000a_อำเภอเมือง_x000a_อุดรธานี 41000"/>
    <s v="41000"/>
    <s v="0955454528"/>
    <s v="25/03/2025 15:37"/>
    <s v="raweewan5499@gmail.com"/>
    <s v="EMS COD"/>
    <s v="facebook"/>
    <s v="กสิกร"/>
    <s v=""/>
    <s v="-"/>
    <s v="25/03/2025 15:36"/>
  </r>
  <r>
    <x v="7"/>
    <x v="8"/>
    <n v="33.333333333333336"/>
    <n v="6"/>
    <s v="EVZ40"/>
    <n v="200"/>
    <n v="0"/>
    <s v="ร้านที่4"/>
    <s v="ส***ัว W*"/>
    <s v="ชลบุรี"/>
    <s v="-"/>
    <s v=""/>
    <s v="25/03/2025 15:36"/>
    <s v="-"/>
    <s v="Flash Express Thailand"/>
    <s v="Tiktok"/>
    <s v="tiktok"/>
    <s v=""/>
    <s v="-"/>
    <s v="25/03/2025 15:36"/>
  </r>
  <r>
    <x v="3"/>
    <x v="3"/>
    <n v="65"/>
    <n v="1"/>
    <s v="EVZ40"/>
    <n v="260"/>
    <n v="0"/>
    <s v="ร้านที่1"/>
    <s v="Prakayporn Nonwong"/>
    <s v="267 หมู่ 14 _x000a_บ้านเชียงยืน_x000a_ตำบลเชียงยืน_x000a_อำเภอเมือง_x000a_อุดรธานี 41000"/>
    <s v="41000"/>
    <s v="0955454528"/>
    <s v="25/03/2025 15:37"/>
    <s v="raweewan5499@gmail.com"/>
    <s v="EMS COD"/>
    <s v="facebook"/>
    <s v="กสิกร"/>
    <s v=""/>
    <s v="-"/>
    <s v="25/03/2025 15:36"/>
  </r>
  <r>
    <x v="4"/>
    <x v="4"/>
    <n v="66.666666666666671"/>
    <n v="3"/>
    <s v="EVZ39"/>
    <n v="200"/>
    <n v="0"/>
    <s v="ร้านที่4"/>
    <s v="เ***มายด์"/>
    <s v="เชียงใหม่"/>
    <s v="-"/>
    <s v=""/>
    <s v="25/03/2025 15:36"/>
    <s v="-"/>
    <s v="Flash Express Thailand COD"/>
    <s v="Tiktok"/>
    <s v="จ่ายทีหลัง / COD"/>
    <s v=""/>
    <s v="-"/>
    <s v="25/03/2025 15:36"/>
  </r>
  <r>
    <x v="7"/>
    <x v="8"/>
    <n v="33.333333333333336"/>
    <n v="3"/>
    <s v="EVZ39"/>
    <n v="200"/>
    <n v="0"/>
    <s v="ร้านที่4"/>
    <s v="เ***มายด์"/>
    <s v="เชียงใหม่"/>
    <s v="-"/>
    <s v=""/>
    <s v="25/03/2025 15:36"/>
    <s v="-"/>
    <s v="Flash Express Thailand COD"/>
    <s v="Tiktok"/>
    <s v="จ่ายทีหลัง / COD"/>
    <s v=""/>
    <s v="-"/>
    <s v="25/03/2025 15:36"/>
  </r>
  <r>
    <x v="7"/>
    <x v="8"/>
    <n v="33.333333333333336"/>
    <n v="3"/>
    <s v="EVZ38"/>
    <n v="106"/>
    <n v="6"/>
    <s v="ร้านที่4"/>
    <s v="เ** '***รย"/>
    <s v="อุบลราชธานี"/>
    <s v="-"/>
    <s v=""/>
    <s v="25/03/2025 15:35"/>
    <s v="-"/>
    <s v="Flash Express Thailand COD"/>
    <s v="Tiktok"/>
    <s v="จ่ายทีหลัง / COD"/>
    <s v=""/>
    <s v="-"/>
    <s v="25/03/2025 15:35"/>
  </r>
  <r>
    <x v="7"/>
    <x v="8"/>
    <n v="33.333333333333336"/>
    <n v="3"/>
    <s v="EVZ37"/>
    <n v="200"/>
    <n v="0"/>
    <s v="ร้านที่4"/>
    <s v="อ***์วรรณ ฤ***์เดช"/>
    <s v="กรุงเทพมหานคร"/>
    <s v="-"/>
    <s v=""/>
    <s v="25/03/2025 15:35"/>
    <s v="-"/>
    <s v="Flash Express Thailand COD"/>
    <s v="Tiktok"/>
    <s v="จ่ายทีหลัง / COD"/>
    <s v=""/>
    <s v="-"/>
    <s v="25/03/2025 15:35"/>
  </r>
  <r>
    <x v="9"/>
    <x v="11"/>
    <n v="66.666666666666671"/>
    <n v="3"/>
    <s v="EVZ37"/>
    <n v="200"/>
    <n v="0"/>
    <s v="ร้านที่4"/>
    <s v="อ***์วรรณ ฤ***์เดช"/>
    <s v="กรุงเทพมหานคร"/>
    <s v="-"/>
    <s v=""/>
    <s v="25/03/2025 15:35"/>
    <s v="-"/>
    <s v="Flash Express Thailand COD"/>
    <s v="Tiktok"/>
    <s v="จ่ายทีหลัง / COD"/>
    <s v=""/>
    <s v="-"/>
    <s v="25/03/2025 15:35"/>
  </r>
  <r>
    <x v="7"/>
    <x v="8"/>
    <n v="33.333333333333336"/>
    <n v="6"/>
    <s v="EVZ36"/>
    <n v="200"/>
    <n v="0"/>
    <s v="ร้านที่4"/>
    <s v="P***in w"/>
    <s v="Pathum Thani"/>
    <s v="-"/>
    <s v=""/>
    <s v="25/03/2025 15:34"/>
    <s v="-"/>
    <s v="Flash Express Thailand COD"/>
    <s v="Tiktok"/>
    <s v="จ่ายทีหลัง / COD"/>
    <s v="ขอเป็นรสเนยสดทั้ง 2 กล่องค่ะ ******"/>
    <s v="-"/>
    <s v="25/03/2025 15:34"/>
  </r>
  <r>
    <x v="9"/>
    <x v="11"/>
    <n v="66.666666666666671"/>
    <n v="3"/>
    <s v="EVZ35"/>
    <n v="106"/>
    <n v="6"/>
    <s v="ร้านที่4"/>
    <s v="ศ***รรณ บ***ศ"/>
    <s v="กรุงเทพฯ"/>
    <s v="-"/>
    <s v=""/>
    <s v="25/03/2025 15:35"/>
    <s v="-"/>
    <s v="Flash Express Thailand"/>
    <s v="Tiktok"/>
    <s v="tiktok"/>
    <s v=""/>
    <s v="-"/>
    <s v="25/03/2025 15:34"/>
  </r>
  <r>
    <x v="2"/>
    <x v="20"/>
    <n v="100"/>
    <n v="1"/>
    <s v="EVZ34"/>
    <n v="250"/>
    <n v="0"/>
    <s v="ร้านที่1"/>
    <s v="เหมียว"/>
    <s v="127ม.5ต.สระพัฒนาอ.กำแพงแสนจ.นครปฐม 73180"/>
    <s v="73180"/>
    <s v="0812927854"/>
    <s v="25/03/2025 15:34"/>
    <s v="raweewan5499@gmail.com"/>
    <s v="EMS COD"/>
    <s v="facebook"/>
    <s v="กสิกร"/>
    <s v=""/>
    <s v="-"/>
    <s v="25/03/2025 15:33"/>
  </r>
  <r>
    <x v="0"/>
    <x v="0"/>
    <n v="100"/>
    <n v="1"/>
    <s v="EVZ34"/>
    <n v="250"/>
    <n v="0"/>
    <s v="ร้านที่1"/>
    <s v="เหมียว"/>
    <s v="127ม.5ต.สระพัฒนาอ.กำแพงแสนจ.นครปฐม 73180"/>
    <s v="73180"/>
    <s v="0812927854"/>
    <s v="25/03/2025 15:34"/>
    <s v="raweewan5499@gmail.com"/>
    <s v="EMS COD"/>
    <s v="facebook"/>
    <s v="กสิกร"/>
    <s v=""/>
    <s v="-"/>
    <s v="25/03/2025 15:33"/>
  </r>
  <r>
    <x v="1"/>
    <x v="1"/>
    <n v="100"/>
    <n v="1"/>
    <s v="EVZ34"/>
    <n v="250"/>
    <n v="0"/>
    <s v="ร้านที่1"/>
    <s v="เหมียว"/>
    <s v="127ม.5ต.สระพัฒนาอ.กำแพงแสนจ.นครปฐม 73180"/>
    <s v="73180"/>
    <s v="0812927854"/>
    <s v="25/03/2025 15:34"/>
    <s v="raweewan5499@gmail.com"/>
    <s v="EMS COD"/>
    <s v="facebook"/>
    <s v="กสิกร"/>
    <s v=""/>
    <s v="-"/>
    <s v="25/03/2025 15:33"/>
  </r>
  <r>
    <x v="0"/>
    <x v="0"/>
    <n v="78"/>
    <n v="1"/>
    <s v="EVZ33"/>
    <n v="78"/>
    <n v="0"/>
    <s v="ร้านที่1"/>
    <s v="ภ******ย"/>
    <s v="******้านบุ่งอ.เมือง จ.พิจิตร 66000 ตำบลบ้านบุ่ง อำเภอเมืองพิจิตร จังหวัดพิจิตร 66000"/>
    <s v="66000"/>
    <s v="65"/>
    <s v="25/03/2025 16:02"/>
    <s v="-"/>
    <s v="SPX Express"/>
    <s v="Shopee"/>
    <s v="shopee"/>
    <s v=""/>
    <s v="-"/>
    <s v="25/03/2025 15:32"/>
  </r>
  <r>
    <x v="7"/>
    <x v="8"/>
    <n v="33.333333333333336"/>
    <n v="6"/>
    <s v="EVZ32"/>
    <n v="229"/>
    <n v="29"/>
    <s v="ร้านที่4"/>
    <s v="น***ิภาวรรณ อ***น่วม"/>
    <s v="สมุทรสงคราม"/>
    <s v="-"/>
    <s v=""/>
    <s v="25/03/2025 15:32"/>
    <s v="-"/>
    <s v="Flash Express Thailand COD"/>
    <s v="Tiktok"/>
    <s v="จ่ายทีหลัง / COD"/>
    <s v="ฝอยทอง2กล่อง กาแฟ2กล่อง เผือกมะพร้าวอ่อน2กล่องและ❌❌ไม่เอาเนยสดนะคะ❌❌"/>
    <s v="-"/>
    <s v="25/03/2025 15:32"/>
  </r>
  <r>
    <x v="7"/>
    <x v="8"/>
    <n v="33.333333333333336"/>
    <n v="3"/>
    <s v="EVZ31"/>
    <n v="106"/>
    <n v="6"/>
    <s v="ร้านที่4"/>
    <s v="อ***มา"/>
    <s v="นนทบุรี"/>
    <s v="-"/>
    <s v=""/>
    <s v="25/03/2025 15:29"/>
    <s v="-"/>
    <s v="Flash Express Thailand COD"/>
    <s v="Tiktok"/>
    <s v="จ่ายทีหลัง / COD"/>
    <s v=""/>
    <s v="-"/>
    <s v="25/03/2025 15:29"/>
  </r>
  <r>
    <x v="7"/>
    <x v="8"/>
    <n v="33.333333333333336"/>
    <n v="3"/>
    <s v="EVZ30"/>
    <n v="106"/>
    <n v="6"/>
    <s v="ร้านที่4"/>
    <s v="ช***ชา จ***ร์แสงศรี"/>
    <s v="ภูเก็ต"/>
    <s v="-"/>
    <s v=""/>
    <s v="25/03/2025 15:30"/>
    <s v="-"/>
    <s v="Flash Express Thailand"/>
    <s v="Tiktok"/>
    <s v="tiktok"/>
    <s v=""/>
    <s v="-"/>
    <s v="25/03/2025 15:29"/>
  </r>
  <r>
    <x v="4"/>
    <x v="4"/>
    <n v="66.666666666666671"/>
    <n v="3"/>
    <s v="EVZ29"/>
    <n v="106"/>
    <n v="6"/>
    <s v="ร้านที่4"/>
    <s v="ส***ทรา ร***ิษฐ"/>
    <s v="ปทุมธานี"/>
    <s v="-"/>
    <s v=""/>
    <s v="25/03/2025 15:28"/>
    <s v="-"/>
    <s v="Flash Express Thailand"/>
    <s v="Tiktok"/>
    <s v="tiktok"/>
    <s v=""/>
    <s v="-"/>
    <s v="25/03/2025 15:27"/>
  </r>
  <r>
    <x v="7"/>
    <x v="8"/>
    <n v="33.333333333333336"/>
    <n v="3"/>
    <s v="EVZ28"/>
    <n v="106"/>
    <n v="6"/>
    <s v="ร้านที่4"/>
    <s v="โ***า ผ***ริญ"/>
    <s v="ศรีสะเกษ"/>
    <s v="-"/>
    <s v=""/>
    <s v="25/03/2025 15:27"/>
    <s v="-"/>
    <s v="Flash Express Thailand"/>
    <s v="Tiktok"/>
    <s v="tiktok"/>
    <s v=""/>
    <s v="-"/>
    <s v="25/03/2025 15:26"/>
  </r>
  <r>
    <x v="7"/>
    <x v="8"/>
    <n v="33.333333333333336"/>
    <n v="3"/>
    <s v="EVZ27"/>
    <n v="100"/>
    <n v="0"/>
    <s v="ร้านที่4"/>
    <s v="ส***ญญา เ***ทะตา"/>
    <s v="สระบุรี"/>
    <s v="-"/>
    <s v=""/>
    <s v="25/03/2025 15:27"/>
    <s v="-"/>
    <s v="Flash Express Thailand"/>
    <s v="Tiktok"/>
    <s v="tiktok"/>
    <s v=""/>
    <s v="-"/>
    <s v="25/03/2025 15:26"/>
  </r>
  <r>
    <x v="7"/>
    <x v="8"/>
    <n v="33.333333333333336"/>
    <n v="3"/>
    <s v="EVZ26"/>
    <n v="106"/>
    <n v="6"/>
    <s v="ร้านที่4"/>
    <s v="ศ***ช ว***ริมาตร์"/>
    <s v="หนองคาย"/>
    <s v="-"/>
    <s v=""/>
    <s v="25/03/2025 15:26"/>
    <s v="-"/>
    <s v="Flash Express Thailand"/>
    <s v="Tiktok"/>
    <s v="tiktok"/>
    <s v=""/>
    <s v="-"/>
    <s v="25/03/2025 15:26"/>
  </r>
  <r>
    <x v="7"/>
    <x v="8"/>
    <n v="33.333333333333336"/>
    <n v="3"/>
    <s v="EVZ25"/>
    <n v="100"/>
    <n v="0"/>
    <s v="ร้านที่4"/>
    <s v="ก***ยา เ***"/>
    <s v="พระนครศรีอยุธยา"/>
    <s v="-"/>
    <s v=""/>
    <s v="25/03/2025 15:26"/>
    <s v="-"/>
    <s v="Flash Express Thailand COD"/>
    <s v="Tiktok"/>
    <s v="จ่ายทีหลัง / COD"/>
    <s v=""/>
    <s v="-"/>
    <s v="25/03/2025 15:26"/>
  </r>
  <r>
    <x v="9"/>
    <x v="11"/>
    <n v="66.666666666666671"/>
    <n v="3"/>
    <s v="EVZ24"/>
    <n v="200"/>
    <n v="0"/>
    <s v="ร้านที่4"/>
    <s v="ก***ิดา ส***เรพล"/>
    <s v="ชลบุรี"/>
    <s v="-"/>
    <s v=""/>
    <s v="25/03/2025 15:26"/>
    <s v="-"/>
    <s v="Flash Express Thailand COD"/>
    <s v="Tiktok"/>
    <s v="จ่ายทีหลัง / COD"/>
    <s v=""/>
    <s v="-"/>
    <s v="25/03/2025 15:26"/>
  </r>
  <r>
    <x v="4"/>
    <x v="4"/>
    <n v="66.666666666666671"/>
    <n v="3"/>
    <s v="EVZ24"/>
    <n v="200"/>
    <n v="0"/>
    <s v="ร้านที่4"/>
    <s v="ก***ิดา ส***เรพล"/>
    <s v="ชลบุรี"/>
    <s v="-"/>
    <s v=""/>
    <s v="25/03/2025 15:26"/>
    <s v="-"/>
    <s v="Flash Express Thailand COD"/>
    <s v="Tiktok"/>
    <s v="จ่ายทีหลัง / COD"/>
    <s v=""/>
    <s v="-"/>
    <s v="25/03/2025 15:26"/>
  </r>
  <r>
    <x v="4"/>
    <x v="4"/>
    <n v="66.666666666666671"/>
    <n v="3"/>
    <s v="EVZ23"/>
    <n v="300"/>
    <n v="0"/>
    <s v="ร้านที่4"/>
    <s v="ธ***ญา"/>
    <s v="นครราชสีมา"/>
    <s v="-"/>
    <s v=""/>
    <s v="25/03/2025 15:25"/>
    <s v="-"/>
    <s v="Flash Express Thailand"/>
    <s v="Tiktok"/>
    <s v="tiktok"/>
    <s v="แพ็คดีๆนะคะ ส่งให้คนเฒ่า"/>
    <s v="-"/>
    <s v="25/03/2025 15:25"/>
  </r>
  <r>
    <x v="9"/>
    <x v="11"/>
    <n v="66.666666666666671"/>
    <n v="3"/>
    <s v="EVZ23"/>
    <n v="300"/>
    <n v="0"/>
    <s v="ร้านที่4"/>
    <s v="ธ***ญา"/>
    <s v="นครราชสีมา"/>
    <s v="-"/>
    <s v=""/>
    <s v="25/03/2025 15:25"/>
    <s v="-"/>
    <s v="Flash Express Thailand"/>
    <s v="Tiktok"/>
    <s v="tiktok"/>
    <s v="แพ็คดีๆนะคะ ส่งให้คนเฒ่า"/>
    <s v="-"/>
    <s v="25/03/2025 15:25"/>
  </r>
  <r>
    <x v="7"/>
    <x v="8"/>
    <n v="33.333333333333336"/>
    <n v="3"/>
    <s v="EVZ23"/>
    <n v="300"/>
    <n v="0"/>
    <s v="ร้านที่4"/>
    <s v="ธ***ญา"/>
    <s v="นครราชสีมา"/>
    <s v="-"/>
    <s v=""/>
    <s v="25/03/2025 15:25"/>
    <s v="-"/>
    <s v="Flash Express Thailand"/>
    <s v="Tiktok"/>
    <s v="tiktok"/>
    <s v="แพ็คดีๆนะคะ ส่งให้คนเฒ่า"/>
    <s v="-"/>
    <s v="25/03/2025 15:25"/>
  </r>
  <r>
    <x v="7"/>
    <x v="8"/>
    <n v="33.333333333333336"/>
    <n v="3"/>
    <s v="EVZ22"/>
    <n v="106"/>
    <n v="6"/>
    <s v="ร้านที่4"/>
    <s v="พ***มา ก***"/>
    <s v="สมุทรปราการ"/>
    <s v="-"/>
    <s v=""/>
    <s v="25/03/2025 15:24"/>
    <s v="-"/>
    <s v="Flash Express Thailand COD"/>
    <s v="Tiktok"/>
    <s v="จ่ายทีหลัง / COD"/>
    <s v=""/>
    <s v="-"/>
    <s v="25/03/2025 15:24"/>
  </r>
  <r>
    <x v="4"/>
    <x v="4"/>
    <n v="66.666666666666671"/>
    <n v="3"/>
    <s v="EVZ21"/>
    <n v="300"/>
    <n v="0"/>
    <s v="ร้านที่4"/>
    <s v="อ***ินทร์ ศ***รักษ์"/>
    <s v="กาฬสินธุ์"/>
    <s v="-"/>
    <s v=""/>
    <s v="25/03/2025 15:22"/>
    <s v="-"/>
    <s v="Flash Express Thailand"/>
    <s v="Tiktok"/>
    <s v="tiktok"/>
    <s v="แพ็คดีๆนะค่ะส่งไปฝากแม่แฟน"/>
    <s v="-"/>
    <s v="25/03/2025 15:22"/>
  </r>
  <r>
    <x v="9"/>
    <x v="11"/>
    <n v="66.666666666666671"/>
    <n v="3"/>
    <s v="EVZ21"/>
    <n v="300"/>
    <n v="0"/>
    <s v="ร้านที่4"/>
    <s v="อ***ินทร์ ศ***รักษ์"/>
    <s v="กาฬสินธุ์"/>
    <s v="-"/>
    <s v=""/>
    <s v="25/03/2025 15:22"/>
    <s v="-"/>
    <s v="Flash Express Thailand"/>
    <s v="Tiktok"/>
    <s v="tiktok"/>
    <s v="แพ็คดีๆนะค่ะส่งไปฝากแม่แฟน"/>
    <s v="-"/>
    <s v="25/03/2025 15:22"/>
  </r>
  <r>
    <x v="7"/>
    <x v="8"/>
    <n v="33.333333333333336"/>
    <n v="3"/>
    <s v="EVZ21"/>
    <n v="300"/>
    <n v="0"/>
    <s v="ร้านที่4"/>
    <s v="อ***ินทร์ ศ***รักษ์"/>
    <s v="กาฬสินธุ์"/>
    <s v="-"/>
    <s v=""/>
    <s v="25/03/2025 15:22"/>
    <s v="-"/>
    <s v="Flash Express Thailand"/>
    <s v="Tiktok"/>
    <s v="tiktok"/>
    <s v="แพ็คดีๆนะค่ะส่งไปฝากแม่แฟน"/>
    <s v="-"/>
    <s v="25/03/2025 15:22"/>
  </r>
  <r>
    <x v="9"/>
    <x v="11"/>
    <n v="66.666666666666671"/>
    <n v="3"/>
    <s v="EVZ20"/>
    <n v="100"/>
    <n v="0"/>
    <s v="ร้านที่4"/>
    <s v="ภ***กา ส***้"/>
    <s v="สุโขทัย"/>
    <s v="-"/>
    <s v=""/>
    <s v="25/03/2025 15:21"/>
    <s v="-"/>
    <s v="Flash Express Thailand COD"/>
    <s v="Tiktok"/>
    <s v="จ่ายทีหลัง / COD"/>
    <s v=""/>
    <s v="-"/>
    <s v="25/03/2025 15:21"/>
  </r>
  <r>
    <x v="9"/>
    <x v="11"/>
    <n v="66.666666666666671"/>
    <n v="3"/>
    <s v="EVZ19"/>
    <n v="200"/>
    <n v="0"/>
    <s v="ร้านที่4"/>
    <s v="โ***่"/>
    <s v="ชลบุรี"/>
    <s v="-"/>
    <s v=""/>
    <s v="25/03/2025 15:20"/>
    <s v="-"/>
    <s v="Flash Express Thailand COD"/>
    <s v="Tiktok"/>
    <s v="จ่ายทีหลัง / COD"/>
    <s v=""/>
    <s v="-"/>
    <s v="25/03/2025 15:20"/>
  </r>
  <r>
    <x v="7"/>
    <x v="8"/>
    <n v="33.333333333333336"/>
    <n v="3"/>
    <s v="EVZ19"/>
    <n v="200"/>
    <n v="0"/>
    <s v="ร้านที่4"/>
    <s v="โ***่"/>
    <s v="ชลบุรี"/>
    <s v="-"/>
    <s v=""/>
    <s v="25/03/2025 15:20"/>
    <s v="-"/>
    <s v="Flash Express Thailand COD"/>
    <s v="Tiktok"/>
    <s v="จ่ายทีหลัง / COD"/>
    <s v=""/>
    <s v="-"/>
    <s v="25/03/2025 15:20"/>
  </r>
  <r>
    <x v="7"/>
    <x v="8"/>
    <n v="33.333333333333336"/>
    <n v="6"/>
    <s v="EVZ18"/>
    <n v="200"/>
    <n v="0"/>
    <s v="ร้านที่4"/>
    <s v="ก***น จ***ราภิรมย์"/>
    <s v="สุพรรณบุรี"/>
    <s v="-"/>
    <s v=""/>
    <s v="25/03/2025 15:19"/>
    <s v="-"/>
    <s v="Flash Express Thailand COD"/>
    <s v="Tiktok"/>
    <s v="จ่ายทีหลัง / COD"/>
    <s v=""/>
    <s v="-"/>
    <s v="25/03/2025 15:19"/>
  </r>
  <r>
    <x v="7"/>
    <x v="8"/>
    <n v="33.333333333333336"/>
    <n v="3"/>
    <s v="EVZ16"/>
    <n v="106"/>
    <n v="6"/>
    <s v="ร้านที่4"/>
    <s v="น***ินี ป***้"/>
    <s v="ประจวบคีรีขันธ์"/>
    <s v="-"/>
    <s v=""/>
    <s v="25/03/2025 15:19"/>
    <s v="-"/>
    <s v="Flash Express Thailand"/>
    <s v="Tiktok"/>
    <s v="tiktok"/>
    <s v=""/>
    <s v="-"/>
    <s v="25/03/2025 15:19"/>
  </r>
  <r>
    <x v="4"/>
    <x v="4"/>
    <n v="60"/>
    <n v="4"/>
    <s v="EVZ15"/>
    <n v="398"/>
    <n v="0"/>
    <s v="ร้านที่1"/>
    <s v="นายวิโรจน์ ศิริครรชิตถาวร"/>
    <s v="24 ถ.สุนทรโกษา แขวงคลองเตย_x000a_เขตคลองเตย กรุงเทพฯ &amp;nbsp;10110"/>
    <s v="10110"/>
    <s v="0891950886"/>
    <s v="25/03/2025 15:10"/>
    <s v="raweewan5499@gmail.com"/>
    <s v="EMS"/>
    <s v="line_oa"/>
    <s v="กสิกร"/>
    <s v=""/>
    <s v="-"/>
    <s v="25/03/2025 15:19"/>
  </r>
  <r>
    <x v="9"/>
    <x v="11"/>
    <n v="60"/>
    <n v="4"/>
    <s v="EVZ15"/>
    <n v="398"/>
    <n v="0"/>
    <s v="ร้านที่1"/>
    <s v="นายวิโรจน์ ศิริครรชิตถาวร"/>
    <s v="24 ถ.สุนทรโกษา แขวงคลองเตย_x000a_เขตคลองเตย กรุงเทพฯ &amp;nbsp;10110"/>
    <s v="10110"/>
    <s v="0891950886"/>
    <s v="25/03/2025 15:10"/>
    <s v="raweewan5499@gmail.com"/>
    <s v="EMS"/>
    <s v="line_oa"/>
    <s v="กสิกร"/>
    <s v=""/>
    <s v="-"/>
    <s v="25/03/2025 15:19"/>
  </r>
  <r>
    <x v="7"/>
    <x v="8"/>
    <n v="33.333333333333336"/>
    <n v="6"/>
    <s v="EVZ14"/>
    <n v="200"/>
    <n v="0"/>
    <s v="ร้านที่4"/>
    <s v="เ***ญศรี เ***ลิ่มกุล"/>
    <s v="กรุงเทพฯ"/>
    <s v="-"/>
    <s v=""/>
    <s v="25/03/2025 15:19"/>
    <s v="-"/>
    <s v="Flash Express Thailand COD"/>
    <s v="Tiktok"/>
    <s v="จ่ายทีหลัง / COD"/>
    <s v=""/>
    <s v="-"/>
    <s v="25/03/2025 15:19"/>
  </r>
  <r>
    <x v="7"/>
    <x v="8"/>
    <n v="33.333333333333336"/>
    <n v="6"/>
    <s v="EVZ13"/>
    <n v="200"/>
    <n v="0"/>
    <s v="ร้านที่4"/>
    <s v="น***้อย"/>
    <s v="กรุงเทพมหานคร"/>
    <s v="-"/>
    <s v=""/>
    <s v="25/03/2025 15:18"/>
    <s v="-"/>
    <s v="Flash Express Thailand"/>
    <s v="Tiktok"/>
    <s v="tiktok"/>
    <s v=""/>
    <s v="-"/>
    <s v="25/03/2025 15:18"/>
  </r>
  <r>
    <x v="7"/>
    <x v="8"/>
    <n v="33.333333333333336"/>
    <n v="3"/>
    <s v="EVZ12"/>
    <n v="106"/>
    <n v="6"/>
    <s v="ร้านที่4"/>
    <s v="น***พร ค***่น"/>
    <s v="ชลบุรี"/>
    <s v="-"/>
    <s v=""/>
    <s v="25/03/2025 15:18"/>
    <s v="-"/>
    <s v="Flash Express Thailand COD"/>
    <s v="Tiktok"/>
    <s v="จ่ายทีหลัง / COD"/>
    <s v=""/>
    <s v="-"/>
    <s v="25/03/2025 15:18"/>
  </r>
  <r>
    <x v="4"/>
    <x v="4"/>
    <n v="65"/>
    <n v="1"/>
    <s v="EVZ11"/>
    <n v="199"/>
    <n v="0"/>
    <s v="ร้านที่1"/>
    <s v="ดีเจ.เสิด จอมชัชพงศ์ อโนราช"/>
    <s v="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082-3285252 / ☎️สะดวกรับของ / รับโทรศัพท์ 13.00-19.00 น. นะครับ(ภาคบ่าย)🏤"/>
    <s v="12120"/>
    <s v="0826742942"/>
    <s v="25/03/2025 15:18"/>
    <s v="raweewan5499@gmail.com"/>
    <s v="EMS COD"/>
    <s v="line_oa"/>
    <s v="จ่ายทีหลัง / COD"/>
    <s v=""/>
    <s v="-"/>
    <s v="25/03/2025 15:18"/>
  </r>
  <r>
    <x v="9"/>
    <x v="11"/>
    <n v="65"/>
    <n v="1"/>
    <s v="EVZ11"/>
    <n v="199"/>
    <n v="0"/>
    <s v="ร้านที่1"/>
    <s v="ดีเจ.เสิด จอมชัชพงศ์ อโนราช"/>
    <s v="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082-3285252 / ☎️สะดวกรับของ / รับโทรศัพท์ 13.00-19.00 น. นะครับ(ภาคบ่าย)🏤"/>
    <s v="12120"/>
    <s v="0826742942"/>
    <s v="25/03/2025 15:18"/>
    <s v="raweewan5499@gmail.com"/>
    <s v="EMS COD"/>
    <s v="line_oa"/>
    <s v="จ่ายทีหลัง / COD"/>
    <s v=""/>
    <s v="-"/>
    <s v="25/03/2025 15:18"/>
  </r>
  <r>
    <x v="17"/>
    <x v="24"/>
    <n v="65"/>
    <n v="1"/>
    <s v="EVZ11"/>
    <n v="199"/>
    <n v="0"/>
    <s v="ร้านที่1"/>
    <s v="ดีเจ.เสิด จอมชัชพงศ์ อโนราช"/>
    <s v="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082-3285252 / ☎️สะดวกรับของ / รับโทรศัพท์ 13.00-19.00 น. นะครับ(ภาคบ่าย)🏤"/>
    <s v="12120"/>
    <s v="0826742942"/>
    <s v="25/03/2025 15:18"/>
    <s v="raweewan5499@gmail.com"/>
    <s v="EMS COD"/>
    <s v="line_oa"/>
    <s v="จ่ายทีหลัง / COD"/>
    <s v=""/>
    <s v="-"/>
    <s v="25/03/2025 15:18"/>
  </r>
  <r>
    <x v="5"/>
    <x v="6"/>
    <n v="65"/>
    <n v="1"/>
    <s v="EVZ11"/>
    <n v="199"/>
    <n v="0"/>
    <s v="ร้านที่1"/>
    <s v="ดีเจ.เสิด จอมชัชพงศ์ อโนราช"/>
    <s v="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082-3285252 / ☎️สะดวกรับของ / รับโทรศัพท์ 13.00-19.00 น. นะครับ(ภาคบ่าย)🏤"/>
    <s v="12120"/>
    <s v="0826742942"/>
    <s v="25/03/2025 15:18"/>
    <s v="raweewan5499@gmail.com"/>
    <s v="EMS COD"/>
    <s v="line_oa"/>
    <s v="จ่ายทีหลัง / COD"/>
    <s v=""/>
    <s v="-"/>
    <s v="25/03/2025 15:18"/>
  </r>
  <r>
    <x v="4"/>
    <x v="4"/>
    <n v="66.666666666666671"/>
    <n v="3"/>
    <s v="EVZ10"/>
    <n v="200"/>
    <n v="0"/>
    <s v="ร้านที่4"/>
    <s v="พ***ยะ"/>
    <s v="ยะลา"/>
    <s v="-"/>
    <s v=""/>
    <s v="25/03/2025 15:17"/>
    <s v="-"/>
    <s v="Flash Express Thailand COD"/>
    <s v="Tiktok"/>
    <s v="จ่ายทีหลัง / COD"/>
    <s v=""/>
    <s v="-"/>
    <s v="25/03/2025 15:17"/>
  </r>
  <r>
    <x v="7"/>
    <x v="8"/>
    <n v="33.333333333333336"/>
    <n v="3"/>
    <s v="EVZ10"/>
    <n v="200"/>
    <n v="0"/>
    <s v="ร้านที่4"/>
    <s v="พ***ยะ"/>
    <s v="ยะลา"/>
    <s v="-"/>
    <s v=""/>
    <s v="25/03/2025 15:17"/>
    <s v="-"/>
    <s v="Flash Express Thailand COD"/>
    <s v="Tiktok"/>
    <s v="จ่ายทีหลัง / COD"/>
    <s v=""/>
    <s v="-"/>
    <s v="25/03/2025 15:17"/>
  </r>
  <r>
    <x v="7"/>
    <x v="8"/>
    <n v="33.333333333333336"/>
    <n v="3"/>
    <s v="EVZ9"/>
    <n v="150"/>
    <n v="0"/>
    <s v="ร้านที่4"/>
    <s v="ป***่ำแสง"/>
    <s v="ฉะเชิงเทรา"/>
    <s v="-"/>
    <s v=""/>
    <s v="25/03/2025 15:15"/>
    <s v="-"/>
    <s v="Flash Express Thailand COD"/>
    <s v="Tiktok"/>
    <s v="จ่ายทีหลัง / COD"/>
    <s v=""/>
    <s v="-"/>
    <s v="25/03/2025 15:15"/>
  </r>
  <r>
    <x v="10"/>
    <x v="12"/>
    <n v="65"/>
    <n v="1"/>
    <s v="EVZ9"/>
    <n v="150"/>
    <n v="0"/>
    <s v="ร้านที่4"/>
    <s v="ป***่ำแสง"/>
    <s v="ฉะเชิงเทรา"/>
    <s v="-"/>
    <s v=""/>
    <s v="25/03/2025 15:15"/>
    <s v="-"/>
    <s v="Flash Express Thailand COD"/>
    <s v="Tiktok"/>
    <s v="จ่ายทีหลัง / COD"/>
    <s v=""/>
    <s v="-"/>
    <s v="25/03/2025 15:15"/>
  </r>
  <r>
    <x v="7"/>
    <x v="8"/>
    <n v="33.333333333333336"/>
    <n v="6"/>
    <s v="EVZ7"/>
    <n v="200"/>
    <n v="0"/>
    <s v="ร้านที่4"/>
    <s v="พ***ินท์  อ***ะนิมิตรสกุล"/>
    <s v="กาญจนบุรี"/>
    <s v="-"/>
    <s v=""/>
    <s v="25/03/2025 15:11"/>
    <s v="-"/>
    <s v="Flash Express Thailand COD"/>
    <s v="Tiktok"/>
    <s v="จ่ายทีหลัง / COD"/>
    <s v=""/>
    <s v="-"/>
    <s v="25/03/2025 15:11"/>
  </r>
  <r>
    <x v="7"/>
    <x v="8"/>
    <n v="33.333333333333336"/>
    <n v="3"/>
    <s v="EVZ5"/>
    <n v="100"/>
    <n v="0"/>
    <s v="ร้านที่4"/>
    <s v="ณ***ุฒิ"/>
    <s v="นครปฐม"/>
    <s v="-"/>
    <s v=""/>
    <s v="25/03/2025 15:08"/>
    <s v="-"/>
    <s v="Flash Express Thailand COD"/>
    <s v="Tiktok"/>
    <s v="จ่ายทีหลัง / COD"/>
    <s v=""/>
    <s v="-"/>
    <s v="25/03/2025 15:08"/>
  </r>
  <r>
    <x v="10"/>
    <x v="12"/>
    <n v="50"/>
    <n v="1"/>
    <s v="EVZ3"/>
    <n v="400"/>
    <n v="0"/>
    <s v="ร้านที่4"/>
    <s v="ต***น"/>
    <s v="ประจวบคีรีขันธ์"/>
    <s v="-"/>
    <s v=""/>
    <s v="25/03/2025 14:53"/>
    <s v="-"/>
    <s v="Flash Express Thailand COD"/>
    <s v="Tiktok"/>
    <s v="จ่ายทีหลัง / COD"/>
    <s v=""/>
    <s v="-"/>
    <s v="25/03/2025 14:53"/>
  </r>
  <r>
    <x v="11"/>
    <x v="13"/>
    <n v="50"/>
    <n v="1"/>
    <s v="EVZ3"/>
    <n v="400"/>
    <n v="0"/>
    <s v="ร้านที่4"/>
    <s v="ต***น"/>
    <s v="ประจวบคีรีขันธ์"/>
    <s v="-"/>
    <s v=""/>
    <s v="25/03/2025 14:53"/>
    <s v="-"/>
    <s v="Flash Express Thailand COD"/>
    <s v="Tiktok"/>
    <s v="จ่ายทีหลัง / COD"/>
    <s v=""/>
    <s v="-"/>
    <s v="25/03/2025 14:53"/>
  </r>
  <r>
    <x v="8"/>
    <x v="9"/>
    <n v="50"/>
    <n v="1"/>
    <s v="EVZ3"/>
    <n v="400"/>
    <n v="0"/>
    <s v="ร้านที่4"/>
    <s v="ต***น"/>
    <s v="ประจวบคีรีขันธ์"/>
    <s v="-"/>
    <s v=""/>
    <s v="25/03/2025 14:53"/>
    <s v="-"/>
    <s v="Flash Express Thailand COD"/>
    <s v="Tiktok"/>
    <s v="จ่ายทีหลัง / COD"/>
    <s v=""/>
    <s v="-"/>
    <s v="25/03/2025 14:53"/>
  </r>
  <r>
    <x v="0"/>
    <x v="0"/>
    <n v="66.333333333333329"/>
    <n v="3"/>
    <s v="EVZ3"/>
    <n v="400"/>
    <n v="0"/>
    <s v="ร้านที่4"/>
    <s v="ต***น"/>
    <s v="ประจวบคีรีขันธ์"/>
    <s v="-"/>
    <s v=""/>
    <s v="25/03/2025 14:53"/>
    <s v="-"/>
    <s v="Flash Express Thailand COD"/>
    <s v="Tiktok"/>
    <s v="จ่ายทีหลัง / COD"/>
    <s v=""/>
    <s v="-"/>
    <s v="25/03/2025 14:53"/>
  </r>
  <r>
    <x v="9"/>
    <x v="11"/>
    <n v="66.666666666666671"/>
    <n v="3"/>
    <s v="EVZ1"/>
    <n v="200"/>
    <n v="0"/>
    <s v="ร้านที่4"/>
    <s v="จ***ล  เ***องจันทึก"/>
    <s v="พระนครศรีอยุธยา"/>
    <s v="-"/>
    <s v=""/>
    <s v="25/03/2025 14:40"/>
    <s v="-"/>
    <s v="Flash Express Thailand COD"/>
    <s v="Tiktok"/>
    <s v="จ่ายทีหลัง / COD"/>
    <s v=""/>
    <s v="-"/>
    <s v="25/03/2025 14:41"/>
  </r>
  <r>
    <x v="4"/>
    <x v="4"/>
    <n v="66.666666666666671"/>
    <n v="3"/>
    <s v="EVZ1"/>
    <n v="200"/>
    <n v="0"/>
    <s v="ร้านที่4"/>
    <s v="จ***ล  เ***องจันทึก"/>
    <s v="พระนครศรีอยุธยา"/>
    <s v="-"/>
    <s v=""/>
    <s v="25/03/2025 14:40"/>
    <s v="-"/>
    <s v="Flash Express Thailand COD"/>
    <s v="Tiktok"/>
    <s v="จ่ายทีหลัง / COD"/>
    <s v=""/>
    <s v="-"/>
    <s v="25/03/2025 14:41"/>
  </r>
  <r>
    <x v="9"/>
    <x v="11"/>
    <n v="66.666666666666671"/>
    <n v="3"/>
    <s v="EVZ0"/>
    <n v="106"/>
    <n v="6"/>
    <s v="ร้านที่4"/>
    <s v="จ***มาศ โ***ญญาริย์"/>
    <s v="ร้อยเอ็ด"/>
    <s v="-"/>
    <s v=""/>
    <s v="25/03/2025 14:35"/>
    <s v="-"/>
    <s v="Flash Express Thailand COD"/>
    <s v="Tiktok"/>
    <s v="จ่ายทีหลัง / COD"/>
    <s v=""/>
    <s v="-"/>
    <s v="25/03/2025 14:35"/>
  </r>
  <r>
    <x v="4"/>
    <x v="4"/>
    <n v="66.666666666666671"/>
    <n v="3"/>
    <s v="EVY98"/>
    <n v="200"/>
    <n v="0"/>
    <s v="ร้านที่4"/>
    <s v="อ***ต์ ป***านพจน์"/>
    <s v="นครศรีธรรมราช"/>
    <s v="-"/>
    <s v=""/>
    <s v="25/03/2025 14:34"/>
    <s v="-"/>
    <s v="Flash Express Thailand COD"/>
    <s v="Tiktok"/>
    <s v="จ่ายทีหลัง / COD"/>
    <s v=""/>
    <s v="-"/>
    <s v="25/03/2025 14:34"/>
  </r>
  <r>
    <x v="10"/>
    <x v="12"/>
    <n v="50"/>
    <n v="1"/>
    <s v="EVY98"/>
    <n v="200"/>
    <n v="0"/>
    <s v="ร้านที่4"/>
    <s v="อ***ต์ ป***านพจน์"/>
    <s v="นครศรีธรรมราช"/>
    <s v="-"/>
    <s v=""/>
    <s v="25/03/2025 14:34"/>
    <s v="-"/>
    <s v="Flash Express Thailand COD"/>
    <s v="Tiktok"/>
    <s v="จ่ายทีหลัง / COD"/>
    <s v=""/>
    <s v="-"/>
    <s v="25/03/2025 14:34"/>
  </r>
  <r>
    <x v="11"/>
    <x v="13"/>
    <n v="50"/>
    <n v="1"/>
    <s v="EVY98"/>
    <n v="200"/>
    <n v="0"/>
    <s v="ร้านที่4"/>
    <s v="อ***ต์ ป***านพจน์"/>
    <s v="นครศรีธรรมราช"/>
    <s v="-"/>
    <s v=""/>
    <s v="25/03/2025 14:34"/>
    <s v="-"/>
    <s v="Flash Express Thailand COD"/>
    <s v="Tiktok"/>
    <s v="จ่ายทีหลัง / COD"/>
    <s v=""/>
    <s v="-"/>
    <s v="25/03/2025 14:34"/>
  </r>
  <r>
    <x v="8"/>
    <x v="9"/>
    <n v="50"/>
    <n v="1"/>
    <s v="EVY98"/>
    <n v="200"/>
    <n v="0"/>
    <s v="ร้านที่4"/>
    <s v="อ***ต์ ป***านพจน์"/>
    <s v="นครศรีธรรมราช"/>
    <s v="-"/>
    <s v=""/>
    <s v="25/03/2025 14:34"/>
    <s v="-"/>
    <s v="Flash Express Thailand COD"/>
    <s v="Tiktok"/>
    <s v="จ่ายทีหลัง / COD"/>
    <s v=""/>
    <s v="-"/>
    <s v="25/03/2025 14:34"/>
  </r>
  <r>
    <x v="4"/>
    <x v="4"/>
    <n v="66.666666666666671"/>
    <n v="3"/>
    <s v="EVY97"/>
    <n v="200"/>
    <n v="0"/>
    <s v="ร้านที่4"/>
    <s v="ธ***รณ ท***ทอง"/>
    <s v="ขอนแก่น"/>
    <s v="-"/>
    <s v=""/>
    <s v="25/03/2025 14:32"/>
    <s v="-"/>
    <s v="Flash Express Thailand COD"/>
    <s v="Tiktok"/>
    <s v="จ่ายทีหลัง / COD"/>
    <s v=""/>
    <s v="-"/>
    <s v="25/03/2025 14:32"/>
  </r>
  <r>
    <x v="9"/>
    <x v="11"/>
    <n v="66.666666666666671"/>
    <n v="3"/>
    <s v="EVY97"/>
    <n v="200"/>
    <n v="0"/>
    <s v="ร้านที่4"/>
    <s v="ธ***รณ ท***ทอง"/>
    <s v="ขอนแก่น"/>
    <s v="-"/>
    <s v=""/>
    <s v="25/03/2025 14:32"/>
    <s v="-"/>
    <s v="Flash Express Thailand COD"/>
    <s v="Tiktok"/>
    <s v="จ่ายทีหลัง / COD"/>
    <s v=""/>
    <s v="-"/>
    <s v="25/03/2025 14:32"/>
  </r>
  <r>
    <x v="0"/>
    <x v="5"/>
    <n v="73"/>
    <n v="2"/>
    <s v="EVY96"/>
    <n v="172"/>
    <n v="26"/>
    <s v="ร้านที่1"/>
    <s v="CynthiaDd Pen"/>
    <s v="456/2 （F227）the patra apartment Soi Poopunrit Lam Pla Thio Lat krabang Bangkok 10520 · ลำปลาทิว/ Lam Pla Thio_x000a__x000a_ลาดกระบัง/ Lat Krabangกรุงเทพมหานคร/ Bangkok_x000a_10520"/>
    <s v="10520"/>
    <s v="6666943571815"/>
    <s v="25/03/2025 14:31"/>
    <s v="-"/>
    <s v="Kerry_dropoff"/>
    <s v="Lazada"/>
    <s v="lazada"/>
    <s v=""/>
    <s v="-"/>
    <s v="25/03/2025 14:31"/>
  </r>
  <r>
    <x v="2"/>
    <x v="2"/>
    <n v="66.333333333333329"/>
    <n v="3"/>
    <s v="EVY95"/>
    <n v="206.54"/>
    <n v="26"/>
    <s v="ร้านที่1"/>
    <s v="เพ็ญศรี กิตติศุภกร"/>
    <s v="เมืองทองธานี เมืองทองธานีอาคารที 10 ชั้น 8 ห้อง 36 · บ้านใหม่/ Ban Mai_x000a__x000a_ปากเกร็ด/ Pak Kretนนทบุรี/ Nonthaburi_x000a_11120"/>
    <s v="11120"/>
    <s v="660929743042"/>
    <s v="25/03/2025 14:27"/>
    <s v="-"/>
    <s v="Kerry_dropoff"/>
    <s v="Lazada"/>
    <s v="lazada"/>
    <s v=""/>
    <s v="-"/>
    <s v="25/03/2025 14:27"/>
  </r>
  <r>
    <x v="0"/>
    <x v="5"/>
    <n v="62.05"/>
    <n v="4"/>
    <s v="EVY94"/>
    <n v="327.2"/>
    <n v="79"/>
    <s v="ร้านที่1"/>
    <s v="ภรณ์ทิพย์ สุพิมพ์"/>
    <s v="156 หมู่ที่ 1 บ้านด่านม่วงคำ ตำบลด่านม่วงคำ อำเภอโคกศรีสุพรรณ จังหวัดสกลนคร 47280 · ด่านม่วงคำ/ Dan Muang Kham_x000a__x000a_โคกศรีสุพรรณ/ Khok Si Suphanสกลนคร/ Sakon Nakhon_x000a_47280"/>
    <s v="47280"/>
    <s v="660862221126"/>
    <s v="25/03/2025 14:26"/>
    <s v="-"/>
    <s v="Kerry_dropoff"/>
    <s v="Lazada"/>
    <s v="lazada"/>
    <s v=""/>
    <s v="-"/>
    <s v="25/03/2025 14:26"/>
  </r>
  <r>
    <x v="0"/>
    <x v="0"/>
    <n v="66.333333333333329"/>
    <n v="3"/>
    <s v="EVY93"/>
    <n v="231.75"/>
    <n v="19"/>
    <s v="ร้านที่8"/>
    <s v="สุลารัตน์  บุญแก่น"/>
    <s v="45/1หมู่6 ต.ดอนใหญ่_x000a__x000a_บางแพ/ Bang Phaeราชบุรี/ Ratchaburi_x000a_70160"/>
    <s v="70160"/>
    <s v="660818131594"/>
    <s v="25/03/2025 14:16"/>
    <s v="-"/>
    <s v="Kerry_dropoff"/>
    <s v="Lazada"/>
    <s v="lazada"/>
    <s v=""/>
    <s v="-"/>
    <s v="25/03/2025 14:16"/>
  </r>
  <r>
    <x v="10"/>
    <x v="12"/>
    <n v="50"/>
    <n v="2"/>
    <s v="EVY92"/>
    <n v="200"/>
    <n v="0"/>
    <s v="ร้านที่4"/>
    <s v="ด***มล ว***แสง"/>
    <s v="ลพบุรี"/>
    <s v="-"/>
    <s v=""/>
    <s v="25/03/2025 14:11"/>
    <s v="-"/>
    <s v="Flash Express Thailand COD"/>
    <s v="Tiktok"/>
    <s v="จ่ายทีหลัง / COD"/>
    <s v=""/>
    <s v="-"/>
    <s v="25/03/2025 14:15"/>
  </r>
  <r>
    <x v="11"/>
    <x v="13"/>
    <n v="50"/>
    <n v="2"/>
    <s v="EVY92"/>
    <n v="200"/>
    <n v="0"/>
    <s v="ร้านที่4"/>
    <s v="ด***มล ว***แสง"/>
    <s v="ลพบุรี"/>
    <s v="-"/>
    <s v=""/>
    <s v="25/03/2025 14:11"/>
    <s v="-"/>
    <s v="Flash Express Thailand COD"/>
    <s v="Tiktok"/>
    <s v="จ่ายทีหลัง / COD"/>
    <s v=""/>
    <s v="-"/>
    <s v="25/03/2025 14:15"/>
  </r>
  <r>
    <x v="8"/>
    <x v="9"/>
    <n v="50"/>
    <n v="2"/>
    <s v="EVY92"/>
    <n v="200"/>
    <n v="0"/>
    <s v="ร้านที่4"/>
    <s v="ด***มล ว***แสง"/>
    <s v="ลพบุรี"/>
    <s v="-"/>
    <s v=""/>
    <s v="25/03/2025 14:11"/>
    <s v="-"/>
    <s v="Flash Express Thailand COD"/>
    <s v="Tiktok"/>
    <s v="จ่ายทีหลัง / COD"/>
    <s v=""/>
    <s v="-"/>
    <s v="25/03/2025 14:15"/>
  </r>
  <r>
    <x v="10"/>
    <x v="12"/>
    <n v="50"/>
    <n v="1"/>
    <s v="EVY91"/>
    <n v="106"/>
    <n v="6"/>
    <s v="ร้านที่4"/>
    <s v="ค***ัทธนชาญ อ***ไพร"/>
    <s v="ปทุมธานี"/>
    <s v="-"/>
    <s v=""/>
    <s v="25/03/2025 14:11"/>
    <s v="-"/>
    <s v="Flash Express Thailand COD"/>
    <s v="Tiktok"/>
    <s v="จ่ายทีหลัง / COD"/>
    <s v=""/>
    <s v="-"/>
    <s v="25/03/2025 14:15"/>
  </r>
  <r>
    <x v="11"/>
    <x v="13"/>
    <n v="50"/>
    <n v="1"/>
    <s v="EVY91"/>
    <n v="106"/>
    <n v="6"/>
    <s v="ร้านที่4"/>
    <s v="ค***ัทธนชาญ อ***ไพร"/>
    <s v="ปทุมธานี"/>
    <s v="-"/>
    <s v=""/>
    <s v="25/03/2025 14:11"/>
    <s v="-"/>
    <s v="Flash Express Thailand COD"/>
    <s v="Tiktok"/>
    <s v="จ่ายทีหลัง / COD"/>
    <s v=""/>
    <s v="-"/>
    <s v="25/03/2025 14:15"/>
  </r>
  <r>
    <x v="8"/>
    <x v="9"/>
    <n v="50"/>
    <n v="1"/>
    <s v="EVY91"/>
    <n v="106"/>
    <n v="6"/>
    <s v="ร้านที่4"/>
    <s v="ค***ัทธนชาญ อ***ไพร"/>
    <s v="ปทุมธานี"/>
    <s v="-"/>
    <s v=""/>
    <s v="25/03/2025 14:11"/>
    <s v="-"/>
    <s v="Flash Express Thailand COD"/>
    <s v="Tiktok"/>
    <s v="จ่ายทีหลัง / COD"/>
    <s v=""/>
    <s v="-"/>
    <s v="25/03/2025 14:15"/>
  </r>
  <r>
    <x v="10"/>
    <x v="12"/>
    <n v="50"/>
    <n v="1"/>
    <s v="EVY90"/>
    <n v="106"/>
    <n v="6"/>
    <s v="ร้านที่4"/>
    <s v="ช*** ด***้"/>
    <s v="อุดรธานี"/>
    <s v="-"/>
    <s v=""/>
    <s v="25/03/2025 14:11"/>
    <s v="-"/>
    <s v="Flash Express Thailand"/>
    <s v="Tiktok"/>
    <s v="tiktok"/>
    <s v=""/>
    <s v="-"/>
    <s v="25/03/2025 14:15"/>
  </r>
  <r>
    <x v="11"/>
    <x v="13"/>
    <n v="50"/>
    <n v="1"/>
    <s v="EVY90"/>
    <n v="106"/>
    <n v="6"/>
    <s v="ร้านที่4"/>
    <s v="ช*** ด***้"/>
    <s v="อุดรธานี"/>
    <s v="-"/>
    <s v=""/>
    <s v="25/03/2025 14:11"/>
    <s v="-"/>
    <s v="Flash Express Thailand"/>
    <s v="Tiktok"/>
    <s v="tiktok"/>
    <s v=""/>
    <s v="-"/>
    <s v="25/03/2025 14:15"/>
  </r>
  <r>
    <x v="8"/>
    <x v="9"/>
    <n v="50"/>
    <n v="1"/>
    <s v="EVY90"/>
    <n v="106"/>
    <n v="6"/>
    <s v="ร้านที่4"/>
    <s v="ช*** ด***้"/>
    <s v="อุดรธานี"/>
    <s v="-"/>
    <s v=""/>
    <s v="25/03/2025 14:11"/>
    <s v="-"/>
    <s v="Flash Express Thailand"/>
    <s v="Tiktok"/>
    <s v="tiktok"/>
    <s v=""/>
    <s v="-"/>
    <s v="25/03/2025 14:15"/>
  </r>
  <r>
    <x v="10"/>
    <x v="12"/>
    <n v="50"/>
    <n v="1"/>
    <s v="EVY89"/>
    <n v="100"/>
    <n v="0"/>
    <s v="ร้านที่4"/>
    <s v="ป***านุช ส***ฤกษ์"/>
    <s v="สระบุรี"/>
    <s v="-"/>
    <s v=""/>
    <s v="25/03/2025 14:05"/>
    <s v="-"/>
    <s v="Flash Express Thailand COD"/>
    <s v="Tiktok"/>
    <s v="จ่ายทีหลัง / COD"/>
    <s v=""/>
    <s v="-"/>
    <s v="25/03/2025 14:09"/>
  </r>
  <r>
    <x v="11"/>
    <x v="13"/>
    <n v="50"/>
    <n v="1"/>
    <s v="EVY89"/>
    <n v="100"/>
    <n v="0"/>
    <s v="ร้านที่4"/>
    <s v="ป***านุช ส***ฤกษ์"/>
    <s v="สระบุรี"/>
    <s v="-"/>
    <s v=""/>
    <s v="25/03/2025 14:05"/>
    <s v="-"/>
    <s v="Flash Express Thailand COD"/>
    <s v="Tiktok"/>
    <s v="จ่ายทีหลัง / COD"/>
    <s v=""/>
    <s v="-"/>
    <s v="25/03/2025 14:09"/>
  </r>
  <r>
    <x v="8"/>
    <x v="9"/>
    <n v="50"/>
    <n v="1"/>
    <s v="EVY89"/>
    <n v="100"/>
    <n v="0"/>
    <s v="ร้านที่4"/>
    <s v="ป***านุช ส***ฤกษ์"/>
    <s v="สระบุรี"/>
    <s v="-"/>
    <s v=""/>
    <s v="25/03/2025 14:05"/>
    <s v="-"/>
    <s v="Flash Express Thailand COD"/>
    <s v="Tiktok"/>
    <s v="จ่ายทีหลัง / COD"/>
    <s v=""/>
    <s v="-"/>
    <s v="25/03/2025 14:09"/>
  </r>
  <r>
    <x v="8"/>
    <x v="9"/>
    <n v="60"/>
    <n v="3"/>
    <s v="EVY88"/>
    <n v="216"/>
    <n v="29"/>
    <s v="ร้านที่1"/>
    <s v="ร*****า"/>
    <s v="******คล้า ตำบลวังตะกู ตำบลวังตะกู อำเภอเมืองนครปฐม จังหวัดนครปฐม 73000"/>
    <s v="73000"/>
    <s v="47"/>
    <s v="25/03/2025 14:27"/>
    <s v="-"/>
    <s v="Flash Express"/>
    <s v="Shopee"/>
    <s v="shopee"/>
    <s v=""/>
    <s v="-"/>
    <s v="25/03/2025 14:00"/>
  </r>
  <r>
    <x v="8"/>
    <x v="9"/>
    <n v="43.5"/>
    <n v="2"/>
    <s v="EVY88"/>
    <n v="216"/>
    <n v="29"/>
    <s v="ร้านที่1"/>
    <s v="ร*****า"/>
    <s v="******คล้า ตำบลวังตะกู ตำบลวังตะกู อำเภอเมืองนครปฐม จังหวัดนครปฐม 73000"/>
    <s v="73000"/>
    <s v="47"/>
    <s v="25/03/2025 14:27"/>
    <s v="-"/>
    <s v="Flash Express"/>
    <s v="Shopee"/>
    <s v="shopee"/>
    <s v=""/>
    <s v="-"/>
    <s v="25/03/2025 14:00"/>
  </r>
  <r>
    <x v="10"/>
    <x v="12"/>
    <n v="50"/>
    <n v="1"/>
    <s v="EVY87"/>
    <n v="116"/>
    <n v="16"/>
    <s v="ร้านที่4"/>
    <s v="ป***นา บ***ต่ง"/>
    <s v="กาญจนบุรี"/>
    <s v="-"/>
    <s v=""/>
    <s v="25/03/2025 14:00"/>
    <s v="-"/>
    <s v="Flash Express Thailand COD"/>
    <s v="Tiktok"/>
    <s v="จ่ายทีหลัง / COD"/>
    <s v=""/>
    <s v="-"/>
    <s v="25/03/2025 14:00"/>
  </r>
  <r>
    <x v="11"/>
    <x v="13"/>
    <n v="50"/>
    <n v="1"/>
    <s v="EVY87"/>
    <n v="116"/>
    <n v="16"/>
    <s v="ร้านที่4"/>
    <s v="ป***นา บ***ต่ง"/>
    <s v="กาญจนบุรี"/>
    <s v="-"/>
    <s v=""/>
    <s v="25/03/2025 14:00"/>
    <s v="-"/>
    <s v="Flash Express Thailand COD"/>
    <s v="Tiktok"/>
    <s v="จ่ายทีหลัง / COD"/>
    <s v=""/>
    <s v="-"/>
    <s v="25/03/2025 14:00"/>
  </r>
  <r>
    <x v="8"/>
    <x v="9"/>
    <n v="50"/>
    <n v="1"/>
    <s v="EVY87"/>
    <n v="116"/>
    <n v="16"/>
    <s v="ร้านที่4"/>
    <s v="ป***นา บ***ต่ง"/>
    <s v="กาญจนบุรี"/>
    <s v="-"/>
    <s v=""/>
    <s v="25/03/2025 14:00"/>
    <s v="-"/>
    <s v="Flash Express Thailand COD"/>
    <s v="Tiktok"/>
    <s v="จ่ายทีหลัง / COD"/>
    <s v=""/>
    <s v="-"/>
    <s v="25/03/2025 14:00"/>
  </r>
  <r>
    <x v="10"/>
    <x v="12"/>
    <n v="50"/>
    <n v="2"/>
    <s v="EVY86"/>
    <n v="200"/>
    <n v="0"/>
    <s v="ร้านที่4"/>
    <s v="ช***กร ช***หระคุณ"/>
    <s v="เชียงใหม่"/>
    <s v="-"/>
    <s v=""/>
    <s v="25/03/2025 13:58"/>
    <s v="-"/>
    <s v="Flash Express Thailand COD"/>
    <s v="Tiktok"/>
    <s v="จ่ายทีหลัง / COD"/>
    <s v=""/>
    <s v="-"/>
    <s v="25/03/2025 13:58"/>
  </r>
  <r>
    <x v="11"/>
    <x v="13"/>
    <n v="50"/>
    <n v="2"/>
    <s v="EVY86"/>
    <n v="200"/>
    <n v="0"/>
    <s v="ร้านที่4"/>
    <s v="ช***กร ช***หระคุณ"/>
    <s v="เชียงใหม่"/>
    <s v="-"/>
    <s v=""/>
    <s v="25/03/2025 13:58"/>
    <s v="-"/>
    <s v="Flash Express Thailand COD"/>
    <s v="Tiktok"/>
    <s v="จ่ายทีหลัง / COD"/>
    <s v=""/>
    <s v="-"/>
    <s v="25/03/2025 13:58"/>
  </r>
  <r>
    <x v="8"/>
    <x v="9"/>
    <n v="50"/>
    <n v="2"/>
    <s v="EVY86"/>
    <n v="200"/>
    <n v="0"/>
    <s v="ร้านที่4"/>
    <s v="ช***กร ช***หระคุณ"/>
    <s v="เชียงใหม่"/>
    <s v="-"/>
    <s v=""/>
    <s v="25/03/2025 13:58"/>
    <s v="-"/>
    <s v="Flash Express Thailand COD"/>
    <s v="Tiktok"/>
    <s v="จ่ายทีหลัง / COD"/>
    <s v=""/>
    <s v="-"/>
    <s v="25/03/2025 13:58"/>
  </r>
  <r>
    <x v="10"/>
    <x v="12"/>
    <n v="50"/>
    <n v="1"/>
    <s v="EVY85"/>
    <n v="100"/>
    <n v="0"/>
    <s v="ร้านที่4"/>
    <s v="จ***ร์ฉาย  เ***สุขสมาน"/>
    <s v="พระนครศรีอยุธยา"/>
    <s v="-"/>
    <s v=""/>
    <s v="25/03/2025 13:57"/>
    <s v="-"/>
    <s v="Flash Express Thailand COD"/>
    <s v="Tiktok"/>
    <s v="จ่ายทีหลัง / COD"/>
    <s v=""/>
    <s v="-"/>
    <s v="25/03/2025 13:57"/>
  </r>
  <r>
    <x v="11"/>
    <x v="13"/>
    <n v="50"/>
    <n v="1"/>
    <s v="EVY85"/>
    <n v="100"/>
    <n v="0"/>
    <s v="ร้านที่4"/>
    <s v="จ***ร์ฉาย  เ***สุขสมาน"/>
    <s v="พระนครศรีอยุธยา"/>
    <s v="-"/>
    <s v=""/>
    <s v="25/03/2025 13:57"/>
    <s v="-"/>
    <s v="Flash Express Thailand COD"/>
    <s v="Tiktok"/>
    <s v="จ่ายทีหลัง / COD"/>
    <s v=""/>
    <s v="-"/>
    <s v="25/03/2025 13:57"/>
  </r>
  <r>
    <x v="8"/>
    <x v="9"/>
    <n v="50"/>
    <n v="1"/>
    <s v="EVY85"/>
    <n v="100"/>
    <n v="0"/>
    <s v="ร้านที่4"/>
    <s v="จ***ร์ฉาย  เ***สุขสมาน"/>
    <s v="พระนครศรีอยุธยา"/>
    <s v="-"/>
    <s v=""/>
    <s v="25/03/2025 13:57"/>
    <s v="-"/>
    <s v="Flash Express Thailand COD"/>
    <s v="Tiktok"/>
    <s v="จ่ายทีหลัง / COD"/>
    <s v=""/>
    <s v="-"/>
    <s v="25/03/2025 13:57"/>
  </r>
  <r>
    <x v="10"/>
    <x v="12"/>
    <n v="50"/>
    <n v="2"/>
    <s v="EVY84"/>
    <n v="200"/>
    <n v="0"/>
    <s v="ร้านที่4"/>
    <s v="ค***ินทร์ ส***องล้วน ก***"/>
    <s v="กรุงเทพฯ"/>
    <s v="-"/>
    <s v=""/>
    <s v="25/03/2025 13:56"/>
    <s v="-"/>
    <s v="Flash Express Thailand COD"/>
    <s v="Tiktok"/>
    <s v="จ่ายทีหลัง / COD"/>
    <s v=""/>
    <s v="-"/>
    <s v="25/03/2025 13:56"/>
  </r>
  <r>
    <x v="11"/>
    <x v="13"/>
    <n v="50"/>
    <n v="2"/>
    <s v="EVY84"/>
    <n v="200"/>
    <n v="0"/>
    <s v="ร้านที่4"/>
    <s v="ค***ินทร์ ส***องล้วน ก***"/>
    <s v="กรุงเทพฯ"/>
    <s v="-"/>
    <s v=""/>
    <s v="25/03/2025 13:56"/>
    <s v="-"/>
    <s v="Flash Express Thailand COD"/>
    <s v="Tiktok"/>
    <s v="จ่ายทีหลัง / COD"/>
    <s v=""/>
    <s v="-"/>
    <s v="25/03/2025 13:56"/>
  </r>
  <r>
    <x v="8"/>
    <x v="9"/>
    <n v="50"/>
    <n v="2"/>
    <s v="EVY84"/>
    <n v="200"/>
    <n v="0"/>
    <s v="ร้านที่4"/>
    <s v="ค***ินทร์ ส***องล้วน ก***"/>
    <s v="กรุงเทพฯ"/>
    <s v="-"/>
    <s v=""/>
    <s v="25/03/2025 13:56"/>
    <s v="-"/>
    <s v="Flash Express Thailand COD"/>
    <s v="Tiktok"/>
    <s v="จ่ายทีหลัง / COD"/>
    <s v=""/>
    <s v="-"/>
    <s v="25/03/2025 13:56"/>
  </r>
  <r>
    <x v="10"/>
    <x v="12"/>
    <n v="50"/>
    <n v="1"/>
    <s v="EVY83"/>
    <n v="100"/>
    <n v="0"/>
    <s v="ร้านที่4"/>
    <s v="น***ธนภรณ์ ค***ริญจิต"/>
    <s v="สระบุรี"/>
    <s v="-"/>
    <s v=""/>
    <s v="25/03/2025 13:51"/>
    <s v="-"/>
    <s v="Flash Express Thailand COD"/>
    <s v="Tiktok"/>
    <s v="จ่ายทีหลัง / COD"/>
    <s v=""/>
    <s v="-"/>
    <s v="25/03/2025 13:51"/>
  </r>
  <r>
    <x v="11"/>
    <x v="13"/>
    <n v="50"/>
    <n v="1"/>
    <s v="EVY83"/>
    <n v="100"/>
    <n v="0"/>
    <s v="ร้านที่4"/>
    <s v="น***ธนภรณ์ ค***ริญจิต"/>
    <s v="สระบุรี"/>
    <s v="-"/>
    <s v=""/>
    <s v="25/03/2025 13:51"/>
    <s v="-"/>
    <s v="Flash Express Thailand COD"/>
    <s v="Tiktok"/>
    <s v="จ่ายทีหลัง / COD"/>
    <s v=""/>
    <s v="-"/>
    <s v="25/03/2025 13:51"/>
  </r>
  <r>
    <x v="8"/>
    <x v="9"/>
    <n v="50"/>
    <n v="1"/>
    <s v="EVY83"/>
    <n v="100"/>
    <n v="0"/>
    <s v="ร้านที่4"/>
    <s v="น***ธนภรณ์ ค***ริญจิต"/>
    <s v="สระบุรี"/>
    <s v="-"/>
    <s v=""/>
    <s v="25/03/2025 13:51"/>
    <s v="-"/>
    <s v="Flash Express Thailand COD"/>
    <s v="Tiktok"/>
    <s v="จ่ายทีหลัง / COD"/>
    <s v=""/>
    <s v="-"/>
    <s v="25/03/2025 13:51"/>
  </r>
  <r>
    <x v="10"/>
    <x v="12"/>
    <n v="50"/>
    <n v="2"/>
    <s v="EVY82"/>
    <n v="200"/>
    <n v="0"/>
    <s v="ร้านที่4"/>
    <s v="ฐ***รัตน์ ร***ี"/>
    <s v="ปทุมธานี"/>
    <s v="-"/>
    <s v=""/>
    <s v="25/03/2025 13:50"/>
    <s v="-"/>
    <s v="Flash Express Thailand COD"/>
    <s v="Tiktok"/>
    <s v="จ่ายทีหลัง / COD"/>
    <s v=""/>
    <s v="-"/>
    <s v="25/03/2025 13:50"/>
  </r>
  <r>
    <x v="11"/>
    <x v="13"/>
    <n v="50"/>
    <n v="2"/>
    <s v="EVY82"/>
    <n v="200"/>
    <n v="0"/>
    <s v="ร้านที่4"/>
    <s v="ฐ***รัตน์ ร***ี"/>
    <s v="ปทุมธานี"/>
    <s v="-"/>
    <s v=""/>
    <s v="25/03/2025 13:50"/>
    <s v="-"/>
    <s v="Flash Express Thailand COD"/>
    <s v="Tiktok"/>
    <s v="จ่ายทีหลัง / COD"/>
    <s v=""/>
    <s v="-"/>
    <s v="25/03/2025 13:50"/>
  </r>
  <r>
    <x v="8"/>
    <x v="9"/>
    <n v="50"/>
    <n v="2"/>
    <s v="EVY82"/>
    <n v="200"/>
    <n v="0"/>
    <s v="ร้านที่4"/>
    <s v="ฐ***รัตน์ ร***ี"/>
    <s v="ปทุมธานี"/>
    <s v="-"/>
    <s v=""/>
    <s v="25/03/2025 13:50"/>
    <s v="-"/>
    <s v="Flash Express Thailand COD"/>
    <s v="Tiktok"/>
    <s v="จ่ายทีหลัง / COD"/>
    <s v=""/>
    <s v="-"/>
    <s v="25/03/2025 13:50"/>
  </r>
  <r>
    <x v="9"/>
    <x v="11"/>
    <n v="66.666666666666671"/>
    <n v="9"/>
    <s v="EVY81"/>
    <n v="300"/>
    <n v="0"/>
    <s v="ร้านที่4"/>
    <s v="น***ยุพเรศ ส***กุลวิวัฒน์"/>
    <s v="น่าน"/>
    <s v="-"/>
    <s v=""/>
    <s v="25/03/2025 13:45"/>
    <s v="-"/>
    <s v="Flash Express Thailand COD"/>
    <s v="Tiktok"/>
    <s v="จ่ายทีหลัง / COD"/>
    <s v=""/>
    <s v="-"/>
    <s v="25/03/2025 13:45"/>
  </r>
  <r>
    <x v="9"/>
    <x v="11"/>
    <n v="66.666666666666671"/>
    <n v="3"/>
    <s v="EVY80"/>
    <n v="200"/>
    <n v="0"/>
    <s v="ร้านที่4"/>
    <s v="ก*** ใ***ม"/>
    <s v="สุราษฎร์ธานี"/>
    <s v="-"/>
    <s v=""/>
    <s v="25/03/2025 13:45"/>
    <s v="-"/>
    <s v="Flash Express Thailand COD"/>
    <s v="Tiktok"/>
    <s v="จ่ายทีหลัง / COD"/>
    <s v=""/>
    <s v="-"/>
    <s v="25/03/2025 13:45"/>
  </r>
  <r>
    <x v="10"/>
    <x v="12"/>
    <n v="50"/>
    <n v="1"/>
    <s v="EVY80"/>
    <n v="200"/>
    <n v="0"/>
    <s v="ร้านที่4"/>
    <s v="ก*** ใ***ม"/>
    <s v="สุราษฎร์ธานี"/>
    <s v="-"/>
    <s v=""/>
    <s v="25/03/2025 13:45"/>
    <s v="-"/>
    <s v="Flash Express Thailand COD"/>
    <s v="Tiktok"/>
    <s v="จ่ายทีหลัง / COD"/>
    <s v=""/>
    <s v="-"/>
    <s v="25/03/2025 13:45"/>
  </r>
  <r>
    <x v="11"/>
    <x v="13"/>
    <n v="50"/>
    <n v="1"/>
    <s v="EVY80"/>
    <n v="200"/>
    <n v="0"/>
    <s v="ร้านที่4"/>
    <s v="ก*** ใ***ม"/>
    <s v="สุราษฎร์ธานี"/>
    <s v="-"/>
    <s v=""/>
    <s v="25/03/2025 13:45"/>
    <s v="-"/>
    <s v="Flash Express Thailand COD"/>
    <s v="Tiktok"/>
    <s v="จ่ายทีหลัง / COD"/>
    <s v=""/>
    <s v="-"/>
    <s v="25/03/2025 13:45"/>
  </r>
  <r>
    <x v="8"/>
    <x v="9"/>
    <n v="50"/>
    <n v="1"/>
    <s v="EVY80"/>
    <n v="200"/>
    <n v="0"/>
    <s v="ร้านที่4"/>
    <s v="ก*** ใ***ม"/>
    <s v="สุราษฎร์ธานี"/>
    <s v="-"/>
    <s v=""/>
    <s v="25/03/2025 13:45"/>
    <s v="-"/>
    <s v="Flash Express Thailand COD"/>
    <s v="Tiktok"/>
    <s v="จ่ายทีหลัง / COD"/>
    <s v=""/>
    <s v="-"/>
    <s v="25/03/2025 13:45"/>
  </r>
  <r>
    <x v="10"/>
    <x v="12"/>
    <n v="50"/>
    <n v="2"/>
    <s v="EVY79"/>
    <n v="200"/>
    <n v="0"/>
    <s v="ร้านที่4"/>
    <s v="P*** 5***"/>
    <s v="สมุทรปราการ"/>
    <s v="-"/>
    <s v=""/>
    <s v="25/03/2025 13:44"/>
    <s v="-"/>
    <s v="Flash Express Thailand"/>
    <s v="Tiktok"/>
    <s v="tiktok"/>
    <s v=""/>
    <s v="-"/>
    <s v="25/03/2025 13:45"/>
  </r>
  <r>
    <x v="11"/>
    <x v="13"/>
    <n v="50"/>
    <n v="2"/>
    <s v="EVY79"/>
    <n v="200"/>
    <n v="0"/>
    <s v="ร้านที่4"/>
    <s v="P*** 5***"/>
    <s v="สมุทรปราการ"/>
    <s v="-"/>
    <s v=""/>
    <s v="25/03/2025 13:44"/>
    <s v="-"/>
    <s v="Flash Express Thailand"/>
    <s v="Tiktok"/>
    <s v="tiktok"/>
    <s v=""/>
    <s v="-"/>
    <s v="25/03/2025 13:45"/>
  </r>
  <r>
    <x v="8"/>
    <x v="9"/>
    <n v="50"/>
    <n v="2"/>
    <s v="EVY79"/>
    <n v="200"/>
    <n v="0"/>
    <s v="ร้านที่4"/>
    <s v="P*** 5***"/>
    <s v="สมุทรปราการ"/>
    <s v="-"/>
    <s v=""/>
    <s v="25/03/2025 13:44"/>
    <s v="-"/>
    <s v="Flash Express Thailand"/>
    <s v="Tiktok"/>
    <s v="tiktok"/>
    <s v=""/>
    <s v="-"/>
    <s v="25/03/2025 13:45"/>
  </r>
  <r>
    <x v="10"/>
    <x v="12"/>
    <n v="50"/>
    <n v="1"/>
    <s v="EVY78"/>
    <n v="106"/>
    <n v="6"/>
    <s v="ร้านที่4"/>
    <s v="น***มริตร์ ส***ีกดี"/>
    <s v="ร้อยเอ็ด"/>
    <s v="-"/>
    <s v=""/>
    <s v="25/03/2025 13:40"/>
    <s v="-"/>
    <s v="Flash Express Thailand COD"/>
    <s v="Tiktok"/>
    <s v="จ่ายทีหลัง / COD"/>
    <s v=""/>
    <s v="-"/>
    <s v="25/03/2025 13:40"/>
  </r>
  <r>
    <x v="11"/>
    <x v="13"/>
    <n v="50"/>
    <n v="1"/>
    <s v="EVY78"/>
    <n v="106"/>
    <n v="6"/>
    <s v="ร้านที่4"/>
    <s v="น***มริตร์ ส***ีกดี"/>
    <s v="ร้อยเอ็ด"/>
    <s v="-"/>
    <s v=""/>
    <s v="25/03/2025 13:40"/>
    <s v="-"/>
    <s v="Flash Express Thailand COD"/>
    <s v="Tiktok"/>
    <s v="จ่ายทีหลัง / COD"/>
    <s v=""/>
    <s v="-"/>
    <s v="25/03/2025 13:40"/>
  </r>
  <r>
    <x v="8"/>
    <x v="9"/>
    <n v="50"/>
    <n v="1"/>
    <s v="EVY78"/>
    <n v="106"/>
    <n v="6"/>
    <s v="ร้านที่4"/>
    <s v="น***มริตร์ ส***ีกดี"/>
    <s v="ร้อยเอ็ด"/>
    <s v="-"/>
    <s v=""/>
    <s v="25/03/2025 13:40"/>
    <s v="-"/>
    <s v="Flash Express Thailand COD"/>
    <s v="Tiktok"/>
    <s v="จ่ายทีหลัง / COD"/>
    <s v=""/>
    <s v="-"/>
    <s v="25/03/2025 13:40"/>
  </r>
  <r>
    <x v="0"/>
    <x v="0"/>
    <n v="100"/>
    <n v="6"/>
    <s v="EVY77"/>
    <n v="500"/>
    <n v="0"/>
    <s v="ร้านที่1"/>
    <s v="คุณวไลพร  จินต์หิรัณย์กุล"/>
    <s v="บ้านเลขที่  55/63  _x000a_หมู่บ้านรสาพาร์ค เลน วัชรพล _x000a_ถนนวัชรพล  แขวงคลองถนน _x000a_ เขตสายไหม กทม 10220"/>
    <s v="10220"/>
    <s v="0952464097"/>
    <s v="25/03/2025 13:36"/>
    <s v="sompear3955@gmail.com"/>
    <s v="EMS"/>
    <s v="facebook"/>
    <s v="กสิกร"/>
    <s v=""/>
    <s v="-"/>
    <s v="25/03/2025 13:37"/>
  </r>
  <r>
    <x v="0"/>
    <x v="0"/>
    <n v="69.900000000000006"/>
    <n v="10"/>
    <s v="EVY76"/>
    <n v="1280.3499999999999"/>
    <n v="89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5/03/2025 13:35"/>
    <s v="-"/>
    <s v="Kerry_dropoff"/>
    <s v="Lazada"/>
    <s v="lazada"/>
    <s v=""/>
    <s v="-"/>
    <s v="25/03/2025 13:35"/>
  </r>
  <r>
    <x v="0"/>
    <x v="0"/>
    <n v="69.900000000000006"/>
    <n v="10"/>
    <s v="EVY76"/>
    <n v="1280.3499999999999"/>
    <n v="89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5/03/2025 13:35"/>
    <s v="-"/>
    <s v="Kerry_dropoff"/>
    <s v="Lazada"/>
    <s v="lazada"/>
    <s v=""/>
    <s v="-"/>
    <s v="25/03/2025 13:35"/>
  </r>
  <r>
    <x v="10"/>
    <x v="12"/>
    <n v="50"/>
    <n v="1"/>
    <s v="EVY75"/>
    <n v="106"/>
    <n v="6"/>
    <s v="ร้านที่4"/>
    <s v="ส***ตรา ป***พจิต"/>
    <s v="ปทุมธานี"/>
    <s v="-"/>
    <s v=""/>
    <s v="25/03/2025 13:34"/>
    <s v="-"/>
    <s v="Flash Express Thailand"/>
    <s v="Tiktok"/>
    <s v="tiktok"/>
    <s v=""/>
    <s v="-"/>
    <s v="25/03/2025 13:34"/>
  </r>
  <r>
    <x v="11"/>
    <x v="13"/>
    <n v="50"/>
    <n v="1"/>
    <s v="EVY75"/>
    <n v="106"/>
    <n v="6"/>
    <s v="ร้านที่4"/>
    <s v="ส***ตรา ป***พจิต"/>
    <s v="ปทุมธานี"/>
    <s v="-"/>
    <s v=""/>
    <s v="25/03/2025 13:34"/>
    <s v="-"/>
    <s v="Flash Express Thailand"/>
    <s v="Tiktok"/>
    <s v="tiktok"/>
    <s v=""/>
    <s v="-"/>
    <s v="25/03/2025 13:34"/>
  </r>
  <r>
    <x v="8"/>
    <x v="9"/>
    <n v="50"/>
    <n v="1"/>
    <s v="EVY75"/>
    <n v="106"/>
    <n v="6"/>
    <s v="ร้านที่4"/>
    <s v="ส***ตรา ป***พจิต"/>
    <s v="ปทุมธานี"/>
    <s v="-"/>
    <s v=""/>
    <s v="25/03/2025 13:34"/>
    <s v="-"/>
    <s v="Flash Express Thailand"/>
    <s v="Tiktok"/>
    <s v="tiktok"/>
    <s v=""/>
    <s v="-"/>
    <s v="25/03/2025 13:34"/>
  </r>
  <r>
    <x v="4"/>
    <x v="4"/>
    <n v="40"/>
    <n v="10"/>
    <s v="EVY74"/>
    <n v="2600"/>
    <n v="10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24/03/2025 08:16"/>
    <s v="raweewan5499@gmail.com"/>
    <s v="EMS"/>
    <s v="facebook"/>
    <s v="กสิกร"/>
    <s v=""/>
    <s v="JB196053795TH"/>
    <s v="25/03/2025 13:28"/>
  </r>
  <r>
    <x v="9"/>
    <x v="11"/>
    <n v="40"/>
    <n v="10"/>
    <s v="EVY74"/>
    <n v="2600"/>
    <n v="10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24/03/2025 08:16"/>
    <s v="raweewan5499@gmail.com"/>
    <s v="EMS"/>
    <s v="facebook"/>
    <s v="กสิกร"/>
    <s v=""/>
    <s v="JB196053795TH"/>
    <s v="25/03/2025 13:28"/>
  </r>
  <r>
    <x v="0"/>
    <x v="0"/>
    <n v="85"/>
    <n v="10"/>
    <s v="EVY74"/>
    <n v="2600"/>
    <n v="10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24/03/2025 08:16"/>
    <s v="raweewan5499@gmail.com"/>
    <s v="EMS"/>
    <s v="facebook"/>
    <s v="กสิกร"/>
    <s v=""/>
    <s v="JB196053795TH"/>
    <s v="25/03/2025 13:28"/>
  </r>
  <r>
    <x v="1"/>
    <x v="1"/>
    <n v="85"/>
    <n v="10"/>
    <s v="EVY74"/>
    <n v="2600"/>
    <n v="10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24/03/2025 08:16"/>
    <s v="raweewan5499@gmail.com"/>
    <s v="EMS"/>
    <s v="facebook"/>
    <s v="กสิกร"/>
    <s v=""/>
    <s v="JB196053795TH"/>
    <s v="25/03/2025 13:28"/>
  </r>
  <r>
    <x v="8"/>
    <x v="9"/>
    <n v="60"/>
    <n v="3"/>
    <s v="EVY73"/>
    <n v="90.25"/>
    <n v="7"/>
    <s v="ร้านที่1"/>
    <s v="จุฑามาศ พูลทรัพย์"/>
    <s v="857หมู่13 ต.ผาอินทร์แปลง อ.เอราวัณ จ.เลย · ผาอินทร์แปลง/ Pha In Plaeng_x000a__x000a_เอราวัณ/ Erawanเลย/ Loei_x000a_42220"/>
    <s v="42220"/>
    <s v="660963716747"/>
    <s v="25/03/2025 13:24"/>
    <s v="-"/>
    <s v="Kerry_dropoff"/>
    <s v="Lazada"/>
    <s v="lazada"/>
    <s v=""/>
    <s v="-"/>
    <s v="25/03/2025 13:24"/>
  </r>
  <r>
    <x v="8"/>
    <x v="9"/>
    <n v="0"/>
    <n v="1"/>
    <s v="EVY72"/>
    <n v="0"/>
    <n v="0"/>
    <s v="ร้านที่1"/>
    <s v="นภัสวรรณ"/>
    <s v=" &amp;nbsp;baantong8 &amp;nbsp;ซ.ไปรษณีย์เก่า ต.บางพลีใหญ่ อ.บางพลี &amp;nbsp;จ.สมุทรปราการ &amp;nbsp;10540_x000a__x000a_"/>
    <s v="10540"/>
    <s v="0942241717"/>
    <s v="25/03/2025 13:27"/>
    <s v="raweewan5499@gmail.com"/>
    <s v="EMS"/>
    <s v="line_oa"/>
    <s v="กสิกร"/>
    <s v="*****เคลมติ๊กต่อก"/>
    <s v="-"/>
    <s v="25/03/2025 13:20"/>
  </r>
  <r>
    <x v="11"/>
    <x v="13"/>
    <n v="0"/>
    <n v="1"/>
    <s v="EVY72"/>
    <n v="0"/>
    <n v="0"/>
    <s v="ร้านที่1"/>
    <s v="นภัสวรรณ"/>
    <s v=" &amp;nbsp;baantong8 &amp;nbsp;ซ.ไปรษณีย์เก่า ต.บางพลีใหญ่ อ.บางพลี &amp;nbsp;จ.สมุทรปราการ &amp;nbsp;10540_x000a__x000a_"/>
    <s v="10540"/>
    <s v="0942241717"/>
    <s v="25/03/2025 13:27"/>
    <s v="raweewan5499@gmail.com"/>
    <s v="EMS"/>
    <s v="line_oa"/>
    <s v="กสิกร"/>
    <s v="*****เคลมติ๊กต่อก"/>
    <s v="-"/>
    <s v="25/03/2025 13:20"/>
  </r>
  <r>
    <x v="5"/>
    <x v="6"/>
    <n v="65"/>
    <n v="8"/>
    <s v="EVY71"/>
    <n v="398"/>
    <n v="0"/>
    <s v="ร้านที่1"/>
    <s v="พรปรวีณ์  ชาญสุวรรณ"/>
    <s v="108/25 หมู่บ้านศุภาลัย ปาล์มสปริง &amp;nbsp;ตำบลโคกขาม &amp;nbsp;อำเภอเมือง จังหวัดสมุทรสาคร &amp;nbsp;74000 "/>
    <s v="74000"/>
    <s v="0870787171"/>
    <s v="25/03/2025 13:10"/>
    <s v="raweewan5499@gmail.com"/>
    <s v="EMS"/>
    <s v="line_oa"/>
    <s v="กสิกร"/>
    <s v=""/>
    <s v="-"/>
    <s v="25/03/2025 13:17"/>
  </r>
  <r>
    <x v="4"/>
    <x v="4"/>
    <n v="60"/>
    <n v="2"/>
    <s v="EVY70"/>
    <n v="199"/>
    <n v="0"/>
    <s v="ร้านที่1"/>
    <s v="จิรัชญาณีย์ ชัยนะเลิศวงศ์"/>
    <s v=" 600/26 หมู่9 ต.นาจักร อ.เมือง จ.แพร่54000_x000a_"/>
    <s v="54000"/>
    <s v="0989159899"/>
    <s v="25/03/2025 13:13"/>
    <s v="raweewan5499@gmail.com"/>
    <s v="EMS COD"/>
    <s v="line_oa"/>
    <s v="จ่ายทีหลัง / COD"/>
    <s v=""/>
    <s v="-"/>
    <s v="25/03/2025 13:13"/>
  </r>
  <r>
    <x v="9"/>
    <x v="11"/>
    <n v="60"/>
    <n v="2"/>
    <s v="EVY70"/>
    <n v="199"/>
    <n v="0"/>
    <s v="ร้านที่1"/>
    <s v="จิรัชญาณีย์ ชัยนะเลิศวงศ์"/>
    <s v=" 600/26 หมู่9 ต.นาจักร อ.เมือง จ.แพร่54000_x000a_"/>
    <s v="54000"/>
    <s v="0989159899"/>
    <s v="25/03/2025 13:13"/>
    <s v="raweewan5499@gmail.com"/>
    <s v="EMS COD"/>
    <s v="line_oa"/>
    <s v="จ่ายทีหลัง / COD"/>
    <s v=""/>
    <s v="-"/>
    <s v="25/03/2025 13:13"/>
  </r>
  <r>
    <x v="4"/>
    <x v="4"/>
    <n v="60"/>
    <n v="2"/>
    <s v="EVY69"/>
    <n v="199"/>
    <n v="0"/>
    <s v="ร้านที่1"/>
    <s v="สุนีย์ พร้อมโกมล"/>
    <s v="31ม.1 บ้านอูนดง ต. นาใน อ. พรรณานิคม จ. สกลนคร 47130_x000a_"/>
    <s v="47130"/>
    <s v="0807653937"/>
    <s v="25/03/2025 13:09"/>
    <s v="raweewan5499@gmail.com"/>
    <s v="EMS"/>
    <s v="line_oa"/>
    <s v="กสิกร"/>
    <s v=""/>
    <s v="-"/>
    <s v="25/03/2025 13:11"/>
  </r>
  <r>
    <x v="9"/>
    <x v="11"/>
    <n v="60"/>
    <n v="2"/>
    <s v="EVY69"/>
    <n v="199"/>
    <n v="0"/>
    <s v="ร้านที่1"/>
    <s v="สุนีย์ พร้อมโกมล"/>
    <s v="31ม.1 บ้านอูนดง ต. นาใน อ. พรรณานิคม จ. สกลนคร 47130_x000a_"/>
    <s v="47130"/>
    <s v="0807653937"/>
    <s v="25/03/2025 13:09"/>
    <s v="raweewan5499@gmail.com"/>
    <s v="EMS"/>
    <s v="line_oa"/>
    <s v="กสิกร"/>
    <s v=""/>
    <s v="-"/>
    <s v="25/03/2025 13:11"/>
  </r>
  <r>
    <x v="0"/>
    <x v="0"/>
    <n v="69.900000000000006"/>
    <n v="10"/>
    <s v="EVY68"/>
    <n v="608.07000000000005"/>
    <n v="64"/>
    <s v="ร้านที่1"/>
    <s v="ขนิษฐา"/>
    <s v="สำนักงานรักษาความปลอดภัย อผศ. ซอย รามอินทรา 25 อาคาร 12 ชั้น · อนุสาวรีย์/ Anusawari_x000a__x000a_บางเขน/ Bang Khenกรุงเทพมหานคร/ Bangkok_x000a_10220"/>
    <s v="10220"/>
    <s v="660890311126"/>
    <s v="25/03/2025 13:07"/>
    <s v="-"/>
    <s v="Kerry_dropoff"/>
    <s v="Lazada"/>
    <s v="lazada"/>
    <s v=""/>
    <s v="-"/>
    <s v="25/03/2025 13:07"/>
  </r>
  <r>
    <x v="4"/>
    <x v="4"/>
    <n v="60"/>
    <n v="2"/>
    <s v="EVY66"/>
    <n v="199"/>
    <n v="0"/>
    <s v="ร้านที่1"/>
    <s v=" คุณตุ้ม (จากน้องกุล)"/>
    <s v="  201/556 หมู่บ้านอรุณนิเวศน์ ซอย4 แขวงคลองถนน เขตสายไหม พหลโยธิน54/1 กทม10220"/>
    <s v="10220"/>
    <s v="0922456436"/>
    <s v="25/03/2025 09:59"/>
    <s v="raweewan5499@gmail.com"/>
    <s v="EMS"/>
    <s v="line_oa"/>
    <s v="กสิกร"/>
    <s v=""/>
    <s v="-"/>
    <s v="25/03/2025 12:59"/>
  </r>
  <r>
    <x v="9"/>
    <x v="11"/>
    <n v="60"/>
    <n v="2"/>
    <s v="EVY66"/>
    <n v="199"/>
    <n v="0"/>
    <s v="ร้านที่1"/>
    <s v=" คุณตุ้ม (จากน้องกุล)"/>
    <s v="  201/556 หมู่บ้านอรุณนิเวศน์ ซอย4 แขวงคลองถนน เขตสายไหม พหลโยธิน54/1 กทม10220"/>
    <s v="10220"/>
    <s v="0922456436"/>
    <s v="25/03/2025 09:59"/>
    <s v="raweewan5499@gmail.com"/>
    <s v="EMS"/>
    <s v="line_oa"/>
    <s v="กสิกร"/>
    <s v=""/>
    <s v="-"/>
    <s v="25/03/2025 12:59"/>
  </r>
  <r>
    <x v="4"/>
    <x v="4"/>
    <n v="60"/>
    <n v="2"/>
    <s v="EVY65"/>
    <n v="199"/>
    <n v="0"/>
    <s v="ร้านที่1"/>
    <s v="นภาภรณ์  พันธุ"/>
    <s v=" &amp;nbsp;14/16 (ร้านตัดผมดาวเรือง) &amp;nbsp;ถ.ราเมศวร ต.หอรัตนไชย อ.พระนครศรีอยุธยา จ.พระนครศรีอยุธยา 13000"/>
    <s v="13000"/>
    <s v="0896861078"/>
    <s v="25/03/2025 12:57"/>
    <s v="raweewan5499@gmail.com"/>
    <s v="EMS COD"/>
    <s v="line_oa"/>
    <s v="จ่ายทีหลัง / COD"/>
    <s v=""/>
    <s v="JA190491731TH"/>
    <s v="25/03/2025 12:57"/>
  </r>
  <r>
    <x v="9"/>
    <x v="11"/>
    <n v="60"/>
    <n v="2"/>
    <s v="EVY65"/>
    <n v="199"/>
    <n v="0"/>
    <s v="ร้านที่1"/>
    <s v="นภาภรณ์  พันธุ"/>
    <s v=" &amp;nbsp;14/16 (ร้านตัดผมดาวเรือง) &amp;nbsp;ถ.ราเมศวร ต.หอรัตนไชย อ.พระนครศรีอยุธยา จ.พระนครศรีอยุธยา 13000"/>
    <s v="13000"/>
    <s v="0896861078"/>
    <s v="25/03/2025 12:57"/>
    <s v="raweewan5499@gmail.com"/>
    <s v="EMS COD"/>
    <s v="line_oa"/>
    <s v="จ่ายทีหลัง / COD"/>
    <s v=""/>
    <s v="JA190491731TH"/>
    <s v="25/03/2025 12:57"/>
  </r>
  <r>
    <x v="4"/>
    <x v="4"/>
    <n v="60"/>
    <n v="2"/>
    <s v="EVY64"/>
    <n v="199"/>
    <n v="0"/>
    <s v="ร้านที่1"/>
    <s v="พัดชา ธาราสนธิ์"/>
    <s v="35 หมู่ 3 ต.บ้านแพน_x000a_อ.เสนา_x000a_จ.พระนครศรีอยุธยา_x000a_13110"/>
    <s v="13110"/>
    <s v="0819918695"/>
    <s v="25/03/2025 09:58"/>
    <s v="raweewan5499@gmail.com"/>
    <s v="EMS"/>
    <s v="line_oa"/>
    <s v="กสิกร"/>
    <s v=""/>
    <s v="JB196048994TH"/>
    <s v="25/03/2025 12:55"/>
  </r>
  <r>
    <x v="9"/>
    <x v="11"/>
    <n v="60"/>
    <n v="2"/>
    <s v="EVY64"/>
    <n v="199"/>
    <n v="0"/>
    <s v="ร้านที่1"/>
    <s v="พัดชา ธาราสนธิ์"/>
    <s v="35 หมู่ 3 ต.บ้านแพน_x000a_อ.เสนา_x000a_จ.พระนครศรีอยุธยา_x000a_13110"/>
    <s v="13110"/>
    <s v="0819918695"/>
    <s v="25/03/2025 09:58"/>
    <s v="raweewan5499@gmail.com"/>
    <s v="EMS"/>
    <s v="line_oa"/>
    <s v="กสิกร"/>
    <s v=""/>
    <s v="JB196048994TH"/>
    <s v="25/03/2025 12:55"/>
  </r>
  <r>
    <x v="6"/>
    <x v="7"/>
    <n v="49.53"/>
    <n v="1"/>
    <s v="EVY63"/>
    <n v="436.41"/>
    <n v="39"/>
    <s v="ร้านที่1"/>
    <s v="กัญญพัชร เกิดแย้ม"/>
    <s v="บริษัท บี.แอล.เทคโนโลยี จำกัด 78ม.4 · ลานตากฟ้า/ Lan Tak Fa_x000a__x000a_นครชัยศรี/ Nakhon Chai Siนครปฐม/ Nakhon Pathom_x000a_73120"/>
    <s v="73120"/>
    <s v="660994932623"/>
    <s v="25/03/2025 12:49"/>
    <s v="-"/>
    <s v="Kerry_dropoff"/>
    <s v="Lazada"/>
    <s v="lazada"/>
    <s v=""/>
    <s v="LEXPU0471935945"/>
    <s v="25/03/2025 12:50"/>
  </r>
  <r>
    <x v="1"/>
    <x v="1"/>
    <n v="83.333333333333329"/>
    <n v="3"/>
    <s v="EVY63"/>
    <n v="436.41"/>
    <n v="39"/>
    <s v="ร้านที่1"/>
    <s v="กัญญพัชร เกิดแย้ม"/>
    <s v="บริษัท บี.แอล.เทคโนโลยี จำกัด 78ม.4 · ลานตากฟ้า/ Lan Tak Fa_x000a__x000a_นครชัยศรี/ Nakhon Chai Siนครปฐม/ Nakhon Pathom_x000a_73120"/>
    <s v="73120"/>
    <s v="660994932623"/>
    <s v="25/03/2025 12:49"/>
    <s v="-"/>
    <s v="Kerry_dropoff"/>
    <s v="Lazada"/>
    <s v="lazada"/>
    <s v=""/>
    <s v="LEXPU0471935945"/>
    <s v="25/03/2025 12:50"/>
  </r>
  <r>
    <x v="8"/>
    <x v="9"/>
    <n v="60"/>
    <n v="3"/>
    <s v="EVY63"/>
    <n v="436.41"/>
    <n v="39"/>
    <s v="ร้านที่1"/>
    <s v="กัญญพัชร เกิดแย้ม"/>
    <s v="บริษัท บี.แอล.เทคโนโลยี จำกัด 78ม.4 · ลานตากฟ้า/ Lan Tak Fa_x000a__x000a_นครชัยศรี/ Nakhon Chai Siนครปฐม/ Nakhon Pathom_x000a_73120"/>
    <s v="73120"/>
    <s v="660994932623"/>
    <s v="25/03/2025 12:49"/>
    <s v="-"/>
    <s v="Kerry_dropoff"/>
    <s v="Lazada"/>
    <s v="lazada"/>
    <s v=""/>
    <s v="LEXPU0471935945"/>
    <s v="25/03/2025 12:50"/>
  </r>
  <r>
    <x v="3"/>
    <x v="3"/>
    <n v="54.5"/>
    <n v="2"/>
    <s v="EVY63"/>
    <n v="436.41"/>
    <n v="39"/>
    <s v="ร้านที่1"/>
    <s v="กัญญพัชร เกิดแย้ม"/>
    <s v="บริษัท บี.แอล.เทคโนโลยี จำกัด 78ม.4 · ลานตากฟ้า/ Lan Tak Fa_x000a__x000a_นครชัยศรี/ Nakhon Chai Siนครปฐม/ Nakhon Pathom_x000a_73120"/>
    <s v="73120"/>
    <s v="660994932623"/>
    <s v="25/03/2025 12:49"/>
    <s v="-"/>
    <s v="Kerry_dropoff"/>
    <s v="Lazada"/>
    <s v="lazada"/>
    <s v=""/>
    <s v="LEXPU0471935945"/>
    <s v="25/03/2025 12:49"/>
  </r>
  <r>
    <x v="8"/>
    <x v="9"/>
    <n v="60"/>
    <n v="3"/>
    <s v="EVY62"/>
    <n v="105"/>
    <n v="0"/>
    <s v="ร้านที่2"/>
    <s v="บ***ร อ***ระหัด"/>
    <s v="ชัยนาท"/>
    <s v="-"/>
    <s v=""/>
    <s v="25/03/2025 12:35"/>
    <s v="-"/>
    <s v="Flash Express Thailand COD"/>
    <s v="Tiktok"/>
    <s v="จ่ายทีหลัง / COD"/>
    <s v=""/>
    <s v="THT09071MSN7D5Z"/>
    <s v="25/03/2025 12:35"/>
  </r>
  <r>
    <x v="1"/>
    <x v="1"/>
    <n v="66"/>
    <n v="1"/>
    <s v="EVY61"/>
    <n v="149.91"/>
    <n v="19"/>
    <s v="ร้านที่1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5/03/2025 12:10"/>
    <s v="-"/>
    <s v="Kerry_dropoff"/>
    <s v="Lazada"/>
    <s v="lazada"/>
    <s v=""/>
    <s v="LEXPU0471936620"/>
    <s v="25/03/2025 12:10"/>
  </r>
  <r>
    <x v="2"/>
    <x v="2"/>
    <n v="66"/>
    <n v="1"/>
    <s v="EVY61"/>
    <n v="149.91"/>
    <n v="19"/>
    <s v="ร้านที่1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5/03/2025 12:10"/>
    <s v="-"/>
    <s v="Kerry_dropoff"/>
    <s v="Lazada"/>
    <s v="lazada"/>
    <s v=""/>
    <s v="LEXPU0471936620"/>
    <s v="25/03/2025 12:10"/>
  </r>
  <r>
    <x v="0"/>
    <x v="0"/>
    <n v="67"/>
    <n v="1"/>
    <s v="EVY61"/>
    <n v="149.91"/>
    <n v="19"/>
    <s v="ร้านที่1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5/03/2025 12:10"/>
    <s v="-"/>
    <s v="Kerry_dropoff"/>
    <s v="Lazada"/>
    <s v="lazada"/>
    <s v=""/>
    <s v="LEXPU0471936620"/>
    <s v="25/03/2025 12:10"/>
  </r>
  <r>
    <x v="1"/>
    <x v="1"/>
    <n v="66"/>
    <n v="1"/>
    <s v="EVY60"/>
    <n v="416.43"/>
    <n v="64"/>
    <s v="ร้านที่1"/>
    <s v="น.ส จันทรา หนูนุรักษ์"/>
    <s v="หมู่บ้านภูมิใจนิเวศน์3 โครงการ1ซ. 2   270/22 · ในคลองบางปลากด/ Nai Khlong Bang Pla Kot_x000a__x000a_พระสมุทรเจดีย์/ Phra Samut Chediสมุทรปราการ/ Samut Prakan_x000a_10290"/>
    <s v="10290"/>
    <s v="660959590014"/>
    <s v="25/03/2025 11:59"/>
    <s v="-"/>
    <s v="Kerry_dropoff"/>
    <s v="Lazada"/>
    <s v="lazada"/>
    <s v=""/>
    <s v="LEXPU0471939600"/>
    <s v="25/03/2025 11:59"/>
  </r>
  <r>
    <x v="2"/>
    <x v="2"/>
    <n v="66"/>
    <n v="1"/>
    <s v="EVY60"/>
    <n v="416.43"/>
    <n v="64"/>
    <s v="ร้านที่1"/>
    <s v="น.ส จันทรา หนูนุรักษ์"/>
    <s v="หมู่บ้านภูมิใจนิเวศน์3 โครงการ1ซ. 2   270/22 · ในคลองบางปลากด/ Nai Khlong Bang Pla Kot_x000a__x000a_พระสมุทรเจดีย์/ Phra Samut Chediสมุทรปราการ/ Samut Prakan_x000a_10290"/>
    <s v="10290"/>
    <s v="660959590014"/>
    <s v="25/03/2025 11:59"/>
    <s v="-"/>
    <s v="Kerry_dropoff"/>
    <s v="Lazada"/>
    <s v="lazada"/>
    <s v=""/>
    <s v="LEXPU0471939600"/>
    <s v="25/03/2025 11:59"/>
  </r>
  <r>
    <x v="0"/>
    <x v="0"/>
    <n v="67"/>
    <n v="1"/>
    <s v="EVY60"/>
    <n v="416.43"/>
    <n v="64"/>
    <s v="ร้านที่1"/>
    <s v="น.ส จันทรา หนูนุรักษ์"/>
    <s v="หมู่บ้านภูมิใจนิเวศน์3 โครงการ1ซ. 2   270/22 · ในคลองบางปลากด/ Nai Khlong Bang Pla Kot_x000a__x000a_พระสมุทรเจดีย์/ Phra Samut Chediสมุทรปราการ/ Samut Prakan_x000a_10290"/>
    <s v="10290"/>
    <s v="660959590014"/>
    <s v="25/03/2025 11:59"/>
    <s v="-"/>
    <s v="Kerry_dropoff"/>
    <s v="Lazada"/>
    <s v="lazada"/>
    <s v=""/>
    <s v="LEXPU0471939600"/>
    <s v="25/03/2025 11:59"/>
  </r>
  <r>
    <x v="1"/>
    <x v="1"/>
    <n v="66"/>
    <n v="1"/>
    <s v="EVY60"/>
    <n v="416.43"/>
    <n v="64"/>
    <s v="ร้านที่1"/>
    <s v="น.ส จันทรา หนูนุรักษ์"/>
    <s v="หมู่บ้านภูมิใจนิเวศน์3 โครงการ1ซ. 2   270/22 · ในคลองบางปลากด/ Nai Khlong Bang Pla Kot_x000a__x000a_พระสมุทรเจดีย์/ Phra Samut Chediสมุทรปราการ/ Samut Prakan_x000a_10290"/>
    <s v="10290"/>
    <s v="660959590014"/>
    <s v="25/03/2025 11:59"/>
    <s v="-"/>
    <s v="Kerry_dropoff"/>
    <s v="Lazada"/>
    <s v="lazada"/>
    <s v=""/>
    <s v="LEXPU0471939600"/>
    <s v="25/03/2025 11:59"/>
  </r>
  <r>
    <x v="2"/>
    <x v="2"/>
    <n v="66"/>
    <n v="1"/>
    <s v="EVY60"/>
    <n v="416.43"/>
    <n v="64"/>
    <s v="ร้านที่1"/>
    <s v="น.ส จันทรา หนูนุรักษ์"/>
    <s v="หมู่บ้านภูมิใจนิเวศน์3 โครงการ1ซ. 2   270/22 · ในคลองบางปลากด/ Nai Khlong Bang Pla Kot_x000a__x000a_พระสมุทรเจดีย์/ Phra Samut Chediสมุทรปราการ/ Samut Prakan_x000a_10290"/>
    <s v="10290"/>
    <s v="660959590014"/>
    <s v="25/03/2025 11:59"/>
    <s v="-"/>
    <s v="Kerry_dropoff"/>
    <s v="Lazada"/>
    <s v="lazada"/>
    <s v=""/>
    <s v="LEXPU0471939600"/>
    <s v="25/03/2025 11:59"/>
  </r>
  <r>
    <x v="0"/>
    <x v="0"/>
    <n v="67"/>
    <n v="1"/>
    <s v="EVY60"/>
    <n v="416.43"/>
    <n v="64"/>
    <s v="ร้านที่1"/>
    <s v="น.ส จันทรา หนูนุรักษ์"/>
    <s v="หมู่บ้านภูมิใจนิเวศน์3 โครงการ1ซ. 2   270/22 · ในคลองบางปลากด/ Nai Khlong Bang Pla Kot_x000a__x000a_พระสมุทรเจดีย์/ Phra Samut Chediสมุทรปราการ/ Samut Prakan_x000a_10290"/>
    <s v="10290"/>
    <s v="660959590014"/>
    <s v="25/03/2025 11:59"/>
    <s v="-"/>
    <s v="Kerry_dropoff"/>
    <s v="Lazada"/>
    <s v="lazada"/>
    <s v=""/>
    <s v="LEXPU0471939600"/>
    <s v="25/03/2025 11:59"/>
  </r>
  <r>
    <x v="1"/>
    <x v="1"/>
    <n v="66"/>
    <n v="1"/>
    <s v="EVY60"/>
    <n v="416.43"/>
    <n v="64"/>
    <s v="ร้านที่1"/>
    <s v="น.ส จันทรา หนูนุรักษ์"/>
    <s v="หมู่บ้านภูมิใจนิเวศน์3 โครงการ1ซ. 2   270/22 · ในคลองบางปลากด/ Nai Khlong Bang Pla Kot_x000a__x000a_พระสมุทรเจดีย์/ Phra Samut Chediสมุทรปราการ/ Samut Prakan_x000a_10290"/>
    <s v="10290"/>
    <s v="660959590014"/>
    <s v="25/03/2025 11:59"/>
    <s v="-"/>
    <s v="Kerry_dropoff"/>
    <s v="Lazada"/>
    <s v="lazada"/>
    <s v=""/>
    <s v="LEXPU0471939600"/>
    <s v="25/03/2025 11:59"/>
  </r>
  <r>
    <x v="2"/>
    <x v="2"/>
    <n v="66"/>
    <n v="1"/>
    <s v="EVY60"/>
    <n v="416.43"/>
    <n v="64"/>
    <s v="ร้านที่1"/>
    <s v="น.ส จันทรา หนูนุรักษ์"/>
    <s v="หมู่บ้านภูมิใจนิเวศน์3 โครงการ1ซ. 2   270/22 · ในคลองบางปลากด/ Nai Khlong Bang Pla Kot_x000a__x000a_พระสมุทรเจดีย์/ Phra Samut Chediสมุทรปราการ/ Samut Prakan_x000a_10290"/>
    <s v="10290"/>
    <s v="660959590014"/>
    <s v="25/03/2025 11:59"/>
    <s v="-"/>
    <s v="Kerry_dropoff"/>
    <s v="Lazada"/>
    <s v="lazada"/>
    <s v=""/>
    <s v="LEXPU0471939600"/>
    <s v="25/03/2025 11:59"/>
  </r>
  <r>
    <x v="0"/>
    <x v="0"/>
    <n v="67"/>
    <n v="1"/>
    <s v="EVY60"/>
    <n v="416.43"/>
    <n v="64"/>
    <s v="ร้านที่1"/>
    <s v="น.ส จันทรา หนูนุรักษ์"/>
    <s v="หมู่บ้านภูมิใจนิเวศน์3 โครงการ1ซ. 2   270/22 · ในคลองบางปลากด/ Nai Khlong Bang Pla Kot_x000a__x000a_พระสมุทรเจดีย์/ Phra Samut Chediสมุทรปราการ/ Samut Prakan_x000a_10290"/>
    <s v="10290"/>
    <s v="660959590014"/>
    <s v="25/03/2025 11:59"/>
    <s v="-"/>
    <s v="Kerry_dropoff"/>
    <s v="Lazada"/>
    <s v="lazada"/>
    <s v=""/>
    <s v="LEXPU0471939600"/>
    <s v="25/03/2025 11:59"/>
  </r>
  <r>
    <x v="9"/>
    <x v="11"/>
    <n v="60"/>
    <n v="4"/>
    <s v="EVY59"/>
    <n v="400"/>
    <n v="0"/>
    <s v="ร้านที่1"/>
    <s v="กันยา แก้วกิตติวัฒน์"/>
    <s v="ตรอ.ก้าวล้าน999เซอร์วิส_x000a_65หมู่4 ต.บ้านน้อยซุ้มขี้เหล็ก_x000a_อ.เนินมะปราง จ.พิษณุโลก_x000a_65190_x000a_"/>
    <s v="65190"/>
    <s v="0649269882"/>
    <s v="25/03/2025 09:59"/>
    <s v="raweewan5499@gmail.com"/>
    <s v="EMS"/>
    <s v="line_oa"/>
    <s v="กสิกร"/>
    <s v=""/>
    <s v="JB196048985TH"/>
    <s v="25/03/2025 11:59"/>
  </r>
  <r>
    <x v="4"/>
    <x v="4"/>
    <n v="60"/>
    <n v="4"/>
    <s v="EVY59"/>
    <n v="400"/>
    <n v="0"/>
    <s v="ร้านที่1"/>
    <s v="กันยา แก้วกิตติวัฒน์"/>
    <s v="ตรอ.ก้าวล้าน999เซอร์วิส_x000a_65หมู่4 ต.บ้านน้อยซุ้มขี้เหล็ก_x000a_อ.เนินมะปราง จ.พิษณุโลก_x000a_65190_x000a_"/>
    <s v="65190"/>
    <s v="0649269882"/>
    <s v="25/03/2025 09:59"/>
    <s v="raweewan5499@gmail.com"/>
    <s v="EMS"/>
    <s v="line_oa"/>
    <s v="กสิกร"/>
    <s v=""/>
    <s v="JB196048985TH"/>
    <s v="25/03/2025 11:59"/>
  </r>
  <r>
    <x v="4"/>
    <x v="4"/>
    <n v="60"/>
    <n v="2"/>
    <s v="EVY58"/>
    <n v="199"/>
    <n v="0"/>
    <s v="ร้านที่1"/>
    <s v="ทัดดาว สมบุญรอด"/>
    <s v="ที่อยู่_x000a_86/64 ม.5 ต.ไทรม้า อ.เมืองนนทบุรี จ.นนทบุรี11000"/>
    <s v="11000"/>
    <s v="0926845190"/>
    <s v="25/03/2025 11:09"/>
    <s v="raweewan5499@gmail.com"/>
    <s v="EMS"/>
    <s v="line_oa"/>
    <s v="กสิกร"/>
    <s v=""/>
    <s v="JB196048977TH"/>
    <s v="25/03/2025 11:56"/>
  </r>
  <r>
    <x v="9"/>
    <x v="11"/>
    <n v="60"/>
    <n v="2"/>
    <s v="EVY58"/>
    <n v="199"/>
    <n v="0"/>
    <s v="ร้านที่1"/>
    <s v="ทัดดาว สมบุญรอด"/>
    <s v="ที่อยู่_x000a_86/64 ม.5 ต.ไทรม้า อ.เมืองนนทบุรี จ.นนทบุรี11000"/>
    <s v="11000"/>
    <s v="0926845190"/>
    <s v="25/03/2025 11:09"/>
    <s v="raweewan5499@gmail.com"/>
    <s v="EMS"/>
    <s v="line_oa"/>
    <s v="กสิกร"/>
    <s v=""/>
    <s v="JB196048977TH"/>
    <s v="25/03/2025 11:56"/>
  </r>
  <r>
    <x v="4"/>
    <x v="4"/>
    <n v="60"/>
    <n v="2"/>
    <s v="EVY57"/>
    <n v="199"/>
    <n v="0"/>
    <s v="ร้านที่1"/>
    <s v="คุณกุ้งนาง"/>
    <s v="398/29 ม.เมฆธารา1 ซ.วัดอโศการาม ต.ท้ายบ้าน_x000a_อ.เมือง จ.สมุทรปราการ 10270"/>
    <s v="10270"/>
    <s v="0945354296"/>
    <s v="25/03/2025 11:53"/>
    <s v="raweewan5499@gmail.com"/>
    <s v="EMS COD"/>
    <s v="line_oa"/>
    <s v="จ่ายทีหลัง / COD"/>
    <s v=""/>
    <s v="JA190491728TH"/>
    <s v="25/03/2025 11:53"/>
  </r>
  <r>
    <x v="9"/>
    <x v="11"/>
    <n v="60"/>
    <n v="2"/>
    <s v="EVY57"/>
    <n v="199"/>
    <n v="0"/>
    <s v="ร้านที่1"/>
    <s v="คุณกุ้งนาง"/>
    <s v="398/29 ม.เมฆธารา1 ซ.วัดอโศการาม ต.ท้ายบ้าน_x000a_อ.เมือง จ.สมุทรปราการ 10270"/>
    <s v="10270"/>
    <s v="0945354296"/>
    <s v="25/03/2025 11:53"/>
    <s v="raweewan5499@gmail.com"/>
    <s v="EMS COD"/>
    <s v="line_oa"/>
    <s v="จ่ายทีหลัง / COD"/>
    <s v=""/>
    <s v="JA190491728TH"/>
    <s v="25/03/2025 11:53"/>
  </r>
  <r>
    <x v="4"/>
    <x v="4"/>
    <n v="60"/>
    <n v="2"/>
    <s v="EVY56"/>
    <n v="199"/>
    <n v="0"/>
    <s v="ร้านที่1"/>
    <s v="ศิริรัตน์.. นิ่มเจริญ"/>
    <s v="34/5ม.3ต.ท่ามะขาม_x000a_อ.เมืองจ.กาญจนบุรี71000_x000a_"/>
    <s v="71000"/>
    <s v="0871577266"/>
    <s v="25/03/2025 11:51"/>
    <s v="raweewan5499@gmail.com"/>
    <s v="EMS COD"/>
    <s v="line_oa"/>
    <s v="จ่ายทีหลัง / COD"/>
    <s v=""/>
    <s v="JA190491714TH"/>
    <s v="25/03/2025 11:51"/>
  </r>
  <r>
    <x v="9"/>
    <x v="11"/>
    <n v="60"/>
    <n v="2"/>
    <s v="EVY56"/>
    <n v="199"/>
    <n v="0"/>
    <s v="ร้านที่1"/>
    <s v="ศิริรัตน์.. นิ่มเจริญ"/>
    <s v="34/5ม.3ต.ท่ามะขาม_x000a_อ.เมืองจ.กาญจนบุรี71000_x000a_"/>
    <s v="71000"/>
    <s v="0871577266"/>
    <s v="25/03/2025 11:51"/>
    <s v="raweewan5499@gmail.com"/>
    <s v="EMS COD"/>
    <s v="line_oa"/>
    <s v="จ่ายทีหลัง / COD"/>
    <s v=""/>
    <s v="JA190491714TH"/>
    <s v="25/03/2025 11:51"/>
  </r>
  <r>
    <x v="10"/>
    <x v="12"/>
    <n v="50"/>
    <n v="3"/>
    <s v="EVY55"/>
    <n v="300"/>
    <n v="0"/>
    <s v="ร้านที่4"/>
    <s v="ส***ษา ค***ยวง"/>
    <s v="เทศบาลนครสุราษฎร์ธานี"/>
    <s v="-"/>
    <s v=""/>
    <s v="25/03/2025 11:51"/>
    <s v="-"/>
    <s v="Flash Express Thailand COD"/>
    <s v="Tiktok"/>
    <s v="จ่ายทีหลัง / COD"/>
    <s v=""/>
    <s v="-"/>
    <s v="25/03/2025 11:51"/>
  </r>
  <r>
    <x v="11"/>
    <x v="13"/>
    <n v="50"/>
    <n v="3"/>
    <s v="EVY55"/>
    <n v="300"/>
    <n v="0"/>
    <s v="ร้านที่4"/>
    <s v="ส***ษา ค***ยวง"/>
    <s v="เทศบาลนครสุราษฎร์ธานี"/>
    <s v="-"/>
    <s v=""/>
    <s v="25/03/2025 11:51"/>
    <s v="-"/>
    <s v="Flash Express Thailand COD"/>
    <s v="Tiktok"/>
    <s v="จ่ายทีหลัง / COD"/>
    <s v=""/>
    <s v="-"/>
    <s v="25/03/2025 11:51"/>
  </r>
  <r>
    <x v="8"/>
    <x v="9"/>
    <n v="50"/>
    <n v="3"/>
    <s v="EVY55"/>
    <n v="300"/>
    <n v="0"/>
    <s v="ร้านที่4"/>
    <s v="ส***ษา ค***ยวง"/>
    <s v="เทศบาลนครสุราษฎร์ธานี"/>
    <s v="-"/>
    <s v=""/>
    <s v="25/03/2025 11:51"/>
    <s v="-"/>
    <s v="Flash Express Thailand COD"/>
    <s v="Tiktok"/>
    <s v="จ่ายทีหลัง / COD"/>
    <s v=""/>
    <s v="-"/>
    <s v="25/03/2025 11:51"/>
  </r>
  <r>
    <x v="10"/>
    <x v="12"/>
    <n v="50"/>
    <n v="2"/>
    <s v="EVY53"/>
    <n v="200"/>
    <n v="0"/>
    <s v="ร้านที่4"/>
    <s v="จ***ร์เพ็ญ แ***้อ"/>
    <s v="นครราชสีมา"/>
    <s v="-"/>
    <s v=""/>
    <s v="25/03/2025 11:50"/>
    <s v="-"/>
    <s v="Flash Express Thailand COD"/>
    <s v="Tiktok"/>
    <s v="จ่ายทีหลัง / COD"/>
    <s v=""/>
    <s v="-"/>
    <s v="25/03/2025 11:50"/>
  </r>
  <r>
    <x v="11"/>
    <x v="13"/>
    <n v="50"/>
    <n v="2"/>
    <s v="EVY53"/>
    <n v="200"/>
    <n v="0"/>
    <s v="ร้านที่4"/>
    <s v="จ***ร์เพ็ญ แ***้อ"/>
    <s v="นครราชสีมา"/>
    <s v="-"/>
    <s v=""/>
    <s v="25/03/2025 11:50"/>
    <s v="-"/>
    <s v="Flash Express Thailand COD"/>
    <s v="Tiktok"/>
    <s v="จ่ายทีหลัง / COD"/>
    <s v=""/>
    <s v="-"/>
    <s v="25/03/2025 11:50"/>
  </r>
  <r>
    <x v="8"/>
    <x v="9"/>
    <n v="50"/>
    <n v="2"/>
    <s v="EVY53"/>
    <n v="200"/>
    <n v="0"/>
    <s v="ร้านที่4"/>
    <s v="จ***ร์เพ็ญ แ***้อ"/>
    <s v="นครราชสีมา"/>
    <s v="-"/>
    <s v=""/>
    <s v="25/03/2025 11:50"/>
    <s v="-"/>
    <s v="Flash Express Thailand COD"/>
    <s v="Tiktok"/>
    <s v="จ่ายทีหลัง / COD"/>
    <s v=""/>
    <s v="-"/>
    <s v="25/03/2025 11:50"/>
  </r>
  <r>
    <x v="4"/>
    <x v="4"/>
    <n v="60"/>
    <n v="2"/>
    <s v="EVY52"/>
    <n v="199"/>
    <n v="0"/>
    <s v="ร้านที่1"/>
    <s v="สุกัญญา ผลสมบุญ"/>
    <s v="327/1 ถ.วงศ์สว่าง_x000a_ซ.วงศ์สว่าง 19(แยก 5)_x000a_วงศ์สว่าง บางซื่อ_x000a_กทม.10800"/>
    <s v="10800"/>
    <s v="0816119159"/>
    <s v="25/03/2025 11:49"/>
    <s v="raweewan5499@gmail.com"/>
    <s v="EMS COD"/>
    <s v="line_oa"/>
    <s v="จ่ายทีหลัง / COD"/>
    <s v=""/>
    <s v="JA190491705TH"/>
    <s v="25/03/2025 11:49"/>
  </r>
  <r>
    <x v="9"/>
    <x v="11"/>
    <n v="60"/>
    <n v="2"/>
    <s v="EVY52"/>
    <n v="199"/>
    <n v="0"/>
    <s v="ร้านที่1"/>
    <s v="สุกัญญา ผลสมบุญ"/>
    <s v="327/1 ถ.วงศ์สว่าง_x000a_ซ.วงศ์สว่าง 19(แยก 5)_x000a_วงศ์สว่าง บางซื่อ_x000a_กทม.10800"/>
    <s v="10800"/>
    <s v="0816119159"/>
    <s v="25/03/2025 11:49"/>
    <s v="raweewan5499@gmail.com"/>
    <s v="EMS COD"/>
    <s v="line_oa"/>
    <s v="จ่ายทีหลัง / COD"/>
    <s v=""/>
    <s v="JA190491705TH"/>
    <s v="25/03/2025 11:49"/>
  </r>
  <r>
    <x v="10"/>
    <x v="12"/>
    <n v="50"/>
    <n v="1"/>
    <s v="EVY51"/>
    <n v="106"/>
    <n v="6"/>
    <s v="ร้านที่4"/>
    <s v="ค***สุข"/>
    <s v="เชียงใหม่"/>
    <s v="-"/>
    <s v=""/>
    <s v="25/03/2025 11:49"/>
    <s v="-"/>
    <s v="Flash Express Thailand COD"/>
    <s v="Tiktok"/>
    <s v="จ่ายทีหลัง / COD"/>
    <s v=""/>
    <s v="-"/>
    <s v="25/03/2025 11:49"/>
  </r>
  <r>
    <x v="11"/>
    <x v="13"/>
    <n v="50"/>
    <n v="1"/>
    <s v="EVY51"/>
    <n v="106"/>
    <n v="6"/>
    <s v="ร้านที่4"/>
    <s v="ค***สุข"/>
    <s v="เชียงใหม่"/>
    <s v="-"/>
    <s v=""/>
    <s v="25/03/2025 11:49"/>
    <s v="-"/>
    <s v="Flash Express Thailand COD"/>
    <s v="Tiktok"/>
    <s v="จ่ายทีหลัง / COD"/>
    <s v=""/>
    <s v="-"/>
    <s v="25/03/2025 11:49"/>
  </r>
  <r>
    <x v="8"/>
    <x v="9"/>
    <n v="50"/>
    <n v="1"/>
    <s v="EVY51"/>
    <n v="106"/>
    <n v="6"/>
    <s v="ร้านที่4"/>
    <s v="ค***สุข"/>
    <s v="เชียงใหม่"/>
    <s v="-"/>
    <s v=""/>
    <s v="25/03/2025 11:49"/>
    <s v="-"/>
    <s v="Flash Express Thailand COD"/>
    <s v="Tiktok"/>
    <s v="จ่ายทีหลัง / COD"/>
    <s v=""/>
    <s v="-"/>
    <s v="25/03/2025 11:49"/>
  </r>
  <r>
    <x v="10"/>
    <x v="12"/>
    <n v="50"/>
    <n v="1"/>
    <s v="EVY50"/>
    <n v="100"/>
    <n v="0"/>
    <s v="ร้านที่4"/>
    <s v="อ***มพร  ส***จริญ"/>
    <s v="นครสวรรค์"/>
    <s v="-"/>
    <s v=""/>
    <s v="25/03/2025 11:48"/>
    <s v="-"/>
    <s v="Flash Express Thailand COD"/>
    <s v="Tiktok"/>
    <s v="จ่ายทีหลัง / COD"/>
    <s v=""/>
    <s v="THT56031MTCES4Z"/>
    <s v="25/03/2025 11:49"/>
  </r>
  <r>
    <x v="11"/>
    <x v="13"/>
    <n v="50"/>
    <n v="1"/>
    <s v="EVY50"/>
    <n v="100"/>
    <n v="0"/>
    <s v="ร้านที่4"/>
    <s v="อ***มพร  ส***จริญ"/>
    <s v="นครสวรรค์"/>
    <s v="-"/>
    <s v=""/>
    <s v="25/03/2025 11:48"/>
    <s v="-"/>
    <s v="Flash Express Thailand COD"/>
    <s v="Tiktok"/>
    <s v="จ่ายทีหลัง / COD"/>
    <s v=""/>
    <s v="THT56031MTCES4Z"/>
    <s v="25/03/2025 11:49"/>
  </r>
  <r>
    <x v="8"/>
    <x v="9"/>
    <n v="50"/>
    <n v="1"/>
    <s v="EVY50"/>
    <n v="100"/>
    <n v="0"/>
    <s v="ร้านที่4"/>
    <s v="อ***มพร  ส***จริญ"/>
    <s v="นครสวรรค์"/>
    <s v="-"/>
    <s v=""/>
    <s v="25/03/2025 11:48"/>
    <s v="-"/>
    <s v="Flash Express Thailand COD"/>
    <s v="Tiktok"/>
    <s v="จ่ายทีหลัง / COD"/>
    <s v=""/>
    <s v="THT56031MTCES4Z"/>
    <s v="25/03/2025 11:49"/>
  </r>
  <r>
    <x v="7"/>
    <x v="8"/>
    <n v="33.333333333333336"/>
    <n v="6"/>
    <s v="EVY49"/>
    <n v="200"/>
    <n v="0"/>
    <s v="ร้านที่4"/>
    <s v="โ***"/>
    <s v="ชุมพร"/>
    <s v="-"/>
    <s v=""/>
    <s v="25/03/2025 11:49"/>
    <s v="-"/>
    <s v="Flash Express Thailand"/>
    <s v="Tiktok"/>
    <s v="tiktok"/>
    <s v=""/>
    <s v="THT70011MTE1A8Z"/>
    <s v="25/03/2025 11:48"/>
  </r>
  <r>
    <x v="10"/>
    <x v="12"/>
    <n v="50"/>
    <n v="2"/>
    <s v="EVY46"/>
    <n v="200"/>
    <n v="0"/>
    <s v="ร้านที่4"/>
    <s v="เ***าจิต  จ***จง"/>
    <s v="เทศบาลนครสุราษฎร์ธานี"/>
    <s v="-"/>
    <s v=""/>
    <s v="25/03/2025 11:46"/>
    <s v="-"/>
    <s v="Flash Express Thailand"/>
    <s v="Tiktok"/>
    <s v="tiktok"/>
    <s v=""/>
    <s v="-"/>
    <s v="25/03/2025 11:47"/>
  </r>
  <r>
    <x v="4"/>
    <x v="4"/>
    <n v="60"/>
    <n v="2"/>
    <s v="EVY47"/>
    <n v="199"/>
    <n v="0"/>
    <s v="ร้านที่1"/>
    <s v="ดวงพร กรวยสูงเนิน"/>
    <s v="ร้านอาหารตามสั่ง_x000a_46ม.12บ้านสนาย_x000a_ต.พิมาย_x000a_อ.ปรางคกุ่_x000a_จ.ศรีสะเกษ_x000a_33170"/>
    <s v="33170"/>
    <s v="0981955081"/>
    <s v="25/03/2025 11:47"/>
    <s v="raweewan5499@gmail.com"/>
    <s v="EMS COD"/>
    <s v="line_oa"/>
    <s v="จ่ายทีหลัง / COD"/>
    <s v=""/>
    <s v="JA190491691TH"/>
    <s v="25/03/2025 11:47"/>
  </r>
  <r>
    <x v="11"/>
    <x v="13"/>
    <n v="50"/>
    <n v="2"/>
    <s v="EVY46"/>
    <n v="200"/>
    <n v="0"/>
    <s v="ร้านที่4"/>
    <s v="เ***าจิต  จ***จง"/>
    <s v="เทศบาลนครสุราษฎร์ธานี"/>
    <s v="-"/>
    <s v=""/>
    <s v="25/03/2025 11:46"/>
    <s v="-"/>
    <s v="Flash Express Thailand"/>
    <s v="Tiktok"/>
    <s v="tiktok"/>
    <s v=""/>
    <s v="-"/>
    <s v="25/03/2025 11:47"/>
  </r>
  <r>
    <x v="9"/>
    <x v="11"/>
    <n v="60"/>
    <n v="2"/>
    <s v="EVY47"/>
    <n v="199"/>
    <n v="0"/>
    <s v="ร้านที่1"/>
    <s v="ดวงพร กรวยสูงเนิน"/>
    <s v="ร้านอาหารตามสั่ง_x000a_46ม.12บ้านสนาย_x000a_ต.พิมาย_x000a_อ.ปรางคกุ่_x000a_จ.ศรีสะเกษ_x000a_33170"/>
    <s v="33170"/>
    <s v="0981955081"/>
    <s v="25/03/2025 11:47"/>
    <s v="raweewan5499@gmail.com"/>
    <s v="EMS COD"/>
    <s v="line_oa"/>
    <s v="จ่ายทีหลัง / COD"/>
    <s v=""/>
    <s v="JA190491691TH"/>
    <s v="25/03/2025 11:47"/>
  </r>
  <r>
    <x v="8"/>
    <x v="9"/>
    <n v="50"/>
    <n v="2"/>
    <s v="EVY46"/>
    <n v="200"/>
    <n v="0"/>
    <s v="ร้านที่4"/>
    <s v="เ***าจิต  จ***จง"/>
    <s v="เทศบาลนครสุราษฎร์ธานี"/>
    <s v="-"/>
    <s v=""/>
    <s v="25/03/2025 11:46"/>
    <s v="-"/>
    <s v="Flash Express Thailand"/>
    <s v="Tiktok"/>
    <s v="tiktok"/>
    <s v=""/>
    <s v="-"/>
    <s v="25/03/2025 11:47"/>
  </r>
  <r>
    <x v="10"/>
    <x v="12"/>
    <n v="50"/>
    <n v="1"/>
    <s v="EVY45"/>
    <n v="106"/>
    <n v="6"/>
    <s v="ร้านที่4"/>
    <s v="อ***ิกา แ***างนอก"/>
    <s v="ขอนแก่น"/>
    <s v="-"/>
    <s v=""/>
    <s v="25/03/2025 11:45"/>
    <s v="-"/>
    <s v="Flash Express Thailand COD"/>
    <s v="Tiktok"/>
    <s v="จ่ายทีหลัง / COD"/>
    <s v=""/>
    <s v="THT37161MTCFF2Z"/>
    <s v="25/03/2025 11:47"/>
  </r>
  <r>
    <x v="11"/>
    <x v="13"/>
    <n v="50"/>
    <n v="1"/>
    <s v="EVY45"/>
    <n v="106"/>
    <n v="6"/>
    <s v="ร้านที่4"/>
    <s v="อ***ิกา แ***างนอก"/>
    <s v="ขอนแก่น"/>
    <s v="-"/>
    <s v=""/>
    <s v="25/03/2025 11:45"/>
    <s v="-"/>
    <s v="Flash Express Thailand COD"/>
    <s v="Tiktok"/>
    <s v="จ่ายทีหลัง / COD"/>
    <s v=""/>
    <s v="THT37161MTCFF2Z"/>
    <s v="25/03/2025 11:46"/>
  </r>
  <r>
    <x v="8"/>
    <x v="9"/>
    <n v="50"/>
    <n v="1"/>
    <s v="EVY45"/>
    <n v="106"/>
    <n v="6"/>
    <s v="ร้านที่4"/>
    <s v="อ***ิกา แ***างนอก"/>
    <s v="ขอนแก่น"/>
    <s v="-"/>
    <s v=""/>
    <s v="25/03/2025 11:45"/>
    <s v="-"/>
    <s v="Flash Express Thailand COD"/>
    <s v="Tiktok"/>
    <s v="จ่ายทีหลัง / COD"/>
    <s v=""/>
    <s v="THT37161MTCFF2Z"/>
    <s v="25/03/2025 11:46"/>
  </r>
  <r>
    <x v="4"/>
    <x v="4"/>
    <n v="60"/>
    <n v="2"/>
    <s v="EVY44"/>
    <n v="199"/>
    <n v="0"/>
    <s v="ร้านที่1"/>
    <s v="เกษร สายธิยศ"/>
    <s v="35/8หมู่4_x000a_ต.ขุนแก้ว_x000a_อ.นครชัยศรี_x000a_จ.นครปฐม73120"/>
    <s v="73120"/>
    <s v="0949139368"/>
    <s v="25/03/2025 11:44"/>
    <s v="raweewan5499@gmail.com"/>
    <s v="EMS COD"/>
    <s v="line_oa"/>
    <s v="จ่ายทีหลัง / COD"/>
    <s v=""/>
    <s v="JA190491688TH"/>
    <s v="25/03/2025 11:44"/>
  </r>
  <r>
    <x v="9"/>
    <x v="11"/>
    <n v="60"/>
    <n v="2"/>
    <s v="EVY44"/>
    <n v="199"/>
    <n v="0"/>
    <s v="ร้านที่1"/>
    <s v="เกษร สายธิยศ"/>
    <s v="35/8หมู่4_x000a_ต.ขุนแก้ว_x000a_อ.นครชัยศรี_x000a_จ.นครปฐม73120"/>
    <s v="73120"/>
    <s v="0949139368"/>
    <s v="25/03/2025 11:44"/>
    <s v="raweewan5499@gmail.com"/>
    <s v="EMS COD"/>
    <s v="line_oa"/>
    <s v="จ่ายทีหลัง / COD"/>
    <s v=""/>
    <s v="JA190491688TH"/>
    <s v="25/03/2025 11:44"/>
  </r>
  <r>
    <x v="10"/>
    <x v="12"/>
    <n v="50"/>
    <n v="1"/>
    <s v="EVY43"/>
    <n v="106"/>
    <n v="6"/>
    <s v="ร้านที่4"/>
    <s v="n***onon55"/>
    <s v="นนทบุรี"/>
    <s v="-"/>
    <s v=""/>
    <s v="25/03/2025 11:42"/>
    <s v="-"/>
    <s v="Flash Express Thailand COD"/>
    <s v="Tiktok"/>
    <s v="จ่ายทีหลัง / COD"/>
    <s v=""/>
    <s v="THT03041MSMGR1Z"/>
    <s v="25/03/2025 11:43"/>
  </r>
  <r>
    <x v="11"/>
    <x v="13"/>
    <n v="50"/>
    <n v="1"/>
    <s v="EVY43"/>
    <n v="106"/>
    <n v="6"/>
    <s v="ร้านที่4"/>
    <s v="n***onon55"/>
    <s v="นนทบุรี"/>
    <s v="-"/>
    <s v=""/>
    <s v="25/03/2025 11:42"/>
    <s v="-"/>
    <s v="Flash Express Thailand COD"/>
    <s v="Tiktok"/>
    <s v="จ่ายทีหลัง / COD"/>
    <s v=""/>
    <s v="THT03041MSMGR1Z"/>
    <s v="25/03/2025 11:43"/>
  </r>
  <r>
    <x v="8"/>
    <x v="9"/>
    <n v="50"/>
    <n v="1"/>
    <s v="EVY43"/>
    <n v="106"/>
    <n v="6"/>
    <s v="ร้านที่4"/>
    <s v="n***onon55"/>
    <s v="นนทบุรี"/>
    <s v="-"/>
    <s v=""/>
    <s v="25/03/2025 11:42"/>
    <s v="-"/>
    <s v="Flash Express Thailand COD"/>
    <s v="Tiktok"/>
    <s v="จ่ายทีหลัง / COD"/>
    <s v=""/>
    <s v="THT03041MSMGR1Z"/>
    <s v="25/03/2025 11:43"/>
  </r>
  <r>
    <x v="3"/>
    <x v="3"/>
    <n v="54.5"/>
    <n v="2"/>
    <s v="EVY42"/>
    <n v="78.28"/>
    <n v="7"/>
    <s v="ร้านที่1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25/03/2025 11:41"/>
    <s v="-"/>
    <s v="Kerry_dropoff"/>
    <s v="Lazada"/>
    <s v="lazada"/>
    <s v=""/>
    <s v="LEXPU0471936927"/>
    <s v="25/03/2025 11:41"/>
  </r>
  <r>
    <x v="10"/>
    <x v="12"/>
    <n v="50"/>
    <n v="1"/>
    <s v="EVY41"/>
    <n v="46.96"/>
    <n v="7"/>
    <s v="ร้านที่1"/>
    <s v="กิติชา"/>
    <s v="8/3ม.7 · โนนห้อม/ Non Hom_x000a__x000a_เมืองปราจีนบุรี/ Mueang Prachin Buriปราจีนบุรี/ Prachin Buri_x000a_25000"/>
    <s v="25000"/>
    <s v="660806286024"/>
    <s v="25/03/2025 11:41"/>
    <s v="-"/>
    <s v="Kerry_dropoff"/>
    <s v="Lazada"/>
    <s v="lazada"/>
    <s v=""/>
    <s v="LEXPU0549711161"/>
    <s v="25/03/2025 11:41"/>
  </r>
  <r>
    <x v="11"/>
    <x v="13"/>
    <n v="50"/>
    <n v="1"/>
    <s v="EVY41"/>
    <n v="46.96"/>
    <n v="7"/>
    <s v="ร้านที่1"/>
    <s v="กิติชา"/>
    <s v="8/3ม.7 · โนนห้อม/ Non Hom_x000a__x000a_เมืองปราจีนบุรี/ Mueang Prachin Buriปราจีนบุรี/ Prachin Buri_x000a_25000"/>
    <s v="25000"/>
    <s v="660806286024"/>
    <s v="25/03/2025 11:41"/>
    <s v="-"/>
    <s v="Kerry_dropoff"/>
    <s v="Lazada"/>
    <s v="lazada"/>
    <s v=""/>
    <s v="LEXPU0549711161"/>
    <s v="25/03/2025 11:41"/>
  </r>
  <r>
    <x v="8"/>
    <x v="9"/>
    <n v="50"/>
    <n v="1"/>
    <s v="EVY41"/>
    <n v="46.96"/>
    <n v="7"/>
    <s v="ร้านที่1"/>
    <s v="กิติชา"/>
    <s v="8/3ม.7 · โนนห้อม/ Non Hom_x000a__x000a_เมืองปราจีนบุรี/ Mueang Prachin Buriปราจีนบุรี/ Prachin Buri_x000a_25000"/>
    <s v="25000"/>
    <s v="660806286024"/>
    <s v="25/03/2025 11:41"/>
    <s v="-"/>
    <s v="Kerry_dropoff"/>
    <s v="Lazada"/>
    <s v="lazada"/>
    <s v=""/>
    <s v="LEXPU0549711161"/>
    <s v="25/03/2025 11:41"/>
  </r>
  <r>
    <x v="10"/>
    <x v="12"/>
    <n v="50"/>
    <n v="1"/>
    <s v="EVY40"/>
    <n v="106"/>
    <n v="6"/>
    <s v="ร้านที่4"/>
    <s v="ศ***วรรณ ส***ี"/>
    <s v="ระยอง"/>
    <s v="-"/>
    <s v=""/>
    <s v="25/03/2025 11:40"/>
    <s v="-"/>
    <s v="Flash Express Thailand COD"/>
    <s v="Tiktok"/>
    <s v="จ่ายทีหลัง / COD"/>
    <s v=""/>
    <s v="THT21011MTCK66Z"/>
    <s v="25/03/2025 11:41"/>
  </r>
  <r>
    <x v="11"/>
    <x v="13"/>
    <n v="50"/>
    <n v="1"/>
    <s v="EVY40"/>
    <n v="106"/>
    <n v="6"/>
    <s v="ร้านที่4"/>
    <s v="ศ***วรรณ ส***ี"/>
    <s v="ระยอง"/>
    <s v="-"/>
    <s v=""/>
    <s v="25/03/2025 11:40"/>
    <s v="-"/>
    <s v="Flash Express Thailand COD"/>
    <s v="Tiktok"/>
    <s v="จ่ายทีหลัง / COD"/>
    <s v=""/>
    <s v="THT21011MTCK66Z"/>
    <s v="25/03/2025 11:41"/>
  </r>
  <r>
    <x v="10"/>
    <x v="12"/>
    <n v="50"/>
    <n v="1"/>
    <s v="EVY39"/>
    <n v="106"/>
    <n v="6"/>
    <s v="ร้านที่4"/>
    <s v="ส***ันท์ ล***ประดิษฐ์"/>
    <s v="เทศบาลนครนครศรีธรรมราช"/>
    <s v="-"/>
    <s v=""/>
    <s v="25/03/2025 11:40"/>
    <s v="-"/>
    <s v="Flash Express Thailand COD"/>
    <s v="Tiktok"/>
    <s v="จ่ายทีหลัง / COD"/>
    <s v=""/>
    <s v="THT64141MSMKK9Z"/>
    <s v="25/03/2025 11:41"/>
  </r>
  <r>
    <x v="11"/>
    <x v="13"/>
    <n v="50"/>
    <n v="1"/>
    <s v="EVY39"/>
    <n v="106"/>
    <n v="6"/>
    <s v="ร้านที่4"/>
    <s v="ส***ันท์ ล***ประดิษฐ์"/>
    <s v="เทศบาลนครนครศรีธรรมราช"/>
    <s v="-"/>
    <s v=""/>
    <s v="25/03/2025 11:40"/>
    <s v="-"/>
    <s v="Flash Express Thailand COD"/>
    <s v="Tiktok"/>
    <s v="จ่ายทีหลัง / COD"/>
    <s v=""/>
    <s v="THT64141MSMKK9Z"/>
    <s v="25/03/2025 11:41"/>
  </r>
  <r>
    <x v="8"/>
    <x v="9"/>
    <n v="50"/>
    <n v="1"/>
    <s v="EVY40"/>
    <n v="106"/>
    <n v="6"/>
    <s v="ร้านที่4"/>
    <s v="ศ***วรรณ ส***ี"/>
    <s v="ระยอง"/>
    <s v="-"/>
    <s v=""/>
    <s v="25/03/2025 11:40"/>
    <s v="-"/>
    <s v="Flash Express Thailand COD"/>
    <s v="Tiktok"/>
    <s v="จ่ายทีหลัง / COD"/>
    <s v=""/>
    <s v="THT21011MTCK66Z"/>
    <s v="25/03/2025 11:41"/>
  </r>
  <r>
    <x v="8"/>
    <x v="9"/>
    <n v="50"/>
    <n v="1"/>
    <s v="EVY39"/>
    <n v="106"/>
    <n v="6"/>
    <s v="ร้านที่4"/>
    <s v="ส***ันท์ ล***ประดิษฐ์"/>
    <s v="เทศบาลนครนครศรีธรรมราช"/>
    <s v="-"/>
    <s v=""/>
    <s v="25/03/2025 11:40"/>
    <s v="-"/>
    <s v="Flash Express Thailand COD"/>
    <s v="Tiktok"/>
    <s v="จ่ายทีหลัง / COD"/>
    <s v=""/>
    <s v="THT64141MSMKK9Z"/>
    <s v="25/03/2025 11:40"/>
  </r>
  <r>
    <x v="10"/>
    <x v="12"/>
    <n v="50"/>
    <n v="1"/>
    <s v="EVY38"/>
    <n v="106"/>
    <n v="6"/>
    <s v="ร้านที่4"/>
    <s v="ข***ผกา ห***หยำ"/>
    <s v="พัทลุง"/>
    <s v="-"/>
    <s v=""/>
    <s v="25/03/2025 11:38"/>
    <s v="-"/>
    <s v="Flash Express Thailand COD"/>
    <s v="Tiktok"/>
    <s v="จ่ายทีหลัง / COD"/>
    <s v=""/>
    <s v="THT74061MSMMZ9Z"/>
    <s v="25/03/2025 11:40"/>
  </r>
  <r>
    <x v="11"/>
    <x v="13"/>
    <n v="50"/>
    <n v="1"/>
    <s v="EVY38"/>
    <n v="106"/>
    <n v="6"/>
    <s v="ร้านที่4"/>
    <s v="ข***ผกา ห***หยำ"/>
    <s v="พัทลุง"/>
    <s v="-"/>
    <s v=""/>
    <s v="25/03/2025 11:38"/>
    <s v="-"/>
    <s v="Flash Express Thailand COD"/>
    <s v="Tiktok"/>
    <s v="จ่ายทีหลัง / COD"/>
    <s v=""/>
    <s v="THT74061MSMMZ9Z"/>
    <s v="25/03/2025 11:39"/>
  </r>
  <r>
    <x v="8"/>
    <x v="9"/>
    <n v="50"/>
    <n v="1"/>
    <s v="EVY38"/>
    <n v="106"/>
    <n v="6"/>
    <s v="ร้านที่4"/>
    <s v="ข***ผกา ห***หยำ"/>
    <s v="พัทลุง"/>
    <s v="-"/>
    <s v=""/>
    <s v="25/03/2025 11:38"/>
    <s v="-"/>
    <s v="Flash Express Thailand COD"/>
    <s v="Tiktok"/>
    <s v="จ่ายทีหลัง / COD"/>
    <s v=""/>
    <s v="THT74061MSMMZ9Z"/>
    <s v="25/03/2025 11:38"/>
  </r>
  <r>
    <x v="4"/>
    <x v="4"/>
    <n v="66.666666666666671"/>
    <n v="3"/>
    <s v="EVY36"/>
    <n v="200"/>
    <n v="0"/>
    <s v="ร้านที่4"/>
    <s v="ส***รินทร์ แ***ไทย"/>
    <s v="เพชรบุรี"/>
    <s v="-"/>
    <s v=""/>
    <s v="25/03/2025 11:36"/>
    <s v="-"/>
    <s v="Flash Express Thailand"/>
    <s v="Tiktok"/>
    <s v="tiktok"/>
    <s v=""/>
    <s v="-"/>
    <s v="25/03/2025 11:35"/>
  </r>
  <r>
    <x v="10"/>
    <x v="12"/>
    <n v="50"/>
    <n v="1"/>
    <s v="EVY36"/>
    <n v="200"/>
    <n v="0"/>
    <s v="ร้านที่4"/>
    <s v="ส***รินทร์ แ***ไทย"/>
    <s v="เพชรบุรี"/>
    <s v="-"/>
    <s v=""/>
    <s v="25/03/2025 11:36"/>
    <s v="-"/>
    <s v="Flash Express Thailand"/>
    <s v="Tiktok"/>
    <s v="tiktok"/>
    <s v=""/>
    <s v="-"/>
    <s v="25/03/2025 11:35"/>
  </r>
  <r>
    <x v="11"/>
    <x v="13"/>
    <n v="50"/>
    <n v="1"/>
    <s v="EVY36"/>
    <n v="200"/>
    <n v="0"/>
    <s v="ร้านที่4"/>
    <s v="ส***รินทร์ แ***ไทย"/>
    <s v="เพชรบุรี"/>
    <s v="-"/>
    <s v=""/>
    <s v="25/03/2025 11:36"/>
    <s v="-"/>
    <s v="Flash Express Thailand"/>
    <s v="Tiktok"/>
    <s v="tiktok"/>
    <s v=""/>
    <s v="-"/>
    <s v="25/03/2025 11:35"/>
  </r>
  <r>
    <x v="8"/>
    <x v="9"/>
    <n v="50"/>
    <n v="1"/>
    <s v="EVY36"/>
    <n v="200"/>
    <n v="0"/>
    <s v="ร้านที่4"/>
    <s v="ส***รินทร์ แ***ไทย"/>
    <s v="เพชรบุรี"/>
    <s v="-"/>
    <s v=""/>
    <s v="25/03/2025 11:36"/>
    <s v="-"/>
    <s v="Flash Express Thailand"/>
    <s v="Tiktok"/>
    <s v="tiktok"/>
    <s v=""/>
    <s v="-"/>
    <s v="25/03/2025 11:35"/>
  </r>
  <r>
    <x v="10"/>
    <x v="12"/>
    <n v="50"/>
    <n v="1"/>
    <s v="EVY35"/>
    <n v="100"/>
    <n v="0"/>
    <s v="ร้านที่4"/>
    <s v="ส***ภรณ์  ภ***รีสลับ"/>
    <s v="พระนครศรีอยุธยา"/>
    <s v="-"/>
    <s v=""/>
    <s v="25/03/2025 11:35"/>
    <s v="-"/>
    <s v="Flash Express Thailand COD"/>
    <s v="Tiktok"/>
    <s v="จ่ายทีหลัง / COD"/>
    <s v=""/>
    <s v="THT05111MTCMS4Z"/>
    <s v="25/03/2025 11:35"/>
  </r>
  <r>
    <x v="11"/>
    <x v="13"/>
    <n v="50"/>
    <n v="1"/>
    <s v="EVY35"/>
    <n v="100"/>
    <n v="0"/>
    <s v="ร้านที่4"/>
    <s v="ส***ภรณ์  ภ***รีสลับ"/>
    <s v="พระนครศรีอยุธยา"/>
    <s v="-"/>
    <s v=""/>
    <s v="25/03/2025 11:35"/>
    <s v="-"/>
    <s v="Flash Express Thailand COD"/>
    <s v="Tiktok"/>
    <s v="จ่ายทีหลัง / COD"/>
    <s v=""/>
    <s v="THT05111MTCMS4Z"/>
    <s v="25/03/2025 11:35"/>
  </r>
  <r>
    <x v="8"/>
    <x v="9"/>
    <n v="50"/>
    <n v="1"/>
    <s v="EVY35"/>
    <n v="100"/>
    <n v="0"/>
    <s v="ร้านที่4"/>
    <s v="ส***ภรณ์  ภ***รีสลับ"/>
    <s v="พระนครศรีอยุธยา"/>
    <s v="-"/>
    <s v=""/>
    <s v="25/03/2025 11:35"/>
    <s v="-"/>
    <s v="Flash Express Thailand COD"/>
    <s v="Tiktok"/>
    <s v="จ่ายทีหลัง / COD"/>
    <s v=""/>
    <s v="THT05111MTCMS4Z"/>
    <s v="25/03/2025 11:35"/>
  </r>
  <r>
    <x v="10"/>
    <x v="12"/>
    <n v="50"/>
    <n v="1"/>
    <s v="EVY34"/>
    <n v="106"/>
    <n v="6"/>
    <s v="ร้านที่4"/>
    <s v="ว***า"/>
    <s v="น่าน"/>
    <s v="-"/>
    <s v=""/>
    <s v="25/03/2025 11:34"/>
    <s v="-"/>
    <s v="Flash Express Thailand COD"/>
    <s v="Tiktok"/>
    <s v="จ่ายทีหลัง / COD"/>
    <s v=""/>
    <s v="-"/>
    <s v="25/03/2025 11:34"/>
  </r>
  <r>
    <x v="11"/>
    <x v="13"/>
    <n v="50"/>
    <n v="1"/>
    <s v="EVY34"/>
    <n v="106"/>
    <n v="6"/>
    <s v="ร้านที่4"/>
    <s v="ว***า"/>
    <s v="น่าน"/>
    <s v="-"/>
    <s v=""/>
    <s v="25/03/2025 11:34"/>
    <s v="-"/>
    <s v="Flash Express Thailand COD"/>
    <s v="Tiktok"/>
    <s v="จ่ายทีหลัง / COD"/>
    <s v=""/>
    <s v="-"/>
    <s v="25/03/2025 11:34"/>
  </r>
  <r>
    <x v="8"/>
    <x v="9"/>
    <n v="50"/>
    <n v="1"/>
    <s v="EVY34"/>
    <n v="106"/>
    <n v="6"/>
    <s v="ร้านที่4"/>
    <s v="ว***า"/>
    <s v="น่าน"/>
    <s v="-"/>
    <s v=""/>
    <s v="25/03/2025 11:34"/>
    <s v="-"/>
    <s v="Flash Express Thailand COD"/>
    <s v="Tiktok"/>
    <s v="จ่ายทีหลัง / COD"/>
    <s v=""/>
    <s v="-"/>
    <s v="25/03/2025 11:34"/>
  </r>
  <r>
    <x v="10"/>
    <x v="12"/>
    <n v="50"/>
    <n v="1"/>
    <s v="EVY33"/>
    <n v="145"/>
    <n v="45"/>
    <s v="ร้านที่4"/>
    <s v="น***วฐิตา  ร***หล่า"/>
    <s v="เชียงใหม่"/>
    <s v="-"/>
    <s v=""/>
    <s v="25/03/2025 11:34"/>
    <s v="-"/>
    <s v="Flash Express Thailand COD"/>
    <s v="Tiktok"/>
    <s v="จ่ายทีหลัง / COD"/>
    <s v=""/>
    <s v="-"/>
    <s v="25/03/2025 11:34"/>
  </r>
  <r>
    <x v="11"/>
    <x v="13"/>
    <n v="50"/>
    <n v="1"/>
    <s v="EVY33"/>
    <n v="145"/>
    <n v="45"/>
    <s v="ร้านที่4"/>
    <s v="น***วฐิตา  ร***หล่า"/>
    <s v="เชียงใหม่"/>
    <s v="-"/>
    <s v=""/>
    <s v="25/03/2025 11:34"/>
    <s v="-"/>
    <s v="Flash Express Thailand COD"/>
    <s v="Tiktok"/>
    <s v="จ่ายทีหลัง / COD"/>
    <s v=""/>
    <s v="-"/>
    <s v="25/03/2025 11:34"/>
  </r>
  <r>
    <x v="8"/>
    <x v="9"/>
    <n v="50"/>
    <n v="1"/>
    <s v="EVY33"/>
    <n v="145"/>
    <n v="45"/>
    <s v="ร้านที่4"/>
    <s v="น***วฐิตา  ร***หล่า"/>
    <s v="เชียงใหม่"/>
    <s v="-"/>
    <s v=""/>
    <s v="25/03/2025 11:34"/>
    <s v="-"/>
    <s v="Flash Express Thailand COD"/>
    <s v="Tiktok"/>
    <s v="จ่ายทีหลัง / COD"/>
    <s v=""/>
    <s v="-"/>
    <s v="25/03/2025 11:34"/>
  </r>
  <r>
    <x v="9"/>
    <x v="11"/>
    <n v="66.666666666666671"/>
    <n v="3"/>
    <s v="EVY32"/>
    <n v="106"/>
    <n v="6"/>
    <s v="ร้านที่4"/>
    <s v="น***าววราภรณ์ ว***้อม"/>
    <s v="สมุทรปราการ"/>
    <s v="-"/>
    <s v=""/>
    <s v="25/03/2025 11:32"/>
    <s v="-"/>
    <s v="Flash Express Thailand COD"/>
    <s v="Tiktok"/>
    <s v="จ่ายทีหลัง / COD"/>
    <s v=""/>
    <s v="THT02011MSNA65Z"/>
    <s v="25/03/2025 11:32"/>
  </r>
  <r>
    <x v="7"/>
    <x v="8"/>
    <n v="48.333333333333343"/>
    <n v="3"/>
    <s v="EVY31"/>
    <n v="247"/>
    <n v="3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25/03/2025 12:04"/>
    <s v="-"/>
    <s v="SPX Express"/>
    <s v="Shopee"/>
    <s v="shopee"/>
    <s v=""/>
    <s v="TH258459742832H"/>
    <s v="25/03/2025 11:32"/>
  </r>
  <r>
    <x v="7"/>
    <x v="8"/>
    <n v="48.5"/>
    <n v="2"/>
    <s v="EVY31"/>
    <n v="247"/>
    <n v="3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25/03/2025 12:04"/>
    <s v="-"/>
    <s v="SPX Express"/>
    <s v="Shopee"/>
    <s v="shopee"/>
    <s v=""/>
    <s v="TH258459742832H"/>
    <s v="25/03/2025 11:32"/>
  </r>
  <r>
    <x v="7"/>
    <x v="8"/>
    <n v="33.333333333333336"/>
    <n v="3"/>
    <s v="EVY30"/>
    <n v="200"/>
    <n v="0"/>
    <s v="ร้านที่4"/>
    <s v="จ***นา"/>
    <s v="สุรินทร์"/>
    <s v="-"/>
    <s v=""/>
    <s v="25/03/2025 11:31"/>
    <s v="-"/>
    <s v="Flash Express Thailand COD"/>
    <s v="Tiktok"/>
    <s v="จ่ายทีหลัง / COD"/>
    <s v=""/>
    <s v="-"/>
    <s v="25/03/2025 11:32"/>
  </r>
  <r>
    <x v="10"/>
    <x v="12"/>
    <n v="50"/>
    <n v="1"/>
    <s v="EVY30"/>
    <n v="200"/>
    <n v="0"/>
    <s v="ร้านที่4"/>
    <s v="จ***นา"/>
    <s v="สุรินทร์"/>
    <s v="-"/>
    <s v=""/>
    <s v="25/03/2025 11:31"/>
    <s v="-"/>
    <s v="Flash Express Thailand COD"/>
    <s v="Tiktok"/>
    <s v="จ่ายทีหลัง / COD"/>
    <s v=""/>
    <s v="-"/>
    <s v="25/03/2025 11:31"/>
  </r>
  <r>
    <x v="11"/>
    <x v="13"/>
    <n v="50"/>
    <n v="1"/>
    <s v="EVY30"/>
    <n v="200"/>
    <n v="0"/>
    <s v="ร้านที่4"/>
    <s v="จ***นา"/>
    <s v="สุรินทร์"/>
    <s v="-"/>
    <s v=""/>
    <s v="25/03/2025 11:31"/>
    <s v="-"/>
    <s v="Flash Express Thailand COD"/>
    <s v="Tiktok"/>
    <s v="จ่ายทีหลัง / COD"/>
    <s v=""/>
    <s v="-"/>
    <s v="25/03/2025 11:31"/>
  </r>
  <r>
    <x v="8"/>
    <x v="9"/>
    <n v="50"/>
    <n v="1"/>
    <s v="EVY30"/>
    <n v="200"/>
    <n v="0"/>
    <s v="ร้านที่4"/>
    <s v="จ***นา"/>
    <s v="สุรินทร์"/>
    <s v="-"/>
    <s v=""/>
    <s v="25/03/2025 11:31"/>
    <s v="-"/>
    <s v="Flash Express Thailand COD"/>
    <s v="Tiktok"/>
    <s v="จ่ายทีหลัง / COD"/>
    <s v=""/>
    <s v="-"/>
    <s v="25/03/2025 11:31"/>
  </r>
  <r>
    <x v="10"/>
    <x v="12"/>
    <n v="60"/>
    <n v="1"/>
    <s v="EVY29"/>
    <n v="100"/>
    <n v="0"/>
    <s v="ร้านที่2"/>
    <s v="ณ******า"/>
    <s v="******ัญสนิทวงศ์ 3, ถนน จรัญสนิทวงศ์, แขวงวัดท่าพระ, เขตบางกอกใหญ่ แขวงวัดท่าพระ เขตบางกอกใหญ่ จังหวัดกรุงเทพมหานคร 10600"/>
    <s v="10600"/>
    <s v="75"/>
    <s v="25/03/2025 12:01"/>
    <s v="-"/>
    <s v="SPX Express"/>
    <s v="Shopee"/>
    <s v="shopee"/>
    <s v=""/>
    <s v="TH2518693673147"/>
    <s v="25/03/2025 11:30"/>
  </r>
  <r>
    <x v="8"/>
    <x v="9"/>
    <n v="40"/>
    <n v="1"/>
    <s v="EVY29"/>
    <n v="100"/>
    <n v="0"/>
    <s v="ร้านที่2"/>
    <s v="ณ******า"/>
    <s v="******ัญสนิทวงศ์ 3, ถนน จรัญสนิทวงศ์, แขวงวัดท่าพระ, เขตบางกอกใหญ่ แขวงวัดท่าพระ เขตบางกอกใหญ่ จังหวัดกรุงเทพมหานคร 10600"/>
    <s v="10600"/>
    <s v="75"/>
    <s v="25/03/2025 12:01"/>
    <s v="-"/>
    <s v="SPX Express"/>
    <s v="Shopee"/>
    <s v="shopee"/>
    <s v=""/>
    <s v="TH2518693673147"/>
    <s v="25/03/2025 11:30"/>
  </r>
  <r>
    <x v="8"/>
    <x v="9"/>
    <n v="60"/>
    <n v="3"/>
    <s v="EVY28"/>
    <n v="75.25"/>
    <n v="0"/>
    <s v="ร้านที่1"/>
    <s v="ศิริพงษ์ ดวงสว่าง"/>
    <s v="ร้านตัดผมสมเกียรติ 36/2 ม.9 ต.เชียงงา · เชียงงา/ Chiang Nga_x000a__x000a_บ้านหมี่/ Ban Miลพบุรี/ Lopburi_x000a_15110"/>
    <s v="15110"/>
    <s v="660801098237"/>
    <s v="25/03/2025 11:31"/>
    <s v="-"/>
    <s v="Kerry_dropoff"/>
    <s v="Lazada"/>
    <s v="lazada"/>
    <s v=""/>
    <s v="LEXPU0471934849"/>
    <s v="25/03/2025 11:30"/>
  </r>
  <r>
    <x v="7"/>
    <x v="8"/>
    <n v="37.5"/>
    <n v="8"/>
    <s v="EVY27"/>
    <n v="318"/>
    <n v="0"/>
    <s v="ร้านที่4"/>
    <s v="ว***น์ บ***ถิม"/>
    <s v="นครราชสีมา"/>
    <s v="-"/>
    <s v=""/>
    <s v="25/03/2025 11:30"/>
    <s v="-"/>
    <s v="Flash Express Thailand"/>
    <s v="Tiktok"/>
    <s v="tiktok"/>
    <s v=""/>
    <s v="THT27081MTE3X0Z"/>
    <s v="25/03/2025 11:30"/>
  </r>
  <r>
    <x v="10"/>
    <x v="12"/>
    <n v="50"/>
    <n v="1"/>
    <s v="EVY26"/>
    <n v="106"/>
    <n v="6"/>
    <s v="ร้านที่4"/>
    <s v="แ***ียา  เ***าพร"/>
    <s v="อุบลราชธานี"/>
    <s v="-"/>
    <s v=""/>
    <s v="25/03/2025 23:02"/>
    <s v="-"/>
    <s v="Flash Express Thailand"/>
    <s v="Tiktok"/>
    <s v="tiktok"/>
    <s v=""/>
    <s v="-"/>
    <s v="25/03/2025 11:29"/>
  </r>
  <r>
    <x v="11"/>
    <x v="13"/>
    <n v="50"/>
    <n v="1"/>
    <s v="EVY26"/>
    <n v="106"/>
    <n v="6"/>
    <s v="ร้านที่4"/>
    <s v="แ***ียา  เ***าพร"/>
    <s v="อุบลราชธานี"/>
    <s v="-"/>
    <s v=""/>
    <s v="25/03/2025 23:02"/>
    <s v="-"/>
    <s v="Flash Express Thailand"/>
    <s v="Tiktok"/>
    <s v="tiktok"/>
    <s v=""/>
    <s v="-"/>
    <s v="25/03/2025 11:29"/>
  </r>
  <r>
    <x v="8"/>
    <x v="9"/>
    <n v="50"/>
    <n v="1"/>
    <s v="EVY26"/>
    <n v="106"/>
    <n v="6"/>
    <s v="ร้านที่4"/>
    <s v="แ***ียา  เ***าพร"/>
    <s v="อุบลราชธานี"/>
    <s v="-"/>
    <s v=""/>
    <s v="25/03/2025 23:02"/>
    <s v="-"/>
    <s v="Flash Express Thailand"/>
    <s v="Tiktok"/>
    <s v="tiktok"/>
    <s v=""/>
    <s v="-"/>
    <s v="25/03/2025 11:29"/>
  </r>
  <r>
    <x v="10"/>
    <x v="12"/>
    <n v="50"/>
    <n v="1"/>
    <s v="EVY25"/>
    <n v="100"/>
    <n v="0"/>
    <s v="ร้านที่4"/>
    <s v="ณ***า ธ***ุฒิ"/>
    <s v="เทศบาลนครนครสวรรค์"/>
    <s v="-"/>
    <s v=""/>
    <s v="25/03/2025 11:27"/>
    <s v="-"/>
    <s v="Flash Express Thailand COD"/>
    <s v="Tiktok"/>
    <s v="จ่ายทีหลัง / COD"/>
    <s v=""/>
    <s v="-"/>
    <s v="25/03/2025 11:27"/>
  </r>
  <r>
    <x v="11"/>
    <x v="13"/>
    <n v="50"/>
    <n v="1"/>
    <s v="EVY25"/>
    <n v="100"/>
    <n v="0"/>
    <s v="ร้านที่4"/>
    <s v="ณ***า ธ***ุฒิ"/>
    <s v="เทศบาลนครนครสวรรค์"/>
    <s v="-"/>
    <s v=""/>
    <s v="25/03/2025 11:27"/>
    <s v="-"/>
    <s v="Flash Express Thailand COD"/>
    <s v="Tiktok"/>
    <s v="จ่ายทีหลัง / COD"/>
    <s v=""/>
    <s v="-"/>
    <s v="25/03/2025 11:27"/>
  </r>
  <r>
    <x v="8"/>
    <x v="9"/>
    <n v="50"/>
    <n v="1"/>
    <s v="EVY25"/>
    <n v="100"/>
    <n v="0"/>
    <s v="ร้านที่4"/>
    <s v="ณ***า ธ***ุฒิ"/>
    <s v="เทศบาลนครนครสวรรค์"/>
    <s v="-"/>
    <s v=""/>
    <s v="25/03/2025 11:27"/>
    <s v="-"/>
    <s v="Flash Express Thailand COD"/>
    <s v="Tiktok"/>
    <s v="จ่ายทีหลัง / COD"/>
    <s v=""/>
    <s v="-"/>
    <s v="25/03/2025 11:27"/>
  </r>
  <r>
    <x v="10"/>
    <x v="12"/>
    <n v="50"/>
    <n v="6"/>
    <s v="EVY24"/>
    <n v="600"/>
    <n v="0"/>
    <s v="ร้านที่4"/>
    <s v="ป**"/>
    <s v="พัทลุง"/>
    <s v="-"/>
    <s v=""/>
    <s v="25/03/2025 11:26"/>
    <s v="-"/>
    <s v="Flash Express Thailand COD"/>
    <s v="Tiktok"/>
    <s v="จ่ายทีหลัง / COD"/>
    <s v=""/>
    <s v="THT74041MTD0Z4Z"/>
    <s v="25/03/2025 11:26"/>
  </r>
  <r>
    <x v="11"/>
    <x v="13"/>
    <n v="50"/>
    <n v="6"/>
    <s v="EVY24"/>
    <n v="600"/>
    <n v="0"/>
    <s v="ร้านที่4"/>
    <s v="ป**"/>
    <s v="พัทลุง"/>
    <s v="-"/>
    <s v=""/>
    <s v="25/03/2025 11:26"/>
    <s v="-"/>
    <s v="Flash Express Thailand COD"/>
    <s v="Tiktok"/>
    <s v="จ่ายทีหลัง / COD"/>
    <s v=""/>
    <s v="THT74041MTD0Z4Z"/>
    <s v="25/03/2025 11:26"/>
  </r>
  <r>
    <x v="8"/>
    <x v="9"/>
    <n v="50"/>
    <n v="6"/>
    <s v="EVY24"/>
    <n v="600"/>
    <n v="0"/>
    <s v="ร้านที่4"/>
    <s v="ป**"/>
    <s v="พัทลุง"/>
    <s v="-"/>
    <s v=""/>
    <s v="25/03/2025 11:26"/>
    <s v="-"/>
    <s v="Flash Express Thailand COD"/>
    <s v="Tiktok"/>
    <s v="จ่ายทีหลัง / COD"/>
    <s v=""/>
    <s v="THT74041MTD0Z4Z"/>
    <s v="25/03/2025 11:26"/>
  </r>
  <r>
    <x v="10"/>
    <x v="12"/>
    <n v="50"/>
    <n v="1"/>
    <s v="EVY23"/>
    <n v="200"/>
    <n v="0"/>
    <s v="ร้านที่4"/>
    <s v="ร***า เ***"/>
    <s v="สตูล"/>
    <s v="-"/>
    <s v=""/>
    <s v="25/03/2025 11:24"/>
    <s v="-"/>
    <s v="Flash Express Thailand COD"/>
    <s v="Tiktok"/>
    <s v="จ่ายทีหลัง / COD"/>
    <s v="เบาหวิวเอากาแฟ เผือก ฝอยทอง ค่ะ"/>
    <s v="-"/>
    <s v="25/03/2025 11:24"/>
  </r>
  <r>
    <x v="11"/>
    <x v="13"/>
    <n v="50"/>
    <n v="1"/>
    <s v="EVY23"/>
    <n v="200"/>
    <n v="0"/>
    <s v="ร้านที่4"/>
    <s v="ร***า เ***"/>
    <s v="สตูล"/>
    <s v="-"/>
    <s v=""/>
    <s v="25/03/2025 11:24"/>
    <s v="-"/>
    <s v="Flash Express Thailand COD"/>
    <s v="Tiktok"/>
    <s v="จ่ายทีหลัง / COD"/>
    <s v="เบาหวิวเอากาแฟ เผือก ฝอยทอง ค่ะ"/>
    <s v="-"/>
    <s v="25/03/2025 11:24"/>
  </r>
  <r>
    <x v="8"/>
    <x v="9"/>
    <n v="50"/>
    <n v="1"/>
    <s v="EVY23"/>
    <n v="200"/>
    <n v="0"/>
    <s v="ร้านที่4"/>
    <s v="ร***า เ***"/>
    <s v="สตูล"/>
    <s v="-"/>
    <s v=""/>
    <s v="25/03/2025 11:24"/>
    <s v="-"/>
    <s v="Flash Express Thailand COD"/>
    <s v="Tiktok"/>
    <s v="จ่ายทีหลัง / COD"/>
    <s v="เบาหวิวเอากาแฟ เผือก ฝอยทอง ค่ะ"/>
    <s v="-"/>
    <s v="25/03/2025 11:24"/>
  </r>
  <r>
    <x v="7"/>
    <x v="8"/>
    <n v="33.333333333333336"/>
    <n v="3"/>
    <s v="EVY23"/>
    <n v="200"/>
    <n v="0"/>
    <s v="ร้านที่4"/>
    <s v="ร***า เ***"/>
    <s v="สตูล"/>
    <s v="-"/>
    <s v=""/>
    <s v="25/03/2025 11:24"/>
    <s v="-"/>
    <s v="Flash Express Thailand COD"/>
    <s v="Tiktok"/>
    <s v="จ่ายทีหลัง / COD"/>
    <s v="เบาหวิวเอากาแฟ เผือก ฝอยทอง ค่ะ"/>
    <s v="-"/>
    <s v="25/03/2025 11:24"/>
  </r>
  <r>
    <x v="4"/>
    <x v="4"/>
    <n v="66.666666666666671"/>
    <n v="3"/>
    <s v="EVY22"/>
    <n v="200"/>
    <n v="0"/>
    <s v="ร้านที่4"/>
    <s v="จ***ชา ก***นวรกูล"/>
    <s v="ขอนแก่น"/>
    <s v="-"/>
    <s v=""/>
    <s v="25/03/2025 11:23"/>
    <s v="-"/>
    <s v="Flash Express Thailand COD"/>
    <s v="Tiktok"/>
    <s v="จ่ายทีหลัง / COD"/>
    <s v=""/>
    <s v="THT37071MTEA82Z"/>
    <s v="25/03/2025 11:23"/>
  </r>
  <r>
    <x v="7"/>
    <x v="8"/>
    <n v="33.333333333333336"/>
    <n v="3"/>
    <s v="EVY22"/>
    <n v="200"/>
    <n v="0"/>
    <s v="ร้านที่4"/>
    <s v="จ***ชา ก***นวรกูล"/>
    <s v="ขอนแก่น"/>
    <s v="-"/>
    <s v=""/>
    <s v="25/03/2025 11:23"/>
    <s v="-"/>
    <s v="Flash Express Thailand COD"/>
    <s v="Tiktok"/>
    <s v="จ่ายทีหลัง / COD"/>
    <s v=""/>
    <s v="THT37071MTEA82Z"/>
    <s v="25/03/2025 11:23"/>
  </r>
  <r>
    <x v="10"/>
    <x v="12"/>
    <n v="50"/>
    <n v="1"/>
    <s v="EVY21"/>
    <n v="106"/>
    <n v="6"/>
    <s v="ร้านที่4"/>
    <s v="ส***วดี ส***คร"/>
    <s v="มหาสารคาม"/>
    <s v="-"/>
    <s v=""/>
    <s v="25/03/2025 11:23"/>
    <s v="-"/>
    <s v="Flash Express Thailand COD"/>
    <s v="Tiktok"/>
    <s v="จ่ายทีหลัง / COD"/>
    <s v=""/>
    <s v="THT41041MSMCR5Z"/>
    <s v="25/03/2025 11:23"/>
  </r>
  <r>
    <x v="11"/>
    <x v="13"/>
    <n v="50"/>
    <n v="1"/>
    <s v="EVY21"/>
    <n v="106"/>
    <n v="6"/>
    <s v="ร้านที่4"/>
    <s v="ส***วดี ส***คร"/>
    <s v="มหาสารคาม"/>
    <s v="-"/>
    <s v=""/>
    <s v="25/03/2025 11:23"/>
    <s v="-"/>
    <s v="Flash Express Thailand COD"/>
    <s v="Tiktok"/>
    <s v="จ่ายทีหลัง / COD"/>
    <s v=""/>
    <s v="THT41041MSMCR5Z"/>
    <s v="25/03/2025 11:23"/>
  </r>
  <r>
    <x v="8"/>
    <x v="9"/>
    <n v="50"/>
    <n v="1"/>
    <s v="EVY21"/>
    <n v="106"/>
    <n v="6"/>
    <s v="ร้านที่4"/>
    <s v="ส***วดี ส***คร"/>
    <s v="มหาสารคาม"/>
    <s v="-"/>
    <s v=""/>
    <s v="25/03/2025 11:23"/>
    <s v="-"/>
    <s v="Flash Express Thailand COD"/>
    <s v="Tiktok"/>
    <s v="จ่ายทีหลัง / COD"/>
    <s v=""/>
    <s v="THT41041MSMCR5Z"/>
    <s v="25/03/2025 11:23"/>
  </r>
  <r>
    <x v="10"/>
    <x v="12"/>
    <n v="50"/>
    <n v="2"/>
    <s v="EVY20"/>
    <n v="200"/>
    <n v="0"/>
    <s v="ร้านที่4"/>
    <s v="ว***ธร เ***งแสงมุก"/>
    <s v="พระนครศรีอยุธยา"/>
    <s v="-"/>
    <s v=""/>
    <s v="25/03/2025 11:23"/>
    <s v="-"/>
    <s v="Flash Express Thailand COD"/>
    <s v="Tiktok"/>
    <s v="จ่ายทีหลัง / COD"/>
    <s v=""/>
    <s v="-"/>
    <s v="25/03/2025 11:23"/>
  </r>
  <r>
    <x v="11"/>
    <x v="13"/>
    <n v="50"/>
    <n v="2"/>
    <s v="EVY20"/>
    <n v="200"/>
    <n v="0"/>
    <s v="ร้านที่4"/>
    <s v="ว***ธร เ***งแสงมุก"/>
    <s v="พระนครศรีอยุธยา"/>
    <s v="-"/>
    <s v=""/>
    <s v="25/03/2025 11:23"/>
    <s v="-"/>
    <s v="Flash Express Thailand COD"/>
    <s v="Tiktok"/>
    <s v="จ่ายทีหลัง / COD"/>
    <s v=""/>
    <s v="-"/>
    <s v="25/03/2025 11:23"/>
  </r>
  <r>
    <x v="8"/>
    <x v="9"/>
    <n v="50"/>
    <n v="2"/>
    <s v="EVY20"/>
    <n v="200"/>
    <n v="0"/>
    <s v="ร้านที่4"/>
    <s v="ว***ธร เ***งแสงมุก"/>
    <s v="พระนครศรีอยุธยา"/>
    <s v="-"/>
    <s v=""/>
    <s v="25/03/2025 11:23"/>
    <s v="-"/>
    <s v="Flash Express Thailand COD"/>
    <s v="Tiktok"/>
    <s v="จ่ายทีหลัง / COD"/>
    <s v=""/>
    <s v="-"/>
    <s v="25/03/2025 11:23"/>
  </r>
  <r>
    <x v="10"/>
    <x v="12"/>
    <n v="50"/>
    <n v="1"/>
    <s v="EVY18"/>
    <n v="106"/>
    <n v="6"/>
    <s v="ร้านที่4"/>
    <s v="ส***น  ใ***ข"/>
    <s v="พังงา"/>
    <s v="-"/>
    <s v=""/>
    <s v="25/03/2025 11:20"/>
    <s v="-"/>
    <s v="Flash Express Thailand COD"/>
    <s v="Tiktok"/>
    <s v="จ่ายทีหลัง / COD"/>
    <s v=""/>
    <s v="THT66041MTC0Q4Z"/>
    <s v="25/03/2025 11:20"/>
  </r>
  <r>
    <x v="11"/>
    <x v="13"/>
    <n v="50"/>
    <n v="1"/>
    <s v="EVY18"/>
    <n v="106"/>
    <n v="6"/>
    <s v="ร้านที่4"/>
    <s v="ส***น  ใ***ข"/>
    <s v="พังงา"/>
    <s v="-"/>
    <s v=""/>
    <s v="25/03/2025 11:20"/>
    <s v="-"/>
    <s v="Flash Express Thailand COD"/>
    <s v="Tiktok"/>
    <s v="จ่ายทีหลัง / COD"/>
    <s v=""/>
    <s v="THT66041MTC0Q4Z"/>
    <s v="25/03/2025 11:20"/>
  </r>
  <r>
    <x v="8"/>
    <x v="9"/>
    <n v="50"/>
    <n v="1"/>
    <s v="EVY18"/>
    <n v="106"/>
    <n v="6"/>
    <s v="ร้านที่4"/>
    <s v="ส***น  ใ***ข"/>
    <s v="พังงา"/>
    <s v="-"/>
    <s v=""/>
    <s v="25/03/2025 11:20"/>
    <s v="-"/>
    <s v="Flash Express Thailand COD"/>
    <s v="Tiktok"/>
    <s v="จ่ายทีหลัง / COD"/>
    <s v=""/>
    <s v="THT66041MTC0Q4Z"/>
    <s v="25/03/2025 11:20"/>
  </r>
  <r>
    <x v="10"/>
    <x v="12"/>
    <n v="50"/>
    <n v="1"/>
    <s v="EVY17"/>
    <n v="100"/>
    <n v="0"/>
    <s v="ร้านที่4"/>
    <s v="ภ***ร ก***รณ์"/>
    <s v="สระบุรี"/>
    <s v="-"/>
    <s v=""/>
    <s v="25/03/2025 11:18"/>
    <s v="-"/>
    <s v="Flash Express Thailand COD"/>
    <s v="Tiktok"/>
    <s v="จ่ายทีหลัง / COD"/>
    <s v=""/>
    <s v="THT10081MSM3Q5Z"/>
    <s v="25/03/2025 11:18"/>
  </r>
  <r>
    <x v="11"/>
    <x v="13"/>
    <n v="50"/>
    <n v="1"/>
    <s v="EVY17"/>
    <n v="100"/>
    <n v="0"/>
    <s v="ร้านที่4"/>
    <s v="ภ***ร ก***รณ์"/>
    <s v="สระบุรี"/>
    <s v="-"/>
    <s v=""/>
    <s v="25/03/2025 11:18"/>
    <s v="-"/>
    <s v="Flash Express Thailand COD"/>
    <s v="Tiktok"/>
    <s v="จ่ายทีหลัง / COD"/>
    <s v=""/>
    <s v="THT10081MSM3Q5Z"/>
    <s v="25/03/2025 11:18"/>
  </r>
  <r>
    <x v="8"/>
    <x v="9"/>
    <n v="50"/>
    <n v="1"/>
    <s v="EVY17"/>
    <n v="100"/>
    <n v="0"/>
    <s v="ร้านที่4"/>
    <s v="ภ***ร ก***รณ์"/>
    <s v="สระบุรี"/>
    <s v="-"/>
    <s v=""/>
    <s v="25/03/2025 11:18"/>
    <s v="-"/>
    <s v="Flash Express Thailand COD"/>
    <s v="Tiktok"/>
    <s v="จ่ายทีหลัง / COD"/>
    <s v=""/>
    <s v="THT10081MSM3Q5Z"/>
    <s v="25/03/2025 11:18"/>
  </r>
  <r>
    <x v="7"/>
    <x v="8"/>
    <n v="33.333333333333336"/>
    <n v="3"/>
    <s v="EVY16"/>
    <n v="106"/>
    <n v="6"/>
    <s v="ร้านที่4"/>
    <s v="ส***นาฏ อ***านุกูล"/>
    <s v="พัทลุง"/>
    <s v="-"/>
    <s v=""/>
    <s v="25/03/2025 11:18"/>
    <s v="-"/>
    <s v="Flash Express Thailand COD"/>
    <s v="Tiktok"/>
    <s v="จ่ายทีหลัง / COD"/>
    <s v="ขอรสกาแฟทุกกล่อง"/>
    <s v="THT74111MTE7K0Z"/>
    <s v="25/03/2025 11:18"/>
  </r>
  <r>
    <x v="10"/>
    <x v="12"/>
    <n v="50"/>
    <n v="1"/>
    <s v="EVY15"/>
    <n v="106"/>
    <n v="6"/>
    <s v="ร้านที่4"/>
    <s v="ฉ***ริกา ช***ัตน์"/>
    <s v="สงขลา"/>
    <s v="-"/>
    <s v=""/>
    <s v="25/03/2025 11:17"/>
    <s v="-"/>
    <s v="Flash Express Thailand COD"/>
    <s v="Tiktok"/>
    <s v="จ่ายทีหลัง / COD"/>
    <s v=""/>
    <s v="THT71091MTC5M8Z"/>
    <s v="25/03/2025 11:18"/>
  </r>
  <r>
    <x v="11"/>
    <x v="13"/>
    <n v="50"/>
    <n v="1"/>
    <s v="EVY15"/>
    <n v="106"/>
    <n v="6"/>
    <s v="ร้านที่4"/>
    <s v="ฉ***ริกา ช***ัตน์"/>
    <s v="สงขลา"/>
    <s v="-"/>
    <s v=""/>
    <s v="25/03/2025 11:17"/>
    <s v="-"/>
    <s v="Flash Express Thailand COD"/>
    <s v="Tiktok"/>
    <s v="จ่ายทีหลัง / COD"/>
    <s v=""/>
    <s v="THT71091MTC5M8Z"/>
    <s v="25/03/2025 11:18"/>
  </r>
  <r>
    <x v="8"/>
    <x v="9"/>
    <n v="50"/>
    <n v="1"/>
    <s v="EVY15"/>
    <n v="106"/>
    <n v="6"/>
    <s v="ร้านที่4"/>
    <s v="ฉ***ริกา ช***ัตน์"/>
    <s v="สงขลา"/>
    <s v="-"/>
    <s v=""/>
    <s v="25/03/2025 11:17"/>
    <s v="-"/>
    <s v="Flash Express Thailand COD"/>
    <s v="Tiktok"/>
    <s v="จ่ายทีหลัง / COD"/>
    <s v=""/>
    <s v="THT71091MTC5M8Z"/>
    <s v="25/03/2025 11:18"/>
  </r>
  <r>
    <x v="10"/>
    <x v="12"/>
    <n v="50"/>
    <n v="1"/>
    <s v="EVY14"/>
    <n v="100"/>
    <n v="0"/>
    <s v="ร้านที่4"/>
    <s v="จ***ณัฐชา"/>
    <s v="พระนครศรีอยุธยา"/>
    <s v="-"/>
    <s v=""/>
    <s v="25/03/2025 11:17"/>
    <s v="-"/>
    <s v="Flash Express Thailand COD"/>
    <s v="Tiktok"/>
    <s v="จ่ายทีหลัง / COD"/>
    <s v=""/>
    <s v="THT05121MTCHG6Z"/>
    <s v="25/03/2025 11:17"/>
  </r>
  <r>
    <x v="11"/>
    <x v="13"/>
    <n v="50"/>
    <n v="1"/>
    <s v="EVY14"/>
    <n v="100"/>
    <n v="0"/>
    <s v="ร้านที่4"/>
    <s v="จ***ณัฐชา"/>
    <s v="พระนครศรีอยุธยา"/>
    <s v="-"/>
    <s v=""/>
    <s v="25/03/2025 11:17"/>
    <s v="-"/>
    <s v="Flash Express Thailand COD"/>
    <s v="Tiktok"/>
    <s v="จ่ายทีหลัง / COD"/>
    <s v=""/>
    <s v="THT05121MTCHG6Z"/>
    <s v="25/03/2025 11:17"/>
  </r>
  <r>
    <x v="8"/>
    <x v="9"/>
    <n v="50"/>
    <n v="1"/>
    <s v="EVY14"/>
    <n v="100"/>
    <n v="0"/>
    <s v="ร้านที่4"/>
    <s v="จ***ณัฐชา"/>
    <s v="พระนครศรีอยุธยา"/>
    <s v="-"/>
    <s v=""/>
    <s v="25/03/2025 11:17"/>
    <s v="-"/>
    <s v="Flash Express Thailand COD"/>
    <s v="Tiktok"/>
    <s v="จ่ายทีหลัง / COD"/>
    <s v=""/>
    <s v="THT05121MTCHG6Z"/>
    <s v="25/03/2025 11:17"/>
  </r>
  <r>
    <x v="10"/>
    <x v="12"/>
    <n v="50"/>
    <n v="1"/>
    <s v="EVY13"/>
    <n v="100"/>
    <n v="0"/>
    <s v="ร้านที่4"/>
    <s v="ป***าศรี  ศ***ังข์"/>
    <s v="พิจิตร"/>
    <s v="-"/>
    <s v=""/>
    <s v="25/03/2025 11:18"/>
    <s v="-"/>
    <s v="Flash Express Thailand"/>
    <s v="Tiktok"/>
    <s v="tiktok"/>
    <s v=""/>
    <s v="THT62051MSMDM7Z"/>
    <s v="25/03/2025 11:17"/>
  </r>
  <r>
    <x v="11"/>
    <x v="13"/>
    <n v="50"/>
    <n v="1"/>
    <s v="EVY13"/>
    <n v="100"/>
    <n v="0"/>
    <s v="ร้านที่4"/>
    <s v="ป***าศรี  ศ***ังข์"/>
    <s v="พิจิตร"/>
    <s v="-"/>
    <s v=""/>
    <s v="25/03/2025 11:18"/>
    <s v="-"/>
    <s v="Flash Express Thailand"/>
    <s v="Tiktok"/>
    <s v="tiktok"/>
    <s v=""/>
    <s v="THT62051MSMDM7Z"/>
    <s v="25/03/2025 11:17"/>
  </r>
  <r>
    <x v="8"/>
    <x v="9"/>
    <n v="50"/>
    <n v="1"/>
    <s v="EVY13"/>
    <n v="100"/>
    <n v="0"/>
    <s v="ร้านที่4"/>
    <s v="ป***าศรี  ศ***ังข์"/>
    <s v="พิจิตร"/>
    <s v="-"/>
    <s v=""/>
    <s v="25/03/2025 11:18"/>
    <s v="-"/>
    <s v="Flash Express Thailand"/>
    <s v="Tiktok"/>
    <s v="tiktok"/>
    <s v=""/>
    <s v="THT62051MSMDM7Z"/>
    <s v="25/03/2025 11:17"/>
  </r>
  <r>
    <x v="10"/>
    <x v="12"/>
    <n v="50"/>
    <n v="1"/>
    <s v="EVY12"/>
    <n v="106"/>
    <n v="6"/>
    <s v="ร้านที่4"/>
    <s v="ช***รา"/>
    <s v="กรุงเทพฯ"/>
    <s v="-"/>
    <s v=""/>
    <s v="25/03/2025 11:17"/>
    <s v="-"/>
    <s v="Flash Express Thailand COD"/>
    <s v="Tiktok"/>
    <s v="จ่ายทีหลัง / COD"/>
    <s v=""/>
    <s v="THT01121MTCEA0Z"/>
    <s v="25/03/2025 11:17"/>
  </r>
  <r>
    <x v="11"/>
    <x v="13"/>
    <n v="50"/>
    <n v="1"/>
    <s v="EVY12"/>
    <n v="106"/>
    <n v="6"/>
    <s v="ร้านที่4"/>
    <s v="ช***รา"/>
    <s v="กรุงเทพฯ"/>
    <s v="-"/>
    <s v=""/>
    <s v="25/03/2025 11:17"/>
    <s v="-"/>
    <s v="Flash Express Thailand COD"/>
    <s v="Tiktok"/>
    <s v="จ่ายทีหลัง / COD"/>
    <s v=""/>
    <s v="THT01121MTCEA0Z"/>
    <s v="25/03/2025 11:17"/>
  </r>
  <r>
    <x v="8"/>
    <x v="9"/>
    <n v="50"/>
    <n v="1"/>
    <s v="EVY12"/>
    <n v="106"/>
    <n v="6"/>
    <s v="ร้านที่4"/>
    <s v="ช***รา"/>
    <s v="กรุงเทพฯ"/>
    <s v="-"/>
    <s v=""/>
    <s v="25/03/2025 11:17"/>
    <s v="-"/>
    <s v="Flash Express Thailand COD"/>
    <s v="Tiktok"/>
    <s v="จ่ายทีหลัง / COD"/>
    <s v=""/>
    <s v="THT01121MTCEA0Z"/>
    <s v="25/03/2025 11:17"/>
  </r>
  <r>
    <x v="9"/>
    <x v="11"/>
    <n v="53"/>
    <n v="1"/>
    <s v="EVY11"/>
    <n v="114"/>
    <n v="7"/>
    <s v="ร้านที่1"/>
    <s v="พ******ล"/>
    <s v="******์, บางพูน, อำเภอเมืองปทุมธานี ตำบลบางพูน อำเภอเมืองปทุมธานี จังหวัดปทุมธานี 12000"/>
    <s v="12000"/>
    <s v="24"/>
    <s v="25/03/2025 11:16"/>
    <s v="-"/>
    <s v="SPX Express"/>
    <s v="Shopee"/>
    <s v="shopee"/>
    <s v=""/>
    <s v="TH253994983728Z"/>
    <s v="25/03/2025 11:16"/>
  </r>
  <r>
    <x v="4"/>
    <x v="4"/>
    <n v="54"/>
    <n v="1"/>
    <s v="EVY11"/>
    <n v="114"/>
    <n v="7"/>
    <s v="ร้านที่1"/>
    <s v="พ******ล"/>
    <s v="******์, บางพูน, อำเภอเมืองปทุมธานี ตำบลบางพูน อำเภอเมืองปทุมธานี จังหวัดปทุมธานี 12000"/>
    <s v="12000"/>
    <s v="24"/>
    <s v="25/03/2025 11:16"/>
    <s v="-"/>
    <s v="SPX Express"/>
    <s v="Shopee"/>
    <s v="shopee"/>
    <s v=""/>
    <s v="TH253994983728Z"/>
    <s v="25/03/2025 11:16"/>
  </r>
  <r>
    <x v="10"/>
    <x v="12"/>
    <n v="50"/>
    <n v="1"/>
    <s v="EVY10"/>
    <n v="200"/>
    <n v="0"/>
    <s v="ร้านที่4"/>
    <s v="ค***ชิดศักดิ์ ศ***โชติ"/>
    <s v="ร้อยเอ็ด"/>
    <s v="-"/>
    <s v=""/>
    <s v="-"/>
    <s v="-"/>
    <s v="J&amp;T Express"/>
    <s v="Tiktok"/>
    <s v="-"/>
    <s v=""/>
    <s v="-"/>
    <s v="25/03/2025 11:16"/>
  </r>
  <r>
    <x v="11"/>
    <x v="13"/>
    <n v="50"/>
    <n v="1"/>
    <s v="EVY10"/>
    <n v="200"/>
    <n v="0"/>
    <s v="ร้านที่4"/>
    <s v="ค***ชิดศักดิ์ ศ***โชติ"/>
    <s v="ร้อยเอ็ด"/>
    <s v="-"/>
    <s v=""/>
    <s v="-"/>
    <s v="-"/>
    <s v="J&amp;T Express"/>
    <s v="Tiktok"/>
    <s v="-"/>
    <s v=""/>
    <s v="-"/>
    <s v="25/03/2025 11:16"/>
  </r>
  <r>
    <x v="8"/>
    <x v="9"/>
    <n v="50"/>
    <n v="1"/>
    <s v="EVY10"/>
    <n v="200"/>
    <n v="0"/>
    <s v="ร้านที่4"/>
    <s v="ค***ชิดศักดิ์ ศ***โชติ"/>
    <s v="ร้อยเอ็ด"/>
    <s v="-"/>
    <s v=""/>
    <s v="-"/>
    <s v="-"/>
    <s v="J&amp;T Express"/>
    <s v="Tiktok"/>
    <s v="-"/>
    <s v=""/>
    <s v="-"/>
    <s v="25/03/2025 11:16"/>
  </r>
  <r>
    <x v="4"/>
    <x v="4"/>
    <n v="66.666666666666671"/>
    <n v="3"/>
    <s v="EVY10"/>
    <n v="200"/>
    <n v="0"/>
    <s v="ร้านที่4"/>
    <s v="ค***ชิดศักดิ์ ศ***โชติ"/>
    <s v="ร้อยเอ็ด"/>
    <s v="-"/>
    <s v=""/>
    <s v="-"/>
    <s v="-"/>
    <s v="J&amp;T Express"/>
    <s v="Tiktok"/>
    <s v="-"/>
    <s v=""/>
    <s v="-"/>
    <s v="25/03/2025 11:16"/>
  </r>
  <r>
    <x v="10"/>
    <x v="12"/>
    <n v="50"/>
    <n v="1"/>
    <s v="EVY9"/>
    <n v="106"/>
    <n v="6"/>
    <s v="ร้านที่4"/>
    <s v="ป***าวดี ส***ตร"/>
    <s v="ปราจีนบุรี"/>
    <s v="-"/>
    <s v=""/>
    <s v="25/03/2025 11:15"/>
    <s v="-"/>
    <s v="Flash Express Thailand COD"/>
    <s v="Tiktok"/>
    <s v="จ่ายทีหลัง / COD"/>
    <s v=""/>
    <s v="THT25011MTCD34Z"/>
    <s v="25/03/2025 11:15"/>
  </r>
  <r>
    <x v="11"/>
    <x v="13"/>
    <n v="50"/>
    <n v="1"/>
    <s v="EVY9"/>
    <n v="106"/>
    <n v="6"/>
    <s v="ร้านที่4"/>
    <s v="ป***าวดี ส***ตร"/>
    <s v="ปราจีนบุรี"/>
    <s v="-"/>
    <s v=""/>
    <s v="25/03/2025 11:15"/>
    <s v="-"/>
    <s v="Flash Express Thailand COD"/>
    <s v="Tiktok"/>
    <s v="จ่ายทีหลัง / COD"/>
    <s v=""/>
    <s v="THT25011MTCD34Z"/>
    <s v="25/03/2025 11:15"/>
  </r>
  <r>
    <x v="8"/>
    <x v="9"/>
    <n v="50"/>
    <n v="1"/>
    <s v="EVY9"/>
    <n v="106"/>
    <n v="6"/>
    <s v="ร้านที่4"/>
    <s v="ป***าวดี ส***ตร"/>
    <s v="ปราจีนบุรี"/>
    <s v="-"/>
    <s v=""/>
    <s v="25/03/2025 11:15"/>
    <s v="-"/>
    <s v="Flash Express Thailand COD"/>
    <s v="Tiktok"/>
    <s v="จ่ายทีหลัง / COD"/>
    <s v=""/>
    <s v="THT25011MTCD34Z"/>
    <s v="25/03/2025 11:15"/>
  </r>
  <r>
    <x v="10"/>
    <x v="12"/>
    <n v="50"/>
    <n v="1"/>
    <s v="EVY8"/>
    <n v="106"/>
    <n v="6"/>
    <s v="ร้านที่4"/>
    <s v="อ***รณ ส***าภรณ์"/>
    <s v="นนทบุรี"/>
    <s v="-"/>
    <s v=""/>
    <s v="25/03/2025 11:15"/>
    <s v="-"/>
    <s v="Flash Express Thailand COD"/>
    <s v="Tiktok"/>
    <s v="จ่ายทีหลัง / COD"/>
    <s v=""/>
    <s v="THT03051MSM5E3Z"/>
    <s v="25/03/2025 11:15"/>
  </r>
  <r>
    <x v="11"/>
    <x v="13"/>
    <n v="50"/>
    <n v="1"/>
    <s v="EVY8"/>
    <n v="106"/>
    <n v="6"/>
    <s v="ร้านที่4"/>
    <s v="อ***รณ ส***าภรณ์"/>
    <s v="นนทบุรี"/>
    <s v="-"/>
    <s v=""/>
    <s v="25/03/2025 11:15"/>
    <s v="-"/>
    <s v="Flash Express Thailand COD"/>
    <s v="Tiktok"/>
    <s v="จ่ายทีหลัง / COD"/>
    <s v=""/>
    <s v="THT03051MSM5E3Z"/>
    <s v="25/03/2025 11:15"/>
  </r>
  <r>
    <x v="8"/>
    <x v="9"/>
    <n v="50"/>
    <n v="1"/>
    <s v="EVY8"/>
    <n v="106"/>
    <n v="6"/>
    <s v="ร้านที่4"/>
    <s v="อ***รณ ส***าภรณ์"/>
    <s v="นนทบุรี"/>
    <s v="-"/>
    <s v=""/>
    <s v="25/03/2025 11:15"/>
    <s v="-"/>
    <s v="Flash Express Thailand COD"/>
    <s v="Tiktok"/>
    <s v="จ่ายทีหลัง / COD"/>
    <s v=""/>
    <s v="THT03051MSM5E3Z"/>
    <s v="25/03/2025 11:15"/>
  </r>
  <r>
    <x v="10"/>
    <x v="12"/>
    <n v="50"/>
    <n v="1"/>
    <s v="EVY7"/>
    <n v="106"/>
    <n v="6"/>
    <s v="ร้านที่4"/>
    <s v="ร***กา ว***ศรี"/>
    <s v="ขอนแก่น"/>
    <s v="-"/>
    <s v=""/>
    <s v="25/03/2025 11:15"/>
    <s v="-"/>
    <s v="Flash Express Thailand COD"/>
    <s v="Tiktok"/>
    <s v="จ่ายทีหลัง / COD"/>
    <s v=""/>
    <s v="-"/>
    <s v="25/03/2025 11:15"/>
  </r>
  <r>
    <x v="11"/>
    <x v="13"/>
    <n v="50"/>
    <n v="1"/>
    <s v="EVY7"/>
    <n v="106"/>
    <n v="6"/>
    <s v="ร้านที่4"/>
    <s v="ร***กา ว***ศรี"/>
    <s v="ขอนแก่น"/>
    <s v="-"/>
    <s v=""/>
    <s v="25/03/2025 11:15"/>
    <s v="-"/>
    <s v="Flash Express Thailand COD"/>
    <s v="Tiktok"/>
    <s v="จ่ายทีหลัง / COD"/>
    <s v=""/>
    <s v="-"/>
    <s v="25/03/2025 11:15"/>
  </r>
  <r>
    <x v="8"/>
    <x v="9"/>
    <n v="50"/>
    <n v="1"/>
    <s v="EVY7"/>
    <n v="106"/>
    <n v="6"/>
    <s v="ร้านที่4"/>
    <s v="ร***กา ว***ศรี"/>
    <s v="ขอนแก่น"/>
    <s v="-"/>
    <s v=""/>
    <s v="25/03/2025 11:15"/>
    <s v="-"/>
    <s v="Flash Express Thailand COD"/>
    <s v="Tiktok"/>
    <s v="จ่ายทีหลัง / COD"/>
    <s v=""/>
    <s v="-"/>
    <s v="25/03/2025 11:15"/>
  </r>
  <r>
    <x v="10"/>
    <x v="12"/>
    <n v="50"/>
    <n v="1"/>
    <s v="EVY6"/>
    <n v="106"/>
    <n v="6"/>
    <s v="ร้านที่4"/>
    <s v="ว***ัยไชยกิจ"/>
    <s v="เทศบาลนครอุดรธานี"/>
    <s v="-"/>
    <s v=""/>
    <s v="25/03/2025 11:14"/>
    <s v="-"/>
    <s v="Flash Express Thailand COD"/>
    <s v="Tiktok"/>
    <s v="จ่ายทีหลัง / COD"/>
    <s v=""/>
    <s v="-"/>
    <s v="25/03/2025 11:14"/>
  </r>
  <r>
    <x v="11"/>
    <x v="13"/>
    <n v="50"/>
    <n v="1"/>
    <s v="EVY6"/>
    <n v="106"/>
    <n v="6"/>
    <s v="ร้านที่4"/>
    <s v="ว***ัยไชยกิจ"/>
    <s v="เทศบาลนครอุดรธานี"/>
    <s v="-"/>
    <s v=""/>
    <s v="25/03/2025 11:14"/>
    <s v="-"/>
    <s v="Flash Express Thailand COD"/>
    <s v="Tiktok"/>
    <s v="จ่ายทีหลัง / COD"/>
    <s v=""/>
    <s v="-"/>
    <s v="25/03/2025 11:14"/>
  </r>
  <r>
    <x v="8"/>
    <x v="9"/>
    <n v="50"/>
    <n v="1"/>
    <s v="EVY6"/>
    <n v="106"/>
    <n v="6"/>
    <s v="ร้านที่4"/>
    <s v="ว***ัยไชยกิจ"/>
    <s v="เทศบาลนครอุดรธานี"/>
    <s v="-"/>
    <s v=""/>
    <s v="25/03/2025 11:14"/>
    <s v="-"/>
    <s v="Flash Express Thailand COD"/>
    <s v="Tiktok"/>
    <s v="จ่ายทีหลัง / COD"/>
    <s v=""/>
    <s v="-"/>
    <s v="25/03/2025 11:14"/>
  </r>
  <r>
    <x v="10"/>
    <x v="12"/>
    <n v="50"/>
    <n v="1"/>
    <s v="EVY5"/>
    <n v="106"/>
    <n v="6"/>
    <s v="ร้านที่4"/>
    <s v="ห*** อ***ิบล้อ"/>
    <s v="ฉะเชิงเทรา"/>
    <s v="-"/>
    <s v=""/>
    <s v="25/03/2025 11:14"/>
    <s v="-"/>
    <s v="Flash Express Thailand COD"/>
    <s v="Tiktok"/>
    <s v="จ่ายทีหลัง / COD"/>
    <s v=""/>
    <s v="-"/>
    <s v="25/03/2025 11:14"/>
  </r>
  <r>
    <x v="11"/>
    <x v="13"/>
    <n v="50"/>
    <n v="1"/>
    <s v="EVY5"/>
    <n v="106"/>
    <n v="6"/>
    <s v="ร้านที่4"/>
    <s v="ห*** อ***ิบล้อ"/>
    <s v="ฉะเชิงเทรา"/>
    <s v="-"/>
    <s v=""/>
    <s v="25/03/2025 11:14"/>
    <s v="-"/>
    <s v="Flash Express Thailand COD"/>
    <s v="Tiktok"/>
    <s v="จ่ายทีหลัง / COD"/>
    <s v=""/>
    <s v="-"/>
    <s v="25/03/2025 11:14"/>
  </r>
  <r>
    <x v="8"/>
    <x v="9"/>
    <n v="50"/>
    <n v="1"/>
    <s v="EVY5"/>
    <n v="106"/>
    <n v="6"/>
    <s v="ร้านที่4"/>
    <s v="ห*** อ***ิบล้อ"/>
    <s v="ฉะเชิงเทรา"/>
    <s v="-"/>
    <s v=""/>
    <s v="25/03/2025 11:14"/>
    <s v="-"/>
    <s v="Flash Express Thailand COD"/>
    <s v="Tiktok"/>
    <s v="จ่ายทีหลัง / COD"/>
    <s v=""/>
    <s v="-"/>
    <s v="25/03/2025 11:14"/>
  </r>
  <r>
    <x v="10"/>
    <x v="12"/>
    <n v="50"/>
    <n v="1"/>
    <s v="EVY4"/>
    <n v="145"/>
    <n v="45"/>
    <s v="ร้านที่4"/>
    <s v="ป***ดา ภ***นันท์"/>
    <s v="ฉะเชิงเทรา"/>
    <s v="-"/>
    <s v=""/>
    <s v="25/03/2025 11:13"/>
    <s v="-"/>
    <s v="Flash Express Thailand COD"/>
    <s v="Tiktok"/>
    <s v="จ่ายทีหลัง / COD"/>
    <s v=""/>
    <s v="-"/>
    <s v="25/03/2025 11:13"/>
  </r>
  <r>
    <x v="11"/>
    <x v="13"/>
    <n v="50"/>
    <n v="1"/>
    <s v="EVY4"/>
    <n v="145"/>
    <n v="45"/>
    <s v="ร้านที่4"/>
    <s v="ป***ดา ภ***นันท์"/>
    <s v="ฉะเชิงเทรา"/>
    <s v="-"/>
    <s v=""/>
    <s v="25/03/2025 11:13"/>
    <s v="-"/>
    <s v="Flash Express Thailand COD"/>
    <s v="Tiktok"/>
    <s v="จ่ายทีหลัง / COD"/>
    <s v=""/>
    <s v="-"/>
    <s v="25/03/2025 11:13"/>
  </r>
  <r>
    <x v="8"/>
    <x v="9"/>
    <n v="50"/>
    <n v="1"/>
    <s v="EVY4"/>
    <n v="145"/>
    <n v="45"/>
    <s v="ร้านที่4"/>
    <s v="ป***ดา ภ***นันท์"/>
    <s v="ฉะเชิงเทรา"/>
    <s v="-"/>
    <s v=""/>
    <s v="25/03/2025 11:13"/>
    <s v="-"/>
    <s v="Flash Express Thailand COD"/>
    <s v="Tiktok"/>
    <s v="จ่ายทีหลัง / COD"/>
    <s v=""/>
    <s v="-"/>
    <s v="25/03/2025 11:13"/>
  </r>
  <r>
    <x v="7"/>
    <x v="8"/>
    <n v="33.333333333333336"/>
    <n v="3"/>
    <s v="EVY3"/>
    <n v="106"/>
    <n v="6"/>
    <s v="ร้านที่4"/>
    <s v="ป***ัน"/>
    <s v="สุราษฎร์ธานี"/>
    <s v="-"/>
    <s v=""/>
    <s v="25/03/2025 11:12"/>
    <s v="-"/>
    <s v="Flash Express Thailand COD"/>
    <s v="Tiktok"/>
    <s v="จ่ายทีหลัง / COD"/>
    <s v=""/>
    <s v="THT68041MTDVS6Z"/>
    <s v="25/03/2025 11:13"/>
  </r>
  <r>
    <x v="10"/>
    <x v="12"/>
    <n v="50"/>
    <n v="1"/>
    <s v="EVY2"/>
    <n v="106"/>
    <n v="6"/>
    <s v="ร้านที่4"/>
    <s v="ส*** ส***ยะ"/>
    <s v="สระแก้ว"/>
    <s v="-"/>
    <s v=""/>
    <s v="25/03/2025 11:12"/>
    <s v="-"/>
    <s v="Flash Express Thailand COD"/>
    <s v="Tiktok"/>
    <s v="จ่ายทีหลัง / COD"/>
    <s v=""/>
    <s v="-"/>
    <s v="25/03/2025 11:12"/>
  </r>
  <r>
    <x v="11"/>
    <x v="13"/>
    <n v="50"/>
    <n v="1"/>
    <s v="EVY2"/>
    <n v="106"/>
    <n v="6"/>
    <s v="ร้านที่4"/>
    <s v="ส*** ส***ยะ"/>
    <s v="สระแก้ว"/>
    <s v="-"/>
    <s v=""/>
    <s v="25/03/2025 11:12"/>
    <s v="-"/>
    <s v="Flash Express Thailand COD"/>
    <s v="Tiktok"/>
    <s v="จ่ายทีหลัง / COD"/>
    <s v=""/>
    <s v="-"/>
    <s v="25/03/2025 11:12"/>
  </r>
  <r>
    <x v="8"/>
    <x v="9"/>
    <n v="50"/>
    <n v="1"/>
    <s v="EVY2"/>
    <n v="106"/>
    <n v="6"/>
    <s v="ร้านที่4"/>
    <s v="ส*** ส***ยะ"/>
    <s v="สระแก้ว"/>
    <s v="-"/>
    <s v=""/>
    <s v="25/03/2025 11:12"/>
    <s v="-"/>
    <s v="Flash Express Thailand COD"/>
    <s v="Tiktok"/>
    <s v="จ่ายทีหลัง / COD"/>
    <s v=""/>
    <s v="-"/>
    <s v="25/03/2025 11:12"/>
  </r>
  <r>
    <x v="10"/>
    <x v="12"/>
    <n v="50"/>
    <n v="3"/>
    <s v="EVY1"/>
    <n v="300"/>
    <n v="0"/>
    <s v="ร้านที่4"/>
    <s v="ก***นา ท***ว่าง"/>
    <s v="นครนายก"/>
    <s v="-"/>
    <s v=""/>
    <s v="25/03/2025 11:12"/>
    <s v="-"/>
    <s v="Flash Express Thailand COD"/>
    <s v="Tiktok"/>
    <s v="จ่ายทีหลัง / COD"/>
    <s v=""/>
    <s v="-"/>
    <s v="25/03/2025 11:12"/>
  </r>
  <r>
    <x v="11"/>
    <x v="13"/>
    <n v="50"/>
    <n v="3"/>
    <s v="EVY1"/>
    <n v="300"/>
    <n v="0"/>
    <s v="ร้านที่4"/>
    <s v="ก***นา ท***ว่าง"/>
    <s v="นครนายก"/>
    <s v="-"/>
    <s v=""/>
    <s v="25/03/2025 11:12"/>
    <s v="-"/>
    <s v="Flash Express Thailand COD"/>
    <s v="Tiktok"/>
    <s v="จ่ายทีหลัง / COD"/>
    <s v=""/>
    <s v="-"/>
    <s v="25/03/2025 11:12"/>
  </r>
  <r>
    <x v="8"/>
    <x v="9"/>
    <n v="50"/>
    <n v="3"/>
    <s v="EVY1"/>
    <n v="300"/>
    <n v="0"/>
    <s v="ร้านที่4"/>
    <s v="ก***นา ท***ว่าง"/>
    <s v="นครนายก"/>
    <s v="-"/>
    <s v=""/>
    <s v="25/03/2025 11:12"/>
    <s v="-"/>
    <s v="Flash Express Thailand COD"/>
    <s v="Tiktok"/>
    <s v="จ่ายทีหลัง / COD"/>
    <s v=""/>
    <s v="-"/>
    <s v="25/03/2025 11:12"/>
  </r>
  <r>
    <x v="10"/>
    <x v="12"/>
    <n v="50"/>
    <n v="2"/>
    <s v="EVY0"/>
    <n v="200"/>
    <n v="0"/>
    <s v="ร้านที่4"/>
    <s v="ส***รี พ***์เสนาะ"/>
    <s v="ตราด"/>
    <s v="-"/>
    <s v=""/>
    <s v="25/03/2025 11:12"/>
    <s v="-"/>
    <s v="Flash Express Thailand COD"/>
    <s v="Tiktok"/>
    <s v="จ่ายทีหลัง / COD"/>
    <s v=""/>
    <s v="-"/>
    <s v="25/03/2025 11:12"/>
  </r>
  <r>
    <x v="11"/>
    <x v="13"/>
    <n v="50"/>
    <n v="2"/>
    <s v="EVY0"/>
    <n v="200"/>
    <n v="0"/>
    <s v="ร้านที่4"/>
    <s v="ส***รี พ***์เสนาะ"/>
    <s v="ตราด"/>
    <s v="-"/>
    <s v=""/>
    <s v="25/03/2025 11:12"/>
    <s v="-"/>
    <s v="Flash Express Thailand COD"/>
    <s v="Tiktok"/>
    <s v="จ่ายทีหลัง / COD"/>
    <s v=""/>
    <s v="-"/>
    <s v="25/03/2025 11:12"/>
  </r>
  <r>
    <x v="8"/>
    <x v="9"/>
    <n v="50"/>
    <n v="2"/>
    <s v="EVY0"/>
    <n v="200"/>
    <n v="0"/>
    <s v="ร้านที่4"/>
    <s v="ส***รี พ***์เสนาะ"/>
    <s v="ตราด"/>
    <s v="-"/>
    <s v=""/>
    <s v="25/03/2025 11:12"/>
    <s v="-"/>
    <s v="Flash Express Thailand COD"/>
    <s v="Tiktok"/>
    <s v="จ่ายทีหลัง / COD"/>
    <s v=""/>
    <s v="-"/>
    <s v="25/03/2025 11:12"/>
  </r>
  <r>
    <x v="10"/>
    <x v="12"/>
    <n v="50"/>
    <n v="1"/>
    <s v="EVX99"/>
    <n v="86.4"/>
    <n v="0"/>
    <s v="ร้านที่1"/>
    <s v="จุฑามาศ ธานีแก้ว"/>
    <s v="(หน้าวัดจันทร์นิรมิตร) 43/2 ม.7 ต.ศาลาแดง · ศาลาแดง/ Sala Daeng_x000a__x000a_เมืองอ่างทอง/ Mueang Ang Thongอ่างทอง/ Ang Thong_x000a_14000"/>
    <s v="14000"/>
    <s v="660920191952"/>
    <s v="25/03/2025 11:12"/>
    <s v="-"/>
    <s v="Kerry_dropoff"/>
    <s v="Lazada"/>
    <s v="lazada"/>
    <s v=""/>
    <s v="LEXPU0471934918"/>
    <s v="25/03/2025 11:12"/>
  </r>
  <r>
    <x v="11"/>
    <x v="13"/>
    <n v="50"/>
    <n v="1"/>
    <s v="EVX99"/>
    <n v="86.4"/>
    <n v="0"/>
    <s v="ร้านที่1"/>
    <s v="จุฑามาศ ธานีแก้ว"/>
    <s v="(หน้าวัดจันทร์นิรมิตร) 43/2 ม.7 ต.ศาลาแดง · ศาลาแดง/ Sala Daeng_x000a__x000a_เมืองอ่างทอง/ Mueang Ang Thongอ่างทอง/ Ang Thong_x000a_14000"/>
    <s v="14000"/>
    <s v="660920191952"/>
    <s v="25/03/2025 11:12"/>
    <s v="-"/>
    <s v="Kerry_dropoff"/>
    <s v="Lazada"/>
    <s v="lazada"/>
    <s v=""/>
    <s v="LEXPU0471934918"/>
    <s v="25/03/2025 11:12"/>
  </r>
  <r>
    <x v="8"/>
    <x v="9"/>
    <n v="50"/>
    <n v="1"/>
    <s v="EVX99"/>
    <n v="86.4"/>
    <n v="0"/>
    <s v="ร้านที่1"/>
    <s v="จุฑามาศ ธานีแก้ว"/>
    <s v="(หน้าวัดจันทร์นิรมิตร) 43/2 ม.7 ต.ศาลาแดง · ศาลาแดง/ Sala Daeng_x000a__x000a_เมืองอ่างทอง/ Mueang Ang Thongอ่างทอง/ Ang Thong_x000a_14000"/>
    <s v="14000"/>
    <s v="660920191952"/>
    <s v="25/03/2025 11:12"/>
    <s v="-"/>
    <s v="Kerry_dropoff"/>
    <s v="Lazada"/>
    <s v="lazada"/>
    <s v=""/>
    <s v="LEXPU0471934918"/>
    <s v="25/03/2025 11:12"/>
  </r>
  <r>
    <x v="10"/>
    <x v="12"/>
    <n v="50"/>
    <n v="1"/>
    <s v="EVX98"/>
    <n v="106"/>
    <n v="6"/>
    <s v="ร้านที่4"/>
    <s v="ป***ชิญชัย อ***อาด"/>
    <s v="ปราจีนบุรี"/>
    <s v="-"/>
    <s v=""/>
    <s v="25/03/2025 11:11"/>
    <s v="-"/>
    <s v="Flash Express Thailand COD"/>
    <s v="Tiktok"/>
    <s v="จ่ายทีหลัง / COD"/>
    <s v=""/>
    <s v="THT25061MSM9Z7Z"/>
    <s v="25/03/2025 11:11"/>
  </r>
  <r>
    <x v="11"/>
    <x v="13"/>
    <n v="50"/>
    <n v="1"/>
    <s v="EVX98"/>
    <n v="106"/>
    <n v="6"/>
    <s v="ร้านที่4"/>
    <s v="ป***ชิญชัย อ***อาด"/>
    <s v="ปราจีนบุรี"/>
    <s v="-"/>
    <s v=""/>
    <s v="25/03/2025 11:11"/>
    <s v="-"/>
    <s v="Flash Express Thailand COD"/>
    <s v="Tiktok"/>
    <s v="จ่ายทีหลัง / COD"/>
    <s v=""/>
    <s v="THT25061MSM9Z7Z"/>
    <s v="25/03/2025 11:11"/>
  </r>
  <r>
    <x v="8"/>
    <x v="9"/>
    <n v="50"/>
    <n v="1"/>
    <s v="EVX98"/>
    <n v="106"/>
    <n v="6"/>
    <s v="ร้านที่4"/>
    <s v="ป***ชิญชัย อ***อาด"/>
    <s v="ปราจีนบุรี"/>
    <s v="-"/>
    <s v=""/>
    <s v="25/03/2025 11:11"/>
    <s v="-"/>
    <s v="Flash Express Thailand COD"/>
    <s v="Tiktok"/>
    <s v="จ่ายทีหลัง / COD"/>
    <s v=""/>
    <s v="THT25061MSM9Z7Z"/>
    <s v="25/03/2025 11:11"/>
  </r>
  <r>
    <x v="10"/>
    <x v="12"/>
    <n v="50"/>
    <n v="1"/>
    <s v="EVX97"/>
    <n v="207"/>
    <n v="29"/>
    <s v="ร้านที่1"/>
    <s v="ช******ำ"/>
    <s v="******นเวนชั่น  1 หมู่6 ต.กำแพงแสน อ.กำแพงแสน จ.นครปฐม ตำบลกำแพงแสน อำเภอกำแพงแสน จังหวัดนครปฐม 73140"/>
    <s v="73140"/>
    <s v="49"/>
    <s v="25/03/2025 11:10"/>
    <s v="-"/>
    <s v="SPX Express"/>
    <s v="Shopee"/>
    <s v="shopee"/>
    <s v=""/>
    <s v="TH2560261637573"/>
    <s v="25/03/2025 11:10"/>
  </r>
  <r>
    <x v="11"/>
    <x v="13"/>
    <n v="50"/>
    <n v="1"/>
    <s v="EVX97"/>
    <n v="207"/>
    <n v="29"/>
    <s v="ร้านที่1"/>
    <s v="ช******ำ"/>
    <s v="******นเวนชั่น  1 หมู่6 ต.กำแพงแสน อ.กำแพงแสน จ.นครปฐม ตำบลกำแพงแสน อำเภอกำแพงแสน จังหวัดนครปฐม 73140"/>
    <s v="73140"/>
    <s v="49"/>
    <s v="25/03/2025 11:10"/>
    <s v="-"/>
    <s v="SPX Express"/>
    <s v="Shopee"/>
    <s v="shopee"/>
    <s v=""/>
    <s v="TH2560261637573"/>
    <s v="25/03/2025 11:10"/>
  </r>
  <r>
    <x v="8"/>
    <x v="9"/>
    <n v="50"/>
    <n v="1"/>
    <s v="EVX97"/>
    <n v="207"/>
    <n v="29"/>
    <s v="ร้านที่1"/>
    <s v="ช******ำ"/>
    <s v="******นเวนชั่น  1 หมู่6 ต.กำแพงแสน อ.กำแพงแสน จ.นครปฐม ตำบลกำแพงแสน อำเภอกำแพงแสน จังหวัดนครปฐม 73140"/>
    <s v="73140"/>
    <s v="49"/>
    <s v="25/03/2025 11:10"/>
    <s v="-"/>
    <s v="SPX Express"/>
    <s v="Shopee"/>
    <s v="shopee"/>
    <s v=""/>
    <s v="TH2560261637573"/>
    <s v="25/03/2025 11:10"/>
  </r>
  <r>
    <x v="10"/>
    <x v="12"/>
    <n v="50"/>
    <n v="2"/>
    <s v="EVX96"/>
    <n v="200"/>
    <n v="0"/>
    <s v="ร้านที่4"/>
    <s v="ส*** ห***ล"/>
    <s v="ตราด"/>
    <s v="-"/>
    <s v=""/>
    <s v="25/03/2025 11:09"/>
    <s v="-"/>
    <s v="Flash Express Thailand COD"/>
    <s v="Tiktok"/>
    <s v="จ่ายทีหลัง / COD"/>
    <s v=""/>
    <s v="-"/>
    <s v="25/03/2025 11:09"/>
  </r>
  <r>
    <x v="11"/>
    <x v="13"/>
    <n v="50"/>
    <n v="2"/>
    <s v="EVX96"/>
    <n v="200"/>
    <n v="0"/>
    <s v="ร้านที่4"/>
    <s v="ส*** ห***ล"/>
    <s v="ตราด"/>
    <s v="-"/>
    <s v=""/>
    <s v="25/03/2025 11:09"/>
    <s v="-"/>
    <s v="Flash Express Thailand COD"/>
    <s v="Tiktok"/>
    <s v="จ่ายทีหลัง / COD"/>
    <s v=""/>
    <s v="-"/>
    <s v="25/03/2025 11:09"/>
  </r>
  <r>
    <x v="8"/>
    <x v="9"/>
    <n v="50"/>
    <n v="2"/>
    <s v="EVX96"/>
    <n v="200"/>
    <n v="0"/>
    <s v="ร้านที่4"/>
    <s v="ส*** ห***ล"/>
    <s v="ตราด"/>
    <s v="-"/>
    <s v=""/>
    <s v="25/03/2025 11:09"/>
    <s v="-"/>
    <s v="Flash Express Thailand COD"/>
    <s v="Tiktok"/>
    <s v="จ่ายทีหลัง / COD"/>
    <s v=""/>
    <s v="-"/>
    <s v="25/03/2025 11:09"/>
  </r>
  <r>
    <x v="10"/>
    <x v="12"/>
    <n v="50"/>
    <n v="1"/>
    <s v="EVX95"/>
    <n v="100"/>
    <n v="0"/>
    <s v="ร้านที่4"/>
    <s v="อ***พร พ***เจริญ"/>
    <s v="สุโขทัย"/>
    <s v="-"/>
    <s v=""/>
    <s v="25/03/2025 11:09"/>
    <s v="-"/>
    <s v="Flash Express Thailand COD"/>
    <s v="Tiktok"/>
    <s v="จ่ายทีหลัง / COD"/>
    <s v=""/>
    <s v="THT60041MSMQS1Z"/>
    <s v="25/03/2025 11:09"/>
  </r>
  <r>
    <x v="11"/>
    <x v="13"/>
    <n v="50"/>
    <n v="1"/>
    <s v="EVX95"/>
    <n v="100"/>
    <n v="0"/>
    <s v="ร้านที่4"/>
    <s v="อ***พร พ***เจริญ"/>
    <s v="สุโขทัย"/>
    <s v="-"/>
    <s v=""/>
    <s v="25/03/2025 11:09"/>
    <s v="-"/>
    <s v="Flash Express Thailand COD"/>
    <s v="Tiktok"/>
    <s v="จ่ายทีหลัง / COD"/>
    <s v=""/>
    <s v="THT60041MSMQS1Z"/>
    <s v="25/03/2025 11:09"/>
  </r>
  <r>
    <x v="8"/>
    <x v="9"/>
    <n v="50"/>
    <n v="1"/>
    <s v="EVX95"/>
    <n v="100"/>
    <n v="0"/>
    <s v="ร้านที่4"/>
    <s v="อ***พร พ***เจริญ"/>
    <s v="สุโขทัย"/>
    <s v="-"/>
    <s v=""/>
    <s v="25/03/2025 11:09"/>
    <s v="-"/>
    <s v="Flash Express Thailand COD"/>
    <s v="Tiktok"/>
    <s v="จ่ายทีหลัง / COD"/>
    <s v=""/>
    <s v="THT60041MSMQS1Z"/>
    <s v="25/03/2025 11:09"/>
  </r>
  <r>
    <x v="10"/>
    <x v="12"/>
    <n v="50"/>
    <n v="1"/>
    <s v="EVX94"/>
    <n v="145"/>
    <n v="45"/>
    <s v="ร้านที่4"/>
    <s v="แ***ดือน ค***ี"/>
    <s v="อำนาจเจริญ"/>
    <s v="-"/>
    <s v=""/>
    <s v="25/03/2025 11:09"/>
    <s v="-"/>
    <s v="Flash Express Thailand COD"/>
    <s v="Tiktok"/>
    <s v="จ่ายทีหลัง / COD"/>
    <s v=""/>
    <s v="THT34011MTCPX4Z"/>
    <s v="25/03/2025 11:09"/>
  </r>
  <r>
    <x v="11"/>
    <x v="13"/>
    <n v="50"/>
    <n v="1"/>
    <s v="EVX94"/>
    <n v="145"/>
    <n v="45"/>
    <s v="ร้านที่4"/>
    <s v="แ***ดือน ค***ี"/>
    <s v="อำนาจเจริญ"/>
    <s v="-"/>
    <s v=""/>
    <s v="25/03/2025 11:09"/>
    <s v="-"/>
    <s v="Flash Express Thailand COD"/>
    <s v="Tiktok"/>
    <s v="จ่ายทีหลัง / COD"/>
    <s v=""/>
    <s v="THT34011MTCPX4Z"/>
    <s v="25/03/2025 11:09"/>
  </r>
  <r>
    <x v="8"/>
    <x v="9"/>
    <n v="50"/>
    <n v="1"/>
    <s v="EVX94"/>
    <n v="145"/>
    <n v="45"/>
    <s v="ร้านที่4"/>
    <s v="แ***ดือน ค***ี"/>
    <s v="อำนาจเจริญ"/>
    <s v="-"/>
    <s v=""/>
    <s v="25/03/2025 11:09"/>
    <s v="-"/>
    <s v="Flash Express Thailand COD"/>
    <s v="Tiktok"/>
    <s v="จ่ายทีหลัง / COD"/>
    <s v=""/>
    <s v="THT34011MTCPX4Z"/>
    <s v="25/03/2025 11:09"/>
  </r>
  <r>
    <x v="10"/>
    <x v="12"/>
    <n v="50"/>
    <n v="1"/>
    <s v="EVX92"/>
    <n v="145"/>
    <n v="45"/>
    <s v="ร้านที่4"/>
    <s v="ม***าค้าข้าว2"/>
    <s v="บุรีรัมย์"/>
    <s v="-"/>
    <s v=""/>
    <s v="25/03/2025 11:08"/>
    <s v="-"/>
    <s v="Flash Express Thailand COD"/>
    <s v="Tiktok"/>
    <s v="จ่ายทีหลัง / COD"/>
    <s v=""/>
    <s v="THT28101MSM4V9Z"/>
    <s v="25/03/2025 11:08"/>
  </r>
  <r>
    <x v="11"/>
    <x v="13"/>
    <n v="50"/>
    <n v="1"/>
    <s v="EVX92"/>
    <n v="145"/>
    <n v="45"/>
    <s v="ร้านที่4"/>
    <s v="ม***าค้าข้าว2"/>
    <s v="บุรีรัมย์"/>
    <s v="-"/>
    <s v=""/>
    <s v="25/03/2025 11:08"/>
    <s v="-"/>
    <s v="Flash Express Thailand COD"/>
    <s v="Tiktok"/>
    <s v="จ่ายทีหลัง / COD"/>
    <s v=""/>
    <s v="THT28101MSM4V9Z"/>
    <s v="25/03/2025 11:08"/>
  </r>
  <r>
    <x v="8"/>
    <x v="9"/>
    <n v="50"/>
    <n v="1"/>
    <s v="EVX92"/>
    <n v="145"/>
    <n v="45"/>
    <s v="ร้านที่4"/>
    <s v="ม***าค้าข้าว2"/>
    <s v="บุรีรัมย์"/>
    <s v="-"/>
    <s v=""/>
    <s v="25/03/2025 11:08"/>
    <s v="-"/>
    <s v="Flash Express Thailand COD"/>
    <s v="Tiktok"/>
    <s v="จ่ายทีหลัง / COD"/>
    <s v=""/>
    <s v="THT28101MSM4V9Z"/>
    <s v="25/03/2025 11:08"/>
  </r>
  <r>
    <x v="10"/>
    <x v="12"/>
    <n v="50"/>
    <n v="1"/>
    <s v="EVX91"/>
    <n v="106"/>
    <n v="6"/>
    <s v="ร้านที่4"/>
    <s v="ส***เดือน ด***า"/>
    <s v="กรุงเทพมหานคร"/>
    <s v="-"/>
    <s v=""/>
    <s v="25/03/2025 11:08"/>
    <s v="-"/>
    <s v="Flash Express Thailand COD"/>
    <s v="Tiktok"/>
    <s v="จ่ายทีหลัง / COD"/>
    <s v=""/>
    <s v="THT01481MSM7F9Z"/>
    <s v="25/03/2025 11:08"/>
  </r>
  <r>
    <x v="11"/>
    <x v="13"/>
    <n v="50"/>
    <n v="1"/>
    <s v="EVX91"/>
    <n v="106"/>
    <n v="6"/>
    <s v="ร้านที่4"/>
    <s v="ส***เดือน ด***า"/>
    <s v="กรุงเทพมหานคร"/>
    <s v="-"/>
    <s v=""/>
    <s v="25/03/2025 11:08"/>
    <s v="-"/>
    <s v="Flash Express Thailand COD"/>
    <s v="Tiktok"/>
    <s v="จ่ายทีหลัง / COD"/>
    <s v=""/>
    <s v="THT01481MSM7F9Z"/>
    <s v="25/03/2025 11:08"/>
  </r>
  <r>
    <x v="8"/>
    <x v="9"/>
    <n v="50"/>
    <n v="1"/>
    <s v="EVX91"/>
    <n v="106"/>
    <n v="6"/>
    <s v="ร้านที่4"/>
    <s v="ส***เดือน ด***า"/>
    <s v="กรุงเทพมหานคร"/>
    <s v="-"/>
    <s v=""/>
    <s v="25/03/2025 11:08"/>
    <s v="-"/>
    <s v="Flash Express Thailand COD"/>
    <s v="Tiktok"/>
    <s v="จ่ายทีหลัง / COD"/>
    <s v=""/>
    <s v="THT01481MSM7F9Z"/>
    <s v="25/03/2025 11:08"/>
  </r>
  <r>
    <x v="10"/>
    <x v="12"/>
    <n v="50"/>
    <n v="2"/>
    <s v="EVX90"/>
    <n v="229"/>
    <n v="29"/>
    <s v="ร้านที่4"/>
    <s v="แ***ตา  ส***ำราญ"/>
    <s v="พระนครศรีอยุธยา"/>
    <s v="-"/>
    <s v=""/>
    <s v="25/03/2025 11:08"/>
    <s v="-"/>
    <s v="Flash Express Thailand COD"/>
    <s v="Tiktok"/>
    <s v="จ่ายทีหลัง / COD"/>
    <s v=""/>
    <s v="-"/>
    <s v="25/03/2025 11:08"/>
  </r>
  <r>
    <x v="11"/>
    <x v="13"/>
    <n v="50"/>
    <n v="2"/>
    <s v="EVX90"/>
    <n v="229"/>
    <n v="29"/>
    <s v="ร้านที่4"/>
    <s v="แ***ตา  ส***ำราญ"/>
    <s v="พระนครศรีอยุธยา"/>
    <s v="-"/>
    <s v=""/>
    <s v="25/03/2025 11:08"/>
    <s v="-"/>
    <s v="Flash Express Thailand COD"/>
    <s v="Tiktok"/>
    <s v="จ่ายทีหลัง / COD"/>
    <s v=""/>
    <s v="-"/>
    <s v="25/03/2025 11:08"/>
  </r>
  <r>
    <x v="8"/>
    <x v="9"/>
    <n v="50"/>
    <n v="2"/>
    <s v="EVX90"/>
    <n v="229"/>
    <n v="29"/>
    <s v="ร้านที่4"/>
    <s v="แ***ตา  ส***ำราญ"/>
    <s v="พระนครศรีอยุธยา"/>
    <s v="-"/>
    <s v=""/>
    <s v="25/03/2025 11:08"/>
    <s v="-"/>
    <s v="Flash Express Thailand COD"/>
    <s v="Tiktok"/>
    <s v="จ่ายทีหลัง / COD"/>
    <s v=""/>
    <s v="-"/>
    <s v="25/03/2025 11:08"/>
  </r>
  <r>
    <x v="10"/>
    <x v="12"/>
    <n v="50"/>
    <n v="1"/>
    <s v="EVX89"/>
    <n v="116"/>
    <n v="16"/>
    <s v="ร้านที่4"/>
    <s v="น***าว เ***อร ว***มูล"/>
    <s v="นครพนม"/>
    <s v="-"/>
    <s v=""/>
    <s v="25/03/2025 11:08"/>
    <s v="-"/>
    <s v="Flash Express Thailand"/>
    <s v="Tiktok"/>
    <s v="tiktok"/>
    <s v=""/>
    <s v="THT45011MTC6C4Z"/>
    <s v="25/03/2025 11:08"/>
  </r>
  <r>
    <x v="11"/>
    <x v="13"/>
    <n v="50"/>
    <n v="1"/>
    <s v="EVX89"/>
    <n v="116"/>
    <n v="16"/>
    <s v="ร้านที่4"/>
    <s v="น***าว เ***อร ว***มูล"/>
    <s v="นครพนม"/>
    <s v="-"/>
    <s v=""/>
    <s v="25/03/2025 11:08"/>
    <s v="-"/>
    <s v="Flash Express Thailand"/>
    <s v="Tiktok"/>
    <s v="tiktok"/>
    <s v=""/>
    <s v="THT45011MTC6C4Z"/>
    <s v="25/03/2025 11:08"/>
  </r>
  <r>
    <x v="8"/>
    <x v="9"/>
    <n v="50"/>
    <n v="1"/>
    <s v="EVX89"/>
    <n v="116"/>
    <n v="16"/>
    <s v="ร้านที่4"/>
    <s v="น***าว เ***อร ว***มูล"/>
    <s v="นครพนม"/>
    <s v="-"/>
    <s v=""/>
    <s v="25/03/2025 11:08"/>
    <s v="-"/>
    <s v="Flash Express Thailand"/>
    <s v="Tiktok"/>
    <s v="tiktok"/>
    <s v=""/>
    <s v="THT45011MTC6C4Z"/>
    <s v="25/03/2025 11:08"/>
  </r>
  <r>
    <x v="10"/>
    <x v="12"/>
    <n v="50"/>
    <n v="1"/>
    <s v="EVX88"/>
    <n v="106"/>
    <n v="6"/>
    <s v="ร้านที่4"/>
    <s v="z***"/>
    <s v="กรุงเทพฯ"/>
    <s v="-"/>
    <s v=""/>
    <s v="25/03/2025 11:07"/>
    <s v="-"/>
    <s v="Flash Express Thailand COD"/>
    <s v="Tiktok"/>
    <s v="จ่ายทีหลัง / COD"/>
    <s v=""/>
    <s v="THT01431MTC766Z"/>
    <s v="25/03/2025 11:07"/>
  </r>
  <r>
    <x v="11"/>
    <x v="13"/>
    <n v="50"/>
    <n v="1"/>
    <s v="EVX88"/>
    <n v="106"/>
    <n v="6"/>
    <s v="ร้านที่4"/>
    <s v="z***"/>
    <s v="กรุงเทพฯ"/>
    <s v="-"/>
    <s v=""/>
    <s v="25/03/2025 11:07"/>
    <s v="-"/>
    <s v="Flash Express Thailand COD"/>
    <s v="Tiktok"/>
    <s v="จ่ายทีหลัง / COD"/>
    <s v=""/>
    <s v="THT01431MTC766Z"/>
    <s v="25/03/2025 11:07"/>
  </r>
  <r>
    <x v="8"/>
    <x v="9"/>
    <n v="50"/>
    <n v="1"/>
    <s v="EVX88"/>
    <n v="106"/>
    <n v="6"/>
    <s v="ร้านที่4"/>
    <s v="z***"/>
    <s v="กรุงเทพฯ"/>
    <s v="-"/>
    <s v=""/>
    <s v="25/03/2025 11:07"/>
    <s v="-"/>
    <s v="Flash Express Thailand COD"/>
    <s v="Tiktok"/>
    <s v="จ่ายทีหลัง / COD"/>
    <s v=""/>
    <s v="THT01431MTC766Z"/>
    <s v="25/03/2025 11:07"/>
  </r>
  <r>
    <x v="9"/>
    <x v="11"/>
    <n v="66.666666666666671"/>
    <n v="3"/>
    <s v="EVX87"/>
    <n v="106"/>
    <n v="6"/>
    <s v="ร้านที่4"/>
    <s v="แ***ดือน ค***ี"/>
    <s v="อำนาจเจริญ"/>
    <s v="-"/>
    <s v=""/>
    <s v="25/03/2025 11:07"/>
    <s v="-"/>
    <s v="Flash Express Thailand COD"/>
    <s v="Tiktok"/>
    <s v="จ่ายทีหลัง / COD"/>
    <s v=""/>
    <s v="THT34011MSP983Z"/>
    <s v="25/03/2025 11:07"/>
  </r>
  <r>
    <x v="4"/>
    <x v="4"/>
    <n v="66.666666666666671"/>
    <n v="3"/>
    <s v="EVX86"/>
    <n v="200"/>
    <n v="0"/>
    <s v="ร้านที่4"/>
    <s v="ส***"/>
    <s v="ร้อยเอ็ด"/>
    <s v="-"/>
    <s v=""/>
    <s v="25/03/2025 11:07"/>
    <s v="-"/>
    <s v="Flash Express Thailand COD"/>
    <s v="Tiktok"/>
    <s v="จ่ายทีหลัง / COD"/>
    <s v=""/>
    <s v="-"/>
    <s v="25/03/2025 11:07"/>
  </r>
  <r>
    <x v="10"/>
    <x v="12"/>
    <n v="50"/>
    <n v="1"/>
    <s v="EVX86"/>
    <n v="200"/>
    <n v="0"/>
    <s v="ร้านที่4"/>
    <s v="ส***"/>
    <s v="ร้อยเอ็ด"/>
    <s v="-"/>
    <s v=""/>
    <s v="25/03/2025 11:07"/>
    <s v="-"/>
    <s v="Flash Express Thailand COD"/>
    <s v="Tiktok"/>
    <s v="จ่ายทีหลัง / COD"/>
    <s v=""/>
    <s v="-"/>
    <s v="25/03/2025 11:07"/>
  </r>
  <r>
    <x v="11"/>
    <x v="13"/>
    <n v="50"/>
    <n v="1"/>
    <s v="EVX86"/>
    <n v="200"/>
    <n v="0"/>
    <s v="ร้านที่4"/>
    <s v="ส***"/>
    <s v="ร้อยเอ็ด"/>
    <s v="-"/>
    <s v=""/>
    <s v="25/03/2025 11:07"/>
    <s v="-"/>
    <s v="Flash Express Thailand COD"/>
    <s v="Tiktok"/>
    <s v="จ่ายทีหลัง / COD"/>
    <s v=""/>
    <s v="-"/>
    <s v="25/03/2025 11:07"/>
  </r>
  <r>
    <x v="8"/>
    <x v="9"/>
    <n v="50"/>
    <n v="1"/>
    <s v="EVX86"/>
    <n v="200"/>
    <n v="0"/>
    <s v="ร้านที่4"/>
    <s v="ส***"/>
    <s v="ร้อยเอ็ด"/>
    <s v="-"/>
    <s v=""/>
    <s v="25/03/2025 11:07"/>
    <s v="-"/>
    <s v="Flash Express Thailand COD"/>
    <s v="Tiktok"/>
    <s v="จ่ายทีหลัง / COD"/>
    <s v=""/>
    <s v="-"/>
    <s v="25/03/2025 11:07"/>
  </r>
  <r>
    <x v="10"/>
    <x v="12"/>
    <n v="50"/>
    <n v="1"/>
    <s v="EVX85"/>
    <n v="200"/>
    <n v="0"/>
    <s v="ร้านที่4"/>
    <s v="ก***ิกา ศ***จ่ม"/>
    <s v="อุทัยธานี"/>
    <s v="-"/>
    <s v=""/>
    <s v="25/03/2025 11:06"/>
    <s v="-"/>
    <s v="Flash Express Thailand COD"/>
    <s v="Tiktok"/>
    <s v="จ่ายทีหลัง / COD"/>
    <s v=""/>
    <s v="-"/>
    <s v="25/03/2025 11:07"/>
  </r>
  <r>
    <x v="11"/>
    <x v="13"/>
    <n v="50"/>
    <n v="1"/>
    <s v="EVX85"/>
    <n v="200"/>
    <n v="0"/>
    <s v="ร้านที่4"/>
    <s v="ก***ิกา ศ***จ่ม"/>
    <s v="อุทัยธานี"/>
    <s v="-"/>
    <s v=""/>
    <s v="25/03/2025 11:06"/>
    <s v="-"/>
    <s v="Flash Express Thailand COD"/>
    <s v="Tiktok"/>
    <s v="จ่ายทีหลัง / COD"/>
    <s v=""/>
    <s v="-"/>
    <s v="25/03/2025 11:07"/>
  </r>
  <r>
    <x v="8"/>
    <x v="9"/>
    <n v="50"/>
    <n v="1"/>
    <s v="EVX85"/>
    <n v="200"/>
    <n v="0"/>
    <s v="ร้านที่4"/>
    <s v="ก***ิกา ศ***จ่ม"/>
    <s v="อุทัยธานี"/>
    <s v="-"/>
    <s v=""/>
    <s v="25/03/2025 11:06"/>
    <s v="-"/>
    <s v="Flash Express Thailand COD"/>
    <s v="Tiktok"/>
    <s v="จ่ายทีหลัง / COD"/>
    <s v=""/>
    <s v="-"/>
    <s v="25/03/2025 11:07"/>
  </r>
  <r>
    <x v="7"/>
    <x v="8"/>
    <n v="33.333333333333336"/>
    <n v="3"/>
    <s v="EVX85"/>
    <n v="200"/>
    <n v="0"/>
    <s v="ร้านที่4"/>
    <s v="ก***ิกา ศ***จ่ม"/>
    <s v="อุทัยธานี"/>
    <s v="-"/>
    <s v=""/>
    <s v="25/03/2025 11:06"/>
    <s v="-"/>
    <s v="Flash Express Thailand COD"/>
    <s v="Tiktok"/>
    <s v="จ่ายทีหลัง / COD"/>
    <s v=""/>
    <s v="-"/>
    <s v="25/03/2025 11:06"/>
  </r>
  <r>
    <x v="10"/>
    <x v="12"/>
    <n v="50"/>
    <n v="2"/>
    <s v="EVX84"/>
    <n v="200"/>
    <n v="0"/>
    <s v="ร้านที่4"/>
    <s v="พ***า"/>
    <s v="ชลบุรี"/>
    <s v="-"/>
    <s v=""/>
    <s v="25/03/2025 11:06"/>
    <s v="-"/>
    <s v="Flash Express Thailand COD"/>
    <s v="Tiktok"/>
    <s v="จ่ายทีหลัง / COD"/>
    <s v=""/>
    <s v="-"/>
    <s v="25/03/2025 11:06"/>
  </r>
  <r>
    <x v="11"/>
    <x v="13"/>
    <n v="50"/>
    <n v="2"/>
    <s v="EVX84"/>
    <n v="200"/>
    <n v="0"/>
    <s v="ร้านที่4"/>
    <s v="พ***า"/>
    <s v="ชลบุรี"/>
    <s v="-"/>
    <s v=""/>
    <s v="25/03/2025 11:06"/>
    <s v="-"/>
    <s v="Flash Express Thailand COD"/>
    <s v="Tiktok"/>
    <s v="จ่ายทีหลัง / COD"/>
    <s v=""/>
    <s v="-"/>
    <s v="25/03/2025 11:06"/>
  </r>
  <r>
    <x v="8"/>
    <x v="9"/>
    <n v="50"/>
    <n v="2"/>
    <s v="EVX84"/>
    <n v="200"/>
    <n v="0"/>
    <s v="ร้านที่4"/>
    <s v="พ***า"/>
    <s v="ชลบุรี"/>
    <s v="-"/>
    <s v=""/>
    <s v="25/03/2025 11:06"/>
    <s v="-"/>
    <s v="Flash Express Thailand COD"/>
    <s v="Tiktok"/>
    <s v="จ่ายทีหลัง / COD"/>
    <s v=""/>
    <s v="-"/>
    <s v="25/03/2025 11:06"/>
  </r>
  <r>
    <x v="10"/>
    <x v="12"/>
    <n v="50"/>
    <n v="1"/>
    <s v="EVX83"/>
    <n v="145"/>
    <n v="45"/>
    <s v="ร้านที่4"/>
    <s v="เ***น้อย"/>
    <s v="จันทบุรี"/>
    <s v="-"/>
    <s v=""/>
    <s v="25/03/2025 11:06"/>
    <s v="-"/>
    <s v="Flash Express Thailand COD"/>
    <s v="Tiktok"/>
    <s v="จ่ายทีหลัง / COD"/>
    <s v=""/>
    <s v="-"/>
    <s v="25/03/2025 11:06"/>
  </r>
  <r>
    <x v="11"/>
    <x v="13"/>
    <n v="50"/>
    <n v="1"/>
    <s v="EVX83"/>
    <n v="145"/>
    <n v="45"/>
    <s v="ร้านที่4"/>
    <s v="เ***น้อย"/>
    <s v="จันทบุรี"/>
    <s v="-"/>
    <s v=""/>
    <s v="25/03/2025 11:06"/>
    <s v="-"/>
    <s v="Flash Express Thailand COD"/>
    <s v="Tiktok"/>
    <s v="จ่ายทีหลัง / COD"/>
    <s v=""/>
    <s v="-"/>
    <s v="25/03/2025 11:06"/>
  </r>
  <r>
    <x v="8"/>
    <x v="9"/>
    <n v="50"/>
    <n v="1"/>
    <s v="EVX83"/>
    <n v="145"/>
    <n v="45"/>
    <s v="ร้านที่4"/>
    <s v="เ***น้อย"/>
    <s v="จันทบุรี"/>
    <s v="-"/>
    <s v=""/>
    <s v="25/03/2025 11:06"/>
    <s v="-"/>
    <s v="Flash Express Thailand COD"/>
    <s v="Tiktok"/>
    <s v="จ่ายทีหลัง / COD"/>
    <s v=""/>
    <s v="-"/>
    <s v="25/03/2025 11:06"/>
  </r>
  <r>
    <x v="10"/>
    <x v="12"/>
    <n v="50"/>
    <n v="1"/>
    <s v="EVX82"/>
    <n v="129"/>
    <n v="29"/>
    <s v="ร้านที่4"/>
    <s v="ส***ตรา"/>
    <s v="พระนครศรีอยุธยา"/>
    <s v="-"/>
    <s v=""/>
    <s v="25/03/2025 11:04"/>
    <s v="-"/>
    <s v="Flash Express Thailand COD"/>
    <s v="Tiktok"/>
    <s v="จ่ายทีหลัง / COD"/>
    <s v=""/>
    <s v="-"/>
    <s v="25/03/2025 11:04"/>
  </r>
  <r>
    <x v="11"/>
    <x v="13"/>
    <n v="50"/>
    <n v="1"/>
    <s v="EVX82"/>
    <n v="129"/>
    <n v="29"/>
    <s v="ร้านที่4"/>
    <s v="ส***ตรา"/>
    <s v="พระนครศรีอยุธยา"/>
    <s v="-"/>
    <s v=""/>
    <s v="25/03/2025 11:04"/>
    <s v="-"/>
    <s v="Flash Express Thailand COD"/>
    <s v="Tiktok"/>
    <s v="จ่ายทีหลัง / COD"/>
    <s v=""/>
    <s v="-"/>
    <s v="25/03/2025 11:04"/>
  </r>
  <r>
    <x v="8"/>
    <x v="9"/>
    <n v="50"/>
    <n v="1"/>
    <s v="EVX82"/>
    <n v="129"/>
    <n v="29"/>
    <s v="ร้านที่4"/>
    <s v="ส***ตรา"/>
    <s v="พระนครศรีอยุธยา"/>
    <s v="-"/>
    <s v=""/>
    <s v="25/03/2025 11:04"/>
    <s v="-"/>
    <s v="Flash Express Thailand COD"/>
    <s v="Tiktok"/>
    <s v="จ่ายทีหลัง / COD"/>
    <s v=""/>
    <s v="-"/>
    <s v="25/03/2025 11:04"/>
  </r>
  <r>
    <x v="10"/>
    <x v="12"/>
    <n v="50"/>
    <n v="2"/>
    <s v="EVX81"/>
    <n v="200"/>
    <n v="0"/>
    <s v="ร้านที่4"/>
    <s v="น***ณ ร***งษ์"/>
    <s v="นครนายก"/>
    <s v="-"/>
    <s v=""/>
    <s v="25/03/2025 11:04"/>
    <s v="-"/>
    <s v="Flash Express Thailand COD"/>
    <s v="Tiktok"/>
    <s v="จ่ายทีหลัง / COD"/>
    <s v=""/>
    <s v="-"/>
    <s v="25/03/2025 11:04"/>
  </r>
  <r>
    <x v="11"/>
    <x v="13"/>
    <n v="50"/>
    <n v="2"/>
    <s v="EVX81"/>
    <n v="200"/>
    <n v="0"/>
    <s v="ร้านที่4"/>
    <s v="น***ณ ร***งษ์"/>
    <s v="นครนายก"/>
    <s v="-"/>
    <s v=""/>
    <s v="25/03/2025 11:04"/>
    <s v="-"/>
    <s v="Flash Express Thailand COD"/>
    <s v="Tiktok"/>
    <s v="จ่ายทีหลัง / COD"/>
    <s v=""/>
    <s v="-"/>
    <s v="25/03/2025 11:04"/>
  </r>
  <r>
    <x v="8"/>
    <x v="9"/>
    <n v="50"/>
    <n v="2"/>
    <s v="EVX81"/>
    <n v="200"/>
    <n v="0"/>
    <s v="ร้านที่4"/>
    <s v="น***ณ ร***งษ์"/>
    <s v="นครนายก"/>
    <s v="-"/>
    <s v=""/>
    <s v="25/03/2025 11:04"/>
    <s v="-"/>
    <s v="Flash Express Thailand COD"/>
    <s v="Tiktok"/>
    <s v="จ่ายทีหลัง / COD"/>
    <s v=""/>
    <s v="-"/>
    <s v="25/03/2025 11:04"/>
  </r>
  <r>
    <x v="10"/>
    <x v="12"/>
    <n v="50"/>
    <n v="1"/>
    <s v="EVX80"/>
    <n v="106"/>
    <n v="6"/>
    <s v="ร้านที่4"/>
    <s v="ก***ร   ว***ไว"/>
    <s v="ชัยภูมิ"/>
    <s v="-"/>
    <s v=""/>
    <s v="25/03/2025 11:03"/>
    <s v="-"/>
    <s v="Flash Express Thailand COD"/>
    <s v="Tiktok"/>
    <s v="จ่ายทีหลัง / COD"/>
    <s v=""/>
    <s v="THT33161MSN1W5Z"/>
    <s v="25/03/2025 11:03"/>
  </r>
  <r>
    <x v="11"/>
    <x v="13"/>
    <n v="50"/>
    <n v="1"/>
    <s v="EVX80"/>
    <n v="106"/>
    <n v="6"/>
    <s v="ร้านที่4"/>
    <s v="ก***ร   ว***ไว"/>
    <s v="ชัยภูมิ"/>
    <s v="-"/>
    <s v=""/>
    <s v="25/03/2025 11:03"/>
    <s v="-"/>
    <s v="Flash Express Thailand COD"/>
    <s v="Tiktok"/>
    <s v="จ่ายทีหลัง / COD"/>
    <s v=""/>
    <s v="THT33161MSN1W5Z"/>
    <s v="25/03/2025 11:03"/>
  </r>
  <r>
    <x v="8"/>
    <x v="9"/>
    <n v="50"/>
    <n v="1"/>
    <s v="EVX80"/>
    <n v="106"/>
    <n v="6"/>
    <s v="ร้านที่4"/>
    <s v="ก***ร   ว***ไว"/>
    <s v="ชัยภูมิ"/>
    <s v="-"/>
    <s v=""/>
    <s v="25/03/2025 11:03"/>
    <s v="-"/>
    <s v="Flash Express Thailand COD"/>
    <s v="Tiktok"/>
    <s v="จ่ายทีหลัง / COD"/>
    <s v=""/>
    <s v="THT33161MSN1W5Z"/>
    <s v="25/03/2025 11:03"/>
  </r>
  <r>
    <x v="10"/>
    <x v="12"/>
    <n v="50"/>
    <n v="1"/>
    <s v="EVX79"/>
    <n v="106"/>
    <n v="6"/>
    <s v="ร้านที่4"/>
    <s v="K***nt"/>
    <s v="ชลบุรี"/>
    <s v="-"/>
    <s v=""/>
    <s v="25/03/2025 11:03"/>
    <s v="-"/>
    <s v="Flash Express Thailand COD"/>
    <s v="Tiktok"/>
    <s v="จ่ายทีหลัง / COD"/>
    <s v=""/>
    <s v="THT20021MSMXX3Z"/>
    <s v="25/03/2025 11:03"/>
  </r>
  <r>
    <x v="11"/>
    <x v="13"/>
    <n v="50"/>
    <n v="1"/>
    <s v="EVX79"/>
    <n v="106"/>
    <n v="6"/>
    <s v="ร้านที่4"/>
    <s v="K***nt"/>
    <s v="ชลบุรี"/>
    <s v="-"/>
    <s v=""/>
    <s v="25/03/2025 11:03"/>
    <s v="-"/>
    <s v="Flash Express Thailand COD"/>
    <s v="Tiktok"/>
    <s v="จ่ายทีหลัง / COD"/>
    <s v=""/>
    <s v="THT20021MSMXX3Z"/>
    <s v="25/03/2025 11:03"/>
  </r>
  <r>
    <x v="8"/>
    <x v="9"/>
    <n v="50"/>
    <n v="1"/>
    <s v="EVX79"/>
    <n v="106"/>
    <n v="6"/>
    <s v="ร้านที่4"/>
    <s v="K***nt"/>
    <s v="ชลบุรี"/>
    <s v="-"/>
    <s v=""/>
    <s v="25/03/2025 11:03"/>
    <s v="-"/>
    <s v="Flash Express Thailand COD"/>
    <s v="Tiktok"/>
    <s v="จ่ายทีหลัง / COD"/>
    <s v=""/>
    <s v="THT20021MSMXX3Z"/>
    <s v="25/03/2025 11:03"/>
  </r>
  <r>
    <x v="10"/>
    <x v="12"/>
    <n v="50"/>
    <n v="1"/>
    <s v="EVX78"/>
    <n v="106"/>
    <n v="6"/>
    <s v="ร้านที่4"/>
    <s v="ธ***ชัย แ***ไทย"/>
    <s v="เทศบาลนครสุราษฎร์ธานี"/>
    <s v="-"/>
    <s v=""/>
    <s v="25/03/2025 11:03"/>
    <s v="-"/>
    <s v="Flash Express Thailand COD"/>
    <s v="Tiktok"/>
    <s v="จ่ายทีหลัง / COD"/>
    <s v=""/>
    <s v="THT68121MTCUG4Z"/>
    <s v="25/03/2025 11:03"/>
  </r>
  <r>
    <x v="11"/>
    <x v="13"/>
    <n v="50"/>
    <n v="1"/>
    <s v="EVX78"/>
    <n v="106"/>
    <n v="6"/>
    <s v="ร้านที่4"/>
    <s v="ธ***ชัย แ***ไทย"/>
    <s v="เทศบาลนครสุราษฎร์ธานี"/>
    <s v="-"/>
    <s v=""/>
    <s v="25/03/2025 11:03"/>
    <s v="-"/>
    <s v="Flash Express Thailand COD"/>
    <s v="Tiktok"/>
    <s v="จ่ายทีหลัง / COD"/>
    <s v=""/>
    <s v="THT68121MTCUG4Z"/>
    <s v="25/03/2025 11:03"/>
  </r>
  <r>
    <x v="8"/>
    <x v="9"/>
    <n v="50"/>
    <n v="1"/>
    <s v="EVX78"/>
    <n v="106"/>
    <n v="6"/>
    <s v="ร้านที่4"/>
    <s v="ธ***ชัย แ***ไทย"/>
    <s v="เทศบาลนครสุราษฎร์ธานี"/>
    <s v="-"/>
    <s v=""/>
    <s v="25/03/2025 11:03"/>
    <s v="-"/>
    <s v="Flash Express Thailand COD"/>
    <s v="Tiktok"/>
    <s v="จ่ายทีหลัง / COD"/>
    <s v=""/>
    <s v="THT68121MTCUG4Z"/>
    <s v="25/03/2025 11:03"/>
  </r>
  <r>
    <x v="10"/>
    <x v="12"/>
    <n v="50"/>
    <n v="1"/>
    <s v="EVX77"/>
    <n v="106"/>
    <n v="6"/>
    <s v="ร้านที่4"/>
    <s v="ว***ภา"/>
    <s v="มหาสารคาม"/>
    <s v="-"/>
    <s v=""/>
    <s v="25/03/2025 11:03"/>
    <s v="-"/>
    <s v="Flash Express Thailand COD"/>
    <s v="Tiktok"/>
    <s v="จ่ายทีหลัง / COD"/>
    <s v=""/>
    <s v="THT41011MTCT90Z"/>
    <s v="25/03/2025 11:03"/>
  </r>
  <r>
    <x v="11"/>
    <x v="13"/>
    <n v="50"/>
    <n v="1"/>
    <s v="EVX77"/>
    <n v="106"/>
    <n v="6"/>
    <s v="ร้านที่4"/>
    <s v="ว***ภา"/>
    <s v="มหาสารคาม"/>
    <s v="-"/>
    <s v=""/>
    <s v="25/03/2025 11:03"/>
    <s v="-"/>
    <s v="Flash Express Thailand COD"/>
    <s v="Tiktok"/>
    <s v="จ่ายทีหลัง / COD"/>
    <s v=""/>
    <s v="THT41011MTCT90Z"/>
    <s v="25/03/2025 11:03"/>
  </r>
  <r>
    <x v="8"/>
    <x v="9"/>
    <n v="50"/>
    <n v="1"/>
    <s v="EVX77"/>
    <n v="106"/>
    <n v="6"/>
    <s v="ร้านที่4"/>
    <s v="ว***ภา"/>
    <s v="มหาสารคาม"/>
    <s v="-"/>
    <s v=""/>
    <s v="25/03/2025 11:03"/>
    <s v="-"/>
    <s v="Flash Express Thailand COD"/>
    <s v="Tiktok"/>
    <s v="จ่ายทีหลัง / COD"/>
    <s v=""/>
    <s v="THT41011MTCT90Z"/>
    <s v="25/03/2025 11:03"/>
  </r>
  <r>
    <x v="8"/>
    <x v="9"/>
    <n v="60"/>
    <n v="3"/>
    <s v="EVX76"/>
    <n v="148"/>
    <n v="38"/>
    <s v="ร้านที่1"/>
    <s v="ว******ก"/>
    <s v="****** อำเภอพลับพลาชัย ตำบลจันดุม อำเภอพลับพลาชัย จังหวัดบุรีรัมย์ 31250"/>
    <s v="31250"/>
    <s v="68"/>
    <s v="25/03/2025 11:03"/>
    <s v="-"/>
    <s v="Flash Express"/>
    <s v="Shopee"/>
    <s v="shopee"/>
    <s v=""/>
    <s v="TH281570SHRP1E"/>
    <s v="25/03/2025 11:02"/>
  </r>
  <r>
    <x v="10"/>
    <x v="12"/>
    <n v="50"/>
    <n v="1"/>
    <s v="EVX75"/>
    <n v="106"/>
    <n v="6"/>
    <s v="ร้านที่4"/>
    <s v="ด***ณี เ***ทอง"/>
    <s v="สงขลา"/>
    <s v="-"/>
    <s v=""/>
    <s v="25/03/2025 11:02"/>
    <s v="-"/>
    <s v="Flash Express Thailand COD"/>
    <s v="Tiktok"/>
    <s v="จ่ายทีหลัง / COD"/>
    <s v=""/>
    <s v="THT71111MSMTM5Z"/>
    <s v="25/03/2025 11:02"/>
  </r>
  <r>
    <x v="11"/>
    <x v="13"/>
    <n v="50"/>
    <n v="1"/>
    <s v="EVX75"/>
    <n v="106"/>
    <n v="6"/>
    <s v="ร้านที่4"/>
    <s v="ด***ณี เ***ทอง"/>
    <s v="สงขลา"/>
    <s v="-"/>
    <s v=""/>
    <s v="25/03/2025 11:02"/>
    <s v="-"/>
    <s v="Flash Express Thailand COD"/>
    <s v="Tiktok"/>
    <s v="จ่ายทีหลัง / COD"/>
    <s v=""/>
    <s v="THT71111MSMTM5Z"/>
    <s v="25/03/2025 11:02"/>
  </r>
  <r>
    <x v="8"/>
    <x v="9"/>
    <n v="50"/>
    <n v="1"/>
    <s v="EVX75"/>
    <n v="106"/>
    <n v="6"/>
    <s v="ร้านที่4"/>
    <s v="ด***ณี เ***ทอง"/>
    <s v="สงขลา"/>
    <s v="-"/>
    <s v=""/>
    <s v="25/03/2025 11:02"/>
    <s v="-"/>
    <s v="Flash Express Thailand COD"/>
    <s v="Tiktok"/>
    <s v="จ่ายทีหลัง / COD"/>
    <s v=""/>
    <s v="THT71111MSMTM5Z"/>
    <s v="25/03/2025 11:02"/>
  </r>
  <r>
    <x v="10"/>
    <x v="12"/>
    <n v="50"/>
    <n v="1"/>
    <s v="EVX74"/>
    <n v="106"/>
    <n v="6"/>
    <s v="ร้านที่4"/>
    <s v="ณ***ฐมล​ ม***ทอง"/>
    <s v="เทศบาลนครนครราชสีมา"/>
    <s v="-"/>
    <s v=""/>
    <s v="25/03/2025 11:02"/>
    <s v="-"/>
    <s v="Flash Express Thailand COD"/>
    <s v="Tiktok"/>
    <s v="จ่ายทีหลัง / COD"/>
    <s v=""/>
    <s v="THT27061MSMSD5Z"/>
    <s v="25/03/2025 11:02"/>
  </r>
  <r>
    <x v="11"/>
    <x v="13"/>
    <n v="50"/>
    <n v="1"/>
    <s v="EVX74"/>
    <n v="106"/>
    <n v="6"/>
    <s v="ร้านที่4"/>
    <s v="ณ***ฐมล​ ม***ทอง"/>
    <s v="เทศบาลนครนครราชสีมา"/>
    <s v="-"/>
    <s v=""/>
    <s v="25/03/2025 11:02"/>
    <s v="-"/>
    <s v="Flash Express Thailand COD"/>
    <s v="Tiktok"/>
    <s v="จ่ายทีหลัง / COD"/>
    <s v=""/>
    <s v="THT27061MSMSD5Z"/>
    <s v="25/03/2025 11:02"/>
  </r>
  <r>
    <x v="8"/>
    <x v="9"/>
    <n v="50"/>
    <n v="1"/>
    <s v="EVX74"/>
    <n v="106"/>
    <n v="6"/>
    <s v="ร้านที่4"/>
    <s v="ณ***ฐมล​ ม***ทอง"/>
    <s v="เทศบาลนครนครราชสีมา"/>
    <s v="-"/>
    <s v=""/>
    <s v="25/03/2025 11:02"/>
    <s v="-"/>
    <s v="Flash Express Thailand COD"/>
    <s v="Tiktok"/>
    <s v="จ่ายทีหลัง / COD"/>
    <s v=""/>
    <s v="THT27061MSMSD5Z"/>
    <s v="25/03/2025 11:02"/>
  </r>
  <r>
    <x v="10"/>
    <x v="12"/>
    <n v="50"/>
    <n v="1"/>
    <s v="EVX73"/>
    <n v="106"/>
    <n v="6"/>
    <s v="ร้านที่4"/>
    <s v="K***ana P***det "/>
    <s v="เทศบาลนครสุราษฎร์ธานี"/>
    <s v="-"/>
    <s v=""/>
    <s v="25/03/2025 11:01"/>
    <s v="-"/>
    <s v="Flash Express Thailand COD"/>
    <s v="Tiktok"/>
    <s v="จ่ายทีหลัง / COD"/>
    <s v=""/>
    <s v="THT68041MTD2B2Z"/>
    <s v="25/03/2025 11:01"/>
  </r>
  <r>
    <x v="11"/>
    <x v="13"/>
    <n v="50"/>
    <n v="1"/>
    <s v="EVX73"/>
    <n v="106"/>
    <n v="6"/>
    <s v="ร้านที่4"/>
    <s v="K***ana P***det "/>
    <s v="เทศบาลนครสุราษฎร์ธานี"/>
    <s v="-"/>
    <s v=""/>
    <s v="25/03/2025 11:01"/>
    <s v="-"/>
    <s v="Flash Express Thailand COD"/>
    <s v="Tiktok"/>
    <s v="จ่ายทีหลัง / COD"/>
    <s v=""/>
    <s v="THT68041MTD2B2Z"/>
    <s v="25/03/2025 11:01"/>
  </r>
  <r>
    <x v="8"/>
    <x v="9"/>
    <n v="50"/>
    <n v="1"/>
    <s v="EVX73"/>
    <n v="106"/>
    <n v="6"/>
    <s v="ร้านที่4"/>
    <s v="K***ana P***det "/>
    <s v="เทศบาลนครสุราษฎร์ธานี"/>
    <s v="-"/>
    <s v=""/>
    <s v="25/03/2025 11:01"/>
    <s v="-"/>
    <s v="Flash Express Thailand COD"/>
    <s v="Tiktok"/>
    <s v="จ่ายทีหลัง / COD"/>
    <s v=""/>
    <s v="THT68041MTD2B2Z"/>
    <s v="25/03/2025 11:01"/>
  </r>
  <r>
    <x v="10"/>
    <x v="12"/>
    <n v="50"/>
    <n v="1"/>
    <s v="EVX71"/>
    <n v="106"/>
    <n v="6"/>
    <s v="ร้านที่4"/>
    <s v="ภ***ร น***ิเศษ"/>
    <s v="ยโสธร"/>
    <s v="-"/>
    <s v=""/>
    <s v="25/03/2025 11:01"/>
    <s v="-"/>
    <s v="Flash Express Thailand"/>
    <s v="Tiktok"/>
    <s v="tiktok"/>
    <s v=""/>
    <s v="-"/>
    <s v="25/03/2025 11:01"/>
  </r>
  <r>
    <x v="11"/>
    <x v="13"/>
    <n v="50"/>
    <n v="1"/>
    <s v="EVX71"/>
    <n v="106"/>
    <n v="6"/>
    <s v="ร้านที่4"/>
    <s v="ภ***ร น***ิเศษ"/>
    <s v="ยโสธร"/>
    <s v="-"/>
    <s v=""/>
    <s v="25/03/2025 11:01"/>
    <s v="-"/>
    <s v="Flash Express Thailand"/>
    <s v="Tiktok"/>
    <s v="tiktok"/>
    <s v=""/>
    <s v="-"/>
    <s v="25/03/2025 11:01"/>
  </r>
  <r>
    <x v="8"/>
    <x v="9"/>
    <n v="50"/>
    <n v="1"/>
    <s v="EVX71"/>
    <n v="106"/>
    <n v="6"/>
    <s v="ร้านที่4"/>
    <s v="ภ***ร น***ิเศษ"/>
    <s v="ยโสธร"/>
    <s v="-"/>
    <s v=""/>
    <s v="25/03/2025 11:01"/>
    <s v="-"/>
    <s v="Flash Express Thailand"/>
    <s v="Tiktok"/>
    <s v="tiktok"/>
    <s v=""/>
    <s v="-"/>
    <s v="25/03/2025 11:01"/>
  </r>
  <r>
    <x v="2"/>
    <x v="2"/>
    <n v="66.333333333333329"/>
    <n v="3"/>
    <s v="EVX70"/>
    <n v="562.32000000000005"/>
    <n v="66"/>
    <s v="ร้านที่1"/>
    <s v="วิภาวี  พลวัน"/>
    <s v="462ม.4ต.ประโคนชัยอ.ประโคนชัย · ประโคนชัย/ Prakhon Chai_x000a__x000a_ประโคนชัย/ Prakhon Chaiบุรีรัมย์/ Buriram_x000a_31140"/>
    <s v="31140"/>
    <s v="660918762088"/>
    <s v="25/03/2025 11:00"/>
    <s v="-"/>
    <s v="Kerry_dropoff"/>
    <s v="Lazada"/>
    <s v="lazada"/>
    <s v=""/>
    <s v="TH280770SKPZ9A"/>
    <s v="25/03/2025 11:00"/>
  </r>
  <r>
    <x v="2"/>
    <x v="2"/>
    <n v="66.333333333333329"/>
    <n v="3"/>
    <s v="EVX70"/>
    <n v="562.32000000000005"/>
    <n v="66"/>
    <s v="ร้านที่1"/>
    <s v="วิภาวี  พลวัน"/>
    <s v="462ม.4ต.ประโคนชัยอ.ประโคนชัย · ประโคนชัย/ Prakhon Chai_x000a__x000a_ประโคนชัย/ Prakhon Chaiบุรีรัมย์/ Buriram_x000a_31140"/>
    <s v="31140"/>
    <s v="660918762088"/>
    <s v="25/03/2025 11:00"/>
    <s v="-"/>
    <s v="Kerry_dropoff"/>
    <s v="Lazada"/>
    <s v="lazada"/>
    <s v=""/>
    <s v="TH280770SKPZ9A"/>
    <s v="25/03/2025 11:00"/>
  </r>
  <r>
    <x v="2"/>
    <x v="2"/>
    <n v="66.333333333333329"/>
    <n v="3"/>
    <s v="EVX70"/>
    <n v="562.32000000000005"/>
    <n v="66"/>
    <s v="ร้านที่1"/>
    <s v="วิภาวี  พลวัน"/>
    <s v="462ม.4ต.ประโคนชัยอ.ประโคนชัย · ประโคนชัย/ Prakhon Chai_x000a__x000a_ประโคนชัย/ Prakhon Chaiบุรีรัมย์/ Buriram_x000a_31140"/>
    <s v="31140"/>
    <s v="660918762088"/>
    <s v="25/03/2025 11:00"/>
    <s v="-"/>
    <s v="Kerry_dropoff"/>
    <s v="Lazada"/>
    <s v="lazada"/>
    <s v=""/>
    <s v="TH280770SKPZ9A"/>
    <s v="25/03/2025 11:00"/>
  </r>
  <r>
    <x v="10"/>
    <x v="12"/>
    <n v="50"/>
    <n v="1"/>
    <s v="EVX69"/>
    <n v="145"/>
    <n v="45"/>
    <s v="ร้านที่4"/>
    <s v="ป***ีย์ ก***งกระโทก เ***บ้านนิติชั้น L*"/>
    <s v="กรุงเทพฯ"/>
    <s v="-"/>
    <s v=""/>
    <s v="25/03/2025 11:00"/>
    <s v="-"/>
    <s v="Flash Express Thailand COD"/>
    <s v="Tiktok"/>
    <s v="จ่ายทีหลัง / COD"/>
    <s v=""/>
    <s v="-"/>
    <s v="25/03/2025 11:00"/>
  </r>
  <r>
    <x v="11"/>
    <x v="13"/>
    <n v="50"/>
    <n v="1"/>
    <s v="EVX69"/>
    <n v="145"/>
    <n v="45"/>
    <s v="ร้านที่4"/>
    <s v="ป***ีย์ ก***งกระโทก เ***บ้านนิติชั้น L*"/>
    <s v="กรุงเทพฯ"/>
    <s v="-"/>
    <s v=""/>
    <s v="25/03/2025 11:00"/>
    <s v="-"/>
    <s v="Flash Express Thailand COD"/>
    <s v="Tiktok"/>
    <s v="จ่ายทีหลัง / COD"/>
    <s v=""/>
    <s v="-"/>
    <s v="25/03/2025 11:00"/>
  </r>
  <r>
    <x v="8"/>
    <x v="9"/>
    <n v="50"/>
    <n v="1"/>
    <s v="EVX69"/>
    <n v="145"/>
    <n v="45"/>
    <s v="ร้านที่4"/>
    <s v="ป***ีย์ ก***งกระโทก เ***บ้านนิติชั้น L*"/>
    <s v="กรุงเทพฯ"/>
    <s v="-"/>
    <s v=""/>
    <s v="25/03/2025 11:00"/>
    <s v="-"/>
    <s v="Flash Express Thailand COD"/>
    <s v="Tiktok"/>
    <s v="จ่ายทีหลัง / COD"/>
    <s v=""/>
    <s v="-"/>
    <s v="25/03/2025 11:00"/>
  </r>
  <r>
    <x v="10"/>
    <x v="12"/>
    <n v="50"/>
    <n v="1"/>
    <s v="EVX68"/>
    <n v="106"/>
    <n v="6"/>
    <s v="ร้านที่4"/>
    <s v="ก***า ร***สกุล"/>
    <s v="เทศบาลนครนครศรีธรรมราช"/>
    <s v="-"/>
    <s v=""/>
    <s v="25/03/2025 11:00"/>
    <s v="-"/>
    <s v="Flash Express Thailand COD"/>
    <s v="Tiktok"/>
    <s v="จ่ายทีหลัง / COD"/>
    <s v=""/>
    <s v="-"/>
    <s v="25/03/2025 11:00"/>
  </r>
  <r>
    <x v="11"/>
    <x v="13"/>
    <n v="50"/>
    <n v="1"/>
    <s v="EVX68"/>
    <n v="106"/>
    <n v="6"/>
    <s v="ร้านที่4"/>
    <s v="ก***า ร***สกุล"/>
    <s v="เทศบาลนครนครศรีธรรมราช"/>
    <s v="-"/>
    <s v=""/>
    <s v="25/03/2025 11:00"/>
    <s v="-"/>
    <s v="Flash Express Thailand COD"/>
    <s v="Tiktok"/>
    <s v="จ่ายทีหลัง / COD"/>
    <s v=""/>
    <s v="-"/>
    <s v="25/03/2025 11:00"/>
  </r>
  <r>
    <x v="8"/>
    <x v="9"/>
    <n v="50"/>
    <n v="1"/>
    <s v="EVX68"/>
    <n v="106"/>
    <n v="6"/>
    <s v="ร้านที่4"/>
    <s v="ก***า ร***สกุล"/>
    <s v="เทศบาลนครนครศรีธรรมราช"/>
    <s v="-"/>
    <s v=""/>
    <s v="25/03/2025 11:00"/>
    <s v="-"/>
    <s v="Flash Express Thailand COD"/>
    <s v="Tiktok"/>
    <s v="จ่ายทีหลัง / COD"/>
    <s v=""/>
    <s v="-"/>
    <s v="25/03/2025 11:00"/>
  </r>
  <r>
    <x v="10"/>
    <x v="12"/>
    <n v="50"/>
    <n v="2"/>
    <s v="EVX67"/>
    <n v="200"/>
    <n v="0"/>
    <s v="ร้านที่4"/>
    <s v="ห***มณี  จ***ร์เด่น"/>
    <s v="พระนครศรีอยุธยา"/>
    <s v="-"/>
    <s v=""/>
    <s v="25/03/2025 11:00"/>
    <s v="-"/>
    <s v="Flash Express Thailand"/>
    <s v="Tiktok"/>
    <s v="tiktok"/>
    <s v=""/>
    <s v="-"/>
    <s v="25/03/2025 11:00"/>
  </r>
  <r>
    <x v="11"/>
    <x v="13"/>
    <n v="50"/>
    <n v="2"/>
    <s v="EVX67"/>
    <n v="200"/>
    <n v="0"/>
    <s v="ร้านที่4"/>
    <s v="ห***มณี  จ***ร์เด่น"/>
    <s v="พระนครศรีอยุธยา"/>
    <s v="-"/>
    <s v=""/>
    <s v="25/03/2025 11:00"/>
    <s v="-"/>
    <s v="Flash Express Thailand"/>
    <s v="Tiktok"/>
    <s v="tiktok"/>
    <s v=""/>
    <s v="-"/>
    <s v="25/03/2025 11:00"/>
  </r>
  <r>
    <x v="8"/>
    <x v="9"/>
    <n v="50"/>
    <n v="2"/>
    <s v="EVX67"/>
    <n v="200"/>
    <n v="0"/>
    <s v="ร้านที่4"/>
    <s v="ห***มณี  จ***ร์เด่น"/>
    <s v="พระนครศรีอยุธยา"/>
    <s v="-"/>
    <s v=""/>
    <s v="25/03/2025 11:00"/>
    <s v="-"/>
    <s v="Flash Express Thailand"/>
    <s v="Tiktok"/>
    <s v="tiktok"/>
    <s v=""/>
    <s v="-"/>
    <s v="25/03/2025 11:00"/>
  </r>
  <r>
    <x v="10"/>
    <x v="12"/>
    <n v="50"/>
    <n v="1"/>
    <s v="EVX66"/>
    <n v="200"/>
    <n v="0"/>
    <s v="ร้านที่4"/>
    <s v="ส***ญชญา  ว***สกุล"/>
    <s v="สมุทรปราการ"/>
    <s v="-"/>
    <s v=""/>
    <s v="25/03/2025 10:56"/>
    <s v="-"/>
    <s v="Flash Express Thailand COD"/>
    <s v="Tiktok"/>
    <s v="จ่ายทีหลัง / COD"/>
    <s v=""/>
    <s v="-"/>
    <s v="25/03/2025 10:56"/>
  </r>
  <r>
    <x v="11"/>
    <x v="13"/>
    <n v="50"/>
    <n v="1"/>
    <s v="EVX66"/>
    <n v="200"/>
    <n v="0"/>
    <s v="ร้านที่4"/>
    <s v="ส***ญชญา  ว***สกุล"/>
    <s v="สมุทรปราการ"/>
    <s v="-"/>
    <s v=""/>
    <s v="25/03/2025 10:56"/>
    <s v="-"/>
    <s v="Flash Express Thailand COD"/>
    <s v="Tiktok"/>
    <s v="จ่ายทีหลัง / COD"/>
    <s v=""/>
    <s v="-"/>
    <s v="25/03/2025 10:56"/>
  </r>
  <r>
    <x v="8"/>
    <x v="9"/>
    <n v="50"/>
    <n v="1"/>
    <s v="EVX66"/>
    <n v="200"/>
    <n v="0"/>
    <s v="ร้านที่4"/>
    <s v="ส***ญชญา  ว***สกุล"/>
    <s v="สมุทรปราการ"/>
    <s v="-"/>
    <s v=""/>
    <s v="25/03/2025 10:56"/>
    <s v="-"/>
    <s v="Flash Express Thailand COD"/>
    <s v="Tiktok"/>
    <s v="จ่ายทีหลัง / COD"/>
    <s v=""/>
    <s v="-"/>
    <s v="25/03/2025 10:56"/>
  </r>
  <r>
    <x v="7"/>
    <x v="8"/>
    <n v="33.333333333333336"/>
    <n v="3"/>
    <s v="EVX66"/>
    <n v="200"/>
    <n v="0"/>
    <s v="ร้านที่4"/>
    <s v="ส***ญชญา  ว***สกุล"/>
    <s v="สมุทรปราการ"/>
    <s v="-"/>
    <s v=""/>
    <s v="25/03/2025 10:56"/>
    <s v="-"/>
    <s v="Flash Express Thailand COD"/>
    <s v="Tiktok"/>
    <s v="จ่ายทีหลัง / COD"/>
    <s v=""/>
    <s v="-"/>
    <s v="25/03/2025 10:56"/>
  </r>
  <r>
    <x v="7"/>
    <x v="8"/>
    <n v="33.333333333333336"/>
    <n v="6"/>
    <s v="EVX65"/>
    <n v="300"/>
    <n v="0"/>
    <s v="ร้านที่4"/>
    <s v="ธ***รัตน์ บ***ุล"/>
    <s v="ปราจีนบุรี"/>
    <s v="-"/>
    <s v=""/>
    <s v="25/03/2025 10:49"/>
    <s v="-"/>
    <s v="Flash Express Thailand COD"/>
    <s v="Tiktok"/>
    <s v="จ่ายทีหลัง / COD"/>
    <s v="เบาหวิวขอกาแฟ 2 กล่อง นอกนั้นคละรสค่ะ"/>
    <s v="-"/>
    <s v="25/03/2025 10:49"/>
  </r>
  <r>
    <x v="10"/>
    <x v="12"/>
    <n v="50"/>
    <n v="1"/>
    <s v="EVX65"/>
    <n v="300"/>
    <n v="0"/>
    <s v="ร้านที่4"/>
    <s v="ธ***รัตน์ บ***ุล"/>
    <s v="ปราจีนบุรี"/>
    <s v="-"/>
    <s v=""/>
    <s v="25/03/2025 10:49"/>
    <s v="-"/>
    <s v="Flash Express Thailand COD"/>
    <s v="Tiktok"/>
    <s v="จ่ายทีหลัง / COD"/>
    <s v="เบาหวิวขอกาแฟ 2 กล่อง นอกนั้นคละรสค่ะ"/>
    <s v="-"/>
    <s v="25/03/2025 10:49"/>
  </r>
  <r>
    <x v="11"/>
    <x v="13"/>
    <n v="50"/>
    <n v="1"/>
    <s v="EVX65"/>
    <n v="300"/>
    <n v="0"/>
    <s v="ร้านที่4"/>
    <s v="ธ***รัตน์ บ***ุล"/>
    <s v="ปราจีนบุรี"/>
    <s v="-"/>
    <s v=""/>
    <s v="25/03/2025 10:49"/>
    <s v="-"/>
    <s v="Flash Express Thailand COD"/>
    <s v="Tiktok"/>
    <s v="จ่ายทีหลัง / COD"/>
    <s v="เบาหวิวขอกาแฟ 2 กล่อง นอกนั้นคละรสค่ะ"/>
    <s v="-"/>
    <s v="25/03/2025 10:49"/>
  </r>
  <r>
    <x v="8"/>
    <x v="9"/>
    <n v="50"/>
    <n v="1"/>
    <s v="EVX65"/>
    <n v="300"/>
    <n v="0"/>
    <s v="ร้านที่4"/>
    <s v="ธ***รัตน์ บ***ุล"/>
    <s v="ปราจีนบุรี"/>
    <s v="-"/>
    <s v=""/>
    <s v="25/03/2025 10:49"/>
    <s v="-"/>
    <s v="Flash Express Thailand COD"/>
    <s v="Tiktok"/>
    <s v="จ่ายทีหลัง / COD"/>
    <s v="เบาหวิวขอกาแฟ 2 กล่อง นอกนั้นคละรสค่ะ"/>
    <s v="-"/>
    <s v="25/03/2025 10:49"/>
  </r>
  <r>
    <x v="10"/>
    <x v="12"/>
    <n v="50"/>
    <n v="1"/>
    <s v="EVX64"/>
    <n v="116"/>
    <n v="16"/>
    <s v="ร้านที่4"/>
    <s v="ค*** ส***รณเกษร"/>
    <s v="ระยอง"/>
    <s v="-"/>
    <s v=""/>
    <s v="25/03/2025 10:50"/>
    <s v="-"/>
    <s v="Flash Express Thailand"/>
    <s v="Tiktok"/>
    <s v="tiktok"/>
    <s v=""/>
    <s v="-"/>
    <s v="25/03/2025 10:49"/>
  </r>
  <r>
    <x v="11"/>
    <x v="13"/>
    <n v="50"/>
    <n v="1"/>
    <s v="EVX64"/>
    <n v="116"/>
    <n v="16"/>
    <s v="ร้านที่4"/>
    <s v="ค*** ส***รณเกษร"/>
    <s v="ระยอง"/>
    <s v="-"/>
    <s v=""/>
    <s v="25/03/2025 10:50"/>
    <s v="-"/>
    <s v="Flash Express Thailand"/>
    <s v="Tiktok"/>
    <s v="tiktok"/>
    <s v=""/>
    <s v="-"/>
    <s v="25/03/2025 10:49"/>
  </r>
  <r>
    <x v="8"/>
    <x v="9"/>
    <n v="50"/>
    <n v="1"/>
    <s v="EVX64"/>
    <n v="116"/>
    <n v="16"/>
    <s v="ร้านที่4"/>
    <s v="ค*** ส***รณเกษร"/>
    <s v="ระยอง"/>
    <s v="-"/>
    <s v=""/>
    <s v="25/03/2025 10:50"/>
    <s v="-"/>
    <s v="Flash Express Thailand"/>
    <s v="Tiktok"/>
    <s v="tiktok"/>
    <s v=""/>
    <s v="-"/>
    <s v="25/03/2025 10:49"/>
  </r>
  <r>
    <x v="10"/>
    <x v="12"/>
    <n v="50"/>
    <n v="1"/>
    <s v="EVX63"/>
    <n v="300"/>
    <n v="0"/>
    <s v="ร้านที่4"/>
    <s v="เ***ิรา ด***ฤทธิ์"/>
    <s v="นครศรีธรรมราช"/>
    <s v="-"/>
    <s v=""/>
    <s v="25/03/2025 10:44"/>
    <s v="-"/>
    <s v="Flash Express Thailand COD"/>
    <s v="Tiktok"/>
    <s v="จ่ายทีหลัง / COD"/>
    <s v=""/>
    <s v="-"/>
    <s v="25/03/2025 10:44"/>
  </r>
  <r>
    <x v="11"/>
    <x v="13"/>
    <n v="50"/>
    <n v="1"/>
    <s v="EVX63"/>
    <n v="300"/>
    <n v="0"/>
    <s v="ร้านที่4"/>
    <s v="เ***ิรา ด***ฤทธิ์"/>
    <s v="นครศรีธรรมราช"/>
    <s v="-"/>
    <s v=""/>
    <s v="25/03/2025 10:44"/>
    <s v="-"/>
    <s v="Flash Express Thailand COD"/>
    <s v="Tiktok"/>
    <s v="จ่ายทีหลัง / COD"/>
    <s v=""/>
    <s v="-"/>
    <s v="25/03/2025 10:44"/>
  </r>
  <r>
    <x v="8"/>
    <x v="9"/>
    <n v="50"/>
    <n v="1"/>
    <s v="EVX63"/>
    <n v="300"/>
    <n v="0"/>
    <s v="ร้านที่4"/>
    <s v="เ***ิรา ด***ฤทธิ์"/>
    <s v="นครศรีธรรมราช"/>
    <s v="-"/>
    <s v=""/>
    <s v="25/03/2025 10:44"/>
    <s v="-"/>
    <s v="Flash Express Thailand COD"/>
    <s v="Tiktok"/>
    <s v="จ่ายทีหลัง / COD"/>
    <s v=""/>
    <s v="-"/>
    <s v="25/03/2025 10:44"/>
  </r>
  <r>
    <x v="7"/>
    <x v="8"/>
    <n v="33.333333333333336"/>
    <n v="3"/>
    <s v="EVX63"/>
    <n v="300"/>
    <n v="0"/>
    <s v="ร้านที่4"/>
    <s v="เ***ิรา ด***ฤทธิ์"/>
    <s v="นครศรีธรรมราช"/>
    <s v="-"/>
    <s v=""/>
    <s v="25/03/2025 10:44"/>
    <s v="-"/>
    <s v="Flash Express Thailand COD"/>
    <s v="Tiktok"/>
    <s v="จ่ายทีหลัง / COD"/>
    <s v=""/>
    <s v="-"/>
    <s v="25/03/2025 10:44"/>
  </r>
  <r>
    <x v="9"/>
    <x v="11"/>
    <n v="66.666666666666671"/>
    <n v="3"/>
    <s v="EVX63"/>
    <n v="300"/>
    <n v="0"/>
    <s v="ร้านที่4"/>
    <s v="เ***ิรา ด***ฤทธิ์"/>
    <s v="นครศรีธรรมราช"/>
    <s v="-"/>
    <s v=""/>
    <s v="25/03/2025 10:44"/>
    <s v="-"/>
    <s v="Flash Express Thailand COD"/>
    <s v="Tiktok"/>
    <s v="จ่ายทีหลัง / COD"/>
    <s v=""/>
    <s v="-"/>
    <s v="25/03/2025 10:44"/>
  </r>
  <r>
    <x v="10"/>
    <x v="12"/>
    <n v="50"/>
    <n v="1"/>
    <s v="EVX62"/>
    <n v="106"/>
    <n v="6"/>
    <s v="ร้านที่4"/>
    <s v="น***"/>
    <s v="ชลบุรี"/>
    <s v="-"/>
    <s v=""/>
    <s v="25/03/2025 10:44"/>
    <s v="-"/>
    <s v="Flash Express Thailand"/>
    <s v="Tiktok"/>
    <s v="tiktok"/>
    <s v=""/>
    <s v="THT20041MSR5B9Z"/>
    <s v="25/03/2025 10:44"/>
  </r>
  <r>
    <x v="11"/>
    <x v="13"/>
    <n v="50"/>
    <n v="1"/>
    <s v="EVX62"/>
    <n v="106"/>
    <n v="6"/>
    <s v="ร้านที่4"/>
    <s v="น***"/>
    <s v="ชลบุรี"/>
    <s v="-"/>
    <s v=""/>
    <s v="25/03/2025 10:44"/>
    <s v="-"/>
    <s v="Flash Express Thailand"/>
    <s v="Tiktok"/>
    <s v="tiktok"/>
    <s v=""/>
    <s v="THT20041MSR5B9Z"/>
    <s v="25/03/2025 10:44"/>
  </r>
  <r>
    <x v="8"/>
    <x v="9"/>
    <n v="50"/>
    <n v="1"/>
    <s v="EVX62"/>
    <n v="106"/>
    <n v="6"/>
    <s v="ร้านที่4"/>
    <s v="น***"/>
    <s v="ชลบุรี"/>
    <s v="-"/>
    <s v=""/>
    <s v="25/03/2025 10:44"/>
    <s v="-"/>
    <s v="Flash Express Thailand"/>
    <s v="Tiktok"/>
    <s v="tiktok"/>
    <s v=""/>
    <s v="THT20041MSR5B9Z"/>
    <s v="25/03/2025 10:44"/>
  </r>
  <r>
    <x v="7"/>
    <x v="8"/>
    <n v="33.333333333333336"/>
    <n v="3"/>
    <s v="EVX61"/>
    <n v="200"/>
    <n v="0"/>
    <s v="ร้านที่2"/>
    <s v="อ***รัตน์  โ***"/>
    <s v="ลพบุรี"/>
    <s v="-"/>
    <s v=""/>
    <s v="25/03/2025 10:44"/>
    <s v="-"/>
    <s v="J&amp;T Express"/>
    <s v="Tiktok"/>
    <s v="tiktok"/>
    <s v=""/>
    <s v="756216709161"/>
    <s v="25/03/2025 10:44"/>
  </r>
  <r>
    <x v="10"/>
    <x v="12"/>
    <n v="50"/>
    <n v="1"/>
    <s v="EVX60"/>
    <n v="153"/>
    <n v="0"/>
    <s v="ร้านที่1"/>
    <s v="ย******ท"/>
    <s v="******ญ่, ตำบล รอบเมือง, อำเภอเมืองชัยภูมิ ตำบลรอบเมือง อำเภอเมืองชัยภูมิ จังหวัดชัยภูมิ 36000"/>
    <s v="36000"/>
    <s v="34"/>
    <s v="25/03/2025 10:41"/>
    <s v="-"/>
    <s v="SPX Express"/>
    <s v="Shopee"/>
    <s v="shopee"/>
    <s v=""/>
    <s v="TH258842197549C"/>
    <s v="25/03/2025 10:41"/>
  </r>
  <r>
    <x v="11"/>
    <x v="13"/>
    <n v="50"/>
    <n v="1"/>
    <s v="EVX60"/>
    <n v="153"/>
    <n v="0"/>
    <s v="ร้านที่1"/>
    <s v="ย******ท"/>
    <s v="******ญ่, ตำบล รอบเมือง, อำเภอเมืองชัยภูมิ ตำบลรอบเมือง อำเภอเมืองชัยภูมิ จังหวัดชัยภูมิ 36000"/>
    <s v="36000"/>
    <s v="34"/>
    <s v="25/03/2025 10:41"/>
    <s v="-"/>
    <s v="SPX Express"/>
    <s v="Shopee"/>
    <s v="shopee"/>
    <s v=""/>
    <s v="TH258842197549C"/>
    <s v="25/03/2025 10:41"/>
  </r>
  <r>
    <x v="8"/>
    <x v="9"/>
    <n v="50"/>
    <n v="1"/>
    <s v="EVX60"/>
    <n v="153"/>
    <n v="0"/>
    <s v="ร้านที่1"/>
    <s v="ย******ท"/>
    <s v="******ญ่, ตำบล รอบเมือง, อำเภอเมืองชัยภูมิ ตำบลรอบเมือง อำเภอเมืองชัยภูมิ จังหวัดชัยภูมิ 36000"/>
    <s v="36000"/>
    <s v="34"/>
    <s v="25/03/2025 10:41"/>
    <s v="-"/>
    <s v="SPX Express"/>
    <s v="Shopee"/>
    <s v="shopee"/>
    <s v=""/>
    <s v="TH258842197549C"/>
    <s v="25/03/2025 10:41"/>
  </r>
  <r>
    <x v="10"/>
    <x v="12"/>
    <n v="50"/>
    <n v="1"/>
    <s v="EVX58"/>
    <n v="100"/>
    <n v="0"/>
    <s v="ร้านที่4"/>
    <s v="ส***ี  ก***นหอม"/>
    <s v="นครปฐม"/>
    <s v="-"/>
    <s v=""/>
    <s v="25/03/2025 10:39"/>
    <s v="-"/>
    <s v="Flash Express Thailand COD"/>
    <s v="Tiktok"/>
    <s v="จ่ายทีหลัง / COD"/>
    <s v=""/>
    <s v="THT15061MSR5Q5Z"/>
    <s v="25/03/2025 10:39"/>
  </r>
  <r>
    <x v="11"/>
    <x v="13"/>
    <n v="50"/>
    <n v="1"/>
    <s v="EVX58"/>
    <n v="100"/>
    <n v="0"/>
    <s v="ร้านที่4"/>
    <s v="ส***ี  ก***นหอม"/>
    <s v="นครปฐม"/>
    <s v="-"/>
    <s v=""/>
    <s v="25/03/2025 10:39"/>
    <s v="-"/>
    <s v="Flash Express Thailand COD"/>
    <s v="Tiktok"/>
    <s v="จ่ายทีหลัง / COD"/>
    <s v=""/>
    <s v="THT15061MSR5Q5Z"/>
    <s v="25/03/2025 10:39"/>
  </r>
  <r>
    <x v="8"/>
    <x v="9"/>
    <n v="50"/>
    <n v="1"/>
    <s v="EVX58"/>
    <n v="100"/>
    <n v="0"/>
    <s v="ร้านที่4"/>
    <s v="ส***ี  ก***นหอม"/>
    <s v="นครปฐม"/>
    <s v="-"/>
    <s v=""/>
    <s v="25/03/2025 10:39"/>
    <s v="-"/>
    <s v="Flash Express Thailand COD"/>
    <s v="Tiktok"/>
    <s v="จ่ายทีหลัง / COD"/>
    <s v=""/>
    <s v="THT15061MSR5Q5Z"/>
    <s v="25/03/2025 10:39"/>
  </r>
  <r>
    <x v="10"/>
    <x v="12"/>
    <n v="50"/>
    <n v="1"/>
    <s v="EVX57"/>
    <n v="106"/>
    <n v="6"/>
    <s v="ร้านที่4"/>
    <s v="อ***มา ร***เรือง"/>
    <s v="กรุงเทพฯ"/>
    <s v="-"/>
    <s v=""/>
    <s v="25/03/2025 10:38"/>
    <s v="-"/>
    <s v="Flash Express Thailand"/>
    <s v="Tiktok"/>
    <s v="tiktok"/>
    <s v=""/>
    <s v="-"/>
    <s v="25/03/2025 10:38"/>
  </r>
  <r>
    <x v="11"/>
    <x v="13"/>
    <n v="50"/>
    <n v="1"/>
    <s v="EVX57"/>
    <n v="106"/>
    <n v="6"/>
    <s v="ร้านที่4"/>
    <s v="อ***มา ร***เรือง"/>
    <s v="กรุงเทพฯ"/>
    <s v="-"/>
    <s v=""/>
    <s v="25/03/2025 10:38"/>
    <s v="-"/>
    <s v="Flash Express Thailand"/>
    <s v="Tiktok"/>
    <s v="tiktok"/>
    <s v=""/>
    <s v="-"/>
    <s v="25/03/2025 10:38"/>
  </r>
  <r>
    <x v="8"/>
    <x v="9"/>
    <n v="50"/>
    <n v="1"/>
    <s v="EVX57"/>
    <n v="106"/>
    <n v="6"/>
    <s v="ร้านที่4"/>
    <s v="อ***มา ร***เรือง"/>
    <s v="กรุงเทพฯ"/>
    <s v="-"/>
    <s v=""/>
    <s v="25/03/2025 10:38"/>
    <s v="-"/>
    <s v="Flash Express Thailand"/>
    <s v="Tiktok"/>
    <s v="tiktok"/>
    <s v=""/>
    <s v="-"/>
    <s v="25/03/2025 10:38"/>
  </r>
  <r>
    <x v="7"/>
    <x v="8"/>
    <n v="37.5"/>
    <n v="4"/>
    <s v="EVX56"/>
    <n v="159"/>
    <n v="0"/>
    <s v="ร้านที่4"/>
    <s v="อ***ี เ***พูนพิทยะ"/>
    <s v="สมุทรสงคราม"/>
    <s v="-"/>
    <s v=""/>
    <s v="25/03/2025 10:38"/>
    <s v="-"/>
    <s v="Flash Express Thailand"/>
    <s v="Tiktok"/>
    <s v="tiktok"/>
    <s v=""/>
    <s v="THT17011MSP0Q5Z"/>
    <s v="25/03/2025 10:38"/>
  </r>
  <r>
    <x v="10"/>
    <x v="12"/>
    <n v="50"/>
    <n v="1"/>
    <s v="EVX54"/>
    <n v="145"/>
    <n v="45"/>
    <s v="ร้านที่4"/>
    <s v="ส***ย ธ***ระสาท"/>
    <s v="กรุงเทพฯ"/>
    <s v="-"/>
    <s v=""/>
    <s v="25/03/2025 10:36"/>
    <s v="-"/>
    <s v="Flash Express Thailand COD"/>
    <s v="Tiktok"/>
    <s v="จ่ายทีหลัง / COD"/>
    <s v=""/>
    <s v="-"/>
    <s v="25/03/2025 10:36"/>
  </r>
  <r>
    <x v="11"/>
    <x v="13"/>
    <n v="50"/>
    <n v="1"/>
    <s v="EVX54"/>
    <n v="145"/>
    <n v="45"/>
    <s v="ร้านที่4"/>
    <s v="ส***ย ธ***ระสาท"/>
    <s v="กรุงเทพฯ"/>
    <s v="-"/>
    <s v=""/>
    <s v="25/03/2025 10:36"/>
    <s v="-"/>
    <s v="Flash Express Thailand COD"/>
    <s v="Tiktok"/>
    <s v="จ่ายทีหลัง / COD"/>
    <s v=""/>
    <s v="-"/>
    <s v="25/03/2025 10:36"/>
  </r>
  <r>
    <x v="8"/>
    <x v="9"/>
    <n v="50"/>
    <n v="1"/>
    <s v="EVX54"/>
    <n v="145"/>
    <n v="45"/>
    <s v="ร้านที่4"/>
    <s v="ส***ย ธ***ระสาท"/>
    <s v="กรุงเทพฯ"/>
    <s v="-"/>
    <s v=""/>
    <s v="25/03/2025 10:36"/>
    <s v="-"/>
    <s v="Flash Express Thailand COD"/>
    <s v="Tiktok"/>
    <s v="จ่ายทีหลัง / COD"/>
    <s v=""/>
    <s v="-"/>
    <s v="25/03/2025 10:36"/>
  </r>
  <r>
    <x v="7"/>
    <x v="8"/>
    <n v="33.333333333333336"/>
    <n v="3"/>
    <s v="EVX52"/>
    <n v="106"/>
    <n v="6"/>
    <s v="ร้านที่4"/>
    <s v="เ***"/>
    <s v="ชลบุรี"/>
    <s v="-"/>
    <s v=""/>
    <s v="25/03/2025 10:33"/>
    <s v="-"/>
    <s v="Flash Express Thailand COD"/>
    <s v="Tiktok"/>
    <s v="จ่ายทีหลัง / COD"/>
    <s v=""/>
    <s v="THT20041MSNWX7Z"/>
    <s v="25/03/2025 10:33"/>
  </r>
  <r>
    <x v="7"/>
    <x v="8"/>
    <n v="33.333333333333336"/>
    <n v="6"/>
    <s v="EVX49"/>
    <n v="300"/>
    <n v="0"/>
    <s v="ร้านที่4"/>
    <s v="ก***์วรา บ***ลิ"/>
    <s v="กรุงเทพฯ"/>
    <s v="-"/>
    <s v=""/>
    <s v="25/03/2025 10:32"/>
    <s v="-"/>
    <s v="Flash Express Thailand"/>
    <s v="Tiktok"/>
    <s v="tiktok"/>
    <s v="ไม่เอากาแฟนะคะ ไม่มีใครกินค่ะ"/>
    <s v="THT02031MTDR34Z"/>
    <s v="25/03/2025 10:32"/>
  </r>
  <r>
    <x v="4"/>
    <x v="4"/>
    <n v="66.666666666666671"/>
    <n v="3"/>
    <s v="EVX49"/>
    <n v="300"/>
    <n v="0"/>
    <s v="ร้านที่4"/>
    <s v="ก***์วรา บ***ลิ"/>
    <s v="กรุงเทพฯ"/>
    <s v="-"/>
    <s v=""/>
    <s v="25/03/2025 10:32"/>
    <s v="-"/>
    <s v="Flash Express Thailand"/>
    <s v="Tiktok"/>
    <s v="tiktok"/>
    <s v="ไม่เอากาแฟนะคะ ไม่มีใครกินค่ะ"/>
    <s v="THT02031MTDR34Z"/>
    <s v="25/03/2025 10:32"/>
  </r>
  <r>
    <x v="10"/>
    <x v="12"/>
    <n v="50"/>
    <n v="1"/>
    <s v="EVX48"/>
    <n v="106"/>
    <n v="6"/>
    <s v="ร้านที่4"/>
    <s v="ส***งค์  อ***นคร"/>
    <s v="นครราชสีมา"/>
    <s v="-"/>
    <s v=""/>
    <s v="25/03/2025 10:31"/>
    <s v="-"/>
    <s v="Flash Express Thailand COD"/>
    <s v="Tiktok"/>
    <s v="จ่ายทีหลัง / COD"/>
    <s v=""/>
    <s v="-"/>
    <s v="25/03/2025 10:31"/>
  </r>
  <r>
    <x v="11"/>
    <x v="13"/>
    <n v="50"/>
    <n v="1"/>
    <s v="EVX48"/>
    <n v="106"/>
    <n v="6"/>
    <s v="ร้านที่4"/>
    <s v="ส***งค์  อ***นคร"/>
    <s v="นครราชสีมา"/>
    <s v="-"/>
    <s v=""/>
    <s v="25/03/2025 10:31"/>
    <s v="-"/>
    <s v="Flash Express Thailand COD"/>
    <s v="Tiktok"/>
    <s v="จ่ายทีหลัง / COD"/>
    <s v=""/>
    <s v="-"/>
    <s v="25/03/2025 10:31"/>
  </r>
  <r>
    <x v="8"/>
    <x v="9"/>
    <n v="50"/>
    <n v="1"/>
    <s v="EVX48"/>
    <n v="106"/>
    <n v="6"/>
    <s v="ร้านที่4"/>
    <s v="ส***งค์  อ***นคร"/>
    <s v="นครราชสีมา"/>
    <s v="-"/>
    <s v=""/>
    <s v="25/03/2025 10:31"/>
    <s v="-"/>
    <s v="Flash Express Thailand COD"/>
    <s v="Tiktok"/>
    <s v="จ่ายทีหลัง / COD"/>
    <s v=""/>
    <s v="-"/>
    <s v="25/03/2025 10:31"/>
  </r>
  <r>
    <x v="10"/>
    <x v="12"/>
    <n v="50"/>
    <n v="1"/>
    <s v="EVX47"/>
    <n v="106"/>
    <n v="6"/>
    <s v="ร้านที่4"/>
    <s v="ป***ทืองทิพย์  เ***เอก"/>
    <s v="กรุงเทพฯ"/>
    <s v="-"/>
    <s v=""/>
    <s v="25/03/2025 10:31"/>
    <s v="-"/>
    <s v="Flash Express Thailand COD"/>
    <s v="Tiktok"/>
    <s v="จ่ายทีหลัง / COD"/>
    <s v=""/>
    <s v="-"/>
    <s v="25/03/2025 10:31"/>
  </r>
  <r>
    <x v="11"/>
    <x v="13"/>
    <n v="50"/>
    <n v="1"/>
    <s v="EVX47"/>
    <n v="106"/>
    <n v="6"/>
    <s v="ร้านที่4"/>
    <s v="ป***ทืองทิพย์  เ***เอก"/>
    <s v="กรุงเทพฯ"/>
    <s v="-"/>
    <s v=""/>
    <s v="25/03/2025 10:31"/>
    <s v="-"/>
    <s v="Flash Express Thailand COD"/>
    <s v="Tiktok"/>
    <s v="จ่ายทีหลัง / COD"/>
    <s v=""/>
    <s v="-"/>
    <s v="25/03/2025 10:31"/>
  </r>
  <r>
    <x v="8"/>
    <x v="9"/>
    <n v="50"/>
    <n v="1"/>
    <s v="EVX47"/>
    <n v="106"/>
    <n v="6"/>
    <s v="ร้านที่4"/>
    <s v="ป***ทืองทิพย์  เ***เอก"/>
    <s v="กรุงเทพฯ"/>
    <s v="-"/>
    <s v=""/>
    <s v="25/03/2025 10:31"/>
    <s v="-"/>
    <s v="Flash Express Thailand COD"/>
    <s v="Tiktok"/>
    <s v="จ่ายทีหลัง / COD"/>
    <s v=""/>
    <s v="-"/>
    <s v="25/03/2025 10:31"/>
  </r>
  <r>
    <x v="10"/>
    <x v="12"/>
    <n v="50"/>
    <n v="1"/>
    <s v="EVX46"/>
    <n v="116"/>
    <n v="16"/>
    <s v="ร้านที่4"/>
    <s v="P***charapha P***ua"/>
    <s v="ประจวบคีรีขันธ์"/>
    <s v="-"/>
    <s v=""/>
    <s v="25/03/2025 10:30"/>
    <s v="-"/>
    <s v="Flash Express Thailand COD"/>
    <s v="Tiktok"/>
    <s v="จ่ายทีหลัง / COD"/>
    <s v=""/>
    <s v="-"/>
    <s v="25/03/2025 10:30"/>
  </r>
  <r>
    <x v="11"/>
    <x v="13"/>
    <n v="50"/>
    <n v="1"/>
    <s v="EVX46"/>
    <n v="116"/>
    <n v="16"/>
    <s v="ร้านที่4"/>
    <s v="P***charapha P***ua"/>
    <s v="ประจวบคีรีขันธ์"/>
    <s v="-"/>
    <s v=""/>
    <s v="25/03/2025 10:30"/>
    <s v="-"/>
    <s v="Flash Express Thailand COD"/>
    <s v="Tiktok"/>
    <s v="จ่ายทีหลัง / COD"/>
    <s v=""/>
    <s v="-"/>
    <s v="25/03/2025 10:30"/>
  </r>
  <r>
    <x v="8"/>
    <x v="9"/>
    <n v="50"/>
    <n v="1"/>
    <s v="EVX46"/>
    <n v="116"/>
    <n v="16"/>
    <s v="ร้านที่4"/>
    <s v="P***charapha P***ua"/>
    <s v="ประจวบคีรีขันธ์"/>
    <s v="-"/>
    <s v=""/>
    <s v="25/03/2025 10:30"/>
    <s v="-"/>
    <s v="Flash Express Thailand COD"/>
    <s v="Tiktok"/>
    <s v="จ่ายทีหลัง / COD"/>
    <s v=""/>
    <s v="-"/>
    <s v="25/03/2025 10:30"/>
  </r>
  <r>
    <x v="10"/>
    <x v="12"/>
    <n v="50"/>
    <n v="2"/>
    <s v="EVX45"/>
    <n v="200"/>
    <n v="0"/>
    <s v="ร้านที่4"/>
    <s v="แ***ตา ศ***ารเจษฎา"/>
    <s v="สมุทรสาคร"/>
    <s v="-"/>
    <s v=""/>
    <s v="25/03/2025 10:29"/>
    <s v="-"/>
    <s v="Flash Express Thailand COD"/>
    <s v="Tiktok"/>
    <s v="จ่ายทีหลัง / COD"/>
    <s v=""/>
    <s v="-"/>
    <s v="25/03/2025 10:29"/>
  </r>
  <r>
    <x v="11"/>
    <x v="13"/>
    <n v="50"/>
    <n v="2"/>
    <s v="EVX45"/>
    <n v="200"/>
    <n v="0"/>
    <s v="ร้านที่4"/>
    <s v="แ***ตา ศ***ารเจษฎา"/>
    <s v="สมุทรสาคร"/>
    <s v="-"/>
    <s v=""/>
    <s v="25/03/2025 10:29"/>
    <s v="-"/>
    <s v="Flash Express Thailand COD"/>
    <s v="Tiktok"/>
    <s v="จ่ายทีหลัง / COD"/>
    <s v=""/>
    <s v="-"/>
    <s v="25/03/2025 10:29"/>
  </r>
  <r>
    <x v="8"/>
    <x v="9"/>
    <n v="50"/>
    <n v="2"/>
    <s v="EVX45"/>
    <n v="200"/>
    <n v="0"/>
    <s v="ร้านที่4"/>
    <s v="แ***ตา ศ***ารเจษฎา"/>
    <s v="สมุทรสาคร"/>
    <s v="-"/>
    <s v=""/>
    <s v="25/03/2025 10:29"/>
    <s v="-"/>
    <s v="Flash Express Thailand COD"/>
    <s v="Tiktok"/>
    <s v="จ่ายทีหลัง / COD"/>
    <s v=""/>
    <s v="-"/>
    <s v="25/03/2025 10:29"/>
  </r>
  <r>
    <x v="10"/>
    <x v="12"/>
    <n v="50"/>
    <n v="1"/>
    <s v="EVX43"/>
    <n v="100"/>
    <n v="0"/>
    <s v="ร้านที่4"/>
    <s v="น***"/>
    <s v="กำแพงเพชร"/>
    <s v="-"/>
    <s v=""/>
    <s v="25/03/2025 10:27"/>
    <s v="-"/>
    <s v="Flash Express Thailand"/>
    <s v="Tiktok"/>
    <s v="tiktok"/>
    <s v=""/>
    <s v="-"/>
    <s v="25/03/2025 10:26"/>
  </r>
  <r>
    <x v="11"/>
    <x v="13"/>
    <n v="50"/>
    <n v="1"/>
    <s v="EVX43"/>
    <n v="100"/>
    <n v="0"/>
    <s v="ร้านที่4"/>
    <s v="น***"/>
    <s v="กำแพงเพชร"/>
    <s v="-"/>
    <s v=""/>
    <s v="25/03/2025 10:27"/>
    <s v="-"/>
    <s v="Flash Express Thailand"/>
    <s v="Tiktok"/>
    <s v="tiktok"/>
    <s v=""/>
    <s v="-"/>
    <s v="25/03/2025 10:26"/>
  </r>
  <r>
    <x v="8"/>
    <x v="9"/>
    <n v="50"/>
    <n v="1"/>
    <s v="EVX43"/>
    <n v="100"/>
    <n v="0"/>
    <s v="ร้านที่4"/>
    <s v="น***"/>
    <s v="กำแพงเพชร"/>
    <s v="-"/>
    <s v=""/>
    <s v="25/03/2025 10:27"/>
    <s v="-"/>
    <s v="Flash Express Thailand"/>
    <s v="Tiktok"/>
    <s v="tiktok"/>
    <s v=""/>
    <s v="-"/>
    <s v="25/03/2025 10:26"/>
  </r>
  <r>
    <x v="1"/>
    <x v="1"/>
    <n v="66"/>
    <n v="1"/>
    <s v="EVX42"/>
    <n v="229.81"/>
    <n v="26"/>
    <s v="ร้านที่1"/>
    <s v="คุณจันทร์ วงหาแก้ว"/>
    <s v="170 หมู่2 บ้านโคกสูง ต.ก้านเหลือง · ก้านเหลือง/ Kan Lueang_x000a__x000a_แวงน้อย/ Waeng Noiขอนแก่น/ Khon Kaen_x000a_40230"/>
    <s v="40230"/>
    <s v="660946284805"/>
    <s v="25/03/2025 10:22"/>
    <s v="-"/>
    <s v="Kerry_dropoff"/>
    <s v="Lazada"/>
    <s v="lazada"/>
    <s v=""/>
    <s v="TH371470SK1J7B"/>
    <s v="25/03/2025 10:22"/>
  </r>
  <r>
    <x v="2"/>
    <x v="2"/>
    <n v="66"/>
    <n v="1"/>
    <s v="EVX42"/>
    <n v="229.81"/>
    <n v="26"/>
    <s v="ร้านที่1"/>
    <s v="คุณจันทร์ วงหาแก้ว"/>
    <s v="170 หมู่2 บ้านโคกสูง ต.ก้านเหลือง · ก้านเหลือง/ Kan Lueang_x000a__x000a_แวงน้อย/ Waeng Noiขอนแก่น/ Khon Kaen_x000a_40230"/>
    <s v="40230"/>
    <s v="660946284805"/>
    <s v="25/03/2025 10:22"/>
    <s v="-"/>
    <s v="Kerry_dropoff"/>
    <s v="Lazada"/>
    <s v="lazada"/>
    <s v=""/>
    <s v="TH371470SK1J7B"/>
    <s v="25/03/2025 10:22"/>
  </r>
  <r>
    <x v="0"/>
    <x v="0"/>
    <n v="67"/>
    <n v="1"/>
    <s v="EVX42"/>
    <n v="229.81"/>
    <n v="26"/>
    <s v="ร้านที่1"/>
    <s v="คุณจันทร์ วงหาแก้ว"/>
    <s v="170 หมู่2 บ้านโคกสูง ต.ก้านเหลือง · ก้านเหลือง/ Kan Lueang_x000a__x000a_แวงน้อย/ Waeng Noiขอนแก่น/ Khon Kaen_x000a_40230"/>
    <s v="40230"/>
    <s v="660946284805"/>
    <s v="25/03/2025 10:22"/>
    <s v="-"/>
    <s v="Kerry_dropoff"/>
    <s v="Lazada"/>
    <s v="lazada"/>
    <s v=""/>
    <s v="TH371470SK1J7B"/>
    <s v="25/03/2025 10:22"/>
  </r>
  <r>
    <x v="10"/>
    <x v="12"/>
    <n v="50"/>
    <n v="1"/>
    <s v="EVX41"/>
    <n v="150"/>
    <n v="0"/>
    <s v="ร้านที่4"/>
    <s v="น***ีย ท***ัก"/>
    <s v="นนทบุรี"/>
    <s v="-"/>
    <s v=""/>
    <s v="25/03/2025 10:21"/>
    <s v="-"/>
    <s v="Flash Express Thailand COD"/>
    <s v="Tiktok"/>
    <s v="จ่ายทีหลัง / COD"/>
    <s v=""/>
    <s v="-"/>
    <s v="25/03/2025 10:21"/>
  </r>
  <r>
    <x v="11"/>
    <x v="13"/>
    <n v="50"/>
    <n v="1"/>
    <s v="EVX41"/>
    <n v="150"/>
    <n v="0"/>
    <s v="ร้านที่4"/>
    <s v="น***ีย ท***ัก"/>
    <s v="นนทบุรี"/>
    <s v="-"/>
    <s v=""/>
    <s v="25/03/2025 10:21"/>
    <s v="-"/>
    <s v="Flash Express Thailand COD"/>
    <s v="Tiktok"/>
    <s v="จ่ายทีหลัง / COD"/>
    <s v=""/>
    <s v="-"/>
    <s v="25/03/2025 10:21"/>
  </r>
  <r>
    <x v="8"/>
    <x v="9"/>
    <n v="50"/>
    <n v="1"/>
    <s v="EVX41"/>
    <n v="150"/>
    <n v="0"/>
    <s v="ร้านที่4"/>
    <s v="น***ีย ท***ัก"/>
    <s v="นนทบุรี"/>
    <s v="-"/>
    <s v=""/>
    <s v="25/03/2025 10:21"/>
    <s v="-"/>
    <s v="Flash Express Thailand COD"/>
    <s v="Tiktok"/>
    <s v="จ่ายทีหลัง / COD"/>
    <s v=""/>
    <s v="-"/>
    <s v="25/03/2025 10:21"/>
  </r>
  <r>
    <x v="10"/>
    <x v="12"/>
    <n v="65"/>
    <n v="1"/>
    <s v="EVX41"/>
    <n v="150"/>
    <n v="0"/>
    <s v="ร้านที่4"/>
    <s v="น***ีย ท***ัก"/>
    <s v="นนทบุรี"/>
    <s v="-"/>
    <s v=""/>
    <s v="25/03/2025 10:21"/>
    <s v="-"/>
    <s v="Flash Express Thailand COD"/>
    <s v="Tiktok"/>
    <s v="จ่ายทีหลัง / COD"/>
    <s v=""/>
    <s v="-"/>
    <s v="25/03/2025 10:21"/>
  </r>
  <r>
    <x v="9"/>
    <x v="11"/>
    <n v="66.666666666666671"/>
    <n v="3"/>
    <s v="EVX40"/>
    <n v="200"/>
    <n v="0"/>
    <s v="ร้านที่4"/>
    <s v="เ***พร  ส***ิใจ"/>
    <s v="ลำพูน"/>
    <s v="-"/>
    <s v=""/>
    <s v="25/03/2025 10:22"/>
    <s v="-"/>
    <s v="Flash Express Thailand"/>
    <s v="Tiktok"/>
    <s v="tiktok"/>
    <s v=""/>
    <s v="THT48011MSN239Z"/>
    <s v="25/03/2025 10:21"/>
  </r>
  <r>
    <x v="4"/>
    <x v="4"/>
    <n v="66.666666666666671"/>
    <n v="3"/>
    <s v="EVX40"/>
    <n v="200"/>
    <n v="0"/>
    <s v="ร้านที่4"/>
    <s v="เ***พร  ส***ิใจ"/>
    <s v="ลำพูน"/>
    <s v="-"/>
    <s v=""/>
    <s v="25/03/2025 10:22"/>
    <s v="-"/>
    <s v="Flash Express Thailand"/>
    <s v="Tiktok"/>
    <s v="tiktok"/>
    <s v=""/>
    <s v="THT48011MSN239Z"/>
    <s v="25/03/2025 10:21"/>
  </r>
  <r>
    <x v="8"/>
    <x v="9"/>
    <n v="60"/>
    <n v="3"/>
    <s v="EVX39"/>
    <n v="110"/>
    <n v="0"/>
    <s v="ร้านที่1"/>
    <s v="ก****ก"/>
    <s v="******าดไท ต.คลองหนึ่ง(ตึกB) ตำบลคลองหนึ่ง อำเภอคลองหลวง จังหวัดปทุมธานี 12120"/>
    <s v="12120"/>
    <s v="20"/>
    <s v="25/03/2025 19:24"/>
    <s v="-"/>
    <s v="SPX Express"/>
    <s v="Shopee"/>
    <s v="shopee"/>
    <s v=""/>
    <s v="-"/>
    <s v="25/03/2025 10:19"/>
  </r>
  <r>
    <x v="8"/>
    <x v="15"/>
    <n v="40"/>
    <n v="1"/>
    <s v="EVX38"/>
    <n v="256.04000000000002"/>
    <n v="26"/>
    <s v="ร้านที่1"/>
    <s v="ก้อ  อภิญญา"/>
    <s v="เทพารักษ์ 66 เทพารักษ์ 66 5/131 · บางเมือง/ Bang Mueang_x000a__x000a_เมืองสมุทรปราการ/ Mueang Samut Prakanสมุทรปราการ/ Samut Prakan_x000a_10270"/>
    <s v="10270"/>
    <s v="660981015946"/>
    <s v="25/03/2025 09:57"/>
    <s v="-"/>
    <s v="Kerry_dropoff"/>
    <s v="Lazada"/>
    <s v="lazada"/>
    <s v=""/>
    <s v="LEXPU0471936756"/>
    <s v="25/03/2025 09:57"/>
  </r>
  <r>
    <x v="2"/>
    <x v="2"/>
    <n v="66.333333333333329"/>
    <n v="3"/>
    <s v="EVX38"/>
    <n v="256.04000000000002"/>
    <n v="26"/>
    <s v="ร้านที่1"/>
    <s v="ก้อ  อภิญญา"/>
    <s v="เทพารักษ์ 66 เทพารักษ์ 66 5/131 · บางเมือง/ Bang Mueang_x000a__x000a_เมืองสมุทรปราการ/ Mueang Samut Prakanสมุทรปราการ/ Samut Prakan_x000a_10270"/>
    <s v="10270"/>
    <s v="660981015946"/>
    <s v="25/03/2025 09:57"/>
    <s v="-"/>
    <s v="Kerry_dropoff"/>
    <s v="Lazada"/>
    <s v="lazada"/>
    <s v=""/>
    <s v="LEXPU0471936756"/>
    <s v="25/03/2025 09:57"/>
  </r>
  <r>
    <x v="0"/>
    <x v="0"/>
    <n v="66.333333333333329"/>
    <n v="3"/>
    <s v="EVX37"/>
    <n v="279"/>
    <n v="29"/>
    <s v="ร้านที่2"/>
    <s v="ส******ก"/>
    <s v="******ำบลเนินมะกอก อำเภอพยุหะคีรี จังหวัดนครสวรรค์ 60130"/>
    <s v="60130"/>
    <s v="89"/>
    <s v="25/03/2025 09:20"/>
    <s v="-"/>
    <s v="SPX Express"/>
    <s v="Shopee"/>
    <s v="shopee"/>
    <s v=""/>
    <s v="TH2514094203398"/>
    <s v="25/03/2025 09:19"/>
  </r>
  <r>
    <x v="1"/>
    <x v="1"/>
    <n v="66"/>
    <n v="2"/>
    <s v="EVX36"/>
    <n v="440"/>
    <n v="0"/>
    <s v="ร้านที่4"/>
    <s v="จ***ร์ฉาย  เ***สุขสมาน"/>
    <s v="พระนครศรีอยุธยา"/>
    <s v="-"/>
    <s v=""/>
    <s v="25/03/2025 09:15"/>
    <s v="-"/>
    <s v="Flash Express Thailand COD"/>
    <s v="Tiktok"/>
    <s v="จ่ายทีหลัง / COD"/>
    <s v=""/>
    <s v="THT05061MTD7H0Z"/>
    <s v="25/03/2025 09:15"/>
  </r>
  <r>
    <x v="2"/>
    <x v="2"/>
    <n v="66"/>
    <n v="2"/>
    <s v="EVX36"/>
    <n v="440"/>
    <n v="0"/>
    <s v="ร้านที่4"/>
    <s v="จ***ร์ฉาย  เ***สุขสมาน"/>
    <s v="พระนครศรีอยุธยา"/>
    <s v="-"/>
    <s v=""/>
    <s v="25/03/2025 09:15"/>
    <s v="-"/>
    <s v="Flash Express Thailand COD"/>
    <s v="Tiktok"/>
    <s v="จ่ายทีหลัง / COD"/>
    <s v=""/>
    <s v="THT05061MTD7H0Z"/>
    <s v="25/03/2025 09:15"/>
  </r>
  <r>
    <x v="0"/>
    <x v="0"/>
    <n v="67"/>
    <n v="2"/>
    <s v="EVX36"/>
    <n v="440"/>
    <n v="0"/>
    <s v="ร้านที่4"/>
    <s v="จ***ร์ฉาย  เ***สุขสมาน"/>
    <s v="พระนครศรีอยุธยา"/>
    <s v="-"/>
    <s v=""/>
    <s v="25/03/2025 09:15"/>
    <s v="-"/>
    <s v="Flash Express Thailand COD"/>
    <s v="Tiktok"/>
    <s v="จ่ายทีหลัง / COD"/>
    <s v=""/>
    <s v="THT05061MTD7H0Z"/>
    <s v="25/03/2025 09:15"/>
  </r>
  <r>
    <x v="2"/>
    <x v="2"/>
    <n v="66.333333333333329"/>
    <n v="3"/>
    <s v="EVX35"/>
    <n v="197.34"/>
    <n v="26"/>
    <s v="ร้านที่1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25/03/2025 08:59"/>
    <s v="-"/>
    <s v="Kerry_dropoff"/>
    <s v="Lazada"/>
    <s v="lazada"/>
    <s v=""/>
    <s v="LEXPU0471937495"/>
    <s v="25/03/2025 08:59"/>
  </r>
  <r>
    <x v="2"/>
    <x v="2"/>
    <n v="66.333333333333329"/>
    <n v="3"/>
    <s v="EVX34"/>
    <n v="602.16999999999996"/>
    <n v="74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25/03/2025 08:46"/>
    <s v="-"/>
    <s v="Kerry_dropoff"/>
    <s v="Lazada"/>
    <s v="lazada"/>
    <s v=""/>
    <s v="LEXPU0471937692"/>
    <s v="25/03/2025 08:46"/>
  </r>
  <r>
    <x v="2"/>
    <x v="2"/>
    <n v="66.333333333333329"/>
    <n v="3"/>
    <s v="EVX34"/>
    <n v="602.16999999999996"/>
    <n v="74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25/03/2025 08:46"/>
    <s v="-"/>
    <s v="Kerry_dropoff"/>
    <s v="Lazada"/>
    <s v="lazada"/>
    <s v=""/>
    <s v="LEXPU0471937692"/>
    <s v="25/03/2025 08:46"/>
  </r>
  <r>
    <x v="2"/>
    <x v="2"/>
    <n v="66.333333333333329"/>
    <n v="3"/>
    <s v="EVX34"/>
    <n v="602.16999999999996"/>
    <n v="74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25/03/2025 08:46"/>
    <s v="-"/>
    <s v="Kerry_dropoff"/>
    <s v="Lazada"/>
    <s v="lazada"/>
    <s v=""/>
    <s v="LEXPU0471937692"/>
    <s v="25/03/2025 08:46"/>
  </r>
  <r>
    <x v="2"/>
    <x v="2"/>
    <n v="66.333333333333329"/>
    <n v="3"/>
    <s v="EVX34"/>
    <n v="602.16999999999996"/>
    <n v="74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25/03/2025 08:46"/>
    <s v="-"/>
    <s v="Kerry_dropoff"/>
    <s v="Lazada"/>
    <s v="lazada"/>
    <s v=""/>
    <s v="LEXPU0471937692"/>
    <s v="25/03/2025 08:46"/>
  </r>
  <r>
    <x v="2"/>
    <x v="2"/>
    <n v="66.333333333333329"/>
    <n v="3"/>
    <s v="EVX34"/>
    <n v="602.16999999999996"/>
    <n v="74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25/03/2025 08:46"/>
    <s v="-"/>
    <s v="Kerry_dropoff"/>
    <s v="Lazada"/>
    <s v="lazada"/>
    <s v=""/>
    <s v="LEXPU0471937692"/>
    <s v="25/03/2025 08:46"/>
  </r>
  <r>
    <x v="2"/>
    <x v="2"/>
    <n v="66.333333333333329"/>
    <n v="3"/>
    <s v="EVX34"/>
    <n v="602.16999999999996"/>
    <n v="74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25/03/2025 08:46"/>
    <s v="-"/>
    <s v="Kerry_dropoff"/>
    <s v="Lazada"/>
    <s v="lazada"/>
    <s v=""/>
    <s v="LEXPU0471937692"/>
    <s v="25/03/2025 08:46"/>
  </r>
  <r>
    <x v="1"/>
    <x v="14"/>
    <n v="30.6"/>
    <n v="1"/>
    <s v="EVX33"/>
    <n v="30.6"/>
    <n v="0"/>
    <s v="ร้านที่1"/>
    <s v="ninthipana"/>
    <s v="126/37 ห้องรับตัดผ้ากรการกานต์ ถนนวูฒๅกาสซ.14(ริมถนนไม่เข้าซอย) · ตลาดพลู/ Talat Phlu_x000a__x000a_ธนบุรี/ Thon Buriกรุงเทพมหานคร/ Bangkok_x000a_10600"/>
    <s v="10600"/>
    <s v="660900770517"/>
    <s v="25/03/2025 08:36"/>
    <s v="-"/>
    <s v="Kerry_dropoff"/>
    <s v="Lazada"/>
    <s v="lazada"/>
    <s v=""/>
    <s v="LEXPU0471936015"/>
    <s v="25/03/2025 08:32"/>
  </r>
  <r>
    <x v="9"/>
    <x v="11"/>
    <n v="66.666666666666671"/>
    <n v="3"/>
    <s v="EVX32"/>
    <n v="110"/>
    <n v="0"/>
    <s v="ร้านที่1"/>
    <s v="เ******า"/>
    <s v="******าง)  2/3 หมู่3 ตำบลหนองผักแว่น อำเภอท่าหลวง จังหวัดลพบุรี 15230"/>
    <s v="15230"/>
    <s v="71"/>
    <s v="25/03/2025 08:32"/>
    <s v="-"/>
    <s v="SPX Express"/>
    <s v="Shopee"/>
    <s v="shopee"/>
    <s v=""/>
    <s v="TH2584495047836"/>
    <s v="25/03/2025 08:32"/>
  </r>
  <r>
    <x v="7"/>
    <x v="8"/>
    <n v="49"/>
    <n v="1"/>
    <s v="EVX31"/>
    <n v="185"/>
    <n v="0"/>
    <s v="ร้านที่1"/>
    <s v="ค******ว"/>
    <s v="******นหลวง ตำบลสวนหลวง อำเภอเฉลิมพระเกียรติ จังหวัดนครศรีธรรมราช 80190"/>
    <s v="80190"/>
    <s v="97"/>
    <s v="25/03/2025 07:51"/>
    <s v="-"/>
    <s v="Flash Express"/>
    <s v="Shopee"/>
    <s v="shopee"/>
    <s v=""/>
    <s v="TH642370SJUE0C"/>
    <s v="25/03/2025 07:51"/>
  </r>
  <r>
    <x v="1"/>
    <x v="1"/>
    <n v="75"/>
    <n v="1"/>
    <s v="EVX31"/>
    <n v="185"/>
    <n v="0"/>
    <s v="ร้านที่1"/>
    <s v="ค******ว"/>
    <s v="******นหลวง ตำบลสวนหลวง อำเภอเฉลิมพระเกียรติ จังหวัดนครศรีธรรมราช 80190"/>
    <s v="80190"/>
    <s v="97"/>
    <s v="25/03/2025 07:51"/>
    <s v="-"/>
    <s v="Flash Express"/>
    <s v="Shopee"/>
    <s v="shopee"/>
    <s v=""/>
    <s v="TH642370SJUE0C"/>
    <s v="25/03/2025 07:51"/>
  </r>
  <r>
    <x v="0"/>
    <x v="0"/>
    <n v="76"/>
    <n v="1"/>
    <s v="EVX31"/>
    <n v="185"/>
    <n v="0"/>
    <s v="ร้านที่1"/>
    <s v="ค******ว"/>
    <s v="******นหลวง ตำบลสวนหลวง อำเภอเฉลิมพระเกียรติ จังหวัดนครศรีธรรมราช 80190"/>
    <s v="80190"/>
    <s v="97"/>
    <s v="25/03/2025 07:51"/>
    <s v="-"/>
    <s v="Flash Express"/>
    <s v="Shopee"/>
    <s v="shopee"/>
    <s v=""/>
    <s v="TH642370SJUE0C"/>
    <s v="25/03/2025 07:51"/>
  </r>
  <r>
    <x v="0"/>
    <x v="0"/>
    <n v="78"/>
    <n v="3"/>
    <s v="EVX30"/>
    <n v="204"/>
    <n v="0"/>
    <s v="ร้านที่1"/>
    <s v="ภ******น"/>
    <s v="******บลหนองบัว ตำบลหนองบัว อำเภอเมืองอุดรธานี จังหวัดอุดรธานี 41000"/>
    <s v="41000"/>
    <s v="33"/>
    <s v="25/03/2025 07:33"/>
    <s v="-"/>
    <s v="SPX Express"/>
    <s v="Shopee"/>
    <s v="shopee"/>
    <s v=""/>
    <s v="TH2570634813241"/>
    <s v="25/03/2025 07:33"/>
  </r>
  <r>
    <x v="0"/>
    <x v="0"/>
    <n v="66.333333333333329"/>
    <n v="6"/>
    <s v="EVX29"/>
    <n v="440"/>
    <n v="0"/>
    <s v="ร้านที่4"/>
    <s v="พ***ักษณ์"/>
    <s v="กรุงเทพฯ"/>
    <s v="-"/>
    <s v=""/>
    <s v="25/03/2025 07:31"/>
    <s v="-"/>
    <s v="Flash Express Thailand COD"/>
    <s v="Tiktok"/>
    <s v="จ่ายทีหลัง / COD"/>
    <s v=""/>
    <s v="THT01281MTDB28Z"/>
    <s v="25/03/2025 07:31"/>
  </r>
  <r>
    <x v="4"/>
    <x v="16"/>
    <n v="39.85"/>
    <n v="1"/>
    <s v="EVX28"/>
    <n v="138.99"/>
    <n v="29"/>
    <s v="ร้านที่1"/>
    <s v="ว่าที่ร้อยตรี  วสันต์  จันลา"/>
    <s v="128/4 หมู่ 4 (อู่ทองเจริญ) ต.หนองกรด_x000a__x000a_บรรพตพิสัย/ Banphot Phisaiนครสวรรค์/ Nakhon Sawan_x000a_60180"/>
    <s v="60180"/>
    <s v="660922575665"/>
    <s v="25/03/2025 07:22"/>
    <s v="-"/>
    <s v="Kerry_dropoff"/>
    <s v="Lazada"/>
    <s v="lazada"/>
    <s v=""/>
    <s v="TH560570SKGY3J"/>
    <s v="25/03/2025 07:22"/>
  </r>
  <r>
    <x v="3"/>
    <x v="3"/>
    <n v="54.5"/>
    <n v="2"/>
    <s v="EVX28"/>
    <n v="138.99"/>
    <n v="29"/>
    <s v="ร้านที่1"/>
    <s v="ว่าที่ร้อยตรี  วสันต์  จันลา"/>
    <s v="128/4 หมู่ 4 (อู่ทองเจริญ) ต.หนองกรด_x000a__x000a_บรรพตพิสัย/ Banphot Phisaiนครสวรรค์/ Nakhon Sawan_x000a_60180"/>
    <s v="60180"/>
    <s v="660922575665"/>
    <s v="25/03/2025 07:22"/>
    <s v="-"/>
    <s v="Kerry_dropoff"/>
    <s v="Lazada"/>
    <s v="lazada"/>
    <s v=""/>
    <s v="TH560570SKGY3J"/>
    <s v="25/03/2025 07:22"/>
  </r>
  <r>
    <x v="4"/>
    <x v="4"/>
    <n v="50"/>
    <n v="4"/>
    <s v="EVX27"/>
    <n v="256"/>
    <n v="35"/>
    <s v="ร้านที่1"/>
    <s v="ญ******ะ"/>
    <s v="******6, ชั้น 20, อาคาร B, ซอย กรุงเทพ-นนทบุรี 23/1, ถนน กรุงเทพ-นนทบุรี แขวงบางซื่อ เขตบางซื่อ จังหวัดกรุงเทพมหานคร 10800"/>
    <s v="10800"/>
    <s v="11"/>
    <s v="25/03/2025 07:02"/>
    <s v="-"/>
    <s v="SPX Express"/>
    <s v="Shopee"/>
    <s v="shopee"/>
    <s v=""/>
    <s v="TH2551632083800"/>
    <s v="25/03/2025 07:02"/>
  </r>
  <r>
    <x v="4"/>
    <x v="4"/>
    <n v="55"/>
    <n v="1"/>
    <s v="EVX27"/>
    <n v="256"/>
    <n v="35"/>
    <s v="ร้านที่1"/>
    <s v="ญ******ะ"/>
    <s v="******6, ชั้น 20, อาคาร B, ซอย กรุงเทพ-นนทบุรี 23/1, ถนน กรุงเทพ-นนทบุรี แขวงบางซื่อ เขตบางซื่อ จังหวัดกรุงเทพมหานคร 10800"/>
    <s v="10800"/>
    <s v="11"/>
    <s v="25/03/2025 07:02"/>
    <s v="-"/>
    <s v="SPX Express"/>
    <s v="Shopee"/>
    <s v="shopee"/>
    <s v=""/>
    <s v="TH2551632083800"/>
    <s v="25/03/2025 07:02"/>
  </r>
  <r>
    <x v="3"/>
    <x v="3"/>
    <n v="54.5"/>
    <n v="2"/>
    <s v="EVX25"/>
    <n v="156.56"/>
    <n v="26"/>
    <s v="ร้านที่1"/>
    <s v="สิริมณี ทารมนต์"/>
    <s v="ต.ทับกฤชไต้  26/1หมู่2_x000a__x000a_ชุมแสง/ Chum Saengนครสวรรค์/ Nakhon Sawan_x000a_60250"/>
    <s v="60250"/>
    <s v="660891119055"/>
    <s v="25/03/2025 06:52"/>
    <s v="-"/>
    <s v="Kerry_dropoff"/>
    <s v="Lazada"/>
    <s v="lazada"/>
    <s v=""/>
    <s v="TH560370R8357L"/>
    <s v="25/03/2025 06:52"/>
  </r>
  <r>
    <x v="3"/>
    <x v="3"/>
    <n v="54.5"/>
    <n v="2"/>
    <s v="EVX25"/>
    <n v="156.56"/>
    <n v="26"/>
    <s v="ร้านที่1"/>
    <s v="สิริมณี ทารมนต์"/>
    <s v="ต.ทับกฤชไต้  26/1หมู่2_x000a__x000a_ชุมแสง/ Chum Saengนครสวรรค์/ Nakhon Sawan_x000a_60250"/>
    <s v="60250"/>
    <s v="660891119055"/>
    <s v="25/03/2025 06:52"/>
    <s v="-"/>
    <s v="Kerry_dropoff"/>
    <s v="Lazada"/>
    <s v="lazada"/>
    <s v=""/>
    <s v="TH560370R8357L"/>
    <s v="25/03/2025 06:52"/>
  </r>
  <r>
    <x v="0"/>
    <x v="0"/>
    <n v="90"/>
    <n v="1"/>
    <s v="EVX24"/>
    <n v="110.44"/>
    <n v="7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25/03/2025 06:37"/>
    <s v="-"/>
    <s v="Kerry_dropoff"/>
    <s v="Lazada"/>
    <s v="lazada"/>
    <s v=""/>
    <s v="LEXPU0471799643"/>
    <s v="25/03/2025 06:37"/>
  </r>
  <r>
    <x v="2"/>
    <x v="2"/>
    <n v="90"/>
    <n v="1"/>
    <s v="EVX24"/>
    <n v="110.44"/>
    <n v="7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25/03/2025 06:37"/>
    <s v="-"/>
    <s v="Kerry_dropoff"/>
    <s v="Lazada"/>
    <s v="lazada"/>
    <s v=""/>
    <s v="LEXPU0471799643"/>
    <s v="25/03/2025 06:37"/>
  </r>
  <r>
    <x v="0"/>
    <x v="0"/>
    <n v="66.333333333333329"/>
    <n v="3"/>
    <s v="EVX23"/>
    <n v="235"/>
    <n v="0"/>
    <s v="ร้านที่1"/>
    <s v="น******น"/>
    <s v="******นทรา-นวมินทร์, ถนน นวมินทร์, แขวงรามอินทรา แขวงรามอินทรา เขตคันนายาว จังหวัดกรุงเทพมหานคร 10230"/>
    <s v="10230"/>
    <s v="33"/>
    <s v="25/03/2025 06:01"/>
    <s v="-"/>
    <s v="SPX Express"/>
    <s v="Shopee"/>
    <s v="shopee"/>
    <s v=""/>
    <s v="TH250851344463K"/>
    <s v="25/03/2025 06:01"/>
  </r>
  <r>
    <x v="4"/>
    <x v="4"/>
    <n v="50"/>
    <n v="4"/>
    <s v="EVX22"/>
    <n v="266"/>
    <n v="35"/>
    <s v="ร้านที่1"/>
    <s v="ญ******ะ"/>
    <s v="******6, ชั้น 20, อาคาร B, ซอย กรุงเทพ-นนทบุรี 23/1, ถนน กรุงเทพ-นนทบุรี แขวงบางซื่อ เขตบางซื่อ จังหวัดกรุงเทพมหานคร 10800"/>
    <s v="10800"/>
    <s v="11"/>
    <s v="25/03/2025 06:00"/>
    <s v="-"/>
    <s v="SPX Express"/>
    <s v="Shopee"/>
    <s v="shopee"/>
    <s v=""/>
    <s v="TH255455029437L"/>
    <s v="25/03/2025 06:00"/>
  </r>
  <r>
    <x v="6"/>
    <x v="10"/>
    <n v="65"/>
    <n v="1"/>
    <s v="EVX22"/>
    <n v="266"/>
    <n v="35"/>
    <s v="ร้านที่1"/>
    <s v="ญ******ะ"/>
    <s v="******6, ชั้น 20, อาคาร B, ซอย กรุงเทพ-นนทบุรี 23/1, ถนน กรุงเทพ-นนทบุรี แขวงบางซื่อ เขตบางซื่อ จังหวัดกรุงเทพมหานคร 10800"/>
    <s v="10800"/>
    <s v="11"/>
    <s v="25/03/2025 06:00"/>
    <s v="-"/>
    <s v="SPX Express"/>
    <s v="Shopee"/>
    <s v="shopee"/>
    <s v=""/>
    <s v="TH255455029437L"/>
    <s v="25/03/2025 06:00"/>
  </r>
  <r>
    <x v="18"/>
    <x v="25"/>
    <n v="30"/>
    <n v="12"/>
    <s v="EVX21"/>
    <n v="386"/>
    <n v="34"/>
    <s v="ร้านที่1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25/03/2025 05:18"/>
    <s v="-"/>
    <s v="Kerry_dropoff"/>
    <s v="Lazada"/>
    <s v="lazada"/>
    <s v=""/>
    <s v="LEXPU0471774319"/>
    <s v="25/03/2025 05:18"/>
  </r>
  <r>
    <x v="0"/>
    <x v="0"/>
    <n v="90"/>
    <n v="2"/>
    <s v="EVX20"/>
    <n v="97.84"/>
    <n v="7"/>
    <s v="ร้านที่3"/>
    <s v="สุชีรา วิทูรัตน์"/>
    <s v="122/1หมู่14 ถ.สุขุมวิท ต.บางปะกง อ.บางปะกง จ.ฉะเชิงเทรา  24130 · บางปะกง/ Bang Pakong_x000a__x000a_บางปะกง/ Bang Pakongฉะเชิงเทรา/ Chachoengsao_x000a_24130"/>
    <s v="24130"/>
    <s v="660991593458"/>
    <s v="25/03/2025 05:16"/>
    <s v="-"/>
    <s v="Kerry_dropoff"/>
    <s v="Lazada"/>
    <s v="lazada"/>
    <s v=""/>
    <s v="LEXPU0471821910"/>
    <s v="25/03/2025 05:16"/>
  </r>
  <r>
    <x v="0"/>
    <x v="0"/>
    <n v="78"/>
    <n v="2"/>
    <s v="EVX19"/>
    <n v="132"/>
    <n v="0"/>
    <s v="ร้านที่1"/>
    <s v="น******น"/>
    <s v="******นทรา-นวมินทร์, ถนน นวมินทร์, แขวงรามอินทรา แขวงรามอินทรา เขตคันนายาว จังหวัดกรุงเทพมหานคร 10230"/>
    <s v="10230"/>
    <s v="33"/>
    <s v="25/03/2025 05:12"/>
    <s v="-"/>
    <s v="SPX Express"/>
    <s v="Shopee"/>
    <s v="shopee"/>
    <s v=""/>
    <s v="TH2500756102827"/>
    <s v="25/03/2025 05:12"/>
  </r>
  <r>
    <x v="0"/>
    <x v="5"/>
    <n v="58.4"/>
    <n v="3"/>
    <s v="EVX18"/>
    <n v="199.2"/>
    <n v="24"/>
    <s v="ร้านที่1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25/03/2025 04:59"/>
    <s v="-"/>
    <s v="Kerry_dropoff"/>
    <s v="Lazada"/>
    <s v="lazada"/>
    <s v=""/>
    <s v="LEXPU0549681610"/>
    <s v="25/03/2025 04:59"/>
  </r>
  <r>
    <x v="0"/>
    <x v="0"/>
    <n v="66.333333333333329"/>
    <n v="3"/>
    <s v="EVX16"/>
    <n v="170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7"/>
    <s v="-"/>
    <s v="Kerry_dropoff"/>
    <s v="Lazada"/>
    <s v="lazada"/>
    <s v=""/>
    <s v="LEXPU0549669790"/>
    <s v="25/03/2025 03:17"/>
  </r>
  <r>
    <x v="0"/>
    <x v="0"/>
    <n v="66.333333333333329"/>
    <n v="3"/>
    <s v="EVX16"/>
    <n v="170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7"/>
    <s v="-"/>
    <s v="Kerry_dropoff"/>
    <s v="Lazada"/>
    <s v="lazada"/>
    <s v=""/>
    <s v="LEXPU0549669790"/>
    <s v="25/03/2025 03:17"/>
  </r>
  <r>
    <x v="0"/>
    <x v="0"/>
    <n v="66.333333333333329"/>
    <n v="3"/>
    <s v="EVX16"/>
    <n v="170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7"/>
    <s v="-"/>
    <s v="Kerry_dropoff"/>
    <s v="Lazada"/>
    <s v="lazada"/>
    <s v=""/>
    <s v="LEXPU0549669790"/>
    <s v="25/03/2025 03:17"/>
  </r>
  <r>
    <x v="0"/>
    <x v="0"/>
    <n v="66.333333333333329"/>
    <n v="3"/>
    <s v="EVX16"/>
    <n v="170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7"/>
    <s v="-"/>
    <s v="Kerry_dropoff"/>
    <s v="Lazada"/>
    <s v="lazada"/>
    <s v=""/>
    <s v="LEXPU0549669790"/>
    <s v="25/03/2025 03:17"/>
  </r>
  <r>
    <x v="0"/>
    <x v="0"/>
    <n v="66.333333333333329"/>
    <n v="3"/>
    <s v="EVX16"/>
    <n v="170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7"/>
    <s v="-"/>
    <s v="Kerry_dropoff"/>
    <s v="Lazada"/>
    <s v="lazada"/>
    <s v=""/>
    <s v="LEXPU0549669790"/>
    <s v="25/03/2025 03:17"/>
  </r>
  <r>
    <x v="0"/>
    <x v="0"/>
    <n v="66.333333333333329"/>
    <n v="3"/>
    <s v="EVX16"/>
    <n v="170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7"/>
    <s v="-"/>
    <s v="Kerry_dropoff"/>
    <s v="Lazada"/>
    <s v="lazada"/>
    <s v=""/>
    <s v="LEXPU0549669790"/>
    <s v="25/03/2025 03:17"/>
  </r>
  <r>
    <x v="0"/>
    <x v="0"/>
    <n v="66.333333333333329"/>
    <n v="3"/>
    <s v="EVX16"/>
    <n v="170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7"/>
    <s v="-"/>
    <s v="Kerry_dropoff"/>
    <s v="Lazada"/>
    <s v="lazada"/>
    <s v=""/>
    <s v="LEXPU0549669790"/>
    <s v="25/03/2025 03:17"/>
  </r>
  <r>
    <x v="0"/>
    <x v="0"/>
    <n v="66.333333333333329"/>
    <n v="3"/>
    <s v="EVX16"/>
    <n v="1706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7"/>
    <s v="-"/>
    <s v="Kerry_dropoff"/>
    <s v="Lazada"/>
    <s v="lazada"/>
    <s v=""/>
    <s v="LEXPU0549669790"/>
    <s v="25/03/2025 03:17"/>
  </r>
  <r>
    <x v="7"/>
    <x v="8"/>
    <n v="50"/>
    <n v="6"/>
    <s v="EVX15"/>
    <n v="157.94999999999999"/>
    <n v="19"/>
    <s v="ร้านที่1"/>
    <s v="มานพ  ปรียานุพันธ์"/>
    <s v="ร้านสหรุ่งโรจน์2002 158ม.10ต.หนองโก_x000a__x000a_กระนวน/ Kranuanขอนแก่น/ Khon Kaen_x000a_40170"/>
    <s v="40170"/>
    <s v="660818724062"/>
    <s v="25/03/2025 03:13"/>
    <s v="-"/>
    <s v="Kerry_dropoff"/>
    <s v="Lazada"/>
    <s v="lazada"/>
    <s v=""/>
    <s v="TH370970R6GM4A"/>
    <s v="25/03/2025 03:13"/>
  </r>
  <r>
    <x v="0"/>
    <x v="0"/>
    <n v="69.900000000000006"/>
    <n v="10"/>
    <s v="EVX14"/>
    <n v="1833.91"/>
    <n v="110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2"/>
    <s v="-"/>
    <s v="Kerry_dropoff"/>
    <s v="Lazada"/>
    <s v="lazada"/>
    <s v=""/>
    <s v="LEXPU0471777102"/>
    <s v="25/03/2025 03:12"/>
  </r>
  <r>
    <x v="0"/>
    <x v="0"/>
    <n v="69.900000000000006"/>
    <n v="10"/>
    <s v="EVX14"/>
    <n v="1833.91"/>
    <n v="110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2"/>
    <s v="-"/>
    <s v="Kerry_dropoff"/>
    <s v="Lazada"/>
    <s v="lazada"/>
    <s v=""/>
    <s v="LEXPU0471777102"/>
    <s v="25/03/2025 03:12"/>
  </r>
  <r>
    <x v="0"/>
    <x v="0"/>
    <n v="69.900000000000006"/>
    <n v="10"/>
    <s v="EVX14"/>
    <n v="1833.91"/>
    <n v="110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3/2025 03:12"/>
    <s v="-"/>
    <s v="Kerry_dropoff"/>
    <s v="Lazada"/>
    <s v="lazada"/>
    <s v=""/>
    <s v="LEXPU0471777102"/>
    <s v="25/03/2025 03:12"/>
  </r>
  <r>
    <x v="1"/>
    <x v="26"/>
    <n v="80"/>
    <n v="1"/>
    <s v="EVX13"/>
    <n v="171"/>
    <n v="35"/>
    <s v="ร้านที่1"/>
    <s v="ณ******ก"/>
    <s v="******้อย จ.นนทบุรี ตำบลราษฎร์นิยม อำเภอไทรน้อย จังหวัดนนทบุรี 11150"/>
    <s v="11150"/>
    <s v="90"/>
    <s v="25/03/2025 03:38"/>
    <s v="-"/>
    <s v="SPX Express"/>
    <s v="Shopee"/>
    <s v="shopee"/>
    <s v=""/>
    <s v="TH2535998508127"/>
    <s v="25/03/2025 03:08"/>
  </r>
  <r>
    <x v="1"/>
    <x v="1"/>
    <n v="80"/>
    <n v="1"/>
    <s v="EVX13"/>
    <n v="171"/>
    <n v="35"/>
    <s v="ร้านที่1"/>
    <s v="ณ******ก"/>
    <s v="******้อย จ.นนทบุรี ตำบลราษฎร์นิยม อำเภอไทรน้อย จังหวัดนนทบุรี 11150"/>
    <s v="11150"/>
    <s v="90"/>
    <s v="25/03/2025 03:38"/>
    <s v="-"/>
    <s v="SPX Express"/>
    <s v="Shopee"/>
    <s v="shopee"/>
    <s v=""/>
    <s v="TH2535998508127"/>
    <s v="25/03/2025 03:08"/>
  </r>
  <r>
    <x v="11"/>
    <x v="13"/>
    <n v="44"/>
    <n v="1"/>
    <s v="EVX12"/>
    <n v="51"/>
    <n v="7"/>
    <s v="ร้านที่2"/>
    <s v="ช******์"/>
    <s v="****** อำเภอร่อนพิบูลย์ ซอยควนเเดง ตำบลร่อนพิบูลย์ อำเภอร่อนพิบูลย์ จังหวัดนครศรีธรรมราช 80130"/>
    <s v="80130"/>
    <s v="82"/>
    <s v="25/03/2025 03:23"/>
    <s v="-"/>
    <s v="SPX Express"/>
    <s v="Shopee"/>
    <s v="shopee"/>
    <s v=""/>
    <s v="TH257061986751R"/>
    <s v="25/03/2025 02:53"/>
  </r>
  <r>
    <x v="7"/>
    <x v="8"/>
    <n v="50"/>
    <n v="6"/>
    <s v="EVX11"/>
    <n v="216.01"/>
    <n v="26"/>
    <s v="ร้านที่1"/>
    <s v="ภาคภูมิ สุขสงวน"/>
    <s v="ซ.เสมาธรรมจักร4 406  หมู่ 3 ต.ดอนยายหอม_x000a__x000a_เมืองนครปฐม/ Mueang Nakhon Pathomนครปฐม/ Nakhon Pathom_x000a_73000"/>
    <s v="73000"/>
    <s v="660938427588"/>
    <s v="25/03/2025 01:35"/>
    <s v="-"/>
    <s v="Kerry_dropoff"/>
    <s v="Lazada"/>
    <s v="lazada"/>
    <s v=""/>
    <s v="LEXPU0471833956"/>
    <s v="25/03/2025 01:35"/>
  </r>
  <r>
    <x v="0"/>
    <x v="0"/>
    <n v="69.900000000000006"/>
    <n v="10"/>
    <s v="EVX9"/>
    <n v="1207.3499999999999"/>
    <n v="89"/>
    <s v="ร้านที่1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25/03/2025 00:49"/>
    <s v="-"/>
    <s v="Kerry_dropoff"/>
    <s v="Lazada"/>
    <s v="lazada"/>
    <s v=""/>
    <s v="LEXPU0549676515"/>
    <s v="25/03/2025 00:49"/>
  </r>
  <r>
    <x v="0"/>
    <x v="0"/>
    <n v="69.900000000000006"/>
    <n v="10"/>
    <s v="EVX9"/>
    <n v="1207.3499999999999"/>
    <n v="89"/>
    <s v="ร้านที่1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25/03/2025 00:49"/>
    <s v="-"/>
    <s v="Kerry_dropoff"/>
    <s v="Lazada"/>
    <s v="lazada"/>
    <s v=""/>
    <s v="LEXPU0549676515"/>
    <s v="25/03/2025 00:49"/>
  </r>
  <r>
    <x v="2"/>
    <x v="2"/>
    <n v="66.333333333333329"/>
    <n v="3"/>
    <s v="EVX8"/>
    <n v="493.71"/>
    <n v="44"/>
    <s v="ร้านที่1"/>
    <s v="อุ๋มอิ๋ม บ้านหลังที่สองขวามือ"/>
    <s v="299/6หมู่3 บ้านหนองกรับ ตำบลหนองบัว โครงการบุญชัยศิริทาวน์โฮม 5 · หนองบัว/ Nong Bua_x000a__x000a_บ้านค่าย/ Ban Khaiระยอง/ Rayong_x000a_21120"/>
    <s v="21120"/>
    <s v="660631759827"/>
    <s v="25/03/2025 00:46"/>
    <s v="-"/>
    <s v="Kerry_dropoff"/>
    <s v="Lazada"/>
    <s v="lazada"/>
    <s v=""/>
    <s v="LEXPU0471815857"/>
    <s v="25/03/2025 00:46"/>
  </r>
  <r>
    <x v="2"/>
    <x v="2"/>
    <n v="66.333333333333329"/>
    <n v="3"/>
    <s v="EVX8"/>
    <n v="493.71"/>
    <n v="44"/>
    <s v="ร้านที่1"/>
    <s v="อุ๋มอิ๋ม บ้านหลังที่สองขวามือ"/>
    <s v="299/6หมู่3 บ้านหนองกรับ ตำบลหนองบัว โครงการบุญชัยศิริทาวน์โฮม 5 · หนองบัว/ Nong Bua_x000a__x000a_บ้านค่าย/ Ban Khaiระยอง/ Rayong_x000a_21120"/>
    <s v="21120"/>
    <s v="660631759827"/>
    <s v="25/03/2025 00:46"/>
    <s v="-"/>
    <s v="Kerry_dropoff"/>
    <s v="Lazada"/>
    <s v="lazada"/>
    <s v=""/>
    <s v="LEXPU0471815857"/>
    <s v="25/03/2025 00:46"/>
  </r>
  <r>
    <x v="2"/>
    <x v="2"/>
    <n v="66.333333333333329"/>
    <n v="3"/>
    <s v="EVX8"/>
    <n v="493.71"/>
    <n v="44"/>
    <s v="ร้านที่1"/>
    <s v="อุ๋มอิ๋ม บ้านหลังที่สองขวามือ"/>
    <s v="299/6หมู่3 บ้านหนองกรับ ตำบลหนองบัว โครงการบุญชัยศิริทาวน์โฮม 5 · หนองบัว/ Nong Bua_x000a__x000a_บ้านค่าย/ Ban Khaiระยอง/ Rayong_x000a_21120"/>
    <s v="21120"/>
    <s v="660631759827"/>
    <s v="25/03/2025 00:46"/>
    <s v="-"/>
    <s v="Kerry_dropoff"/>
    <s v="Lazada"/>
    <s v="lazada"/>
    <s v=""/>
    <s v="LEXPU0471815857"/>
    <s v="25/03/2025 00:46"/>
  </r>
  <r>
    <x v="0"/>
    <x v="5"/>
    <n v="71.599999999999994"/>
    <n v="1"/>
    <s v="EVX7"/>
    <n v="71.599999999999994"/>
    <n v="0"/>
    <s v="ร้านที่1"/>
    <s v="ธิดารัตน์  เนื่องจากฉิม"/>
    <s v="4-175/2 ต.นครนายก_x000a__x000a_เมืองนครนายก/ Mueang Nakhon Nayokนครนายก/ Nakhon Nayok_x000a_26000"/>
    <s v="26000"/>
    <s v="660846492474"/>
    <s v="25/03/2025 00:45"/>
    <s v="-"/>
    <s v="Kerry_dropoff"/>
    <s v="Lazada"/>
    <s v="lazada"/>
    <s v=""/>
    <s v="LEXPU0471824765"/>
    <s v="25/03/2025 00:45"/>
  </r>
  <r>
    <x v="9"/>
    <x v="11"/>
    <n v="66.666666666666671"/>
    <n v="3"/>
    <s v="EVX6"/>
    <n v="533"/>
    <n v="48"/>
    <s v="ร้านที่1"/>
    <s v="ว******์"/>
    <s v="******หนองงูเหลือม อ.เฉลิมพระเกียรติ จ.นครราชสีมา 30000  โทร0934258717 ตำบลหนองงูเหลือม อำเภอเฉลิมพระเกียรติ จังหวัดนครราชสีมา 30000"/>
    <s v="30000"/>
    <s v="17"/>
    <s v="25/03/2025 00:43"/>
    <s v="-"/>
    <s v="SPX Express"/>
    <s v="Shopee"/>
    <s v="shopee"/>
    <s v=""/>
    <s v="TH256043757402V"/>
    <s v="25/03/2025 00:43"/>
  </r>
  <r>
    <x v="9"/>
    <x v="11"/>
    <n v="66.666666666666671"/>
    <n v="9"/>
    <s v="EVX6"/>
    <n v="533"/>
    <n v="48"/>
    <s v="ร้านที่1"/>
    <s v="ว******์"/>
    <s v="******หนองงูเหลือม อ.เฉลิมพระเกียรติ จ.นครราชสีมา 30000  โทร0934258717 ตำบลหนองงูเหลือม อำเภอเฉลิมพระเกียรติ จังหวัดนครราชสีมา 30000"/>
    <s v="30000"/>
    <s v="17"/>
    <s v="25/03/2025 00:43"/>
    <s v="-"/>
    <s v="SPX Express"/>
    <s v="Shopee"/>
    <s v="shopee"/>
    <s v=""/>
    <s v="TH256043757402V"/>
    <s v="25/03/2025 00:43"/>
  </r>
  <r>
    <x v="0"/>
    <x v="0"/>
    <n v="78"/>
    <n v="3"/>
    <s v="EVX5"/>
    <n v="204"/>
    <n v="0"/>
    <s v="ร้านที่1"/>
    <s v="อ******ส"/>
    <s v="******งสองต้นนุ่น แขวงคลองสองต้นนุ่น เขตลาดกระบัง จังหวัดกรุงเทพมหานคร 10520"/>
    <s v="10520"/>
    <s v="60"/>
    <s v="25/03/2025 00:32"/>
    <s v="-"/>
    <s v="SPX Express"/>
    <s v="Shopee"/>
    <s v="shopee"/>
    <s v=""/>
    <s v="TH2583837844735"/>
    <s v="25/03/2025 00:03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x v="0"/>
    <x v="0"/>
    <n v="76"/>
    <n v="1"/>
    <s v="EWB68"/>
    <n v="76"/>
    <n v="0"/>
    <s v="ร้านที่1"/>
    <s v="ก******า"/>
    <s v="******กุ่ม, อำเภอบางบาล ตำบลบ้านกุ่ม อำเภอบางบาล จังหวัดพระนครศรีอยุธยา 13250"/>
    <s v="13250"/>
    <s v="84"/>
    <s v="27/03/2025 00:27"/>
    <s v="-"/>
    <s v="SPX Express"/>
    <s v="Shopee"/>
    <s v="shopee"/>
    <s v=""/>
    <s v="-"/>
    <s v="26/03/2025 23:57"/>
  </r>
  <r>
    <x v="1"/>
    <x v="1"/>
    <n v="72"/>
    <n v="1"/>
    <s v="EWB67"/>
    <n v="79"/>
    <n v="7"/>
    <s v="ร้านที่1"/>
    <s v="ร้านบ้านยาใบไผ่ นฤมล ตรึกตรอง"/>
    <s v="47/17 ม.3 · นาเหรง/ Na Reng_x000a__x000a_นบพิตำ/ Nopphitamนครศรีธรรมราช/ Nakhon Si Thammarat_x000a_80160"/>
    <s v="80160"/>
    <s v="660620105491"/>
    <s v="26/03/2025 23:04"/>
    <s v="-"/>
    <s v="Kerry_dropoff"/>
    <s v="Lazada"/>
    <s v="lazada"/>
    <s v=""/>
    <s v="-"/>
    <s v="26/03/2025 23:04"/>
  </r>
  <r>
    <x v="2"/>
    <x v="2"/>
    <n v="50"/>
    <n v="6"/>
    <s v="EWB66"/>
    <n v="176.23"/>
    <n v="26"/>
    <s v="ร้านที่1"/>
    <s v="มน กีรติ"/>
    <s v="8/40 มบ.ศรีปทุม หมู่4 ถ.ปทุม-เสนา - · โคกช้าง/ Khok Chang_x000a__x000a_บางไทร/ Bang Saiพระนครศรีอยุธยา/ Phra Nakhon Si Ayutthaya_x000a_13190"/>
    <s v="13190"/>
    <s v="660864146939"/>
    <s v="26/03/2025 22:53"/>
    <s v="-"/>
    <s v="Kerry_dropoff"/>
    <s v="Lazada"/>
    <s v="lazada"/>
    <s v=""/>
    <s v="-"/>
    <s v="26/03/2025 22:53"/>
  </r>
  <r>
    <x v="3"/>
    <x v="3"/>
    <n v="47.5"/>
    <n v="4"/>
    <s v="EWB65"/>
    <n v="131.5"/>
    <n v="7"/>
    <s v="ร้านที่1"/>
    <s v="อดิศร ยะด้วง"/>
    <s v="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_x000a__x000a_บางใหญ่/ Bang Yaiนนทบุรี/ Nonthaburi_x000a_11140"/>
    <s v="11140"/>
    <s v="660886038232"/>
    <s v="26/03/2025 22:19"/>
    <s v="-"/>
    <s v="Kerry_dropoff"/>
    <s v="Lazada"/>
    <s v="lazada"/>
    <s v=""/>
    <s v="-"/>
    <s v="26/03/2025 22:19"/>
  </r>
  <r>
    <x v="2"/>
    <x v="2"/>
    <n v="50"/>
    <n v="6"/>
    <s v="EWB64"/>
    <n v="317.88"/>
    <n v="34"/>
    <s v="ร้านที่1"/>
    <s v="สุจิตรา ภูมิอินทร์"/>
    <s v="19/1ม.3 ต.ลำเลียง_x000a__x000a_กระบุรี/ Kra Buriระนอง/ Ranong_x000a_85110"/>
    <s v="85110"/>
    <s v="660813760774"/>
    <s v="26/03/2025 21:27"/>
    <s v="-"/>
    <s v="Kerry_dropoff"/>
    <s v="Lazada"/>
    <s v="lazada"/>
    <s v=""/>
    <s v="-"/>
    <s v="26/03/2025 21:27"/>
  </r>
  <r>
    <x v="2"/>
    <x v="2"/>
    <n v="50"/>
    <n v="6"/>
    <s v="EWB64"/>
    <n v="317.88"/>
    <n v="34"/>
    <s v="ร้านที่1"/>
    <s v="สุจิตรา ภูมิอินทร์"/>
    <s v="19/1ม.3 ต.ลำเลียง_x000a__x000a_กระบุรี/ Kra Buriระนอง/ Ranong_x000a_85110"/>
    <s v="85110"/>
    <s v="660813760774"/>
    <s v="26/03/2025 21:27"/>
    <s v="-"/>
    <s v="Kerry_dropoff"/>
    <s v="Lazada"/>
    <s v="lazada"/>
    <s v=""/>
    <s v="-"/>
    <s v="26/03/2025 21:27"/>
  </r>
  <r>
    <x v="3"/>
    <x v="3"/>
    <n v="38.5"/>
    <n v="2"/>
    <s v="EWB63"/>
    <n v="77"/>
    <n v="0"/>
    <s v="ร้านที่1"/>
    <s v="ก******บ"/>
    <s v="******ง จ.พิษณุโลก ตำบลดอนทอง อำเภอเมืองพิษณุโลก จังหวัดพิษณุโลก 65000"/>
    <s v="65000"/>
    <s v="37"/>
    <s v="26/03/2025 21:24"/>
    <s v="-"/>
    <s v="Flash Express"/>
    <s v="Shopee"/>
    <s v="shopee"/>
    <s v=""/>
    <s v="-"/>
    <s v="26/03/2025 21:24"/>
  </r>
  <r>
    <x v="3"/>
    <x v="3"/>
    <n v="38.333333333333343"/>
    <n v="3"/>
    <s v="EWB62"/>
    <n v="200"/>
    <n v="0"/>
    <s v="ร้านที่1"/>
    <s v="น******อ"/>
    <s v="****** จ.นนทบุรี  11150 ตำบลไทรใหญ่ อำเภอไทรน้อย จังหวัดนนทบุรี 11150"/>
    <s v="11150"/>
    <s v="10"/>
    <s v="27/03/2025 08:10"/>
    <s v="-"/>
    <s v="SPX Express"/>
    <s v="Shopee"/>
    <s v="shopee"/>
    <s v=""/>
    <s v="-"/>
    <s v="26/03/2025 21:22"/>
  </r>
  <r>
    <x v="3"/>
    <x v="3"/>
    <n v="38.333333333333343"/>
    <n v="3"/>
    <s v="EWB62"/>
    <n v="200"/>
    <n v="0"/>
    <s v="ร้านที่1"/>
    <s v="น******อ"/>
    <s v="****** จ.นนทบุรี  11150 ตำบลไทรใหญ่ อำเภอไทรน้อย จังหวัดนนทบุรี 11150"/>
    <s v="11150"/>
    <s v="10"/>
    <s v="27/03/2025 08:10"/>
    <s v="-"/>
    <s v="SPX Express"/>
    <s v="Shopee"/>
    <s v="shopee"/>
    <s v=""/>
    <s v="-"/>
    <s v="26/03/2025 21:22"/>
  </r>
  <r>
    <x v="3"/>
    <x v="3"/>
    <n v="38.5"/>
    <n v="2"/>
    <s v="EWB61"/>
    <n v="77"/>
    <n v="0"/>
    <s v="ร้านที่1"/>
    <s v="ล******บ"/>
    <s v="******าง อำเภอโชคชัย จังหวัดนครราชสีมา 30190"/>
    <s v="30190"/>
    <s v="55"/>
    <s v="26/03/2025 21:22"/>
    <s v="-"/>
    <s v="Flash Express"/>
    <s v="Shopee"/>
    <s v="shopee"/>
    <s v=""/>
    <s v="-"/>
    <s v="26/03/2025 21:21"/>
  </r>
  <r>
    <x v="3"/>
    <x v="3"/>
    <n v="40"/>
    <n v="1"/>
    <s v="EWB60"/>
    <n v="292"/>
    <n v="48"/>
    <s v="ร้านที่1"/>
    <s v="ข******ล"/>
    <s v="****** ตำบลนาเกลือ อำเภอบางละมุง จังหวัดชลบุรี 20150"/>
    <s v="20150"/>
    <s v="02"/>
    <s v="26/03/2025 21:21"/>
    <s v="-"/>
    <s v="Flash Express"/>
    <s v="Shopee"/>
    <s v="shopee"/>
    <s v=""/>
    <s v="-"/>
    <s v="26/03/2025 21:21"/>
  </r>
  <r>
    <x v="1"/>
    <x v="4"/>
    <n v="78"/>
    <n v="3"/>
    <s v="EWB60"/>
    <n v="292"/>
    <n v="48"/>
    <s v="ร้านที่1"/>
    <s v="ข******ล"/>
    <s v="****** ตำบลนาเกลือ อำเภอบางละมุง จังหวัดชลบุรี 20150"/>
    <s v="20150"/>
    <s v="02"/>
    <s v="26/03/2025 21:21"/>
    <s v="-"/>
    <s v="Flash Express"/>
    <s v="Shopee"/>
    <s v="shopee"/>
    <s v=""/>
    <s v="-"/>
    <s v="26/03/2025 21:21"/>
  </r>
  <r>
    <x v="4"/>
    <x v="5"/>
    <n v="78.5"/>
    <n v="2"/>
    <s v="EWB59"/>
    <n v="133"/>
    <n v="0"/>
    <s v="ร้านที่1"/>
    <s v="เ****์"/>
    <s v="******พระราม 1, แขวงรองเมือง เขตปทุมวัน จังหวัดกรุงเทพมหานคร 10330"/>
    <s v="10330"/>
    <s v="56"/>
    <s v="26/03/2025 21:11"/>
    <s v="-"/>
    <s v="Flash Express"/>
    <s v="Shopee"/>
    <s v="shopee"/>
    <s v=""/>
    <s v="-"/>
    <s v="26/03/2025 21:11"/>
  </r>
  <r>
    <x v="5"/>
    <x v="6"/>
    <n v="30"/>
    <n v="12"/>
    <s v="EWB58"/>
    <n v="426.9"/>
    <n v="79"/>
    <s v="ร้านที่1"/>
    <s v="ป๋อ    เเซ่โซ้ง"/>
    <s v="บ้านเเผ่นดินทอง หมู่12_x000a__x000a_เทิง/ Thoengเชียงราย/ Chiang Rai_x000a_57160"/>
    <s v="57160"/>
    <s v="660988375836"/>
    <s v="26/03/2025 21:04"/>
    <s v="-"/>
    <s v="Kerry_dropoff"/>
    <s v="Lazada"/>
    <s v="lazada"/>
    <s v=""/>
    <s v="-"/>
    <s v="26/03/2025 21:04"/>
  </r>
  <r>
    <x v="6"/>
    <x v="7"/>
    <n v="66.666666666666671"/>
    <n v="3"/>
    <s v="EWB57"/>
    <n v="141"/>
    <n v="0"/>
    <s v="ร้านที่1"/>
    <s v="ด******ม"/>
    <s v="******ฯ จ.กำแพงเพชร62140 ตำบลดอนแตง อำเภอขาณุวรลักษบุรี จังหวัดกำแพงเพชร 62140"/>
    <s v="62140"/>
    <s v="86"/>
    <s v="26/03/2025 20:46"/>
    <s v="-"/>
    <s v="Flash Express"/>
    <s v="Shopee"/>
    <s v="shopee"/>
    <s v=""/>
    <s v="-"/>
    <s v="26/03/2025 20:45"/>
  </r>
  <r>
    <x v="3"/>
    <x v="3"/>
    <n v="40"/>
    <n v="1"/>
    <s v="EWB57"/>
    <n v="141"/>
    <n v="0"/>
    <s v="ร้านที่1"/>
    <s v="ด******ม"/>
    <s v="******ฯ จ.กำแพงเพชร62140 ตำบลดอนแตง อำเภอขาณุวรลักษบุรี จังหวัดกำแพงเพชร 62140"/>
    <s v="62140"/>
    <s v="86"/>
    <s v="26/03/2025 20:46"/>
    <s v="-"/>
    <s v="Flash Express"/>
    <s v="Shopee"/>
    <s v="shopee"/>
    <s v=""/>
    <s v="-"/>
    <s v="26/03/2025 20:45"/>
  </r>
  <r>
    <x v="6"/>
    <x v="7"/>
    <n v="66.666666666666671"/>
    <n v="3"/>
    <s v="EWB56"/>
    <n v="325"/>
    <n v="0"/>
    <s v="ร้านที่4"/>
    <s v="น***าวกมลรัตน์ ร***าธนะรัตน์"/>
    <s v="ศรีสะเกษ"/>
    <s v="-"/>
    <s v=""/>
    <s v="26/03/2025 20:42"/>
    <s v="-"/>
    <s v="Flash Express Thailand"/>
    <s v="Tiktok"/>
    <s v="tiktok"/>
    <s v=""/>
    <s v="-"/>
    <s v="26/03/2025 20:41"/>
  </r>
  <r>
    <x v="2"/>
    <x v="2"/>
    <n v="65"/>
    <n v="5"/>
    <s v="EWB56"/>
    <n v="325"/>
    <n v="0"/>
    <s v="ร้านที่4"/>
    <s v="น***าวกมลรัตน์ ร***าธนะรัตน์"/>
    <s v="ศรีสะเกษ"/>
    <s v="-"/>
    <s v=""/>
    <s v="26/03/2025 20:42"/>
    <s v="-"/>
    <s v="Flash Express Thailand"/>
    <s v="Tiktok"/>
    <s v="tiktok"/>
    <s v=""/>
    <s v="-"/>
    <s v="26/03/2025 20:41"/>
  </r>
  <r>
    <x v="1"/>
    <x v="4"/>
    <n v="66.333333333333329"/>
    <n v="3"/>
    <s v="EWB55"/>
    <n v="243"/>
    <n v="38"/>
    <s v="ร้านที่1"/>
    <s v="น******ม"/>
    <s v="******ดถนนใหญ่ ตรงข้ามป้ายพันแหวน-นาปอย ซอย 9), ตำบลแม่พูล ตำบลแม่พูล อำเภอลับแล จังหวัดอุตรดิตถ์ 53130"/>
    <s v="53130"/>
    <s v="39"/>
    <s v="-"/>
    <s v="-"/>
    <s v=""/>
    <s v="Shopee"/>
    <s v="-"/>
    <s v=""/>
    <s v="-"/>
    <s v="26/03/2025 20:41"/>
  </r>
  <r>
    <x v="1"/>
    <x v="4"/>
    <n v="69.900000000000006"/>
    <n v="10"/>
    <s v="EWB54"/>
    <n v="770"/>
    <n v="0"/>
    <s v="ร้านที่2"/>
    <s v="ว******ง"/>
    <s v="******ซอยสุเหร่าคลองหนึ่ง 13 แขวงบางชัน แขวงบางชัน เขตคลองสามวา จังหวัดกรุงเทพมหานคร 10510"/>
    <s v="10510"/>
    <s v="25"/>
    <s v="26/03/2025 20:38"/>
    <s v="-"/>
    <s v="Flash Express"/>
    <s v="Shopee"/>
    <s v="shopee"/>
    <s v=""/>
    <s v="-"/>
    <s v="26/03/2025 20:38"/>
  </r>
  <r>
    <x v="0"/>
    <x v="8"/>
    <n v="66.333333333333329"/>
    <n v="3"/>
    <s v="EWB53"/>
    <n v="210.14"/>
    <n v="26"/>
    <s v="ร้านที่1"/>
    <s v="ปรีดาวรรณ ทับประดับ"/>
    <s v="287 หมู่ 15 · ตะเคียน/ Takhian_x000a__x000a_ด่านขุนทด/ Dan Khun Thotนครราชสีมา/ Nakhon Ratchasima_x000a_30210"/>
    <s v="30210"/>
    <s v="660878753649"/>
    <s v="26/03/2025 20:17"/>
    <s v="-"/>
    <s v="Kerry_dropoff"/>
    <s v="Lazada"/>
    <s v="lazada"/>
    <s v=""/>
    <s v="-"/>
    <s v="26/03/2025 20:17"/>
  </r>
  <r>
    <x v="7"/>
    <x v="9"/>
    <n v="33"/>
    <n v="1"/>
    <s v="EWB52"/>
    <n v="33"/>
    <n v="0"/>
    <s v="ร้านที่1"/>
    <s v="wannapatta"/>
    <s v="126/35 ร้านบ้านห้องตัดเย็บกรรกราน์ ริมภนน.วุฒากๅส14 · ตลาดพลู/ Talat Phlu_x000a__x000a_ธนบุรี/ Thon Buriกรุงเทพมหานคร/ Bangkok_x000a_10600"/>
    <s v="10600"/>
    <s v="660900790522"/>
    <s v="26/03/2025 20:08"/>
    <s v="-"/>
    <s v="Kerry_dropoff"/>
    <s v="Lazada"/>
    <s v="lazada"/>
    <s v=""/>
    <s v="-"/>
    <s v="26/03/2025 20:07"/>
  </r>
  <r>
    <x v="5"/>
    <x v="6"/>
    <n v="27.5"/>
    <n v="4"/>
    <s v="EWB51"/>
    <n v="123"/>
    <n v="16"/>
    <s v="ร้านที่1"/>
    <s v="ร******ษ"/>
    <s v="******หนองจันทร์, ตำบล ศรีวิไล, อำเภอศรีวิไล ตำบลศรีวิไล อำเภอศรีวิไล จังหวัดบึงกาฬ 38210"/>
    <s v="38210"/>
    <s v="91"/>
    <s v="26/03/2025 19:23"/>
    <s v="-"/>
    <s v="Flash Express"/>
    <s v="Shopee"/>
    <s v="shopee"/>
    <s v=""/>
    <s v="-"/>
    <s v="26/03/2025 18:53"/>
  </r>
  <r>
    <x v="7"/>
    <x v="10"/>
    <n v="66"/>
    <n v="1"/>
    <s v="EWB50"/>
    <n v="245"/>
    <n v="35"/>
    <s v="ร้านที่1"/>
    <s v="ร******์"/>
    <s v="******หมู่ 3  ถ.รัตนาธิเบศร์ ตำบลไทรม้า อำเภอเมืองนนทบุรี จังหวัดนนทบุรี 11000"/>
    <s v="11000"/>
    <s v="30"/>
    <s v="26/03/2025 18:45"/>
    <s v="-"/>
    <s v="SPX Express"/>
    <s v="Shopee"/>
    <s v="shopee"/>
    <s v=""/>
    <s v="-"/>
    <s v="26/03/2025 18:45"/>
  </r>
  <r>
    <x v="0"/>
    <x v="8"/>
    <n v="66"/>
    <n v="1"/>
    <s v="EWB50"/>
    <n v="245"/>
    <n v="35"/>
    <s v="ร้านที่1"/>
    <s v="ร******์"/>
    <s v="******หมู่ 3  ถ.รัตนาธิเบศร์ ตำบลไทรม้า อำเภอเมืองนนทบุรี จังหวัดนนทบุรี 11000"/>
    <s v="11000"/>
    <s v="30"/>
    <s v="26/03/2025 18:45"/>
    <s v="-"/>
    <s v="SPX Express"/>
    <s v="Shopee"/>
    <s v="shopee"/>
    <s v=""/>
    <s v="-"/>
    <s v="26/03/2025 18:45"/>
  </r>
  <r>
    <x v="1"/>
    <x v="4"/>
    <n v="67"/>
    <n v="1"/>
    <s v="EWB50"/>
    <n v="245"/>
    <n v="35"/>
    <s v="ร้านที่1"/>
    <s v="ร******์"/>
    <s v="******หมู่ 3  ถ.รัตนาธิเบศร์ ตำบลไทรม้า อำเภอเมืองนนทบุรี จังหวัดนนทบุรี 11000"/>
    <s v="11000"/>
    <s v="30"/>
    <s v="26/03/2025 18:45"/>
    <s v="-"/>
    <s v="SPX Express"/>
    <s v="Shopee"/>
    <s v="shopee"/>
    <s v=""/>
    <s v="-"/>
    <s v="26/03/2025 18:45"/>
  </r>
  <r>
    <x v="6"/>
    <x v="7"/>
    <n v="55"/>
    <n v="1"/>
    <s v="EWB49"/>
    <n v="55"/>
    <n v="0"/>
    <s v="ร้านที่1"/>
    <s v="ณ******า"/>
    <s v="******ปา ตำบลท่าจำปา อำเภอท่าอุเทน จังหวัดนครพนม 48120"/>
    <s v="48120"/>
    <s v="50"/>
    <s v="26/03/2025 18:36"/>
    <s v="-"/>
    <s v="SPX Express"/>
    <s v="Shopee"/>
    <s v="shopee"/>
    <s v=""/>
    <s v="-"/>
    <s v="26/03/2025 18:36"/>
  </r>
  <r>
    <x v="8"/>
    <x v="11"/>
    <n v="66.666666666666671"/>
    <n v="6"/>
    <s v="EWB47"/>
    <n v="200"/>
    <n v="0"/>
    <s v="ร้านที่4"/>
    <s v="จ***ลดา ส***โพธิ์"/>
    <s v="ราชบุรี"/>
    <s v="-"/>
    <s v=""/>
    <s v="26/03/2025 18:28"/>
    <s v="-"/>
    <s v="Flash Express Thailand COD"/>
    <s v="Tiktok"/>
    <s v="จ่ายทีหลัง / COD"/>
    <s v=""/>
    <s v="-"/>
    <s v="26/03/2025 18:28"/>
  </r>
  <r>
    <x v="2"/>
    <x v="2"/>
    <n v="37.5"/>
    <n v="4"/>
    <s v="EWB46"/>
    <n v="159"/>
    <n v="0"/>
    <s v="ร้านที่4"/>
    <s v="น*** เ***ญมงคล"/>
    <s v="ระยอง"/>
    <s v="-"/>
    <s v=""/>
    <s v="26/03/2025 18:21"/>
    <s v="-"/>
    <s v="Flash Express Thailand COD"/>
    <s v="Tiktok"/>
    <s v="จ่ายทีหลัง / COD"/>
    <s v=""/>
    <s v="-"/>
    <s v="26/03/2025 18:21"/>
  </r>
  <r>
    <x v="1"/>
    <x v="4"/>
    <n v="66.333333333333329"/>
    <n v="3"/>
    <s v="EWB45"/>
    <n v="220"/>
    <n v="0"/>
    <s v="ร้านที่4"/>
    <s v="พ***รี บ***าลี"/>
    <s v="ราชบุรี"/>
    <s v="-"/>
    <s v=""/>
    <s v="26/03/2025 18:04"/>
    <s v="-"/>
    <s v="Flash Express Thailand COD"/>
    <s v="Tiktok"/>
    <s v="จ่ายทีหลัง / COD"/>
    <s v=""/>
    <s v="-"/>
    <s v="26/03/2025 18:04"/>
  </r>
  <r>
    <x v="1"/>
    <x v="4"/>
    <n v="78"/>
    <n v="3"/>
    <s v="EWB44"/>
    <n v="233"/>
    <n v="29"/>
    <s v="ร้านที่1"/>
    <s v="ช******ิ"/>
    <s v="******อ้อม, อำเภออัมพวา ตำบลแควอ้อม อำเภออัมพวา จังหวัดสมุทรสงคราม 75110"/>
    <s v="75110"/>
    <s v="98"/>
    <s v="26/03/2025 18:33"/>
    <s v="-"/>
    <s v="SPX Express"/>
    <s v="Shopee"/>
    <s v="shopee"/>
    <s v=""/>
    <s v="-"/>
    <s v="26/03/2025 18:04"/>
  </r>
  <r>
    <x v="9"/>
    <x v="12"/>
    <n v="63.5"/>
    <n v="2"/>
    <s v="EWB43"/>
    <n v="322"/>
    <n v="35"/>
    <s v="ร้านที่1"/>
    <s v="ว******์"/>
    <s v="******พระอุดม ตำบลคลองพระอุดม อำเภอปากเกร็ด จังหวัดนนทบุรี 11120"/>
    <s v="11120"/>
    <s v="92"/>
    <s v="26/03/2025 17:32"/>
    <s v="-"/>
    <s v="Flash Express"/>
    <s v="Shopee"/>
    <s v="shopee"/>
    <s v=""/>
    <s v="-"/>
    <s v="26/03/2025 17:32"/>
  </r>
  <r>
    <x v="9"/>
    <x v="12"/>
    <n v="63.333333333333343"/>
    <n v="3"/>
    <s v="EWB43"/>
    <n v="322"/>
    <n v="35"/>
    <s v="ร้านที่1"/>
    <s v="ว******์"/>
    <s v="******พระอุดม ตำบลคลองพระอุดม อำเภอปากเกร็ด จังหวัดนนทบุรี 11120"/>
    <s v="11120"/>
    <s v="92"/>
    <s v="26/03/2025 17:32"/>
    <s v="-"/>
    <s v="Flash Express"/>
    <s v="Shopee"/>
    <s v="shopee"/>
    <s v=""/>
    <s v="-"/>
    <s v="26/03/2025 17:32"/>
  </r>
  <r>
    <x v="1"/>
    <x v="4"/>
    <n v="78"/>
    <n v="2"/>
    <s v="EWB41"/>
    <n v="132"/>
    <n v="0"/>
    <s v="ร้านที่1"/>
    <s v="พ******ศ"/>
    <s v="******.เมือง จ.ขอนแก่น 40000 ตำบลบ้านทุ่ม อำเภอเมืองขอนแก่น จังหวัดขอนแก่น 40000"/>
    <s v="40000"/>
    <s v="27"/>
    <s v="26/03/2025 16:56"/>
    <s v="-"/>
    <s v="SPX Express"/>
    <s v="Shopee"/>
    <s v="shopee"/>
    <s v=""/>
    <s v="-"/>
    <s v="26/03/2025 16:56"/>
  </r>
  <r>
    <x v="5"/>
    <x v="6"/>
    <n v="30"/>
    <n v="12"/>
    <s v="EWB40"/>
    <n v="371"/>
    <n v="39"/>
    <s v="ร้านที่1"/>
    <s v="วาสนา.พนพพิรัตน์"/>
    <s v="67/48-2ม.9ซ.มิตรไมตรี12.ต.บางเมืองใหม่_x000a__x000a_เมืองสมุทรปราการ/ Mueang Samut Prakanสมุทรปราการ/ Samut Prakan_x000a_10270"/>
    <s v="10270"/>
    <s v="660824010456"/>
    <s v="26/03/2025 16:29"/>
    <s v="-"/>
    <s v="Kerry_dropoff"/>
    <s v="Lazada"/>
    <s v="lazada"/>
    <s v=""/>
    <s v="-"/>
    <s v="26/03/2025 16:29"/>
  </r>
  <r>
    <x v="1"/>
    <x v="4"/>
    <n v="66.333333333333329"/>
    <n v="3"/>
    <s v="EWB39"/>
    <n v="220"/>
    <n v="0"/>
    <s v="ร้านที่4"/>
    <s v="ป***า เ***อง"/>
    <s v="นนทบุรี"/>
    <s v="-"/>
    <s v=""/>
    <s v="26/03/2025 16:28"/>
    <s v="-"/>
    <s v="Flash Express Thailand"/>
    <s v="Tiktok"/>
    <s v="tiktok"/>
    <s v=""/>
    <s v="-"/>
    <s v="26/03/2025 16:28"/>
  </r>
  <r>
    <x v="8"/>
    <x v="11"/>
    <n v="66.666666666666671"/>
    <n v="3"/>
    <s v="EWB37"/>
    <n v="106"/>
    <n v="6"/>
    <s v="ร้านที่4"/>
    <s v="ี***วลี จ***ิญนุสิต"/>
    <s v="เทศบาลนครสุราษฎร์ธานี"/>
    <s v="-"/>
    <s v=""/>
    <s v="26/03/2025 16:04"/>
    <s v="-"/>
    <s v="Flash Express Thailand COD"/>
    <s v="Tiktok"/>
    <s v="จ่ายทีหลัง / COD"/>
    <s v=""/>
    <s v="-"/>
    <s v="26/03/2025 16:04"/>
  </r>
  <r>
    <x v="8"/>
    <x v="11"/>
    <n v="66.666666666666671"/>
    <n v="3"/>
    <s v="EWB36"/>
    <n v="245"/>
    <n v="45"/>
    <s v="ร้านที่4"/>
    <s v="น***ร บ***ู"/>
    <s v="สุราษฎร์ธานี"/>
    <s v="-"/>
    <s v=""/>
    <s v="26/03/2025 16:03"/>
    <s v="-"/>
    <s v="Flash Express Thailand"/>
    <s v="Tiktok"/>
    <s v="tiktok"/>
    <s v=""/>
    <s v="-"/>
    <s v="26/03/2025 16:04"/>
  </r>
  <r>
    <x v="6"/>
    <x v="7"/>
    <n v="66.666666666666671"/>
    <n v="3"/>
    <s v="EWB36"/>
    <n v="245"/>
    <n v="45"/>
    <s v="ร้านที่4"/>
    <s v="น***ร บ***ู"/>
    <s v="สุราษฎร์ธานี"/>
    <s v="-"/>
    <s v=""/>
    <s v="26/03/2025 16:03"/>
    <s v="-"/>
    <s v="Flash Express Thailand"/>
    <s v="Tiktok"/>
    <s v="tiktok"/>
    <s v=""/>
    <s v="-"/>
    <s v="26/03/2025 16:04"/>
  </r>
  <r>
    <x v="2"/>
    <x v="2"/>
    <n v="33.333333333333336"/>
    <n v="3"/>
    <s v="EWB35"/>
    <n v="106"/>
    <n v="6"/>
    <s v="ร้านที่4"/>
    <s v="ว***ี ฟ***ร็ว"/>
    <s v="ชลบุรี"/>
    <s v="-"/>
    <s v=""/>
    <s v="26/03/2025 16:03"/>
    <s v="-"/>
    <s v="Flash Express Thailand COD"/>
    <s v="Tiktok"/>
    <s v="จ่ายทีหลัง / COD"/>
    <s v=""/>
    <s v="-"/>
    <s v="26/03/2025 16:03"/>
  </r>
  <r>
    <x v="1"/>
    <x v="4"/>
    <n v="66.333333333333329"/>
    <n v="3"/>
    <s v="EWB34"/>
    <n v="220"/>
    <n v="0"/>
    <s v="ร้านที่4"/>
    <s v="ม***ลิกา ส***รณจ่าง"/>
    <s v="สงขลา"/>
    <s v="-"/>
    <s v=""/>
    <s v="26/03/2025 16:03"/>
    <s v="-"/>
    <s v="Flash Express Thailand COD"/>
    <s v="Tiktok"/>
    <s v="จ่ายทีหลัง / COD"/>
    <s v=""/>
    <s v="-"/>
    <s v="26/03/2025 16:03"/>
  </r>
  <r>
    <x v="2"/>
    <x v="2"/>
    <n v="33.333333333333336"/>
    <n v="3"/>
    <s v="EWB33"/>
    <n v="200"/>
    <n v="0"/>
    <s v="ร้านที่4"/>
    <s v="ร***าภรณ์​  ส***"/>
    <s v="นครนายก"/>
    <s v="-"/>
    <s v=""/>
    <s v="26/03/2025 16:02"/>
    <s v="-"/>
    <s v="Flash Express Thailand COD"/>
    <s v="Tiktok"/>
    <s v="จ่ายทีหลัง / COD"/>
    <s v=""/>
    <s v="-"/>
    <s v="26/03/2025 16:02"/>
  </r>
  <r>
    <x v="6"/>
    <x v="7"/>
    <n v="66.666666666666671"/>
    <n v="3"/>
    <s v="EWB33"/>
    <n v="200"/>
    <n v="0"/>
    <s v="ร้านที่4"/>
    <s v="ร***าภรณ์​  ส***"/>
    <s v="นครนายก"/>
    <s v="-"/>
    <s v=""/>
    <s v="26/03/2025 16:02"/>
    <s v="-"/>
    <s v="Flash Express Thailand COD"/>
    <s v="Tiktok"/>
    <s v="จ่ายทีหลัง / COD"/>
    <s v=""/>
    <s v="-"/>
    <s v="26/03/2025 16:02"/>
  </r>
  <r>
    <x v="6"/>
    <x v="7"/>
    <n v="66.666666666666671"/>
    <n v="3"/>
    <s v="EWB32"/>
    <n v="245"/>
    <n v="45"/>
    <s v="ร้านที่4"/>
    <s v="ส***รษา ง***ิลป์"/>
    <s v="ปราจีนบุรี"/>
    <s v="-"/>
    <s v=""/>
    <s v="26/03/2025 16:01"/>
    <s v="-"/>
    <s v="Flash Express Thailand COD"/>
    <s v="Tiktok"/>
    <s v="จ่ายทีหลัง / COD"/>
    <s v=""/>
    <s v="-"/>
    <s v="26/03/2025 16:01"/>
  </r>
  <r>
    <x v="2"/>
    <x v="2"/>
    <n v="33.333333333333336"/>
    <n v="3"/>
    <s v="EWB32"/>
    <n v="245"/>
    <n v="45"/>
    <s v="ร้านที่4"/>
    <s v="ส***รษา ง***ิลป์"/>
    <s v="ปราจีนบุรี"/>
    <s v="-"/>
    <s v=""/>
    <s v="26/03/2025 16:01"/>
    <s v="-"/>
    <s v="Flash Express Thailand COD"/>
    <s v="Tiktok"/>
    <s v="จ่ายทีหลัง / COD"/>
    <s v=""/>
    <s v="-"/>
    <s v="26/03/2025 16:01"/>
  </r>
  <r>
    <x v="3"/>
    <x v="3"/>
    <n v="40"/>
    <n v="1"/>
    <s v="EWB31"/>
    <n v="40"/>
    <n v="0"/>
    <s v="ร้านที่2"/>
    <s v="เ******์"/>
    <s v="******คำแหง แขวงมีนบุรี เขตมีนบุรี กทม. 10510 แขวงมีนบุรี เขตมีนบุรี จังหวัดกรุงเทพมหานคร 10510"/>
    <s v="10510"/>
    <s v="21"/>
    <s v="26/03/2025 16:30"/>
    <s v="-"/>
    <s v="SPX Express"/>
    <s v="Shopee"/>
    <s v="shopee"/>
    <s v=""/>
    <s v="-"/>
    <s v="26/03/2025 16:00"/>
  </r>
  <r>
    <x v="2"/>
    <x v="2"/>
    <n v="37.5"/>
    <n v="4"/>
    <s v="EWB30"/>
    <n v="159"/>
    <n v="0"/>
    <s v="ร้านที่4"/>
    <s v="ศ***ิไล ก***นคง"/>
    <s v="เพชรบุรี"/>
    <s v="-"/>
    <s v=""/>
    <s v="26/03/2025 15:58"/>
    <s v="-"/>
    <s v="Flash Express Thailand COD"/>
    <s v="Tiktok"/>
    <s v="จ่ายทีหลัง / COD"/>
    <s v=""/>
    <s v="-"/>
    <s v="26/03/2025 15:58"/>
  </r>
  <r>
    <x v="2"/>
    <x v="2"/>
    <n v="33.333333333333336"/>
    <n v="3"/>
    <s v="EWB29"/>
    <n v="106"/>
    <n v="6"/>
    <s v="ร้านที่4"/>
    <s v="น***ินี ฤ***จันทร์"/>
    <s v="ชลบุรี"/>
    <s v="-"/>
    <s v=""/>
    <s v="26/03/2025 15:57"/>
    <s v="-"/>
    <s v="Flash Express Thailand COD"/>
    <s v="Tiktok"/>
    <s v="จ่ายทีหลัง / COD"/>
    <s v=""/>
    <s v="-"/>
    <s v="26/03/2025 15:57"/>
  </r>
  <r>
    <x v="0"/>
    <x v="8"/>
    <n v="66.333333333333329"/>
    <n v="3"/>
    <s v="EWB28"/>
    <n v="248"/>
    <n v="38"/>
    <s v="ร้านที่1"/>
    <s v="บ******น"/>
    <s v="******ำบลทุ่งสมอ อำเภอพนมทวน จังหวัดกาญจนบุรี 71140"/>
    <s v="71140"/>
    <s v="17"/>
    <s v="26/03/2025 16:18"/>
    <s v="-"/>
    <s v="SPX Express"/>
    <s v="Shopee"/>
    <s v="shopee"/>
    <s v=""/>
    <s v="-"/>
    <s v="26/03/2025 15:48"/>
  </r>
  <r>
    <x v="2"/>
    <x v="2"/>
    <n v="33.333333333333336"/>
    <n v="3"/>
    <s v="EWB27"/>
    <n v="106"/>
    <n v="6"/>
    <s v="ร้านที่4"/>
    <s v="ช*** ม***าง"/>
    <s v="ระยอง"/>
    <s v="-"/>
    <s v=""/>
    <s v="26/03/2025 15:47"/>
    <s v="-"/>
    <s v="Flash Express Thailand"/>
    <s v="Tiktok"/>
    <s v="tiktok"/>
    <s v=""/>
    <s v="-"/>
    <s v="26/03/2025 15:46"/>
  </r>
  <r>
    <x v="5"/>
    <x v="6"/>
    <n v="35"/>
    <n v="8"/>
    <s v="EWB26"/>
    <n v="256"/>
    <n v="11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6/03/2025 16:15"/>
    <s v="-"/>
    <s v="SPX Express"/>
    <s v="Shopee"/>
    <s v="shopee"/>
    <s v=""/>
    <s v="-"/>
    <s v="26/03/2025 15:45"/>
  </r>
  <r>
    <x v="2"/>
    <x v="2"/>
    <n v="33.333333333333336"/>
    <n v="6"/>
    <s v="EWB25"/>
    <n v="200"/>
    <n v="0"/>
    <s v="ร้านที่4"/>
    <s v="ว***พร น***แท้"/>
    <s v="กรุงเทพมหานคร"/>
    <s v="-"/>
    <s v=""/>
    <s v="26/03/2025 15:45"/>
    <s v="-"/>
    <s v="Flash Express Thailand COD"/>
    <s v="Tiktok"/>
    <s v="จ่ายทีหลัง / COD"/>
    <s v=""/>
    <s v="-"/>
    <s v="26/03/2025 15:45"/>
  </r>
  <r>
    <x v="2"/>
    <x v="2"/>
    <n v="33.333333333333336"/>
    <n v="3"/>
    <s v="EWB24"/>
    <n v="145"/>
    <n v="45"/>
    <s v="ร้านที่4"/>
    <s v="ก**  ช***สูตร"/>
    <s v="ราชบุรี"/>
    <s v="-"/>
    <s v=""/>
    <s v="26/03/2025 15:44"/>
    <s v="-"/>
    <s v="Flash Express Thailand COD"/>
    <s v="Tiktok"/>
    <s v="จ่ายทีหลัง / COD"/>
    <s v=""/>
    <s v="-"/>
    <s v="26/03/2025 15:44"/>
  </r>
  <r>
    <x v="2"/>
    <x v="2"/>
    <n v="33.333333333333336"/>
    <n v="3"/>
    <s v="EWB23"/>
    <n v="106"/>
    <n v="6"/>
    <s v="ร้านที่4"/>
    <s v="D***ee W***wong"/>
    <s v="กรุงเทพฯ"/>
    <s v="-"/>
    <s v=""/>
    <s v="26/03/2025 15:44"/>
    <s v="-"/>
    <s v="Flash Express Thailand"/>
    <s v="Tiktok"/>
    <s v="tiktok"/>
    <s v=""/>
    <s v="-"/>
    <s v="26/03/2025 15:44"/>
  </r>
  <r>
    <x v="2"/>
    <x v="2"/>
    <n v="33.333333333333336"/>
    <n v="6"/>
    <s v="EWB22"/>
    <n v="200"/>
    <n v="0"/>
    <s v="ร้านที่4"/>
    <s v="เ***ยบเจี๊ยบ"/>
    <s v="นครพนม"/>
    <s v="-"/>
    <s v=""/>
    <s v="26/03/2025 15:43"/>
    <s v="-"/>
    <s v="Flash Express Thailand COD"/>
    <s v="Tiktok"/>
    <s v="จ่ายทีหลัง / COD"/>
    <s v=""/>
    <s v="-"/>
    <s v="26/03/2025 15:43"/>
  </r>
  <r>
    <x v="2"/>
    <x v="2"/>
    <n v="33.333333333333336"/>
    <n v="3"/>
    <s v="EWB21"/>
    <n v="106"/>
    <n v="6"/>
    <s v="ร้านที่4"/>
    <s v="พ***สา ก***ขน"/>
    <s v="ศรีสะเกษ"/>
    <s v="-"/>
    <s v=""/>
    <s v="26/03/2025 15:36"/>
    <s v="-"/>
    <s v="Flash Express Thailand COD"/>
    <s v="Tiktok"/>
    <s v="จ่ายทีหลัง / COD"/>
    <s v=""/>
    <s v="-"/>
    <s v="26/03/2025 15:36"/>
  </r>
  <r>
    <x v="2"/>
    <x v="2"/>
    <n v="33.333333333333336"/>
    <n v="3"/>
    <s v="EWB20"/>
    <n v="100"/>
    <n v="0"/>
    <s v="ร้านที่4"/>
    <s v="ด***ภา แ***ุศย์Bird"/>
    <s v="พระนครศรีอยุธยา"/>
    <s v="-"/>
    <s v=""/>
    <s v="26/03/2025 15:36"/>
    <s v="-"/>
    <s v="Flash Express Thailand COD"/>
    <s v="Tiktok"/>
    <s v="จ่ายทีหลัง / COD"/>
    <s v=""/>
    <s v="-"/>
    <s v="26/03/2025 15:36"/>
  </r>
  <r>
    <x v="2"/>
    <x v="2"/>
    <n v="33.333333333333336"/>
    <n v="3"/>
    <s v="EWB19"/>
    <n v="106"/>
    <n v="6"/>
    <s v="ร้านที่4"/>
    <s v="ก***ตูน"/>
    <s v="Prachuap Khiri Khan"/>
    <s v="-"/>
    <s v=""/>
    <s v="26/03/2025 15:37"/>
    <s v="-"/>
    <s v="Flash Express Thailand"/>
    <s v="Tiktok"/>
    <s v="tiktok"/>
    <s v=""/>
    <s v="-"/>
    <s v="26/03/2025 15:35"/>
  </r>
  <r>
    <x v="10"/>
    <x v="13"/>
    <n v="50"/>
    <n v="2"/>
    <s v="EWB18"/>
    <n v="200"/>
    <n v="0"/>
    <s v="ร้านที่4"/>
    <s v="ภ***มัย ส***ระกูล"/>
    <s v="นนทบุรี"/>
    <s v="-"/>
    <s v=""/>
    <s v="25/03/2025 11:46"/>
    <s v="-"/>
    <s v="Flash Express Thailand"/>
    <s v="Tiktok"/>
    <s v="tiktok"/>
    <s v=""/>
    <s v="-"/>
    <s v="26/03/2025 15:33"/>
  </r>
  <r>
    <x v="11"/>
    <x v="14"/>
    <n v="50"/>
    <n v="2"/>
    <s v="EWB18"/>
    <n v="200"/>
    <n v="0"/>
    <s v="ร้านที่4"/>
    <s v="ภ***มัย ส***ระกูล"/>
    <s v="นนทบุรี"/>
    <s v="-"/>
    <s v=""/>
    <s v="25/03/2025 11:46"/>
    <s v="-"/>
    <s v="Flash Express Thailand"/>
    <s v="Tiktok"/>
    <s v="tiktok"/>
    <s v=""/>
    <s v="-"/>
    <s v="26/03/2025 15:33"/>
  </r>
  <r>
    <x v="3"/>
    <x v="3"/>
    <n v="50"/>
    <n v="2"/>
    <s v="EWB18"/>
    <n v="200"/>
    <n v="0"/>
    <s v="ร้านที่4"/>
    <s v="ภ***มัย ส***ระกูล"/>
    <s v="นนทบุรี"/>
    <s v="-"/>
    <s v=""/>
    <s v="25/03/2025 11:46"/>
    <s v="-"/>
    <s v="Flash Express Thailand"/>
    <s v="Tiktok"/>
    <s v="tiktok"/>
    <s v=""/>
    <s v="-"/>
    <s v="26/03/2025 15:33"/>
  </r>
  <r>
    <x v="10"/>
    <x v="13"/>
    <n v="50"/>
    <n v="1"/>
    <s v="EWB17"/>
    <n v="100"/>
    <n v="0"/>
    <s v="ร้านที่4"/>
    <s v="ส*** ง***ง่า"/>
    <s v="อ่างทอง"/>
    <s v="-"/>
    <s v=""/>
    <s v="26/03/2025 15:32"/>
    <s v="-"/>
    <s v="Flash Express Thailand COD"/>
    <s v="Tiktok"/>
    <s v="จ่ายทีหลัง / COD"/>
    <s v=""/>
    <s v="-"/>
    <s v="26/03/2025 15:32"/>
  </r>
  <r>
    <x v="11"/>
    <x v="14"/>
    <n v="50"/>
    <n v="1"/>
    <s v="EWB17"/>
    <n v="100"/>
    <n v="0"/>
    <s v="ร้านที่4"/>
    <s v="ส*** ง***ง่า"/>
    <s v="อ่างทอง"/>
    <s v="-"/>
    <s v=""/>
    <s v="26/03/2025 15:32"/>
    <s v="-"/>
    <s v="Flash Express Thailand COD"/>
    <s v="Tiktok"/>
    <s v="จ่ายทีหลัง / COD"/>
    <s v=""/>
    <s v="-"/>
    <s v="26/03/2025 15:32"/>
  </r>
  <r>
    <x v="3"/>
    <x v="3"/>
    <n v="50"/>
    <n v="1"/>
    <s v="EWB17"/>
    <n v="100"/>
    <n v="0"/>
    <s v="ร้านที่4"/>
    <s v="ส*** ง***ง่า"/>
    <s v="อ่างทอง"/>
    <s v="-"/>
    <s v=""/>
    <s v="26/03/2025 15:32"/>
    <s v="-"/>
    <s v="Flash Express Thailand COD"/>
    <s v="Tiktok"/>
    <s v="จ่ายทีหลัง / COD"/>
    <s v=""/>
    <s v="-"/>
    <s v="26/03/2025 15:32"/>
  </r>
  <r>
    <x v="1"/>
    <x v="4"/>
    <n v="78"/>
    <n v="2"/>
    <s v="EWB16"/>
    <n v="139"/>
    <n v="7"/>
    <s v="ร้านที่1"/>
    <s v="น******จ"/>
    <s v="******่บ้าน บ้านจำปา, ตำบลหนองนาคำ, อำเภอเมืองอุดรธานี ตำบลหนองนาคำ อำเภอเมืองอุดรธานี จังหวัดอุดรธานี 41000"/>
    <s v="41000"/>
    <s v="18"/>
    <s v="26/03/2025 15:38"/>
    <s v="-"/>
    <s v="SPX Express"/>
    <s v="Shopee"/>
    <s v="shopee"/>
    <s v=""/>
    <s v="-"/>
    <s v="26/03/2025 15:28"/>
  </r>
  <r>
    <x v="10"/>
    <x v="13"/>
    <n v="50"/>
    <n v="1"/>
    <s v="EWB15"/>
    <n v="200"/>
    <n v="0"/>
    <s v="ร้านที่4"/>
    <s v="ก***อย"/>
    <s v="บุรีรัมย์"/>
    <s v="-"/>
    <s v=""/>
    <s v="26/03/2025 15:25"/>
    <s v="-"/>
    <s v="Flash Express Thailand COD"/>
    <s v="Tiktok"/>
    <s v="จ่ายทีหลัง / COD"/>
    <s v=""/>
    <s v="-"/>
    <s v="26/03/2025 15:25"/>
  </r>
  <r>
    <x v="11"/>
    <x v="14"/>
    <n v="50"/>
    <n v="1"/>
    <s v="EWB15"/>
    <n v="200"/>
    <n v="0"/>
    <s v="ร้านที่4"/>
    <s v="ก***อย"/>
    <s v="บุรีรัมย์"/>
    <s v="-"/>
    <s v=""/>
    <s v="26/03/2025 15:25"/>
    <s v="-"/>
    <s v="Flash Express Thailand COD"/>
    <s v="Tiktok"/>
    <s v="จ่ายทีหลัง / COD"/>
    <s v=""/>
    <s v="-"/>
    <s v="26/03/2025 15:25"/>
  </r>
  <r>
    <x v="3"/>
    <x v="3"/>
    <n v="50"/>
    <n v="1"/>
    <s v="EWB15"/>
    <n v="200"/>
    <n v="0"/>
    <s v="ร้านที่4"/>
    <s v="ก***อย"/>
    <s v="บุรีรัมย์"/>
    <s v="-"/>
    <s v=""/>
    <s v="26/03/2025 15:25"/>
    <s v="-"/>
    <s v="Flash Express Thailand COD"/>
    <s v="Tiktok"/>
    <s v="จ่ายทีหลัง / COD"/>
    <s v=""/>
    <s v="-"/>
    <s v="26/03/2025 15:25"/>
  </r>
  <r>
    <x v="2"/>
    <x v="2"/>
    <n v="33.333333333333336"/>
    <n v="3"/>
    <s v="EWB15"/>
    <n v="200"/>
    <n v="0"/>
    <s v="ร้านที่4"/>
    <s v="ก***อย"/>
    <s v="บุรีรัมย์"/>
    <s v="-"/>
    <s v=""/>
    <s v="26/03/2025 15:25"/>
    <s v="-"/>
    <s v="Flash Express Thailand COD"/>
    <s v="Tiktok"/>
    <s v="จ่ายทีหลัง / COD"/>
    <s v=""/>
    <s v="-"/>
    <s v="26/03/2025 15:25"/>
  </r>
  <r>
    <x v="8"/>
    <x v="11"/>
    <n v="66.666666666666671"/>
    <n v="3"/>
    <s v="EWB13"/>
    <n v="200"/>
    <n v="0"/>
    <s v="ร้านที่4"/>
    <s v="ส***ฑา แ***หนูนวล"/>
    <s v="กระบี่"/>
    <s v="-"/>
    <s v=""/>
    <s v="26/03/2025 15:23"/>
    <s v="-"/>
    <s v="Flash Express Thailand COD"/>
    <s v="Tiktok"/>
    <s v="จ่ายทีหลัง / COD"/>
    <s v=""/>
    <s v="-"/>
    <s v="26/03/2025 15:23"/>
  </r>
  <r>
    <x v="10"/>
    <x v="13"/>
    <n v="50"/>
    <n v="1"/>
    <s v="EWB13"/>
    <n v="200"/>
    <n v="0"/>
    <s v="ร้านที่4"/>
    <s v="ส***ฑา แ***หนูนวล"/>
    <s v="กระบี่"/>
    <s v="-"/>
    <s v=""/>
    <s v="26/03/2025 15:23"/>
    <s v="-"/>
    <s v="Flash Express Thailand COD"/>
    <s v="Tiktok"/>
    <s v="จ่ายทีหลัง / COD"/>
    <s v=""/>
    <s v="-"/>
    <s v="26/03/2025 15:23"/>
  </r>
  <r>
    <x v="11"/>
    <x v="14"/>
    <n v="50"/>
    <n v="1"/>
    <s v="EWB13"/>
    <n v="200"/>
    <n v="0"/>
    <s v="ร้านที่4"/>
    <s v="ส***ฑา แ***หนูนวล"/>
    <s v="กระบี่"/>
    <s v="-"/>
    <s v=""/>
    <s v="26/03/2025 15:23"/>
    <s v="-"/>
    <s v="Flash Express Thailand COD"/>
    <s v="Tiktok"/>
    <s v="จ่ายทีหลัง / COD"/>
    <s v=""/>
    <s v="-"/>
    <s v="26/03/2025 15:23"/>
  </r>
  <r>
    <x v="3"/>
    <x v="3"/>
    <n v="50"/>
    <n v="1"/>
    <s v="EWB13"/>
    <n v="200"/>
    <n v="0"/>
    <s v="ร้านที่4"/>
    <s v="ส***ฑา แ***หนูนวล"/>
    <s v="กระบี่"/>
    <s v="-"/>
    <s v=""/>
    <s v="26/03/2025 15:23"/>
    <s v="-"/>
    <s v="Flash Express Thailand COD"/>
    <s v="Tiktok"/>
    <s v="จ่ายทีหลัง / COD"/>
    <s v=""/>
    <s v="-"/>
    <s v="26/03/2025 15:23"/>
  </r>
  <r>
    <x v="1"/>
    <x v="4"/>
    <n v="150"/>
    <n v="1"/>
    <s v="EWB12"/>
    <n v="150"/>
    <n v="0"/>
    <s v="ร้านที่1"/>
    <s v="ปวีณวัชร์ นุ่มสุวรรณ"/>
    <s v="63 หมู่ 12 ซอย 2 ต.บางปลา อ.บางเลน จ.นครปฐม_x000a_ "/>
    <s v="-"/>
    <s v="0647517632"/>
    <s v="22/03/2025 12:22"/>
    <s v="raweewan5499@gmail.com"/>
    <s v="EMS"/>
    <s v="line_oa"/>
    <s v="กสิกร"/>
    <s v=""/>
    <s v="-"/>
    <s v="26/03/2025 15:21"/>
  </r>
  <r>
    <x v="10"/>
    <x v="13"/>
    <n v="50"/>
    <n v="1"/>
    <s v="EWB11"/>
    <n v="106"/>
    <n v="6"/>
    <s v="ร้านที่4"/>
    <s v="ณ***า ศ***่วง"/>
    <s v="อุดรธานี"/>
    <s v="-"/>
    <s v=""/>
    <s v="26/03/2025 15:21"/>
    <s v="-"/>
    <s v="Flash Express Thailand COD"/>
    <s v="Tiktok"/>
    <s v="จ่ายทีหลัง / COD"/>
    <s v=""/>
    <s v="-"/>
    <s v="26/03/2025 15:21"/>
  </r>
  <r>
    <x v="11"/>
    <x v="14"/>
    <n v="50"/>
    <n v="1"/>
    <s v="EWB11"/>
    <n v="106"/>
    <n v="6"/>
    <s v="ร้านที่4"/>
    <s v="ณ***า ศ***่วง"/>
    <s v="อุดรธานี"/>
    <s v="-"/>
    <s v=""/>
    <s v="26/03/2025 15:21"/>
    <s v="-"/>
    <s v="Flash Express Thailand COD"/>
    <s v="Tiktok"/>
    <s v="จ่ายทีหลัง / COD"/>
    <s v=""/>
    <s v="-"/>
    <s v="26/03/2025 15:21"/>
  </r>
  <r>
    <x v="3"/>
    <x v="3"/>
    <n v="50"/>
    <n v="1"/>
    <s v="EWB11"/>
    <n v="106"/>
    <n v="6"/>
    <s v="ร้านที่4"/>
    <s v="ณ***า ศ***่วง"/>
    <s v="อุดรธานี"/>
    <s v="-"/>
    <s v=""/>
    <s v="26/03/2025 15:21"/>
    <s v="-"/>
    <s v="Flash Express Thailand COD"/>
    <s v="Tiktok"/>
    <s v="จ่ายทีหลัง / COD"/>
    <s v=""/>
    <s v="-"/>
    <s v="26/03/2025 15:21"/>
  </r>
  <r>
    <x v="2"/>
    <x v="2"/>
    <n v="37.5"/>
    <n v="4"/>
    <s v="EWB10"/>
    <n v="159"/>
    <n v="0"/>
    <s v="ร้านที่4"/>
    <s v="n***a999888"/>
    <s v="กรุงเทพฯ"/>
    <s v="-"/>
    <s v=""/>
    <s v="26/03/2025 15:18"/>
    <s v="-"/>
    <s v="Flash Express Thailand COD"/>
    <s v="Tiktok"/>
    <s v="จ่ายทีหลัง / COD"/>
    <s v=""/>
    <s v="-"/>
    <s v="26/03/2025 15:18"/>
  </r>
  <r>
    <x v="10"/>
    <x v="13"/>
    <n v="50"/>
    <n v="1"/>
    <s v="EWB9"/>
    <n v="106"/>
    <n v="6"/>
    <s v="ร้านที่4"/>
    <s v="B***e ไ***นทร์ บ***พันคา"/>
    <s v="ชลบุรี"/>
    <s v="-"/>
    <s v=""/>
    <s v="26/03/2025 15:17"/>
    <s v="-"/>
    <s v="Flash Express Thailand COD"/>
    <s v="Tiktok"/>
    <s v="จ่ายทีหลัง / COD"/>
    <s v=""/>
    <s v="-"/>
    <s v="26/03/2025 15:17"/>
  </r>
  <r>
    <x v="11"/>
    <x v="14"/>
    <n v="50"/>
    <n v="1"/>
    <s v="EWB9"/>
    <n v="106"/>
    <n v="6"/>
    <s v="ร้านที่4"/>
    <s v="B***e ไ***นทร์ บ***พันคา"/>
    <s v="ชลบุรี"/>
    <s v="-"/>
    <s v=""/>
    <s v="26/03/2025 15:17"/>
    <s v="-"/>
    <s v="Flash Express Thailand COD"/>
    <s v="Tiktok"/>
    <s v="จ่ายทีหลัง / COD"/>
    <s v=""/>
    <s v="-"/>
    <s v="26/03/2025 15:17"/>
  </r>
  <r>
    <x v="3"/>
    <x v="3"/>
    <n v="50"/>
    <n v="1"/>
    <s v="EWB9"/>
    <n v="106"/>
    <n v="6"/>
    <s v="ร้านที่4"/>
    <s v="B***e ไ***นทร์ บ***พันคา"/>
    <s v="ชลบุรี"/>
    <s v="-"/>
    <s v=""/>
    <s v="26/03/2025 15:17"/>
    <s v="-"/>
    <s v="Flash Express Thailand COD"/>
    <s v="Tiktok"/>
    <s v="จ่ายทีหลัง / COD"/>
    <s v=""/>
    <s v="-"/>
    <s v="26/03/2025 15:17"/>
  </r>
  <r>
    <x v="5"/>
    <x v="6"/>
    <n v="33.166666666666664"/>
    <n v="6"/>
    <s v="EWB8"/>
    <n v="261.01"/>
    <n v="64"/>
    <s v="ร้านที่1"/>
    <s v="จัดส่งคุณ วาที วงษ์ทอง     ร้านครัวลุงตี๋"/>
    <s v="ร้านครัวลุงตี๋  160 ม.1 ต.อ่าวใหญ่ ซ.แหลมเทียน · อ่าวใหญ่/ Ao Yai_x000a__x000a_เมืองตราด/ Mueang Tratตราด/ Trat_x000a_23000"/>
    <s v="23000"/>
    <s v="660817572153"/>
    <s v="26/03/2025 15:16"/>
    <s v="-"/>
    <s v="Kerry_dropoff"/>
    <s v="Lazada"/>
    <s v="lazada"/>
    <s v=""/>
    <s v="-"/>
    <s v="26/03/2025 15:16"/>
  </r>
  <r>
    <x v="10"/>
    <x v="13"/>
    <n v="50"/>
    <n v="1"/>
    <s v="EWB7"/>
    <n v="106"/>
    <n v="6"/>
    <s v="ร้านที่4"/>
    <s v="ส***นทรา แ***น้ำ"/>
    <s v="นครพนม"/>
    <s v="-"/>
    <s v=""/>
    <s v="26/03/2025 15:15"/>
    <s v="-"/>
    <s v="Flash Express Thailand COD"/>
    <s v="Tiktok"/>
    <s v="จ่ายทีหลัง / COD"/>
    <s v=""/>
    <s v="-"/>
    <s v="26/03/2025 15:15"/>
  </r>
  <r>
    <x v="11"/>
    <x v="14"/>
    <n v="50"/>
    <n v="1"/>
    <s v="EWB7"/>
    <n v="106"/>
    <n v="6"/>
    <s v="ร้านที่4"/>
    <s v="ส***นทรา แ***น้ำ"/>
    <s v="นครพนม"/>
    <s v="-"/>
    <s v=""/>
    <s v="26/03/2025 15:15"/>
    <s v="-"/>
    <s v="Flash Express Thailand COD"/>
    <s v="Tiktok"/>
    <s v="จ่ายทีหลัง / COD"/>
    <s v=""/>
    <s v="-"/>
    <s v="26/03/2025 15:15"/>
  </r>
  <r>
    <x v="3"/>
    <x v="3"/>
    <n v="50"/>
    <n v="1"/>
    <s v="EWB7"/>
    <n v="106"/>
    <n v="6"/>
    <s v="ร้านที่4"/>
    <s v="ส***นทรา แ***น้ำ"/>
    <s v="นครพนม"/>
    <s v="-"/>
    <s v=""/>
    <s v="26/03/2025 15:15"/>
    <s v="-"/>
    <s v="Flash Express Thailand COD"/>
    <s v="Tiktok"/>
    <s v="จ่ายทีหลัง / COD"/>
    <s v=""/>
    <s v="-"/>
    <s v="26/03/2025 15:15"/>
  </r>
  <r>
    <x v="10"/>
    <x v="13"/>
    <n v="50"/>
    <n v="1"/>
    <s v="EWB6"/>
    <n v="200"/>
    <n v="0"/>
    <s v="ร้านที่4"/>
    <s v="น*** ไ***ณ"/>
    <s v="นครศรีธรรมราช"/>
    <s v="-"/>
    <s v=""/>
    <s v="26/03/2025 15:15"/>
    <s v="-"/>
    <s v="Flash Express Thailand COD"/>
    <s v="Tiktok"/>
    <s v="จ่ายทีหลัง / COD"/>
    <s v=""/>
    <s v="-"/>
    <s v="26/03/2025 15:15"/>
  </r>
  <r>
    <x v="11"/>
    <x v="14"/>
    <n v="50"/>
    <n v="1"/>
    <s v="EWB6"/>
    <n v="200"/>
    <n v="0"/>
    <s v="ร้านที่4"/>
    <s v="น*** ไ***ณ"/>
    <s v="นครศรีธรรมราช"/>
    <s v="-"/>
    <s v=""/>
    <s v="26/03/2025 15:15"/>
    <s v="-"/>
    <s v="Flash Express Thailand COD"/>
    <s v="Tiktok"/>
    <s v="จ่ายทีหลัง / COD"/>
    <s v=""/>
    <s v="-"/>
    <s v="26/03/2025 15:15"/>
  </r>
  <r>
    <x v="3"/>
    <x v="3"/>
    <n v="50"/>
    <n v="1"/>
    <s v="EWB6"/>
    <n v="200"/>
    <n v="0"/>
    <s v="ร้านที่4"/>
    <s v="น*** ไ***ณ"/>
    <s v="นครศรีธรรมราช"/>
    <s v="-"/>
    <s v=""/>
    <s v="26/03/2025 15:15"/>
    <s v="-"/>
    <s v="Flash Express Thailand COD"/>
    <s v="Tiktok"/>
    <s v="จ่ายทีหลัง / COD"/>
    <s v=""/>
    <s v="-"/>
    <s v="26/03/2025 15:15"/>
  </r>
  <r>
    <x v="8"/>
    <x v="11"/>
    <n v="66.666666666666671"/>
    <n v="3"/>
    <s v="EWB6"/>
    <n v="200"/>
    <n v="0"/>
    <s v="ร้านที่4"/>
    <s v="น*** ไ***ณ"/>
    <s v="นครศรีธรรมราช"/>
    <s v="-"/>
    <s v=""/>
    <s v="26/03/2025 15:15"/>
    <s v="-"/>
    <s v="Flash Express Thailand COD"/>
    <s v="Tiktok"/>
    <s v="จ่ายทีหลัง / COD"/>
    <s v=""/>
    <s v="-"/>
    <s v="26/03/2025 15:15"/>
  </r>
  <r>
    <x v="10"/>
    <x v="13"/>
    <n v="50"/>
    <n v="2"/>
    <s v="EWB5"/>
    <n v="200"/>
    <n v="0"/>
    <s v="ร้านที่4"/>
    <s v="ว***วัณย์ ก***สำโรง"/>
    <s v="ปทุมธานี"/>
    <s v="-"/>
    <s v=""/>
    <s v="26/03/2025 15:12"/>
    <s v="-"/>
    <s v="Flash Express Thailand"/>
    <s v="Tiktok"/>
    <s v="tiktok"/>
    <s v=""/>
    <s v="-"/>
    <s v="26/03/2025 15:12"/>
  </r>
  <r>
    <x v="11"/>
    <x v="14"/>
    <n v="50"/>
    <n v="2"/>
    <s v="EWB5"/>
    <n v="200"/>
    <n v="0"/>
    <s v="ร้านที่4"/>
    <s v="ว***วัณย์ ก***สำโรง"/>
    <s v="ปทุมธานี"/>
    <s v="-"/>
    <s v=""/>
    <s v="26/03/2025 15:12"/>
    <s v="-"/>
    <s v="Flash Express Thailand"/>
    <s v="Tiktok"/>
    <s v="tiktok"/>
    <s v=""/>
    <s v="-"/>
    <s v="26/03/2025 15:12"/>
  </r>
  <r>
    <x v="3"/>
    <x v="3"/>
    <n v="50"/>
    <n v="2"/>
    <s v="EWB5"/>
    <n v="200"/>
    <n v="0"/>
    <s v="ร้านที่4"/>
    <s v="ว***วัณย์ ก***สำโรง"/>
    <s v="ปทุมธานี"/>
    <s v="-"/>
    <s v=""/>
    <s v="26/03/2025 15:12"/>
    <s v="-"/>
    <s v="Flash Express Thailand"/>
    <s v="Tiktok"/>
    <s v="tiktok"/>
    <s v=""/>
    <s v="-"/>
    <s v="26/03/2025 15:12"/>
  </r>
  <r>
    <x v="2"/>
    <x v="2"/>
    <n v="33.333333333333336"/>
    <n v="3"/>
    <s v="EWB4"/>
    <n v="106"/>
    <n v="6"/>
    <s v="ร้านที่4"/>
    <s v="ท***พร  ว***พานิช"/>
    <s v="ลำพูน"/>
    <s v="-"/>
    <s v=""/>
    <s v="26/03/2025 14:58"/>
    <s v="-"/>
    <s v="Flash Express Thailand COD"/>
    <s v="Tiktok"/>
    <s v="จ่ายทีหลัง / COD"/>
    <s v=""/>
    <s v="-"/>
    <s v="26/03/2025 14:58"/>
  </r>
  <r>
    <x v="8"/>
    <x v="11"/>
    <n v="66.666666666666671"/>
    <n v="6"/>
    <s v="EWB3"/>
    <n v="335"/>
    <n v="48"/>
    <s v="ร้านที่1"/>
    <s v="ร******ิ"/>
    <s v="******บลดินแดง อำเภอดินแดง จังหวัดกรุงเทพ แขวงดินแดง เขตดินแดง จังหวัดกรุงเทพมหานคร 10400"/>
    <s v="10400"/>
    <s v="24"/>
    <s v="26/03/2025 14:55"/>
    <s v="-"/>
    <s v="Flash Express"/>
    <s v="Shopee"/>
    <s v="shopee"/>
    <s v=""/>
    <s v="-"/>
    <s v="26/03/2025 14:55"/>
  </r>
  <r>
    <x v="1"/>
    <x v="1"/>
    <n v="73"/>
    <n v="1"/>
    <s v="EWB2"/>
    <n v="88"/>
    <n v="15"/>
    <s v="ร้านที่1"/>
    <s v="กรรณิการ์ ปลิ่นทอง"/>
    <s v="75 ม.3 ต.เชียงทอง อ.วังเจ้า จ.ตาก 63180 · เชียงทอง/ Chiang Thong_x000a__x000a_วังเจ้า/ Wang Chaoตาก/ Tak_x000a_63180"/>
    <s v="63180"/>
    <s v="660803788018"/>
    <s v="26/03/2025 14:51"/>
    <s v="-"/>
    <s v="Kerry_dropoff"/>
    <s v="Lazada"/>
    <s v="lazada"/>
    <s v=""/>
    <s v="-"/>
    <s v="26/03/2025 14:51"/>
  </r>
  <r>
    <x v="2"/>
    <x v="2"/>
    <n v="33.333333333333336"/>
    <n v="3"/>
    <s v="EWB1"/>
    <n v="300"/>
    <n v="0"/>
    <s v="ร้านที่4"/>
    <s v="ผ***พรรณ พ***ิสาร"/>
    <s v="เชียงใหม่"/>
    <s v="-"/>
    <s v=""/>
    <s v="26/03/2025 14:37"/>
    <s v="-"/>
    <s v="Flash Express Thailand COD"/>
    <s v="Tiktok"/>
    <s v="จ่ายทีหลัง / COD"/>
    <s v=""/>
    <s v="-"/>
    <s v="26/03/2025 14:37"/>
  </r>
  <r>
    <x v="8"/>
    <x v="11"/>
    <n v="66.666666666666671"/>
    <n v="3"/>
    <s v="EWB1"/>
    <n v="300"/>
    <n v="0"/>
    <s v="ร้านที่4"/>
    <s v="ผ***พรรณ พ***ิสาร"/>
    <s v="เชียงใหม่"/>
    <s v="-"/>
    <s v=""/>
    <s v="26/03/2025 14:37"/>
    <s v="-"/>
    <s v="Flash Express Thailand COD"/>
    <s v="Tiktok"/>
    <s v="จ่ายทีหลัง / COD"/>
    <s v=""/>
    <s v="-"/>
    <s v="26/03/2025 14:37"/>
  </r>
  <r>
    <x v="10"/>
    <x v="13"/>
    <n v="50"/>
    <n v="1"/>
    <s v="EWB1"/>
    <n v="300"/>
    <n v="0"/>
    <s v="ร้านที่4"/>
    <s v="ผ***พรรณ พ***ิสาร"/>
    <s v="เชียงใหม่"/>
    <s v="-"/>
    <s v=""/>
    <s v="26/03/2025 14:37"/>
    <s v="-"/>
    <s v="Flash Express Thailand COD"/>
    <s v="Tiktok"/>
    <s v="จ่ายทีหลัง / COD"/>
    <s v=""/>
    <s v="-"/>
    <s v="26/03/2025 14:37"/>
  </r>
  <r>
    <x v="11"/>
    <x v="14"/>
    <n v="50"/>
    <n v="1"/>
    <s v="EWB1"/>
    <n v="300"/>
    <n v="0"/>
    <s v="ร้านที่4"/>
    <s v="ผ***พรรณ พ***ิสาร"/>
    <s v="เชียงใหม่"/>
    <s v="-"/>
    <s v=""/>
    <s v="26/03/2025 14:37"/>
    <s v="-"/>
    <s v="Flash Express Thailand COD"/>
    <s v="Tiktok"/>
    <s v="จ่ายทีหลัง / COD"/>
    <s v=""/>
    <s v="-"/>
    <s v="26/03/2025 14:37"/>
  </r>
  <r>
    <x v="3"/>
    <x v="3"/>
    <n v="50"/>
    <n v="1"/>
    <s v="EWB1"/>
    <n v="300"/>
    <n v="0"/>
    <s v="ร้านที่4"/>
    <s v="ผ***พรรณ พ***ิสาร"/>
    <s v="เชียงใหม่"/>
    <s v="-"/>
    <s v=""/>
    <s v="26/03/2025 14:37"/>
    <s v="-"/>
    <s v="Flash Express Thailand COD"/>
    <s v="Tiktok"/>
    <s v="จ่ายทีหลัง / COD"/>
    <s v=""/>
    <s v="-"/>
    <s v="26/03/2025 14:37"/>
  </r>
  <r>
    <x v="10"/>
    <x v="13"/>
    <n v="50"/>
    <n v="1"/>
    <s v="EWB0"/>
    <n v="106"/>
    <n v="6"/>
    <s v="ร้านที่4"/>
    <s v="ก***รรณ"/>
    <s v="ชลบุรี"/>
    <s v="-"/>
    <s v=""/>
    <s v="26/03/2025 14:36"/>
    <s v="-"/>
    <s v="Flash Express Thailand COD"/>
    <s v="Tiktok"/>
    <s v="จ่ายทีหลัง / COD"/>
    <s v=""/>
    <s v="-"/>
    <s v="26/03/2025 14:36"/>
  </r>
  <r>
    <x v="11"/>
    <x v="14"/>
    <n v="50"/>
    <n v="1"/>
    <s v="EWB0"/>
    <n v="106"/>
    <n v="6"/>
    <s v="ร้านที่4"/>
    <s v="ก***รรณ"/>
    <s v="ชลบุรี"/>
    <s v="-"/>
    <s v=""/>
    <s v="26/03/2025 14:36"/>
    <s v="-"/>
    <s v="Flash Express Thailand COD"/>
    <s v="Tiktok"/>
    <s v="จ่ายทีหลัง / COD"/>
    <s v=""/>
    <s v="-"/>
    <s v="26/03/2025 14:36"/>
  </r>
  <r>
    <x v="3"/>
    <x v="3"/>
    <n v="50"/>
    <n v="1"/>
    <s v="EWB0"/>
    <n v="106"/>
    <n v="6"/>
    <s v="ร้านที่4"/>
    <s v="ก***รรณ"/>
    <s v="ชลบุรี"/>
    <s v="-"/>
    <s v=""/>
    <s v="26/03/2025 14:36"/>
    <s v="-"/>
    <s v="Flash Express Thailand COD"/>
    <s v="Tiktok"/>
    <s v="จ่ายทีหลัง / COD"/>
    <s v=""/>
    <s v="-"/>
    <s v="26/03/2025 14:36"/>
  </r>
  <r>
    <x v="2"/>
    <x v="2"/>
    <n v="33.333333333333336"/>
    <n v="3"/>
    <s v="EWA99"/>
    <n v="100"/>
    <n v="0"/>
    <s v="ร้านที่4"/>
    <s v="พ***์พรรณ  พ***าญสิริ"/>
    <s v="เทศบาลนครนครปฐม"/>
    <s v="-"/>
    <s v=""/>
    <s v="26/03/2025 14:28"/>
    <s v="-"/>
    <s v="Flash Express Thailand COD"/>
    <s v="Tiktok"/>
    <s v="จ่ายทีหลัง / COD"/>
    <s v=""/>
    <s v="-"/>
    <s v="26/03/2025 14:28"/>
  </r>
  <r>
    <x v="8"/>
    <x v="11"/>
    <n v="66.666666666666671"/>
    <n v="3"/>
    <s v="EWA98"/>
    <n v="200"/>
    <n v="0"/>
    <s v="ร้านที่4"/>
    <s v="ป***ิดา"/>
    <s v="ระยอง"/>
    <s v="-"/>
    <s v=""/>
    <s v="26/03/2025 14:25"/>
    <s v="-"/>
    <s v="Flash Express Thailand COD"/>
    <s v="Tiktok"/>
    <s v="จ่ายทีหลัง / COD"/>
    <s v=""/>
    <s v="-"/>
    <s v="26/03/2025 14:25"/>
  </r>
  <r>
    <x v="2"/>
    <x v="2"/>
    <n v="33.333333333333336"/>
    <n v="3"/>
    <s v="EWA98"/>
    <n v="200"/>
    <n v="0"/>
    <s v="ร้านที่4"/>
    <s v="ป***ิดา"/>
    <s v="ระยอง"/>
    <s v="-"/>
    <s v=""/>
    <s v="26/03/2025 14:25"/>
    <s v="-"/>
    <s v="Flash Express Thailand COD"/>
    <s v="Tiktok"/>
    <s v="จ่ายทีหลัง / COD"/>
    <s v=""/>
    <s v="-"/>
    <s v="26/03/2025 14:25"/>
  </r>
  <r>
    <x v="10"/>
    <x v="13"/>
    <n v="50"/>
    <n v="1"/>
    <s v="EWA97"/>
    <n v="84.86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26/03/2025 14:25"/>
    <s v="-"/>
    <s v="Kerry_dropoff"/>
    <s v="Lazada"/>
    <s v="lazada"/>
    <s v=""/>
    <s v="-"/>
    <s v="26/03/2025 14:25"/>
  </r>
  <r>
    <x v="11"/>
    <x v="14"/>
    <n v="50"/>
    <n v="1"/>
    <s v="EWA97"/>
    <n v="84.86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26/03/2025 14:25"/>
    <s v="-"/>
    <s v="Kerry_dropoff"/>
    <s v="Lazada"/>
    <s v="lazada"/>
    <s v=""/>
    <s v="-"/>
    <s v="26/03/2025 14:25"/>
  </r>
  <r>
    <x v="3"/>
    <x v="3"/>
    <n v="50"/>
    <n v="1"/>
    <s v="EWA97"/>
    <n v="84.86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26/03/2025 14:25"/>
    <s v="-"/>
    <s v="Kerry_dropoff"/>
    <s v="Lazada"/>
    <s v="lazada"/>
    <s v=""/>
    <s v="-"/>
    <s v="26/03/2025 14:25"/>
  </r>
  <r>
    <x v="0"/>
    <x v="15"/>
    <n v="100"/>
    <n v="1"/>
    <s v="EWA96"/>
    <n v="25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6/03/2025 14:13"/>
    <s v="raweewan5499@gmail.com"/>
    <s v="EMS"/>
    <s v="facebook"/>
    <s v="กสิกร"/>
    <s v=""/>
    <s v="-"/>
    <s v="26/03/2025 14:25"/>
  </r>
  <r>
    <x v="1"/>
    <x v="4"/>
    <n v="100"/>
    <n v="1"/>
    <s v="EWA96"/>
    <n v="25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6/03/2025 14:13"/>
    <s v="raweewan5499@gmail.com"/>
    <s v="EMS"/>
    <s v="facebook"/>
    <s v="กสิกร"/>
    <s v=""/>
    <s v="-"/>
    <s v="26/03/2025 14:25"/>
  </r>
  <r>
    <x v="7"/>
    <x v="10"/>
    <n v="100"/>
    <n v="1"/>
    <s v="EWA96"/>
    <n v="25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6/03/2025 14:13"/>
    <s v="raweewan5499@gmail.com"/>
    <s v="EMS"/>
    <s v="facebook"/>
    <s v="กสิกร"/>
    <s v=""/>
    <s v="-"/>
    <s v="26/03/2025 14:25"/>
  </r>
  <r>
    <x v="2"/>
    <x v="2"/>
    <n v="33.333333333333336"/>
    <n v="3"/>
    <s v="EWA95"/>
    <n v="106"/>
    <n v="6"/>
    <s v="ร้านที่4"/>
    <s v="ศ***ร ล***นก"/>
    <s v="ระยอง"/>
    <s v="-"/>
    <s v=""/>
    <s v="26/03/2025 14:22"/>
    <s v="-"/>
    <s v="Flash Express Thailand"/>
    <s v="Tiktok"/>
    <s v="tiktok"/>
    <s v=""/>
    <s v="-"/>
    <s v="26/03/2025 14:21"/>
  </r>
  <r>
    <x v="5"/>
    <x v="6"/>
    <n v="27.5"/>
    <n v="4"/>
    <s v="EWA94"/>
    <n v="148"/>
    <n v="41"/>
    <s v="ร้านที่1"/>
    <s v="ว******ง"/>
    <s v="******านเชี่ยนอำเภอหันคาจังหวัดชัยนาท ตำบลบ้านเชี่ยน อำเภอหันคา จังหวัดชัยนาท 17130"/>
    <s v="17130"/>
    <s v="22"/>
    <s v="26/03/2025 14:46"/>
    <s v="-"/>
    <s v="SPX Express"/>
    <s v="Shopee"/>
    <s v="shopee"/>
    <s v=""/>
    <s v="-"/>
    <s v="26/03/2025 14:18"/>
  </r>
  <r>
    <x v="8"/>
    <x v="11"/>
    <n v="66.666666666666671"/>
    <n v="3"/>
    <s v="EWA93"/>
    <n v="106"/>
    <n v="6"/>
    <s v="ร้านที่4"/>
    <s v="ท***รรณ พ***าลัย"/>
    <s v="เชียงใหม่"/>
    <s v="-"/>
    <s v=""/>
    <s v="26/03/2025 14:09"/>
    <s v="-"/>
    <s v="Flash Express Thailand COD"/>
    <s v="Tiktok"/>
    <s v="จ่ายทีหลัง / COD"/>
    <s v=""/>
    <s v="-"/>
    <s v="26/03/2025 14:15"/>
  </r>
  <r>
    <x v="2"/>
    <x v="2"/>
    <n v="33.333333333333336"/>
    <n v="3"/>
    <s v="EWA92"/>
    <n v="106"/>
    <n v="6"/>
    <s v="ร้านที่4"/>
    <s v="แ** ณ***า"/>
    <s v="นนทบุรี"/>
    <s v="-"/>
    <s v=""/>
    <s v="26/03/2025 14:03"/>
    <s v="-"/>
    <s v="Flash Express Thailand"/>
    <s v="Tiktok"/>
    <s v="tiktok"/>
    <s v=""/>
    <s v="-"/>
    <s v="26/03/2025 14:03"/>
  </r>
  <r>
    <x v="12"/>
    <x v="16"/>
    <n v="65"/>
    <n v="4"/>
    <s v="EWA91"/>
    <n v="199"/>
    <n v="0"/>
    <s v="ร้านที่1"/>
    <s v="อิสราโยธาจักร"/>
    <s v="158/4ม.2ต.ท่าศาลาอ.ท่าศาลาจ.นครศรีธรรมราช 80160"/>
    <s v="80160"/>
    <s v="0967156829"/>
    <s v="26/03/2025 13:53"/>
    <s v="raweewan5499@gmail.com"/>
    <s v="EMS COD"/>
    <s v="facebook"/>
    <s v="กสิกร"/>
    <s v=""/>
    <s v="-"/>
    <s v="26/03/2025 13:52"/>
  </r>
  <r>
    <x v="6"/>
    <x v="7"/>
    <n v="66.666666666666671"/>
    <n v="6"/>
    <s v="EWA90"/>
    <n v="200"/>
    <n v="0"/>
    <s v="ร้านที่4"/>
    <s v="บ***ิ้ง ข***ะออง"/>
    <s v="ปทุมธานี"/>
    <s v="-"/>
    <s v=""/>
    <s v="26/03/2025 13:51"/>
    <s v="-"/>
    <s v="Flash Express Thailand COD"/>
    <s v="Tiktok"/>
    <s v="จ่ายทีหลัง / COD"/>
    <s v=""/>
    <s v="-"/>
    <s v="26/03/2025 13:51"/>
  </r>
  <r>
    <x v="8"/>
    <x v="11"/>
    <n v="66.666666666666671"/>
    <n v="3"/>
    <s v="EWA89"/>
    <n v="200"/>
    <n v="0"/>
    <s v="ร้านที่4"/>
    <s v="ส***พร เ***ฉ้วน"/>
    <s v="ตรัง"/>
    <s v="-"/>
    <s v=""/>
    <s v="26/03/2025 13:46"/>
    <s v="-"/>
    <s v="Flash Express Thailand COD"/>
    <s v="Tiktok"/>
    <s v="จ่ายทีหลัง / COD"/>
    <s v=""/>
    <s v="-"/>
    <s v="26/03/2025 13:47"/>
  </r>
  <r>
    <x v="10"/>
    <x v="13"/>
    <n v="50"/>
    <n v="1"/>
    <s v="EWA89"/>
    <n v="200"/>
    <n v="0"/>
    <s v="ร้านที่4"/>
    <s v="ส***พร เ***ฉ้วน"/>
    <s v="ตรัง"/>
    <s v="-"/>
    <s v=""/>
    <s v="26/03/2025 13:46"/>
    <s v="-"/>
    <s v="Flash Express Thailand COD"/>
    <s v="Tiktok"/>
    <s v="จ่ายทีหลัง / COD"/>
    <s v=""/>
    <s v="-"/>
    <s v="26/03/2025 13:47"/>
  </r>
  <r>
    <x v="11"/>
    <x v="14"/>
    <n v="50"/>
    <n v="1"/>
    <s v="EWA89"/>
    <n v="200"/>
    <n v="0"/>
    <s v="ร้านที่4"/>
    <s v="ส***พร เ***ฉ้วน"/>
    <s v="ตรัง"/>
    <s v="-"/>
    <s v=""/>
    <s v="26/03/2025 13:46"/>
    <s v="-"/>
    <s v="Flash Express Thailand COD"/>
    <s v="Tiktok"/>
    <s v="จ่ายทีหลัง / COD"/>
    <s v=""/>
    <s v="-"/>
    <s v="26/03/2025 13:47"/>
  </r>
  <r>
    <x v="3"/>
    <x v="3"/>
    <n v="50"/>
    <n v="1"/>
    <s v="EWA89"/>
    <n v="200"/>
    <n v="0"/>
    <s v="ร้านที่4"/>
    <s v="ส***พร เ***ฉ้วน"/>
    <s v="ตรัง"/>
    <s v="-"/>
    <s v=""/>
    <s v="26/03/2025 13:46"/>
    <s v="-"/>
    <s v="Flash Express Thailand COD"/>
    <s v="Tiktok"/>
    <s v="จ่ายทีหลัง / COD"/>
    <s v=""/>
    <s v="-"/>
    <s v="26/03/2025 13:47"/>
  </r>
  <r>
    <x v="2"/>
    <x v="2"/>
    <n v="33.333333333333336"/>
    <n v="3"/>
    <s v="EWA88"/>
    <n v="200"/>
    <n v="0"/>
    <s v="ร้านที่4"/>
    <s v="เ** จ***ื้อ"/>
    <s v="สมุทรสาคร"/>
    <s v="-"/>
    <s v=""/>
    <s v="26/03/2025 13:45"/>
    <s v="-"/>
    <s v="Flash Express Thailand"/>
    <s v="Tiktok"/>
    <s v="tiktok"/>
    <s v=""/>
    <s v="-"/>
    <s v="26/03/2025 13:45"/>
  </r>
  <r>
    <x v="8"/>
    <x v="11"/>
    <n v="66.666666666666671"/>
    <n v="3"/>
    <s v="EWA88"/>
    <n v="200"/>
    <n v="0"/>
    <s v="ร้านที่4"/>
    <s v="เ** จ***ื้อ"/>
    <s v="สมุทรสาคร"/>
    <s v="-"/>
    <s v=""/>
    <s v="26/03/2025 13:45"/>
    <s v="-"/>
    <s v="Flash Express Thailand"/>
    <s v="Tiktok"/>
    <s v="tiktok"/>
    <s v=""/>
    <s v="-"/>
    <s v="26/03/2025 13:45"/>
  </r>
  <r>
    <x v="6"/>
    <x v="7"/>
    <n v="60"/>
    <n v="4"/>
    <s v="EWA87"/>
    <n v="199"/>
    <n v="0"/>
    <s v="ร้านที่1"/>
    <s v="ขวัญกฤษ แก้วนอก"/>
    <s v=" 20/45 ซ.รังสิต นครนายก 28/1 คอนโดลุมพินี คลอง 1 ตึก c 4 ต.ประชาธิปัตย์ อ.ธัญบุรี จ.ปทุมธานี 12130"/>
    <s v="12130"/>
    <s v="0885219944"/>
    <s v="26/03/2025 13:39"/>
    <s v="raweewan5499@gmail.com"/>
    <s v="EMS COD"/>
    <s v="line_oa"/>
    <s v="จ่ายทีหลัง / COD"/>
    <s v="**ขอรสนมฮอกไกโดด้วยในแต่ละกล่อง"/>
    <s v="-"/>
    <s v="26/03/2025 13:39"/>
  </r>
  <r>
    <x v="1"/>
    <x v="4"/>
    <n v="66.333333333333329"/>
    <n v="6"/>
    <s v="EWA86"/>
    <n v="485"/>
    <n v="48"/>
    <s v="ร้านที่1"/>
    <s v="ร******ิ"/>
    <s v="******บลดินแดง อำเภอดินแดง จังหวัดกรุงเทพ แขวงดินแดง เขตดินแดง จังหวัดกรุงเทพมหานคร 10400"/>
    <s v="10400"/>
    <s v="24"/>
    <s v="26/03/2025 13:32"/>
    <s v="-"/>
    <s v="Flash Express"/>
    <s v="Shopee"/>
    <s v="shopee"/>
    <s v=""/>
    <s v="-"/>
    <s v="26/03/2025 13:31"/>
  </r>
  <r>
    <x v="1"/>
    <x v="4"/>
    <n v="66.333333333333329"/>
    <n v="3"/>
    <s v="EWA84"/>
    <n v="152.30000000000001"/>
    <n v="24"/>
    <s v="ร้านที่8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26/03/2025 13:12"/>
    <s v="-"/>
    <s v="Kerry_dropoff"/>
    <s v="Lazada"/>
    <s v="lazada"/>
    <s v=""/>
    <s v="-"/>
    <s v="26/03/2025 13:12"/>
  </r>
  <r>
    <x v="7"/>
    <x v="10"/>
    <n v="100"/>
    <n v="1"/>
    <s v="EWA83"/>
    <n v="250"/>
    <n v="0"/>
    <s v="ร้านที่1"/>
    <s v="พูลสิน  ตั้งปัญญาวารีกุล"/>
    <s v="904/41(83) ซอยวชิระธรรมสาธิต24_x000a_แขวงบางนา_x000a_เขตบางนา_x000a_กรุงเทพฯ 10260"/>
    <s v="10260"/>
    <s v="0816347459"/>
    <s v="26/03/2025 13:07"/>
    <s v="raweewan5499@gmail.com"/>
    <s v="EMS COD"/>
    <s v="facebook"/>
    <s v="กสิกร"/>
    <s v=""/>
    <s v="-"/>
    <s v="26/03/2025 13:07"/>
  </r>
  <r>
    <x v="0"/>
    <x v="15"/>
    <n v="100"/>
    <n v="1"/>
    <s v="EWA83"/>
    <n v="250"/>
    <n v="0"/>
    <s v="ร้านที่1"/>
    <s v="พูลสิน  ตั้งปัญญาวารีกุล"/>
    <s v="904/41(83) ซอยวชิระธรรมสาธิต24_x000a_แขวงบางนา_x000a_เขตบางนา_x000a_กรุงเทพฯ 10260"/>
    <s v="10260"/>
    <s v="0816347459"/>
    <s v="26/03/2025 13:07"/>
    <s v="raweewan5499@gmail.com"/>
    <s v="EMS COD"/>
    <s v="facebook"/>
    <s v="กสิกร"/>
    <s v=""/>
    <s v="-"/>
    <s v="26/03/2025 13:07"/>
  </r>
  <r>
    <x v="1"/>
    <x v="4"/>
    <n v="100"/>
    <n v="1"/>
    <s v="EWA83"/>
    <n v="250"/>
    <n v="0"/>
    <s v="ร้านที่1"/>
    <s v="พูลสิน  ตั้งปัญญาวารีกุล"/>
    <s v="904/41(83) ซอยวชิระธรรมสาธิต24_x000a_แขวงบางนา_x000a_เขตบางนา_x000a_กรุงเทพฯ 10260"/>
    <s v="10260"/>
    <s v="0816347459"/>
    <s v="26/03/2025 13:07"/>
    <s v="raweewan5499@gmail.com"/>
    <s v="EMS COD"/>
    <s v="facebook"/>
    <s v="กสิกร"/>
    <s v=""/>
    <s v="-"/>
    <s v="26/03/2025 13:07"/>
  </r>
  <r>
    <x v="10"/>
    <x v="13"/>
    <n v="50"/>
    <n v="1"/>
    <s v="EWA82"/>
    <n v="106"/>
    <n v="6"/>
    <s v="ร้านที่4"/>
    <s v="น***กัญญาพัชร เ***จินดา"/>
    <s v="ปทุมธานี"/>
    <s v="-"/>
    <s v=""/>
    <s v="26/03/2025 12:56"/>
    <s v="-"/>
    <s v="Flash Express Thailand COD"/>
    <s v="Tiktok"/>
    <s v="จ่ายทีหลัง / COD"/>
    <s v=""/>
    <s v="THT04061MV54M7Z"/>
    <s v="26/03/2025 12:56"/>
  </r>
  <r>
    <x v="11"/>
    <x v="14"/>
    <n v="50"/>
    <n v="1"/>
    <s v="EWA82"/>
    <n v="106"/>
    <n v="6"/>
    <s v="ร้านที่4"/>
    <s v="น***กัญญาพัชร เ***จินดา"/>
    <s v="ปทุมธานี"/>
    <s v="-"/>
    <s v=""/>
    <s v="26/03/2025 12:56"/>
    <s v="-"/>
    <s v="Flash Express Thailand COD"/>
    <s v="Tiktok"/>
    <s v="จ่ายทีหลัง / COD"/>
    <s v=""/>
    <s v="THT04061MV54M7Z"/>
    <s v="26/03/2025 12:56"/>
  </r>
  <r>
    <x v="3"/>
    <x v="3"/>
    <n v="50"/>
    <n v="1"/>
    <s v="EWA82"/>
    <n v="106"/>
    <n v="6"/>
    <s v="ร้านที่4"/>
    <s v="น***กัญญาพัชร เ***จินดา"/>
    <s v="ปทุมธานี"/>
    <s v="-"/>
    <s v=""/>
    <s v="26/03/2025 12:56"/>
    <s v="-"/>
    <s v="Flash Express Thailand COD"/>
    <s v="Tiktok"/>
    <s v="จ่ายทีหลัง / COD"/>
    <s v=""/>
    <s v="THT04061MV54M7Z"/>
    <s v="26/03/2025 12:56"/>
  </r>
  <r>
    <x v="1"/>
    <x v="4"/>
    <n v="66.333333333333329"/>
    <n v="3"/>
    <s v="EWA81"/>
    <n v="220"/>
    <n v="0"/>
    <s v="ร้านที่4"/>
    <s v="บ***าค ก***ิจินดา"/>
    <s v="พิษณุโลก"/>
    <s v="-"/>
    <s v=""/>
    <s v="26/03/2025 12:49"/>
    <s v="-"/>
    <s v="Flash Express Thailand COD"/>
    <s v="Tiktok"/>
    <s v="จ่ายทีหลัง / COD"/>
    <s v=""/>
    <s v="THT61091MV3XK5Z"/>
    <s v="26/03/2025 12:49"/>
  </r>
  <r>
    <x v="7"/>
    <x v="10"/>
    <n v="66"/>
    <n v="1"/>
    <s v="EWA80"/>
    <n v="210"/>
    <n v="0"/>
    <s v="ร้านที่1"/>
    <s v="ด******์"/>
    <s v="******ชรเกษม แขวงหนองค้างพลู เขตหนองแขม จังหวัดกรุงเทพมหานคร 10160"/>
    <s v="10160"/>
    <s v="36"/>
    <s v="26/03/2025 12:26"/>
    <s v="-"/>
    <s v="SPX Express"/>
    <s v="Shopee"/>
    <s v="shopee"/>
    <s v=""/>
    <s v="TH252413033092B"/>
    <s v="26/03/2025 12:25"/>
  </r>
  <r>
    <x v="0"/>
    <x v="8"/>
    <n v="66"/>
    <n v="1"/>
    <s v="EWA80"/>
    <n v="210"/>
    <n v="0"/>
    <s v="ร้านที่1"/>
    <s v="ด******์"/>
    <s v="******ชรเกษม แขวงหนองค้างพลู เขตหนองแขม จังหวัดกรุงเทพมหานคร 10160"/>
    <s v="10160"/>
    <s v="36"/>
    <s v="26/03/2025 12:26"/>
    <s v="-"/>
    <s v="SPX Express"/>
    <s v="Shopee"/>
    <s v="shopee"/>
    <s v=""/>
    <s v="TH252413033092B"/>
    <s v="26/03/2025 12:25"/>
  </r>
  <r>
    <x v="1"/>
    <x v="4"/>
    <n v="67"/>
    <n v="1"/>
    <s v="EWA80"/>
    <n v="210"/>
    <n v="0"/>
    <s v="ร้านที่1"/>
    <s v="ด******์"/>
    <s v="******ชรเกษม แขวงหนองค้างพลู เขตหนองแขม จังหวัดกรุงเทพมหานคร 10160"/>
    <s v="10160"/>
    <s v="36"/>
    <s v="26/03/2025 12:26"/>
    <s v="-"/>
    <s v="SPX Express"/>
    <s v="Shopee"/>
    <s v="shopee"/>
    <s v=""/>
    <s v="TH252413033092B"/>
    <s v="26/03/2025 12:25"/>
  </r>
  <r>
    <x v="7"/>
    <x v="10"/>
    <n v="66"/>
    <n v="1"/>
    <s v="EWA79"/>
    <n v="220"/>
    <n v="0"/>
    <s v="ร้านที่4"/>
    <s v="ร***ีกร  ช***ิด"/>
    <s v="สมุทรปราการ"/>
    <s v="-"/>
    <s v=""/>
    <s v="26/03/2025 12:16"/>
    <s v="-"/>
    <s v="Flash Express Thailand COD"/>
    <s v="Tiktok"/>
    <s v="จ่ายทีหลัง / COD"/>
    <s v=""/>
    <s v="THT02021MV4CJ1Z"/>
    <s v="26/03/2025 12:16"/>
  </r>
  <r>
    <x v="0"/>
    <x v="8"/>
    <n v="66"/>
    <n v="1"/>
    <s v="EWA79"/>
    <n v="220"/>
    <n v="0"/>
    <s v="ร้านที่4"/>
    <s v="ร***ีกร  ช***ิด"/>
    <s v="สมุทรปราการ"/>
    <s v="-"/>
    <s v=""/>
    <s v="26/03/2025 12:16"/>
    <s v="-"/>
    <s v="Flash Express Thailand COD"/>
    <s v="Tiktok"/>
    <s v="จ่ายทีหลัง / COD"/>
    <s v=""/>
    <s v="THT02021MV4CJ1Z"/>
    <s v="26/03/2025 12:16"/>
  </r>
  <r>
    <x v="1"/>
    <x v="4"/>
    <n v="67"/>
    <n v="1"/>
    <s v="EWA79"/>
    <n v="220"/>
    <n v="0"/>
    <s v="ร้านที่4"/>
    <s v="ร***ีกร  ช***ิด"/>
    <s v="สมุทรปราการ"/>
    <s v="-"/>
    <s v=""/>
    <s v="26/03/2025 12:16"/>
    <s v="-"/>
    <s v="Flash Express Thailand COD"/>
    <s v="Tiktok"/>
    <s v="จ่ายทีหลัง / COD"/>
    <s v=""/>
    <s v="THT02021MV4CJ1Z"/>
    <s v="26/03/2025 12:16"/>
  </r>
  <r>
    <x v="7"/>
    <x v="10"/>
    <n v="83.333333333333329"/>
    <n v="3"/>
    <s v="EWA78"/>
    <n v="339"/>
    <n v="0"/>
    <s v="ร้านที่1"/>
    <s v="ย******์"/>
    <s v="******140 หมู่1  ถนนสายหนองค้อ-แหลมฉบัง  ตำบลหนองขาม ตำบลหนองขาม อำเภอศรีราชา จังหวัดชลบุรี 20230"/>
    <s v="20230"/>
    <s v="51"/>
    <s v="26/03/2025 12:14"/>
    <s v="-"/>
    <s v="Flash Express"/>
    <s v="Shopee"/>
    <s v="shopee"/>
    <s v=""/>
    <s v="TH200770Y7PX8E1"/>
    <s v="26/03/2025 12:13"/>
  </r>
  <r>
    <x v="9"/>
    <x v="12"/>
    <n v="63.5"/>
    <n v="2"/>
    <s v="EWA78"/>
    <n v="339"/>
    <n v="0"/>
    <s v="ร้านที่1"/>
    <s v="ย******์"/>
    <s v="******140 หมู่1  ถนนสายหนองค้อ-แหลมฉบัง  ตำบลหนองขาม ตำบลหนองขาม อำเภอศรีราชา จังหวัดชลบุรี 20230"/>
    <s v="20230"/>
    <s v="51"/>
    <s v="26/03/2025 12:14"/>
    <s v="-"/>
    <s v="Flash Express"/>
    <s v="Shopee"/>
    <s v="shopee"/>
    <s v=""/>
    <s v="TH200770Y7PX8E1"/>
    <s v="26/03/2025 12:13"/>
  </r>
  <r>
    <x v="7"/>
    <x v="9"/>
    <n v="88.35"/>
    <n v="1"/>
    <s v="EWA77"/>
    <n v="95.35"/>
    <n v="7"/>
    <s v="ร้านที่1"/>
    <s v="ณทิพย์หทัย ผลเกิด"/>
    <s v="594/21 ถ.กาญจนวนิช ต.บ้านพรุ อ.หาดใหญ่ จ.สงขลา_x000a__x000a_หาดใหญ่/ Hat Yaiสงขลา/ Songkhla_x000a_90250"/>
    <s v="90250"/>
    <s v="660980535905"/>
    <s v="26/03/2025 12:02"/>
    <s v="-"/>
    <s v="Kerry_dropoff"/>
    <s v="Lazada"/>
    <s v="lazada"/>
    <s v=""/>
    <s v="LEXPU0549825711"/>
    <s v="26/03/2025 12:02"/>
  </r>
  <r>
    <x v="3"/>
    <x v="3"/>
    <n v="38.5"/>
    <n v="2"/>
    <s v="EWA76"/>
    <n v="84"/>
    <n v="7"/>
    <s v="ร้านที่1"/>
    <s v="น******ี"/>
    <s v="******ชุมแพ จ.ขอนแก่น ตำบลชุมแพ อำเภอชุมแพ จังหวัดขอนแก่น 40130"/>
    <s v="40130"/>
    <s v="02"/>
    <s v="26/03/2025 11:48"/>
    <s v="-"/>
    <s v="SPX Express"/>
    <s v="Shopee"/>
    <s v="shopee"/>
    <s v=""/>
    <s v="TH2564364577011"/>
    <s v="26/03/2025 11:48"/>
  </r>
  <r>
    <x v="8"/>
    <x v="11"/>
    <n v="60"/>
    <n v="10"/>
    <s v="EWA75"/>
    <n v="995"/>
    <n v="0"/>
    <s v="ร้านที่1"/>
    <s v="K.(เจน) "/>
    <s v="126 ม.8 ต.ห้วยสัตว์ใหญ่ อ.หัวหิน จ.ประจวบคีรีขันธ์ 77110 "/>
    <s v="77110"/>
    <s v="0969891289"/>
    <s v="26/03/2025 10:31"/>
    <s v="raweewan5499@gmail.com"/>
    <s v="EMS"/>
    <s v="line_oa"/>
    <s v="กสิกร"/>
    <s v="****บิลด่วน***"/>
    <s v="JB196177999TH"/>
    <s v="26/03/2025 11:42"/>
  </r>
  <r>
    <x v="6"/>
    <x v="7"/>
    <n v="60"/>
    <n v="10"/>
    <s v="EWA75"/>
    <n v="995"/>
    <n v="0"/>
    <s v="ร้านที่1"/>
    <s v="K.(เจน) "/>
    <s v="126 ม.8 ต.ห้วยสัตว์ใหญ่ อ.หัวหิน จ.ประจวบคีรีขันธ์ 77110 "/>
    <s v="77110"/>
    <s v="0969891289"/>
    <s v="26/03/2025 10:31"/>
    <s v="raweewan5499@gmail.com"/>
    <s v="EMS"/>
    <s v="line_oa"/>
    <s v="กสิกร"/>
    <s v="****บิลด่วน***"/>
    <s v="JB196177999TH"/>
    <s v="26/03/2025 11:42"/>
  </r>
  <r>
    <x v="13"/>
    <x v="17"/>
    <n v="65"/>
    <n v="1"/>
    <s v="EWA74"/>
    <n v="420"/>
    <n v="20"/>
    <s v="ร้านที่1"/>
    <s v="ป้าดำขนมปัง"/>
    <s v=" 224|29 _x000a_ซอยหลานหลวง10  _x000a_ถนนดำรงรักษ์_x000a_ แขวงคลองมหานาค เขตป้อมปราบศัตรูพ่าย กรุงเทพมหานคร 10100"/>
    <s v="10100"/>
    <s v="0814555144"/>
    <s v="26/03/2025 11:40"/>
    <s v="raweewan5499@gmail.com"/>
    <s v="EMS COD"/>
    <s v="facebook"/>
    <s v="กสิกร"/>
    <s v=""/>
    <s v="JA190848974TH"/>
    <s v="26/03/2025 11:40"/>
  </r>
  <r>
    <x v="14"/>
    <x v="18"/>
    <n v="65"/>
    <n v="1"/>
    <s v="EWA74"/>
    <n v="420"/>
    <n v="20"/>
    <s v="ร้านที่1"/>
    <s v="ป้าดำขนมปัง"/>
    <s v=" 224|29 _x000a_ซอยหลานหลวง10  _x000a_ถนนดำรงรักษ์_x000a_ แขวงคลองมหานาค เขตป้อมปราบศัตรูพ่าย กรุงเทพมหานคร 10100"/>
    <s v="10100"/>
    <s v="0814555144"/>
    <s v="26/03/2025 11:40"/>
    <s v="raweewan5499@gmail.com"/>
    <s v="EMS COD"/>
    <s v="facebook"/>
    <s v="กสิกร"/>
    <s v=""/>
    <s v="JA190848974TH"/>
    <s v="26/03/2025 11:40"/>
  </r>
  <r>
    <x v="15"/>
    <x v="19"/>
    <n v="65"/>
    <n v="2"/>
    <s v="EWA74"/>
    <n v="420"/>
    <n v="20"/>
    <s v="ร้านที่1"/>
    <s v="ป้าดำขนมปัง"/>
    <s v=" 224|29 _x000a_ซอยหลานหลวง10  _x000a_ถนนดำรงรักษ์_x000a_ แขวงคลองมหานาค เขตป้อมปราบศัตรูพ่าย กรุงเทพมหานคร 10100"/>
    <s v="10100"/>
    <s v="0814555144"/>
    <s v="26/03/2025 11:40"/>
    <s v="raweewan5499@gmail.com"/>
    <s v="EMS COD"/>
    <s v="facebook"/>
    <s v="กสิกร"/>
    <s v=""/>
    <s v="JA190848974TH"/>
    <s v="26/03/2025 11:40"/>
  </r>
  <r>
    <x v="16"/>
    <x v="20"/>
    <n v="65"/>
    <n v="2"/>
    <s v="EWA74"/>
    <n v="420"/>
    <n v="20"/>
    <s v="ร้านที่1"/>
    <s v="ป้าดำขนมปัง"/>
    <s v=" 224|29 _x000a_ซอยหลานหลวง10  _x000a_ถนนดำรงรักษ์_x000a_ แขวงคลองมหานาค เขตป้อมปราบศัตรูพ่าย กรุงเทพมหานคร 10100"/>
    <s v="10100"/>
    <s v="0814555144"/>
    <s v="26/03/2025 11:40"/>
    <s v="raweewan5499@gmail.com"/>
    <s v="EMS COD"/>
    <s v="facebook"/>
    <s v="กสิกร"/>
    <s v=""/>
    <s v="JA190848974TH"/>
    <s v="26/03/2025 11:40"/>
  </r>
  <r>
    <x v="17"/>
    <x v="21"/>
    <n v="65"/>
    <n v="2"/>
    <s v="EWA74"/>
    <n v="420"/>
    <n v="20"/>
    <s v="ร้านที่1"/>
    <s v="ป้าดำขนมปัง"/>
    <s v=" 224|29 _x000a_ซอยหลานหลวง10  _x000a_ถนนดำรงรักษ์_x000a_ แขวงคลองมหานาค เขตป้อมปราบศัตรูพ่าย กรุงเทพมหานคร 10100"/>
    <s v="10100"/>
    <s v="0814555144"/>
    <s v="26/03/2025 11:40"/>
    <s v="raweewan5499@gmail.com"/>
    <s v="EMS COD"/>
    <s v="facebook"/>
    <s v="กสิกร"/>
    <s v=""/>
    <s v="JA190848974TH"/>
    <s v="26/03/2025 11:40"/>
  </r>
  <r>
    <x v="12"/>
    <x v="16"/>
    <n v="65"/>
    <n v="2"/>
    <s v="EWA74"/>
    <n v="420"/>
    <n v="20"/>
    <s v="ร้านที่1"/>
    <s v="ป้าดำขนมปัง"/>
    <s v=" 224|29 _x000a_ซอยหลานหลวง10  _x000a_ถนนดำรงรักษ์_x000a_ แขวงคลองมหานาค เขตป้อมปราบศัตรูพ่าย กรุงเทพมหานคร 10100"/>
    <s v="10100"/>
    <s v="0814555144"/>
    <s v="26/03/2025 11:40"/>
    <s v="raweewan5499@gmail.com"/>
    <s v="EMS COD"/>
    <s v="facebook"/>
    <s v="กสิกร"/>
    <s v=""/>
    <s v="JA190848974TH"/>
    <s v="26/03/2025 11:40"/>
  </r>
  <r>
    <x v="1"/>
    <x v="4"/>
    <n v="66.333333333333329"/>
    <n v="3"/>
    <s v="EWA73"/>
    <n v="449"/>
    <n v="48"/>
    <s v="ร้านที่1"/>
    <s v="บ******)"/>
    <s v="******ย เทพกุญชร 30 ตำบลคลองหนึ่ง อำเภอคลองหลวง จังหวัดปทุมธานี 12120"/>
    <s v="12120"/>
    <s v="04"/>
    <s v="26/03/2025 12:09"/>
    <s v="-"/>
    <s v="SPX Express"/>
    <s v="Shopee"/>
    <s v="shopee"/>
    <s v=""/>
    <s v="TH2582415030709"/>
    <s v="26/03/2025 11:39"/>
  </r>
  <r>
    <x v="8"/>
    <x v="11"/>
    <n v="50"/>
    <n v="4"/>
    <s v="EWA73"/>
    <n v="449"/>
    <n v="48"/>
    <s v="ร้านที่1"/>
    <s v="บ******)"/>
    <s v="******ย เทพกุญชร 30 ตำบลคลองหนึ่ง อำเภอคลองหลวง จังหวัดปทุมธานี 12120"/>
    <s v="12120"/>
    <s v="04"/>
    <s v="26/03/2025 12:09"/>
    <s v="-"/>
    <s v="SPX Express"/>
    <s v="Shopee"/>
    <s v="shopee"/>
    <s v=""/>
    <s v="TH2582415030709"/>
    <s v="26/03/2025 11:39"/>
  </r>
  <r>
    <x v="2"/>
    <x v="2"/>
    <n v="33.333333333333336"/>
    <n v="3"/>
    <s v="EWA72"/>
    <n v="200"/>
    <n v="0"/>
    <s v="ร้านที่4"/>
    <s v="ด***มล ห***ก้ว"/>
    <s v="พังงา"/>
    <s v="-"/>
    <s v=""/>
    <s v="26/03/2025 11:32"/>
    <s v="-"/>
    <s v="Flash Express Thailand COD"/>
    <s v="Tiktok"/>
    <s v="จ่ายทีหลัง / COD"/>
    <s v=""/>
    <s v="THT66051MV5905Z"/>
    <s v="26/03/2025 11:32"/>
  </r>
  <r>
    <x v="10"/>
    <x v="13"/>
    <n v="50"/>
    <n v="1"/>
    <s v="EWA72"/>
    <n v="200"/>
    <n v="0"/>
    <s v="ร้านที่4"/>
    <s v="ด***มล ห***ก้ว"/>
    <s v="พังงา"/>
    <s v="-"/>
    <s v=""/>
    <s v="26/03/2025 11:32"/>
    <s v="-"/>
    <s v="Flash Express Thailand COD"/>
    <s v="Tiktok"/>
    <s v="จ่ายทีหลัง / COD"/>
    <s v=""/>
    <s v="THT66051MV5905Z"/>
    <s v="26/03/2025 11:32"/>
  </r>
  <r>
    <x v="11"/>
    <x v="14"/>
    <n v="50"/>
    <n v="1"/>
    <s v="EWA72"/>
    <n v="200"/>
    <n v="0"/>
    <s v="ร้านที่4"/>
    <s v="ด***มล ห***ก้ว"/>
    <s v="พังงา"/>
    <s v="-"/>
    <s v=""/>
    <s v="26/03/2025 11:32"/>
    <s v="-"/>
    <s v="Flash Express Thailand COD"/>
    <s v="Tiktok"/>
    <s v="จ่ายทีหลัง / COD"/>
    <s v=""/>
    <s v="THT66051MV5905Z"/>
    <s v="26/03/2025 11:32"/>
  </r>
  <r>
    <x v="3"/>
    <x v="3"/>
    <n v="50"/>
    <n v="1"/>
    <s v="EWA72"/>
    <n v="200"/>
    <n v="0"/>
    <s v="ร้านที่4"/>
    <s v="ด***มล ห***ก้ว"/>
    <s v="พังงา"/>
    <s v="-"/>
    <s v=""/>
    <s v="26/03/2025 11:32"/>
    <s v="-"/>
    <s v="Flash Express Thailand COD"/>
    <s v="Tiktok"/>
    <s v="จ่ายทีหลัง / COD"/>
    <s v=""/>
    <s v="THT66051MV5905Z"/>
    <s v="26/03/2025 11:32"/>
  </r>
  <r>
    <x v="10"/>
    <x v="13"/>
    <n v="50"/>
    <n v="1"/>
    <s v="EWA71"/>
    <n v="85.11"/>
    <n v="0"/>
    <s v="ร้านที่1"/>
    <s v="จำนงจิต  เข็มทอง"/>
    <s v="13/13 หมู่ 6 ซอยเปี่ยมสุข 4       · หัวรอ/ Hua Ro_x000a__x000a_พระนครศรีอยุธยา/ Phra Nakhon Si Ayutthayaพระนครศรีอยุธยา/ Phra Nakhon Si Ayutthaya_x000a_13000"/>
    <s v="13000"/>
    <s v="660812393716"/>
    <s v="26/03/2025 11:30"/>
    <s v="-"/>
    <s v="Kerry_dropoff"/>
    <s v="Lazada"/>
    <s v="lazada"/>
    <s v=""/>
    <s v="LEXPU0472367443"/>
    <s v="26/03/2025 11:30"/>
  </r>
  <r>
    <x v="11"/>
    <x v="14"/>
    <n v="50"/>
    <n v="1"/>
    <s v="EWA71"/>
    <n v="85.11"/>
    <n v="0"/>
    <s v="ร้านที่1"/>
    <s v="จำนงจิต  เข็มทอง"/>
    <s v="13/13 หมู่ 6 ซอยเปี่ยมสุข 4       · หัวรอ/ Hua Ro_x000a__x000a_พระนครศรีอยุธยา/ Phra Nakhon Si Ayutthayaพระนครศรีอยุธยา/ Phra Nakhon Si Ayutthaya_x000a_13000"/>
    <s v="13000"/>
    <s v="660812393716"/>
    <s v="26/03/2025 11:30"/>
    <s v="-"/>
    <s v="Kerry_dropoff"/>
    <s v="Lazada"/>
    <s v="lazada"/>
    <s v=""/>
    <s v="LEXPU0472367443"/>
    <s v="26/03/2025 11:30"/>
  </r>
  <r>
    <x v="3"/>
    <x v="3"/>
    <n v="50"/>
    <n v="1"/>
    <s v="EWA71"/>
    <n v="85.11"/>
    <n v="0"/>
    <s v="ร้านที่1"/>
    <s v="จำนงจิต  เข็มทอง"/>
    <s v="13/13 หมู่ 6 ซอยเปี่ยมสุข 4       · หัวรอ/ Hua Ro_x000a__x000a_พระนครศรีอยุธยา/ Phra Nakhon Si Ayutthayaพระนครศรีอยุธยา/ Phra Nakhon Si Ayutthaya_x000a_13000"/>
    <s v="13000"/>
    <s v="660812393716"/>
    <s v="26/03/2025 11:30"/>
    <s v="-"/>
    <s v="Kerry_dropoff"/>
    <s v="Lazada"/>
    <s v="lazada"/>
    <s v=""/>
    <s v="LEXPU0472367443"/>
    <s v="26/03/2025 11:30"/>
  </r>
  <r>
    <x v="10"/>
    <x v="13"/>
    <n v="50"/>
    <n v="2"/>
    <s v="EWA70"/>
    <n v="206"/>
    <n v="6"/>
    <s v="ร้านที่4"/>
    <s v="บ***า ผ***นทร์"/>
    <s v="ขอนแก่น"/>
    <s v="-"/>
    <s v=""/>
    <s v="26/03/2025 11:30"/>
    <s v="-"/>
    <s v="Flash Express Thailand COD"/>
    <s v="Tiktok"/>
    <s v="จ่ายทีหลัง / COD"/>
    <s v=""/>
    <s v="THT37121MVWMA4Z"/>
    <s v="26/03/2025 11:30"/>
  </r>
  <r>
    <x v="11"/>
    <x v="14"/>
    <n v="50"/>
    <n v="2"/>
    <s v="EWA70"/>
    <n v="206"/>
    <n v="6"/>
    <s v="ร้านที่4"/>
    <s v="บ***า ผ***นทร์"/>
    <s v="ขอนแก่น"/>
    <s v="-"/>
    <s v=""/>
    <s v="26/03/2025 11:30"/>
    <s v="-"/>
    <s v="Flash Express Thailand COD"/>
    <s v="Tiktok"/>
    <s v="จ่ายทีหลัง / COD"/>
    <s v=""/>
    <s v="THT37121MVWMA4Z"/>
    <s v="26/03/2025 11:30"/>
  </r>
  <r>
    <x v="3"/>
    <x v="3"/>
    <n v="50"/>
    <n v="2"/>
    <s v="EWA70"/>
    <n v="206"/>
    <n v="6"/>
    <s v="ร้านที่4"/>
    <s v="บ***า ผ***นทร์"/>
    <s v="ขอนแก่น"/>
    <s v="-"/>
    <s v=""/>
    <s v="26/03/2025 11:30"/>
    <s v="-"/>
    <s v="Flash Express Thailand COD"/>
    <s v="Tiktok"/>
    <s v="จ่ายทีหลัง / COD"/>
    <s v=""/>
    <s v="THT37121MVWMA4Z"/>
    <s v="26/03/2025 11:30"/>
  </r>
  <r>
    <x v="10"/>
    <x v="13"/>
    <n v="50"/>
    <n v="2"/>
    <s v="EWA69"/>
    <n v="200"/>
    <n v="0"/>
    <s v="ร้านที่4"/>
    <s v="ย***ี น***ิภาคย์"/>
    <s v="พิษณุโลก"/>
    <s v="-"/>
    <s v=""/>
    <s v="26/03/2025 11:29"/>
    <s v="-"/>
    <s v="Flash Express Thailand"/>
    <s v="Tiktok"/>
    <s v="tiktok"/>
    <s v=""/>
    <s v="THT61011MVWNG4Z"/>
    <s v="26/03/2025 11:27"/>
  </r>
  <r>
    <x v="11"/>
    <x v="14"/>
    <n v="50"/>
    <n v="2"/>
    <s v="EWA69"/>
    <n v="200"/>
    <n v="0"/>
    <s v="ร้านที่4"/>
    <s v="ย***ี น***ิภาคย์"/>
    <s v="พิษณุโลก"/>
    <s v="-"/>
    <s v=""/>
    <s v="26/03/2025 11:29"/>
    <s v="-"/>
    <s v="Flash Express Thailand"/>
    <s v="Tiktok"/>
    <s v="tiktok"/>
    <s v=""/>
    <s v="THT61011MVWNG4Z"/>
    <s v="26/03/2025 11:27"/>
  </r>
  <r>
    <x v="3"/>
    <x v="3"/>
    <n v="50"/>
    <n v="2"/>
    <s v="EWA69"/>
    <n v="200"/>
    <n v="0"/>
    <s v="ร้านที่4"/>
    <s v="ย***ี น***ิภาคย์"/>
    <s v="พิษณุโลก"/>
    <s v="-"/>
    <s v=""/>
    <s v="26/03/2025 11:29"/>
    <s v="-"/>
    <s v="Flash Express Thailand"/>
    <s v="Tiktok"/>
    <s v="tiktok"/>
    <s v=""/>
    <s v="THT61011MVWNG4Z"/>
    <s v="26/03/2025 11:27"/>
  </r>
  <r>
    <x v="8"/>
    <x v="11"/>
    <n v="66.666666666666671"/>
    <n v="3"/>
    <s v="EWA68"/>
    <n v="200"/>
    <n v="0"/>
    <s v="ร้านที่4"/>
    <s v="อ*** ก***าฤกษ์"/>
    <s v="เทศบาลนครอุบลราชธานี"/>
    <s v="-"/>
    <s v=""/>
    <s v="26/03/2025 11:15"/>
    <s v="-"/>
    <s v="Flash Express Thailand"/>
    <s v="Tiktok"/>
    <s v="tiktok"/>
    <s v=""/>
    <s v="THT31101MVVE64Z"/>
    <s v="26/03/2025 11:15"/>
  </r>
  <r>
    <x v="2"/>
    <x v="2"/>
    <n v="33.333333333333336"/>
    <n v="3"/>
    <s v="EWA68"/>
    <n v="200"/>
    <n v="0"/>
    <s v="ร้านที่4"/>
    <s v="อ*** ก***าฤกษ์"/>
    <s v="เทศบาลนครอุบลราชธานี"/>
    <s v="-"/>
    <s v=""/>
    <s v="26/03/2025 11:15"/>
    <s v="-"/>
    <s v="Flash Express Thailand"/>
    <s v="Tiktok"/>
    <s v="tiktok"/>
    <s v=""/>
    <s v="THT31101MVVE64Z"/>
    <s v="26/03/2025 11:15"/>
  </r>
  <r>
    <x v="1"/>
    <x v="4"/>
    <n v="66.333333333333329"/>
    <n v="3"/>
    <s v="EWA67"/>
    <n v="240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26/03/2025 11:13"/>
    <s v="-"/>
    <s v="SPX Express"/>
    <s v="Shopee"/>
    <s v="shopee"/>
    <s v=""/>
    <s v="TH258202564922W"/>
    <s v="26/03/2025 11:12"/>
  </r>
  <r>
    <x v="3"/>
    <x v="3"/>
    <n v="60"/>
    <n v="3"/>
    <s v="EWA66"/>
    <n v="308"/>
    <n v="48"/>
    <s v="ร้านที่1"/>
    <s v="น******ม"/>
    <s v="******นแม่คำมัน อ.ลับแล จ.อุตรดิตถ์ ตำบลด่านแม่คำมัน อำเภอลับแล จังหวัดอุตรดิตถ์ 53210"/>
    <s v="53210"/>
    <s v="30"/>
    <s v="26/03/2025 11:10"/>
    <s v="-"/>
    <s v="SPX Express"/>
    <s v="Shopee"/>
    <s v="shopee"/>
    <s v=""/>
    <s v="TH250501111717X"/>
    <s v="26/03/2025 11:10"/>
  </r>
  <r>
    <x v="7"/>
    <x v="22"/>
    <n v="80"/>
    <n v="2"/>
    <s v="EWA66"/>
    <n v="308"/>
    <n v="48"/>
    <s v="ร้านที่1"/>
    <s v="น******ม"/>
    <s v="******นแม่คำมัน อ.ลับแล จ.อุตรดิตถ์ ตำบลด่านแม่คำมัน อำเภอลับแล จังหวัดอุตรดิตถ์ 53210"/>
    <s v="53210"/>
    <s v="30"/>
    <s v="26/03/2025 11:10"/>
    <s v="-"/>
    <s v="SPX Express"/>
    <s v="Shopee"/>
    <s v="shopee"/>
    <s v=""/>
    <s v="TH250501111717X"/>
    <s v="26/03/2025 11:10"/>
  </r>
  <r>
    <x v="8"/>
    <x v="11"/>
    <n v="66.666666666666671"/>
    <n v="6"/>
    <s v="EWA65"/>
    <n v="200"/>
    <n v="0"/>
    <s v="ร้านที่4"/>
    <s v="น***ร น***ุช"/>
    <s v="กรุงเทพฯ"/>
    <s v="-"/>
    <s v=""/>
    <s v="26/03/2025 11:01"/>
    <s v="-"/>
    <s v="Flash Express Thailand COD"/>
    <s v="Tiktok"/>
    <s v="จ่ายทีหลัง / COD"/>
    <s v=""/>
    <s v="THT01241MVVFV8Z"/>
    <s v="26/03/2025 11:01"/>
  </r>
  <r>
    <x v="10"/>
    <x v="13"/>
    <n v="50"/>
    <n v="2"/>
    <s v="EWA64"/>
    <n v="200"/>
    <n v="0"/>
    <s v="ร้านที่4"/>
    <s v="น***าวพิมพร เ***สุวรรณ"/>
    <s v="เทศบาลนครเชียงใหม่"/>
    <s v="-"/>
    <s v=""/>
    <s v="26/03/2025 10:57"/>
    <s v="-"/>
    <s v="Flash Express Thailand COD"/>
    <s v="Tiktok"/>
    <s v="จ่ายทีหลัง / COD"/>
    <s v=""/>
    <s v="THT47151MV5CM5Z"/>
    <s v="26/03/2025 10:57"/>
  </r>
  <r>
    <x v="11"/>
    <x v="14"/>
    <n v="50"/>
    <n v="2"/>
    <s v="EWA64"/>
    <n v="200"/>
    <n v="0"/>
    <s v="ร้านที่4"/>
    <s v="น***าวพิมพร เ***สุวรรณ"/>
    <s v="เทศบาลนครเชียงใหม่"/>
    <s v="-"/>
    <s v=""/>
    <s v="26/03/2025 10:57"/>
    <s v="-"/>
    <s v="Flash Express Thailand COD"/>
    <s v="Tiktok"/>
    <s v="จ่ายทีหลัง / COD"/>
    <s v=""/>
    <s v="THT47151MV5CM5Z"/>
    <s v="26/03/2025 10:57"/>
  </r>
  <r>
    <x v="3"/>
    <x v="3"/>
    <n v="50"/>
    <n v="2"/>
    <s v="EWA64"/>
    <n v="200"/>
    <n v="0"/>
    <s v="ร้านที่4"/>
    <s v="น***าวพิมพร เ***สุวรรณ"/>
    <s v="เทศบาลนครเชียงใหม่"/>
    <s v="-"/>
    <s v=""/>
    <s v="26/03/2025 10:57"/>
    <s v="-"/>
    <s v="Flash Express Thailand COD"/>
    <s v="Tiktok"/>
    <s v="จ่ายทีหลัง / COD"/>
    <s v=""/>
    <s v="THT47151MV5CM5Z"/>
    <s v="26/03/2025 10:57"/>
  </r>
  <r>
    <x v="10"/>
    <x v="13"/>
    <n v="50"/>
    <n v="2"/>
    <s v="EWA63"/>
    <n v="200"/>
    <n v="0"/>
    <s v="ร้านที่4"/>
    <s v="ช***ชิดา ป***ก้ว"/>
    <s v="พระนครศรีอยุธยา"/>
    <s v="-"/>
    <s v=""/>
    <s v="26/03/2025 10:55"/>
    <s v="-"/>
    <s v="Flash Express Thailand COD"/>
    <s v="Tiktok"/>
    <s v="จ่ายทีหลัง / COD"/>
    <s v=""/>
    <s v="THT05061MV5DQ5Z"/>
    <s v="26/03/2025 10:55"/>
  </r>
  <r>
    <x v="11"/>
    <x v="14"/>
    <n v="50"/>
    <n v="2"/>
    <s v="EWA63"/>
    <n v="200"/>
    <n v="0"/>
    <s v="ร้านที่4"/>
    <s v="ช***ชิดา ป***ก้ว"/>
    <s v="พระนครศรีอยุธยา"/>
    <s v="-"/>
    <s v=""/>
    <s v="26/03/2025 10:55"/>
    <s v="-"/>
    <s v="Flash Express Thailand COD"/>
    <s v="Tiktok"/>
    <s v="จ่ายทีหลัง / COD"/>
    <s v=""/>
    <s v="THT05061MV5DQ5Z"/>
    <s v="26/03/2025 10:55"/>
  </r>
  <r>
    <x v="3"/>
    <x v="3"/>
    <n v="50"/>
    <n v="2"/>
    <s v="EWA63"/>
    <n v="200"/>
    <n v="0"/>
    <s v="ร้านที่4"/>
    <s v="ช***ชิดา ป***ก้ว"/>
    <s v="พระนครศรีอยุธยา"/>
    <s v="-"/>
    <s v=""/>
    <s v="26/03/2025 10:55"/>
    <s v="-"/>
    <s v="Flash Express Thailand COD"/>
    <s v="Tiktok"/>
    <s v="จ่ายทีหลัง / COD"/>
    <s v=""/>
    <s v="THT05061MV5DQ5Z"/>
    <s v="26/03/2025 10:55"/>
  </r>
  <r>
    <x v="3"/>
    <x v="3"/>
    <n v="40"/>
    <n v="1"/>
    <s v="EWA62"/>
    <n v="47"/>
    <n v="7"/>
    <s v="ร้านที่2"/>
    <s v="ธ****า"/>
    <s v="******ียว, หมู่ที่ 3, ตำบลท่าตอน, อำเภอแม่อาย ตำบลท่าตอน อำเภอแม่อาย จังหวัดเชียงใหม่ 50280"/>
    <s v="50280"/>
    <s v="70"/>
    <s v="26/03/2025 11:23"/>
    <s v="-"/>
    <s v="SPX Express"/>
    <s v="Shopee"/>
    <s v="shopee"/>
    <s v=""/>
    <s v="TH258531613254R"/>
    <s v="26/03/2025 10:53"/>
  </r>
  <r>
    <x v="10"/>
    <x v="13"/>
    <n v="50"/>
    <n v="2"/>
    <s v="EWA61"/>
    <n v="200"/>
    <n v="0"/>
    <s v="ร้านที่4"/>
    <s v="ซ***ารีฟว์  ส***"/>
    <s v="ปัตตานี"/>
    <s v="-"/>
    <s v=""/>
    <s v="26/03/2025 10:47"/>
    <s v="-"/>
    <s v="Flash Express Thailand COD"/>
    <s v="Tiktok"/>
    <s v="จ่ายทีหลัง / COD"/>
    <s v=""/>
    <s v="THT75111MVWRN8Z"/>
    <s v="26/03/2025 10:47"/>
  </r>
  <r>
    <x v="11"/>
    <x v="14"/>
    <n v="50"/>
    <n v="2"/>
    <s v="EWA61"/>
    <n v="200"/>
    <n v="0"/>
    <s v="ร้านที่4"/>
    <s v="ซ***ารีฟว์  ส***"/>
    <s v="ปัตตานี"/>
    <s v="-"/>
    <s v=""/>
    <s v="26/03/2025 10:47"/>
    <s v="-"/>
    <s v="Flash Express Thailand COD"/>
    <s v="Tiktok"/>
    <s v="จ่ายทีหลัง / COD"/>
    <s v=""/>
    <s v="THT75111MVWRN8Z"/>
    <s v="26/03/2025 10:47"/>
  </r>
  <r>
    <x v="3"/>
    <x v="3"/>
    <n v="50"/>
    <n v="2"/>
    <s v="EWA61"/>
    <n v="200"/>
    <n v="0"/>
    <s v="ร้านที่4"/>
    <s v="ซ***ารีฟว์  ส***"/>
    <s v="ปัตตานี"/>
    <s v="-"/>
    <s v=""/>
    <s v="26/03/2025 10:47"/>
    <s v="-"/>
    <s v="Flash Express Thailand COD"/>
    <s v="Tiktok"/>
    <s v="จ่ายทีหลัง / COD"/>
    <s v=""/>
    <s v="THT75111MVWRN8Z"/>
    <s v="26/03/2025 10:47"/>
  </r>
  <r>
    <x v="10"/>
    <x v="13"/>
    <n v="50"/>
    <n v="2"/>
    <s v="EWA60"/>
    <n v="200"/>
    <n v="0"/>
    <s v="ร้านที่4"/>
    <s v="บ***ิ้ง ข***ะออง"/>
    <s v="ปทุมธานี"/>
    <s v="-"/>
    <s v=""/>
    <s v="26/03/2025 10:45"/>
    <s v="-"/>
    <s v="Flash Express Thailand COD"/>
    <s v="Tiktok"/>
    <s v="จ่ายทีหลัง / COD"/>
    <s v=""/>
    <s v="-"/>
    <s v="26/03/2025 10:45"/>
  </r>
  <r>
    <x v="11"/>
    <x v="14"/>
    <n v="50"/>
    <n v="2"/>
    <s v="EWA60"/>
    <n v="200"/>
    <n v="0"/>
    <s v="ร้านที่4"/>
    <s v="บ***ิ้ง ข***ะออง"/>
    <s v="ปทุมธานี"/>
    <s v="-"/>
    <s v=""/>
    <s v="26/03/2025 10:45"/>
    <s v="-"/>
    <s v="Flash Express Thailand COD"/>
    <s v="Tiktok"/>
    <s v="จ่ายทีหลัง / COD"/>
    <s v=""/>
    <s v="-"/>
    <s v="26/03/2025 10:45"/>
  </r>
  <r>
    <x v="3"/>
    <x v="3"/>
    <n v="50"/>
    <n v="2"/>
    <s v="EWA60"/>
    <n v="200"/>
    <n v="0"/>
    <s v="ร้านที่4"/>
    <s v="บ***ิ้ง ข***ะออง"/>
    <s v="ปทุมธานี"/>
    <s v="-"/>
    <s v=""/>
    <s v="26/03/2025 10:45"/>
    <s v="-"/>
    <s v="Flash Express Thailand COD"/>
    <s v="Tiktok"/>
    <s v="จ่ายทีหลัง / COD"/>
    <s v=""/>
    <s v="-"/>
    <s v="26/03/2025 10:45"/>
  </r>
  <r>
    <x v="10"/>
    <x v="13"/>
    <n v="50"/>
    <n v="1"/>
    <s v="EWA59"/>
    <n v="106"/>
    <n v="6"/>
    <s v="ร้านที่4"/>
    <s v="ซ***ฮ๊ะ   ก***น"/>
    <s v="ระนอง"/>
    <s v="-"/>
    <s v=""/>
    <s v="26/03/2025 10:43"/>
    <s v="-"/>
    <s v="Flash Express Thailand COD"/>
    <s v="Tiktok"/>
    <s v="จ่ายทีหลัง / COD"/>
    <s v=""/>
    <s v="THT69051MV53A1Z"/>
    <s v="26/03/2025 10:43"/>
  </r>
  <r>
    <x v="11"/>
    <x v="14"/>
    <n v="50"/>
    <n v="1"/>
    <s v="EWA59"/>
    <n v="106"/>
    <n v="6"/>
    <s v="ร้านที่4"/>
    <s v="ซ***ฮ๊ะ   ก***น"/>
    <s v="ระนอง"/>
    <s v="-"/>
    <s v=""/>
    <s v="26/03/2025 10:43"/>
    <s v="-"/>
    <s v="Flash Express Thailand COD"/>
    <s v="Tiktok"/>
    <s v="จ่ายทีหลัง / COD"/>
    <s v=""/>
    <s v="THT69051MV53A1Z"/>
    <s v="26/03/2025 10:43"/>
  </r>
  <r>
    <x v="3"/>
    <x v="3"/>
    <n v="50"/>
    <n v="1"/>
    <s v="EWA59"/>
    <n v="106"/>
    <n v="6"/>
    <s v="ร้านที่4"/>
    <s v="ซ***ฮ๊ะ   ก***น"/>
    <s v="ระนอง"/>
    <s v="-"/>
    <s v=""/>
    <s v="26/03/2025 10:43"/>
    <s v="-"/>
    <s v="Flash Express Thailand COD"/>
    <s v="Tiktok"/>
    <s v="จ่ายทีหลัง / COD"/>
    <s v=""/>
    <s v="THT69051MV53A1Z"/>
    <s v="26/03/2025 10:43"/>
  </r>
  <r>
    <x v="6"/>
    <x v="7"/>
    <n v="66.666666666666671"/>
    <n v="3"/>
    <s v="EWA58"/>
    <n v="200"/>
    <n v="0"/>
    <s v="ร้านที่4"/>
    <s v="ร** ส***ทีทิพย์"/>
    <s v="ระยอง"/>
    <s v="-"/>
    <s v=""/>
    <s v="26/03/2025 10:38"/>
    <s v="-"/>
    <s v="Flash Express Thailand COD"/>
    <s v="Tiktok"/>
    <s v="จ่ายทีหลัง / COD"/>
    <s v=""/>
    <s v="THT21051MVWF60Z"/>
    <s v="26/03/2025 10:39"/>
  </r>
  <r>
    <x v="10"/>
    <x v="13"/>
    <n v="50"/>
    <n v="1"/>
    <s v="EWA58"/>
    <n v="200"/>
    <n v="0"/>
    <s v="ร้านที่4"/>
    <s v="ร** ส***ทีทิพย์"/>
    <s v="ระยอง"/>
    <s v="-"/>
    <s v=""/>
    <s v="26/03/2025 10:38"/>
    <s v="-"/>
    <s v="Flash Express Thailand COD"/>
    <s v="Tiktok"/>
    <s v="จ่ายทีหลัง / COD"/>
    <s v=""/>
    <s v="THT21051MVWF60Z"/>
    <s v="26/03/2025 10:39"/>
  </r>
  <r>
    <x v="11"/>
    <x v="14"/>
    <n v="50"/>
    <n v="1"/>
    <s v="EWA58"/>
    <n v="200"/>
    <n v="0"/>
    <s v="ร้านที่4"/>
    <s v="ร** ส***ทีทิพย์"/>
    <s v="ระยอง"/>
    <s v="-"/>
    <s v=""/>
    <s v="26/03/2025 10:38"/>
    <s v="-"/>
    <s v="Flash Express Thailand COD"/>
    <s v="Tiktok"/>
    <s v="จ่ายทีหลัง / COD"/>
    <s v=""/>
    <s v="THT21051MVWF60Z"/>
    <s v="26/03/2025 10:39"/>
  </r>
  <r>
    <x v="3"/>
    <x v="3"/>
    <n v="50"/>
    <n v="1"/>
    <s v="EWA58"/>
    <n v="200"/>
    <n v="0"/>
    <s v="ร้านที่4"/>
    <s v="ร** ส***ทีทิพย์"/>
    <s v="ระยอง"/>
    <s v="-"/>
    <s v=""/>
    <s v="26/03/2025 10:38"/>
    <s v="-"/>
    <s v="Flash Express Thailand COD"/>
    <s v="Tiktok"/>
    <s v="จ่ายทีหลัง / COD"/>
    <s v=""/>
    <s v="THT21051MVWF60Z"/>
    <s v="26/03/2025 10:39"/>
  </r>
  <r>
    <x v="10"/>
    <x v="13"/>
    <n v="50"/>
    <n v="1"/>
    <s v="EWA57"/>
    <n v="200"/>
    <n v="0"/>
    <s v="ร้านที่4"/>
    <s v="ข***หล้า   จ***ร์อ่อน"/>
    <s v="อุดรธานี"/>
    <s v="-"/>
    <s v=""/>
    <s v="26/03/2025 10:34"/>
    <s v="-"/>
    <s v="Flash Express Thailand COD"/>
    <s v="Tiktok"/>
    <s v="จ่ายทีหลัง / COD"/>
    <s v=""/>
    <s v="THT38191MV56N3Z"/>
    <s v="26/03/2025 10:34"/>
  </r>
  <r>
    <x v="11"/>
    <x v="14"/>
    <n v="50"/>
    <n v="1"/>
    <s v="EWA57"/>
    <n v="200"/>
    <n v="0"/>
    <s v="ร้านที่4"/>
    <s v="ข***หล้า   จ***ร์อ่อน"/>
    <s v="อุดรธานี"/>
    <s v="-"/>
    <s v=""/>
    <s v="26/03/2025 10:34"/>
    <s v="-"/>
    <s v="Flash Express Thailand COD"/>
    <s v="Tiktok"/>
    <s v="จ่ายทีหลัง / COD"/>
    <s v=""/>
    <s v="THT38191MV56N3Z"/>
    <s v="26/03/2025 10:34"/>
  </r>
  <r>
    <x v="3"/>
    <x v="3"/>
    <n v="50"/>
    <n v="1"/>
    <s v="EWA57"/>
    <n v="200"/>
    <n v="0"/>
    <s v="ร้านที่4"/>
    <s v="ข***หล้า   จ***ร์อ่อน"/>
    <s v="อุดรธานี"/>
    <s v="-"/>
    <s v=""/>
    <s v="26/03/2025 10:34"/>
    <s v="-"/>
    <s v="Flash Express Thailand COD"/>
    <s v="Tiktok"/>
    <s v="จ่ายทีหลัง / COD"/>
    <s v=""/>
    <s v="THT38191MV56N3Z"/>
    <s v="26/03/2025 10:34"/>
  </r>
  <r>
    <x v="6"/>
    <x v="7"/>
    <n v="66.666666666666671"/>
    <n v="3"/>
    <s v="EWA57"/>
    <n v="200"/>
    <n v="0"/>
    <s v="ร้านที่4"/>
    <s v="ข***หล้า   จ***ร์อ่อน"/>
    <s v="อุดรธานี"/>
    <s v="-"/>
    <s v=""/>
    <s v="26/03/2025 10:34"/>
    <s v="-"/>
    <s v="Flash Express Thailand COD"/>
    <s v="Tiktok"/>
    <s v="จ่ายทีหลัง / COD"/>
    <s v=""/>
    <s v="THT38191MV56N3Z"/>
    <s v="26/03/2025 10:34"/>
  </r>
  <r>
    <x v="10"/>
    <x v="13"/>
    <n v="50"/>
    <n v="2"/>
    <s v="EWA56"/>
    <n v="200"/>
    <n v="0"/>
    <s v="ร้านที่4"/>
    <s v="พ***นุรักษ์ ท***น"/>
    <s v="ลพบุรี"/>
    <s v="-"/>
    <s v=""/>
    <s v="26/03/2025 10:35"/>
    <s v="-"/>
    <s v="Flash Express Thailand"/>
    <s v="Tiktok"/>
    <s v="tiktok"/>
    <s v=""/>
    <s v="-"/>
    <s v="26/03/2025 10:34"/>
  </r>
  <r>
    <x v="11"/>
    <x v="14"/>
    <n v="50"/>
    <n v="2"/>
    <s v="EWA56"/>
    <n v="200"/>
    <n v="0"/>
    <s v="ร้านที่4"/>
    <s v="พ***นุรักษ์ ท***น"/>
    <s v="ลพบุรี"/>
    <s v="-"/>
    <s v=""/>
    <s v="26/03/2025 10:35"/>
    <s v="-"/>
    <s v="Flash Express Thailand"/>
    <s v="Tiktok"/>
    <s v="tiktok"/>
    <s v=""/>
    <s v="-"/>
    <s v="26/03/2025 10:34"/>
  </r>
  <r>
    <x v="3"/>
    <x v="3"/>
    <n v="50"/>
    <n v="2"/>
    <s v="EWA56"/>
    <n v="200"/>
    <n v="0"/>
    <s v="ร้านที่4"/>
    <s v="พ***นุรักษ์ ท***น"/>
    <s v="ลพบุรี"/>
    <s v="-"/>
    <s v=""/>
    <s v="26/03/2025 10:35"/>
    <s v="-"/>
    <s v="Flash Express Thailand"/>
    <s v="Tiktok"/>
    <s v="tiktok"/>
    <s v=""/>
    <s v="-"/>
    <s v="26/03/2025 10:34"/>
  </r>
  <r>
    <x v="1"/>
    <x v="1"/>
    <n v="62.05"/>
    <n v="3"/>
    <s v="EWA55"/>
    <n v="205.15"/>
    <n v="19"/>
    <s v="ร้านที่1"/>
    <s v="นายเฉลิม  เมืองเย็น"/>
    <s v="612 บ้านหนองห้า  หมู่ 7  ต.พระบาท (บ้านผกา · พระบาท_x000a__x000a_เมืองลำปาง/ Mueang Lampangลำปาง/ Lampang_x000a_52000"/>
    <s v="52000"/>
    <s v="660868293759"/>
    <s v="26/03/2025 10:29"/>
    <s v="-"/>
    <s v="Kerry_dropoff"/>
    <s v="Lazada"/>
    <s v="lazada"/>
    <s v=""/>
    <s v="LEXPU0472363158"/>
    <s v="26/03/2025 10:29"/>
  </r>
  <r>
    <x v="10"/>
    <x v="13"/>
    <n v="50"/>
    <n v="1"/>
    <s v="EWA54"/>
    <n v="106"/>
    <n v="6"/>
    <s v="ร้านที่4"/>
    <s v="เ***องฟ้า  พ***ราะห์"/>
    <s v="กรุงเทพฯ"/>
    <s v="-"/>
    <s v=""/>
    <s v="26/03/2025 10:17"/>
    <s v="-"/>
    <s v="Flash Express Thailand COD"/>
    <s v="Tiktok"/>
    <s v="จ่ายทีหลัง / COD"/>
    <s v=""/>
    <s v="THT01301MVW9U4Z"/>
    <s v="26/03/2025 10:17"/>
  </r>
  <r>
    <x v="11"/>
    <x v="14"/>
    <n v="50"/>
    <n v="1"/>
    <s v="EWA54"/>
    <n v="106"/>
    <n v="6"/>
    <s v="ร้านที่4"/>
    <s v="เ***องฟ้า  พ***ราะห์"/>
    <s v="กรุงเทพฯ"/>
    <s v="-"/>
    <s v=""/>
    <s v="26/03/2025 10:17"/>
    <s v="-"/>
    <s v="Flash Express Thailand COD"/>
    <s v="Tiktok"/>
    <s v="จ่ายทีหลัง / COD"/>
    <s v=""/>
    <s v="THT01301MVW9U4Z"/>
    <s v="26/03/2025 10:17"/>
  </r>
  <r>
    <x v="3"/>
    <x v="3"/>
    <n v="50"/>
    <n v="1"/>
    <s v="EWA54"/>
    <n v="106"/>
    <n v="6"/>
    <s v="ร้านที่4"/>
    <s v="เ***องฟ้า  พ***ราะห์"/>
    <s v="กรุงเทพฯ"/>
    <s v="-"/>
    <s v=""/>
    <s v="26/03/2025 10:17"/>
    <s v="-"/>
    <s v="Flash Express Thailand COD"/>
    <s v="Tiktok"/>
    <s v="จ่ายทีหลัง / COD"/>
    <s v=""/>
    <s v="THT01301MVW9U4Z"/>
    <s v="26/03/2025 10:17"/>
  </r>
  <r>
    <x v="10"/>
    <x v="13"/>
    <n v="50"/>
    <n v="1"/>
    <s v="EWA52"/>
    <n v="200"/>
    <n v="0"/>
    <s v="ร้านที่4"/>
    <s v="ว***สินี แ***รี"/>
    <s v="นครสวรรค์"/>
    <s v="-"/>
    <s v=""/>
    <s v="26/03/2025 10:14"/>
    <s v="-"/>
    <s v="Flash Express Thailand"/>
    <s v="Tiktok"/>
    <s v="tiktok"/>
    <s v=""/>
    <s v="THT56031MV5815Z"/>
    <s v="26/03/2025 10:14"/>
  </r>
  <r>
    <x v="11"/>
    <x v="14"/>
    <n v="50"/>
    <n v="1"/>
    <s v="EWA52"/>
    <n v="200"/>
    <n v="0"/>
    <s v="ร้านที่4"/>
    <s v="ว***สินี แ***รี"/>
    <s v="นครสวรรค์"/>
    <s v="-"/>
    <s v=""/>
    <s v="26/03/2025 10:14"/>
    <s v="-"/>
    <s v="Flash Express Thailand"/>
    <s v="Tiktok"/>
    <s v="tiktok"/>
    <s v=""/>
    <s v="THT56031MV5815Z"/>
    <s v="26/03/2025 10:14"/>
  </r>
  <r>
    <x v="3"/>
    <x v="3"/>
    <n v="50"/>
    <n v="1"/>
    <s v="EWA52"/>
    <n v="200"/>
    <n v="0"/>
    <s v="ร้านที่4"/>
    <s v="ว***สินี แ***รี"/>
    <s v="นครสวรรค์"/>
    <s v="-"/>
    <s v=""/>
    <s v="26/03/2025 10:14"/>
    <s v="-"/>
    <s v="Flash Express Thailand"/>
    <s v="Tiktok"/>
    <s v="tiktok"/>
    <s v=""/>
    <s v="THT56031MV5815Z"/>
    <s v="26/03/2025 10:14"/>
  </r>
  <r>
    <x v="2"/>
    <x v="2"/>
    <n v="33.333333333333336"/>
    <n v="3"/>
    <s v="EWA52"/>
    <n v="200"/>
    <n v="0"/>
    <s v="ร้านที่4"/>
    <s v="ว***สินี แ***รี"/>
    <s v="นครสวรรค์"/>
    <s v="-"/>
    <s v=""/>
    <s v="26/03/2025 10:14"/>
    <s v="-"/>
    <s v="Flash Express Thailand"/>
    <s v="Tiktok"/>
    <s v="tiktok"/>
    <s v=""/>
    <s v="THT56031MV5815Z"/>
    <s v="26/03/2025 10:14"/>
  </r>
  <r>
    <x v="10"/>
    <x v="13"/>
    <n v="50"/>
    <n v="1"/>
    <s v="EWA49"/>
    <n v="106"/>
    <n v="6"/>
    <s v="ร้านที่4"/>
    <s v="พ***รณ   ก***"/>
    <s v="ราชบุรี"/>
    <s v="-"/>
    <s v=""/>
    <s v="26/03/2025 10:09"/>
    <s v="-"/>
    <s v="Flash Express Thailand COD"/>
    <s v="Tiktok"/>
    <s v="จ่ายทีหลัง / COD"/>
    <s v=""/>
    <s v="THT12051MVWAN2Z"/>
    <s v="26/03/2025 10:09"/>
  </r>
  <r>
    <x v="11"/>
    <x v="14"/>
    <n v="50"/>
    <n v="1"/>
    <s v="EWA49"/>
    <n v="106"/>
    <n v="6"/>
    <s v="ร้านที่4"/>
    <s v="พ***รณ   ก***"/>
    <s v="ราชบุรี"/>
    <s v="-"/>
    <s v=""/>
    <s v="26/03/2025 10:09"/>
    <s v="-"/>
    <s v="Flash Express Thailand COD"/>
    <s v="Tiktok"/>
    <s v="จ่ายทีหลัง / COD"/>
    <s v=""/>
    <s v="THT12051MVWAN2Z"/>
    <s v="26/03/2025 10:09"/>
  </r>
  <r>
    <x v="3"/>
    <x v="3"/>
    <n v="50"/>
    <n v="1"/>
    <s v="EWA49"/>
    <n v="106"/>
    <n v="6"/>
    <s v="ร้านที่4"/>
    <s v="พ***รณ   ก***"/>
    <s v="ราชบุรี"/>
    <s v="-"/>
    <s v=""/>
    <s v="26/03/2025 10:09"/>
    <s v="-"/>
    <s v="Flash Express Thailand COD"/>
    <s v="Tiktok"/>
    <s v="จ่ายทีหลัง / COD"/>
    <s v=""/>
    <s v="THT12051MVWAN2Z"/>
    <s v="26/03/2025 10:09"/>
  </r>
  <r>
    <x v="10"/>
    <x v="13"/>
    <n v="50"/>
    <n v="2"/>
    <s v="EWA48"/>
    <n v="215"/>
    <n v="15"/>
    <s v="ร้านที่4"/>
    <s v="น***ามานี"/>
    <s v="นราธิวาส"/>
    <s v="-"/>
    <s v=""/>
    <s v="26/03/2025 10:04"/>
    <s v="-"/>
    <s v="Flash Express Thailand COD"/>
    <s v="Tiktok"/>
    <s v="จ่ายทีหลัง / COD"/>
    <s v=""/>
    <s v="-"/>
    <s v="26/03/2025 10:04"/>
  </r>
  <r>
    <x v="11"/>
    <x v="14"/>
    <n v="50"/>
    <n v="2"/>
    <s v="EWA48"/>
    <n v="215"/>
    <n v="15"/>
    <s v="ร้านที่4"/>
    <s v="น***ามานี"/>
    <s v="นราธิวาส"/>
    <s v="-"/>
    <s v=""/>
    <s v="26/03/2025 10:04"/>
    <s v="-"/>
    <s v="Flash Express Thailand COD"/>
    <s v="Tiktok"/>
    <s v="จ่ายทีหลัง / COD"/>
    <s v=""/>
    <s v="-"/>
    <s v="26/03/2025 10:04"/>
  </r>
  <r>
    <x v="3"/>
    <x v="3"/>
    <n v="50"/>
    <n v="2"/>
    <s v="EWA48"/>
    <n v="215"/>
    <n v="15"/>
    <s v="ร้านที่4"/>
    <s v="น***ามานี"/>
    <s v="นราธิวาส"/>
    <s v="-"/>
    <s v=""/>
    <s v="26/03/2025 10:04"/>
    <s v="-"/>
    <s v="Flash Express Thailand COD"/>
    <s v="Tiktok"/>
    <s v="จ่ายทีหลัง / COD"/>
    <s v=""/>
    <s v="-"/>
    <s v="26/03/2025 10:04"/>
  </r>
  <r>
    <x v="2"/>
    <x v="2"/>
    <n v="33.333333333333336"/>
    <n v="3"/>
    <s v="EWA47"/>
    <n v="100"/>
    <n v="0"/>
    <s v="ร้านที่4"/>
    <s v="น***าววันเพ็ญ ส***เพ็ง"/>
    <s v="สุพรรณบุรี"/>
    <s v="-"/>
    <s v=""/>
    <s v="26/03/2025 09:55"/>
    <s v="-"/>
    <s v="Flash Express Thailand COD"/>
    <s v="Tiktok"/>
    <s v="จ่ายทีหลัง / COD"/>
    <s v=""/>
    <s v="THT14061MVVKZ8Z"/>
    <s v="26/03/2025 09:55"/>
  </r>
  <r>
    <x v="8"/>
    <x v="11"/>
    <n v="66.666666666666671"/>
    <n v="3"/>
    <s v="EWA46"/>
    <n v="100"/>
    <n v="0"/>
    <s v="ร้านที่4"/>
    <s v="ห***"/>
    <s v="ลพบุรี"/>
    <s v="-"/>
    <s v=""/>
    <s v="26/03/2025 09:52"/>
    <s v="-"/>
    <s v="Flash Express Thailand COD"/>
    <s v="Tiktok"/>
    <s v="จ่ายทีหลัง / COD"/>
    <s v=""/>
    <s v="THT07021MVVF62Z"/>
    <s v="26/03/2025 09:52"/>
  </r>
  <r>
    <x v="1"/>
    <x v="4"/>
    <n v="69.900000000000006"/>
    <n v="10"/>
    <s v="EWA45"/>
    <n v="575.57000000000005"/>
    <n v="44"/>
    <s v="ร้านที่1"/>
    <s v="จิราภรณ์ คงเหลือง"/>
    <s v="ตลาดเชุมชนดั้งเดิมลานสกา. ต.กำโลน. อ.ลานสกา_x000a__x000a_ลานสกา/ Lan Sakaนครศรีธรรมราช/ Nakhon Si Thammarat_x000a_80230"/>
    <s v="80230"/>
    <s v="660982679832"/>
    <s v="26/03/2025 09:49"/>
    <s v="-"/>
    <s v="Kerry_dropoff"/>
    <s v="Lazada"/>
    <s v="lazada"/>
    <s v=""/>
    <s v="TH640370Y5ZG9D"/>
    <s v="26/03/2025 09:48"/>
  </r>
  <r>
    <x v="6"/>
    <x v="7"/>
    <n v="43"/>
    <n v="1"/>
    <s v="EWA44"/>
    <n v="99"/>
    <n v="0"/>
    <s v="ร้านที่4"/>
    <s v="อ***ัตน์ พ***พุทธา"/>
    <s v="นครนายก"/>
    <s v="-"/>
    <s v=""/>
    <s v="26/03/2025 09:47"/>
    <s v="-"/>
    <s v="Flash Express Thailand COD"/>
    <s v="Tiktok"/>
    <s v="จ่ายทีหลัง / COD"/>
    <s v=""/>
    <s v="THT11011MVVV68Z"/>
    <s v="26/03/2025 09:48"/>
  </r>
  <r>
    <x v="2"/>
    <x v="2"/>
    <n v="56"/>
    <n v="1"/>
    <s v="EWA44"/>
    <n v="99"/>
    <n v="0"/>
    <s v="ร้านที่4"/>
    <s v="อ***ัตน์ พ***พุทธา"/>
    <s v="นครนายก"/>
    <s v="-"/>
    <s v=""/>
    <s v="26/03/2025 09:47"/>
    <s v="-"/>
    <s v="Flash Express Thailand COD"/>
    <s v="Tiktok"/>
    <s v="จ่ายทีหลัง / COD"/>
    <s v=""/>
    <s v="THT11011MVVV68Z"/>
    <s v="26/03/2025 09:48"/>
  </r>
  <r>
    <x v="7"/>
    <x v="10"/>
    <n v="80"/>
    <n v="3"/>
    <s v="EWA43"/>
    <n v="258"/>
    <n v="48"/>
    <s v="ร้านที่1"/>
    <s v="ส******ด"/>
    <s v="******ะเกร็ด, อำเภอปากเกร็ด ตำบลเกาะเกร็ด อำเภอปากเกร็ด จังหวัดนนทบุรี 11120"/>
    <s v="11120"/>
    <s v="88"/>
    <s v="26/03/2025 10:17"/>
    <s v="-"/>
    <s v="SPX Express"/>
    <s v="Shopee"/>
    <s v="shopee"/>
    <s v=""/>
    <s v="TH251707826452N"/>
    <s v="26/03/2025 09:47"/>
  </r>
  <r>
    <x v="6"/>
    <x v="7"/>
    <n v="66.666666666666671"/>
    <n v="3"/>
    <s v="EWA42"/>
    <n v="200"/>
    <n v="0"/>
    <s v="ร้านที่4"/>
    <s v="ส***ลี ท***์สิงห์ 0***632749"/>
    <s v="เลย"/>
    <s v="-"/>
    <s v=""/>
    <s v="26/03/2025 09:39"/>
    <s v="-"/>
    <s v="Flash Express Thailand"/>
    <s v="Tiktok"/>
    <s v="tiktok"/>
    <s v=""/>
    <s v="THT39051MVWKB0Z"/>
    <s v="26/03/2025 09:39"/>
  </r>
  <r>
    <x v="10"/>
    <x v="13"/>
    <n v="50"/>
    <n v="1"/>
    <s v="EWA42"/>
    <n v="200"/>
    <n v="0"/>
    <s v="ร้านที่4"/>
    <s v="ส***ลี ท***์สิงห์ 0***632749"/>
    <s v="เลย"/>
    <s v="-"/>
    <s v=""/>
    <s v="26/03/2025 09:39"/>
    <s v="-"/>
    <s v="Flash Express Thailand"/>
    <s v="Tiktok"/>
    <s v="tiktok"/>
    <s v=""/>
    <s v="THT39051MVWKB0Z"/>
    <s v="26/03/2025 09:39"/>
  </r>
  <r>
    <x v="11"/>
    <x v="14"/>
    <n v="50"/>
    <n v="1"/>
    <s v="EWA42"/>
    <n v="200"/>
    <n v="0"/>
    <s v="ร้านที่4"/>
    <s v="ส***ลี ท***์สิงห์ 0***632749"/>
    <s v="เลย"/>
    <s v="-"/>
    <s v=""/>
    <s v="26/03/2025 09:39"/>
    <s v="-"/>
    <s v="Flash Express Thailand"/>
    <s v="Tiktok"/>
    <s v="tiktok"/>
    <s v=""/>
    <s v="THT39051MVWKB0Z"/>
    <s v="26/03/2025 09:39"/>
  </r>
  <r>
    <x v="3"/>
    <x v="3"/>
    <n v="50"/>
    <n v="1"/>
    <s v="EWA42"/>
    <n v="200"/>
    <n v="0"/>
    <s v="ร้านที่4"/>
    <s v="ส***ลี ท***์สิงห์ 0***632749"/>
    <s v="เลย"/>
    <s v="-"/>
    <s v=""/>
    <s v="26/03/2025 09:39"/>
    <s v="-"/>
    <s v="Flash Express Thailand"/>
    <s v="Tiktok"/>
    <s v="tiktok"/>
    <s v=""/>
    <s v="THT39051MVWKB0Z"/>
    <s v="26/03/2025 09:39"/>
  </r>
  <r>
    <x v="8"/>
    <x v="11"/>
    <n v="66.666666666666671"/>
    <n v="3"/>
    <s v="EWA41"/>
    <n v="106"/>
    <n v="6"/>
    <s v="ร้านที่4"/>
    <s v="น** ส***รัตน์  โ***ศรี ต***"/>
    <s v="ปทุมธานี"/>
    <s v="-"/>
    <s v=""/>
    <s v="26/03/2025 09:36"/>
    <s v="-"/>
    <s v="Flash Express Thailand COD"/>
    <s v="Tiktok"/>
    <s v="จ่ายทีหลัง / COD"/>
    <s v=""/>
    <s v="THT04051MV42W1Z"/>
    <s v="26/03/2025 09:36"/>
  </r>
  <r>
    <x v="12"/>
    <x v="16"/>
    <n v="54.5"/>
    <n v="2"/>
    <s v="EWA40"/>
    <n v="156.08000000000001"/>
    <n v="26"/>
    <s v="ร้านที่1"/>
    <s v="ธนกฤต พรรัตนเมธี"/>
    <s v="27  ถนนราชมนตรี   ตำบลบางด้วน_x000a__x000a_ภาษีเจริญ/ Phasi Charoenกรุงเทพมหานคร/ Bangkok_x000a_10160"/>
    <s v="10160"/>
    <s v="660968768739"/>
    <s v="26/03/2025 09:09"/>
    <s v="-"/>
    <s v="Kerry_dropoff"/>
    <s v="Lazada"/>
    <s v="lazada"/>
    <s v=""/>
    <s v="LEXPU0549825197"/>
    <s v="26/03/2025 09:09"/>
  </r>
  <r>
    <x v="12"/>
    <x v="16"/>
    <n v="54.5"/>
    <n v="2"/>
    <s v="EWA40"/>
    <n v="156.08000000000001"/>
    <n v="26"/>
    <s v="ร้านที่1"/>
    <s v="ธนกฤต พรรัตนเมธี"/>
    <s v="27  ถนนราชมนตรี   ตำบลบางด้วน_x000a__x000a_ภาษีเจริญ/ Phasi Charoenกรุงเทพมหานคร/ Bangkok_x000a_10160"/>
    <s v="10160"/>
    <s v="660968768739"/>
    <s v="26/03/2025 09:09"/>
    <s v="-"/>
    <s v="Kerry_dropoff"/>
    <s v="Lazada"/>
    <s v="lazada"/>
    <s v=""/>
    <s v="LEXPU0549825197"/>
    <s v="26/03/2025 09:09"/>
  </r>
  <r>
    <x v="1"/>
    <x v="1"/>
    <n v="67.099999999999994"/>
    <n v="1"/>
    <s v="EWA39"/>
    <n v="74.099999999999994"/>
    <n v="7"/>
    <s v="ร้านที่1"/>
    <s v="จริยา ครุฑธา"/>
    <s v="82/988 หมู่บ้านสุธาวี ช.4/6 ถ.บางพลีตำหรุ_x000a__x000a_บางพลี/ Bang Phliสมุทรปราการ/ Samut Prakan_x000a_10540"/>
    <s v="10540"/>
    <s v="660818297850"/>
    <s v="26/03/2025 09:02"/>
    <s v="-"/>
    <s v="Kerry_dropoff"/>
    <s v="Lazada"/>
    <s v="lazada"/>
    <s v=""/>
    <s v="LEXPU0472362888"/>
    <s v="26/03/2025 09:02"/>
  </r>
  <r>
    <x v="8"/>
    <x v="11"/>
    <n v="60"/>
    <n v="2"/>
    <s v="EWA36"/>
    <n v="199"/>
    <n v="0"/>
    <s v="ร้านที่1"/>
    <s v="เปรมพร"/>
    <s v="ส่ง_x000a_ที่อยู่ : 82/198 หมู่บ้าน พนาสนธิ์(ซอย9 บ้านหลังแรกซ้ายมือ) ม.5 ต.ลาดสวาย อ.ลำลูกกา จ.ปทุมธานี 12150"/>
    <s v="12150"/>
    <s v="0953291416"/>
    <s v="25/03/2025 17:00"/>
    <s v="raweewan5499@gmail.com"/>
    <s v="EMS"/>
    <s v="line_oa"/>
    <s v="กสิกร"/>
    <s v=""/>
    <s v="JB196177985TH"/>
    <s v="26/03/2025 08:51"/>
  </r>
  <r>
    <x v="6"/>
    <x v="7"/>
    <n v="60"/>
    <n v="2"/>
    <s v="EWA36"/>
    <n v="199"/>
    <n v="0"/>
    <s v="ร้านที่1"/>
    <s v="เปรมพร"/>
    <s v="ส่ง_x000a_ที่อยู่ : 82/198 หมู่บ้าน พนาสนธิ์(ซอย9 บ้านหลังแรกซ้ายมือ) ม.5 ต.ลาดสวาย อ.ลำลูกกา จ.ปทุมธานี 12150"/>
    <s v="12150"/>
    <s v="0953291416"/>
    <s v="25/03/2025 17:00"/>
    <s v="raweewan5499@gmail.com"/>
    <s v="EMS"/>
    <s v="line_oa"/>
    <s v="กสิกร"/>
    <s v=""/>
    <s v="JB196177985TH"/>
    <s v="26/03/2025 08:51"/>
  </r>
  <r>
    <x v="11"/>
    <x v="14"/>
    <n v="0"/>
    <n v="1"/>
    <s v="EWA35"/>
    <n v="0"/>
    <n v="0"/>
    <s v="ร้านที่1"/>
    <s v="อุษณีย์ ผ่องคูณ"/>
    <s v="135/21 ม.6_x000a_ต.ป่าตาล อ.เมือง_x000a_จ.ลพบุรี 15000_x000a_(ติดร้านขายของ 20) "/>
    <s v="15000"/>
    <s v="0813731163"/>
    <s v="26/03/2025 11:17"/>
    <s v="raweewan5499@gmail.com"/>
    <s v="EMS"/>
    <s v="line_oa"/>
    <s v="กสิกร"/>
    <s v="*****เคลมติ๊กต่อก"/>
    <s v="JB196177971TH"/>
    <s v="26/03/2025 08:48"/>
  </r>
  <r>
    <x v="3"/>
    <x v="3"/>
    <n v="0"/>
    <n v="1"/>
    <s v="EWA35"/>
    <n v="0"/>
    <n v="0"/>
    <s v="ร้านที่1"/>
    <s v="อุษณีย์ ผ่องคูณ"/>
    <s v="135/21 ม.6_x000a_ต.ป่าตาล อ.เมือง_x000a_จ.ลพบุรี 15000_x000a_(ติดร้านขายของ 20) "/>
    <s v="15000"/>
    <s v="0813731163"/>
    <s v="26/03/2025 11:17"/>
    <s v="raweewan5499@gmail.com"/>
    <s v="EMS"/>
    <s v="line_oa"/>
    <s v="กสิกร"/>
    <s v="*****เคลมติ๊กต่อก"/>
    <s v="JB196177971TH"/>
    <s v="26/03/2025 08:48"/>
  </r>
  <r>
    <x v="8"/>
    <x v="11"/>
    <n v="60"/>
    <n v="2"/>
    <s v="EWA34"/>
    <n v="199"/>
    <n v="0"/>
    <s v="ร้านที่1"/>
    <s v="กนก​รัตน์  เกตุแก้ว    "/>
    <s v="75 (เดิม 29/69) ตรอกศาลเจ้าโกบ๊อ1 ซอยสมเด็จพระเจ้าตากสิน34 &amp;nbsp;แขวงดาวคะนอง เขตธนบุรี กรุงเทพฯ 10600"/>
    <s v="10600"/>
    <s v="0860902530"/>
    <s v="26/03/2025 08:44"/>
    <s v="raweewan5499@gmail.com"/>
    <s v="EMS COD"/>
    <s v="line_oa"/>
    <s v="จ่ายทีหลัง / COD"/>
    <s v=""/>
    <s v="JA190848965TH"/>
    <s v="26/03/2025 08:44"/>
  </r>
  <r>
    <x v="6"/>
    <x v="7"/>
    <n v="60"/>
    <n v="2"/>
    <s v="EWA34"/>
    <n v="199"/>
    <n v="0"/>
    <s v="ร้านที่1"/>
    <s v="กนก​รัตน์  เกตุแก้ว    "/>
    <s v="75 (เดิม 29/69) ตรอกศาลเจ้าโกบ๊อ1 ซอยสมเด็จพระเจ้าตากสิน34 &amp;nbsp;แขวงดาวคะนอง เขตธนบุรี กรุงเทพฯ 10600"/>
    <s v="10600"/>
    <s v="0860902530"/>
    <s v="26/03/2025 08:44"/>
    <s v="raweewan5499@gmail.com"/>
    <s v="EMS COD"/>
    <s v="line_oa"/>
    <s v="จ่ายทีหลัง / COD"/>
    <s v=""/>
    <s v="JA190848965TH"/>
    <s v="26/03/2025 08:44"/>
  </r>
  <r>
    <x v="8"/>
    <x v="11"/>
    <n v="60"/>
    <n v="2"/>
    <s v="EWA33"/>
    <n v="199"/>
    <n v="0"/>
    <s v="ร้านที่1"/>
    <s v="ชาลิสา บับพา "/>
    <s v="520 ม.7 ต.ท่าตูม อ.ศรีมหาโพธิ จ.ปราจีนบุรี 25140 "/>
    <s v="25140"/>
    <s v="0624700157"/>
    <s v="26/03/2025 08:42"/>
    <s v="raweewan5499@gmail.com"/>
    <s v="EMS COD"/>
    <s v="line_oa"/>
    <s v="จ่ายทีหลัง / COD"/>
    <s v=""/>
    <s v="JA190848957TH"/>
    <s v="26/03/2025 08:42"/>
  </r>
  <r>
    <x v="6"/>
    <x v="7"/>
    <n v="60"/>
    <n v="2"/>
    <s v="EWA33"/>
    <n v="199"/>
    <n v="0"/>
    <s v="ร้านที่1"/>
    <s v="ชาลิสา บับพา "/>
    <s v="520 ม.7 ต.ท่าตูม อ.ศรีมหาโพธิ จ.ปราจีนบุรี 25140 "/>
    <s v="25140"/>
    <s v="0624700157"/>
    <s v="26/03/2025 08:42"/>
    <s v="raweewan5499@gmail.com"/>
    <s v="EMS COD"/>
    <s v="line_oa"/>
    <s v="จ่ายทีหลัง / COD"/>
    <s v=""/>
    <s v="JA190848957TH"/>
    <s v="26/03/2025 08:42"/>
  </r>
  <r>
    <x v="2"/>
    <x v="2"/>
    <n v="49"/>
    <n v="1"/>
    <s v="EWA32"/>
    <n v="230"/>
    <n v="45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6/03/2025 07:44"/>
    <s v="-"/>
    <s v="SPX Express"/>
    <s v="Shopee"/>
    <s v="shopee"/>
    <s v=""/>
    <s v="TH254107005446K"/>
    <s v="26/03/2025 07:44"/>
  </r>
  <r>
    <x v="7"/>
    <x v="10"/>
    <n v="75"/>
    <n v="1"/>
    <s v="EWA32"/>
    <n v="230"/>
    <n v="45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6/03/2025 07:44"/>
    <s v="-"/>
    <s v="SPX Express"/>
    <s v="Shopee"/>
    <s v="shopee"/>
    <s v=""/>
    <s v="TH254107005446K"/>
    <s v="26/03/2025 07:44"/>
  </r>
  <r>
    <x v="1"/>
    <x v="4"/>
    <n v="76"/>
    <n v="1"/>
    <s v="EWA32"/>
    <n v="230"/>
    <n v="45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6/03/2025 07:44"/>
    <s v="-"/>
    <s v="SPX Express"/>
    <s v="Shopee"/>
    <s v="shopee"/>
    <s v=""/>
    <s v="TH254107005446K"/>
    <s v="26/03/2025 07:44"/>
  </r>
  <r>
    <x v="7"/>
    <x v="22"/>
    <n v="120"/>
    <n v="3"/>
    <s v="EWA31"/>
    <n v="276"/>
    <n v="0"/>
    <s v="ร้านที่2"/>
    <s v="ส***"/>
    <s v="พิษณุโลก"/>
    <s v="-"/>
    <s v=""/>
    <s v="26/03/2025 07:25"/>
    <s v="-"/>
    <s v="J&amp;T Express"/>
    <s v="Tiktok"/>
    <s v="tiktok"/>
    <s v=""/>
    <s v="756230467370"/>
    <s v="26/03/2025 07:24"/>
  </r>
  <r>
    <x v="8"/>
    <x v="11"/>
    <n v="46"/>
    <n v="1"/>
    <s v="EWA30"/>
    <n v="200"/>
    <n v="0"/>
    <s v="ร้านที่4"/>
    <s v="ส***"/>
    <s v="พิษณุโลก"/>
    <s v="-"/>
    <s v=""/>
    <s v="26/03/2025 07:23"/>
    <s v="-"/>
    <s v="Flash Express Thailand"/>
    <s v="Tiktok"/>
    <s v="tiktok"/>
    <s v=""/>
    <s v="THT61031MV4JJ5Z"/>
    <s v="26/03/2025 07:22"/>
  </r>
  <r>
    <x v="1"/>
    <x v="4"/>
    <n v="76"/>
    <n v="1"/>
    <s v="EWA30"/>
    <n v="200"/>
    <n v="0"/>
    <s v="ร้านที่4"/>
    <s v="ส***"/>
    <s v="พิษณุโลก"/>
    <s v="-"/>
    <s v=""/>
    <s v="26/03/2025 07:23"/>
    <s v="-"/>
    <s v="Flash Express Thailand"/>
    <s v="Tiktok"/>
    <s v="tiktok"/>
    <s v=""/>
    <s v="THT61031MV4JJ5Z"/>
    <s v="26/03/2025 07:22"/>
  </r>
  <r>
    <x v="7"/>
    <x v="10"/>
    <n v="78"/>
    <n v="1"/>
    <s v="EWA30"/>
    <n v="200"/>
    <n v="0"/>
    <s v="ร้านที่4"/>
    <s v="ส***"/>
    <s v="พิษณุโลก"/>
    <s v="-"/>
    <s v=""/>
    <s v="26/03/2025 07:23"/>
    <s v="-"/>
    <s v="Flash Express Thailand"/>
    <s v="Tiktok"/>
    <s v="tiktok"/>
    <s v=""/>
    <s v="THT61031MV4JJ5Z"/>
    <s v="26/03/2025 07:22"/>
  </r>
  <r>
    <x v="18"/>
    <x v="23"/>
    <n v="10"/>
    <n v="100"/>
    <s v="EWA29"/>
    <n v="1104"/>
    <n v="134"/>
    <s v="ร้านที่1"/>
    <s v="ศ******ำ"/>
    <s v="******อหล่มสัก จังหวัดเพชรบูรณ์ 67110 ตำบลหล่มสัก อำเภอหล่มสัก จังหวัดเพชรบูรณ์ 67110"/>
    <s v="67110"/>
    <s v="22"/>
    <s v="26/03/2025 06:24"/>
    <s v="-"/>
    <s v="SPX Express"/>
    <s v="Shopee"/>
    <s v="shopee"/>
    <s v=""/>
    <s v="TH255230099435F"/>
    <s v="26/03/2025 06:23"/>
  </r>
  <r>
    <x v="1"/>
    <x v="4"/>
    <n v="66.333333333333329"/>
    <n v="3"/>
    <s v="EWA28"/>
    <n v="269"/>
    <n v="29"/>
    <s v="ร้านที่2"/>
    <s v="ศ******ี"/>
    <s v="******.หนองกระโดน ตำบลหนองกระโดน อำเภอเมืองนครสวรรค์ จังหวัดนครสวรรค์ 60240"/>
    <s v="60240"/>
    <s v="08"/>
    <s v="26/03/2025 06:12"/>
    <s v="-"/>
    <s v="SPX Express"/>
    <s v="Shopee"/>
    <s v="shopee"/>
    <s v=""/>
    <s v="TH250684099278S"/>
    <s v="26/03/2025 06:11"/>
  </r>
  <r>
    <x v="1"/>
    <x v="4"/>
    <n v="66.333333333333329"/>
    <n v="3"/>
    <s v="EWA26"/>
    <n v="220"/>
    <n v="0"/>
    <s v="ร้านที่4"/>
    <s v="เ***ี๊ด"/>
    <s v="ประจวบคีรีขันธ์"/>
    <s v="-"/>
    <s v=""/>
    <s v="26/03/2025 05:50"/>
    <s v="-"/>
    <s v="Flash Express Thailand COD"/>
    <s v="Tiktok"/>
    <s v="จ่ายทีหลัง / COD"/>
    <s v=""/>
    <s v="THT19031MVAYU0Z"/>
    <s v="26/03/2025 05:50"/>
  </r>
  <r>
    <x v="7"/>
    <x v="10"/>
    <n v="66"/>
    <n v="1"/>
    <s v="EWA25"/>
    <n v="230"/>
    <n v="0"/>
    <s v="ร้านที่1"/>
    <s v="น******น"/>
    <s v="******นทรา-นวมินทร์, ถนน นวมินทร์, แขวงรามอินทรา แขวงรามอินทรา เขตคันนายาว จังหวัดกรุงเทพมหานคร 10230"/>
    <s v="10230"/>
    <s v="33"/>
    <s v="26/03/2025 02:07"/>
    <s v="-"/>
    <s v="SPX Express"/>
    <s v="Shopee"/>
    <s v="shopee"/>
    <s v=""/>
    <s v="TH255730087782S"/>
    <s v="26/03/2025 02:06"/>
  </r>
  <r>
    <x v="0"/>
    <x v="8"/>
    <n v="66"/>
    <n v="1"/>
    <s v="EWA25"/>
    <n v="230"/>
    <n v="0"/>
    <s v="ร้านที่1"/>
    <s v="น******น"/>
    <s v="******นทรา-นวมินทร์, ถนน นวมินทร์, แขวงรามอินทรา แขวงรามอินทรา เขตคันนายาว จังหวัดกรุงเทพมหานคร 10230"/>
    <s v="10230"/>
    <s v="33"/>
    <s v="26/03/2025 02:07"/>
    <s v="-"/>
    <s v="SPX Express"/>
    <s v="Shopee"/>
    <s v="shopee"/>
    <s v=""/>
    <s v="TH255730087782S"/>
    <s v="26/03/2025 02:06"/>
  </r>
  <r>
    <x v="1"/>
    <x v="4"/>
    <n v="67"/>
    <n v="1"/>
    <s v="EWA25"/>
    <n v="230"/>
    <n v="0"/>
    <s v="ร้านที่1"/>
    <s v="น******น"/>
    <s v="******นทรา-นวมินทร์, ถนน นวมินทร์, แขวงรามอินทรา แขวงรามอินทรา เขตคันนายาว จังหวัดกรุงเทพมหานคร 10230"/>
    <s v="10230"/>
    <s v="33"/>
    <s v="26/03/2025 02:07"/>
    <s v="-"/>
    <s v="SPX Express"/>
    <s v="Shopee"/>
    <s v="shopee"/>
    <s v=""/>
    <s v="TH255730087782S"/>
    <s v="26/03/2025 02:06"/>
  </r>
  <r>
    <x v="0"/>
    <x v="8"/>
    <n v="66.333333333333329"/>
    <n v="3"/>
    <s v="EWA23"/>
    <n v="92.88"/>
    <n v="26"/>
    <s v="ร้านที่1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6/03/2025 01:34"/>
    <s v="-"/>
    <s v="Kerry_dropoff"/>
    <s v="Lazada"/>
    <s v="lazada"/>
    <s v=""/>
    <s v="TH561570WHR45A"/>
    <s v="26/03/2025 01:34"/>
  </r>
  <r>
    <x v="3"/>
    <x v="24"/>
    <n v="15.41"/>
    <n v="1"/>
    <s v="EWA23"/>
    <n v="92.88"/>
    <n v="26"/>
    <s v="ร้านที่1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6/03/2025 01:34"/>
    <s v="-"/>
    <s v="Kerry_dropoff"/>
    <s v="Lazada"/>
    <s v="lazada"/>
    <s v=""/>
    <s v="TH561570WHR45A"/>
    <s v="26/03/2025 01:34"/>
  </r>
  <r>
    <x v="1"/>
    <x v="4"/>
    <n v="78"/>
    <n v="2"/>
    <s v="EWA22"/>
    <n v="167"/>
    <n v="35"/>
    <s v="ร้านที่1"/>
    <s v="ส******ง"/>
    <s v="******วงรามอินทรา เขตคันนายาว แขวงรามอินทรา เขตคันนายาว จังหวัดกรุงเทพมหานคร 10230"/>
    <s v="10230"/>
    <s v="92"/>
    <s v="26/03/2025 00:49"/>
    <s v="-"/>
    <s v="SPX Express"/>
    <s v="Shopee"/>
    <s v="shopee"/>
    <s v=""/>
    <s v="TH2534384269661"/>
    <s v="26/03/2025 00:38"/>
  </r>
  <r>
    <x v="7"/>
    <x v="10"/>
    <n v="90"/>
    <n v="2"/>
    <s v="EWA21"/>
    <n v="105"/>
    <n v="0"/>
    <s v="ร้านที่8"/>
    <s v="มลิวรรณ บุญเสนอ"/>
    <s v="160/408 ม. สวนทิพย์ ม.1 ต. ยายชา อ.สามพราน · ยายชา/ Yai Cha_x000a__x000a_สามพราน/ Sam Phranนครปฐม/ Nakhon Pathom_x000a_73110"/>
    <s v="73110"/>
    <s v="660816432983"/>
    <s v="26/03/2025 00:24"/>
    <s v="-"/>
    <s v="Kerry_dropoff"/>
    <s v="Lazada"/>
    <s v="lazada"/>
    <s v=""/>
    <s v="LEXPU0472263320"/>
    <s v="26/03/2025 00:24"/>
  </r>
  <r>
    <x v="1"/>
    <x v="4"/>
    <n v="66.333333333333329"/>
    <n v="3"/>
    <s v="EWA20"/>
    <n v="234"/>
    <n v="29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6/03/2025 00:01"/>
    <s v="-"/>
    <s v="SPX Express"/>
    <s v="Shopee"/>
    <s v="shopee"/>
    <s v=""/>
    <s v="TH258268052232H"/>
    <s v="26/03/2025 00:01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  <x v="0"/>
    <n v="77.333333333333329"/>
    <n v="3"/>
    <s v="EWF59"/>
    <n v="251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30/03/2025 00:28"/>
    <s v="-"/>
    <s v="SPX Express"/>
    <s v="Shopee"/>
    <s v="shopee"/>
    <s v=""/>
    <s v="TH252523148597B"/>
    <s v="29/03/2025 23:58"/>
  </r>
  <r>
    <x v="0"/>
    <x v="0"/>
    <n v="77.333333333333329"/>
    <n v="3"/>
    <s v="EWF58"/>
    <n v="251"/>
    <n v="29"/>
    <s v="ร้านที่1"/>
    <s v="จ******ง"/>
    <s v="******ฝาก) ตำบลไชยภูมิ อำเภอไชโย จังหวัดอ่างทอง 14140"/>
    <s v="14140"/>
    <s v="96"/>
    <s v="30/03/2025 00:26"/>
    <s v="-"/>
    <s v="SPX Express"/>
    <s v="Shopee"/>
    <s v="shopee"/>
    <s v=""/>
    <s v="TH253243990797I"/>
    <s v="29/03/2025 23:56"/>
  </r>
  <r>
    <x v="0"/>
    <x v="0"/>
    <n v="77.333333333333329"/>
    <n v="3"/>
    <s v="EWF57"/>
    <n v="251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30/03/2025 00:22"/>
    <s v="-"/>
    <s v="SPX Express"/>
    <s v="Shopee"/>
    <s v="shopee"/>
    <s v=""/>
    <s v="TH257185840636L"/>
    <s v="29/03/2025 23:43"/>
  </r>
  <r>
    <x v="0"/>
    <x v="0"/>
    <n v="77.333333333333329"/>
    <n v="3"/>
    <s v="EWF56"/>
    <n v="251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30/03/2025 00:13"/>
    <s v="-"/>
    <s v="SPX Express"/>
    <s v="Shopee"/>
    <s v="shopee"/>
    <s v=""/>
    <s v="TH256726584962V"/>
    <s v="29/03/2025 23:41"/>
  </r>
  <r>
    <x v="1"/>
    <x v="1"/>
    <n v="66"/>
    <n v="1"/>
    <s v="EWF55"/>
    <n v="227.81"/>
    <n v="24"/>
    <s v="ร้านที่1"/>
    <s v="ทิพรัตน์​ แตงตาด"/>
    <s v="สุขุมวิท 25 ซ.ล้วน-เจืออนุสรณ์2_x000a__x000a_บางนา/ Bang Naกรุงเทพมหานคร/ Bangkok_x000a_10260"/>
    <s v="10260"/>
    <s v="660817149099"/>
    <s v="29/03/2025 23:34"/>
    <s v="-"/>
    <s v="Kerry_dropoff"/>
    <s v="Lazada"/>
    <s v="lazada"/>
    <s v=""/>
    <s v="LEXPU0550616407"/>
    <s v="29/03/2025 23:34"/>
  </r>
  <r>
    <x v="2"/>
    <x v="2"/>
    <n v="66"/>
    <n v="1"/>
    <s v="EWF55"/>
    <n v="227.81"/>
    <n v="24"/>
    <s v="ร้านที่1"/>
    <s v="ทิพรัตน์​ แตงตาด"/>
    <s v="สุขุมวิท 25 ซ.ล้วน-เจืออนุสรณ์2_x000a__x000a_บางนา/ Bang Naกรุงเทพมหานคร/ Bangkok_x000a_10260"/>
    <s v="10260"/>
    <s v="660817149099"/>
    <s v="29/03/2025 23:34"/>
    <s v="-"/>
    <s v="Kerry_dropoff"/>
    <s v="Lazada"/>
    <s v="lazada"/>
    <s v=""/>
    <s v="LEXPU0550616407"/>
    <s v="29/03/2025 23:34"/>
  </r>
  <r>
    <x v="0"/>
    <x v="0"/>
    <n v="67"/>
    <n v="1"/>
    <s v="EWF55"/>
    <n v="227.81"/>
    <n v="24"/>
    <s v="ร้านที่1"/>
    <s v="ทิพรัตน์​ แตงตาด"/>
    <s v="สุขุมวิท 25 ซ.ล้วน-เจืออนุสรณ์2_x000a__x000a_บางนา/ Bang Naกรุงเทพมหานคร/ Bangkok_x000a_10260"/>
    <s v="10260"/>
    <s v="660817149099"/>
    <s v="29/03/2025 23:34"/>
    <s v="-"/>
    <s v="Kerry_dropoff"/>
    <s v="Lazada"/>
    <s v="lazada"/>
    <s v=""/>
    <s v="LEXPU0550616407"/>
    <s v="29/03/2025 23:34"/>
  </r>
  <r>
    <x v="3"/>
    <x v="3"/>
    <n v="42.75"/>
    <n v="1"/>
    <s v="EWF54"/>
    <n v="108.45"/>
    <n v="0"/>
    <s v="ร้านที่1"/>
    <s v="ประเทือง เจดีย์"/>
    <s v="(บ้านอยู่ตรงข้ามวัดนันทชาติ) บ้านเลขที่ 30 หมู่ 5 · บ้านเนิน/ Ban Noen_x000a__x000a_หล่มเก่า/ Lom Kaoเพชรบูรณ์/ Phetchabun_x000a_67120"/>
    <s v="67120"/>
    <s v="660961056281"/>
    <s v="29/03/2025 22:56"/>
    <s v="-"/>
    <s v="Kerry_dropoff"/>
    <s v="Lazada"/>
    <s v="lazada"/>
    <s v=""/>
    <s v="TH630471EGD57D"/>
    <s v="29/03/2025 22:56"/>
  </r>
  <r>
    <x v="0"/>
    <x v="4"/>
    <n v="65.7"/>
    <n v="1"/>
    <s v="EWF54"/>
    <n v="108.45"/>
    <n v="0"/>
    <s v="ร้านที่1"/>
    <s v="ประเทือง เจดีย์"/>
    <s v="(บ้านอยู่ตรงข้ามวัดนันทชาติ) บ้านเลขที่ 30 หมู่ 5 · บ้านเนิน/ Ban Noen_x000a__x000a_หล่มเก่า/ Lom Kaoเพชรบูรณ์/ Phetchabun_x000a_67120"/>
    <s v="67120"/>
    <s v="660961056281"/>
    <s v="29/03/2025 22:56"/>
    <s v="-"/>
    <s v="Kerry_dropoff"/>
    <s v="Lazada"/>
    <s v="lazada"/>
    <s v=""/>
    <s v="TH630471EGD57D"/>
    <s v="29/03/2025 22:56"/>
  </r>
  <r>
    <x v="4"/>
    <x v="5"/>
    <n v="33.333333333333336"/>
    <n v="3"/>
    <s v="EWF53"/>
    <n v="195"/>
    <n v="45"/>
    <s v="ร้านที่4"/>
    <s v="ศ***รรณ ค***ออ"/>
    <s v="กรุงเทพฯ"/>
    <s v="-"/>
    <s v=""/>
    <s v="29/03/2025 22:06"/>
    <s v="-"/>
    <s v="Flash Express Thailand"/>
    <s v="Tiktok"/>
    <s v="tiktok"/>
    <s v=""/>
    <s v="THT01161N3T929Z"/>
    <s v="29/03/2025 22:06"/>
  </r>
  <r>
    <x v="5"/>
    <x v="6"/>
    <n v="40"/>
    <n v="1"/>
    <s v="EWF52"/>
    <n v="145"/>
    <n v="0"/>
    <s v="ร้านที่1"/>
    <s v="พ******า"/>
    <s v="****** สันทะ, อำเภอนาน้อย ตำบลสันทะ อำเภอนาน้อย จังหวัดน่าน 55150"/>
    <s v="55150"/>
    <s v="72"/>
    <s v="29/03/2025 22:03"/>
    <s v="-"/>
    <s v="SPX Express"/>
    <s v="Shopee"/>
    <s v="shopee"/>
    <s v=""/>
    <s v="TH252645396196D"/>
    <s v="29/03/2025 21:33"/>
  </r>
  <r>
    <x v="5"/>
    <x v="6"/>
    <n v="38.333333333333343"/>
    <n v="3"/>
    <s v="EWF52"/>
    <n v="145"/>
    <n v="0"/>
    <s v="ร้านที่1"/>
    <s v="พ******า"/>
    <s v="****** สันทะ, อำเภอนาน้อย ตำบลสันทะ อำเภอนาน้อย จังหวัดน่าน 55150"/>
    <s v="55150"/>
    <s v="72"/>
    <s v="29/03/2025 22:03"/>
    <s v="-"/>
    <s v="SPX Express"/>
    <s v="Shopee"/>
    <s v="shopee"/>
    <s v=""/>
    <s v="TH252645396196D"/>
    <s v="29/03/2025 21:33"/>
  </r>
  <r>
    <x v="3"/>
    <x v="7"/>
    <n v="46"/>
    <n v="1"/>
    <s v="EWF51"/>
    <n v="200"/>
    <n v="0"/>
    <s v="ร้านที่4"/>
    <s v="ส***ตา อ***กลาง"/>
    <s v="ภูเก็ต"/>
    <s v="-"/>
    <s v=""/>
    <s v="29/03/2025 21:23"/>
    <s v="-"/>
    <s v="Flash Express Thailand COD"/>
    <s v="Tiktok"/>
    <s v="จ่ายทีหลัง / COD"/>
    <s v=""/>
    <s v="THT67011N3TMF3Z"/>
    <s v="29/03/2025 21:23"/>
  </r>
  <r>
    <x v="0"/>
    <x v="0"/>
    <n v="76"/>
    <n v="1"/>
    <s v="EWF51"/>
    <n v="200"/>
    <n v="0"/>
    <s v="ร้านที่4"/>
    <s v="ส***ตา อ***กลาง"/>
    <s v="ภูเก็ต"/>
    <s v="-"/>
    <s v=""/>
    <s v="29/03/2025 21:23"/>
    <s v="-"/>
    <s v="Flash Express Thailand COD"/>
    <s v="Tiktok"/>
    <s v="จ่ายทีหลัง / COD"/>
    <s v=""/>
    <s v="THT67011N3TMF3Z"/>
    <s v="29/03/2025 21:23"/>
  </r>
  <r>
    <x v="1"/>
    <x v="1"/>
    <n v="78"/>
    <n v="1"/>
    <s v="EWF51"/>
    <n v="200"/>
    <n v="0"/>
    <s v="ร้านที่4"/>
    <s v="ส***ตา อ***กลาง"/>
    <s v="ภูเก็ต"/>
    <s v="-"/>
    <s v=""/>
    <s v="29/03/2025 21:23"/>
    <s v="-"/>
    <s v="Flash Express Thailand COD"/>
    <s v="Tiktok"/>
    <s v="จ่ายทีหลัง / COD"/>
    <s v=""/>
    <s v="THT67011N3TMF3Z"/>
    <s v="29/03/2025 21:23"/>
  </r>
  <r>
    <x v="4"/>
    <x v="5"/>
    <n v="33.333333333333336"/>
    <n v="3"/>
    <s v="EWF50"/>
    <n v="355.78"/>
    <n v="14"/>
    <s v="ร้านที่1"/>
    <s v="สำเริง สีสุพรรณ์"/>
    <s v="159 ม.5 ต.ประดู่งาม_x000a__x000a_ศรีเทพ/ Si Thepเพชรบูรณ์/ Phetchabun_x000a_67170"/>
    <s v="67170"/>
    <s v="660897525686"/>
    <s v="29/03/2025 21:18"/>
    <s v="-"/>
    <s v="Kerry_dropoff"/>
    <s v="Lazada"/>
    <s v="lazada"/>
    <s v=""/>
    <s v="TH630671EEA29G"/>
    <s v="29/03/2025 21:18"/>
  </r>
  <r>
    <x v="4"/>
    <x v="5"/>
    <n v="33.333333333333336"/>
    <n v="3"/>
    <s v="EWF50"/>
    <n v="355.78"/>
    <n v="14"/>
    <s v="ร้านที่1"/>
    <s v="สำเริง สีสุพรรณ์"/>
    <s v="159 ม.5 ต.ประดู่งาม_x000a__x000a_ศรีเทพ/ Si Thepเพชรบูรณ์/ Phetchabun_x000a_67170"/>
    <s v="67170"/>
    <s v="660897525686"/>
    <s v="29/03/2025 21:18"/>
    <s v="-"/>
    <s v="Kerry_dropoff"/>
    <s v="Lazada"/>
    <s v="lazada"/>
    <s v=""/>
    <s v="TH630671EEA29G"/>
    <s v="29/03/2025 21:18"/>
  </r>
  <r>
    <x v="4"/>
    <x v="5"/>
    <n v="33.333333333333336"/>
    <n v="3"/>
    <s v="EWF50"/>
    <n v="355.78"/>
    <n v="14"/>
    <s v="ร้านที่1"/>
    <s v="สำเริง สีสุพรรณ์"/>
    <s v="159 ม.5 ต.ประดู่งาม_x000a__x000a_ศรีเทพ/ Si Thepเพชรบูรณ์/ Phetchabun_x000a_67170"/>
    <s v="67170"/>
    <s v="660897525686"/>
    <s v="29/03/2025 21:18"/>
    <s v="-"/>
    <s v="Kerry_dropoff"/>
    <s v="Lazada"/>
    <s v="lazada"/>
    <s v=""/>
    <s v="TH630671EEA29G"/>
    <s v="29/03/2025 21:18"/>
  </r>
  <r>
    <x v="6"/>
    <x v="8"/>
    <n v="50.92"/>
    <n v="1"/>
    <s v="EWF50"/>
    <n v="355.78"/>
    <n v="14"/>
    <s v="ร้านที่1"/>
    <s v="สำเริง สีสุพรรณ์"/>
    <s v="159 ม.5 ต.ประดู่งาม_x000a__x000a_ศรีเทพ/ Si Thepเพชรบูรณ์/ Phetchabun_x000a_67170"/>
    <s v="67170"/>
    <s v="660897525686"/>
    <s v="29/03/2025 21:18"/>
    <s v="-"/>
    <s v="Kerry_dropoff"/>
    <s v="Lazada"/>
    <s v="lazada"/>
    <s v=""/>
    <s v="TH630671EEA29G"/>
    <s v="29/03/2025 21:18"/>
  </r>
  <r>
    <x v="7"/>
    <x v="9"/>
    <n v="66.666666666666671"/>
    <n v="6"/>
    <s v="EWF49"/>
    <n v="282"/>
    <n v="35"/>
    <s v="ร้านที่1"/>
    <s v="เ******ล"/>
    <s v="******.คลองห้า ตำบลคลองห้า อำเภอคลองหลวง จังหวัดปทุมธานี 12120"/>
    <s v="12120"/>
    <s v="42"/>
    <s v="29/03/2025 21:18"/>
    <s v="-"/>
    <s v="SPX Express"/>
    <s v="Shopee"/>
    <s v="shopee"/>
    <s v=""/>
    <s v="TH253683832495E"/>
    <s v="29/03/2025 21:18"/>
  </r>
  <r>
    <x v="8"/>
    <x v="10"/>
    <n v="54.5"/>
    <n v="2"/>
    <s v="EWF48"/>
    <n v="65.08"/>
    <n v="7"/>
    <s v="ร้านที่1"/>
    <s v="พร"/>
    <s v="109/76 ม.เสนาวิลล่ารามอินทรา ซ.พระยาสุเรนทร์35 · บางชัน/ Bang Chan_x000a__x000a_คลองสามวา/ Klong Sam Waกรุงเทพมหานคร/ Bangkok_x000a_10510"/>
    <s v="10510"/>
    <s v="660958612671"/>
    <s v="30/03/2025 10:06"/>
    <s v="-"/>
    <s v="Kerry_dropoff"/>
    <s v="Lazada"/>
    <s v="lazada"/>
    <s v=""/>
    <s v="LEXPU0550669703"/>
    <s v="29/03/2025 20:26"/>
  </r>
  <r>
    <x v="0"/>
    <x v="0"/>
    <n v="66.333333333333329"/>
    <n v="3"/>
    <s v="EWF47"/>
    <n v="220"/>
    <n v="0"/>
    <s v="ร้านที่4"/>
    <s v="บ***าค ก***ิจินดา"/>
    <s v="พิษณุโลก"/>
    <s v="-"/>
    <s v=""/>
    <s v="29/03/2025 20:16"/>
    <s v="-"/>
    <s v="Flash Express Thailand COD"/>
    <s v="Tiktok"/>
    <s v="จ่ายทีหลัง / COD"/>
    <s v=""/>
    <s v="THT61091N4HMQ8Z"/>
    <s v="29/03/2025 20:16"/>
  </r>
  <r>
    <x v="5"/>
    <x v="6"/>
    <n v="60"/>
    <n v="3"/>
    <s v="EWF46"/>
    <n v="89.7"/>
    <n v="7"/>
    <s v="ร้านที่1"/>
    <s v="เจนจิลา ขุนพินิจ"/>
    <s v="ร้านอิทธิพลค้าของเก่า 33/5 ม6 ต.บางเพรียง อ.บางบ่อ สมุทรปราการ_x000a__x000a_บางบ่อ/ Bang Boสมุทรปราการ/ Samut Prakan_x000a_10560"/>
    <s v="10560"/>
    <s v=""/>
    <s v="-"/>
    <s v="-"/>
    <s v="Kerry_dropoff"/>
    <s v="Lazada"/>
    <s v="-"/>
    <s v=""/>
    <s v="-"/>
    <s v="29/03/2025 20:01"/>
  </r>
  <r>
    <x v="0"/>
    <x v="4"/>
    <n v="73"/>
    <n v="2"/>
    <s v="EWF45"/>
    <n v="210"/>
    <n v="64"/>
    <s v="ร้านที่1"/>
    <s v="น.ส ขนิษฐา แยกผิวผ่อง"/>
    <s v="219 ม.4 ต.ดอนมะนาว อ.สองพี่น้อง จ.สุพรรณบุรี_x000a__x000a_สองพี่น้อง/ Song Phi Nongสุพรรณบุรี/ Suphanburi_x000a_72110"/>
    <s v="72110"/>
    <s v="660809361304"/>
    <s v="29/03/2025 19:47"/>
    <s v="-"/>
    <s v="Kerry_dropoff"/>
    <s v="Lazada"/>
    <s v="lazada"/>
    <s v=""/>
    <s v="LEXPU0550631671"/>
    <s v="29/03/2025 19:46"/>
  </r>
  <r>
    <x v="1"/>
    <x v="1"/>
    <n v="66"/>
    <n v="1"/>
    <s v="EWF44"/>
    <n v="551.25"/>
    <n v="44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9/03/2025 18:53"/>
    <s v="-"/>
    <s v="Kerry_dropoff"/>
    <s v="Lazada"/>
    <s v="lazada"/>
    <s v=""/>
    <s v="LEXPU0550618067"/>
    <s v="29/03/2025 18:53"/>
  </r>
  <r>
    <x v="2"/>
    <x v="2"/>
    <n v="66"/>
    <n v="1"/>
    <s v="EWF44"/>
    <n v="551.25"/>
    <n v="44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9/03/2025 18:53"/>
    <s v="-"/>
    <s v="Kerry_dropoff"/>
    <s v="Lazada"/>
    <s v="lazada"/>
    <s v=""/>
    <s v="LEXPU0550618067"/>
    <s v="29/03/2025 18:53"/>
  </r>
  <r>
    <x v="0"/>
    <x v="0"/>
    <n v="67"/>
    <n v="1"/>
    <s v="EWF44"/>
    <n v="551.25"/>
    <n v="44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9/03/2025 18:53"/>
    <s v="-"/>
    <s v="Kerry_dropoff"/>
    <s v="Lazada"/>
    <s v="lazada"/>
    <s v=""/>
    <s v="LEXPU0550618067"/>
    <s v="29/03/2025 18:53"/>
  </r>
  <r>
    <x v="1"/>
    <x v="1"/>
    <n v="66"/>
    <n v="1"/>
    <s v="EWF44"/>
    <n v="551.25"/>
    <n v="44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9/03/2025 18:53"/>
    <s v="-"/>
    <s v="Kerry_dropoff"/>
    <s v="Lazada"/>
    <s v="lazada"/>
    <s v=""/>
    <s v="LEXPU0550618067"/>
    <s v="29/03/2025 18:53"/>
  </r>
  <r>
    <x v="2"/>
    <x v="2"/>
    <n v="66"/>
    <n v="1"/>
    <s v="EWF44"/>
    <n v="551.25"/>
    <n v="44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9/03/2025 18:53"/>
    <s v="-"/>
    <s v="Kerry_dropoff"/>
    <s v="Lazada"/>
    <s v="lazada"/>
    <s v=""/>
    <s v="LEXPU0550618067"/>
    <s v="29/03/2025 18:53"/>
  </r>
  <r>
    <x v="0"/>
    <x v="0"/>
    <n v="67"/>
    <n v="1"/>
    <s v="EWF44"/>
    <n v="551.25"/>
    <n v="44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9/03/2025 18:53"/>
    <s v="-"/>
    <s v="Kerry_dropoff"/>
    <s v="Lazada"/>
    <s v="lazada"/>
    <s v=""/>
    <s v="LEXPU0550618067"/>
    <s v="29/03/2025 18:53"/>
  </r>
  <r>
    <x v="1"/>
    <x v="1"/>
    <n v="66"/>
    <n v="1"/>
    <s v="EWF44"/>
    <n v="551.25"/>
    <n v="44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9/03/2025 18:53"/>
    <s v="-"/>
    <s v="Kerry_dropoff"/>
    <s v="Lazada"/>
    <s v="lazada"/>
    <s v=""/>
    <s v="LEXPU0550618067"/>
    <s v="29/03/2025 18:53"/>
  </r>
  <r>
    <x v="2"/>
    <x v="2"/>
    <n v="66"/>
    <n v="1"/>
    <s v="EWF44"/>
    <n v="551.25"/>
    <n v="44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9/03/2025 18:53"/>
    <s v="-"/>
    <s v="Kerry_dropoff"/>
    <s v="Lazada"/>
    <s v="lazada"/>
    <s v=""/>
    <s v="LEXPU0550618067"/>
    <s v="29/03/2025 18:53"/>
  </r>
  <r>
    <x v="0"/>
    <x v="0"/>
    <n v="67"/>
    <n v="1"/>
    <s v="EWF44"/>
    <n v="551.25"/>
    <n v="44"/>
    <s v="ร้านที่1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9/03/2025 18:53"/>
    <s v="-"/>
    <s v="Kerry_dropoff"/>
    <s v="Lazada"/>
    <s v="lazada"/>
    <s v=""/>
    <s v="LEXPU0550618067"/>
    <s v="29/03/2025 18:53"/>
  </r>
  <r>
    <x v="9"/>
    <x v="11"/>
    <n v="80"/>
    <n v="1"/>
    <s v="EWF43"/>
    <n v="340"/>
    <n v="35"/>
    <s v="ร้านที่1"/>
    <s v="อ******ง"/>
    <s v="******จำกัด, ตำบล แคราย ตำบลแคราย อำเภอกระทุ่มแบน จังหวัดสมุทรสาคร 74110"/>
    <s v="74110"/>
    <s v="78"/>
    <s v="29/03/2025 18:41"/>
    <s v="-"/>
    <s v="SPX Express"/>
    <s v="Shopee"/>
    <s v="shopee"/>
    <s v=""/>
    <s v="TH252826817788I"/>
    <s v="29/03/2025 18:40"/>
  </r>
  <r>
    <x v="9"/>
    <x v="11"/>
    <n v="78.333333333333329"/>
    <n v="3"/>
    <s v="EWF43"/>
    <n v="340"/>
    <n v="35"/>
    <s v="ร้านที่1"/>
    <s v="อ******ง"/>
    <s v="******จำกัด, ตำบล แคราย ตำบลแคราย อำเภอกระทุ่มแบน จังหวัดสมุทรสาคร 74110"/>
    <s v="74110"/>
    <s v="78"/>
    <s v="29/03/2025 18:41"/>
    <s v="-"/>
    <s v="SPX Express"/>
    <s v="Shopee"/>
    <s v="shopee"/>
    <s v=""/>
    <s v="TH252826817788I"/>
    <s v="29/03/2025 18:40"/>
  </r>
  <r>
    <x v="2"/>
    <x v="2"/>
    <n v="66.333333333333329"/>
    <n v="3"/>
    <s v="EWF42"/>
    <n v="168.53"/>
    <n v="26"/>
    <s v="ร้านที่1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8039969"/>
    <s v="29/03/2025 17:51"/>
    <s v="-"/>
    <s v="Kerry_dropoff"/>
    <s v="Lazada"/>
    <s v="lazada"/>
    <s v=""/>
    <s v="LEXPU0550631341"/>
    <s v="29/03/2025 17:51"/>
  </r>
  <r>
    <x v="8"/>
    <x v="10"/>
    <n v="54.5"/>
    <n v="2"/>
    <s v="EWF41"/>
    <n v="243.95"/>
    <n v="26"/>
    <s v="ร้านที่1"/>
    <s v="ดวงกมล ใคร่กระโทก"/>
    <s v="46หมู่4 · วังไม้ขอน/ Wang Mai Khon_x000a__x000a_สวรรคโลก/ Sawankhalokสุโขทัย/ Sukhothai_x000a_64110"/>
    <s v="64110"/>
    <s v="660646395628"/>
    <s v="29/03/2025 17:43"/>
    <s v="-"/>
    <s v="Kerry_dropoff"/>
    <s v="Lazada"/>
    <s v="lazada"/>
    <s v=""/>
    <s v="TH600771EEMV3E"/>
    <s v="29/03/2025 17:43"/>
  </r>
  <r>
    <x v="4"/>
    <x v="5"/>
    <n v="33.333333333333336"/>
    <n v="3"/>
    <s v="EWF41"/>
    <n v="243.95"/>
    <n v="26"/>
    <s v="ร้านที่1"/>
    <s v="ดวงกมล ใคร่กระโทก"/>
    <s v="46หมู่4 · วังไม้ขอน/ Wang Mai Khon_x000a__x000a_สวรรคโลก/ Sawankhalokสุโขทัย/ Sukhothai_x000a_64110"/>
    <s v="64110"/>
    <s v="660646395628"/>
    <s v="29/03/2025 17:43"/>
    <s v="-"/>
    <s v="Kerry_dropoff"/>
    <s v="Lazada"/>
    <s v="lazada"/>
    <s v=""/>
    <s v="TH600771EEMV3E"/>
    <s v="29/03/2025 17:43"/>
  </r>
  <r>
    <x v="0"/>
    <x v="0"/>
    <n v="79"/>
    <n v="1"/>
    <s v="EWF40"/>
    <n v="71"/>
    <n v="0"/>
    <s v="ร้านที่1"/>
    <s v="อ******น"/>
    <s v="******นกาด อ.แม่วาง จ.เชียงใหม่ ตำบลบ้านกาด อำเภอแม่วาง จังหวัดเชียงใหม่ 50360"/>
    <s v="50360"/>
    <s v="57"/>
    <s v="29/03/2025 18:12"/>
    <s v="-"/>
    <s v="SPX Express"/>
    <s v="Shopee"/>
    <s v="shopee"/>
    <s v=""/>
    <s v="TH250388511846J"/>
    <s v="29/03/2025 17:42"/>
  </r>
  <r>
    <x v="9"/>
    <x v="11"/>
    <n v="80"/>
    <n v="1"/>
    <s v="EWF37"/>
    <n v="340"/>
    <n v="35"/>
    <s v="ร้านที่1"/>
    <s v="อ******ง"/>
    <s v="******จำกัด, ตำบล แคราย ตำบลแคราย อำเภอกระทุ่มแบน จังหวัดสมุทรสาคร 74110"/>
    <s v="74110"/>
    <s v="78"/>
    <s v="29/03/2025 17:09"/>
    <s v="-"/>
    <s v="SPX Express"/>
    <s v="Shopee"/>
    <s v="shopee"/>
    <s v=""/>
    <s v="TH2578129688784"/>
    <s v="29/03/2025 17:09"/>
  </r>
  <r>
    <x v="9"/>
    <x v="11"/>
    <n v="78.333333333333329"/>
    <n v="3"/>
    <s v="EWF37"/>
    <n v="340"/>
    <n v="35"/>
    <s v="ร้านที่1"/>
    <s v="อ******ง"/>
    <s v="******จำกัด, ตำบล แคราย ตำบลแคราย อำเภอกระทุ่มแบน จังหวัดสมุทรสาคร 74110"/>
    <s v="74110"/>
    <s v="78"/>
    <s v="29/03/2025 17:09"/>
    <s v="-"/>
    <s v="SPX Express"/>
    <s v="Shopee"/>
    <s v="shopee"/>
    <s v=""/>
    <s v="TH2578129688784"/>
    <s v="29/03/2025 17:09"/>
  </r>
  <r>
    <x v="5"/>
    <x v="6"/>
    <n v="38.5"/>
    <n v="2"/>
    <s v="EWF36"/>
    <n v="220"/>
    <n v="38"/>
    <s v="ร้านที่1"/>
    <s v="จ******ย"/>
    <s v="******คีรีขันธ์ (เข้าซอยป้าจุ๊ยปูม้า ไปสุดซอยถนนคอนกรีตบ้านสีชมพูบานเย็น) ตำบลอ่าวน้อย อำเภอเมืองประจวบคีรีขันธ์ จังหวัดประจวบคีรีขันธ์ 77000"/>
    <s v="77000"/>
    <s v="00"/>
    <s v="29/03/2025 17:06"/>
    <s v="-"/>
    <s v="SPX Express"/>
    <s v="Shopee"/>
    <s v="shopee"/>
    <s v=""/>
    <s v="TH257246831129D"/>
    <s v="29/03/2025 17:06"/>
  </r>
  <r>
    <x v="5"/>
    <x v="6"/>
    <n v="38.333333333333343"/>
    <n v="3"/>
    <s v="EWF36"/>
    <n v="220"/>
    <n v="38"/>
    <s v="ร้านที่1"/>
    <s v="จ******ย"/>
    <s v="******คีรีขันธ์ (เข้าซอยป้าจุ๊ยปูม้า ไปสุดซอยถนนคอนกรีตบ้านสีชมพูบานเย็น) ตำบลอ่าวน้อย อำเภอเมืองประจวบคีรีขันธ์ จังหวัดประจวบคีรีขันธ์ 77000"/>
    <s v="77000"/>
    <s v="00"/>
    <s v="29/03/2025 17:06"/>
    <s v="-"/>
    <s v="SPX Express"/>
    <s v="Shopee"/>
    <s v="shopee"/>
    <s v=""/>
    <s v="TH257246831129D"/>
    <s v="29/03/2025 17:06"/>
  </r>
  <r>
    <x v="10"/>
    <x v="12"/>
    <n v="50"/>
    <n v="3"/>
    <s v="EWF35"/>
    <n v="450"/>
    <n v="0"/>
    <s v="ร้านที่4"/>
    <s v="ส***ลักษณ์"/>
    <s v="พระนครศรีอยุธยา"/>
    <s v="-"/>
    <s v=""/>
    <s v="29/03/2025 16:04"/>
    <s v="-"/>
    <s v="Flash Express Thailand"/>
    <s v="Tiktok"/>
    <s v="tiktok"/>
    <s v=""/>
    <s v="THT05151N4GGT8Z"/>
    <s v="29/03/2025 16:04"/>
  </r>
  <r>
    <x v="11"/>
    <x v="13"/>
    <n v="50"/>
    <n v="3"/>
    <s v="EWF35"/>
    <n v="450"/>
    <n v="0"/>
    <s v="ร้านที่4"/>
    <s v="ส***ลักษณ์"/>
    <s v="พระนครศรีอยุธยา"/>
    <s v="-"/>
    <s v=""/>
    <s v="29/03/2025 16:04"/>
    <s v="-"/>
    <s v="Flash Express Thailand"/>
    <s v="Tiktok"/>
    <s v="tiktok"/>
    <s v=""/>
    <s v="THT05151N4GGT8Z"/>
    <s v="29/03/2025 16:04"/>
  </r>
  <r>
    <x v="5"/>
    <x v="6"/>
    <n v="50"/>
    <n v="3"/>
    <s v="EWF35"/>
    <n v="450"/>
    <n v="0"/>
    <s v="ร้านที่4"/>
    <s v="ส***ลักษณ์"/>
    <s v="พระนครศรีอยุธยา"/>
    <s v="-"/>
    <s v=""/>
    <s v="29/03/2025 16:04"/>
    <s v="-"/>
    <s v="Flash Express Thailand"/>
    <s v="Tiktok"/>
    <s v="tiktok"/>
    <s v=""/>
    <s v="THT05151N4GGT8Z"/>
    <s v="29/03/2025 16:04"/>
  </r>
  <r>
    <x v="10"/>
    <x v="12"/>
    <n v="50"/>
    <n v="1"/>
    <s v="EWF33"/>
    <n v="200"/>
    <n v="0"/>
    <s v="ร้านที่4"/>
    <s v="ม***์ ย***งเนิน"/>
    <s v="นครราชสีมา"/>
    <s v="-"/>
    <s v=""/>
    <s v="29/03/2025 15:55"/>
    <s v="-"/>
    <s v="Flash Express Thailand COD"/>
    <s v="Tiktok"/>
    <s v="จ่ายทีหลัง / COD"/>
    <s v=""/>
    <s v="THT27181N4EVF2Z"/>
    <s v="29/03/2025 15:55"/>
  </r>
  <r>
    <x v="11"/>
    <x v="13"/>
    <n v="50"/>
    <n v="1"/>
    <s v="EWF33"/>
    <n v="200"/>
    <n v="0"/>
    <s v="ร้านที่4"/>
    <s v="ม***์ ย***งเนิน"/>
    <s v="นครราชสีมา"/>
    <s v="-"/>
    <s v=""/>
    <s v="29/03/2025 15:55"/>
    <s v="-"/>
    <s v="Flash Express Thailand COD"/>
    <s v="Tiktok"/>
    <s v="จ่ายทีหลัง / COD"/>
    <s v=""/>
    <s v="THT27181N4EVF2Z"/>
    <s v="29/03/2025 15:55"/>
  </r>
  <r>
    <x v="5"/>
    <x v="6"/>
    <n v="50"/>
    <n v="1"/>
    <s v="EWF33"/>
    <n v="200"/>
    <n v="0"/>
    <s v="ร้านที่4"/>
    <s v="ม***์ ย***งเนิน"/>
    <s v="นครราชสีมา"/>
    <s v="-"/>
    <s v=""/>
    <s v="29/03/2025 15:55"/>
    <s v="-"/>
    <s v="Flash Express Thailand COD"/>
    <s v="Tiktok"/>
    <s v="จ่ายทีหลัง / COD"/>
    <s v=""/>
    <s v="THT27181N4EVF2Z"/>
    <s v="29/03/2025 15:55"/>
  </r>
  <r>
    <x v="7"/>
    <x v="9"/>
    <n v="66.666666666666671"/>
    <n v="3"/>
    <s v="EWF33"/>
    <n v="200"/>
    <n v="0"/>
    <s v="ร้านที่4"/>
    <s v="ม***์ ย***งเนิน"/>
    <s v="นครราชสีมา"/>
    <s v="-"/>
    <s v=""/>
    <s v="29/03/2025 15:55"/>
    <s v="-"/>
    <s v="Flash Express Thailand COD"/>
    <s v="Tiktok"/>
    <s v="จ่ายทีหลัง / COD"/>
    <s v=""/>
    <s v="THT27181N4EVF2Z"/>
    <s v="29/03/2025 15:55"/>
  </r>
  <r>
    <x v="10"/>
    <x v="12"/>
    <n v="50"/>
    <n v="1"/>
    <s v="EWF32"/>
    <n v="106"/>
    <n v="6"/>
    <s v="ร้านที่4"/>
    <s v="ช***า เ***ดี"/>
    <s v="กรุงเทพฯ"/>
    <s v="-"/>
    <s v=""/>
    <s v="29/03/2025 15:51"/>
    <s v="-"/>
    <s v="Flash Express Thailand"/>
    <s v="Tiktok"/>
    <s v="tiktok"/>
    <s v=""/>
    <s v="THT01181N4JFZ2Z"/>
    <s v="29/03/2025 15:51"/>
  </r>
  <r>
    <x v="11"/>
    <x v="13"/>
    <n v="50"/>
    <n v="1"/>
    <s v="EWF32"/>
    <n v="106"/>
    <n v="6"/>
    <s v="ร้านที่4"/>
    <s v="ช***า เ***ดี"/>
    <s v="กรุงเทพฯ"/>
    <s v="-"/>
    <s v=""/>
    <s v="29/03/2025 15:51"/>
    <s v="-"/>
    <s v="Flash Express Thailand"/>
    <s v="Tiktok"/>
    <s v="tiktok"/>
    <s v=""/>
    <s v="THT01181N4JFZ2Z"/>
    <s v="29/03/2025 15:51"/>
  </r>
  <r>
    <x v="5"/>
    <x v="6"/>
    <n v="50"/>
    <n v="1"/>
    <s v="EWF32"/>
    <n v="106"/>
    <n v="6"/>
    <s v="ร้านที่4"/>
    <s v="ช***า เ***ดี"/>
    <s v="กรุงเทพฯ"/>
    <s v="-"/>
    <s v=""/>
    <s v="29/03/2025 15:51"/>
    <s v="-"/>
    <s v="Flash Express Thailand"/>
    <s v="Tiktok"/>
    <s v="tiktok"/>
    <s v=""/>
    <s v="THT01181N4JFZ2Z"/>
    <s v="29/03/2025 15:51"/>
  </r>
  <r>
    <x v="10"/>
    <x v="12"/>
    <n v="50"/>
    <n v="1"/>
    <s v="EWF31"/>
    <n v="106"/>
    <n v="6"/>
    <s v="ร้านที่4"/>
    <s v="ช***ฌา ส***าษฎร์"/>
    <s v="ลำปาง"/>
    <s v="-"/>
    <s v=""/>
    <s v="29/03/2025 15:48"/>
    <s v="-"/>
    <s v="Flash Express Thailand COD"/>
    <s v="Tiktok"/>
    <s v="จ่ายทีหลัง / COD"/>
    <s v=""/>
    <s v="THT49121N3V271Z"/>
    <s v="29/03/2025 15:48"/>
  </r>
  <r>
    <x v="11"/>
    <x v="13"/>
    <n v="50"/>
    <n v="1"/>
    <s v="EWF31"/>
    <n v="106"/>
    <n v="6"/>
    <s v="ร้านที่4"/>
    <s v="ช***ฌา ส***าษฎร์"/>
    <s v="ลำปาง"/>
    <s v="-"/>
    <s v=""/>
    <s v="29/03/2025 15:48"/>
    <s v="-"/>
    <s v="Flash Express Thailand COD"/>
    <s v="Tiktok"/>
    <s v="จ่ายทีหลัง / COD"/>
    <s v=""/>
    <s v="THT49121N3V271Z"/>
    <s v="29/03/2025 15:48"/>
  </r>
  <r>
    <x v="5"/>
    <x v="6"/>
    <n v="50"/>
    <n v="1"/>
    <s v="EWF31"/>
    <n v="106"/>
    <n v="6"/>
    <s v="ร้านที่4"/>
    <s v="ช***ฌา ส***าษฎร์"/>
    <s v="ลำปาง"/>
    <s v="-"/>
    <s v=""/>
    <s v="29/03/2025 15:48"/>
    <s v="-"/>
    <s v="Flash Express Thailand COD"/>
    <s v="Tiktok"/>
    <s v="จ่ายทีหลัง / COD"/>
    <s v=""/>
    <s v="THT49121N3V271Z"/>
    <s v="29/03/2025 15:48"/>
  </r>
  <r>
    <x v="10"/>
    <x v="12"/>
    <n v="50"/>
    <n v="1"/>
    <s v="EWF30"/>
    <n v="100"/>
    <n v="0"/>
    <s v="ร้านที่4"/>
    <s v="ส***ด ใ***ญ"/>
    <s v="สมุทรสาคร"/>
    <s v="-"/>
    <s v=""/>
    <s v="29/03/2025 15:39"/>
    <s v="-"/>
    <s v="Flash Express Thailand COD"/>
    <s v="Tiktok"/>
    <s v="จ่ายทีหลัง / COD"/>
    <s v=""/>
    <s v="THT16011N4JJ14Z"/>
    <s v="29/03/2025 15:39"/>
  </r>
  <r>
    <x v="11"/>
    <x v="13"/>
    <n v="50"/>
    <n v="1"/>
    <s v="EWF30"/>
    <n v="100"/>
    <n v="0"/>
    <s v="ร้านที่4"/>
    <s v="ส***ด ใ***ญ"/>
    <s v="สมุทรสาคร"/>
    <s v="-"/>
    <s v=""/>
    <s v="29/03/2025 15:39"/>
    <s v="-"/>
    <s v="Flash Express Thailand COD"/>
    <s v="Tiktok"/>
    <s v="จ่ายทีหลัง / COD"/>
    <s v=""/>
    <s v="THT16011N4JJ14Z"/>
    <s v="29/03/2025 15:39"/>
  </r>
  <r>
    <x v="5"/>
    <x v="6"/>
    <n v="50"/>
    <n v="1"/>
    <s v="EWF30"/>
    <n v="100"/>
    <n v="0"/>
    <s v="ร้านที่4"/>
    <s v="ส***ด ใ***ญ"/>
    <s v="สมุทรสาคร"/>
    <s v="-"/>
    <s v=""/>
    <s v="29/03/2025 15:39"/>
    <s v="-"/>
    <s v="Flash Express Thailand COD"/>
    <s v="Tiktok"/>
    <s v="จ่ายทีหลัง / COD"/>
    <s v=""/>
    <s v="THT16011N4JJ14Z"/>
    <s v="29/03/2025 15:39"/>
  </r>
  <r>
    <x v="10"/>
    <x v="12"/>
    <n v="50"/>
    <n v="1"/>
    <s v="EWF28"/>
    <n v="100"/>
    <n v="0"/>
    <s v="ร้านที่4"/>
    <s v="ว***นิสา ต***อง"/>
    <s v="สระบุรี"/>
    <s v="-"/>
    <s v=""/>
    <s v="29/03/2025 15:34"/>
    <s v="-"/>
    <s v="Flash Express Thailand COD"/>
    <s v="Tiktok"/>
    <s v="จ่ายทีหลัง / COD"/>
    <s v="ขอเป็น รสวลิลา2 ใบเตย1ค่ะ"/>
    <s v="THT10021N4GEN2Z"/>
    <s v="29/03/2025 15:34"/>
  </r>
  <r>
    <x v="11"/>
    <x v="13"/>
    <n v="50"/>
    <n v="1"/>
    <s v="EWF28"/>
    <n v="100"/>
    <n v="0"/>
    <s v="ร้านที่4"/>
    <s v="ว***นิสา ต***อง"/>
    <s v="สระบุรี"/>
    <s v="-"/>
    <s v=""/>
    <s v="29/03/2025 15:34"/>
    <s v="-"/>
    <s v="Flash Express Thailand COD"/>
    <s v="Tiktok"/>
    <s v="จ่ายทีหลัง / COD"/>
    <s v="ขอเป็น รสวลิลา2 ใบเตย1ค่ะ"/>
    <s v="THT10021N4GEN2Z"/>
    <s v="29/03/2025 15:34"/>
  </r>
  <r>
    <x v="5"/>
    <x v="6"/>
    <n v="50"/>
    <n v="1"/>
    <s v="EWF28"/>
    <n v="100"/>
    <n v="0"/>
    <s v="ร้านที่4"/>
    <s v="ว***นิสา ต***อง"/>
    <s v="สระบุรี"/>
    <s v="-"/>
    <s v=""/>
    <s v="29/03/2025 15:34"/>
    <s v="-"/>
    <s v="Flash Express Thailand COD"/>
    <s v="Tiktok"/>
    <s v="จ่ายทีหลัง / COD"/>
    <s v="ขอเป็น รสวลิลา2 ใบเตย1ค่ะ"/>
    <s v="THT10021N4GEN2Z"/>
    <s v="29/03/2025 15:34"/>
  </r>
  <r>
    <x v="10"/>
    <x v="12"/>
    <n v="50"/>
    <n v="3"/>
    <s v="EWF27"/>
    <n v="300"/>
    <n v="0"/>
    <s v="ร้านที่4"/>
    <s v="ร***ก้อย ซ***น"/>
    <s v="ลำปาง"/>
    <s v="-"/>
    <s v=""/>
    <s v="29/03/2025 15:29"/>
    <s v="-"/>
    <s v="Flash Express Thailand COD"/>
    <s v="Tiktok"/>
    <s v="จ่ายทีหลัง / COD"/>
    <s v=""/>
    <s v="THT49051N4GHG0Z"/>
    <s v="29/03/2025 15:29"/>
  </r>
  <r>
    <x v="11"/>
    <x v="13"/>
    <n v="50"/>
    <n v="3"/>
    <s v="EWF27"/>
    <n v="300"/>
    <n v="0"/>
    <s v="ร้านที่4"/>
    <s v="ร***ก้อย ซ***น"/>
    <s v="ลำปาง"/>
    <s v="-"/>
    <s v=""/>
    <s v="29/03/2025 15:29"/>
    <s v="-"/>
    <s v="Flash Express Thailand COD"/>
    <s v="Tiktok"/>
    <s v="จ่ายทีหลัง / COD"/>
    <s v=""/>
    <s v="THT49051N4GHG0Z"/>
    <s v="29/03/2025 15:29"/>
  </r>
  <r>
    <x v="5"/>
    <x v="6"/>
    <n v="50"/>
    <n v="3"/>
    <s v="EWF27"/>
    <n v="300"/>
    <n v="0"/>
    <s v="ร้านที่4"/>
    <s v="ร***ก้อย ซ***น"/>
    <s v="ลำปาง"/>
    <s v="-"/>
    <s v=""/>
    <s v="29/03/2025 15:29"/>
    <s v="-"/>
    <s v="Flash Express Thailand COD"/>
    <s v="Tiktok"/>
    <s v="จ่ายทีหลัง / COD"/>
    <s v=""/>
    <s v="THT49051N4GHG0Z"/>
    <s v="29/03/2025 15:29"/>
  </r>
  <r>
    <x v="7"/>
    <x v="9"/>
    <n v="66.666666666666671"/>
    <n v="3"/>
    <s v="EWF26"/>
    <n v="106"/>
    <n v="6"/>
    <s v="ร้านที่4"/>
    <s v="ม*** บ***อด"/>
    <s v="กระบี่"/>
    <s v="-"/>
    <s v=""/>
    <s v="29/03/2025 15:29"/>
    <s v="-"/>
    <s v="Flash Express Thailand COD"/>
    <s v="Tiktok"/>
    <s v="จ่ายทีหลัง / COD"/>
    <s v=""/>
    <s v="THT65011N3SCC1Z"/>
    <s v="29/03/2025 15:29"/>
  </r>
  <r>
    <x v="10"/>
    <x v="12"/>
    <n v="50"/>
    <n v="1"/>
    <s v="EWF25"/>
    <n v="100"/>
    <n v="0"/>
    <s v="ร้านที่4"/>
    <s v="ม***ย"/>
    <s v="พระนครศรีอยุธยา"/>
    <s v="-"/>
    <s v=""/>
    <s v="29/03/2025 15:10"/>
    <s v="-"/>
    <s v="Flash Express Thailand COD"/>
    <s v="Tiktok"/>
    <s v="จ่ายทีหลัง / COD"/>
    <s v=""/>
    <s v="THT05121N4JKU8Z"/>
    <s v="29/03/2025 15:10"/>
  </r>
  <r>
    <x v="11"/>
    <x v="13"/>
    <n v="50"/>
    <n v="1"/>
    <s v="EWF25"/>
    <n v="100"/>
    <n v="0"/>
    <s v="ร้านที่4"/>
    <s v="ม***ย"/>
    <s v="พระนครศรีอยุธยา"/>
    <s v="-"/>
    <s v=""/>
    <s v="29/03/2025 15:10"/>
    <s v="-"/>
    <s v="Flash Express Thailand COD"/>
    <s v="Tiktok"/>
    <s v="จ่ายทีหลัง / COD"/>
    <s v=""/>
    <s v="THT05121N4JKU8Z"/>
    <s v="29/03/2025 15:10"/>
  </r>
  <r>
    <x v="5"/>
    <x v="6"/>
    <n v="50"/>
    <n v="1"/>
    <s v="EWF25"/>
    <n v="100"/>
    <n v="0"/>
    <s v="ร้านที่4"/>
    <s v="ม***ย"/>
    <s v="พระนครศรีอยุธยา"/>
    <s v="-"/>
    <s v=""/>
    <s v="29/03/2025 15:10"/>
    <s v="-"/>
    <s v="Flash Express Thailand COD"/>
    <s v="Tiktok"/>
    <s v="จ่ายทีหลัง / COD"/>
    <s v=""/>
    <s v="THT05121N4JKU8Z"/>
    <s v="29/03/2025 15:10"/>
  </r>
  <r>
    <x v="7"/>
    <x v="9"/>
    <n v="66.666666666666671"/>
    <n v="3"/>
    <s v="EWF24"/>
    <n v="106"/>
    <n v="6"/>
    <s v="ร้านที่4"/>
    <s v="น***าวสุมลทา  ท***อน"/>
    <s v="อุดรธานี"/>
    <s v="-"/>
    <s v=""/>
    <s v="29/03/2025 15:05"/>
    <s v="-"/>
    <s v="Flash Express Thailand"/>
    <s v="Tiktok"/>
    <s v="tiktok"/>
    <s v=""/>
    <s v="THT38141N3SHY1Z"/>
    <s v="29/03/2025 15:05"/>
  </r>
  <r>
    <x v="7"/>
    <x v="9"/>
    <n v="66.666666666666671"/>
    <n v="3"/>
    <s v="EWF22"/>
    <n v="106"/>
    <n v="6"/>
    <s v="ร้านที่4"/>
    <s v="m*** i***rapron"/>
    <s v="เชียงใหม่"/>
    <s v="-"/>
    <s v=""/>
    <s v="29/03/2025 15:04"/>
    <s v="-"/>
    <s v="Flash Express Thailand COD"/>
    <s v="Tiktok"/>
    <s v="จ่ายทีหลัง / COD"/>
    <s v=""/>
    <s v="THT47011N4FWV6Z"/>
    <s v="29/03/2025 15:04"/>
  </r>
  <r>
    <x v="7"/>
    <x v="9"/>
    <n v="66.666666666666671"/>
    <n v="6"/>
    <s v="EWF21"/>
    <n v="200"/>
    <n v="0"/>
    <s v="ร้านที่4"/>
    <s v="ล***ณา  ส***ล"/>
    <s v="พิจิตร"/>
    <s v="-"/>
    <s v=""/>
    <s v="29/03/2025 15:00"/>
    <s v="-"/>
    <s v="Flash Express Thailand COD"/>
    <s v="Tiktok"/>
    <s v="จ่ายทีหลัง / COD"/>
    <s v=""/>
    <s v="THT62051N3SWM9Z"/>
    <s v="29/03/2025 15:00"/>
  </r>
  <r>
    <x v="7"/>
    <x v="9"/>
    <n v="66.666666666666671"/>
    <n v="3"/>
    <s v="EWF20"/>
    <n v="129"/>
    <n v="29"/>
    <s v="ร้านที่4"/>
    <s v="ป***ูร ร***วัน"/>
    <s v="พิษณุโลก"/>
    <s v="-"/>
    <s v=""/>
    <s v="29/03/2025 14:58"/>
    <s v="-"/>
    <s v="Flash Express Thailand"/>
    <s v="Tiktok"/>
    <s v="tiktok"/>
    <s v=""/>
    <s v="THT61021N4G9H4Z"/>
    <s v="29/03/2025 14:58"/>
  </r>
  <r>
    <x v="4"/>
    <x v="5"/>
    <n v="33.333333333333336"/>
    <n v="6"/>
    <s v="EWF17"/>
    <n v="200"/>
    <n v="0"/>
    <s v="ร้านที่4"/>
    <s v="ป***ล็ก ม***"/>
    <s v="อุทัยธานี"/>
    <s v="-"/>
    <s v=""/>
    <s v="29/03/2025 14:48"/>
    <s v="-"/>
    <s v="Flash Express Thailand COD"/>
    <s v="Tiktok"/>
    <s v="จ่ายทีหลัง / COD"/>
    <s v=""/>
    <s v="THT57061N4F260Z"/>
    <s v="29/03/2025 14:48"/>
  </r>
  <r>
    <x v="7"/>
    <x v="9"/>
    <n v="66.666666666666671"/>
    <n v="3"/>
    <s v="EWF16"/>
    <n v="200"/>
    <n v="0"/>
    <s v="ร้านที่4"/>
    <s v="ป***์นุช ก***ฮ"/>
    <s v="นครศรีธรรมราช"/>
    <s v="-"/>
    <s v=""/>
    <s v="29/03/2025 14:46"/>
    <s v="-"/>
    <s v="Flash Express Thailand COD"/>
    <s v="Tiktok"/>
    <s v="จ่ายทีหลัง / COD"/>
    <s v=""/>
    <s v="THT64171N4EVU4Z"/>
    <s v="29/03/2025 14:46"/>
  </r>
  <r>
    <x v="10"/>
    <x v="12"/>
    <n v="50"/>
    <n v="1"/>
    <s v="EWF16"/>
    <n v="200"/>
    <n v="0"/>
    <s v="ร้านที่4"/>
    <s v="ป***์นุช ก***ฮ"/>
    <s v="นครศรีธรรมราช"/>
    <s v="-"/>
    <s v=""/>
    <s v="29/03/2025 14:46"/>
    <s v="-"/>
    <s v="Flash Express Thailand COD"/>
    <s v="Tiktok"/>
    <s v="จ่ายทีหลัง / COD"/>
    <s v=""/>
    <s v="THT64171N4EVU4Z"/>
    <s v="29/03/2025 14:46"/>
  </r>
  <r>
    <x v="11"/>
    <x v="13"/>
    <n v="50"/>
    <n v="1"/>
    <s v="EWF16"/>
    <n v="200"/>
    <n v="0"/>
    <s v="ร้านที่4"/>
    <s v="ป***์นุช ก***ฮ"/>
    <s v="นครศรีธรรมราช"/>
    <s v="-"/>
    <s v=""/>
    <s v="29/03/2025 14:46"/>
    <s v="-"/>
    <s v="Flash Express Thailand COD"/>
    <s v="Tiktok"/>
    <s v="จ่ายทีหลัง / COD"/>
    <s v=""/>
    <s v="THT64171N4EVU4Z"/>
    <s v="29/03/2025 14:46"/>
  </r>
  <r>
    <x v="5"/>
    <x v="6"/>
    <n v="50"/>
    <n v="1"/>
    <s v="EWF16"/>
    <n v="200"/>
    <n v="0"/>
    <s v="ร้านที่4"/>
    <s v="ป***์นุช ก***ฮ"/>
    <s v="นครศรีธรรมราช"/>
    <s v="-"/>
    <s v=""/>
    <s v="29/03/2025 14:46"/>
    <s v="-"/>
    <s v="Flash Express Thailand COD"/>
    <s v="Tiktok"/>
    <s v="จ่ายทีหลัง / COD"/>
    <s v=""/>
    <s v="THT64171N4EVU4Z"/>
    <s v="29/03/2025 14:46"/>
  </r>
  <r>
    <x v="10"/>
    <x v="12"/>
    <n v="50"/>
    <n v="1"/>
    <s v="EWF15"/>
    <n v="145"/>
    <n v="45"/>
    <s v="ร้านที่4"/>
    <s v="น***ฎ ส***ะสงค์"/>
    <s v="กระบี่"/>
    <s v="-"/>
    <s v=""/>
    <s v="29/03/2025 14:46"/>
    <s v="-"/>
    <s v="Flash Express Thailand COD"/>
    <s v="Tiktok"/>
    <s v="จ่ายทีหลัง / COD"/>
    <s v=""/>
    <s v="THT65041N4JDU6Z"/>
    <s v="29/03/2025 14:46"/>
  </r>
  <r>
    <x v="11"/>
    <x v="13"/>
    <n v="50"/>
    <n v="1"/>
    <s v="EWF15"/>
    <n v="145"/>
    <n v="45"/>
    <s v="ร้านที่4"/>
    <s v="น***ฎ ส***ะสงค์"/>
    <s v="กระบี่"/>
    <s v="-"/>
    <s v=""/>
    <s v="29/03/2025 14:46"/>
    <s v="-"/>
    <s v="Flash Express Thailand COD"/>
    <s v="Tiktok"/>
    <s v="จ่ายทีหลัง / COD"/>
    <s v=""/>
    <s v="THT65041N4JDU6Z"/>
    <s v="29/03/2025 14:46"/>
  </r>
  <r>
    <x v="5"/>
    <x v="6"/>
    <n v="50"/>
    <n v="1"/>
    <s v="EWF15"/>
    <n v="145"/>
    <n v="45"/>
    <s v="ร้านที่4"/>
    <s v="น***ฎ ส***ะสงค์"/>
    <s v="กระบี่"/>
    <s v="-"/>
    <s v=""/>
    <s v="29/03/2025 14:46"/>
    <s v="-"/>
    <s v="Flash Express Thailand COD"/>
    <s v="Tiktok"/>
    <s v="จ่ายทีหลัง / COD"/>
    <s v=""/>
    <s v="THT65041N4JDU6Z"/>
    <s v="29/03/2025 14:46"/>
  </r>
  <r>
    <x v="10"/>
    <x v="12"/>
    <n v="50"/>
    <n v="1"/>
    <s v="EWF14"/>
    <n v="106"/>
    <n v="6"/>
    <s v="ร้านที่4"/>
    <s v="ว***ต์ ข***มกลาง"/>
    <s v="เลย"/>
    <s v="-"/>
    <s v=""/>
    <s v="29/03/2025 14:42"/>
    <s v="-"/>
    <s v="Flash Express Thailand COD"/>
    <s v="Tiktok"/>
    <s v="จ่ายทีหลัง / COD"/>
    <s v=""/>
    <s v="THT39081N3UXP3Z"/>
    <s v="29/03/2025 14:44"/>
  </r>
  <r>
    <x v="11"/>
    <x v="13"/>
    <n v="50"/>
    <n v="1"/>
    <s v="EWF14"/>
    <n v="106"/>
    <n v="6"/>
    <s v="ร้านที่4"/>
    <s v="ว***ต์ ข***มกลาง"/>
    <s v="เลย"/>
    <s v="-"/>
    <s v=""/>
    <s v="29/03/2025 14:42"/>
    <s v="-"/>
    <s v="Flash Express Thailand COD"/>
    <s v="Tiktok"/>
    <s v="จ่ายทีหลัง / COD"/>
    <s v=""/>
    <s v="THT39081N3UXP3Z"/>
    <s v="29/03/2025 14:43"/>
  </r>
  <r>
    <x v="5"/>
    <x v="6"/>
    <n v="50"/>
    <n v="1"/>
    <s v="EWF14"/>
    <n v="106"/>
    <n v="6"/>
    <s v="ร้านที่4"/>
    <s v="ว***ต์ ข***มกลาง"/>
    <s v="เลย"/>
    <s v="-"/>
    <s v=""/>
    <s v="29/03/2025 14:42"/>
    <s v="-"/>
    <s v="Flash Express Thailand COD"/>
    <s v="Tiktok"/>
    <s v="จ่ายทีหลัง / COD"/>
    <s v=""/>
    <s v="THT39081N3UXP3Z"/>
    <s v="29/03/2025 14:42"/>
  </r>
  <r>
    <x v="4"/>
    <x v="5"/>
    <n v="52"/>
    <n v="1"/>
    <s v="EWF13"/>
    <n v="120"/>
    <n v="0"/>
    <s v="ร้านที่2"/>
    <s v="อ***า ล***พัฒนาสกุล"/>
    <s v="เทศบาลนครนครปฐม"/>
    <s v="-"/>
    <s v=""/>
    <s v="29/03/2025 14:35"/>
    <s v="-"/>
    <s v="J&amp;T Express"/>
    <s v="Tiktok"/>
    <s v="tiktok"/>
    <s v=""/>
    <s v="756396429261"/>
    <s v="29/03/2025 14:34"/>
  </r>
  <r>
    <x v="1"/>
    <x v="14"/>
    <n v="98"/>
    <n v="1"/>
    <s v="EWF13"/>
    <n v="120"/>
    <n v="0"/>
    <s v="ร้านที่2"/>
    <s v="อ***า ล***พัฒนาสกุล"/>
    <s v="เทศบาลนครนครปฐม"/>
    <s v="-"/>
    <s v=""/>
    <s v="29/03/2025 14:35"/>
    <s v="-"/>
    <s v="J&amp;T Express"/>
    <s v="Tiktok"/>
    <s v="tiktok"/>
    <s v=""/>
    <s v="756396429261"/>
    <s v="29/03/2025 14:34"/>
  </r>
  <r>
    <x v="1"/>
    <x v="15"/>
    <n v="88.35"/>
    <n v="1"/>
    <s v="EWF12"/>
    <n v="95.35"/>
    <n v="7"/>
    <s v="ร้านที่1"/>
    <s v="อุสาห์  เขียวไพรี"/>
    <s v="26/882หมู่บ้านวรางกูลคลอง3ซอย4บ้านแรกสีเขียวถนนรังสิต-นครนายกตำบลลาดสวาย_x000a__x000a_ลำลูกกา/ Lam Luk Kaปทุมธานี/ Pathum Thani_x000a_12150"/>
    <s v="12150"/>
    <s v="660898926074"/>
    <s v="29/03/2025 14:32"/>
    <s v="-"/>
    <s v="Kerry_dropoff"/>
    <s v="Lazada"/>
    <s v="lazada"/>
    <s v=""/>
    <s v="LEXPU0550628347"/>
    <s v="29/03/2025 14:32"/>
  </r>
  <r>
    <x v="1"/>
    <x v="1"/>
    <n v="66"/>
    <n v="1"/>
    <s v="EWF11"/>
    <n v="223"/>
    <n v="0"/>
    <s v="ร้านที่1"/>
    <s v="ป******า"/>
    <s v="******ุสุมาลย์ ตำบลกุสุมาลย์ อำเภอกุสุมาลย์ จังหวัดสกลนคร 47210"/>
    <s v="47210"/>
    <s v="21"/>
    <s v="29/03/2025 14:31"/>
    <s v="-"/>
    <s v="Flash Express"/>
    <s v="Shopee"/>
    <s v="shopee"/>
    <s v=""/>
    <s v="TH440271ECSF2A"/>
    <s v="29/03/2025 14:31"/>
  </r>
  <r>
    <x v="2"/>
    <x v="2"/>
    <n v="66"/>
    <n v="1"/>
    <s v="EWF11"/>
    <n v="223"/>
    <n v="0"/>
    <s v="ร้านที่1"/>
    <s v="ป******า"/>
    <s v="******ุสุมาลย์ ตำบลกุสุมาลย์ อำเภอกุสุมาลย์ จังหวัดสกลนคร 47210"/>
    <s v="47210"/>
    <s v="21"/>
    <s v="29/03/2025 14:31"/>
    <s v="-"/>
    <s v="Flash Express"/>
    <s v="Shopee"/>
    <s v="shopee"/>
    <s v=""/>
    <s v="TH440271ECSF2A"/>
    <s v="29/03/2025 14:31"/>
  </r>
  <r>
    <x v="0"/>
    <x v="0"/>
    <n v="67"/>
    <n v="1"/>
    <s v="EWF11"/>
    <n v="223"/>
    <n v="0"/>
    <s v="ร้านที่1"/>
    <s v="ป******า"/>
    <s v="******ุสุมาลย์ ตำบลกุสุมาลย์ อำเภอกุสุมาลย์ จังหวัดสกลนคร 47210"/>
    <s v="47210"/>
    <s v="21"/>
    <s v="29/03/2025 14:31"/>
    <s v="-"/>
    <s v="Flash Express"/>
    <s v="Shopee"/>
    <s v="shopee"/>
    <s v=""/>
    <s v="TH440271ECSF2A"/>
    <s v="29/03/2025 14:31"/>
  </r>
  <r>
    <x v="10"/>
    <x v="12"/>
    <n v="50"/>
    <n v="1"/>
    <s v="EWF9"/>
    <n v="100"/>
    <n v="0"/>
    <s v="ร้านที่4"/>
    <s v="โ***า ค***ัสดิ์"/>
    <s v="สุราษฎร์ธานี"/>
    <s v="-"/>
    <s v=""/>
    <s v="29/03/2025 14:30"/>
    <s v="-"/>
    <s v="Flash Express Thailand COD"/>
    <s v="Tiktok"/>
    <s v="จ่ายทีหลัง / COD"/>
    <s v=""/>
    <s v="THT68071N4JAV2Z"/>
    <s v="29/03/2025 14:30"/>
  </r>
  <r>
    <x v="11"/>
    <x v="13"/>
    <n v="50"/>
    <n v="1"/>
    <s v="EWF9"/>
    <n v="100"/>
    <n v="0"/>
    <s v="ร้านที่4"/>
    <s v="โ***า ค***ัสดิ์"/>
    <s v="สุราษฎร์ธานี"/>
    <s v="-"/>
    <s v=""/>
    <s v="29/03/2025 14:30"/>
    <s v="-"/>
    <s v="Flash Express Thailand COD"/>
    <s v="Tiktok"/>
    <s v="จ่ายทีหลัง / COD"/>
    <s v=""/>
    <s v="THT68071N4JAV2Z"/>
    <s v="29/03/2025 14:30"/>
  </r>
  <r>
    <x v="5"/>
    <x v="6"/>
    <n v="50"/>
    <n v="1"/>
    <s v="EWF9"/>
    <n v="100"/>
    <n v="0"/>
    <s v="ร้านที่4"/>
    <s v="โ***า ค***ัสดิ์"/>
    <s v="สุราษฎร์ธานี"/>
    <s v="-"/>
    <s v=""/>
    <s v="29/03/2025 14:30"/>
    <s v="-"/>
    <s v="Flash Express Thailand COD"/>
    <s v="Tiktok"/>
    <s v="จ่ายทีหลัง / COD"/>
    <s v=""/>
    <s v="THT68071N4JAV2Z"/>
    <s v="29/03/2025 14:30"/>
  </r>
  <r>
    <x v="0"/>
    <x v="0"/>
    <n v="66.333333333333329"/>
    <n v="9"/>
    <s v="EWF8"/>
    <n v="684"/>
    <n v="24"/>
    <s v="ร้านที่4"/>
    <s v="ส***มล ไ***"/>
    <s v="ประจวบคีรีขันธ์"/>
    <s v="-"/>
    <s v=""/>
    <s v="29/03/2025 14:29"/>
    <s v="-"/>
    <s v="Flash Express Thailand COD"/>
    <s v="Tiktok"/>
    <s v="จ่ายทีหลัง / COD"/>
    <s v=""/>
    <s v="THT19051N3UUN9Z"/>
    <s v="29/03/2025 14:29"/>
  </r>
  <r>
    <x v="10"/>
    <x v="12"/>
    <n v="50"/>
    <n v="1"/>
    <s v="EWF7"/>
    <n v="370"/>
    <n v="0"/>
    <s v="ร้านที่1"/>
    <s v="น******ม"/>
    <s v="******้ำร้อน ตำบลโป่งน้ำร้อน อำเภอโป่งน้ำร้อน จังหวัดจันทบุรี 22140"/>
    <s v="22140"/>
    <s v="67"/>
    <s v="29/03/2025 14:28"/>
    <s v="-"/>
    <s v="SPX Express"/>
    <s v="Shopee"/>
    <s v="shopee"/>
    <s v=""/>
    <s v="TH251060853827M"/>
    <s v="29/03/2025 14:28"/>
  </r>
  <r>
    <x v="11"/>
    <x v="13"/>
    <n v="50"/>
    <n v="1"/>
    <s v="EWF7"/>
    <n v="370"/>
    <n v="0"/>
    <s v="ร้านที่1"/>
    <s v="น******ม"/>
    <s v="******้ำร้อน ตำบลโป่งน้ำร้อน อำเภอโป่งน้ำร้อน จังหวัดจันทบุรี 22140"/>
    <s v="22140"/>
    <s v="67"/>
    <s v="29/03/2025 14:28"/>
    <s v="-"/>
    <s v="SPX Express"/>
    <s v="Shopee"/>
    <s v="shopee"/>
    <s v=""/>
    <s v="TH251060853827M"/>
    <s v="29/03/2025 14:28"/>
  </r>
  <r>
    <x v="5"/>
    <x v="6"/>
    <n v="50"/>
    <n v="1"/>
    <s v="EWF7"/>
    <n v="370"/>
    <n v="0"/>
    <s v="ร้านที่1"/>
    <s v="น******ม"/>
    <s v="******้ำร้อน ตำบลโป่งน้ำร้อน อำเภอโป่งน้ำร้อน จังหวัดจันทบุรี 22140"/>
    <s v="22140"/>
    <s v="67"/>
    <s v="29/03/2025 14:28"/>
    <s v="-"/>
    <s v="SPX Express"/>
    <s v="Shopee"/>
    <s v="shopee"/>
    <s v=""/>
    <s v="TH251060853827M"/>
    <s v="29/03/2025 14:28"/>
  </r>
  <r>
    <x v="1"/>
    <x v="1"/>
    <n v="66"/>
    <n v="1"/>
    <s v="EWF7"/>
    <n v="370"/>
    <n v="0"/>
    <s v="ร้านที่1"/>
    <s v="น******ม"/>
    <s v="******้ำร้อน ตำบลโป่งน้ำร้อน อำเภอโป่งน้ำร้อน จังหวัดจันทบุรี 22140"/>
    <s v="22140"/>
    <s v="67"/>
    <s v="29/03/2025 14:28"/>
    <s v="-"/>
    <s v="SPX Express"/>
    <s v="Shopee"/>
    <s v="shopee"/>
    <s v=""/>
    <s v="TH251060853827M"/>
    <s v="29/03/2025 14:28"/>
  </r>
  <r>
    <x v="2"/>
    <x v="2"/>
    <n v="66"/>
    <n v="1"/>
    <s v="EWF7"/>
    <n v="370"/>
    <n v="0"/>
    <s v="ร้านที่1"/>
    <s v="น******ม"/>
    <s v="******้ำร้อน ตำบลโป่งน้ำร้อน อำเภอโป่งน้ำร้อน จังหวัดจันทบุรี 22140"/>
    <s v="22140"/>
    <s v="67"/>
    <s v="29/03/2025 14:28"/>
    <s v="-"/>
    <s v="SPX Express"/>
    <s v="Shopee"/>
    <s v="shopee"/>
    <s v=""/>
    <s v="TH251060853827M"/>
    <s v="29/03/2025 14:28"/>
  </r>
  <r>
    <x v="0"/>
    <x v="0"/>
    <n v="67"/>
    <n v="1"/>
    <s v="EWF7"/>
    <n v="370"/>
    <n v="0"/>
    <s v="ร้านที่1"/>
    <s v="น******ม"/>
    <s v="******้ำร้อน ตำบลโป่งน้ำร้อน อำเภอโป่งน้ำร้อน จังหวัดจันทบุรี 22140"/>
    <s v="22140"/>
    <s v="67"/>
    <s v="29/03/2025 14:28"/>
    <s v="-"/>
    <s v="SPX Express"/>
    <s v="Shopee"/>
    <s v="shopee"/>
    <s v=""/>
    <s v="TH251060853827M"/>
    <s v="29/03/2025 14:28"/>
  </r>
  <r>
    <x v="3"/>
    <x v="7"/>
    <n v="66.666666666666671"/>
    <n v="3"/>
    <s v="EWF5"/>
    <n v="200"/>
    <n v="0"/>
    <s v="ร้านที่4"/>
    <s v="ส***ยา น***งสวย"/>
    <s v="ตรัง"/>
    <s v="-"/>
    <s v=""/>
    <s v="29/03/2025 14:27"/>
    <s v="-"/>
    <s v="Flash Express Thailand"/>
    <s v="Tiktok"/>
    <s v="tiktok"/>
    <s v=""/>
    <s v="THT73051N4ETT2Z"/>
    <s v="29/03/2025 14:25"/>
  </r>
  <r>
    <x v="10"/>
    <x v="12"/>
    <n v="50"/>
    <n v="1"/>
    <s v="EWF5"/>
    <n v="200"/>
    <n v="0"/>
    <s v="ร้านที่4"/>
    <s v="ส***ยา น***งสวย"/>
    <s v="ตรัง"/>
    <s v="-"/>
    <s v=""/>
    <s v="29/03/2025 14:27"/>
    <s v="-"/>
    <s v="Flash Express Thailand"/>
    <s v="Tiktok"/>
    <s v="tiktok"/>
    <s v=""/>
    <s v="THT73051N4ETT2Z"/>
    <s v="29/03/2025 14:25"/>
  </r>
  <r>
    <x v="11"/>
    <x v="13"/>
    <n v="50"/>
    <n v="1"/>
    <s v="EWF5"/>
    <n v="200"/>
    <n v="0"/>
    <s v="ร้านที่4"/>
    <s v="ส***ยา น***งสวย"/>
    <s v="ตรัง"/>
    <s v="-"/>
    <s v=""/>
    <s v="29/03/2025 14:27"/>
    <s v="-"/>
    <s v="Flash Express Thailand"/>
    <s v="Tiktok"/>
    <s v="tiktok"/>
    <s v=""/>
    <s v="THT73051N4ETT2Z"/>
    <s v="29/03/2025 14:25"/>
  </r>
  <r>
    <x v="5"/>
    <x v="6"/>
    <n v="50"/>
    <n v="1"/>
    <s v="EWF5"/>
    <n v="200"/>
    <n v="0"/>
    <s v="ร้านที่4"/>
    <s v="ส***ยา น***งสวย"/>
    <s v="ตรัง"/>
    <s v="-"/>
    <s v=""/>
    <s v="29/03/2025 14:27"/>
    <s v="-"/>
    <s v="Flash Express Thailand"/>
    <s v="Tiktok"/>
    <s v="tiktok"/>
    <s v=""/>
    <s v="THT73051N4ETT2Z"/>
    <s v="29/03/2025 14:25"/>
  </r>
  <r>
    <x v="4"/>
    <x v="5"/>
    <n v="33.333333333333336"/>
    <n v="3"/>
    <s v="EWF4"/>
    <n v="293.32"/>
    <n v="64"/>
    <s v="ร้านที่1"/>
    <s v="คำตัน วันทิสุด"/>
    <s v="101 หมู่6 บ้านยางเลิง ตำบลดอกไม้_x000a__x000a_สุวรรณภูมิ/ Suwannaphumร้อยเอ็ด/ Roi Et_x000a_45130"/>
    <s v="45130"/>
    <s v="660953302541"/>
    <s v="29/03/2025 14:25"/>
    <s v="-"/>
    <s v="Kerry_dropoff"/>
    <s v="Lazada"/>
    <s v="lazada"/>
    <s v=""/>
    <s v="TH421171EGAH9B"/>
    <s v="29/03/2025 14:25"/>
  </r>
  <r>
    <x v="1"/>
    <x v="15"/>
    <n v="78.48"/>
    <n v="1"/>
    <s v="EWF4"/>
    <n v="293.32"/>
    <n v="64"/>
    <s v="ร้านที่1"/>
    <s v="คำตัน วันทิสุด"/>
    <s v="101 หมู่6 บ้านยางเลิง ตำบลดอกไม้_x000a__x000a_สุวรรณภูมิ/ Suwannaphumร้อยเอ็ด/ Roi Et_x000a_45130"/>
    <s v="45130"/>
    <s v="660953302541"/>
    <s v="29/03/2025 14:25"/>
    <s v="-"/>
    <s v="Kerry_dropoff"/>
    <s v="Lazada"/>
    <s v="lazada"/>
    <s v=""/>
    <s v="TH421171EGAH9B"/>
    <s v="29/03/2025 14:25"/>
  </r>
  <r>
    <x v="5"/>
    <x v="16"/>
    <n v="33.76"/>
    <n v="1"/>
    <s v="EWF4"/>
    <n v="293.32"/>
    <n v="64"/>
    <s v="ร้านที่1"/>
    <s v="คำตัน วันทิสุด"/>
    <s v="101 หมู่6 บ้านยางเลิง ตำบลดอกไม้_x000a__x000a_สุวรรณภูมิ/ Suwannaphumร้อยเอ็ด/ Roi Et_x000a_45130"/>
    <s v="45130"/>
    <s v="660953302541"/>
    <s v="29/03/2025 14:25"/>
    <s v="-"/>
    <s v="Kerry_dropoff"/>
    <s v="Lazada"/>
    <s v="lazada"/>
    <s v=""/>
    <s v="TH421171EGAH9B"/>
    <s v="29/03/2025 14:25"/>
  </r>
  <r>
    <x v="7"/>
    <x v="9"/>
    <n v="66.666666666666671"/>
    <n v="3"/>
    <s v="EWF3"/>
    <n v="200"/>
    <n v="0"/>
    <s v="ร้านที่4"/>
    <s v="ม***นันท์  พ***ลเลิศวรกุล"/>
    <s v="กำแพงเพชร"/>
    <s v="-"/>
    <s v=""/>
    <s v="29/03/2025 14:23"/>
    <s v="-"/>
    <s v="Flash Express Thailand COD"/>
    <s v="Tiktok"/>
    <s v="จ่ายทีหลัง / COD"/>
    <s v=""/>
    <s v="THT58011N3RFQ3Z"/>
    <s v="29/03/2025 14:23"/>
  </r>
  <r>
    <x v="5"/>
    <x v="6"/>
    <n v="60"/>
    <n v="3"/>
    <s v="EWF3"/>
    <n v="200"/>
    <n v="0"/>
    <s v="ร้านที่4"/>
    <s v="ม***นันท์  พ***ลเลิศวรกุล"/>
    <s v="กำแพงเพชร"/>
    <s v="-"/>
    <s v=""/>
    <s v="29/03/2025 14:23"/>
    <s v="-"/>
    <s v="Flash Express Thailand COD"/>
    <s v="Tiktok"/>
    <s v="จ่ายทีหลัง / COD"/>
    <s v=""/>
    <s v="THT58011N3RFQ3Z"/>
    <s v="29/03/2025 14:23"/>
  </r>
  <r>
    <x v="10"/>
    <x v="12"/>
    <n v="50"/>
    <n v="1"/>
    <s v="EWF2"/>
    <n v="300"/>
    <n v="0"/>
    <s v="ร้านที่4"/>
    <s v="เ***"/>
    <s v="เชียงใหม่"/>
    <s v="-"/>
    <s v=""/>
    <s v="29/03/2025 14:16"/>
    <s v="-"/>
    <s v="Flash Express Thailand COD"/>
    <s v="Tiktok"/>
    <s v="จ่ายทีหลัง / COD"/>
    <s v=""/>
    <s v="THT47011N4EJE0Z"/>
    <s v="29/03/2025 14:16"/>
  </r>
  <r>
    <x v="11"/>
    <x v="13"/>
    <n v="50"/>
    <n v="1"/>
    <s v="EWF2"/>
    <n v="300"/>
    <n v="0"/>
    <s v="ร้านที่4"/>
    <s v="เ***"/>
    <s v="เชียงใหม่"/>
    <s v="-"/>
    <s v=""/>
    <s v="29/03/2025 14:16"/>
    <s v="-"/>
    <s v="Flash Express Thailand COD"/>
    <s v="Tiktok"/>
    <s v="จ่ายทีหลัง / COD"/>
    <s v=""/>
    <s v="THT47011N4EJE0Z"/>
    <s v="29/03/2025 14:16"/>
  </r>
  <r>
    <x v="5"/>
    <x v="6"/>
    <n v="50"/>
    <n v="1"/>
    <s v="EWF2"/>
    <n v="300"/>
    <n v="0"/>
    <s v="ร้านที่4"/>
    <s v="เ***"/>
    <s v="เชียงใหม่"/>
    <s v="-"/>
    <s v=""/>
    <s v="29/03/2025 14:16"/>
    <s v="-"/>
    <s v="Flash Express Thailand COD"/>
    <s v="Tiktok"/>
    <s v="จ่ายทีหลัง / COD"/>
    <s v=""/>
    <s v="THT47011N4EJE0Z"/>
    <s v="29/03/2025 14:16"/>
  </r>
  <r>
    <x v="4"/>
    <x v="5"/>
    <n v="33.333333333333336"/>
    <n v="3"/>
    <s v="EWF2"/>
    <n v="300"/>
    <n v="0"/>
    <s v="ร้านที่4"/>
    <s v="เ***"/>
    <s v="เชียงใหม่"/>
    <s v="-"/>
    <s v=""/>
    <s v="29/03/2025 14:16"/>
    <s v="-"/>
    <s v="Flash Express Thailand COD"/>
    <s v="Tiktok"/>
    <s v="จ่ายทีหลัง / COD"/>
    <s v=""/>
    <s v="THT47011N4EJE0Z"/>
    <s v="29/03/2025 14:16"/>
  </r>
  <r>
    <x v="7"/>
    <x v="9"/>
    <n v="66.666666666666671"/>
    <n v="3"/>
    <s v="EWF2"/>
    <n v="300"/>
    <n v="0"/>
    <s v="ร้านที่4"/>
    <s v="เ***"/>
    <s v="เชียงใหม่"/>
    <s v="-"/>
    <s v=""/>
    <s v="29/03/2025 14:16"/>
    <s v="-"/>
    <s v="Flash Express Thailand COD"/>
    <s v="Tiktok"/>
    <s v="จ่ายทีหลัง / COD"/>
    <s v=""/>
    <s v="THT47011N4EJE0Z"/>
    <s v="29/03/2025 14:16"/>
  </r>
  <r>
    <x v="10"/>
    <x v="12"/>
    <n v="50"/>
    <n v="1"/>
    <s v="EWF1"/>
    <n v="106"/>
    <n v="6"/>
    <s v="ร้านที่4"/>
    <s v="z***ock"/>
    <s v="อุดรธานี"/>
    <s v="-"/>
    <s v=""/>
    <s v="29/03/2025 14:15"/>
    <s v="-"/>
    <s v="Flash Express Thailand COD"/>
    <s v="Tiktok"/>
    <s v="จ่ายทีหลัง / COD"/>
    <s v=""/>
    <s v="THT38061N4JM98Z"/>
    <s v="29/03/2025 14:16"/>
  </r>
  <r>
    <x v="11"/>
    <x v="13"/>
    <n v="50"/>
    <n v="1"/>
    <s v="EWF1"/>
    <n v="106"/>
    <n v="6"/>
    <s v="ร้านที่4"/>
    <s v="z***ock"/>
    <s v="อุดรธานี"/>
    <s v="-"/>
    <s v=""/>
    <s v="29/03/2025 14:15"/>
    <s v="-"/>
    <s v="Flash Express Thailand COD"/>
    <s v="Tiktok"/>
    <s v="จ่ายทีหลัง / COD"/>
    <s v=""/>
    <s v="THT38061N4JM98Z"/>
    <s v="29/03/2025 14:16"/>
  </r>
  <r>
    <x v="5"/>
    <x v="6"/>
    <n v="50"/>
    <n v="1"/>
    <s v="EWF1"/>
    <n v="106"/>
    <n v="6"/>
    <s v="ร้านที่4"/>
    <s v="z***ock"/>
    <s v="อุดรธานี"/>
    <s v="-"/>
    <s v=""/>
    <s v="29/03/2025 14:15"/>
    <s v="-"/>
    <s v="Flash Express Thailand COD"/>
    <s v="Tiktok"/>
    <s v="จ่ายทีหลัง / COD"/>
    <s v=""/>
    <s v="THT38061N4JM98Z"/>
    <s v="29/03/2025 14:16"/>
  </r>
  <r>
    <x v="7"/>
    <x v="9"/>
    <n v="66.666666666666671"/>
    <n v="3"/>
    <s v="EWF0"/>
    <n v="200"/>
    <n v="0"/>
    <s v="ร้านที่4"/>
    <s v="ส***พร ร***จริญ"/>
    <s v="ลพบุรี"/>
    <s v="-"/>
    <s v=""/>
    <s v="29/03/2025 14:06"/>
    <s v="-"/>
    <s v="Flash Express Thailand COD"/>
    <s v="Tiktok"/>
    <s v="จ่ายทีหลัง / COD"/>
    <s v=""/>
    <s v="THT07011N4EFX8Z"/>
    <s v="29/03/2025 14:09"/>
  </r>
  <r>
    <x v="4"/>
    <x v="5"/>
    <n v="33.333333333333336"/>
    <n v="3"/>
    <s v="EWF0"/>
    <n v="200"/>
    <n v="0"/>
    <s v="ร้านที่4"/>
    <s v="ส***พร ร***จริญ"/>
    <s v="ลพบุรี"/>
    <s v="-"/>
    <s v=""/>
    <s v="29/03/2025 14:06"/>
    <s v="-"/>
    <s v="Flash Express Thailand COD"/>
    <s v="Tiktok"/>
    <s v="จ่ายทีหลัง / COD"/>
    <s v=""/>
    <s v="THT07011N4EFX8Z"/>
    <s v="29/03/2025 14:09"/>
  </r>
  <r>
    <x v="1"/>
    <x v="1"/>
    <n v="66"/>
    <n v="1"/>
    <s v="EWE98"/>
    <n v="258"/>
    <n v="3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29/03/2025 14:31"/>
    <s v="-"/>
    <s v="SPX Express"/>
    <s v="Shopee"/>
    <s v="shopee"/>
    <s v=""/>
    <s v="TH251333427858S"/>
    <s v="29/03/2025 14:01"/>
  </r>
  <r>
    <x v="2"/>
    <x v="2"/>
    <n v="66"/>
    <n v="1"/>
    <s v="EWE98"/>
    <n v="258"/>
    <n v="3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29/03/2025 14:31"/>
    <s v="-"/>
    <s v="SPX Express"/>
    <s v="Shopee"/>
    <s v="shopee"/>
    <s v=""/>
    <s v="TH251333427858S"/>
    <s v="29/03/2025 14:01"/>
  </r>
  <r>
    <x v="0"/>
    <x v="0"/>
    <n v="67"/>
    <n v="1"/>
    <s v="EWE98"/>
    <n v="258"/>
    <n v="3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29/03/2025 14:31"/>
    <s v="-"/>
    <s v="SPX Express"/>
    <s v="Shopee"/>
    <s v="shopee"/>
    <s v=""/>
    <s v="TH251333427858S"/>
    <s v="29/03/2025 14:01"/>
  </r>
  <r>
    <x v="5"/>
    <x v="6"/>
    <n v="60"/>
    <n v="3"/>
    <s v="EWE97"/>
    <n v="416.4"/>
    <n v="39"/>
    <s v="ร้านที่1"/>
    <s v="รัตนา หลีอรัญ​"/>
    <s v="477/6 หมู่2 ตำบลคลองขุด_x000a__x000a_เมืองสตูล/ Mueang Satunสตูล/ Satun_x000a_91000"/>
    <s v="91000"/>
    <s v="660819690158"/>
    <s v="29/03/2025 13:56"/>
    <s v="-"/>
    <s v="Kerry_dropoff"/>
    <s v="Lazada"/>
    <s v="lazada"/>
    <s v=""/>
    <s v="TH720171EGUN7B"/>
    <s v="29/03/2025 13:54"/>
  </r>
  <r>
    <x v="5"/>
    <x v="6"/>
    <n v="60"/>
    <n v="3"/>
    <s v="EWE97"/>
    <n v="416.4"/>
    <n v="39"/>
    <s v="ร้านที่1"/>
    <s v="รัตนา หลีอรัญ​"/>
    <s v="477/6 หมู่2 ตำบลคลองขุด_x000a__x000a_เมืองสตูล/ Mueang Satunสตูล/ Satun_x000a_91000"/>
    <s v="91000"/>
    <s v="660819690158"/>
    <s v="29/03/2025 13:56"/>
    <s v="-"/>
    <s v="Kerry_dropoff"/>
    <s v="Lazada"/>
    <s v="lazada"/>
    <s v=""/>
    <s v="TH720171EGUN7B"/>
    <s v="29/03/2025 13:54"/>
  </r>
  <r>
    <x v="5"/>
    <x v="6"/>
    <n v="60"/>
    <n v="3"/>
    <s v="EWE97"/>
    <n v="416.4"/>
    <n v="39"/>
    <s v="ร้านที่1"/>
    <s v="รัตนา หลีอรัญ​"/>
    <s v="477/6 หมู่2 ตำบลคลองขุด_x000a__x000a_เมืองสตูล/ Mueang Satunสตูล/ Satun_x000a_91000"/>
    <s v="91000"/>
    <s v="660819690158"/>
    <s v="29/03/2025 13:56"/>
    <s v="-"/>
    <s v="Kerry_dropoff"/>
    <s v="Lazada"/>
    <s v="lazada"/>
    <s v=""/>
    <s v="TH720171EGUN7B"/>
    <s v="29/03/2025 13:54"/>
  </r>
  <r>
    <x v="5"/>
    <x v="6"/>
    <n v="60"/>
    <n v="3"/>
    <s v="EWE97"/>
    <n v="416.4"/>
    <n v="39"/>
    <s v="ร้านที่1"/>
    <s v="รัตนา หลีอรัญ​"/>
    <s v="477/6 หมู่2 ตำบลคลองขุด_x000a__x000a_เมืองสตูล/ Mueang Satunสตูล/ Satun_x000a_91000"/>
    <s v="91000"/>
    <s v="660819690158"/>
    <s v="29/03/2025 13:56"/>
    <s v="-"/>
    <s v="Kerry_dropoff"/>
    <s v="Lazada"/>
    <s v="lazada"/>
    <s v=""/>
    <s v="TH720171EGUN7B"/>
    <s v="29/03/2025 13:54"/>
  </r>
  <r>
    <x v="5"/>
    <x v="6"/>
    <n v="60"/>
    <n v="3"/>
    <s v="EWE97"/>
    <n v="416.4"/>
    <n v="39"/>
    <s v="ร้านที่1"/>
    <s v="รัตนา หลีอรัญ​"/>
    <s v="477/6 หมู่2 ตำบลคลองขุด_x000a__x000a_เมืองสตูล/ Mueang Satunสตูล/ Satun_x000a_91000"/>
    <s v="91000"/>
    <s v="660819690158"/>
    <s v="29/03/2025 13:56"/>
    <s v="-"/>
    <s v="Kerry_dropoff"/>
    <s v="Lazada"/>
    <s v="lazada"/>
    <s v=""/>
    <s v="TH720171EGUN7B"/>
    <s v="29/03/2025 13:54"/>
  </r>
  <r>
    <x v="2"/>
    <x v="2"/>
    <n v="66.333333333333329"/>
    <n v="3"/>
    <s v="EWE96"/>
    <n v="230"/>
    <n v="0"/>
    <s v="ร้านที่1"/>
    <s v="ภ******์"/>
    <s v="******อเมืองเชียงราย เชียงราย 57100 ประเทศไทย ตำบลบ้านดู่ อำเภอเมืองเชียงราย จังหวัดเชียงราย 57100"/>
    <s v="57100"/>
    <s v="78"/>
    <s v="29/03/2025 13:24"/>
    <s v="-"/>
    <s v="SPX Express"/>
    <s v="Shopee"/>
    <s v="shopee"/>
    <s v=""/>
    <s v="TH259305015799S"/>
    <s v="29/03/2025 13:23"/>
  </r>
  <r>
    <x v="5"/>
    <x v="6"/>
    <n v="40"/>
    <n v="1"/>
    <s v="EWE95"/>
    <n v="145"/>
    <n v="0"/>
    <s v="ร้านที่1"/>
    <s v="S******e"/>
    <s v="******าทรคลองถนน เพิ่มสิน 24/1, คลองถนน, เขตสายไหม แขวงคลองถนน เขตสายไหม จังหวัดกรุงเทพมหานคร 10220"/>
    <s v="10220"/>
    <s v="65"/>
    <s v="29/03/2025 12:59"/>
    <s v="-"/>
    <s v="SPX Express"/>
    <s v="Shopee"/>
    <s v="shopee"/>
    <s v=""/>
    <s v="TH2545564904397"/>
    <s v="29/03/2025 12:59"/>
  </r>
  <r>
    <x v="5"/>
    <x v="6"/>
    <n v="38.333333333333343"/>
    <n v="3"/>
    <s v="EWE95"/>
    <n v="145"/>
    <n v="0"/>
    <s v="ร้านที่1"/>
    <s v="S******e"/>
    <s v="******าทรคลองถนน เพิ่มสิน 24/1, คลองถนน, เขตสายไหม แขวงคลองถนน เขตสายไหม จังหวัดกรุงเทพมหานคร 10220"/>
    <s v="10220"/>
    <s v="65"/>
    <s v="29/03/2025 12:59"/>
    <s v="-"/>
    <s v="SPX Express"/>
    <s v="Shopee"/>
    <s v="shopee"/>
    <s v=""/>
    <s v="TH2545564904397"/>
    <s v="29/03/2025 12:59"/>
  </r>
  <r>
    <x v="1"/>
    <x v="1"/>
    <n v="90"/>
    <n v="2"/>
    <s v="EWE94"/>
    <n v="167.74"/>
    <n v="7"/>
    <s v="ร้านที่3"/>
    <s v="แหลมทอง"/>
    <s v="15/18ม5ชัยพฤกษ์33/1ถนนชัยพฤกษ์เขตตลิ่งชัน · ตลิ่งชัน/ Taling Chan_x000a__x000a_ตลิ่งชัน/ Taling Chanกรุงเทพมหานคร/ Bangkok_x000a_10170"/>
    <s v="10170"/>
    <s v="660937457237"/>
    <s v="29/03/2025 12:53"/>
    <s v="-"/>
    <s v="Kerry_dropoff"/>
    <s v="Lazada"/>
    <s v="lazada"/>
    <s v=""/>
    <s v="LEXPU0550629014"/>
    <s v="29/03/2025 12:53"/>
  </r>
  <r>
    <x v="4"/>
    <x v="5"/>
    <n v="65"/>
    <n v="1"/>
    <s v="EWE93"/>
    <n v="299"/>
    <n v="0"/>
    <s v="ร้านที่1"/>
    <s v="พิชัยรัตน์ ไล่กสิกรรม"/>
    <s v="พฤกษาวิลล์ 27/255 ถ.สามวา เขตมีนบุรี แขวงมีนบุรี กทม. 10510"/>
    <s v="10510"/>
    <s v="0851360738"/>
    <s v="29/03/2025 11:48"/>
    <s v="macanatic.xr@gmail.com"/>
    <s v="EMS"/>
    <s v="facebook"/>
    <s v="กสิกร"/>
    <s v=""/>
    <s v="JB196556170TH"/>
    <s v="29/03/2025 11:59"/>
  </r>
  <r>
    <x v="2"/>
    <x v="17"/>
    <n v="100"/>
    <n v="1"/>
    <s v="EWE93"/>
    <n v="299"/>
    <n v="0"/>
    <s v="ร้านที่1"/>
    <s v="พิชัยรัตน์ ไล่กสิกรรม"/>
    <s v="พฤกษาวิลล์ 27/255 ถ.สามวา เขตมีนบุรี แขวงมีนบุรี กทม. 10510"/>
    <s v="10510"/>
    <s v="0851360738"/>
    <s v="29/03/2025 11:48"/>
    <s v="macanatic.xr@gmail.com"/>
    <s v="EMS"/>
    <s v="facebook"/>
    <s v="กสิกร"/>
    <s v=""/>
    <s v="JB196556170TH"/>
    <s v="29/03/2025 11:59"/>
  </r>
  <r>
    <x v="0"/>
    <x v="0"/>
    <n v="100"/>
    <n v="1"/>
    <s v="EWE93"/>
    <n v="299"/>
    <n v="0"/>
    <s v="ร้านที่1"/>
    <s v="พิชัยรัตน์ ไล่กสิกรรม"/>
    <s v="พฤกษาวิลล์ 27/255 ถ.สามวา เขตมีนบุรี แขวงมีนบุรี กทม. 10510"/>
    <s v="10510"/>
    <s v="0851360738"/>
    <s v="29/03/2025 11:48"/>
    <s v="macanatic.xr@gmail.com"/>
    <s v="EMS"/>
    <s v="facebook"/>
    <s v="กสิกร"/>
    <s v=""/>
    <s v="JB196556170TH"/>
    <s v="29/03/2025 11:59"/>
  </r>
  <r>
    <x v="1"/>
    <x v="1"/>
    <n v="100"/>
    <n v="1"/>
    <s v="EWE93"/>
    <n v="299"/>
    <n v="0"/>
    <s v="ร้านที่1"/>
    <s v="พิชัยรัตน์ ไล่กสิกรรม"/>
    <s v="พฤกษาวิลล์ 27/255 ถ.สามวา เขตมีนบุรี แขวงมีนบุรี กทม. 10510"/>
    <s v="10510"/>
    <s v="0851360738"/>
    <s v="29/03/2025 11:48"/>
    <s v="macanatic.xr@gmail.com"/>
    <s v="EMS"/>
    <s v="facebook"/>
    <s v="กสิกร"/>
    <s v=""/>
    <s v="JB196556170TH"/>
    <s v="29/03/2025 11:59"/>
  </r>
  <r>
    <x v="1"/>
    <x v="1"/>
    <n v="90"/>
    <n v="2"/>
    <s v="EWE92"/>
    <n v="152"/>
    <n v="0"/>
    <s v="ร้านที่8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9/03/2025 11:58"/>
    <s v="-"/>
    <s v="Kerry_dropoff"/>
    <s v="Lazada"/>
    <s v="lazada"/>
    <s v=""/>
    <s v="LEXPU0550628334"/>
    <s v="29/03/2025 11:58"/>
  </r>
  <r>
    <x v="12"/>
    <x v="18"/>
    <n v="65"/>
    <n v="6"/>
    <s v="EWE91"/>
    <n v="299"/>
    <n v="0"/>
    <s v="ร้านที่1"/>
    <s v="อารีรรณ   สุวรรณโณ "/>
    <s v="73/70  ม.บ.พระปิ่น ๗  ต.คลองหนึ่ง   อ.คลองหลวง จ.ปทุมธานี 12120"/>
    <s v="12120"/>
    <s v="0818433884"/>
    <s v="29/03/2025 11:22"/>
    <s v="macanatic.xr@gmail.com"/>
    <s v="EMS"/>
    <s v="facebook"/>
    <s v="กสิกร"/>
    <s v=""/>
    <s v="JB196556183TH"/>
    <s v="29/03/2025 11:36"/>
  </r>
  <r>
    <x v="8"/>
    <x v="10"/>
    <n v="54.5"/>
    <n v="2"/>
    <s v="EWE89"/>
    <n v="78.28"/>
    <n v="7"/>
    <s v="ร้านที่1"/>
    <s v="อาภาวรรณ หอมนาน"/>
    <s v="11/22-23 หมู่3 ถนน บางกรวย-ไทรน้อย ต.วัดชลอ_x000a__x000a_บางกรวย/ Bang Kruaiนนทบุรี/ Nonthaburi_x000a_11130"/>
    <s v="11130"/>
    <s v="660831874040"/>
    <s v="29/03/2025 11:23"/>
    <s v="-"/>
    <s v="Kerry_dropoff"/>
    <s v="Lazada"/>
    <s v="lazada"/>
    <s v=""/>
    <s v="LEXPU0472895255"/>
    <s v="29/03/2025 11:23"/>
  </r>
  <r>
    <x v="4"/>
    <x v="5"/>
    <n v="65"/>
    <n v="1"/>
    <s v="EWE88"/>
    <n v="299"/>
    <n v="0"/>
    <s v="ร้านที่1"/>
    <s v="เจษฏา  รักษารักษ์"/>
    <s v="6/3 ม3 ต.สัมปทวน_x000a_อ.นครชัยศรี_x000a_จ.นครปฐม 73120"/>
    <s v="73120"/>
    <s v="0899005747"/>
    <s v="28/03/2025 11:58"/>
    <s v="macanatic.xr@gmail.com"/>
    <s v="EMS"/>
    <s v="facebook"/>
    <s v="กสิกร"/>
    <s v=""/>
    <s v="JB196556197TH"/>
    <s v="29/03/2025 11:16"/>
  </r>
  <r>
    <x v="2"/>
    <x v="17"/>
    <n v="100"/>
    <n v="1"/>
    <s v="EWE88"/>
    <n v="299"/>
    <n v="0"/>
    <s v="ร้านที่1"/>
    <s v="เจษฏา  รักษารักษ์"/>
    <s v="6/3 ม3 ต.สัมปทวน_x000a_อ.นครชัยศรี_x000a_จ.นครปฐม 73120"/>
    <s v="73120"/>
    <s v="0899005747"/>
    <s v="28/03/2025 11:58"/>
    <s v="macanatic.xr@gmail.com"/>
    <s v="EMS"/>
    <s v="facebook"/>
    <s v="กสิกร"/>
    <s v=""/>
    <s v="JB196556197TH"/>
    <s v="29/03/2025 11:16"/>
  </r>
  <r>
    <x v="0"/>
    <x v="0"/>
    <n v="100"/>
    <n v="1"/>
    <s v="EWE88"/>
    <n v="299"/>
    <n v="0"/>
    <s v="ร้านที่1"/>
    <s v="เจษฏา  รักษารักษ์"/>
    <s v="6/3 ม3 ต.สัมปทวน_x000a_อ.นครชัยศรี_x000a_จ.นครปฐม 73120"/>
    <s v="73120"/>
    <s v="0899005747"/>
    <s v="28/03/2025 11:58"/>
    <s v="macanatic.xr@gmail.com"/>
    <s v="EMS"/>
    <s v="facebook"/>
    <s v="กสิกร"/>
    <s v=""/>
    <s v="JB196556197TH"/>
    <s v="29/03/2025 11:16"/>
  </r>
  <r>
    <x v="1"/>
    <x v="1"/>
    <n v="100"/>
    <n v="1"/>
    <s v="EWE88"/>
    <n v="299"/>
    <n v="0"/>
    <s v="ร้านที่1"/>
    <s v="เจษฏา  รักษารักษ์"/>
    <s v="6/3 ม3 ต.สัมปทวน_x000a_อ.นครชัยศรี_x000a_จ.นครปฐม 73120"/>
    <s v="73120"/>
    <s v="0899005747"/>
    <s v="28/03/2025 11:58"/>
    <s v="macanatic.xr@gmail.com"/>
    <s v="EMS"/>
    <s v="facebook"/>
    <s v="กสิกร"/>
    <s v=""/>
    <s v="JB196556197TH"/>
    <s v="29/03/2025 11:16"/>
  </r>
  <r>
    <x v="12"/>
    <x v="18"/>
    <n v="65"/>
    <n v="1"/>
    <s v="EWE87"/>
    <n v="250"/>
    <n v="0"/>
    <s v="ร้านที่1"/>
    <s v="สุภาณี  แม็กน่ามาร่า "/>
    <s v="234/19 หมู่1บ้านวังทรายพูน_x000a_ต.วังทรายพูน อ.วังทรายพูน จ.พิจิตร 66180"/>
    <s v="66180"/>
    <s v="0622711153"/>
    <s v="29/03/2025 11:09"/>
    <s v="macanatic.xr@gmail.com"/>
    <s v="EMS COD"/>
    <s v="facebook"/>
    <s v="กสิกร"/>
    <s v=""/>
    <s v="JA191837845TH"/>
    <s v="29/03/2025 11:06"/>
  </r>
  <r>
    <x v="8"/>
    <x v="10"/>
    <n v="65"/>
    <n v="1"/>
    <s v="EWE87"/>
    <n v="250"/>
    <n v="0"/>
    <s v="ร้านที่1"/>
    <s v="สุภาณี  แม็กน่ามาร่า "/>
    <s v="234/19 หมู่1บ้านวังทรายพูน_x000a_ต.วังทรายพูน อ.วังทรายพูน จ.พิจิตร 66180"/>
    <s v="66180"/>
    <s v="0622711153"/>
    <s v="29/03/2025 11:09"/>
    <s v="macanatic.xr@gmail.com"/>
    <s v="EMS COD"/>
    <s v="facebook"/>
    <s v="กสิกร"/>
    <s v=""/>
    <s v="JA191837845TH"/>
    <s v="29/03/2025 11:05"/>
  </r>
  <r>
    <x v="13"/>
    <x v="19"/>
    <n v="65"/>
    <n v="1"/>
    <s v="EWE87"/>
    <n v="250"/>
    <n v="0"/>
    <s v="ร้านที่1"/>
    <s v="สุภาณี  แม็กน่ามาร่า "/>
    <s v="234/19 หมู่1บ้านวังทรายพูน_x000a_ต.วังทรายพูน อ.วังทรายพูน จ.พิจิตร 66180"/>
    <s v="66180"/>
    <s v="0622711153"/>
    <s v="29/03/2025 11:09"/>
    <s v="macanatic.xr@gmail.com"/>
    <s v="EMS COD"/>
    <s v="facebook"/>
    <s v="กสิกร"/>
    <s v=""/>
    <s v="JA191837845TH"/>
    <s v="29/03/2025 11:05"/>
  </r>
  <r>
    <x v="14"/>
    <x v="20"/>
    <n v="65"/>
    <n v="1"/>
    <s v="EWE87"/>
    <n v="250"/>
    <n v="0"/>
    <s v="ร้านที่1"/>
    <s v="สุภาณี  แม็กน่ามาร่า "/>
    <s v="234/19 หมู่1บ้านวังทรายพูน_x000a_ต.วังทรายพูน อ.วังทรายพูน จ.พิจิตร 66180"/>
    <s v="66180"/>
    <s v="0622711153"/>
    <s v="29/03/2025 11:09"/>
    <s v="macanatic.xr@gmail.com"/>
    <s v="EMS COD"/>
    <s v="facebook"/>
    <s v="กสิกร"/>
    <s v=""/>
    <s v="JA191837845TH"/>
    <s v="29/03/2025 11:05"/>
  </r>
  <r>
    <x v="15"/>
    <x v="21"/>
    <n v="65"/>
    <n v="1"/>
    <s v="EWE87"/>
    <n v="250"/>
    <n v="0"/>
    <s v="ร้านที่1"/>
    <s v="สุภาณี  แม็กน่ามาร่า "/>
    <s v="234/19 หมู่1บ้านวังทรายพูน_x000a_ต.วังทรายพูน อ.วังทรายพูน จ.พิจิตร 66180"/>
    <s v="66180"/>
    <s v="0622711153"/>
    <s v="29/03/2025 11:09"/>
    <s v="macanatic.xr@gmail.com"/>
    <s v="EMS COD"/>
    <s v="facebook"/>
    <s v="กสิกร"/>
    <s v=""/>
    <s v="JA191837845TH"/>
    <s v="29/03/2025 11:05"/>
  </r>
  <r>
    <x v="7"/>
    <x v="9"/>
    <n v="50"/>
    <n v="1"/>
    <s v="EWE86"/>
    <n v="260"/>
    <n v="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25/03/2025 08:55"/>
    <s v="macanatic.xr@gmail.com"/>
    <s v="EMS"/>
    <s v="facebook"/>
    <s v="กสิกร"/>
    <s v=""/>
    <s v="JB196556210TH"/>
    <s v="29/03/2025 10:58"/>
  </r>
  <r>
    <x v="1"/>
    <x v="1"/>
    <n v="100"/>
    <n v="1"/>
    <s v="EWE86"/>
    <n v="260"/>
    <n v="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25/03/2025 08:55"/>
    <s v="macanatic.xr@gmail.com"/>
    <s v="EMS"/>
    <s v="facebook"/>
    <s v="กสิกร"/>
    <s v=""/>
    <s v="JB196556210TH"/>
    <s v="29/03/2025 10:58"/>
  </r>
  <r>
    <x v="2"/>
    <x v="17"/>
    <n v="100"/>
    <n v="1"/>
    <s v="EWE86"/>
    <n v="260"/>
    <n v="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25/03/2025 08:55"/>
    <s v="macanatic.xr@gmail.com"/>
    <s v="EMS"/>
    <s v="facebook"/>
    <s v="กสิกร"/>
    <s v=""/>
    <s v="JB196556210TH"/>
    <s v="29/03/2025 10:58"/>
  </r>
  <r>
    <x v="3"/>
    <x v="7"/>
    <n v="60"/>
    <n v="1"/>
    <s v="EWE86"/>
    <n v="260"/>
    <n v="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25/03/2025 08:55"/>
    <s v="macanatic.xr@gmail.com"/>
    <s v="EMS"/>
    <s v="facebook"/>
    <s v="กสิกร"/>
    <s v=""/>
    <s v="JB196556210TH"/>
    <s v="29/03/2025 10:58"/>
  </r>
  <r>
    <x v="12"/>
    <x v="18"/>
    <n v="65"/>
    <n v="1"/>
    <s v="EWE85"/>
    <n v="398"/>
    <n v="0"/>
    <s v="ร้านที่1"/>
    <s v="คุณธนนนท์"/>
    <s v="หมู่บ้านวนิศาวิลล์ ซอย1/4 เลขที่ 129/211, หมู่ที่ 7, ตำบลบ้านกรด, อำเภอบางปะอิน จังหวัดพระนครศรีอยุธยา 13160"/>
    <s v="13160"/>
    <s v="0899229742"/>
    <s v="29/03/2025 09:30"/>
    <s v="macanatic.xr@gmail.com"/>
    <s v="EMS"/>
    <s v="line_oa"/>
    <s v="กสิกร"/>
    <s v=""/>
    <s v="JB196556166TH"/>
    <s v="29/03/2025 10:47"/>
  </r>
  <r>
    <x v="16"/>
    <x v="22"/>
    <n v="65"/>
    <n v="3"/>
    <s v="EWE85"/>
    <n v="398"/>
    <n v="0"/>
    <s v="ร้านที่1"/>
    <s v="คุณธนนนท์"/>
    <s v="หมู่บ้านวนิศาวิลล์ ซอย1/4 เลขที่ 129/211, หมู่ที่ 7, ตำบลบ้านกรด, อำเภอบางปะอิน จังหวัดพระนครศรีอยุธยา 13160"/>
    <s v="13160"/>
    <s v="0899229742"/>
    <s v="29/03/2025 09:30"/>
    <s v="macanatic.xr@gmail.com"/>
    <s v="EMS"/>
    <s v="line_oa"/>
    <s v="กสิกร"/>
    <s v=""/>
    <s v="JB196556166TH"/>
    <s v="29/03/2025 10:47"/>
  </r>
  <r>
    <x v="13"/>
    <x v="19"/>
    <n v="65"/>
    <n v="4"/>
    <s v="EWE85"/>
    <n v="398"/>
    <n v="0"/>
    <s v="ร้านที่1"/>
    <s v="คุณธนนนท์"/>
    <s v="หมู่บ้านวนิศาวิลล์ ซอย1/4 เลขที่ 129/211, หมู่ที่ 7, ตำบลบ้านกรด, อำเภอบางปะอิน จังหวัดพระนครศรีอยุธยา 13160"/>
    <s v="13160"/>
    <s v="0899229742"/>
    <s v="29/03/2025 09:30"/>
    <s v="macanatic.xr@gmail.com"/>
    <s v="EMS"/>
    <s v="line_oa"/>
    <s v="กสิกร"/>
    <s v=""/>
    <s v="JB196556166TH"/>
    <s v="29/03/2025 10:47"/>
  </r>
  <r>
    <x v="17"/>
    <x v="23"/>
    <n v="10"/>
    <n v="50"/>
    <s v="EWE84"/>
    <n v="490"/>
    <n v="0"/>
    <s v="ร้านที่1"/>
    <s v="ม******์"/>
    <s v="******วิเชตนคร, อำเภอแจ้ห่ม ตำบลวิเชตนคร อำเภอแจ้ห่ม จังหวัดลำปาง 52120"/>
    <s v="52120"/>
    <s v="49"/>
    <s v="29/03/2025 10:46"/>
    <s v="-"/>
    <s v="SPX Express"/>
    <s v="Shopee"/>
    <s v="shopee"/>
    <s v=""/>
    <s v="TH257846998097U"/>
    <s v="29/03/2025 10:16"/>
  </r>
  <r>
    <x v="3"/>
    <x v="7"/>
    <n v="66.666666666666671"/>
    <n v="3"/>
    <s v="EWE83"/>
    <n v="134"/>
    <n v="0"/>
    <s v="ร้านที่1"/>
    <s v="แ*ม"/>
    <s v="******บลหันทราย อำเภออรัญประเทศ จังหวัดสระแก้ว 27120"/>
    <s v="27120"/>
    <s v="99"/>
    <s v="29/03/2025 09:53"/>
    <s v="-"/>
    <s v="SPX Express"/>
    <s v="Shopee"/>
    <s v="shopee"/>
    <s v=""/>
    <s v="TH2568959014559"/>
    <s v="29/03/2025 09:53"/>
  </r>
  <r>
    <x v="0"/>
    <x v="4"/>
    <n v="65.7"/>
    <n v="1"/>
    <s v="EWE82"/>
    <n v="65.7"/>
    <n v="0"/>
    <s v="ร้านที่1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29/03/2025 09:44"/>
    <s v="-"/>
    <s v="Kerry_dropoff"/>
    <s v="Lazada"/>
    <s v="lazada"/>
    <s v=""/>
    <s v="LEXPU0550629419"/>
    <s v="29/03/2025 09:44"/>
  </r>
  <r>
    <x v="0"/>
    <x v="0"/>
    <n v="66.333333333333329"/>
    <n v="3"/>
    <s v="EWE81"/>
    <n v="254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9/03/2025 10:12"/>
    <s v="-"/>
    <s v="SPX Express"/>
    <s v="Shopee"/>
    <s v="shopee"/>
    <s v=""/>
    <s v="TH252614959817B"/>
    <s v="29/03/2025 09:42"/>
  </r>
  <r>
    <x v="0"/>
    <x v="0"/>
    <n v="66.333333333333329"/>
    <n v="3"/>
    <s v="EWE80"/>
    <n v="219"/>
    <n v="0"/>
    <s v="ร้านที่4"/>
    <s v="ว***ี อ***รุ่ง"/>
    <s v="นนทบุรี"/>
    <s v="-"/>
    <s v=""/>
    <s v="29/03/2025 09:35"/>
    <s v="-"/>
    <s v="Flash Express Thailand COD"/>
    <s v="Tiktok"/>
    <s v="จ่ายทีหลัง / COD"/>
    <s v=""/>
    <s v="THT03011N3U0X7Z"/>
    <s v="29/03/2025 09:35"/>
  </r>
  <r>
    <x v="3"/>
    <x v="7"/>
    <n v="66.666666666666671"/>
    <n v="6"/>
    <s v="EWE79"/>
    <n v="200"/>
    <n v="0"/>
    <s v="ร้านที่4"/>
    <s v="จ***ลดา ส***โพธิ์"/>
    <s v="ราชบุรี"/>
    <s v="-"/>
    <s v=""/>
    <s v="29/03/2025 09:30"/>
    <s v="-"/>
    <s v="Flash Express Thailand COD"/>
    <s v="Tiktok"/>
    <s v="จ่ายทีหลัง / COD"/>
    <s v=""/>
    <s v="THT12011N4HQN0Z"/>
    <s v="29/03/2025 09:30"/>
  </r>
  <r>
    <x v="1"/>
    <x v="1"/>
    <n v="66"/>
    <n v="2"/>
    <s v="EWE77"/>
    <n v="440"/>
    <n v="0"/>
    <s v="ร้านที่4"/>
    <s v="จ***ร์ฉาย  เ***สุขสมาน"/>
    <s v="พระนครศรีอยุธยา"/>
    <s v="-"/>
    <s v=""/>
    <s v="29/03/2025 09:14"/>
    <s v="-"/>
    <s v="Flash Express Thailand COD"/>
    <s v="Tiktok"/>
    <s v="จ่ายทีหลัง / COD"/>
    <s v=""/>
    <s v="THT05061N3QVY3Z"/>
    <s v="29/03/2025 09:14"/>
  </r>
  <r>
    <x v="2"/>
    <x v="2"/>
    <n v="66"/>
    <n v="2"/>
    <s v="EWE77"/>
    <n v="440"/>
    <n v="0"/>
    <s v="ร้านที่4"/>
    <s v="จ***ร์ฉาย  เ***สุขสมาน"/>
    <s v="พระนครศรีอยุธยา"/>
    <s v="-"/>
    <s v=""/>
    <s v="29/03/2025 09:14"/>
    <s v="-"/>
    <s v="Flash Express Thailand COD"/>
    <s v="Tiktok"/>
    <s v="จ่ายทีหลัง / COD"/>
    <s v=""/>
    <s v="THT05061N3QVY3Z"/>
    <s v="29/03/2025 09:14"/>
  </r>
  <r>
    <x v="0"/>
    <x v="0"/>
    <n v="67"/>
    <n v="2"/>
    <s v="EWE77"/>
    <n v="440"/>
    <n v="0"/>
    <s v="ร้านที่4"/>
    <s v="จ***ร์ฉาย  เ***สุขสมาน"/>
    <s v="พระนครศรีอยุธยา"/>
    <s v="-"/>
    <s v=""/>
    <s v="29/03/2025 09:14"/>
    <s v="-"/>
    <s v="Flash Express Thailand COD"/>
    <s v="Tiktok"/>
    <s v="จ่ายทีหลัง / COD"/>
    <s v=""/>
    <s v="THT05061N3QVY3Z"/>
    <s v="29/03/2025 09:14"/>
  </r>
  <r>
    <x v="0"/>
    <x v="0"/>
    <n v="90"/>
    <n v="2"/>
    <s v="EWE76"/>
    <n v="105.96"/>
    <n v="0"/>
    <s v="ร้านที่3"/>
    <s v="ศิริวรรณ เจริญดี"/>
    <s v="52ม.1ต.บ้านโพธิ์_x000a__x000a_เมืองสุพรรณบุรี/ Mueang Suphan Buriสุพรรณบุรี/ Suphanburi_x000a_72000"/>
    <s v="72000"/>
    <s v="660982497954"/>
    <s v="29/03/2025 09:12"/>
    <s v="-"/>
    <s v="Kerry_dropoff"/>
    <s v="Lazada"/>
    <s v="lazada"/>
    <s v=""/>
    <s v="LEXPU0550631631"/>
    <s v="29/03/2025 09:12"/>
  </r>
  <r>
    <x v="5"/>
    <x v="6"/>
    <n v="39"/>
    <n v="1"/>
    <s v="EWE75"/>
    <n v="151"/>
    <n v="0"/>
    <s v="ร้านที่1"/>
    <s v="ค******)"/>
    <s v="******ศีรษะจรเข้น้อย อำเภอบางเสาธง จังหวัดสมุทรปราการ 10570"/>
    <s v="10570"/>
    <s v="24"/>
    <s v="29/03/2025 07:57"/>
    <s v="-"/>
    <s v="SPX Express"/>
    <s v="Shopee"/>
    <s v="shopee"/>
    <s v=""/>
    <s v="TH252861741332V"/>
    <s v="29/03/2025 07:57"/>
  </r>
  <r>
    <x v="4"/>
    <x v="5"/>
    <n v="47"/>
    <n v="1"/>
    <s v="EWE75"/>
    <n v="151"/>
    <n v="0"/>
    <s v="ร้านที่1"/>
    <s v="ค******)"/>
    <s v="******ศีรษะจรเข้น้อย อำเภอบางเสาธง จังหวัดสมุทรปราการ 10570"/>
    <s v="10570"/>
    <s v="24"/>
    <s v="29/03/2025 07:57"/>
    <s v="-"/>
    <s v="SPX Express"/>
    <s v="Shopee"/>
    <s v="shopee"/>
    <s v=""/>
    <s v="TH252861741332V"/>
    <s v="29/03/2025 07:57"/>
  </r>
  <r>
    <x v="1"/>
    <x v="1"/>
    <n v="75"/>
    <n v="1"/>
    <s v="EWE75"/>
    <n v="151"/>
    <n v="0"/>
    <s v="ร้านที่1"/>
    <s v="ค******)"/>
    <s v="******ศีรษะจรเข้น้อย อำเภอบางเสาธง จังหวัดสมุทรปราการ 10570"/>
    <s v="10570"/>
    <s v="24"/>
    <s v="29/03/2025 07:57"/>
    <s v="-"/>
    <s v="SPX Express"/>
    <s v="Shopee"/>
    <s v="shopee"/>
    <s v=""/>
    <s v="TH252861741332V"/>
    <s v="29/03/2025 07:57"/>
  </r>
  <r>
    <x v="2"/>
    <x v="24"/>
    <n v="76"/>
    <n v="3"/>
    <s v="EWE73"/>
    <n v="218"/>
    <n v="0"/>
    <s v="ร้านที่1"/>
    <s v="ภ******์"/>
    <s v="****** ตำบลนาสีนวน อำเภอเมืองมุกดาหาร จังหวัดมุกดาหาร 49000"/>
    <s v="49000"/>
    <s v="20"/>
    <s v="29/03/2025 07:02"/>
    <s v="-"/>
    <s v="SPX Express"/>
    <s v="Shopee"/>
    <s v="shopee"/>
    <s v=""/>
    <s v="TH257602518837Z"/>
    <s v="29/03/2025 07:02"/>
  </r>
  <r>
    <x v="2"/>
    <x v="24"/>
    <n v="74.5"/>
    <n v="2"/>
    <s v="EWE72"/>
    <n v="149"/>
    <n v="10"/>
    <s v="ร้านที่1"/>
    <s v="ก******ต"/>
    <s v="******วงหัวหมาก แขวงหัวหมาก เขตบางกะปิ จังหวัดกรุงเทพมหานคร 10240"/>
    <s v="10240"/>
    <s v="60"/>
    <s v="29/03/2025 04:54"/>
    <s v="-"/>
    <s v="SPX Express"/>
    <s v="Shopee"/>
    <s v="shopee"/>
    <s v=""/>
    <s v="TH252494553094D"/>
    <s v="29/03/2025 04:54"/>
  </r>
  <r>
    <x v="5"/>
    <x v="25"/>
    <n v="10.83"/>
    <n v="1"/>
    <s v="EWE71"/>
    <n v="22.29"/>
    <n v="0"/>
    <s v="ร้านที่3"/>
    <s v="kullapttham"/>
    <s v="126/35 ห้อวรับตัดชุดกรณ์การานต์ อยุ่ริมภนนวูฒๅกาๅส14 · ตลาดพลู/ Talat Phlu_x000a__x000a_ธนบุรี/ Thon Buriกรุงเทพมหานคร/ Bangkok_x000a_10600"/>
    <s v="10600"/>
    <s v="660900710530"/>
    <s v="29/03/2025 03:00"/>
    <s v="-"/>
    <s v="Kerry_dropoff"/>
    <s v="Lazada"/>
    <s v="lazada"/>
    <s v=""/>
    <s v="LEXPU0550398363"/>
    <s v="29/03/2025 02:59"/>
  </r>
  <r>
    <x v="11"/>
    <x v="25"/>
    <n v="11.46"/>
    <n v="1"/>
    <s v="EWE71"/>
    <n v="22.29"/>
    <n v="0"/>
    <s v="ร้านที่3"/>
    <s v="kullapttham"/>
    <s v="126/35 ห้อวรับตัดชุดกรณ์การานต์ อยุ่ริมภนนวูฒๅกาๅส14 · ตลาดพลู/ Talat Phlu_x000a__x000a_ธนบุรี/ Thon Buriกรุงเทพมหานคร/ Bangkok_x000a_10600"/>
    <s v="10600"/>
    <s v="660900710530"/>
    <s v="29/03/2025 03:00"/>
    <s v="-"/>
    <s v="Kerry_dropoff"/>
    <s v="Lazada"/>
    <s v="lazada"/>
    <s v=""/>
    <s v="LEXPU0550398363"/>
    <s v="29/03/2025 02:59"/>
  </r>
  <r>
    <x v="5"/>
    <x v="6"/>
    <n v="60"/>
    <n v="6"/>
    <s v="EWE69"/>
    <n v="199.5"/>
    <n v="0"/>
    <s v="ร้านที่2"/>
    <s v="ร*** ค***วิเชียร ส***นร้านเคเอส"/>
    <s v="สมุทรสาคร"/>
    <s v="-"/>
    <s v=""/>
    <s v="29/03/2025 01:16"/>
    <s v="-"/>
    <s v="J&amp;T COD"/>
    <s v="Tiktok"/>
    <s v="จ่ายทีหลัง / COD"/>
    <s v=""/>
    <s v="756219775916"/>
    <s v="29/03/2025 01:33"/>
  </r>
  <r>
    <x v="3"/>
    <x v="7"/>
    <n v="66.666666666666671"/>
    <n v="3"/>
    <s v="EWE68"/>
    <n v="200"/>
    <n v="0"/>
    <s v="ร้านที่2"/>
    <s v="พ***ักษณ์"/>
    <s v="กรุงเทพฯ"/>
    <s v="-"/>
    <s v=""/>
    <s v="29/03/2025 00:52"/>
    <s v="-"/>
    <s v="J&amp;T COD"/>
    <s v="Tiktok"/>
    <s v="จ่ายทีหลัง / COD"/>
    <s v=""/>
    <s v="756288989912"/>
    <s v="29/03/2025 00:52"/>
  </r>
  <r>
    <x v="1"/>
    <x v="1"/>
    <n v="83.333333333333329"/>
    <n v="3"/>
    <s v="EWE67"/>
    <n v="219"/>
    <n v="0"/>
    <s v="ร้านที่4"/>
    <s v="พ***ักษณ์"/>
    <s v="กรุงเทพฯ"/>
    <s v="-"/>
    <s v=""/>
    <s v="29/03/2025 00:44"/>
    <s v="-"/>
    <s v="Flash Express Thailand COD"/>
    <s v="Tiktok"/>
    <s v="จ่ายทีหลัง / COD"/>
    <s v=""/>
    <s v="THT01281N1DAZ5Z"/>
    <s v="29/03/2025 00:44"/>
  </r>
  <r>
    <x v="0"/>
    <x v="0"/>
    <n v="79"/>
    <n v="1"/>
    <s v="EWE66"/>
    <n v="71"/>
    <n v="0"/>
    <s v="ร้านที่1"/>
    <s v="จ******์"/>
    <s v="******บลพุกร่าง อำเภอพระพุทธบาท จังหวัดสระบุรี 18120"/>
    <s v="18120"/>
    <s v="87"/>
    <s v="29/03/2025 01:29"/>
    <s v="-"/>
    <s v="SPX Express"/>
    <s v="Shopee"/>
    <s v="shopee"/>
    <s v=""/>
    <s v="TH2506870682999"/>
    <s v="29/03/2025 00:40"/>
  </r>
  <r>
    <x v="5"/>
    <x v="6"/>
    <n v="40"/>
    <n v="1"/>
    <s v="EWE65"/>
    <n v="69"/>
    <n v="29"/>
    <s v="ร้านที่2"/>
    <s v="แ******ว"/>
    <s v="******บลสายลำโพง อำเภอท่าตะโก จังหวัดนครสวรรค์ 60160"/>
    <s v="60160"/>
    <s v="07"/>
    <s v="29/03/2025 00:54"/>
    <s v="-"/>
    <s v="SPX Express"/>
    <s v="Shopee"/>
    <s v="shopee"/>
    <s v=""/>
    <s v="TH256189754969O"/>
    <s v="29/03/2025 00:24"/>
  </r>
  <r>
    <x v="2"/>
    <x v="2"/>
    <n v="66.333333333333329"/>
    <n v="3"/>
    <s v="EWE64"/>
    <n v="265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29/03/2025 00:23"/>
    <s v="-"/>
    <s v="SPX Express"/>
    <s v="Shopee"/>
    <s v="shopee"/>
    <s v=""/>
    <s v="TH251663393829E"/>
    <s v="29/03/2025 00:23"/>
  </r>
  <r>
    <x v="2"/>
    <x v="2"/>
    <n v="66.333333333333329"/>
    <n v="3"/>
    <s v="EWE63"/>
    <n v="265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29/03/2025 00:23"/>
    <s v="-"/>
    <s v="SPX Express"/>
    <s v="Shopee"/>
    <s v="shopee"/>
    <s v=""/>
    <s v="TH256678231696V"/>
    <s v="29/03/2025 00:23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x v="0"/>
    <x v="0"/>
    <n v="72"/>
    <n v="1"/>
    <s v="EWD86"/>
    <n v="72"/>
    <n v="0"/>
    <s v="ร้านที่9"/>
    <s v="รวีวรรณ บูรณะจินดาพันธ์"/>
    <s v="7  ม.1 ต.ลาดชิด_x000a__x000a_ผักไห่/ Phak Haiพระนครศรีอยุธยา/ Phra Nakhon Si Ayutthaya_x000a_13120"/>
    <s v="13120"/>
    <s v="660649216141"/>
    <s v="27/03/2025 23:55"/>
    <s v="-"/>
    <s v="Kerry_dropoff"/>
    <s v="Lazada"/>
    <s v="lazada"/>
    <s v=""/>
    <s v="LEXDO0155899814"/>
    <s v="27/03/2025 23:55"/>
  </r>
  <r>
    <x v="1"/>
    <x v="1"/>
    <n v="78"/>
    <n v="2"/>
    <s v="EWD85"/>
    <n v="193"/>
    <n v="45"/>
    <s v="ร้านที่1"/>
    <s v="พ******ด"/>
    <s v="******น้ำใส, อำเภอจัตุรัส ตำบลกุดน้ำใส อำเภอจัตุรัส จังหวัดชัยภูมิ 36130"/>
    <s v="36130"/>
    <s v="52"/>
    <s v="27/03/2025 23:29"/>
    <s v="-"/>
    <s v="Flash Express"/>
    <s v="Shopee"/>
    <s v="shopee"/>
    <s v=""/>
    <s v="TH3306716USE0D"/>
    <s v="27/03/2025 23:29"/>
  </r>
  <r>
    <x v="1"/>
    <x v="1"/>
    <n v="78"/>
    <n v="3"/>
    <s v="EWD84"/>
    <n v="249"/>
    <n v="45"/>
    <s v="ร้านที่1"/>
    <s v="พ******ด"/>
    <s v="******น้ำใส, อำเภอจัตุรัส ตำบลกุดน้ำใส อำเภอจัตุรัส จังหวัดชัยภูมิ 36130"/>
    <s v="36130"/>
    <s v="52"/>
    <s v="27/03/2025 23:26"/>
    <s v="-"/>
    <s v="Flash Express"/>
    <s v="Shopee"/>
    <s v="shopee"/>
    <s v=""/>
    <s v="TH3306716VD39D"/>
    <s v="27/03/2025 23:26"/>
  </r>
  <r>
    <x v="2"/>
    <x v="2"/>
    <n v="38.333333333333343"/>
    <n v="3"/>
    <s v="EWD83"/>
    <n v="200"/>
    <n v="0"/>
    <s v="ร้านที่1"/>
    <s v="อ******ณ"/>
    <s v="******2, ซอย 11, ตำบลไทรน้อย, อำเภอไทรน้อย ตำบลไทรน้อย อำเภอไทรน้อย จังหวัดนนทบุรี 11150"/>
    <s v="11150"/>
    <s v="85"/>
    <s v="27/03/2025 23:38"/>
    <s v="-"/>
    <s v="Flash Express"/>
    <s v="Shopee"/>
    <s v="shopee"/>
    <s v=""/>
    <s v="TH0305716P8E6A"/>
    <s v="27/03/2025 23:08"/>
  </r>
  <r>
    <x v="2"/>
    <x v="2"/>
    <n v="38.333333333333343"/>
    <n v="3"/>
    <s v="EWD83"/>
    <n v="200"/>
    <n v="0"/>
    <s v="ร้านที่1"/>
    <s v="อ******ณ"/>
    <s v="******2, ซอย 11, ตำบลไทรน้อย, อำเภอไทรน้อย ตำบลไทรน้อย อำเภอไทรน้อย จังหวัดนนทบุรี 11150"/>
    <s v="11150"/>
    <s v="85"/>
    <s v="27/03/2025 23:38"/>
    <s v="-"/>
    <s v="Flash Express"/>
    <s v="Shopee"/>
    <s v="shopee"/>
    <s v=""/>
    <s v="TH0305716P8E6A"/>
    <s v="27/03/2025 23:08"/>
  </r>
  <r>
    <x v="0"/>
    <x v="3"/>
    <n v="83.333333333333329"/>
    <n v="3"/>
    <s v="EWD82"/>
    <n v="220"/>
    <n v="0"/>
    <s v="ร้านที่4"/>
    <s v="เ***นภา โ***ลาด"/>
    <s v="พัทลุง"/>
    <s v="-"/>
    <s v=""/>
    <s v="27/03/2025 23:00"/>
    <s v="-"/>
    <s v="Flash Express Thailand COD"/>
    <s v="Tiktok"/>
    <s v="จ่ายทีหลัง / COD"/>
    <s v=""/>
    <s v="THT74061MZXEE2Z"/>
    <s v="27/03/2025 23:00"/>
  </r>
  <r>
    <x v="2"/>
    <x v="2"/>
    <n v="60"/>
    <n v="6"/>
    <s v="EWD81"/>
    <n v="228.42"/>
    <n v="0"/>
    <s v="ร้านที่4"/>
    <s v="ร***ค้า b***เรสจร้า"/>
    <s v="นครราชสีมา"/>
    <s v="-"/>
    <s v=""/>
    <s v="27/03/2025 22:51"/>
    <s v="-"/>
    <s v="Flash Express Thailand COD"/>
    <s v="Tiktok"/>
    <s v="จ่ายทีหลัง / COD"/>
    <s v=""/>
    <s v="THT27201MZ0H43Z"/>
    <s v="27/03/2025 22:51"/>
  </r>
  <r>
    <x v="3"/>
    <x v="4"/>
    <n v="37.5"/>
    <n v="4"/>
    <s v="EWD79"/>
    <n v="159"/>
    <n v="0"/>
    <s v="ร้านที่4"/>
    <s v="น***าวตวงพร  ก***นคำ"/>
    <s v="ลพบุรี"/>
    <s v="-"/>
    <s v=""/>
    <s v="27/03/2025 21:51"/>
    <s v="-"/>
    <s v="Flash Express Thailand COD"/>
    <s v="Tiktok"/>
    <s v="จ่ายทีหลัง / COD"/>
    <s v=""/>
    <s v="THT07061MZFCK1Z"/>
    <s v="27/03/2025 21:51"/>
  </r>
  <r>
    <x v="1"/>
    <x v="1"/>
    <n v="66.333333333333329"/>
    <n v="3"/>
    <s v="EWD78"/>
    <n v="240"/>
    <n v="35"/>
    <s v="ร้านที่1"/>
    <s v="อ******ม"/>
    <s v="******.มาเจริญ แขวงหนองแขม เขตหนองแขม จังหวัดกรุงเทพมหานคร 10160"/>
    <s v="10160"/>
    <s v="41"/>
    <s v="27/03/2025 21:36"/>
    <s v="-"/>
    <s v="Flash Express"/>
    <s v="Shopee"/>
    <s v="shopee"/>
    <s v=""/>
    <s v="TH0148716VYH5A0"/>
    <s v="27/03/2025 21:36"/>
  </r>
  <r>
    <x v="1"/>
    <x v="1"/>
    <n v="66.333333333333329"/>
    <n v="6"/>
    <s v="EWD77"/>
    <n v="994"/>
    <n v="77"/>
    <s v="ร้านที่1"/>
    <s v="ภ******ล"/>
    <s v="******ตำบลแม่สาย อำเภอแม่สาย จังหวัดเชียงราย 57130"/>
    <s v="57130"/>
    <s v="02"/>
    <s v="27/03/2025 21:32"/>
    <s v="-"/>
    <s v="Flash Express"/>
    <s v="Shopee"/>
    <s v="shopee"/>
    <s v=""/>
    <s v="TH5409717KQG3A"/>
    <s v="27/03/2025 21:30"/>
  </r>
  <r>
    <x v="4"/>
    <x v="5"/>
    <n v="66.333333333333329"/>
    <n v="6"/>
    <s v="EWD77"/>
    <n v="994"/>
    <n v="77"/>
    <s v="ร้านที่1"/>
    <s v="ภ******ล"/>
    <s v="******ตำบลแม่สาย อำเภอแม่สาย จังหวัดเชียงราย 57130"/>
    <s v="57130"/>
    <s v="02"/>
    <s v="27/03/2025 21:32"/>
    <s v="-"/>
    <s v="Flash Express"/>
    <s v="Shopee"/>
    <s v="shopee"/>
    <s v=""/>
    <s v="TH5409717KQG3A"/>
    <s v="27/03/2025 21:30"/>
  </r>
  <r>
    <x v="1"/>
    <x v="1"/>
    <n v="78"/>
    <n v="3"/>
    <s v="EWD76"/>
    <n v="262"/>
    <n v="38"/>
    <s v="ร้านที่1"/>
    <s v="ว******ี"/>
    <s v="****** 1/2 ม.3 ตำบลหนองไร่ ตำบลหนองไร่ อำเภอปลวกแดง จังหวัดระยอง 21140"/>
    <s v="21140"/>
    <s v="10"/>
    <s v="27/03/2025 21:11"/>
    <s v="-"/>
    <s v="Flash Express"/>
    <s v="Shopee"/>
    <s v="shopee"/>
    <s v=""/>
    <s v="TH2106716U980F"/>
    <s v="27/03/2025 21:11"/>
  </r>
  <r>
    <x v="1"/>
    <x v="1"/>
    <n v="69.900000000000006"/>
    <n v="10"/>
    <s v="EWD74"/>
    <n v="847"/>
    <n v="77"/>
    <s v="ร้านที่1"/>
    <s v="ว******ี"/>
    <s v="****** 1/2 ม.3 ตำบลหนองไร่ ตำบลหนองไร่ อำเภอปลวกแดง จังหวัดระยอง 21140"/>
    <s v="21140"/>
    <s v="10"/>
    <s v="27/03/2025 21:02"/>
    <s v="-"/>
    <s v="Flash Express"/>
    <s v="Shopee"/>
    <s v="shopee"/>
    <s v=""/>
    <s v="TH2106716SXU8F"/>
    <s v="27/03/2025 21:02"/>
  </r>
  <r>
    <x v="2"/>
    <x v="2"/>
    <n v="38.5"/>
    <n v="2"/>
    <s v="EWD72"/>
    <n v="77"/>
    <n v="0"/>
    <s v="ร้านที่1"/>
    <s v="ไ******์"/>
    <s v="******ลล่า, ซอย 6, แม่สอด, อำเภอแม่สอด ตำบลแม่สอด อำเภอแม่สอด จังหวัดตาก 63110"/>
    <s v="63110"/>
    <s v="68"/>
    <s v="27/03/2025 21:15"/>
    <s v="-"/>
    <s v="Flash Express"/>
    <s v="Shopee"/>
    <s v="shopee"/>
    <s v=""/>
    <s v="TH5906716PCY1A"/>
    <s v="27/03/2025 20:45"/>
  </r>
  <r>
    <x v="5"/>
    <x v="6"/>
    <n v="44"/>
    <n v="1"/>
    <s v="EWD71"/>
    <n v="84"/>
    <n v="0"/>
    <s v="ร้านที่2"/>
    <s v="ไ******์"/>
    <s v="******ลล่า, ซอย 6, แม่สอด, อำเภอแม่สอด ตำบลแม่สอด อำเภอแม่สอด จังหวัดตาก 63110"/>
    <s v="63110"/>
    <s v="68"/>
    <s v="27/03/2025 21:13"/>
    <s v="-"/>
    <s v="Flash Express"/>
    <s v="Shopee"/>
    <s v="shopee"/>
    <s v=""/>
    <s v="TH5906716RSE6A"/>
    <s v="27/03/2025 20:42"/>
  </r>
  <r>
    <x v="2"/>
    <x v="2"/>
    <n v="40"/>
    <n v="1"/>
    <s v="EWD71"/>
    <n v="84"/>
    <n v="0"/>
    <s v="ร้านที่2"/>
    <s v="ไ******์"/>
    <s v="******ลล่า, ซอย 6, แม่สอด, อำเภอแม่สอด ตำบลแม่สอด อำเภอแม่สอด จังหวัดตาก 63110"/>
    <s v="63110"/>
    <s v="68"/>
    <s v="27/03/2025 21:13"/>
    <s v="-"/>
    <s v="Flash Express"/>
    <s v="Shopee"/>
    <s v="shopee"/>
    <s v=""/>
    <s v="TH5906716RSE6A"/>
    <s v="27/03/2025 20:42"/>
  </r>
  <r>
    <x v="2"/>
    <x v="2"/>
    <n v="38.5"/>
    <n v="2"/>
    <s v="EWD70"/>
    <n v="77"/>
    <n v="0"/>
    <s v="ร้านที่1"/>
    <s v="ป******ี"/>
    <s v="******กระแซง, อำเภอเมืองเพชรบุรี ตำบลคลองกระแชง อำเภอเมืองเพชรบุรี จังหวัดเพชรบุรี 76000"/>
    <s v="76000"/>
    <s v="68"/>
    <s v="27/03/2025 21:11"/>
    <s v="-"/>
    <s v="Flash Express"/>
    <s v="Shopee"/>
    <s v="shopee"/>
    <s v=""/>
    <s v="TH1801716R9X3B"/>
    <s v="27/03/2025 20:38"/>
  </r>
  <r>
    <x v="1"/>
    <x v="1"/>
    <n v="66.333333333333329"/>
    <n v="3"/>
    <s v="EWD69"/>
    <n v="270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27/03/2025 20:38"/>
    <s v="-"/>
    <s v="Flash Express"/>
    <s v="Shopee"/>
    <s v="shopee"/>
    <s v=""/>
    <s v="TH0201716R5G2L"/>
    <s v="27/03/2025 20:37"/>
  </r>
  <r>
    <x v="1"/>
    <x v="1"/>
    <n v="66.333333333333329"/>
    <n v="3"/>
    <s v="EWD68"/>
    <n v="220"/>
    <n v="0"/>
    <s v="ร้านที่4"/>
    <s v="ส***าณี     ง***ำ"/>
    <s v="กรุงเทพฯ"/>
    <s v="-"/>
    <s v=""/>
    <s v="27/03/2025 20:25"/>
    <s v="-"/>
    <s v="Flash Express Thailand COD"/>
    <s v="Tiktok"/>
    <s v="จ่ายทีหลัง / COD"/>
    <s v=""/>
    <s v="THT01071N00GP6Z"/>
    <s v="27/03/2025 20:25"/>
  </r>
  <r>
    <x v="6"/>
    <x v="7"/>
    <n v="27.5"/>
    <n v="4"/>
    <s v="EWD67"/>
    <n v="142.46"/>
    <n v="41"/>
    <s v="ร้านที่1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27/03/2025 20:19"/>
    <s v="-"/>
    <s v="Kerry_dropoff"/>
    <s v="Lazada"/>
    <s v="lazada"/>
    <s v=""/>
    <s v="LEXPU0550166547"/>
    <s v="27/03/2025 20:19"/>
  </r>
  <r>
    <x v="0"/>
    <x v="3"/>
    <n v="66"/>
    <n v="1"/>
    <s v="EWD66"/>
    <n v="220"/>
    <n v="0"/>
    <s v="ร้านที่4"/>
    <s v="พ***ักษณ์"/>
    <s v="กรุงเทพฯ"/>
    <s v="-"/>
    <s v=""/>
    <s v="27/03/2025 19:51"/>
    <s v="-"/>
    <s v="Flash Express Thailand COD"/>
    <s v="Tiktok"/>
    <s v="จ่ายทีหลัง / COD"/>
    <s v=""/>
    <s v="THT01281MZHJC7Z"/>
    <s v="27/03/2025 19:51"/>
  </r>
  <r>
    <x v="4"/>
    <x v="5"/>
    <n v="66"/>
    <n v="1"/>
    <s v="EWD66"/>
    <n v="220"/>
    <n v="0"/>
    <s v="ร้านที่4"/>
    <s v="พ***ักษณ์"/>
    <s v="กรุงเทพฯ"/>
    <s v="-"/>
    <s v=""/>
    <s v="27/03/2025 19:51"/>
    <s v="-"/>
    <s v="Flash Express Thailand COD"/>
    <s v="Tiktok"/>
    <s v="จ่ายทีหลัง / COD"/>
    <s v=""/>
    <s v="THT01281MZHJC7Z"/>
    <s v="27/03/2025 19:51"/>
  </r>
  <r>
    <x v="1"/>
    <x v="1"/>
    <n v="67"/>
    <n v="1"/>
    <s v="EWD66"/>
    <n v="220"/>
    <n v="0"/>
    <s v="ร้านที่4"/>
    <s v="พ***ักษณ์"/>
    <s v="กรุงเทพฯ"/>
    <s v="-"/>
    <s v=""/>
    <s v="27/03/2025 19:51"/>
    <s v="-"/>
    <s v="Flash Express Thailand COD"/>
    <s v="Tiktok"/>
    <s v="จ่ายทีหลัง / COD"/>
    <s v=""/>
    <s v="THT01281MZHJC7Z"/>
    <s v="27/03/2025 19:51"/>
  </r>
  <r>
    <x v="3"/>
    <x v="4"/>
    <n v="33.333333333333336"/>
    <n v="3"/>
    <s v="EWD64"/>
    <n v="200"/>
    <n v="0"/>
    <s v="ร้านที่4"/>
    <s v="พ***ักษณ์"/>
    <s v="กรุงเทพฯ"/>
    <s v="-"/>
    <s v=""/>
    <s v="27/03/2025 19:48"/>
    <s v="-"/>
    <s v="Flash Express Thailand COD"/>
    <s v="Tiktok"/>
    <s v="จ่ายทีหลัง / COD"/>
    <s v=""/>
    <s v="THT01281N071W0Z"/>
    <s v="27/03/2025 19:48"/>
  </r>
  <r>
    <x v="2"/>
    <x v="8"/>
    <n v="10.09"/>
    <n v="1"/>
    <s v="EWD63"/>
    <n v="21.7"/>
    <n v="0"/>
    <s v="ร้านที่1"/>
    <s v="tanmittra"/>
    <s v="126/36 ห้องร้านตัดผ้ากรการาน์ต ถ.วูฒากาส14(อยู่ริมถนน.ไม่ต้องเข้าซอย) · ตลาดพลู/ Talat Phlu_x000a__x000a_ธนบุรี/ Thon Buriกรุงเทพมหานคร/ Bangkok_x000a_10600"/>
    <s v="10600"/>
    <s v="660900730526"/>
    <s v="27/03/2025 19:47"/>
    <s v="-"/>
    <s v="Kerry_dropoff"/>
    <s v="Lazada"/>
    <s v="lazada"/>
    <s v=""/>
    <s v="LEXPU0472732295"/>
    <s v="27/03/2025 19:45"/>
  </r>
  <r>
    <x v="5"/>
    <x v="8"/>
    <n v="11.61"/>
    <n v="1"/>
    <s v="EWD63"/>
    <n v="21.7"/>
    <n v="0"/>
    <s v="ร้านที่1"/>
    <s v="tanmittra"/>
    <s v="126/36 ห้องร้านตัดผ้ากรการาน์ต ถ.วูฒากาส14(อยู่ริมถนน.ไม่ต้องเข้าซอย) · ตลาดพลู/ Talat Phlu_x000a__x000a_ธนบุรี/ Thon Buriกรุงเทพมหานคร/ Bangkok_x000a_10600"/>
    <s v="10600"/>
    <s v="660900730526"/>
    <s v="27/03/2025 19:47"/>
    <s v="-"/>
    <s v="Kerry_dropoff"/>
    <s v="Lazada"/>
    <s v="lazada"/>
    <s v=""/>
    <s v="LEXPU0472732295"/>
    <s v="27/03/2025 19:45"/>
  </r>
  <r>
    <x v="7"/>
    <x v="9"/>
    <n v="66.666666666666671"/>
    <n v="3"/>
    <s v="EWD60"/>
    <n v="134"/>
    <n v="29"/>
    <s v="ร้านที่2"/>
    <s v="น** ห** ห***นผล"/>
    <s v="นครสวรรค์"/>
    <s v="-"/>
    <s v=""/>
    <s v="27/03/2025 17:20"/>
    <s v="-"/>
    <s v="J&amp;T Express"/>
    <s v="Tiktok"/>
    <s v="tiktok"/>
    <s v=""/>
    <s v="756201087736"/>
    <s v="27/03/2025 17:20"/>
  </r>
  <r>
    <x v="8"/>
    <x v="10"/>
    <n v="66.666666666666671"/>
    <n v="6"/>
    <s v="EWD59"/>
    <n v="200"/>
    <n v="0"/>
    <s v="ร้านที่4"/>
    <s v="ธ***รณ ท***ทอง"/>
    <s v="ขอนแก่น"/>
    <s v="-"/>
    <s v=""/>
    <s v="27/03/2025 17:18"/>
    <s v="-"/>
    <s v="Flash Express Thailand COD"/>
    <s v="Tiktok"/>
    <s v="จ่ายทีหลัง / COD"/>
    <s v=""/>
    <s v="THT37011N01Y16Z"/>
    <s v="27/03/2025 17:19"/>
  </r>
  <r>
    <x v="0"/>
    <x v="3"/>
    <n v="75"/>
    <n v="1"/>
    <s v="EWD58"/>
    <n v="75"/>
    <n v="0"/>
    <s v="ร้านที่1"/>
    <s v="ศ******ง"/>
    <s v="******ทุ่งโพ, อำเภอหนองฉาง ตำบลทุ่งโพ อำเภอหนองฉาง จังหวัดอุทัยธานี 61110"/>
    <s v="61110"/>
    <s v="84"/>
    <s v="27/03/2025 17:33"/>
    <s v="-"/>
    <s v="Flash Express"/>
    <s v="Shopee"/>
    <s v="shopee"/>
    <s v=""/>
    <s v="TH5704716T8H5G"/>
    <s v="27/03/2025 17:04"/>
  </r>
  <r>
    <x v="2"/>
    <x v="8"/>
    <n v="38"/>
    <n v="1"/>
    <s v="EWD57"/>
    <n v="202.7"/>
    <n v="26"/>
    <s v="ร้านที่1"/>
    <s v="อุสาห์  เขียวไพรี"/>
    <s v="26/882หมู่บ้านวรางกูลคลอง3ซอย4บ้านแรกสีเขียวถนนรังสิต-นครนายกตำบลลาดสวาย_x000a__x000a_ลำลูกกา/ Lam Luk Kaปทุมธานี/ Pathum Thani_x000a_12150"/>
    <s v="12150"/>
    <s v="660898926074"/>
    <s v="27/03/2025 16:58"/>
    <s v="-"/>
    <s v="Kerry_dropoff"/>
    <s v="Lazada"/>
    <s v="lazada"/>
    <s v=""/>
    <s v="LEXPU0550172544"/>
    <s v="27/03/2025 16:58"/>
  </r>
  <r>
    <x v="1"/>
    <x v="11"/>
    <n v="69.349999999999994"/>
    <n v="2"/>
    <s v="EWD57"/>
    <n v="202.7"/>
    <n v="26"/>
    <s v="ร้านที่1"/>
    <s v="อุสาห์  เขียวไพรี"/>
    <s v="26/882หมู่บ้านวรางกูลคลอง3ซอย4บ้านแรกสีเขียวถนนรังสิต-นครนายกตำบลลาดสวาย_x000a__x000a_ลำลูกกา/ Lam Luk Kaปทุมธานี/ Pathum Thani_x000a_12150"/>
    <s v="12150"/>
    <s v="660898926074"/>
    <s v="27/03/2025 16:58"/>
    <s v="-"/>
    <s v="Kerry_dropoff"/>
    <s v="Lazada"/>
    <s v="lazada"/>
    <s v=""/>
    <s v="LEXPU0550172544"/>
    <s v="27/03/2025 16:58"/>
  </r>
  <r>
    <x v="6"/>
    <x v="12"/>
    <n v="0"/>
    <n v="1"/>
    <s v="EWD56"/>
    <n v="0"/>
    <n v="0"/>
    <s v="ร้านที่8"/>
    <s v="Ploy ploy ploy"/>
    <s v="ภูธารา 23  ถ.คสล.บ้านโข้ง หมู่ 10   เลขที่ 87  บ้านสีขาวเลยรั้วคาวบอย · บ้านโข้ง/ Ban Khong_x000a__x000a_อู่ทอง/ U Thongสุพรรณบุรี/ Suphanburi_x000a_72160"/>
    <s v="72160"/>
    <s v="660802955121"/>
    <s v="27/03/2025 16:46"/>
    <s v="-"/>
    <s v="Kerry_dropoff"/>
    <s v="Lazada"/>
    <s v="lazada"/>
    <s v=""/>
    <s v="LEXPU0472726105"/>
    <s v="27/03/2025 16:46"/>
  </r>
  <r>
    <x v="3"/>
    <x v="4"/>
    <n v="33.333333333333336"/>
    <n v="6"/>
    <s v="EWD55"/>
    <n v="200"/>
    <n v="0"/>
    <s v="ร้านที่4"/>
    <s v="ร**"/>
    <s v="เพชรบูรณ์"/>
    <s v="-"/>
    <s v=""/>
    <s v="27/03/2025 16:25"/>
    <s v="-"/>
    <s v="Flash Express Thailand COD"/>
    <s v="Tiktok"/>
    <s v="จ่ายทีหลัง / COD"/>
    <s v=""/>
    <s v="THT63031N05CB2Z"/>
    <s v="27/03/2025 16:25"/>
  </r>
  <r>
    <x v="8"/>
    <x v="10"/>
    <n v="66.666666666666671"/>
    <n v="6"/>
    <s v="EWD54"/>
    <n v="206"/>
    <n v="6"/>
    <s v="ร้านที่4"/>
    <s v="น***าวสุพัตรา ส***เณย์"/>
    <s v="ระยอง"/>
    <s v="-"/>
    <s v=""/>
    <s v="27/03/2025 16:25"/>
    <s v="-"/>
    <s v="Flash Express Thailand COD"/>
    <s v="Tiktok"/>
    <s v="จ่ายทีหลัง / COD"/>
    <s v=""/>
    <s v="THT21081MZ9BA7Z"/>
    <s v="27/03/2025 16:25"/>
  </r>
  <r>
    <x v="3"/>
    <x v="4"/>
    <n v="33.333333333333336"/>
    <n v="3"/>
    <s v="EWD53"/>
    <n v="116"/>
    <n v="16"/>
    <s v="ร้านที่4"/>
    <s v="ก***รรณ"/>
    <s v="เทศบาลนครอุบลราชธานี"/>
    <s v="-"/>
    <s v=""/>
    <s v="27/03/2025 16:25"/>
    <s v="-"/>
    <s v="Flash Express Thailand"/>
    <s v="Tiktok"/>
    <s v="tiktok"/>
    <s v=""/>
    <s v="THT31081N06WA0Z"/>
    <s v="27/03/2025 16:24"/>
  </r>
  <r>
    <x v="3"/>
    <x v="4"/>
    <n v="33.333333333333336"/>
    <n v="3"/>
    <s v="EWD52"/>
    <n v="145"/>
    <n v="45"/>
    <s v="ร้านที่4"/>
    <s v="ก***ภัสสรณ์ ม***สง"/>
    <s v="ระยอง"/>
    <s v="-"/>
    <s v=""/>
    <s v="27/03/2025 16:22"/>
    <s v="-"/>
    <s v="Flash Express Thailand COD"/>
    <s v="Tiktok"/>
    <s v="จ่ายทีหลัง / COD"/>
    <s v=""/>
    <s v="THT21021MZFMT7Z"/>
    <s v="27/03/2025 16:22"/>
  </r>
  <r>
    <x v="0"/>
    <x v="13"/>
    <n v="75"/>
    <n v="2"/>
    <s v="EWD51"/>
    <n v="142"/>
    <n v="0"/>
    <s v="ร้านที่2"/>
    <s v="อ******ย"/>
    <s v="****** ตำบลรัษฎา, อำเภอเมืองภูเก็ต ตำบลรัษฎา อำเภอเมืองภูเก็ต จังหวัดภูเก็ต 83000"/>
    <s v="83000"/>
    <s v="61"/>
    <s v="27/03/2025 16:14"/>
    <s v="-"/>
    <s v="Flash Express"/>
    <s v="Shopee"/>
    <s v="shopee"/>
    <s v=""/>
    <s v="TH6701716T4Y7D1"/>
    <s v="27/03/2025 16:14"/>
  </r>
  <r>
    <x v="3"/>
    <x v="4"/>
    <n v="33.333333333333336"/>
    <n v="3"/>
    <s v="EWD50"/>
    <n v="129"/>
    <n v="29"/>
    <s v="ร้านที่4"/>
    <s v="ค***ัตนา พ***ุ"/>
    <s v="จังหวัดกำแพงเพชร"/>
    <s v="-"/>
    <s v=""/>
    <s v="27/03/2025 16:12"/>
    <s v="-"/>
    <s v="Flash Express Thailand"/>
    <s v="Tiktok"/>
    <s v="tiktok"/>
    <s v=""/>
    <s v="THT58051MZFP21Z"/>
    <s v="27/03/2025 16:12"/>
  </r>
  <r>
    <x v="3"/>
    <x v="4"/>
    <n v="33.333333333333336"/>
    <n v="6"/>
    <s v="EWD48"/>
    <n v="200"/>
    <n v="0"/>
    <s v="ร้านที่4"/>
    <s v="ป***กัญญ์​ พ***​เจริญ​ชัย​"/>
    <s v="กรุงเทพมหานคร"/>
    <s v="-"/>
    <s v=""/>
    <s v="27/03/2025 16:31"/>
    <s v="-"/>
    <s v="Flash Express Thailand"/>
    <s v="Tiktok"/>
    <s v="tiktok"/>
    <s v=""/>
    <s v="THT01131N06GV4Z"/>
    <s v="27/03/2025 16:10"/>
  </r>
  <r>
    <x v="3"/>
    <x v="4"/>
    <n v="33.333333333333336"/>
    <n v="3"/>
    <s v="EWD47"/>
    <n v="106"/>
    <n v="6"/>
    <s v="ร้านที่4"/>
    <s v="ส***ิดา ข***า"/>
    <s v="นครราชสีมา"/>
    <s v="-"/>
    <s v=""/>
    <s v="28/03/2025 04:57"/>
    <s v="-"/>
    <s v="Flash Express Thailand"/>
    <s v="Tiktok"/>
    <s v="tiktok"/>
    <s v=""/>
    <s v="THT27211MZFKX9Z"/>
    <s v="27/03/2025 16:10"/>
  </r>
  <r>
    <x v="3"/>
    <x v="4"/>
    <n v="33.333333333333336"/>
    <n v="6"/>
    <s v="EWD46"/>
    <n v="206"/>
    <n v="6"/>
    <s v="ร้านที่4"/>
    <s v="น***า ส***ยา"/>
    <s v="หนองบัวลำภู"/>
    <s v="-"/>
    <s v=""/>
    <s v="27/03/2025 16:04"/>
    <s v="-"/>
    <s v="Flash Express Thailand COD"/>
    <s v="Tiktok"/>
    <s v="จ่ายทีหลัง / COD"/>
    <s v=""/>
    <s v="THT36061MZDXN5Z"/>
    <s v="27/03/2025 16:04"/>
  </r>
  <r>
    <x v="3"/>
    <x v="4"/>
    <n v="33.333333333333336"/>
    <n v="6"/>
    <s v="EWD45"/>
    <n v="200"/>
    <n v="0"/>
    <s v="ร้านที่4"/>
    <s v="ว***า บ***ารีย์โรจน์"/>
    <s v="ประจวบคีรีขันธ์"/>
    <s v="-"/>
    <s v=""/>
    <s v="27/03/2025 16:03"/>
    <s v="-"/>
    <s v="Flash Express Thailand COD"/>
    <s v="Tiktok"/>
    <s v="จ่ายทีหลัง / COD"/>
    <s v=""/>
    <s v="THT19071N05XG6Z"/>
    <s v="27/03/2025 16:03"/>
  </r>
  <r>
    <x v="3"/>
    <x v="4"/>
    <n v="33.333333333333336"/>
    <n v="3"/>
    <s v="EWD44"/>
    <n v="129"/>
    <n v="29"/>
    <s v="ร้านที่4"/>
    <s v="ว***ี.     เ***นทอง"/>
    <s v="นครสวรรค์"/>
    <s v="-"/>
    <s v=""/>
    <s v="27/03/2025 16:01"/>
    <s v="-"/>
    <s v="Flash Express Thailand COD"/>
    <s v="Tiktok"/>
    <s v="จ่ายทีหลัง / COD"/>
    <s v=""/>
    <s v="THT56071N07CJ6Z"/>
    <s v="27/03/2025 16:01"/>
  </r>
  <r>
    <x v="3"/>
    <x v="4"/>
    <n v="33.333333333333336"/>
    <n v="6"/>
    <s v="EWD43"/>
    <n v="200"/>
    <n v="0"/>
    <s v="ร้านที่4"/>
    <s v="อ***ร่า"/>
    <s v="อุบลราชธานี"/>
    <s v="-"/>
    <s v=""/>
    <s v="27/03/2025 16:00"/>
    <s v="-"/>
    <s v="Flash Express Thailand COD"/>
    <s v="Tiktok"/>
    <s v="จ่ายทีหลัง / COD"/>
    <s v=""/>
    <s v="THT31051MZEP85Z"/>
    <s v="27/03/2025 16:00"/>
  </r>
  <r>
    <x v="3"/>
    <x v="4"/>
    <n v="33.333333333333336"/>
    <n v="3"/>
    <s v="EWD42"/>
    <n v="200"/>
    <n v="0"/>
    <s v="ร้านที่4"/>
    <s v="k** k* y**"/>
    <s v="ปัตตานี"/>
    <s v="-"/>
    <s v=""/>
    <s v="27/03/2025 16:00"/>
    <s v="-"/>
    <s v="Flash Express Thailand COD"/>
    <s v="Tiktok"/>
    <s v="จ่ายทีหลัง / COD"/>
    <s v=""/>
    <s v="THT75091N05H46Z"/>
    <s v="27/03/2025 16:00"/>
  </r>
  <r>
    <x v="7"/>
    <x v="9"/>
    <n v="66.666666666666671"/>
    <n v="3"/>
    <s v="EWD42"/>
    <n v="200"/>
    <n v="0"/>
    <s v="ร้านที่4"/>
    <s v="k** k* y**"/>
    <s v="ปัตตานี"/>
    <s v="-"/>
    <s v=""/>
    <s v="27/03/2025 16:00"/>
    <s v="-"/>
    <s v="Flash Express Thailand COD"/>
    <s v="Tiktok"/>
    <s v="จ่ายทีหลัง / COD"/>
    <s v=""/>
    <s v="THT75091N05H46Z"/>
    <s v="27/03/2025 16:00"/>
  </r>
  <r>
    <x v="8"/>
    <x v="10"/>
    <n v="66.666666666666671"/>
    <n v="3"/>
    <s v="EWD41"/>
    <n v="116"/>
    <n v="16"/>
    <s v="ร้านที่4"/>
    <s v="อ***ร่า"/>
    <s v="อุบลราชธานี"/>
    <s v="-"/>
    <s v=""/>
    <s v="27/03/2025 15:59"/>
    <s v="-"/>
    <s v="Flash Express Thailand COD"/>
    <s v="Tiktok"/>
    <s v="จ่ายทีหลัง / COD"/>
    <s v=""/>
    <s v="THT31051MZZNH8Z"/>
    <s v="27/03/2025 15:59"/>
  </r>
  <r>
    <x v="3"/>
    <x v="4"/>
    <n v="33.333333333333336"/>
    <n v="6"/>
    <s v="EWD40"/>
    <n v="200"/>
    <n v="0"/>
    <s v="ร้านที่4"/>
    <s v="a***euser74373442"/>
    <s v="ชัยภูมิ"/>
    <s v="-"/>
    <s v=""/>
    <s v="27/03/2025 15:57"/>
    <s v="-"/>
    <s v="Flash Express Thailand"/>
    <s v="Tiktok"/>
    <s v="tiktok"/>
    <s v=""/>
    <s v="THT33071N05VH0Z"/>
    <s v="27/03/2025 15:57"/>
  </r>
  <r>
    <x v="3"/>
    <x v="4"/>
    <n v="33.333333333333336"/>
    <n v="3"/>
    <s v="EWD39"/>
    <n v="106"/>
    <n v="6"/>
    <s v="ร้านที่4"/>
    <s v="ส***ทรชัย ส***รณแก้ว"/>
    <s v="นครศรีธรรมราช"/>
    <s v="-"/>
    <s v=""/>
    <s v="27/03/2025 15:53"/>
    <s v="-"/>
    <s v="Flash Express Thailand"/>
    <s v="Tiktok"/>
    <s v="tiktok"/>
    <s v=""/>
    <s v="THT64111MZFQR7Z"/>
    <s v="27/03/2025 15:51"/>
  </r>
  <r>
    <x v="3"/>
    <x v="4"/>
    <n v="33.333333333333336"/>
    <n v="6"/>
    <s v="EWD38"/>
    <n v="200"/>
    <n v="0"/>
    <s v="ร้านที่4"/>
    <s v="จ***นา ร***ะ"/>
    <s v="พิจิตร"/>
    <s v="-"/>
    <s v=""/>
    <s v="27/03/2025 15:51"/>
    <s v="-"/>
    <s v="Flash Express Thailand COD"/>
    <s v="Tiktok"/>
    <s v="จ่ายทีหลัง / COD"/>
    <s v=""/>
    <s v="THT62071MZEJ43Z"/>
    <s v="27/03/2025 15:51"/>
  </r>
  <r>
    <x v="3"/>
    <x v="4"/>
    <n v="33.333333333333336"/>
    <n v="3"/>
    <s v="EWD36"/>
    <n v="106"/>
    <n v="6"/>
    <s v="ร้านที่4"/>
    <s v="น*** ป***สริฐดำ"/>
    <s v="สงขลา"/>
    <s v="-"/>
    <s v=""/>
    <s v="27/03/2025 15:49"/>
    <s v="-"/>
    <s v="Flash Express Thailand COD"/>
    <s v="Tiktok"/>
    <s v="จ่ายทีหลัง / COD"/>
    <s v=""/>
    <s v="THT71151MZEYN1Z"/>
    <s v="27/03/2025 15:49"/>
  </r>
  <r>
    <x v="9"/>
    <x v="14"/>
    <n v="50"/>
    <n v="2"/>
    <s v="EWD34"/>
    <n v="200"/>
    <n v="0"/>
    <s v="ร้านที่4"/>
    <s v="น***อรพรรณ เ***วียง"/>
    <s v="ขอนแก่น"/>
    <s v="-"/>
    <s v=""/>
    <s v="27/03/2025 15:39"/>
    <s v="-"/>
    <s v="Flash Express Thailand COD"/>
    <s v="Tiktok"/>
    <s v="จ่ายทีหลัง / COD"/>
    <s v=""/>
    <s v="THT37011MZDAN5Z"/>
    <s v="27/03/2025 15:39"/>
  </r>
  <r>
    <x v="5"/>
    <x v="6"/>
    <n v="50"/>
    <n v="2"/>
    <s v="EWD34"/>
    <n v="200"/>
    <n v="0"/>
    <s v="ร้านที่4"/>
    <s v="น***อรพรรณ เ***วียง"/>
    <s v="ขอนแก่น"/>
    <s v="-"/>
    <s v=""/>
    <s v="27/03/2025 15:39"/>
    <s v="-"/>
    <s v="Flash Express Thailand COD"/>
    <s v="Tiktok"/>
    <s v="จ่ายทีหลัง / COD"/>
    <s v=""/>
    <s v="THT37011MZDAN5Z"/>
    <s v="27/03/2025 15:39"/>
  </r>
  <r>
    <x v="2"/>
    <x v="2"/>
    <n v="50"/>
    <n v="2"/>
    <s v="EWD34"/>
    <n v="200"/>
    <n v="0"/>
    <s v="ร้านที่4"/>
    <s v="น***อรพรรณ เ***วียง"/>
    <s v="ขอนแก่น"/>
    <s v="-"/>
    <s v=""/>
    <s v="27/03/2025 15:39"/>
    <s v="-"/>
    <s v="Flash Express Thailand COD"/>
    <s v="Tiktok"/>
    <s v="จ่ายทีหลัง / COD"/>
    <s v=""/>
    <s v="THT37011MZDAN5Z"/>
    <s v="27/03/2025 15:39"/>
  </r>
  <r>
    <x v="9"/>
    <x v="14"/>
    <n v="50"/>
    <n v="1"/>
    <s v="EWD33"/>
    <n v="106"/>
    <n v="6"/>
    <s v="ร้านที่4"/>
    <s v="ส*** ศ***มล์องกุล"/>
    <s v="กรุงเทพฯ"/>
    <s v="-"/>
    <s v=""/>
    <s v="27/03/2025 15:37"/>
    <s v="-"/>
    <s v="Flash Express Thailand COD"/>
    <s v="Tiktok"/>
    <s v="จ่ายทีหลัง / COD"/>
    <s v=""/>
    <s v="THT01411MZGQ33Z"/>
    <s v="27/03/2025 15:37"/>
  </r>
  <r>
    <x v="5"/>
    <x v="6"/>
    <n v="50"/>
    <n v="1"/>
    <s v="EWD33"/>
    <n v="106"/>
    <n v="6"/>
    <s v="ร้านที่4"/>
    <s v="ส*** ศ***มล์องกุล"/>
    <s v="กรุงเทพฯ"/>
    <s v="-"/>
    <s v=""/>
    <s v="27/03/2025 15:37"/>
    <s v="-"/>
    <s v="Flash Express Thailand COD"/>
    <s v="Tiktok"/>
    <s v="จ่ายทีหลัง / COD"/>
    <s v=""/>
    <s v="THT01411MZGQ33Z"/>
    <s v="27/03/2025 15:37"/>
  </r>
  <r>
    <x v="2"/>
    <x v="2"/>
    <n v="50"/>
    <n v="1"/>
    <s v="EWD33"/>
    <n v="106"/>
    <n v="6"/>
    <s v="ร้านที่4"/>
    <s v="ส*** ศ***มล์องกุล"/>
    <s v="กรุงเทพฯ"/>
    <s v="-"/>
    <s v=""/>
    <s v="27/03/2025 15:37"/>
    <s v="-"/>
    <s v="Flash Express Thailand COD"/>
    <s v="Tiktok"/>
    <s v="จ่ายทีหลัง / COD"/>
    <s v=""/>
    <s v="THT01411MZGQ33Z"/>
    <s v="27/03/2025 15:37"/>
  </r>
  <r>
    <x v="9"/>
    <x v="14"/>
    <n v="50"/>
    <n v="1"/>
    <s v="EWD32"/>
    <n v="129"/>
    <n v="29"/>
    <s v="ร้านที่4"/>
    <s v="ส***จ ฤ***ไตรรัตน์"/>
    <s v="ลพบุรี"/>
    <s v="-"/>
    <s v=""/>
    <s v="27/03/2025 15:36"/>
    <s v="-"/>
    <s v="Flash Express Thailand COD"/>
    <s v="Tiktok"/>
    <s v="จ่ายทีหลัง / COD"/>
    <s v=""/>
    <s v="THT07011N085J4Z"/>
    <s v="27/03/2025 15:37"/>
  </r>
  <r>
    <x v="5"/>
    <x v="6"/>
    <n v="50"/>
    <n v="1"/>
    <s v="EWD32"/>
    <n v="129"/>
    <n v="29"/>
    <s v="ร้านที่4"/>
    <s v="ส***จ ฤ***ไตรรัตน์"/>
    <s v="ลพบุรี"/>
    <s v="-"/>
    <s v=""/>
    <s v="27/03/2025 15:36"/>
    <s v="-"/>
    <s v="Flash Express Thailand COD"/>
    <s v="Tiktok"/>
    <s v="จ่ายทีหลัง / COD"/>
    <s v=""/>
    <s v="THT07011N085J4Z"/>
    <s v="27/03/2025 15:37"/>
  </r>
  <r>
    <x v="2"/>
    <x v="2"/>
    <n v="50"/>
    <n v="1"/>
    <s v="EWD32"/>
    <n v="129"/>
    <n v="29"/>
    <s v="ร้านที่4"/>
    <s v="ส***จ ฤ***ไตรรัตน์"/>
    <s v="ลพบุรี"/>
    <s v="-"/>
    <s v=""/>
    <s v="27/03/2025 15:36"/>
    <s v="-"/>
    <s v="Flash Express Thailand COD"/>
    <s v="Tiktok"/>
    <s v="จ่ายทีหลัง / COD"/>
    <s v=""/>
    <s v="THT07011N085J4Z"/>
    <s v="27/03/2025 15:37"/>
  </r>
  <r>
    <x v="9"/>
    <x v="14"/>
    <n v="50"/>
    <n v="3"/>
    <s v="EWD31"/>
    <n v="300"/>
    <n v="0"/>
    <s v="ร้านที่4"/>
    <s v="b***am5905"/>
    <s v="ปทุมธานี"/>
    <s v="-"/>
    <s v=""/>
    <s v="27/03/2025 15:36"/>
    <s v="-"/>
    <s v="Flash Express Thailand COD"/>
    <s v="Tiktok"/>
    <s v="จ่ายทีหลัง / COD"/>
    <s v=""/>
    <s v="THT04031MZ6C13Z"/>
    <s v="27/03/2025 15:36"/>
  </r>
  <r>
    <x v="5"/>
    <x v="6"/>
    <n v="50"/>
    <n v="3"/>
    <s v="EWD31"/>
    <n v="300"/>
    <n v="0"/>
    <s v="ร้านที่4"/>
    <s v="b***am5905"/>
    <s v="ปทุมธานี"/>
    <s v="-"/>
    <s v=""/>
    <s v="27/03/2025 15:36"/>
    <s v="-"/>
    <s v="Flash Express Thailand COD"/>
    <s v="Tiktok"/>
    <s v="จ่ายทีหลัง / COD"/>
    <s v=""/>
    <s v="THT04031MZ6C13Z"/>
    <s v="27/03/2025 15:36"/>
  </r>
  <r>
    <x v="2"/>
    <x v="2"/>
    <n v="50"/>
    <n v="3"/>
    <s v="EWD31"/>
    <n v="300"/>
    <n v="0"/>
    <s v="ร้านที่4"/>
    <s v="b***am5905"/>
    <s v="ปทุมธานี"/>
    <s v="-"/>
    <s v=""/>
    <s v="27/03/2025 15:36"/>
    <s v="-"/>
    <s v="Flash Express Thailand COD"/>
    <s v="Tiktok"/>
    <s v="จ่ายทีหลัง / COD"/>
    <s v=""/>
    <s v="THT04031MZ6C13Z"/>
    <s v="27/03/2025 15:36"/>
  </r>
  <r>
    <x v="9"/>
    <x v="14"/>
    <n v="50"/>
    <n v="2"/>
    <s v="EWD30"/>
    <n v="200"/>
    <n v="0"/>
    <s v="ร้านที่4"/>
    <s v="น***รัศมีแข เ***ุ้ย"/>
    <s v="ภูเก็ต"/>
    <s v="-"/>
    <s v=""/>
    <s v="27/03/2025 15:35"/>
    <s v="-"/>
    <s v="Flash Express Thailand"/>
    <s v="Tiktok"/>
    <s v="tiktok"/>
    <s v=""/>
    <s v="THT67031N050X6Z"/>
    <s v="27/03/2025 15:36"/>
  </r>
  <r>
    <x v="5"/>
    <x v="6"/>
    <n v="50"/>
    <n v="2"/>
    <s v="EWD30"/>
    <n v="200"/>
    <n v="0"/>
    <s v="ร้านที่4"/>
    <s v="น***รัศมีแข เ***ุ้ย"/>
    <s v="ภูเก็ต"/>
    <s v="-"/>
    <s v=""/>
    <s v="27/03/2025 15:35"/>
    <s v="-"/>
    <s v="Flash Express Thailand"/>
    <s v="Tiktok"/>
    <s v="tiktok"/>
    <s v=""/>
    <s v="THT67031N050X6Z"/>
    <s v="27/03/2025 15:36"/>
  </r>
  <r>
    <x v="2"/>
    <x v="2"/>
    <n v="50"/>
    <n v="2"/>
    <s v="EWD30"/>
    <n v="200"/>
    <n v="0"/>
    <s v="ร้านที่4"/>
    <s v="น***รัศมีแข เ***ุ้ย"/>
    <s v="ภูเก็ต"/>
    <s v="-"/>
    <s v=""/>
    <s v="27/03/2025 15:35"/>
    <s v="-"/>
    <s v="Flash Express Thailand"/>
    <s v="Tiktok"/>
    <s v="tiktok"/>
    <s v=""/>
    <s v="THT67031N050X6Z"/>
    <s v="27/03/2025 15:36"/>
  </r>
  <r>
    <x v="1"/>
    <x v="1"/>
    <n v="66.333333333333329"/>
    <n v="3"/>
    <s v="EWD29"/>
    <n v="234"/>
    <n v="29"/>
    <s v="ร้านที่1"/>
    <s v="แ******)"/>
    <s v="******ขียว มีกระถางต้นไม้เรียงอยู่หน้าบ้าน กดกริ่งเรียก ที่ตู้จดหมายสีแดง ทางขวา) ตำบลหันคา อำเภอหันคา จังหวัดชัยนาท 17130"/>
    <s v="17130"/>
    <s v="44"/>
    <s v="27/03/2025 15:30"/>
    <s v="-"/>
    <s v="SPX Express"/>
    <s v="Shopee"/>
    <s v="shopee"/>
    <s v=""/>
    <s v="TH259062442280F"/>
    <s v="27/03/2025 15:30"/>
  </r>
  <r>
    <x v="9"/>
    <x v="14"/>
    <n v="50"/>
    <n v="1"/>
    <s v="EWD28"/>
    <n v="106"/>
    <n v="6"/>
    <s v="ร้านที่4"/>
    <s v="น***พร พ***อก"/>
    <s v="เทศบาลนครขอนแก่น"/>
    <s v="-"/>
    <s v=""/>
    <s v="27/03/2025 15:24"/>
    <s v="-"/>
    <s v="Flash Express Thailand COD"/>
    <s v="Tiktok"/>
    <s v="จ่ายทีหลัง / COD"/>
    <s v=""/>
    <s v="THT37091MZGST7Z"/>
    <s v="27/03/2025 15:24"/>
  </r>
  <r>
    <x v="5"/>
    <x v="6"/>
    <n v="50"/>
    <n v="1"/>
    <s v="EWD28"/>
    <n v="106"/>
    <n v="6"/>
    <s v="ร้านที่4"/>
    <s v="น***พร พ***อก"/>
    <s v="เทศบาลนครขอนแก่น"/>
    <s v="-"/>
    <s v=""/>
    <s v="27/03/2025 15:24"/>
    <s v="-"/>
    <s v="Flash Express Thailand COD"/>
    <s v="Tiktok"/>
    <s v="จ่ายทีหลัง / COD"/>
    <s v=""/>
    <s v="THT37091MZGST7Z"/>
    <s v="27/03/2025 15:24"/>
  </r>
  <r>
    <x v="2"/>
    <x v="2"/>
    <n v="50"/>
    <n v="1"/>
    <s v="EWD28"/>
    <n v="106"/>
    <n v="6"/>
    <s v="ร้านที่4"/>
    <s v="น***พร พ***อก"/>
    <s v="เทศบาลนครขอนแก่น"/>
    <s v="-"/>
    <s v=""/>
    <s v="27/03/2025 15:24"/>
    <s v="-"/>
    <s v="Flash Express Thailand COD"/>
    <s v="Tiktok"/>
    <s v="จ่ายทีหลัง / COD"/>
    <s v=""/>
    <s v="THT37091MZGST7Z"/>
    <s v="27/03/2025 15:24"/>
  </r>
  <r>
    <x v="3"/>
    <x v="4"/>
    <n v="33.333333333333336"/>
    <n v="3"/>
    <s v="EWD27"/>
    <n v="200"/>
    <n v="0"/>
    <s v="ร้านที่4"/>
    <s v="โ***วี่"/>
    <s v="กรุงเทพฯ"/>
    <s v="-"/>
    <s v=""/>
    <s v="27/03/2025 15:23"/>
    <s v="-"/>
    <s v="Flash Express Thailand"/>
    <s v="Tiktok"/>
    <s v="tiktok"/>
    <s v=""/>
    <s v="THT01261MZA6K7Z"/>
    <s v="27/03/2025 15:23"/>
  </r>
  <r>
    <x v="9"/>
    <x v="14"/>
    <n v="50"/>
    <n v="1"/>
    <s v="EWD27"/>
    <n v="200"/>
    <n v="0"/>
    <s v="ร้านที่4"/>
    <s v="โ***วี่"/>
    <s v="กรุงเทพฯ"/>
    <s v="-"/>
    <s v=""/>
    <s v="27/03/2025 15:23"/>
    <s v="-"/>
    <s v="Flash Express Thailand"/>
    <s v="Tiktok"/>
    <s v="tiktok"/>
    <s v=""/>
    <s v="THT01261MZA6K7Z"/>
    <s v="27/03/2025 15:23"/>
  </r>
  <r>
    <x v="5"/>
    <x v="6"/>
    <n v="50"/>
    <n v="1"/>
    <s v="EWD27"/>
    <n v="200"/>
    <n v="0"/>
    <s v="ร้านที่4"/>
    <s v="โ***วี่"/>
    <s v="กรุงเทพฯ"/>
    <s v="-"/>
    <s v=""/>
    <s v="27/03/2025 15:23"/>
    <s v="-"/>
    <s v="Flash Express Thailand"/>
    <s v="Tiktok"/>
    <s v="tiktok"/>
    <s v=""/>
    <s v="THT01261MZA6K7Z"/>
    <s v="27/03/2025 15:23"/>
  </r>
  <r>
    <x v="2"/>
    <x v="2"/>
    <n v="50"/>
    <n v="1"/>
    <s v="EWD27"/>
    <n v="200"/>
    <n v="0"/>
    <s v="ร้านที่4"/>
    <s v="โ***วี่"/>
    <s v="กรุงเทพฯ"/>
    <s v="-"/>
    <s v=""/>
    <s v="27/03/2025 15:23"/>
    <s v="-"/>
    <s v="Flash Express Thailand"/>
    <s v="Tiktok"/>
    <s v="tiktok"/>
    <s v=""/>
    <s v="THT01261MZA6K7Z"/>
    <s v="27/03/2025 15:23"/>
  </r>
  <r>
    <x v="9"/>
    <x v="14"/>
    <n v="50"/>
    <n v="1"/>
    <s v="EWD26"/>
    <n v="106"/>
    <n v="6"/>
    <s v="ร้านที่4"/>
    <s v="เ***ุดา"/>
    <s v="เทศบาลเมืองจันทบุรี"/>
    <s v="-"/>
    <s v=""/>
    <s v="27/03/2025 15:22"/>
    <s v="-"/>
    <s v="Flash Express Thailand COD"/>
    <s v="Tiktok"/>
    <s v="จ่ายทีหลัง / COD"/>
    <s v=""/>
    <s v="THT22071N087C6Z"/>
    <s v="27/03/2025 15:22"/>
  </r>
  <r>
    <x v="5"/>
    <x v="6"/>
    <n v="50"/>
    <n v="1"/>
    <s v="EWD26"/>
    <n v="106"/>
    <n v="6"/>
    <s v="ร้านที่4"/>
    <s v="เ***ุดา"/>
    <s v="เทศบาลเมืองจันทบุรี"/>
    <s v="-"/>
    <s v=""/>
    <s v="27/03/2025 15:22"/>
    <s v="-"/>
    <s v="Flash Express Thailand COD"/>
    <s v="Tiktok"/>
    <s v="จ่ายทีหลัง / COD"/>
    <s v=""/>
    <s v="THT22071N087C6Z"/>
    <s v="27/03/2025 15:22"/>
  </r>
  <r>
    <x v="2"/>
    <x v="2"/>
    <n v="50"/>
    <n v="1"/>
    <s v="EWD26"/>
    <n v="106"/>
    <n v="6"/>
    <s v="ร้านที่4"/>
    <s v="เ***ุดา"/>
    <s v="เทศบาลเมืองจันทบุรี"/>
    <s v="-"/>
    <s v=""/>
    <s v="27/03/2025 15:22"/>
    <s v="-"/>
    <s v="Flash Express Thailand COD"/>
    <s v="Tiktok"/>
    <s v="จ่ายทีหลัง / COD"/>
    <s v=""/>
    <s v="THT22071N087C6Z"/>
    <s v="27/03/2025 15:22"/>
  </r>
  <r>
    <x v="9"/>
    <x v="14"/>
    <n v="50"/>
    <n v="1"/>
    <s v="EWD25"/>
    <n v="145"/>
    <n v="45"/>
    <s v="ร้านที่4"/>
    <s v="ก***ุก ล**"/>
    <s v="ระยอง"/>
    <s v="-"/>
    <s v=""/>
    <s v="27/03/2025 15:19"/>
    <s v="-"/>
    <s v="Flash Express Thailand COD"/>
    <s v="Tiktok"/>
    <s v="จ่ายทีหลัง / COD"/>
    <s v=""/>
    <s v="THT21031MZGU71Z"/>
    <s v="27/03/2025 15:19"/>
  </r>
  <r>
    <x v="5"/>
    <x v="6"/>
    <n v="50"/>
    <n v="1"/>
    <s v="EWD25"/>
    <n v="145"/>
    <n v="45"/>
    <s v="ร้านที่4"/>
    <s v="ก***ุก ล**"/>
    <s v="ระยอง"/>
    <s v="-"/>
    <s v=""/>
    <s v="27/03/2025 15:19"/>
    <s v="-"/>
    <s v="Flash Express Thailand COD"/>
    <s v="Tiktok"/>
    <s v="จ่ายทีหลัง / COD"/>
    <s v=""/>
    <s v="THT21031MZGU71Z"/>
    <s v="27/03/2025 15:19"/>
  </r>
  <r>
    <x v="2"/>
    <x v="2"/>
    <n v="50"/>
    <n v="1"/>
    <s v="EWD25"/>
    <n v="145"/>
    <n v="45"/>
    <s v="ร้านที่4"/>
    <s v="ก***ุก ล**"/>
    <s v="ระยอง"/>
    <s v="-"/>
    <s v=""/>
    <s v="27/03/2025 15:19"/>
    <s v="-"/>
    <s v="Flash Express Thailand COD"/>
    <s v="Tiktok"/>
    <s v="จ่ายทีหลัง / COD"/>
    <s v=""/>
    <s v="THT21031MZGU71Z"/>
    <s v="27/03/2025 15:19"/>
  </r>
  <r>
    <x v="7"/>
    <x v="9"/>
    <n v="66.666666666666671"/>
    <n v="3"/>
    <s v="EWD24"/>
    <n v="200"/>
    <n v="0"/>
    <s v="ร้านที่4"/>
    <s v="อ***"/>
    <s v="กรุงเทพมหานคร"/>
    <s v="-"/>
    <s v=""/>
    <s v="27/03/2025 15:19"/>
    <s v="-"/>
    <s v="Flash Express Thailand COD"/>
    <s v="Tiktok"/>
    <s v="จ่ายทีหลัง / COD"/>
    <s v=""/>
    <s v="THT01051MZXNE4Z"/>
    <s v="27/03/2025 15:19"/>
  </r>
  <r>
    <x v="9"/>
    <x v="14"/>
    <n v="50"/>
    <n v="1"/>
    <s v="EWD24"/>
    <n v="200"/>
    <n v="0"/>
    <s v="ร้านที่4"/>
    <s v="อ***"/>
    <s v="กรุงเทพมหานคร"/>
    <s v="-"/>
    <s v=""/>
    <s v="27/03/2025 15:19"/>
    <s v="-"/>
    <s v="Flash Express Thailand COD"/>
    <s v="Tiktok"/>
    <s v="จ่ายทีหลัง / COD"/>
    <s v=""/>
    <s v="THT01051MZXNE4Z"/>
    <s v="27/03/2025 15:19"/>
  </r>
  <r>
    <x v="5"/>
    <x v="6"/>
    <n v="50"/>
    <n v="1"/>
    <s v="EWD24"/>
    <n v="200"/>
    <n v="0"/>
    <s v="ร้านที่4"/>
    <s v="อ***"/>
    <s v="กรุงเทพมหานคร"/>
    <s v="-"/>
    <s v=""/>
    <s v="27/03/2025 15:19"/>
    <s v="-"/>
    <s v="Flash Express Thailand COD"/>
    <s v="Tiktok"/>
    <s v="จ่ายทีหลัง / COD"/>
    <s v=""/>
    <s v="THT01051MZXNE4Z"/>
    <s v="27/03/2025 15:19"/>
  </r>
  <r>
    <x v="2"/>
    <x v="2"/>
    <n v="50"/>
    <n v="1"/>
    <s v="EWD24"/>
    <n v="200"/>
    <n v="0"/>
    <s v="ร้านที่4"/>
    <s v="อ***"/>
    <s v="กรุงเทพมหานคร"/>
    <s v="-"/>
    <s v=""/>
    <s v="27/03/2025 15:19"/>
    <s v="-"/>
    <s v="Flash Express Thailand COD"/>
    <s v="Tiktok"/>
    <s v="จ่ายทีหลัง / COD"/>
    <s v=""/>
    <s v="THT01051MZXNE4Z"/>
    <s v="27/03/2025 15:19"/>
  </r>
  <r>
    <x v="8"/>
    <x v="10"/>
    <n v="66.666666666666671"/>
    <n v="3"/>
    <s v="EWD23"/>
    <n v="200"/>
    <n v="0"/>
    <s v="ร้านที่4"/>
    <s v="ว***ธิ์นันท์ ล***วเขา"/>
    <s v="สตูล"/>
    <s v="-"/>
    <s v=""/>
    <s v="27/03/2025 15:18"/>
    <s v="-"/>
    <s v="Flash Express Thailand COD"/>
    <s v="Tiktok"/>
    <s v="จ่ายทีหลัง / COD"/>
    <s v=""/>
    <s v="THT72011MZ8261Z"/>
    <s v="27/03/2025 15:19"/>
  </r>
  <r>
    <x v="9"/>
    <x v="14"/>
    <n v="50"/>
    <n v="1"/>
    <s v="EWD23"/>
    <n v="200"/>
    <n v="0"/>
    <s v="ร้านที่4"/>
    <s v="ว***ธิ์นันท์ ล***วเขา"/>
    <s v="สตูล"/>
    <s v="-"/>
    <s v=""/>
    <s v="27/03/2025 15:18"/>
    <s v="-"/>
    <s v="Flash Express Thailand COD"/>
    <s v="Tiktok"/>
    <s v="จ่ายทีหลัง / COD"/>
    <s v=""/>
    <s v="THT72011MZ8261Z"/>
    <s v="27/03/2025 15:19"/>
  </r>
  <r>
    <x v="5"/>
    <x v="6"/>
    <n v="50"/>
    <n v="1"/>
    <s v="EWD23"/>
    <n v="200"/>
    <n v="0"/>
    <s v="ร้านที่4"/>
    <s v="ว***ธิ์นันท์ ล***วเขา"/>
    <s v="สตูล"/>
    <s v="-"/>
    <s v=""/>
    <s v="27/03/2025 15:18"/>
    <s v="-"/>
    <s v="Flash Express Thailand COD"/>
    <s v="Tiktok"/>
    <s v="จ่ายทีหลัง / COD"/>
    <s v=""/>
    <s v="THT72011MZ8261Z"/>
    <s v="27/03/2025 15:18"/>
  </r>
  <r>
    <x v="2"/>
    <x v="2"/>
    <n v="50"/>
    <n v="1"/>
    <s v="EWD23"/>
    <n v="200"/>
    <n v="0"/>
    <s v="ร้านที่4"/>
    <s v="ว***ธิ์นันท์ ล***วเขา"/>
    <s v="สตูล"/>
    <s v="-"/>
    <s v=""/>
    <s v="27/03/2025 15:18"/>
    <s v="-"/>
    <s v="Flash Express Thailand COD"/>
    <s v="Tiktok"/>
    <s v="จ่ายทีหลัง / COD"/>
    <s v=""/>
    <s v="THT72011MZ8261Z"/>
    <s v="27/03/2025 15:18"/>
  </r>
  <r>
    <x v="9"/>
    <x v="14"/>
    <n v="50"/>
    <n v="1"/>
    <s v="EWD22"/>
    <n v="106"/>
    <n v="6"/>
    <s v="ร้านที่4"/>
    <s v="ร***ี  ก***น์อำมร"/>
    <s v="เทศบาลนครนครศรีธรรมราช"/>
    <s v="-"/>
    <s v=""/>
    <s v="27/03/2025 15:13"/>
    <s v="-"/>
    <s v="Flash Express Thailand COD"/>
    <s v="Tiktok"/>
    <s v="จ่ายทีหลัง / COD"/>
    <s v=""/>
    <s v="THT64011MZGTQ7Z"/>
    <s v="27/03/2025 15:13"/>
  </r>
  <r>
    <x v="5"/>
    <x v="6"/>
    <n v="50"/>
    <n v="1"/>
    <s v="EWD22"/>
    <n v="106"/>
    <n v="6"/>
    <s v="ร้านที่4"/>
    <s v="ร***ี  ก***น์อำมร"/>
    <s v="เทศบาลนครนครศรีธรรมราช"/>
    <s v="-"/>
    <s v=""/>
    <s v="27/03/2025 15:13"/>
    <s v="-"/>
    <s v="Flash Express Thailand COD"/>
    <s v="Tiktok"/>
    <s v="จ่ายทีหลัง / COD"/>
    <s v=""/>
    <s v="THT64011MZGTQ7Z"/>
    <s v="27/03/2025 15:13"/>
  </r>
  <r>
    <x v="2"/>
    <x v="2"/>
    <n v="50"/>
    <n v="1"/>
    <s v="EWD22"/>
    <n v="106"/>
    <n v="6"/>
    <s v="ร้านที่4"/>
    <s v="ร***ี  ก***น์อำมร"/>
    <s v="เทศบาลนครนครศรีธรรมราช"/>
    <s v="-"/>
    <s v=""/>
    <s v="27/03/2025 15:13"/>
    <s v="-"/>
    <s v="Flash Express Thailand COD"/>
    <s v="Tiktok"/>
    <s v="จ่ายทีหลัง / COD"/>
    <s v=""/>
    <s v="THT64011MZGTQ7Z"/>
    <s v="27/03/2025 15:13"/>
  </r>
  <r>
    <x v="3"/>
    <x v="4"/>
    <n v="33.333333333333336"/>
    <n v="6"/>
    <s v="EWD20"/>
    <n v="200"/>
    <n v="0"/>
    <s v="ร้านที่4"/>
    <s v="ล***า  ห***โพธิ์ทอง"/>
    <s v="ปราจีนบุรี"/>
    <s v="-"/>
    <s v=""/>
    <s v="27/03/2025 15:08"/>
    <s v="-"/>
    <s v="Flash Express Thailand COD"/>
    <s v="Tiktok"/>
    <s v="จ่ายทีหลัง / COD"/>
    <s v=""/>
    <s v="THT25061N05QP6Z"/>
    <s v="27/03/2025 15:08"/>
  </r>
  <r>
    <x v="3"/>
    <x v="4"/>
    <n v="33.333333333333336"/>
    <n v="3"/>
    <s v="EWD18"/>
    <n v="145"/>
    <n v="45"/>
    <s v="ร้านที่4"/>
    <s v="น***ปัญญา. ส***์จู"/>
    <s v="ขอนแก่น"/>
    <s v="-"/>
    <s v=""/>
    <s v="27/03/2025 15:06"/>
    <s v="-"/>
    <s v="Flash Express Thailand COD"/>
    <s v="Tiktok"/>
    <s v="จ่ายทีหลัง / COD"/>
    <s v=""/>
    <s v="THT37011N07FQ8Z"/>
    <s v="27/03/2025 15:06"/>
  </r>
  <r>
    <x v="9"/>
    <x v="14"/>
    <n v="50"/>
    <n v="2"/>
    <s v="EWD17"/>
    <n v="200"/>
    <n v="0"/>
    <s v="ร้านที่4"/>
    <s v="อ***า  ว***พระจันทร์"/>
    <s v="สงขลา"/>
    <s v="-"/>
    <s v=""/>
    <s v="27/03/2025 15:05"/>
    <s v="-"/>
    <s v="Flash Express Thailand COD"/>
    <s v="Tiktok"/>
    <s v="จ่ายทีหลัง / COD"/>
    <s v=""/>
    <s v="THT71021N054G4Z"/>
    <s v="27/03/2025 15:05"/>
  </r>
  <r>
    <x v="5"/>
    <x v="6"/>
    <n v="50"/>
    <n v="2"/>
    <s v="EWD17"/>
    <n v="200"/>
    <n v="0"/>
    <s v="ร้านที่4"/>
    <s v="อ***า  ว***พระจันทร์"/>
    <s v="สงขลา"/>
    <s v="-"/>
    <s v=""/>
    <s v="27/03/2025 15:05"/>
    <s v="-"/>
    <s v="Flash Express Thailand COD"/>
    <s v="Tiktok"/>
    <s v="จ่ายทีหลัง / COD"/>
    <s v=""/>
    <s v="THT71021N054G4Z"/>
    <s v="27/03/2025 15:05"/>
  </r>
  <r>
    <x v="2"/>
    <x v="2"/>
    <n v="50"/>
    <n v="2"/>
    <s v="EWD17"/>
    <n v="200"/>
    <n v="0"/>
    <s v="ร้านที่4"/>
    <s v="อ***า  ว***พระจันทร์"/>
    <s v="สงขลา"/>
    <s v="-"/>
    <s v=""/>
    <s v="27/03/2025 15:05"/>
    <s v="-"/>
    <s v="Flash Express Thailand COD"/>
    <s v="Tiktok"/>
    <s v="จ่ายทีหลัง / COD"/>
    <s v=""/>
    <s v="THT71021N054G4Z"/>
    <s v="27/03/2025 15:05"/>
  </r>
  <r>
    <x v="7"/>
    <x v="9"/>
    <n v="66.666666666666671"/>
    <n v="3"/>
    <s v="EWD16"/>
    <n v="200"/>
    <n v="0"/>
    <s v="ร้านที่4"/>
    <s v="พ***ตา ว***สิม"/>
    <s v="นครปฐม"/>
    <s v="-"/>
    <s v=""/>
    <s v="27/03/2025 15:05"/>
    <s v="-"/>
    <s v="Flash Express Thailand COD"/>
    <s v="Tiktok"/>
    <s v="จ่ายทีหลัง / COD"/>
    <s v=""/>
    <s v="THT15011MZ62Q7Z"/>
    <s v="27/03/2025 15:05"/>
  </r>
  <r>
    <x v="9"/>
    <x v="14"/>
    <n v="50"/>
    <n v="1"/>
    <s v="EWD16"/>
    <n v="200"/>
    <n v="0"/>
    <s v="ร้านที่4"/>
    <s v="พ***ตา ว***สิม"/>
    <s v="นครปฐม"/>
    <s v="-"/>
    <s v=""/>
    <s v="27/03/2025 15:05"/>
    <s v="-"/>
    <s v="Flash Express Thailand COD"/>
    <s v="Tiktok"/>
    <s v="จ่ายทีหลัง / COD"/>
    <s v=""/>
    <s v="THT15011MZ62Q7Z"/>
    <s v="27/03/2025 15:05"/>
  </r>
  <r>
    <x v="5"/>
    <x v="6"/>
    <n v="50"/>
    <n v="1"/>
    <s v="EWD16"/>
    <n v="200"/>
    <n v="0"/>
    <s v="ร้านที่4"/>
    <s v="พ***ตา ว***สิม"/>
    <s v="นครปฐม"/>
    <s v="-"/>
    <s v=""/>
    <s v="27/03/2025 15:05"/>
    <s v="-"/>
    <s v="Flash Express Thailand COD"/>
    <s v="Tiktok"/>
    <s v="จ่ายทีหลัง / COD"/>
    <s v=""/>
    <s v="THT15011MZ62Q7Z"/>
    <s v="27/03/2025 15:05"/>
  </r>
  <r>
    <x v="2"/>
    <x v="2"/>
    <n v="50"/>
    <n v="1"/>
    <s v="EWD16"/>
    <n v="200"/>
    <n v="0"/>
    <s v="ร้านที่4"/>
    <s v="พ***ตา ว***สิม"/>
    <s v="นครปฐม"/>
    <s v="-"/>
    <s v=""/>
    <s v="27/03/2025 15:05"/>
    <s v="-"/>
    <s v="Flash Express Thailand COD"/>
    <s v="Tiktok"/>
    <s v="จ่ายทีหลัง / COD"/>
    <s v=""/>
    <s v="THT15011MZ62Q7Z"/>
    <s v="27/03/2025 15:05"/>
  </r>
  <r>
    <x v="9"/>
    <x v="14"/>
    <n v="50"/>
    <n v="1"/>
    <s v="EWD14"/>
    <n v="106"/>
    <n v="6"/>
    <s v="ร้านที่4"/>
    <s v="โ***กา พ***กษา"/>
    <s v="จันทบุรี"/>
    <s v="-"/>
    <s v=""/>
    <s v="27/03/2025 15:03"/>
    <s v="-"/>
    <s v="Flash Express Thailand COD"/>
    <s v="Tiktok"/>
    <s v="จ่ายทีหลัง / COD"/>
    <s v=""/>
    <s v="THT22011N08DM4Z"/>
    <s v="27/03/2025 15:04"/>
  </r>
  <r>
    <x v="5"/>
    <x v="6"/>
    <n v="50"/>
    <n v="1"/>
    <s v="EWD14"/>
    <n v="106"/>
    <n v="6"/>
    <s v="ร้านที่4"/>
    <s v="โ***กา พ***กษา"/>
    <s v="จันทบุรี"/>
    <s v="-"/>
    <s v=""/>
    <s v="27/03/2025 15:03"/>
    <s v="-"/>
    <s v="Flash Express Thailand COD"/>
    <s v="Tiktok"/>
    <s v="จ่ายทีหลัง / COD"/>
    <s v=""/>
    <s v="THT22011N08DM4Z"/>
    <s v="27/03/2025 15:04"/>
  </r>
  <r>
    <x v="2"/>
    <x v="2"/>
    <n v="50"/>
    <n v="1"/>
    <s v="EWD14"/>
    <n v="106"/>
    <n v="6"/>
    <s v="ร้านที่4"/>
    <s v="โ***กา พ***กษา"/>
    <s v="จันทบุรี"/>
    <s v="-"/>
    <s v=""/>
    <s v="27/03/2025 15:03"/>
    <s v="-"/>
    <s v="Flash Express Thailand COD"/>
    <s v="Tiktok"/>
    <s v="จ่ายทีหลัง / COD"/>
    <s v=""/>
    <s v="THT22011N08DM4Z"/>
    <s v="27/03/2025 15:04"/>
  </r>
  <r>
    <x v="9"/>
    <x v="14"/>
    <n v="50"/>
    <n v="1"/>
    <s v="EWD13"/>
    <n v="106"/>
    <n v="6"/>
    <s v="ร้านที่4"/>
    <s v="ไ***น แ***รียง"/>
    <s v="สมุทรปราการ"/>
    <s v="-"/>
    <s v=""/>
    <s v="27/03/2025 15:02"/>
    <s v="-"/>
    <s v="Flash Express Thailand COD"/>
    <s v="Tiktok"/>
    <s v="จ่ายทีหลัง / COD"/>
    <s v=""/>
    <s v="THT02061N08CW6Z"/>
    <s v="27/03/2025 15:02"/>
  </r>
  <r>
    <x v="5"/>
    <x v="6"/>
    <n v="50"/>
    <n v="1"/>
    <s v="EWD13"/>
    <n v="106"/>
    <n v="6"/>
    <s v="ร้านที่4"/>
    <s v="ไ***น แ***รียง"/>
    <s v="สมุทรปราการ"/>
    <s v="-"/>
    <s v=""/>
    <s v="27/03/2025 15:02"/>
    <s v="-"/>
    <s v="Flash Express Thailand COD"/>
    <s v="Tiktok"/>
    <s v="จ่ายทีหลัง / COD"/>
    <s v=""/>
    <s v="THT02061N08CW6Z"/>
    <s v="27/03/2025 15:02"/>
  </r>
  <r>
    <x v="2"/>
    <x v="2"/>
    <n v="50"/>
    <n v="1"/>
    <s v="EWD13"/>
    <n v="106"/>
    <n v="6"/>
    <s v="ร้านที่4"/>
    <s v="ไ***น แ***รียง"/>
    <s v="สมุทรปราการ"/>
    <s v="-"/>
    <s v=""/>
    <s v="27/03/2025 15:02"/>
    <s v="-"/>
    <s v="Flash Express Thailand COD"/>
    <s v="Tiktok"/>
    <s v="จ่ายทีหลัง / COD"/>
    <s v=""/>
    <s v="THT02061N08CW6Z"/>
    <s v="27/03/2025 15:02"/>
  </r>
  <r>
    <x v="7"/>
    <x v="9"/>
    <n v="66.666666666666671"/>
    <n v="3"/>
    <s v="EWD12"/>
    <n v="200"/>
    <n v="0"/>
    <s v="ร้านที่4"/>
    <s v="ภ***ิราพร ไ***ผือก"/>
    <s v="ระยอง"/>
    <s v="-"/>
    <s v=""/>
    <s v="27/03/2025 15:01"/>
    <s v="-"/>
    <s v="Flash Express Thailand COD"/>
    <s v="Tiktok"/>
    <s v="จ่ายทีหลัง / COD"/>
    <s v=""/>
    <s v="THT21081MZZQA4Z"/>
    <s v="27/03/2025 15:01"/>
  </r>
  <r>
    <x v="9"/>
    <x v="14"/>
    <n v="50"/>
    <n v="1"/>
    <s v="EWD12"/>
    <n v="200"/>
    <n v="0"/>
    <s v="ร้านที่4"/>
    <s v="ภ***ิราพร ไ***ผือก"/>
    <s v="ระยอง"/>
    <s v="-"/>
    <s v=""/>
    <s v="27/03/2025 15:01"/>
    <s v="-"/>
    <s v="Flash Express Thailand COD"/>
    <s v="Tiktok"/>
    <s v="จ่ายทีหลัง / COD"/>
    <s v=""/>
    <s v="THT21081MZZQA4Z"/>
    <s v="27/03/2025 15:01"/>
  </r>
  <r>
    <x v="5"/>
    <x v="6"/>
    <n v="50"/>
    <n v="1"/>
    <s v="EWD12"/>
    <n v="200"/>
    <n v="0"/>
    <s v="ร้านที่4"/>
    <s v="ภ***ิราพร ไ***ผือก"/>
    <s v="ระยอง"/>
    <s v="-"/>
    <s v=""/>
    <s v="27/03/2025 15:01"/>
    <s v="-"/>
    <s v="Flash Express Thailand COD"/>
    <s v="Tiktok"/>
    <s v="จ่ายทีหลัง / COD"/>
    <s v=""/>
    <s v="THT21081MZZQA4Z"/>
    <s v="27/03/2025 15:01"/>
  </r>
  <r>
    <x v="2"/>
    <x v="2"/>
    <n v="50"/>
    <n v="1"/>
    <s v="EWD12"/>
    <n v="200"/>
    <n v="0"/>
    <s v="ร้านที่4"/>
    <s v="ภ***ิราพร ไ***ผือก"/>
    <s v="ระยอง"/>
    <s v="-"/>
    <s v=""/>
    <s v="27/03/2025 15:01"/>
    <s v="-"/>
    <s v="Flash Express Thailand COD"/>
    <s v="Tiktok"/>
    <s v="จ่ายทีหลัง / COD"/>
    <s v=""/>
    <s v="THT21081MZZQA4Z"/>
    <s v="27/03/2025 15:01"/>
  </r>
  <r>
    <x v="9"/>
    <x v="14"/>
    <n v="50"/>
    <n v="1"/>
    <s v="EWD11"/>
    <n v="106"/>
    <n v="6"/>
    <s v="ร้านที่4"/>
    <s v="ด***จ ว***ระโพธิ์"/>
    <s v="อุดรธานี"/>
    <s v="-"/>
    <s v=""/>
    <s v="27/03/2025 15:01"/>
    <s v="-"/>
    <s v="Flash Express Thailand COD"/>
    <s v="Tiktok"/>
    <s v="จ่ายทีหลัง / COD"/>
    <s v=""/>
    <s v="THT38131MZGVA9Z"/>
    <s v="27/03/2025 15:01"/>
  </r>
  <r>
    <x v="5"/>
    <x v="6"/>
    <n v="50"/>
    <n v="1"/>
    <s v="EWD11"/>
    <n v="106"/>
    <n v="6"/>
    <s v="ร้านที่4"/>
    <s v="ด***จ ว***ระโพธิ์"/>
    <s v="อุดรธานี"/>
    <s v="-"/>
    <s v=""/>
    <s v="27/03/2025 15:01"/>
    <s v="-"/>
    <s v="Flash Express Thailand COD"/>
    <s v="Tiktok"/>
    <s v="จ่ายทีหลัง / COD"/>
    <s v=""/>
    <s v="THT38131MZGVA9Z"/>
    <s v="27/03/2025 15:01"/>
  </r>
  <r>
    <x v="2"/>
    <x v="2"/>
    <n v="50"/>
    <n v="1"/>
    <s v="EWD11"/>
    <n v="106"/>
    <n v="6"/>
    <s v="ร้านที่4"/>
    <s v="ด***จ ว***ระโพธิ์"/>
    <s v="อุดรธานี"/>
    <s v="-"/>
    <s v=""/>
    <s v="27/03/2025 15:01"/>
    <s v="-"/>
    <s v="Flash Express Thailand COD"/>
    <s v="Tiktok"/>
    <s v="จ่ายทีหลัง / COD"/>
    <s v=""/>
    <s v="THT38131MZGVA9Z"/>
    <s v="27/03/2025 15:01"/>
  </r>
  <r>
    <x v="3"/>
    <x v="4"/>
    <n v="33.333333333333336"/>
    <n v="6"/>
    <s v="EWD10"/>
    <n v="200"/>
    <n v="0"/>
    <s v="ร้านที่4"/>
    <s v="น***ทร์ทิพย์​ ป***ุมวัน"/>
    <s v="อุดรธานี"/>
    <s v="-"/>
    <s v=""/>
    <s v="27/03/2025 15:01"/>
    <s v="-"/>
    <s v="Flash Express Thailand COD"/>
    <s v="Tiktok"/>
    <s v="จ่ายทีหลัง / COD"/>
    <s v=""/>
    <s v="THT38011MZE135Z"/>
    <s v="27/03/2025 15:01"/>
  </r>
  <r>
    <x v="9"/>
    <x v="14"/>
    <n v="50"/>
    <n v="1"/>
    <s v="EWD9"/>
    <n v="106"/>
    <n v="6"/>
    <s v="ร้านที่4"/>
    <s v="ร***อรุณ ป***คทัง"/>
    <s v="กรุงเทพฯ"/>
    <s v="-"/>
    <s v=""/>
    <s v="27/03/2025 15:00"/>
    <s v="-"/>
    <s v="Flash Express Thailand COD"/>
    <s v="Tiktok"/>
    <s v="จ่ายทีหลัง / COD"/>
    <s v=""/>
    <s v="THT01491MZGYZ5Z"/>
    <s v="27/03/2025 15:01"/>
  </r>
  <r>
    <x v="5"/>
    <x v="6"/>
    <n v="50"/>
    <n v="1"/>
    <s v="EWD9"/>
    <n v="106"/>
    <n v="6"/>
    <s v="ร้านที่4"/>
    <s v="ร***อรุณ ป***คทัง"/>
    <s v="กรุงเทพฯ"/>
    <s v="-"/>
    <s v=""/>
    <s v="27/03/2025 15:00"/>
    <s v="-"/>
    <s v="Flash Express Thailand COD"/>
    <s v="Tiktok"/>
    <s v="จ่ายทีหลัง / COD"/>
    <s v=""/>
    <s v="THT01491MZGYZ5Z"/>
    <s v="27/03/2025 15:01"/>
  </r>
  <r>
    <x v="2"/>
    <x v="2"/>
    <n v="50"/>
    <n v="1"/>
    <s v="EWD9"/>
    <n v="106"/>
    <n v="6"/>
    <s v="ร้านที่4"/>
    <s v="ร***อรุณ ป***คทัง"/>
    <s v="กรุงเทพฯ"/>
    <s v="-"/>
    <s v=""/>
    <s v="27/03/2025 15:00"/>
    <s v="-"/>
    <s v="Flash Express Thailand COD"/>
    <s v="Tiktok"/>
    <s v="จ่ายทีหลัง / COD"/>
    <s v=""/>
    <s v="THT01491MZGYZ5Z"/>
    <s v="27/03/2025 15:01"/>
  </r>
  <r>
    <x v="3"/>
    <x v="4"/>
    <n v="33.333333333333336"/>
    <n v="3"/>
    <s v="EWD8"/>
    <n v="129"/>
    <n v="29"/>
    <s v="ร้านที่4"/>
    <s v="ม***สา  เ***ธิกิจสันต์"/>
    <s v="เพชรบูรณ์"/>
    <s v="-"/>
    <s v=""/>
    <s v="27/03/2025 15:00"/>
    <s v="-"/>
    <s v="Flash Express Thailand"/>
    <s v="Tiktok"/>
    <s v="tiktok"/>
    <s v=""/>
    <s v="THT63071N07P48Z"/>
    <s v="27/03/2025 15:00"/>
  </r>
  <r>
    <x v="9"/>
    <x v="14"/>
    <n v="50"/>
    <n v="3"/>
    <s v="EWD7"/>
    <n v="300"/>
    <n v="0"/>
    <s v="ร้านที่4"/>
    <s v="อ*** ม***"/>
    <s v="ราชบุรี"/>
    <s v="-"/>
    <s v=""/>
    <s v="27/03/2025 15:00"/>
    <s v="-"/>
    <s v="Flash Express Thailand COD"/>
    <s v="Tiktok"/>
    <s v="จ่ายทีหลัง / COD"/>
    <s v=""/>
    <s v="THT12101N01H88Z"/>
    <s v="27/03/2025 15:00"/>
  </r>
  <r>
    <x v="5"/>
    <x v="6"/>
    <n v="50"/>
    <n v="3"/>
    <s v="EWD7"/>
    <n v="300"/>
    <n v="0"/>
    <s v="ร้านที่4"/>
    <s v="อ*** ม***"/>
    <s v="ราชบุรี"/>
    <s v="-"/>
    <s v=""/>
    <s v="27/03/2025 15:00"/>
    <s v="-"/>
    <s v="Flash Express Thailand COD"/>
    <s v="Tiktok"/>
    <s v="จ่ายทีหลัง / COD"/>
    <s v=""/>
    <s v="THT12101N01H88Z"/>
    <s v="27/03/2025 15:00"/>
  </r>
  <r>
    <x v="2"/>
    <x v="2"/>
    <n v="50"/>
    <n v="3"/>
    <s v="EWD7"/>
    <n v="300"/>
    <n v="0"/>
    <s v="ร้านที่4"/>
    <s v="อ*** ม***"/>
    <s v="ราชบุรี"/>
    <s v="-"/>
    <s v=""/>
    <s v="27/03/2025 15:00"/>
    <s v="-"/>
    <s v="Flash Express Thailand COD"/>
    <s v="Tiktok"/>
    <s v="จ่ายทีหลัง / COD"/>
    <s v=""/>
    <s v="THT12101N01H88Z"/>
    <s v="27/03/2025 15:00"/>
  </r>
  <r>
    <x v="9"/>
    <x v="14"/>
    <n v="50"/>
    <n v="1"/>
    <s v="EWD6"/>
    <n v="106"/>
    <n v="6"/>
    <s v="ร้านที่4"/>
    <s v="ก***ิกา ป***มะจันทร์"/>
    <s v="นนทบุรี"/>
    <s v="-"/>
    <s v=""/>
    <s v="27/03/2025 14:59"/>
    <s v="-"/>
    <s v="Flash Express Thailand COD"/>
    <s v="Tiktok"/>
    <s v="จ่ายทีหลัง / COD"/>
    <s v=""/>
    <s v="THT03041MZH0Z7Z"/>
    <s v="27/03/2025 15:00"/>
  </r>
  <r>
    <x v="5"/>
    <x v="6"/>
    <n v="50"/>
    <n v="1"/>
    <s v="EWD6"/>
    <n v="106"/>
    <n v="6"/>
    <s v="ร้านที่4"/>
    <s v="ก***ิกา ป***มะจันทร์"/>
    <s v="นนทบุรี"/>
    <s v="-"/>
    <s v=""/>
    <s v="27/03/2025 14:59"/>
    <s v="-"/>
    <s v="Flash Express Thailand COD"/>
    <s v="Tiktok"/>
    <s v="จ่ายทีหลัง / COD"/>
    <s v=""/>
    <s v="THT03041MZH0Z7Z"/>
    <s v="27/03/2025 15:00"/>
  </r>
  <r>
    <x v="2"/>
    <x v="2"/>
    <n v="50"/>
    <n v="1"/>
    <s v="EWD6"/>
    <n v="106"/>
    <n v="6"/>
    <s v="ร้านที่4"/>
    <s v="ก***ิกา ป***มะจันทร์"/>
    <s v="นนทบุรี"/>
    <s v="-"/>
    <s v=""/>
    <s v="27/03/2025 14:59"/>
    <s v="-"/>
    <s v="Flash Express Thailand COD"/>
    <s v="Tiktok"/>
    <s v="จ่ายทีหลัง / COD"/>
    <s v=""/>
    <s v="THT03041MZH0Z7Z"/>
    <s v="27/03/2025 14:59"/>
  </r>
  <r>
    <x v="7"/>
    <x v="9"/>
    <n v="66.666666666666671"/>
    <n v="3"/>
    <s v="EWD5"/>
    <n v="200"/>
    <n v="0"/>
    <s v="ร้านที่4"/>
    <s v="ร***ันต์  ค***ักษ์สันติ"/>
    <s v="ราชบุรี"/>
    <s v="-"/>
    <s v=""/>
    <s v="27/03/2025 14:59"/>
    <s v="-"/>
    <s v="Flash Express Thailand COD"/>
    <s v="Tiktok"/>
    <s v="จ่ายทีหลัง / COD"/>
    <s v=""/>
    <s v="THT12011MZDPP1Z"/>
    <s v="27/03/2025 14:59"/>
  </r>
  <r>
    <x v="3"/>
    <x v="4"/>
    <n v="33.333333333333336"/>
    <n v="3"/>
    <s v="EWD5"/>
    <n v="200"/>
    <n v="0"/>
    <s v="ร้านที่4"/>
    <s v="ร***ันต์  ค***ักษ์สันติ"/>
    <s v="ราชบุรี"/>
    <s v="-"/>
    <s v=""/>
    <s v="27/03/2025 14:59"/>
    <s v="-"/>
    <s v="Flash Express Thailand COD"/>
    <s v="Tiktok"/>
    <s v="จ่ายทีหลัง / COD"/>
    <s v=""/>
    <s v="THT12011MZDPP1Z"/>
    <s v="27/03/2025 14:59"/>
  </r>
  <r>
    <x v="3"/>
    <x v="4"/>
    <n v="33.333333333333336"/>
    <n v="3"/>
    <s v="EWD4"/>
    <n v="106"/>
    <n v="6"/>
    <s v="ร้านที่4"/>
    <s v="ธ***านุช แ***กษม"/>
    <s v="กรุงเทพฯ"/>
    <s v="-"/>
    <s v=""/>
    <s v="27/03/2025 14:58"/>
    <s v="-"/>
    <s v="Flash Express Thailand COD"/>
    <s v="Tiktok"/>
    <s v="จ่ายทีหลัง / COD"/>
    <s v="ไม่รับรสเผือก แต่อยากได้ฝอยทองนะคะ"/>
    <s v="THT01331MZEU85Z"/>
    <s v="27/03/2025 14:59"/>
  </r>
  <r>
    <x v="3"/>
    <x v="4"/>
    <n v="33.333333333333336"/>
    <n v="3"/>
    <s v="EWD3"/>
    <n v="106"/>
    <n v="6"/>
    <s v="ร้านที่4"/>
    <s v="ว***ดา พ***"/>
    <s v="เทศบาลนครขอนแก่น"/>
    <s v="-"/>
    <s v=""/>
    <s v="27/03/2025 14:58"/>
    <s v="-"/>
    <s v="Flash Express Thailand COD"/>
    <s v="Tiktok"/>
    <s v="จ่ายทีหลัง / COD"/>
    <s v="ไม่รับรสกาแฟ"/>
    <s v="THT37251N06ZK8Z"/>
    <s v="27/03/2025 14:58"/>
  </r>
  <r>
    <x v="3"/>
    <x v="4"/>
    <n v="33.333333333333336"/>
    <n v="3"/>
    <s v="EWD2"/>
    <n v="106"/>
    <n v="6"/>
    <s v="ร้านที่4"/>
    <s v="ว***า อ***"/>
    <s v="ระยอง"/>
    <s v="-"/>
    <s v=""/>
    <s v="27/03/2025 14:55"/>
    <s v="-"/>
    <s v="Flash Express Thailand COD"/>
    <s v="Tiktok"/>
    <s v="จ่ายทีหลัง / COD"/>
    <s v=""/>
    <s v="THT21031N07JF0Z"/>
    <s v="27/03/2025 14:56"/>
  </r>
  <r>
    <x v="3"/>
    <x v="4"/>
    <n v="33.333333333333336"/>
    <n v="3"/>
    <s v="EWD1"/>
    <n v="106"/>
    <n v="6"/>
    <s v="ร้านที่4"/>
    <s v="โ***"/>
    <s v="นครศรีธรรมราช"/>
    <s v="-"/>
    <s v=""/>
    <s v="27/03/2025 14:54"/>
    <s v="-"/>
    <s v="Flash Express Thailand COD"/>
    <s v="Tiktok"/>
    <s v="จ่ายทีหลัง / COD"/>
    <s v=""/>
    <s v="THT64011MZG1U5Z"/>
    <s v="27/03/2025 14:54"/>
  </r>
  <r>
    <x v="3"/>
    <x v="4"/>
    <n v="33.333333333333336"/>
    <n v="3"/>
    <s v="EWD0"/>
    <n v="106"/>
    <n v="6"/>
    <s v="ร้านที่4"/>
    <s v="จ***านุช ส***ุตร"/>
    <s v="บุรีรัมย์"/>
    <s v="-"/>
    <s v=""/>
    <s v="27/03/2025 14:54"/>
    <s v="-"/>
    <s v="Flash Express Thailand"/>
    <s v="Tiktok"/>
    <s v="tiktok"/>
    <s v=""/>
    <s v="THT28031N07EG0Z"/>
    <s v="27/03/2025 14:54"/>
  </r>
  <r>
    <x v="9"/>
    <x v="14"/>
    <n v="50"/>
    <n v="1"/>
    <s v="EWC99"/>
    <n v="200"/>
    <n v="0"/>
    <s v="ร้านที่4"/>
    <s v="ว***า ม***วัลย์"/>
    <s v="นครปฐม"/>
    <s v="-"/>
    <s v=""/>
    <s v="27/03/2025 14:54"/>
    <s v="-"/>
    <s v="Flash Express Thailand COD"/>
    <s v="Tiktok"/>
    <s v="จ่ายทีหลัง / COD"/>
    <s v=""/>
    <s v="THT15021N017R6Z"/>
    <s v="27/03/2025 14:54"/>
  </r>
  <r>
    <x v="5"/>
    <x v="6"/>
    <n v="50"/>
    <n v="1"/>
    <s v="EWC99"/>
    <n v="200"/>
    <n v="0"/>
    <s v="ร้านที่4"/>
    <s v="ว***า ม***วัลย์"/>
    <s v="นครปฐม"/>
    <s v="-"/>
    <s v=""/>
    <s v="27/03/2025 14:54"/>
    <s v="-"/>
    <s v="Flash Express Thailand COD"/>
    <s v="Tiktok"/>
    <s v="จ่ายทีหลัง / COD"/>
    <s v=""/>
    <s v="THT15021N017R6Z"/>
    <s v="27/03/2025 14:54"/>
  </r>
  <r>
    <x v="2"/>
    <x v="2"/>
    <n v="50"/>
    <n v="1"/>
    <s v="EWC99"/>
    <n v="200"/>
    <n v="0"/>
    <s v="ร้านที่4"/>
    <s v="ว***า ม***วัลย์"/>
    <s v="นครปฐม"/>
    <s v="-"/>
    <s v=""/>
    <s v="27/03/2025 14:54"/>
    <s v="-"/>
    <s v="Flash Express Thailand COD"/>
    <s v="Tiktok"/>
    <s v="จ่ายทีหลัง / COD"/>
    <s v=""/>
    <s v="THT15021N017R6Z"/>
    <s v="27/03/2025 14:54"/>
  </r>
  <r>
    <x v="3"/>
    <x v="4"/>
    <n v="33.333333333333336"/>
    <n v="3"/>
    <s v="EWC99"/>
    <n v="200"/>
    <n v="0"/>
    <s v="ร้านที่4"/>
    <s v="ว***า ม***วัลย์"/>
    <s v="นครปฐม"/>
    <s v="-"/>
    <s v=""/>
    <s v="27/03/2025 14:54"/>
    <s v="-"/>
    <s v="Flash Express Thailand COD"/>
    <s v="Tiktok"/>
    <s v="จ่ายทีหลัง / COD"/>
    <s v=""/>
    <s v="THT15021N017R6Z"/>
    <s v="27/03/2025 14:54"/>
  </r>
  <r>
    <x v="9"/>
    <x v="14"/>
    <n v="50"/>
    <n v="1"/>
    <s v="EWC97"/>
    <n v="200"/>
    <n v="0"/>
    <s v="ร้านที่4"/>
    <s v="ว***รัตน์ แ***ุณ"/>
    <s v="ราชบุรี"/>
    <s v="-"/>
    <s v=""/>
    <s v="27/03/2025 14:52"/>
    <s v="-"/>
    <s v="Flash Express Thailand COD"/>
    <s v="Tiktok"/>
    <s v="จ่ายทีหลัง / COD"/>
    <s v=""/>
    <s v="THT12051N02300Z"/>
    <s v="27/03/2025 14:53"/>
  </r>
  <r>
    <x v="5"/>
    <x v="6"/>
    <n v="50"/>
    <n v="1"/>
    <s v="EWC97"/>
    <n v="200"/>
    <n v="0"/>
    <s v="ร้านที่4"/>
    <s v="ว***รัตน์ แ***ุณ"/>
    <s v="ราชบุรี"/>
    <s v="-"/>
    <s v=""/>
    <s v="27/03/2025 14:52"/>
    <s v="-"/>
    <s v="Flash Express Thailand COD"/>
    <s v="Tiktok"/>
    <s v="จ่ายทีหลัง / COD"/>
    <s v=""/>
    <s v="THT12051N02300Z"/>
    <s v="27/03/2025 14:53"/>
  </r>
  <r>
    <x v="2"/>
    <x v="2"/>
    <n v="50"/>
    <n v="1"/>
    <s v="EWC97"/>
    <n v="200"/>
    <n v="0"/>
    <s v="ร้านที่4"/>
    <s v="ว***รัตน์ แ***ุณ"/>
    <s v="ราชบุรี"/>
    <s v="-"/>
    <s v=""/>
    <s v="27/03/2025 14:52"/>
    <s v="-"/>
    <s v="Flash Express Thailand COD"/>
    <s v="Tiktok"/>
    <s v="จ่ายทีหลัง / COD"/>
    <s v=""/>
    <s v="THT12051N02300Z"/>
    <s v="27/03/2025 14:53"/>
  </r>
  <r>
    <x v="3"/>
    <x v="4"/>
    <n v="33.333333333333336"/>
    <n v="3"/>
    <s v="EWC97"/>
    <n v="200"/>
    <n v="0"/>
    <s v="ร้านที่4"/>
    <s v="ว***รัตน์ แ***ุณ"/>
    <s v="ราชบุรี"/>
    <s v="-"/>
    <s v=""/>
    <s v="27/03/2025 14:52"/>
    <s v="-"/>
    <s v="Flash Express Thailand COD"/>
    <s v="Tiktok"/>
    <s v="จ่ายทีหลัง / COD"/>
    <s v=""/>
    <s v="THT12051N02300Z"/>
    <s v="27/03/2025 14:53"/>
  </r>
  <r>
    <x v="3"/>
    <x v="4"/>
    <n v="33.333333333333336"/>
    <n v="3"/>
    <s v="EWC96"/>
    <n v="106"/>
    <n v="6"/>
    <s v="ร้านที่4"/>
    <s v="ว***ิสาข์   แ***มนงนุช"/>
    <s v="ราชบุรี"/>
    <s v="-"/>
    <s v=""/>
    <s v="27/03/2025 14:52"/>
    <s v="-"/>
    <s v="Flash Express Thailand COD"/>
    <s v="Tiktok"/>
    <s v="จ่ายทีหลัง / COD"/>
    <s v=""/>
    <s v="THT12071MZEVN5Z"/>
    <s v="27/03/2025 14:53"/>
  </r>
  <r>
    <x v="9"/>
    <x v="14"/>
    <n v="50"/>
    <n v="1"/>
    <s v="EWC95"/>
    <n v="200"/>
    <n v="0"/>
    <s v="ร้านที่4"/>
    <s v="ณ***า แ***สาย"/>
    <s v="สมุทรปราการ"/>
    <s v="-"/>
    <s v=""/>
    <s v="27/03/2025 14:52"/>
    <s v="-"/>
    <s v="Flash Express Thailand COD"/>
    <s v="Tiktok"/>
    <s v="จ่ายทีหลัง / COD"/>
    <s v=""/>
    <s v="THT02011N01F38Z"/>
    <s v="27/03/2025 14:53"/>
  </r>
  <r>
    <x v="5"/>
    <x v="6"/>
    <n v="50"/>
    <n v="1"/>
    <s v="EWC95"/>
    <n v="200"/>
    <n v="0"/>
    <s v="ร้านที่4"/>
    <s v="ณ***า แ***สาย"/>
    <s v="สมุทรปราการ"/>
    <s v="-"/>
    <s v=""/>
    <s v="27/03/2025 14:52"/>
    <s v="-"/>
    <s v="Flash Express Thailand COD"/>
    <s v="Tiktok"/>
    <s v="จ่ายทีหลัง / COD"/>
    <s v=""/>
    <s v="THT02011N01F38Z"/>
    <s v="27/03/2025 14:53"/>
  </r>
  <r>
    <x v="2"/>
    <x v="2"/>
    <n v="50"/>
    <n v="1"/>
    <s v="EWC95"/>
    <n v="200"/>
    <n v="0"/>
    <s v="ร้านที่4"/>
    <s v="ณ***า แ***สาย"/>
    <s v="สมุทรปราการ"/>
    <s v="-"/>
    <s v=""/>
    <s v="27/03/2025 14:52"/>
    <s v="-"/>
    <s v="Flash Express Thailand COD"/>
    <s v="Tiktok"/>
    <s v="จ่ายทีหลัง / COD"/>
    <s v=""/>
    <s v="THT02011N01F38Z"/>
    <s v="27/03/2025 14:53"/>
  </r>
  <r>
    <x v="3"/>
    <x v="4"/>
    <n v="33.333333333333336"/>
    <n v="3"/>
    <s v="EWC95"/>
    <n v="200"/>
    <n v="0"/>
    <s v="ร้านที่4"/>
    <s v="ณ***า แ***สาย"/>
    <s v="สมุทรปราการ"/>
    <s v="-"/>
    <s v=""/>
    <s v="27/03/2025 14:52"/>
    <s v="-"/>
    <s v="Flash Express Thailand COD"/>
    <s v="Tiktok"/>
    <s v="จ่ายทีหลัง / COD"/>
    <s v=""/>
    <s v="THT02011N01F38Z"/>
    <s v="27/03/2025 14:53"/>
  </r>
  <r>
    <x v="7"/>
    <x v="9"/>
    <n v="66.666666666666671"/>
    <n v="9"/>
    <s v="EWC94"/>
    <n v="300"/>
    <n v="0"/>
    <s v="ร้านที่4"/>
    <s v="ช***าภรณ์ ด***กลาง"/>
    <s v="สมุทรปราการ"/>
    <s v="-"/>
    <s v=""/>
    <s v="27/03/2025 14:52"/>
    <s v="-"/>
    <s v="Flash Express Thailand COD"/>
    <s v="Tiktok"/>
    <s v="จ่ายทีหลัง / COD"/>
    <s v=""/>
    <s v="THT02011MZ7605Z"/>
    <s v="27/03/2025 14:52"/>
  </r>
  <r>
    <x v="3"/>
    <x v="4"/>
    <n v="33.333333333333336"/>
    <n v="3"/>
    <s v="EWC93"/>
    <n v="106"/>
    <n v="6"/>
    <s v="ร้านที่4"/>
    <s v="ค***ก"/>
    <s v="ร้อยเอ็ด"/>
    <s v="-"/>
    <s v=""/>
    <s v="27/03/2025 14:52"/>
    <s v="-"/>
    <s v="Flash Express Thailand COD"/>
    <s v="Tiktok"/>
    <s v="จ่ายทีหลัง / COD"/>
    <s v=""/>
    <s v="THT42141N076J8Z"/>
    <s v="27/03/2025 14:52"/>
  </r>
  <r>
    <x v="3"/>
    <x v="4"/>
    <n v="33.333333333333336"/>
    <n v="3"/>
    <s v="EWC92"/>
    <n v="129"/>
    <n v="29"/>
    <s v="ร้านที่4"/>
    <s v="ค***นิด"/>
    <s v="อุทัยธานี"/>
    <s v="-"/>
    <s v=""/>
    <s v="27/03/2025 14:51"/>
    <s v="-"/>
    <s v="Flash Express Thailand COD"/>
    <s v="Tiktok"/>
    <s v="จ่ายทีหลัง / COD"/>
    <s v=""/>
    <s v="THT57041MZFXD7Z"/>
    <s v="27/03/2025 14:51"/>
  </r>
  <r>
    <x v="3"/>
    <x v="4"/>
    <n v="33.333333333333336"/>
    <n v="3"/>
    <s v="EWC91"/>
    <n v="145"/>
    <n v="45"/>
    <s v="ร้านที่4"/>
    <s v="น***"/>
    <s v="เลย"/>
    <s v="-"/>
    <s v=""/>
    <s v="27/03/2025 14:51"/>
    <s v="-"/>
    <s v="Flash Express Thailand COD"/>
    <s v="Tiktok"/>
    <s v="จ่ายทีหลัง / COD"/>
    <s v=""/>
    <s v="THT39011MZFH89Z"/>
    <s v="27/03/2025 14:51"/>
  </r>
  <r>
    <x v="9"/>
    <x v="14"/>
    <n v="50"/>
    <n v="1"/>
    <s v="EWC90"/>
    <n v="129"/>
    <n v="29"/>
    <s v="ร้านที่4"/>
    <s v="ค***นิด"/>
    <s v="อุทัยธานี"/>
    <s v="-"/>
    <s v=""/>
    <s v="27/03/2025 14:49"/>
    <s v="-"/>
    <s v="Flash Express Thailand COD"/>
    <s v="Tiktok"/>
    <s v="จ่ายทีหลัง / COD"/>
    <s v=""/>
    <s v="THT57041MZGEA7Z"/>
    <s v="27/03/2025 14:49"/>
  </r>
  <r>
    <x v="5"/>
    <x v="6"/>
    <n v="50"/>
    <n v="1"/>
    <s v="EWC90"/>
    <n v="129"/>
    <n v="29"/>
    <s v="ร้านที่4"/>
    <s v="ค***นิด"/>
    <s v="อุทัยธานี"/>
    <s v="-"/>
    <s v=""/>
    <s v="27/03/2025 14:49"/>
    <s v="-"/>
    <s v="Flash Express Thailand COD"/>
    <s v="Tiktok"/>
    <s v="จ่ายทีหลัง / COD"/>
    <s v=""/>
    <s v="THT57041MZGEA7Z"/>
    <s v="27/03/2025 14:49"/>
  </r>
  <r>
    <x v="2"/>
    <x v="2"/>
    <n v="50"/>
    <n v="1"/>
    <s v="EWC90"/>
    <n v="129"/>
    <n v="29"/>
    <s v="ร้านที่4"/>
    <s v="ค***นิด"/>
    <s v="อุทัยธานี"/>
    <s v="-"/>
    <s v=""/>
    <s v="27/03/2025 14:49"/>
    <s v="-"/>
    <s v="Flash Express Thailand COD"/>
    <s v="Tiktok"/>
    <s v="จ่ายทีหลัง / COD"/>
    <s v=""/>
    <s v="THT57041MZGEA7Z"/>
    <s v="27/03/2025 14:49"/>
  </r>
  <r>
    <x v="9"/>
    <x v="14"/>
    <n v="50"/>
    <n v="1"/>
    <s v="EWC89"/>
    <n v="100"/>
    <n v="0"/>
    <s v="ร้านที่4"/>
    <s v="ย***า  ป***าสวัสดิ์"/>
    <s v="พระนครศรีอยุธยา"/>
    <s v="-"/>
    <s v=""/>
    <s v="27/03/2025 21:48"/>
    <s v="-"/>
    <s v="Flash Express Thailand"/>
    <s v="Tiktok"/>
    <s v="tiktok"/>
    <s v=""/>
    <s v="THT05061N08MV8Z"/>
    <s v="27/03/2025 14:49"/>
  </r>
  <r>
    <x v="5"/>
    <x v="6"/>
    <n v="50"/>
    <n v="1"/>
    <s v="EWC89"/>
    <n v="100"/>
    <n v="0"/>
    <s v="ร้านที่4"/>
    <s v="ย***า  ป***าสวัสดิ์"/>
    <s v="พระนครศรีอยุธยา"/>
    <s v="-"/>
    <s v=""/>
    <s v="27/03/2025 21:48"/>
    <s v="-"/>
    <s v="Flash Express Thailand"/>
    <s v="Tiktok"/>
    <s v="tiktok"/>
    <s v=""/>
    <s v="THT05061N08MV8Z"/>
    <s v="27/03/2025 14:49"/>
  </r>
  <r>
    <x v="2"/>
    <x v="2"/>
    <n v="50"/>
    <n v="1"/>
    <s v="EWC89"/>
    <n v="100"/>
    <n v="0"/>
    <s v="ร้านที่4"/>
    <s v="ย***า  ป***าสวัสดิ์"/>
    <s v="พระนครศรีอยุธยา"/>
    <s v="-"/>
    <s v=""/>
    <s v="27/03/2025 21:48"/>
    <s v="-"/>
    <s v="Flash Express Thailand"/>
    <s v="Tiktok"/>
    <s v="tiktok"/>
    <s v=""/>
    <s v="THT05061N08MV8Z"/>
    <s v="27/03/2025 14:49"/>
  </r>
  <r>
    <x v="9"/>
    <x v="14"/>
    <n v="50"/>
    <n v="2"/>
    <s v="EWC88"/>
    <n v="200"/>
    <n v="0"/>
    <s v="ร้านที่4"/>
    <s v="ส***รัตน์ ล***น"/>
    <s v="ฉะเชิงเทรา"/>
    <s v="-"/>
    <s v=""/>
    <s v="27/03/2025 14:49"/>
    <s v="-"/>
    <s v="Flash Express Thailand"/>
    <s v="Tiktok"/>
    <s v="tiktok"/>
    <s v=""/>
    <s v="THT24041MZCT25Z"/>
    <s v="27/03/2025 14:48"/>
  </r>
  <r>
    <x v="5"/>
    <x v="6"/>
    <n v="50"/>
    <n v="2"/>
    <s v="EWC88"/>
    <n v="200"/>
    <n v="0"/>
    <s v="ร้านที่4"/>
    <s v="ส***รัตน์ ล***น"/>
    <s v="ฉะเชิงเทรา"/>
    <s v="-"/>
    <s v=""/>
    <s v="27/03/2025 14:49"/>
    <s v="-"/>
    <s v="Flash Express Thailand"/>
    <s v="Tiktok"/>
    <s v="tiktok"/>
    <s v=""/>
    <s v="THT24041MZCT25Z"/>
    <s v="27/03/2025 14:48"/>
  </r>
  <r>
    <x v="2"/>
    <x v="2"/>
    <n v="50"/>
    <n v="2"/>
    <s v="EWC88"/>
    <n v="200"/>
    <n v="0"/>
    <s v="ร้านที่4"/>
    <s v="ส***รัตน์ ล***น"/>
    <s v="ฉะเชิงเทรา"/>
    <s v="-"/>
    <s v=""/>
    <s v="27/03/2025 14:49"/>
    <s v="-"/>
    <s v="Flash Express Thailand"/>
    <s v="Tiktok"/>
    <s v="tiktok"/>
    <s v=""/>
    <s v="THT24041MZCT25Z"/>
    <s v="27/03/2025 14:48"/>
  </r>
  <r>
    <x v="9"/>
    <x v="14"/>
    <n v="50"/>
    <n v="1"/>
    <s v="EWC87"/>
    <n v="106"/>
    <n v="6"/>
    <s v="ร้านที่4"/>
    <s v="ก***ิกา พ***แก้ว"/>
    <s v="สมุทรปราการ"/>
    <s v="-"/>
    <s v=""/>
    <s v="27/03/2025 14:45"/>
    <s v="-"/>
    <s v="Flash Express Thailand COD"/>
    <s v="Tiktok"/>
    <s v="จ่ายทีหลัง / COD"/>
    <s v=""/>
    <s v="THT02011N08200Z"/>
    <s v="27/03/2025 14:45"/>
  </r>
  <r>
    <x v="5"/>
    <x v="6"/>
    <n v="50"/>
    <n v="1"/>
    <s v="EWC87"/>
    <n v="106"/>
    <n v="6"/>
    <s v="ร้านที่4"/>
    <s v="ก***ิกา พ***แก้ว"/>
    <s v="สมุทรปราการ"/>
    <s v="-"/>
    <s v=""/>
    <s v="27/03/2025 14:45"/>
    <s v="-"/>
    <s v="Flash Express Thailand COD"/>
    <s v="Tiktok"/>
    <s v="จ่ายทีหลัง / COD"/>
    <s v=""/>
    <s v="THT02011N08200Z"/>
    <s v="27/03/2025 14:45"/>
  </r>
  <r>
    <x v="2"/>
    <x v="2"/>
    <n v="50"/>
    <n v="1"/>
    <s v="EWC87"/>
    <n v="106"/>
    <n v="6"/>
    <s v="ร้านที่4"/>
    <s v="ก***ิกา พ***แก้ว"/>
    <s v="สมุทรปราการ"/>
    <s v="-"/>
    <s v=""/>
    <s v="27/03/2025 14:45"/>
    <s v="-"/>
    <s v="Flash Express Thailand COD"/>
    <s v="Tiktok"/>
    <s v="จ่ายทีหลัง / COD"/>
    <s v=""/>
    <s v="THT02011N08200Z"/>
    <s v="27/03/2025 14:45"/>
  </r>
  <r>
    <x v="9"/>
    <x v="14"/>
    <n v="50"/>
    <n v="1"/>
    <s v="EWC86"/>
    <n v="106"/>
    <n v="6"/>
    <s v="ร้านที่4"/>
    <s v="พ***มล บ***ัญญา"/>
    <s v="กรุงเทพฯ"/>
    <s v="-"/>
    <s v=""/>
    <s v="27/03/2025 14:44"/>
    <s v="-"/>
    <s v="Flash Express Thailand COD"/>
    <s v="Tiktok"/>
    <s v="จ่ายทีหลัง / COD"/>
    <s v=""/>
    <s v="THT01041MZGGC1Z"/>
    <s v="27/03/2025 14:45"/>
  </r>
  <r>
    <x v="5"/>
    <x v="6"/>
    <n v="50"/>
    <n v="1"/>
    <s v="EWC86"/>
    <n v="106"/>
    <n v="6"/>
    <s v="ร้านที่4"/>
    <s v="พ***มล บ***ัญญา"/>
    <s v="กรุงเทพฯ"/>
    <s v="-"/>
    <s v=""/>
    <s v="27/03/2025 14:44"/>
    <s v="-"/>
    <s v="Flash Express Thailand COD"/>
    <s v="Tiktok"/>
    <s v="จ่ายทีหลัง / COD"/>
    <s v=""/>
    <s v="THT01041MZGGC1Z"/>
    <s v="27/03/2025 14:45"/>
  </r>
  <r>
    <x v="2"/>
    <x v="2"/>
    <n v="50"/>
    <n v="1"/>
    <s v="EWC86"/>
    <n v="106"/>
    <n v="6"/>
    <s v="ร้านที่4"/>
    <s v="พ***มล บ***ัญญา"/>
    <s v="กรุงเทพฯ"/>
    <s v="-"/>
    <s v=""/>
    <s v="27/03/2025 14:44"/>
    <s v="-"/>
    <s v="Flash Express Thailand COD"/>
    <s v="Tiktok"/>
    <s v="จ่ายทีหลัง / COD"/>
    <s v=""/>
    <s v="THT01041MZGGC1Z"/>
    <s v="27/03/2025 14:45"/>
  </r>
  <r>
    <x v="9"/>
    <x v="14"/>
    <n v="50"/>
    <n v="1"/>
    <s v="EWC85"/>
    <n v="106"/>
    <n v="6"/>
    <s v="ร้านที่4"/>
    <s v="น*** แ***แว"/>
    <s v="กรุงเทพฯ"/>
    <s v="-"/>
    <s v=""/>
    <s v="27/03/2025 14:44"/>
    <s v="-"/>
    <s v="Flash Express Thailand COD"/>
    <s v="Tiktok"/>
    <s v="จ่ายทีหลัง / COD"/>
    <s v=""/>
    <s v="THT01431MZGFN7Z"/>
    <s v="27/03/2025 14:44"/>
  </r>
  <r>
    <x v="5"/>
    <x v="6"/>
    <n v="50"/>
    <n v="1"/>
    <s v="EWC85"/>
    <n v="106"/>
    <n v="6"/>
    <s v="ร้านที่4"/>
    <s v="น*** แ***แว"/>
    <s v="กรุงเทพฯ"/>
    <s v="-"/>
    <s v=""/>
    <s v="27/03/2025 14:44"/>
    <s v="-"/>
    <s v="Flash Express Thailand COD"/>
    <s v="Tiktok"/>
    <s v="จ่ายทีหลัง / COD"/>
    <s v=""/>
    <s v="THT01431MZGFN7Z"/>
    <s v="27/03/2025 14:44"/>
  </r>
  <r>
    <x v="2"/>
    <x v="2"/>
    <n v="50"/>
    <n v="1"/>
    <s v="EWC85"/>
    <n v="106"/>
    <n v="6"/>
    <s v="ร้านที่4"/>
    <s v="น*** แ***แว"/>
    <s v="กรุงเทพฯ"/>
    <s v="-"/>
    <s v=""/>
    <s v="27/03/2025 14:44"/>
    <s v="-"/>
    <s v="Flash Express Thailand COD"/>
    <s v="Tiktok"/>
    <s v="จ่ายทีหลัง / COD"/>
    <s v=""/>
    <s v="THT01431MZGFN7Z"/>
    <s v="27/03/2025 14:44"/>
  </r>
  <r>
    <x v="9"/>
    <x v="14"/>
    <n v="50"/>
    <n v="1"/>
    <s v="EWC83"/>
    <n v="200"/>
    <n v="0"/>
    <s v="ร้านที่4"/>
    <s v="น***รินทร์ พ***พนียด"/>
    <s v="เทศบาลเมืองจันทบุรี"/>
    <s v="-"/>
    <s v=""/>
    <s v="27/03/2025 14:43"/>
    <s v="-"/>
    <s v="Flash Express Thailand COD"/>
    <s v="Tiktok"/>
    <s v="จ่ายทีหลัง / COD"/>
    <s v=""/>
    <s v="THT22071MZ8AP1Z"/>
    <s v="27/03/2025 14:44"/>
  </r>
  <r>
    <x v="5"/>
    <x v="6"/>
    <n v="50"/>
    <n v="1"/>
    <s v="EWC83"/>
    <n v="200"/>
    <n v="0"/>
    <s v="ร้านที่4"/>
    <s v="น***รินทร์ พ***พนียด"/>
    <s v="เทศบาลเมืองจันทบุรี"/>
    <s v="-"/>
    <s v=""/>
    <s v="27/03/2025 14:43"/>
    <s v="-"/>
    <s v="Flash Express Thailand COD"/>
    <s v="Tiktok"/>
    <s v="จ่ายทีหลัง / COD"/>
    <s v=""/>
    <s v="THT22071MZ8AP1Z"/>
    <s v="27/03/2025 14:44"/>
  </r>
  <r>
    <x v="2"/>
    <x v="2"/>
    <n v="50"/>
    <n v="1"/>
    <s v="EWC83"/>
    <n v="200"/>
    <n v="0"/>
    <s v="ร้านที่4"/>
    <s v="น***รินทร์ พ***พนียด"/>
    <s v="เทศบาลเมืองจันทบุรี"/>
    <s v="-"/>
    <s v=""/>
    <s v="27/03/2025 14:43"/>
    <s v="-"/>
    <s v="Flash Express Thailand COD"/>
    <s v="Tiktok"/>
    <s v="จ่ายทีหลัง / COD"/>
    <s v=""/>
    <s v="THT22071MZ8AP1Z"/>
    <s v="27/03/2025 14:44"/>
  </r>
  <r>
    <x v="8"/>
    <x v="10"/>
    <n v="66.666666666666671"/>
    <n v="3"/>
    <s v="EWC83"/>
    <n v="200"/>
    <n v="0"/>
    <s v="ร้านที่4"/>
    <s v="น***รินทร์ พ***พนียด"/>
    <s v="เทศบาลเมืองจันทบุรี"/>
    <s v="-"/>
    <s v=""/>
    <s v="27/03/2025 14:43"/>
    <s v="-"/>
    <s v="Flash Express Thailand COD"/>
    <s v="Tiktok"/>
    <s v="จ่ายทีหลัง / COD"/>
    <s v=""/>
    <s v="THT22071MZ8AP1Z"/>
    <s v="27/03/2025 14:44"/>
  </r>
  <r>
    <x v="9"/>
    <x v="14"/>
    <n v="50"/>
    <n v="1"/>
    <s v="EWC82"/>
    <n v="200"/>
    <n v="0"/>
    <s v="ร้านที่4"/>
    <s v="ล***า"/>
    <s v="กรุงเทพฯ"/>
    <s v="-"/>
    <s v=""/>
    <s v="27/03/2025 14:43"/>
    <s v="-"/>
    <s v="Flash Express Thailand COD"/>
    <s v="Tiktok"/>
    <s v="จ่ายทีหลัง / COD"/>
    <s v=""/>
    <s v="THT01301N00WR8Z"/>
    <s v="27/03/2025 14:43"/>
  </r>
  <r>
    <x v="5"/>
    <x v="6"/>
    <n v="50"/>
    <n v="1"/>
    <s v="EWC82"/>
    <n v="200"/>
    <n v="0"/>
    <s v="ร้านที่4"/>
    <s v="ล***า"/>
    <s v="กรุงเทพฯ"/>
    <s v="-"/>
    <s v=""/>
    <s v="27/03/2025 14:43"/>
    <s v="-"/>
    <s v="Flash Express Thailand COD"/>
    <s v="Tiktok"/>
    <s v="จ่ายทีหลัง / COD"/>
    <s v=""/>
    <s v="THT01301N00WR8Z"/>
    <s v="27/03/2025 14:43"/>
  </r>
  <r>
    <x v="2"/>
    <x v="2"/>
    <n v="50"/>
    <n v="1"/>
    <s v="EWC82"/>
    <n v="200"/>
    <n v="0"/>
    <s v="ร้านที่4"/>
    <s v="ล***า"/>
    <s v="กรุงเทพฯ"/>
    <s v="-"/>
    <s v=""/>
    <s v="27/03/2025 14:43"/>
    <s v="-"/>
    <s v="Flash Express Thailand COD"/>
    <s v="Tiktok"/>
    <s v="จ่ายทีหลัง / COD"/>
    <s v=""/>
    <s v="THT01301N00WR8Z"/>
    <s v="27/03/2025 14:43"/>
  </r>
  <r>
    <x v="3"/>
    <x v="4"/>
    <n v="33.333333333333336"/>
    <n v="3"/>
    <s v="EWC82"/>
    <n v="200"/>
    <n v="0"/>
    <s v="ร้านที่4"/>
    <s v="ล***า"/>
    <s v="กรุงเทพฯ"/>
    <s v="-"/>
    <s v=""/>
    <s v="27/03/2025 14:43"/>
    <s v="-"/>
    <s v="Flash Express Thailand COD"/>
    <s v="Tiktok"/>
    <s v="จ่ายทีหลัง / COD"/>
    <s v=""/>
    <s v="THT01301N00WR8Z"/>
    <s v="27/03/2025 14:43"/>
  </r>
  <r>
    <x v="9"/>
    <x v="14"/>
    <n v="50"/>
    <n v="1"/>
    <s v="EWC81"/>
    <n v="129"/>
    <n v="29"/>
    <s v="ร้านที่4"/>
    <s v="ช***นุท"/>
    <s v="สระบุรี"/>
    <s v="-"/>
    <s v=""/>
    <s v="27/03/2025 14:37"/>
    <s v="-"/>
    <s v="Flash Express Thailand COD"/>
    <s v="Tiktok"/>
    <s v="จ่ายทีหลัง / COD"/>
    <s v=""/>
    <s v="THT10021MZGJW7Z"/>
    <s v="27/03/2025 14:38"/>
  </r>
  <r>
    <x v="5"/>
    <x v="6"/>
    <n v="50"/>
    <n v="1"/>
    <s v="EWC81"/>
    <n v="129"/>
    <n v="29"/>
    <s v="ร้านที่4"/>
    <s v="ช***นุท"/>
    <s v="สระบุรี"/>
    <s v="-"/>
    <s v=""/>
    <s v="27/03/2025 14:37"/>
    <s v="-"/>
    <s v="Flash Express Thailand COD"/>
    <s v="Tiktok"/>
    <s v="จ่ายทีหลัง / COD"/>
    <s v=""/>
    <s v="THT10021MZGJW7Z"/>
    <s v="27/03/2025 14:38"/>
  </r>
  <r>
    <x v="2"/>
    <x v="2"/>
    <n v="50"/>
    <n v="1"/>
    <s v="EWC81"/>
    <n v="129"/>
    <n v="29"/>
    <s v="ร้านที่4"/>
    <s v="ช***นุท"/>
    <s v="สระบุรี"/>
    <s v="-"/>
    <s v=""/>
    <s v="27/03/2025 14:37"/>
    <s v="-"/>
    <s v="Flash Express Thailand COD"/>
    <s v="Tiktok"/>
    <s v="จ่ายทีหลัง / COD"/>
    <s v=""/>
    <s v="THT10021MZGJW7Z"/>
    <s v="27/03/2025 14:38"/>
  </r>
  <r>
    <x v="9"/>
    <x v="14"/>
    <n v="50"/>
    <n v="1"/>
    <s v="EWC79"/>
    <n v="106"/>
    <n v="6"/>
    <s v="ร้านที่4"/>
    <s v="เ***คนธ์  ถ***ทวี"/>
    <s v="ชลบุรี"/>
    <s v="-"/>
    <s v=""/>
    <s v="27/03/2025 14:35"/>
    <s v="-"/>
    <s v="Flash Express Thailand COD"/>
    <s v="Tiktok"/>
    <s v="จ่ายทีหลัง / COD"/>
    <s v=""/>
    <s v="THT20061MZGKT9Z"/>
    <s v="27/03/2025 14:35"/>
  </r>
  <r>
    <x v="5"/>
    <x v="6"/>
    <n v="50"/>
    <n v="1"/>
    <s v="EWC79"/>
    <n v="106"/>
    <n v="6"/>
    <s v="ร้านที่4"/>
    <s v="เ***คนธ์  ถ***ทวี"/>
    <s v="ชลบุรี"/>
    <s v="-"/>
    <s v=""/>
    <s v="27/03/2025 14:35"/>
    <s v="-"/>
    <s v="Flash Express Thailand COD"/>
    <s v="Tiktok"/>
    <s v="จ่ายทีหลัง / COD"/>
    <s v=""/>
    <s v="THT20061MZGKT9Z"/>
    <s v="27/03/2025 14:35"/>
  </r>
  <r>
    <x v="2"/>
    <x v="2"/>
    <n v="50"/>
    <n v="1"/>
    <s v="EWC79"/>
    <n v="106"/>
    <n v="6"/>
    <s v="ร้านที่4"/>
    <s v="เ***คนธ์  ถ***ทวี"/>
    <s v="ชลบุรี"/>
    <s v="-"/>
    <s v=""/>
    <s v="27/03/2025 14:35"/>
    <s v="-"/>
    <s v="Flash Express Thailand COD"/>
    <s v="Tiktok"/>
    <s v="จ่ายทีหลัง / COD"/>
    <s v=""/>
    <s v="THT20061MZGKT9Z"/>
    <s v="27/03/2025 14:35"/>
  </r>
  <r>
    <x v="9"/>
    <x v="14"/>
    <n v="50"/>
    <n v="3"/>
    <s v="EWC78"/>
    <n v="300"/>
    <n v="0"/>
    <s v="ร้านที่4"/>
    <s v="น***ดดา โ***์เงิน"/>
    <s v="นครนายก"/>
    <s v="-"/>
    <s v=""/>
    <s v="27/03/2025 14:34"/>
    <s v="-"/>
    <s v="Flash Express Thailand COD"/>
    <s v="Tiktok"/>
    <s v="จ่ายทีหลัง / COD"/>
    <s v=""/>
    <s v="THT11041MZ9UU7Z"/>
    <s v="27/03/2025 14:34"/>
  </r>
  <r>
    <x v="5"/>
    <x v="6"/>
    <n v="50"/>
    <n v="3"/>
    <s v="EWC78"/>
    <n v="300"/>
    <n v="0"/>
    <s v="ร้านที่4"/>
    <s v="น***ดดา โ***์เงิน"/>
    <s v="นครนายก"/>
    <s v="-"/>
    <s v=""/>
    <s v="27/03/2025 14:34"/>
    <s v="-"/>
    <s v="Flash Express Thailand COD"/>
    <s v="Tiktok"/>
    <s v="จ่ายทีหลัง / COD"/>
    <s v=""/>
    <s v="THT11041MZ9UU7Z"/>
    <s v="27/03/2025 14:34"/>
  </r>
  <r>
    <x v="2"/>
    <x v="2"/>
    <n v="50"/>
    <n v="3"/>
    <s v="EWC78"/>
    <n v="300"/>
    <n v="0"/>
    <s v="ร้านที่4"/>
    <s v="น***ดดา โ***์เงิน"/>
    <s v="นครนายก"/>
    <s v="-"/>
    <s v=""/>
    <s v="27/03/2025 14:34"/>
    <s v="-"/>
    <s v="Flash Express Thailand COD"/>
    <s v="Tiktok"/>
    <s v="จ่ายทีหลัง / COD"/>
    <s v=""/>
    <s v="THT11041MZ9UU7Z"/>
    <s v="27/03/2025 14:34"/>
  </r>
  <r>
    <x v="9"/>
    <x v="14"/>
    <n v="50"/>
    <n v="1"/>
    <s v="EWC77"/>
    <n v="200"/>
    <n v="0"/>
    <s v="ร้านที่4"/>
    <s v="น***ชา ว***อเลาะ"/>
    <s v="ปทุมธานี"/>
    <s v="-"/>
    <s v=""/>
    <s v="27/03/2025 14:31"/>
    <s v="-"/>
    <s v="Flash Express Thailand COD"/>
    <s v="Tiktok"/>
    <s v="จ่ายทีหลัง / COD"/>
    <s v=""/>
    <s v="THT04051N004D6Z"/>
    <s v="27/03/2025 14:31"/>
  </r>
  <r>
    <x v="5"/>
    <x v="6"/>
    <n v="50"/>
    <n v="1"/>
    <s v="EWC77"/>
    <n v="200"/>
    <n v="0"/>
    <s v="ร้านที่4"/>
    <s v="น***ชา ว***อเลาะ"/>
    <s v="ปทุมธานี"/>
    <s v="-"/>
    <s v=""/>
    <s v="27/03/2025 14:31"/>
    <s v="-"/>
    <s v="Flash Express Thailand COD"/>
    <s v="Tiktok"/>
    <s v="จ่ายทีหลัง / COD"/>
    <s v=""/>
    <s v="THT04051N004D6Z"/>
    <s v="27/03/2025 14:31"/>
  </r>
  <r>
    <x v="2"/>
    <x v="2"/>
    <n v="50"/>
    <n v="1"/>
    <s v="EWC77"/>
    <n v="200"/>
    <n v="0"/>
    <s v="ร้านที่4"/>
    <s v="น***ชา ว***อเลาะ"/>
    <s v="ปทุมธานี"/>
    <s v="-"/>
    <s v=""/>
    <s v="27/03/2025 14:31"/>
    <s v="-"/>
    <s v="Flash Express Thailand COD"/>
    <s v="Tiktok"/>
    <s v="จ่ายทีหลัง / COD"/>
    <s v=""/>
    <s v="THT04051N004D6Z"/>
    <s v="27/03/2025 14:31"/>
  </r>
  <r>
    <x v="8"/>
    <x v="10"/>
    <n v="66.666666666666671"/>
    <n v="3"/>
    <s v="EWC77"/>
    <n v="200"/>
    <n v="0"/>
    <s v="ร้านที่4"/>
    <s v="น***ชา ว***อเลาะ"/>
    <s v="ปทุมธานี"/>
    <s v="-"/>
    <s v=""/>
    <s v="27/03/2025 14:31"/>
    <s v="-"/>
    <s v="Flash Express Thailand COD"/>
    <s v="Tiktok"/>
    <s v="จ่ายทีหลัง / COD"/>
    <s v=""/>
    <s v="THT04051N004D6Z"/>
    <s v="27/03/2025 14:31"/>
  </r>
  <r>
    <x v="9"/>
    <x v="14"/>
    <n v="50"/>
    <n v="2"/>
    <s v="EWC76"/>
    <n v="206"/>
    <n v="6"/>
    <s v="ร้านที่4"/>
    <s v="เ***นีย์​  ท***หลม"/>
    <s v="ปราจีนบุรี"/>
    <s v="-"/>
    <s v=""/>
    <s v="27/03/2025 14:31"/>
    <s v="-"/>
    <s v="Flash Express Thailand COD"/>
    <s v="Tiktok"/>
    <s v="จ่ายทีหลัง / COD"/>
    <s v=""/>
    <s v="THT25041MZD261Z"/>
    <s v="27/03/2025 14:31"/>
  </r>
  <r>
    <x v="5"/>
    <x v="6"/>
    <n v="50"/>
    <n v="2"/>
    <s v="EWC76"/>
    <n v="206"/>
    <n v="6"/>
    <s v="ร้านที่4"/>
    <s v="เ***นีย์​  ท***หลม"/>
    <s v="ปราจีนบุรี"/>
    <s v="-"/>
    <s v=""/>
    <s v="27/03/2025 14:31"/>
    <s v="-"/>
    <s v="Flash Express Thailand COD"/>
    <s v="Tiktok"/>
    <s v="จ่ายทีหลัง / COD"/>
    <s v=""/>
    <s v="THT25041MZD261Z"/>
    <s v="27/03/2025 14:31"/>
  </r>
  <r>
    <x v="2"/>
    <x v="2"/>
    <n v="50"/>
    <n v="2"/>
    <s v="EWC76"/>
    <n v="206"/>
    <n v="6"/>
    <s v="ร้านที่4"/>
    <s v="เ***นีย์​  ท***หลม"/>
    <s v="ปราจีนบุรี"/>
    <s v="-"/>
    <s v=""/>
    <s v="27/03/2025 14:31"/>
    <s v="-"/>
    <s v="Flash Express Thailand COD"/>
    <s v="Tiktok"/>
    <s v="จ่ายทีหลัง / COD"/>
    <s v=""/>
    <s v="THT25041MZD261Z"/>
    <s v="27/03/2025 14:31"/>
  </r>
  <r>
    <x v="10"/>
    <x v="15"/>
    <n v="25"/>
    <n v="20"/>
    <s v="EWC75"/>
    <n v="525"/>
    <n v="0"/>
    <s v="ร้านที่4"/>
    <s v="A*** t***"/>
    <s v="กรุงเทพฯ"/>
    <s v="-"/>
    <s v=""/>
    <s v="27/03/2025 14:30"/>
    <s v="-"/>
    <s v="Flash Express Thailand COD"/>
    <s v="Tiktok"/>
    <s v="จ่ายทีหลัง / COD"/>
    <s v=""/>
    <s v="THT01371MZCKJ5Z"/>
    <s v="27/03/2025 14:30"/>
  </r>
  <r>
    <x v="1"/>
    <x v="1"/>
    <n v="66.333333333333329"/>
    <n v="3"/>
    <s v="EWC74"/>
    <n v="220"/>
    <n v="0"/>
    <s v="ร้านที่4"/>
    <s v="ร*** อ***สไลท์ติ้ง"/>
    <s v="นครศรีธรรมราช"/>
    <s v="-"/>
    <s v=""/>
    <s v="27/03/2025 14:30"/>
    <s v="-"/>
    <s v="Flash Express Thailand COD"/>
    <s v="Tiktok"/>
    <s v="จ่ายทีหลัง / COD"/>
    <s v=""/>
    <s v="THT64011MZ99V7Z"/>
    <s v="27/03/2025 14:30"/>
  </r>
  <r>
    <x v="11"/>
    <x v="16"/>
    <n v="0"/>
    <n v="1"/>
    <s v="EWC73"/>
    <n v="0"/>
    <n v="0"/>
    <s v="ร้านที่1"/>
    <s v="กรพินธ์ จำปาทอง"/>
    <s v=" 394/231.ม.หมู่บ้านปิติวิลล่าซ.3.ต.แพรกษา.อ.เมื่อง.จ.สมุทรปราการ.10280"/>
    <s v="10280"/>
    <s v="0898216897"/>
    <s v="27/03/2025 14:29"/>
    <s v="sompear3955@gmail.com"/>
    <s v="EMS"/>
    <s v="facebook"/>
    <s v="กสิกร"/>
    <s v="เคลมกล่องเปล่า ตต"/>
    <s v="JB196324768TH"/>
    <s v="27/03/2025 14:29"/>
  </r>
  <r>
    <x v="12"/>
    <x v="17"/>
    <n v="0"/>
    <n v="1"/>
    <s v="EWC73"/>
    <n v="0"/>
    <n v="0"/>
    <s v="ร้านที่1"/>
    <s v="กรพินธ์ จำปาทอง"/>
    <s v=" 394/231.ม.หมู่บ้านปิติวิลล่าซ.3.ต.แพรกษา.อ.เมื่อง.จ.สมุทรปราการ.10280"/>
    <s v="10280"/>
    <s v="0898216897"/>
    <s v="27/03/2025 14:29"/>
    <s v="sompear3955@gmail.com"/>
    <s v="EMS"/>
    <s v="facebook"/>
    <s v="กสิกร"/>
    <s v="เคลมกล่องเปล่า ตต"/>
    <s v="JB196324768TH"/>
    <s v="27/03/2025 14:29"/>
  </r>
  <r>
    <x v="0"/>
    <x v="18"/>
    <n v="33"/>
    <n v="1"/>
    <s v="EWC71"/>
    <n v="33"/>
    <n v="0"/>
    <s v="ร้านที่1"/>
    <s v="kkk วิรัช สมสวัสดิ์"/>
    <s v="nwsksc(ช่างไม้) วัดอุดมมงคล(วัดเขาน้อย)  · ปากแพรก/ Pak Phraek_x000a__x000a_เมืองกาญจนบุรี/ Mueang Kanchanaburiกาญจนบุรี/ Kanchanaburi_x000a_71000"/>
    <s v="71000"/>
    <s v="660933757394"/>
    <s v="27/03/2025 14:26"/>
    <s v="-"/>
    <s v="Kerry_dropoff"/>
    <s v="Lazada"/>
    <s v="lazada"/>
    <s v=""/>
    <s v="LEXPU0472733667"/>
    <s v="27/03/2025 14:25"/>
  </r>
  <r>
    <x v="7"/>
    <x v="9"/>
    <n v="66.666666666666671"/>
    <n v="6"/>
    <s v="EWC70"/>
    <n v="199.5"/>
    <n v="0"/>
    <s v="ร้านที่2"/>
    <s v="ม***รา"/>
    <s v="มุกดาหาร"/>
    <s v="-"/>
    <s v=""/>
    <s v="27/03/2025 14:25"/>
    <s v="-"/>
    <s v="Flash Express Thailand COD"/>
    <s v="Tiktok"/>
    <s v="จ่ายทีหลัง / COD"/>
    <s v=""/>
    <s v="THT46011MZXXT8Z"/>
    <s v="27/03/2025 14:25"/>
  </r>
  <r>
    <x v="9"/>
    <x v="14"/>
    <n v="50"/>
    <n v="1"/>
    <s v="EWC69"/>
    <n v="145"/>
    <n v="45"/>
    <s v="ร้านที่4"/>
    <s v="ศ*** ป***ั่น"/>
    <s v="พัทลุง"/>
    <s v="-"/>
    <s v=""/>
    <s v="27/03/2025 14:24"/>
    <s v="-"/>
    <s v="Flash Express Thailand COD"/>
    <s v="Tiktok"/>
    <s v="จ่ายทีหลัง / COD"/>
    <s v=""/>
    <s v="THT74011MZGMK9Z"/>
    <s v="27/03/2025 14:24"/>
  </r>
  <r>
    <x v="5"/>
    <x v="6"/>
    <n v="50"/>
    <n v="1"/>
    <s v="EWC69"/>
    <n v="145"/>
    <n v="45"/>
    <s v="ร้านที่4"/>
    <s v="ศ*** ป***ั่น"/>
    <s v="พัทลุง"/>
    <s v="-"/>
    <s v=""/>
    <s v="27/03/2025 14:24"/>
    <s v="-"/>
    <s v="Flash Express Thailand COD"/>
    <s v="Tiktok"/>
    <s v="จ่ายทีหลัง / COD"/>
    <s v=""/>
    <s v="THT74011MZGMK9Z"/>
    <s v="27/03/2025 14:24"/>
  </r>
  <r>
    <x v="2"/>
    <x v="2"/>
    <n v="50"/>
    <n v="1"/>
    <s v="EWC69"/>
    <n v="145"/>
    <n v="45"/>
    <s v="ร้านที่4"/>
    <s v="ศ*** ป***ั่น"/>
    <s v="พัทลุง"/>
    <s v="-"/>
    <s v=""/>
    <s v="27/03/2025 14:24"/>
    <s v="-"/>
    <s v="Flash Express Thailand COD"/>
    <s v="Tiktok"/>
    <s v="จ่ายทีหลัง / COD"/>
    <s v=""/>
    <s v="THT74011MZGMK9Z"/>
    <s v="27/03/2025 14:24"/>
  </r>
  <r>
    <x v="8"/>
    <x v="10"/>
    <n v="66.666666666666671"/>
    <n v="3"/>
    <s v="EWC68"/>
    <n v="200"/>
    <n v="0"/>
    <s v="ร้านที่4"/>
    <s v="ร***นภา เ***ยมสอาด"/>
    <s v="เพชรบุรี"/>
    <s v="-"/>
    <s v=""/>
    <s v="27/03/2025 14:24"/>
    <s v="-"/>
    <s v="Flash Express Thailand COD"/>
    <s v="Tiktok"/>
    <s v="จ่ายทีหลัง / COD"/>
    <s v=""/>
    <s v="THT18011N01908Z"/>
    <s v="27/03/2025 14:24"/>
  </r>
  <r>
    <x v="9"/>
    <x v="14"/>
    <n v="50"/>
    <n v="1"/>
    <s v="EWC68"/>
    <n v="200"/>
    <n v="0"/>
    <s v="ร้านที่4"/>
    <s v="ร***นภา เ***ยมสอาด"/>
    <s v="เพชรบุรี"/>
    <s v="-"/>
    <s v=""/>
    <s v="27/03/2025 14:24"/>
    <s v="-"/>
    <s v="Flash Express Thailand COD"/>
    <s v="Tiktok"/>
    <s v="จ่ายทีหลัง / COD"/>
    <s v=""/>
    <s v="THT18011N01908Z"/>
    <s v="27/03/2025 14:24"/>
  </r>
  <r>
    <x v="5"/>
    <x v="6"/>
    <n v="50"/>
    <n v="1"/>
    <s v="EWC68"/>
    <n v="200"/>
    <n v="0"/>
    <s v="ร้านที่4"/>
    <s v="ร***นภา เ***ยมสอาด"/>
    <s v="เพชรบุรี"/>
    <s v="-"/>
    <s v=""/>
    <s v="27/03/2025 14:24"/>
    <s v="-"/>
    <s v="Flash Express Thailand COD"/>
    <s v="Tiktok"/>
    <s v="จ่ายทีหลัง / COD"/>
    <s v=""/>
    <s v="THT18011N01908Z"/>
    <s v="27/03/2025 14:24"/>
  </r>
  <r>
    <x v="2"/>
    <x v="2"/>
    <n v="50"/>
    <n v="1"/>
    <s v="EWC68"/>
    <n v="200"/>
    <n v="0"/>
    <s v="ร้านที่4"/>
    <s v="ร***นภา เ***ยมสอาด"/>
    <s v="เพชรบุรี"/>
    <s v="-"/>
    <s v=""/>
    <s v="27/03/2025 14:24"/>
    <s v="-"/>
    <s v="Flash Express Thailand COD"/>
    <s v="Tiktok"/>
    <s v="จ่ายทีหลัง / COD"/>
    <s v=""/>
    <s v="THT18011N01908Z"/>
    <s v="27/03/2025 14:24"/>
  </r>
  <r>
    <x v="13"/>
    <x v="19"/>
    <n v="139"/>
    <n v="10"/>
    <s v="EWC67"/>
    <n v="1110"/>
    <n v="20"/>
    <s v="ร้านที่4"/>
    <s v="A*** t***"/>
    <s v="กรุงเทพฯ"/>
    <s v="-"/>
    <s v=""/>
    <s v="27/03/2025 14:23"/>
    <s v="-"/>
    <s v="Flash Express Thailand COD"/>
    <s v="Tiktok"/>
    <s v="จ่ายทีหลัง / COD"/>
    <s v=""/>
    <s v="THT01371MZ8ZN3Z"/>
    <s v="27/03/2025 14:23"/>
  </r>
  <r>
    <x v="9"/>
    <x v="14"/>
    <n v="50"/>
    <n v="2"/>
    <s v="EWC66"/>
    <n v="200"/>
    <n v="0"/>
    <s v="ร้านที่4"/>
    <s v="ส***รัตน์"/>
    <s v="ลพบุรี"/>
    <s v="-"/>
    <s v=""/>
    <s v="27/03/2025 14:23"/>
    <s v="-"/>
    <s v="Flash Express Thailand COD"/>
    <s v="Tiktok"/>
    <s v="จ่ายทีหลัง / COD"/>
    <s v=""/>
    <s v="THT07111MZD4E1Z"/>
    <s v="27/03/2025 14:23"/>
  </r>
  <r>
    <x v="5"/>
    <x v="6"/>
    <n v="50"/>
    <n v="2"/>
    <s v="EWC66"/>
    <n v="200"/>
    <n v="0"/>
    <s v="ร้านที่4"/>
    <s v="ส***รัตน์"/>
    <s v="ลพบุรี"/>
    <s v="-"/>
    <s v=""/>
    <s v="27/03/2025 14:23"/>
    <s v="-"/>
    <s v="Flash Express Thailand COD"/>
    <s v="Tiktok"/>
    <s v="จ่ายทีหลัง / COD"/>
    <s v=""/>
    <s v="THT07111MZD4E1Z"/>
    <s v="27/03/2025 14:23"/>
  </r>
  <r>
    <x v="2"/>
    <x v="2"/>
    <n v="50"/>
    <n v="2"/>
    <s v="EWC66"/>
    <n v="200"/>
    <n v="0"/>
    <s v="ร้านที่4"/>
    <s v="ส***รัตน์"/>
    <s v="ลพบุรี"/>
    <s v="-"/>
    <s v=""/>
    <s v="27/03/2025 14:23"/>
    <s v="-"/>
    <s v="Flash Express Thailand COD"/>
    <s v="Tiktok"/>
    <s v="จ่ายทีหลัง / COD"/>
    <s v=""/>
    <s v="THT07111MZD4E1Z"/>
    <s v="27/03/2025 14:23"/>
  </r>
  <r>
    <x v="9"/>
    <x v="14"/>
    <n v="50"/>
    <n v="1"/>
    <s v="EWC65"/>
    <n v="100"/>
    <n v="0"/>
    <s v="ร้านที่4"/>
    <s v="p***..พิชญญ์ภาณี  เ***มพงษ์เดช"/>
    <s v="พิษณุโลก"/>
    <s v="-"/>
    <s v=""/>
    <s v="27/03/2025 14:20"/>
    <s v="-"/>
    <s v="Flash Express Thailand COD"/>
    <s v="Tiktok"/>
    <s v="จ่ายทีหลัง / COD"/>
    <s v=""/>
    <s v="THT61071MZH5H7Z"/>
    <s v="27/03/2025 14:20"/>
  </r>
  <r>
    <x v="5"/>
    <x v="6"/>
    <n v="50"/>
    <n v="1"/>
    <s v="EWC65"/>
    <n v="100"/>
    <n v="0"/>
    <s v="ร้านที่4"/>
    <s v="p***..พิชญญ์ภาณี  เ***มพงษ์เดช"/>
    <s v="พิษณุโลก"/>
    <s v="-"/>
    <s v=""/>
    <s v="27/03/2025 14:20"/>
    <s v="-"/>
    <s v="Flash Express Thailand COD"/>
    <s v="Tiktok"/>
    <s v="จ่ายทีหลัง / COD"/>
    <s v=""/>
    <s v="THT61071MZH5H7Z"/>
    <s v="27/03/2025 14:20"/>
  </r>
  <r>
    <x v="2"/>
    <x v="2"/>
    <n v="50"/>
    <n v="1"/>
    <s v="EWC65"/>
    <n v="100"/>
    <n v="0"/>
    <s v="ร้านที่4"/>
    <s v="p***..พิชญญ์ภาณี  เ***มพงษ์เดช"/>
    <s v="พิษณุโลก"/>
    <s v="-"/>
    <s v=""/>
    <s v="27/03/2025 14:20"/>
    <s v="-"/>
    <s v="Flash Express Thailand COD"/>
    <s v="Tiktok"/>
    <s v="จ่ายทีหลัง / COD"/>
    <s v=""/>
    <s v="THT61071MZH5H7Z"/>
    <s v="27/03/2025 14:20"/>
  </r>
  <r>
    <x v="9"/>
    <x v="14"/>
    <n v="50"/>
    <n v="3"/>
    <s v="EWC64"/>
    <n v="300"/>
    <n v="0"/>
    <s v="ร้านที่4"/>
    <s v="ม***ทิพย์.  แ***ลิศล้ำ"/>
    <s v="กรุงเทพมหานคร"/>
    <s v="-"/>
    <s v=""/>
    <s v="27/03/2025 14:19"/>
    <s v="-"/>
    <s v="Flash Express Thailand COD"/>
    <s v="Tiktok"/>
    <s v="จ่ายทีหลัง / COD"/>
    <s v=""/>
    <s v="THT01041MZA105Z"/>
    <s v="27/03/2025 14:19"/>
  </r>
  <r>
    <x v="5"/>
    <x v="6"/>
    <n v="50"/>
    <n v="3"/>
    <s v="EWC64"/>
    <n v="300"/>
    <n v="0"/>
    <s v="ร้านที่4"/>
    <s v="ม***ทิพย์.  แ***ลิศล้ำ"/>
    <s v="กรุงเทพมหานคร"/>
    <s v="-"/>
    <s v=""/>
    <s v="27/03/2025 14:19"/>
    <s v="-"/>
    <s v="Flash Express Thailand COD"/>
    <s v="Tiktok"/>
    <s v="จ่ายทีหลัง / COD"/>
    <s v=""/>
    <s v="THT01041MZA105Z"/>
    <s v="27/03/2025 14:19"/>
  </r>
  <r>
    <x v="2"/>
    <x v="2"/>
    <n v="50"/>
    <n v="3"/>
    <s v="EWC64"/>
    <n v="300"/>
    <n v="0"/>
    <s v="ร้านที่4"/>
    <s v="ม***ทิพย์.  แ***ลิศล้ำ"/>
    <s v="กรุงเทพมหานคร"/>
    <s v="-"/>
    <s v=""/>
    <s v="27/03/2025 14:19"/>
    <s v="-"/>
    <s v="Flash Express Thailand COD"/>
    <s v="Tiktok"/>
    <s v="จ่ายทีหลัง / COD"/>
    <s v=""/>
    <s v="THT01041MZA105Z"/>
    <s v="27/03/2025 14:19"/>
  </r>
  <r>
    <x v="3"/>
    <x v="4"/>
    <n v="33.333333333333336"/>
    <n v="3"/>
    <s v="EWC62"/>
    <n v="200"/>
    <n v="0"/>
    <s v="ร้านที่4"/>
    <s v="จ***ร์บาน จ***สมศักดิ์"/>
    <s v="เชียงราย"/>
    <s v="-"/>
    <s v=""/>
    <s v="27/03/2025 14:19"/>
    <s v="-"/>
    <s v="Flash Express Thailand"/>
    <s v="Tiktok"/>
    <s v="tiktok"/>
    <s v=""/>
    <s v="THT54031N00B46Z"/>
    <s v="27/03/2025 14:19"/>
  </r>
  <r>
    <x v="9"/>
    <x v="14"/>
    <n v="50"/>
    <n v="1"/>
    <s v="EWC62"/>
    <n v="200"/>
    <n v="0"/>
    <s v="ร้านที่4"/>
    <s v="จ***ร์บาน จ***สมศักดิ์"/>
    <s v="เชียงราย"/>
    <s v="-"/>
    <s v=""/>
    <s v="27/03/2025 14:19"/>
    <s v="-"/>
    <s v="Flash Express Thailand"/>
    <s v="Tiktok"/>
    <s v="tiktok"/>
    <s v=""/>
    <s v="THT54031N00B46Z"/>
    <s v="27/03/2025 14:19"/>
  </r>
  <r>
    <x v="5"/>
    <x v="6"/>
    <n v="50"/>
    <n v="1"/>
    <s v="EWC62"/>
    <n v="200"/>
    <n v="0"/>
    <s v="ร้านที่4"/>
    <s v="จ***ร์บาน จ***สมศักดิ์"/>
    <s v="เชียงราย"/>
    <s v="-"/>
    <s v=""/>
    <s v="27/03/2025 14:19"/>
    <s v="-"/>
    <s v="Flash Express Thailand"/>
    <s v="Tiktok"/>
    <s v="tiktok"/>
    <s v=""/>
    <s v="THT54031N00B46Z"/>
    <s v="27/03/2025 14:19"/>
  </r>
  <r>
    <x v="2"/>
    <x v="2"/>
    <n v="50"/>
    <n v="1"/>
    <s v="EWC62"/>
    <n v="200"/>
    <n v="0"/>
    <s v="ร้านที่4"/>
    <s v="จ***ร์บาน จ***สมศักดิ์"/>
    <s v="เชียงราย"/>
    <s v="-"/>
    <s v=""/>
    <s v="27/03/2025 14:19"/>
    <s v="-"/>
    <s v="Flash Express Thailand"/>
    <s v="Tiktok"/>
    <s v="tiktok"/>
    <s v=""/>
    <s v="THT54031N00B46Z"/>
    <s v="27/03/2025 14:19"/>
  </r>
  <r>
    <x v="9"/>
    <x v="14"/>
    <n v="50"/>
    <n v="1"/>
    <s v="EWC61"/>
    <n v="170"/>
    <n v="15"/>
    <s v="ร้านที่4"/>
    <s v="น***ีนา ร***ะ"/>
    <s v="นราธิวาส"/>
    <s v="-"/>
    <s v=""/>
    <s v="27/03/2025 14:16"/>
    <s v="-"/>
    <s v="Flash Express Thailand"/>
    <s v="Tiktok"/>
    <s v="tiktok"/>
    <s v=""/>
    <s v="THT77101MZHNG3Z"/>
    <s v="27/03/2025 14:17"/>
  </r>
  <r>
    <x v="5"/>
    <x v="6"/>
    <n v="50"/>
    <n v="1"/>
    <s v="EWC61"/>
    <n v="170"/>
    <n v="15"/>
    <s v="ร้านที่4"/>
    <s v="น***ีนา ร***ะ"/>
    <s v="นราธิวาส"/>
    <s v="-"/>
    <s v=""/>
    <s v="27/03/2025 14:16"/>
    <s v="-"/>
    <s v="Flash Express Thailand"/>
    <s v="Tiktok"/>
    <s v="tiktok"/>
    <s v=""/>
    <s v="THT77101MZHNG3Z"/>
    <s v="27/03/2025 14:17"/>
  </r>
  <r>
    <x v="2"/>
    <x v="2"/>
    <n v="50"/>
    <n v="1"/>
    <s v="EWC61"/>
    <n v="170"/>
    <n v="15"/>
    <s v="ร้านที่4"/>
    <s v="น***ีนา ร***ะ"/>
    <s v="นราธิวาส"/>
    <s v="-"/>
    <s v=""/>
    <s v="27/03/2025 14:16"/>
    <s v="-"/>
    <s v="Flash Express Thailand"/>
    <s v="Tiktok"/>
    <s v="tiktok"/>
    <s v=""/>
    <s v="THT77101MZHNG3Z"/>
    <s v="27/03/2025 14:16"/>
  </r>
  <r>
    <x v="14"/>
    <x v="20"/>
    <n v="65"/>
    <n v="1"/>
    <s v="EWC61"/>
    <n v="170"/>
    <n v="15"/>
    <s v="ร้านที่4"/>
    <s v="น***ีนา ร***ะ"/>
    <s v="นราธิวาส"/>
    <s v="-"/>
    <s v=""/>
    <s v="27/03/2025 14:16"/>
    <s v="-"/>
    <s v="Flash Express Thailand"/>
    <s v="Tiktok"/>
    <s v="tiktok"/>
    <s v=""/>
    <s v="THT77101MZHNG3Z"/>
    <s v="27/03/2025 14:16"/>
  </r>
  <r>
    <x v="9"/>
    <x v="14"/>
    <n v="50"/>
    <n v="1"/>
    <s v="EWC60"/>
    <n v="100"/>
    <n v="0"/>
    <s v="ร้านที่4"/>
    <s v="ศ***วล  ค***เสงี่ยม"/>
    <s v="สมุทรสาคร"/>
    <s v="-"/>
    <s v=""/>
    <s v="27/03/2025 14:16"/>
    <s v="-"/>
    <s v="Flash Express Thailand"/>
    <s v="Tiktok"/>
    <s v="tiktok"/>
    <s v=""/>
    <s v="THT16011N08PH8Z"/>
    <s v="27/03/2025 14:16"/>
  </r>
  <r>
    <x v="5"/>
    <x v="6"/>
    <n v="50"/>
    <n v="1"/>
    <s v="EWC60"/>
    <n v="100"/>
    <n v="0"/>
    <s v="ร้านที่4"/>
    <s v="ศ***วล  ค***เสงี่ยม"/>
    <s v="สมุทรสาคร"/>
    <s v="-"/>
    <s v=""/>
    <s v="27/03/2025 14:16"/>
    <s v="-"/>
    <s v="Flash Express Thailand"/>
    <s v="Tiktok"/>
    <s v="tiktok"/>
    <s v=""/>
    <s v="THT16011N08PH8Z"/>
    <s v="27/03/2025 14:16"/>
  </r>
  <r>
    <x v="2"/>
    <x v="2"/>
    <n v="50"/>
    <n v="1"/>
    <s v="EWC60"/>
    <n v="100"/>
    <n v="0"/>
    <s v="ร้านที่4"/>
    <s v="ศ***วล  ค***เสงี่ยม"/>
    <s v="สมุทรสาคร"/>
    <s v="-"/>
    <s v=""/>
    <s v="27/03/2025 14:16"/>
    <s v="-"/>
    <s v="Flash Express Thailand"/>
    <s v="Tiktok"/>
    <s v="tiktok"/>
    <s v=""/>
    <s v="THT16011N08PH8Z"/>
    <s v="27/03/2025 14:16"/>
  </r>
  <r>
    <x v="2"/>
    <x v="2"/>
    <n v="40"/>
    <n v="1"/>
    <s v="EWC59"/>
    <n v="131"/>
    <n v="0"/>
    <s v="ร้านที่1"/>
    <s v="ว******ิ"/>
    <s v="******.เมืองสวรรคโลก ตำบลเมืองสวรรคโลก อำเภอสวรรคโลก จังหวัดสุโขทัย 64110"/>
    <s v="64110"/>
    <s v="06"/>
    <s v="27/03/2025 14:43"/>
    <s v="-"/>
    <s v="SPX Express"/>
    <s v="Shopee"/>
    <s v="shopee"/>
    <s v=""/>
    <s v="TH251977677719K"/>
    <s v="27/03/2025 14:15"/>
  </r>
  <r>
    <x v="2"/>
    <x v="2"/>
    <n v="38.333333333333343"/>
    <n v="3"/>
    <s v="EWC59"/>
    <n v="131"/>
    <n v="0"/>
    <s v="ร้านที่1"/>
    <s v="ว******ิ"/>
    <s v="******.เมืองสวรรคโลก ตำบลเมืองสวรรคโลก อำเภอสวรรคโลก จังหวัดสุโขทัย 64110"/>
    <s v="64110"/>
    <s v="06"/>
    <s v="27/03/2025 14:43"/>
    <s v="-"/>
    <s v="SPX Express"/>
    <s v="Shopee"/>
    <s v="shopee"/>
    <s v=""/>
    <s v="TH251977677719K"/>
    <s v="27/03/2025 14:15"/>
  </r>
  <r>
    <x v="8"/>
    <x v="10"/>
    <n v="66.666666666666671"/>
    <n v="3"/>
    <s v="EWC58"/>
    <n v="200"/>
    <n v="0"/>
    <s v="ร้านที่4"/>
    <s v="พ***พย์ ค***ทอง"/>
    <s v="ปทุมธานี"/>
    <s v="-"/>
    <s v=""/>
    <s v="27/03/2025 14:10"/>
    <s v="-"/>
    <s v="Flash Express Thailand"/>
    <s v="Tiktok"/>
    <s v="tiktok"/>
    <s v=""/>
    <s v="THT04061MZ8647Z"/>
    <s v="27/03/2025 14:14"/>
  </r>
  <r>
    <x v="3"/>
    <x v="4"/>
    <n v="33.333333333333336"/>
    <n v="3"/>
    <s v="EWC58"/>
    <n v="200"/>
    <n v="0"/>
    <s v="ร้านที่4"/>
    <s v="พ***พย์ ค***ทอง"/>
    <s v="ปทุมธานี"/>
    <s v="-"/>
    <s v=""/>
    <s v="27/03/2025 14:10"/>
    <s v="-"/>
    <s v="Flash Express Thailand"/>
    <s v="Tiktok"/>
    <s v="tiktok"/>
    <s v=""/>
    <s v="THT04061MZ8647Z"/>
    <s v="27/03/2025 14:14"/>
  </r>
  <r>
    <x v="2"/>
    <x v="2"/>
    <n v="38.5"/>
    <n v="2"/>
    <s v="EWC57"/>
    <n v="77"/>
    <n v="0"/>
    <s v="ร้านที่1"/>
    <s v="น******ะ"/>
    <s v="******ปิยะพร ถนน 4, ตำบล แม่สาย, อำเภอแม่สาย ตำบลแม่สาย อำเภอแม่สาย จังหวัดเชียงราย 57130"/>
    <s v="57130"/>
    <s v="26"/>
    <s v="27/03/2025 14:40"/>
    <s v="-"/>
    <s v="SPX Express"/>
    <s v="Shopee"/>
    <s v="shopee"/>
    <s v=""/>
    <s v="TH251560771402W"/>
    <s v="27/03/2025 14:14"/>
  </r>
  <r>
    <x v="7"/>
    <x v="9"/>
    <n v="66.666666666666671"/>
    <n v="3"/>
    <s v="EWC56"/>
    <n v="110"/>
    <n v="0"/>
    <s v="ร้านที่1"/>
    <s v="เ******ญ"/>
    <s v="******บ้านสะแก, ตำบลสะแก, อำเภอสตึก ตำบลสะแก อำเภอสตึก จังหวัดบุรีรัมย์ 31150"/>
    <s v="31150"/>
    <s v="27"/>
    <s v="27/03/2025 14:14"/>
    <s v="-"/>
    <s v="SPX Express"/>
    <s v="Shopee"/>
    <s v="shopee"/>
    <s v=""/>
    <s v="TH252319337490W"/>
    <s v="27/03/2025 14:14"/>
  </r>
  <r>
    <x v="9"/>
    <x v="14"/>
    <n v="50"/>
    <n v="6"/>
    <s v="EWC55"/>
    <n v="600"/>
    <n v="0"/>
    <s v="ร้านที่4"/>
    <s v="พ***ัย ท***"/>
    <s v="อุบลราชธานี"/>
    <s v="-"/>
    <s v=""/>
    <s v="27/03/2025 14:04"/>
    <s v="-"/>
    <s v="Flash Express Thailand COD"/>
    <s v="Tiktok"/>
    <s v="จ่ายทีหลัง / COD"/>
    <s v=""/>
    <s v="THT31031MZS5N4Z"/>
    <s v="27/03/2025 14:07"/>
  </r>
  <r>
    <x v="5"/>
    <x v="6"/>
    <n v="50"/>
    <n v="6"/>
    <s v="EWC55"/>
    <n v="600"/>
    <n v="0"/>
    <s v="ร้านที่4"/>
    <s v="พ***ัย ท***"/>
    <s v="อุบลราชธานี"/>
    <s v="-"/>
    <s v=""/>
    <s v="27/03/2025 14:04"/>
    <s v="-"/>
    <s v="Flash Express Thailand COD"/>
    <s v="Tiktok"/>
    <s v="จ่ายทีหลัง / COD"/>
    <s v=""/>
    <s v="THT31031MZS5N4Z"/>
    <s v="27/03/2025 14:06"/>
  </r>
  <r>
    <x v="2"/>
    <x v="2"/>
    <n v="50"/>
    <n v="6"/>
    <s v="EWC55"/>
    <n v="600"/>
    <n v="0"/>
    <s v="ร้านที่4"/>
    <s v="พ***ัย ท***"/>
    <s v="อุบลราชธานี"/>
    <s v="-"/>
    <s v=""/>
    <s v="27/03/2025 14:04"/>
    <s v="-"/>
    <s v="Flash Express Thailand COD"/>
    <s v="Tiktok"/>
    <s v="จ่ายทีหลัง / COD"/>
    <s v=""/>
    <s v="THT31031MZS5N4Z"/>
    <s v="27/03/2025 14:06"/>
  </r>
  <r>
    <x v="9"/>
    <x v="14"/>
    <n v="50"/>
    <n v="1"/>
    <s v="EWC54"/>
    <n v="106"/>
    <n v="6"/>
    <s v="ร้านที่4"/>
    <s v="ป***ดา ส***าะ"/>
    <s v="สงขลา"/>
    <s v="-"/>
    <s v=""/>
    <s v="27/03/2025 14:02"/>
    <s v="-"/>
    <s v="Flash Express Thailand COD"/>
    <s v="Tiktok"/>
    <s v="จ่ายทีหลัง / COD"/>
    <s v=""/>
    <s v="THT71041N08S28Z"/>
    <s v="27/03/2025 14:03"/>
  </r>
  <r>
    <x v="5"/>
    <x v="6"/>
    <n v="50"/>
    <n v="1"/>
    <s v="EWC54"/>
    <n v="106"/>
    <n v="6"/>
    <s v="ร้านที่4"/>
    <s v="ป***ดา ส***าะ"/>
    <s v="สงขลา"/>
    <s v="-"/>
    <s v=""/>
    <s v="27/03/2025 14:02"/>
    <s v="-"/>
    <s v="Flash Express Thailand COD"/>
    <s v="Tiktok"/>
    <s v="จ่ายทีหลัง / COD"/>
    <s v=""/>
    <s v="THT71041N08S28Z"/>
    <s v="27/03/2025 14:03"/>
  </r>
  <r>
    <x v="2"/>
    <x v="2"/>
    <n v="50"/>
    <n v="1"/>
    <s v="EWC54"/>
    <n v="106"/>
    <n v="6"/>
    <s v="ร้านที่4"/>
    <s v="ป***ดา ส***าะ"/>
    <s v="สงขลา"/>
    <s v="-"/>
    <s v=""/>
    <s v="27/03/2025 14:02"/>
    <s v="-"/>
    <s v="Flash Express Thailand COD"/>
    <s v="Tiktok"/>
    <s v="จ่ายทีหลัง / COD"/>
    <s v=""/>
    <s v="THT71041N08S28Z"/>
    <s v="27/03/2025 14:03"/>
  </r>
  <r>
    <x v="9"/>
    <x v="14"/>
    <n v="50"/>
    <n v="1"/>
    <s v="EWC53"/>
    <n v="106"/>
    <n v="6"/>
    <s v="ร้านที่4"/>
    <s v="ป***"/>
    <s v="กาฬสินธุ์"/>
    <s v="-"/>
    <s v=""/>
    <s v="27/03/2025 14:01"/>
    <s v="-"/>
    <s v="Flash Express Thailand COD"/>
    <s v="Tiktok"/>
    <s v="จ่ายทีหลัง / COD"/>
    <s v=""/>
    <s v="THT43071N08Q92Z"/>
    <s v="27/03/2025 14:01"/>
  </r>
  <r>
    <x v="5"/>
    <x v="6"/>
    <n v="50"/>
    <n v="1"/>
    <s v="EWC53"/>
    <n v="106"/>
    <n v="6"/>
    <s v="ร้านที่4"/>
    <s v="ป***"/>
    <s v="กาฬสินธุ์"/>
    <s v="-"/>
    <s v=""/>
    <s v="27/03/2025 14:01"/>
    <s v="-"/>
    <s v="Flash Express Thailand COD"/>
    <s v="Tiktok"/>
    <s v="จ่ายทีหลัง / COD"/>
    <s v=""/>
    <s v="THT43071N08Q92Z"/>
    <s v="27/03/2025 14:01"/>
  </r>
  <r>
    <x v="2"/>
    <x v="2"/>
    <n v="50"/>
    <n v="1"/>
    <s v="EWC53"/>
    <n v="106"/>
    <n v="6"/>
    <s v="ร้านที่4"/>
    <s v="ป***"/>
    <s v="กาฬสินธุ์"/>
    <s v="-"/>
    <s v=""/>
    <s v="27/03/2025 14:01"/>
    <s v="-"/>
    <s v="Flash Express Thailand COD"/>
    <s v="Tiktok"/>
    <s v="จ่ายทีหลัง / COD"/>
    <s v=""/>
    <s v="THT43071N08Q92Z"/>
    <s v="27/03/2025 14:01"/>
  </r>
  <r>
    <x v="2"/>
    <x v="8"/>
    <n v="38"/>
    <n v="1"/>
    <s v="EWC52"/>
    <n v="110.7"/>
    <n v="7"/>
    <s v="ร้านที่1"/>
    <s v="Karveth"/>
    <s v="122/96 หมู่บ้านกรุงนนท์ ต.มหาสวัสดิ์_x000a__x000a_บางกรวย/ Bang Kruaiนนทบุรี/ Nonthaburi_x000a_11130"/>
    <s v="11130"/>
    <s v="660939524478"/>
    <s v="27/03/2025 13:51"/>
    <s v="-"/>
    <s v="Kerry_dropoff"/>
    <s v="Lazada"/>
    <s v="lazada"/>
    <s v=""/>
    <s v="LEXPU0472735039"/>
    <s v="27/03/2025 13:51"/>
  </r>
  <r>
    <x v="1"/>
    <x v="11"/>
    <n v="65.7"/>
    <n v="1"/>
    <s v="EWC52"/>
    <n v="110.7"/>
    <n v="7"/>
    <s v="ร้านที่1"/>
    <s v="Karveth"/>
    <s v="122/96 หมู่บ้านกรุงนนท์ ต.มหาสวัสดิ์_x000a__x000a_บางกรวย/ Bang Kruaiนนทบุรี/ Nonthaburi_x000a_11130"/>
    <s v="11130"/>
    <s v="660939524478"/>
    <s v="27/03/2025 13:51"/>
    <s v="-"/>
    <s v="Kerry_dropoff"/>
    <s v="Lazada"/>
    <s v="lazada"/>
    <s v=""/>
    <s v="LEXPU0472735039"/>
    <s v="27/03/2025 13:51"/>
  </r>
  <r>
    <x v="3"/>
    <x v="4"/>
    <n v="50"/>
    <n v="4"/>
    <s v="EWC51"/>
    <n v="199"/>
    <n v="0"/>
    <s v="ร้านที่1"/>
    <s v="อัจฉรา สามสี"/>
    <s v="97 ถ.ศรีนวดิตถ์_x000a_ต.ท่าใหม่ อ.ท่าใหม่_x000a_จ.จันทบุรี 22120"/>
    <s v="22120"/>
    <s v="0952120685"/>
    <s v="08/03/2025 11:25"/>
    <s v="sompear3955@gmail.com"/>
    <s v="EMS"/>
    <s v="facebook"/>
    <s v="กสิกร"/>
    <s v=""/>
    <s v="JB196324754TH"/>
    <s v="27/03/2025 13:38"/>
  </r>
  <r>
    <x v="1"/>
    <x v="1"/>
    <n v="66.333333333333329"/>
    <n v="3"/>
    <s v="EWC50"/>
    <n v="240"/>
    <n v="35"/>
    <s v="ร้านที่1"/>
    <s v="ส******ณ"/>
    <s v="******้าน อ.เมือง จ.สมุทรปราการ 10280 ตำบลท้ายบ้าน อำเภอเมืองสมุทรปราการ จังหวัดสมุทรปราการ 10280"/>
    <s v="10280"/>
    <s v="55"/>
    <s v="27/03/2025 12:45"/>
    <s v="-"/>
    <s v="SPX Express"/>
    <s v="Shopee"/>
    <s v="shopee"/>
    <s v=""/>
    <s v="TH257847949809E"/>
    <s v="27/03/2025 12:43"/>
  </r>
  <r>
    <x v="1"/>
    <x v="1"/>
    <n v="66.333333333333329"/>
    <n v="3"/>
    <s v="EWC49"/>
    <n v="240"/>
    <n v="35"/>
    <s v="ร้านที่1"/>
    <s v="ส******ข"/>
    <s v="******.เมือง จ.สมุทรปราการ 10280 ตำบลท้ายบ้าน อำเภอเมืองสมุทรปราการ จังหวัดสมุทรปราการ 10280"/>
    <s v="10280"/>
    <s v="95"/>
    <s v="27/03/2025 12:44"/>
    <s v="-"/>
    <s v="SPX Express"/>
    <s v="Shopee"/>
    <s v="shopee"/>
    <s v=""/>
    <s v="TH252021173032D"/>
    <s v="27/03/2025 12:43"/>
  </r>
  <r>
    <x v="15"/>
    <x v="21"/>
    <n v="10"/>
    <n v="50"/>
    <s v="EWC47"/>
    <n v="580"/>
    <n v="86"/>
    <s v="ร้านที่1"/>
    <s v="น******์"/>
    <s v="******รังสิต, อำเภอธัญบุรี ตำบลรังสิต อำเภอธัญบุรี จังหวัดปทุมธานี 12110"/>
    <s v="12110"/>
    <s v="79"/>
    <s v="27/03/2025 12:57"/>
    <s v="-"/>
    <s v="SPX Express"/>
    <s v="Shopee"/>
    <s v="shopee"/>
    <s v=""/>
    <s v="TH251725585978H"/>
    <s v="27/03/2025 12:27"/>
  </r>
  <r>
    <x v="15"/>
    <x v="21"/>
    <n v="10"/>
    <n v="200"/>
    <s v="EWC46"/>
    <n v="2206"/>
    <n v="230"/>
    <s v="ร้านที่1"/>
    <s v="น******์"/>
    <s v="******รังสิต, อำเภอธัญบุรี ตำบลรังสิต อำเภอธัญบุรี จังหวัดปทุมธานี 12110"/>
    <s v="12110"/>
    <s v="79"/>
    <s v="27/03/2025 12:57"/>
    <s v="-"/>
    <s v="SPX Express"/>
    <s v="Shopee"/>
    <s v="shopee"/>
    <s v=""/>
    <s v="TH250282521552P"/>
    <s v="27/03/2025 12:27"/>
  </r>
  <r>
    <x v="9"/>
    <x v="14"/>
    <n v="50"/>
    <n v="3"/>
    <s v="EWC45"/>
    <n v="300"/>
    <n v="0"/>
    <s v="ร้านที่4"/>
    <s v="แ*** ช***1 2"/>
    <s v="อุตรดิตถ์"/>
    <s v="-"/>
    <s v=""/>
    <s v="27/03/2025 12:26"/>
    <s v="-"/>
    <s v="Flash Express Thailand COD"/>
    <s v="Tiktok"/>
    <s v="จ่ายทีหลัง / COD"/>
    <s v=""/>
    <s v="THT50091MZYAX8Z"/>
    <s v="27/03/2025 12:26"/>
  </r>
  <r>
    <x v="5"/>
    <x v="6"/>
    <n v="50"/>
    <n v="3"/>
    <s v="EWC45"/>
    <n v="300"/>
    <n v="0"/>
    <s v="ร้านที่4"/>
    <s v="แ*** ช***1 2"/>
    <s v="อุตรดิตถ์"/>
    <s v="-"/>
    <s v=""/>
    <s v="27/03/2025 12:26"/>
    <s v="-"/>
    <s v="Flash Express Thailand COD"/>
    <s v="Tiktok"/>
    <s v="จ่ายทีหลัง / COD"/>
    <s v=""/>
    <s v="THT50091MZYAX8Z"/>
    <s v="27/03/2025 12:26"/>
  </r>
  <r>
    <x v="2"/>
    <x v="2"/>
    <n v="50"/>
    <n v="3"/>
    <s v="EWC45"/>
    <n v="300"/>
    <n v="0"/>
    <s v="ร้านที่4"/>
    <s v="แ*** ช***1 2"/>
    <s v="อุตรดิตถ์"/>
    <s v="-"/>
    <s v=""/>
    <s v="27/03/2025 12:26"/>
    <s v="-"/>
    <s v="Flash Express Thailand COD"/>
    <s v="Tiktok"/>
    <s v="จ่ายทีหลัง / COD"/>
    <s v=""/>
    <s v="THT50091MZYAX8Z"/>
    <s v="27/03/2025 12:26"/>
  </r>
  <r>
    <x v="6"/>
    <x v="7"/>
    <n v="27.5"/>
    <n v="4"/>
    <s v="EWC44"/>
    <n v="111"/>
    <n v="4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27/03/2025 12:35"/>
    <s v="-"/>
    <s v="SPX Express"/>
    <s v="Shopee"/>
    <s v="shopee"/>
    <s v=""/>
    <s v="TH2563235724570"/>
    <s v="27/03/2025 12:05"/>
  </r>
  <r>
    <x v="7"/>
    <x v="9"/>
    <n v="50"/>
    <n v="4"/>
    <s v="EWC43"/>
    <n v="200"/>
    <n v="0"/>
    <s v="ร้านที่1"/>
    <s v="คุณชาญชัย กำรูป"/>
    <s v="28/2 ม.1 _x000a_ต.น้ำชำ อ.สูงเม่น จ.แพร่ _x000a__x000a_ 54130"/>
    <s v="54130"/>
    <s v="0643431376"/>
    <s v="27/03/2025 11:53"/>
    <s v="sompear3955@gmail.com"/>
    <s v="EMS COD"/>
    <s v="facebook"/>
    <s v="กสิกร"/>
    <s v=""/>
    <s v="JA191217458TH"/>
    <s v="27/03/2025 11:53"/>
  </r>
  <r>
    <x v="7"/>
    <x v="9"/>
    <n v="66.666666666666671"/>
    <n v="6"/>
    <s v="EWC42"/>
    <n v="272"/>
    <n v="45"/>
    <s v="ร้านที่1"/>
    <s v="ส******า"/>
    <s v="******ต.ไชยสอ ตำบลไชยสอ อำเภอชุมแพ จังหวัดขอนแก่น 40130"/>
    <s v="40130"/>
    <s v="78"/>
    <s v="27/03/2025 12:21"/>
    <s v="-"/>
    <s v="SPX Express"/>
    <s v="Shopee"/>
    <s v="shopee"/>
    <s v=""/>
    <s v="TH252461618059J"/>
    <s v="27/03/2025 11:51"/>
  </r>
  <r>
    <x v="0"/>
    <x v="3"/>
    <n v="75"/>
    <n v="2"/>
    <s v="EWC41"/>
    <n v="127"/>
    <n v="0"/>
    <s v="ร้านที่1"/>
    <s v="ศ******ข"/>
    <s v="****** หนองตำลึง ตำบลหนองตำลึง อำเภอพานทอง จังหวัดชลบุรี 20160"/>
    <s v="20160"/>
    <s v="60"/>
    <s v="27/03/2025 11:44"/>
    <s v="-"/>
    <s v="SPX Express"/>
    <s v="Shopee"/>
    <s v="shopee"/>
    <s v=""/>
    <s v="TH2557037600568"/>
    <s v="27/03/2025 11:43"/>
  </r>
  <r>
    <x v="9"/>
    <x v="14"/>
    <n v="50"/>
    <n v="1"/>
    <s v="EWC40"/>
    <n v="106"/>
    <n v="6"/>
    <s v="ร้านที่4"/>
    <s v="อ***ร  ศ***"/>
    <s v="กรุงเทพมหานคร"/>
    <s v="-"/>
    <s v=""/>
    <s v="27/03/2025 11:24"/>
    <s v="-"/>
    <s v="Flash Express Thailand"/>
    <s v="Tiktok"/>
    <s v="tiktok"/>
    <s v=""/>
    <s v="THT01331N08TJ2Z"/>
    <s v="27/03/2025 11:23"/>
  </r>
  <r>
    <x v="5"/>
    <x v="6"/>
    <n v="50"/>
    <n v="1"/>
    <s v="EWC40"/>
    <n v="106"/>
    <n v="6"/>
    <s v="ร้านที่4"/>
    <s v="อ***ร  ศ***"/>
    <s v="กรุงเทพมหานคร"/>
    <s v="-"/>
    <s v=""/>
    <s v="27/03/2025 11:24"/>
    <s v="-"/>
    <s v="Flash Express Thailand"/>
    <s v="Tiktok"/>
    <s v="tiktok"/>
    <s v=""/>
    <s v="THT01331N08TJ2Z"/>
    <s v="27/03/2025 11:23"/>
  </r>
  <r>
    <x v="2"/>
    <x v="2"/>
    <n v="50"/>
    <n v="1"/>
    <s v="EWC40"/>
    <n v="106"/>
    <n v="6"/>
    <s v="ร้านที่4"/>
    <s v="อ***ร  ศ***"/>
    <s v="กรุงเทพมหานคร"/>
    <s v="-"/>
    <s v=""/>
    <s v="27/03/2025 11:24"/>
    <s v="-"/>
    <s v="Flash Express Thailand"/>
    <s v="Tiktok"/>
    <s v="tiktok"/>
    <s v=""/>
    <s v="THT01331N08TJ2Z"/>
    <s v="27/03/2025 11:23"/>
  </r>
  <r>
    <x v="9"/>
    <x v="14"/>
    <n v="50"/>
    <n v="1"/>
    <s v="EWC36"/>
    <n v="200"/>
    <n v="0"/>
    <s v="ร้านที่4"/>
    <s v="ก***ารัตน์ ร***บุตร"/>
    <s v="อุบลราชธานี"/>
    <s v="-"/>
    <s v=""/>
    <s v="27/03/2025 11:10"/>
    <s v="-"/>
    <s v="Flash Express Thailand COD"/>
    <s v="Tiktok"/>
    <s v="จ่ายทีหลัง / COD"/>
    <s v=""/>
    <s v="THT31081N01RP6Z"/>
    <s v="27/03/2025 11:10"/>
  </r>
  <r>
    <x v="5"/>
    <x v="6"/>
    <n v="50"/>
    <n v="1"/>
    <s v="EWC36"/>
    <n v="200"/>
    <n v="0"/>
    <s v="ร้านที่4"/>
    <s v="ก***ารัตน์ ร***บุตร"/>
    <s v="อุบลราชธานี"/>
    <s v="-"/>
    <s v=""/>
    <s v="27/03/2025 11:10"/>
    <s v="-"/>
    <s v="Flash Express Thailand COD"/>
    <s v="Tiktok"/>
    <s v="จ่ายทีหลัง / COD"/>
    <s v=""/>
    <s v="THT31081N01RP6Z"/>
    <s v="27/03/2025 11:10"/>
  </r>
  <r>
    <x v="2"/>
    <x v="2"/>
    <n v="50"/>
    <n v="1"/>
    <s v="EWC36"/>
    <n v="200"/>
    <n v="0"/>
    <s v="ร้านที่4"/>
    <s v="ก***ารัตน์ ร***บุตร"/>
    <s v="อุบลราชธานี"/>
    <s v="-"/>
    <s v=""/>
    <s v="27/03/2025 11:10"/>
    <s v="-"/>
    <s v="Flash Express Thailand COD"/>
    <s v="Tiktok"/>
    <s v="จ่ายทีหลัง / COD"/>
    <s v=""/>
    <s v="THT31081N01RP6Z"/>
    <s v="27/03/2025 11:10"/>
  </r>
  <r>
    <x v="8"/>
    <x v="10"/>
    <n v="66.666666666666671"/>
    <n v="3"/>
    <s v="EWC36"/>
    <n v="200"/>
    <n v="0"/>
    <s v="ร้านที่4"/>
    <s v="ก***ารัตน์ ร***บุตร"/>
    <s v="อุบลราชธานี"/>
    <s v="-"/>
    <s v=""/>
    <s v="27/03/2025 11:10"/>
    <s v="-"/>
    <s v="Flash Express Thailand COD"/>
    <s v="Tiktok"/>
    <s v="จ่ายทีหลัง / COD"/>
    <s v=""/>
    <s v="THT31081N01RP6Z"/>
    <s v="27/03/2025 11:10"/>
  </r>
  <r>
    <x v="3"/>
    <x v="4"/>
    <n v="33.333333333333336"/>
    <n v="3"/>
    <s v="EWC35"/>
    <n v="106"/>
    <n v="6"/>
    <s v="ร้านที่4"/>
    <s v="ก***ารัตน์ เ***บุรี"/>
    <s v="ชลบุรี"/>
    <s v="-"/>
    <s v=""/>
    <s v="27/03/2025 11:10"/>
    <s v="-"/>
    <s v="Flash Express Thailand COD"/>
    <s v="Tiktok"/>
    <s v="จ่ายทีหลัง / COD"/>
    <s v=""/>
    <s v="THT20041MZFFQ9Z"/>
    <s v="27/03/2025 11:10"/>
  </r>
  <r>
    <x v="9"/>
    <x v="14"/>
    <n v="60"/>
    <n v="1"/>
    <s v="EWC33"/>
    <n v="60"/>
    <n v="0"/>
    <s v="ร้านที่2"/>
    <s v="บ******น"/>
    <s v="******/434 ซอย4/9        !!!!!!!ต.บางคูรัด!!!!!!!! ตำบลบางคูรัด อำเภอบางบัวทอง จังหวัดนนทบุรี 11110"/>
    <s v="11110"/>
    <s v="91"/>
    <s v="27/03/2025 11:49"/>
    <s v="-"/>
    <s v="SPX Express"/>
    <s v="Shopee"/>
    <s v="shopee"/>
    <s v=""/>
    <s v="TH250337850796I"/>
    <s v="27/03/2025 11:07"/>
  </r>
  <r>
    <x v="7"/>
    <x v="9"/>
    <n v="66.666666666666671"/>
    <n v="6"/>
    <s v="EWC32"/>
    <n v="300"/>
    <n v="0"/>
    <s v="ร้านที่4"/>
    <s v="ส*** ห***ล"/>
    <s v="ตราด"/>
    <s v="-"/>
    <s v=""/>
    <s v="27/03/2025 11:02"/>
    <s v="-"/>
    <s v="Flash Express Thailand COD"/>
    <s v="Tiktok"/>
    <s v="จ่ายทีหลัง / COD"/>
    <s v=""/>
    <s v="THT23031MZE7E1Z"/>
    <s v="27/03/2025 11:02"/>
  </r>
  <r>
    <x v="10"/>
    <x v="15"/>
    <n v="25"/>
    <n v="4"/>
    <s v="EWC32"/>
    <n v="300"/>
    <n v="0"/>
    <s v="ร้านที่4"/>
    <s v="ส*** ห***ล"/>
    <s v="ตราด"/>
    <s v="-"/>
    <s v=""/>
    <s v="27/03/2025 11:02"/>
    <s v="-"/>
    <s v="Flash Express Thailand COD"/>
    <s v="Tiktok"/>
    <s v="จ่ายทีหลัง / COD"/>
    <s v=""/>
    <s v="THT23031MZE7E1Z"/>
    <s v="27/03/2025 11:02"/>
  </r>
  <r>
    <x v="10"/>
    <x v="15"/>
    <n v="25"/>
    <n v="8"/>
    <s v="EWC31"/>
    <n v="200"/>
    <n v="0"/>
    <s v="ร้านที่4"/>
    <s v="ช***ุพงษ์ อ***ศรี"/>
    <s v="กรุงเทพฯ"/>
    <s v="-"/>
    <s v=""/>
    <s v="27/03/2025 10:57"/>
    <s v="-"/>
    <s v="Flash Express Thailand"/>
    <s v="Tiktok"/>
    <s v="tiktok"/>
    <s v=""/>
    <s v="THT01181N06564Z"/>
    <s v="27/03/2025 10:57"/>
  </r>
  <r>
    <x v="4"/>
    <x v="5"/>
    <n v="66.333333333333329"/>
    <n v="3"/>
    <s v="EWC30"/>
    <n v="278"/>
    <n v="38"/>
    <s v="ร้านที่1"/>
    <s v="จ******์"/>
    <s v="******ำบลในเมือง อำเภอเมืองนครพนม จังหวัดนครพนม 48000"/>
    <s v="48000"/>
    <s v="23"/>
    <s v="27/03/2025 10:54"/>
    <s v="-"/>
    <s v="SPX Express"/>
    <s v="Shopee"/>
    <s v="shopee"/>
    <s v=""/>
    <s v="TH254809382916T"/>
    <s v="27/03/2025 10:54"/>
  </r>
  <r>
    <x v="10"/>
    <x v="15"/>
    <n v="25"/>
    <n v="8"/>
    <s v="EWC29"/>
    <n v="210"/>
    <n v="0"/>
    <s v="ร้านที่4"/>
    <s v="ม***ว"/>
    <s v="จังหวัดสมุทรปราการ"/>
    <s v="-"/>
    <s v=""/>
    <s v="27/03/2025 10:53"/>
    <s v="-"/>
    <s v="Flash Express Thailand COD"/>
    <s v="Tiktok"/>
    <s v="จ่ายทีหลัง / COD"/>
    <s v=""/>
    <s v="THT02011N06382Z"/>
    <s v="27/03/2025 10:53"/>
  </r>
  <r>
    <x v="8"/>
    <x v="10"/>
    <n v="66.666666666666671"/>
    <n v="6"/>
    <s v="EWC28"/>
    <n v="200"/>
    <n v="0"/>
    <s v="ร้านที่4"/>
    <s v="เ***ินทร์ น***ศ์กุล"/>
    <s v="เทศบาลนครขอนแก่น"/>
    <s v="-"/>
    <s v=""/>
    <s v="27/03/2025 10:49"/>
    <s v="-"/>
    <s v="Flash Express Thailand COD"/>
    <s v="Tiktok"/>
    <s v="จ่ายทีหลัง / COD"/>
    <s v=""/>
    <s v="THT37101N01VJ0Z"/>
    <s v="27/03/2025 10:49"/>
  </r>
  <r>
    <x v="9"/>
    <x v="14"/>
    <n v="50"/>
    <n v="1"/>
    <s v="EWC26"/>
    <n v="116"/>
    <n v="16"/>
    <s v="ร้านที่4"/>
    <s v="ป***วรรณ"/>
    <s v="สุราษฎร์ธานี"/>
    <s v="-"/>
    <s v=""/>
    <s v="27/03/2025 10:43"/>
    <s v="-"/>
    <s v="Flash Express Thailand COD"/>
    <s v="Tiktok"/>
    <s v="จ่ายทีหลัง / COD"/>
    <s v=""/>
    <s v="THT68011MZHD03Z"/>
    <s v="27/03/2025 10:43"/>
  </r>
  <r>
    <x v="5"/>
    <x v="6"/>
    <n v="50"/>
    <n v="1"/>
    <s v="EWC26"/>
    <n v="116"/>
    <n v="16"/>
    <s v="ร้านที่4"/>
    <s v="ป***วรรณ"/>
    <s v="สุราษฎร์ธานี"/>
    <s v="-"/>
    <s v=""/>
    <s v="27/03/2025 10:43"/>
    <s v="-"/>
    <s v="Flash Express Thailand COD"/>
    <s v="Tiktok"/>
    <s v="จ่ายทีหลัง / COD"/>
    <s v=""/>
    <s v="THT68011MZHD03Z"/>
    <s v="27/03/2025 10:43"/>
  </r>
  <r>
    <x v="2"/>
    <x v="2"/>
    <n v="50"/>
    <n v="1"/>
    <s v="EWC26"/>
    <n v="116"/>
    <n v="16"/>
    <s v="ร้านที่4"/>
    <s v="ป***วรรณ"/>
    <s v="สุราษฎร์ธานี"/>
    <s v="-"/>
    <s v=""/>
    <s v="27/03/2025 10:43"/>
    <s v="-"/>
    <s v="Flash Express Thailand COD"/>
    <s v="Tiktok"/>
    <s v="จ่ายทีหลัง / COD"/>
    <s v=""/>
    <s v="THT68011MZHD03Z"/>
    <s v="27/03/2025 10:43"/>
  </r>
  <r>
    <x v="3"/>
    <x v="4"/>
    <n v="33.333333333333336"/>
    <n v="3"/>
    <s v="EWC23"/>
    <n v="129"/>
    <n v="29"/>
    <s v="ร้านที่4"/>
    <s v="ว***า พ***ประดับ"/>
    <s v="นครสวรรค์"/>
    <s v="-"/>
    <s v=""/>
    <s v="27/03/2025 10:40"/>
    <s v="-"/>
    <s v="Flash Express Thailand COD"/>
    <s v="Tiktok"/>
    <s v="จ่ายทีหลัง / COD"/>
    <s v=""/>
    <s v="THT56021MZFW77Z"/>
    <s v="27/03/2025 10:40"/>
  </r>
  <r>
    <x v="7"/>
    <x v="9"/>
    <n v="66.666666666666671"/>
    <n v="3"/>
    <s v="EWC21"/>
    <n v="106"/>
    <n v="6"/>
    <s v="ร้านที่4"/>
    <s v="ต**"/>
    <s v="กรุงเทพมหานคร"/>
    <s v="-"/>
    <s v=""/>
    <s v="27/03/2025 10:36"/>
    <s v="-"/>
    <s v="Flash Express Thailand COD"/>
    <s v="Tiktok"/>
    <s v="จ่ายทีหลัง / COD"/>
    <s v=""/>
    <s v="THT01281MZYX46Z"/>
    <s v="27/03/2025 10:36"/>
  </r>
  <r>
    <x v="9"/>
    <x v="14"/>
    <n v="50"/>
    <n v="1"/>
    <s v="EWC20"/>
    <n v="145"/>
    <n v="45"/>
    <s v="ร้านที่4"/>
    <s v="ส***พร ก***าธรรม"/>
    <s v="ชลบุรี"/>
    <s v="-"/>
    <s v=""/>
    <s v="27/03/2025 10:36"/>
    <s v="-"/>
    <s v="Flash Express Thailand COD"/>
    <s v="Tiktok"/>
    <s v="จ่ายทีหลัง / COD"/>
    <s v=""/>
    <s v="THT20041N07RD4Z"/>
    <s v="27/03/2025 10:36"/>
  </r>
  <r>
    <x v="5"/>
    <x v="6"/>
    <n v="50"/>
    <n v="1"/>
    <s v="EWC20"/>
    <n v="145"/>
    <n v="45"/>
    <s v="ร้านที่4"/>
    <s v="ส***พร ก***าธรรม"/>
    <s v="ชลบุรี"/>
    <s v="-"/>
    <s v=""/>
    <s v="27/03/2025 10:36"/>
    <s v="-"/>
    <s v="Flash Express Thailand COD"/>
    <s v="Tiktok"/>
    <s v="จ่ายทีหลัง / COD"/>
    <s v=""/>
    <s v="THT20041N07RD4Z"/>
    <s v="27/03/2025 10:36"/>
  </r>
  <r>
    <x v="2"/>
    <x v="2"/>
    <n v="50"/>
    <n v="1"/>
    <s v="EWC20"/>
    <n v="145"/>
    <n v="45"/>
    <s v="ร้านที่4"/>
    <s v="ส***พร ก***าธรรม"/>
    <s v="ชลบุรี"/>
    <s v="-"/>
    <s v=""/>
    <s v="27/03/2025 10:36"/>
    <s v="-"/>
    <s v="Flash Express Thailand COD"/>
    <s v="Tiktok"/>
    <s v="จ่ายทีหลัง / COD"/>
    <s v=""/>
    <s v="THT20041N07RD4Z"/>
    <s v="27/03/2025 10:36"/>
  </r>
  <r>
    <x v="9"/>
    <x v="14"/>
    <n v="50"/>
    <n v="2"/>
    <s v="EWC19"/>
    <n v="200"/>
    <n v="0"/>
    <s v="ร้านที่4"/>
    <s v="ผ***ี"/>
    <s v="กระบี่"/>
    <s v="-"/>
    <s v=""/>
    <s v="27/03/2025 10:36"/>
    <s v="-"/>
    <s v="Flash Express Thailand"/>
    <s v="Tiktok"/>
    <s v="tiktok"/>
    <s v=""/>
    <s v="THT65021N04VF0Z"/>
    <s v="27/03/2025 10:36"/>
  </r>
  <r>
    <x v="5"/>
    <x v="6"/>
    <n v="50"/>
    <n v="2"/>
    <s v="EWC19"/>
    <n v="200"/>
    <n v="0"/>
    <s v="ร้านที่4"/>
    <s v="ผ***ี"/>
    <s v="กระบี่"/>
    <s v="-"/>
    <s v=""/>
    <s v="27/03/2025 10:36"/>
    <s v="-"/>
    <s v="Flash Express Thailand"/>
    <s v="Tiktok"/>
    <s v="tiktok"/>
    <s v=""/>
    <s v="THT65021N04VF0Z"/>
    <s v="27/03/2025 10:36"/>
  </r>
  <r>
    <x v="2"/>
    <x v="2"/>
    <n v="50"/>
    <n v="2"/>
    <s v="EWC19"/>
    <n v="200"/>
    <n v="0"/>
    <s v="ร้านที่4"/>
    <s v="ผ***ี"/>
    <s v="กระบี่"/>
    <s v="-"/>
    <s v=""/>
    <s v="27/03/2025 10:36"/>
    <s v="-"/>
    <s v="Flash Express Thailand"/>
    <s v="Tiktok"/>
    <s v="tiktok"/>
    <s v=""/>
    <s v="THT65021N04VF0Z"/>
    <s v="27/03/2025 10:36"/>
  </r>
  <r>
    <x v="6"/>
    <x v="7"/>
    <n v="30"/>
    <n v="12"/>
    <s v="EWC18"/>
    <n v="354"/>
    <n v="29"/>
    <s v="ร้านที่1"/>
    <s v="เรวัติ อินประสิทธิ์"/>
    <s v="ร้านค้าสีฟ้า 308 หมู่ 3 · ศรีมงคล/ Si Mongkhon_x000a__x000a_ไทรโยค/ Sai Yokกาญจนบุรี/ Kanchanaburi_x000a_71150"/>
    <s v="71150"/>
    <s v="660845711351"/>
    <s v="27/03/2025 10:31"/>
    <s v="-"/>
    <s v="Kerry_dropoff"/>
    <s v="Lazada"/>
    <s v="lazada"/>
    <s v=""/>
    <s v="TH1305716FX59F"/>
    <s v="27/03/2025 10:31"/>
  </r>
  <r>
    <x v="9"/>
    <x v="14"/>
    <n v="50"/>
    <n v="1"/>
    <s v="EWC17"/>
    <n v="106"/>
    <n v="6"/>
    <s v="ร้านที่4"/>
    <s v="ส***สสร แ***ล"/>
    <s v="นครพนม"/>
    <s v="-"/>
    <s v=""/>
    <s v="27/03/2025 10:27"/>
    <s v="-"/>
    <s v="Flash Express Thailand COD"/>
    <s v="Tiktok"/>
    <s v="จ่ายทีหลัง / COD"/>
    <s v=""/>
    <s v="THT45021N08Y52Z"/>
    <s v="27/03/2025 10:27"/>
  </r>
  <r>
    <x v="5"/>
    <x v="6"/>
    <n v="50"/>
    <n v="1"/>
    <s v="EWC17"/>
    <n v="106"/>
    <n v="6"/>
    <s v="ร้านที่4"/>
    <s v="ส***สสร แ***ล"/>
    <s v="นครพนม"/>
    <s v="-"/>
    <s v=""/>
    <s v="27/03/2025 10:27"/>
    <s v="-"/>
    <s v="Flash Express Thailand COD"/>
    <s v="Tiktok"/>
    <s v="จ่ายทีหลัง / COD"/>
    <s v=""/>
    <s v="THT45021N08Y52Z"/>
    <s v="27/03/2025 10:27"/>
  </r>
  <r>
    <x v="2"/>
    <x v="2"/>
    <n v="50"/>
    <n v="1"/>
    <s v="EWC17"/>
    <n v="106"/>
    <n v="6"/>
    <s v="ร้านที่4"/>
    <s v="ส***สสร แ***ล"/>
    <s v="นครพนม"/>
    <s v="-"/>
    <s v=""/>
    <s v="27/03/2025 10:27"/>
    <s v="-"/>
    <s v="Flash Express Thailand COD"/>
    <s v="Tiktok"/>
    <s v="จ่ายทีหลัง / COD"/>
    <s v=""/>
    <s v="THT45021N08Y52Z"/>
    <s v="27/03/2025 10:27"/>
  </r>
  <r>
    <x v="1"/>
    <x v="1"/>
    <n v="66.333333333333329"/>
    <n v="3"/>
    <s v="EWC16"/>
    <n v="220"/>
    <n v="0"/>
    <s v="ร้านที่4"/>
    <s v="จ***แจง"/>
    <s v="นครสวรรค์"/>
    <s v="-"/>
    <s v=""/>
    <s v="27/03/2025 10:25"/>
    <s v="-"/>
    <s v="Flash Express Thailand COD"/>
    <s v="Tiktok"/>
    <s v="จ่ายทีหลัง / COD"/>
    <s v=""/>
    <s v="THT56071MZ8UR7Z"/>
    <s v="27/03/2025 10:26"/>
  </r>
  <r>
    <x v="1"/>
    <x v="11"/>
    <n v="69.2"/>
    <n v="1"/>
    <s v="EWC14"/>
    <n v="76.2"/>
    <n v="7"/>
    <s v="ร้านที่1"/>
    <s v="วันทนาเชาวน์บานเย็น"/>
    <s v="50/163ซอยประชาอุทิศ33แยก4แขวงบางมด_x000a__x000a_ทุ่งครุ/ Thung Khruกรุงเทพมหานคร/ Bangkok_x000a_10140"/>
    <s v="10140"/>
    <s v="660622944265"/>
    <s v="27/03/2025 10:21"/>
    <s v="-"/>
    <s v="Kerry_dropoff"/>
    <s v="Lazada"/>
    <s v="lazada"/>
    <s v=""/>
    <s v="LEXPU0550169550"/>
    <s v="27/03/2025 10:21"/>
  </r>
  <r>
    <x v="3"/>
    <x v="4"/>
    <n v="33.333333333333336"/>
    <n v="3"/>
    <s v="EWC13"/>
    <n v="200"/>
    <n v="0"/>
    <s v="ร้านที่4"/>
    <s v="จ***ร์จิรา ว***ดี"/>
    <s v="อุดรธานี"/>
    <s v="-"/>
    <s v=""/>
    <s v="27/03/2025 10:21"/>
    <s v="-"/>
    <s v="Flash Express Thailand COD"/>
    <s v="Tiktok"/>
    <s v="จ่ายทีหลัง / COD"/>
    <s v="ไม่เอารสกาแฟนะคะ"/>
    <s v="THT38061N007A4Z"/>
    <s v="27/03/2025 10:21"/>
  </r>
  <r>
    <x v="8"/>
    <x v="10"/>
    <n v="66.666666666666671"/>
    <n v="3"/>
    <s v="EWC13"/>
    <n v="200"/>
    <n v="0"/>
    <s v="ร้านที่4"/>
    <s v="จ***ร์จิรา ว***ดี"/>
    <s v="อุดรธานี"/>
    <s v="-"/>
    <s v=""/>
    <s v="27/03/2025 10:21"/>
    <s v="-"/>
    <s v="Flash Express Thailand COD"/>
    <s v="Tiktok"/>
    <s v="จ่ายทีหลัง / COD"/>
    <s v="ไม่เอารสกาแฟนะคะ"/>
    <s v="THT38061N007A4Z"/>
    <s v="27/03/2025 10:21"/>
  </r>
  <r>
    <x v="9"/>
    <x v="14"/>
    <n v="50"/>
    <n v="1"/>
    <s v="EWC10"/>
    <n v="200"/>
    <n v="0"/>
    <s v="ร้านที่4"/>
    <s v="แ***"/>
    <s v="ประจวบคีรีขันธ์"/>
    <s v="-"/>
    <s v=""/>
    <s v="27/03/2025 10:16"/>
    <s v="-"/>
    <s v="Flash Express Thailand COD"/>
    <s v="Tiktok"/>
    <s v="จ่ายทีหลัง / COD"/>
    <s v=""/>
    <s v="THT19041MZ8N97Z"/>
    <s v="27/03/2025 10:16"/>
  </r>
  <r>
    <x v="5"/>
    <x v="6"/>
    <n v="50"/>
    <n v="1"/>
    <s v="EWC10"/>
    <n v="200"/>
    <n v="0"/>
    <s v="ร้านที่4"/>
    <s v="แ***"/>
    <s v="ประจวบคีรีขันธ์"/>
    <s v="-"/>
    <s v=""/>
    <s v="27/03/2025 10:16"/>
    <s v="-"/>
    <s v="Flash Express Thailand COD"/>
    <s v="Tiktok"/>
    <s v="จ่ายทีหลัง / COD"/>
    <s v=""/>
    <s v="THT19041MZ8N97Z"/>
    <s v="27/03/2025 10:16"/>
  </r>
  <r>
    <x v="2"/>
    <x v="2"/>
    <n v="50"/>
    <n v="1"/>
    <s v="EWC10"/>
    <n v="200"/>
    <n v="0"/>
    <s v="ร้านที่4"/>
    <s v="แ***"/>
    <s v="ประจวบคีรีขันธ์"/>
    <s v="-"/>
    <s v=""/>
    <s v="27/03/2025 10:16"/>
    <s v="-"/>
    <s v="Flash Express Thailand COD"/>
    <s v="Tiktok"/>
    <s v="จ่ายทีหลัง / COD"/>
    <s v=""/>
    <s v="THT19041MZ8N97Z"/>
    <s v="27/03/2025 10:16"/>
  </r>
  <r>
    <x v="3"/>
    <x v="4"/>
    <n v="33.333333333333336"/>
    <n v="3"/>
    <s v="EWC10"/>
    <n v="200"/>
    <n v="0"/>
    <s v="ร้านที่4"/>
    <s v="แ***"/>
    <s v="ประจวบคีรีขันธ์"/>
    <s v="-"/>
    <s v=""/>
    <s v="27/03/2025 10:16"/>
    <s v="-"/>
    <s v="Flash Express Thailand COD"/>
    <s v="Tiktok"/>
    <s v="จ่ายทีหลัง / COD"/>
    <s v=""/>
    <s v="THT19041MZ8N97Z"/>
    <s v="27/03/2025 10:16"/>
  </r>
  <r>
    <x v="7"/>
    <x v="9"/>
    <n v="66.666666666666671"/>
    <n v="3"/>
    <s v="EWC8"/>
    <n v="110"/>
    <n v="0"/>
    <s v="ร้านที่1"/>
    <s v="จ******ี"/>
    <s v="******ตำบลศรีษะเกษ อำเภอนาน้อย จังหวัดน่าน 55150"/>
    <s v="55150"/>
    <s v="97"/>
    <s v="27/03/2025 10:09"/>
    <s v="-"/>
    <s v="SPX Express"/>
    <s v="Shopee"/>
    <s v="shopee"/>
    <s v=""/>
    <s v="TH253185945131Q"/>
    <s v="27/03/2025 10:08"/>
  </r>
  <r>
    <x v="9"/>
    <x v="14"/>
    <n v="50"/>
    <n v="1"/>
    <s v="EWC6"/>
    <n v="106"/>
    <n v="6"/>
    <s v="ร้านที่4"/>
    <s v="น***าวประกายดาว ศ***ำ"/>
    <s v="เทศบาลนครอุบลราชธานี"/>
    <s v="-"/>
    <s v=""/>
    <s v="27/03/2025 10:06"/>
    <s v="-"/>
    <s v="Flash Express Thailand COD"/>
    <s v="Tiktok"/>
    <s v="จ่ายทีหลัง / COD"/>
    <s v=""/>
    <s v="THT31061MZG6Z7Z"/>
    <s v="27/03/2025 10:07"/>
  </r>
  <r>
    <x v="5"/>
    <x v="6"/>
    <n v="50"/>
    <n v="1"/>
    <s v="EWC6"/>
    <n v="106"/>
    <n v="6"/>
    <s v="ร้านที่4"/>
    <s v="น***าวประกายดาว ศ***ำ"/>
    <s v="เทศบาลนครอุบลราชธานี"/>
    <s v="-"/>
    <s v=""/>
    <s v="27/03/2025 10:06"/>
    <s v="-"/>
    <s v="Flash Express Thailand COD"/>
    <s v="Tiktok"/>
    <s v="จ่ายทีหลัง / COD"/>
    <s v=""/>
    <s v="THT31061MZG6Z7Z"/>
    <s v="27/03/2025 10:07"/>
  </r>
  <r>
    <x v="2"/>
    <x v="2"/>
    <n v="50"/>
    <n v="1"/>
    <s v="EWC6"/>
    <n v="106"/>
    <n v="6"/>
    <s v="ร้านที่4"/>
    <s v="น***าวประกายดาว ศ***ำ"/>
    <s v="เทศบาลนครอุบลราชธานี"/>
    <s v="-"/>
    <s v=""/>
    <s v="27/03/2025 10:06"/>
    <s v="-"/>
    <s v="Flash Express Thailand COD"/>
    <s v="Tiktok"/>
    <s v="จ่ายทีหลัง / COD"/>
    <s v=""/>
    <s v="THT31061MZG6Z7Z"/>
    <s v="27/03/2025 10:07"/>
  </r>
  <r>
    <x v="9"/>
    <x v="14"/>
    <n v="50"/>
    <n v="1"/>
    <s v="EWC5"/>
    <n v="106"/>
    <n v="6"/>
    <s v="ร้านที่4"/>
    <s v="ภ***ณี ค***บ้าน"/>
    <s v="ชัยภูมิ"/>
    <s v="-"/>
    <s v=""/>
    <s v="27/03/2025 10:04"/>
    <s v="-"/>
    <s v="Flash Express Thailand COD"/>
    <s v="Tiktok"/>
    <s v="จ่ายทีหลัง / COD"/>
    <s v=""/>
    <s v="THT33131MZG577Z"/>
    <s v="27/03/2025 10:04"/>
  </r>
  <r>
    <x v="5"/>
    <x v="6"/>
    <n v="50"/>
    <n v="1"/>
    <s v="EWC5"/>
    <n v="106"/>
    <n v="6"/>
    <s v="ร้านที่4"/>
    <s v="ภ***ณี ค***บ้าน"/>
    <s v="ชัยภูมิ"/>
    <s v="-"/>
    <s v=""/>
    <s v="27/03/2025 10:04"/>
    <s v="-"/>
    <s v="Flash Express Thailand COD"/>
    <s v="Tiktok"/>
    <s v="จ่ายทีหลัง / COD"/>
    <s v=""/>
    <s v="THT33131MZG577Z"/>
    <s v="27/03/2025 10:04"/>
  </r>
  <r>
    <x v="2"/>
    <x v="2"/>
    <n v="50"/>
    <n v="1"/>
    <s v="EWC5"/>
    <n v="106"/>
    <n v="6"/>
    <s v="ร้านที่4"/>
    <s v="ภ***ณี ค***บ้าน"/>
    <s v="ชัยภูมิ"/>
    <s v="-"/>
    <s v=""/>
    <s v="27/03/2025 10:04"/>
    <s v="-"/>
    <s v="Flash Express Thailand COD"/>
    <s v="Tiktok"/>
    <s v="จ่ายทีหลัง / COD"/>
    <s v=""/>
    <s v="THT33131MZG577Z"/>
    <s v="27/03/2025 10:04"/>
  </r>
  <r>
    <x v="9"/>
    <x v="14"/>
    <n v="50"/>
    <n v="3"/>
    <s v="EWC4"/>
    <n v="300"/>
    <n v="0"/>
    <s v="ร้านที่4"/>
    <s v="น***ิรันดร์ จ***งใจ"/>
    <s v="สตูล"/>
    <s v="-"/>
    <s v=""/>
    <s v="27/03/2025 10:02"/>
    <s v="-"/>
    <s v="Flash Express Thailand COD"/>
    <s v="Tiktok"/>
    <s v="จ่ายทีหลัง / COD"/>
    <s v=""/>
    <s v="THT72051MZYGZ6Z"/>
    <s v="27/03/2025 10:02"/>
  </r>
  <r>
    <x v="5"/>
    <x v="6"/>
    <n v="50"/>
    <n v="3"/>
    <s v="EWC4"/>
    <n v="300"/>
    <n v="0"/>
    <s v="ร้านที่4"/>
    <s v="น***ิรันดร์ จ***งใจ"/>
    <s v="สตูล"/>
    <s v="-"/>
    <s v=""/>
    <s v="27/03/2025 10:02"/>
    <s v="-"/>
    <s v="Flash Express Thailand COD"/>
    <s v="Tiktok"/>
    <s v="จ่ายทีหลัง / COD"/>
    <s v=""/>
    <s v="THT72051MZYGZ6Z"/>
    <s v="27/03/2025 10:02"/>
  </r>
  <r>
    <x v="2"/>
    <x v="2"/>
    <n v="50"/>
    <n v="3"/>
    <s v="EWC4"/>
    <n v="300"/>
    <n v="0"/>
    <s v="ร้านที่4"/>
    <s v="น***ิรันดร์ จ***งใจ"/>
    <s v="สตูล"/>
    <s v="-"/>
    <s v=""/>
    <s v="27/03/2025 10:02"/>
    <s v="-"/>
    <s v="Flash Express Thailand COD"/>
    <s v="Tiktok"/>
    <s v="จ่ายทีหลัง / COD"/>
    <s v=""/>
    <s v="THT72051MZYGZ6Z"/>
    <s v="27/03/2025 10:02"/>
  </r>
  <r>
    <x v="9"/>
    <x v="14"/>
    <n v="50"/>
    <n v="1"/>
    <s v="EWC3"/>
    <n v="106"/>
    <n v="6"/>
    <s v="ร้านที่4"/>
    <s v="ส***วรรณ"/>
    <s v="กรุงเทพมหานคร"/>
    <s v="-"/>
    <s v=""/>
    <s v="27/03/2025 09:57"/>
    <s v="-"/>
    <s v="Flash Express Thailand COD"/>
    <s v="Tiktok"/>
    <s v="จ่ายทีหลัง / COD"/>
    <s v=""/>
    <s v="THT01491N07UP8Z"/>
    <s v="27/03/2025 09:57"/>
  </r>
  <r>
    <x v="5"/>
    <x v="6"/>
    <n v="50"/>
    <n v="1"/>
    <s v="EWC3"/>
    <n v="106"/>
    <n v="6"/>
    <s v="ร้านที่4"/>
    <s v="ส***วรรณ"/>
    <s v="กรุงเทพมหานคร"/>
    <s v="-"/>
    <s v=""/>
    <s v="27/03/2025 09:57"/>
    <s v="-"/>
    <s v="Flash Express Thailand COD"/>
    <s v="Tiktok"/>
    <s v="จ่ายทีหลัง / COD"/>
    <s v=""/>
    <s v="THT01491N07UP8Z"/>
    <s v="27/03/2025 09:57"/>
  </r>
  <r>
    <x v="2"/>
    <x v="2"/>
    <n v="50"/>
    <n v="1"/>
    <s v="EWC3"/>
    <n v="106"/>
    <n v="6"/>
    <s v="ร้านที่4"/>
    <s v="ส***วรรณ"/>
    <s v="กรุงเทพมหานคร"/>
    <s v="-"/>
    <s v=""/>
    <s v="27/03/2025 09:57"/>
    <s v="-"/>
    <s v="Flash Express Thailand COD"/>
    <s v="Tiktok"/>
    <s v="จ่ายทีหลัง / COD"/>
    <s v=""/>
    <s v="THT01491N07UP8Z"/>
    <s v="27/03/2025 09:57"/>
  </r>
  <r>
    <x v="0"/>
    <x v="3"/>
    <n v="75"/>
    <n v="3"/>
    <s v="EWC2"/>
    <n v="215"/>
    <n v="0"/>
    <s v="ร้านที่1"/>
    <s v="ก******ม"/>
    <s v="******ำบลหนองกระทุ่ม อำเภอปากท่อ จังหวัดราชบุรี 70140"/>
    <s v="70140"/>
    <s v="09"/>
    <s v="27/03/2025 09:56"/>
    <s v="-"/>
    <s v="SPX Express"/>
    <s v="Shopee"/>
    <s v="shopee"/>
    <s v=""/>
    <s v="TH2511798939771"/>
    <s v="27/03/2025 09:56"/>
  </r>
  <r>
    <x v="9"/>
    <x v="14"/>
    <n v="50"/>
    <n v="2"/>
    <s v="EWC1"/>
    <n v="200"/>
    <n v="0"/>
    <s v="ร้านที่4"/>
    <s v="ป***พร บ***นอม"/>
    <s v="ชัยนาท"/>
    <s v="-"/>
    <s v=""/>
    <s v="27/03/2025 09:52"/>
    <s v="-"/>
    <s v="Flash Express Thailand COD"/>
    <s v="Tiktok"/>
    <s v="จ่ายทีหลัง / COD"/>
    <s v=""/>
    <s v="THT09041MZD8Q3Z"/>
    <s v="27/03/2025 09:52"/>
  </r>
  <r>
    <x v="5"/>
    <x v="6"/>
    <n v="50"/>
    <n v="2"/>
    <s v="EWC1"/>
    <n v="200"/>
    <n v="0"/>
    <s v="ร้านที่4"/>
    <s v="ป***พร บ***นอม"/>
    <s v="ชัยนาท"/>
    <s v="-"/>
    <s v=""/>
    <s v="27/03/2025 09:52"/>
    <s v="-"/>
    <s v="Flash Express Thailand COD"/>
    <s v="Tiktok"/>
    <s v="จ่ายทีหลัง / COD"/>
    <s v=""/>
    <s v="THT09041MZD8Q3Z"/>
    <s v="27/03/2025 09:52"/>
  </r>
  <r>
    <x v="2"/>
    <x v="2"/>
    <n v="50"/>
    <n v="2"/>
    <s v="EWC1"/>
    <n v="200"/>
    <n v="0"/>
    <s v="ร้านที่4"/>
    <s v="ป***พร บ***นอม"/>
    <s v="ชัยนาท"/>
    <s v="-"/>
    <s v=""/>
    <s v="27/03/2025 09:52"/>
    <s v="-"/>
    <s v="Flash Express Thailand COD"/>
    <s v="Tiktok"/>
    <s v="จ่ายทีหลัง / COD"/>
    <s v=""/>
    <s v="THT09041MZD8Q3Z"/>
    <s v="27/03/2025 09:52"/>
  </r>
  <r>
    <x v="8"/>
    <x v="10"/>
    <n v="66.666666666666671"/>
    <n v="6"/>
    <s v="EWC0"/>
    <n v="200"/>
    <n v="0"/>
    <s v="ร้านที่4"/>
    <s v="ท***ิยา ป***ก้ว"/>
    <s v="ลำปาง"/>
    <s v="-"/>
    <s v=""/>
    <s v="27/03/2025 09:50"/>
    <s v="-"/>
    <s v="Flash Express Thailand COD"/>
    <s v="Tiktok"/>
    <s v="จ่ายทีหลัง / COD"/>
    <s v=""/>
    <s v="THT49031N01PM4Z"/>
    <s v="27/03/2025 09:51"/>
  </r>
  <r>
    <x v="0"/>
    <x v="3"/>
    <n v="83.333333333333329"/>
    <n v="3"/>
    <s v="EWB99"/>
    <n v="702.59"/>
    <n v="66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27/03/2025 09:50"/>
    <s v="-"/>
    <s v="Kerry_dropoff"/>
    <s v="Lazada"/>
    <s v="lazada"/>
    <s v=""/>
    <s v="TH3708716U3G2B"/>
    <s v="27/03/2025 09:50"/>
  </r>
  <r>
    <x v="3"/>
    <x v="4"/>
    <n v="33.333333333333336"/>
    <n v="3"/>
    <s v="EWB99"/>
    <n v="702.59"/>
    <n v="66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27/03/2025 09:50"/>
    <s v="-"/>
    <s v="Kerry_dropoff"/>
    <s v="Lazada"/>
    <s v="lazada"/>
    <s v=""/>
    <s v="TH3708716U3G2B"/>
    <s v="27/03/2025 09:50"/>
  </r>
  <r>
    <x v="0"/>
    <x v="3"/>
    <n v="66"/>
    <n v="1"/>
    <s v="EWB99"/>
    <n v="702.59"/>
    <n v="66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27/03/2025 09:50"/>
    <s v="-"/>
    <s v="Kerry_dropoff"/>
    <s v="Lazada"/>
    <s v="lazada"/>
    <s v=""/>
    <s v="TH3708716U3G2B"/>
    <s v="27/03/2025 09:50"/>
  </r>
  <r>
    <x v="4"/>
    <x v="5"/>
    <n v="66"/>
    <n v="1"/>
    <s v="EWB99"/>
    <n v="702.59"/>
    <n v="66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27/03/2025 09:50"/>
    <s v="-"/>
    <s v="Kerry_dropoff"/>
    <s v="Lazada"/>
    <s v="lazada"/>
    <s v=""/>
    <s v="TH3708716U3G2B"/>
    <s v="27/03/2025 09:50"/>
  </r>
  <r>
    <x v="1"/>
    <x v="1"/>
    <n v="67"/>
    <n v="1"/>
    <s v="EWB99"/>
    <n v="702.59"/>
    <n v="66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27/03/2025 09:50"/>
    <s v="-"/>
    <s v="Kerry_dropoff"/>
    <s v="Lazada"/>
    <s v="lazada"/>
    <s v=""/>
    <s v="TH3708716U3G2B"/>
    <s v="27/03/2025 09:50"/>
  </r>
  <r>
    <x v="1"/>
    <x v="11"/>
    <n v="63.62"/>
    <n v="1"/>
    <s v="EWB99"/>
    <n v="702.59"/>
    <n v="66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27/03/2025 09:50"/>
    <s v="-"/>
    <s v="Kerry_dropoff"/>
    <s v="Lazada"/>
    <s v="lazada"/>
    <s v=""/>
    <s v="TH3708716U3G2B"/>
    <s v="27/03/2025 09:50"/>
  </r>
  <r>
    <x v="1"/>
    <x v="11"/>
    <n v="63.61"/>
    <n v="1"/>
    <s v="EWB99"/>
    <n v="702.59"/>
    <n v="66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27/03/2025 09:50"/>
    <s v="-"/>
    <s v="Kerry_dropoff"/>
    <s v="Lazada"/>
    <s v="lazada"/>
    <s v=""/>
    <s v="TH3708716U3G2B"/>
    <s v="27/03/2025 09:50"/>
  </r>
  <r>
    <x v="2"/>
    <x v="2"/>
    <n v="60"/>
    <n v="6"/>
    <s v="EWB98"/>
    <n v="278"/>
    <n v="48"/>
    <s v="ร้านที่1"/>
    <s v="ก******ี"/>
    <s v="******้าถ้ำ, อำเภอเมืองยะลา ตำบลหน้าถ้ำ อำเภอเมืองยะลา จังหวัดยะลา 95000"/>
    <s v="95000"/>
    <s v="54"/>
    <s v="27/03/2025 10:17"/>
    <s v="-"/>
    <s v="SPX Express"/>
    <s v="Shopee"/>
    <s v="shopee"/>
    <s v=""/>
    <s v="TH250304675350K"/>
    <s v="27/03/2025 09:48"/>
  </r>
  <r>
    <x v="1"/>
    <x v="11"/>
    <n v="65.7"/>
    <n v="1"/>
    <s v="EWB97"/>
    <n v="72.7"/>
    <n v="7"/>
    <s v="ร้านที่1"/>
    <s v="คุณละออง"/>
    <s v="25 / 7 Moo 14  Soi Iyara23 · คลองสอง/ Khlong Song_x000a__x000a_คลองหลวง/ Khlong Luangปทุมธานี/ Pathum Thani_x000a_12120"/>
    <s v="12120"/>
    <s v="660954749564"/>
    <s v="27/03/2025 09:46"/>
    <s v="-"/>
    <s v="Kerry_dropoff"/>
    <s v="Lazada"/>
    <s v="lazada"/>
    <s v=""/>
    <s v="LEXPU0550169029"/>
    <s v="27/03/2025 09:46"/>
  </r>
  <r>
    <x v="9"/>
    <x v="14"/>
    <n v="50"/>
    <n v="1"/>
    <s v="EWB96"/>
    <n v="116"/>
    <n v="16"/>
    <s v="ร้านที่4"/>
    <s v="ป***ิดา พ***กดี"/>
    <s v="หนองบัวลำภู"/>
    <s v="-"/>
    <s v=""/>
    <s v="27/03/2025 09:39"/>
    <s v="-"/>
    <s v="Flash Express Thailand"/>
    <s v="Tiktok"/>
    <s v="tiktok"/>
    <s v=""/>
    <s v="THT36011N07W30Z"/>
    <s v="27/03/2025 09:38"/>
  </r>
  <r>
    <x v="5"/>
    <x v="6"/>
    <n v="50"/>
    <n v="1"/>
    <s v="EWB96"/>
    <n v="116"/>
    <n v="16"/>
    <s v="ร้านที่4"/>
    <s v="ป***ิดา พ***กดี"/>
    <s v="หนองบัวลำภู"/>
    <s v="-"/>
    <s v=""/>
    <s v="27/03/2025 09:39"/>
    <s v="-"/>
    <s v="Flash Express Thailand"/>
    <s v="Tiktok"/>
    <s v="tiktok"/>
    <s v=""/>
    <s v="THT36011N07W30Z"/>
    <s v="27/03/2025 09:38"/>
  </r>
  <r>
    <x v="2"/>
    <x v="2"/>
    <n v="50"/>
    <n v="1"/>
    <s v="EWB96"/>
    <n v="116"/>
    <n v="16"/>
    <s v="ร้านที่4"/>
    <s v="ป***ิดา พ***กดี"/>
    <s v="หนองบัวลำภู"/>
    <s v="-"/>
    <s v=""/>
    <s v="27/03/2025 09:39"/>
    <s v="-"/>
    <s v="Flash Express Thailand"/>
    <s v="Tiktok"/>
    <s v="tiktok"/>
    <s v=""/>
    <s v="THT36011N07W30Z"/>
    <s v="27/03/2025 09:38"/>
  </r>
  <r>
    <x v="9"/>
    <x v="14"/>
    <n v="50"/>
    <n v="3"/>
    <s v="EWB95"/>
    <n v="300"/>
    <n v="0"/>
    <s v="ร้านที่4"/>
    <s v="ว***ร"/>
    <s v="ปราจีนบุรี"/>
    <s v="-"/>
    <s v=""/>
    <s v="27/03/2025 09:36"/>
    <s v="-"/>
    <s v="Flash Express Thailand COD"/>
    <s v="Tiktok"/>
    <s v="จ่ายทีหลัง / COD"/>
    <s v=""/>
    <s v="THT25031MZ6SR5Z"/>
    <s v="27/03/2025 09:36"/>
  </r>
  <r>
    <x v="5"/>
    <x v="6"/>
    <n v="50"/>
    <n v="3"/>
    <s v="EWB95"/>
    <n v="300"/>
    <n v="0"/>
    <s v="ร้านที่4"/>
    <s v="ว***ร"/>
    <s v="ปราจีนบุรี"/>
    <s v="-"/>
    <s v=""/>
    <s v="27/03/2025 09:36"/>
    <s v="-"/>
    <s v="Flash Express Thailand COD"/>
    <s v="Tiktok"/>
    <s v="จ่ายทีหลัง / COD"/>
    <s v=""/>
    <s v="THT25031MZ6SR5Z"/>
    <s v="27/03/2025 09:36"/>
  </r>
  <r>
    <x v="2"/>
    <x v="2"/>
    <n v="50"/>
    <n v="3"/>
    <s v="EWB95"/>
    <n v="300"/>
    <n v="0"/>
    <s v="ร้านที่4"/>
    <s v="ว***ร"/>
    <s v="ปราจีนบุรี"/>
    <s v="-"/>
    <s v=""/>
    <s v="27/03/2025 09:36"/>
    <s v="-"/>
    <s v="Flash Express Thailand COD"/>
    <s v="Tiktok"/>
    <s v="จ่ายทีหลัง / COD"/>
    <s v=""/>
    <s v="THT25031MZ6SR5Z"/>
    <s v="27/03/2025 09:36"/>
  </r>
  <r>
    <x v="9"/>
    <x v="14"/>
    <n v="50"/>
    <n v="1"/>
    <s v="EWB94"/>
    <n v="106"/>
    <n v="6"/>
    <s v="ร้านที่4"/>
    <s v="อ***ัฒน์"/>
    <s v="สุรินทร์"/>
    <s v="-"/>
    <s v=""/>
    <s v="27/03/2025 09:35"/>
    <s v="-"/>
    <s v="Flash Express Thailand COD"/>
    <s v="Tiktok"/>
    <s v="จ่ายทีหลัง / COD"/>
    <s v=""/>
    <s v="THT29011MZG8N7Z"/>
    <s v="27/03/2025 09:35"/>
  </r>
  <r>
    <x v="5"/>
    <x v="6"/>
    <n v="50"/>
    <n v="1"/>
    <s v="EWB94"/>
    <n v="106"/>
    <n v="6"/>
    <s v="ร้านที่4"/>
    <s v="อ***ัฒน์"/>
    <s v="สุรินทร์"/>
    <s v="-"/>
    <s v=""/>
    <s v="27/03/2025 09:35"/>
    <s v="-"/>
    <s v="Flash Express Thailand COD"/>
    <s v="Tiktok"/>
    <s v="จ่ายทีหลัง / COD"/>
    <s v=""/>
    <s v="THT29011MZG8N7Z"/>
    <s v="27/03/2025 09:35"/>
  </r>
  <r>
    <x v="2"/>
    <x v="2"/>
    <n v="50"/>
    <n v="1"/>
    <s v="EWB94"/>
    <n v="106"/>
    <n v="6"/>
    <s v="ร้านที่4"/>
    <s v="อ***ัฒน์"/>
    <s v="สุรินทร์"/>
    <s v="-"/>
    <s v=""/>
    <s v="27/03/2025 09:35"/>
    <s v="-"/>
    <s v="Flash Express Thailand COD"/>
    <s v="Tiktok"/>
    <s v="จ่ายทีหลัง / COD"/>
    <s v=""/>
    <s v="THT29011MZG8N7Z"/>
    <s v="27/03/2025 09:35"/>
  </r>
  <r>
    <x v="1"/>
    <x v="1"/>
    <n v="66.333333333333329"/>
    <n v="3"/>
    <s v="EWB93"/>
    <n v="254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7/03/2025 09:15"/>
    <s v="-"/>
    <s v="SPX Express"/>
    <s v="Shopee"/>
    <s v="shopee"/>
    <s v=""/>
    <s v="TH2551592719358"/>
    <s v="27/03/2025 09:15"/>
  </r>
  <r>
    <x v="8"/>
    <x v="10"/>
    <n v="66.666666666666671"/>
    <n v="6"/>
    <s v="EWB92"/>
    <n v="229"/>
    <n v="29"/>
    <s v="ร้านที่4"/>
    <s v="ณ*** อ***ูลธนาการ"/>
    <s v="สมุทรสาคร"/>
    <s v="-"/>
    <s v=""/>
    <s v="27/03/2025 09:10"/>
    <s v="-"/>
    <s v="Flash Express Thailand COD"/>
    <s v="Tiktok"/>
    <s v="จ่ายทีหลัง / COD"/>
    <s v=""/>
    <s v="THT16011N01JX2Z"/>
    <s v="27/03/2025 09:10"/>
  </r>
  <r>
    <x v="6"/>
    <x v="7"/>
    <n v="27.5"/>
    <n v="4"/>
    <s v="EWB91"/>
    <n v="111"/>
    <n v="4"/>
    <s v="ร้านที่1"/>
    <s v="ก******์"/>
    <s v="******ตำบลบางระจัน อำเภอค่ายบางระจัน จังหวัดสิงห์บุรี 16150"/>
    <s v="16150"/>
    <s v="61"/>
    <s v="27/03/2025 09:18"/>
    <s v="-"/>
    <s v="SPX Express"/>
    <s v="Shopee"/>
    <s v="shopee"/>
    <s v=""/>
    <s v="TH250820481967Q"/>
    <s v="27/03/2025 08:48"/>
  </r>
  <r>
    <x v="8"/>
    <x v="10"/>
    <n v="66.666666666666671"/>
    <n v="3"/>
    <s v="EWB90"/>
    <n v="106"/>
    <n v="6"/>
    <s v="ร้านที่4"/>
    <s v="พ***ี ข***ักดี"/>
    <s v="ระนอง"/>
    <s v="-"/>
    <s v=""/>
    <s v="27/03/2025 08:45"/>
    <s v="-"/>
    <s v="Flash Express Thailand"/>
    <s v="Tiktok"/>
    <s v="tiktok"/>
    <s v=""/>
    <s v="THT69011MZZRT8Z"/>
    <s v="27/03/2025 08:45"/>
  </r>
  <r>
    <x v="0"/>
    <x v="3"/>
    <n v="75"/>
    <n v="2"/>
    <s v="EWB89"/>
    <n v="127"/>
    <n v="0"/>
    <s v="ร้านที่1"/>
    <s v="ก******ม"/>
    <s v="******ำบลหนองกระทุ่ม อำเภอปากท่อ จังหวัดราชบุรี 70140"/>
    <s v="70140"/>
    <s v="09"/>
    <s v="27/03/2025 08:45"/>
    <s v="-"/>
    <s v="SPX Express"/>
    <s v="Shopee"/>
    <s v="shopee"/>
    <s v=""/>
    <s v="TH253878387299J"/>
    <s v="27/03/2025 08:44"/>
  </r>
  <r>
    <x v="2"/>
    <x v="8"/>
    <n v="36"/>
    <n v="1"/>
    <s v="EWB88"/>
    <n v="138.09"/>
    <n v="7"/>
    <s v="ร้านที่1"/>
    <s v="คุณมยุรา จิตรีชัย"/>
    <s v="ไอบริจคอนโด 91/52 ม.15 ตึกส้ม ต.บางหญ้าแพรก ชั้น6_x000a__x000a_พระประแดง/ Phra Pradaengสมุทรปราการ/ Samut Prakan_x000a_10130"/>
    <s v="10130"/>
    <s v="660845352047"/>
    <s v="27/03/2025 08:37"/>
    <s v="-"/>
    <s v="Kerry_dropoff"/>
    <s v="Lazada"/>
    <s v="lazada"/>
    <s v=""/>
    <s v="LEXPU0472734714"/>
    <s v="27/03/2025 08:37"/>
  </r>
  <r>
    <x v="7"/>
    <x v="9"/>
    <n v="66.666666666666671"/>
    <n v="3"/>
    <s v="EWB88"/>
    <n v="138.09"/>
    <n v="7"/>
    <s v="ร้านที่1"/>
    <s v="คุณมยุรา จิตรีชัย"/>
    <s v="ไอบริจคอนโด 91/52 ม.15 ตึกส้ม ต.บางหญ้าแพรก ชั้น6_x000a__x000a_พระประแดง/ Phra Pradaengสมุทรปราการ/ Samut Prakan_x000a_10130"/>
    <s v="10130"/>
    <s v="660845352047"/>
    <s v="27/03/2025 08:37"/>
    <s v="-"/>
    <s v="Kerry_dropoff"/>
    <s v="Lazada"/>
    <s v="lazada"/>
    <s v=""/>
    <s v="LEXPU0472734714"/>
    <s v="27/03/2025 08:37"/>
  </r>
  <r>
    <x v="16"/>
    <x v="22"/>
    <n v="54.5"/>
    <n v="2"/>
    <s v="EWB87"/>
    <n v="82.24"/>
    <n v="7"/>
    <s v="ร้านที่1"/>
    <s v="ภูผาชัย  ( ชาแนล)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27/03/2025 08:35"/>
    <s v="-"/>
    <s v="Kerry_dropoff"/>
    <s v="Lazada"/>
    <s v="lazada"/>
    <s v=""/>
    <s v="TH4408716THM2J"/>
    <s v="27/03/2025 08:35"/>
  </r>
  <r>
    <x v="4"/>
    <x v="23"/>
    <n v="76"/>
    <n v="1"/>
    <s v="EWB86"/>
    <n v="76"/>
    <n v="0"/>
    <s v="ร้านที่1"/>
    <s v="ธ****า"/>
    <s v="******ต.หนองบัว อ.วัดสิงห์ จ.ชัยนาท 17120 ตำบลหนองบัว อำเภอวัดสิงห์ จังหวัดชัยนาท 17120"/>
    <s v="17120"/>
    <s v="48"/>
    <s v="27/03/2025 08:49"/>
    <s v="-"/>
    <s v="SPX Express"/>
    <s v="Shopee"/>
    <s v="shopee"/>
    <s v=""/>
    <s v="TH258120474490V"/>
    <s v="27/03/2025 08:19"/>
  </r>
  <r>
    <x v="2"/>
    <x v="8"/>
    <n v="35.909999999999997"/>
    <n v="1"/>
    <s v="EWB85"/>
    <n v="230.54"/>
    <n v="24"/>
    <s v="ร้านที่1"/>
    <s v="ภูผาชัย  ( ชาแนล)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27/03/2025 08:18"/>
    <s v="-"/>
    <s v="Kerry_dropoff"/>
    <s v="Lazada"/>
    <s v="lazada"/>
    <s v=""/>
    <s v="TH4408716K104J"/>
    <s v="27/03/2025 08:18"/>
  </r>
  <r>
    <x v="4"/>
    <x v="5"/>
    <n v="66.333333333333329"/>
    <n v="3"/>
    <s v="EWB85"/>
    <n v="230.54"/>
    <n v="24"/>
    <s v="ร้านที่1"/>
    <s v="ภูผาชัย  ( ชาแนล)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27/03/2025 08:18"/>
    <s v="-"/>
    <s v="Kerry_dropoff"/>
    <s v="Lazada"/>
    <s v="lazada"/>
    <s v=""/>
    <s v="TH4408716K104J"/>
    <s v="27/03/2025 08:18"/>
  </r>
  <r>
    <x v="7"/>
    <x v="9"/>
    <n v="66.666666666666671"/>
    <n v="3"/>
    <s v="EWB84"/>
    <n v="488"/>
    <n v="48"/>
    <s v="ร้านที่1"/>
    <s v="ศ******ร"/>
    <s v="******พนังฝั่งตะวันออก อำเภอปากพนัง จังหวัดนครศรีธรรมราช 80140"/>
    <s v="80140"/>
    <s v="68"/>
    <s v="27/03/2025 18:54"/>
    <s v="-"/>
    <s v="SPX Express"/>
    <s v="Shopee"/>
    <s v="shopee"/>
    <s v=""/>
    <s v="TH259101309133X"/>
    <s v="27/03/2025 07:47"/>
  </r>
  <r>
    <x v="8"/>
    <x v="10"/>
    <n v="66.666666666666671"/>
    <n v="3"/>
    <s v="EWB84"/>
    <n v="488"/>
    <n v="48"/>
    <s v="ร้านที่1"/>
    <s v="ศ******ร"/>
    <s v="******พนังฝั่งตะวันออก อำเภอปากพนัง จังหวัดนครศรีธรรมราช 80140"/>
    <s v="80140"/>
    <s v="68"/>
    <s v="27/03/2025 18:54"/>
    <s v="-"/>
    <s v="SPX Express"/>
    <s v="Shopee"/>
    <s v="shopee"/>
    <s v=""/>
    <s v="TH259101309133X"/>
    <s v="27/03/2025 07:47"/>
  </r>
  <r>
    <x v="3"/>
    <x v="4"/>
    <n v="48.333333333333343"/>
    <n v="3"/>
    <s v="EWB84"/>
    <n v="488"/>
    <n v="48"/>
    <s v="ร้านที่1"/>
    <s v="ศ******ร"/>
    <s v="******พนังฝั่งตะวันออก อำเภอปากพนัง จังหวัดนครศรีธรรมราช 80140"/>
    <s v="80140"/>
    <s v="68"/>
    <s v="27/03/2025 18:54"/>
    <s v="-"/>
    <s v="SPX Express"/>
    <s v="Shopee"/>
    <s v="shopee"/>
    <s v=""/>
    <s v="TH259101309133X"/>
    <s v="27/03/2025 07:47"/>
  </r>
  <r>
    <x v="3"/>
    <x v="4"/>
    <n v="50"/>
    <n v="1"/>
    <s v="EWB84"/>
    <n v="488"/>
    <n v="48"/>
    <s v="ร้านที่1"/>
    <s v="ศ******ร"/>
    <s v="******พนังฝั่งตะวันออก อำเภอปากพนัง จังหวัดนครศรีธรรมราช 80140"/>
    <s v="80140"/>
    <s v="68"/>
    <s v="27/03/2025 18:54"/>
    <s v="-"/>
    <s v="SPX Express"/>
    <s v="Shopee"/>
    <s v="shopee"/>
    <s v=""/>
    <s v="TH259101309133X"/>
    <s v="27/03/2025 07:47"/>
  </r>
  <r>
    <x v="3"/>
    <x v="4"/>
    <n v="50"/>
    <n v="6"/>
    <s v="EWB83"/>
    <n v="199.69"/>
    <n v="26"/>
    <s v="ร้านที่1"/>
    <s v="นางพรพรรณ  บุญยงค์"/>
    <s v="----- 49/1 หมู่ 12 ต.คูคต_x000a__x000a_ลำลูกกา/ Lam Luk Kaปทุมธานี/ Pathum Thani_x000a_12130"/>
    <s v="12130"/>
    <s v="660847340628"/>
    <s v="27/03/2025 07:45"/>
    <s v="-"/>
    <s v="Kerry_dropoff"/>
    <s v="Lazada"/>
    <s v="lazada"/>
    <s v=""/>
    <s v="LEXPU0472759727"/>
    <s v="27/03/2025 07:45"/>
  </r>
  <r>
    <x v="4"/>
    <x v="5"/>
    <n v="66.333333333333329"/>
    <n v="3"/>
    <s v="EWB82"/>
    <n v="209.94"/>
    <n v="38.9"/>
    <s v="ร้านที่1"/>
    <s v="คำตัน โกมลศรี"/>
    <s v="1หมู่ 5 ต.กุดยาลวน อ. ตระการพืชผลจ. อุบลราชธานี 3430 1หมู่5บ้านดอนเสือต.กุดยาลวน อ.ตระการพืชผลจ.อุบลราชธานี34130 · ตระการ/ Trakan_x000a__x000a_ตระการพืชผล/ Trakan Phuet Phonอุบลราชธานี/ Ubon Ratchathani_x000a_34130"/>
    <s v="34130"/>
    <s v="660630475972"/>
    <s v="27/03/2025 07:32"/>
    <s v="-"/>
    <s v="Kerry_dropoff"/>
    <s v="Lazada"/>
    <s v="lazada"/>
    <s v=""/>
    <s v="TH3110716KDC1U"/>
    <s v="27/03/2025 07:31"/>
  </r>
  <r>
    <x v="0"/>
    <x v="3"/>
    <n v="90"/>
    <n v="2"/>
    <s v="EWB81"/>
    <n v="146"/>
    <n v="26"/>
    <s v="ร้านที่8"/>
    <s v="พรชนก เนตรประไพ"/>
    <s v="85/1 หมู่ 7 ต.ตากแดด · ตากแดด/ Tak Daet_x000a__x000a_เมืองชุมพร/ Mueang Chumphonชุมพร/ Chumphon_x000a_86000"/>
    <s v="86000"/>
    <s v="660829246376"/>
    <s v="27/03/2025 07:11"/>
    <s v="-"/>
    <s v="Kerry_dropoff"/>
    <s v="Lazada"/>
    <s v="lazada"/>
    <s v=""/>
    <s v="LEXPU0472735786"/>
    <s v="27/03/2025 07:11"/>
  </r>
  <r>
    <x v="16"/>
    <x v="22"/>
    <n v="54.5"/>
    <n v="2"/>
    <s v="EWB80"/>
    <n v="101.24"/>
    <n v="26"/>
    <s v="ร้านที่1"/>
    <s v="พรชนก เนตรประไพ"/>
    <s v="85/1 หมู่ 7 ต.ตากแดด · ตากแดด/ Tak Daet_x000a__x000a_เมืองชุมพร/ Mueang Chumphonชุมพร/ Chumphon_x000a_86000"/>
    <s v="86000"/>
    <s v="660829246376"/>
    <s v="27/03/2025 07:10"/>
    <s v="-"/>
    <s v="Kerry_dropoff"/>
    <s v="Lazada"/>
    <s v="lazada"/>
    <s v=""/>
    <s v="LEXPU0472750235"/>
    <s v="27/03/2025 07:10"/>
  </r>
  <r>
    <x v="1"/>
    <x v="11"/>
    <n v="73"/>
    <n v="1"/>
    <s v="EWB79"/>
    <n v="192"/>
    <n v="26"/>
    <s v="ร้านที่1"/>
    <s v="chanaporn rodta"/>
    <s v="14/4 ม.6  · กระแสบน/ Krasae Bon_x000a__x000a_แกลง/ Klaengระยอง/ Rayong_x000a_21110"/>
    <s v="21110"/>
    <s v="660622291855"/>
    <s v="27/03/2025 06:47"/>
    <s v="-"/>
    <s v="Kerry_dropoff"/>
    <s v="Lazada"/>
    <s v="lazada"/>
    <s v=""/>
    <s v="LEXPU0472539663"/>
    <s v="27/03/2025 06:47"/>
  </r>
  <r>
    <x v="0"/>
    <x v="18"/>
    <n v="93"/>
    <n v="1"/>
    <s v="EWB79"/>
    <n v="192"/>
    <n v="26"/>
    <s v="ร้านที่1"/>
    <s v="chanaporn rodta"/>
    <s v="14/4 ม.6  · กระแสบน/ Krasae Bon_x000a__x000a_แกลง/ Klaengระยอง/ Rayong_x000a_21110"/>
    <s v="21110"/>
    <s v="660622291855"/>
    <s v="27/03/2025 06:47"/>
    <s v="-"/>
    <s v="Kerry_dropoff"/>
    <s v="Lazada"/>
    <s v="lazada"/>
    <s v=""/>
    <s v="LEXPU0472539663"/>
    <s v="27/03/2025 06:47"/>
  </r>
  <r>
    <x v="0"/>
    <x v="3"/>
    <n v="83.333333333333329"/>
    <n v="3"/>
    <s v="EWB78"/>
    <n v="169.3"/>
    <n v="19"/>
    <s v="ร้านที่1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7/03/2025 06:27"/>
    <s v="-"/>
    <s v="Kerry_dropoff"/>
    <s v="Lazada"/>
    <s v="lazada"/>
    <s v=""/>
    <s v="LEXPU0549957493"/>
    <s v="27/03/2025 06:27"/>
  </r>
  <r>
    <x v="9"/>
    <x v="14"/>
    <n v="60"/>
    <n v="1"/>
    <s v="EWB77"/>
    <n v="107"/>
    <n v="7"/>
    <s v="ร้านที่2"/>
    <s v="จ******์"/>
    <s v="******ท่าพระ เขตบางกอกใหญ่ กทม. 10600 แขวงวัดท่าพระ เขตบางกอกใหญ่ จังหวัดกรุงเทพมหานคร 10600"/>
    <s v="10600"/>
    <s v="27"/>
    <s v="27/03/2025 06:28"/>
    <s v="-"/>
    <s v="SPX Express"/>
    <s v="Shopee"/>
    <s v="shopee"/>
    <s v=""/>
    <s v="TH253820101291N"/>
    <s v="27/03/2025 05:58"/>
  </r>
  <r>
    <x v="2"/>
    <x v="2"/>
    <n v="40"/>
    <n v="1"/>
    <s v="EWB77"/>
    <n v="107"/>
    <n v="7"/>
    <s v="ร้านที่2"/>
    <s v="จ******์"/>
    <s v="******ท่าพระ เขตบางกอกใหญ่ กทม. 10600 แขวงวัดท่าพระ เขตบางกอกใหญ่ จังหวัดกรุงเทพมหานคร 10600"/>
    <s v="10600"/>
    <s v="27"/>
    <s v="27/03/2025 06:28"/>
    <s v="-"/>
    <s v="SPX Express"/>
    <s v="Shopee"/>
    <s v="shopee"/>
    <s v=""/>
    <s v="TH253820101291N"/>
    <s v="27/03/2025 05:58"/>
  </r>
  <r>
    <x v="3"/>
    <x v="4"/>
    <n v="50"/>
    <n v="6"/>
    <s v="EWB75"/>
    <n v="171.16"/>
    <n v="24"/>
    <s v="ร้านที่1"/>
    <s v="นายบรรจง จันยวงแก้ว"/>
    <s v="48/13 เกษกมลคอนโด ซอยนวมินทร์111 ถนนนวมินทร์ อาคารA ชั่น1 · นวมินทร์/ Nawamin_x000a__x000a_บึงกุ่ม/ Bueng Kumกรุงเทพมหานคร/ Bangkok_x000a_10230"/>
    <s v="10230"/>
    <s v="660863038934"/>
    <s v="27/03/2025 04:00"/>
    <s v="-"/>
    <s v="Kerry_dropoff"/>
    <s v="Lazada"/>
    <s v="lazada"/>
    <s v=""/>
    <s v="LEXPU0472524228"/>
    <s v="27/03/2025 04:00"/>
  </r>
  <r>
    <x v="1"/>
    <x v="11"/>
    <n v="69.349999999999994"/>
    <n v="2"/>
    <s v="EWB74"/>
    <n v="164.7"/>
    <n v="26"/>
    <s v="ร้านที่1"/>
    <s v="สำราญ น้ำพุ"/>
    <s v="78/10หมุ่4 · ถนนใหญ่/ Thanon Yai_x000a__x000a_เมืองลพบุรี/ Mueang Lop Buriลพบุรี/ Lopburi_x000a_15000"/>
    <s v="15000"/>
    <s v="660615612065"/>
    <s v="27/03/2025 03:42"/>
    <s v="-"/>
    <s v="Kerry_dropoff"/>
    <s v="Lazada"/>
    <s v="lazada"/>
    <s v=""/>
    <s v="LEXPU0472562050"/>
    <s v="27/03/2025 03:42"/>
  </r>
  <r>
    <x v="3"/>
    <x v="4"/>
    <n v="50"/>
    <n v="6"/>
    <s v="EWB73"/>
    <n v="186.97"/>
    <n v="19"/>
    <s v="ร้านที่1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27/03/2025 02:40"/>
    <s v="-"/>
    <s v="Kerry_dropoff"/>
    <s v="Lazada"/>
    <s v="lazada"/>
    <s v=""/>
    <s v="LEXPU0549953312"/>
    <s v="27/03/2025 02:40"/>
  </r>
  <r>
    <x v="7"/>
    <x v="9"/>
    <n v="66.666666666666671"/>
    <n v="3"/>
    <s v="EWB72"/>
    <n v="106"/>
    <n v="6"/>
    <s v="ร้านที่4"/>
    <s v="ป***อง ฉ***วิลัย"/>
    <s v="ปทุมธานี"/>
    <s v="-"/>
    <s v=""/>
    <s v="27/03/2025 02:11"/>
    <s v="-"/>
    <s v="Flash Express Thailand"/>
    <s v="Tiktok"/>
    <s v="tiktok"/>
    <s v=""/>
    <s v="THT04021MWTF79Z"/>
    <s v="27/03/2025 02:11"/>
  </r>
  <r>
    <x v="0"/>
    <x v="3"/>
    <n v="75"/>
    <n v="1"/>
    <s v="EWB71"/>
    <n v="75"/>
    <n v="0"/>
    <s v="ร้านที่1"/>
    <s v="ส******ล"/>
    <s v="******อำเภอลาดยาว จังหวัดนครสวรรค์ 60150 ตำบลบ้านไร่ อำเภอลาดยาว จังหวัดนครสวรรค์ 60150"/>
    <s v="60150"/>
    <s v="39"/>
    <s v="27/03/2025 01:36"/>
    <s v="-"/>
    <s v="SPX Express"/>
    <s v="Shopee"/>
    <s v="shopee"/>
    <s v=""/>
    <s v="TH258177281586O"/>
    <s v="27/03/2025 01:36"/>
  </r>
  <r>
    <x v="1"/>
    <x v="1"/>
    <n v="69.900000000000006"/>
    <n v="10"/>
    <s v="EWB70"/>
    <n v="581.66999999999996"/>
    <n v="59"/>
    <s v="ร้านที่1"/>
    <s v="ต่อง​  ปันคำ"/>
    <s v="159 หมู่ 5 ตำบลบ้านต๊ำ_x000a__x000a_เมืองพะเยา/ Mueang Phayaoพะเยา/ Phayao_x000a_56000"/>
    <s v="56000"/>
    <s v="660814494933"/>
    <s v="27/03/2025 00:43"/>
    <s v="-"/>
    <s v="Kerry_dropoff"/>
    <s v="Lazada"/>
    <s v="lazada"/>
    <s v=""/>
    <s v="LEXPU0472562330"/>
    <s v="27/03/2025 00:43"/>
  </r>
  <r>
    <x v="1"/>
    <x v="1"/>
    <n v="78"/>
    <n v="1"/>
    <s v="EWB69"/>
    <n v="83"/>
    <n v="7"/>
    <s v="ร้านที่1"/>
    <s v="น*ว"/>
    <s v="******3/1, หมู่ที่ 2, ถนน ราชพฤกษ์, ตำบล อ้อมเกร็ด, อำเภอปากเกร็ด ตำบลอ้อมเกร็ด อำเภอปากเกร็ด จังหวัดนนทบุรี 11120"/>
    <s v="11120"/>
    <s v="31"/>
    <s v="27/03/2025 00:32"/>
    <s v="-"/>
    <s v="SPX Express"/>
    <s v="Shopee"/>
    <s v="shopee"/>
    <s v=""/>
    <s v="TH2595519919117"/>
    <s v="27/03/2025 00:04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n v="33.333333333333336"/>
    <n v="6"/>
    <s v="EWE62"/>
    <n v="300"/>
    <n v="0"/>
    <s v="ร้านที่4"/>
    <s v="น** ส***ดิ์ ส***พงษ์"/>
    <s v="ราชบุรี"/>
    <s v="-"/>
    <s v=""/>
    <s v="28/03/2025 23:28"/>
    <s v="-"/>
    <s v="Flash Express Thailand"/>
    <s v="Tiktok"/>
    <s v="tiktok"/>
    <s v=""/>
    <s v="THT12071N282X4Z"/>
    <s v="28/03/2025 23:28"/>
  </r>
  <r>
    <x v="1"/>
    <x v="1"/>
    <n v="80"/>
    <n v="1"/>
    <s v="EWE61"/>
    <n v="340"/>
    <n v="35"/>
    <s v="ร้านที่1"/>
    <s v="อ******ง"/>
    <s v="******จำกัด, ตำบล แคราย ตำบลแคราย อำเภอกระทุ่มแบน จังหวัดสมุทรสาคร 74110"/>
    <s v="74110"/>
    <s v="78"/>
    <s v="28/03/2025 23:20"/>
    <s v="-"/>
    <s v="SPX Express"/>
    <s v="Shopee"/>
    <s v="shopee"/>
    <s v=""/>
    <s v="TH257347257315H"/>
    <s v="28/03/2025 23:20"/>
  </r>
  <r>
    <x v="1"/>
    <x v="1"/>
    <n v="78.333333333333329"/>
    <n v="3"/>
    <s v="EWE61"/>
    <n v="340"/>
    <n v="35"/>
    <s v="ร้านที่1"/>
    <s v="อ******ง"/>
    <s v="******จำกัด, ตำบล แคราย ตำบลแคราย อำเภอกระทุ่มแบน จังหวัดสมุทรสาคร 74110"/>
    <s v="74110"/>
    <s v="78"/>
    <s v="28/03/2025 23:20"/>
    <s v="-"/>
    <s v="SPX Express"/>
    <s v="Shopee"/>
    <s v="shopee"/>
    <s v=""/>
    <s v="TH257347257315H"/>
    <s v="28/03/2025 23:20"/>
  </r>
  <r>
    <x v="2"/>
    <x v="2"/>
    <n v="60"/>
    <n v="3"/>
    <s v="EWE60"/>
    <n v="95.8"/>
    <n v="7"/>
    <s v="ร้านที่1"/>
    <s v="Rattanaporn  Thadsang"/>
    <s v="หอพัก 90/4 ม.8 ซอย6 ห้องD10 · หนองผึ้ง/ Nong Phueng_x000a__x000a_สารภี/ Saraphiเชียงใหม่/ Chiang Mai_x000a_50140"/>
    <s v="50140"/>
    <s v="660612946649"/>
    <s v="28/03/2025 23:14"/>
    <s v="-"/>
    <s v="Kerry_dropoff"/>
    <s v="Lazada"/>
    <s v="lazada"/>
    <s v=""/>
    <s v="LEXPU0550402271"/>
    <s v="28/03/2025 23:14"/>
  </r>
  <r>
    <x v="2"/>
    <x v="2"/>
    <n v="60"/>
    <n v="3"/>
    <s v="EWE58"/>
    <n v="411.21"/>
    <n v="0"/>
    <s v="ร้านที่4"/>
    <s v="ส***สา ก***ี"/>
    <s v="ภูเก็ต"/>
    <s v="-"/>
    <s v=""/>
    <s v="28/03/2025 22:35"/>
    <s v="-"/>
    <s v="Flash Express Thailand COD"/>
    <s v="Tiktok"/>
    <s v="จ่ายทีหลัง / COD"/>
    <s v=""/>
    <s v="THT67011N1C1V9Z"/>
    <s v="28/03/2025 22:35"/>
  </r>
  <r>
    <x v="3"/>
    <x v="3"/>
    <n v="50"/>
    <n v="1"/>
    <s v="EWE58"/>
    <n v="411.21"/>
    <n v="0"/>
    <s v="ร้านที่4"/>
    <s v="ส***สา ก***ี"/>
    <s v="ภูเก็ต"/>
    <s v="-"/>
    <s v=""/>
    <s v="28/03/2025 22:35"/>
    <s v="-"/>
    <s v="Flash Express Thailand COD"/>
    <s v="Tiktok"/>
    <s v="จ่ายทีหลัง / COD"/>
    <s v=""/>
    <s v="THT67011N1C1V9Z"/>
    <s v="28/03/2025 22:35"/>
  </r>
  <r>
    <x v="4"/>
    <x v="4"/>
    <n v="50"/>
    <n v="1"/>
    <s v="EWE58"/>
    <n v="411.21"/>
    <n v="0"/>
    <s v="ร้านที่4"/>
    <s v="ส***สา ก***ี"/>
    <s v="ภูเก็ต"/>
    <s v="-"/>
    <s v=""/>
    <s v="28/03/2025 22:35"/>
    <s v="-"/>
    <s v="Flash Express Thailand COD"/>
    <s v="Tiktok"/>
    <s v="จ่ายทีหลัง / COD"/>
    <s v=""/>
    <s v="THT67011N1C1V9Z"/>
    <s v="28/03/2025 22:35"/>
  </r>
  <r>
    <x v="2"/>
    <x v="2"/>
    <n v="50"/>
    <n v="1"/>
    <s v="EWE58"/>
    <n v="411.21"/>
    <n v="0"/>
    <s v="ร้านที่4"/>
    <s v="ส***สา ก***ี"/>
    <s v="ภูเก็ต"/>
    <s v="-"/>
    <s v=""/>
    <s v="28/03/2025 22:35"/>
    <s v="-"/>
    <s v="Flash Express Thailand COD"/>
    <s v="Tiktok"/>
    <s v="จ่ายทีหลัง / COD"/>
    <s v=""/>
    <s v="THT67011N1C1V9Z"/>
    <s v="28/03/2025 22:35"/>
  </r>
  <r>
    <x v="2"/>
    <x v="2"/>
    <n v="65"/>
    <n v="3"/>
    <s v="EWE58"/>
    <n v="411.21"/>
    <n v="0"/>
    <s v="ร้านที่4"/>
    <s v="ส***สา ก***ี"/>
    <s v="ภูเก็ต"/>
    <s v="-"/>
    <s v=""/>
    <s v="28/03/2025 22:35"/>
    <s v="-"/>
    <s v="Flash Express Thailand COD"/>
    <s v="Tiktok"/>
    <s v="จ่ายทีหลัง / COD"/>
    <s v=""/>
    <s v="THT67011N1C1V9Z"/>
    <s v="28/03/2025 22:35"/>
  </r>
  <r>
    <x v="5"/>
    <x v="5"/>
    <n v="75"/>
    <n v="3"/>
    <s v="EWE57"/>
    <n v="250"/>
    <n v="35"/>
    <s v="ร้านที่2"/>
    <s v="ร******์"/>
    <s v="****** หมู่ที่ 4, ซอย พูลสิน, ตำบล รังสิต, อำเภอธัญบุรี ตำบลรังสิต อำเภอธัญบุรี จังหวัดปทุมธานี 12110"/>
    <s v="12110"/>
    <s v="26"/>
    <s v="28/03/2025 22:48"/>
    <s v="-"/>
    <s v="SPX Express"/>
    <s v="Shopee"/>
    <s v="shopee"/>
    <s v=""/>
    <s v="TH255097318308Y"/>
    <s v="28/03/2025 22:27"/>
  </r>
  <r>
    <x v="2"/>
    <x v="2"/>
    <n v="40"/>
    <n v="1"/>
    <s v="EWE56"/>
    <n v="36"/>
    <n v="0"/>
    <s v="ร้านที่1"/>
    <s v="ส******ง"/>
    <s v="****** จ.ราชบุรี ตำบลหนองกลางนา อำเภอเมืองราชบุรี จังหวัดราชบุรี 70000"/>
    <s v="70000"/>
    <s v="84"/>
    <s v="28/03/2025 22:01"/>
    <s v="-"/>
    <s v="SPX Express"/>
    <s v="Shopee"/>
    <s v="shopee"/>
    <s v=""/>
    <s v="TH250153070530V"/>
    <s v="28/03/2025 22:00"/>
  </r>
  <r>
    <x v="6"/>
    <x v="6"/>
    <n v="75"/>
    <n v="2"/>
    <s v="EWE55"/>
    <n v="150"/>
    <n v="0"/>
    <s v="ร้านที่2"/>
    <s v="พ******ย"/>
    <s v="******บล ชะมวง ตำบลชะมวง อำเภอควนขนุน จังหวัดพัทลุง 93110"/>
    <s v="93110"/>
    <s v="17"/>
    <s v="28/03/2025 21:44"/>
    <s v="-"/>
    <s v="Flash Express"/>
    <s v="Shopee"/>
    <s v="shopee"/>
    <s v=""/>
    <s v="TH740571AWUH0K"/>
    <s v="28/03/2025 21:44"/>
  </r>
  <r>
    <x v="7"/>
    <x v="7"/>
    <n v="66.333333333333329"/>
    <n v="3"/>
    <s v="EWE54"/>
    <n v="259"/>
    <n v="29"/>
    <s v="ร้านที่1"/>
    <s v="อ******น"/>
    <s v="******่ 3, ต.มิตรภาพ, อำเภอมวกเหล็ก ตำบลมิตรภาพ อำเภอมวกเหล็ก จังหวัดสระบุรี 18180"/>
    <s v="18180"/>
    <s v="42"/>
    <s v="28/03/2025 20:37"/>
    <s v="-"/>
    <s v="SPX Express"/>
    <s v="Shopee"/>
    <s v="shopee"/>
    <s v=""/>
    <s v="TH252749498242V"/>
    <s v="28/03/2025 20:36"/>
  </r>
  <r>
    <x v="4"/>
    <x v="4"/>
    <n v="33.333333333333336"/>
    <n v="3"/>
    <s v="EWE53"/>
    <n v="199.5"/>
    <n v="0"/>
    <s v="ร้านที่2"/>
    <s v="น***รณ์ ผ***ัตน์"/>
    <s v="ฉะเชิงเทรา"/>
    <s v="-"/>
    <s v=""/>
    <s v="28/03/2025 20:25"/>
    <s v="-"/>
    <s v="J&amp;T Express"/>
    <s v="Tiktok"/>
    <s v="tiktok"/>
    <s v=""/>
    <s v="756230889956"/>
    <s v="28/03/2025 20:25"/>
  </r>
  <r>
    <x v="2"/>
    <x v="2"/>
    <n v="60"/>
    <n v="3"/>
    <s v="EWE53"/>
    <n v="199.5"/>
    <n v="0"/>
    <s v="ร้านที่2"/>
    <s v="น***รณ์ ผ***ัตน์"/>
    <s v="ฉะเชิงเทรา"/>
    <s v="-"/>
    <s v=""/>
    <s v="28/03/2025 20:25"/>
    <s v="-"/>
    <s v="J&amp;T Express"/>
    <s v="Tiktok"/>
    <s v="tiktok"/>
    <s v=""/>
    <s v="756230889956"/>
    <s v="28/03/2025 20:25"/>
  </r>
  <r>
    <x v="3"/>
    <x v="3"/>
    <n v="50"/>
    <n v="1"/>
    <s v="EWE52"/>
    <n v="309"/>
    <n v="0"/>
    <s v="ร้านที่4"/>
    <s v="ฟ***ม โ** เ***"/>
    <s v="นครพนม"/>
    <s v="-"/>
    <s v=""/>
    <s v="28/03/2025 20:03"/>
    <s v="-"/>
    <s v="Flash Express Thailand"/>
    <s v="Tiktok"/>
    <s v="tiktok"/>
    <s v=""/>
    <s v="THT45011N1HNW3Z"/>
    <s v="28/03/2025 20:01"/>
  </r>
  <r>
    <x v="4"/>
    <x v="4"/>
    <n v="50"/>
    <n v="1"/>
    <s v="EWE52"/>
    <n v="309"/>
    <n v="0"/>
    <s v="ร้านที่4"/>
    <s v="ฟ***ม โ** เ***"/>
    <s v="นครพนม"/>
    <s v="-"/>
    <s v=""/>
    <s v="28/03/2025 20:03"/>
    <s v="-"/>
    <s v="Flash Express Thailand"/>
    <s v="Tiktok"/>
    <s v="tiktok"/>
    <s v=""/>
    <s v="THT45011N1HNW3Z"/>
    <s v="28/03/2025 20:01"/>
  </r>
  <r>
    <x v="2"/>
    <x v="2"/>
    <n v="50"/>
    <n v="1"/>
    <s v="EWE52"/>
    <n v="309"/>
    <n v="0"/>
    <s v="ร้านที่4"/>
    <s v="ฟ***ม โ** เ***"/>
    <s v="นครพนม"/>
    <s v="-"/>
    <s v=""/>
    <s v="28/03/2025 20:03"/>
    <s v="-"/>
    <s v="Flash Express Thailand"/>
    <s v="Tiktok"/>
    <s v="tiktok"/>
    <s v=""/>
    <s v="THT45011N1HNW3Z"/>
    <s v="28/03/2025 20:01"/>
  </r>
  <r>
    <x v="0"/>
    <x v="0"/>
    <n v="37.5"/>
    <n v="4"/>
    <s v="EWE52"/>
    <n v="309"/>
    <n v="0"/>
    <s v="ร้านที่4"/>
    <s v="ฟ***ม โ** เ***"/>
    <s v="นครพนม"/>
    <s v="-"/>
    <s v=""/>
    <s v="28/03/2025 20:03"/>
    <s v="-"/>
    <s v="Flash Express Thailand"/>
    <s v="Tiktok"/>
    <s v="tiktok"/>
    <s v=""/>
    <s v="THT45011N1HNW3Z"/>
    <s v="28/03/2025 20:01"/>
  </r>
  <r>
    <x v="3"/>
    <x v="3"/>
    <n v="60"/>
    <n v="1"/>
    <s v="EWE51"/>
    <n v="100"/>
    <n v="0"/>
    <s v="ร้านที่2"/>
    <s v="ล******ด"/>
    <s v="******ใหญ่นคร, ถนน ลพบุรีราเมศ 3, ตำบลคลองแห, อำเภอหาดใหญ่ ตำบลคลองแห อำเภอหาดใหญ่ จังหวัดสงขลา 90110"/>
    <s v="90110"/>
    <s v="31"/>
    <s v="28/03/2025 19:48"/>
    <s v="-"/>
    <s v="SPX Express"/>
    <s v="Shopee"/>
    <s v="shopee"/>
    <s v=""/>
    <s v="TH2502617239882"/>
    <s v="28/03/2025 19:18"/>
  </r>
  <r>
    <x v="2"/>
    <x v="2"/>
    <n v="40"/>
    <n v="1"/>
    <s v="EWE51"/>
    <n v="100"/>
    <n v="0"/>
    <s v="ร้านที่2"/>
    <s v="ล******ด"/>
    <s v="******ใหญ่นคร, ถนน ลพบุรีราเมศ 3, ตำบลคลองแห, อำเภอหาดใหญ่ ตำบลคลองแห อำเภอหาดใหญ่ จังหวัดสงขลา 90110"/>
    <s v="90110"/>
    <s v="31"/>
    <s v="28/03/2025 19:48"/>
    <s v="-"/>
    <s v="SPX Express"/>
    <s v="Shopee"/>
    <s v="shopee"/>
    <s v=""/>
    <s v="TH2502617239882"/>
    <s v="28/03/2025 19:18"/>
  </r>
  <r>
    <x v="0"/>
    <x v="0"/>
    <n v="33.333333333333336"/>
    <n v="3"/>
    <s v="EWE50"/>
    <n v="444"/>
    <n v="29"/>
    <s v="ร้านที่2"/>
    <s v="น******ว"/>
    <s v="******เขาพระ อำเภอ จังหวัดนครนายก ตำบลเขาพระ อำเภอเมืองนครนายก จังหวัดนครนายก 26000"/>
    <s v="26000"/>
    <s v="63"/>
    <s v="28/03/2025 17:51"/>
    <s v="-"/>
    <s v="SPX Express"/>
    <s v="Shopee"/>
    <s v="shopee"/>
    <s v=""/>
    <s v="TH254019500143W"/>
    <s v="28/03/2025 17:51"/>
  </r>
  <r>
    <x v="8"/>
    <x v="8"/>
    <n v="66.666666666666671"/>
    <n v="3"/>
    <s v="EWE50"/>
    <n v="444"/>
    <n v="29"/>
    <s v="ร้านที่2"/>
    <s v="น******ว"/>
    <s v="******เขาพระ อำเภอ จังหวัดนครนายก ตำบลเขาพระ อำเภอเมืองนครนายก จังหวัดนครนายก 26000"/>
    <s v="26000"/>
    <s v="63"/>
    <s v="28/03/2025 17:51"/>
    <s v="-"/>
    <s v="SPX Express"/>
    <s v="Shopee"/>
    <s v="shopee"/>
    <s v=""/>
    <s v="TH254019500143W"/>
    <s v="28/03/2025 17:51"/>
  </r>
  <r>
    <x v="9"/>
    <x v="9"/>
    <n v="65"/>
    <n v="2"/>
    <s v="EWE50"/>
    <n v="444"/>
    <n v="29"/>
    <s v="ร้านที่2"/>
    <s v="น******ว"/>
    <s v="******เขาพระ อำเภอ จังหวัดนครนายก ตำบลเขาพระ อำเภอเมืองนครนายก จังหวัดนครนายก 26000"/>
    <s v="26000"/>
    <s v="63"/>
    <s v="28/03/2025 17:51"/>
    <s v="-"/>
    <s v="SPX Express"/>
    <s v="Shopee"/>
    <s v="shopee"/>
    <s v=""/>
    <s v="TH254019500143W"/>
    <s v="28/03/2025 17:51"/>
  </r>
  <r>
    <x v="1"/>
    <x v="1"/>
    <n v="80"/>
    <n v="1"/>
    <s v="EWE49"/>
    <n v="353"/>
    <n v="48"/>
    <s v="ร้านที่1"/>
    <s v="เ****์"/>
    <s v="******พระราม 1, แขวงรองเมือง เขตปทุมวัน จังหวัดกรุงเทพมหานคร 10330"/>
    <s v="10330"/>
    <s v="56"/>
    <s v="28/03/2025 16:39"/>
    <s v="-"/>
    <s v="Flash Express"/>
    <s v="Shopee"/>
    <s v="shopee"/>
    <s v=""/>
    <s v="TH012771BPU72B"/>
    <s v="28/03/2025 16:39"/>
  </r>
  <r>
    <x v="1"/>
    <x v="1"/>
    <n v="78.333333333333329"/>
    <n v="3"/>
    <s v="EWE49"/>
    <n v="353"/>
    <n v="48"/>
    <s v="ร้านที่1"/>
    <s v="เ****์"/>
    <s v="******พระราม 1, แขวงรองเมือง เขตปทุมวัน จังหวัดกรุงเทพมหานคร 10330"/>
    <s v="10330"/>
    <s v="56"/>
    <s v="28/03/2025 16:39"/>
    <s v="-"/>
    <s v="Flash Express"/>
    <s v="Shopee"/>
    <s v="shopee"/>
    <s v=""/>
    <s v="TH012771BPU72B"/>
    <s v="28/03/2025 16:39"/>
  </r>
  <r>
    <x v="7"/>
    <x v="7"/>
    <n v="66.333333333333329"/>
    <n v="3"/>
    <s v="EWE48"/>
    <n v="239"/>
    <n v="38"/>
    <s v="ร้านที่1"/>
    <s v="พ******า"/>
    <s v="******่วง, อำเภอเขาสวนกวาง ตำบลคำม่วง อำเภอเขาสวนกวาง จังหวัดขอนแก่น 40280"/>
    <s v="40280"/>
    <s v="14"/>
    <s v="28/03/2025 15:59"/>
    <s v="-"/>
    <s v="Flash Express"/>
    <s v="Shopee"/>
    <s v="shopee"/>
    <s v=""/>
    <s v="TH371971AS0W2E"/>
    <s v="28/03/2025 15:59"/>
  </r>
  <r>
    <x v="10"/>
    <x v="10"/>
    <n v="54.5"/>
    <n v="2"/>
    <s v="EWE47"/>
    <n v="56.28"/>
    <n v="0"/>
    <s v="ร้านที่1"/>
    <s v="พวง​แก้ว"/>
    <s v="876/6 ม.9 ต.นครสวรรค์ตก_x000a__x000a_เมืองนครสวรรค์/ Mueang Nakhon Sawanนครสวรรค์/ Nakhon Sawan_x000a_60000"/>
    <s v="60000"/>
    <s v="660898590300"/>
    <s v="28/03/2025 15:53"/>
    <s v="-"/>
    <s v="Kerry_dropoff"/>
    <s v="Lazada"/>
    <s v="lazada"/>
    <s v=""/>
    <s v="LEXPU0472849701"/>
    <s v="28/03/2025 15:53"/>
  </r>
  <r>
    <x v="3"/>
    <x v="3"/>
    <n v="50"/>
    <n v="1"/>
    <s v="EWE45"/>
    <n v="116"/>
    <n v="16"/>
    <s v="ร้านที่4"/>
    <s v="P*** 宝*"/>
    <s v="ฉะเชิงเทรา"/>
    <s v="-"/>
    <s v=""/>
    <s v="28/03/2025 14:56"/>
    <s v="-"/>
    <s v="Flash Express Thailand COD"/>
    <s v="Tiktok"/>
    <s v="จ่ายทีหลัง / COD"/>
    <s v=""/>
    <s v="THT24081N1F143Z"/>
    <s v="28/03/2025 14:56"/>
  </r>
  <r>
    <x v="4"/>
    <x v="4"/>
    <n v="50"/>
    <n v="1"/>
    <s v="EWE45"/>
    <n v="116"/>
    <n v="16"/>
    <s v="ร้านที่4"/>
    <s v="P*** 宝*"/>
    <s v="ฉะเชิงเทรา"/>
    <s v="-"/>
    <s v=""/>
    <s v="28/03/2025 14:56"/>
    <s v="-"/>
    <s v="Flash Express Thailand COD"/>
    <s v="Tiktok"/>
    <s v="จ่ายทีหลัง / COD"/>
    <s v=""/>
    <s v="THT24081N1F143Z"/>
    <s v="28/03/2025 14:56"/>
  </r>
  <r>
    <x v="2"/>
    <x v="2"/>
    <n v="50"/>
    <n v="1"/>
    <s v="EWE45"/>
    <n v="116"/>
    <n v="16"/>
    <s v="ร้านที่4"/>
    <s v="P*** 宝*"/>
    <s v="ฉะเชิงเทรา"/>
    <s v="-"/>
    <s v=""/>
    <s v="28/03/2025 14:56"/>
    <s v="-"/>
    <s v="Flash Express Thailand COD"/>
    <s v="Tiktok"/>
    <s v="จ่ายทีหลัง / COD"/>
    <s v=""/>
    <s v="THT24081N1F143Z"/>
    <s v="28/03/2025 14:56"/>
  </r>
  <r>
    <x v="11"/>
    <x v="11"/>
    <n v="45"/>
    <n v="1"/>
    <s v="EWE44"/>
    <n v="40"/>
    <n v="0"/>
    <s v="ร้านที่1"/>
    <s v="ป******ิ"/>
    <s v="******์ ถ.หนามแดง-บางพลี ต.บางแก้ว ตำบลบางแก้ว อำเภอบางพลี จังหวัดสมุทรปราการ 10540"/>
    <s v="10540"/>
    <s v="33"/>
    <s v="28/03/2025 13:12"/>
    <s v="-"/>
    <s v="SPX Express"/>
    <s v="Shopee"/>
    <s v="shopee"/>
    <s v=""/>
    <s v="TH250970598443J"/>
    <s v="28/03/2025 13:12"/>
  </r>
  <r>
    <x v="3"/>
    <x v="3"/>
    <n v="50"/>
    <n v="1"/>
    <s v="EWE41"/>
    <n v="116"/>
    <n v="16"/>
    <s v="ร้านที่4"/>
    <s v="บ***า ธ***ทศ"/>
    <s v="จันทบุรี"/>
    <s v="-"/>
    <s v=""/>
    <s v="28/03/2025 12:13"/>
    <s v="-"/>
    <s v="Flash Express Thailand COD"/>
    <s v="Tiktok"/>
    <s v="จ่ายทีหลัง / COD"/>
    <s v=""/>
    <s v="THT22041N1F9W7Z"/>
    <s v="28/03/2025 12:13"/>
  </r>
  <r>
    <x v="4"/>
    <x v="4"/>
    <n v="50"/>
    <n v="1"/>
    <s v="EWE41"/>
    <n v="116"/>
    <n v="16"/>
    <s v="ร้านที่4"/>
    <s v="บ***า ธ***ทศ"/>
    <s v="จันทบุรี"/>
    <s v="-"/>
    <s v=""/>
    <s v="28/03/2025 12:13"/>
    <s v="-"/>
    <s v="Flash Express Thailand COD"/>
    <s v="Tiktok"/>
    <s v="จ่ายทีหลัง / COD"/>
    <s v=""/>
    <s v="THT22041N1F9W7Z"/>
    <s v="28/03/2025 12:13"/>
  </r>
  <r>
    <x v="2"/>
    <x v="2"/>
    <n v="50"/>
    <n v="1"/>
    <s v="EWE41"/>
    <n v="116"/>
    <n v="16"/>
    <s v="ร้านที่4"/>
    <s v="บ***า ธ***ทศ"/>
    <s v="จันทบุรี"/>
    <s v="-"/>
    <s v=""/>
    <s v="28/03/2025 12:13"/>
    <s v="-"/>
    <s v="Flash Express Thailand COD"/>
    <s v="Tiktok"/>
    <s v="จ่ายทีหลัง / COD"/>
    <s v=""/>
    <s v="THT22041N1F9W7Z"/>
    <s v="28/03/2025 12:13"/>
  </r>
  <r>
    <x v="0"/>
    <x v="0"/>
    <n v="33.333333333333336"/>
    <n v="3"/>
    <s v="EWE40"/>
    <n v="106"/>
    <n v="6"/>
    <s v="ร้านที่4"/>
    <s v="ว***ิดา ส***นนท์"/>
    <s v="ปทุมธานี"/>
    <s v="-"/>
    <s v=""/>
    <s v="28/03/2025 11:45"/>
    <s v="-"/>
    <s v="Flash Express Thailand"/>
    <s v="Tiktok"/>
    <s v="tiktok"/>
    <s v=""/>
    <s v="THT04021N1JM21Z"/>
    <s v="28/03/2025 11:45"/>
  </r>
  <r>
    <x v="0"/>
    <x v="0"/>
    <n v="33.333333333333336"/>
    <n v="9"/>
    <s v="EWE39"/>
    <n v="345"/>
    <n v="45"/>
    <s v="ร้านที่4"/>
    <s v="น***รารถนา เ***วมา"/>
    <s v="นครพนม"/>
    <s v="-"/>
    <s v=""/>
    <s v="28/03/2025 11:44"/>
    <s v="-"/>
    <s v="Flash Express Thailand COD"/>
    <s v="Tiktok"/>
    <s v="จ่ายทีหลัง / COD"/>
    <s v=""/>
    <s v="THT45021N27ZG6Z"/>
    <s v="28/03/2025 11:44"/>
  </r>
  <r>
    <x v="0"/>
    <x v="0"/>
    <n v="33.333333333333336"/>
    <n v="3"/>
    <s v="EWE38"/>
    <n v="129"/>
    <n v="29"/>
    <s v="ร้านที่4"/>
    <s v="น***อัญชลี แ***หล่า"/>
    <s v="เพชรบูรณ์"/>
    <s v="-"/>
    <s v=""/>
    <s v="28/03/2025 11:43"/>
    <s v="-"/>
    <s v="Flash Express Thailand COD"/>
    <s v="Tiktok"/>
    <s v="จ่ายทีหลัง / COD"/>
    <s v=""/>
    <s v="THT63031N293W2Z"/>
    <s v="28/03/2025 11:43"/>
  </r>
  <r>
    <x v="3"/>
    <x v="3"/>
    <n v="50"/>
    <n v="1"/>
    <s v="EWE37"/>
    <n v="156"/>
    <n v="56"/>
    <s v="ร้านที่4"/>
    <s v="ว***ญา ม***"/>
    <s v="ยะลา"/>
    <s v="-"/>
    <s v=""/>
    <s v="28/03/2025 11:42"/>
    <s v="-"/>
    <s v="Flash Express Thailand COD"/>
    <s v="Tiktok"/>
    <s v="จ่ายทีหลัง / COD"/>
    <s v=""/>
    <s v="THT76031N262Y0Z"/>
    <s v="28/03/2025 11:42"/>
  </r>
  <r>
    <x v="4"/>
    <x v="4"/>
    <n v="50"/>
    <n v="1"/>
    <s v="EWE37"/>
    <n v="156"/>
    <n v="56"/>
    <s v="ร้านที่4"/>
    <s v="ว***ญา ม***"/>
    <s v="ยะลา"/>
    <s v="-"/>
    <s v=""/>
    <s v="28/03/2025 11:42"/>
    <s v="-"/>
    <s v="Flash Express Thailand COD"/>
    <s v="Tiktok"/>
    <s v="จ่ายทีหลัง / COD"/>
    <s v=""/>
    <s v="THT76031N262Y0Z"/>
    <s v="28/03/2025 11:42"/>
  </r>
  <r>
    <x v="2"/>
    <x v="2"/>
    <n v="50"/>
    <n v="1"/>
    <s v="EWE37"/>
    <n v="156"/>
    <n v="56"/>
    <s v="ร้านที่4"/>
    <s v="ว***ญา ม***"/>
    <s v="ยะลา"/>
    <s v="-"/>
    <s v=""/>
    <s v="28/03/2025 11:42"/>
    <s v="-"/>
    <s v="Flash Express Thailand COD"/>
    <s v="Tiktok"/>
    <s v="จ่ายทีหลัง / COD"/>
    <s v=""/>
    <s v="THT76031N262Y0Z"/>
    <s v="28/03/2025 11:42"/>
  </r>
  <r>
    <x v="6"/>
    <x v="6"/>
    <n v="90"/>
    <n v="2"/>
    <s v="EWE35"/>
    <n v="135.36000000000001"/>
    <n v="0"/>
    <s v="ร้านที่3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8/03/2025 11:38"/>
    <s v="-"/>
    <s v="Kerry_dropoff"/>
    <s v="Lazada"/>
    <s v="lazada"/>
    <s v=""/>
    <s v="LEXPU0550417506"/>
    <s v="28/03/2025 11:38"/>
  </r>
  <r>
    <x v="6"/>
    <x v="6"/>
    <n v="83.333333333333329"/>
    <n v="3"/>
    <s v="EWE34"/>
    <n v="180.86"/>
    <n v="19"/>
    <s v="ร้านที่1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8/03/2025 11:37"/>
    <s v="-"/>
    <s v="Kerry_dropoff"/>
    <s v="Lazada"/>
    <s v="lazada"/>
    <s v=""/>
    <s v="LEXPU0550414146"/>
    <s v="28/03/2025 11:37"/>
  </r>
  <r>
    <x v="3"/>
    <x v="3"/>
    <n v="50"/>
    <n v="1"/>
    <s v="EWE33"/>
    <n v="106"/>
    <n v="6"/>
    <s v="ร้านที่4"/>
    <s v="น***าน ศ***งคล"/>
    <s v="สุรินทร์"/>
    <s v="-"/>
    <s v=""/>
    <s v="28/03/2025 11:38"/>
    <s v="-"/>
    <s v="Flash Express Thailand"/>
    <s v="Tiktok"/>
    <s v="tiktok"/>
    <s v=""/>
    <s v="THT29021N26AB6Z"/>
    <s v="28/03/2025 11:37"/>
  </r>
  <r>
    <x v="4"/>
    <x v="4"/>
    <n v="50"/>
    <n v="1"/>
    <s v="EWE33"/>
    <n v="106"/>
    <n v="6"/>
    <s v="ร้านที่4"/>
    <s v="น***าน ศ***งคล"/>
    <s v="สุรินทร์"/>
    <s v="-"/>
    <s v=""/>
    <s v="28/03/2025 11:38"/>
    <s v="-"/>
    <s v="Flash Express Thailand"/>
    <s v="Tiktok"/>
    <s v="tiktok"/>
    <s v=""/>
    <s v="THT29021N26AB6Z"/>
    <s v="28/03/2025 11:37"/>
  </r>
  <r>
    <x v="2"/>
    <x v="2"/>
    <n v="50"/>
    <n v="1"/>
    <s v="EWE33"/>
    <n v="106"/>
    <n v="6"/>
    <s v="ร้านที่4"/>
    <s v="น***าน ศ***งคล"/>
    <s v="สุรินทร์"/>
    <s v="-"/>
    <s v=""/>
    <s v="28/03/2025 11:38"/>
    <s v="-"/>
    <s v="Flash Express Thailand"/>
    <s v="Tiktok"/>
    <s v="tiktok"/>
    <s v=""/>
    <s v="THT29021N26AB6Z"/>
    <s v="28/03/2025 11:37"/>
  </r>
  <r>
    <x v="6"/>
    <x v="6"/>
    <n v="90"/>
    <n v="2"/>
    <s v="EWE32"/>
    <n v="152"/>
    <n v="0"/>
    <s v="ร้านที่8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8/03/2025 11:36"/>
    <s v="-"/>
    <s v="Kerry_dropoff"/>
    <s v="Lazada"/>
    <s v="lazada"/>
    <s v=""/>
    <s v="LEXPU0550416848"/>
    <s v="28/03/2025 11:36"/>
  </r>
  <r>
    <x v="0"/>
    <x v="0"/>
    <n v="33.333333333333336"/>
    <n v="3"/>
    <s v="EWE31"/>
    <n v="100"/>
    <n v="0"/>
    <s v="ร้านที่4"/>
    <s v="ว***า เ***าปลาศรี"/>
    <s v="เทศบาลนครนครปฐม"/>
    <s v="-"/>
    <s v=""/>
    <s v="28/03/2025 11:33"/>
    <s v="-"/>
    <s v="Flash Express Thailand COD"/>
    <s v="Tiktok"/>
    <s v="จ่ายทีหลัง / COD"/>
    <s v=""/>
    <s v="THT15011N29618Z"/>
    <s v="28/03/2025 11:33"/>
  </r>
  <r>
    <x v="3"/>
    <x v="3"/>
    <n v="50"/>
    <n v="2"/>
    <s v="EWE30"/>
    <n v="200"/>
    <n v="0"/>
    <s v="ร้านที่4"/>
    <s v="ม***า เ***ทั่ว"/>
    <s v="พัทลุง"/>
    <s v="-"/>
    <s v=""/>
    <s v="28/03/2025 11:30"/>
    <s v="-"/>
    <s v="Flash Express Thailand COD"/>
    <s v="Tiktok"/>
    <s v="จ่ายทีหลัง / COD"/>
    <s v=""/>
    <s v="THT74031N1G387Z"/>
    <s v="28/03/2025 11:30"/>
  </r>
  <r>
    <x v="4"/>
    <x v="4"/>
    <n v="50"/>
    <n v="2"/>
    <s v="EWE30"/>
    <n v="200"/>
    <n v="0"/>
    <s v="ร้านที่4"/>
    <s v="ม***า เ***ทั่ว"/>
    <s v="พัทลุง"/>
    <s v="-"/>
    <s v=""/>
    <s v="28/03/2025 11:30"/>
    <s v="-"/>
    <s v="Flash Express Thailand COD"/>
    <s v="Tiktok"/>
    <s v="จ่ายทีหลัง / COD"/>
    <s v=""/>
    <s v="THT74031N1G387Z"/>
    <s v="28/03/2025 11:30"/>
  </r>
  <r>
    <x v="2"/>
    <x v="2"/>
    <n v="50"/>
    <n v="2"/>
    <s v="EWE30"/>
    <n v="200"/>
    <n v="0"/>
    <s v="ร้านที่4"/>
    <s v="ม***า เ***ทั่ว"/>
    <s v="พัทลุง"/>
    <s v="-"/>
    <s v=""/>
    <s v="28/03/2025 11:30"/>
    <s v="-"/>
    <s v="Flash Express Thailand COD"/>
    <s v="Tiktok"/>
    <s v="จ่ายทีหลัง / COD"/>
    <s v=""/>
    <s v="THT74031N1G387Z"/>
    <s v="28/03/2025 11:30"/>
  </r>
  <r>
    <x v="5"/>
    <x v="12"/>
    <n v="68.099999999999994"/>
    <n v="1"/>
    <s v="EWE29"/>
    <n v="68.099999999999994"/>
    <n v="0"/>
    <s v="ร้านที่1"/>
    <s v="กฤษณะ มาลาอุบล"/>
    <s v="547 ม.2 · เจริญผล/ Charoen Phon_x000a__x000a_บรรพตพิสัย/ Banphot Phisaiนครสวรรค์/ Nakhon Sawan_x000a_60180"/>
    <s v="60180"/>
    <s v="660983915588"/>
    <s v="28/03/2025 11:29"/>
    <s v="-"/>
    <s v="Kerry_dropoff"/>
    <s v="Lazada"/>
    <s v="lazada"/>
    <s v=""/>
    <s v="TH560571AUZ60M"/>
    <s v="28/03/2025 11:29"/>
  </r>
  <r>
    <x v="8"/>
    <x v="8"/>
    <n v="66.666666666666671"/>
    <n v="3"/>
    <s v="EWE28"/>
    <n v="309"/>
    <n v="48"/>
    <s v="ร้านที่1"/>
    <s v="ท******์"/>
    <s v="******ลนด์แอนด์เฮ้าส์ ต.หนองปรือ ตำบลหนองปรือ อำเภอบางละมุง จังหวัดชลบุรี 20150"/>
    <s v="20150"/>
    <s v="23"/>
    <s v="28/03/2025 11:28"/>
    <s v="-"/>
    <s v="SPX Express"/>
    <s v="Shopee"/>
    <s v="shopee"/>
    <s v=""/>
    <s v="TH259760139322G"/>
    <s v="28/03/2025 11:28"/>
  </r>
  <r>
    <x v="12"/>
    <x v="13"/>
    <n v="66.666666666666671"/>
    <n v="3"/>
    <s v="EWE28"/>
    <n v="309"/>
    <n v="48"/>
    <s v="ร้านที่1"/>
    <s v="ท******์"/>
    <s v="******ลนด์แอนด์เฮ้าส์ ต.หนองปรือ ตำบลหนองปรือ อำเภอบางละมุง จังหวัดชลบุรี 20150"/>
    <s v="20150"/>
    <s v="23"/>
    <s v="28/03/2025 11:28"/>
    <s v="-"/>
    <s v="SPX Express"/>
    <s v="Shopee"/>
    <s v="shopee"/>
    <s v=""/>
    <s v="TH259760139322G"/>
    <s v="28/03/2025 11:28"/>
  </r>
  <r>
    <x v="12"/>
    <x v="13"/>
    <n v="66.666666666666671"/>
    <n v="3"/>
    <s v="EWE27"/>
    <n v="141"/>
    <n v="7"/>
    <s v="ร้านที่1"/>
    <s v="พ******ร"/>
    <s v="******ี่3, ตำบล โคคลาน ตำบลโคคลาน อำเภอตาพระยา จังหวัดสระแก้ว 27180"/>
    <s v="27180"/>
    <s v="65"/>
    <s v="28/03/2025 11:24"/>
    <s v="-"/>
    <s v="SPX Express"/>
    <s v="Shopee"/>
    <s v="shopee"/>
    <s v=""/>
    <s v="TH252760441347B"/>
    <s v="28/03/2025 11:24"/>
  </r>
  <r>
    <x v="3"/>
    <x v="3"/>
    <n v="50"/>
    <n v="1"/>
    <s v="EWE26"/>
    <n v="250"/>
    <n v="0"/>
    <s v="ร้านที่4"/>
    <s v="ร**"/>
    <s v="สมุทรปราการ"/>
    <s v="-"/>
    <s v=""/>
    <s v="28/03/2025 11:24"/>
    <s v="-"/>
    <s v="Flash Express Thailand"/>
    <s v="Tiktok"/>
    <s v="tiktok"/>
    <s v=""/>
    <s v="THT02051N1H081Z"/>
    <s v="28/03/2025 11:24"/>
  </r>
  <r>
    <x v="4"/>
    <x v="4"/>
    <n v="50"/>
    <n v="1"/>
    <s v="EWE26"/>
    <n v="250"/>
    <n v="0"/>
    <s v="ร้านที่4"/>
    <s v="ร**"/>
    <s v="สมุทรปราการ"/>
    <s v="-"/>
    <s v=""/>
    <s v="28/03/2025 11:24"/>
    <s v="-"/>
    <s v="Flash Express Thailand"/>
    <s v="Tiktok"/>
    <s v="tiktok"/>
    <s v=""/>
    <s v="THT02051N1H081Z"/>
    <s v="28/03/2025 11:24"/>
  </r>
  <r>
    <x v="2"/>
    <x v="2"/>
    <n v="50"/>
    <n v="1"/>
    <s v="EWE26"/>
    <n v="250"/>
    <n v="0"/>
    <s v="ร้านที่4"/>
    <s v="ร**"/>
    <s v="สมุทรปราการ"/>
    <s v="-"/>
    <s v=""/>
    <s v="28/03/2025 11:24"/>
    <s v="-"/>
    <s v="Flash Express Thailand"/>
    <s v="Tiktok"/>
    <s v="tiktok"/>
    <s v=""/>
    <s v="THT02051N1H081Z"/>
    <s v="28/03/2025 11:24"/>
  </r>
  <r>
    <x v="0"/>
    <x v="0"/>
    <n v="33.333333333333336"/>
    <n v="3"/>
    <s v="EWE26"/>
    <n v="250"/>
    <n v="0"/>
    <s v="ร้านที่4"/>
    <s v="ร**"/>
    <s v="สมุทรปราการ"/>
    <s v="-"/>
    <s v=""/>
    <s v="28/03/2025 11:24"/>
    <s v="-"/>
    <s v="Flash Express Thailand"/>
    <s v="Tiktok"/>
    <s v="tiktok"/>
    <s v=""/>
    <s v="THT02051N1H081Z"/>
    <s v="28/03/2025 11:24"/>
  </r>
  <r>
    <x v="3"/>
    <x v="3"/>
    <n v="50"/>
    <n v="1"/>
    <s v="EWE25"/>
    <n v="106"/>
    <n v="6"/>
    <s v="ร้านที่4"/>
    <s v="ส***รษา ช***ุนทด"/>
    <s v="ประจวบคีรีขันธ์"/>
    <s v="-"/>
    <s v=""/>
    <s v="28/03/2025 11:21"/>
    <s v="-"/>
    <s v="Flash Express Thailand COD"/>
    <s v="Tiktok"/>
    <s v="จ่ายทีหลัง / COD"/>
    <s v=""/>
    <s v="THT19051N26CY4Z"/>
    <s v="28/03/2025 11:21"/>
  </r>
  <r>
    <x v="4"/>
    <x v="4"/>
    <n v="50"/>
    <n v="1"/>
    <s v="EWE25"/>
    <n v="106"/>
    <n v="6"/>
    <s v="ร้านที่4"/>
    <s v="ส***รษา ช***ุนทด"/>
    <s v="ประจวบคีรีขันธ์"/>
    <s v="-"/>
    <s v=""/>
    <s v="28/03/2025 11:21"/>
    <s v="-"/>
    <s v="Flash Express Thailand COD"/>
    <s v="Tiktok"/>
    <s v="จ่ายทีหลัง / COD"/>
    <s v=""/>
    <s v="THT19051N26CY4Z"/>
    <s v="28/03/2025 11:21"/>
  </r>
  <r>
    <x v="2"/>
    <x v="2"/>
    <n v="50"/>
    <n v="1"/>
    <s v="EWE25"/>
    <n v="106"/>
    <n v="6"/>
    <s v="ร้านที่4"/>
    <s v="ส***รษา ช***ุนทด"/>
    <s v="ประจวบคีรีขันธ์"/>
    <s v="-"/>
    <s v=""/>
    <s v="28/03/2025 11:21"/>
    <s v="-"/>
    <s v="Flash Express Thailand COD"/>
    <s v="Tiktok"/>
    <s v="จ่ายทีหลัง / COD"/>
    <s v=""/>
    <s v="THT19051N26CY4Z"/>
    <s v="28/03/2025 11:21"/>
  </r>
  <r>
    <x v="8"/>
    <x v="8"/>
    <n v="66.666666666666671"/>
    <n v="3"/>
    <s v="EWE24"/>
    <n v="130"/>
    <n v="0"/>
    <s v="ร้านที่1"/>
    <s v="จ******ม"/>
    <s v="******, อำเภอดอนสัก ตำบลชลคราม อำเภอดอนสัก จังหวัดสุราษฎร์ธานี 84160"/>
    <s v="84160"/>
    <s v="50"/>
    <s v="28/03/2025 11:50"/>
    <s v="-"/>
    <s v="SPX Express"/>
    <s v="Shopee"/>
    <s v="shopee"/>
    <s v=""/>
    <s v="TH253014145779W"/>
    <s v="28/03/2025 11:20"/>
  </r>
  <r>
    <x v="3"/>
    <x v="3"/>
    <n v="50"/>
    <n v="1"/>
    <s v="EWE23"/>
    <n v="200"/>
    <n v="0"/>
    <s v="ร้านที่4"/>
    <s v="ธ***ชต์ เ***าส"/>
    <s v="กรุงเทพฯ"/>
    <s v="-"/>
    <s v=""/>
    <s v="28/03/2025 11:13"/>
    <s v="-"/>
    <s v="Flash Express Thailand COD"/>
    <s v="Tiktok"/>
    <s v="จ่ายทีหลัง / COD"/>
    <s v=""/>
    <s v="THT01201N27CT6Z"/>
    <s v="28/03/2025 11:14"/>
  </r>
  <r>
    <x v="4"/>
    <x v="4"/>
    <n v="50"/>
    <n v="1"/>
    <s v="EWE23"/>
    <n v="200"/>
    <n v="0"/>
    <s v="ร้านที่4"/>
    <s v="ธ***ชต์ เ***าส"/>
    <s v="กรุงเทพฯ"/>
    <s v="-"/>
    <s v=""/>
    <s v="28/03/2025 11:13"/>
    <s v="-"/>
    <s v="Flash Express Thailand COD"/>
    <s v="Tiktok"/>
    <s v="จ่ายทีหลัง / COD"/>
    <s v=""/>
    <s v="THT01201N27CT6Z"/>
    <s v="28/03/2025 11:14"/>
  </r>
  <r>
    <x v="2"/>
    <x v="2"/>
    <n v="50"/>
    <n v="1"/>
    <s v="EWE23"/>
    <n v="200"/>
    <n v="0"/>
    <s v="ร้านที่4"/>
    <s v="ธ***ชต์ เ***าส"/>
    <s v="กรุงเทพฯ"/>
    <s v="-"/>
    <s v=""/>
    <s v="28/03/2025 11:13"/>
    <s v="-"/>
    <s v="Flash Express Thailand COD"/>
    <s v="Tiktok"/>
    <s v="จ่ายทีหลัง / COD"/>
    <s v=""/>
    <s v="THT01201N27CT6Z"/>
    <s v="28/03/2025 11:14"/>
  </r>
  <r>
    <x v="0"/>
    <x v="0"/>
    <n v="33.333333333333336"/>
    <n v="3"/>
    <s v="EWE23"/>
    <n v="200"/>
    <n v="0"/>
    <s v="ร้านที่4"/>
    <s v="ธ***ชต์ เ***าส"/>
    <s v="กรุงเทพฯ"/>
    <s v="-"/>
    <s v=""/>
    <s v="28/03/2025 11:13"/>
    <s v="-"/>
    <s v="Flash Express Thailand COD"/>
    <s v="Tiktok"/>
    <s v="จ่ายทีหลัง / COD"/>
    <s v=""/>
    <s v="THT01201N27CT6Z"/>
    <s v="28/03/2025 11:14"/>
  </r>
  <r>
    <x v="3"/>
    <x v="3"/>
    <n v="50"/>
    <n v="1"/>
    <s v="EWE22"/>
    <n v="200"/>
    <n v="0"/>
    <s v="ร้านที่4"/>
    <s v="น***าวณัฐธยาน์ จ***รัตน์"/>
    <s v="ตำบล กาฬสินธุ์"/>
    <s v="-"/>
    <s v=""/>
    <s v="28/03/2025 11:13"/>
    <s v="-"/>
    <s v="Flash Express Thailand COD"/>
    <s v="Tiktok"/>
    <s v="จ่ายทีหลัง / COD"/>
    <s v=""/>
    <s v="THT43111N27VT8Z"/>
    <s v="28/03/2025 11:13"/>
  </r>
  <r>
    <x v="4"/>
    <x v="4"/>
    <n v="50"/>
    <n v="1"/>
    <s v="EWE22"/>
    <n v="200"/>
    <n v="0"/>
    <s v="ร้านที่4"/>
    <s v="น***าวณัฐธยาน์ จ***รัตน์"/>
    <s v="ตำบล กาฬสินธุ์"/>
    <s v="-"/>
    <s v=""/>
    <s v="28/03/2025 11:13"/>
    <s v="-"/>
    <s v="Flash Express Thailand COD"/>
    <s v="Tiktok"/>
    <s v="จ่ายทีหลัง / COD"/>
    <s v=""/>
    <s v="THT43111N27VT8Z"/>
    <s v="28/03/2025 11:13"/>
  </r>
  <r>
    <x v="2"/>
    <x v="2"/>
    <n v="50"/>
    <n v="1"/>
    <s v="EWE22"/>
    <n v="200"/>
    <n v="0"/>
    <s v="ร้านที่4"/>
    <s v="น***าวณัฐธยาน์ จ***รัตน์"/>
    <s v="ตำบล กาฬสินธุ์"/>
    <s v="-"/>
    <s v=""/>
    <s v="28/03/2025 11:13"/>
    <s v="-"/>
    <s v="Flash Express Thailand COD"/>
    <s v="Tiktok"/>
    <s v="จ่ายทีหลัง / COD"/>
    <s v=""/>
    <s v="THT43111N27VT8Z"/>
    <s v="28/03/2025 11:13"/>
  </r>
  <r>
    <x v="0"/>
    <x v="0"/>
    <n v="33.333333333333336"/>
    <n v="3"/>
    <s v="EWE22"/>
    <n v="200"/>
    <n v="0"/>
    <s v="ร้านที่4"/>
    <s v="น***าวณัฐธยาน์ จ***รัตน์"/>
    <s v="ตำบล กาฬสินธุ์"/>
    <s v="-"/>
    <s v=""/>
    <s v="28/03/2025 11:13"/>
    <s v="-"/>
    <s v="Flash Express Thailand COD"/>
    <s v="Tiktok"/>
    <s v="จ่ายทีหลัง / COD"/>
    <s v=""/>
    <s v="THT43111N27VT8Z"/>
    <s v="28/03/2025 11:13"/>
  </r>
  <r>
    <x v="0"/>
    <x v="0"/>
    <n v="50"/>
    <n v="6"/>
    <s v="EWE21"/>
    <n v="350"/>
    <n v="0"/>
    <s v="ร้านที่2"/>
    <s v="ว***ช ท***ย์มาก"/>
    <s v="ฉะเชิงเทรา"/>
    <s v="-"/>
    <s v=""/>
    <s v="28/03/2025 11:13"/>
    <s v="-"/>
    <s v="J&amp;T Express"/>
    <s v="Tiktok"/>
    <s v="tiktok"/>
    <s v=""/>
    <s v="756307202081"/>
    <s v="28/03/2025 11:13"/>
  </r>
  <r>
    <x v="5"/>
    <x v="5"/>
    <n v="78"/>
    <n v="1"/>
    <s v="EWE20"/>
    <n v="70"/>
    <n v="0"/>
    <s v="ร้านที่1"/>
    <s v="ภ******ย"/>
    <s v="******้านบุ่งอ.เมือง จ.พิจิตร 66000 ตำบลบ้านบุ่ง อำเภอเมืองพิจิตร จังหวัดพิจิตร 66000"/>
    <s v="66000"/>
    <s v="65"/>
    <s v="28/03/2025 11:38"/>
    <s v="-"/>
    <s v="SPX Express"/>
    <s v="Shopee"/>
    <s v="shopee"/>
    <s v=""/>
    <s v="TH254430609453I"/>
    <s v="28/03/2025 11:08"/>
  </r>
  <r>
    <x v="0"/>
    <x v="0"/>
    <n v="33.333333333333336"/>
    <n v="3"/>
    <s v="EWE19"/>
    <n v="145"/>
    <n v="45"/>
    <s v="ร้านที่4"/>
    <s v="น***ิยา "/>
    <s v="หนองบัวลำภู"/>
    <s v="-"/>
    <s v=""/>
    <s v="28/03/2025 11:07"/>
    <s v="-"/>
    <s v="Flash Express Thailand COD"/>
    <s v="Tiktok"/>
    <s v="จ่ายทีหลัง / COD"/>
    <s v=""/>
    <s v="THT36011N28P40Z"/>
    <s v="28/03/2025 11:07"/>
  </r>
  <r>
    <x v="0"/>
    <x v="0"/>
    <n v="33.333333333333336"/>
    <n v="3"/>
    <s v="EWE18"/>
    <n v="106"/>
    <n v="6"/>
    <s v="ร้านที่4"/>
    <s v="อ***   ส***พันธ์"/>
    <s v="ปทุมธานี"/>
    <s v="-"/>
    <s v=""/>
    <s v="28/03/2025 11:06"/>
    <s v="-"/>
    <s v="Flash Express Thailand COD"/>
    <s v="Tiktok"/>
    <s v="จ่ายทีหลัง / COD"/>
    <s v=""/>
    <s v="THT04031N290E0Z"/>
    <s v="28/03/2025 11:07"/>
  </r>
  <r>
    <x v="0"/>
    <x v="0"/>
    <n v="33.333333333333336"/>
    <n v="3"/>
    <s v="EWE17"/>
    <n v="200"/>
    <n v="0"/>
    <s v="ร้านที่4"/>
    <s v="เ***่"/>
    <s v="Samut Sakhon"/>
    <s v="-"/>
    <s v=""/>
    <s v="28/03/2025 11:03"/>
    <s v="-"/>
    <s v="Flash Express Thailand COD"/>
    <s v="Tiktok"/>
    <s v="จ่ายทีหลัง / COD"/>
    <s v=""/>
    <s v="THT16011N1GW67Z"/>
    <s v="28/03/2025 11:03"/>
  </r>
  <r>
    <x v="3"/>
    <x v="3"/>
    <n v="50"/>
    <n v="1"/>
    <s v="EWE17"/>
    <n v="200"/>
    <n v="0"/>
    <s v="ร้านที่4"/>
    <s v="เ***่"/>
    <s v="Samut Sakhon"/>
    <s v="-"/>
    <s v=""/>
    <s v="28/03/2025 11:03"/>
    <s v="-"/>
    <s v="Flash Express Thailand COD"/>
    <s v="Tiktok"/>
    <s v="จ่ายทีหลัง / COD"/>
    <s v=""/>
    <s v="THT16011N1GW67Z"/>
    <s v="28/03/2025 11:03"/>
  </r>
  <r>
    <x v="4"/>
    <x v="4"/>
    <n v="50"/>
    <n v="1"/>
    <s v="EWE17"/>
    <n v="200"/>
    <n v="0"/>
    <s v="ร้านที่4"/>
    <s v="เ***่"/>
    <s v="Samut Sakhon"/>
    <s v="-"/>
    <s v=""/>
    <s v="28/03/2025 11:03"/>
    <s v="-"/>
    <s v="Flash Express Thailand COD"/>
    <s v="Tiktok"/>
    <s v="จ่ายทีหลัง / COD"/>
    <s v=""/>
    <s v="THT16011N1GW67Z"/>
    <s v="28/03/2025 11:03"/>
  </r>
  <r>
    <x v="2"/>
    <x v="2"/>
    <n v="50"/>
    <n v="1"/>
    <s v="EWE17"/>
    <n v="200"/>
    <n v="0"/>
    <s v="ร้านที่4"/>
    <s v="เ***่"/>
    <s v="Samut Sakhon"/>
    <s v="-"/>
    <s v=""/>
    <s v="28/03/2025 11:03"/>
    <s v="-"/>
    <s v="Flash Express Thailand COD"/>
    <s v="Tiktok"/>
    <s v="จ่ายทีหลัง / COD"/>
    <s v=""/>
    <s v="THT16011N1GW67Z"/>
    <s v="28/03/2025 11:03"/>
  </r>
  <r>
    <x v="8"/>
    <x v="8"/>
    <n v="66.666666666666671"/>
    <n v="6"/>
    <s v="EWE16"/>
    <n v="200"/>
    <n v="0"/>
    <s v="ร้านที่4"/>
    <s v="อ***ช ร***์ใหม่"/>
    <s v="ชลบุรี"/>
    <s v="-"/>
    <s v=""/>
    <s v="28/03/2025 11:01"/>
    <s v="-"/>
    <s v="Flash Express Thailand COD"/>
    <s v="Tiktok"/>
    <s v="จ่ายทีหลัง / COD"/>
    <s v=""/>
    <s v="THT20041N23WK4Z"/>
    <s v="28/03/2025 11:01"/>
  </r>
  <r>
    <x v="12"/>
    <x v="13"/>
    <n v="66.666666666666671"/>
    <n v="3"/>
    <s v="EWE15"/>
    <n v="106"/>
    <n v="6"/>
    <s v="ร้านที่4"/>
    <s v="ว***รัตน์ ด***ม้"/>
    <s v="ตำบล กาฬสินธุ์"/>
    <s v="-"/>
    <s v=""/>
    <s v="28/03/2025 10:59"/>
    <s v="-"/>
    <s v="Flash Express Thailand COD"/>
    <s v="Tiktok"/>
    <s v="จ่ายทีหลัง / COD"/>
    <s v=""/>
    <s v="THT43071N1E9K7Z"/>
    <s v="28/03/2025 10:59"/>
  </r>
  <r>
    <x v="0"/>
    <x v="0"/>
    <n v="33.333333333333336"/>
    <n v="3"/>
    <s v="EWE13"/>
    <n v="200"/>
    <n v="0"/>
    <s v="ร้านที่4"/>
    <s v="น***รณ์"/>
    <s v="กรุงเทพฯ"/>
    <s v="-"/>
    <s v=""/>
    <s v="28/03/2025 10:53"/>
    <s v="-"/>
    <s v="Flash Express Thailand COD"/>
    <s v="Tiktok"/>
    <s v="จ่ายทีหลัง / COD"/>
    <s v=""/>
    <s v="THT01221N1J7G9Z"/>
    <s v="28/03/2025 10:53"/>
  </r>
  <r>
    <x v="2"/>
    <x v="2"/>
    <n v="40"/>
    <n v="1"/>
    <s v="EWE10"/>
    <n v="105"/>
    <n v="0"/>
    <s v="ร้านที่1"/>
    <s v="อ******ย"/>
    <s v="******.เมือง จ.ยโสธร  35000 ตำบลในเมือง อำเภอเมืองยโสธร จังหวัดยโสธร 35000"/>
    <s v="35000"/>
    <s v="07"/>
    <s v="28/03/2025 11:18"/>
    <s v="-"/>
    <s v="SPX Express"/>
    <s v="Shopee"/>
    <s v="shopee"/>
    <s v=""/>
    <s v="TH259385947128S"/>
    <s v="28/03/2025 10:48"/>
  </r>
  <r>
    <x v="6"/>
    <x v="6"/>
    <n v="75"/>
    <n v="1"/>
    <s v="EWE10"/>
    <n v="105"/>
    <n v="0"/>
    <s v="ร้านที่1"/>
    <s v="อ******ย"/>
    <s v="******.เมือง จ.ยโสธร  35000 ตำบลในเมือง อำเภอเมืองยโสธร จังหวัดยโสธร 35000"/>
    <s v="35000"/>
    <s v="07"/>
    <s v="28/03/2025 11:18"/>
    <s v="-"/>
    <s v="SPX Express"/>
    <s v="Shopee"/>
    <s v="shopee"/>
    <s v=""/>
    <s v="TH259385947128S"/>
    <s v="28/03/2025 10:48"/>
  </r>
  <r>
    <x v="3"/>
    <x v="3"/>
    <n v="50"/>
    <n v="1"/>
    <s v="EWE9"/>
    <n v="106"/>
    <n v="6"/>
    <s v="ร้านที่4"/>
    <s v="ว***า บ***ระเสริฐ"/>
    <s v="สมุทรปราการ"/>
    <s v="-"/>
    <s v=""/>
    <s v="28/03/2025 10:36"/>
    <s v="-"/>
    <s v="Flash Express Thailand COD"/>
    <s v="Tiktok"/>
    <s v="จ่ายทีหลัง / COD"/>
    <s v=""/>
    <s v="THT02011N1FSM3Z"/>
    <s v="28/03/2025 10:36"/>
  </r>
  <r>
    <x v="4"/>
    <x v="4"/>
    <n v="50"/>
    <n v="1"/>
    <s v="EWE9"/>
    <n v="106"/>
    <n v="6"/>
    <s v="ร้านที่4"/>
    <s v="ว***า บ***ระเสริฐ"/>
    <s v="สมุทรปราการ"/>
    <s v="-"/>
    <s v=""/>
    <s v="28/03/2025 10:36"/>
    <s v="-"/>
    <s v="Flash Express Thailand COD"/>
    <s v="Tiktok"/>
    <s v="จ่ายทีหลัง / COD"/>
    <s v=""/>
    <s v="THT02011N1FSM3Z"/>
    <s v="28/03/2025 10:36"/>
  </r>
  <r>
    <x v="2"/>
    <x v="2"/>
    <n v="50"/>
    <n v="1"/>
    <s v="EWE9"/>
    <n v="106"/>
    <n v="6"/>
    <s v="ร้านที่4"/>
    <s v="ว***า บ***ระเสริฐ"/>
    <s v="สมุทรปราการ"/>
    <s v="-"/>
    <s v=""/>
    <s v="28/03/2025 10:36"/>
    <s v="-"/>
    <s v="Flash Express Thailand COD"/>
    <s v="Tiktok"/>
    <s v="จ่ายทีหลัง / COD"/>
    <s v=""/>
    <s v="THT02011N1FSM3Z"/>
    <s v="28/03/2025 10:36"/>
  </r>
  <r>
    <x v="3"/>
    <x v="3"/>
    <n v="50"/>
    <n v="3"/>
    <s v="EWE8"/>
    <n v="300"/>
    <n v="0"/>
    <s v="ร้านที่4"/>
    <s v="A*** t***"/>
    <s v="กรุงเทพฯ"/>
    <s v="-"/>
    <s v=""/>
    <s v="28/03/2025 10:31"/>
    <s v="-"/>
    <s v="Flash Express Thailand COD"/>
    <s v="Tiktok"/>
    <s v="จ่ายทีหลัง / COD"/>
    <s v=""/>
    <s v="THT01371N1G8M9Z"/>
    <s v="28/03/2025 10:31"/>
  </r>
  <r>
    <x v="4"/>
    <x v="4"/>
    <n v="50"/>
    <n v="3"/>
    <s v="EWE8"/>
    <n v="300"/>
    <n v="0"/>
    <s v="ร้านที่4"/>
    <s v="A*** t***"/>
    <s v="กรุงเทพฯ"/>
    <s v="-"/>
    <s v=""/>
    <s v="28/03/2025 10:31"/>
    <s v="-"/>
    <s v="Flash Express Thailand COD"/>
    <s v="Tiktok"/>
    <s v="จ่ายทีหลัง / COD"/>
    <s v=""/>
    <s v="THT01371N1G8M9Z"/>
    <s v="28/03/2025 10:31"/>
  </r>
  <r>
    <x v="2"/>
    <x v="2"/>
    <n v="50"/>
    <n v="3"/>
    <s v="EWE8"/>
    <n v="300"/>
    <n v="0"/>
    <s v="ร้านที่4"/>
    <s v="A*** t***"/>
    <s v="กรุงเทพฯ"/>
    <s v="-"/>
    <s v=""/>
    <s v="28/03/2025 10:31"/>
    <s v="-"/>
    <s v="Flash Express Thailand COD"/>
    <s v="Tiktok"/>
    <s v="จ่ายทีหลัง / COD"/>
    <s v=""/>
    <s v="THT01371N1G8M9Z"/>
    <s v="28/03/2025 10:31"/>
  </r>
  <r>
    <x v="3"/>
    <x v="3"/>
    <n v="50"/>
    <n v="1"/>
    <s v="EWE7"/>
    <n v="106"/>
    <n v="6"/>
    <s v="ร้านที่4"/>
    <s v="ศ***ประภา ท***า"/>
    <s v="เพชรบุรี"/>
    <s v="-"/>
    <s v=""/>
    <s v="28/03/2025 10:30"/>
    <s v="-"/>
    <s v="Flash Express Thailand COD"/>
    <s v="Tiktok"/>
    <s v="จ่ายทีหลัง / COD"/>
    <s v=""/>
    <s v="THT18041N26JQ8Z"/>
    <s v="28/03/2025 10:31"/>
  </r>
  <r>
    <x v="4"/>
    <x v="4"/>
    <n v="50"/>
    <n v="1"/>
    <s v="EWE7"/>
    <n v="106"/>
    <n v="6"/>
    <s v="ร้านที่4"/>
    <s v="ศ***ประภา ท***า"/>
    <s v="เพชรบุรี"/>
    <s v="-"/>
    <s v=""/>
    <s v="28/03/2025 10:30"/>
    <s v="-"/>
    <s v="Flash Express Thailand COD"/>
    <s v="Tiktok"/>
    <s v="จ่ายทีหลัง / COD"/>
    <s v=""/>
    <s v="THT18041N26JQ8Z"/>
    <s v="28/03/2025 10:31"/>
  </r>
  <r>
    <x v="2"/>
    <x v="2"/>
    <n v="50"/>
    <n v="1"/>
    <s v="EWE7"/>
    <n v="106"/>
    <n v="6"/>
    <s v="ร้านที่4"/>
    <s v="ศ***ประภา ท***า"/>
    <s v="เพชรบุรี"/>
    <s v="-"/>
    <s v=""/>
    <s v="28/03/2025 10:30"/>
    <s v="-"/>
    <s v="Flash Express Thailand COD"/>
    <s v="Tiktok"/>
    <s v="จ่ายทีหลัง / COD"/>
    <s v=""/>
    <s v="THT18041N26JQ8Z"/>
    <s v="28/03/2025 10:31"/>
  </r>
  <r>
    <x v="3"/>
    <x v="3"/>
    <n v="50"/>
    <n v="1"/>
    <s v="EWE6"/>
    <n v="106"/>
    <n v="6"/>
    <s v="ร้านที่4"/>
    <s v="a***ah b***an"/>
    <s v="สงขลา"/>
    <s v="-"/>
    <s v=""/>
    <s v="28/03/2025 10:28"/>
    <s v="-"/>
    <s v="Flash Express Thailand COD"/>
    <s v="Tiktok"/>
    <s v="จ่ายทีหลัง / COD"/>
    <s v=""/>
    <s v="THT71011N26MS6Z"/>
    <s v="28/03/2025 10:28"/>
  </r>
  <r>
    <x v="4"/>
    <x v="4"/>
    <n v="50"/>
    <n v="1"/>
    <s v="EWE6"/>
    <n v="106"/>
    <n v="6"/>
    <s v="ร้านที่4"/>
    <s v="a***ah b***an"/>
    <s v="สงขลา"/>
    <s v="-"/>
    <s v=""/>
    <s v="28/03/2025 10:28"/>
    <s v="-"/>
    <s v="Flash Express Thailand COD"/>
    <s v="Tiktok"/>
    <s v="จ่ายทีหลัง / COD"/>
    <s v=""/>
    <s v="THT71011N26MS6Z"/>
    <s v="28/03/2025 10:28"/>
  </r>
  <r>
    <x v="2"/>
    <x v="2"/>
    <n v="50"/>
    <n v="1"/>
    <s v="EWE6"/>
    <n v="106"/>
    <n v="6"/>
    <s v="ร้านที่4"/>
    <s v="a***ah b***an"/>
    <s v="สงขลา"/>
    <s v="-"/>
    <s v=""/>
    <s v="28/03/2025 10:28"/>
    <s v="-"/>
    <s v="Flash Express Thailand COD"/>
    <s v="Tiktok"/>
    <s v="จ่ายทีหลัง / COD"/>
    <s v=""/>
    <s v="THT71011N26MS6Z"/>
    <s v="28/03/2025 10:28"/>
  </r>
  <r>
    <x v="0"/>
    <x v="0"/>
    <n v="33.333333333333336"/>
    <n v="3"/>
    <s v="EWE5"/>
    <n v="106"/>
    <n v="6"/>
    <s v="ร้านที่4"/>
    <s v="ป***ีย์ เ***ญปิยพัฒน์"/>
    <s v="ปทุมธานี"/>
    <s v="-"/>
    <s v=""/>
    <s v="28/03/2025 10:12"/>
    <s v="-"/>
    <s v="Flash Express Thailand"/>
    <s v="Tiktok"/>
    <s v="tiktok"/>
    <s v=""/>
    <s v="THT04011N2FRM4Z"/>
    <s v="28/03/2025 10:12"/>
  </r>
  <r>
    <x v="12"/>
    <x v="13"/>
    <n v="0"/>
    <n v="1"/>
    <s v="EWE4"/>
    <n v="0"/>
    <n v="0"/>
    <s v="ร้านที่1"/>
    <s v="ไพรินทร์ อาจกล้า"/>
    <s v="2040 ซ.เอกชัย109_x000a_เขต/แขวง บางบอน_x000a_กทม.10150_x000a_"/>
    <s v="10150"/>
    <s v="0837814624"/>
    <s v="28/03/2025 10:02"/>
    <s v="sompear3955@gmail.com"/>
    <s v="EMS"/>
    <s v="facebook"/>
    <s v="กสิกร"/>
    <s v="เคลม ตต กล่องบุบ"/>
    <s v="JB196468400TH"/>
    <s v="28/03/2025 10:02"/>
  </r>
  <r>
    <x v="0"/>
    <x v="0"/>
    <n v="50"/>
    <n v="6"/>
    <s v="EWE3"/>
    <n v="215.85"/>
    <n v="19"/>
    <s v="ร้านที่1"/>
    <s v="พิรีภรณ์  ปรีชาเลิศมิตร"/>
    <s v="เลขที่ 48 ถ.วัชรีบำรุง · บางนาค/ Bang Nak_x000a__x000a_เมืองนราธิวาส/ Mueang Narathiwatนราธิวาส/ Narathiwat_x000a_96000"/>
    <s v="96000"/>
    <s v="660819572541"/>
    <s v="28/03/2025 09:49"/>
    <s v="-"/>
    <s v="Kerry_dropoff"/>
    <s v="Lazada"/>
    <s v="lazada"/>
    <s v=""/>
    <s v="TH770171AZYG2A"/>
    <s v="28/03/2025 09:49"/>
  </r>
  <r>
    <x v="0"/>
    <x v="0"/>
    <n v="33.333333333333336"/>
    <n v="6"/>
    <s v="EWE2"/>
    <n v="455"/>
    <n v="0"/>
    <s v="ร้านที่2"/>
    <s v="ส******์"/>
    <s v="******บาท, อำเภอชนแดน ตำบลพุทธบาท อำเภอชนแดน จังหวัดเพชรบูรณ์ 67150"/>
    <s v="67150"/>
    <s v="17"/>
    <s v="28/03/2025 09:25"/>
    <s v="-"/>
    <s v="SPX Express"/>
    <s v="Shopee"/>
    <s v="shopee"/>
    <s v=""/>
    <s v="TH252423077266N"/>
    <s v="28/03/2025 09:24"/>
  </r>
  <r>
    <x v="4"/>
    <x v="4"/>
    <n v="60"/>
    <n v="1"/>
    <s v="EWE2"/>
    <n v="455"/>
    <n v="0"/>
    <s v="ร้านที่2"/>
    <s v="ส******์"/>
    <s v="******บาท, อำเภอชนแดน ตำบลพุทธบาท อำเภอชนแดน จังหวัดเพชรบูรณ์ 67150"/>
    <s v="67150"/>
    <s v="17"/>
    <s v="28/03/2025 09:25"/>
    <s v="-"/>
    <s v="SPX Express"/>
    <s v="Shopee"/>
    <s v="shopee"/>
    <s v=""/>
    <s v="TH252423077266N"/>
    <s v="28/03/2025 09:24"/>
  </r>
  <r>
    <x v="2"/>
    <x v="2"/>
    <n v="40"/>
    <n v="1"/>
    <s v="EWE2"/>
    <n v="455"/>
    <n v="0"/>
    <s v="ร้านที่2"/>
    <s v="ส******์"/>
    <s v="******บาท, อำเภอชนแดน ตำบลพุทธบาท อำเภอชนแดน จังหวัดเพชรบูรณ์ 67150"/>
    <s v="67150"/>
    <s v="17"/>
    <s v="28/03/2025 09:25"/>
    <s v="-"/>
    <s v="SPX Express"/>
    <s v="Shopee"/>
    <s v="shopee"/>
    <s v=""/>
    <s v="TH252423077266N"/>
    <s v="28/03/2025 09:24"/>
  </r>
  <r>
    <x v="6"/>
    <x v="6"/>
    <n v="75"/>
    <n v="1"/>
    <s v="EWE2"/>
    <n v="455"/>
    <n v="0"/>
    <s v="ร้านที่2"/>
    <s v="ส******์"/>
    <s v="******บาท, อำเภอชนแดน ตำบลพุทธบาท อำเภอชนแดน จังหวัดเพชรบูรณ์ 67150"/>
    <s v="67150"/>
    <s v="17"/>
    <s v="28/03/2025 09:25"/>
    <s v="-"/>
    <s v="SPX Express"/>
    <s v="Shopee"/>
    <s v="shopee"/>
    <s v=""/>
    <s v="TH252423077266N"/>
    <s v="28/03/2025 09:24"/>
  </r>
  <r>
    <x v="6"/>
    <x v="6"/>
    <n v="83.333333333333329"/>
    <n v="3"/>
    <s v="EWE1"/>
    <n v="219"/>
    <n v="0"/>
    <s v="ร้านที่4"/>
    <s v="ว***ย ภ***ภาค"/>
    <s v="บุรีรัมย์"/>
    <s v="-"/>
    <s v=""/>
    <s v="28/03/2025 09:24"/>
    <s v="-"/>
    <s v="Flash Express Thailand"/>
    <s v="Tiktok"/>
    <s v="tiktok"/>
    <s v=""/>
    <s v="THT28201N1DKQ1Z"/>
    <s v="28/03/2025 09:24"/>
  </r>
  <r>
    <x v="13"/>
    <x v="14"/>
    <n v="65"/>
    <n v="3"/>
    <s v="EWE0"/>
    <n v="1200"/>
    <n v="0"/>
    <s v="ร้านที่1"/>
    <s v="คุณจักรพันธ์"/>
    <s v="ร้านชาบู จิ๊บ จิ๊บ บาร์_x000a_430 ม.2 ต.บางพระ อ.ปากพนัง จ.นครศรีธรรมราช  80140"/>
    <s v="80140"/>
    <s v="0805272856"/>
    <s v="28/03/2025 08:23"/>
    <s v="raweewan5499@gmail.com"/>
    <s v="EMS"/>
    <s v="facebook"/>
    <s v="กสิกร"/>
    <s v="**ใส่บิลเงินสดไปกับของด้วย"/>
    <s v="JB196468395TH"/>
    <s v="28/03/2025 09:21"/>
  </r>
  <r>
    <x v="14"/>
    <x v="15"/>
    <n v="65"/>
    <n v="3"/>
    <s v="EWE0"/>
    <n v="1200"/>
    <n v="0"/>
    <s v="ร้านที่1"/>
    <s v="คุณจักรพันธ์"/>
    <s v="ร้านชาบู จิ๊บ จิ๊บ บาร์_x000a_430 ม.2 ต.บางพระ อ.ปากพนัง จ.นครศรีธรรมราช  80140"/>
    <s v="80140"/>
    <s v="0805272856"/>
    <s v="28/03/2025 08:23"/>
    <s v="raweewan5499@gmail.com"/>
    <s v="EMS"/>
    <s v="facebook"/>
    <s v="กสิกร"/>
    <s v="**ใส่บิลเงินสดไปกับของด้วย"/>
    <s v="JB196468395TH"/>
    <s v="28/03/2025 09:21"/>
  </r>
  <r>
    <x v="10"/>
    <x v="10"/>
    <n v="65"/>
    <n v="8"/>
    <s v="EWE0"/>
    <n v="1200"/>
    <n v="0"/>
    <s v="ร้านที่1"/>
    <s v="คุณจักรพันธ์"/>
    <s v="ร้านชาบู จิ๊บ จิ๊บ บาร์_x000a_430 ม.2 ต.บางพระ อ.ปากพนัง จ.นครศรีธรรมราช  80140"/>
    <s v="80140"/>
    <s v="0805272856"/>
    <s v="28/03/2025 08:23"/>
    <s v="raweewan5499@gmail.com"/>
    <s v="EMS"/>
    <s v="facebook"/>
    <s v="กสิกร"/>
    <s v="**ใส่บิลเงินสดไปกับของด้วย"/>
    <s v="JB196468395TH"/>
    <s v="28/03/2025 09:21"/>
  </r>
  <r>
    <x v="15"/>
    <x v="16"/>
    <n v="65"/>
    <n v="8"/>
    <s v="EWE0"/>
    <n v="1200"/>
    <n v="0"/>
    <s v="ร้านที่1"/>
    <s v="คุณจักรพันธ์"/>
    <s v="ร้านชาบู จิ๊บ จิ๊บ บาร์_x000a_430 ม.2 ต.บางพระ อ.ปากพนัง จ.นครศรีธรรมราช  80140"/>
    <s v="80140"/>
    <s v="0805272856"/>
    <s v="28/03/2025 08:23"/>
    <s v="raweewan5499@gmail.com"/>
    <s v="EMS"/>
    <s v="facebook"/>
    <s v="กสิกร"/>
    <s v="**ใส่บิลเงินสดไปกับของด้วย"/>
    <s v="JB196468395TH"/>
    <s v="28/03/2025 09:21"/>
  </r>
  <r>
    <x v="16"/>
    <x v="17"/>
    <n v="65"/>
    <n v="8"/>
    <s v="EWE0"/>
    <n v="1200"/>
    <n v="0"/>
    <s v="ร้านที่1"/>
    <s v="คุณจักรพันธ์"/>
    <s v="ร้านชาบู จิ๊บ จิ๊บ บาร์_x000a_430 ม.2 ต.บางพระ อ.ปากพนัง จ.นครศรีธรรมราช  80140"/>
    <s v="80140"/>
    <s v="0805272856"/>
    <s v="28/03/2025 08:23"/>
    <s v="raweewan5499@gmail.com"/>
    <s v="EMS"/>
    <s v="facebook"/>
    <s v="กสิกร"/>
    <s v="**ใส่บิลเงินสดไปกับของด้วย"/>
    <s v="JB196468395TH"/>
    <s v="28/03/2025 09:21"/>
  </r>
  <r>
    <x v="11"/>
    <x v="11"/>
    <n v="33.166666666666664"/>
    <n v="6"/>
    <s v="EWD99"/>
    <n v="169.61"/>
    <n v="26"/>
    <s v="ร้านที่1"/>
    <s v="ประกายรุ้ง สิงห์ซอม"/>
    <s v="420 ม.3 · คูบ/ Khup_x000a__x000a_น้ำเกลี้ยง/ Nam Kliangศรีสะเกษ/ Sisaket_x000a_33130"/>
    <s v="33130"/>
    <s v="660803643069"/>
    <s v="28/03/2025 08:42"/>
    <s v="-"/>
    <s v="Kerry_dropoff"/>
    <s v="Lazada"/>
    <s v="lazada"/>
    <s v=""/>
    <s v="TH301471B1R25F"/>
    <s v="28/03/2025 08:41"/>
  </r>
  <r>
    <x v="6"/>
    <x v="6"/>
    <n v="120"/>
    <n v="1"/>
    <s v="EWD98"/>
    <n v="145"/>
    <n v="45"/>
    <s v="ร้านที่4"/>
    <s v="A*** ว***สินี"/>
    <s v="กระบี่"/>
    <s v="-"/>
    <s v=""/>
    <s v="28/03/2025 08:02"/>
    <s v="-"/>
    <s v="Flash Express Thailand COD"/>
    <s v="Tiktok"/>
    <s v="จ่ายทีหลัง / COD"/>
    <s v=""/>
    <s v="THT65011N259Q8Z"/>
    <s v="28/03/2025 08:02"/>
  </r>
  <r>
    <x v="6"/>
    <x v="6"/>
    <n v="83.333333333333329"/>
    <n v="3"/>
    <s v="EWD96"/>
    <n v="219"/>
    <n v="0"/>
    <s v="ร้านที่4"/>
    <s v="น***สมหญิง ว***ระพันธ์"/>
    <s v="อุดรธานี"/>
    <s v="-"/>
    <s v=""/>
    <s v="28/03/2025 07:19"/>
    <s v="-"/>
    <s v="Flash Express Thailand COD"/>
    <s v="Tiktok"/>
    <s v="จ่ายทีหลัง / COD"/>
    <s v=""/>
    <s v="THT38011MZZ9A2Z"/>
    <s v="28/03/2025 07:19"/>
  </r>
  <r>
    <x v="0"/>
    <x v="0"/>
    <n v="37.5"/>
    <n v="8"/>
    <s v="EWD95"/>
    <n v="318"/>
    <n v="0"/>
    <s v="ร้านที่4"/>
    <s v="น***า ช***พื้น"/>
    <s v="กรุงเทพมหานคร"/>
    <s v="-"/>
    <s v=""/>
    <s v="28/03/2025 06:21"/>
    <s v="-"/>
    <s v="Flash Express Thailand COD"/>
    <s v="Tiktok"/>
    <s v="จ่ายทีหลัง / COD"/>
    <s v=""/>
    <s v="THT01051MZDHQ9Z"/>
    <s v="28/03/2025 06:21"/>
  </r>
  <r>
    <x v="0"/>
    <x v="0"/>
    <n v="49"/>
    <n v="1"/>
    <s v="EWD94"/>
    <n v="200"/>
    <n v="0"/>
    <s v="ร้านที่4"/>
    <s v="S***ttra S***alom"/>
    <s v="ศรีสะเกษ"/>
    <s v="-"/>
    <s v=""/>
    <s v="28/03/2025 05:24"/>
    <s v="-"/>
    <s v="Flash Express Thailand"/>
    <s v="Tiktok"/>
    <s v="tiktok"/>
    <s v=""/>
    <s v="THT30221N05M22Z"/>
    <s v="28/03/2025 05:24"/>
  </r>
  <r>
    <x v="6"/>
    <x v="6"/>
    <n v="75"/>
    <n v="1"/>
    <s v="EWD94"/>
    <n v="200"/>
    <n v="0"/>
    <s v="ร้านที่4"/>
    <s v="S***ttra S***alom"/>
    <s v="ศรีสะเกษ"/>
    <s v="-"/>
    <s v=""/>
    <s v="28/03/2025 05:24"/>
    <s v="-"/>
    <s v="Flash Express Thailand"/>
    <s v="Tiktok"/>
    <s v="tiktok"/>
    <s v=""/>
    <s v="THT30221N05M22Z"/>
    <s v="28/03/2025 05:24"/>
  </r>
  <r>
    <x v="5"/>
    <x v="5"/>
    <n v="76"/>
    <n v="1"/>
    <s v="EWD94"/>
    <n v="200"/>
    <n v="0"/>
    <s v="ร้านที่4"/>
    <s v="S***ttra S***alom"/>
    <s v="ศรีสะเกษ"/>
    <s v="-"/>
    <s v=""/>
    <s v="28/03/2025 05:24"/>
    <s v="-"/>
    <s v="Flash Express Thailand"/>
    <s v="Tiktok"/>
    <s v="tiktok"/>
    <s v=""/>
    <s v="THT30221N05M22Z"/>
    <s v="28/03/2025 05:24"/>
  </r>
  <r>
    <x v="7"/>
    <x v="7"/>
    <n v="66.333333333333329"/>
    <n v="9"/>
    <s v="EWD93"/>
    <n v="789"/>
    <n v="79"/>
    <s v="ร้านที่1"/>
    <s v="ป******ง"/>
    <s v="******สอง แขวงคลองสิบสอง เขตหนองจอก จังหวัดกรุงเทพมหานคร 10530"/>
    <s v="10530"/>
    <s v="92"/>
    <s v="28/03/2025 04:16"/>
    <s v="-"/>
    <s v="SPX Express"/>
    <s v="Shopee"/>
    <s v="shopee"/>
    <s v=""/>
    <s v="TH258781240895K"/>
    <s v="28/03/2025 04:16"/>
  </r>
  <r>
    <x v="17"/>
    <x v="18"/>
    <n v="10"/>
    <n v="50"/>
    <s v="EWD92"/>
    <n v="1034"/>
    <n v="134"/>
    <s v="ร้านที่2"/>
    <s v="ป******ง"/>
    <s v="******สอง แขวงคลองสิบสอง เขตหนองจอก จังหวัดกรุงเทพมหานคร 10530"/>
    <s v="10530"/>
    <s v="92"/>
    <s v="28/03/2025 04:13"/>
    <s v="-"/>
    <s v="SPX Express"/>
    <s v="Shopee"/>
    <s v="shopee"/>
    <s v=""/>
    <s v="TH251217815906L"/>
    <s v="28/03/2025 04:13"/>
  </r>
  <r>
    <x v="17"/>
    <x v="18"/>
    <n v="10"/>
    <n v="20"/>
    <s v="EWD92"/>
    <n v="1034"/>
    <n v="134"/>
    <s v="ร้านที่2"/>
    <s v="ป******ง"/>
    <s v="******สอง แขวงคลองสิบสอง เขตหนองจอก จังหวัดกรุงเทพมหานคร 10530"/>
    <s v="10530"/>
    <s v="92"/>
    <s v="28/03/2025 04:13"/>
    <s v="-"/>
    <s v="SPX Express"/>
    <s v="Shopee"/>
    <s v="shopee"/>
    <s v=""/>
    <s v="TH251217815906L"/>
    <s v="28/03/2025 04:13"/>
  </r>
  <r>
    <x v="4"/>
    <x v="4"/>
    <n v="60"/>
    <n v="2"/>
    <s v="EWD91"/>
    <n v="152"/>
    <n v="0"/>
    <s v="ร้านที่2"/>
    <s v="ว******ก"/>
    <s v="******ขวงถนนนครชัยศรี กรุงเทพ ดุสิต แขวงดุสิต เขตดุสิต จังหวัดกรุงเทพมหานคร 10300"/>
    <s v="10300"/>
    <s v="97"/>
    <s v="28/03/2025 02:15"/>
    <s v="-"/>
    <s v="Flash Express"/>
    <s v="Shopee"/>
    <s v="shopee"/>
    <s v=""/>
    <s v="TH0109716S1R6B0"/>
    <s v="28/03/2025 02:14"/>
  </r>
  <r>
    <x v="2"/>
    <x v="2"/>
    <n v="40"/>
    <n v="1"/>
    <s v="EWD91"/>
    <n v="152"/>
    <n v="0"/>
    <s v="ร้านที่2"/>
    <s v="ว******ก"/>
    <s v="******ขวงถนนนครชัยศรี กรุงเทพ ดุสิต แขวงดุสิต เขตดุสิต จังหวัดกรุงเทพมหานคร 10300"/>
    <s v="10300"/>
    <s v="97"/>
    <s v="28/03/2025 02:15"/>
    <s v="-"/>
    <s v="Flash Express"/>
    <s v="Shopee"/>
    <s v="shopee"/>
    <s v=""/>
    <s v="TH0109716S1R6B0"/>
    <s v="28/03/2025 02:14"/>
  </r>
  <r>
    <x v="2"/>
    <x v="2"/>
    <n v="40"/>
    <n v="2"/>
    <s v="EWD90"/>
    <n v="87"/>
    <n v="7"/>
    <s v="ร้านที่2"/>
    <s v="ว******ร"/>
    <s v="******บล ในคลองบางปรากด, อำเภอพระสมุทรเจดีย์ ตำบลในคลองบางปลากด อำเภอพระสมุทรเจดีย์ จังหวัดสมุทรปราการ 10290"/>
    <s v="10290"/>
    <s v="98"/>
    <s v="28/03/2025 02:32"/>
    <s v="-"/>
    <s v="SPX Express"/>
    <s v="Shopee"/>
    <s v="shopee"/>
    <s v=""/>
    <s v="TH254329997764D"/>
    <s v="28/03/2025 02:02"/>
  </r>
  <r>
    <x v="5"/>
    <x v="5"/>
    <n v="66.333333333333329"/>
    <n v="3"/>
    <s v="EWD89"/>
    <n v="280"/>
    <n v="45"/>
    <s v="ร้านที่1"/>
    <s v="เ******ด"/>
    <s v="******ท่ามะกา อำเภอท่ามะกา กาญจนบุรี 71120 ประเทศไทย ตำบลท่ามะกา อำเภอท่ามะกา จังหวัดกาญจนบุรี 71120"/>
    <s v="71120"/>
    <s v="48"/>
    <s v="28/03/2025 00:39"/>
    <s v="-"/>
    <s v="SPX Express"/>
    <s v="Shopee"/>
    <s v="shopee"/>
    <s v=""/>
    <s v="TH259501885577N"/>
    <s v="28/03/2025 00:38"/>
  </r>
  <r>
    <x v="11"/>
    <x v="11"/>
    <n v="45"/>
    <n v="1"/>
    <s v="EWD87"/>
    <n v="40"/>
    <n v="0"/>
    <s v="ร้านที่1"/>
    <s v="ช******ญ"/>
    <s v="******พยา จ.ชัยนาท ตำบลบางหลวง อำเภอสรรพยา จังหวัดชัยนาท 17150"/>
    <s v="17150"/>
    <s v="63"/>
    <s v="28/03/2025 00:22"/>
    <s v="-"/>
    <s v="SPX Express"/>
    <s v="Shopee"/>
    <s v="shopee"/>
    <s v=""/>
    <s v="TH250362481227W"/>
    <s v="28/03/2025 00:22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7">
  <r>
    <x v="0"/>
    <x v="0"/>
    <n v="45"/>
    <n v="1"/>
    <s v="EWI66"/>
    <n v="70"/>
    <n v="29"/>
    <s v="ร้านที่4"/>
    <s v="S** Z*** C*** M***g"/>
    <s v="Phetchabun"/>
    <s v="-"/>
    <s v=""/>
    <s v="30/03/2025 23:43"/>
    <s v="-"/>
    <s v="Flash Express Thailand COD"/>
    <s v="Tiktok"/>
    <s v="จ่ายทีหลัง / COD"/>
    <s v=""/>
    <s v="-"/>
    <s v="30/03/2025 23:43"/>
  </r>
  <r>
    <x v="1"/>
    <x v="1"/>
    <n v="78"/>
    <n v="3"/>
    <s v="EWI65"/>
    <n v="25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30/03/2025 22:59"/>
    <s v="-"/>
    <s v="Flash Express"/>
    <s v="Shopee"/>
    <s v="shopee"/>
    <s v=""/>
    <s v="-"/>
    <s v="30/03/2025 22:29"/>
  </r>
  <r>
    <x v="1"/>
    <x v="1"/>
    <n v="78"/>
    <n v="3"/>
    <s v="EWI64"/>
    <n v="253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30/03/2025 22:56"/>
    <s v="-"/>
    <s v="Flash Express"/>
    <s v="Shopee"/>
    <s v="shopee"/>
    <s v=""/>
    <s v="-"/>
    <s v="30/03/2025 22:26"/>
  </r>
  <r>
    <x v="1"/>
    <x v="1"/>
    <n v="78"/>
    <n v="3"/>
    <s v="EWI63"/>
    <n v="253"/>
    <n v="29"/>
    <s v="ร้านที่1"/>
    <s v="จ******ง"/>
    <s v="******ฝาก) ตำบลไชยภูมิ อำเภอไชโย จังหวัดอ่างทอง 14140"/>
    <s v="14140"/>
    <s v="96"/>
    <s v="30/03/2025 22:48"/>
    <s v="-"/>
    <s v="Flash Express"/>
    <s v="Shopee"/>
    <s v="shopee"/>
    <s v=""/>
    <s v="-"/>
    <s v="30/03/2025 22:18"/>
  </r>
  <r>
    <x v="1"/>
    <x v="1"/>
    <n v="78"/>
    <n v="3"/>
    <s v="EWI62"/>
    <n v="253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30/03/2025 22:47"/>
    <s v="-"/>
    <s v="Flash Express"/>
    <s v="Shopee"/>
    <s v="shopee"/>
    <s v=""/>
    <s v="-"/>
    <s v="30/03/2025 22:17"/>
  </r>
  <r>
    <x v="2"/>
    <x v="2"/>
    <n v="47.5"/>
    <n v="1"/>
    <s v="EWI60"/>
    <n v="54.5"/>
    <n v="7"/>
    <s v="ร้านที่3"/>
    <s v="อาทิญา"/>
    <s v="28/9 ม.5 ซ.ร่วมใจ2 ต.ศรีสุนทร อ.ถลาง จ.ภูเก็ต · ศรีสุนทร/ Si Sunthon_x000a__x000a_ถลาง/ Thalangภูเก็ต/ Phuket_x000a_83110"/>
    <s v="83110"/>
    <s v="660838031143"/>
    <s v="30/03/2025 21:12"/>
    <s v="-"/>
    <s v="Kerry_dropoff"/>
    <s v="Lazada"/>
    <s v="lazada"/>
    <s v=""/>
    <s v="-"/>
    <s v="30/03/2025 21:12"/>
  </r>
  <r>
    <x v="0"/>
    <x v="0"/>
    <n v="43.5"/>
    <n v="2"/>
    <s v="EWI59"/>
    <n v="88"/>
    <n v="10"/>
    <s v="ร้านที่1"/>
    <s v="ช******้"/>
    <s v="******ะปาง, อำเภอทุ่งสง ตำบลกะปาง อำเภอทุ่งสง จังหวัดนครศรีธรรมราช 80310"/>
    <s v="80310"/>
    <s v="28"/>
    <s v="30/03/2025 21:14"/>
    <s v="-"/>
    <s v="SPX Express"/>
    <s v="Shopee"/>
    <s v="shopee"/>
    <s v=""/>
    <s v="-"/>
    <s v="30/03/2025 20:44"/>
  </r>
  <r>
    <x v="3"/>
    <x v="3"/>
    <n v="54.5"/>
    <n v="2"/>
    <s v="EWI58"/>
    <n v="79"/>
    <n v="7"/>
    <s v="ร้านที่1"/>
    <s v="สุชาดา พิณเขียว"/>
    <s v="7หมู่10 ถ.สุรนารายณ์ ต.โคกสูง อ.เมือง จ.นครราชสีมา_x000a__x000a_เมืองนครราชสีมา/ Mueng Nakorn Ratchasimaนครราชสีมา/ Nakhon Ratchasima_x000a_30310"/>
    <s v="30310"/>
    <s v="660994262516"/>
    <s v="30/03/2025 20:41"/>
    <s v="-"/>
    <s v="Kerry_dropoff"/>
    <s v="Lazada"/>
    <s v="lazada"/>
    <s v=""/>
    <s v="-"/>
    <s v="30/03/2025 20:40"/>
  </r>
  <r>
    <x v="4"/>
    <x v="4"/>
    <n v="66.666666666666671"/>
    <n v="6"/>
    <s v="EWI57"/>
    <n v="199.5"/>
    <n v="0"/>
    <s v="ร้านที่2"/>
    <s v="อ***  แ***ำศรี"/>
    <s v="สมุทรปราการ"/>
    <s v="-"/>
    <s v=""/>
    <s v="30/03/2025 20:39"/>
    <s v="-"/>
    <s v="J&amp;T Express"/>
    <s v="Tiktok"/>
    <s v="tiktok"/>
    <s v=""/>
    <s v="-"/>
    <s v="30/03/2025 20:38"/>
  </r>
  <r>
    <x v="4"/>
    <x v="4"/>
    <n v="66.666666666666671"/>
    <n v="3"/>
    <s v="EWI56"/>
    <n v="150"/>
    <n v="45"/>
    <s v="ร้านที่2"/>
    <s v="ค***ัก บ***อด"/>
    <s v="ชลบุรี"/>
    <s v="-"/>
    <s v=""/>
    <s v="30/03/2025 20:36"/>
    <s v="-"/>
    <s v="J&amp;T COD"/>
    <s v="Tiktok"/>
    <s v="จ่ายทีหลัง / COD"/>
    <s v=""/>
    <s v="-"/>
    <s v="30/03/2025 20:36"/>
  </r>
  <r>
    <x v="4"/>
    <x v="4"/>
    <n v="66.666666666666671"/>
    <n v="3"/>
    <s v="EWI55"/>
    <n v="120"/>
    <n v="0"/>
    <s v="ร้านที่1"/>
    <s v="เ******า"/>
    <s v="******จริญ, ตำบล วังตะเคียน, อำเภอกบินทร์บุรี ตำบลวังตะเคียน อำเภอกบินทร์บุรี จังหวัดปราจีนบุรี 25110"/>
    <s v="25110"/>
    <s v="64"/>
    <s v="30/03/2025 20:42"/>
    <s v="-"/>
    <s v="Flash Express"/>
    <s v="Shopee"/>
    <s v="shopee"/>
    <s v=""/>
    <s v="-"/>
    <s v="30/03/2025 20:12"/>
  </r>
  <r>
    <x v="1"/>
    <x v="1"/>
    <n v="66.333333333333329"/>
    <n v="3"/>
    <s v="EWI54"/>
    <n v="230"/>
    <n v="0"/>
    <s v="ร้านที่1"/>
    <s v="ศ******ี"/>
    <s v="******ทางหลวงชนบท ชบ.4082, ตำบล คลองพลู 405 หมู่ 1 ตำบลคลองพลู ตำบลคลองพลู อำเภอหนองใหญ่ จังหวัดชลบุรี 20190"/>
    <s v="20190"/>
    <s v="09"/>
    <s v="30/03/2025 20:11"/>
    <s v="-"/>
    <s v="SPX Express"/>
    <s v="Shopee"/>
    <s v="shopee"/>
    <s v=""/>
    <s v="-"/>
    <s v="30/03/2025 20:10"/>
  </r>
  <r>
    <x v="0"/>
    <x v="0"/>
    <n v="45"/>
    <n v="1"/>
    <s v="EWI53"/>
    <n v="40"/>
    <n v="0"/>
    <s v="ร้านที่1"/>
    <s v="น******ิ"/>
    <s v="******คลองตาคต, อำเภอโพธาราม ตำบลคลองตาคต อำเภอโพธาราม จังหวัดราชบุรี 70120"/>
    <s v="70120"/>
    <s v="85"/>
    <s v="30/03/2025 20:40"/>
    <s v="-"/>
    <s v="SPX Express"/>
    <s v="Shopee"/>
    <s v="shopee"/>
    <s v=""/>
    <s v="-"/>
    <s v="30/03/2025 20:09"/>
  </r>
  <r>
    <x v="1"/>
    <x v="1"/>
    <n v="75"/>
    <n v="3"/>
    <s v="EWI52"/>
    <n v="215"/>
    <n v="0"/>
    <s v="ร้านที่2"/>
    <s v="โ******ข"/>
    <s v="****** 21, ถนน ประชาอุทิศ 58/1, ทุ่งครุ, เขตทุ่งครุ แขวงทุ่งครุ เขตทุ่งครุ จังหวัดกรุงเทพมหานคร 10140"/>
    <s v="10140"/>
    <s v="49"/>
    <s v="30/03/2025 20:29"/>
    <s v="-"/>
    <s v="SPX Express"/>
    <s v="Shopee"/>
    <s v="shopee"/>
    <s v=""/>
    <s v="-"/>
    <s v="30/03/2025 19:59"/>
  </r>
  <r>
    <x v="5"/>
    <x v="5"/>
    <n v="37.5"/>
    <n v="8"/>
    <s v="EWI51"/>
    <n v="318"/>
    <n v="0"/>
    <s v="ร้านที่4"/>
    <s v="เ***ผกา เ***่ยนโพธิ์"/>
    <s v="นครราชสีมา"/>
    <s v="-"/>
    <s v=""/>
    <s v="30/03/2025 19:52"/>
    <s v="-"/>
    <s v="Flash Express Thailand"/>
    <s v="Tiktok"/>
    <s v="tiktok"/>
    <s v=""/>
    <s v="-"/>
    <s v="30/03/2025 19:51"/>
  </r>
  <r>
    <x v="5"/>
    <x v="5"/>
    <n v="33.333333333333336"/>
    <n v="3"/>
    <s v="EWI50"/>
    <n v="175"/>
    <n v="38"/>
    <s v="ร้านที่2"/>
    <s v="ส******ณ"/>
    <s v="******าม่อง ตำบลนาม่อง อำเภอกุดบาก จังหวัดสกลนคร 47180"/>
    <s v="47180"/>
    <s v="95"/>
    <s v="30/03/2025 19:21"/>
    <s v="-"/>
    <s v="Flash Express"/>
    <s v="Shopee"/>
    <s v="shopee"/>
    <s v=""/>
    <s v="-"/>
    <s v="30/03/2025 19:20"/>
  </r>
  <r>
    <x v="2"/>
    <x v="6"/>
    <n v="43.5"/>
    <n v="2"/>
    <s v="EWI49"/>
    <n v="78"/>
    <n v="0"/>
    <s v="ร้านที่1"/>
    <s v="เ******์"/>
    <s v="******คำแหง แขวงมีนบุรี เขตมีนบุรี กทม. 10510 แขวงมีนบุรี เขตมีนบุรี จังหวัดกรุงเทพมหานคร 10510"/>
    <s v="10510"/>
    <s v="21"/>
    <s v="30/03/2025 19:22"/>
    <s v="-"/>
    <s v="SPX Express"/>
    <s v="Shopee"/>
    <s v="shopee"/>
    <s v=""/>
    <s v="-"/>
    <s v="30/03/2025 18:52"/>
  </r>
  <r>
    <x v="1"/>
    <x v="7"/>
    <n v="67.5"/>
    <n v="1"/>
    <s v="EWI47"/>
    <n v="67.5"/>
    <n v="0"/>
    <s v="ร้านที่1"/>
    <s v="มน กีรติ"/>
    <s v="8/40 มบ.ศรีปทุม หมู่4 ถ.ปทุม-เสนา - · โคกช้าง/ Khok Chang_x000a__x000a_บางไทร/ Bang Saiพระนครศรีอยุธยา/ Phra Nakhon Si Ayutthaya_x000a_13190"/>
    <s v="13190"/>
    <s v="660864146939"/>
    <s v="30/03/2025 18:31"/>
    <s v="-"/>
    <s v="Kerry_dropoff"/>
    <s v="Lazada"/>
    <s v="lazada"/>
    <s v=""/>
    <s v="-"/>
    <s v="30/03/2025 18:30"/>
  </r>
  <r>
    <x v="0"/>
    <x v="0"/>
    <n v="35"/>
    <n v="8"/>
    <s v="EWI46"/>
    <n v="31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30/03/2025 18:55"/>
    <s v="-"/>
    <s v="SPX Express"/>
    <s v="Shopee"/>
    <s v="shopee"/>
    <s v=""/>
    <s v="-"/>
    <s v="30/03/2025 18:25"/>
  </r>
  <r>
    <x v="2"/>
    <x v="6"/>
    <n v="60"/>
    <n v="3"/>
    <s v="EWI45"/>
    <n v="121"/>
    <n v="7"/>
    <s v="ร้านที่1"/>
    <s v="เฉลิมชัย อภิศักดิ์ศิริกุล"/>
    <s v="199/20 ม.5THE CITY ราชฤกษ์-ปิ่นเกล้า  บางกร่าง เมือง นนทบุรี_x000a__x000a_เมืองนนทบุรี/ Mueang Nonthaburiนนทบุรี/ Nonthaburi_x000a_11000"/>
    <s v="11000"/>
    <s v="660991916522"/>
    <s v="30/03/2025 18:00"/>
    <s v="-"/>
    <s v="Kerry_dropoff"/>
    <s v="Lazada"/>
    <s v="lazada"/>
    <s v=""/>
    <s v="-"/>
    <s v="30/03/2025 18:00"/>
  </r>
  <r>
    <x v="5"/>
    <x v="5"/>
    <n v="37.5"/>
    <n v="4"/>
    <s v="EWI44"/>
    <n v="175"/>
    <n v="16"/>
    <s v="ร้านที่4"/>
    <s v="ป***อนด์"/>
    <s v="ระยอง"/>
    <s v="-"/>
    <s v=""/>
    <s v="30/03/2025 17:17"/>
    <s v="-"/>
    <s v="Flash Express Thailand"/>
    <s v="Tiktok"/>
    <s v="tiktok"/>
    <s v=""/>
    <s v="-"/>
    <s v="30/03/2025 17:16"/>
  </r>
  <r>
    <x v="1"/>
    <x v="1"/>
    <n v="66.333333333333329"/>
    <n v="3"/>
    <s v="EWI43"/>
    <n v="247.3"/>
    <n v="26"/>
    <s v="ร้านที่8"/>
    <s v="เจริญรัตน์ลิ้มถาวร"/>
    <s v="2ม.6ตำบ่นบ่อเวฟุ_x000a__x000a_ขลุง/ Khlungจันทบุรี/ Chanthaburi_x000a_22150"/>
    <s v="22150"/>
    <s v="660637428412"/>
    <s v="30/03/2025 17:14"/>
    <s v="-"/>
    <s v="Kerry_dropoff"/>
    <s v="Lazada"/>
    <s v="lazada"/>
    <s v=""/>
    <s v="-"/>
    <s v="30/03/2025 17:14"/>
  </r>
  <r>
    <x v="6"/>
    <x v="8"/>
    <n v="66.666666666666671"/>
    <n v="3"/>
    <s v="EWI42"/>
    <n v="106"/>
    <n v="6"/>
    <s v="ร้านที่4"/>
    <s v="เ***  ส***รณชัย"/>
    <s v="เทศบาลนครอุดรธานี"/>
    <s v="-"/>
    <s v=""/>
    <s v="30/03/2025 16:41"/>
    <s v="-"/>
    <s v="Flash Express Thailand COD"/>
    <s v="Tiktok"/>
    <s v="จ่ายทีหลัง / COD"/>
    <s v=""/>
    <s v="-"/>
    <s v="30/03/2025 16:41"/>
  </r>
  <r>
    <x v="1"/>
    <x v="7"/>
    <n v="56.95"/>
    <n v="1"/>
    <s v="EWI40"/>
    <n v="56.95"/>
    <n v="0"/>
    <s v="ร้านที่1"/>
    <s v="น.ส เนตรนรินทร์ ศรีอินทร์"/>
    <s v="บ้านเลขที่ 194/3 หมู่ 6 บ้านตาล ต.โพทะเล อ.โพทะเล จ.พิจิตร · โพทะเล/ Pho Thale_x000a__x000a_โพทะเล/ Pho Thaleพิจิตร/ Phichit_x000a_66130"/>
    <s v="66130"/>
    <s v="660810364639"/>
    <s v="30/03/2025 16:28"/>
    <s v="-"/>
    <s v="Kerry_dropoff"/>
    <s v="Lazada"/>
    <s v="lazada"/>
    <s v=""/>
    <s v="-"/>
    <s v="30/03/2025 16:28"/>
  </r>
  <r>
    <x v="7"/>
    <x v="9"/>
    <n v="50"/>
    <n v="2"/>
    <s v="EWI39"/>
    <n v="200"/>
    <n v="0"/>
    <s v="ร้านที่4"/>
    <s v="จ***กาญจน์ เ***เงิน"/>
    <s v="กรุงเทพมหานคร"/>
    <s v="-"/>
    <s v=""/>
    <s v="30/03/2025 16:27"/>
    <s v="-"/>
    <s v="Flash Express Thailand COD"/>
    <s v="Tiktok"/>
    <s v="จ่ายทีหลัง / COD"/>
    <s v=""/>
    <s v="-"/>
    <s v="30/03/2025 16:27"/>
  </r>
  <r>
    <x v="8"/>
    <x v="10"/>
    <n v="50"/>
    <n v="2"/>
    <s v="EWI39"/>
    <n v="200"/>
    <n v="0"/>
    <s v="ร้านที่4"/>
    <s v="จ***กาญจน์ เ***เงิน"/>
    <s v="กรุงเทพมหานคร"/>
    <s v="-"/>
    <s v=""/>
    <s v="30/03/2025 16:27"/>
    <s v="-"/>
    <s v="Flash Express Thailand COD"/>
    <s v="Tiktok"/>
    <s v="จ่ายทีหลัง / COD"/>
    <s v=""/>
    <s v="-"/>
    <s v="30/03/2025 16:27"/>
  </r>
  <r>
    <x v="2"/>
    <x v="6"/>
    <n v="50"/>
    <n v="2"/>
    <s v="EWI39"/>
    <n v="200"/>
    <n v="0"/>
    <s v="ร้านที่4"/>
    <s v="จ***กาญจน์ เ***เงิน"/>
    <s v="กรุงเทพมหานคร"/>
    <s v="-"/>
    <s v=""/>
    <s v="30/03/2025 16:27"/>
    <s v="-"/>
    <s v="Flash Express Thailand COD"/>
    <s v="Tiktok"/>
    <s v="จ่ายทีหลัง / COD"/>
    <s v=""/>
    <s v="-"/>
    <s v="30/03/2025 16:27"/>
  </r>
  <r>
    <x v="9"/>
    <x v="11"/>
    <n v="120"/>
    <n v="2"/>
    <s v="EWI38"/>
    <n v="190"/>
    <n v="0"/>
    <s v="ร้านที่2"/>
    <s v="A** M*"/>
    <s v="Bangkok"/>
    <s v="-"/>
    <s v=""/>
    <s v="30/03/2025 16:27"/>
    <s v="-"/>
    <s v="J&amp;T COD"/>
    <s v="Tiktok"/>
    <s v="จ่ายทีหลัง / COD"/>
    <s v=""/>
    <s v="-"/>
    <s v="30/03/2025 16:27"/>
  </r>
  <r>
    <x v="7"/>
    <x v="9"/>
    <n v="50"/>
    <n v="1"/>
    <s v="EWI37"/>
    <n v="106"/>
    <n v="6"/>
    <s v="ร้านที่4"/>
    <s v="ห***งฤทัย แ***ุดสี"/>
    <s v="เทศบาลนครนครราชสีมา"/>
    <s v="-"/>
    <s v=""/>
    <s v="30/03/2025 16:26"/>
    <s v="-"/>
    <s v="Flash Express Thailand COD"/>
    <s v="Tiktok"/>
    <s v="จ่ายทีหลัง / COD"/>
    <s v=""/>
    <s v="-"/>
    <s v="30/03/2025 16:26"/>
  </r>
  <r>
    <x v="8"/>
    <x v="10"/>
    <n v="50"/>
    <n v="1"/>
    <s v="EWI37"/>
    <n v="106"/>
    <n v="6"/>
    <s v="ร้านที่4"/>
    <s v="ห***งฤทัย แ***ุดสี"/>
    <s v="เทศบาลนครนครราชสีมา"/>
    <s v="-"/>
    <s v=""/>
    <s v="30/03/2025 16:26"/>
    <s v="-"/>
    <s v="Flash Express Thailand COD"/>
    <s v="Tiktok"/>
    <s v="จ่ายทีหลัง / COD"/>
    <s v=""/>
    <s v="-"/>
    <s v="30/03/2025 16:26"/>
  </r>
  <r>
    <x v="2"/>
    <x v="6"/>
    <n v="50"/>
    <n v="1"/>
    <s v="EWI37"/>
    <n v="106"/>
    <n v="6"/>
    <s v="ร้านที่4"/>
    <s v="ห***งฤทัย แ***ุดสี"/>
    <s v="เทศบาลนครนครราชสีมา"/>
    <s v="-"/>
    <s v=""/>
    <s v="30/03/2025 16:26"/>
    <s v="-"/>
    <s v="Flash Express Thailand COD"/>
    <s v="Tiktok"/>
    <s v="จ่ายทีหลัง / COD"/>
    <s v=""/>
    <s v="-"/>
    <s v="30/03/2025 16:26"/>
  </r>
  <r>
    <x v="7"/>
    <x v="9"/>
    <n v="50"/>
    <n v="1"/>
    <s v="EWI36"/>
    <n v="150"/>
    <n v="0"/>
    <s v="ร้านที่4"/>
    <s v="ส***นดา"/>
    <s v="นครพนม"/>
    <s v="-"/>
    <s v=""/>
    <s v="30/03/2025 16:18"/>
    <s v="-"/>
    <s v="Flash Express Thailand COD"/>
    <s v="Tiktok"/>
    <s v="จ่ายทีหลัง / COD"/>
    <s v=""/>
    <s v="-"/>
    <s v="30/03/2025 16:18"/>
  </r>
  <r>
    <x v="8"/>
    <x v="10"/>
    <n v="50"/>
    <n v="1"/>
    <s v="EWI36"/>
    <n v="150"/>
    <n v="0"/>
    <s v="ร้านที่4"/>
    <s v="ส***นดา"/>
    <s v="นครพนม"/>
    <s v="-"/>
    <s v=""/>
    <s v="30/03/2025 16:18"/>
    <s v="-"/>
    <s v="Flash Express Thailand COD"/>
    <s v="Tiktok"/>
    <s v="จ่ายทีหลัง / COD"/>
    <s v=""/>
    <s v="-"/>
    <s v="30/03/2025 16:18"/>
  </r>
  <r>
    <x v="2"/>
    <x v="6"/>
    <n v="50"/>
    <n v="1"/>
    <s v="EWI36"/>
    <n v="150"/>
    <n v="0"/>
    <s v="ร้านที่4"/>
    <s v="ส***นดา"/>
    <s v="นครพนม"/>
    <s v="-"/>
    <s v=""/>
    <s v="30/03/2025 16:18"/>
    <s v="-"/>
    <s v="Flash Express Thailand COD"/>
    <s v="Tiktok"/>
    <s v="จ่ายทีหลัง / COD"/>
    <s v=""/>
    <s v="-"/>
    <s v="30/03/2025 16:18"/>
  </r>
  <r>
    <x v="7"/>
    <x v="9"/>
    <n v="50"/>
    <n v="1"/>
    <s v="EWI35"/>
    <n v="129"/>
    <n v="29"/>
    <s v="ร้านที่4"/>
    <s v="ป***าสา"/>
    <s v="พิจิตร"/>
    <s v="-"/>
    <s v=""/>
    <s v="30/03/2025 16:17"/>
    <s v="-"/>
    <s v="Flash Express Thailand COD"/>
    <s v="Tiktok"/>
    <s v="จ่ายทีหลัง / COD"/>
    <s v=""/>
    <s v="-"/>
    <s v="30/03/2025 16:18"/>
  </r>
  <r>
    <x v="8"/>
    <x v="10"/>
    <n v="50"/>
    <n v="1"/>
    <s v="EWI35"/>
    <n v="129"/>
    <n v="29"/>
    <s v="ร้านที่4"/>
    <s v="ป***าสา"/>
    <s v="พิจิตร"/>
    <s v="-"/>
    <s v=""/>
    <s v="30/03/2025 16:17"/>
    <s v="-"/>
    <s v="Flash Express Thailand COD"/>
    <s v="Tiktok"/>
    <s v="จ่ายทีหลัง / COD"/>
    <s v=""/>
    <s v="-"/>
    <s v="30/03/2025 16:18"/>
  </r>
  <r>
    <x v="2"/>
    <x v="6"/>
    <n v="50"/>
    <n v="1"/>
    <s v="EWI35"/>
    <n v="129"/>
    <n v="29"/>
    <s v="ร้านที่4"/>
    <s v="ป***าสา"/>
    <s v="พิจิตร"/>
    <s v="-"/>
    <s v=""/>
    <s v="30/03/2025 16:17"/>
    <s v="-"/>
    <s v="Flash Express Thailand COD"/>
    <s v="Tiktok"/>
    <s v="จ่ายทีหลัง / COD"/>
    <s v=""/>
    <s v="-"/>
    <s v="30/03/2025 16:18"/>
  </r>
  <r>
    <x v="7"/>
    <x v="9"/>
    <n v="50"/>
    <n v="1"/>
    <s v="EWI34"/>
    <n v="200"/>
    <n v="0"/>
    <s v="ร้านที่4"/>
    <s v="ด***ี ใ***็นใหญ่"/>
    <s v="ลพบุรี"/>
    <s v="-"/>
    <s v=""/>
    <s v="30/03/2025 16:16"/>
    <s v="-"/>
    <s v="Flash Express Thailand"/>
    <s v="Tiktok"/>
    <s v="tiktok"/>
    <s v=""/>
    <s v="-"/>
    <s v="30/03/2025 16:15"/>
  </r>
  <r>
    <x v="8"/>
    <x v="10"/>
    <n v="50"/>
    <n v="1"/>
    <s v="EWI34"/>
    <n v="200"/>
    <n v="0"/>
    <s v="ร้านที่4"/>
    <s v="ด***ี ใ***็นใหญ่"/>
    <s v="ลพบุรี"/>
    <s v="-"/>
    <s v=""/>
    <s v="30/03/2025 16:16"/>
    <s v="-"/>
    <s v="Flash Express Thailand"/>
    <s v="Tiktok"/>
    <s v="tiktok"/>
    <s v=""/>
    <s v="-"/>
    <s v="30/03/2025 16:15"/>
  </r>
  <r>
    <x v="2"/>
    <x v="6"/>
    <n v="50"/>
    <n v="1"/>
    <s v="EWI34"/>
    <n v="200"/>
    <n v="0"/>
    <s v="ร้านที่4"/>
    <s v="ด***ี ใ***็นใหญ่"/>
    <s v="ลพบุรี"/>
    <s v="-"/>
    <s v=""/>
    <s v="30/03/2025 16:16"/>
    <s v="-"/>
    <s v="Flash Express Thailand"/>
    <s v="Tiktok"/>
    <s v="tiktok"/>
    <s v=""/>
    <s v="-"/>
    <s v="30/03/2025 16:15"/>
  </r>
  <r>
    <x v="6"/>
    <x v="8"/>
    <n v="66.666666666666671"/>
    <n v="3"/>
    <s v="EWI34"/>
    <n v="200"/>
    <n v="0"/>
    <s v="ร้านที่4"/>
    <s v="ด***ี ใ***็นใหญ่"/>
    <s v="ลพบุรี"/>
    <s v="-"/>
    <s v=""/>
    <s v="30/03/2025 16:16"/>
    <s v="-"/>
    <s v="Flash Express Thailand"/>
    <s v="Tiktok"/>
    <s v="tiktok"/>
    <s v=""/>
    <s v="-"/>
    <s v="30/03/2025 16:15"/>
  </r>
  <r>
    <x v="9"/>
    <x v="11"/>
    <n v="80"/>
    <n v="1"/>
    <s v="EWI33"/>
    <n v="72"/>
    <n v="0"/>
    <s v="ร้านที่1"/>
    <s v="ณ******่"/>
    <s v="******บพลา เขตวังทองหลาง กรุงเทพมหานคร 10310 (แยก25) (แยก25) แขวงพลับพลา เขตวังทองหลาง จังหวัดกรุงเทพมหานคร 10310"/>
    <s v="10310"/>
    <s v="39"/>
    <s v="30/03/2025 16:13"/>
    <s v="-"/>
    <s v="SPX Express"/>
    <s v="Shopee"/>
    <s v="shopee"/>
    <s v=""/>
    <s v="-"/>
    <s v="30/03/2025 16:12"/>
  </r>
  <r>
    <x v="7"/>
    <x v="9"/>
    <n v="50"/>
    <n v="2"/>
    <s v="EWI32"/>
    <n v="200"/>
    <n v="0"/>
    <s v="ร้านที่4"/>
    <s v="ช***าภัค แ***์รังษี"/>
    <s v="อุบลราชธานี"/>
    <s v="-"/>
    <s v=""/>
    <s v="30/03/2025 16:12"/>
    <s v="-"/>
    <s v="Flash Express Thailand"/>
    <s v="Tiktok"/>
    <s v="tiktok"/>
    <s v=""/>
    <s v="-"/>
    <s v="30/03/2025 16:12"/>
  </r>
  <r>
    <x v="8"/>
    <x v="10"/>
    <n v="50"/>
    <n v="2"/>
    <s v="EWI32"/>
    <n v="200"/>
    <n v="0"/>
    <s v="ร้านที่4"/>
    <s v="ช***าภัค แ***์รังษี"/>
    <s v="อุบลราชธานี"/>
    <s v="-"/>
    <s v=""/>
    <s v="30/03/2025 16:12"/>
    <s v="-"/>
    <s v="Flash Express Thailand"/>
    <s v="Tiktok"/>
    <s v="tiktok"/>
    <s v=""/>
    <s v="-"/>
    <s v="30/03/2025 16:12"/>
  </r>
  <r>
    <x v="2"/>
    <x v="6"/>
    <n v="50"/>
    <n v="2"/>
    <s v="EWI32"/>
    <n v="200"/>
    <n v="0"/>
    <s v="ร้านที่4"/>
    <s v="ช***าภัค แ***์รังษี"/>
    <s v="อุบลราชธานี"/>
    <s v="-"/>
    <s v=""/>
    <s v="30/03/2025 16:12"/>
    <s v="-"/>
    <s v="Flash Express Thailand"/>
    <s v="Tiktok"/>
    <s v="tiktok"/>
    <s v=""/>
    <s v="-"/>
    <s v="30/03/2025 16:12"/>
  </r>
  <r>
    <x v="7"/>
    <x v="9"/>
    <n v="50"/>
    <n v="1"/>
    <s v="EWI31"/>
    <n v="106"/>
    <n v="6"/>
    <s v="ร้านที่4"/>
    <s v="พ***์วิภา ก***สงค์"/>
    <s v="เชียงใหม่"/>
    <s v="-"/>
    <s v=""/>
    <s v="30/03/2025 16:11"/>
    <s v="-"/>
    <s v="Flash Express Thailand COD"/>
    <s v="Tiktok"/>
    <s v="จ่ายทีหลัง / COD"/>
    <s v=""/>
    <s v="-"/>
    <s v="30/03/2025 16:11"/>
  </r>
  <r>
    <x v="8"/>
    <x v="10"/>
    <n v="50"/>
    <n v="1"/>
    <s v="EWI31"/>
    <n v="106"/>
    <n v="6"/>
    <s v="ร้านที่4"/>
    <s v="พ***์วิภา ก***สงค์"/>
    <s v="เชียงใหม่"/>
    <s v="-"/>
    <s v=""/>
    <s v="30/03/2025 16:11"/>
    <s v="-"/>
    <s v="Flash Express Thailand COD"/>
    <s v="Tiktok"/>
    <s v="จ่ายทีหลัง / COD"/>
    <s v=""/>
    <s v="-"/>
    <s v="30/03/2025 16:11"/>
  </r>
  <r>
    <x v="2"/>
    <x v="6"/>
    <n v="50"/>
    <n v="1"/>
    <s v="EWI31"/>
    <n v="106"/>
    <n v="6"/>
    <s v="ร้านที่4"/>
    <s v="พ***์วิภา ก***สงค์"/>
    <s v="เชียงใหม่"/>
    <s v="-"/>
    <s v=""/>
    <s v="30/03/2025 16:11"/>
    <s v="-"/>
    <s v="Flash Express Thailand COD"/>
    <s v="Tiktok"/>
    <s v="จ่ายทีหลัง / COD"/>
    <s v=""/>
    <s v="-"/>
    <s v="30/03/2025 16:11"/>
  </r>
  <r>
    <x v="6"/>
    <x v="8"/>
    <n v="66.666666666666671"/>
    <n v="6"/>
    <s v="EWI30"/>
    <n v="200"/>
    <n v="0"/>
    <s v="ร้านที่4"/>
    <s v="ช***ิพ ย***"/>
    <s v="กรุงเทพมหานคร"/>
    <s v="-"/>
    <s v=""/>
    <s v="30/03/2025 16:09"/>
    <s v="-"/>
    <s v="Flash Express Thailand COD"/>
    <s v="Tiktok"/>
    <s v="จ่ายทีหลัง / COD"/>
    <s v=""/>
    <s v="-"/>
    <s v="30/03/2025 16:09"/>
  </r>
  <r>
    <x v="7"/>
    <x v="9"/>
    <n v="50"/>
    <n v="1"/>
    <s v="EWI29"/>
    <n v="106"/>
    <n v="6"/>
    <s v="ร้านที่4"/>
    <s v="อ***งศ์ ป***่วย"/>
    <s v="สุราษฎร์ธานี"/>
    <s v="-"/>
    <s v=""/>
    <s v="30/03/2025 16:04"/>
    <s v="-"/>
    <s v="Flash Express Thailand COD"/>
    <s v="Tiktok"/>
    <s v="จ่ายทีหลัง / COD"/>
    <s v=""/>
    <s v="-"/>
    <s v="30/03/2025 16:04"/>
  </r>
  <r>
    <x v="8"/>
    <x v="10"/>
    <n v="50"/>
    <n v="1"/>
    <s v="EWI29"/>
    <n v="106"/>
    <n v="6"/>
    <s v="ร้านที่4"/>
    <s v="อ***งศ์ ป***่วย"/>
    <s v="สุราษฎร์ธานี"/>
    <s v="-"/>
    <s v=""/>
    <s v="30/03/2025 16:04"/>
    <s v="-"/>
    <s v="Flash Express Thailand COD"/>
    <s v="Tiktok"/>
    <s v="จ่ายทีหลัง / COD"/>
    <s v=""/>
    <s v="-"/>
    <s v="30/03/2025 16:04"/>
  </r>
  <r>
    <x v="2"/>
    <x v="6"/>
    <n v="50"/>
    <n v="1"/>
    <s v="EWI29"/>
    <n v="106"/>
    <n v="6"/>
    <s v="ร้านที่4"/>
    <s v="อ***งศ์ ป***่วย"/>
    <s v="สุราษฎร์ธานี"/>
    <s v="-"/>
    <s v=""/>
    <s v="30/03/2025 16:04"/>
    <s v="-"/>
    <s v="Flash Express Thailand COD"/>
    <s v="Tiktok"/>
    <s v="จ่ายทีหลัง / COD"/>
    <s v=""/>
    <s v="-"/>
    <s v="30/03/2025 16:04"/>
  </r>
  <r>
    <x v="7"/>
    <x v="9"/>
    <n v="50"/>
    <n v="2"/>
    <s v="EWI28"/>
    <n v="200"/>
    <n v="0"/>
    <s v="ร้านที่4"/>
    <s v="น***.มณีรัตน์  แ***เมืองกลาง"/>
    <s v="นครราชสีมา"/>
    <s v="-"/>
    <s v=""/>
    <s v="30/03/2025 16:01"/>
    <s v="-"/>
    <s v="Flash Express Thailand COD"/>
    <s v="Tiktok"/>
    <s v="จ่ายทีหลัง / COD"/>
    <s v=""/>
    <s v="-"/>
    <s v="30/03/2025 16:01"/>
  </r>
  <r>
    <x v="8"/>
    <x v="10"/>
    <n v="50"/>
    <n v="2"/>
    <s v="EWI28"/>
    <n v="200"/>
    <n v="0"/>
    <s v="ร้านที่4"/>
    <s v="น***.มณีรัตน์  แ***เมืองกลาง"/>
    <s v="นครราชสีมา"/>
    <s v="-"/>
    <s v=""/>
    <s v="30/03/2025 16:01"/>
    <s v="-"/>
    <s v="Flash Express Thailand COD"/>
    <s v="Tiktok"/>
    <s v="จ่ายทีหลัง / COD"/>
    <s v=""/>
    <s v="-"/>
    <s v="30/03/2025 16:01"/>
  </r>
  <r>
    <x v="2"/>
    <x v="6"/>
    <n v="50"/>
    <n v="2"/>
    <s v="EWI28"/>
    <n v="200"/>
    <n v="0"/>
    <s v="ร้านที่4"/>
    <s v="น***.มณีรัตน์  แ***เมืองกลาง"/>
    <s v="นครราชสีมา"/>
    <s v="-"/>
    <s v=""/>
    <s v="30/03/2025 16:01"/>
    <s v="-"/>
    <s v="Flash Express Thailand COD"/>
    <s v="Tiktok"/>
    <s v="จ่ายทีหลัง / COD"/>
    <s v=""/>
    <s v="-"/>
    <s v="30/03/2025 16:01"/>
  </r>
  <r>
    <x v="7"/>
    <x v="9"/>
    <n v="50"/>
    <n v="2"/>
    <s v="EWI27"/>
    <n v="200"/>
    <n v="0"/>
    <s v="ร้านที่4"/>
    <s v="อ***ญา แ***ศิริผล"/>
    <s v="กรุงเทพมหานคร"/>
    <s v="-"/>
    <s v=""/>
    <s v="30/03/2025 16:00"/>
    <s v="-"/>
    <s v="Flash Express Thailand COD"/>
    <s v="Tiktok"/>
    <s v="จ่ายทีหลัง / COD"/>
    <s v=""/>
    <s v="-"/>
    <s v="30/03/2025 16:00"/>
  </r>
  <r>
    <x v="8"/>
    <x v="10"/>
    <n v="50"/>
    <n v="2"/>
    <s v="EWI27"/>
    <n v="200"/>
    <n v="0"/>
    <s v="ร้านที่4"/>
    <s v="อ***ญา แ***ศิริผล"/>
    <s v="กรุงเทพมหานคร"/>
    <s v="-"/>
    <s v=""/>
    <s v="30/03/2025 16:00"/>
    <s v="-"/>
    <s v="Flash Express Thailand COD"/>
    <s v="Tiktok"/>
    <s v="จ่ายทีหลัง / COD"/>
    <s v=""/>
    <s v="-"/>
    <s v="30/03/2025 16:00"/>
  </r>
  <r>
    <x v="2"/>
    <x v="6"/>
    <n v="50"/>
    <n v="2"/>
    <s v="EWI27"/>
    <n v="200"/>
    <n v="0"/>
    <s v="ร้านที่4"/>
    <s v="อ***ญา แ***ศิริผล"/>
    <s v="กรุงเทพมหานคร"/>
    <s v="-"/>
    <s v=""/>
    <s v="30/03/2025 16:00"/>
    <s v="-"/>
    <s v="Flash Express Thailand COD"/>
    <s v="Tiktok"/>
    <s v="จ่ายทีหลัง / COD"/>
    <s v=""/>
    <s v="-"/>
    <s v="30/03/2025 16:00"/>
  </r>
  <r>
    <x v="7"/>
    <x v="9"/>
    <n v="50"/>
    <n v="2"/>
    <s v="EWI26"/>
    <n v="200"/>
    <n v="0"/>
    <s v="ร้านที่4"/>
    <s v="น***กษณ์ ม***ใจ"/>
    <s v="ปทุมธานี"/>
    <s v="-"/>
    <s v=""/>
    <s v="30/03/2025 15:59"/>
    <s v="-"/>
    <s v="Flash Express Thailand"/>
    <s v="Tiktok"/>
    <s v="tiktok"/>
    <s v=""/>
    <s v="-"/>
    <s v="30/03/2025 15:58"/>
  </r>
  <r>
    <x v="8"/>
    <x v="10"/>
    <n v="50"/>
    <n v="2"/>
    <s v="EWI26"/>
    <n v="200"/>
    <n v="0"/>
    <s v="ร้านที่4"/>
    <s v="น***กษณ์ ม***ใจ"/>
    <s v="ปทุมธานี"/>
    <s v="-"/>
    <s v=""/>
    <s v="30/03/2025 15:59"/>
    <s v="-"/>
    <s v="Flash Express Thailand"/>
    <s v="Tiktok"/>
    <s v="tiktok"/>
    <s v=""/>
    <s v="-"/>
    <s v="30/03/2025 15:58"/>
  </r>
  <r>
    <x v="2"/>
    <x v="6"/>
    <n v="50"/>
    <n v="2"/>
    <s v="EWI26"/>
    <n v="200"/>
    <n v="0"/>
    <s v="ร้านที่4"/>
    <s v="น***กษณ์ ม***ใจ"/>
    <s v="ปทุมธานี"/>
    <s v="-"/>
    <s v=""/>
    <s v="30/03/2025 15:59"/>
    <s v="-"/>
    <s v="Flash Express Thailand"/>
    <s v="Tiktok"/>
    <s v="tiktok"/>
    <s v=""/>
    <s v="-"/>
    <s v="30/03/2025 15:58"/>
  </r>
  <r>
    <x v="7"/>
    <x v="9"/>
    <n v="50"/>
    <n v="3"/>
    <s v="EWI25"/>
    <n v="300"/>
    <n v="0"/>
    <s v="ร้านที่4"/>
    <s v="น***ุพา  ท***รี"/>
    <s v="พิจิตร"/>
    <s v="-"/>
    <s v=""/>
    <s v="30/03/2025 15:58"/>
    <s v="-"/>
    <s v="Flash Express Thailand"/>
    <s v="Tiktok"/>
    <s v="tiktok"/>
    <s v=""/>
    <s v="-"/>
    <s v="30/03/2025 15:57"/>
  </r>
  <r>
    <x v="8"/>
    <x v="10"/>
    <n v="50"/>
    <n v="3"/>
    <s v="EWI25"/>
    <n v="300"/>
    <n v="0"/>
    <s v="ร้านที่4"/>
    <s v="น***ุพา  ท***รี"/>
    <s v="พิจิตร"/>
    <s v="-"/>
    <s v=""/>
    <s v="30/03/2025 15:58"/>
    <s v="-"/>
    <s v="Flash Express Thailand"/>
    <s v="Tiktok"/>
    <s v="tiktok"/>
    <s v=""/>
    <s v="-"/>
    <s v="30/03/2025 15:57"/>
  </r>
  <r>
    <x v="2"/>
    <x v="6"/>
    <n v="50"/>
    <n v="3"/>
    <s v="EWI25"/>
    <n v="300"/>
    <n v="0"/>
    <s v="ร้านที่4"/>
    <s v="น***ุพา  ท***รี"/>
    <s v="พิจิตร"/>
    <s v="-"/>
    <s v=""/>
    <s v="30/03/2025 15:58"/>
    <s v="-"/>
    <s v="Flash Express Thailand"/>
    <s v="Tiktok"/>
    <s v="tiktok"/>
    <s v=""/>
    <s v="-"/>
    <s v="30/03/2025 15:57"/>
  </r>
  <r>
    <x v="7"/>
    <x v="9"/>
    <n v="50"/>
    <n v="1"/>
    <s v="EWI24"/>
    <n v="200"/>
    <n v="0"/>
    <s v="ร้านที่4"/>
    <s v="ธ***วุฒิ บ***พรม"/>
    <s v="ศรีสะเกษ"/>
    <s v="-"/>
    <s v=""/>
    <s v="-"/>
    <s v="-"/>
    <s v="J&amp;T Express"/>
    <s v="Tiktok"/>
    <s v="-"/>
    <s v=""/>
    <s v="-"/>
    <s v="30/03/2025 15:56"/>
  </r>
  <r>
    <x v="8"/>
    <x v="10"/>
    <n v="50"/>
    <n v="1"/>
    <s v="EWI24"/>
    <n v="200"/>
    <n v="0"/>
    <s v="ร้านที่4"/>
    <s v="ธ***วุฒิ บ***พรม"/>
    <s v="ศรีสะเกษ"/>
    <s v="-"/>
    <s v=""/>
    <s v="-"/>
    <s v="-"/>
    <s v="J&amp;T Express"/>
    <s v="Tiktok"/>
    <s v="-"/>
    <s v=""/>
    <s v="-"/>
    <s v="30/03/2025 15:56"/>
  </r>
  <r>
    <x v="2"/>
    <x v="6"/>
    <n v="50"/>
    <n v="1"/>
    <s v="EWI24"/>
    <n v="200"/>
    <n v="0"/>
    <s v="ร้านที่4"/>
    <s v="ธ***วุฒิ บ***พรม"/>
    <s v="ศรีสะเกษ"/>
    <s v="-"/>
    <s v=""/>
    <s v="-"/>
    <s v="-"/>
    <s v="J&amp;T Express"/>
    <s v="Tiktok"/>
    <s v="-"/>
    <s v=""/>
    <s v="-"/>
    <s v="30/03/2025 15:56"/>
  </r>
  <r>
    <x v="5"/>
    <x v="5"/>
    <n v="33.333333333333336"/>
    <n v="3"/>
    <s v="EWI24"/>
    <n v="200"/>
    <n v="0"/>
    <s v="ร้านที่4"/>
    <s v="ธ***วุฒิ บ***พรม"/>
    <s v="ศรีสะเกษ"/>
    <s v="-"/>
    <s v=""/>
    <s v="-"/>
    <s v="-"/>
    <s v="J&amp;T Express"/>
    <s v="Tiktok"/>
    <s v="-"/>
    <s v=""/>
    <s v="-"/>
    <s v="30/03/2025 15:56"/>
  </r>
  <r>
    <x v="7"/>
    <x v="9"/>
    <n v="50"/>
    <n v="1"/>
    <s v="EWI23"/>
    <n v="100"/>
    <n v="0"/>
    <s v="ร้านที่4"/>
    <s v="ว***พ็ญ เ***ไทย"/>
    <s v="สมุทรสาคร"/>
    <s v="-"/>
    <s v=""/>
    <s v="30/03/2025 15:56"/>
    <s v="-"/>
    <s v="Flash Express Thailand"/>
    <s v="Tiktok"/>
    <s v="tiktok"/>
    <s v=""/>
    <s v="-"/>
    <s v="30/03/2025 15:56"/>
  </r>
  <r>
    <x v="8"/>
    <x v="10"/>
    <n v="50"/>
    <n v="1"/>
    <s v="EWI23"/>
    <n v="100"/>
    <n v="0"/>
    <s v="ร้านที่4"/>
    <s v="ว***พ็ญ เ***ไทย"/>
    <s v="สมุทรสาคร"/>
    <s v="-"/>
    <s v=""/>
    <s v="30/03/2025 15:56"/>
    <s v="-"/>
    <s v="Flash Express Thailand"/>
    <s v="Tiktok"/>
    <s v="tiktok"/>
    <s v=""/>
    <s v="-"/>
    <s v="30/03/2025 15:56"/>
  </r>
  <r>
    <x v="2"/>
    <x v="6"/>
    <n v="50"/>
    <n v="1"/>
    <s v="EWI23"/>
    <n v="100"/>
    <n v="0"/>
    <s v="ร้านที่4"/>
    <s v="ว***พ็ญ เ***ไทย"/>
    <s v="สมุทรสาคร"/>
    <s v="-"/>
    <s v=""/>
    <s v="30/03/2025 15:56"/>
    <s v="-"/>
    <s v="Flash Express Thailand"/>
    <s v="Tiktok"/>
    <s v="tiktok"/>
    <s v=""/>
    <s v="-"/>
    <s v="30/03/2025 15:56"/>
  </r>
  <r>
    <x v="5"/>
    <x v="5"/>
    <n v="33.333333333333336"/>
    <n v="3"/>
    <s v="EWI22"/>
    <n v="145"/>
    <n v="45"/>
    <s v="ร้านที่4"/>
    <s v="ว***ียร"/>
    <s v="กรุงเทพฯ"/>
    <s v="-"/>
    <s v=""/>
    <s v="30/03/2025 15:55"/>
    <s v="-"/>
    <s v="Flash Express Thailand COD"/>
    <s v="Tiktok"/>
    <s v="จ่ายทีหลัง / COD"/>
    <s v=""/>
    <s v="-"/>
    <s v="30/03/2025 15:55"/>
  </r>
  <r>
    <x v="7"/>
    <x v="9"/>
    <n v="50"/>
    <n v="1"/>
    <s v="EWI21"/>
    <n v="150"/>
    <n v="0"/>
    <s v="ร้านที่4"/>
    <s v="ว***พ็ญ เ***ไทย"/>
    <s v="สมุทรสาคร"/>
    <s v="-"/>
    <s v=""/>
    <s v="-"/>
    <s v="-"/>
    <s v="J&amp;T Express"/>
    <s v="Tiktok"/>
    <s v="-"/>
    <s v=""/>
    <s v="-"/>
    <s v="30/03/2025 15:55"/>
  </r>
  <r>
    <x v="8"/>
    <x v="10"/>
    <n v="50"/>
    <n v="1"/>
    <s v="EWI21"/>
    <n v="150"/>
    <n v="0"/>
    <s v="ร้านที่4"/>
    <s v="ว***พ็ญ เ***ไทย"/>
    <s v="สมุทรสาคร"/>
    <s v="-"/>
    <s v=""/>
    <s v="-"/>
    <s v="-"/>
    <s v="J&amp;T Express"/>
    <s v="Tiktok"/>
    <s v="-"/>
    <s v=""/>
    <s v="-"/>
    <s v="30/03/2025 15:55"/>
  </r>
  <r>
    <x v="2"/>
    <x v="6"/>
    <n v="50"/>
    <n v="1"/>
    <s v="EWI21"/>
    <n v="150"/>
    <n v="0"/>
    <s v="ร้านที่4"/>
    <s v="ว***พ็ญ เ***ไทย"/>
    <s v="สมุทรสาคร"/>
    <s v="-"/>
    <s v=""/>
    <s v="-"/>
    <s v="-"/>
    <s v="J&amp;T Express"/>
    <s v="Tiktok"/>
    <s v="-"/>
    <s v=""/>
    <s v="-"/>
    <s v="30/03/2025 15:55"/>
  </r>
  <r>
    <x v="7"/>
    <x v="9"/>
    <n v="50"/>
    <n v="1"/>
    <s v="EWI20"/>
    <n v="106"/>
    <n v="6"/>
    <s v="ร้านที่4"/>
    <s v="อ***ตยา ข***"/>
    <s v="ระยอง"/>
    <s v="-"/>
    <s v=""/>
    <s v="30/03/2025 15:47"/>
    <s v="-"/>
    <s v="Flash Express Thailand COD"/>
    <s v="Tiktok"/>
    <s v="จ่ายทีหลัง / COD"/>
    <s v=""/>
    <s v="-"/>
    <s v="30/03/2025 15:47"/>
  </r>
  <r>
    <x v="8"/>
    <x v="10"/>
    <n v="50"/>
    <n v="1"/>
    <s v="EWI20"/>
    <n v="106"/>
    <n v="6"/>
    <s v="ร้านที่4"/>
    <s v="อ***ตยา ข***"/>
    <s v="ระยอง"/>
    <s v="-"/>
    <s v=""/>
    <s v="30/03/2025 15:47"/>
    <s v="-"/>
    <s v="Flash Express Thailand COD"/>
    <s v="Tiktok"/>
    <s v="จ่ายทีหลัง / COD"/>
    <s v=""/>
    <s v="-"/>
    <s v="30/03/2025 15:47"/>
  </r>
  <r>
    <x v="2"/>
    <x v="6"/>
    <n v="50"/>
    <n v="1"/>
    <s v="EWI20"/>
    <n v="106"/>
    <n v="6"/>
    <s v="ร้านที่4"/>
    <s v="อ***ตยา ข***"/>
    <s v="ระยอง"/>
    <s v="-"/>
    <s v=""/>
    <s v="30/03/2025 15:47"/>
    <s v="-"/>
    <s v="Flash Express Thailand COD"/>
    <s v="Tiktok"/>
    <s v="จ่ายทีหลัง / COD"/>
    <s v=""/>
    <s v="-"/>
    <s v="30/03/2025 15:47"/>
  </r>
  <r>
    <x v="6"/>
    <x v="8"/>
    <n v="66.666666666666671"/>
    <n v="3"/>
    <s v="EWI19"/>
    <n v="300"/>
    <n v="0"/>
    <s v="ร้านที่4"/>
    <s v="น** ส***ศ ฤ***เดช"/>
    <s v="ขอนแก่น"/>
    <s v="-"/>
    <s v=""/>
    <s v="30/03/2025 15:46"/>
    <s v="-"/>
    <s v="Flash Express Thailand COD"/>
    <s v="Tiktok"/>
    <s v="จ่ายทีหลัง / COD"/>
    <s v=""/>
    <s v="-"/>
    <s v="30/03/2025 15:46"/>
  </r>
  <r>
    <x v="7"/>
    <x v="9"/>
    <n v="50"/>
    <n v="2"/>
    <s v="EWI19"/>
    <n v="300"/>
    <n v="0"/>
    <s v="ร้านที่4"/>
    <s v="น** ส***ศ ฤ***เดช"/>
    <s v="ขอนแก่น"/>
    <s v="-"/>
    <s v=""/>
    <s v="30/03/2025 15:46"/>
    <s v="-"/>
    <s v="Flash Express Thailand COD"/>
    <s v="Tiktok"/>
    <s v="จ่ายทีหลัง / COD"/>
    <s v=""/>
    <s v="-"/>
    <s v="30/03/2025 15:46"/>
  </r>
  <r>
    <x v="8"/>
    <x v="10"/>
    <n v="50"/>
    <n v="2"/>
    <s v="EWI19"/>
    <n v="300"/>
    <n v="0"/>
    <s v="ร้านที่4"/>
    <s v="น** ส***ศ ฤ***เดช"/>
    <s v="ขอนแก่น"/>
    <s v="-"/>
    <s v=""/>
    <s v="30/03/2025 15:46"/>
    <s v="-"/>
    <s v="Flash Express Thailand COD"/>
    <s v="Tiktok"/>
    <s v="จ่ายทีหลัง / COD"/>
    <s v=""/>
    <s v="-"/>
    <s v="30/03/2025 15:46"/>
  </r>
  <r>
    <x v="2"/>
    <x v="6"/>
    <n v="50"/>
    <n v="2"/>
    <s v="EWI19"/>
    <n v="300"/>
    <n v="0"/>
    <s v="ร้านที่4"/>
    <s v="น** ส***ศ ฤ***เดช"/>
    <s v="ขอนแก่น"/>
    <s v="-"/>
    <s v=""/>
    <s v="30/03/2025 15:46"/>
    <s v="-"/>
    <s v="Flash Express Thailand COD"/>
    <s v="Tiktok"/>
    <s v="จ่ายทีหลัง / COD"/>
    <s v=""/>
    <s v="-"/>
    <s v="30/03/2025 15:46"/>
  </r>
  <r>
    <x v="7"/>
    <x v="9"/>
    <n v="50"/>
    <n v="1"/>
    <s v="EWI17"/>
    <n v="106"/>
    <n v="6"/>
    <s v="ร้านที่4"/>
    <s v="พ***รรณ จ***ร์สุวรรณ์"/>
    <s v="ชลบุรี"/>
    <s v="-"/>
    <s v=""/>
    <s v="30/03/2025 15:45"/>
    <s v="-"/>
    <s v="Flash Express Thailand COD"/>
    <s v="Tiktok"/>
    <s v="จ่ายทีหลัง / COD"/>
    <s v=""/>
    <s v="-"/>
    <s v="30/03/2025 15:45"/>
  </r>
  <r>
    <x v="8"/>
    <x v="10"/>
    <n v="50"/>
    <n v="1"/>
    <s v="EWI17"/>
    <n v="106"/>
    <n v="6"/>
    <s v="ร้านที่4"/>
    <s v="พ***รรณ จ***ร์สุวรรณ์"/>
    <s v="ชลบุรี"/>
    <s v="-"/>
    <s v=""/>
    <s v="30/03/2025 15:45"/>
    <s v="-"/>
    <s v="Flash Express Thailand COD"/>
    <s v="Tiktok"/>
    <s v="จ่ายทีหลัง / COD"/>
    <s v=""/>
    <s v="-"/>
    <s v="30/03/2025 15:45"/>
  </r>
  <r>
    <x v="2"/>
    <x v="6"/>
    <n v="50"/>
    <n v="1"/>
    <s v="EWI17"/>
    <n v="106"/>
    <n v="6"/>
    <s v="ร้านที่4"/>
    <s v="พ***รรณ จ***ร์สุวรรณ์"/>
    <s v="ชลบุรี"/>
    <s v="-"/>
    <s v=""/>
    <s v="30/03/2025 15:45"/>
    <s v="-"/>
    <s v="Flash Express Thailand COD"/>
    <s v="Tiktok"/>
    <s v="จ่ายทีหลัง / COD"/>
    <s v=""/>
    <s v="-"/>
    <s v="30/03/2025 15:45"/>
  </r>
  <r>
    <x v="7"/>
    <x v="9"/>
    <n v="50"/>
    <n v="1"/>
    <s v="EWI16"/>
    <n v="106"/>
    <n v="6"/>
    <s v="ร้านที่4"/>
    <s v="น***าวรัศมี ถ***รัก"/>
    <s v="เทศบาลนครอุดรธานี"/>
    <s v="-"/>
    <s v=""/>
    <s v="30/03/2025 15:43"/>
    <s v="-"/>
    <s v="Flash Express Thailand"/>
    <s v="Tiktok"/>
    <s v="tiktok"/>
    <s v=""/>
    <s v="-"/>
    <s v="30/03/2025 15:43"/>
  </r>
  <r>
    <x v="8"/>
    <x v="10"/>
    <n v="50"/>
    <n v="1"/>
    <s v="EWI16"/>
    <n v="106"/>
    <n v="6"/>
    <s v="ร้านที่4"/>
    <s v="น***าวรัศมี ถ***รัก"/>
    <s v="เทศบาลนครอุดรธานี"/>
    <s v="-"/>
    <s v=""/>
    <s v="30/03/2025 15:43"/>
    <s v="-"/>
    <s v="Flash Express Thailand"/>
    <s v="Tiktok"/>
    <s v="tiktok"/>
    <s v=""/>
    <s v="-"/>
    <s v="30/03/2025 15:43"/>
  </r>
  <r>
    <x v="2"/>
    <x v="6"/>
    <n v="50"/>
    <n v="1"/>
    <s v="EWI16"/>
    <n v="106"/>
    <n v="6"/>
    <s v="ร้านที่4"/>
    <s v="น***าวรัศมี ถ***รัก"/>
    <s v="เทศบาลนครอุดรธานี"/>
    <s v="-"/>
    <s v=""/>
    <s v="30/03/2025 15:43"/>
    <s v="-"/>
    <s v="Flash Express Thailand"/>
    <s v="Tiktok"/>
    <s v="tiktok"/>
    <s v=""/>
    <s v="-"/>
    <s v="30/03/2025 15:43"/>
  </r>
  <r>
    <x v="1"/>
    <x v="1"/>
    <n v="80"/>
    <n v="1"/>
    <s v="EWI15"/>
    <n v="248"/>
    <n v="35"/>
    <s v="ร้านที่1"/>
    <s v="ห******ย"/>
    <s v="******ม, ตำบลแพรกษา, อำเภอเมืองสมุทรปราการ ตำบลแพรกษา อำเภอเมืองสมุทรปราการ จังหวัดสมุทรปราการ 10280"/>
    <s v="10280"/>
    <s v="31"/>
    <s v="30/03/2025 15:42"/>
    <s v="-"/>
    <s v="SPX Express"/>
    <s v="Shopee"/>
    <s v="shopee"/>
    <s v=""/>
    <s v="-"/>
    <s v="30/03/2025 15:42"/>
  </r>
  <r>
    <x v="9"/>
    <x v="12"/>
    <n v="80"/>
    <n v="1"/>
    <s v="EWI15"/>
    <n v="248"/>
    <n v="35"/>
    <s v="ร้านที่1"/>
    <s v="ห******ย"/>
    <s v="******ม, ตำบลแพรกษา, อำเภอเมืองสมุทรปราการ ตำบลแพรกษา อำเภอเมืองสมุทรปราการ จังหวัดสมุทรปราการ 10280"/>
    <s v="10280"/>
    <s v="31"/>
    <s v="30/03/2025 15:42"/>
    <s v="-"/>
    <s v="SPX Express"/>
    <s v="Shopee"/>
    <s v="shopee"/>
    <s v=""/>
    <s v="-"/>
    <s v="30/03/2025 15:42"/>
  </r>
  <r>
    <x v="10"/>
    <x v="13"/>
    <n v="40"/>
    <n v="1"/>
    <s v="EWI15"/>
    <n v="248"/>
    <n v="35"/>
    <s v="ร้านที่1"/>
    <s v="ห******ย"/>
    <s v="******ม, ตำบลแพรกษา, อำเภอเมืองสมุทรปราการ ตำบลแพรกษา อำเภอเมืองสมุทรปราการ จังหวัดสมุทรปราการ 10280"/>
    <s v="10280"/>
    <s v="31"/>
    <s v="30/03/2025 15:42"/>
    <s v="-"/>
    <s v="SPX Express"/>
    <s v="Shopee"/>
    <s v="shopee"/>
    <s v=""/>
    <s v="-"/>
    <s v="30/03/2025 15:42"/>
  </r>
  <r>
    <x v="7"/>
    <x v="9"/>
    <n v="50"/>
    <n v="1"/>
    <s v="EWI13"/>
    <n v="106"/>
    <n v="6"/>
    <s v="ร้านที่4"/>
    <s v="โ***กา แ***ิลา"/>
    <s v="อุดรธานี"/>
    <s v="-"/>
    <s v=""/>
    <s v="30/03/2025 15:40"/>
    <s v="-"/>
    <s v="Flash Express Thailand COD"/>
    <s v="Tiktok"/>
    <s v="จ่ายทีหลัง / COD"/>
    <s v="แพ้ฝอยทองนะคะ ขออนุญาตไม่รับนะคะ🥲"/>
    <s v="-"/>
    <s v="30/03/2025 15:40"/>
  </r>
  <r>
    <x v="8"/>
    <x v="10"/>
    <n v="50"/>
    <n v="1"/>
    <s v="EWI13"/>
    <n v="106"/>
    <n v="6"/>
    <s v="ร้านที่4"/>
    <s v="โ***กา แ***ิลา"/>
    <s v="อุดรธานี"/>
    <s v="-"/>
    <s v=""/>
    <s v="30/03/2025 15:40"/>
    <s v="-"/>
    <s v="Flash Express Thailand COD"/>
    <s v="Tiktok"/>
    <s v="จ่ายทีหลัง / COD"/>
    <s v="แพ้ฝอยทองนะคะ ขออนุญาตไม่รับนะคะ🥲"/>
    <s v="-"/>
    <s v="30/03/2025 15:40"/>
  </r>
  <r>
    <x v="2"/>
    <x v="6"/>
    <n v="50"/>
    <n v="1"/>
    <s v="EWI13"/>
    <n v="106"/>
    <n v="6"/>
    <s v="ร้านที่4"/>
    <s v="โ***กา แ***ิลา"/>
    <s v="อุดรธานี"/>
    <s v="-"/>
    <s v=""/>
    <s v="30/03/2025 15:40"/>
    <s v="-"/>
    <s v="Flash Express Thailand COD"/>
    <s v="Tiktok"/>
    <s v="จ่ายทีหลัง / COD"/>
    <s v="แพ้ฝอยทองนะคะ ขออนุญาตไม่รับนะคะ🥲"/>
    <s v="-"/>
    <s v="30/03/2025 15:40"/>
  </r>
  <r>
    <x v="2"/>
    <x v="6"/>
    <n v="40"/>
    <n v="1"/>
    <s v="EWI12"/>
    <n v="36"/>
    <n v="0"/>
    <s v="ร้านที่1"/>
    <s v="เ******่"/>
    <s v="******ในเมือง ตำบลในเมือง อำเภอเมืองนครราชสีมา จังหวัดนครราชสีมา 30000"/>
    <s v="30000"/>
    <s v="36"/>
    <s v="30/03/2025 15:41"/>
    <s v="-"/>
    <s v="SPX Express"/>
    <s v="Shopee"/>
    <s v="shopee"/>
    <s v=""/>
    <s v="-"/>
    <s v="30/03/2025 15:39"/>
  </r>
  <r>
    <x v="5"/>
    <x v="5"/>
    <n v="33.333333333333336"/>
    <n v="3"/>
    <s v="EWI11"/>
    <n v="200"/>
    <n v="0"/>
    <s v="ร้านที่4"/>
    <s v="ก***ก จ***ิบาล"/>
    <s v="ปราจีนบุรี"/>
    <s v="-"/>
    <s v=""/>
    <s v="30/03/2025 15:40"/>
    <s v="-"/>
    <s v="Flash Express Thailand"/>
    <s v="Tiktok"/>
    <s v="tiktok"/>
    <s v=""/>
    <s v="-"/>
    <s v="30/03/2025 15:39"/>
  </r>
  <r>
    <x v="7"/>
    <x v="9"/>
    <n v="50"/>
    <n v="1"/>
    <s v="EWI11"/>
    <n v="200"/>
    <n v="0"/>
    <s v="ร้านที่4"/>
    <s v="ก***ก จ***ิบาล"/>
    <s v="ปราจีนบุรี"/>
    <s v="-"/>
    <s v=""/>
    <s v="30/03/2025 15:40"/>
    <s v="-"/>
    <s v="Flash Express Thailand"/>
    <s v="Tiktok"/>
    <s v="tiktok"/>
    <s v=""/>
    <s v="-"/>
    <s v="30/03/2025 15:39"/>
  </r>
  <r>
    <x v="8"/>
    <x v="10"/>
    <n v="50"/>
    <n v="1"/>
    <s v="EWI11"/>
    <n v="200"/>
    <n v="0"/>
    <s v="ร้านที่4"/>
    <s v="ก***ก จ***ิบาล"/>
    <s v="ปราจีนบุรี"/>
    <s v="-"/>
    <s v=""/>
    <s v="30/03/2025 15:40"/>
    <s v="-"/>
    <s v="Flash Express Thailand"/>
    <s v="Tiktok"/>
    <s v="tiktok"/>
    <s v=""/>
    <s v="-"/>
    <s v="30/03/2025 15:39"/>
  </r>
  <r>
    <x v="2"/>
    <x v="6"/>
    <n v="50"/>
    <n v="1"/>
    <s v="EWI11"/>
    <n v="200"/>
    <n v="0"/>
    <s v="ร้านที่4"/>
    <s v="ก***ก จ***ิบาล"/>
    <s v="ปราจีนบุรี"/>
    <s v="-"/>
    <s v=""/>
    <s v="30/03/2025 15:40"/>
    <s v="-"/>
    <s v="Flash Express Thailand"/>
    <s v="Tiktok"/>
    <s v="tiktok"/>
    <s v=""/>
    <s v="-"/>
    <s v="30/03/2025 15:39"/>
  </r>
  <r>
    <x v="6"/>
    <x v="8"/>
    <n v="66.666666666666671"/>
    <n v="3"/>
    <s v="EWI10"/>
    <n v="116"/>
    <n v="16"/>
    <s v="ร้านที่4"/>
    <s v="เ***ตม"/>
    <s v="ปทุมธานี"/>
    <s v="-"/>
    <s v=""/>
    <s v="30/03/2025 15:39"/>
    <s v="-"/>
    <s v="Flash Express Thailand COD"/>
    <s v="Tiktok"/>
    <s v="จ่ายทีหลัง / COD"/>
    <s v=""/>
    <s v="-"/>
    <s v="30/03/2025 15:39"/>
  </r>
  <r>
    <x v="7"/>
    <x v="9"/>
    <n v="50"/>
    <n v="1"/>
    <s v="EWI9"/>
    <n v="106"/>
    <n v="6"/>
    <s v="ร้านที่4"/>
    <s v="ว***ี"/>
    <s v="Chachoengsao"/>
    <s v="-"/>
    <s v=""/>
    <s v="30/03/2025 15:38"/>
    <s v="-"/>
    <s v="Flash Express Thailand COD"/>
    <s v="Tiktok"/>
    <s v="จ่ายทีหลัง / COD"/>
    <s v=""/>
    <s v="-"/>
    <s v="30/03/2025 15:38"/>
  </r>
  <r>
    <x v="8"/>
    <x v="10"/>
    <n v="50"/>
    <n v="1"/>
    <s v="EWI9"/>
    <n v="106"/>
    <n v="6"/>
    <s v="ร้านที่4"/>
    <s v="ว***ี"/>
    <s v="Chachoengsao"/>
    <s v="-"/>
    <s v=""/>
    <s v="30/03/2025 15:38"/>
    <s v="-"/>
    <s v="Flash Express Thailand COD"/>
    <s v="Tiktok"/>
    <s v="จ่ายทีหลัง / COD"/>
    <s v=""/>
    <s v="-"/>
    <s v="30/03/2025 15:38"/>
  </r>
  <r>
    <x v="2"/>
    <x v="6"/>
    <n v="50"/>
    <n v="1"/>
    <s v="EWI9"/>
    <n v="106"/>
    <n v="6"/>
    <s v="ร้านที่4"/>
    <s v="ว***ี"/>
    <s v="Chachoengsao"/>
    <s v="-"/>
    <s v=""/>
    <s v="30/03/2025 15:38"/>
    <s v="-"/>
    <s v="Flash Express Thailand COD"/>
    <s v="Tiktok"/>
    <s v="จ่ายทีหลัง / COD"/>
    <s v=""/>
    <s v="-"/>
    <s v="30/03/2025 15:38"/>
  </r>
  <r>
    <x v="5"/>
    <x v="5"/>
    <n v="33.333333333333336"/>
    <n v="12"/>
    <s v="EWI8"/>
    <n v="400"/>
    <n v="0"/>
    <s v="ร้านที่4"/>
    <s v="ส***ตรา ก***ิตร"/>
    <s v="กรุงเทพมหานคร"/>
    <s v="-"/>
    <s v=""/>
    <s v="30/03/2025 15:37"/>
    <s v="-"/>
    <s v="Flash Express Thailand"/>
    <s v="Tiktok"/>
    <s v="tiktok"/>
    <s v=""/>
    <s v="-"/>
    <s v="30/03/2025 15:36"/>
  </r>
  <r>
    <x v="7"/>
    <x v="9"/>
    <n v="50"/>
    <n v="1"/>
    <s v="EWI7"/>
    <n v="106"/>
    <n v="6"/>
    <s v="ร้านที่4"/>
    <s v="ว*** น***รี"/>
    <s v="เลย"/>
    <s v="-"/>
    <s v=""/>
    <s v="30/03/2025 15:35"/>
    <s v="-"/>
    <s v="Flash Express Thailand COD"/>
    <s v="Tiktok"/>
    <s v="จ่ายทีหลัง / COD"/>
    <s v=""/>
    <s v="-"/>
    <s v="30/03/2025 15:35"/>
  </r>
  <r>
    <x v="8"/>
    <x v="10"/>
    <n v="50"/>
    <n v="1"/>
    <s v="EWI7"/>
    <n v="106"/>
    <n v="6"/>
    <s v="ร้านที่4"/>
    <s v="ว*** น***รี"/>
    <s v="เลย"/>
    <s v="-"/>
    <s v=""/>
    <s v="30/03/2025 15:35"/>
    <s v="-"/>
    <s v="Flash Express Thailand COD"/>
    <s v="Tiktok"/>
    <s v="จ่ายทีหลัง / COD"/>
    <s v=""/>
    <s v="-"/>
    <s v="30/03/2025 15:35"/>
  </r>
  <r>
    <x v="2"/>
    <x v="6"/>
    <n v="50"/>
    <n v="1"/>
    <s v="EWI7"/>
    <n v="106"/>
    <n v="6"/>
    <s v="ร้านที่4"/>
    <s v="ว*** น***รี"/>
    <s v="เลย"/>
    <s v="-"/>
    <s v=""/>
    <s v="30/03/2025 15:35"/>
    <s v="-"/>
    <s v="Flash Express Thailand COD"/>
    <s v="Tiktok"/>
    <s v="จ่ายทีหลัง / COD"/>
    <s v=""/>
    <s v="-"/>
    <s v="30/03/2025 15:35"/>
  </r>
  <r>
    <x v="7"/>
    <x v="9"/>
    <n v="50"/>
    <n v="2"/>
    <s v="EWI6"/>
    <n v="200"/>
    <n v="0"/>
    <s v="ร้านที่4"/>
    <s v="เ***ิรา  ส***า"/>
    <s v="เทศบาลนครนครราชสีมา"/>
    <s v="-"/>
    <s v=""/>
    <s v="30/03/2025 15:35"/>
    <s v="-"/>
    <s v="Flash Express Thailand"/>
    <s v="Tiktok"/>
    <s v="tiktok"/>
    <s v=""/>
    <s v="-"/>
    <s v="30/03/2025 15:34"/>
  </r>
  <r>
    <x v="8"/>
    <x v="10"/>
    <n v="50"/>
    <n v="2"/>
    <s v="EWI6"/>
    <n v="200"/>
    <n v="0"/>
    <s v="ร้านที่4"/>
    <s v="เ***ิรา  ส***า"/>
    <s v="เทศบาลนครนครราชสีมา"/>
    <s v="-"/>
    <s v=""/>
    <s v="30/03/2025 15:35"/>
    <s v="-"/>
    <s v="Flash Express Thailand"/>
    <s v="Tiktok"/>
    <s v="tiktok"/>
    <s v=""/>
    <s v="-"/>
    <s v="30/03/2025 15:34"/>
  </r>
  <r>
    <x v="2"/>
    <x v="6"/>
    <n v="50"/>
    <n v="2"/>
    <s v="EWI6"/>
    <n v="200"/>
    <n v="0"/>
    <s v="ร้านที่4"/>
    <s v="เ***ิรา  ส***า"/>
    <s v="เทศบาลนครนครราชสีมา"/>
    <s v="-"/>
    <s v=""/>
    <s v="30/03/2025 15:35"/>
    <s v="-"/>
    <s v="Flash Express Thailand"/>
    <s v="Tiktok"/>
    <s v="tiktok"/>
    <s v=""/>
    <s v="-"/>
    <s v="30/03/2025 15:34"/>
  </r>
  <r>
    <x v="4"/>
    <x v="4"/>
    <n v="66.666666666666671"/>
    <n v="3"/>
    <s v="EWI5"/>
    <n v="106"/>
    <n v="6"/>
    <s v="ร้านที่4"/>
    <s v="ส***รี ล***ีทัศน์"/>
    <s v="สมุทรปราการ"/>
    <s v="-"/>
    <s v=""/>
    <s v="30/03/2025 15:30"/>
    <s v="-"/>
    <s v="Flash Express Thailand COD"/>
    <s v="Tiktok"/>
    <s v="จ่ายทีหลัง / COD"/>
    <s v=""/>
    <s v="-"/>
    <s v="30/03/2025 15:30"/>
  </r>
  <r>
    <x v="7"/>
    <x v="9"/>
    <n v="50"/>
    <n v="2"/>
    <s v="EWI4"/>
    <n v="200"/>
    <n v="0"/>
    <s v="ร้านที่4"/>
    <s v="อ***ิดา ด***วยชาติ"/>
    <s v="บุรีรัมย์"/>
    <s v="-"/>
    <s v=""/>
    <s v="30/03/2025 15:29"/>
    <s v="-"/>
    <s v="Flash Express Thailand COD"/>
    <s v="Tiktok"/>
    <s v="จ่ายทีหลัง / COD"/>
    <s v=""/>
    <s v="-"/>
    <s v="30/03/2025 15:29"/>
  </r>
  <r>
    <x v="8"/>
    <x v="10"/>
    <n v="50"/>
    <n v="2"/>
    <s v="EWI4"/>
    <n v="200"/>
    <n v="0"/>
    <s v="ร้านที่4"/>
    <s v="อ***ิดา ด***วยชาติ"/>
    <s v="บุรีรัมย์"/>
    <s v="-"/>
    <s v=""/>
    <s v="30/03/2025 15:29"/>
    <s v="-"/>
    <s v="Flash Express Thailand COD"/>
    <s v="Tiktok"/>
    <s v="จ่ายทีหลัง / COD"/>
    <s v=""/>
    <s v="-"/>
    <s v="30/03/2025 15:29"/>
  </r>
  <r>
    <x v="2"/>
    <x v="6"/>
    <n v="50"/>
    <n v="2"/>
    <s v="EWI4"/>
    <n v="200"/>
    <n v="0"/>
    <s v="ร้านที่4"/>
    <s v="อ***ิดา ด***วยชาติ"/>
    <s v="บุรีรัมย์"/>
    <s v="-"/>
    <s v=""/>
    <s v="30/03/2025 15:29"/>
    <s v="-"/>
    <s v="Flash Express Thailand COD"/>
    <s v="Tiktok"/>
    <s v="จ่ายทีหลัง / COD"/>
    <s v=""/>
    <s v="-"/>
    <s v="30/03/2025 15:29"/>
  </r>
  <r>
    <x v="6"/>
    <x v="8"/>
    <n v="66.666666666666671"/>
    <n v="3"/>
    <s v="EWI3"/>
    <n v="200"/>
    <n v="0"/>
    <s v="ร้านที่4"/>
    <s v="ล* ล*"/>
    <s v="สมุทรปราการ"/>
    <s v="-"/>
    <s v=""/>
    <s v="30/03/2025 15:29"/>
    <s v="-"/>
    <s v="Flash Express Thailand COD"/>
    <s v="Tiktok"/>
    <s v="จ่ายทีหลัง / COD"/>
    <s v=""/>
    <s v="-"/>
    <s v="30/03/2025 15:29"/>
  </r>
  <r>
    <x v="5"/>
    <x v="5"/>
    <n v="33.333333333333336"/>
    <n v="3"/>
    <s v="EWI3"/>
    <n v="200"/>
    <n v="0"/>
    <s v="ร้านที่4"/>
    <s v="ล* ล*"/>
    <s v="สมุทรปราการ"/>
    <s v="-"/>
    <s v=""/>
    <s v="30/03/2025 15:29"/>
    <s v="-"/>
    <s v="Flash Express Thailand COD"/>
    <s v="Tiktok"/>
    <s v="จ่ายทีหลัง / COD"/>
    <s v=""/>
    <s v="-"/>
    <s v="30/03/2025 15:29"/>
  </r>
  <r>
    <x v="7"/>
    <x v="9"/>
    <n v="50"/>
    <n v="2"/>
    <s v="EWI2"/>
    <n v="200"/>
    <n v="0"/>
    <s v="ร้านที่4"/>
    <s v="ร***ดาว  เ***ง"/>
    <s v="ระยอง"/>
    <s v="-"/>
    <s v=""/>
    <s v="30/03/2025 15:29"/>
    <s v="-"/>
    <s v="Flash Express Thailand COD"/>
    <s v="Tiktok"/>
    <s v="จ่ายทีหลัง / COD"/>
    <s v=""/>
    <s v="-"/>
    <s v="30/03/2025 15:29"/>
  </r>
  <r>
    <x v="8"/>
    <x v="10"/>
    <n v="50"/>
    <n v="2"/>
    <s v="EWI2"/>
    <n v="200"/>
    <n v="0"/>
    <s v="ร้านที่4"/>
    <s v="ร***ดาว  เ***ง"/>
    <s v="ระยอง"/>
    <s v="-"/>
    <s v=""/>
    <s v="30/03/2025 15:29"/>
    <s v="-"/>
    <s v="Flash Express Thailand COD"/>
    <s v="Tiktok"/>
    <s v="จ่ายทีหลัง / COD"/>
    <s v=""/>
    <s v="-"/>
    <s v="30/03/2025 15:29"/>
  </r>
  <r>
    <x v="2"/>
    <x v="6"/>
    <n v="50"/>
    <n v="2"/>
    <s v="EWI2"/>
    <n v="200"/>
    <n v="0"/>
    <s v="ร้านที่4"/>
    <s v="ร***ดาว  เ***ง"/>
    <s v="ระยอง"/>
    <s v="-"/>
    <s v=""/>
    <s v="30/03/2025 15:29"/>
    <s v="-"/>
    <s v="Flash Express Thailand COD"/>
    <s v="Tiktok"/>
    <s v="จ่ายทีหลัง / COD"/>
    <s v=""/>
    <s v="-"/>
    <s v="30/03/2025 15:29"/>
  </r>
  <r>
    <x v="7"/>
    <x v="9"/>
    <n v="50"/>
    <n v="1"/>
    <s v="EWI1"/>
    <n v="106"/>
    <n v="6"/>
    <s v="ร้านที่4"/>
    <s v="จ***กฤษณ์ ค***ียน"/>
    <s v="เชียงราย"/>
    <s v="-"/>
    <s v=""/>
    <s v="30/03/2025 15:28"/>
    <s v="-"/>
    <s v="Flash Express Thailand COD"/>
    <s v="Tiktok"/>
    <s v="จ่ายทีหลัง / COD"/>
    <s v=""/>
    <s v="-"/>
    <s v="30/03/2025 15:28"/>
  </r>
  <r>
    <x v="8"/>
    <x v="10"/>
    <n v="50"/>
    <n v="1"/>
    <s v="EWI1"/>
    <n v="106"/>
    <n v="6"/>
    <s v="ร้านที่4"/>
    <s v="จ***กฤษณ์ ค***ียน"/>
    <s v="เชียงราย"/>
    <s v="-"/>
    <s v=""/>
    <s v="30/03/2025 15:28"/>
    <s v="-"/>
    <s v="Flash Express Thailand COD"/>
    <s v="Tiktok"/>
    <s v="จ่ายทีหลัง / COD"/>
    <s v=""/>
    <s v="-"/>
    <s v="30/03/2025 15:28"/>
  </r>
  <r>
    <x v="2"/>
    <x v="6"/>
    <n v="50"/>
    <n v="1"/>
    <s v="EWI1"/>
    <n v="106"/>
    <n v="6"/>
    <s v="ร้านที่4"/>
    <s v="จ***กฤษณ์ ค***ียน"/>
    <s v="เชียงราย"/>
    <s v="-"/>
    <s v=""/>
    <s v="30/03/2025 15:28"/>
    <s v="-"/>
    <s v="Flash Express Thailand COD"/>
    <s v="Tiktok"/>
    <s v="จ่ายทีหลัง / COD"/>
    <s v=""/>
    <s v="-"/>
    <s v="30/03/2025 15:28"/>
  </r>
  <r>
    <x v="7"/>
    <x v="9"/>
    <n v="50"/>
    <n v="1"/>
    <s v="EWI0"/>
    <n v="106"/>
    <n v="6"/>
    <s v="ร้านที่4"/>
    <s v="น***"/>
    <s v="สมุทรปราการ"/>
    <s v="-"/>
    <s v=""/>
    <s v="30/03/2025 15:26"/>
    <s v="-"/>
    <s v="Flash Express Thailand COD"/>
    <s v="Tiktok"/>
    <s v="จ่ายทีหลัง / COD"/>
    <s v=""/>
    <s v="-"/>
    <s v="30/03/2025 15:26"/>
  </r>
  <r>
    <x v="8"/>
    <x v="10"/>
    <n v="50"/>
    <n v="1"/>
    <s v="EWI0"/>
    <n v="106"/>
    <n v="6"/>
    <s v="ร้านที่4"/>
    <s v="น***"/>
    <s v="สมุทรปราการ"/>
    <s v="-"/>
    <s v=""/>
    <s v="30/03/2025 15:26"/>
    <s v="-"/>
    <s v="Flash Express Thailand COD"/>
    <s v="Tiktok"/>
    <s v="จ่ายทีหลัง / COD"/>
    <s v=""/>
    <s v="-"/>
    <s v="30/03/2025 15:26"/>
  </r>
  <r>
    <x v="2"/>
    <x v="6"/>
    <n v="50"/>
    <n v="1"/>
    <s v="EWI0"/>
    <n v="106"/>
    <n v="6"/>
    <s v="ร้านที่4"/>
    <s v="น***"/>
    <s v="สมุทรปราการ"/>
    <s v="-"/>
    <s v=""/>
    <s v="30/03/2025 15:26"/>
    <s v="-"/>
    <s v="Flash Express Thailand COD"/>
    <s v="Tiktok"/>
    <s v="จ่ายทีหลัง / COD"/>
    <s v=""/>
    <s v="-"/>
    <s v="30/03/2025 15:26"/>
  </r>
  <r>
    <x v="7"/>
    <x v="9"/>
    <n v="50"/>
    <n v="1"/>
    <s v="EWH99"/>
    <n v="106"/>
    <n v="6"/>
    <s v="ร้านที่4"/>
    <s v="ว***า ท***ิม"/>
    <s v="ประจวบคีรีขันธ์"/>
    <s v="-"/>
    <s v=""/>
    <s v="30/03/2025 15:25"/>
    <s v="-"/>
    <s v="Flash Express Thailand COD"/>
    <s v="Tiktok"/>
    <s v="จ่ายทีหลัง / COD"/>
    <s v=""/>
    <s v="-"/>
    <s v="30/03/2025 15:25"/>
  </r>
  <r>
    <x v="8"/>
    <x v="10"/>
    <n v="50"/>
    <n v="1"/>
    <s v="EWH99"/>
    <n v="106"/>
    <n v="6"/>
    <s v="ร้านที่4"/>
    <s v="ว***า ท***ิม"/>
    <s v="ประจวบคีรีขันธ์"/>
    <s v="-"/>
    <s v=""/>
    <s v="30/03/2025 15:25"/>
    <s v="-"/>
    <s v="Flash Express Thailand COD"/>
    <s v="Tiktok"/>
    <s v="จ่ายทีหลัง / COD"/>
    <s v=""/>
    <s v="-"/>
    <s v="30/03/2025 15:25"/>
  </r>
  <r>
    <x v="2"/>
    <x v="6"/>
    <n v="50"/>
    <n v="1"/>
    <s v="EWH99"/>
    <n v="106"/>
    <n v="6"/>
    <s v="ร้านที่4"/>
    <s v="ว***า ท***ิม"/>
    <s v="ประจวบคีรีขันธ์"/>
    <s v="-"/>
    <s v=""/>
    <s v="30/03/2025 15:25"/>
    <s v="-"/>
    <s v="Flash Express Thailand COD"/>
    <s v="Tiktok"/>
    <s v="จ่ายทีหลัง / COD"/>
    <s v=""/>
    <s v="-"/>
    <s v="30/03/2025 15:25"/>
  </r>
  <r>
    <x v="7"/>
    <x v="9"/>
    <n v="50"/>
    <n v="2"/>
    <s v="EWH98"/>
    <n v="200"/>
    <n v="0"/>
    <s v="ร้านที่4"/>
    <s v="ส***ียรติ์ ส***ด"/>
    <s v="อุตรดิตถ์"/>
    <s v="-"/>
    <s v=""/>
    <s v="30/03/2025 15:24"/>
    <s v="-"/>
    <s v="Flash Express Thailand COD"/>
    <s v="Tiktok"/>
    <s v="จ่ายทีหลัง / COD"/>
    <s v=""/>
    <s v="-"/>
    <s v="30/03/2025 15:24"/>
  </r>
  <r>
    <x v="8"/>
    <x v="10"/>
    <n v="50"/>
    <n v="2"/>
    <s v="EWH98"/>
    <n v="200"/>
    <n v="0"/>
    <s v="ร้านที่4"/>
    <s v="ส***ียรติ์ ส***ด"/>
    <s v="อุตรดิตถ์"/>
    <s v="-"/>
    <s v=""/>
    <s v="30/03/2025 15:24"/>
    <s v="-"/>
    <s v="Flash Express Thailand COD"/>
    <s v="Tiktok"/>
    <s v="จ่ายทีหลัง / COD"/>
    <s v=""/>
    <s v="-"/>
    <s v="30/03/2025 15:24"/>
  </r>
  <r>
    <x v="2"/>
    <x v="6"/>
    <n v="50"/>
    <n v="2"/>
    <s v="EWH98"/>
    <n v="200"/>
    <n v="0"/>
    <s v="ร้านที่4"/>
    <s v="ส***ียรติ์ ส***ด"/>
    <s v="อุตรดิตถ์"/>
    <s v="-"/>
    <s v=""/>
    <s v="30/03/2025 15:24"/>
    <s v="-"/>
    <s v="Flash Express Thailand COD"/>
    <s v="Tiktok"/>
    <s v="จ่ายทีหลัง / COD"/>
    <s v=""/>
    <s v="-"/>
    <s v="30/03/2025 15:24"/>
  </r>
  <r>
    <x v="7"/>
    <x v="9"/>
    <n v="50"/>
    <n v="1"/>
    <s v="EWH96"/>
    <n v="129"/>
    <n v="29"/>
    <s v="ร้านที่4"/>
    <s v="ร***นภา ภ***ย์"/>
    <s v="ลพบุรี"/>
    <s v="-"/>
    <s v=""/>
    <s v="30/03/2025 15:24"/>
    <s v="-"/>
    <s v="Flash Express Thailand COD"/>
    <s v="Tiktok"/>
    <s v="จ่ายทีหลัง / COD"/>
    <s v=""/>
    <s v="-"/>
    <s v="30/03/2025 15:24"/>
  </r>
  <r>
    <x v="8"/>
    <x v="10"/>
    <n v="50"/>
    <n v="1"/>
    <s v="EWH96"/>
    <n v="129"/>
    <n v="29"/>
    <s v="ร้านที่4"/>
    <s v="ร***นภา ภ***ย์"/>
    <s v="ลพบุรี"/>
    <s v="-"/>
    <s v=""/>
    <s v="30/03/2025 15:24"/>
    <s v="-"/>
    <s v="Flash Express Thailand COD"/>
    <s v="Tiktok"/>
    <s v="จ่ายทีหลัง / COD"/>
    <s v=""/>
    <s v="-"/>
    <s v="30/03/2025 15:24"/>
  </r>
  <r>
    <x v="2"/>
    <x v="6"/>
    <n v="50"/>
    <n v="1"/>
    <s v="EWH96"/>
    <n v="129"/>
    <n v="29"/>
    <s v="ร้านที่4"/>
    <s v="ร***นภา ภ***ย์"/>
    <s v="ลพบุรี"/>
    <s v="-"/>
    <s v=""/>
    <s v="30/03/2025 15:24"/>
    <s v="-"/>
    <s v="Flash Express Thailand COD"/>
    <s v="Tiktok"/>
    <s v="จ่ายทีหลัง / COD"/>
    <s v=""/>
    <s v="-"/>
    <s v="30/03/2025 15:24"/>
  </r>
  <r>
    <x v="7"/>
    <x v="9"/>
    <n v="50"/>
    <n v="1"/>
    <s v="EWH95"/>
    <n v="106"/>
    <n v="6"/>
    <s v="ร้านที่4"/>
    <s v="ว***ิสา"/>
    <s v="หนองบัวลำภู"/>
    <s v="-"/>
    <s v=""/>
    <s v="30/03/2025 15:24"/>
    <s v="-"/>
    <s v="Flash Express Thailand COD"/>
    <s v="Tiktok"/>
    <s v="จ่ายทีหลัง / COD"/>
    <s v=""/>
    <s v="-"/>
    <s v="30/03/2025 15:24"/>
  </r>
  <r>
    <x v="8"/>
    <x v="10"/>
    <n v="50"/>
    <n v="1"/>
    <s v="EWH95"/>
    <n v="106"/>
    <n v="6"/>
    <s v="ร้านที่4"/>
    <s v="ว***ิสา"/>
    <s v="หนองบัวลำภู"/>
    <s v="-"/>
    <s v=""/>
    <s v="30/03/2025 15:24"/>
    <s v="-"/>
    <s v="Flash Express Thailand COD"/>
    <s v="Tiktok"/>
    <s v="จ่ายทีหลัง / COD"/>
    <s v=""/>
    <s v="-"/>
    <s v="30/03/2025 15:24"/>
  </r>
  <r>
    <x v="2"/>
    <x v="6"/>
    <n v="50"/>
    <n v="1"/>
    <s v="EWH95"/>
    <n v="106"/>
    <n v="6"/>
    <s v="ร้านที่4"/>
    <s v="ว***ิสา"/>
    <s v="หนองบัวลำภู"/>
    <s v="-"/>
    <s v=""/>
    <s v="30/03/2025 15:24"/>
    <s v="-"/>
    <s v="Flash Express Thailand COD"/>
    <s v="Tiktok"/>
    <s v="จ่ายทีหลัง / COD"/>
    <s v=""/>
    <s v="-"/>
    <s v="30/03/2025 15:24"/>
  </r>
  <r>
    <x v="7"/>
    <x v="9"/>
    <n v="50"/>
    <n v="1"/>
    <s v="EWH94"/>
    <n v="150"/>
    <n v="0"/>
    <s v="ร้านที่4"/>
    <s v="ไ***ูน  ห***ลาะ"/>
    <s v="สงขลา"/>
    <s v="-"/>
    <s v=""/>
    <s v="30/03/2025 15:23"/>
    <s v="-"/>
    <s v="Flash Express Thailand COD"/>
    <s v="Tiktok"/>
    <s v="จ่ายทีหลัง / COD"/>
    <s v=""/>
    <s v="-"/>
    <s v="30/03/2025 15:23"/>
  </r>
  <r>
    <x v="8"/>
    <x v="10"/>
    <n v="50"/>
    <n v="1"/>
    <s v="EWH94"/>
    <n v="150"/>
    <n v="0"/>
    <s v="ร้านที่4"/>
    <s v="ไ***ูน  ห***ลาะ"/>
    <s v="สงขลา"/>
    <s v="-"/>
    <s v=""/>
    <s v="30/03/2025 15:23"/>
    <s v="-"/>
    <s v="Flash Express Thailand COD"/>
    <s v="Tiktok"/>
    <s v="จ่ายทีหลัง / COD"/>
    <s v=""/>
    <s v="-"/>
    <s v="30/03/2025 15:23"/>
  </r>
  <r>
    <x v="2"/>
    <x v="6"/>
    <n v="50"/>
    <n v="1"/>
    <s v="EWH94"/>
    <n v="150"/>
    <n v="0"/>
    <s v="ร้านที่4"/>
    <s v="ไ***ูน  ห***ลาะ"/>
    <s v="สงขลา"/>
    <s v="-"/>
    <s v=""/>
    <s v="30/03/2025 15:23"/>
    <s v="-"/>
    <s v="Flash Express Thailand COD"/>
    <s v="Tiktok"/>
    <s v="จ่ายทีหลัง / COD"/>
    <s v=""/>
    <s v="-"/>
    <s v="30/03/2025 15:23"/>
  </r>
  <r>
    <x v="7"/>
    <x v="9"/>
    <n v="50"/>
    <n v="1"/>
    <s v="EWH93"/>
    <n v="100"/>
    <n v="0"/>
    <s v="ร้านที่4"/>
    <s v="ส***ันท์ แ***ั่ว"/>
    <s v="สระบุรี"/>
    <s v="-"/>
    <s v=""/>
    <s v="30/03/2025 15:23"/>
    <s v="-"/>
    <s v="Flash Express Thailand COD"/>
    <s v="Tiktok"/>
    <s v="จ่ายทีหลัง / COD"/>
    <s v=""/>
    <s v="-"/>
    <s v="30/03/2025 15:23"/>
  </r>
  <r>
    <x v="8"/>
    <x v="10"/>
    <n v="50"/>
    <n v="1"/>
    <s v="EWH93"/>
    <n v="100"/>
    <n v="0"/>
    <s v="ร้านที่4"/>
    <s v="ส***ันท์ แ***ั่ว"/>
    <s v="สระบุรี"/>
    <s v="-"/>
    <s v=""/>
    <s v="30/03/2025 15:23"/>
    <s v="-"/>
    <s v="Flash Express Thailand COD"/>
    <s v="Tiktok"/>
    <s v="จ่ายทีหลัง / COD"/>
    <s v=""/>
    <s v="-"/>
    <s v="30/03/2025 15:23"/>
  </r>
  <r>
    <x v="2"/>
    <x v="6"/>
    <n v="50"/>
    <n v="1"/>
    <s v="EWH93"/>
    <n v="100"/>
    <n v="0"/>
    <s v="ร้านที่4"/>
    <s v="ส***ันท์ แ***ั่ว"/>
    <s v="สระบุรี"/>
    <s v="-"/>
    <s v=""/>
    <s v="30/03/2025 15:23"/>
    <s v="-"/>
    <s v="Flash Express Thailand COD"/>
    <s v="Tiktok"/>
    <s v="จ่ายทีหลัง / COD"/>
    <s v=""/>
    <s v="-"/>
    <s v="30/03/2025 15:23"/>
  </r>
  <r>
    <x v="2"/>
    <x v="6"/>
    <n v="45"/>
    <n v="1"/>
    <s v="EWH92"/>
    <n v="178"/>
    <n v="0"/>
    <s v="ร้านที่1"/>
    <s v="ค******)"/>
    <s v="******หนองหว้า, ตำบลทรายมูล, อำเภอน้ำพอง ตำบลทรายมูล อำเภอน้ำพอง จังหวัดขอนแก่น 40140"/>
    <s v="40140"/>
    <s v="68"/>
    <s v="30/03/2025 15:52"/>
    <s v="-"/>
    <s v="SPX Express"/>
    <s v="Shopee"/>
    <s v="shopee"/>
    <s v=""/>
    <s v="-"/>
    <s v="30/03/2025 15:22"/>
  </r>
  <r>
    <x v="2"/>
    <x v="6"/>
    <n v="43"/>
    <n v="2"/>
    <s v="EWH92"/>
    <n v="178"/>
    <n v="0"/>
    <s v="ร้านที่1"/>
    <s v="ค******)"/>
    <s v="******หนองหว้า, ตำบลทรายมูล, อำเภอน้ำพอง ตำบลทรายมูล อำเภอน้ำพอง จังหวัดขอนแก่น 40140"/>
    <s v="40140"/>
    <s v="68"/>
    <s v="30/03/2025 15:52"/>
    <s v="-"/>
    <s v="SPX Express"/>
    <s v="Shopee"/>
    <s v="shopee"/>
    <s v=""/>
    <s v="-"/>
    <s v="30/03/2025 15:22"/>
  </r>
  <r>
    <x v="11"/>
    <x v="14"/>
    <n v="57"/>
    <n v="1"/>
    <s v="EWH92"/>
    <n v="178"/>
    <n v="0"/>
    <s v="ร้านที่1"/>
    <s v="ค******)"/>
    <s v="******หนองหว้า, ตำบลทรายมูล, อำเภอน้ำพอง ตำบลทรายมูล อำเภอน้ำพอง จังหวัดขอนแก่น 40140"/>
    <s v="40140"/>
    <s v="68"/>
    <s v="30/03/2025 15:52"/>
    <s v="-"/>
    <s v="SPX Express"/>
    <s v="Shopee"/>
    <s v="shopee"/>
    <s v=""/>
    <s v="-"/>
    <s v="30/03/2025 15:22"/>
  </r>
  <r>
    <x v="6"/>
    <x v="8"/>
    <n v="66.666666666666671"/>
    <n v="3"/>
    <s v="EWH91"/>
    <n v="200"/>
    <n v="0"/>
    <s v="ร้านที่4"/>
    <s v="ก***น์กมล ไ***ิพย์"/>
    <s v="ระยอง"/>
    <s v="-"/>
    <s v=""/>
    <s v="30/03/2025 15:19"/>
    <s v="-"/>
    <s v="Flash Express Thailand COD"/>
    <s v="Tiktok"/>
    <s v="จ่ายทีหลัง / COD"/>
    <s v="ไม่เอากาแฟ กับเผือกนะคะ"/>
    <s v="-"/>
    <s v="30/03/2025 15:19"/>
  </r>
  <r>
    <x v="5"/>
    <x v="5"/>
    <n v="33.333333333333336"/>
    <n v="3"/>
    <s v="EWH91"/>
    <n v="200"/>
    <n v="0"/>
    <s v="ร้านที่4"/>
    <s v="ก***น์กมล ไ***ิพย์"/>
    <s v="ระยอง"/>
    <s v="-"/>
    <s v=""/>
    <s v="30/03/2025 15:19"/>
    <s v="-"/>
    <s v="Flash Express Thailand COD"/>
    <s v="Tiktok"/>
    <s v="จ่ายทีหลัง / COD"/>
    <s v="ไม่เอากาแฟ กับเผือกนะคะ"/>
    <s v="-"/>
    <s v="30/03/2025 15:19"/>
  </r>
  <r>
    <x v="6"/>
    <x v="8"/>
    <n v="66.666666666666671"/>
    <n v="3"/>
    <s v="EWH90"/>
    <n v="200"/>
    <n v="0"/>
    <s v="ร้านที่4"/>
    <s v="ก***นา บ***ทย"/>
    <s v="สงขลา"/>
    <s v="-"/>
    <s v=""/>
    <s v="30/03/2025 15:19"/>
    <s v="-"/>
    <s v="Flash Express Thailand COD"/>
    <s v="Tiktok"/>
    <s v="จ่ายทีหลัง / COD"/>
    <s v=""/>
    <s v="-"/>
    <s v="30/03/2025 15:19"/>
  </r>
  <r>
    <x v="7"/>
    <x v="9"/>
    <n v="50"/>
    <n v="1"/>
    <s v="EWH90"/>
    <n v="200"/>
    <n v="0"/>
    <s v="ร้านที่4"/>
    <s v="ก***นา บ***ทย"/>
    <s v="สงขลา"/>
    <s v="-"/>
    <s v=""/>
    <s v="30/03/2025 15:19"/>
    <s v="-"/>
    <s v="Flash Express Thailand COD"/>
    <s v="Tiktok"/>
    <s v="จ่ายทีหลัง / COD"/>
    <s v=""/>
    <s v="-"/>
    <s v="30/03/2025 15:19"/>
  </r>
  <r>
    <x v="8"/>
    <x v="10"/>
    <n v="50"/>
    <n v="1"/>
    <s v="EWH90"/>
    <n v="200"/>
    <n v="0"/>
    <s v="ร้านที่4"/>
    <s v="ก***นา บ***ทย"/>
    <s v="สงขลา"/>
    <s v="-"/>
    <s v=""/>
    <s v="30/03/2025 15:19"/>
    <s v="-"/>
    <s v="Flash Express Thailand COD"/>
    <s v="Tiktok"/>
    <s v="จ่ายทีหลัง / COD"/>
    <s v=""/>
    <s v="-"/>
    <s v="30/03/2025 15:19"/>
  </r>
  <r>
    <x v="2"/>
    <x v="6"/>
    <n v="50"/>
    <n v="1"/>
    <s v="EWH90"/>
    <n v="200"/>
    <n v="0"/>
    <s v="ร้านที่4"/>
    <s v="ก***นา บ***ทย"/>
    <s v="สงขลา"/>
    <s v="-"/>
    <s v=""/>
    <s v="30/03/2025 15:19"/>
    <s v="-"/>
    <s v="Flash Express Thailand COD"/>
    <s v="Tiktok"/>
    <s v="จ่ายทีหลัง / COD"/>
    <s v=""/>
    <s v="-"/>
    <s v="30/03/2025 15:19"/>
  </r>
  <r>
    <x v="7"/>
    <x v="9"/>
    <n v="50"/>
    <n v="1"/>
    <s v="EWH89"/>
    <n v="145"/>
    <n v="45"/>
    <s v="ร้านที่4"/>
    <s v="ก***ะ. ส***ป"/>
    <s v="กาญจนบุรี"/>
    <s v="-"/>
    <s v=""/>
    <s v="30/03/2025 15:18"/>
    <s v="-"/>
    <s v="Flash Express Thailand COD"/>
    <s v="Tiktok"/>
    <s v="จ่ายทีหลัง / COD"/>
    <s v=""/>
    <s v="-"/>
    <s v="30/03/2025 15:19"/>
  </r>
  <r>
    <x v="8"/>
    <x v="10"/>
    <n v="50"/>
    <n v="1"/>
    <s v="EWH89"/>
    <n v="145"/>
    <n v="45"/>
    <s v="ร้านที่4"/>
    <s v="ก***ะ. ส***ป"/>
    <s v="กาญจนบุรี"/>
    <s v="-"/>
    <s v=""/>
    <s v="30/03/2025 15:18"/>
    <s v="-"/>
    <s v="Flash Express Thailand COD"/>
    <s v="Tiktok"/>
    <s v="จ่ายทีหลัง / COD"/>
    <s v=""/>
    <s v="-"/>
    <s v="30/03/2025 15:19"/>
  </r>
  <r>
    <x v="2"/>
    <x v="6"/>
    <n v="50"/>
    <n v="1"/>
    <s v="EWH89"/>
    <n v="145"/>
    <n v="45"/>
    <s v="ร้านที่4"/>
    <s v="ก***ะ. ส***ป"/>
    <s v="กาญจนบุรี"/>
    <s v="-"/>
    <s v=""/>
    <s v="30/03/2025 15:18"/>
    <s v="-"/>
    <s v="Flash Express Thailand COD"/>
    <s v="Tiktok"/>
    <s v="จ่ายทีหลัง / COD"/>
    <s v=""/>
    <s v="-"/>
    <s v="30/03/2025 15:19"/>
  </r>
  <r>
    <x v="4"/>
    <x v="4"/>
    <n v="66.666666666666671"/>
    <n v="3"/>
    <s v="EWH88"/>
    <n v="300"/>
    <n v="0"/>
    <s v="ร้านที่4"/>
    <s v="ว*** ก***จริญรัตน์"/>
    <s v="แม่ฮ่องสอน"/>
    <s v="-"/>
    <s v=""/>
    <s v="30/03/2025 15:19"/>
    <s v="-"/>
    <s v="Flash Express Thailand"/>
    <s v="Tiktok"/>
    <s v="tiktok"/>
    <s v=""/>
    <s v="-"/>
    <s v="30/03/2025 15:18"/>
  </r>
  <r>
    <x v="7"/>
    <x v="9"/>
    <n v="50"/>
    <n v="1"/>
    <s v="EWH88"/>
    <n v="300"/>
    <n v="0"/>
    <s v="ร้านที่4"/>
    <s v="ว*** ก***จริญรัตน์"/>
    <s v="แม่ฮ่องสอน"/>
    <s v="-"/>
    <s v=""/>
    <s v="30/03/2025 15:19"/>
    <s v="-"/>
    <s v="Flash Express Thailand"/>
    <s v="Tiktok"/>
    <s v="tiktok"/>
    <s v=""/>
    <s v="-"/>
    <s v="30/03/2025 15:18"/>
  </r>
  <r>
    <x v="8"/>
    <x v="10"/>
    <n v="50"/>
    <n v="1"/>
    <s v="EWH88"/>
    <n v="300"/>
    <n v="0"/>
    <s v="ร้านที่4"/>
    <s v="ว*** ก***จริญรัตน์"/>
    <s v="แม่ฮ่องสอน"/>
    <s v="-"/>
    <s v=""/>
    <s v="30/03/2025 15:19"/>
    <s v="-"/>
    <s v="Flash Express Thailand"/>
    <s v="Tiktok"/>
    <s v="tiktok"/>
    <s v=""/>
    <s v="-"/>
    <s v="30/03/2025 15:18"/>
  </r>
  <r>
    <x v="2"/>
    <x v="6"/>
    <n v="50"/>
    <n v="1"/>
    <s v="EWH88"/>
    <n v="300"/>
    <n v="0"/>
    <s v="ร้านที่4"/>
    <s v="ว*** ก***จริญรัตน์"/>
    <s v="แม่ฮ่องสอน"/>
    <s v="-"/>
    <s v=""/>
    <s v="30/03/2025 15:19"/>
    <s v="-"/>
    <s v="Flash Express Thailand"/>
    <s v="Tiktok"/>
    <s v="tiktok"/>
    <s v=""/>
    <s v="-"/>
    <s v="30/03/2025 15:18"/>
  </r>
  <r>
    <x v="5"/>
    <x v="5"/>
    <n v="33.333333333333336"/>
    <n v="3"/>
    <s v="EWH88"/>
    <n v="300"/>
    <n v="0"/>
    <s v="ร้านที่4"/>
    <s v="ว*** ก***จริญรัตน์"/>
    <s v="แม่ฮ่องสอน"/>
    <s v="-"/>
    <s v=""/>
    <s v="30/03/2025 15:19"/>
    <s v="-"/>
    <s v="Flash Express Thailand"/>
    <s v="Tiktok"/>
    <s v="tiktok"/>
    <s v=""/>
    <s v="-"/>
    <s v="30/03/2025 15:18"/>
  </r>
  <r>
    <x v="7"/>
    <x v="9"/>
    <n v="50"/>
    <n v="2"/>
    <s v="EWH87"/>
    <n v="200"/>
    <n v="0"/>
    <s v="ร้านที่4"/>
    <s v="จ***ณี "/>
    <s v="เชียงใหม่"/>
    <s v="-"/>
    <s v=""/>
    <s v="30/03/2025 15:18"/>
    <s v="-"/>
    <s v="Flash Express Thailand COD"/>
    <s v="Tiktok"/>
    <s v="จ่ายทีหลัง / COD"/>
    <s v=""/>
    <s v="-"/>
    <s v="30/03/2025 15:18"/>
  </r>
  <r>
    <x v="8"/>
    <x v="10"/>
    <n v="50"/>
    <n v="2"/>
    <s v="EWH87"/>
    <n v="200"/>
    <n v="0"/>
    <s v="ร้านที่4"/>
    <s v="จ***ณี "/>
    <s v="เชียงใหม่"/>
    <s v="-"/>
    <s v=""/>
    <s v="30/03/2025 15:18"/>
    <s v="-"/>
    <s v="Flash Express Thailand COD"/>
    <s v="Tiktok"/>
    <s v="จ่ายทีหลัง / COD"/>
    <s v=""/>
    <s v="-"/>
    <s v="30/03/2025 15:18"/>
  </r>
  <r>
    <x v="2"/>
    <x v="6"/>
    <n v="50"/>
    <n v="2"/>
    <s v="EWH87"/>
    <n v="200"/>
    <n v="0"/>
    <s v="ร้านที่4"/>
    <s v="จ***ณี "/>
    <s v="เชียงใหม่"/>
    <s v="-"/>
    <s v=""/>
    <s v="30/03/2025 15:18"/>
    <s v="-"/>
    <s v="Flash Express Thailand COD"/>
    <s v="Tiktok"/>
    <s v="จ่ายทีหลัง / COD"/>
    <s v=""/>
    <s v="-"/>
    <s v="30/03/2025 15:18"/>
  </r>
  <r>
    <x v="7"/>
    <x v="9"/>
    <n v="50"/>
    <n v="1"/>
    <s v="EWH86"/>
    <n v="145"/>
    <n v="45"/>
    <s v="ร้านที่4"/>
    <s v="ส***ลีพรมแดง"/>
    <s v="ลำพูน"/>
    <s v="-"/>
    <s v=""/>
    <s v="30/03/2025 15:18"/>
    <s v="-"/>
    <s v="Flash Express Thailand COD"/>
    <s v="Tiktok"/>
    <s v="จ่ายทีหลัง / COD"/>
    <s v=""/>
    <s v="-"/>
    <s v="30/03/2025 15:18"/>
  </r>
  <r>
    <x v="8"/>
    <x v="10"/>
    <n v="50"/>
    <n v="1"/>
    <s v="EWH86"/>
    <n v="145"/>
    <n v="45"/>
    <s v="ร้านที่4"/>
    <s v="ส***ลีพรมแดง"/>
    <s v="ลำพูน"/>
    <s v="-"/>
    <s v=""/>
    <s v="30/03/2025 15:18"/>
    <s v="-"/>
    <s v="Flash Express Thailand COD"/>
    <s v="Tiktok"/>
    <s v="จ่ายทีหลัง / COD"/>
    <s v=""/>
    <s v="-"/>
    <s v="30/03/2025 15:18"/>
  </r>
  <r>
    <x v="2"/>
    <x v="6"/>
    <n v="50"/>
    <n v="1"/>
    <s v="EWH86"/>
    <n v="145"/>
    <n v="45"/>
    <s v="ร้านที่4"/>
    <s v="ส***ลีพรมแดง"/>
    <s v="ลำพูน"/>
    <s v="-"/>
    <s v=""/>
    <s v="30/03/2025 15:18"/>
    <s v="-"/>
    <s v="Flash Express Thailand COD"/>
    <s v="Tiktok"/>
    <s v="จ่ายทีหลัง / COD"/>
    <s v=""/>
    <s v="-"/>
    <s v="30/03/2025 15:18"/>
  </r>
  <r>
    <x v="7"/>
    <x v="9"/>
    <n v="50"/>
    <n v="2"/>
    <s v="EWH85"/>
    <n v="300"/>
    <n v="0"/>
    <s v="ร้านที่4"/>
    <s v="ร***ดาว  เ***ง"/>
    <s v="สระแก้ว"/>
    <s v="-"/>
    <s v=""/>
    <s v="30/03/2025 15:18"/>
    <s v="-"/>
    <s v="Flash Express Thailand COD"/>
    <s v="Tiktok"/>
    <s v="จ่ายทีหลัง / COD"/>
    <s v=""/>
    <s v="-"/>
    <s v="30/03/2025 15:18"/>
  </r>
  <r>
    <x v="8"/>
    <x v="10"/>
    <n v="50"/>
    <n v="2"/>
    <s v="EWH85"/>
    <n v="300"/>
    <n v="0"/>
    <s v="ร้านที่4"/>
    <s v="ร***ดาว  เ***ง"/>
    <s v="สระแก้ว"/>
    <s v="-"/>
    <s v=""/>
    <s v="30/03/2025 15:18"/>
    <s v="-"/>
    <s v="Flash Express Thailand COD"/>
    <s v="Tiktok"/>
    <s v="จ่ายทีหลัง / COD"/>
    <s v=""/>
    <s v="-"/>
    <s v="30/03/2025 15:18"/>
  </r>
  <r>
    <x v="2"/>
    <x v="6"/>
    <n v="50"/>
    <n v="2"/>
    <s v="EWH85"/>
    <n v="300"/>
    <n v="0"/>
    <s v="ร้านที่4"/>
    <s v="ร***ดาว  เ***ง"/>
    <s v="สระแก้ว"/>
    <s v="-"/>
    <s v=""/>
    <s v="30/03/2025 15:18"/>
    <s v="-"/>
    <s v="Flash Express Thailand COD"/>
    <s v="Tiktok"/>
    <s v="จ่ายทีหลัง / COD"/>
    <s v=""/>
    <s v="-"/>
    <s v="30/03/2025 15:18"/>
  </r>
  <r>
    <x v="6"/>
    <x v="8"/>
    <n v="66.666666666666671"/>
    <n v="3"/>
    <s v="EWH85"/>
    <n v="300"/>
    <n v="0"/>
    <s v="ร้านที่4"/>
    <s v="ร***ดาว  เ***ง"/>
    <s v="สระแก้ว"/>
    <s v="-"/>
    <s v=""/>
    <s v="30/03/2025 15:18"/>
    <s v="-"/>
    <s v="Flash Express Thailand COD"/>
    <s v="Tiktok"/>
    <s v="จ่ายทีหลัง / COD"/>
    <s v=""/>
    <s v="-"/>
    <s v="30/03/2025 15:18"/>
  </r>
  <r>
    <x v="7"/>
    <x v="9"/>
    <n v="50"/>
    <n v="2"/>
    <s v="EWH83"/>
    <n v="200"/>
    <n v="0"/>
    <s v="ร้านที่4"/>
    <s v="อ***ณา ศ***่ำพันธ์"/>
    <s v="กรุงเทพฯ"/>
    <s v="-"/>
    <s v=""/>
    <s v="30/03/2025 15:18"/>
    <s v="-"/>
    <s v="Flash Express Thailand COD"/>
    <s v="Tiktok"/>
    <s v="จ่ายทีหลัง / COD"/>
    <s v=""/>
    <s v="-"/>
    <s v="30/03/2025 15:18"/>
  </r>
  <r>
    <x v="8"/>
    <x v="10"/>
    <n v="50"/>
    <n v="2"/>
    <s v="EWH83"/>
    <n v="200"/>
    <n v="0"/>
    <s v="ร้านที่4"/>
    <s v="อ***ณา ศ***่ำพันธ์"/>
    <s v="กรุงเทพฯ"/>
    <s v="-"/>
    <s v=""/>
    <s v="30/03/2025 15:18"/>
    <s v="-"/>
    <s v="Flash Express Thailand COD"/>
    <s v="Tiktok"/>
    <s v="จ่ายทีหลัง / COD"/>
    <s v=""/>
    <s v="-"/>
    <s v="30/03/2025 15:18"/>
  </r>
  <r>
    <x v="2"/>
    <x v="6"/>
    <n v="50"/>
    <n v="2"/>
    <s v="EWH83"/>
    <n v="200"/>
    <n v="0"/>
    <s v="ร้านที่4"/>
    <s v="อ***ณา ศ***่ำพันธ์"/>
    <s v="กรุงเทพฯ"/>
    <s v="-"/>
    <s v=""/>
    <s v="30/03/2025 15:18"/>
    <s v="-"/>
    <s v="Flash Express Thailand COD"/>
    <s v="Tiktok"/>
    <s v="จ่ายทีหลัง / COD"/>
    <s v=""/>
    <s v="-"/>
    <s v="30/03/2025 15:18"/>
  </r>
  <r>
    <x v="4"/>
    <x v="4"/>
    <n v="66.666666666666671"/>
    <n v="3"/>
    <s v="EWH82"/>
    <n v="200"/>
    <n v="0"/>
    <s v="ร้านที่4"/>
    <s v="ว***า.   ภ***ิจ"/>
    <s v="สระแก้ว"/>
    <s v="-"/>
    <s v=""/>
    <s v="30/03/2025 15:17"/>
    <s v="-"/>
    <s v="Flash Express Thailand COD"/>
    <s v="Tiktok"/>
    <s v="จ่ายทีหลัง / COD"/>
    <s v=""/>
    <s v="-"/>
    <s v="30/03/2025 15:17"/>
  </r>
  <r>
    <x v="7"/>
    <x v="9"/>
    <n v="50"/>
    <n v="1"/>
    <s v="EWH82"/>
    <n v="200"/>
    <n v="0"/>
    <s v="ร้านที่4"/>
    <s v="ว***า.   ภ***ิจ"/>
    <s v="สระแก้ว"/>
    <s v="-"/>
    <s v=""/>
    <s v="30/03/2025 15:17"/>
    <s v="-"/>
    <s v="Flash Express Thailand COD"/>
    <s v="Tiktok"/>
    <s v="จ่ายทีหลัง / COD"/>
    <s v=""/>
    <s v="-"/>
    <s v="30/03/2025 15:17"/>
  </r>
  <r>
    <x v="8"/>
    <x v="10"/>
    <n v="50"/>
    <n v="1"/>
    <s v="EWH82"/>
    <n v="200"/>
    <n v="0"/>
    <s v="ร้านที่4"/>
    <s v="ว***า.   ภ***ิจ"/>
    <s v="สระแก้ว"/>
    <s v="-"/>
    <s v=""/>
    <s v="30/03/2025 15:17"/>
    <s v="-"/>
    <s v="Flash Express Thailand COD"/>
    <s v="Tiktok"/>
    <s v="จ่ายทีหลัง / COD"/>
    <s v=""/>
    <s v="-"/>
    <s v="30/03/2025 15:17"/>
  </r>
  <r>
    <x v="2"/>
    <x v="6"/>
    <n v="50"/>
    <n v="1"/>
    <s v="EWH82"/>
    <n v="200"/>
    <n v="0"/>
    <s v="ร้านที่4"/>
    <s v="ว***า.   ภ***ิจ"/>
    <s v="สระแก้ว"/>
    <s v="-"/>
    <s v=""/>
    <s v="30/03/2025 15:17"/>
    <s v="-"/>
    <s v="Flash Express Thailand COD"/>
    <s v="Tiktok"/>
    <s v="จ่ายทีหลัง / COD"/>
    <s v=""/>
    <s v="-"/>
    <s v="30/03/2025 15:17"/>
  </r>
  <r>
    <x v="4"/>
    <x v="4"/>
    <n v="66.666666666666671"/>
    <n v="3"/>
    <s v="EWH81"/>
    <n v="100"/>
    <n v="0"/>
    <s v="ร้านที่4"/>
    <s v="ก***"/>
    <s v="นครสวรรค์"/>
    <s v="-"/>
    <s v=""/>
    <s v="30/03/2025 15:15"/>
    <s v="-"/>
    <s v="Flash Express Thailand COD"/>
    <s v="Tiktok"/>
    <s v="จ่ายทีหลัง / COD"/>
    <s v=""/>
    <s v="-"/>
    <s v="30/03/2025 15:15"/>
  </r>
  <r>
    <x v="7"/>
    <x v="9"/>
    <n v="50"/>
    <n v="1"/>
    <s v="EWH79"/>
    <n v="145"/>
    <n v="45"/>
    <s v="ร้านที่4"/>
    <s v="k***isavejchakul"/>
    <s v="กรุงเทพฯ"/>
    <s v="-"/>
    <s v=""/>
    <s v="30/03/2025 15:12"/>
    <s v="-"/>
    <s v="Flash Express Thailand COD"/>
    <s v="Tiktok"/>
    <s v="จ่ายทีหลัง / COD"/>
    <s v=""/>
    <s v="-"/>
    <s v="30/03/2025 15:12"/>
  </r>
  <r>
    <x v="8"/>
    <x v="10"/>
    <n v="50"/>
    <n v="1"/>
    <s v="EWH79"/>
    <n v="145"/>
    <n v="45"/>
    <s v="ร้านที่4"/>
    <s v="k***isavejchakul"/>
    <s v="กรุงเทพฯ"/>
    <s v="-"/>
    <s v=""/>
    <s v="30/03/2025 15:12"/>
    <s v="-"/>
    <s v="Flash Express Thailand COD"/>
    <s v="Tiktok"/>
    <s v="จ่ายทีหลัง / COD"/>
    <s v=""/>
    <s v="-"/>
    <s v="30/03/2025 15:12"/>
  </r>
  <r>
    <x v="2"/>
    <x v="6"/>
    <n v="50"/>
    <n v="1"/>
    <s v="EWH79"/>
    <n v="145"/>
    <n v="45"/>
    <s v="ร้านที่4"/>
    <s v="k***isavejchakul"/>
    <s v="กรุงเทพฯ"/>
    <s v="-"/>
    <s v=""/>
    <s v="30/03/2025 15:12"/>
    <s v="-"/>
    <s v="Flash Express Thailand COD"/>
    <s v="Tiktok"/>
    <s v="จ่ายทีหลัง / COD"/>
    <s v=""/>
    <s v="-"/>
    <s v="30/03/2025 15:12"/>
  </r>
  <r>
    <x v="7"/>
    <x v="9"/>
    <n v="50"/>
    <n v="2"/>
    <s v="EWH78"/>
    <n v="200"/>
    <n v="0"/>
    <s v="ร้านที่4"/>
    <s v="อ***​ภัทร​ ว***​ไชยา​"/>
    <s v="หนองคาย"/>
    <s v="-"/>
    <s v=""/>
    <s v="30/03/2025 15:12"/>
    <s v="-"/>
    <s v="Flash Express Thailand"/>
    <s v="Tiktok"/>
    <s v="tiktok"/>
    <s v=""/>
    <s v="-"/>
    <s v="30/03/2025 15:11"/>
  </r>
  <r>
    <x v="8"/>
    <x v="10"/>
    <n v="50"/>
    <n v="2"/>
    <s v="EWH78"/>
    <n v="200"/>
    <n v="0"/>
    <s v="ร้านที่4"/>
    <s v="อ***​ภัทร​ ว***​ไชยา​"/>
    <s v="หนองคาย"/>
    <s v="-"/>
    <s v=""/>
    <s v="30/03/2025 15:12"/>
    <s v="-"/>
    <s v="Flash Express Thailand"/>
    <s v="Tiktok"/>
    <s v="tiktok"/>
    <s v=""/>
    <s v="-"/>
    <s v="30/03/2025 15:11"/>
  </r>
  <r>
    <x v="2"/>
    <x v="6"/>
    <n v="50"/>
    <n v="2"/>
    <s v="EWH78"/>
    <n v="200"/>
    <n v="0"/>
    <s v="ร้านที่4"/>
    <s v="อ***​ภัทร​ ว***​ไชยา​"/>
    <s v="หนองคาย"/>
    <s v="-"/>
    <s v=""/>
    <s v="30/03/2025 15:12"/>
    <s v="-"/>
    <s v="Flash Express Thailand"/>
    <s v="Tiktok"/>
    <s v="tiktok"/>
    <s v=""/>
    <s v="-"/>
    <s v="30/03/2025 15:11"/>
  </r>
  <r>
    <x v="4"/>
    <x v="4"/>
    <n v="66.666666666666671"/>
    <n v="3"/>
    <s v="EWH77"/>
    <n v="300"/>
    <n v="0"/>
    <s v="ร้านที่4"/>
    <s v="เ***ลักษณ์ ผ***ว"/>
    <s v="อุบลราชธานี"/>
    <s v="-"/>
    <s v=""/>
    <s v="30/03/2025 15:11"/>
    <s v="-"/>
    <s v="Flash Express Thailand COD"/>
    <s v="Tiktok"/>
    <s v="จ่ายทีหลัง / COD"/>
    <s v="ไม่เอารสกาแฟ"/>
    <s v="-"/>
    <s v="30/03/2025 15:11"/>
  </r>
  <r>
    <x v="5"/>
    <x v="5"/>
    <n v="33.333333333333336"/>
    <n v="3"/>
    <s v="EWH77"/>
    <n v="300"/>
    <n v="0"/>
    <s v="ร้านที่4"/>
    <s v="เ***ลักษณ์ ผ***ว"/>
    <s v="อุบลราชธานี"/>
    <s v="-"/>
    <s v=""/>
    <s v="30/03/2025 15:11"/>
    <s v="-"/>
    <s v="Flash Express Thailand COD"/>
    <s v="Tiktok"/>
    <s v="จ่ายทีหลัง / COD"/>
    <s v="ไม่เอารสกาแฟ"/>
    <s v="-"/>
    <s v="30/03/2025 15:11"/>
  </r>
  <r>
    <x v="6"/>
    <x v="8"/>
    <n v="66.666666666666671"/>
    <n v="3"/>
    <s v="EWH77"/>
    <n v="300"/>
    <n v="0"/>
    <s v="ร้านที่4"/>
    <s v="เ***ลักษณ์ ผ***ว"/>
    <s v="อุบลราชธานี"/>
    <s v="-"/>
    <s v=""/>
    <s v="30/03/2025 15:11"/>
    <s v="-"/>
    <s v="Flash Express Thailand COD"/>
    <s v="Tiktok"/>
    <s v="จ่ายทีหลัง / COD"/>
    <s v="ไม่เอารสกาแฟ"/>
    <s v="-"/>
    <s v="30/03/2025 15:11"/>
  </r>
  <r>
    <x v="7"/>
    <x v="9"/>
    <n v="50"/>
    <n v="1"/>
    <s v="EWH76"/>
    <n v="129"/>
    <n v="29"/>
    <s v="ร้านที่4"/>
    <s v="อ***รณ ธ***ำ"/>
    <s v="พระนครศรีอยุธยา"/>
    <s v="-"/>
    <s v=""/>
    <s v="30/03/2025 15:09"/>
    <s v="-"/>
    <s v="Flash Express Thailand"/>
    <s v="Tiktok"/>
    <s v="tiktok"/>
    <s v=""/>
    <s v="-"/>
    <s v="30/03/2025 15:09"/>
  </r>
  <r>
    <x v="8"/>
    <x v="10"/>
    <n v="50"/>
    <n v="1"/>
    <s v="EWH76"/>
    <n v="129"/>
    <n v="29"/>
    <s v="ร้านที่4"/>
    <s v="อ***รณ ธ***ำ"/>
    <s v="พระนครศรีอยุธยา"/>
    <s v="-"/>
    <s v=""/>
    <s v="30/03/2025 15:09"/>
    <s v="-"/>
    <s v="Flash Express Thailand"/>
    <s v="Tiktok"/>
    <s v="tiktok"/>
    <s v=""/>
    <s v="-"/>
    <s v="30/03/2025 15:09"/>
  </r>
  <r>
    <x v="2"/>
    <x v="6"/>
    <n v="50"/>
    <n v="1"/>
    <s v="EWH76"/>
    <n v="129"/>
    <n v="29"/>
    <s v="ร้านที่4"/>
    <s v="อ***รณ ธ***ำ"/>
    <s v="พระนครศรีอยุธยา"/>
    <s v="-"/>
    <s v=""/>
    <s v="30/03/2025 15:09"/>
    <s v="-"/>
    <s v="Flash Express Thailand"/>
    <s v="Tiktok"/>
    <s v="tiktok"/>
    <s v=""/>
    <s v="-"/>
    <s v="30/03/2025 15:09"/>
  </r>
  <r>
    <x v="7"/>
    <x v="9"/>
    <n v="50"/>
    <n v="1"/>
    <s v="EWH74"/>
    <n v="100"/>
    <n v="0"/>
    <s v="ร้านที่4"/>
    <s v="A***ariyaporn.P"/>
    <s v="พิจิตร"/>
    <s v="-"/>
    <s v=""/>
    <s v="30/03/2025 15:08"/>
    <s v="-"/>
    <s v="Flash Express Thailand COD"/>
    <s v="Tiktok"/>
    <s v="จ่ายทีหลัง / COD"/>
    <s v=""/>
    <s v="-"/>
    <s v="30/03/2025 15:08"/>
  </r>
  <r>
    <x v="8"/>
    <x v="10"/>
    <n v="50"/>
    <n v="1"/>
    <s v="EWH74"/>
    <n v="100"/>
    <n v="0"/>
    <s v="ร้านที่4"/>
    <s v="A***ariyaporn.P"/>
    <s v="พิจิตร"/>
    <s v="-"/>
    <s v=""/>
    <s v="30/03/2025 15:08"/>
    <s v="-"/>
    <s v="Flash Express Thailand COD"/>
    <s v="Tiktok"/>
    <s v="จ่ายทีหลัง / COD"/>
    <s v=""/>
    <s v="-"/>
    <s v="30/03/2025 15:08"/>
  </r>
  <r>
    <x v="2"/>
    <x v="6"/>
    <n v="50"/>
    <n v="1"/>
    <s v="EWH74"/>
    <n v="100"/>
    <n v="0"/>
    <s v="ร้านที่4"/>
    <s v="A***ariyaporn.P"/>
    <s v="พิจิตร"/>
    <s v="-"/>
    <s v=""/>
    <s v="30/03/2025 15:08"/>
    <s v="-"/>
    <s v="Flash Express Thailand COD"/>
    <s v="Tiktok"/>
    <s v="จ่ายทีหลัง / COD"/>
    <s v=""/>
    <s v="-"/>
    <s v="30/03/2025 15:08"/>
  </r>
  <r>
    <x v="7"/>
    <x v="9"/>
    <n v="50"/>
    <n v="1"/>
    <s v="EWH72"/>
    <n v="100"/>
    <n v="0"/>
    <s v="ร้านที่4"/>
    <s v="ก***ใจ ข***เรือน"/>
    <s v="เพชรบูรณ์"/>
    <s v="-"/>
    <s v=""/>
    <s v="30/03/2025 15:07"/>
    <s v="-"/>
    <s v="Flash Express Thailand COD"/>
    <s v="Tiktok"/>
    <s v="จ่ายทีหลัง / COD"/>
    <s v=""/>
    <s v="-"/>
    <s v="30/03/2025 15:07"/>
  </r>
  <r>
    <x v="8"/>
    <x v="10"/>
    <n v="50"/>
    <n v="1"/>
    <s v="EWH72"/>
    <n v="100"/>
    <n v="0"/>
    <s v="ร้านที่4"/>
    <s v="ก***ใจ ข***เรือน"/>
    <s v="เพชรบูรณ์"/>
    <s v="-"/>
    <s v=""/>
    <s v="30/03/2025 15:07"/>
    <s v="-"/>
    <s v="Flash Express Thailand COD"/>
    <s v="Tiktok"/>
    <s v="จ่ายทีหลัง / COD"/>
    <s v=""/>
    <s v="-"/>
    <s v="30/03/2025 15:07"/>
  </r>
  <r>
    <x v="2"/>
    <x v="6"/>
    <n v="50"/>
    <n v="1"/>
    <s v="EWH72"/>
    <n v="100"/>
    <n v="0"/>
    <s v="ร้านที่4"/>
    <s v="ก***ใจ ข***เรือน"/>
    <s v="เพชรบูรณ์"/>
    <s v="-"/>
    <s v=""/>
    <s v="30/03/2025 15:07"/>
    <s v="-"/>
    <s v="Flash Express Thailand COD"/>
    <s v="Tiktok"/>
    <s v="จ่ายทีหลัง / COD"/>
    <s v=""/>
    <s v="-"/>
    <s v="30/03/2025 15:07"/>
  </r>
  <r>
    <x v="7"/>
    <x v="9"/>
    <n v="50"/>
    <n v="1"/>
    <s v="EWH71"/>
    <n v="129"/>
    <n v="29"/>
    <s v="ร้านที่4"/>
    <s v="ณ***ดา น***เย็น"/>
    <s v="นครปฐม"/>
    <s v="-"/>
    <s v=""/>
    <s v="30/03/2025 15:06"/>
    <s v="-"/>
    <s v="Flash Express Thailand COD"/>
    <s v="Tiktok"/>
    <s v="จ่ายทีหลัง / COD"/>
    <s v=""/>
    <s v="-"/>
    <s v="30/03/2025 15:07"/>
  </r>
  <r>
    <x v="8"/>
    <x v="10"/>
    <n v="50"/>
    <n v="1"/>
    <s v="EWH71"/>
    <n v="129"/>
    <n v="29"/>
    <s v="ร้านที่4"/>
    <s v="ณ***ดา น***เย็น"/>
    <s v="นครปฐม"/>
    <s v="-"/>
    <s v=""/>
    <s v="30/03/2025 15:06"/>
    <s v="-"/>
    <s v="Flash Express Thailand COD"/>
    <s v="Tiktok"/>
    <s v="จ่ายทีหลัง / COD"/>
    <s v=""/>
    <s v="-"/>
    <s v="30/03/2025 15:07"/>
  </r>
  <r>
    <x v="2"/>
    <x v="6"/>
    <n v="50"/>
    <n v="1"/>
    <s v="EWH71"/>
    <n v="129"/>
    <n v="29"/>
    <s v="ร้านที่4"/>
    <s v="ณ***ดา น***เย็น"/>
    <s v="นครปฐม"/>
    <s v="-"/>
    <s v=""/>
    <s v="30/03/2025 15:06"/>
    <s v="-"/>
    <s v="Flash Express Thailand COD"/>
    <s v="Tiktok"/>
    <s v="จ่ายทีหลัง / COD"/>
    <s v=""/>
    <s v="-"/>
    <s v="30/03/2025 15:07"/>
  </r>
  <r>
    <x v="7"/>
    <x v="9"/>
    <n v="50"/>
    <n v="4"/>
    <s v="EWH70"/>
    <n v="400"/>
    <n v="0"/>
    <s v="ร้านที่4"/>
    <s v="ธ***ิป"/>
    <s v="หนองบัวลำภู"/>
    <s v="-"/>
    <s v=""/>
    <s v="30/03/2025 15:06"/>
    <s v="-"/>
    <s v="Flash Express Thailand COD"/>
    <s v="Tiktok"/>
    <s v="จ่ายทีหลัง / COD"/>
    <s v=""/>
    <s v="-"/>
    <s v="30/03/2025 15:06"/>
  </r>
  <r>
    <x v="8"/>
    <x v="10"/>
    <n v="50"/>
    <n v="4"/>
    <s v="EWH70"/>
    <n v="400"/>
    <n v="0"/>
    <s v="ร้านที่4"/>
    <s v="ธ***ิป"/>
    <s v="หนองบัวลำภู"/>
    <s v="-"/>
    <s v=""/>
    <s v="30/03/2025 15:06"/>
    <s v="-"/>
    <s v="Flash Express Thailand COD"/>
    <s v="Tiktok"/>
    <s v="จ่ายทีหลัง / COD"/>
    <s v=""/>
    <s v="-"/>
    <s v="30/03/2025 15:06"/>
  </r>
  <r>
    <x v="2"/>
    <x v="6"/>
    <n v="50"/>
    <n v="4"/>
    <s v="EWH70"/>
    <n v="400"/>
    <n v="0"/>
    <s v="ร้านที่4"/>
    <s v="ธ***ิป"/>
    <s v="หนองบัวลำภู"/>
    <s v="-"/>
    <s v=""/>
    <s v="30/03/2025 15:06"/>
    <s v="-"/>
    <s v="Flash Express Thailand COD"/>
    <s v="Tiktok"/>
    <s v="จ่ายทีหลัง / COD"/>
    <s v=""/>
    <s v="-"/>
    <s v="30/03/2025 15:06"/>
  </r>
  <r>
    <x v="6"/>
    <x v="8"/>
    <n v="66.666666666666671"/>
    <n v="3"/>
    <s v="EWH69"/>
    <n v="106"/>
    <n v="6"/>
    <s v="ร้านที่4"/>
    <s v="เ***พิชชา"/>
    <s v="กรุงเทพมหานคร"/>
    <s v="-"/>
    <s v=""/>
    <s v="30/03/2025 15:05"/>
    <s v="-"/>
    <s v="Flash Express Thailand"/>
    <s v="Tiktok"/>
    <s v="tiktok"/>
    <s v=""/>
    <s v="-"/>
    <s v="30/03/2025 15:05"/>
  </r>
  <r>
    <x v="7"/>
    <x v="9"/>
    <n v="50"/>
    <n v="1"/>
    <s v="EWH68"/>
    <n v="200"/>
    <n v="0"/>
    <s v="ร้านที่4"/>
    <s v="ป***ธิดา ร***บุตร"/>
    <s v="ร้อยเอ็ด"/>
    <s v="-"/>
    <s v=""/>
    <s v="30/03/2025 15:04"/>
    <s v="-"/>
    <s v="Flash Express Thailand COD"/>
    <s v="Tiktok"/>
    <s v="จ่ายทีหลัง / COD"/>
    <s v=""/>
    <s v="-"/>
    <s v="30/03/2025 15:04"/>
  </r>
  <r>
    <x v="8"/>
    <x v="10"/>
    <n v="50"/>
    <n v="1"/>
    <s v="EWH68"/>
    <n v="200"/>
    <n v="0"/>
    <s v="ร้านที่4"/>
    <s v="ป***ธิดา ร***บุตร"/>
    <s v="ร้อยเอ็ด"/>
    <s v="-"/>
    <s v=""/>
    <s v="30/03/2025 15:04"/>
    <s v="-"/>
    <s v="Flash Express Thailand COD"/>
    <s v="Tiktok"/>
    <s v="จ่ายทีหลัง / COD"/>
    <s v=""/>
    <s v="-"/>
    <s v="30/03/2025 15:04"/>
  </r>
  <r>
    <x v="2"/>
    <x v="6"/>
    <n v="50"/>
    <n v="1"/>
    <s v="EWH68"/>
    <n v="200"/>
    <n v="0"/>
    <s v="ร้านที่4"/>
    <s v="ป***ธิดา ร***บุตร"/>
    <s v="ร้อยเอ็ด"/>
    <s v="-"/>
    <s v=""/>
    <s v="30/03/2025 15:04"/>
    <s v="-"/>
    <s v="Flash Express Thailand COD"/>
    <s v="Tiktok"/>
    <s v="จ่ายทีหลัง / COD"/>
    <s v=""/>
    <s v="-"/>
    <s v="30/03/2025 15:04"/>
  </r>
  <r>
    <x v="5"/>
    <x v="5"/>
    <n v="33.333333333333336"/>
    <n v="3"/>
    <s v="EWH68"/>
    <n v="200"/>
    <n v="0"/>
    <s v="ร้านที่4"/>
    <s v="ป***ธิดา ร***บุตร"/>
    <s v="ร้อยเอ็ด"/>
    <s v="-"/>
    <s v=""/>
    <s v="30/03/2025 15:04"/>
    <s v="-"/>
    <s v="Flash Express Thailand COD"/>
    <s v="Tiktok"/>
    <s v="จ่ายทีหลัง / COD"/>
    <s v=""/>
    <s v="-"/>
    <s v="30/03/2025 15:04"/>
  </r>
  <r>
    <x v="7"/>
    <x v="9"/>
    <n v="50"/>
    <n v="3"/>
    <s v="EWH67"/>
    <n v="300"/>
    <n v="0"/>
    <s v="ร้านที่4"/>
    <s v="อ***วรรณ  ว***นทอง"/>
    <s v="กาญจนบุรี"/>
    <s v="-"/>
    <s v=""/>
    <s v="30/03/2025 15:04"/>
    <s v="-"/>
    <s v="Flash Express Thailand COD"/>
    <s v="Tiktok"/>
    <s v="จ่ายทีหลัง / COD"/>
    <s v=""/>
    <s v="-"/>
    <s v="30/03/2025 15:04"/>
  </r>
  <r>
    <x v="8"/>
    <x v="10"/>
    <n v="50"/>
    <n v="3"/>
    <s v="EWH67"/>
    <n v="300"/>
    <n v="0"/>
    <s v="ร้านที่4"/>
    <s v="อ***วรรณ  ว***นทอง"/>
    <s v="กาญจนบุรี"/>
    <s v="-"/>
    <s v=""/>
    <s v="30/03/2025 15:04"/>
    <s v="-"/>
    <s v="Flash Express Thailand COD"/>
    <s v="Tiktok"/>
    <s v="จ่ายทีหลัง / COD"/>
    <s v=""/>
    <s v="-"/>
    <s v="30/03/2025 15:04"/>
  </r>
  <r>
    <x v="2"/>
    <x v="6"/>
    <n v="50"/>
    <n v="3"/>
    <s v="EWH67"/>
    <n v="300"/>
    <n v="0"/>
    <s v="ร้านที่4"/>
    <s v="อ***วรรณ  ว***นทอง"/>
    <s v="กาญจนบุรี"/>
    <s v="-"/>
    <s v=""/>
    <s v="30/03/2025 15:04"/>
    <s v="-"/>
    <s v="Flash Express Thailand COD"/>
    <s v="Tiktok"/>
    <s v="จ่ายทีหลัง / COD"/>
    <s v=""/>
    <s v="-"/>
    <s v="30/03/2025 15:04"/>
  </r>
  <r>
    <x v="7"/>
    <x v="9"/>
    <n v="50"/>
    <n v="4"/>
    <s v="EWH65"/>
    <n v="400"/>
    <n v="0"/>
    <s v="ร้านที่4"/>
    <s v="เ***มาศ  ส***ดี"/>
    <s v="ระยอง"/>
    <s v="-"/>
    <s v=""/>
    <s v="30/03/2025 15:00"/>
    <s v="-"/>
    <s v="Flash Express Thailand"/>
    <s v="Tiktok"/>
    <s v="tiktok"/>
    <s v=""/>
    <s v="-"/>
    <s v="30/03/2025 15:01"/>
  </r>
  <r>
    <x v="8"/>
    <x v="10"/>
    <n v="50"/>
    <n v="4"/>
    <s v="EWH65"/>
    <n v="400"/>
    <n v="0"/>
    <s v="ร้านที่4"/>
    <s v="เ***มาศ  ส***ดี"/>
    <s v="ระยอง"/>
    <s v="-"/>
    <s v=""/>
    <s v="30/03/2025 15:00"/>
    <s v="-"/>
    <s v="Flash Express Thailand"/>
    <s v="Tiktok"/>
    <s v="tiktok"/>
    <s v=""/>
    <s v="-"/>
    <s v="30/03/2025 15:00"/>
  </r>
  <r>
    <x v="2"/>
    <x v="6"/>
    <n v="50"/>
    <n v="4"/>
    <s v="EWH65"/>
    <n v="400"/>
    <n v="0"/>
    <s v="ร้านที่4"/>
    <s v="เ***มาศ  ส***ดี"/>
    <s v="ระยอง"/>
    <s v="-"/>
    <s v=""/>
    <s v="30/03/2025 15:00"/>
    <s v="-"/>
    <s v="Flash Express Thailand"/>
    <s v="Tiktok"/>
    <s v="tiktok"/>
    <s v=""/>
    <s v="-"/>
    <s v="30/03/2025 15:00"/>
  </r>
  <r>
    <x v="4"/>
    <x v="4"/>
    <n v="66.666666666666671"/>
    <n v="3"/>
    <s v="EWH64"/>
    <n v="145"/>
    <n v="45"/>
    <s v="ร้านที่4"/>
    <s v="ว*** ช***บรีด"/>
    <s v="สุราษฎร์ธานี"/>
    <s v="-"/>
    <s v=""/>
    <s v="30/03/2025 14:59"/>
    <s v="-"/>
    <s v="Flash Express Thailand COD"/>
    <s v="Tiktok"/>
    <s v="จ่ายทีหลัง / COD"/>
    <s v=""/>
    <s v="-"/>
    <s v="30/03/2025 14:59"/>
  </r>
  <r>
    <x v="7"/>
    <x v="9"/>
    <n v="50"/>
    <n v="1"/>
    <s v="EWH63"/>
    <n v="200"/>
    <n v="0"/>
    <s v="ร้านที่4"/>
    <s v="อ***ใจ เ***วเปี่ยม"/>
    <s v="ระยอง"/>
    <s v="-"/>
    <s v=""/>
    <s v="30/03/2025 14:54"/>
    <s v="-"/>
    <s v="Flash Express Thailand COD"/>
    <s v="Tiktok"/>
    <s v="จ่ายทีหลัง / COD"/>
    <s v="เค้กไม่เอารสกาแฟนะคะไม่กินกาแฟค่ะ"/>
    <s v="-"/>
    <s v="30/03/2025 14:55"/>
  </r>
  <r>
    <x v="8"/>
    <x v="10"/>
    <n v="50"/>
    <n v="1"/>
    <s v="EWH63"/>
    <n v="200"/>
    <n v="0"/>
    <s v="ร้านที่4"/>
    <s v="อ***ใจ เ***วเปี่ยม"/>
    <s v="ระยอง"/>
    <s v="-"/>
    <s v=""/>
    <s v="30/03/2025 14:54"/>
    <s v="-"/>
    <s v="Flash Express Thailand COD"/>
    <s v="Tiktok"/>
    <s v="จ่ายทีหลัง / COD"/>
    <s v="เค้กไม่เอารสกาแฟนะคะไม่กินกาแฟค่ะ"/>
    <s v="-"/>
    <s v="30/03/2025 14:55"/>
  </r>
  <r>
    <x v="2"/>
    <x v="6"/>
    <n v="50"/>
    <n v="1"/>
    <s v="EWH63"/>
    <n v="200"/>
    <n v="0"/>
    <s v="ร้านที่4"/>
    <s v="อ***ใจ เ***วเปี่ยม"/>
    <s v="ระยอง"/>
    <s v="-"/>
    <s v=""/>
    <s v="30/03/2025 14:54"/>
    <s v="-"/>
    <s v="Flash Express Thailand COD"/>
    <s v="Tiktok"/>
    <s v="จ่ายทีหลัง / COD"/>
    <s v="เค้กไม่เอารสกาแฟนะคะไม่กินกาแฟค่ะ"/>
    <s v="-"/>
    <s v="30/03/2025 14:55"/>
  </r>
  <r>
    <x v="5"/>
    <x v="5"/>
    <n v="33.333333333333336"/>
    <n v="3"/>
    <s v="EWH63"/>
    <n v="200"/>
    <n v="0"/>
    <s v="ร้านที่4"/>
    <s v="อ***ใจ เ***วเปี่ยม"/>
    <s v="ระยอง"/>
    <s v="-"/>
    <s v=""/>
    <s v="30/03/2025 14:54"/>
    <s v="-"/>
    <s v="Flash Express Thailand COD"/>
    <s v="Tiktok"/>
    <s v="จ่ายทีหลัง / COD"/>
    <s v="เค้กไม่เอารสกาแฟนะคะไม่กินกาแฟค่ะ"/>
    <s v="-"/>
    <s v="30/03/2025 14:55"/>
  </r>
  <r>
    <x v="5"/>
    <x v="5"/>
    <n v="33.333333333333336"/>
    <n v="3"/>
    <s v="EWH62"/>
    <n v="200"/>
    <n v="0"/>
    <s v="ร้านที่4"/>
    <s v="ม***นพวรรณ ภ***าง"/>
    <s v="ชลบุรี"/>
    <s v="-"/>
    <s v=""/>
    <s v="30/03/2025 14:54"/>
    <s v="-"/>
    <s v="Flash Express Thailand"/>
    <s v="Tiktok"/>
    <s v="tiktok"/>
    <s v=""/>
    <s v="-"/>
    <s v="30/03/2025 14:54"/>
  </r>
  <r>
    <x v="7"/>
    <x v="9"/>
    <n v="50"/>
    <n v="1"/>
    <s v="EWH62"/>
    <n v="200"/>
    <n v="0"/>
    <s v="ร้านที่4"/>
    <s v="ม***นพวรรณ ภ***าง"/>
    <s v="ชลบุรี"/>
    <s v="-"/>
    <s v=""/>
    <s v="30/03/2025 14:54"/>
    <s v="-"/>
    <s v="Flash Express Thailand"/>
    <s v="Tiktok"/>
    <s v="tiktok"/>
    <s v=""/>
    <s v="-"/>
    <s v="30/03/2025 14:54"/>
  </r>
  <r>
    <x v="8"/>
    <x v="10"/>
    <n v="50"/>
    <n v="1"/>
    <s v="EWH62"/>
    <n v="200"/>
    <n v="0"/>
    <s v="ร้านที่4"/>
    <s v="ม***นพวรรณ ภ***าง"/>
    <s v="ชลบุรี"/>
    <s v="-"/>
    <s v=""/>
    <s v="30/03/2025 14:54"/>
    <s v="-"/>
    <s v="Flash Express Thailand"/>
    <s v="Tiktok"/>
    <s v="tiktok"/>
    <s v=""/>
    <s v="-"/>
    <s v="30/03/2025 14:54"/>
  </r>
  <r>
    <x v="2"/>
    <x v="6"/>
    <n v="50"/>
    <n v="1"/>
    <s v="EWH62"/>
    <n v="200"/>
    <n v="0"/>
    <s v="ร้านที่4"/>
    <s v="ม***นพวรรณ ภ***าง"/>
    <s v="ชลบุรี"/>
    <s v="-"/>
    <s v=""/>
    <s v="30/03/2025 14:54"/>
    <s v="-"/>
    <s v="Flash Express Thailand"/>
    <s v="Tiktok"/>
    <s v="tiktok"/>
    <s v=""/>
    <s v="-"/>
    <s v="30/03/2025 14:54"/>
  </r>
  <r>
    <x v="6"/>
    <x v="8"/>
    <n v="66.666666666666671"/>
    <n v="3"/>
    <s v="EWH61"/>
    <n v="200"/>
    <n v="0"/>
    <s v="ร้านที่4"/>
    <s v="ก***ลิกา อ***ยัง"/>
    <s v="เพชรบูรณ์"/>
    <s v="-"/>
    <s v=""/>
    <s v="30/03/2025 14:53"/>
    <s v="-"/>
    <s v="Flash Express Thailand COD"/>
    <s v="Tiktok"/>
    <s v="จ่ายทีหลัง / COD"/>
    <s v=""/>
    <s v="-"/>
    <s v="30/03/2025 14:53"/>
  </r>
  <r>
    <x v="7"/>
    <x v="9"/>
    <n v="50"/>
    <n v="1"/>
    <s v="EWH61"/>
    <n v="200"/>
    <n v="0"/>
    <s v="ร้านที่4"/>
    <s v="ก***ลิกา อ***ยัง"/>
    <s v="เพชรบูรณ์"/>
    <s v="-"/>
    <s v=""/>
    <s v="30/03/2025 14:53"/>
    <s v="-"/>
    <s v="Flash Express Thailand COD"/>
    <s v="Tiktok"/>
    <s v="จ่ายทีหลัง / COD"/>
    <s v=""/>
    <s v="-"/>
    <s v="30/03/2025 14:53"/>
  </r>
  <r>
    <x v="8"/>
    <x v="10"/>
    <n v="50"/>
    <n v="1"/>
    <s v="EWH61"/>
    <n v="200"/>
    <n v="0"/>
    <s v="ร้านที่4"/>
    <s v="ก***ลิกา อ***ยัง"/>
    <s v="เพชรบูรณ์"/>
    <s v="-"/>
    <s v=""/>
    <s v="30/03/2025 14:53"/>
    <s v="-"/>
    <s v="Flash Express Thailand COD"/>
    <s v="Tiktok"/>
    <s v="จ่ายทีหลัง / COD"/>
    <s v=""/>
    <s v="-"/>
    <s v="30/03/2025 14:53"/>
  </r>
  <r>
    <x v="2"/>
    <x v="6"/>
    <n v="50"/>
    <n v="1"/>
    <s v="EWH61"/>
    <n v="200"/>
    <n v="0"/>
    <s v="ร้านที่4"/>
    <s v="ก***ลิกา อ***ยัง"/>
    <s v="เพชรบูรณ์"/>
    <s v="-"/>
    <s v=""/>
    <s v="30/03/2025 14:53"/>
    <s v="-"/>
    <s v="Flash Express Thailand COD"/>
    <s v="Tiktok"/>
    <s v="จ่ายทีหลัง / COD"/>
    <s v=""/>
    <s v="-"/>
    <s v="30/03/2025 14:53"/>
  </r>
  <r>
    <x v="7"/>
    <x v="9"/>
    <n v="50"/>
    <n v="4"/>
    <s v="EWH60"/>
    <n v="400"/>
    <n v="0"/>
    <s v="ร้านที่4"/>
    <s v="พ***นา"/>
    <s v="เพชรบุรี"/>
    <s v="-"/>
    <s v=""/>
    <s v="30/03/2025 14:52"/>
    <s v="-"/>
    <s v="Flash Express Thailand COD"/>
    <s v="Tiktok"/>
    <s v="จ่ายทีหลัง / COD"/>
    <s v=""/>
    <s v="-"/>
    <s v="30/03/2025 14:52"/>
  </r>
  <r>
    <x v="8"/>
    <x v="10"/>
    <n v="50"/>
    <n v="4"/>
    <s v="EWH60"/>
    <n v="400"/>
    <n v="0"/>
    <s v="ร้านที่4"/>
    <s v="พ***นา"/>
    <s v="เพชรบุรี"/>
    <s v="-"/>
    <s v=""/>
    <s v="30/03/2025 14:52"/>
    <s v="-"/>
    <s v="Flash Express Thailand COD"/>
    <s v="Tiktok"/>
    <s v="จ่ายทีหลัง / COD"/>
    <s v=""/>
    <s v="-"/>
    <s v="30/03/2025 14:52"/>
  </r>
  <r>
    <x v="2"/>
    <x v="6"/>
    <n v="50"/>
    <n v="4"/>
    <s v="EWH60"/>
    <n v="400"/>
    <n v="0"/>
    <s v="ร้านที่4"/>
    <s v="พ***นา"/>
    <s v="เพชรบุรี"/>
    <s v="-"/>
    <s v=""/>
    <s v="30/03/2025 14:52"/>
    <s v="-"/>
    <s v="Flash Express Thailand COD"/>
    <s v="Tiktok"/>
    <s v="จ่ายทีหลัง / COD"/>
    <s v=""/>
    <s v="-"/>
    <s v="30/03/2025 14:52"/>
  </r>
  <r>
    <x v="6"/>
    <x v="8"/>
    <n v="66.666666666666671"/>
    <n v="6"/>
    <s v="EWH59"/>
    <n v="200"/>
    <n v="0"/>
    <s v="ร้านที่4"/>
    <s v="น**"/>
    <s v="กรุงเทพมหานคร"/>
    <s v="-"/>
    <s v=""/>
    <s v="30/03/2025 14:52"/>
    <s v="-"/>
    <s v="Flash Express Thailand"/>
    <s v="Tiktok"/>
    <s v="tiktok"/>
    <s v=""/>
    <s v="-"/>
    <s v="30/03/2025 14:52"/>
  </r>
  <r>
    <x v="7"/>
    <x v="9"/>
    <n v="50"/>
    <n v="1"/>
    <s v="EWH58"/>
    <n v="166"/>
    <n v="29"/>
    <s v="ร้านที่1"/>
    <s v="อ******ว"/>
    <s v="******เขียว, อำเภอสว่างอารมณ์ ตำบลไผ่เขียว อำเภอสว่างอารมณ์ จังหวัดอุทัยธานี 61150"/>
    <s v="61150"/>
    <s v="89"/>
    <s v="30/03/2025 15:20"/>
    <s v="-"/>
    <s v="SPX Express"/>
    <s v="Shopee"/>
    <s v="shopee"/>
    <s v=""/>
    <s v="-"/>
    <s v="30/03/2025 14:50"/>
  </r>
  <r>
    <x v="8"/>
    <x v="10"/>
    <n v="50"/>
    <n v="1"/>
    <s v="EWH58"/>
    <n v="166"/>
    <n v="29"/>
    <s v="ร้านที่1"/>
    <s v="อ******ว"/>
    <s v="******เขียว, อำเภอสว่างอารมณ์ ตำบลไผ่เขียว อำเภอสว่างอารมณ์ จังหวัดอุทัยธานี 61150"/>
    <s v="61150"/>
    <s v="89"/>
    <s v="30/03/2025 15:20"/>
    <s v="-"/>
    <s v="SPX Express"/>
    <s v="Shopee"/>
    <s v="shopee"/>
    <s v=""/>
    <s v="-"/>
    <s v="30/03/2025 14:50"/>
  </r>
  <r>
    <x v="2"/>
    <x v="6"/>
    <n v="50"/>
    <n v="1"/>
    <s v="EWH58"/>
    <n v="166"/>
    <n v="29"/>
    <s v="ร้านที่1"/>
    <s v="อ******ว"/>
    <s v="******เขียว, อำเภอสว่างอารมณ์ ตำบลไผ่เขียว อำเภอสว่างอารมณ์ จังหวัดอุทัยธานี 61150"/>
    <s v="61150"/>
    <s v="89"/>
    <s v="30/03/2025 15:20"/>
    <s v="-"/>
    <s v="SPX Express"/>
    <s v="Shopee"/>
    <s v="shopee"/>
    <s v=""/>
    <s v="-"/>
    <s v="30/03/2025 14:50"/>
  </r>
  <r>
    <x v="7"/>
    <x v="9"/>
    <n v="50"/>
    <n v="2"/>
    <s v="EWH57"/>
    <n v="200"/>
    <n v="0"/>
    <s v="ร้านที่4"/>
    <s v="ร***หญิง อ***ตยา  เ***ฉาย"/>
    <s v="ยะลา"/>
    <s v="-"/>
    <s v=""/>
    <s v="30/03/2025 14:50"/>
    <s v="-"/>
    <s v="Flash Express Thailand COD"/>
    <s v="Tiktok"/>
    <s v="จ่ายทีหลัง / COD"/>
    <s v=""/>
    <s v="-"/>
    <s v="30/03/2025 14:50"/>
  </r>
  <r>
    <x v="8"/>
    <x v="10"/>
    <n v="50"/>
    <n v="2"/>
    <s v="EWH57"/>
    <n v="200"/>
    <n v="0"/>
    <s v="ร้านที่4"/>
    <s v="ร***หญิง อ***ตยา  เ***ฉาย"/>
    <s v="ยะลา"/>
    <s v="-"/>
    <s v=""/>
    <s v="30/03/2025 14:50"/>
    <s v="-"/>
    <s v="Flash Express Thailand COD"/>
    <s v="Tiktok"/>
    <s v="จ่ายทีหลัง / COD"/>
    <s v=""/>
    <s v="-"/>
    <s v="30/03/2025 14:50"/>
  </r>
  <r>
    <x v="2"/>
    <x v="6"/>
    <n v="50"/>
    <n v="2"/>
    <s v="EWH57"/>
    <n v="200"/>
    <n v="0"/>
    <s v="ร้านที่4"/>
    <s v="ร***หญิง อ***ตยา  เ***ฉาย"/>
    <s v="ยะลา"/>
    <s v="-"/>
    <s v=""/>
    <s v="30/03/2025 14:50"/>
    <s v="-"/>
    <s v="Flash Express Thailand COD"/>
    <s v="Tiktok"/>
    <s v="จ่ายทีหลัง / COD"/>
    <s v=""/>
    <s v="-"/>
    <s v="30/03/2025 14:50"/>
  </r>
  <r>
    <x v="6"/>
    <x v="8"/>
    <n v="66.666666666666671"/>
    <n v="3"/>
    <s v="EWH56"/>
    <n v="200"/>
    <n v="0"/>
    <s v="ร้านที่4"/>
    <s v="น***าวชวน เ***ยุหะ"/>
    <s v="กรุงเทพฯ"/>
    <s v="-"/>
    <s v=""/>
    <s v="30/03/2025 14:50"/>
    <s v="-"/>
    <s v="Flash Express Thailand"/>
    <s v="Tiktok"/>
    <s v="tiktok"/>
    <s v=""/>
    <s v="-"/>
    <s v="30/03/2025 14:49"/>
  </r>
  <r>
    <x v="7"/>
    <x v="9"/>
    <n v="50"/>
    <n v="1"/>
    <s v="EWH56"/>
    <n v="200"/>
    <n v="0"/>
    <s v="ร้านที่4"/>
    <s v="น***าวชวน เ***ยุหะ"/>
    <s v="กรุงเทพฯ"/>
    <s v="-"/>
    <s v=""/>
    <s v="30/03/2025 14:50"/>
    <s v="-"/>
    <s v="Flash Express Thailand"/>
    <s v="Tiktok"/>
    <s v="tiktok"/>
    <s v=""/>
    <s v="-"/>
    <s v="30/03/2025 14:49"/>
  </r>
  <r>
    <x v="8"/>
    <x v="10"/>
    <n v="50"/>
    <n v="1"/>
    <s v="EWH56"/>
    <n v="200"/>
    <n v="0"/>
    <s v="ร้านที่4"/>
    <s v="น***าวชวน เ***ยุหะ"/>
    <s v="กรุงเทพฯ"/>
    <s v="-"/>
    <s v=""/>
    <s v="30/03/2025 14:50"/>
    <s v="-"/>
    <s v="Flash Express Thailand"/>
    <s v="Tiktok"/>
    <s v="tiktok"/>
    <s v=""/>
    <s v="-"/>
    <s v="30/03/2025 14:49"/>
  </r>
  <r>
    <x v="2"/>
    <x v="6"/>
    <n v="50"/>
    <n v="1"/>
    <s v="EWH56"/>
    <n v="200"/>
    <n v="0"/>
    <s v="ร้านที่4"/>
    <s v="น***าวชวน เ***ยุหะ"/>
    <s v="กรุงเทพฯ"/>
    <s v="-"/>
    <s v=""/>
    <s v="30/03/2025 14:50"/>
    <s v="-"/>
    <s v="Flash Express Thailand"/>
    <s v="Tiktok"/>
    <s v="tiktok"/>
    <s v=""/>
    <s v="-"/>
    <s v="30/03/2025 14:49"/>
  </r>
  <r>
    <x v="7"/>
    <x v="9"/>
    <n v="50"/>
    <n v="1"/>
    <s v="EWH55"/>
    <n v="558"/>
    <n v="48"/>
    <s v="ร้านที่1"/>
    <s v="ท**ย"/>
    <s v="******6 ตำบลแม่สา อำเภอแม่ริม จังหวัดเชียงใหม่ 50180"/>
    <s v="50180"/>
    <s v="81"/>
    <s v="30/03/2025 14:49"/>
    <s v="-"/>
    <s v="SPX Express"/>
    <s v="Shopee"/>
    <s v="shopee"/>
    <s v=""/>
    <s v="-"/>
    <s v="30/03/2025 14:49"/>
  </r>
  <r>
    <x v="8"/>
    <x v="10"/>
    <n v="50"/>
    <n v="1"/>
    <s v="EWH55"/>
    <n v="558"/>
    <n v="48"/>
    <s v="ร้านที่1"/>
    <s v="ท**ย"/>
    <s v="******6 ตำบลแม่สา อำเภอแม่ริม จังหวัดเชียงใหม่ 50180"/>
    <s v="50180"/>
    <s v="81"/>
    <s v="30/03/2025 14:49"/>
    <s v="-"/>
    <s v="SPX Express"/>
    <s v="Shopee"/>
    <s v="shopee"/>
    <s v=""/>
    <s v="-"/>
    <s v="30/03/2025 14:49"/>
  </r>
  <r>
    <x v="2"/>
    <x v="6"/>
    <n v="50"/>
    <n v="1"/>
    <s v="EWH55"/>
    <n v="558"/>
    <n v="48"/>
    <s v="ร้านที่1"/>
    <s v="ท**ย"/>
    <s v="******6 ตำบลแม่สา อำเภอแม่ริม จังหวัดเชียงใหม่ 50180"/>
    <s v="50180"/>
    <s v="81"/>
    <s v="30/03/2025 14:49"/>
    <s v="-"/>
    <s v="SPX Express"/>
    <s v="Shopee"/>
    <s v="shopee"/>
    <s v=""/>
    <s v="-"/>
    <s v="30/03/2025 14:49"/>
  </r>
  <r>
    <x v="4"/>
    <x v="4"/>
    <n v="66.666666666666671"/>
    <n v="3"/>
    <s v="EWH55"/>
    <n v="558"/>
    <n v="48"/>
    <s v="ร้านที่1"/>
    <s v="ท**ย"/>
    <s v="******6 ตำบลแม่สา อำเภอแม่ริม จังหวัดเชียงใหม่ 50180"/>
    <s v="50180"/>
    <s v="81"/>
    <s v="30/03/2025 14:49"/>
    <s v="-"/>
    <s v="SPX Express"/>
    <s v="Shopee"/>
    <s v="shopee"/>
    <s v=""/>
    <s v="-"/>
    <s v="30/03/2025 14:49"/>
  </r>
  <r>
    <x v="6"/>
    <x v="8"/>
    <n v="50"/>
    <n v="4"/>
    <s v="EWH55"/>
    <n v="558"/>
    <n v="48"/>
    <s v="ร้านที่1"/>
    <s v="ท**ย"/>
    <s v="******6 ตำบลแม่สา อำเภอแม่ริม จังหวัดเชียงใหม่ 50180"/>
    <s v="50180"/>
    <s v="81"/>
    <s v="30/03/2025 14:49"/>
    <s v="-"/>
    <s v="SPX Express"/>
    <s v="Shopee"/>
    <s v="shopee"/>
    <s v=""/>
    <s v="-"/>
    <s v="30/03/2025 14:49"/>
  </r>
  <r>
    <x v="5"/>
    <x v="5"/>
    <n v="49"/>
    <n v="1"/>
    <s v="EWH55"/>
    <n v="558"/>
    <n v="48"/>
    <s v="ร้านที่1"/>
    <s v="ท**ย"/>
    <s v="******6 ตำบลแม่สา อำเภอแม่ริม จังหวัดเชียงใหม่ 50180"/>
    <s v="50180"/>
    <s v="81"/>
    <s v="30/03/2025 14:49"/>
    <s v="-"/>
    <s v="SPX Express"/>
    <s v="Shopee"/>
    <s v="shopee"/>
    <s v=""/>
    <s v="-"/>
    <s v="30/03/2025 14:49"/>
  </r>
  <r>
    <x v="7"/>
    <x v="9"/>
    <n v="50"/>
    <n v="1"/>
    <s v="EWH54"/>
    <n v="106"/>
    <n v="6"/>
    <s v="ร้านที่4"/>
    <s v="เ***ท์"/>
    <s v="กรุงเทพมหานคร"/>
    <s v="-"/>
    <s v=""/>
    <s v="30/03/2025 14:49"/>
    <s v="-"/>
    <s v="Flash Express Thailand COD"/>
    <s v="Tiktok"/>
    <s v="จ่ายทีหลัง / COD"/>
    <s v="ไม่ทานช็อคโกแลตค่ะ 🥺"/>
    <s v="-"/>
    <s v="30/03/2025 14:49"/>
  </r>
  <r>
    <x v="8"/>
    <x v="10"/>
    <n v="50"/>
    <n v="1"/>
    <s v="EWH54"/>
    <n v="106"/>
    <n v="6"/>
    <s v="ร้านที่4"/>
    <s v="เ***ท์"/>
    <s v="กรุงเทพมหานคร"/>
    <s v="-"/>
    <s v=""/>
    <s v="30/03/2025 14:49"/>
    <s v="-"/>
    <s v="Flash Express Thailand COD"/>
    <s v="Tiktok"/>
    <s v="จ่ายทีหลัง / COD"/>
    <s v="ไม่ทานช็อคโกแลตค่ะ 🥺"/>
    <s v="-"/>
    <s v="30/03/2025 14:49"/>
  </r>
  <r>
    <x v="2"/>
    <x v="6"/>
    <n v="50"/>
    <n v="1"/>
    <s v="EWH54"/>
    <n v="106"/>
    <n v="6"/>
    <s v="ร้านที่4"/>
    <s v="เ***ท์"/>
    <s v="กรุงเทพมหานคร"/>
    <s v="-"/>
    <s v=""/>
    <s v="30/03/2025 14:49"/>
    <s v="-"/>
    <s v="Flash Express Thailand COD"/>
    <s v="Tiktok"/>
    <s v="จ่ายทีหลัง / COD"/>
    <s v="ไม่ทานช็อคโกแลตค่ะ 🥺"/>
    <s v="-"/>
    <s v="30/03/2025 14:49"/>
  </r>
  <r>
    <x v="7"/>
    <x v="9"/>
    <n v="50"/>
    <n v="1"/>
    <s v="EWH53"/>
    <n v="129"/>
    <n v="29"/>
    <s v="ร้านที่4"/>
    <s v="ณ***าสตร์ ร***แจ้ง"/>
    <s v="กำแพงเพชร"/>
    <s v="-"/>
    <s v=""/>
    <s v="30/03/2025 14:47"/>
    <s v="-"/>
    <s v="Flash Express Thailand"/>
    <s v="Tiktok"/>
    <s v="tiktok"/>
    <s v=""/>
    <s v="-"/>
    <s v="30/03/2025 14:47"/>
  </r>
  <r>
    <x v="8"/>
    <x v="10"/>
    <n v="50"/>
    <n v="1"/>
    <s v="EWH53"/>
    <n v="129"/>
    <n v="29"/>
    <s v="ร้านที่4"/>
    <s v="ณ***าสตร์ ร***แจ้ง"/>
    <s v="กำแพงเพชร"/>
    <s v="-"/>
    <s v=""/>
    <s v="30/03/2025 14:47"/>
    <s v="-"/>
    <s v="Flash Express Thailand"/>
    <s v="Tiktok"/>
    <s v="tiktok"/>
    <s v=""/>
    <s v="-"/>
    <s v="30/03/2025 14:47"/>
  </r>
  <r>
    <x v="2"/>
    <x v="6"/>
    <n v="50"/>
    <n v="1"/>
    <s v="EWH53"/>
    <n v="129"/>
    <n v="29"/>
    <s v="ร้านที่4"/>
    <s v="ณ***าสตร์ ร***แจ้ง"/>
    <s v="กำแพงเพชร"/>
    <s v="-"/>
    <s v=""/>
    <s v="30/03/2025 14:47"/>
    <s v="-"/>
    <s v="Flash Express Thailand"/>
    <s v="Tiktok"/>
    <s v="tiktok"/>
    <s v=""/>
    <s v="-"/>
    <s v="30/03/2025 14:47"/>
  </r>
  <r>
    <x v="5"/>
    <x v="5"/>
    <n v="33.333333333333336"/>
    <n v="3"/>
    <s v="EWH52"/>
    <n v="245"/>
    <n v="45"/>
    <s v="ร้านที่4"/>
    <s v="ย***นยศพันธ์"/>
    <s v="กรุงเทพฯ"/>
    <s v="-"/>
    <s v=""/>
    <s v="30/03/2025 14:47"/>
    <s v="-"/>
    <s v="Flash Express Thailand COD"/>
    <s v="Tiktok"/>
    <s v="จ่ายทีหลัง / COD"/>
    <s v=""/>
    <s v="-"/>
    <s v="30/03/2025 14:47"/>
  </r>
  <r>
    <x v="7"/>
    <x v="9"/>
    <n v="50"/>
    <n v="1"/>
    <s v="EWH52"/>
    <n v="245"/>
    <n v="45"/>
    <s v="ร้านที่4"/>
    <s v="ย***นยศพันธ์"/>
    <s v="กรุงเทพฯ"/>
    <s v="-"/>
    <s v=""/>
    <s v="30/03/2025 14:47"/>
    <s v="-"/>
    <s v="Flash Express Thailand COD"/>
    <s v="Tiktok"/>
    <s v="จ่ายทีหลัง / COD"/>
    <s v=""/>
    <s v="-"/>
    <s v="30/03/2025 14:47"/>
  </r>
  <r>
    <x v="8"/>
    <x v="10"/>
    <n v="50"/>
    <n v="1"/>
    <s v="EWH52"/>
    <n v="245"/>
    <n v="45"/>
    <s v="ร้านที่4"/>
    <s v="ย***นยศพันธ์"/>
    <s v="กรุงเทพฯ"/>
    <s v="-"/>
    <s v=""/>
    <s v="30/03/2025 14:47"/>
    <s v="-"/>
    <s v="Flash Express Thailand COD"/>
    <s v="Tiktok"/>
    <s v="จ่ายทีหลัง / COD"/>
    <s v=""/>
    <s v="-"/>
    <s v="30/03/2025 14:47"/>
  </r>
  <r>
    <x v="2"/>
    <x v="6"/>
    <n v="50"/>
    <n v="1"/>
    <s v="EWH52"/>
    <n v="245"/>
    <n v="45"/>
    <s v="ร้านที่4"/>
    <s v="ย***นยศพันธ์"/>
    <s v="กรุงเทพฯ"/>
    <s v="-"/>
    <s v=""/>
    <s v="30/03/2025 14:47"/>
    <s v="-"/>
    <s v="Flash Express Thailand COD"/>
    <s v="Tiktok"/>
    <s v="จ่ายทีหลัง / COD"/>
    <s v=""/>
    <s v="-"/>
    <s v="30/03/2025 14:47"/>
  </r>
  <r>
    <x v="7"/>
    <x v="9"/>
    <n v="50"/>
    <n v="1"/>
    <s v="EWH51"/>
    <n v="100"/>
    <n v="0"/>
    <s v="ร้านที่4"/>
    <s v="ส***ญญา อ***ณา"/>
    <s v="อ่างทอง"/>
    <s v="-"/>
    <s v=""/>
    <s v="30/03/2025 14:46"/>
    <s v="-"/>
    <s v="Flash Express Thailand COD"/>
    <s v="Tiktok"/>
    <s v="จ่ายทีหลัง / COD"/>
    <s v=""/>
    <s v="-"/>
    <s v="30/03/2025 14:46"/>
  </r>
  <r>
    <x v="8"/>
    <x v="10"/>
    <n v="50"/>
    <n v="1"/>
    <s v="EWH51"/>
    <n v="100"/>
    <n v="0"/>
    <s v="ร้านที่4"/>
    <s v="ส***ญญา อ***ณา"/>
    <s v="อ่างทอง"/>
    <s v="-"/>
    <s v=""/>
    <s v="30/03/2025 14:46"/>
    <s v="-"/>
    <s v="Flash Express Thailand COD"/>
    <s v="Tiktok"/>
    <s v="จ่ายทีหลัง / COD"/>
    <s v=""/>
    <s v="-"/>
    <s v="30/03/2025 14:46"/>
  </r>
  <r>
    <x v="2"/>
    <x v="6"/>
    <n v="50"/>
    <n v="1"/>
    <s v="EWH51"/>
    <n v="100"/>
    <n v="0"/>
    <s v="ร้านที่4"/>
    <s v="ส***ญญา อ***ณา"/>
    <s v="อ่างทอง"/>
    <s v="-"/>
    <s v=""/>
    <s v="30/03/2025 14:46"/>
    <s v="-"/>
    <s v="Flash Express Thailand COD"/>
    <s v="Tiktok"/>
    <s v="จ่ายทีหลัง / COD"/>
    <s v=""/>
    <s v="-"/>
    <s v="30/03/2025 14:46"/>
  </r>
  <r>
    <x v="4"/>
    <x v="4"/>
    <n v="66.666666666666671"/>
    <n v="3"/>
    <s v="EWH50"/>
    <n v="200"/>
    <n v="0"/>
    <s v="ร้านที่4"/>
    <s v="ณ***ิรา ร***สวัสดิ์"/>
    <s v="สงขลา"/>
    <s v="-"/>
    <s v=""/>
    <s v="30/03/2025 14:46"/>
    <s v="-"/>
    <s v="Flash Express Thailand COD"/>
    <s v="Tiktok"/>
    <s v="จ่ายทีหลัง / COD"/>
    <s v="ชิฟฟ่อนขอที่ไม่มีกาแฟนะคะ"/>
    <s v="-"/>
    <s v="30/03/2025 14:46"/>
  </r>
  <r>
    <x v="7"/>
    <x v="9"/>
    <n v="50"/>
    <n v="1"/>
    <s v="EWH50"/>
    <n v="200"/>
    <n v="0"/>
    <s v="ร้านที่4"/>
    <s v="ณ***ิรา ร***สวัสดิ์"/>
    <s v="สงขลา"/>
    <s v="-"/>
    <s v=""/>
    <s v="30/03/2025 14:46"/>
    <s v="-"/>
    <s v="Flash Express Thailand COD"/>
    <s v="Tiktok"/>
    <s v="จ่ายทีหลัง / COD"/>
    <s v="ชิฟฟ่อนขอที่ไม่มีกาแฟนะคะ"/>
    <s v="-"/>
    <s v="30/03/2025 14:46"/>
  </r>
  <r>
    <x v="8"/>
    <x v="10"/>
    <n v="50"/>
    <n v="1"/>
    <s v="EWH50"/>
    <n v="200"/>
    <n v="0"/>
    <s v="ร้านที่4"/>
    <s v="ณ***ิรา ร***สวัสดิ์"/>
    <s v="สงขลา"/>
    <s v="-"/>
    <s v=""/>
    <s v="30/03/2025 14:46"/>
    <s v="-"/>
    <s v="Flash Express Thailand COD"/>
    <s v="Tiktok"/>
    <s v="จ่ายทีหลัง / COD"/>
    <s v="ชิฟฟ่อนขอที่ไม่มีกาแฟนะคะ"/>
    <s v="-"/>
    <s v="30/03/2025 14:46"/>
  </r>
  <r>
    <x v="2"/>
    <x v="6"/>
    <n v="50"/>
    <n v="1"/>
    <s v="EWH50"/>
    <n v="200"/>
    <n v="0"/>
    <s v="ร้านที่4"/>
    <s v="ณ***ิรา ร***สวัสดิ์"/>
    <s v="สงขลา"/>
    <s v="-"/>
    <s v=""/>
    <s v="30/03/2025 14:46"/>
    <s v="-"/>
    <s v="Flash Express Thailand COD"/>
    <s v="Tiktok"/>
    <s v="จ่ายทีหลัง / COD"/>
    <s v="ชิฟฟ่อนขอที่ไม่มีกาแฟนะคะ"/>
    <s v="-"/>
    <s v="30/03/2025 14:46"/>
  </r>
  <r>
    <x v="7"/>
    <x v="9"/>
    <n v="50"/>
    <n v="1"/>
    <s v="EWH49"/>
    <n v="106"/>
    <n v="6"/>
    <s v="ร้านที่4"/>
    <s v="ส***"/>
    <s v="กรุงเทพมหานคร"/>
    <s v="-"/>
    <s v=""/>
    <s v="30/03/2025 14:44"/>
    <s v="-"/>
    <s v="Flash Express Thailand COD"/>
    <s v="Tiktok"/>
    <s v="จ่ายทีหลัง / COD"/>
    <s v=""/>
    <s v="-"/>
    <s v="30/03/2025 14:44"/>
  </r>
  <r>
    <x v="8"/>
    <x v="10"/>
    <n v="50"/>
    <n v="1"/>
    <s v="EWH49"/>
    <n v="106"/>
    <n v="6"/>
    <s v="ร้านที่4"/>
    <s v="ส***"/>
    <s v="กรุงเทพมหานคร"/>
    <s v="-"/>
    <s v=""/>
    <s v="30/03/2025 14:44"/>
    <s v="-"/>
    <s v="Flash Express Thailand COD"/>
    <s v="Tiktok"/>
    <s v="จ่ายทีหลัง / COD"/>
    <s v=""/>
    <s v="-"/>
    <s v="30/03/2025 14:44"/>
  </r>
  <r>
    <x v="2"/>
    <x v="6"/>
    <n v="50"/>
    <n v="1"/>
    <s v="EWH49"/>
    <n v="106"/>
    <n v="6"/>
    <s v="ร้านที่4"/>
    <s v="ส***"/>
    <s v="กรุงเทพมหานคร"/>
    <s v="-"/>
    <s v=""/>
    <s v="30/03/2025 14:44"/>
    <s v="-"/>
    <s v="Flash Express Thailand COD"/>
    <s v="Tiktok"/>
    <s v="จ่ายทีหลัง / COD"/>
    <s v=""/>
    <s v="-"/>
    <s v="30/03/2025 14:44"/>
  </r>
  <r>
    <x v="7"/>
    <x v="9"/>
    <n v="50"/>
    <n v="1"/>
    <s v="EWH47"/>
    <n v="100"/>
    <n v="0"/>
    <s v="ร้านที่4"/>
    <s v="ธ***ย ส***ำเงิน"/>
    <s v="สุพรรณบุรี"/>
    <s v="-"/>
    <s v=""/>
    <s v="30/03/2025 14:43"/>
    <s v="-"/>
    <s v="Flash Express Thailand COD"/>
    <s v="Tiktok"/>
    <s v="จ่ายทีหลัง / COD"/>
    <s v=""/>
    <s v="-"/>
    <s v="30/03/2025 14:43"/>
  </r>
  <r>
    <x v="8"/>
    <x v="10"/>
    <n v="50"/>
    <n v="1"/>
    <s v="EWH47"/>
    <n v="100"/>
    <n v="0"/>
    <s v="ร้านที่4"/>
    <s v="ธ***ย ส***ำเงิน"/>
    <s v="สุพรรณบุรี"/>
    <s v="-"/>
    <s v=""/>
    <s v="30/03/2025 14:43"/>
    <s v="-"/>
    <s v="Flash Express Thailand COD"/>
    <s v="Tiktok"/>
    <s v="จ่ายทีหลัง / COD"/>
    <s v=""/>
    <s v="-"/>
    <s v="30/03/2025 14:43"/>
  </r>
  <r>
    <x v="2"/>
    <x v="6"/>
    <n v="50"/>
    <n v="1"/>
    <s v="EWH47"/>
    <n v="100"/>
    <n v="0"/>
    <s v="ร้านที่4"/>
    <s v="ธ***ย ส***ำเงิน"/>
    <s v="สุพรรณบุรี"/>
    <s v="-"/>
    <s v=""/>
    <s v="30/03/2025 14:43"/>
    <s v="-"/>
    <s v="Flash Express Thailand COD"/>
    <s v="Tiktok"/>
    <s v="จ่ายทีหลัง / COD"/>
    <s v=""/>
    <s v="-"/>
    <s v="30/03/2025 14:43"/>
  </r>
  <r>
    <x v="7"/>
    <x v="9"/>
    <n v="50"/>
    <n v="1"/>
    <s v="EWH46"/>
    <n v="200"/>
    <n v="0"/>
    <s v="ร้านที่4"/>
    <s v="D**"/>
    <s v="แม่ฮ่องสอน"/>
    <s v="-"/>
    <s v=""/>
    <s v="30/03/2025 14:42"/>
    <s v="-"/>
    <s v="Flash Express Thailand COD"/>
    <s v="Tiktok"/>
    <s v="จ่ายทีหลัง / COD"/>
    <s v=""/>
    <s v="-"/>
    <s v="30/03/2025 14:43"/>
  </r>
  <r>
    <x v="8"/>
    <x v="10"/>
    <n v="50"/>
    <n v="1"/>
    <s v="EWH46"/>
    <n v="200"/>
    <n v="0"/>
    <s v="ร้านที่4"/>
    <s v="D**"/>
    <s v="แม่ฮ่องสอน"/>
    <s v="-"/>
    <s v=""/>
    <s v="30/03/2025 14:42"/>
    <s v="-"/>
    <s v="Flash Express Thailand COD"/>
    <s v="Tiktok"/>
    <s v="จ่ายทีหลัง / COD"/>
    <s v=""/>
    <s v="-"/>
    <s v="30/03/2025 14:43"/>
  </r>
  <r>
    <x v="2"/>
    <x v="6"/>
    <n v="50"/>
    <n v="1"/>
    <s v="EWH46"/>
    <n v="200"/>
    <n v="0"/>
    <s v="ร้านที่4"/>
    <s v="D**"/>
    <s v="แม่ฮ่องสอน"/>
    <s v="-"/>
    <s v=""/>
    <s v="30/03/2025 14:42"/>
    <s v="-"/>
    <s v="Flash Express Thailand COD"/>
    <s v="Tiktok"/>
    <s v="จ่ายทีหลัง / COD"/>
    <s v=""/>
    <s v="-"/>
    <s v="30/03/2025 14:43"/>
  </r>
  <r>
    <x v="6"/>
    <x v="8"/>
    <n v="66.666666666666671"/>
    <n v="3"/>
    <s v="EWH46"/>
    <n v="200"/>
    <n v="0"/>
    <s v="ร้านที่4"/>
    <s v="D**"/>
    <s v="แม่ฮ่องสอน"/>
    <s v="-"/>
    <s v=""/>
    <s v="30/03/2025 14:42"/>
    <s v="-"/>
    <s v="Flash Express Thailand COD"/>
    <s v="Tiktok"/>
    <s v="จ่ายทีหลัง / COD"/>
    <s v=""/>
    <s v="-"/>
    <s v="30/03/2025 14:43"/>
  </r>
  <r>
    <x v="5"/>
    <x v="5"/>
    <n v="33.333333333333336"/>
    <n v="6"/>
    <s v="EWH45"/>
    <n v="400"/>
    <n v="0"/>
    <s v="ร้านที่4"/>
    <s v="น***อกไม้   โ***ะสิงห์"/>
    <s v="ยโสธร"/>
    <s v="-"/>
    <s v=""/>
    <s v="30/03/2025 14:42"/>
    <s v="-"/>
    <s v="Flash Express Thailand"/>
    <s v="Tiktok"/>
    <s v="tiktok"/>
    <s v=""/>
    <s v="-"/>
    <s v="30/03/2025 14:42"/>
  </r>
  <r>
    <x v="6"/>
    <x v="8"/>
    <n v="66.666666666666671"/>
    <n v="6"/>
    <s v="EWH45"/>
    <n v="400"/>
    <n v="0"/>
    <s v="ร้านที่4"/>
    <s v="น***อกไม้   โ***ะสิงห์"/>
    <s v="ยโสธร"/>
    <s v="-"/>
    <s v=""/>
    <s v="30/03/2025 14:42"/>
    <s v="-"/>
    <s v="Flash Express Thailand"/>
    <s v="Tiktok"/>
    <s v="tiktok"/>
    <s v=""/>
    <s v="-"/>
    <s v="30/03/2025 14:42"/>
  </r>
  <r>
    <x v="7"/>
    <x v="9"/>
    <n v="50"/>
    <n v="1"/>
    <s v="EWH43"/>
    <n v="100"/>
    <n v="0"/>
    <s v="ร้านที่4"/>
    <s v="ศ***ภักด์ ค***ภา"/>
    <s v="สระบุรี"/>
    <s v="-"/>
    <s v=""/>
    <s v="30/03/2025 14:41"/>
    <s v="-"/>
    <s v="Flash Express Thailand COD"/>
    <s v="Tiktok"/>
    <s v="จ่ายทีหลัง / COD"/>
    <s v=""/>
    <s v="-"/>
    <s v="30/03/2025 14:42"/>
  </r>
  <r>
    <x v="8"/>
    <x v="10"/>
    <n v="50"/>
    <n v="1"/>
    <s v="EWH43"/>
    <n v="100"/>
    <n v="0"/>
    <s v="ร้านที่4"/>
    <s v="ศ***ภักด์ ค***ภา"/>
    <s v="สระบุรี"/>
    <s v="-"/>
    <s v=""/>
    <s v="30/03/2025 14:41"/>
    <s v="-"/>
    <s v="Flash Express Thailand COD"/>
    <s v="Tiktok"/>
    <s v="จ่ายทีหลัง / COD"/>
    <s v=""/>
    <s v="-"/>
    <s v="30/03/2025 14:42"/>
  </r>
  <r>
    <x v="2"/>
    <x v="6"/>
    <n v="50"/>
    <n v="1"/>
    <s v="EWH43"/>
    <n v="100"/>
    <n v="0"/>
    <s v="ร้านที่4"/>
    <s v="ศ***ภักด์ ค***ภา"/>
    <s v="สระบุรี"/>
    <s v="-"/>
    <s v=""/>
    <s v="30/03/2025 14:41"/>
    <s v="-"/>
    <s v="Flash Express Thailand COD"/>
    <s v="Tiktok"/>
    <s v="จ่ายทีหลัง / COD"/>
    <s v=""/>
    <s v="-"/>
    <s v="30/03/2025 14:42"/>
  </r>
  <r>
    <x v="5"/>
    <x v="5"/>
    <n v="33.333333333333336"/>
    <n v="3"/>
    <s v="EWH42"/>
    <n v="200"/>
    <n v="0"/>
    <s v="ร้านที่4"/>
    <s v="เ***าภา พ***กดิ์"/>
    <s v="หนองคาย"/>
    <s v="-"/>
    <s v=""/>
    <s v="30/03/2025 14:41"/>
    <s v="-"/>
    <s v="Flash Express Thailand COD"/>
    <s v="Tiktok"/>
    <s v="จ่ายทีหลัง / COD"/>
    <s v=""/>
    <s v="-"/>
    <s v="30/03/2025 14:41"/>
  </r>
  <r>
    <x v="7"/>
    <x v="9"/>
    <n v="50"/>
    <n v="1"/>
    <s v="EWH42"/>
    <n v="200"/>
    <n v="0"/>
    <s v="ร้านที่4"/>
    <s v="เ***าภา พ***กดิ์"/>
    <s v="หนองคาย"/>
    <s v="-"/>
    <s v=""/>
    <s v="30/03/2025 14:41"/>
    <s v="-"/>
    <s v="Flash Express Thailand COD"/>
    <s v="Tiktok"/>
    <s v="จ่ายทีหลัง / COD"/>
    <s v=""/>
    <s v="-"/>
    <s v="30/03/2025 14:41"/>
  </r>
  <r>
    <x v="8"/>
    <x v="10"/>
    <n v="50"/>
    <n v="1"/>
    <s v="EWH42"/>
    <n v="200"/>
    <n v="0"/>
    <s v="ร้านที่4"/>
    <s v="เ***าภา พ***กดิ์"/>
    <s v="หนองคาย"/>
    <s v="-"/>
    <s v=""/>
    <s v="30/03/2025 14:41"/>
    <s v="-"/>
    <s v="Flash Express Thailand COD"/>
    <s v="Tiktok"/>
    <s v="จ่ายทีหลัง / COD"/>
    <s v=""/>
    <s v="-"/>
    <s v="30/03/2025 14:41"/>
  </r>
  <r>
    <x v="2"/>
    <x v="6"/>
    <n v="50"/>
    <n v="1"/>
    <s v="EWH42"/>
    <n v="200"/>
    <n v="0"/>
    <s v="ร้านที่4"/>
    <s v="เ***าภา พ***กดิ์"/>
    <s v="หนองคาย"/>
    <s v="-"/>
    <s v=""/>
    <s v="30/03/2025 14:41"/>
    <s v="-"/>
    <s v="Flash Express Thailand COD"/>
    <s v="Tiktok"/>
    <s v="จ่ายทีหลัง / COD"/>
    <s v=""/>
    <s v="-"/>
    <s v="30/03/2025 14:41"/>
  </r>
  <r>
    <x v="7"/>
    <x v="9"/>
    <n v="50"/>
    <n v="1"/>
    <s v="EWH41"/>
    <n v="106"/>
    <n v="6"/>
    <s v="ร้านที่4"/>
    <s v="ช***ร โ***อม"/>
    <s v="เทศบาลเมืองบุรีรัมย์"/>
    <s v="-"/>
    <s v=""/>
    <s v="30/03/2025 14:40"/>
    <s v="-"/>
    <s v="Flash Express Thailand COD"/>
    <s v="Tiktok"/>
    <s v="จ่ายทีหลัง / COD"/>
    <s v=""/>
    <s v="-"/>
    <s v="30/03/2025 14:40"/>
  </r>
  <r>
    <x v="8"/>
    <x v="10"/>
    <n v="50"/>
    <n v="1"/>
    <s v="EWH41"/>
    <n v="106"/>
    <n v="6"/>
    <s v="ร้านที่4"/>
    <s v="ช***ร โ***อม"/>
    <s v="เทศบาลเมืองบุรีรัมย์"/>
    <s v="-"/>
    <s v=""/>
    <s v="30/03/2025 14:40"/>
    <s v="-"/>
    <s v="Flash Express Thailand COD"/>
    <s v="Tiktok"/>
    <s v="จ่ายทีหลัง / COD"/>
    <s v=""/>
    <s v="-"/>
    <s v="30/03/2025 14:40"/>
  </r>
  <r>
    <x v="2"/>
    <x v="6"/>
    <n v="50"/>
    <n v="1"/>
    <s v="EWH41"/>
    <n v="106"/>
    <n v="6"/>
    <s v="ร้านที่4"/>
    <s v="ช***ร โ***อม"/>
    <s v="เทศบาลเมืองบุรีรัมย์"/>
    <s v="-"/>
    <s v=""/>
    <s v="30/03/2025 14:40"/>
    <s v="-"/>
    <s v="Flash Express Thailand COD"/>
    <s v="Tiktok"/>
    <s v="จ่ายทีหลัง / COD"/>
    <s v=""/>
    <s v="-"/>
    <s v="30/03/2025 14:40"/>
  </r>
  <r>
    <x v="6"/>
    <x v="8"/>
    <n v="66.666666666666671"/>
    <n v="3"/>
    <s v="EWH40"/>
    <n v="200"/>
    <n v="0"/>
    <s v="ร้านที่4"/>
    <s v="C***ing"/>
    <s v="สุรินทร์"/>
    <s v="-"/>
    <s v=""/>
    <s v="30/03/2025 14:39"/>
    <s v="-"/>
    <s v="Flash Express Thailand COD"/>
    <s v="Tiktok"/>
    <s v="จ่ายทีหลัง / COD"/>
    <s v=""/>
    <s v="-"/>
    <s v="30/03/2025 14:40"/>
  </r>
  <r>
    <x v="5"/>
    <x v="5"/>
    <n v="33.333333333333336"/>
    <n v="3"/>
    <s v="EWH40"/>
    <n v="200"/>
    <n v="0"/>
    <s v="ร้านที่4"/>
    <s v="C***ing"/>
    <s v="สุรินทร์"/>
    <s v="-"/>
    <s v=""/>
    <s v="30/03/2025 14:39"/>
    <s v="-"/>
    <s v="Flash Express Thailand COD"/>
    <s v="Tiktok"/>
    <s v="จ่ายทีหลัง / COD"/>
    <s v=""/>
    <s v="-"/>
    <s v="30/03/2025 14:40"/>
  </r>
  <r>
    <x v="7"/>
    <x v="9"/>
    <n v="50"/>
    <n v="1"/>
    <s v="EWH39"/>
    <n v="129"/>
    <n v="29"/>
    <s v="ร้านที่4"/>
    <s v="เ***"/>
    <s v="สระบุรี"/>
    <s v="-"/>
    <s v=""/>
    <s v="30/03/2025 14:40"/>
    <s v="-"/>
    <s v="Flash Express Thailand"/>
    <s v="Tiktok"/>
    <s v="tiktok"/>
    <s v=""/>
    <s v="-"/>
    <s v="30/03/2025 14:39"/>
  </r>
  <r>
    <x v="8"/>
    <x v="10"/>
    <n v="50"/>
    <n v="1"/>
    <s v="EWH39"/>
    <n v="129"/>
    <n v="29"/>
    <s v="ร้านที่4"/>
    <s v="เ***"/>
    <s v="สระบุรี"/>
    <s v="-"/>
    <s v=""/>
    <s v="30/03/2025 14:40"/>
    <s v="-"/>
    <s v="Flash Express Thailand"/>
    <s v="Tiktok"/>
    <s v="tiktok"/>
    <s v=""/>
    <s v="-"/>
    <s v="30/03/2025 14:39"/>
  </r>
  <r>
    <x v="2"/>
    <x v="6"/>
    <n v="50"/>
    <n v="1"/>
    <s v="EWH39"/>
    <n v="129"/>
    <n v="29"/>
    <s v="ร้านที่4"/>
    <s v="เ***"/>
    <s v="สระบุรี"/>
    <s v="-"/>
    <s v=""/>
    <s v="30/03/2025 14:40"/>
    <s v="-"/>
    <s v="Flash Express Thailand"/>
    <s v="Tiktok"/>
    <s v="tiktok"/>
    <s v=""/>
    <s v="-"/>
    <s v="30/03/2025 14:39"/>
  </r>
  <r>
    <x v="5"/>
    <x v="5"/>
    <n v="33.333333333333336"/>
    <n v="3"/>
    <s v="EWH38"/>
    <n v="245"/>
    <n v="45"/>
    <s v="ร้านที่4"/>
    <s v="ค** ณ***ิดา ก***้ว"/>
    <s v="นครราชสีมา"/>
    <s v="-"/>
    <s v=""/>
    <s v="30/03/2025 14:38"/>
    <s v="-"/>
    <s v="Flash Express Thailand COD"/>
    <s v="Tiktok"/>
    <s v="จ่ายทีหลัง / COD"/>
    <s v=""/>
    <s v="-"/>
    <s v="30/03/2025 14:38"/>
  </r>
  <r>
    <x v="4"/>
    <x v="4"/>
    <n v="66.666666666666671"/>
    <n v="3"/>
    <s v="EWH38"/>
    <n v="245"/>
    <n v="45"/>
    <s v="ร้านที่4"/>
    <s v="ค** ณ***ิดา ก***้ว"/>
    <s v="นครราชสีมา"/>
    <s v="-"/>
    <s v=""/>
    <s v="30/03/2025 14:38"/>
    <s v="-"/>
    <s v="Flash Express Thailand COD"/>
    <s v="Tiktok"/>
    <s v="จ่ายทีหลัง / COD"/>
    <s v=""/>
    <s v="-"/>
    <s v="30/03/2025 14:38"/>
  </r>
  <r>
    <x v="7"/>
    <x v="9"/>
    <n v="50"/>
    <n v="1"/>
    <s v="EWH36"/>
    <n v="106"/>
    <n v="6"/>
    <s v="ร้านที่4"/>
    <s v="น***พรีม"/>
    <s v="ปทุมธานี"/>
    <s v="-"/>
    <s v=""/>
    <s v="30/03/2025 14:37"/>
    <s v="-"/>
    <s v="Flash Express Thailand COD"/>
    <s v="Tiktok"/>
    <s v="จ่ายทีหลัง / COD"/>
    <s v=""/>
    <s v="-"/>
    <s v="30/03/2025 14:38"/>
  </r>
  <r>
    <x v="8"/>
    <x v="10"/>
    <n v="50"/>
    <n v="1"/>
    <s v="EWH36"/>
    <n v="106"/>
    <n v="6"/>
    <s v="ร้านที่4"/>
    <s v="น***พรีม"/>
    <s v="ปทุมธานี"/>
    <s v="-"/>
    <s v=""/>
    <s v="30/03/2025 14:37"/>
    <s v="-"/>
    <s v="Flash Express Thailand COD"/>
    <s v="Tiktok"/>
    <s v="จ่ายทีหลัง / COD"/>
    <s v=""/>
    <s v="-"/>
    <s v="30/03/2025 14:38"/>
  </r>
  <r>
    <x v="2"/>
    <x v="6"/>
    <n v="50"/>
    <n v="1"/>
    <s v="EWH36"/>
    <n v="106"/>
    <n v="6"/>
    <s v="ร้านที่4"/>
    <s v="น***พรีม"/>
    <s v="ปทุมธานี"/>
    <s v="-"/>
    <s v=""/>
    <s v="30/03/2025 14:37"/>
    <s v="-"/>
    <s v="Flash Express Thailand COD"/>
    <s v="Tiktok"/>
    <s v="จ่ายทีหลัง / COD"/>
    <s v=""/>
    <s v="-"/>
    <s v="30/03/2025 14:38"/>
  </r>
  <r>
    <x v="7"/>
    <x v="9"/>
    <n v="50"/>
    <n v="1"/>
    <s v="EWH35"/>
    <n v="106"/>
    <n v="6"/>
    <s v="ร้านที่4"/>
    <s v="ป***ิตา ย***แย้ม"/>
    <s v="กรุงเทพมหานคร"/>
    <s v="-"/>
    <s v=""/>
    <s v="30/03/2025 14:37"/>
    <s v="-"/>
    <s v="Flash Express Thailand"/>
    <s v="Tiktok"/>
    <s v="tiktok"/>
    <s v=""/>
    <s v="-"/>
    <s v="30/03/2025 14:36"/>
  </r>
  <r>
    <x v="8"/>
    <x v="10"/>
    <n v="50"/>
    <n v="1"/>
    <s v="EWH35"/>
    <n v="106"/>
    <n v="6"/>
    <s v="ร้านที่4"/>
    <s v="ป***ิตา ย***แย้ม"/>
    <s v="กรุงเทพมหานคร"/>
    <s v="-"/>
    <s v=""/>
    <s v="30/03/2025 14:37"/>
    <s v="-"/>
    <s v="Flash Express Thailand"/>
    <s v="Tiktok"/>
    <s v="tiktok"/>
    <s v=""/>
    <s v="-"/>
    <s v="30/03/2025 14:36"/>
  </r>
  <r>
    <x v="2"/>
    <x v="6"/>
    <n v="50"/>
    <n v="1"/>
    <s v="EWH35"/>
    <n v="106"/>
    <n v="6"/>
    <s v="ร้านที่4"/>
    <s v="ป***ิตา ย***แย้ม"/>
    <s v="กรุงเทพมหานคร"/>
    <s v="-"/>
    <s v=""/>
    <s v="30/03/2025 14:37"/>
    <s v="-"/>
    <s v="Flash Express Thailand"/>
    <s v="Tiktok"/>
    <s v="tiktok"/>
    <s v=""/>
    <s v="-"/>
    <s v="30/03/2025 14:36"/>
  </r>
  <r>
    <x v="7"/>
    <x v="9"/>
    <n v="50"/>
    <n v="1"/>
    <s v="EWH34"/>
    <n v="145"/>
    <n v="45"/>
    <s v="ร้านที่4"/>
    <s v="เ***ศรี ท***น"/>
    <s v="ร้อยเอ็ด"/>
    <s v="-"/>
    <s v=""/>
    <s v="30/03/2025 14:36"/>
    <s v="-"/>
    <s v="Flash Express Thailand COD"/>
    <s v="Tiktok"/>
    <s v="จ่ายทีหลัง / COD"/>
    <s v=""/>
    <s v="-"/>
    <s v="30/03/2025 14:36"/>
  </r>
  <r>
    <x v="8"/>
    <x v="10"/>
    <n v="50"/>
    <n v="1"/>
    <s v="EWH34"/>
    <n v="145"/>
    <n v="45"/>
    <s v="ร้านที่4"/>
    <s v="เ***ศรี ท***น"/>
    <s v="ร้อยเอ็ด"/>
    <s v="-"/>
    <s v=""/>
    <s v="30/03/2025 14:36"/>
    <s v="-"/>
    <s v="Flash Express Thailand COD"/>
    <s v="Tiktok"/>
    <s v="จ่ายทีหลัง / COD"/>
    <s v=""/>
    <s v="-"/>
    <s v="30/03/2025 14:36"/>
  </r>
  <r>
    <x v="2"/>
    <x v="6"/>
    <n v="50"/>
    <n v="1"/>
    <s v="EWH34"/>
    <n v="145"/>
    <n v="45"/>
    <s v="ร้านที่4"/>
    <s v="เ***ศรี ท***น"/>
    <s v="ร้อยเอ็ด"/>
    <s v="-"/>
    <s v=""/>
    <s v="30/03/2025 14:36"/>
    <s v="-"/>
    <s v="Flash Express Thailand COD"/>
    <s v="Tiktok"/>
    <s v="จ่ายทีหลัง / COD"/>
    <s v=""/>
    <s v="-"/>
    <s v="30/03/2025 14:36"/>
  </r>
  <r>
    <x v="4"/>
    <x v="4"/>
    <n v="66.666666666666671"/>
    <n v="3"/>
    <s v="EWH33"/>
    <n v="200"/>
    <n v="0"/>
    <s v="ร้านที่4"/>
    <s v="จ***ดช  ช***บ็ญจา"/>
    <s v="นครปฐม"/>
    <s v="-"/>
    <s v=""/>
    <s v="30/03/2025 14:35"/>
    <s v="-"/>
    <s v="Flash Express Thailand COD"/>
    <s v="Tiktok"/>
    <s v="จ่ายทีหลัง / COD"/>
    <s v=""/>
    <s v="-"/>
    <s v="30/03/2025 14:35"/>
  </r>
  <r>
    <x v="7"/>
    <x v="9"/>
    <n v="50"/>
    <n v="1"/>
    <s v="EWH33"/>
    <n v="200"/>
    <n v="0"/>
    <s v="ร้านที่4"/>
    <s v="จ***ดช  ช***บ็ญจา"/>
    <s v="นครปฐม"/>
    <s v="-"/>
    <s v=""/>
    <s v="30/03/2025 14:35"/>
    <s v="-"/>
    <s v="Flash Express Thailand COD"/>
    <s v="Tiktok"/>
    <s v="จ่ายทีหลัง / COD"/>
    <s v=""/>
    <s v="-"/>
    <s v="30/03/2025 14:35"/>
  </r>
  <r>
    <x v="8"/>
    <x v="10"/>
    <n v="50"/>
    <n v="1"/>
    <s v="EWH33"/>
    <n v="200"/>
    <n v="0"/>
    <s v="ร้านที่4"/>
    <s v="จ***ดช  ช***บ็ญจา"/>
    <s v="นครปฐม"/>
    <s v="-"/>
    <s v=""/>
    <s v="30/03/2025 14:35"/>
    <s v="-"/>
    <s v="Flash Express Thailand COD"/>
    <s v="Tiktok"/>
    <s v="จ่ายทีหลัง / COD"/>
    <s v=""/>
    <s v="-"/>
    <s v="30/03/2025 14:35"/>
  </r>
  <r>
    <x v="2"/>
    <x v="6"/>
    <n v="50"/>
    <n v="1"/>
    <s v="EWH33"/>
    <n v="200"/>
    <n v="0"/>
    <s v="ร้านที่4"/>
    <s v="จ***ดช  ช***บ็ญจา"/>
    <s v="นครปฐม"/>
    <s v="-"/>
    <s v=""/>
    <s v="30/03/2025 14:35"/>
    <s v="-"/>
    <s v="Flash Express Thailand COD"/>
    <s v="Tiktok"/>
    <s v="จ่ายทีหลัง / COD"/>
    <s v=""/>
    <s v="-"/>
    <s v="30/03/2025 14:35"/>
  </r>
  <r>
    <x v="5"/>
    <x v="5"/>
    <n v="33.333333333333336"/>
    <n v="3"/>
    <s v="EWH32"/>
    <n v="300"/>
    <n v="0"/>
    <s v="ร้านที่4"/>
    <s v="พ***พย์ แ***มือง"/>
    <s v="กรุงเทพฯ"/>
    <s v="-"/>
    <s v=""/>
    <s v="30/03/2025 14:35"/>
    <s v="-"/>
    <s v="Flash Express Thailand COD"/>
    <s v="Tiktok"/>
    <s v="จ่ายทีหลัง / COD"/>
    <s v=""/>
    <s v="-"/>
    <s v="30/03/2025 14:35"/>
  </r>
  <r>
    <x v="4"/>
    <x v="4"/>
    <n v="66.666666666666671"/>
    <n v="3"/>
    <s v="EWH32"/>
    <n v="300"/>
    <n v="0"/>
    <s v="ร้านที่4"/>
    <s v="พ***พย์ แ***มือง"/>
    <s v="กรุงเทพฯ"/>
    <s v="-"/>
    <s v=""/>
    <s v="30/03/2025 14:35"/>
    <s v="-"/>
    <s v="Flash Express Thailand COD"/>
    <s v="Tiktok"/>
    <s v="จ่ายทีหลัง / COD"/>
    <s v=""/>
    <s v="-"/>
    <s v="30/03/2025 14:35"/>
  </r>
  <r>
    <x v="7"/>
    <x v="9"/>
    <n v="50"/>
    <n v="1"/>
    <s v="EWH32"/>
    <n v="300"/>
    <n v="0"/>
    <s v="ร้านที่4"/>
    <s v="พ***พย์ แ***มือง"/>
    <s v="กรุงเทพฯ"/>
    <s v="-"/>
    <s v=""/>
    <s v="30/03/2025 14:35"/>
    <s v="-"/>
    <s v="Flash Express Thailand COD"/>
    <s v="Tiktok"/>
    <s v="จ่ายทีหลัง / COD"/>
    <s v=""/>
    <s v="-"/>
    <s v="30/03/2025 14:35"/>
  </r>
  <r>
    <x v="8"/>
    <x v="10"/>
    <n v="50"/>
    <n v="1"/>
    <s v="EWH32"/>
    <n v="300"/>
    <n v="0"/>
    <s v="ร้านที่4"/>
    <s v="พ***พย์ แ***มือง"/>
    <s v="กรุงเทพฯ"/>
    <s v="-"/>
    <s v=""/>
    <s v="30/03/2025 14:35"/>
    <s v="-"/>
    <s v="Flash Express Thailand COD"/>
    <s v="Tiktok"/>
    <s v="จ่ายทีหลัง / COD"/>
    <s v=""/>
    <s v="-"/>
    <s v="30/03/2025 14:35"/>
  </r>
  <r>
    <x v="2"/>
    <x v="6"/>
    <n v="50"/>
    <n v="1"/>
    <s v="EWH32"/>
    <n v="300"/>
    <n v="0"/>
    <s v="ร้านที่4"/>
    <s v="พ***พย์ แ***มือง"/>
    <s v="กรุงเทพฯ"/>
    <s v="-"/>
    <s v=""/>
    <s v="30/03/2025 14:35"/>
    <s v="-"/>
    <s v="Flash Express Thailand COD"/>
    <s v="Tiktok"/>
    <s v="จ่ายทีหลัง / COD"/>
    <s v=""/>
    <s v="-"/>
    <s v="30/03/2025 14:35"/>
  </r>
  <r>
    <x v="7"/>
    <x v="9"/>
    <n v="50"/>
    <n v="3"/>
    <s v="EWH30"/>
    <n v="300"/>
    <n v="0"/>
    <s v="ร้านที่4"/>
    <s v="น***ชล"/>
    <s v="ลำพูน"/>
    <s v="-"/>
    <s v=""/>
    <s v="30/03/2025 14:35"/>
    <s v="-"/>
    <s v="Flash Express Thailand COD"/>
    <s v="Tiktok"/>
    <s v="จ่ายทีหลัง / COD"/>
    <s v=""/>
    <s v="-"/>
    <s v="30/03/2025 14:35"/>
  </r>
  <r>
    <x v="8"/>
    <x v="10"/>
    <n v="50"/>
    <n v="3"/>
    <s v="EWH30"/>
    <n v="300"/>
    <n v="0"/>
    <s v="ร้านที่4"/>
    <s v="น***ชล"/>
    <s v="ลำพูน"/>
    <s v="-"/>
    <s v=""/>
    <s v="30/03/2025 14:35"/>
    <s v="-"/>
    <s v="Flash Express Thailand COD"/>
    <s v="Tiktok"/>
    <s v="จ่ายทีหลัง / COD"/>
    <s v=""/>
    <s v="-"/>
    <s v="30/03/2025 14:35"/>
  </r>
  <r>
    <x v="2"/>
    <x v="6"/>
    <n v="50"/>
    <n v="3"/>
    <s v="EWH30"/>
    <n v="300"/>
    <n v="0"/>
    <s v="ร้านที่4"/>
    <s v="น***ชล"/>
    <s v="ลำพูน"/>
    <s v="-"/>
    <s v=""/>
    <s v="30/03/2025 14:35"/>
    <s v="-"/>
    <s v="Flash Express Thailand COD"/>
    <s v="Tiktok"/>
    <s v="จ่ายทีหลัง / COD"/>
    <s v=""/>
    <s v="-"/>
    <s v="30/03/2025 14:35"/>
  </r>
  <r>
    <x v="7"/>
    <x v="9"/>
    <n v="50"/>
    <n v="1"/>
    <s v="EWH29"/>
    <n v="145"/>
    <n v="45"/>
    <s v="ร้านที่4"/>
    <s v="ศ***ร บ***มั่น"/>
    <s v="เทศบาลเมืองบุรีรัมย์"/>
    <s v="-"/>
    <s v=""/>
    <s v="30/03/2025 14:34"/>
    <s v="-"/>
    <s v="Flash Express Thailand COD"/>
    <s v="Tiktok"/>
    <s v="จ่ายทีหลัง / COD"/>
    <s v=""/>
    <s v="-"/>
    <s v="30/03/2025 14:34"/>
  </r>
  <r>
    <x v="8"/>
    <x v="10"/>
    <n v="50"/>
    <n v="1"/>
    <s v="EWH29"/>
    <n v="145"/>
    <n v="45"/>
    <s v="ร้านที่4"/>
    <s v="ศ***ร บ***มั่น"/>
    <s v="เทศบาลเมืองบุรีรัมย์"/>
    <s v="-"/>
    <s v=""/>
    <s v="30/03/2025 14:34"/>
    <s v="-"/>
    <s v="Flash Express Thailand COD"/>
    <s v="Tiktok"/>
    <s v="จ่ายทีหลัง / COD"/>
    <s v=""/>
    <s v="-"/>
    <s v="30/03/2025 14:34"/>
  </r>
  <r>
    <x v="2"/>
    <x v="6"/>
    <n v="50"/>
    <n v="1"/>
    <s v="EWH29"/>
    <n v="145"/>
    <n v="45"/>
    <s v="ร้านที่4"/>
    <s v="ศ***ร บ***มั่น"/>
    <s v="เทศบาลเมืองบุรีรัมย์"/>
    <s v="-"/>
    <s v=""/>
    <s v="30/03/2025 14:34"/>
    <s v="-"/>
    <s v="Flash Express Thailand COD"/>
    <s v="Tiktok"/>
    <s v="จ่ายทีหลัง / COD"/>
    <s v=""/>
    <s v="-"/>
    <s v="30/03/2025 14:34"/>
  </r>
  <r>
    <x v="7"/>
    <x v="9"/>
    <n v="50"/>
    <n v="1"/>
    <s v="EWH27"/>
    <n v="145"/>
    <n v="45"/>
    <s v="ร้านที่4"/>
    <s v="ก***ิพย์  ส***้ว"/>
    <s v="ลำปาง"/>
    <s v="-"/>
    <s v=""/>
    <s v="30/03/2025 14:33"/>
    <s v="-"/>
    <s v="Flash Express Thailand COD"/>
    <s v="Tiktok"/>
    <s v="จ่ายทีหลัง / COD"/>
    <s v=""/>
    <s v="-"/>
    <s v="30/03/2025 14:33"/>
  </r>
  <r>
    <x v="8"/>
    <x v="10"/>
    <n v="50"/>
    <n v="1"/>
    <s v="EWH27"/>
    <n v="145"/>
    <n v="45"/>
    <s v="ร้านที่4"/>
    <s v="ก***ิพย์  ส***้ว"/>
    <s v="ลำปาง"/>
    <s v="-"/>
    <s v=""/>
    <s v="30/03/2025 14:33"/>
    <s v="-"/>
    <s v="Flash Express Thailand COD"/>
    <s v="Tiktok"/>
    <s v="จ่ายทีหลัง / COD"/>
    <s v=""/>
    <s v="-"/>
    <s v="30/03/2025 14:33"/>
  </r>
  <r>
    <x v="2"/>
    <x v="6"/>
    <n v="50"/>
    <n v="1"/>
    <s v="EWH27"/>
    <n v="145"/>
    <n v="45"/>
    <s v="ร้านที่4"/>
    <s v="ก***ิพย์  ส***้ว"/>
    <s v="ลำปาง"/>
    <s v="-"/>
    <s v=""/>
    <s v="30/03/2025 14:33"/>
    <s v="-"/>
    <s v="Flash Express Thailand COD"/>
    <s v="Tiktok"/>
    <s v="จ่ายทีหลัง / COD"/>
    <s v=""/>
    <s v="-"/>
    <s v="30/03/2025 14:33"/>
  </r>
  <r>
    <x v="7"/>
    <x v="9"/>
    <n v="50"/>
    <n v="2"/>
    <s v="EWH26"/>
    <n v="200"/>
    <n v="0"/>
    <s v="ร้านที่4"/>
    <s v="ป***ุมวรรณ์ ข***ี"/>
    <s v="ฉะเชิงเทรา"/>
    <s v="-"/>
    <s v=""/>
    <s v="30/03/2025 14:33"/>
    <s v="-"/>
    <s v="Flash Express Thailand COD"/>
    <s v="Tiktok"/>
    <s v="จ่ายทีหลัง / COD"/>
    <s v=""/>
    <s v="-"/>
    <s v="30/03/2025 14:33"/>
  </r>
  <r>
    <x v="8"/>
    <x v="10"/>
    <n v="50"/>
    <n v="2"/>
    <s v="EWH26"/>
    <n v="200"/>
    <n v="0"/>
    <s v="ร้านที่4"/>
    <s v="ป***ุมวรรณ์ ข***ี"/>
    <s v="ฉะเชิงเทรา"/>
    <s v="-"/>
    <s v=""/>
    <s v="30/03/2025 14:33"/>
    <s v="-"/>
    <s v="Flash Express Thailand COD"/>
    <s v="Tiktok"/>
    <s v="จ่ายทีหลัง / COD"/>
    <s v=""/>
    <s v="-"/>
    <s v="30/03/2025 14:33"/>
  </r>
  <r>
    <x v="2"/>
    <x v="6"/>
    <n v="50"/>
    <n v="2"/>
    <s v="EWH26"/>
    <n v="200"/>
    <n v="0"/>
    <s v="ร้านที่4"/>
    <s v="ป***ุมวรรณ์ ข***ี"/>
    <s v="ฉะเชิงเทรา"/>
    <s v="-"/>
    <s v=""/>
    <s v="30/03/2025 14:33"/>
    <s v="-"/>
    <s v="Flash Express Thailand COD"/>
    <s v="Tiktok"/>
    <s v="จ่ายทีหลัง / COD"/>
    <s v=""/>
    <s v="-"/>
    <s v="30/03/2025 14:33"/>
  </r>
  <r>
    <x v="7"/>
    <x v="9"/>
    <n v="50"/>
    <n v="1"/>
    <s v="EWH25"/>
    <n v="106"/>
    <n v="6"/>
    <s v="ร้านที่4"/>
    <s v="ม***ี น***รรม"/>
    <s v="อุดรธานี"/>
    <s v="-"/>
    <s v=""/>
    <s v="30/03/2025 14:33"/>
    <s v="-"/>
    <s v="Flash Express Thailand COD"/>
    <s v="Tiktok"/>
    <s v="จ่ายทีหลัง / COD"/>
    <s v=""/>
    <s v="-"/>
    <s v="30/03/2025 14:33"/>
  </r>
  <r>
    <x v="8"/>
    <x v="10"/>
    <n v="50"/>
    <n v="1"/>
    <s v="EWH25"/>
    <n v="106"/>
    <n v="6"/>
    <s v="ร้านที่4"/>
    <s v="ม***ี น***รรม"/>
    <s v="อุดรธานี"/>
    <s v="-"/>
    <s v=""/>
    <s v="30/03/2025 14:33"/>
    <s v="-"/>
    <s v="Flash Express Thailand COD"/>
    <s v="Tiktok"/>
    <s v="จ่ายทีหลัง / COD"/>
    <s v=""/>
    <s v="-"/>
    <s v="30/03/2025 14:33"/>
  </r>
  <r>
    <x v="2"/>
    <x v="6"/>
    <n v="50"/>
    <n v="1"/>
    <s v="EWH25"/>
    <n v="106"/>
    <n v="6"/>
    <s v="ร้านที่4"/>
    <s v="ม***ี น***รรม"/>
    <s v="อุดรธานี"/>
    <s v="-"/>
    <s v=""/>
    <s v="30/03/2025 14:33"/>
    <s v="-"/>
    <s v="Flash Express Thailand COD"/>
    <s v="Tiktok"/>
    <s v="จ่ายทีหลัง / COD"/>
    <s v=""/>
    <s v="-"/>
    <s v="30/03/2025 14:33"/>
  </r>
  <r>
    <x v="5"/>
    <x v="5"/>
    <n v="33.333333333333336"/>
    <n v="3"/>
    <s v="EWH23"/>
    <n v="129"/>
    <n v="29"/>
    <s v="ร้านที่4"/>
    <s v="เ***ิรา เ***าวิกรณ์"/>
    <s v="อุทัยธานี"/>
    <s v="-"/>
    <s v=""/>
    <s v="30/03/2025 14:31"/>
    <s v="-"/>
    <s v="Flash Express Thailand"/>
    <s v="Tiktok"/>
    <s v="tiktok"/>
    <s v=""/>
    <s v="-"/>
    <s v="30/03/2025 14:31"/>
  </r>
  <r>
    <x v="5"/>
    <x v="5"/>
    <n v="33.333333333333336"/>
    <n v="9"/>
    <s v="EWH22"/>
    <n v="300"/>
    <n v="0"/>
    <s v="ร้านที่4"/>
    <s v="ป***ินท์ ร***ะรงรอง"/>
    <s v="กรุงเทพฯ"/>
    <s v="-"/>
    <s v=""/>
    <s v="30/03/2025 14:29"/>
    <s v="-"/>
    <s v="Flash Express Thailand COD"/>
    <s v="Tiktok"/>
    <s v="จ่ายทีหลัง / COD"/>
    <s v=""/>
    <s v="-"/>
    <s v="30/03/2025 14:29"/>
  </r>
  <r>
    <x v="7"/>
    <x v="9"/>
    <n v="50"/>
    <n v="1"/>
    <s v="EWH21"/>
    <n v="145"/>
    <n v="45"/>
    <s v="ร้านที่4"/>
    <s v="จ***พร ช***ทอง"/>
    <s v="ระยอง"/>
    <s v="-"/>
    <s v=""/>
    <s v="30/03/2025 14:29"/>
    <s v="-"/>
    <s v="Flash Express Thailand COD"/>
    <s v="Tiktok"/>
    <s v="จ่ายทีหลัง / COD"/>
    <s v=""/>
    <s v="-"/>
    <s v="30/03/2025 14:29"/>
  </r>
  <r>
    <x v="8"/>
    <x v="10"/>
    <n v="50"/>
    <n v="1"/>
    <s v="EWH21"/>
    <n v="145"/>
    <n v="45"/>
    <s v="ร้านที่4"/>
    <s v="จ***พร ช***ทอง"/>
    <s v="ระยอง"/>
    <s v="-"/>
    <s v=""/>
    <s v="30/03/2025 14:29"/>
    <s v="-"/>
    <s v="Flash Express Thailand COD"/>
    <s v="Tiktok"/>
    <s v="จ่ายทีหลัง / COD"/>
    <s v=""/>
    <s v="-"/>
    <s v="30/03/2025 14:29"/>
  </r>
  <r>
    <x v="2"/>
    <x v="6"/>
    <n v="50"/>
    <n v="1"/>
    <s v="EWH21"/>
    <n v="145"/>
    <n v="45"/>
    <s v="ร้านที่4"/>
    <s v="จ***พร ช***ทอง"/>
    <s v="ระยอง"/>
    <s v="-"/>
    <s v=""/>
    <s v="30/03/2025 14:29"/>
    <s v="-"/>
    <s v="Flash Express Thailand COD"/>
    <s v="Tiktok"/>
    <s v="จ่ายทีหลัง / COD"/>
    <s v=""/>
    <s v="-"/>
    <s v="30/03/2025 14:29"/>
  </r>
  <r>
    <x v="7"/>
    <x v="9"/>
    <n v="50"/>
    <n v="1"/>
    <s v="EWH20"/>
    <n v="200"/>
    <n v="0"/>
    <s v="ร้านที่4"/>
    <s v="จ***วรรณ ส***รโณ"/>
    <s v="สงขลา"/>
    <s v="-"/>
    <s v=""/>
    <s v="30/03/2025 14:28"/>
    <s v="-"/>
    <s v="Flash Express Thailand COD"/>
    <s v="Tiktok"/>
    <s v="จ่ายทีหลัง / COD"/>
    <s v=""/>
    <s v="-"/>
    <s v="30/03/2025 14:28"/>
  </r>
  <r>
    <x v="8"/>
    <x v="10"/>
    <n v="50"/>
    <n v="1"/>
    <s v="EWH20"/>
    <n v="200"/>
    <n v="0"/>
    <s v="ร้านที่4"/>
    <s v="จ***วรรณ ส***รโณ"/>
    <s v="สงขลา"/>
    <s v="-"/>
    <s v=""/>
    <s v="30/03/2025 14:28"/>
    <s v="-"/>
    <s v="Flash Express Thailand COD"/>
    <s v="Tiktok"/>
    <s v="จ่ายทีหลัง / COD"/>
    <s v=""/>
    <s v="-"/>
    <s v="30/03/2025 14:28"/>
  </r>
  <r>
    <x v="2"/>
    <x v="6"/>
    <n v="50"/>
    <n v="1"/>
    <s v="EWH20"/>
    <n v="200"/>
    <n v="0"/>
    <s v="ร้านที่4"/>
    <s v="จ***วรรณ ส***รโณ"/>
    <s v="สงขลา"/>
    <s v="-"/>
    <s v=""/>
    <s v="30/03/2025 14:28"/>
    <s v="-"/>
    <s v="Flash Express Thailand COD"/>
    <s v="Tiktok"/>
    <s v="จ่ายทีหลัง / COD"/>
    <s v=""/>
    <s v="-"/>
    <s v="30/03/2025 14:28"/>
  </r>
  <r>
    <x v="5"/>
    <x v="5"/>
    <n v="33.333333333333336"/>
    <n v="3"/>
    <s v="EWH20"/>
    <n v="200"/>
    <n v="0"/>
    <s v="ร้านที่4"/>
    <s v="จ***วรรณ ส***รโณ"/>
    <s v="สงขลา"/>
    <s v="-"/>
    <s v=""/>
    <s v="30/03/2025 14:28"/>
    <s v="-"/>
    <s v="Flash Express Thailand COD"/>
    <s v="Tiktok"/>
    <s v="จ่ายทีหลัง / COD"/>
    <s v=""/>
    <s v="-"/>
    <s v="30/03/2025 14:28"/>
  </r>
  <r>
    <x v="1"/>
    <x v="7"/>
    <n v="67.5"/>
    <n v="1"/>
    <s v="EWH19"/>
    <n v="74.5"/>
    <n v="7"/>
    <s v="ร้านที่1"/>
    <s v="สุภาพร.   สุริยภักดี"/>
    <s v="โรงพยาบาลส่งเสริมสุขภาพตำบลพันดอน_x000a__x000a_กุมภวาปี/ Kumphawapiอุดรธานี/ Udon Thani_x000a_41370"/>
    <s v="41370"/>
    <s v="660876443004"/>
    <s v="30/03/2025 14:27"/>
    <s v="-"/>
    <s v="Kerry_dropoff"/>
    <s v="Lazada"/>
    <s v="lazada"/>
    <s v=""/>
    <s v="-"/>
    <s v="30/03/2025 14:27"/>
  </r>
  <r>
    <x v="4"/>
    <x v="4"/>
    <n v="66.666666666666671"/>
    <n v="3"/>
    <s v="EWH18"/>
    <n v="200"/>
    <n v="0"/>
    <s v="ร้านที่4"/>
    <s v="ส***ี ศ***ิเศษ"/>
    <s v="กระบี่"/>
    <s v="-"/>
    <s v=""/>
    <s v="30/03/2025 14:27"/>
    <s v="-"/>
    <s v="Flash Express Thailand COD"/>
    <s v="Tiktok"/>
    <s v="จ่ายทีหลัง / COD"/>
    <s v=""/>
    <s v="-"/>
    <s v="30/03/2025 14:27"/>
  </r>
  <r>
    <x v="7"/>
    <x v="9"/>
    <n v="50"/>
    <n v="1"/>
    <s v="EWH18"/>
    <n v="200"/>
    <n v="0"/>
    <s v="ร้านที่4"/>
    <s v="ส***ี ศ***ิเศษ"/>
    <s v="กระบี่"/>
    <s v="-"/>
    <s v=""/>
    <s v="30/03/2025 14:27"/>
    <s v="-"/>
    <s v="Flash Express Thailand COD"/>
    <s v="Tiktok"/>
    <s v="จ่ายทีหลัง / COD"/>
    <s v=""/>
    <s v="-"/>
    <s v="30/03/2025 14:27"/>
  </r>
  <r>
    <x v="8"/>
    <x v="10"/>
    <n v="50"/>
    <n v="1"/>
    <s v="EWH18"/>
    <n v="200"/>
    <n v="0"/>
    <s v="ร้านที่4"/>
    <s v="ส***ี ศ***ิเศษ"/>
    <s v="กระบี่"/>
    <s v="-"/>
    <s v=""/>
    <s v="30/03/2025 14:27"/>
    <s v="-"/>
    <s v="Flash Express Thailand COD"/>
    <s v="Tiktok"/>
    <s v="จ่ายทีหลัง / COD"/>
    <s v=""/>
    <s v="-"/>
    <s v="30/03/2025 14:27"/>
  </r>
  <r>
    <x v="2"/>
    <x v="6"/>
    <n v="50"/>
    <n v="1"/>
    <s v="EWH18"/>
    <n v="200"/>
    <n v="0"/>
    <s v="ร้านที่4"/>
    <s v="ส***ี ศ***ิเศษ"/>
    <s v="กระบี่"/>
    <s v="-"/>
    <s v=""/>
    <s v="30/03/2025 14:27"/>
    <s v="-"/>
    <s v="Flash Express Thailand COD"/>
    <s v="Tiktok"/>
    <s v="จ่ายทีหลัง / COD"/>
    <s v=""/>
    <s v="-"/>
    <s v="30/03/2025 14:27"/>
  </r>
  <r>
    <x v="7"/>
    <x v="9"/>
    <n v="50"/>
    <n v="1"/>
    <s v="EWH17"/>
    <n v="116"/>
    <n v="16"/>
    <s v="ร้านที่4"/>
    <s v="น***พรรณวดี  จ***ชติ"/>
    <s v="กรุงเทพมหานคร"/>
    <s v="-"/>
    <s v=""/>
    <s v="30/03/2025 14:26"/>
    <s v="-"/>
    <s v="Flash Express Thailand"/>
    <s v="Tiktok"/>
    <s v="tiktok"/>
    <s v=""/>
    <s v="-"/>
    <s v="30/03/2025 14:26"/>
  </r>
  <r>
    <x v="8"/>
    <x v="10"/>
    <n v="50"/>
    <n v="1"/>
    <s v="EWH17"/>
    <n v="116"/>
    <n v="16"/>
    <s v="ร้านที่4"/>
    <s v="น***พรรณวดี  จ***ชติ"/>
    <s v="กรุงเทพมหานคร"/>
    <s v="-"/>
    <s v=""/>
    <s v="30/03/2025 14:26"/>
    <s v="-"/>
    <s v="Flash Express Thailand"/>
    <s v="Tiktok"/>
    <s v="tiktok"/>
    <s v=""/>
    <s v="-"/>
    <s v="30/03/2025 14:26"/>
  </r>
  <r>
    <x v="2"/>
    <x v="6"/>
    <n v="50"/>
    <n v="1"/>
    <s v="EWH17"/>
    <n v="116"/>
    <n v="16"/>
    <s v="ร้านที่4"/>
    <s v="น***พรรณวดี  จ***ชติ"/>
    <s v="กรุงเทพมหานคร"/>
    <s v="-"/>
    <s v=""/>
    <s v="30/03/2025 14:26"/>
    <s v="-"/>
    <s v="Flash Express Thailand"/>
    <s v="Tiktok"/>
    <s v="tiktok"/>
    <s v=""/>
    <s v="-"/>
    <s v="30/03/2025 14:26"/>
  </r>
  <r>
    <x v="7"/>
    <x v="9"/>
    <n v="50"/>
    <n v="1"/>
    <s v="EWH15"/>
    <n v="145"/>
    <n v="45"/>
    <s v="ร้านที่4"/>
    <s v="น***พ็ญศรี อ***า"/>
    <s v="สุรินทร์"/>
    <s v="-"/>
    <s v=""/>
    <s v="30/03/2025 14:26"/>
    <s v="-"/>
    <s v="Flash Express Thailand COD"/>
    <s v="Tiktok"/>
    <s v="จ่ายทีหลัง / COD"/>
    <s v=""/>
    <s v="-"/>
    <s v="30/03/2025 14:26"/>
  </r>
  <r>
    <x v="8"/>
    <x v="10"/>
    <n v="50"/>
    <n v="1"/>
    <s v="EWH15"/>
    <n v="145"/>
    <n v="45"/>
    <s v="ร้านที่4"/>
    <s v="น***พ็ญศรี อ***า"/>
    <s v="สุรินทร์"/>
    <s v="-"/>
    <s v=""/>
    <s v="30/03/2025 14:26"/>
    <s v="-"/>
    <s v="Flash Express Thailand COD"/>
    <s v="Tiktok"/>
    <s v="จ่ายทีหลัง / COD"/>
    <s v=""/>
    <s v="-"/>
    <s v="30/03/2025 14:26"/>
  </r>
  <r>
    <x v="2"/>
    <x v="6"/>
    <n v="50"/>
    <n v="1"/>
    <s v="EWH15"/>
    <n v="145"/>
    <n v="45"/>
    <s v="ร้านที่4"/>
    <s v="น***พ็ญศรี อ***า"/>
    <s v="สุรินทร์"/>
    <s v="-"/>
    <s v=""/>
    <s v="30/03/2025 14:26"/>
    <s v="-"/>
    <s v="Flash Express Thailand COD"/>
    <s v="Tiktok"/>
    <s v="จ่ายทีหลัง / COD"/>
    <s v=""/>
    <s v="-"/>
    <s v="30/03/2025 14:26"/>
  </r>
  <r>
    <x v="6"/>
    <x v="8"/>
    <n v="66.666666666666671"/>
    <n v="3"/>
    <s v="EWH14"/>
    <n v="106"/>
    <n v="6"/>
    <s v="ร้านที่4"/>
    <s v="เ***กา ข***ียว"/>
    <s v="สมุทรปราการ"/>
    <s v="-"/>
    <s v=""/>
    <s v="30/03/2025 14:24"/>
    <s v="-"/>
    <s v="Flash Express Thailand COD"/>
    <s v="Tiktok"/>
    <s v="จ่ายทีหลัง / COD"/>
    <s v=""/>
    <s v="-"/>
    <s v="30/03/2025 14:24"/>
  </r>
  <r>
    <x v="7"/>
    <x v="9"/>
    <n v="50"/>
    <n v="1"/>
    <s v="EWH13"/>
    <n v="100"/>
    <n v="0"/>
    <s v="ร้านที่4"/>
    <s v="อ***นท์  ศ***รืองโห้"/>
    <s v="พิษณุโลก"/>
    <s v="-"/>
    <s v=""/>
    <s v="30/03/2025 14:22"/>
    <s v="-"/>
    <s v="Flash Express Thailand COD"/>
    <s v="Tiktok"/>
    <s v="จ่ายทีหลัง / COD"/>
    <s v=""/>
    <s v="-"/>
    <s v="30/03/2025 14:23"/>
  </r>
  <r>
    <x v="8"/>
    <x v="10"/>
    <n v="50"/>
    <n v="1"/>
    <s v="EWH13"/>
    <n v="100"/>
    <n v="0"/>
    <s v="ร้านที่4"/>
    <s v="อ***นท์  ศ***รืองโห้"/>
    <s v="พิษณุโลก"/>
    <s v="-"/>
    <s v=""/>
    <s v="30/03/2025 14:22"/>
    <s v="-"/>
    <s v="Flash Express Thailand COD"/>
    <s v="Tiktok"/>
    <s v="จ่ายทีหลัง / COD"/>
    <s v=""/>
    <s v="-"/>
    <s v="30/03/2025 14:23"/>
  </r>
  <r>
    <x v="2"/>
    <x v="6"/>
    <n v="50"/>
    <n v="1"/>
    <s v="EWH13"/>
    <n v="100"/>
    <n v="0"/>
    <s v="ร้านที่4"/>
    <s v="อ***นท์  ศ***รืองโห้"/>
    <s v="พิษณุโลก"/>
    <s v="-"/>
    <s v=""/>
    <s v="30/03/2025 14:22"/>
    <s v="-"/>
    <s v="Flash Express Thailand COD"/>
    <s v="Tiktok"/>
    <s v="จ่ายทีหลัง / COD"/>
    <s v=""/>
    <s v="-"/>
    <s v="30/03/2025 14:23"/>
  </r>
  <r>
    <x v="7"/>
    <x v="9"/>
    <n v="50"/>
    <n v="1"/>
    <s v="EWH12"/>
    <n v="106"/>
    <n v="6"/>
    <s v="ร้านที่4"/>
    <s v="น***ิ  ส***ว้าง"/>
    <s v="กรุงเทพฯ"/>
    <s v="-"/>
    <s v=""/>
    <s v="30/03/2025 14:22"/>
    <s v="-"/>
    <s v="Flash Express Thailand COD"/>
    <s v="Tiktok"/>
    <s v="จ่ายทีหลัง / COD"/>
    <s v=""/>
    <s v="-"/>
    <s v="30/03/2025 14:23"/>
  </r>
  <r>
    <x v="8"/>
    <x v="10"/>
    <n v="50"/>
    <n v="1"/>
    <s v="EWH12"/>
    <n v="106"/>
    <n v="6"/>
    <s v="ร้านที่4"/>
    <s v="น***ิ  ส***ว้าง"/>
    <s v="กรุงเทพฯ"/>
    <s v="-"/>
    <s v=""/>
    <s v="30/03/2025 14:22"/>
    <s v="-"/>
    <s v="Flash Express Thailand COD"/>
    <s v="Tiktok"/>
    <s v="จ่ายทีหลัง / COD"/>
    <s v=""/>
    <s v="-"/>
    <s v="30/03/2025 14:23"/>
  </r>
  <r>
    <x v="2"/>
    <x v="6"/>
    <n v="50"/>
    <n v="1"/>
    <s v="EWH12"/>
    <n v="106"/>
    <n v="6"/>
    <s v="ร้านที่4"/>
    <s v="น***ิ  ส***ว้าง"/>
    <s v="กรุงเทพฯ"/>
    <s v="-"/>
    <s v=""/>
    <s v="30/03/2025 14:22"/>
    <s v="-"/>
    <s v="Flash Express Thailand COD"/>
    <s v="Tiktok"/>
    <s v="จ่ายทีหลัง / COD"/>
    <s v=""/>
    <s v="-"/>
    <s v="30/03/2025 14:23"/>
  </r>
  <r>
    <x v="7"/>
    <x v="9"/>
    <n v="50"/>
    <n v="1"/>
    <s v="EWH11"/>
    <n v="100"/>
    <n v="0"/>
    <s v="ร้านที่4"/>
    <s v="พ***ล ท***กิด"/>
    <s v="กำแพงเพชร"/>
    <s v="-"/>
    <s v=""/>
    <s v="30/03/2025 14:23"/>
    <s v="-"/>
    <s v="Flash Express Thailand"/>
    <s v="Tiktok"/>
    <s v="tiktok"/>
    <s v=""/>
    <s v="-"/>
    <s v="30/03/2025 14:22"/>
  </r>
  <r>
    <x v="8"/>
    <x v="10"/>
    <n v="50"/>
    <n v="1"/>
    <s v="EWH11"/>
    <n v="100"/>
    <n v="0"/>
    <s v="ร้านที่4"/>
    <s v="พ***ล ท***กิด"/>
    <s v="กำแพงเพชร"/>
    <s v="-"/>
    <s v=""/>
    <s v="30/03/2025 14:23"/>
    <s v="-"/>
    <s v="Flash Express Thailand"/>
    <s v="Tiktok"/>
    <s v="tiktok"/>
    <s v=""/>
    <s v="-"/>
    <s v="30/03/2025 14:22"/>
  </r>
  <r>
    <x v="2"/>
    <x v="6"/>
    <n v="50"/>
    <n v="1"/>
    <s v="EWH11"/>
    <n v="100"/>
    <n v="0"/>
    <s v="ร้านที่4"/>
    <s v="พ***ล ท***กิด"/>
    <s v="กำแพงเพชร"/>
    <s v="-"/>
    <s v=""/>
    <s v="30/03/2025 14:23"/>
    <s v="-"/>
    <s v="Flash Express Thailand"/>
    <s v="Tiktok"/>
    <s v="tiktok"/>
    <s v=""/>
    <s v="-"/>
    <s v="30/03/2025 14:22"/>
  </r>
  <r>
    <x v="5"/>
    <x v="5"/>
    <n v="33.333333333333336"/>
    <n v="3"/>
    <s v="EWH10"/>
    <n v="200"/>
    <n v="0"/>
    <s v="ร้านที่4"/>
    <s v="น***ิลาวัล บ***้อย   ต***มย์"/>
    <s v="อุตรดิตถ์"/>
    <s v="-"/>
    <s v=""/>
    <s v="30/03/2025 14:20"/>
    <s v="-"/>
    <s v="Flash Express Thailand COD"/>
    <s v="Tiktok"/>
    <s v="จ่ายทีหลัง / COD"/>
    <s v="มะพร้าว กล้วย เนยนม"/>
    <s v="-"/>
    <s v="30/03/2025 14:20"/>
  </r>
  <r>
    <x v="7"/>
    <x v="9"/>
    <n v="50"/>
    <n v="1"/>
    <s v="EWH10"/>
    <n v="200"/>
    <n v="0"/>
    <s v="ร้านที่4"/>
    <s v="น***ิลาวัล บ***้อย   ต***มย์"/>
    <s v="อุตรดิตถ์"/>
    <s v="-"/>
    <s v=""/>
    <s v="30/03/2025 14:20"/>
    <s v="-"/>
    <s v="Flash Express Thailand COD"/>
    <s v="Tiktok"/>
    <s v="จ่ายทีหลัง / COD"/>
    <s v="มะพร้าว กล้วย เนยนม"/>
    <s v="-"/>
    <s v="30/03/2025 14:20"/>
  </r>
  <r>
    <x v="8"/>
    <x v="10"/>
    <n v="50"/>
    <n v="1"/>
    <s v="EWH10"/>
    <n v="200"/>
    <n v="0"/>
    <s v="ร้านที่4"/>
    <s v="น***ิลาวัล บ***้อย   ต***มย์"/>
    <s v="อุตรดิตถ์"/>
    <s v="-"/>
    <s v=""/>
    <s v="30/03/2025 14:20"/>
    <s v="-"/>
    <s v="Flash Express Thailand COD"/>
    <s v="Tiktok"/>
    <s v="จ่ายทีหลัง / COD"/>
    <s v="มะพร้าว กล้วย เนยนม"/>
    <s v="-"/>
    <s v="30/03/2025 14:20"/>
  </r>
  <r>
    <x v="2"/>
    <x v="6"/>
    <n v="50"/>
    <n v="1"/>
    <s v="EWH10"/>
    <n v="200"/>
    <n v="0"/>
    <s v="ร้านที่4"/>
    <s v="น***ิลาวัล บ***้อย   ต***มย์"/>
    <s v="อุตรดิตถ์"/>
    <s v="-"/>
    <s v=""/>
    <s v="30/03/2025 14:20"/>
    <s v="-"/>
    <s v="Flash Express Thailand COD"/>
    <s v="Tiktok"/>
    <s v="จ่ายทีหลัง / COD"/>
    <s v="มะพร้าว กล้วย เนยนม"/>
    <s v="-"/>
    <s v="30/03/2025 14:20"/>
  </r>
  <r>
    <x v="7"/>
    <x v="9"/>
    <n v="50"/>
    <n v="1"/>
    <s v="EWH8"/>
    <n v="261"/>
    <n v="0"/>
    <s v="ร้านที่1"/>
    <s v="ค****ท"/>
    <s v="******่ 7, ตำบล คูเมือง, อำเภอคูเมือง ตำบลหนองขมาร อำเภอคูเมือง จังหวัดบุรีรัมย์ 31190"/>
    <s v="31190"/>
    <s v="66"/>
    <s v="30/03/2025 14:16"/>
    <s v="-"/>
    <s v="SPX Express"/>
    <s v="Shopee"/>
    <s v="shopee"/>
    <s v=""/>
    <s v="-"/>
    <s v="30/03/2025 14:16"/>
  </r>
  <r>
    <x v="8"/>
    <x v="10"/>
    <n v="50"/>
    <n v="1"/>
    <s v="EWH8"/>
    <n v="261"/>
    <n v="0"/>
    <s v="ร้านที่1"/>
    <s v="ค****ท"/>
    <s v="******่ 7, ตำบล คูเมือง, อำเภอคูเมือง ตำบลหนองขมาร อำเภอคูเมือง จังหวัดบุรีรัมย์ 31190"/>
    <s v="31190"/>
    <s v="66"/>
    <s v="30/03/2025 14:16"/>
    <s v="-"/>
    <s v="SPX Express"/>
    <s v="Shopee"/>
    <s v="shopee"/>
    <s v=""/>
    <s v="-"/>
    <s v="30/03/2025 14:16"/>
  </r>
  <r>
    <x v="2"/>
    <x v="6"/>
    <n v="50"/>
    <n v="1"/>
    <s v="EWH8"/>
    <n v="261"/>
    <n v="0"/>
    <s v="ร้านที่1"/>
    <s v="ค****ท"/>
    <s v="******่ 7, ตำบล คูเมือง, อำเภอคูเมือง ตำบลหนองขมาร อำเภอคูเมือง จังหวัดบุรีรัมย์ 31190"/>
    <s v="31190"/>
    <s v="66"/>
    <s v="30/03/2025 14:16"/>
    <s v="-"/>
    <s v="SPX Express"/>
    <s v="Shopee"/>
    <s v="shopee"/>
    <s v=""/>
    <s v="-"/>
    <s v="30/03/2025 14:16"/>
  </r>
  <r>
    <x v="5"/>
    <x v="5"/>
    <n v="49"/>
    <n v="1"/>
    <s v="EWH8"/>
    <n v="261"/>
    <n v="0"/>
    <s v="ร้านที่1"/>
    <s v="ค****ท"/>
    <s v="******่ 7, ตำบล คูเมือง, อำเภอคูเมือง ตำบลหนองขมาร อำเภอคูเมือง จังหวัดบุรีรัมย์ 31190"/>
    <s v="31190"/>
    <s v="66"/>
    <s v="30/03/2025 14:16"/>
    <s v="-"/>
    <s v="SPX Express"/>
    <s v="Shopee"/>
    <s v="shopee"/>
    <s v=""/>
    <s v="-"/>
    <s v="30/03/2025 14:16"/>
  </r>
  <r>
    <x v="9"/>
    <x v="12"/>
    <n v="75"/>
    <n v="1"/>
    <s v="EWH8"/>
    <n v="261"/>
    <n v="0"/>
    <s v="ร้านที่1"/>
    <s v="ค****ท"/>
    <s v="******่ 7, ตำบล คูเมือง, อำเภอคูเมือง ตำบลหนองขมาร อำเภอคูเมือง จังหวัดบุรีรัมย์ 31190"/>
    <s v="31190"/>
    <s v="66"/>
    <s v="30/03/2025 14:16"/>
    <s v="-"/>
    <s v="SPX Express"/>
    <s v="Shopee"/>
    <s v="shopee"/>
    <s v=""/>
    <s v="-"/>
    <s v="30/03/2025 14:16"/>
  </r>
  <r>
    <x v="7"/>
    <x v="9"/>
    <n v="50"/>
    <n v="2"/>
    <s v="EWH7"/>
    <n v="200"/>
    <n v="0"/>
    <s v="ร้านที่4"/>
    <s v="ณ***ช  อ***ุนัย"/>
    <s v="พัทลุง"/>
    <s v="-"/>
    <s v=""/>
    <s v="30/03/2025 14:15"/>
    <s v="-"/>
    <s v="Flash Express Thailand COD"/>
    <s v="Tiktok"/>
    <s v="จ่ายทีหลัง / COD"/>
    <s v=""/>
    <s v="-"/>
    <s v="30/03/2025 14:15"/>
  </r>
  <r>
    <x v="8"/>
    <x v="10"/>
    <n v="50"/>
    <n v="2"/>
    <s v="EWH7"/>
    <n v="200"/>
    <n v="0"/>
    <s v="ร้านที่4"/>
    <s v="ณ***ช  อ***ุนัย"/>
    <s v="พัทลุง"/>
    <s v="-"/>
    <s v=""/>
    <s v="30/03/2025 14:15"/>
    <s v="-"/>
    <s v="Flash Express Thailand COD"/>
    <s v="Tiktok"/>
    <s v="จ่ายทีหลัง / COD"/>
    <s v=""/>
    <s v="-"/>
    <s v="30/03/2025 14:15"/>
  </r>
  <r>
    <x v="2"/>
    <x v="6"/>
    <n v="50"/>
    <n v="2"/>
    <s v="EWH7"/>
    <n v="200"/>
    <n v="0"/>
    <s v="ร้านที่4"/>
    <s v="ณ***ช  อ***ุนัย"/>
    <s v="พัทลุง"/>
    <s v="-"/>
    <s v=""/>
    <s v="30/03/2025 14:15"/>
    <s v="-"/>
    <s v="Flash Express Thailand COD"/>
    <s v="Tiktok"/>
    <s v="จ่ายทีหลัง / COD"/>
    <s v=""/>
    <s v="-"/>
    <s v="30/03/2025 14:15"/>
  </r>
  <r>
    <x v="7"/>
    <x v="9"/>
    <n v="50"/>
    <n v="2"/>
    <s v="EWH4"/>
    <n v="200"/>
    <n v="0"/>
    <s v="ร้านที่4"/>
    <s v="น***ี"/>
    <s v="พระนครศรีอยุธยา"/>
    <s v="-"/>
    <s v=""/>
    <s v="30/03/2025 14:09"/>
    <s v="-"/>
    <s v="Flash Express Thailand COD"/>
    <s v="Tiktok"/>
    <s v="จ่ายทีหลัง / COD"/>
    <s v=""/>
    <s v="-"/>
    <s v="30/03/2025 14:12"/>
  </r>
  <r>
    <x v="8"/>
    <x v="10"/>
    <n v="50"/>
    <n v="2"/>
    <s v="EWH4"/>
    <n v="200"/>
    <n v="0"/>
    <s v="ร้านที่4"/>
    <s v="น***ี"/>
    <s v="พระนครศรีอยุธยา"/>
    <s v="-"/>
    <s v=""/>
    <s v="30/03/2025 14:09"/>
    <s v="-"/>
    <s v="Flash Express Thailand COD"/>
    <s v="Tiktok"/>
    <s v="จ่ายทีหลัง / COD"/>
    <s v=""/>
    <s v="-"/>
    <s v="30/03/2025 14:12"/>
  </r>
  <r>
    <x v="2"/>
    <x v="6"/>
    <n v="50"/>
    <n v="2"/>
    <s v="EWH4"/>
    <n v="200"/>
    <n v="0"/>
    <s v="ร้านที่4"/>
    <s v="น***ี"/>
    <s v="พระนครศรีอยุธยา"/>
    <s v="-"/>
    <s v=""/>
    <s v="30/03/2025 14:09"/>
    <s v="-"/>
    <s v="Flash Express Thailand COD"/>
    <s v="Tiktok"/>
    <s v="จ่ายทีหลัง / COD"/>
    <s v=""/>
    <s v="-"/>
    <s v="30/03/2025 14:12"/>
  </r>
  <r>
    <x v="7"/>
    <x v="9"/>
    <n v="50"/>
    <n v="1"/>
    <s v="EWH3"/>
    <n v="100"/>
    <n v="0"/>
    <s v="ร้านที่4"/>
    <s v="ต***ลมน"/>
    <s v="สมุทรสาคร"/>
    <s v="-"/>
    <s v=""/>
    <s v="30/03/2025 14:08"/>
    <s v="-"/>
    <s v="Flash Express Thailand COD"/>
    <s v="Tiktok"/>
    <s v="จ่ายทีหลัง / COD"/>
    <s v=""/>
    <s v="-"/>
    <s v="30/03/2025 14:12"/>
  </r>
  <r>
    <x v="8"/>
    <x v="10"/>
    <n v="50"/>
    <n v="1"/>
    <s v="EWH3"/>
    <n v="100"/>
    <n v="0"/>
    <s v="ร้านที่4"/>
    <s v="ต***ลมน"/>
    <s v="สมุทรสาคร"/>
    <s v="-"/>
    <s v=""/>
    <s v="30/03/2025 14:08"/>
    <s v="-"/>
    <s v="Flash Express Thailand COD"/>
    <s v="Tiktok"/>
    <s v="จ่ายทีหลัง / COD"/>
    <s v=""/>
    <s v="-"/>
    <s v="30/03/2025 14:12"/>
  </r>
  <r>
    <x v="2"/>
    <x v="6"/>
    <n v="50"/>
    <n v="1"/>
    <s v="EWH3"/>
    <n v="100"/>
    <n v="0"/>
    <s v="ร้านที่4"/>
    <s v="ต***ลมน"/>
    <s v="สมุทรสาคร"/>
    <s v="-"/>
    <s v=""/>
    <s v="30/03/2025 14:08"/>
    <s v="-"/>
    <s v="Flash Express Thailand COD"/>
    <s v="Tiktok"/>
    <s v="จ่ายทีหลัง / COD"/>
    <s v=""/>
    <s v="-"/>
    <s v="30/03/2025 14:12"/>
  </r>
  <r>
    <x v="2"/>
    <x v="6"/>
    <n v="43.5"/>
    <n v="2"/>
    <s v="EWH2"/>
    <n v="87"/>
    <n v="0"/>
    <s v="ร้านที่1"/>
    <s v="ว******ร"/>
    <s v="******ำเภอศรีประจันต์ จ.สุพรรณบุรี 72140 ตำบลศรีประจันต์ อำเภอศรีประจันต์ จังหวัดสุพรรณบุรี 72140"/>
    <s v="72140"/>
    <s v="26"/>
    <s v="30/03/2025 14:12"/>
    <s v="-"/>
    <s v="SPX Express"/>
    <s v="Shopee"/>
    <s v="shopee"/>
    <s v=""/>
    <s v="-"/>
    <s v="30/03/2025 14:12"/>
  </r>
  <r>
    <x v="2"/>
    <x v="6"/>
    <n v="60"/>
    <n v="18"/>
    <s v="EWH1"/>
    <n v="579.6"/>
    <n v="0"/>
    <s v="ร้านที่2"/>
    <s v="ป**"/>
    <s v="พัทลุง"/>
    <s v="-"/>
    <s v=""/>
    <s v="30/03/2025 14:06"/>
    <s v="-"/>
    <s v="J&amp;T COD"/>
    <s v="Tiktok"/>
    <s v="จ่ายทีหลัง / COD"/>
    <s v=""/>
    <s v="-"/>
    <s v="30/03/2025 14:09"/>
  </r>
  <r>
    <x v="9"/>
    <x v="12"/>
    <n v="90"/>
    <n v="2"/>
    <s v="EWH0"/>
    <n v="120"/>
    <n v="0"/>
    <s v="ร้านที่8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30/03/2025 13:47"/>
    <s v="-"/>
    <s v="Kerry_dropoff"/>
    <s v="Lazada"/>
    <s v="lazada"/>
    <s v=""/>
    <s v="-"/>
    <s v="30/03/2025 13:47"/>
  </r>
  <r>
    <x v="1"/>
    <x v="1"/>
    <n v="100"/>
    <n v="1"/>
    <s v="EWG99"/>
    <n v="120"/>
    <n v="20"/>
    <s v="ร้านที่1"/>
    <s v="แจ๋ว...พงษ์ธะนะ"/>
    <s v="25ม.3_x000a_ต.คุ้งลาน_x000a_อ.บางปะอิน_x000a_จ.อยุธยา 13160"/>
    <s v="13160"/>
    <s v="0632674279"/>
    <s v="30/03/2025 13:34"/>
    <s v="raweewan5499@gmail.com"/>
    <s v="EMS"/>
    <s v="facebook"/>
    <s v="กสิกร"/>
    <s v=""/>
    <s v="-"/>
    <s v="30/03/2025 13:37"/>
  </r>
  <r>
    <x v="1"/>
    <x v="1"/>
    <n v="66.333333333333329"/>
    <n v="3"/>
    <s v="EWG98"/>
    <n v="240"/>
    <n v="0"/>
    <s v="ร้านที่2"/>
    <s v="น******า"/>
    <s v="****** ตำบลหนองไผ่ อำเภอเมืองศรีสะเกษ จังหวัดศรีสะเกษ 33000"/>
    <s v="33000"/>
    <s v="85"/>
    <s v="30/03/2025 13:43"/>
    <s v="-"/>
    <s v="SPX Express"/>
    <s v="Shopee"/>
    <s v="shopee"/>
    <s v=""/>
    <s v="-"/>
    <s v="30/03/2025 13:34"/>
  </r>
  <r>
    <x v="0"/>
    <x v="0"/>
    <n v="43.5"/>
    <n v="2"/>
    <s v="EWG97"/>
    <n v="78"/>
    <n v="0"/>
    <s v="ร้านที่1"/>
    <s v="น******ม"/>
    <s v="******หญ่, อำเภอหันคา  จ.ชัยนาท  17130 ตำบลเด่นใหญ่ อำเภอหันคา จังหวัดชัยนาท 17130"/>
    <s v="17130"/>
    <s v="50"/>
    <s v="30/03/2025 13:32"/>
    <s v="-"/>
    <s v="SPX Express"/>
    <s v="Shopee"/>
    <s v="shopee"/>
    <s v=""/>
    <s v="-"/>
    <s v="30/03/2025 13:32"/>
  </r>
  <r>
    <x v="12"/>
    <x v="15"/>
    <n v="66.333333333333329"/>
    <n v="3"/>
    <s v="EWG95"/>
    <n v="239"/>
    <n v="38"/>
    <s v="ร้านที่1"/>
    <s v="บ******น"/>
    <s v="******ำบลทุ่งสมอ อำเภอพนมทวน จังหวัดกาญจนบุรี 71140"/>
    <s v="71140"/>
    <s v="17"/>
    <s v="30/03/2025 13:53"/>
    <s v="-"/>
    <s v="SPX Express"/>
    <s v="Shopee"/>
    <s v="shopee"/>
    <s v=""/>
    <s v="-"/>
    <s v="30/03/2025 13:23"/>
  </r>
  <r>
    <x v="9"/>
    <x v="12"/>
    <n v="75"/>
    <n v="1"/>
    <s v="EWG94"/>
    <n v="74"/>
    <n v="7"/>
    <s v="ร้านที่1"/>
    <s v="M*"/>
    <s v="******ล 5, แขวงออเงิน, เขตสายไหม แขวงออเงิน เขตสายไหม จังหวัดกรุงเทพมหานคร 10220"/>
    <s v="10220"/>
    <s v="27"/>
    <s v="30/03/2025 13:29"/>
    <s v="-"/>
    <s v="SPX Express"/>
    <s v="Shopee"/>
    <s v="shopee"/>
    <s v=""/>
    <s v="-"/>
    <s v="30/03/2025 12:59"/>
  </r>
  <r>
    <x v="2"/>
    <x v="6"/>
    <n v="38.333333333333343"/>
    <n v="3"/>
    <s v="EWG93"/>
    <n v="105"/>
    <n v="0"/>
    <s v="ร้านที่1"/>
    <s v="เ******ี"/>
    <s v="******สิทธิ์ อำเภอปลวกแดง จังหวัดระยอง 21140"/>
    <s v="21140"/>
    <s v="61"/>
    <s v="30/03/2025 13:01"/>
    <s v="-"/>
    <s v="SPX Express"/>
    <s v="Shopee"/>
    <s v="shopee"/>
    <s v=""/>
    <s v="-"/>
    <s v="30/03/2025 12:31"/>
  </r>
  <r>
    <x v="0"/>
    <x v="0"/>
    <n v="45"/>
    <n v="2"/>
    <s v="EWG92"/>
    <n v="127"/>
    <n v="45"/>
    <s v="ร้านที่4"/>
    <s v="u***5125276007381"/>
    <s v="นครพนม"/>
    <s v="-"/>
    <s v=""/>
    <s v="30/03/2025 12:28"/>
    <s v="-"/>
    <s v="Flash Express Thailand COD"/>
    <s v="Tiktok"/>
    <s v="จ่ายทีหลัง / COD"/>
    <s v=""/>
    <s v="THT45031N52FA2Z"/>
    <s v="30/03/2025 12:28"/>
  </r>
  <r>
    <x v="7"/>
    <x v="9"/>
    <n v="50"/>
    <n v="1"/>
    <s v="EWG91"/>
    <n v="106"/>
    <n v="6"/>
    <s v="ร้านที่4"/>
    <s v="อ***ญา น***อม"/>
    <s v="สุรินทร์"/>
    <s v="-"/>
    <s v=""/>
    <s v="30/03/2025 11:49"/>
    <s v="-"/>
    <s v="Flash Express Thailand COD"/>
    <s v="Tiktok"/>
    <s v="จ่ายทีหลัง / COD"/>
    <s v=""/>
    <s v="THT29011N55F72Z"/>
    <s v="30/03/2025 11:49"/>
  </r>
  <r>
    <x v="8"/>
    <x v="10"/>
    <n v="50"/>
    <n v="1"/>
    <s v="EWG91"/>
    <n v="106"/>
    <n v="6"/>
    <s v="ร้านที่4"/>
    <s v="อ***ญา น***อม"/>
    <s v="สุรินทร์"/>
    <s v="-"/>
    <s v=""/>
    <s v="30/03/2025 11:49"/>
    <s v="-"/>
    <s v="Flash Express Thailand COD"/>
    <s v="Tiktok"/>
    <s v="จ่ายทีหลัง / COD"/>
    <s v=""/>
    <s v="THT29011N55F72Z"/>
    <s v="30/03/2025 11:49"/>
  </r>
  <r>
    <x v="2"/>
    <x v="6"/>
    <n v="50"/>
    <n v="1"/>
    <s v="EWG91"/>
    <n v="106"/>
    <n v="6"/>
    <s v="ร้านที่4"/>
    <s v="อ***ญา น***อม"/>
    <s v="สุรินทร์"/>
    <s v="-"/>
    <s v=""/>
    <s v="30/03/2025 11:49"/>
    <s v="-"/>
    <s v="Flash Express Thailand COD"/>
    <s v="Tiktok"/>
    <s v="จ่ายทีหลัง / COD"/>
    <s v=""/>
    <s v="THT29011N55F72Z"/>
    <s v="30/03/2025 11:49"/>
  </r>
  <r>
    <x v="7"/>
    <x v="9"/>
    <n v="50"/>
    <n v="1"/>
    <s v="EWG90"/>
    <n v="100"/>
    <n v="0"/>
    <s v="ร้านที่4"/>
    <s v="ม***  ย**"/>
    <s v="เพชรบูรณ์"/>
    <s v="-"/>
    <s v=""/>
    <s v="30/03/2025 11:48"/>
    <s v="-"/>
    <s v="Flash Express Thailand COD"/>
    <s v="Tiktok"/>
    <s v="จ่ายทีหลัง / COD"/>
    <s v=""/>
    <s v="THT63031N4ERQ1Z"/>
    <s v="30/03/2025 11:49"/>
  </r>
  <r>
    <x v="8"/>
    <x v="10"/>
    <n v="50"/>
    <n v="1"/>
    <s v="EWG90"/>
    <n v="100"/>
    <n v="0"/>
    <s v="ร้านที่4"/>
    <s v="ม***  ย**"/>
    <s v="เพชรบูรณ์"/>
    <s v="-"/>
    <s v=""/>
    <s v="30/03/2025 11:48"/>
    <s v="-"/>
    <s v="Flash Express Thailand COD"/>
    <s v="Tiktok"/>
    <s v="จ่ายทีหลัง / COD"/>
    <s v=""/>
    <s v="THT63031N4ERQ1Z"/>
    <s v="30/03/2025 11:49"/>
  </r>
  <r>
    <x v="2"/>
    <x v="6"/>
    <n v="50"/>
    <n v="1"/>
    <s v="EWG90"/>
    <n v="100"/>
    <n v="0"/>
    <s v="ร้านที่4"/>
    <s v="ม***  ย**"/>
    <s v="เพชรบูรณ์"/>
    <s v="-"/>
    <s v=""/>
    <s v="30/03/2025 11:48"/>
    <s v="-"/>
    <s v="Flash Express Thailand COD"/>
    <s v="Tiktok"/>
    <s v="จ่ายทีหลัง / COD"/>
    <s v=""/>
    <s v="THT63031N4ERQ1Z"/>
    <s v="30/03/2025 11:49"/>
  </r>
  <r>
    <x v="6"/>
    <x v="8"/>
    <n v="66.666666666666671"/>
    <n v="3"/>
    <s v="EWG89"/>
    <n v="200"/>
    <n v="0"/>
    <s v="ร้านที่4"/>
    <s v="โ***ส เ***ยงกระโทก"/>
    <s v="นครราชสีมา"/>
    <s v="-"/>
    <s v=""/>
    <s v="30/03/2025 11:47"/>
    <s v="-"/>
    <s v="Flash Express Thailand COD"/>
    <s v="Tiktok"/>
    <s v="จ่ายทีหลัง / COD"/>
    <s v=""/>
    <s v="THT27071N53NC0Z"/>
    <s v="30/03/2025 11:47"/>
  </r>
  <r>
    <x v="4"/>
    <x v="4"/>
    <n v="66.666666666666671"/>
    <n v="3"/>
    <s v="EWG89"/>
    <n v="200"/>
    <n v="0"/>
    <s v="ร้านที่4"/>
    <s v="โ***ส เ***ยงกระโทก"/>
    <s v="นครราชสีมา"/>
    <s v="-"/>
    <s v=""/>
    <s v="30/03/2025 11:47"/>
    <s v="-"/>
    <s v="Flash Express Thailand COD"/>
    <s v="Tiktok"/>
    <s v="จ่ายทีหลัง / COD"/>
    <s v=""/>
    <s v="THT27071N53NC0Z"/>
    <s v="30/03/2025 11:47"/>
  </r>
  <r>
    <x v="8"/>
    <x v="10"/>
    <n v="60"/>
    <n v="3"/>
    <s v="EWG88"/>
    <n v="368"/>
    <n v="48"/>
    <s v="ร้านที่2"/>
    <s v="น******์"/>
    <s v="******คลองขวาง เขตภาษีเจริญ จังหวัดกรุงเทพมหานคร 10160"/>
    <s v="10160"/>
    <s v="66"/>
    <s v="30/03/2025 11:46"/>
    <s v="-"/>
    <s v="SPX Express"/>
    <s v="Shopee"/>
    <s v="shopee"/>
    <s v=""/>
    <s v="TH259475293424R"/>
    <s v="30/03/2025 11:46"/>
  </r>
  <r>
    <x v="2"/>
    <x v="6"/>
    <n v="50"/>
    <n v="3"/>
    <s v="EWG88"/>
    <n v="368"/>
    <n v="48"/>
    <s v="ร้านที่2"/>
    <s v="น******์"/>
    <s v="******คลองขวาง เขตภาษีเจริญ จังหวัดกรุงเทพมหานคร 10160"/>
    <s v="10160"/>
    <s v="66"/>
    <s v="30/03/2025 11:46"/>
    <s v="-"/>
    <s v="SPX Express"/>
    <s v="Shopee"/>
    <s v="shopee"/>
    <s v=""/>
    <s v="TH259475293424R"/>
    <s v="30/03/2025 11:46"/>
  </r>
  <r>
    <x v="13"/>
    <x v="16"/>
    <n v="72"/>
    <n v="1"/>
    <s v="EWG87"/>
    <n v="171"/>
    <n v="0"/>
    <s v="ร้านที่1"/>
    <s v="ก******ง"/>
    <s v="******หนองปากโลง อำเภอเมืองนครปฐม นครปฐม 73000 ประเทศไทย ตำบลหนองปากโลง อำเภอเมืองนครปฐม จังหวัดนครปฐม 73000"/>
    <s v="73000"/>
    <s v="99"/>
    <s v="30/03/2025 11:43"/>
    <s v="-"/>
    <s v="SPX Express"/>
    <s v="Shopee"/>
    <s v="shopee"/>
    <s v=""/>
    <s v="TH254981883457D"/>
    <s v="30/03/2025 11:43"/>
  </r>
  <r>
    <x v="6"/>
    <x v="8"/>
    <n v="53"/>
    <n v="1"/>
    <s v="EWG87"/>
    <n v="171"/>
    <n v="0"/>
    <s v="ร้านที่1"/>
    <s v="ก******ง"/>
    <s v="******หนองปากโลง อำเภอเมืองนครปฐม นครปฐม 73000 ประเทศไทย ตำบลหนองปากโลง อำเภอเมืองนครปฐม จังหวัดนครปฐม 73000"/>
    <s v="73000"/>
    <s v="99"/>
    <s v="30/03/2025 11:43"/>
    <s v="-"/>
    <s v="SPX Express"/>
    <s v="Shopee"/>
    <s v="shopee"/>
    <s v=""/>
    <s v="TH254981883457D"/>
    <s v="30/03/2025 11:43"/>
  </r>
  <r>
    <x v="11"/>
    <x v="14"/>
    <n v="56"/>
    <n v="1"/>
    <s v="EWG87"/>
    <n v="171"/>
    <n v="0"/>
    <s v="ร้านที่1"/>
    <s v="ก******ง"/>
    <s v="******หนองปากโลง อำเภอเมืองนครปฐม นครปฐม 73000 ประเทศไทย ตำบลหนองปากโลง อำเภอเมืองนครปฐม จังหวัดนครปฐม 73000"/>
    <s v="73000"/>
    <s v="99"/>
    <s v="30/03/2025 11:43"/>
    <s v="-"/>
    <s v="SPX Express"/>
    <s v="Shopee"/>
    <s v="shopee"/>
    <s v=""/>
    <s v="TH254981883457D"/>
    <s v="30/03/2025 11:43"/>
  </r>
  <r>
    <x v="1"/>
    <x v="1"/>
    <n v="78"/>
    <n v="1"/>
    <s v="EWG86"/>
    <n v="76"/>
    <n v="0"/>
    <s v="ร้านที่1"/>
    <s v="ส******ง"/>
    <s v="******ูกกา ต.บึงคำพร้อย ตำบลบึงคำพร้อย อำเภอลำลูกกา จังหวัดปทุมธานี 12150"/>
    <s v="12150"/>
    <s v="51"/>
    <s v="30/03/2025 11:41"/>
    <s v="-"/>
    <s v="SPX Express"/>
    <s v="Shopee"/>
    <s v="shopee"/>
    <s v=""/>
    <s v="TH259864192398K"/>
    <s v="30/03/2025 11:40"/>
  </r>
  <r>
    <x v="7"/>
    <x v="9"/>
    <n v="50"/>
    <n v="1"/>
    <s v="EWG85"/>
    <n v="106"/>
    <n v="6"/>
    <s v="ร้านที่4"/>
    <s v="ช***มา  ง***สงี่ยม"/>
    <s v="นนทบุรี"/>
    <s v="-"/>
    <s v=""/>
    <s v="30/03/2025 11:38"/>
    <s v="-"/>
    <s v="Flash Express Thailand COD"/>
    <s v="Tiktok"/>
    <s v="จ่ายทีหลัง / COD"/>
    <s v=""/>
    <s v="THT03031N55DX2Z"/>
    <s v="30/03/2025 11:38"/>
  </r>
  <r>
    <x v="8"/>
    <x v="10"/>
    <n v="50"/>
    <n v="1"/>
    <s v="EWG85"/>
    <n v="106"/>
    <n v="6"/>
    <s v="ร้านที่4"/>
    <s v="ช***มา  ง***สงี่ยม"/>
    <s v="นนทบุรี"/>
    <s v="-"/>
    <s v=""/>
    <s v="30/03/2025 11:38"/>
    <s v="-"/>
    <s v="Flash Express Thailand COD"/>
    <s v="Tiktok"/>
    <s v="จ่ายทีหลัง / COD"/>
    <s v=""/>
    <s v="THT03031N55DX2Z"/>
    <s v="30/03/2025 11:38"/>
  </r>
  <r>
    <x v="2"/>
    <x v="6"/>
    <n v="50"/>
    <n v="1"/>
    <s v="EWG85"/>
    <n v="106"/>
    <n v="6"/>
    <s v="ร้านที่4"/>
    <s v="ช***มา  ง***สงี่ยม"/>
    <s v="นนทบุรี"/>
    <s v="-"/>
    <s v=""/>
    <s v="30/03/2025 11:38"/>
    <s v="-"/>
    <s v="Flash Express Thailand COD"/>
    <s v="Tiktok"/>
    <s v="จ่ายทีหลัง / COD"/>
    <s v=""/>
    <s v="THT03031N55DX2Z"/>
    <s v="30/03/2025 11:38"/>
  </r>
  <r>
    <x v="7"/>
    <x v="9"/>
    <n v="50"/>
    <n v="1"/>
    <s v="EWG84"/>
    <n v="129"/>
    <n v="29"/>
    <s v="ร้านที่4"/>
    <s v="อ***ดี  ค***"/>
    <s v="สุโขทัย"/>
    <s v="-"/>
    <s v=""/>
    <s v="30/03/2025 11:38"/>
    <s v="-"/>
    <s v="Flash Express Thailand COD"/>
    <s v="Tiktok"/>
    <s v="จ่ายทีหลัง / COD"/>
    <s v=""/>
    <s v="THT60011N55D72Z"/>
    <s v="30/03/2025 11:38"/>
  </r>
  <r>
    <x v="8"/>
    <x v="10"/>
    <n v="50"/>
    <n v="1"/>
    <s v="EWG84"/>
    <n v="129"/>
    <n v="29"/>
    <s v="ร้านที่4"/>
    <s v="อ***ดี  ค***"/>
    <s v="สุโขทัย"/>
    <s v="-"/>
    <s v=""/>
    <s v="30/03/2025 11:38"/>
    <s v="-"/>
    <s v="Flash Express Thailand COD"/>
    <s v="Tiktok"/>
    <s v="จ่ายทีหลัง / COD"/>
    <s v=""/>
    <s v="THT60011N55D72Z"/>
    <s v="30/03/2025 11:38"/>
  </r>
  <r>
    <x v="2"/>
    <x v="6"/>
    <n v="50"/>
    <n v="1"/>
    <s v="EWG84"/>
    <n v="129"/>
    <n v="29"/>
    <s v="ร้านที่4"/>
    <s v="อ***ดี  ค***"/>
    <s v="สุโขทัย"/>
    <s v="-"/>
    <s v=""/>
    <s v="30/03/2025 11:38"/>
    <s v="-"/>
    <s v="Flash Express Thailand COD"/>
    <s v="Tiktok"/>
    <s v="จ่ายทีหลัง / COD"/>
    <s v=""/>
    <s v="THT60011N55D72Z"/>
    <s v="30/03/2025 11:38"/>
  </r>
  <r>
    <x v="5"/>
    <x v="5"/>
    <n v="33.333333333333336"/>
    <n v="3"/>
    <s v="EWG83"/>
    <n v="137"/>
    <n v="0"/>
    <s v="ร้านที่2"/>
    <s v="ส******ง"/>
    <s v="******ูกกา ต.บึงคำพร้อย ตำบลบึงคำพร้อย อำเภอลำลูกกา จังหวัดปทุมธานี 12150"/>
    <s v="12150"/>
    <s v="51"/>
    <s v="30/03/2025 11:37"/>
    <s v="-"/>
    <s v="SPX Express"/>
    <s v="Shopee"/>
    <s v="shopee"/>
    <s v=""/>
    <s v="TH2565949554216"/>
    <s v="30/03/2025 11:36"/>
  </r>
  <r>
    <x v="1"/>
    <x v="1"/>
    <n v="78"/>
    <n v="1"/>
    <s v="EWG82"/>
    <n v="70"/>
    <n v="0"/>
    <s v="ร้านที่1"/>
    <s v="ส******ง"/>
    <s v="******ูกกา ต.บึงคำพร้อย ตำบลบึงคำพร้อย อำเภอลำลูกกา จังหวัดปทุมธานี 12150"/>
    <s v="12150"/>
    <s v="51"/>
    <s v="30/03/2025 11:37"/>
    <s v="-"/>
    <s v="SPX Express"/>
    <s v="Shopee"/>
    <s v="shopee"/>
    <s v=""/>
    <s v="TH2504505284423"/>
    <s v="30/03/2025 11:36"/>
  </r>
  <r>
    <x v="7"/>
    <x v="9"/>
    <n v="50"/>
    <n v="1"/>
    <s v="EWG81"/>
    <n v="106"/>
    <n v="6"/>
    <s v="ร้านที่4"/>
    <s v="ภ***ร เ***งภู"/>
    <s v="ปทุมธานี"/>
    <s v="-"/>
    <s v=""/>
    <s v="30/03/2025 11:36"/>
    <s v="-"/>
    <s v="Flash Express Thailand COD"/>
    <s v="Tiktok"/>
    <s v="จ่ายทีหลัง / COD"/>
    <s v=""/>
    <s v="THT04011N4EQQ3Z"/>
    <s v="30/03/2025 11:36"/>
  </r>
  <r>
    <x v="8"/>
    <x v="10"/>
    <n v="50"/>
    <n v="1"/>
    <s v="EWG81"/>
    <n v="106"/>
    <n v="6"/>
    <s v="ร้านที่4"/>
    <s v="ภ***ร เ***งภู"/>
    <s v="ปทุมธานี"/>
    <s v="-"/>
    <s v=""/>
    <s v="30/03/2025 11:36"/>
    <s v="-"/>
    <s v="Flash Express Thailand COD"/>
    <s v="Tiktok"/>
    <s v="จ่ายทีหลัง / COD"/>
    <s v=""/>
    <s v="THT04011N4EQQ3Z"/>
    <s v="30/03/2025 11:36"/>
  </r>
  <r>
    <x v="2"/>
    <x v="6"/>
    <n v="50"/>
    <n v="1"/>
    <s v="EWG81"/>
    <n v="106"/>
    <n v="6"/>
    <s v="ร้านที่4"/>
    <s v="ภ***ร เ***งภู"/>
    <s v="ปทุมธานี"/>
    <s v="-"/>
    <s v=""/>
    <s v="30/03/2025 11:36"/>
    <s v="-"/>
    <s v="Flash Express Thailand COD"/>
    <s v="Tiktok"/>
    <s v="จ่ายทีหลัง / COD"/>
    <s v=""/>
    <s v="THT04011N4EQQ3Z"/>
    <s v="30/03/2025 11:36"/>
  </r>
  <r>
    <x v="7"/>
    <x v="9"/>
    <n v="50"/>
    <n v="2"/>
    <s v="EWG79"/>
    <n v="200"/>
    <n v="0"/>
    <s v="ร้านที่4"/>
    <s v="ท***กียรติ ธ***นันตชัย"/>
    <s v="เทศบาลนครนครปฐม"/>
    <s v="-"/>
    <s v=""/>
    <s v="30/03/2025 11:33"/>
    <s v="-"/>
    <s v="Flash Express Thailand"/>
    <s v="Tiktok"/>
    <s v="tiktok"/>
    <s v=""/>
    <s v="THT15011N4E1H5Z"/>
    <s v="30/03/2025 11:33"/>
  </r>
  <r>
    <x v="8"/>
    <x v="10"/>
    <n v="50"/>
    <n v="2"/>
    <s v="EWG79"/>
    <n v="200"/>
    <n v="0"/>
    <s v="ร้านที่4"/>
    <s v="ท***กียรติ ธ***นันตชัย"/>
    <s v="เทศบาลนครนครปฐม"/>
    <s v="-"/>
    <s v=""/>
    <s v="30/03/2025 11:33"/>
    <s v="-"/>
    <s v="Flash Express Thailand"/>
    <s v="Tiktok"/>
    <s v="tiktok"/>
    <s v=""/>
    <s v="THT15011N4E1H5Z"/>
    <s v="30/03/2025 11:33"/>
  </r>
  <r>
    <x v="2"/>
    <x v="6"/>
    <n v="50"/>
    <n v="2"/>
    <s v="EWG79"/>
    <n v="200"/>
    <n v="0"/>
    <s v="ร้านที่4"/>
    <s v="ท***กียรติ ธ***นันตชัย"/>
    <s v="เทศบาลนครนครปฐม"/>
    <s v="-"/>
    <s v=""/>
    <s v="30/03/2025 11:33"/>
    <s v="-"/>
    <s v="Flash Express Thailand"/>
    <s v="Tiktok"/>
    <s v="tiktok"/>
    <s v=""/>
    <s v="THT15011N4E1H5Z"/>
    <s v="30/03/2025 11:33"/>
  </r>
  <r>
    <x v="6"/>
    <x v="8"/>
    <n v="66.666666666666671"/>
    <n v="3"/>
    <s v="EWG78"/>
    <n v="149.5"/>
    <n v="7"/>
    <s v="ร้านที่1"/>
    <s v="ปาลิณ ศรีสวัสดิ์"/>
    <s v="479/58 ม.ทรัพย์สมบูรณ๋เจริญสุข2 479/58 หมู่บ้านทรัพย์สมบูรณ์เจริญสุข2 บางปลากด · ในคลองบางปลากด/ Nai Khlong Bang Pla Kot_x000a__x000a_พระสมุทรเจดีย์/ Phra Samut Chediสมุทรปราการ/ Samut Prakan_x000a_10290"/>
    <s v="10290"/>
    <s v="660925997947"/>
    <s v="30/03/2025 11:32"/>
    <s v="-"/>
    <s v="Kerry_dropoff"/>
    <s v="Lazada"/>
    <s v="lazada"/>
    <s v=""/>
    <s v="LEXPU0550669503"/>
    <s v="30/03/2025 11:32"/>
  </r>
  <r>
    <x v="7"/>
    <x v="9"/>
    <n v="50"/>
    <n v="1"/>
    <s v="EWG77"/>
    <n v="200"/>
    <n v="0"/>
    <s v="ร้านที่4"/>
    <s v="ว***"/>
    <s v="กรุงเทพฯ"/>
    <s v="-"/>
    <s v=""/>
    <s v="30/03/2025 11:30"/>
    <s v="-"/>
    <s v="Flash Express Thailand COD"/>
    <s v="Tiktok"/>
    <s v="จ่ายทีหลัง / COD"/>
    <s v=""/>
    <s v="THT01481N4DQ55Z"/>
    <s v="30/03/2025 11:30"/>
  </r>
  <r>
    <x v="8"/>
    <x v="10"/>
    <n v="50"/>
    <n v="1"/>
    <s v="EWG77"/>
    <n v="200"/>
    <n v="0"/>
    <s v="ร้านที่4"/>
    <s v="ว***"/>
    <s v="กรุงเทพฯ"/>
    <s v="-"/>
    <s v=""/>
    <s v="30/03/2025 11:30"/>
    <s v="-"/>
    <s v="Flash Express Thailand COD"/>
    <s v="Tiktok"/>
    <s v="จ่ายทีหลัง / COD"/>
    <s v=""/>
    <s v="THT01481N4DQ55Z"/>
    <s v="30/03/2025 11:30"/>
  </r>
  <r>
    <x v="2"/>
    <x v="6"/>
    <n v="50"/>
    <n v="1"/>
    <s v="EWG77"/>
    <n v="200"/>
    <n v="0"/>
    <s v="ร้านที่4"/>
    <s v="ว***"/>
    <s v="กรุงเทพฯ"/>
    <s v="-"/>
    <s v=""/>
    <s v="30/03/2025 11:30"/>
    <s v="-"/>
    <s v="Flash Express Thailand COD"/>
    <s v="Tiktok"/>
    <s v="จ่ายทีหลัง / COD"/>
    <s v=""/>
    <s v="THT01481N4DQ55Z"/>
    <s v="30/03/2025 11:30"/>
  </r>
  <r>
    <x v="5"/>
    <x v="5"/>
    <n v="33.333333333333336"/>
    <n v="3"/>
    <s v="EWG77"/>
    <n v="200"/>
    <n v="0"/>
    <s v="ร้านที่4"/>
    <s v="ว***"/>
    <s v="กรุงเทพฯ"/>
    <s v="-"/>
    <s v=""/>
    <s v="30/03/2025 11:30"/>
    <s v="-"/>
    <s v="Flash Express Thailand COD"/>
    <s v="Tiktok"/>
    <s v="จ่ายทีหลัง / COD"/>
    <s v=""/>
    <s v="THT01481N4DQ55Z"/>
    <s v="30/03/2025 11:30"/>
  </r>
  <r>
    <x v="7"/>
    <x v="9"/>
    <n v="50"/>
    <n v="2"/>
    <s v="EWG76"/>
    <n v="200"/>
    <n v="0"/>
    <s v="ร้านที่4"/>
    <s v="บ***ิสา   อ***อินต๊ะ"/>
    <s v="เชียงใหม่"/>
    <s v="-"/>
    <s v=""/>
    <s v="30/03/2025 11:30"/>
    <s v="-"/>
    <s v="Flash Express Thailand COD"/>
    <s v="Tiktok"/>
    <s v="จ่ายทีหลัง / COD"/>
    <s v=""/>
    <s v="THT47091N54QP2Z"/>
    <s v="30/03/2025 11:30"/>
  </r>
  <r>
    <x v="8"/>
    <x v="10"/>
    <n v="50"/>
    <n v="2"/>
    <s v="EWG76"/>
    <n v="200"/>
    <n v="0"/>
    <s v="ร้านที่4"/>
    <s v="บ***ิสา   อ***อินต๊ะ"/>
    <s v="เชียงใหม่"/>
    <s v="-"/>
    <s v=""/>
    <s v="30/03/2025 11:30"/>
    <s v="-"/>
    <s v="Flash Express Thailand COD"/>
    <s v="Tiktok"/>
    <s v="จ่ายทีหลัง / COD"/>
    <s v=""/>
    <s v="THT47091N54QP2Z"/>
    <s v="30/03/2025 11:30"/>
  </r>
  <r>
    <x v="2"/>
    <x v="6"/>
    <n v="50"/>
    <n v="2"/>
    <s v="EWG76"/>
    <n v="200"/>
    <n v="0"/>
    <s v="ร้านที่4"/>
    <s v="บ***ิสา   อ***อินต๊ะ"/>
    <s v="เชียงใหม่"/>
    <s v="-"/>
    <s v=""/>
    <s v="30/03/2025 11:30"/>
    <s v="-"/>
    <s v="Flash Express Thailand COD"/>
    <s v="Tiktok"/>
    <s v="จ่ายทีหลัง / COD"/>
    <s v=""/>
    <s v="THT47091N54QP2Z"/>
    <s v="30/03/2025 11:30"/>
  </r>
  <r>
    <x v="1"/>
    <x v="1"/>
    <n v="66.333333333333329"/>
    <n v="9"/>
    <s v="EWG74"/>
    <n v="684"/>
    <n v="24"/>
    <s v="ร้านที่4"/>
    <s v="ส***มล ไ***"/>
    <s v="ประจวบคีรีขันธ์"/>
    <s v="-"/>
    <s v=""/>
    <s v="30/03/2025 11:24"/>
    <s v="-"/>
    <s v="Flash Express Thailand COD"/>
    <s v="Tiktok"/>
    <s v="จ่ายทีหลัง / COD"/>
    <s v=""/>
    <s v="THT19051N4G1C1Z"/>
    <s v="30/03/2025 11:25"/>
  </r>
  <r>
    <x v="1"/>
    <x v="1"/>
    <n v="78"/>
    <n v="3"/>
    <s v="EWG72"/>
    <n v="253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30/03/2025 11:22"/>
    <s v="-"/>
    <s v="SPX Express"/>
    <s v="Shopee"/>
    <s v="shopee"/>
    <s v=""/>
    <s v="TH256525511388E"/>
    <s v="30/03/2025 11:22"/>
  </r>
  <r>
    <x v="4"/>
    <x v="4"/>
    <n v="66.666666666666671"/>
    <n v="3"/>
    <s v="EWG71"/>
    <n v="200"/>
    <n v="0"/>
    <s v="ร้านที่4"/>
    <s v="เ***ล"/>
    <s v="เพชรบุรี"/>
    <s v="-"/>
    <s v=""/>
    <s v="30/03/2025 11:21"/>
    <s v="-"/>
    <s v="Flash Express Thailand COD"/>
    <s v="Tiktok"/>
    <s v="จ่ายทีหลัง / COD"/>
    <s v=""/>
    <s v="THT18071N4CD53Z"/>
    <s v="30/03/2025 11:21"/>
  </r>
  <r>
    <x v="7"/>
    <x v="9"/>
    <n v="50"/>
    <n v="1"/>
    <s v="EWG71"/>
    <n v="200"/>
    <n v="0"/>
    <s v="ร้านที่4"/>
    <s v="เ***ล"/>
    <s v="เพชรบุรี"/>
    <s v="-"/>
    <s v=""/>
    <s v="30/03/2025 11:21"/>
    <s v="-"/>
    <s v="Flash Express Thailand COD"/>
    <s v="Tiktok"/>
    <s v="จ่ายทีหลัง / COD"/>
    <s v=""/>
    <s v="THT18071N4CD53Z"/>
    <s v="30/03/2025 11:21"/>
  </r>
  <r>
    <x v="8"/>
    <x v="10"/>
    <n v="50"/>
    <n v="1"/>
    <s v="EWG71"/>
    <n v="200"/>
    <n v="0"/>
    <s v="ร้านที่4"/>
    <s v="เ***ล"/>
    <s v="เพชรบุรี"/>
    <s v="-"/>
    <s v=""/>
    <s v="30/03/2025 11:21"/>
    <s v="-"/>
    <s v="Flash Express Thailand COD"/>
    <s v="Tiktok"/>
    <s v="จ่ายทีหลัง / COD"/>
    <s v=""/>
    <s v="THT18071N4CD53Z"/>
    <s v="30/03/2025 11:21"/>
  </r>
  <r>
    <x v="2"/>
    <x v="6"/>
    <n v="50"/>
    <n v="1"/>
    <s v="EWG71"/>
    <n v="200"/>
    <n v="0"/>
    <s v="ร้านที่4"/>
    <s v="เ***ล"/>
    <s v="เพชรบุรี"/>
    <s v="-"/>
    <s v=""/>
    <s v="30/03/2025 11:21"/>
    <s v="-"/>
    <s v="Flash Express Thailand COD"/>
    <s v="Tiktok"/>
    <s v="จ่ายทีหลัง / COD"/>
    <s v=""/>
    <s v="THT18071N4CD53Z"/>
    <s v="30/03/2025 11:21"/>
  </r>
  <r>
    <x v="4"/>
    <x v="4"/>
    <n v="66.666666666666671"/>
    <n v="6"/>
    <s v="EWG70"/>
    <n v="200"/>
    <n v="0"/>
    <s v="ร้านที่4"/>
    <s v="เ***วัต ย***ัมย์"/>
    <s v="บุรีรัมย์"/>
    <s v="-"/>
    <s v=""/>
    <s v="30/03/2025 11:19"/>
    <s v="-"/>
    <s v="Flash Express Thailand"/>
    <s v="Tiktok"/>
    <s v="tiktok"/>
    <s v=""/>
    <s v="THT28111N4CFZ1Z"/>
    <s v="30/03/2025 11:19"/>
  </r>
  <r>
    <x v="5"/>
    <x v="5"/>
    <n v="33.333333333333336"/>
    <n v="3"/>
    <s v="EWG69"/>
    <n v="300"/>
    <n v="0"/>
    <s v="ร้านที่4"/>
    <s v="M* M**"/>
    <s v="จันทบุรี"/>
    <s v="-"/>
    <s v=""/>
    <s v="30/03/2025 11:19"/>
    <s v="-"/>
    <s v="Flash Express Thailand COD"/>
    <s v="Tiktok"/>
    <s v="จ่ายทีหลัง / COD"/>
    <s v=""/>
    <s v="THT22071N543U6Z"/>
    <s v="30/03/2025 11:19"/>
  </r>
  <r>
    <x v="7"/>
    <x v="9"/>
    <n v="50"/>
    <n v="2"/>
    <s v="EWG69"/>
    <n v="300"/>
    <n v="0"/>
    <s v="ร้านที่4"/>
    <s v="M* M**"/>
    <s v="จันทบุรี"/>
    <s v="-"/>
    <s v=""/>
    <s v="30/03/2025 11:19"/>
    <s v="-"/>
    <s v="Flash Express Thailand COD"/>
    <s v="Tiktok"/>
    <s v="จ่ายทีหลัง / COD"/>
    <s v=""/>
    <s v="THT22071N543U6Z"/>
    <s v="30/03/2025 11:19"/>
  </r>
  <r>
    <x v="8"/>
    <x v="10"/>
    <n v="50"/>
    <n v="2"/>
    <s v="EWG69"/>
    <n v="300"/>
    <n v="0"/>
    <s v="ร้านที่4"/>
    <s v="M* M**"/>
    <s v="จันทบุรี"/>
    <s v="-"/>
    <s v=""/>
    <s v="30/03/2025 11:19"/>
    <s v="-"/>
    <s v="Flash Express Thailand COD"/>
    <s v="Tiktok"/>
    <s v="จ่ายทีหลัง / COD"/>
    <s v=""/>
    <s v="THT22071N543U6Z"/>
    <s v="30/03/2025 11:19"/>
  </r>
  <r>
    <x v="2"/>
    <x v="6"/>
    <n v="50"/>
    <n v="2"/>
    <s v="EWG69"/>
    <n v="300"/>
    <n v="0"/>
    <s v="ร้านที่4"/>
    <s v="M* M**"/>
    <s v="จันทบุรี"/>
    <s v="-"/>
    <s v=""/>
    <s v="30/03/2025 11:19"/>
    <s v="-"/>
    <s v="Flash Express Thailand COD"/>
    <s v="Tiktok"/>
    <s v="จ่ายทีหลัง / COD"/>
    <s v=""/>
    <s v="THT22071N543U6Z"/>
    <s v="30/03/2025 11:19"/>
  </r>
  <r>
    <x v="7"/>
    <x v="9"/>
    <n v="50"/>
    <n v="1"/>
    <s v="EWG68"/>
    <n v="200"/>
    <n v="0"/>
    <s v="ร้านที่4"/>
    <s v="ส***นท์ ส***ุ่ม"/>
    <s v="กรุงเทพมหานคร"/>
    <s v="-"/>
    <s v=""/>
    <s v="30/03/2025 11:18"/>
    <s v="-"/>
    <s v="Flash Express Thailand COD"/>
    <s v="Tiktok"/>
    <s v="จ่ายทีหลัง / COD"/>
    <s v=""/>
    <s v="THT01231N4DAP7Z"/>
    <s v="30/03/2025 11:18"/>
  </r>
  <r>
    <x v="8"/>
    <x v="10"/>
    <n v="50"/>
    <n v="1"/>
    <s v="EWG68"/>
    <n v="200"/>
    <n v="0"/>
    <s v="ร้านที่4"/>
    <s v="ส***นท์ ส***ุ่ม"/>
    <s v="กรุงเทพมหานคร"/>
    <s v="-"/>
    <s v=""/>
    <s v="30/03/2025 11:18"/>
    <s v="-"/>
    <s v="Flash Express Thailand COD"/>
    <s v="Tiktok"/>
    <s v="จ่ายทีหลัง / COD"/>
    <s v=""/>
    <s v="THT01231N4DAP7Z"/>
    <s v="30/03/2025 11:18"/>
  </r>
  <r>
    <x v="2"/>
    <x v="6"/>
    <n v="50"/>
    <n v="1"/>
    <s v="EWG68"/>
    <n v="200"/>
    <n v="0"/>
    <s v="ร้านที่4"/>
    <s v="ส***นท์ ส***ุ่ม"/>
    <s v="กรุงเทพมหานคร"/>
    <s v="-"/>
    <s v=""/>
    <s v="30/03/2025 11:18"/>
    <s v="-"/>
    <s v="Flash Express Thailand COD"/>
    <s v="Tiktok"/>
    <s v="จ่ายทีหลัง / COD"/>
    <s v=""/>
    <s v="THT01231N4DAP7Z"/>
    <s v="30/03/2025 11:18"/>
  </r>
  <r>
    <x v="5"/>
    <x v="5"/>
    <n v="33.333333333333336"/>
    <n v="3"/>
    <s v="EWG68"/>
    <n v="200"/>
    <n v="0"/>
    <s v="ร้านที่4"/>
    <s v="ส***นท์ ส***ุ่ม"/>
    <s v="กรุงเทพมหานคร"/>
    <s v="-"/>
    <s v=""/>
    <s v="30/03/2025 11:18"/>
    <s v="-"/>
    <s v="Flash Express Thailand COD"/>
    <s v="Tiktok"/>
    <s v="จ่ายทีหลัง / COD"/>
    <s v=""/>
    <s v="THT01231N4DAP7Z"/>
    <s v="30/03/2025 11:18"/>
  </r>
  <r>
    <x v="7"/>
    <x v="9"/>
    <n v="50"/>
    <n v="2"/>
    <s v="EWG67"/>
    <n v="200"/>
    <n v="0"/>
    <s v="ร้านที่4"/>
    <s v="ร***ทเวนตี้ พ*** ช***นตลาดเขียว"/>
    <s v="สุรินทร์"/>
    <s v="-"/>
    <s v=""/>
    <s v="30/03/2025 11:17"/>
    <s v="-"/>
    <s v="Flash Express Thailand COD"/>
    <s v="Tiktok"/>
    <s v="จ่ายทีหลัง / COD"/>
    <s v=""/>
    <s v="THT29051N4E9H1Z"/>
    <s v="30/03/2025 11:18"/>
  </r>
  <r>
    <x v="8"/>
    <x v="10"/>
    <n v="50"/>
    <n v="2"/>
    <s v="EWG67"/>
    <n v="200"/>
    <n v="0"/>
    <s v="ร้านที่4"/>
    <s v="ร***ทเวนตี้ พ*** ช***นตลาดเขียว"/>
    <s v="สุรินทร์"/>
    <s v="-"/>
    <s v=""/>
    <s v="30/03/2025 11:17"/>
    <s v="-"/>
    <s v="Flash Express Thailand COD"/>
    <s v="Tiktok"/>
    <s v="จ่ายทีหลัง / COD"/>
    <s v=""/>
    <s v="THT29051N4E9H1Z"/>
    <s v="30/03/2025 11:18"/>
  </r>
  <r>
    <x v="2"/>
    <x v="6"/>
    <n v="50"/>
    <n v="2"/>
    <s v="EWG67"/>
    <n v="200"/>
    <n v="0"/>
    <s v="ร้านที่4"/>
    <s v="ร***ทเวนตี้ พ*** ช***นตลาดเขียว"/>
    <s v="สุรินทร์"/>
    <s v="-"/>
    <s v=""/>
    <s v="30/03/2025 11:17"/>
    <s v="-"/>
    <s v="Flash Express Thailand COD"/>
    <s v="Tiktok"/>
    <s v="จ่ายทีหลัง / COD"/>
    <s v=""/>
    <s v="THT29051N4E9H1Z"/>
    <s v="30/03/2025 11:18"/>
  </r>
  <r>
    <x v="7"/>
    <x v="9"/>
    <n v="50"/>
    <n v="1"/>
    <s v="EWG66"/>
    <n v="106"/>
    <n v="6"/>
    <s v="ร้านที่4"/>
    <s v="ป***ุช ฉ***ิมาย"/>
    <s v="นครราชสีมา"/>
    <s v="-"/>
    <s v=""/>
    <s v="30/03/2025 11:15"/>
    <s v="-"/>
    <s v="Flash Express Thailand COD"/>
    <s v="Tiktok"/>
    <s v="จ่ายทีหลัง / COD"/>
    <s v=""/>
    <s v="THT27201N55J92Z"/>
    <s v="30/03/2025 11:15"/>
  </r>
  <r>
    <x v="8"/>
    <x v="10"/>
    <n v="50"/>
    <n v="1"/>
    <s v="EWG66"/>
    <n v="106"/>
    <n v="6"/>
    <s v="ร้านที่4"/>
    <s v="ป***ุช ฉ***ิมาย"/>
    <s v="นครราชสีมา"/>
    <s v="-"/>
    <s v=""/>
    <s v="30/03/2025 11:15"/>
    <s v="-"/>
    <s v="Flash Express Thailand COD"/>
    <s v="Tiktok"/>
    <s v="จ่ายทีหลัง / COD"/>
    <s v=""/>
    <s v="THT27201N55J92Z"/>
    <s v="30/03/2025 11:15"/>
  </r>
  <r>
    <x v="2"/>
    <x v="6"/>
    <n v="50"/>
    <n v="1"/>
    <s v="EWG66"/>
    <n v="106"/>
    <n v="6"/>
    <s v="ร้านที่4"/>
    <s v="ป***ุช ฉ***ิมาย"/>
    <s v="นครราชสีมา"/>
    <s v="-"/>
    <s v=""/>
    <s v="30/03/2025 11:15"/>
    <s v="-"/>
    <s v="Flash Express Thailand COD"/>
    <s v="Tiktok"/>
    <s v="จ่ายทีหลัง / COD"/>
    <s v=""/>
    <s v="THT27201N55J92Z"/>
    <s v="30/03/2025 11:15"/>
  </r>
  <r>
    <x v="1"/>
    <x v="1"/>
    <n v="66.333333333333329"/>
    <n v="3"/>
    <s v="EWG65"/>
    <n v="259"/>
    <n v="29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30/03/2025 11:14"/>
    <s v="-"/>
    <s v="SPX Express"/>
    <s v="Shopee"/>
    <s v="shopee"/>
    <s v=""/>
    <s v="TH256882546097L"/>
    <s v="30/03/2025 11:14"/>
  </r>
  <r>
    <x v="7"/>
    <x v="9"/>
    <n v="50"/>
    <n v="1"/>
    <s v="EWG64"/>
    <n v="129"/>
    <n v="29"/>
    <s v="ร้านที่4"/>
    <s v="ส***วดี"/>
    <s v="ลพบุรี"/>
    <s v="-"/>
    <s v=""/>
    <s v="30/03/2025 11:13"/>
    <s v="-"/>
    <s v="Flash Express Thailand COD"/>
    <s v="Tiktok"/>
    <s v="จ่ายทีหลัง / COD"/>
    <s v=""/>
    <s v="THT07021N55JX4Z"/>
    <s v="30/03/2025 11:13"/>
  </r>
  <r>
    <x v="8"/>
    <x v="10"/>
    <n v="50"/>
    <n v="1"/>
    <s v="EWG64"/>
    <n v="129"/>
    <n v="29"/>
    <s v="ร้านที่4"/>
    <s v="ส***วดี"/>
    <s v="ลพบุรี"/>
    <s v="-"/>
    <s v=""/>
    <s v="30/03/2025 11:13"/>
    <s v="-"/>
    <s v="Flash Express Thailand COD"/>
    <s v="Tiktok"/>
    <s v="จ่ายทีหลัง / COD"/>
    <s v=""/>
    <s v="THT07021N55JX4Z"/>
    <s v="30/03/2025 11:13"/>
  </r>
  <r>
    <x v="2"/>
    <x v="6"/>
    <n v="50"/>
    <n v="1"/>
    <s v="EWG64"/>
    <n v="129"/>
    <n v="29"/>
    <s v="ร้านที่4"/>
    <s v="ส***วดี"/>
    <s v="ลพบุรี"/>
    <s v="-"/>
    <s v=""/>
    <s v="30/03/2025 11:13"/>
    <s v="-"/>
    <s v="Flash Express Thailand COD"/>
    <s v="Tiktok"/>
    <s v="จ่ายทีหลัง / COD"/>
    <s v=""/>
    <s v="THT07021N55JX4Z"/>
    <s v="30/03/2025 11:13"/>
  </r>
  <r>
    <x v="9"/>
    <x v="12"/>
    <n v="83.333333333333329"/>
    <n v="3"/>
    <s v="EWG63"/>
    <n v="219"/>
    <n v="0"/>
    <s v="ร้านที่4"/>
    <s v="พ***ิดา ย***กล้า"/>
    <s v="ชัยภูมิ"/>
    <s v="-"/>
    <s v=""/>
    <s v="30/03/2025 11:11"/>
    <s v="-"/>
    <s v="Flash Express Thailand COD"/>
    <s v="Tiktok"/>
    <s v="จ่ายทีหลัง / COD"/>
    <s v=""/>
    <s v="THT33061N53TP4Z"/>
    <s v="30/03/2025 11:11"/>
  </r>
  <r>
    <x v="9"/>
    <x v="12"/>
    <n v="75"/>
    <n v="1"/>
    <s v="EWG62"/>
    <n v="67"/>
    <n v="0"/>
    <s v="ร้านที่1"/>
    <s v="น******ง"/>
    <s v="******ำบลคุ้งลาน อำเภอบางปะอิน จังหวัดพระนครศรีอยุธยา 13160"/>
    <s v="13160"/>
    <s v="13"/>
    <s v="-"/>
    <s v="-"/>
    <s v=""/>
    <s v="Shopee"/>
    <s v="-"/>
    <s v=""/>
    <s v="-"/>
    <s v="30/03/2025 11:05"/>
  </r>
  <r>
    <x v="5"/>
    <x v="5"/>
    <n v="33.333333333333336"/>
    <n v="3"/>
    <s v="EWG61"/>
    <n v="150"/>
    <n v="0"/>
    <s v="ร้านที่4"/>
    <s v="ว***ภรณ์ ด***งษ์ไผ่"/>
    <s v="สุพรรณบุรี"/>
    <s v="-"/>
    <s v=""/>
    <s v="30/03/2025 11:04"/>
    <s v="-"/>
    <s v="Flash Express Thailand"/>
    <s v="Tiktok"/>
    <s v="tiktok"/>
    <s v=""/>
    <s v="THT14091N4EMP5Z"/>
    <s v="30/03/2025 11:04"/>
  </r>
  <r>
    <x v="1"/>
    <x v="1"/>
    <n v="66.333333333333329"/>
    <n v="3"/>
    <s v="EWG60"/>
    <n v="193.9"/>
    <n v="26"/>
    <s v="ร้านที่8"/>
    <s v="ปรียานุช"/>
    <s v="31 หมู่ 7 ต.นาเหรง ปากทางเข้าซอยมีศูนย์ตรอ.สีชมพู · นาเหรง/ Na Reng_x000a__x000a_นบพิตำ/ Nopphitamนครศรีธรรมราช/ Nakhon Si Thammarat_x000a_80160"/>
    <s v="80160"/>
    <s v="660874172622"/>
    <s v="30/03/2025 11:03"/>
    <s v="-"/>
    <s v="Kerry_dropoff"/>
    <s v="Lazada"/>
    <s v="lazada"/>
    <s v=""/>
    <s v="TH642171FPCN8D"/>
    <s v="30/03/2025 11:03"/>
  </r>
  <r>
    <x v="6"/>
    <x v="8"/>
    <n v="66.666666666666671"/>
    <n v="3"/>
    <s v="EWG59"/>
    <n v="200"/>
    <n v="0"/>
    <s v="ร้านที่4"/>
    <s v="แ***สงจันทร์"/>
    <s v="ชลบุรี"/>
    <s v="-"/>
    <s v=""/>
    <s v="30/03/2025 11:00"/>
    <s v="-"/>
    <s v="Flash Express Thailand"/>
    <s v="Tiktok"/>
    <s v="tiktok"/>
    <s v=""/>
    <s v="THT20021N54H38Z"/>
    <s v="30/03/2025 11:00"/>
  </r>
  <r>
    <x v="5"/>
    <x v="5"/>
    <n v="33.333333333333336"/>
    <n v="3"/>
    <s v="EWG59"/>
    <n v="200"/>
    <n v="0"/>
    <s v="ร้านที่4"/>
    <s v="แ***สงจันทร์"/>
    <s v="ชลบุรี"/>
    <s v="-"/>
    <s v=""/>
    <s v="30/03/2025 11:00"/>
    <s v="-"/>
    <s v="Flash Express Thailand"/>
    <s v="Tiktok"/>
    <s v="tiktok"/>
    <s v=""/>
    <s v="THT20021N54H38Z"/>
    <s v="30/03/2025 11:00"/>
  </r>
  <r>
    <x v="4"/>
    <x v="4"/>
    <n v="66.666666666666671"/>
    <n v="3"/>
    <s v="EWG58"/>
    <n v="100"/>
    <n v="0"/>
    <s v="ร้านที่4"/>
    <s v="เ***​ พ***ินทร์"/>
    <s v="พิจิตร"/>
    <s v="-"/>
    <s v=""/>
    <s v="30/03/2025 10:57"/>
    <s v="-"/>
    <s v="Flash Express Thailand COD"/>
    <s v="Tiktok"/>
    <s v="จ่ายทีหลัง / COD"/>
    <s v=""/>
    <s v="THT62061N4CM03Z"/>
    <s v="30/03/2025 10:57"/>
  </r>
  <r>
    <x v="4"/>
    <x v="4"/>
    <n v="66.666666666666671"/>
    <n v="3"/>
    <s v="EWG57"/>
    <n v="200"/>
    <n v="0"/>
    <s v="ร้านที่4"/>
    <s v="ส***ตร  ส***ะเสริฐ"/>
    <s v="นครสวรรค์"/>
    <s v="-"/>
    <s v=""/>
    <s v="30/03/2025 10:57"/>
    <s v="-"/>
    <s v="Flash Express Thailand"/>
    <s v="Tiktok"/>
    <s v="tiktok"/>
    <s v=""/>
    <s v="THT56071N533Y0Z"/>
    <s v="30/03/2025 10:57"/>
  </r>
  <r>
    <x v="7"/>
    <x v="9"/>
    <n v="50"/>
    <n v="1"/>
    <s v="EWG57"/>
    <n v="200"/>
    <n v="0"/>
    <s v="ร้านที่4"/>
    <s v="ส***ตร  ส***ะเสริฐ"/>
    <s v="นครสวรรค์"/>
    <s v="-"/>
    <s v=""/>
    <s v="30/03/2025 10:57"/>
    <s v="-"/>
    <s v="Flash Express Thailand"/>
    <s v="Tiktok"/>
    <s v="tiktok"/>
    <s v=""/>
    <s v="THT56071N533Y0Z"/>
    <s v="30/03/2025 10:57"/>
  </r>
  <r>
    <x v="8"/>
    <x v="10"/>
    <n v="50"/>
    <n v="1"/>
    <s v="EWG57"/>
    <n v="200"/>
    <n v="0"/>
    <s v="ร้านที่4"/>
    <s v="ส***ตร  ส***ะเสริฐ"/>
    <s v="นครสวรรค์"/>
    <s v="-"/>
    <s v=""/>
    <s v="30/03/2025 10:57"/>
    <s v="-"/>
    <s v="Flash Express Thailand"/>
    <s v="Tiktok"/>
    <s v="tiktok"/>
    <s v=""/>
    <s v="THT56071N533Y0Z"/>
    <s v="30/03/2025 10:57"/>
  </r>
  <r>
    <x v="2"/>
    <x v="6"/>
    <n v="50"/>
    <n v="1"/>
    <s v="EWG57"/>
    <n v="200"/>
    <n v="0"/>
    <s v="ร้านที่4"/>
    <s v="ส***ตร  ส***ะเสริฐ"/>
    <s v="นครสวรรค์"/>
    <s v="-"/>
    <s v=""/>
    <s v="30/03/2025 10:57"/>
    <s v="-"/>
    <s v="Flash Express Thailand"/>
    <s v="Tiktok"/>
    <s v="tiktok"/>
    <s v=""/>
    <s v="THT56071N533Y0Z"/>
    <s v="30/03/2025 10:57"/>
  </r>
  <r>
    <x v="7"/>
    <x v="9"/>
    <n v="50"/>
    <n v="2"/>
    <s v="EWG56"/>
    <n v="200"/>
    <n v="0"/>
    <s v="ร้านที่4"/>
    <s v="ก***ทอง  บ***มัน"/>
    <s v="สมุทรปราการ"/>
    <s v="-"/>
    <s v=""/>
    <s v="30/03/2025 10:56"/>
    <s v="-"/>
    <s v="Flash Express Thailand COD"/>
    <s v="Tiktok"/>
    <s v="จ่ายทีหลัง / COD"/>
    <s v=""/>
    <s v="THT02011N54UE8Z"/>
    <s v="30/03/2025 10:56"/>
  </r>
  <r>
    <x v="8"/>
    <x v="10"/>
    <n v="50"/>
    <n v="2"/>
    <s v="EWG56"/>
    <n v="200"/>
    <n v="0"/>
    <s v="ร้านที่4"/>
    <s v="ก***ทอง  บ***มัน"/>
    <s v="สมุทรปราการ"/>
    <s v="-"/>
    <s v=""/>
    <s v="30/03/2025 10:56"/>
    <s v="-"/>
    <s v="Flash Express Thailand COD"/>
    <s v="Tiktok"/>
    <s v="จ่ายทีหลัง / COD"/>
    <s v=""/>
    <s v="THT02011N54UE8Z"/>
    <s v="30/03/2025 10:56"/>
  </r>
  <r>
    <x v="2"/>
    <x v="6"/>
    <n v="50"/>
    <n v="2"/>
    <s v="EWG56"/>
    <n v="200"/>
    <n v="0"/>
    <s v="ร้านที่4"/>
    <s v="ก***ทอง  บ***มัน"/>
    <s v="สมุทรปราการ"/>
    <s v="-"/>
    <s v=""/>
    <s v="30/03/2025 10:56"/>
    <s v="-"/>
    <s v="Flash Express Thailand COD"/>
    <s v="Tiktok"/>
    <s v="จ่ายทีหลัง / COD"/>
    <s v=""/>
    <s v="THT02011N54UE8Z"/>
    <s v="30/03/2025 10:56"/>
  </r>
  <r>
    <x v="7"/>
    <x v="9"/>
    <n v="50"/>
    <n v="1"/>
    <s v="EWG55"/>
    <n v="300"/>
    <n v="0"/>
    <s v="ร้านที่4"/>
    <s v="ส***วรรค์"/>
    <s v="ตาก"/>
    <s v="-"/>
    <s v=""/>
    <s v="30/03/2025 10:56"/>
    <s v="-"/>
    <s v="Flash Express Thailand"/>
    <s v="Tiktok"/>
    <s v="tiktok"/>
    <s v=""/>
    <s v="THT59061N4CBS7Z"/>
    <s v="30/03/2025 10:56"/>
  </r>
  <r>
    <x v="8"/>
    <x v="10"/>
    <n v="50"/>
    <n v="1"/>
    <s v="EWG55"/>
    <n v="300"/>
    <n v="0"/>
    <s v="ร้านที่4"/>
    <s v="ส***วรรค์"/>
    <s v="ตาก"/>
    <s v="-"/>
    <s v=""/>
    <s v="30/03/2025 10:56"/>
    <s v="-"/>
    <s v="Flash Express Thailand"/>
    <s v="Tiktok"/>
    <s v="tiktok"/>
    <s v=""/>
    <s v="THT59061N4CBS7Z"/>
    <s v="30/03/2025 10:56"/>
  </r>
  <r>
    <x v="2"/>
    <x v="6"/>
    <n v="50"/>
    <n v="1"/>
    <s v="EWG55"/>
    <n v="300"/>
    <n v="0"/>
    <s v="ร้านที่4"/>
    <s v="ส***วรรค์"/>
    <s v="ตาก"/>
    <s v="-"/>
    <s v=""/>
    <s v="30/03/2025 10:56"/>
    <s v="-"/>
    <s v="Flash Express Thailand"/>
    <s v="Tiktok"/>
    <s v="tiktok"/>
    <s v=""/>
    <s v="THT59061N4CBS7Z"/>
    <s v="30/03/2025 10:56"/>
  </r>
  <r>
    <x v="5"/>
    <x v="5"/>
    <n v="33.333333333333336"/>
    <n v="3"/>
    <s v="EWG55"/>
    <n v="300"/>
    <n v="0"/>
    <s v="ร้านที่4"/>
    <s v="ส***วรรค์"/>
    <s v="ตาก"/>
    <s v="-"/>
    <s v=""/>
    <s v="30/03/2025 10:56"/>
    <s v="-"/>
    <s v="Flash Express Thailand"/>
    <s v="Tiktok"/>
    <s v="tiktok"/>
    <s v=""/>
    <s v="THT59061N4CBS7Z"/>
    <s v="30/03/2025 10:56"/>
  </r>
  <r>
    <x v="4"/>
    <x v="4"/>
    <n v="66.666666666666671"/>
    <n v="3"/>
    <s v="EWG55"/>
    <n v="300"/>
    <n v="0"/>
    <s v="ร้านที่4"/>
    <s v="ส***วรรค์"/>
    <s v="ตาก"/>
    <s v="-"/>
    <s v=""/>
    <s v="30/03/2025 10:56"/>
    <s v="-"/>
    <s v="Flash Express Thailand"/>
    <s v="Tiktok"/>
    <s v="tiktok"/>
    <s v=""/>
    <s v="THT59061N4CBS7Z"/>
    <s v="30/03/2025 10:56"/>
  </r>
  <r>
    <x v="4"/>
    <x v="4"/>
    <n v="66.666666666666671"/>
    <n v="3"/>
    <s v="EWG54"/>
    <n v="100"/>
    <n v="0"/>
    <s v="ร้านที่4"/>
    <s v="ม***สา จ***ะคุณ"/>
    <s v="พิษณุโลก"/>
    <s v="-"/>
    <s v=""/>
    <s v="30/03/2025 10:56"/>
    <s v="-"/>
    <s v="Flash Express Thailand COD"/>
    <s v="Tiktok"/>
    <s v="จ่ายทีหลัง / COD"/>
    <s v=""/>
    <s v="THT61031N4CJT7Z"/>
    <s v="30/03/2025 10:56"/>
  </r>
  <r>
    <x v="4"/>
    <x v="4"/>
    <n v="66.666666666666671"/>
    <n v="3"/>
    <s v="EWG53"/>
    <n v="100"/>
    <n v="0"/>
    <s v="ร้านที่4"/>
    <s v="เ***​ พ***ินทร์"/>
    <s v="พิจิตร"/>
    <s v="-"/>
    <s v=""/>
    <s v="30/03/2025 10:56"/>
    <s v="-"/>
    <s v="Flash Express Thailand COD"/>
    <s v="Tiktok"/>
    <s v="จ่ายทีหลัง / COD"/>
    <s v=""/>
    <s v="THT62061N4CHR5Z"/>
    <s v="30/03/2025 10:56"/>
  </r>
  <r>
    <x v="7"/>
    <x v="9"/>
    <n v="50"/>
    <n v="1"/>
    <s v="EWG52"/>
    <n v="312"/>
    <n v="48"/>
    <s v="ร้านที่1"/>
    <s v="เ******ย"/>
    <s v="******ลโยธะกา อำเภอบางน้ำเปรี้ยว จังหวัดฉะเชิงเทรา 24150"/>
    <s v="24150"/>
    <s v="68"/>
    <s v="30/03/2025 10:53"/>
    <s v="-"/>
    <s v="SPX Express"/>
    <s v="Shopee"/>
    <s v="shopee"/>
    <s v=""/>
    <s v="TH257397810363G"/>
    <s v="30/03/2025 10:53"/>
  </r>
  <r>
    <x v="8"/>
    <x v="10"/>
    <n v="50"/>
    <n v="1"/>
    <s v="EWG52"/>
    <n v="312"/>
    <n v="48"/>
    <s v="ร้านที่1"/>
    <s v="เ******ย"/>
    <s v="******ลโยธะกา อำเภอบางน้ำเปรี้ยว จังหวัดฉะเชิงเทรา 24150"/>
    <s v="24150"/>
    <s v="68"/>
    <s v="30/03/2025 10:53"/>
    <s v="-"/>
    <s v="SPX Express"/>
    <s v="Shopee"/>
    <s v="shopee"/>
    <s v=""/>
    <s v="TH257397810363G"/>
    <s v="30/03/2025 10:53"/>
  </r>
  <r>
    <x v="2"/>
    <x v="6"/>
    <n v="50"/>
    <n v="1"/>
    <s v="EWG52"/>
    <n v="312"/>
    <n v="48"/>
    <s v="ร้านที่1"/>
    <s v="เ******ย"/>
    <s v="******ลโยธะกา อำเภอบางน้ำเปรี้ยว จังหวัดฉะเชิงเทรา 24150"/>
    <s v="24150"/>
    <s v="68"/>
    <s v="30/03/2025 10:53"/>
    <s v="-"/>
    <s v="SPX Express"/>
    <s v="Shopee"/>
    <s v="shopee"/>
    <s v=""/>
    <s v="TH257397810363G"/>
    <s v="30/03/2025 10:53"/>
  </r>
  <r>
    <x v="2"/>
    <x v="6"/>
    <n v="60"/>
    <n v="3"/>
    <s v="EWG52"/>
    <n v="312"/>
    <n v="48"/>
    <s v="ร้านที่1"/>
    <s v="เ******ย"/>
    <s v="******ลโยธะกา อำเภอบางน้ำเปรี้ยว จังหวัดฉะเชิงเทรา 24150"/>
    <s v="24150"/>
    <s v="68"/>
    <s v="30/03/2025 10:53"/>
    <s v="-"/>
    <s v="SPX Express"/>
    <s v="Shopee"/>
    <s v="shopee"/>
    <s v=""/>
    <s v="TH257397810363G"/>
    <s v="30/03/2025 10:53"/>
  </r>
  <r>
    <x v="7"/>
    <x v="9"/>
    <n v="50"/>
    <n v="1"/>
    <s v="EWG51"/>
    <n v="106"/>
    <n v="6"/>
    <s v="ร้านที่4"/>
    <s v="ก***รรณ เ***บุญ"/>
    <s v="ยโสธร"/>
    <s v="-"/>
    <s v=""/>
    <s v="30/03/2025 10:50"/>
    <s v="-"/>
    <s v="Flash Express Thailand COD"/>
    <s v="Tiktok"/>
    <s v="จ่ายทีหลัง / COD"/>
    <s v=""/>
    <s v="THT32081N4EX11Z"/>
    <s v="30/03/2025 10:50"/>
  </r>
  <r>
    <x v="8"/>
    <x v="10"/>
    <n v="50"/>
    <n v="1"/>
    <s v="EWG51"/>
    <n v="106"/>
    <n v="6"/>
    <s v="ร้านที่4"/>
    <s v="ก***รรณ เ***บุญ"/>
    <s v="ยโสธร"/>
    <s v="-"/>
    <s v=""/>
    <s v="30/03/2025 10:50"/>
    <s v="-"/>
    <s v="Flash Express Thailand COD"/>
    <s v="Tiktok"/>
    <s v="จ่ายทีหลัง / COD"/>
    <s v=""/>
    <s v="THT32081N4EX11Z"/>
    <s v="30/03/2025 10:50"/>
  </r>
  <r>
    <x v="2"/>
    <x v="6"/>
    <n v="50"/>
    <n v="1"/>
    <s v="EWG51"/>
    <n v="106"/>
    <n v="6"/>
    <s v="ร้านที่4"/>
    <s v="ก***รรณ เ***บุญ"/>
    <s v="ยโสธร"/>
    <s v="-"/>
    <s v=""/>
    <s v="30/03/2025 10:50"/>
    <s v="-"/>
    <s v="Flash Express Thailand COD"/>
    <s v="Tiktok"/>
    <s v="จ่ายทีหลัง / COD"/>
    <s v=""/>
    <s v="THT32081N4EX11Z"/>
    <s v="30/03/2025 10:50"/>
  </r>
  <r>
    <x v="7"/>
    <x v="9"/>
    <n v="50"/>
    <n v="1"/>
    <s v="EWG50"/>
    <n v="106"/>
    <n v="6"/>
    <s v="ร้านที่4"/>
    <s v="ส***นี น***ำลอง"/>
    <s v="กรุงเทพมหานคร"/>
    <s v="-"/>
    <s v=""/>
    <s v="30/03/2025 10:49"/>
    <s v="-"/>
    <s v="Flash Express Thailand COD"/>
    <s v="Tiktok"/>
    <s v="จ่ายทีหลัง / COD"/>
    <s v=""/>
    <s v="THT01281N4EYV9Z"/>
    <s v="30/03/2025 10:49"/>
  </r>
  <r>
    <x v="8"/>
    <x v="10"/>
    <n v="50"/>
    <n v="1"/>
    <s v="EWG50"/>
    <n v="106"/>
    <n v="6"/>
    <s v="ร้านที่4"/>
    <s v="ส***นี น***ำลอง"/>
    <s v="กรุงเทพมหานคร"/>
    <s v="-"/>
    <s v=""/>
    <s v="30/03/2025 10:49"/>
    <s v="-"/>
    <s v="Flash Express Thailand COD"/>
    <s v="Tiktok"/>
    <s v="จ่ายทีหลัง / COD"/>
    <s v=""/>
    <s v="THT01281N4EYV9Z"/>
    <s v="30/03/2025 10:49"/>
  </r>
  <r>
    <x v="2"/>
    <x v="6"/>
    <n v="50"/>
    <n v="1"/>
    <s v="EWG50"/>
    <n v="106"/>
    <n v="6"/>
    <s v="ร้านที่4"/>
    <s v="ส***นี น***ำลอง"/>
    <s v="กรุงเทพมหานคร"/>
    <s v="-"/>
    <s v=""/>
    <s v="30/03/2025 10:49"/>
    <s v="-"/>
    <s v="Flash Express Thailand COD"/>
    <s v="Tiktok"/>
    <s v="จ่ายทีหลัง / COD"/>
    <s v=""/>
    <s v="THT01281N4EYV9Z"/>
    <s v="30/03/2025 10:49"/>
  </r>
  <r>
    <x v="0"/>
    <x v="0"/>
    <n v="33.166666666666664"/>
    <n v="6"/>
    <s v="EWG49"/>
    <n v="269"/>
    <n v="26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30/03/2025 10:43"/>
    <s v="-"/>
    <s v="Kerry_dropoff"/>
    <s v="Lazada"/>
    <s v="lazada"/>
    <s v=""/>
    <s v="LEXPU0550669086"/>
    <s v="30/03/2025 10:43"/>
  </r>
  <r>
    <x v="4"/>
    <x v="4"/>
    <n v="66.666666666666671"/>
    <n v="3"/>
    <s v="EWG48"/>
    <n v="200"/>
    <n v="0"/>
    <s v="ร้านที่4"/>
    <s v="อ***รี ค***ภา"/>
    <s v="เทศบาลนครนครสวรรค์"/>
    <s v="-"/>
    <s v=""/>
    <s v="30/03/2025 10:41"/>
    <s v="-"/>
    <s v="Flash Express Thailand COD"/>
    <s v="Tiktok"/>
    <s v="จ่ายทีหลัง / COD"/>
    <s v=""/>
    <s v="THT56071N52ZZ0Z"/>
    <s v="30/03/2025 10:42"/>
  </r>
  <r>
    <x v="7"/>
    <x v="9"/>
    <n v="50"/>
    <n v="1"/>
    <s v="EWG48"/>
    <n v="200"/>
    <n v="0"/>
    <s v="ร้านที่4"/>
    <s v="อ***รี ค***ภา"/>
    <s v="เทศบาลนครนครสวรรค์"/>
    <s v="-"/>
    <s v=""/>
    <s v="30/03/2025 10:41"/>
    <s v="-"/>
    <s v="Flash Express Thailand COD"/>
    <s v="Tiktok"/>
    <s v="จ่ายทีหลัง / COD"/>
    <s v=""/>
    <s v="THT56071N52ZZ0Z"/>
    <s v="30/03/2025 10:42"/>
  </r>
  <r>
    <x v="8"/>
    <x v="10"/>
    <n v="50"/>
    <n v="1"/>
    <s v="EWG48"/>
    <n v="200"/>
    <n v="0"/>
    <s v="ร้านที่4"/>
    <s v="อ***รี ค***ภา"/>
    <s v="เทศบาลนครนครสวรรค์"/>
    <s v="-"/>
    <s v=""/>
    <s v="30/03/2025 10:41"/>
    <s v="-"/>
    <s v="Flash Express Thailand COD"/>
    <s v="Tiktok"/>
    <s v="จ่ายทีหลัง / COD"/>
    <s v=""/>
    <s v="THT56071N52ZZ0Z"/>
    <s v="30/03/2025 10:42"/>
  </r>
  <r>
    <x v="2"/>
    <x v="6"/>
    <n v="50"/>
    <n v="1"/>
    <s v="EWG48"/>
    <n v="200"/>
    <n v="0"/>
    <s v="ร้านที่4"/>
    <s v="อ***รี ค***ภา"/>
    <s v="เทศบาลนครนครสวรรค์"/>
    <s v="-"/>
    <s v=""/>
    <s v="30/03/2025 10:41"/>
    <s v="-"/>
    <s v="Flash Express Thailand COD"/>
    <s v="Tiktok"/>
    <s v="จ่ายทีหลัง / COD"/>
    <s v=""/>
    <s v="THT56071N52ZZ0Z"/>
    <s v="30/03/2025 10:42"/>
  </r>
  <r>
    <x v="12"/>
    <x v="15"/>
    <n v="66.333333333333329"/>
    <n v="3"/>
    <s v="EWG47"/>
    <n v="277"/>
    <n v="45"/>
    <s v="ร้านที่1"/>
    <s v="ว******์"/>
    <s v="******อิมพีเรียลปาร์ค(ซอย6) ถ.เฉลิมพระเกียรติ ร.9 ซอย 67 แขวงประเวศ เขตประเวศ จังหวัดกรุงเทพมหานคร 10250"/>
    <s v="10250"/>
    <s v="24"/>
    <s v="30/03/2025 10:38"/>
    <s v="-"/>
    <s v="SPX Express"/>
    <s v="Shopee"/>
    <s v="shopee"/>
    <s v=""/>
    <s v="-"/>
    <s v="30/03/2025 10:38"/>
  </r>
  <r>
    <x v="5"/>
    <x v="5"/>
    <n v="33.333333333333336"/>
    <n v="9"/>
    <s v="EWG46"/>
    <n v="300"/>
    <n v="0"/>
    <s v="ร้านที่4"/>
    <s v="ป***ุมวดี  เ***าสุวรรณ"/>
    <s v="อุดรธานี"/>
    <s v="-"/>
    <s v=""/>
    <s v="30/03/2025 10:37"/>
    <s v="-"/>
    <s v="Flash Express Thailand"/>
    <s v="Tiktok"/>
    <s v="tiktok"/>
    <s v="ไม่เอารสกาแฟค่ะ"/>
    <s v="THT38061N4D6W5Z"/>
    <s v="30/03/2025 10:37"/>
  </r>
  <r>
    <x v="6"/>
    <x v="8"/>
    <n v="66.666666666666671"/>
    <n v="3"/>
    <s v="EWG45"/>
    <n v="200"/>
    <n v="0"/>
    <s v="ร้านที่4"/>
    <s v="เ***นภา ร***ุญ"/>
    <s v="นครราชสีมา"/>
    <s v="-"/>
    <s v=""/>
    <s v="-"/>
    <s v="-"/>
    <s v="J&amp;T Express"/>
    <s v="Tiktok"/>
    <s v="-"/>
    <s v=""/>
    <s v="-"/>
    <s v="30/03/2025 10:37"/>
  </r>
  <r>
    <x v="5"/>
    <x v="5"/>
    <n v="33.333333333333336"/>
    <n v="3"/>
    <s v="EWG45"/>
    <n v="200"/>
    <n v="0"/>
    <s v="ร้านที่4"/>
    <s v="เ***นภา ร***ุญ"/>
    <s v="นครราชสีมา"/>
    <s v="-"/>
    <s v=""/>
    <s v="-"/>
    <s v="-"/>
    <s v="J&amp;T Express"/>
    <s v="Tiktok"/>
    <s v="-"/>
    <s v=""/>
    <s v="-"/>
    <s v="30/03/2025 10:37"/>
  </r>
  <r>
    <x v="7"/>
    <x v="9"/>
    <n v="50"/>
    <n v="1"/>
    <s v="EWG44"/>
    <n v="200"/>
    <n v="0"/>
    <s v="ร้านที่4"/>
    <s v="ว***า. ต***สันเทียะ"/>
    <s v="นครราชสีมา"/>
    <s v="-"/>
    <s v=""/>
    <s v="30/03/2025 10:34"/>
    <s v="-"/>
    <s v="Flash Express Thailand COD"/>
    <s v="Tiktok"/>
    <s v="จ่ายทีหลัง / COD"/>
    <s v=""/>
    <s v="THT27081N4DB27Z"/>
    <s v="30/03/2025 10:34"/>
  </r>
  <r>
    <x v="8"/>
    <x v="10"/>
    <n v="50"/>
    <n v="1"/>
    <s v="EWG44"/>
    <n v="200"/>
    <n v="0"/>
    <s v="ร้านที่4"/>
    <s v="ว***า. ต***สันเทียะ"/>
    <s v="นครราชสีมา"/>
    <s v="-"/>
    <s v=""/>
    <s v="30/03/2025 10:34"/>
    <s v="-"/>
    <s v="Flash Express Thailand COD"/>
    <s v="Tiktok"/>
    <s v="จ่ายทีหลัง / COD"/>
    <s v=""/>
    <s v="THT27081N4DB27Z"/>
    <s v="30/03/2025 10:34"/>
  </r>
  <r>
    <x v="2"/>
    <x v="6"/>
    <n v="50"/>
    <n v="1"/>
    <s v="EWG44"/>
    <n v="200"/>
    <n v="0"/>
    <s v="ร้านที่4"/>
    <s v="ว***า. ต***สันเทียะ"/>
    <s v="นครราชสีมา"/>
    <s v="-"/>
    <s v=""/>
    <s v="30/03/2025 10:34"/>
    <s v="-"/>
    <s v="Flash Express Thailand COD"/>
    <s v="Tiktok"/>
    <s v="จ่ายทีหลัง / COD"/>
    <s v=""/>
    <s v="THT27081N4DB27Z"/>
    <s v="30/03/2025 10:34"/>
  </r>
  <r>
    <x v="5"/>
    <x v="5"/>
    <n v="33.333333333333336"/>
    <n v="3"/>
    <s v="EWG44"/>
    <n v="200"/>
    <n v="0"/>
    <s v="ร้านที่4"/>
    <s v="ว***า. ต***สันเทียะ"/>
    <s v="นครราชสีมา"/>
    <s v="-"/>
    <s v=""/>
    <s v="30/03/2025 10:34"/>
    <s v="-"/>
    <s v="Flash Express Thailand COD"/>
    <s v="Tiktok"/>
    <s v="จ่ายทีหลัง / COD"/>
    <s v=""/>
    <s v="THT27081N4DB27Z"/>
    <s v="30/03/2025 10:34"/>
  </r>
  <r>
    <x v="12"/>
    <x v="15"/>
    <n v="66.333333333333329"/>
    <n v="3"/>
    <s v="EWG43"/>
    <n v="256"/>
    <n v="45"/>
    <s v="ร้านที่1"/>
    <s v="ล******์"/>
    <s v="******กหม้อเจ๊เติม) ตำบลในเมือง อำเภอเมืองนครพนม จังหวัดนครพนม 48000"/>
    <s v="48000"/>
    <s v="23"/>
    <s v="30/03/2025 10:31"/>
    <s v="-"/>
    <s v="SPX Express"/>
    <s v="Shopee"/>
    <s v="shopee"/>
    <s v=""/>
    <s v="-"/>
    <s v="30/03/2025 10:30"/>
  </r>
  <r>
    <x v="5"/>
    <x v="5"/>
    <n v="33.333333333333336"/>
    <n v="3"/>
    <s v="EWG42"/>
    <n v="300"/>
    <n v="0"/>
    <s v="ร้านที่4"/>
    <s v="พ***ท.จีรวุฒิ ส***มพืช"/>
    <s v="ปทุมธานี"/>
    <s v="-"/>
    <s v=""/>
    <s v="30/03/2025 10:30"/>
    <s v="-"/>
    <s v="Flash Express Thailand"/>
    <s v="Tiktok"/>
    <s v="tiktok"/>
    <s v="ไม่รับกาแฟนะคะ"/>
    <s v="THT04061N56Y22Z"/>
    <s v="30/03/2025 10:30"/>
  </r>
  <r>
    <x v="4"/>
    <x v="4"/>
    <n v="66.666666666666671"/>
    <n v="3"/>
    <s v="EWG42"/>
    <n v="300"/>
    <n v="0"/>
    <s v="ร้านที่4"/>
    <s v="พ***ท.จีรวุฒิ ส***มพืช"/>
    <s v="ปทุมธานี"/>
    <s v="-"/>
    <s v=""/>
    <s v="30/03/2025 10:30"/>
    <s v="-"/>
    <s v="Flash Express Thailand"/>
    <s v="Tiktok"/>
    <s v="tiktok"/>
    <s v="ไม่รับกาแฟนะคะ"/>
    <s v="THT04061N56Y22Z"/>
    <s v="30/03/2025 10:30"/>
  </r>
  <r>
    <x v="14"/>
    <x v="17"/>
    <n v="65"/>
    <n v="2"/>
    <s v="EWG42"/>
    <n v="300"/>
    <n v="0"/>
    <s v="ร้านที่4"/>
    <s v="พ***ท.จีรวุฒิ ส***มพืช"/>
    <s v="ปทุมธานี"/>
    <s v="-"/>
    <s v=""/>
    <s v="30/03/2025 10:30"/>
    <s v="-"/>
    <s v="Flash Express Thailand"/>
    <s v="Tiktok"/>
    <s v="tiktok"/>
    <s v="ไม่รับกาแฟนะคะ"/>
    <s v="THT04061N56Y22Z"/>
    <s v="30/03/2025 10:30"/>
  </r>
  <r>
    <x v="7"/>
    <x v="9"/>
    <n v="50"/>
    <n v="1"/>
    <s v="EWG41"/>
    <n v="145"/>
    <n v="45"/>
    <s v="ร้านที่4"/>
    <s v="น***์ลินี"/>
    <s v="นครราชสีมา"/>
    <s v="-"/>
    <s v=""/>
    <s v="30/03/2025 10:23"/>
    <s v="-"/>
    <s v="Flash Express Thailand COD"/>
    <s v="Tiktok"/>
    <s v="จ่ายทีหลัง / COD"/>
    <s v=""/>
    <s v="THT27221N4F0B5Z"/>
    <s v="30/03/2025 10:23"/>
  </r>
  <r>
    <x v="8"/>
    <x v="10"/>
    <n v="50"/>
    <n v="1"/>
    <s v="EWG41"/>
    <n v="145"/>
    <n v="45"/>
    <s v="ร้านที่4"/>
    <s v="น***์ลินี"/>
    <s v="นครราชสีมา"/>
    <s v="-"/>
    <s v=""/>
    <s v="30/03/2025 10:23"/>
    <s v="-"/>
    <s v="Flash Express Thailand COD"/>
    <s v="Tiktok"/>
    <s v="จ่ายทีหลัง / COD"/>
    <s v=""/>
    <s v="THT27221N4F0B5Z"/>
    <s v="30/03/2025 10:23"/>
  </r>
  <r>
    <x v="2"/>
    <x v="6"/>
    <n v="50"/>
    <n v="1"/>
    <s v="EWG41"/>
    <n v="145"/>
    <n v="45"/>
    <s v="ร้านที่4"/>
    <s v="น***์ลินี"/>
    <s v="นครราชสีมา"/>
    <s v="-"/>
    <s v=""/>
    <s v="30/03/2025 10:23"/>
    <s v="-"/>
    <s v="Flash Express Thailand COD"/>
    <s v="Tiktok"/>
    <s v="จ่ายทีหลัง / COD"/>
    <s v=""/>
    <s v="THT27221N4F0B5Z"/>
    <s v="30/03/2025 10:23"/>
  </r>
  <r>
    <x v="1"/>
    <x v="1"/>
    <n v="66.333333333333329"/>
    <n v="3"/>
    <s v="EWG40"/>
    <n v="219"/>
    <n v="0"/>
    <s v="ร้านที่4"/>
    <s v="น***ัส แ***อี้ยว"/>
    <s v="Bangkok"/>
    <s v="-"/>
    <s v=""/>
    <s v="30/03/2025 10:23"/>
    <s v="-"/>
    <s v="Flash Express Thailand"/>
    <s v="Tiktok"/>
    <s v="tiktok"/>
    <s v=""/>
    <s v="THT01201N56QV4Z"/>
    <s v="30/03/2025 10:23"/>
  </r>
  <r>
    <x v="7"/>
    <x v="9"/>
    <n v="50"/>
    <n v="1"/>
    <s v="EWG39"/>
    <n v="106"/>
    <n v="6"/>
    <s v="ร้านที่4"/>
    <s v="อ***"/>
    <s v="เทศบาลเมืองยโสธร"/>
    <s v="-"/>
    <s v=""/>
    <s v="30/03/2025 10:25"/>
    <s v="-"/>
    <s v="Flash Express Thailand"/>
    <s v="Tiktok"/>
    <s v="tiktok"/>
    <s v=""/>
    <s v="THT32021N55A06Z"/>
    <s v="30/03/2025 10:23"/>
  </r>
  <r>
    <x v="8"/>
    <x v="10"/>
    <n v="50"/>
    <n v="1"/>
    <s v="EWG39"/>
    <n v="106"/>
    <n v="6"/>
    <s v="ร้านที่4"/>
    <s v="อ***"/>
    <s v="เทศบาลเมืองยโสธร"/>
    <s v="-"/>
    <s v=""/>
    <s v="30/03/2025 10:25"/>
    <s v="-"/>
    <s v="Flash Express Thailand"/>
    <s v="Tiktok"/>
    <s v="tiktok"/>
    <s v=""/>
    <s v="THT32021N55A06Z"/>
    <s v="30/03/2025 10:23"/>
  </r>
  <r>
    <x v="2"/>
    <x v="6"/>
    <n v="50"/>
    <n v="1"/>
    <s v="EWG39"/>
    <n v="106"/>
    <n v="6"/>
    <s v="ร้านที่4"/>
    <s v="อ***"/>
    <s v="เทศบาลเมืองยโสธร"/>
    <s v="-"/>
    <s v=""/>
    <s v="30/03/2025 10:25"/>
    <s v="-"/>
    <s v="Flash Express Thailand"/>
    <s v="Tiktok"/>
    <s v="tiktok"/>
    <s v=""/>
    <s v="THT32021N55A06Z"/>
    <s v="30/03/2025 10:23"/>
  </r>
  <r>
    <x v="6"/>
    <x v="8"/>
    <n v="66.666666666666671"/>
    <n v="3"/>
    <s v="EWG38"/>
    <n v="300"/>
    <n v="0"/>
    <s v="ร้านที่4"/>
    <s v="ก***ิรา ส***รณกรณ์"/>
    <s v="พิจิตร"/>
    <s v="-"/>
    <s v=""/>
    <s v="30/03/2025 10:22"/>
    <s v="-"/>
    <s v="Flash Express Thailand COD"/>
    <s v="Tiktok"/>
    <s v="จ่ายทีหลัง / COD"/>
    <s v=""/>
    <s v="THT62081N53VA8Z"/>
    <s v="30/03/2025 10:22"/>
  </r>
  <r>
    <x v="5"/>
    <x v="5"/>
    <n v="33.333333333333336"/>
    <n v="6"/>
    <s v="EWG38"/>
    <n v="300"/>
    <n v="0"/>
    <s v="ร้านที่4"/>
    <s v="ก***ิรา ส***รณกรณ์"/>
    <s v="พิจิตร"/>
    <s v="-"/>
    <s v=""/>
    <s v="30/03/2025 10:22"/>
    <s v="-"/>
    <s v="Flash Express Thailand COD"/>
    <s v="Tiktok"/>
    <s v="จ่ายทีหลัง / COD"/>
    <s v=""/>
    <s v="THT62081N53VA8Z"/>
    <s v="30/03/2025 10:22"/>
  </r>
  <r>
    <x v="1"/>
    <x v="1"/>
    <n v="78"/>
    <n v="3"/>
    <s v="EWG37"/>
    <n v="279"/>
    <n v="45"/>
    <s v="ร้านที่1"/>
    <s v="ค*****ย"/>
    <s v="******คลองภาษีเจริญ, เขตภาษีเจริญ แขวงปากคลองภาษีเจริญ เขตภาษีเจริญ จังหวัดกรุงเทพมหานคร 10160"/>
    <s v="10160"/>
    <s v="55"/>
    <s v="30/03/2025 10:51"/>
    <s v="-"/>
    <s v="SPX Express"/>
    <s v="Shopee"/>
    <s v="shopee"/>
    <s v=""/>
    <s v="TH253984236202N"/>
    <s v="30/03/2025 10:21"/>
  </r>
  <r>
    <x v="6"/>
    <x v="8"/>
    <n v="66.666666666666671"/>
    <n v="3"/>
    <s v="EWG36"/>
    <n v="106"/>
    <n v="6"/>
    <s v="ร้านที่4"/>
    <s v="เ*** เ***พร"/>
    <s v="เชียงราย"/>
    <s v="-"/>
    <s v=""/>
    <s v="30/03/2025 10:19"/>
    <s v="-"/>
    <s v="Flash Express Thailand"/>
    <s v="Tiktok"/>
    <s v="tiktok"/>
    <s v=""/>
    <s v="THT54011N4CU71Z"/>
    <s v="30/03/2025 10:19"/>
  </r>
  <r>
    <x v="7"/>
    <x v="9"/>
    <n v="50"/>
    <n v="2"/>
    <s v="EWG35"/>
    <n v="200"/>
    <n v="0"/>
    <s v="ร้านที่4"/>
    <s v="ช***ร ก***นสีทอง"/>
    <s v="กำแพงเพชร"/>
    <s v="-"/>
    <s v=""/>
    <s v="30/03/2025 10:18"/>
    <s v="-"/>
    <s v="Flash Express Thailand COD"/>
    <s v="Tiktok"/>
    <s v="จ่ายทีหลัง / COD"/>
    <s v=""/>
    <s v="THT58101N54YD6Z"/>
    <s v="30/03/2025 10:18"/>
  </r>
  <r>
    <x v="8"/>
    <x v="10"/>
    <n v="50"/>
    <n v="2"/>
    <s v="EWG35"/>
    <n v="200"/>
    <n v="0"/>
    <s v="ร้านที่4"/>
    <s v="ช***ร ก***นสีทอง"/>
    <s v="กำแพงเพชร"/>
    <s v="-"/>
    <s v=""/>
    <s v="30/03/2025 10:18"/>
    <s v="-"/>
    <s v="Flash Express Thailand COD"/>
    <s v="Tiktok"/>
    <s v="จ่ายทีหลัง / COD"/>
    <s v=""/>
    <s v="THT58101N54YD6Z"/>
    <s v="30/03/2025 10:18"/>
  </r>
  <r>
    <x v="2"/>
    <x v="6"/>
    <n v="50"/>
    <n v="2"/>
    <s v="EWG35"/>
    <n v="200"/>
    <n v="0"/>
    <s v="ร้านที่4"/>
    <s v="ช***ร ก***นสีทอง"/>
    <s v="กำแพงเพชร"/>
    <s v="-"/>
    <s v=""/>
    <s v="30/03/2025 10:18"/>
    <s v="-"/>
    <s v="Flash Express Thailand COD"/>
    <s v="Tiktok"/>
    <s v="จ่ายทีหลัง / COD"/>
    <s v=""/>
    <s v="THT58101N54YD6Z"/>
    <s v="30/03/2025 10:18"/>
  </r>
  <r>
    <x v="0"/>
    <x v="0"/>
    <n v="27.5"/>
    <n v="4"/>
    <s v="EWG34"/>
    <n v="142.25"/>
    <n v="41"/>
    <s v="ร้านที่1"/>
    <s v="วินัยกระต่ายทอง"/>
    <s v="85ม.1ถนนเลียบบึงฉวาก ตำบลบ้านเชื่ยน · หันคา/ Hankha_x000a__x000a_หันคา/ Hankhaชัยนาท/ Chainat_x000a_17130"/>
    <s v="17130"/>
    <s v="660931736422"/>
    <s v="30/03/2025 10:16"/>
    <s v="-"/>
    <s v="Kerry_dropoff"/>
    <s v="Lazada"/>
    <s v="lazada"/>
    <s v=""/>
    <s v="TH090671FERF0A"/>
    <s v="30/03/2025 10:16"/>
  </r>
  <r>
    <x v="6"/>
    <x v="8"/>
    <n v="66.666666666666671"/>
    <n v="3"/>
    <s v="EWG32"/>
    <n v="116"/>
    <n v="16"/>
    <s v="ร้านที่4"/>
    <s v="ป***ีด เ***ผิวดี"/>
    <s v="กรุงเทพฯ"/>
    <s v="-"/>
    <s v=""/>
    <s v="30/03/2025 10:15"/>
    <s v="-"/>
    <s v="Flash Express Thailand COD"/>
    <s v="Tiktok"/>
    <s v="จ่ายทีหลัง / COD"/>
    <s v=""/>
    <s v="THT01331N53FP2Z"/>
    <s v="30/03/2025 10:15"/>
  </r>
  <r>
    <x v="5"/>
    <x v="5"/>
    <n v="33.333333333333336"/>
    <n v="6"/>
    <s v="EWG31"/>
    <n v="200"/>
    <n v="0"/>
    <s v="ร้านที่4"/>
    <s v="อ***ยา เ***อินจันทร์"/>
    <s v="กำแพงเพชร"/>
    <s v="-"/>
    <s v=""/>
    <s v="30/03/2025 10:15"/>
    <s v="-"/>
    <s v="Flash Express Thailand COD"/>
    <s v="Tiktok"/>
    <s v="จ่ายทีหลัง / COD"/>
    <s v=""/>
    <s v="THT58051N4D5K1Z"/>
    <s v="30/03/2025 10:15"/>
  </r>
  <r>
    <x v="7"/>
    <x v="9"/>
    <n v="50"/>
    <n v="1"/>
    <s v="EWG30"/>
    <n v="100"/>
    <n v="0"/>
    <s v="ร้านที่4"/>
    <s v="บ***อิมพิเรียลแกรนด์อินดัสตรี"/>
    <s v="สมุทรสาคร"/>
    <s v="-"/>
    <s v=""/>
    <s v="30/03/2025 10:15"/>
    <s v="-"/>
    <s v="Flash Express Thailand COD"/>
    <s v="Tiktok"/>
    <s v="จ่ายทีหลัง / COD"/>
    <s v=""/>
    <s v="THT16011N4EZG5Z"/>
    <s v="30/03/2025 10:15"/>
  </r>
  <r>
    <x v="8"/>
    <x v="10"/>
    <n v="50"/>
    <n v="1"/>
    <s v="EWG30"/>
    <n v="100"/>
    <n v="0"/>
    <s v="ร้านที่4"/>
    <s v="บ***อิมพิเรียลแกรนด์อินดัสตรี"/>
    <s v="สมุทรสาคร"/>
    <s v="-"/>
    <s v=""/>
    <s v="30/03/2025 10:15"/>
    <s v="-"/>
    <s v="Flash Express Thailand COD"/>
    <s v="Tiktok"/>
    <s v="จ่ายทีหลัง / COD"/>
    <s v=""/>
    <s v="THT16011N4EZG5Z"/>
    <s v="30/03/2025 10:15"/>
  </r>
  <r>
    <x v="2"/>
    <x v="6"/>
    <n v="50"/>
    <n v="1"/>
    <s v="EWG30"/>
    <n v="100"/>
    <n v="0"/>
    <s v="ร้านที่4"/>
    <s v="บ***อิมพิเรียลแกรนด์อินดัสตรี"/>
    <s v="สมุทรสาคร"/>
    <s v="-"/>
    <s v=""/>
    <s v="30/03/2025 10:15"/>
    <s v="-"/>
    <s v="Flash Express Thailand COD"/>
    <s v="Tiktok"/>
    <s v="จ่ายทีหลัง / COD"/>
    <s v=""/>
    <s v="THT16011N4EZG5Z"/>
    <s v="30/03/2025 10:15"/>
  </r>
  <r>
    <x v="7"/>
    <x v="9"/>
    <n v="50"/>
    <n v="1"/>
    <s v="EWG29"/>
    <n v="200"/>
    <n v="0"/>
    <s v="ร้านที่4"/>
    <s v="ก***ดี. ท***ำ"/>
    <s v="นนทบุรี"/>
    <s v="-"/>
    <s v=""/>
    <s v="30/03/2025 10:15"/>
    <s v="-"/>
    <s v="Flash Express Thailand COD"/>
    <s v="Tiktok"/>
    <s v="จ่ายทีหลัง / COD"/>
    <s v=""/>
    <s v="THT03041N4C9F1Z"/>
    <s v="30/03/2025 10:15"/>
  </r>
  <r>
    <x v="8"/>
    <x v="10"/>
    <n v="50"/>
    <n v="1"/>
    <s v="EWG29"/>
    <n v="200"/>
    <n v="0"/>
    <s v="ร้านที่4"/>
    <s v="ก***ดี. ท***ำ"/>
    <s v="นนทบุรี"/>
    <s v="-"/>
    <s v=""/>
    <s v="30/03/2025 10:15"/>
    <s v="-"/>
    <s v="Flash Express Thailand COD"/>
    <s v="Tiktok"/>
    <s v="จ่ายทีหลัง / COD"/>
    <s v=""/>
    <s v="THT03041N4C9F1Z"/>
    <s v="30/03/2025 10:15"/>
  </r>
  <r>
    <x v="2"/>
    <x v="6"/>
    <n v="50"/>
    <n v="1"/>
    <s v="EWG29"/>
    <n v="200"/>
    <n v="0"/>
    <s v="ร้านที่4"/>
    <s v="ก***ดี. ท***ำ"/>
    <s v="นนทบุรี"/>
    <s v="-"/>
    <s v=""/>
    <s v="30/03/2025 10:15"/>
    <s v="-"/>
    <s v="Flash Express Thailand COD"/>
    <s v="Tiktok"/>
    <s v="จ่ายทีหลัง / COD"/>
    <s v=""/>
    <s v="THT03041N4C9F1Z"/>
    <s v="30/03/2025 10:15"/>
  </r>
  <r>
    <x v="4"/>
    <x v="4"/>
    <n v="66.666666666666671"/>
    <n v="3"/>
    <s v="EWG29"/>
    <n v="200"/>
    <n v="0"/>
    <s v="ร้านที่4"/>
    <s v="ก***ดี. ท***ำ"/>
    <s v="นนทบุรี"/>
    <s v="-"/>
    <s v=""/>
    <s v="30/03/2025 10:15"/>
    <s v="-"/>
    <s v="Flash Express Thailand COD"/>
    <s v="Tiktok"/>
    <s v="จ่ายทีหลัง / COD"/>
    <s v=""/>
    <s v="THT03041N4C9F1Z"/>
    <s v="30/03/2025 10:15"/>
  </r>
  <r>
    <x v="15"/>
    <x v="18"/>
    <n v="0"/>
    <n v="1"/>
    <s v="EWG28"/>
    <n v="200"/>
    <n v="0"/>
    <s v="ร้านที่4"/>
    <s v="น***า ก***กลียว"/>
    <s v="นนทบุรี"/>
    <s v="-"/>
    <s v=""/>
    <s v="30/03/2025 10:14"/>
    <s v="-"/>
    <s v="Flash Express Thailand"/>
    <s v="Tiktok"/>
    <s v="tiktok"/>
    <s v=""/>
    <s v="-"/>
    <s v="30/03/2025 10:14"/>
  </r>
  <r>
    <x v="12"/>
    <x v="19"/>
    <n v="120"/>
    <n v="1"/>
    <s v="EWG28"/>
    <n v="200"/>
    <n v="0"/>
    <s v="ร้านที่4"/>
    <s v="น***า ก***กลียว"/>
    <s v="นนทบุรี"/>
    <s v="-"/>
    <s v=""/>
    <s v="30/03/2025 10:14"/>
    <s v="-"/>
    <s v="Flash Express Thailand"/>
    <s v="Tiktok"/>
    <s v="tiktok"/>
    <s v=""/>
    <s v="-"/>
    <s v="30/03/2025 10:14"/>
  </r>
  <r>
    <x v="7"/>
    <x v="9"/>
    <n v="50"/>
    <n v="1"/>
    <s v="EWG28"/>
    <n v="200"/>
    <n v="0"/>
    <s v="ร้านที่4"/>
    <s v="น***า ก***กลียว"/>
    <s v="นนทบุรี"/>
    <s v="-"/>
    <s v=""/>
    <s v="30/03/2025 10:14"/>
    <s v="-"/>
    <s v="Flash Express Thailand"/>
    <s v="Tiktok"/>
    <s v="tiktok"/>
    <s v=""/>
    <s v="-"/>
    <s v="30/03/2025 10:14"/>
  </r>
  <r>
    <x v="8"/>
    <x v="10"/>
    <n v="50"/>
    <n v="1"/>
    <s v="EWG28"/>
    <n v="200"/>
    <n v="0"/>
    <s v="ร้านที่4"/>
    <s v="น***า ก***กลียว"/>
    <s v="นนทบุรี"/>
    <s v="-"/>
    <s v=""/>
    <s v="30/03/2025 10:14"/>
    <s v="-"/>
    <s v="Flash Express Thailand"/>
    <s v="Tiktok"/>
    <s v="tiktok"/>
    <s v=""/>
    <s v="-"/>
    <s v="30/03/2025 10:14"/>
  </r>
  <r>
    <x v="2"/>
    <x v="6"/>
    <n v="50"/>
    <n v="1"/>
    <s v="EWG28"/>
    <n v="200"/>
    <n v="0"/>
    <s v="ร้านที่4"/>
    <s v="น***า ก***กลียว"/>
    <s v="นนทบุรี"/>
    <s v="-"/>
    <s v=""/>
    <s v="30/03/2025 10:14"/>
    <s v="-"/>
    <s v="Flash Express Thailand"/>
    <s v="Tiktok"/>
    <s v="tiktok"/>
    <s v=""/>
    <s v="-"/>
    <s v="30/03/2025 10:14"/>
  </r>
  <r>
    <x v="7"/>
    <x v="9"/>
    <n v="50"/>
    <n v="1"/>
    <s v="EWG27"/>
    <n v="200"/>
    <n v="0"/>
    <s v="ร้านที่4"/>
    <s v="ก***มา ส***ราช เ***"/>
    <s v="มหาสารคาม"/>
    <s v="-"/>
    <s v=""/>
    <s v="30/03/2025 10:14"/>
    <s v="-"/>
    <s v="Flash Express Thailand COD"/>
    <s v="Tiktok"/>
    <s v="จ่ายทีหลัง / COD"/>
    <s v=""/>
    <s v="THT41011N54DD2Z"/>
    <s v="30/03/2025 10:14"/>
  </r>
  <r>
    <x v="8"/>
    <x v="10"/>
    <n v="50"/>
    <n v="1"/>
    <s v="EWG27"/>
    <n v="200"/>
    <n v="0"/>
    <s v="ร้านที่4"/>
    <s v="ก***มา ส***ราช เ***"/>
    <s v="มหาสารคาม"/>
    <s v="-"/>
    <s v=""/>
    <s v="30/03/2025 10:14"/>
    <s v="-"/>
    <s v="Flash Express Thailand COD"/>
    <s v="Tiktok"/>
    <s v="จ่ายทีหลัง / COD"/>
    <s v=""/>
    <s v="THT41011N54DD2Z"/>
    <s v="30/03/2025 10:14"/>
  </r>
  <r>
    <x v="2"/>
    <x v="6"/>
    <n v="50"/>
    <n v="1"/>
    <s v="EWG27"/>
    <n v="200"/>
    <n v="0"/>
    <s v="ร้านที่4"/>
    <s v="ก***มา ส***ราช เ***"/>
    <s v="มหาสารคาม"/>
    <s v="-"/>
    <s v=""/>
    <s v="30/03/2025 10:14"/>
    <s v="-"/>
    <s v="Flash Express Thailand COD"/>
    <s v="Tiktok"/>
    <s v="จ่ายทีหลัง / COD"/>
    <s v=""/>
    <s v="THT41011N54DD2Z"/>
    <s v="30/03/2025 10:14"/>
  </r>
  <r>
    <x v="5"/>
    <x v="5"/>
    <n v="33.333333333333336"/>
    <n v="3"/>
    <s v="EWG27"/>
    <n v="200"/>
    <n v="0"/>
    <s v="ร้านที่4"/>
    <s v="ก***มา ส***ราช เ***"/>
    <s v="มหาสารคาม"/>
    <s v="-"/>
    <s v=""/>
    <s v="30/03/2025 10:14"/>
    <s v="-"/>
    <s v="Flash Express Thailand COD"/>
    <s v="Tiktok"/>
    <s v="จ่ายทีหลัง / COD"/>
    <s v=""/>
    <s v="THT41011N54DD2Z"/>
    <s v="30/03/2025 10:14"/>
  </r>
  <r>
    <x v="1"/>
    <x v="7"/>
    <n v="52.5"/>
    <n v="1"/>
    <s v="EWG26"/>
    <n v="52.5"/>
    <n v="0"/>
    <s v="ร้านที่1"/>
    <s v="ศิริวรรณ เจริญดี"/>
    <s v="52ม.1ต.บ้านโพธิ์_x000a__x000a_เมืองสุพรรณบุรี/ Mueang Suphan Buriสุพรรณบุรี/ Suphanburi_x000a_72000"/>
    <s v="72000"/>
    <s v="660982497954"/>
    <s v="30/03/2025 10:14"/>
    <s v="-"/>
    <s v="Kerry_dropoff"/>
    <s v="Lazada"/>
    <s v="lazada"/>
    <s v=""/>
    <s v="LEXPU0550666910"/>
    <s v="30/03/2025 10:14"/>
  </r>
  <r>
    <x v="7"/>
    <x v="9"/>
    <n v="50"/>
    <n v="1"/>
    <s v="EWG24"/>
    <n v="145"/>
    <n v="45"/>
    <s v="ร้านที่4"/>
    <s v="ก***ารัตน์"/>
    <s v="สมุทรปราการ"/>
    <s v="-"/>
    <s v=""/>
    <s v="30/03/2025 10:14"/>
    <s v="-"/>
    <s v="Flash Express Thailand COD"/>
    <s v="Tiktok"/>
    <s v="จ่ายทีหลัง / COD"/>
    <s v=""/>
    <s v="THT02031N55CM0Z"/>
    <s v="30/03/2025 10:14"/>
  </r>
  <r>
    <x v="8"/>
    <x v="10"/>
    <n v="50"/>
    <n v="1"/>
    <s v="EWG24"/>
    <n v="145"/>
    <n v="45"/>
    <s v="ร้านที่4"/>
    <s v="ก***ารัตน์"/>
    <s v="สมุทรปราการ"/>
    <s v="-"/>
    <s v=""/>
    <s v="30/03/2025 10:14"/>
    <s v="-"/>
    <s v="Flash Express Thailand COD"/>
    <s v="Tiktok"/>
    <s v="จ่ายทีหลัง / COD"/>
    <s v=""/>
    <s v="THT02031N55CM0Z"/>
    <s v="30/03/2025 10:14"/>
  </r>
  <r>
    <x v="2"/>
    <x v="6"/>
    <n v="50"/>
    <n v="1"/>
    <s v="EWG24"/>
    <n v="145"/>
    <n v="45"/>
    <s v="ร้านที่4"/>
    <s v="ก***ารัตน์"/>
    <s v="สมุทรปราการ"/>
    <s v="-"/>
    <s v=""/>
    <s v="30/03/2025 10:14"/>
    <s v="-"/>
    <s v="Flash Express Thailand COD"/>
    <s v="Tiktok"/>
    <s v="จ่ายทีหลัง / COD"/>
    <s v=""/>
    <s v="THT02031N55CM0Z"/>
    <s v="30/03/2025 10:14"/>
  </r>
  <r>
    <x v="7"/>
    <x v="9"/>
    <n v="50"/>
    <n v="1"/>
    <s v="EWG23"/>
    <n v="129"/>
    <n v="29"/>
    <s v="ร้านที่4"/>
    <s v="เ***มาศ ศ***สาร"/>
    <s v="พระนครศรีอยุธยา"/>
    <s v="-"/>
    <s v=""/>
    <s v="30/03/2025 10:14"/>
    <s v="-"/>
    <s v="Flash Express Thailand"/>
    <s v="Tiktok"/>
    <s v="tiktok"/>
    <s v=""/>
    <s v="THT05111N55H00Z"/>
    <s v="30/03/2025 10:14"/>
  </r>
  <r>
    <x v="8"/>
    <x v="10"/>
    <n v="50"/>
    <n v="1"/>
    <s v="EWG23"/>
    <n v="129"/>
    <n v="29"/>
    <s v="ร้านที่4"/>
    <s v="เ***มาศ ศ***สาร"/>
    <s v="พระนครศรีอยุธยา"/>
    <s v="-"/>
    <s v=""/>
    <s v="30/03/2025 10:14"/>
    <s v="-"/>
    <s v="Flash Express Thailand"/>
    <s v="Tiktok"/>
    <s v="tiktok"/>
    <s v=""/>
    <s v="THT05111N55H00Z"/>
    <s v="30/03/2025 10:14"/>
  </r>
  <r>
    <x v="2"/>
    <x v="6"/>
    <n v="50"/>
    <n v="1"/>
    <s v="EWG23"/>
    <n v="129"/>
    <n v="29"/>
    <s v="ร้านที่4"/>
    <s v="เ***มาศ ศ***สาร"/>
    <s v="พระนครศรีอยุธยา"/>
    <s v="-"/>
    <s v=""/>
    <s v="30/03/2025 10:14"/>
    <s v="-"/>
    <s v="Flash Express Thailand"/>
    <s v="Tiktok"/>
    <s v="tiktok"/>
    <s v=""/>
    <s v="THT05111N55H00Z"/>
    <s v="30/03/2025 10:14"/>
  </r>
  <r>
    <x v="4"/>
    <x v="4"/>
    <n v="66.666666666666671"/>
    <n v="3"/>
    <s v="EWG22"/>
    <n v="200"/>
    <n v="0"/>
    <s v="ร้านที่4"/>
    <s v="P***in w"/>
    <s v="Pathum Thani"/>
    <s v="-"/>
    <s v=""/>
    <s v="30/03/2025 10:13"/>
    <s v="-"/>
    <s v="Flash Express Thailand COD"/>
    <s v="Tiktok"/>
    <s v="จ่ายทีหลัง / COD"/>
    <s v="เค้กขอเป็นหน้าเนยสดทั้งหมดนะคะ ***"/>
    <s v="THT04021N554A4Z"/>
    <s v="30/03/2025 10:13"/>
  </r>
  <r>
    <x v="5"/>
    <x v="5"/>
    <n v="33.333333333333336"/>
    <n v="3"/>
    <s v="EWG22"/>
    <n v="200"/>
    <n v="0"/>
    <s v="ร้านที่4"/>
    <s v="P***in w"/>
    <s v="Pathum Thani"/>
    <s v="-"/>
    <s v=""/>
    <s v="30/03/2025 10:13"/>
    <s v="-"/>
    <s v="Flash Express Thailand COD"/>
    <s v="Tiktok"/>
    <s v="จ่ายทีหลัง / COD"/>
    <s v="เค้กขอเป็นหน้าเนยสดทั้งหมดนะคะ ***"/>
    <s v="THT04021N554A4Z"/>
    <s v="30/03/2025 10:13"/>
  </r>
  <r>
    <x v="4"/>
    <x v="4"/>
    <n v="66.666666666666671"/>
    <n v="3"/>
    <s v="EWG21"/>
    <n v="100"/>
    <n v="0"/>
    <s v="ร้านที่4"/>
    <s v="น***าวศศิพร โ***วนา"/>
    <s v="สมุทรสาคร"/>
    <s v="-"/>
    <s v=""/>
    <s v="30/03/2025 10:12"/>
    <s v="-"/>
    <s v="Flash Express Thailand COD"/>
    <s v="Tiktok"/>
    <s v="จ่ายทีหลัง / COD"/>
    <s v=""/>
    <s v="THT16011N4CER1Z"/>
    <s v="30/03/2025 10:12"/>
  </r>
  <r>
    <x v="6"/>
    <x v="8"/>
    <n v="66.666666666666671"/>
    <n v="3"/>
    <s v="EWG20"/>
    <n v="200"/>
    <n v="0"/>
    <s v="ร้านที่4"/>
    <s v="อ***รณ  ก***นอก"/>
    <s v="กรุงเทพมหานคร"/>
    <s v="-"/>
    <s v=""/>
    <s v="30/03/2025 10:13"/>
    <s v="-"/>
    <s v="Flash Express Thailand"/>
    <s v="Tiktok"/>
    <s v="tiktok"/>
    <s v=""/>
    <s v="THT01341N53HT4Z"/>
    <s v="30/03/2025 10:12"/>
  </r>
  <r>
    <x v="4"/>
    <x v="4"/>
    <n v="66.666666666666671"/>
    <n v="3"/>
    <s v="EWG20"/>
    <n v="200"/>
    <n v="0"/>
    <s v="ร้านที่4"/>
    <s v="อ***รณ  ก***นอก"/>
    <s v="กรุงเทพมหานคร"/>
    <s v="-"/>
    <s v=""/>
    <s v="30/03/2025 10:13"/>
    <s v="-"/>
    <s v="Flash Express Thailand"/>
    <s v="Tiktok"/>
    <s v="tiktok"/>
    <s v=""/>
    <s v="THT01341N53HT4Z"/>
    <s v="30/03/2025 10:12"/>
  </r>
  <r>
    <x v="7"/>
    <x v="9"/>
    <n v="50"/>
    <n v="1"/>
    <s v="EWG19"/>
    <n v="106"/>
    <n v="6"/>
    <s v="ร้านที่4"/>
    <s v="ส***รณี จ***ินมาธร"/>
    <s v="กรุงเทพมหานคร"/>
    <s v="-"/>
    <s v=""/>
    <s v="30/03/2025 10:10"/>
    <s v="-"/>
    <s v="Flash Express Thailand COD"/>
    <s v="Tiktok"/>
    <s v="จ่ายทีหลัง / COD"/>
    <s v=""/>
    <s v="THT01191N55AW4Z"/>
    <s v="30/03/2025 10:10"/>
  </r>
  <r>
    <x v="8"/>
    <x v="10"/>
    <n v="50"/>
    <n v="1"/>
    <s v="EWG19"/>
    <n v="106"/>
    <n v="6"/>
    <s v="ร้านที่4"/>
    <s v="ส***รณี จ***ินมาธร"/>
    <s v="กรุงเทพมหานคร"/>
    <s v="-"/>
    <s v=""/>
    <s v="30/03/2025 10:10"/>
    <s v="-"/>
    <s v="Flash Express Thailand COD"/>
    <s v="Tiktok"/>
    <s v="จ่ายทีหลัง / COD"/>
    <s v=""/>
    <s v="THT01191N55AW4Z"/>
    <s v="30/03/2025 10:10"/>
  </r>
  <r>
    <x v="2"/>
    <x v="6"/>
    <n v="50"/>
    <n v="1"/>
    <s v="EWG19"/>
    <n v="106"/>
    <n v="6"/>
    <s v="ร้านที่4"/>
    <s v="ส***รณี จ***ินมาธร"/>
    <s v="กรุงเทพมหานคร"/>
    <s v="-"/>
    <s v=""/>
    <s v="30/03/2025 10:10"/>
    <s v="-"/>
    <s v="Flash Express Thailand COD"/>
    <s v="Tiktok"/>
    <s v="จ่ายทีหลัง / COD"/>
    <s v=""/>
    <s v="THT01191N55AW4Z"/>
    <s v="30/03/2025 10:10"/>
  </r>
  <r>
    <x v="7"/>
    <x v="9"/>
    <n v="50"/>
    <n v="1"/>
    <s v="EWG18"/>
    <n v="100"/>
    <n v="0"/>
    <s v="ร้านที่4"/>
    <s v="แ***ัย เ***ำ"/>
    <s v="สมุทรสาคร"/>
    <s v="-"/>
    <s v=""/>
    <s v="30/03/2025 10:09"/>
    <s v="-"/>
    <s v="Flash Express Thailand COD"/>
    <s v="Tiktok"/>
    <s v="จ่ายทีหลัง / COD"/>
    <s v=""/>
    <s v="THT16011N55BH8Z"/>
    <s v="30/03/2025 10:09"/>
  </r>
  <r>
    <x v="8"/>
    <x v="10"/>
    <n v="50"/>
    <n v="1"/>
    <s v="EWG18"/>
    <n v="100"/>
    <n v="0"/>
    <s v="ร้านที่4"/>
    <s v="แ***ัย เ***ำ"/>
    <s v="สมุทรสาคร"/>
    <s v="-"/>
    <s v=""/>
    <s v="30/03/2025 10:09"/>
    <s v="-"/>
    <s v="Flash Express Thailand COD"/>
    <s v="Tiktok"/>
    <s v="จ่ายทีหลัง / COD"/>
    <s v=""/>
    <s v="THT16011N55BH8Z"/>
    <s v="30/03/2025 10:09"/>
  </r>
  <r>
    <x v="2"/>
    <x v="6"/>
    <n v="50"/>
    <n v="1"/>
    <s v="EWG18"/>
    <n v="100"/>
    <n v="0"/>
    <s v="ร้านที่4"/>
    <s v="แ***ัย เ***ำ"/>
    <s v="สมุทรสาคร"/>
    <s v="-"/>
    <s v=""/>
    <s v="30/03/2025 10:09"/>
    <s v="-"/>
    <s v="Flash Express Thailand COD"/>
    <s v="Tiktok"/>
    <s v="จ่ายทีหลัง / COD"/>
    <s v=""/>
    <s v="THT16011N55BH8Z"/>
    <s v="30/03/2025 10:09"/>
  </r>
  <r>
    <x v="7"/>
    <x v="9"/>
    <n v="50"/>
    <n v="1"/>
    <s v="EWG17"/>
    <n v="106"/>
    <n v="6"/>
    <s v="ร้านที่4"/>
    <s v="น*** น***บ"/>
    <s v="นครศรีธรรมราช"/>
    <s v="-"/>
    <s v=""/>
    <s v="30/03/2025 10:09"/>
    <s v="-"/>
    <s v="Flash Express Thailand COD"/>
    <s v="Tiktok"/>
    <s v="จ่ายทีหลัง / COD"/>
    <s v=""/>
    <s v="THT64111N4EM31Z"/>
    <s v="30/03/2025 10:09"/>
  </r>
  <r>
    <x v="8"/>
    <x v="10"/>
    <n v="50"/>
    <n v="1"/>
    <s v="EWG17"/>
    <n v="106"/>
    <n v="6"/>
    <s v="ร้านที่4"/>
    <s v="น*** น***บ"/>
    <s v="นครศรีธรรมราช"/>
    <s v="-"/>
    <s v=""/>
    <s v="30/03/2025 10:09"/>
    <s v="-"/>
    <s v="Flash Express Thailand COD"/>
    <s v="Tiktok"/>
    <s v="จ่ายทีหลัง / COD"/>
    <s v=""/>
    <s v="THT64111N4EM31Z"/>
    <s v="30/03/2025 10:09"/>
  </r>
  <r>
    <x v="2"/>
    <x v="6"/>
    <n v="50"/>
    <n v="1"/>
    <s v="EWG17"/>
    <n v="106"/>
    <n v="6"/>
    <s v="ร้านที่4"/>
    <s v="น*** น***บ"/>
    <s v="นครศรีธรรมราช"/>
    <s v="-"/>
    <s v=""/>
    <s v="30/03/2025 10:09"/>
    <s v="-"/>
    <s v="Flash Express Thailand COD"/>
    <s v="Tiktok"/>
    <s v="จ่ายทีหลัง / COD"/>
    <s v=""/>
    <s v="THT64111N4EM31Z"/>
    <s v="30/03/2025 10:09"/>
  </r>
  <r>
    <x v="4"/>
    <x v="4"/>
    <n v="66.666666666666671"/>
    <n v="3"/>
    <s v="EWG15"/>
    <n v="106"/>
    <n v="6"/>
    <s v="ร้านที่4"/>
    <s v="ว***จน์ ต***ยางกูร"/>
    <s v="ลำพูน"/>
    <s v="-"/>
    <s v=""/>
    <s v="30/03/2025 10:06"/>
    <s v="-"/>
    <s v="Flash Express Thailand"/>
    <s v="Tiktok"/>
    <s v="tiktok"/>
    <s v=""/>
    <s v="THT48011N4CDZ9Z"/>
    <s v="30/03/2025 10:06"/>
  </r>
  <r>
    <x v="5"/>
    <x v="5"/>
    <n v="33.333333333333336"/>
    <n v="3"/>
    <s v="EWG14"/>
    <n v="215"/>
    <n v="15"/>
    <s v="ร้านที่4"/>
    <s v="พ***พย์ น***วิเชียรฤทธิ์"/>
    <s v="เทศบาลนครเชียงใหม่"/>
    <s v="-"/>
    <s v=""/>
    <s v="30/03/2025 10:06"/>
    <s v="-"/>
    <s v="Flash Express Thailand COD"/>
    <s v="Tiktok"/>
    <s v="จ่ายทีหลัง / COD"/>
    <s v=""/>
    <s v="THT47031N540G4Z"/>
    <s v="30/03/2025 10:06"/>
  </r>
  <r>
    <x v="7"/>
    <x v="9"/>
    <n v="50"/>
    <n v="1"/>
    <s v="EWG14"/>
    <n v="215"/>
    <n v="15"/>
    <s v="ร้านที่4"/>
    <s v="พ***พย์ น***วิเชียรฤทธิ์"/>
    <s v="เทศบาลนครเชียงใหม่"/>
    <s v="-"/>
    <s v=""/>
    <s v="30/03/2025 10:06"/>
    <s v="-"/>
    <s v="Flash Express Thailand COD"/>
    <s v="Tiktok"/>
    <s v="จ่ายทีหลัง / COD"/>
    <s v=""/>
    <s v="THT47031N540G4Z"/>
    <s v="30/03/2025 10:06"/>
  </r>
  <r>
    <x v="8"/>
    <x v="10"/>
    <n v="50"/>
    <n v="1"/>
    <s v="EWG14"/>
    <n v="215"/>
    <n v="15"/>
    <s v="ร้านที่4"/>
    <s v="พ***พย์ น***วิเชียรฤทธิ์"/>
    <s v="เทศบาลนครเชียงใหม่"/>
    <s v="-"/>
    <s v=""/>
    <s v="30/03/2025 10:06"/>
    <s v="-"/>
    <s v="Flash Express Thailand COD"/>
    <s v="Tiktok"/>
    <s v="จ่ายทีหลัง / COD"/>
    <s v=""/>
    <s v="THT47031N540G4Z"/>
    <s v="30/03/2025 10:06"/>
  </r>
  <r>
    <x v="2"/>
    <x v="6"/>
    <n v="50"/>
    <n v="1"/>
    <s v="EWG14"/>
    <n v="215"/>
    <n v="15"/>
    <s v="ร้านที่4"/>
    <s v="พ***พย์ น***วิเชียรฤทธิ์"/>
    <s v="เทศบาลนครเชียงใหม่"/>
    <s v="-"/>
    <s v=""/>
    <s v="30/03/2025 10:06"/>
    <s v="-"/>
    <s v="Flash Express Thailand COD"/>
    <s v="Tiktok"/>
    <s v="จ่ายทีหลัง / COD"/>
    <s v=""/>
    <s v="THT47031N540G4Z"/>
    <s v="30/03/2025 10:06"/>
  </r>
  <r>
    <x v="4"/>
    <x v="4"/>
    <n v="66.666666666666671"/>
    <n v="3"/>
    <s v="EWG12"/>
    <n v="200"/>
    <n v="0"/>
    <s v="ร้านที่4"/>
    <s v="เ***ี บ***าร"/>
    <s v="นครพนม"/>
    <s v="-"/>
    <s v=""/>
    <s v="30/03/2025 10:05"/>
    <s v="-"/>
    <s v="Flash Express Thailand"/>
    <s v="Tiktok"/>
    <s v="tiktok"/>
    <s v=""/>
    <s v="THT45011N53462Z"/>
    <s v="30/03/2025 10:04"/>
  </r>
  <r>
    <x v="7"/>
    <x v="9"/>
    <n v="50"/>
    <n v="1"/>
    <s v="EWG12"/>
    <n v="200"/>
    <n v="0"/>
    <s v="ร้านที่4"/>
    <s v="เ***ี บ***าร"/>
    <s v="นครพนม"/>
    <s v="-"/>
    <s v=""/>
    <s v="30/03/2025 10:05"/>
    <s v="-"/>
    <s v="Flash Express Thailand"/>
    <s v="Tiktok"/>
    <s v="tiktok"/>
    <s v=""/>
    <s v="THT45011N53462Z"/>
    <s v="30/03/2025 10:04"/>
  </r>
  <r>
    <x v="8"/>
    <x v="10"/>
    <n v="50"/>
    <n v="1"/>
    <s v="EWG12"/>
    <n v="200"/>
    <n v="0"/>
    <s v="ร้านที่4"/>
    <s v="เ***ี บ***าร"/>
    <s v="นครพนม"/>
    <s v="-"/>
    <s v=""/>
    <s v="30/03/2025 10:05"/>
    <s v="-"/>
    <s v="Flash Express Thailand"/>
    <s v="Tiktok"/>
    <s v="tiktok"/>
    <s v=""/>
    <s v="THT45011N53462Z"/>
    <s v="30/03/2025 10:04"/>
  </r>
  <r>
    <x v="2"/>
    <x v="6"/>
    <n v="50"/>
    <n v="1"/>
    <s v="EWG12"/>
    <n v="200"/>
    <n v="0"/>
    <s v="ร้านที่4"/>
    <s v="เ***ี บ***าร"/>
    <s v="นครพนม"/>
    <s v="-"/>
    <s v=""/>
    <s v="30/03/2025 10:05"/>
    <s v="-"/>
    <s v="Flash Express Thailand"/>
    <s v="Tiktok"/>
    <s v="tiktok"/>
    <s v=""/>
    <s v="THT45011N53462Z"/>
    <s v="30/03/2025 10:04"/>
  </r>
  <r>
    <x v="4"/>
    <x v="4"/>
    <n v="66.666666666666671"/>
    <n v="3"/>
    <s v="EWG11"/>
    <n v="134"/>
    <n v="29"/>
    <s v="ร้านที่2"/>
    <s v="จ***แจง"/>
    <s v="นครสวรรค์"/>
    <s v="-"/>
    <s v=""/>
    <s v="30/03/2025 10:04"/>
    <s v="-"/>
    <s v="J&amp;T COD"/>
    <s v="Tiktok"/>
    <s v="จ่ายทีหลัง / COD"/>
    <s v=""/>
    <s v="756348973236"/>
    <s v="30/03/2025 10:04"/>
  </r>
  <r>
    <x v="7"/>
    <x v="9"/>
    <n v="50"/>
    <n v="1"/>
    <s v="EWG10"/>
    <n v="200"/>
    <n v="0"/>
    <s v="ร้านที่4"/>
    <s v="p***4955"/>
    <s v="ปทุมธานี"/>
    <s v="-"/>
    <s v=""/>
    <s v="30/03/2025 10:04"/>
    <s v="-"/>
    <s v="Flash Express Thailand COD"/>
    <s v="Tiktok"/>
    <s v="จ่ายทีหลัง / COD"/>
    <s v=""/>
    <s v="THT04051N54DV0Z"/>
    <s v="30/03/2025 10:04"/>
  </r>
  <r>
    <x v="8"/>
    <x v="10"/>
    <n v="50"/>
    <n v="1"/>
    <s v="EWG10"/>
    <n v="200"/>
    <n v="0"/>
    <s v="ร้านที่4"/>
    <s v="p***4955"/>
    <s v="ปทุมธานี"/>
    <s v="-"/>
    <s v=""/>
    <s v="30/03/2025 10:04"/>
    <s v="-"/>
    <s v="Flash Express Thailand COD"/>
    <s v="Tiktok"/>
    <s v="จ่ายทีหลัง / COD"/>
    <s v=""/>
    <s v="THT04051N54DV0Z"/>
    <s v="30/03/2025 10:04"/>
  </r>
  <r>
    <x v="2"/>
    <x v="6"/>
    <n v="50"/>
    <n v="1"/>
    <s v="EWG10"/>
    <n v="200"/>
    <n v="0"/>
    <s v="ร้านที่4"/>
    <s v="p***4955"/>
    <s v="ปทุมธานี"/>
    <s v="-"/>
    <s v=""/>
    <s v="30/03/2025 10:04"/>
    <s v="-"/>
    <s v="Flash Express Thailand COD"/>
    <s v="Tiktok"/>
    <s v="จ่ายทีหลัง / COD"/>
    <s v=""/>
    <s v="THT04051N54DV0Z"/>
    <s v="30/03/2025 10:04"/>
  </r>
  <r>
    <x v="5"/>
    <x v="5"/>
    <n v="33.333333333333336"/>
    <n v="3"/>
    <s v="EWG10"/>
    <n v="200"/>
    <n v="0"/>
    <s v="ร้านที่4"/>
    <s v="p***4955"/>
    <s v="ปทุมธานี"/>
    <s v="-"/>
    <s v=""/>
    <s v="30/03/2025 10:04"/>
    <s v="-"/>
    <s v="Flash Express Thailand COD"/>
    <s v="Tiktok"/>
    <s v="จ่ายทีหลัง / COD"/>
    <s v=""/>
    <s v="THT04051N54DV0Z"/>
    <s v="30/03/2025 10:04"/>
  </r>
  <r>
    <x v="7"/>
    <x v="9"/>
    <n v="50"/>
    <n v="1"/>
    <s v="EWG9"/>
    <n v="200"/>
    <n v="0"/>
    <s v="ร้านที่4"/>
    <s v="ว***ต์ ส***สิทธิวัฒน์"/>
    <s v="Khon Kaen"/>
    <s v="-"/>
    <s v=""/>
    <s v="30/03/2025 10:04"/>
    <s v="-"/>
    <s v="Flash Express Thailand"/>
    <s v="Tiktok"/>
    <s v="tiktok"/>
    <s v=""/>
    <s v="THT37011N54FF4Z"/>
    <s v="30/03/2025 10:04"/>
  </r>
  <r>
    <x v="8"/>
    <x v="10"/>
    <n v="50"/>
    <n v="1"/>
    <s v="EWG9"/>
    <n v="200"/>
    <n v="0"/>
    <s v="ร้านที่4"/>
    <s v="ว***ต์ ส***สิทธิวัฒน์"/>
    <s v="Khon Kaen"/>
    <s v="-"/>
    <s v=""/>
    <s v="30/03/2025 10:04"/>
    <s v="-"/>
    <s v="Flash Express Thailand"/>
    <s v="Tiktok"/>
    <s v="tiktok"/>
    <s v=""/>
    <s v="THT37011N54FF4Z"/>
    <s v="30/03/2025 10:04"/>
  </r>
  <r>
    <x v="2"/>
    <x v="6"/>
    <n v="50"/>
    <n v="1"/>
    <s v="EWG9"/>
    <n v="200"/>
    <n v="0"/>
    <s v="ร้านที่4"/>
    <s v="ว***ต์ ส***สิทธิวัฒน์"/>
    <s v="Khon Kaen"/>
    <s v="-"/>
    <s v=""/>
    <s v="30/03/2025 10:04"/>
    <s v="-"/>
    <s v="Flash Express Thailand"/>
    <s v="Tiktok"/>
    <s v="tiktok"/>
    <s v=""/>
    <s v="THT37011N54FF4Z"/>
    <s v="30/03/2025 10:04"/>
  </r>
  <r>
    <x v="5"/>
    <x v="5"/>
    <n v="33.333333333333336"/>
    <n v="3"/>
    <s v="EWG9"/>
    <n v="200"/>
    <n v="0"/>
    <s v="ร้านที่4"/>
    <s v="ว***ต์ ส***สิทธิวัฒน์"/>
    <s v="Khon Kaen"/>
    <s v="-"/>
    <s v=""/>
    <s v="30/03/2025 10:04"/>
    <s v="-"/>
    <s v="Flash Express Thailand"/>
    <s v="Tiktok"/>
    <s v="tiktok"/>
    <s v=""/>
    <s v="THT37011N54FF4Z"/>
    <s v="30/03/2025 10:04"/>
  </r>
  <r>
    <x v="7"/>
    <x v="9"/>
    <n v="50"/>
    <n v="2"/>
    <s v="EWG7"/>
    <n v="200"/>
    <n v="0"/>
    <s v="ร้านที่4"/>
    <s v="ส***รณา เ***ญเปลี่ยน บ***บุญสมการบัญชี"/>
    <s v="นนทบุรี"/>
    <s v="-"/>
    <s v=""/>
    <s v="30/03/2025 10:02"/>
    <s v="-"/>
    <s v="Flash Express Thailand COD"/>
    <s v="Tiktok"/>
    <s v="จ่ายทีหลัง / COD"/>
    <s v=""/>
    <s v="THT03041N55124Z"/>
    <s v="30/03/2025 10:02"/>
  </r>
  <r>
    <x v="8"/>
    <x v="10"/>
    <n v="50"/>
    <n v="2"/>
    <s v="EWG7"/>
    <n v="200"/>
    <n v="0"/>
    <s v="ร้านที่4"/>
    <s v="ส***รณา เ***ญเปลี่ยน บ***บุญสมการบัญชี"/>
    <s v="นนทบุรี"/>
    <s v="-"/>
    <s v=""/>
    <s v="30/03/2025 10:02"/>
    <s v="-"/>
    <s v="Flash Express Thailand COD"/>
    <s v="Tiktok"/>
    <s v="จ่ายทีหลัง / COD"/>
    <s v=""/>
    <s v="THT03041N55124Z"/>
    <s v="30/03/2025 10:02"/>
  </r>
  <r>
    <x v="2"/>
    <x v="6"/>
    <n v="50"/>
    <n v="2"/>
    <s v="EWG7"/>
    <n v="200"/>
    <n v="0"/>
    <s v="ร้านที่4"/>
    <s v="ส***รณา เ***ญเปลี่ยน บ***บุญสมการบัญชี"/>
    <s v="นนทบุรี"/>
    <s v="-"/>
    <s v=""/>
    <s v="30/03/2025 10:02"/>
    <s v="-"/>
    <s v="Flash Express Thailand COD"/>
    <s v="Tiktok"/>
    <s v="จ่ายทีหลัง / COD"/>
    <s v=""/>
    <s v="THT03041N55124Z"/>
    <s v="30/03/2025 10:02"/>
  </r>
  <r>
    <x v="7"/>
    <x v="9"/>
    <n v="50"/>
    <n v="1"/>
    <s v="EWG6"/>
    <n v="200"/>
    <n v="0"/>
    <s v="ร้านที่4"/>
    <s v="ว***วี​ ก***จ้อง"/>
    <s v="ตรัง"/>
    <s v="-"/>
    <s v=""/>
    <s v="30/03/2025 10:02"/>
    <s v="-"/>
    <s v="Flash Express Thailand"/>
    <s v="Tiktok"/>
    <s v="tiktok"/>
    <s v=""/>
    <s v="THT73071N4DRP9Z"/>
    <s v="30/03/2025 10:02"/>
  </r>
  <r>
    <x v="8"/>
    <x v="10"/>
    <n v="50"/>
    <n v="1"/>
    <s v="EWG6"/>
    <n v="200"/>
    <n v="0"/>
    <s v="ร้านที่4"/>
    <s v="ว***วี​ ก***จ้อง"/>
    <s v="ตรัง"/>
    <s v="-"/>
    <s v=""/>
    <s v="30/03/2025 10:02"/>
    <s v="-"/>
    <s v="Flash Express Thailand"/>
    <s v="Tiktok"/>
    <s v="tiktok"/>
    <s v=""/>
    <s v="THT73071N4DRP9Z"/>
    <s v="30/03/2025 10:02"/>
  </r>
  <r>
    <x v="2"/>
    <x v="6"/>
    <n v="50"/>
    <n v="1"/>
    <s v="EWG6"/>
    <n v="200"/>
    <n v="0"/>
    <s v="ร้านที่4"/>
    <s v="ว***วี​ ก***จ้อง"/>
    <s v="ตรัง"/>
    <s v="-"/>
    <s v=""/>
    <s v="30/03/2025 10:02"/>
    <s v="-"/>
    <s v="Flash Express Thailand"/>
    <s v="Tiktok"/>
    <s v="tiktok"/>
    <s v=""/>
    <s v="THT73071N4DRP9Z"/>
    <s v="30/03/2025 10:02"/>
  </r>
  <r>
    <x v="5"/>
    <x v="5"/>
    <n v="33.333333333333336"/>
    <n v="3"/>
    <s v="EWG6"/>
    <n v="200"/>
    <n v="0"/>
    <s v="ร้านที่4"/>
    <s v="ว***วี​ ก***จ้อง"/>
    <s v="ตรัง"/>
    <s v="-"/>
    <s v=""/>
    <s v="30/03/2025 10:02"/>
    <s v="-"/>
    <s v="Flash Express Thailand"/>
    <s v="Tiktok"/>
    <s v="tiktok"/>
    <s v=""/>
    <s v="THT73071N4DRP9Z"/>
    <s v="30/03/2025 10:02"/>
  </r>
  <r>
    <x v="7"/>
    <x v="9"/>
    <n v="50"/>
    <n v="2"/>
    <s v="EWG5"/>
    <n v="400"/>
    <n v="0"/>
    <s v="ร้านที่4"/>
    <s v="พ***าภรณ์ ผ***ผา"/>
    <s v="หนองบัวลำภู"/>
    <s v="-"/>
    <s v=""/>
    <s v="30/03/2025 10:03"/>
    <s v="-"/>
    <s v="Flash Express Thailand"/>
    <s v="Tiktok"/>
    <s v="tiktok"/>
    <s v=""/>
    <s v="THT36061N548T2Z"/>
    <s v="30/03/2025 10:02"/>
  </r>
  <r>
    <x v="8"/>
    <x v="10"/>
    <n v="50"/>
    <n v="2"/>
    <s v="EWG5"/>
    <n v="400"/>
    <n v="0"/>
    <s v="ร้านที่4"/>
    <s v="พ***าภรณ์ ผ***ผา"/>
    <s v="หนองบัวลำภู"/>
    <s v="-"/>
    <s v=""/>
    <s v="30/03/2025 10:03"/>
    <s v="-"/>
    <s v="Flash Express Thailand"/>
    <s v="Tiktok"/>
    <s v="tiktok"/>
    <s v=""/>
    <s v="THT36061N548T2Z"/>
    <s v="30/03/2025 10:01"/>
  </r>
  <r>
    <x v="2"/>
    <x v="6"/>
    <n v="50"/>
    <n v="2"/>
    <s v="EWG5"/>
    <n v="400"/>
    <n v="0"/>
    <s v="ร้านที่4"/>
    <s v="พ***าภรณ์ ผ***ผา"/>
    <s v="หนองบัวลำภู"/>
    <s v="-"/>
    <s v=""/>
    <s v="30/03/2025 10:03"/>
    <s v="-"/>
    <s v="Flash Express Thailand"/>
    <s v="Tiktok"/>
    <s v="tiktok"/>
    <s v=""/>
    <s v="THT36061N548T2Z"/>
    <s v="30/03/2025 10:01"/>
  </r>
  <r>
    <x v="5"/>
    <x v="5"/>
    <n v="33.333333333333336"/>
    <n v="6"/>
    <s v="EWG5"/>
    <n v="400"/>
    <n v="0"/>
    <s v="ร้านที่4"/>
    <s v="พ***าภรณ์ ผ***ผา"/>
    <s v="หนองบัวลำภู"/>
    <s v="-"/>
    <s v=""/>
    <s v="30/03/2025 10:03"/>
    <s v="-"/>
    <s v="Flash Express Thailand"/>
    <s v="Tiktok"/>
    <s v="tiktok"/>
    <s v=""/>
    <s v="THT36061N548T2Z"/>
    <s v="30/03/2025 10:01"/>
  </r>
  <r>
    <x v="5"/>
    <x v="5"/>
    <n v="33.333333333333336"/>
    <n v="6"/>
    <s v="EWG4"/>
    <n v="200"/>
    <n v="0"/>
    <s v="ร้านที่4"/>
    <s v="ส***ย ว***นรัตน์"/>
    <s v="กรุงเทพฯ"/>
    <s v="-"/>
    <s v=""/>
    <s v="30/03/2025 09:58"/>
    <s v="-"/>
    <s v="Flash Express Thailand COD"/>
    <s v="Tiktok"/>
    <s v="จ่ายทีหลัง / COD"/>
    <s v=""/>
    <s v="THT01511N4DW83Z"/>
    <s v="30/03/2025 09:59"/>
  </r>
  <r>
    <x v="6"/>
    <x v="8"/>
    <n v="66.666666666666671"/>
    <n v="3"/>
    <s v="EWG3"/>
    <n v="200"/>
    <n v="0"/>
    <s v="ร้านที่4"/>
    <s v="ร*** ส***ก"/>
    <s v="เทศบาลเมืองบุรีรัมย์"/>
    <s v="-"/>
    <s v=""/>
    <s v="30/03/2025 09:57"/>
    <s v="-"/>
    <s v="Flash Express Thailand COD"/>
    <s v="Tiktok"/>
    <s v="จ่ายทีหลัง / COD"/>
    <s v=""/>
    <s v="THT28111N4DVU9Z"/>
    <s v="30/03/2025 09:58"/>
  </r>
  <r>
    <x v="5"/>
    <x v="5"/>
    <n v="33.333333333333336"/>
    <n v="3"/>
    <s v="EWG3"/>
    <n v="200"/>
    <n v="0"/>
    <s v="ร้านที่4"/>
    <s v="ร*** ส***ก"/>
    <s v="เทศบาลเมืองบุรีรัมย์"/>
    <s v="-"/>
    <s v=""/>
    <s v="30/03/2025 09:57"/>
    <s v="-"/>
    <s v="Flash Express Thailand COD"/>
    <s v="Tiktok"/>
    <s v="จ่ายทีหลัง / COD"/>
    <s v=""/>
    <s v="THT28111N4DVU9Z"/>
    <s v="30/03/2025 09:58"/>
  </r>
  <r>
    <x v="1"/>
    <x v="7"/>
    <n v="75"/>
    <n v="1"/>
    <s v="EWG2"/>
    <n v="120"/>
    <n v="45"/>
    <s v="ร้านที่1"/>
    <s v="พรทิพา สัตบุษย์บำ"/>
    <s v="15/1 หมู่ 12 บ้านนากระชาย ทรายขาว_x000a__x000a_สอยดาว/ Soi Daoจันทบุรี/ Chanthaburi_x000a_22180"/>
    <s v="22180"/>
    <s v="660814261630"/>
    <s v="30/03/2025 09:57"/>
    <s v="-"/>
    <s v="Kerry_dropoff"/>
    <s v="Lazada"/>
    <s v="lazada"/>
    <s v=""/>
    <s v="TH220771FDMW0D"/>
    <s v="30/03/2025 09:57"/>
  </r>
  <r>
    <x v="6"/>
    <x v="8"/>
    <n v="66.666666666666671"/>
    <n v="3"/>
    <s v="EWF99"/>
    <n v="300"/>
    <n v="0"/>
    <s v="ร้านที่4"/>
    <s v="พ***ุภา ม***ร"/>
    <s v="สมุทรปราการ"/>
    <s v="-"/>
    <s v=""/>
    <s v="30/03/2025 09:52"/>
    <s v="-"/>
    <s v="Flash Express Thailand COD"/>
    <s v="Tiktok"/>
    <s v="จ่ายทีหลัง / COD"/>
    <s v=""/>
    <s v="THT02041N4DFG7Z"/>
    <s v="30/03/2025 09:52"/>
  </r>
  <r>
    <x v="4"/>
    <x v="4"/>
    <n v="66.666666666666671"/>
    <n v="3"/>
    <s v="EWF99"/>
    <n v="300"/>
    <n v="0"/>
    <s v="ร้านที่4"/>
    <s v="พ***ุภา ม***ร"/>
    <s v="สมุทรปราการ"/>
    <s v="-"/>
    <s v=""/>
    <s v="30/03/2025 09:52"/>
    <s v="-"/>
    <s v="Flash Express Thailand COD"/>
    <s v="Tiktok"/>
    <s v="จ่ายทีหลัง / COD"/>
    <s v=""/>
    <s v="THT02041N4DFG7Z"/>
    <s v="30/03/2025 09:52"/>
  </r>
  <r>
    <x v="7"/>
    <x v="9"/>
    <n v="50"/>
    <n v="1"/>
    <s v="EWF99"/>
    <n v="300"/>
    <n v="0"/>
    <s v="ร้านที่4"/>
    <s v="พ***ุภา ม***ร"/>
    <s v="สมุทรปราการ"/>
    <s v="-"/>
    <s v=""/>
    <s v="30/03/2025 09:52"/>
    <s v="-"/>
    <s v="Flash Express Thailand COD"/>
    <s v="Tiktok"/>
    <s v="จ่ายทีหลัง / COD"/>
    <s v=""/>
    <s v="THT02041N4DFG7Z"/>
    <s v="30/03/2025 09:52"/>
  </r>
  <r>
    <x v="8"/>
    <x v="10"/>
    <n v="50"/>
    <n v="1"/>
    <s v="EWF99"/>
    <n v="300"/>
    <n v="0"/>
    <s v="ร้านที่4"/>
    <s v="พ***ุภา ม***ร"/>
    <s v="สมุทรปราการ"/>
    <s v="-"/>
    <s v=""/>
    <s v="30/03/2025 09:52"/>
    <s v="-"/>
    <s v="Flash Express Thailand COD"/>
    <s v="Tiktok"/>
    <s v="จ่ายทีหลัง / COD"/>
    <s v=""/>
    <s v="THT02041N4DFG7Z"/>
    <s v="30/03/2025 09:52"/>
  </r>
  <r>
    <x v="2"/>
    <x v="6"/>
    <n v="50"/>
    <n v="1"/>
    <s v="EWF99"/>
    <n v="300"/>
    <n v="0"/>
    <s v="ร้านที่4"/>
    <s v="พ***ุภา ม***ร"/>
    <s v="สมุทรปราการ"/>
    <s v="-"/>
    <s v=""/>
    <s v="30/03/2025 09:52"/>
    <s v="-"/>
    <s v="Flash Express Thailand COD"/>
    <s v="Tiktok"/>
    <s v="จ่ายทีหลัง / COD"/>
    <s v=""/>
    <s v="THT02041N4DFG7Z"/>
    <s v="30/03/2025 09:52"/>
  </r>
  <r>
    <x v="4"/>
    <x v="4"/>
    <n v="66.666666666666671"/>
    <n v="3"/>
    <s v="EWF98"/>
    <n v="106"/>
    <n v="6"/>
    <s v="ร้านที่4"/>
    <s v="น** ย***น ภ***พัฒน์"/>
    <s v="บุรีรัมย์"/>
    <s v="-"/>
    <s v=""/>
    <s v="30/03/2025 09:54"/>
    <s v="-"/>
    <s v="Flash Express Thailand"/>
    <s v="Tiktok"/>
    <s v="tiktok"/>
    <s v=""/>
    <s v="THT28051N537G2Z"/>
    <s v="30/03/2025 09:52"/>
  </r>
  <r>
    <x v="6"/>
    <x v="8"/>
    <n v="66.666666666666671"/>
    <n v="3"/>
    <s v="EWF97"/>
    <n v="200"/>
    <n v="0"/>
    <s v="ร้านที่4"/>
    <s v="อ***ตา ห***ี"/>
    <s v="นครราชสีมา"/>
    <s v="-"/>
    <s v=""/>
    <s v="30/03/2025 09:51"/>
    <s v="-"/>
    <s v="Flash Express Thailand COD"/>
    <s v="Tiktok"/>
    <s v="จ่ายทีหลัง / COD"/>
    <s v=""/>
    <s v="THT27311N54J82Z"/>
    <s v="30/03/2025 09:51"/>
  </r>
  <r>
    <x v="5"/>
    <x v="5"/>
    <n v="33.333333333333336"/>
    <n v="3"/>
    <s v="EWF97"/>
    <n v="200"/>
    <n v="0"/>
    <s v="ร้านที่4"/>
    <s v="อ***ตา ห***ี"/>
    <s v="นครราชสีมา"/>
    <s v="-"/>
    <s v=""/>
    <s v="30/03/2025 09:51"/>
    <s v="-"/>
    <s v="Flash Express Thailand COD"/>
    <s v="Tiktok"/>
    <s v="จ่ายทีหลัง / COD"/>
    <s v=""/>
    <s v="THT27311N54J82Z"/>
    <s v="30/03/2025 09:51"/>
  </r>
  <r>
    <x v="5"/>
    <x v="5"/>
    <n v="37.5"/>
    <n v="8"/>
    <s v="EWF96"/>
    <n v="318"/>
    <n v="0"/>
    <s v="ร้านที่4"/>
    <s v="พ***รัพย์ ไ***มบัติ"/>
    <s v="ศรีสะเกษ"/>
    <s v="-"/>
    <s v=""/>
    <s v="30/03/2025 09:49"/>
    <s v="-"/>
    <s v="Flash Express Thailand"/>
    <s v="Tiktok"/>
    <s v="tiktok"/>
    <s v=""/>
    <s v="THT30051N53XW4Z"/>
    <s v="30/03/2025 09:49"/>
  </r>
  <r>
    <x v="4"/>
    <x v="4"/>
    <n v="66.666666666666671"/>
    <n v="3"/>
    <s v="EWF95"/>
    <n v="145"/>
    <n v="45"/>
    <s v="ร้านที่4"/>
    <s v="น***าวหวานตา อ***ะ"/>
    <s v="นครพนม"/>
    <s v="-"/>
    <s v=""/>
    <s v="30/03/2025 09:48"/>
    <s v="-"/>
    <s v="Flash Express Thailand"/>
    <s v="Tiktok"/>
    <s v="tiktok"/>
    <s v=""/>
    <s v="THT45011N4CEY7Z"/>
    <s v="30/03/2025 09:47"/>
  </r>
  <r>
    <x v="4"/>
    <x v="4"/>
    <n v="66.666666666666671"/>
    <n v="9"/>
    <s v="EWF94"/>
    <n v="300"/>
    <n v="0"/>
    <s v="ร้านที่4"/>
    <s v="ส***ุนีย์"/>
    <s v="สระบุรี"/>
    <s v="-"/>
    <s v=""/>
    <s v="30/03/2025 09:46"/>
    <s v="-"/>
    <s v="Flash Express Thailand COD"/>
    <s v="Tiktok"/>
    <s v="จ่ายทีหลัง / COD"/>
    <s v=""/>
    <s v="THT10061N4CGZ3Z"/>
    <s v="30/03/2025 09:46"/>
  </r>
  <r>
    <x v="6"/>
    <x v="8"/>
    <n v="66.666666666666671"/>
    <n v="9"/>
    <s v="EWF93"/>
    <n v="300"/>
    <n v="0"/>
    <s v="ร้านที่4"/>
    <s v="A*** t***"/>
    <s v="กรุงเทพฯ"/>
    <s v="-"/>
    <s v=""/>
    <s v="30/03/2025 09:46"/>
    <s v="-"/>
    <s v="Flash Express Thailand COD"/>
    <s v="Tiktok"/>
    <s v="จ่ายทีหลัง / COD"/>
    <s v=""/>
    <s v="THT01371N53GK6Z"/>
    <s v="30/03/2025 09:46"/>
  </r>
  <r>
    <x v="4"/>
    <x v="4"/>
    <n v="66.666666666666671"/>
    <n v="3"/>
    <s v="EWF92"/>
    <n v="359"/>
    <n v="0"/>
    <s v="ร้านที่4"/>
    <s v="ศ***าส ต***ง"/>
    <s v="จังหวัดยโสธร"/>
    <s v="-"/>
    <s v=""/>
    <s v="30/03/2025 09:45"/>
    <s v="-"/>
    <s v="Flash Express Thailand"/>
    <s v="Tiktok"/>
    <s v="tiktok"/>
    <s v=""/>
    <s v="THT32071N56BS2Z"/>
    <s v="30/03/2025 09:46"/>
  </r>
  <r>
    <x v="5"/>
    <x v="5"/>
    <n v="37.5"/>
    <n v="4"/>
    <s v="EWF92"/>
    <n v="359"/>
    <n v="0"/>
    <s v="ร้านที่4"/>
    <s v="ศ***าส ต***ง"/>
    <s v="จังหวัดยโสธร"/>
    <s v="-"/>
    <s v=""/>
    <s v="30/03/2025 09:45"/>
    <s v="-"/>
    <s v="Flash Express Thailand"/>
    <s v="Tiktok"/>
    <s v="tiktok"/>
    <s v=""/>
    <s v="THT32071N56BS2Z"/>
    <s v="30/03/2025 09:46"/>
  </r>
  <r>
    <x v="6"/>
    <x v="8"/>
    <n v="66.666666666666671"/>
    <n v="3"/>
    <s v="EWF92"/>
    <n v="359"/>
    <n v="0"/>
    <s v="ร้านที่4"/>
    <s v="ศ***าส ต***ง"/>
    <s v="จังหวัดยโสธร"/>
    <s v="-"/>
    <s v=""/>
    <s v="30/03/2025 09:45"/>
    <s v="-"/>
    <s v="Flash Express Thailand"/>
    <s v="Tiktok"/>
    <s v="tiktok"/>
    <s v=""/>
    <s v="THT32071N56BS2Z"/>
    <s v="30/03/2025 09:46"/>
  </r>
  <r>
    <x v="7"/>
    <x v="9"/>
    <n v="50"/>
    <n v="1"/>
    <s v="EWF91"/>
    <n v="106"/>
    <n v="6"/>
    <s v="ร้านที่4"/>
    <s v="น***นัท"/>
    <s v="นครศรีธรรมราช"/>
    <s v="-"/>
    <s v=""/>
    <s v="30/03/2025 09:42"/>
    <s v="-"/>
    <s v="Flash Express Thailand COD"/>
    <s v="Tiktok"/>
    <s v="จ่ายทีหลัง / COD"/>
    <s v=""/>
    <s v="THT64091N4EJC5Z"/>
    <s v="30/03/2025 09:42"/>
  </r>
  <r>
    <x v="8"/>
    <x v="10"/>
    <n v="50"/>
    <n v="1"/>
    <s v="EWF91"/>
    <n v="106"/>
    <n v="6"/>
    <s v="ร้านที่4"/>
    <s v="น***นัท"/>
    <s v="นครศรีธรรมราช"/>
    <s v="-"/>
    <s v=""/>
    <s v="30/03/2025 09:42"/>
    <s v="-"/>
    <s v="Flash Express Thailand COD"/>
    <s v="Tiktok"/>
    <s v="จ่ายทีหลัง / COD"/>
    <s v=""/>
    <s v="THT64091N4EJC5Z"/>
    <s v="30/03/2025 09:42"/>
  </r>
  <r>
    <x v="2"/>
    <x v="6"/>
    <n v="50"/>
    <n v="1"/>
    <s v="EWF91"/>
    <n v="106"/>
    <n v="6"/>
    <s v="ร้านที่4"/>
    <s v="น***นัท"/>
    <s v="นครศรีธรรมราช"/>
    <s v="-"/>
    <s v=""/>
    <s v="30/03/2025 09:42"/>
    <s v="-"/>
    <s v="Flash Express Thailand COD"/>
    <s v="Tiktok"/>
    <s v="จ่ายทีหลัง / COD"/>
    <s v=""/>
    <s v="THT64091N4EJC5Z"/>
    <s v="30/03/2025 09:42"/>
  </r>
  <r>
    <x v="7"/>
    <x v="9"/>
    <n v="50"/>
    <n v="1"/>
    <s v="EWF89"/>
    <n v="200"/>
    <n v="0"/>
    <s v="ร้านที่4"/>
    <s v="j** j** s***pat"/>
    <s v="กรุงเทพฯ"/>
    <s v="-"/>
    <s v=""/>
    <s v="30/03/2025 09:39"/>
    <s v="-"/>
    <s v="Flash Express Thailand COD"/>
    <s v="Tiktok"/>
    <s v="จ่ายทีหลัง / COD"/>
    <s v=""/>
    <s v="THT01261N552K4Z"/>
    <s v="30/03/2025 09:39"/>
  </r>
  <r>
    <x v="8"/>
    <x v="10"/>
    <n v="50"/>
    <n v="1"/>
    <s v="EWF89"/>
    <n v="200"/>
    <n v="0"/>
    <s v="ร้านที่4"/>
    <s v="j** j** s***pat"/>
    <s v="กรุงเทพฯ"/>
    <s v="-"/>
    <s v=""/>
    <s v="30/03/2025 09:39"/>
    <s v="-"/>
    <s v="Flash Express Thailand COD"/>
    <s v="Tiktok"/>
    <s v="จ่ายทีหลัง / COD"/>
    <s v=""/>
    <s v="THT01261N552K4Z"/>
    <s v="30/03/2025 09:39"/>
  </r>
  <r>
    <x v="2"/>
    <x v="6"/>
    <n v="50"/>
    <n v="1"/>
    <s v="EWF89"/>
    <n v="200"/>
    <n v="0"/>
    <s v="ร้านที่4"/>
    <s v="j** j** s***pat"/>
    <s v="กรุงเทพฯ"/>
    <s v="-"/>
    <s v=""/>
    <s v="30/03/2025 09:39"/>
    <s v="-"/>
    <s v="Flash Express Thailand COD"/>
    <s v="Tiktok"/>
    <s v="จ่ายทีหลัง / COD"/>
    <s v=""/>
    <s v="THT01261N552K4Z"/>
    <s v="30/03/2025 09:39"/>
  </r>
  <r>
    <x v="4"/>
    <x v="4"/>
    <n v="66.666666666666671"/>
    <n v="3"/>
    <s v="EWF89"/>
    <n v="200"/>
    <n v="0"/>
    <s v="ร้านที่4"/>
    <s v="j** j** s***pat"/>
    <s v="กรุงเทพฯ"/>
    <s v="-"/>
    <s v=""/>
    <s v="30/03/2025 09:39"/>
    <s v="-"/>
    <s v="Flash Express Thailand COD"/>
    <s v="Tiktok"/>
    <s v="จ่ายทีหลัง / COD"/>
    <s v=""/>
    <s v="THT01261N552K4Z"/>
    <s v="30/03/2025 09:39"/>
  </r>
  <r>
    <x v="4"/>
    <x v="4"/>
    <n v="66.666666666666671"/>
    <n v="3"/>
    <s v="EWF88"/>
    <n v="200"/>
    <n v="0"/>
    <s v="ร้านที่4"/>
    <s v="ย***"/>
    <s v="อุบลราชธานี"/>
    <s v="-"/>
    <s v=""/>
    <s v="30/03/2025 09:39"/>
    <s v="-"/>
    <s v="Flash Express Thailand"/>
    <s v="Tiktok"/>
    <s v="tiktok"/>
    <s v=""/>
    <s v="THT31171N4CAH5Z"/>
    <s v="30/03/2025 09:39"/>
  </r>
  <r>
    <x v="7"/>
    <x v="9"/>
    <n v="50"/>
    <n v="1"/>
    <s v="EWF88"/>
    <n v="200"/>
    <n v="0"/>
    <s v="ร้านที่4"/>
    <s v="ย***"/>
    <s v="อุบลราชธานี"/>
    <s v="-"/>
    <s v=""/>
    <s v="30/03/2025 09:39"/>
    <s v="-"/>
    <s v="Flash Express Thailand"/>
    <s v="Tiktok"/>
    <s v="tiktok"/>
    <s v=""/>
    <s v="THT31171N4CAH5Z"/>
    <s v="30/03/2025 09:39"/>
  </r>
  <r>
    <x v="8"/>
    <x v="10"/>
    <n v="50"/>
    <n v="1"/>
    <s v="EWF88"/>
    <n v="200"/>
    <n v="0"/>
    <s v="ร้านที่4"/>
    <s v="ย***"/>
    <s v="อุบลราชธานี"/>
    <s v="-"/>
    <s v=""/>
    <s v="30/03/2025 09:39"/>
    <s v="-"/>
    <s v="Flash Express Thailand"/>
    <s v="Tiktok"/>
    <s v="tiktok"/>
    <s v=""/>
    <s v="THT31171N4CAH5Z"/>
    <s v="30/03/2025 09:39"/>
  </r>
  <r>
    <x v="2"/>
    <x v="6"/>
    <n v="50"/>
    <n v="1"/>
    <s v="EWF88"/>
    <n v="200"/>
    <n v="0"/>
    <s v="ร้านที่4"/>
    <s v="ย***"/>
    <s v="อุบลราชธานี"/>
    <s v="-"/>
    <s v=""/>
    <s v="30/03/2025 09:39"/>
    <s v="-"/>
    <s v="Flash Express Thailand"/>
    <s v="Tiktok"/>
    <s v="tiktok"/>
    <s v=""/>
    <s v="THT31171N4CAH5Z"/>
    <s v="30/03/2025 09:39"/>
  </r>
  <r>
    <x v="4"/>
    <x v="4"/>
    <n v="66.666666666666671"/>
    <n v="3"/>
    <s v="EWF86"/>
    <n v="200"/>
    <n v="0"/>
    <s v="ร้านที่4"/>
    <s v="อ*** จ***ร์สงค์"/>
    <s v="ประจวบคีรีขันธ์"/>
    <s v="-"/>
    <s v=""/>
    <s v="30/03/2025 09:31"/>
    <s v="-"/>
    <s v="Flash Express Thailand COD"/>
    <s v="Tiktok"/>
    <s v="จ่ายทีหลัง / COD"/>
    <s v=""/>
    <s v="THT19051N4CB43Z"/>
    <s v="30/03/2025 09:31"/>
  </r>
  <r>
    <x v="7"/>
    <x v="9"/>
    <n v="50"/>
    <n v="1"/>
    <s v="EWF86"/>
    <n v="200"/>
    <n v="0"/>
    <s v="ร้านที่4"/>
    <s v="อ*** จ***ร์สงค์"/>
    <s v="ประจวบคีรีขันธ์"/>
    <s v="-"/>
    <s v=""/>
    <s v="30/03/2025 09:31"/>
    <s v="-"/>
    <s v="Flash Express Thailand COD"/>
    <s v="Tiktok"/>
    <s v="จ่ายทีหลัง / COD"/>
    <s v=""/>
    <s v="THT19051N4CB43Z"/>
    <s v="30/03/2025 09:31"/>
  </r>
  <r>
    <x v="8"/>
    <x v="10"/>
    <n v="50"/>
    <n v="1"/>
    <s v="EWF86"/>
    <n v="200"/>
    <n v="0"/>
    <s v="ร้านที่4"/>
    <s v="อ*** จ***ร์สงค์"/>
    <s v="ประจวบคีรีขันธ์"/>
    <s v="-"/>
    <s v=""/>
    <s v="30/03/2025 09:31"/>
    <s v="-"/>
    <s v="Flash Express Thailand COD"/>
    <s v="Tiktok"/>
    <s v="จ่ายทีหลัง / COD"/>
    <s v=""/>
    <s v="THT19051N4CB43Z"/>
    <s v="30/03/2025 09:31"/>
  </r>
  <r>
    <x v="2"/>
    <x v="6"/>
    <n v="50"/>
    <n v="1"/>
    <s v="EWF86"/>
    <n v="200"/>
    <n v="0"/>
    <s v="ร้านที่4"/>
    <s v="อ*** จ***ร์สงค์"/>
    <s v="ประจวบคีรีขันธ์"/>
    <s v="-"/>
    <s v=""/>
    <s v="30/03/2025 09:31"/>
    <s v="-"/>
    <s v="Flash Express Thailand COD"/>
    <s v="Tiktok"/>
    <s v="จ่ายทีหลัง / COD"/>
    <s v=""/>
    <s v="THT19051N4CB43Z"/>
    <s v="30/03/2025 09:31"/>
  </r>
  <r>
    <x v="4"/>
    <x v="4"/>
    <n v="66.666666666666671"/>
    <n v="3"/>
    <s v="EWF85"/>
    <n v="129"/>
    <n v="29"/>
    <s v="ร้านที่4"/>
    <s v="ช*** เ***า แ***า"/>
    <s v="พระนครศรีอยุธยา"/>
    <s v="-"/>
    <s v=""/>
    <s v="-"/>
    <s v="-"/>
    <s v="J&amp;T Express"/>
    <s v="Tiktok"/>
    <s v="-"/>
    <s v=""/>
    <s v="-"/>
    <s v="30/03/2025 09:30"/>
  </r>
  <r>
    <x v="11"/>
    <x v="14"/>
    <n v="56.5"/>
    <n v="2"/>
    <s v="EWF84"/>
    <n v="317"/>
    <n v="45"/>
    <s v="ร้านที่1"/>
    <s v="ว******์"/>
    <s v="******พระอุดม ตำบลคลองพระอุดม อำเภอปากเกร็ด จังหวัดนนทบุรี 11120"/>
    <s v="11120"/>
    <s v="92"/>
    <s v="30/03/2025 09:28"/>
    <s v="-"/>
    <s v="SPX Express"/>
    <s v="Shopee"/>
    <s v="shopee"/>
    <s v=""/>
    <s v="TH258877449715V"/>
    <s v="30/03/2025 09:28"/>
  </r>
  <r>
    <x v="11"/>
    <x v="14"/>
    <n v="56.333333333333343"/>
    <n v="3"/>
    <s v="EWF84"/>
    <n v="317"/>
    <n v="45"/>
    <s v="ร้านที่1"/>
    <s v="ว******์"/>
    <s v="******พระอุดม ตำบลคลองพระอุดม อำเภอปากเกร็ด จังหวัดนนทบุรี 11120"/>
    <s v="11120"/>
    <s v="92"/>
    <s v="30/03/2025 09:28"/>
    <s v="-"/>
    <s v="SPX Express"/>
    <s v="Shopee"/>
    <s v="shopee"/>
    <s v=""/>
    <s v="TH258877449715V"/>
    <s v="30/03/2025 09:28"/>
  </r>
  <r>
    <x v="12"/>
    <x v="15"/>
    <n v="66.333333333333329"/>
    <n v="3"/>
    <s v="EWF83"/>
    <n v="290.48"/>
    <n v="41"/>
    <s v="ร้านที่1"/>
    <s v="อนุชา จึงทองดี"/>
    <s v="10/1 ม.7 ต.พุกร่าง_x000a__x000a_พระพุทธบาท/ Phra Phutthabatสระบุรี/ Saraburi_x000a_18120"/>
    <s v="18120"/>
    <s v="660818517774"/>
    <s v="30/03/2025 09:12"/>
    <s v="-"/>
    <s v="Kerry_dropoff"/>
    <s v="Lazada"/>
    <s v="lazada"/>
    <s v=""/>
    <s v="-"/>
    <s v="30/03/2025 09:11"/>
  </r>
  <r>
    <x v="16"/>
    <x v="20"/>
    <n v="54.5"/>
    <n v="2"/>
    <s v="EWF83"/>
    <n v="290.48"/>
    <n v="41"/>
    <s v="ร้านที่1"/>
    <s v="อนุชา จึงทองดี"/>
    <s v="10/1 ม.7 ต.พุกร่าง_x000a__x000a_พระพุทธบาท/ Phra Phutthabatสระบุรี/ Saraburi_x000a_18120"/>
    <s v="18120"/>
    <s v="660818517774"/>
    <s v="30/03/2025 09:12"/>
    <s v="-"/>
    <s v="Kerry_dropoff"/>
    <s v="Lazada"/>
    <s v="lazada"/>
    <s v=""/>
    <s v="-"/>
    <s v="30/03/2025 09:11"/>
  </r>
  <r>
    <x v="16"/>
    <x v="20"/>
    <n v="65"/>
    <n v="1"/>
    <s v="EWF82"/>
    <n v="299"/>
    <n v="0"/>
    <s v="ร้านที่1"/>
    <s v="อรอุมา คล้ายสุวรรณ์"/>
    <s v="เลขที่ 201 (ข้างโรงเรียนสุเหร่า) ซอยลาดพร้าว 132_x000a_แขวงคลองจั่น เขตบางกะปิ_x000a_กทม.10240"/>
    <s v="10240"/>
    <s v="0956410577"/>
    <s v="30/03/2025 09:16"/>
    <s v="raweewan5499@gmail.com"/>
    <s v="EMS COD"/>
    <s v="line_oa"/>
    <s v="กสิกร"/>
    <s v=""/>
    <s v="-"/>
    <s v="30/03/2025 09:03"/>
  </r>
  <r>
    <x v="12"/>
    <x v="19"/>
    <n v="100"/>
    <n v="1"/>
    <s v="EWF82"/>
    <n v="299"/>
    <n v="0"/>
    <s v="ร้านที่1"/>
    <s v="อรอุมา คล้ายสุวรรณ์"/>
    <s v="เลขที่ 201 (ข้างโรงเรียนสุเหร่า) ซอยลาดพร้าว 132_x000a_แขวงคลองจั่น เขตบางกะปิ_x000a_กทม.10240"/>
    <s v="10240"/>
    <s v="0956410577"/>
    <s v="30/03/2025 09:16"/>
    <s v="raweewan5499@gmail.com"/>
    <s v="EMS COD"/>
    <s v="line_oa"/>
    <s v="กสิกร"/>
    <s v=""/>
    <s v="-"/>
    <s v="30/03/2025 09:03"/>
  </r>
  <r>
    <x v="1"/>
    <x v="1"/>
    <n v="100"/>
    <n v="1"/>
    <s v="EWF82"/>
    <n v="299"/>
    <n v="0"/>
    <s v="ร้านที่1"/>
    <s v="อรอุมา คล้ายสุวรรณ์"/>
    <s v="เลขที่ 201 (ข้างโรงเรียนสุเหร่า) ซอยลาดพร้าว 132_x000a_แขวงคลองจั่น เขตบางกะปิ_x000a_กทม.10240"/>
    <s v="10240"/>
    <s v="0956410577"/>
    <s v="30/03/2025 09:16"/>
    <s v="raweewan5499@gmail.com"/>
    <s v="EMS COD"/>
    <s v="line_oa"/>
    <s v="กสิกร"/>
    <s v=""/>
    <s v="-"/>
    <s v="30/03/2025 09:03"/>
  </r>
  <r>
    <x v="9"/>
    <x v="12"/>
    <n v="100"/>
    <n v="1"/>
    <s v="EWF82"/>
    <n v="299"/>
    <n v="0"/>
    <s v="ร้านที่1"/>
    <s v="อรอุมา คล้ายสุวรรณ์"/>
    <s v="เลขที่ 201 (ข้างโรงเรียนสุเหร่า) ซอยลาดพร้าว 132_x000a_แขวงคลองจั่น เขตบางกะปิ_x000a_กทม.10240"/>
    <s v="10240"/>
    <s v="0956410577"/>
    <s v="30/03/2025 09:16"/>
    <s v="raweewan5499@gmail.com"/>
    <s v="EMS COD"/>
    <s v="line_oa"/>
    <s v="กสิกร"/>
    <s v=""/>
    <s v="-"/>
    <s v="30/03/2025 09:03"/>
  </r>
  <r>
    <x v="9"/>
    <x v="12"/>
    <n v="66"/>
    <n v="1"/>
    <s v="EWF81"/>
    <n v="240"/>
    <n v="0"/>
    <s v="ร้านที่2"/>
    <s v="ป******า"/>
    <s v="******ี่ 2, ตำบล คานหาม, อำเภออุทัย ห้อง 213 ตำบลคานหาม อำเภออุทัย จังหวัดพระนครศรีอยุธยา 13210"/>
    <s v="13210"/>
    <s v="68"/>
    <s v="30/03/2025 09:01"/>
    <s v="-"/>
    <s v="SPX Express"/>
    <s v="Shopee"/>
    <s v="shopee"/>
    <s v=""/>
    <s v="-"/>
    <s v="30/03/2025 09:01"/>
  </r>
  <r>
    <x v="12"/>
    <x v="15"/>
    <n v="66"/>
    <n v="1"/>
    <s v="EWF81"/>
    <n v="240"/>
    <n v="0"/>
    <s v="ร้านที่2"/>
    <s v="ป******า"/>
    <s v="******ี่ 2, ตำบล คานหาม, อำเภออุทัย ห้อง 213 ตำบลคานหาม อำเภออุทัย จังหวัดพระนครศรีอยุธยา 13210"/>
    <s v="13210"/>
    <s v="68"/>
    <s v="30/03/2025 09:01"/>
    <s v="-"/>
    <s v="SPX Express"/>
    <s v="Shopee"/>
    <s v="shopee"/>
    <s v=""/>
    <s v="-"/>
    <s v="30/03/2025 09:01"/>
  </r>
  <r>
    <x v="1"/>
    <x v="1"/>
    <n v="67"/>
    <n v="1"/>
    <s v="EWF81"/>
    <n v="240"/>
    <n v="0"/>
    <s v="ร้านที่2"/>
    <s v="ป******า"/>
    <s v="******ี่ 2, ตำบล คานหาม, อำเภออุทัย ห้อง 213 ตำบลคานหาม อำเภออุทัย จังหวัดพระนครศรีอยุธยา 13210"/>
    <s v="13210"/>
    <s v="68"/>
    <s v="30/03/2025 09:01"/>
    <s v="-"/>
    <s v="SPX Express"/>
    <s v="Shopee"/>
    <s v="shopee"/>
    <s v=""/>
    <s v="-"/>
    <s v="30/03/2025 09:01"/>
  </r>
  <r>
    <x v="17"/>
    <x v="21"/>
    <n v="12"/>
    <n v="400"/>
    <s v="EWF80"/>
    <n v="4900"/>
    <n v="100"/>
    <s v="ร้านที่1"/>
    <s v="พระอาจารย์สมมรรค กั้วพิศมัย"/>
    <s v="สถานปฏิบัติธรรมพุทธสถาน 86/13บ.เขากระโดง ต.เสม็ด อ.เมือง จ.บุรีรัมย์ 31000"/>
    <s v="31000"/>
    <s v="0902469935"/>
    <s v="23/03/2025 15:17"/>
    <s v="raweewan5499@gmail.com"/>
    <s v="EMS"/>
    <s v="facebook"/>
    <s v="กสิกร"/>
    <s v=""/>
    <s v="-"/>
    <s v="30/03/2025 08:54"/>
  </r>
  <r>
    <x v="16"/>
    <x v="20"/>
    <n v="65"/>
    <n v="1"/>
    <s v="EWF79"/>
    <n v="299"/>
    <n v="0"/>
    <s v="ร้านที่1"/>
    <s v="เถลิง​ศักดิ์​ ดี​ล้อม"/>
    <s v="452/235  ลุมพินีพาร์คนวมินทร์ศรีบูรพาอาคาร A2 แขวงคลองกุ่ม เขตบึงกุ่ม กรุงเทพฯ 10240"/>
    <s v="10240"/>
    <s v="0613873789"/>
    <s v="30/03/2025 08:41"/>
    <s v="raweewan5499@gmail.com"/>
    <s v="EMS COD"/>
    <s v="facebook"/>
    <s v="กสิกร"/>
    <s v=""/>
    <s v="-"/>
    <s v="30/03/2025 08:41"/>
  </r>
  <r>
    <x v="12"/>
    <x v="19"/>
    <n v="100"/>
    <n v="1"/>
    <s v="EWF79"/>
    <n v="299"/>
    <n v="0"/>
    <s v="ร้านที่1"/>
    <s v="เถลิง​ศักดิ์​ ดี​ล้อม"/>
    <s v="452/235  ลุมพินีพาร์คนวมินทร์ศรีบูรพาอาคาร A2 แขวงคลองกุ่ม เขตบึงกุ่ม กรุงเทพฯ 10240"/>
    <s v="10240"/>
    <s v="0613873789"/>
    <s v="30/03/2025 08:41"/>
    <s v="raweewan5499@gmail.com"/>
    <s v="EMS COD"/>
    <s v="facebook"/>
    <s v="กสิกร"/>
    <s v=""/>
    <s v="-"/>
    <s v="30/03/2025 08:41"/>
  </r>
  <r>
    <x v="1"/>
    <x v="1"/>
    <n v="100"/>
    <n v="1"/>
    <s v="EWF79"/>
    <n v="299"/>
    <n v="0"/>
    <s v="ร้านที่1"/>
    <s v="เถลิง​ศักดิ์​ ดี​ล้อม"/>
    <s v="452/235  ลุมพินีพาร์คนวมินทร์ศรีบูรพาอาคาร A2 แขวงคลองกุ่ม เขตบึงกุ่ม กรุงเทพฯ 10240"/>
    <s v="10240"/>
    <s v="0613873789"/>
    <s v="30/03/2025 08:41"/>
    <s v="raweewan5499@gmail.com"/>
    <s v="EMS COD"/>
    <s v="facebook"/>
    <s v="กสิกร"/>
    <s v=""/>
    <s v="-"/>
    <s v="30/03/2025 08:41"/>
  </r>
  <r>
    <x v="9"/>
    <x v="12"/>
    <n v="100"/>
    <n v="1"/>
    <s v="EWF79"/>
    <n v="299"/>
    <n v="0"/>
    <s v="ร้านที่1"/>
    <s v="เถลิง​ศักดิ์​ ดี​ล้อม"/>
    <s v="452/235  ลุมพินีพาร์คนวมินทร์ศรีบูรพาอาคาร A2 แขวงคลองกุ่ม เขตบึงกุ่ม กรุงเทพฯ 10240"/>
    <s v="10240"/>
    <s v="0613873789"/>
    <s v="30/03/2025 08:41"/>
    <s v="raweewan5499@gmail.com"/>
    <s v="EMS COD"/>
    <s v="facebook"/>
    <s v="กสิกร"/>
    <s v=""/>
    <s v="-"/>
    <s v="30/03/2025 08:41"/>
  </r>
  <r>
    <x v="9"/>
    <x v="12"/>
    <n v="100"/>
    <n v="1"/>
    <s v="EWF78"/>
    <n v="650"/>
    <n v="0"/>
    <s v="ร้านที่1"/>
    <s v="ชนะศึก จุลกะ"/>
    <s v="49/109  หมู่บ้านแก้วถาวรซอย3_x000a_     ต. เสาธงหิน_x000a_     อ.บางใหญ่_x000a_    จ นนทบุรี 11140"/>
    <s v="11140"/>
    <s v="0948712574"/>
    <s v="30/03/2025 08:13"/>
    <s v="raweewan5499@gmail.com"/>
    <s v="EMS"/>
    <s v="facebook"/>
    <s v="กสิกร"/>
    <s v=""/>
    <s v="-"/>
    <s v="30/03/2025 08:40"/>
  </r>
  <r>
    <x v="12"/>
    <x v="19"/>
    <n v="100"/>
    <n v="1"/>
    <s v="EWF78"/>
    <n v="650"/>
    <n v="0"/>
    <s v="ร้านที่1"/>
    <s v="ชนะศึก จุลกะ"/>
    <s v="49/109  หมู่บ้านแก้วถาวรซอย3_x000a_     ต. เสาธงหิน_x000a_     อ.บางใหญ่_x000a_    จ นนทบุรี 11140"/>
    <s v="11140"/>
    <s v="0948712574"/>
    <s v="30/03/2025 08:13"/>
    <s v="raweewan5499@gmail.com"/>
    <s v="EMS"/>
    <s v="facebook"/>
    <s v="กสิกร"/>
    <s v=""/>
    <s v="-"/>
    <s v="30/03/2025 08:40"/>
  </r>
  <r>
    <x v="1"/>
    <x v="1"/>
    <n v="100"/>
    <n v="1"/>
    <s v="EWF78"/>
    <n v="650"/>
    <n v="0"/>
    <s v="ร้านที่1"/>
    <s v="ชนะศึก จุลกะ"/>
    <s v="49/109  หมู่บ้านแก้วถาวรซอย3_x000a_     ต. เสาธงหิน_x000a_     อ.บางใหญ่_x000a_    จ นนทบุรี 11140"/>
    <s v="11140"/>
    <s v="0948712574"/>
    <s v="30/03/2025 08:13"/>
    <s v="raweewan5499@gmail.com"/>
    <s v="EMS"/>
    <s v="facebook"/>
    <s v="กสิกร"/>
    <s v=""/>
    <s v="-"/>
    <s v="30/03/2025 08:40"/>
  </r>
  <r>
    <x v="18"/>
    <x v="22"/>
    <n v="65"/>
    <n v="2"/>
    <s v="EWF78"/>
    <n v="650"/>
    <n v="0"/>
    <s v="ร้านที่1"/>
    <s v="ชนะศึก จุลกะ"/>
    <s v="49/109  หมู่บ้านแก้วถาวรซอย3_x000a_     ต. เสาธงหิน_x000a_     อ.บางใหญ่_x000a_    จ นนทบุรี 11140"/>
    <s v="11140"/>
    <s v="0948712574"/>
    <s v="30/03/2025 08:13"/>
    <s v="raweewan5499@gmail.com"/>
    <s v="EMS"/>
    <s v="facebook"/>
    <s v="กสิกร"/>
    <s v=""/>
    <s v="-"/>
    <s v="30/03/2025 08:40"/>
  </r>
  <r>
    <x v="19"/>
    <x v="23"/>
    <n v="65"/>
    <n v="2"/>
    <s v="EWF78"/>
    <n v="650"/>
    <n v="0"/>
    <s v="ร้านที่1"/>
    <s v="ชนะศึก จุลกะ"/>
    <s v="49/109  หมู่บ้านแก้วถาวรซอย3_x000a_     ต. เสาธงหิน_x000a_     อ.บางใหญ่_x000a_    จ นนทบุรี 11140"/>
    <s v="11140"/>
    <s v="0948712574"/>
    <s v="30/03/2025 08:13"/>
    <s v="raweewan5499@gmail.com"/>
    <s v="EMS"/>
    <s v="facebook"/>
    <s v="กสิกร"/>
    <s v=""/>
    <s v="-"/>
    <s v="30/03/2025 08:40"/>
  </r>
  <r>
    <x v="20"/>
    <x v="24"/>
    <n v="65"/>
    <n v="2"/>
    <s v="EWF78"/>
    <n v="650"/>
    <n v="0"/>
    <s v="ร้านที่1"/>
    <s v="ชนะศึก จุลกะ"/>
    <s v="49/109  หมู่บ้านแก้วถาวรซอย3_x000a_     ต. เสาธงหิน_x000a_     อ.บางใหญ่_x000a_    จ นนทบุรี 11140"/>
    <s v="11140"/>
    <s v="0948712574"/>
    <s v="30/03/2025 08:13"/>
    <s v="raweewan5499@gmail.com"/>
    <s v="EMS"/>
    <s v="facebook"/>
    <s v="กสิกร"/>
    <s v=""/>
    <s v="-"/>
    <s v="30/03/2025 08:40"/>
  </r>
  <r>
    <x v="16"/>
    <x v="20"/>
    <n v="65"/>
    <n v="2"/>
    <s v="EWF78"/>
    <n v="650"/>
    <n v="0"/>
    <s v="ร้านที่1"/>
    <s v="ชนะศึก จุลกะ"/>
    <s v="49/109  หมู่บ้านแก้วถาวรซอย3_x000a_     ต. เสาธงหิน_x000a_     อ.บางใหญ่_x000a_    จ นนทบุรี 11140"/>
    <s v="11140"/>
    <s v="0948712574"/>
    <s v="30/03/2025 08:13"/>
    <s v="raweewan5499@gmail.com"/>
    <s v="EMS"/>
    <s v="facebook"/>
    <s v="กสิกร"/>
    <s v=""/>
    <s v="-"/>
    <s v="30/03/2025 08:40"/>
  </r>
  <r>
    <x v="3"/>
    <x v="3"/>
    <n v="65"/>
    <n v="2"/>
    <s v="EWF78"/>
    <n v="650"/>
    <n v="0"/>
    <s v="ร้านที่1"/>
    <s v="ชนะศึก จุลกะ"/>
    <s v="49/109  หมู่บ้านแก้วถาวรซอย3_x000a_     ต. เสาธงหิน_x000a_     อ.บางใหญ่_x000a_    จ นนทบุรี 11140"/>
    <s v="11140"/>
    <s v="0948712574"/>
    <s v="30/03/2025 08:13"/>
    <s v="raweewan5499@gmail.com"/>
    <s v="EMS"/>
    <s v="facebook"/>
    <s v="กสิกร"/>
    <s v=""/>
    <s v="-"/>
    <s v="30/03/2025 08:40"/>
  </r>
  <r>
    <x v="5"/>
    <x v="5"/>
    <n v="0"/>
    <n v="2"/>
    <s v="EWF77"/>
    <n v="0"/>
    <n v="0"/>
    <s v="ร้านที่1"/>
    <s v="Tikky"/>
    <s v=" ตลาดนาหลัก_x000a_ต.วังสะพุง อ.วังสะพุง_x000a_จ.เลย 42130_x000a_"/>
    <s v="42130"/>
    <s v="0851171657"/>
    <s v="30/03/2025 08:22"/>
    <s v="sompear3955@gmail.com"/>
    <s v="EMS"/>
    <s v="facebook"/>
    <s v="กสิกร"/>
    <s v="ไม่รับรสชาติกาแฟ เคลม ติ๊กตอก 580063492453534637 เนื่องจากสินค้าหมดอายุก่อนวันหมดอายุ"/>
    <s v="-"/>
    <s v="30/03/2025 08:22"/>
  </r>
  <r>
    <x v="9"/>
    <x v="12"/>
    <n v="90"/>
    <n v="2"/>
    <s v="EWF76"/>
    <n v="135"/>
    <n v="0"/>
    <s v="ร้านที่3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30/03/2025 07:57"/>
    <s v="-"/>
    <s v="Kerry_dropoff"/>
    <s v="Lazada"/>
    <s v="lazada"/>
    <s v=""/>
    <s v="LEXPU0550669710"/>
    <s v="30/03/2025 07:57"/>
  </r>
  <r>
    <x v="9"/>
    <x v="12"/>
    <n v="90"/>
    <n v="2"/>
    <s v="EWF75"/>
    <n v="152"/>
    <n v="0"/>
    <s v="ร้านที่8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30/03/2025 07:51"/>
    <s v="-"/>
    <s v="Kerry_dropoff"/>
    <s v="Lazada"/>
    <s v="lazada"/>
    <s v=""/>
    <s v="LEXPU0550666717"/>
    <s v="30/03/2025 07:51"/>
  </r>
  <r>
    <x v="5"/>
    <x v="5"/>
    <n v="47.333333333333343"/>
    <n v="3"/>
    <s v="EWF74"/>
    <n v="132"/>
    <n v="0"/>
    <s v="ร้านที่1"/>
    <s v="ศ******ง"/>
    <s v="******ทุ่งโพ, อำเภอหนองฉาง ตำบลทุ่งโพ อำเภอหนองฉาง จังหวัดอุทัยธานี 61110"/>
    <s v="61110"/>
    <s v="84"/>
    <s v="30/03/2025 07:54"/>
    <s v="-"/>
    <s v="SPX Express"/>
    <s v="Shopee"/>
    <s v="shopee"/>
    <s v=""/>
    <s v="TH259658196560Z"/>
    <s v="30/03/2025 07:24"/>
  </r>
  <r>
    <x v="0"/>
    <x v="0"/>
    <n v="35"/>
    <n v="8"/>
    <s v="EWF73"/>
    <n v="225"/>
    <n v="0"/>
    <s v="ร้านที่2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30/03/2025 07:45"/>
    <s v="-"/>
    <s v="SPX Express"/>
    <s v="Shopee"/>
    <s v="shopee"/>
    <s v=""/>
    <s v="TH2583161605587"/>
    <s v="30/03/2025 07:15"/>
  </r>
  <r>
    <x v="1"/>
    <x v="1"/>
    <n v="78"/>
    <n v="1"/>
    <s v="EWF72"/>
    <n v="85"/>
    <n v="7"/>
    <s v="ร้านที่1"/>
    <s v="น*"/>
    <s v="******าง (ซอยประชาชื่น 31) แขวงวงศ์สว่าง เขตบางซื่อ จังหวัดกรุงเทพมหานคร 10800"/>
    <s v="10800"/>
    <s v="75"/>
    <s v="30/03/2025 07:10"/>
    <s v="-"/>
    <s v="SPX Express"/>
    <s v="Shopee"/>
    <s v="shopee"/>
    <s v=""/>
    <s v="TH2535759272143"/>
    <s v="30/03/2025 07:10"/>
  </r>
  <r>
    <x v="16"/>
    <x v="20"/>
    <n v="54.5"/>
    <n v="2"/>
    <s v="EWF71"/>
    <n v="231"/>
    <n v="79"/>
    <s v="ร้านที่1"/>
    <s v="วรัณญา โชค​รัต​เจริญ​"/>
    <s v="บจ. ไอ.พี.วัน 319 ม. 4 นิคมอุตสาหกรรมบางปู ซอย 6C ต. แพรกษา_x000a__x000a_เมืองสมุทรปราการ/ Mueang Samut Prakanสมุทรปราการ/ Samut Prakan_x000a_10280"/>
    <s v="10280"/>
    <s v="660935326592"/>
    <s v="30/03/2025 07:05"/>
    <s v="-"/>
    <s v="Kerry_dropoff"/>
    <s v="Lazada"/>
    <s v="lazada"/>
    <s v=""/>
    <s v="LEXPU0550669543"/>
    <s v="30/03/2025 07:05"/>
  </r>
  <r>
    <x v="16"/>
    <x v="20"/>
    <n v="54.5"/>
    <n v="2"/>
    <s v="EWF71"/>
    <n v="231"/>
    <n v="79"/>
    <s v="ร้านที่1"/>
    <s v="วรัณญา โชค​รัต​เจริญ​"/>
    <s v="บจ. ไอ.พี.วัน 319 ม. 4 นิคมอุตสาหกรรมบางปู ซอย 6C ต. แพรกษา_x000a__x000a_เมืองสมุทรปราการ/ Mueang Samut Prakanสมุทรปราการ/ Samut Prakan_x000a_10280"/>
    <s v="10280"/>
    <s v="660935326592"/>
    <s v="30/03/2025 07:05"/>
    <s v="-"/>
    <s v="Kerry_dropoff"/>
    <s v="Lazada"/>
    <s v="lazada"/>
    <s v=""/>
    <s v="LEXPU0550669543"/>
    <s v="30/03/2025 07:05"/>
  </r>
  <r>
    <x v="1"/>
    <x v="7"/>
    <n v="67.5"/>
    <n v="1"/>
    <s v="EWF70"/>
    <n v="67.5"/>
    <n v="0"/>
    <s v="ร้านที่1"/>
    <s v="สุกัญญา บุญมี"/>
    <s v="111/2 หมู่ 2 ต.ป่าเลา_x000a__x000a_เมืองเพชรบูรณ์/ Mueang Phetchabunเพชรบูรณ์/ Phetchabun_x000a_67000"/>
    <s v="67000"/>
    <s v="660870984433"/>
    <s v="30/03/2025 06:53"/>
    <s v="-"/>
    <s v="Kerry_dropoff"/>
    <s v="Lazada"/>
    <s v="lazada"/>
    <s v=""/>
    <s v="LEXPU0472897197"/>
    <s v="30/03/2025 06:53"/>
  </r>
  <r>
    <x v="1"/>
    <x v="7"/>
    <n v="14"/>
    <n v="1"/>
    <s v="EWF69"/>
    <n v="14"/>
    <n v="0"/>
    <s v="ร้านที่1"/>
    <s v="gi"/>
    <s v="ชุมชนร่มเย็น  28/4999999999 ชอย2/17 สดมกส394994999 · คูคต/ Khu Khot_x000a__x000a_ลำลูกกา/ Lam Luk Kaปทุมธานี/ Pathum Thani_x000a_12130"/>
    <s v="12130"/>
    <s v="660804968478"/>
    <s v="30/03/2025 05:14"/>
    <s v="-"/>
    <s v="Kerry_dropoff"/>
    <s v="Lazada"/>
    <s v="lazada"/>
    <s v=""/>
    <s v="LEXPU0472897210"/>
    <s v="30/03/2025 05:14"/>
  </r>
  <r>
    <x v="3"/>
    <x v="3"/>
    <n v="54.5"/>
    <n v="2"/>
    <s v="EWF68"/>
    <n v="79"/>
    <n v="7"/>
    <s v="ร้านที่1"/>
    <s v="จิราภรณ์ ทุนาบูรณ์"/>
    <s v="282/6 ม.21 ต.นอกเมือง อ.เมือง จ.สุรินทร์ · นอกเมือง/ Nok Mueang_x000a__x000a_เมืองสุรินทร์/ Mueang Surinสุรินทร์/ Surin_x000a_32000"/>
    <s v="32000"/>
    <s v="660644349033"/>
    <s v="30/03/2025 20:18"/>
    <s v="-"/>
    <s v="Kerry_dropoff"/>
    <s v="Lazada"/>
    <s v="lazada"/>
    <s v=""/>
    <s v="-"/>
    <s v="30/03/2025 03:57"/>
  </r>
  <r>
    <x v="2"/>
    <x v="6"/>
    <n v="60"/>
    <n v="3"/>
    <s v="EWF67"/>
    <n v="214.21"/>
    <n v="0"/>
    <s v="ร้านที่4"/>
    <s v="さ*** み*"/>
    <s v="เชียงใหม่"/>
    <s v="-"/>
    <s v=""/>
    <s v="30/03/2025 02:28"/>
    <s v="-"/>
    <s v="Flash Express Thailand"/>
    <s v="Tiktok"/>
    <s v="tiktok"/>
    <s v=""/>
    <s v="THT47041N4GDV4Z"/>
    <s v="30/03/2025 02:27"/>
  </r>
  <r>
    <x v="6"/>
    <x v="8"/>
    <n v="66.666666666666671"/>
    <n v="3"/>
    <s v="EWF67"/>
    <n v="214.21"/>
    <n v="0"/>
    <s v="ร้านที่4"/>
    <s v="さ*** み*"/>
    <s v="เชียงใหม่"/>
    <s v="-"/>
    <s v=""/>
    <s v="30/03/2025 02:28"/>
    <s v="-"/>
    <s v="Flash Express Thailand"/>
    <s v="Tiktok"/>
    <s v="tiktok"/>
    <s v=""/>
    <s v="THT47041N4GDV4Z"/>
    <s v="30/03/2025 02:27"/>
  </r>
  <r>
    <x v="7"/>
    <x v="9"/>
    <n v="50"/>
    <n v="1"/>
    <s v="EWF66"/>
    <n v="123.8"/>
    <n v="7"/>
    <s v="ร้านที่1"/>
    <s v="พลวัฒน์ คงทอง"/>
    <s v="จรัญสนิทวงศ์ ซิตี้โฮมรัชดา-ปิ่นเกล้า 589/560 A3_x000a__x000a_บางพลัด/ Bang Phlatกรุงเทพมหานคร/ Bangkok_x000a_10700"/>
    <s v="10700"/>
    <s v="660879977456"/>
    <s v="30/03/2025 01:49"/>
    <s v="-"/>
    <s v="Kerry_dropoff"/>
    <s v="Lazada"/>
    <s v="lazada"/>
    <s v=""/>
    <s v="LEXPU0550630090"/>
    <s v="30/03/2025 01:49"/>
  </r>
  <r>
    <x v="8"/>
    <x v="10"/>
    <n v="50"/>
    <n v="1"/>
    <s v="EWF66"/>
    <n v="123.8"/>
    <n v="7"/>
    <s v="ร้านที่1"/>
    <s v="พลวัฒน์ คงทอง"/>
    <s v="จรัญสนิทวงศ์ ซิตี้โฮมรัชดา-ปิ่นเกล้า 589/560 A3_x000a__x000a_บางพลัด/ Bang Phlatกรุงเทพมหานคร/ Bangkok_x000a_10700"/>
    <s v="10700"/>
    <s v="660879977456"/>
    <s v="30/03/2025 01:49"/>
    <s v="-"/>
    <s v="Kerry_dropoff"/>
    <s v="Lazada"/>
    <s v="lazada"/>
    <s v=""/>
    <s v="LEXPU0550630090"/>
    <s v="30/03/2025 01:49"/>
  </r>
  <r>
    <x v="2"/>
    <x v="6"/>
    <n v="50"/>
    <n v="1"/>
    <s v="EWF66"/>
    <n v="123.8"/>
    <n v="7"/>
    <s v="ร้านที่1"/>
    <s v="พลวัฒน์ คงทอง"/>
    <s v="จรัญสนิทวงศ์ ซิตี้โฮมรัชดา-ปิ่นเกล้า 589/560 A3_x000a__x000a_บางพลัด/ Bang Phlatกรุงเทพมหานคร/ Bangkok_x000a_10700"/>
    <s v="10700"/>
    <s v="660879977456"/>
    <s v="30/03/2025 01:49"/>
    <s v="-"/>
    <s v="Kerry_dropoff"/>
    <s v="Lazada"/>
    <s v="lazada"/>
    <s v=""/>
    <s v="LEXPU0550630090"/>
    <s v="30/03/2025 01:49"/>
  </r>
  <r>
    <x v="3"/>
    <x v="3"/>
    <n v="54.5"/>
    <n v="2"/>
    <s v="EWF65"/>
    <n v="182.5"/>
    <n v="57.7"/>
    <s v="ร้านที่1"/>
    <s v="เจริญขวัญ    วงศ์วาณิชวัฒนา"/>
    <s v="27/70  the plant คันนายาว ซอย 4/3 · คันนายาว/ Khan Na Yao_x000a__x000a_คันนายาว/ Khan Na Yaoกรุงเทพมหานคร/ Bangkok_x000a_10230"/>
    <s v="10230"/>
    <s v="660813377816"/>
    <s v="30/03/2025 01:36"/>
    <s v="-"/>
    <s v="Kerry_dropoff"/>
    <s v="Lazada"/>
    <s v="lazada"/>
    <s v=""/>
    <s v="LEXPU0550620800"/>
    <s v="30/03/2025 01:36"/>
  </r>
  <r>
    <x v="3"/>
    <x v="3"/>
    <n v="54.5"/>
    <n v="2"/>
    <s v="EWF65"/>
    <n v="182.5"/>
    <n v="57.7"/>
    <s v="ร้านที่1"/>
    <s v="เจริญขวัญ    วงศ์วาณิชวัฒนา"/>
    <s v="27/70  the plant คันนายาว ซอย 4/3 · คันนายาว/ Khan Na Yao_x000a__x000a_คันนายาว/ Khan Na Yaoกรุงเทพมหานคร/ Bangkok_x000a_10230"/>
    <s v="10230"/>
    <s v="660813377816"/>
    <s v="30/03/2025 01:36"/>
    <s v="-"/>
    <s v="Kerry_dropoff"/>
    <s v="Lazada"/>
    <s v="lazada"/>
    <s v=""/>
    <s v="LEXPU0550620800"/>
    <s v="30/03/2025 01:36"/>
  </r>
  <r>
    <x v="1"/>
    <x v="1"/>
    <n v="66.333333333333329"/>
    <n v="3"/>
    <s v="EWF64"/>
    <n v="230"/>
    <n v="0"/>
    <s v="ร้านที่1"/>
    <s v="น******ง"/>
    <s v="******ะโหมด จ.พัทลุง 93160 ตำบลแม่ขรี อำเภอตะโหมด จังหวัดพัทลุง 93160"/>
    <s v="93160"/>
    <s v="14"/>
    <s v="30/03/2025 01:36"/>
    <s v="-"/>
    <s v="SPX Express"/>
    <s v="Shopee"/>
    <s v="shopee"/>
    <s v=""/>
    <s v="TH257665685934M"/>
    <s v="30/03/2025 01:16"/>
  </r>
  <r>
    <x v="0"/>
    <x v="0"/>
    <n v="41"/>
    <n v="1"/>
    <s v="EWF63"/>
    <n v="41"/>
    <n v="0"/>
    <s v="ร้านที่2"/>
    <s v="อ******ร"/>
    <s v="******ตำบลบึงกอก อำเภอบางระกำ จังหวัดพิษณุโลก 65140"/>
    <s v="65140"/>
    <s v="56"/>
    <s v="30/03/2025 01:22"/>
    <s v="-"/>
    <s v="SPX Express"/>
    <s v="Shopee"/>
    <s v="shopee"/>
    <s v=""/>
    <s v="TH259040324283L"/>
    <s v="30/03/2025 00:45"/>
  </r>
  <r>
    <x v="12"/>
    <x v="15"/>
    <n v="66.333333333333329"/>
    <n v="3"/>
    <s v="EWF62"/>
    <n v="256"/>
    <n v="4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30/03/2025 00:39"/>
    <s v="-"/>
    <s v="SPX Express"/>
    <s v="Shopee"/>
    <s v="shopee"/>
    <s v=""/>
    <s v="TH257260334980M"/>
    <s v="30/03/2025 00:38"/>
  </r>
  <r>
    <x v="12"/>
    <x v="15"/>
    <n v="66.333333333333329"/>
    <n v="3"/>
    <s v="EWF61"/>
    <n v="256"/>
    <n v="4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30/03/2025 00:36"/>
    <s v="-"/>
    <s v="SPX Express"/>
    <s v="Shopee"/>
    <s v="shopee"/>
    <s v=""/>
    <s v="TH251182950629G"/>
    <s v="30/03/2025 00:36"/>
  </r>
  <r>
    <x v="12"/>
    <x v="15"/>
    <n v="66.333333333333329"/>
    <n v="3"/>
    <s v="EWF60"/>
    <n v="246"/>
    <n v="45"/>
    <s v="ร้านที่1"/>
    <s v="ล******า"/>
    <s v="******ท้ายซอย ตำบลท้ายบ้านใหม่ อำเภอเมืองสมุทรปราการ จังหวัดสมุทรปราการ 10280"/>
    <s v="10280"/>
    <s v="50"/>
    <s v="30/03/2025 00:29"/>
    <s v="-"/>
    <s v="SPX Express"/>
    <s v="Shopee"/>
    <s v="shopee"/>
    <s v=""/>
    <s v="TH257314103409Q"/>
    <s v="30/03/2025 00:27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x v="0"/>
    <x v="0"/>
    <n v="66.333333333333329"/>
    <n v="3"/>
    <s v="EWK49"/>
    <n v="220"/>
    <n v="0"/>
    <s v="ร้านที่4"/>
    <s v="ส***วดี"/>
    <s v="พัทลุง"/>
    <s v="-"/>
    <s v=""/>
    <s v="31/03/2025 23:35"/>
    <s v="-"/>
    <s v="Flash Express Thailand COD"/>
    <s v="Tiktok"/>
    <s v="จ่ายทีหลัง / COD"/>
    <s v=""/>
    <s v="-"/>
    <s v="31/03/2025 23:35"/>
  </r>
  <r>
    <x v="1"/>
    <x v="1"/>
    <n v="54"/>
    <n v="1"/>
    <s v="EWK48"/>
    <n v="111"/>
    <n v="7"/>
    <s v="ร้านที่2"/>
    <s v="จ******ศ"/>
    <s v="****** 11 ซอยพหลโยธิน 34 แขวงเสนานิคม เขตจตุจักร จังหวัดกรุงเทพมหานคร 10900"/>
    <s v="10900"/>
    <s v="82"/>
    <s v="-"/>
    <s v="-"/>
    <s v=""/>
    <s v="Shopee"/>
    <s v="-"/>
    <s v=""/>
    <s v="-"/>
    <s v="31/03/2025 23:34"/>
  </r>
  <r>
    <x v="2"/>
    <x v="2"/>
    <n v="50"/>
    <n v="1"/>
    <s v="EWK48"/>
    <n v="111"/>
    <n v="7"/>
    <s v="ร้านที่2"/>
    <s v="จ******ศ"/>
    <s v="****** 11 ซอยพหลโยธิน 34 แขวงเสนานิคม เขตจตุจักร จังหวัดกรุงเทพมหานคร 10900"/>
    <s v="10900"/>
    <s v="82"/>
    <s v="-"/>
    <s v="-"/>
    <s v=""/>
    <s v="Shopee"/>
    <s v="-"/>
    <s v=""/>
    <s v="-"/>
    <s v="31/03/2025 23:34"/>
  </r>
  <r>
    <x v="3"/>
    <x v="3"/>
    <n v="45"/>
    <n v="1"/>
    <s v="EWK47"/>
    <n v="40"/>
    <n v="0"/>
    <s v="ร้านที่1"/>
    <s v="ส******์"/>
    <s v="******ริญค้า, ซอย 11, ตำบล ปากแรต, อำเภอบ้านโป่ง ตำบลปากแรต อำเภอบ้านโป่ง จังหวัดราชบุรี 70110"/>
    <s v="70110"/>
    <s v="75"/>
    <s v="01/04/2025 00:49"/>
    <s v="-"/>
    <s v="SPX Express"/>
    <s v="Shopee"/>
    <s v="shopee"/>
    <s v=""/>
    <s v="-"/>
    <s v="31/03/2025 23:34"/>
  </r>
  <r>
    <x v="4"/>
    <x v="4"/>
    <n v="10"/>
    <n v="30"/>
    <s v="EWK46"/>
    <n v="370"/>
    <n v="54"/>
    <s v="ร้านที่1"/>
    <s v="น******ณ"/>
    <s v="******ถ.เทพารักษ์ ต.เทพารักษ์ ตำบลเทพารักษ์ อำเภอเมืองสมุทรปราการ จังหวัดสมุทรปราการ 10270"/>
    <s v="10270"/>
    <s v="75"/>
    <s v="31/03/2025 23:13"/>
    <s v="-"/>
    <s v="Flash Express"/>
    <s v="Shopee"/>
    <s v="shopee"/>
    <s v=""/>
    <s v="-"/>
    <s v="31/03/2025 23:12"/>
  </r>
  <r>
    <x v="5"/>
    <x v="5"/>
    <n v="66.333333333333329"/>
    <n v="3"/>
    <s v="EWK45"/>
    <n v="225"/>
    <n v="0"/>
    <s v="ร้านที่10"/>
    <s v="นรัญ  นรเศรษฐ์"/>
    <s v="18/23-24 · เจ้าเจ็ด/ Chao Chet_x000a__x000a_เสนา/ Senaพระนครศรีอยุธยา/ Phra Nakhon Si Ayutthaya_x000a_13110"/>
    <s v="13110"/>
    <s v="660898089450"/>
    <s v="31/03/2025 23:05"/>
    <s v="-"/>
    <s v="Kerry_dropoff"/>
    <s v="Lazada"/>
    <s v="lazada"/>
    <s v=""/>
    <s v="-"/>
    <s v="31/03/2025 23:05"/>
  </r>
  <r>
    <x v="4"/>
    <x v="4"/>
    <n v="10"/>
    <n v="20"/>
    <s v="EWK44"/>
    <n v="352"/>
    <n v="54"/>
    <s v="ร้านที่1"/>
    <s v="ม***ล"/>
    <s v="******งหลวง อำเภอเฝ้าไร่ จังหวัดหนองคาย 43120"/>
    <s v="43120"/>
    <s v="40"/>
    <s v="31/03/2025 22:59"/>
    <s v="-"/>
    <s v="Flash Express"/>
    <s v="Shopee"/>
    <s v="shopee"/>
    <s v=""/>
    <s v="-"/>
    <s v="31/03/2025 22:57"/>
  </r>
  <r>
    <x v="2"/>
    <x v="2"/>
    <n v="44"/>
    <n v="1"/>
    <s v="EWK44"/>
    <n v="352"/>
    <n v="54"/>
    <s v="ร้านที่1"/>
    <s v="ม***ล"/>
    <s v="******งหลวง อำเภอเฝ้าไร่ จังหวัดหนองคาย 43120"/>
    <s v="43120"/>
    <s v="40"/>
    <s v="31/03/2025 22:59"/>
    <s v="-"/>
    <s v="Flash Express"/>
    <s v="Shopee"/>
    <s v="shopee"/>
    <s v=""/>
    <s v="-"/>
    <s v="31/03/2025 22:57"/>
  </r>
  <r>
    <x v="6"/>
    <x v="6"/>
    <n v="47"/>
    <n v="1"/>
    <s v="EWK44"/>
    <n v="352"/>
    <n v="54"/>
    <s v="ร้านที่1"/>
    <s v="ม***ล"/>
    <s v="******งหลวง อำเภอเฝ้าไร่ จังหวัดหนองคาย 43120"/>
    <s v="43120"/>
    <s v="40"/>
    <s v="31/03/2025 22:59"/>
    <s v="-"/>
    <s v="Flash Express"/>
    <s v="Shopee"/>
    <s v="shopee"/>
    <s v=""/>
    <s v="-"/>
    <s v="31/03/2025 22:57"/>
  </r>
  <r>
    <x v="0"/>
    <x v="7"/>
    <n v="63.75"/>
    <n v="1"/>
    <s v="EWK43"/>
    <n v="63.75"/>
    <n v="0"/>
    <s v="ร้านที่1"/>
    <s v="สุวิมล กาฬอินทร์"/>
    <s v="78 หมู่ 5 ตโคกสว่าง อ เมือง จ สระบุรี_x000a__x000a_เมืองสระบุรี/ Mueang Saraburiสระบุรี/ Saraburi_x000a_18000"/>
    <s v="18000"/>
    <s v="660916026959"/>
    <s v="31/03/2025 21:49"/>
    <s v="-"/>
    <s v="Kerry_dropoff"/>
    <s v="Lazada"/>
    <s v="lazada"/>
    <s v=""/>
    <s v="-"/>
    <s v="31/03/2025 21:49"/>
  </r>
  <r>
    <x v="1"/>
    <x v="8"/>
    <n v="16"/>
    <n v="2"/>
    <s v="EWK42"/>
    <n v="32"/>
    <n v="0"/>
    <s v="ร้านที่1"/>
    <s v="พระสักน้ๅรินทร์ ปิโยมาตา"/>
    <s v="วัดสามหนาด เลขที่1/29 หมู่10 หลังสีเหลืองซ้ายมือ / CF:Kuwagate วัดสามหนาด เลขที่1/29 หมู่10 หลังสีเหลืองซ้ายมือ / CF:Cejoyepa · ทุ่งเบญจา/ Thung Bencha_x000a__x000a_ท่าใหม่/ Tha Maiจันทบุรี/ Chanthaburi_x000a_22170"/>
    <s v="22170"/>
    <s v="660823237678"/>
    <s v="31/03/2025 21:47"/>
    <s v="-"/>
    <s v="Kerry_dropoff"/>
    <s v="Lazada"/>
    <s v="lazada"/>
    <s v=""/>
    <s v="-"/>
    <s v="31/03/2025 21:46"/>
  </r>
  <r>
    <x v="3"/>
    <x v="3"/>
    <n v="30"/>
    <n v="12"/>
    <s v="EWK41"/>
    <n v="293"/>
    <n v="41"/>
    <s v="ร้านที่1"/>
    <s v="ปริศนา โทแก้ว"/>
    <s v="132หมู่2บ้านลุมพุก · นาตาล/ Na Tan_x000a__x000a_นาตาล/ Na Tanอุบลราชธานี/ Ubon Ratchathani_x000a_34170"/>
    <s v="34170"/>
    <s v="660863740699"/>
    <s v="31/03/2025 21:19"/>
    <s v="-"/>
    <s v="Kerry_dropoff"/>
    <s v="Lazada"/>
    <s v="lazada"/>
    <s v=""/>
    <s v="-"/>
    <s v="31/03/2025 21:19"/>
  </r>
  <r>
    <x v="0"/>
    <x v="0"/>
    <n v="66.333333333333329"/>
    <n v="3"/>
    <s v="EWK40"/>
    <n v="214.3"/>
    <n v="26"/>
    <s v="ร้านที่8"/>
    <s v="สมศักดิ์ สุนทราวิรัตน์"/>
    <s v="7 ซอยเจริญนคร 74 ถ. เจริญนคร กทม · ดาวคะนอง/ Dao Khanong_x000a__x000a_ธนบุรี/ Thon Buriกรุงเทพมหานคร/ Bangkok_x000a_10600"/>
    <s v="10600"/>
    <s v="660924512148"/>
    <s v="31/03/2025 20:49"/>
    <s v="-"/>
    <s v="Kerry_dropoff"/>
    <s v="Lazada"/>
    <s v="lazada"/>
    <s v=""/>
    <s v="-"/>
    <s v="31/03/2025 20:49"/>
  </r>
  <r>
    <x v="3"/>
    <x v="3"/>
    <n v="27.5"/>
    <n v="4"/>
    <s v="EWK39"/>
    <n v="197"/>
    <n v="26"/>
    <s v="ร้านที่10"/>
    <s v="รัตนพร เอสเธอร์"/>
    <s v="9 หมู่ 12 ต.หนองคอนไทย · หนองคอนไทย/ Nong Khon Thai_x000a__x000a_ภูเขียว/ Phu Khiaoชัยภูมิ/ Chaiyaphum_x000a_36110"/>
    <s v="36110"/>
    <s v="660968943537"/>
    <s v="31/03/2025 20:43"/>
    <s v="-"/>
    <s v="Kerry_dropoff"/>
    <s v="Lazada"/>
    <s v="lazada"/>
    <s v=""/>
    <s v="-"/>
    <s v="31/03/2025 20:43"/>
  </r>
  <r>
    <x v="3"/>
    <x v="3"/>
    <n v="27.5"/>
    <n v="4"/>
    <s v="EWK38"/>
    <n v="142.25"/>
    <n v="41"/>
    <s v="ร้านที่1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31/03/2025 20:37"/>
    <s v="-"/>
    <s v="Kerry_dropoff"/>
    <s v="Lazada"/>
    <s v="lazada"/>
    <s v=""/>
    <s v="-"/>
    <s v="31/03/2025 20:37"/>
  </r>
  <r>
    <x v="7"/>
    <x v="9"/>
    <n v="66.666666666666671"/>
    <n v="3"/>
    <s v="EWK37"/>
    <n v="130"/>
    <n v="0"/>
    <s v="ร้านที่1"/>
    <s v="น******ร"/>
    <s v="******บ.สนสามัคคี, ตำบลสะเดา, อำเภอบัวเชด ตำบลสะเดา อำเภอบัวเชด จังหวัดสุรินทร์ 32230"/>
    <s v="32230"/>
    <s v="16"/>
    <s v="31/03/2025 20:47"/>
    <s v="-"/>
    <s v="Flash Express"/>
    <s v="Shopee"/>
    <s v="shopee"/>
    <s v=""/>
    <s v="-"/>
    <s v="31/03/2025 20:17"/>
  </r>
  <r>
    <x v="8"/>
    <x v="10"/>
    <n v="33.333333333333336"/>
    <n v="6"/>
    <s v="EWK36"/>
    <n v="386.4"/>
    <n v="0"/>
    <s v="ร้านที่2"/>
    <s v="น***ิตินันท์ พ***ย็น"/>
    <s v="สมุทรสาคร"/>
    <s v="-"/>
    <s v=""/>
    <s v="31/03/2025 19:53"/>
    <s v="-"/>
    <s v="J&amp;T Express"/>
    <s v="Tiktok"/>
    <s v="tiktok"/>
    <s v=""/>
    <s v="-"/>
    <s v="31/03/2025 19:53"/>
  </r>
  <r>
    <x v="2"/>
    <x v="2"/>
    <n v="60"/>
    <n v="6"/>
    <s v="EWK36"/>
    <n v="386.4"/>
    <n v="0"/>
    <s v="ร้านที่2"/>
    <s v="น***ิตินันท์ พ***ย็น"/>
    <s v="สมุทรสาคร"/>
    <s v="-"/>
    <s v=""/>
    <s v="31/03/2025 19:53"/>
    <s v="-"/>
    <s v="J&amp;T Express"/>
    <s v="Tiktok"/>
    <s v="tiktok"/>
    <s v=""/>
    <s v="-"/>
    <s v="31/03/2025 19:53"/>
  </r>
  <r>
    <x v="9"/>
    <x v="11"/>
    <n v="54.5"/>
    <n v="2"/>
    <s v="EWK35"/>
    <n v="83"/>
    <n v="7"/>
    <s v="ร้านที่1"/>
    <s v="วิไลวรรณ กุมภวงษ์"/>
    <s v="บ.หนองอี่โต่ง หมู่ 3 ต.ธาตุ เลขที่ 17_x000a__x000a_วังหิน/ Wang Hinศรีสะเกษ/ Sisaket_x000a_33270"/>
    <s v="33270"/>
    <s v="660869993921"/>
    <s v="31/03/2025 19:44"/>
    <s v="-"/>
    <s v="Kerry_dropoff"/>
    <s v="Lazada"/>
    <s v="lazada"/>
    <s v=""/>
    <s v="-"/>
    <s v="31/03/2025 19:44"/>
  </r>
  <r>
    <x v="9"/>
    <x v="11"/>
    <n v="54.5"/>
    <n v="2"/>
    <s v="EWK34"/>
    <n v="121"/>
    <n v="45"/>
    <s v="ร้านที่1"/>
    <s v="ดนุพร เกาะชัยภูมิ"/>
    <s v="36หมู่5 · คำด้วง/ Kham Duang_x000a__x000a_บ้านผือ/ Ban Phueอุดรธานี/ Udon Thani_x000a_41160"/>
    <s v="41160"/>
    <s v="660650919885"/>
    <s v="31/03/2025 19:28"/>
    <s v="-"/>
    <s v="Kerry_dropoff"/>
    <s v="Lazada"/>
    <s v="lazada"/>
    <s v=""/>
    <s v="-"/>
    <s v="31/03/2025 19:28"/>
  </r>
  <r>
    <x v="0"/>
    <x v="7"/>
    <n v="63.75"/>
    <n v="1"/>
    <s v="EWK33"/>
    <n v="63.75"/>
    <n v="0"/>
    <s v="ร้านที่1"/>
    <s v="กาญจนา ผูกเรือง"/>
    <s v="บ้านส่งคุ้ม · เขาค้อ/ Khao Kho_x000a__x000a_เขาค้อ/ Khao Khoเพชรบูรณ์/ Phetchabun_x000a_67270"/>
    <s v="67270"/>
    <s v="660956947079"/>
    <s v="31/03/2025 19:06"/>
    <s v="-"/>
    <s v="Kerry_dropoff"/>
    <s v="Lazada"/>
    <s v="lazada"/>
    <s v=""/>
    <s v="-"/>
    <s v="31/03/2025 19:06"/>
  </r>
  <r>
    <x v="3"/>
    <x v="3"/>
    <n v="45"/>
    <n v="4"/>
    <s v="EWK31"/>
    <n v="164"/>
    <n v="0"/>
    <s v="ร้านที่4"/>
    <s v="จ*** ส***ันธ์"/>
    <s v="ฉะเชิงเทรา"/>
    <s v="-"/>
    <s v=""/>
    <s v="31/03/2025 18:12"/>
    <s v="-"/>
    <s v="Flash Express Thailand COD"/>
    <s v="Tiktok"/>
    <s v="จ่ายทีหลัง / COD"/>
    <s v=""/>
    <s v="-"/>
    <s v="31/03/2025 18:12"/>
  </r>
  <r>
    <x v="6"/>
    <x v="6"/>
    <n v="33.333333333333336"/>
    <n v="3"/>
    <s v="EWK30"/>
    <n v="137"/>
    <n v="0"/>
    <s v="ร้านที่2"/>
    <s v="ป******์"/>
    <s v="******.ประทาย จ.นครราชสีมา 30180 ตำบลนางรำ อำเภอประทาย จังหวัดนครราชสีมา 30180"/>
    <s v="30180"/>
    <s v="19"/>
    <s v="31/03/2025 18:07"/>
    <s v="-"/>
    <s v="SPX Express"/>
    <s v="Shopee"/>
    <s v="shopee"/>
    <s v=""/>
    <s v="-"/>
    <s v="31/03/2025 18:07"/>
  </r>
  <r>
    <x v="10"/>
    <x v="12"/>
    <n v="75"/>
    <n v="1"/>
    <s v="EWK29"/>
    <n v="67"/>
    <n v="0"/>
    <s v="ร้านที่1"/>
    <s v="จ******ศ"/>
    <s v="******ามคำเเหง 24, แขวงหัวหมาก, เขตบางกะปิ แขวงหัวหมาก เขตบางกะปิ จังหวัดกรุงเทพมหานคร 10240"/>
    <s v="10240"/>
    <s v="82"/>
    <s v="31/03/2025 18:07"/>
    <s v="-"/>
    <s v="SPX Express"/>
    <s v="Shopee"/>
    <s v="shopee"/>
    <s v=""/>
    <s v="-"/>
    <s v="31/03/2025 18:06"/>
  </r>
  <r>
    <x v="5"/>
    <x v="5"/>
    <n v="66.333333333333329"/>
    <n v="3"/>
    <s v="EWK28"/>
    <n v="249"/>
    <n v="38"/>
    <s v="ร้านที่1"/>
    <s v="ล******ย"/>
    <s v="******ง จ.นครราชสีมา ตำบลในเมือง อำเภอเมืองนครราชสีมา จังหวัดนครราชสีมา 30000"/>
    <s v="30000"/>
    <s v="69"/>
    <s v="31/03/2025 18:03"/>
    <s v="-"/>
    <s v="SPX Express"/>
    <s v="Shopee"/>
    <s v="shopee"/>
    <s v=""/>
    <s v="-"/>
    <s v="31/03/2025 18:02"/>
  </r>
  <r>
    <x v="0"/>
    <x v="0"/>
    <n v="90"/>
    <n v="1"/>
    <s v="EWK27"/>
    <n v="142"/>
    <n v="7"/>
    <s v="ร้านที่3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31/03/2025 17:39"/>
    <s v="-"/>
    <s v="Kerry_dropoff"/>
    <s v="Lazada"/>
    <s v="lazada"/>
    <s v=""/>
    <s v="-"/>
    <s v="31/03/2025 17:39"/>
  </r>
  <r>
    <x v="5"/>
    <x v="5"/>
    <n v="90"/>
    <n v="1"/>
    <s v="EWK27"/>
    <n v="142"/>
    <n v="7"/>
    <s v="ร้านที่3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31/03/2025 17:39"/>
    <s v="-"/>
    <s v="Kerry_dropoff"/>
    <s v="Lazada"/>
    <s v="lazada"/>
    <s v=""/>
    <s v="-"/>
    <s v="31/03/2025 17:39"/>
  </r>
  <r>
    <x v="3"/>
    <x v="13"/>
    <n v="0"/>
    <n v="1"/>
    <s v="EWK26"/>
    <n v="0"/>
    <n v="0"/>
    <s v="ร้านที่9"/>
    <s v="เจม"/>
    <s v="ซอยลำลูกกา35 ,7/30 วางไว้จักรยานสีฟ้า · คูคต/ Khu Khot_x000a__x000a_ลำลูกกา/ Lam Luk Kaปทุมธานี/ Pathum Thani_x000a_12130"/>
    <s v="12130"/>
    <s v="660807413586"/>
    <s v="31/03/2025 17:31"/>
    <s v="-"/>
    <s v="Kerry_dropoff"/>
    <s v="Lazada"/>
    <s v="lazada"/>
    <s v=""/>
    <s v="-"/>
    <s v="31/03/2025 17:31"/>
  </r>
  <r>
    <x v="3"/>
    <x v="3"/>
    <n v="43.5"/>
    <n v="2"/>
    <s v="EWK25"/>
    <n v="88"/>
    <n v="10"/>
    <s v="ร้านที่1"/>
    <s v="น******ย"/>
    <s v="******้านโป่ง จังหวัด ราชบุรี  ตำบลเขาขลุง อำเภอบ้านโป่ง จังหวัดราชบุรี 70110"/>
    <s v="70110"/>
    <s v="30"/>
    <s v="31/03/2025 17:07"/>
    <s v="-"/>
    <s v="SPX Express"/>
    <s v="Shopee"/>
    <s v="shopee"/>
    <s v=""/>
    <s v="-"/>
    <s v="31/03/2025 17:07"/>
  </r>
  <r>
    <x v="9"/>
    <x v="11"/>
    <n v="65"/>
    <n v="1"/>
    <s v="EWK24"/>
    <n v="129"/>
    <n v="30"/>
    <s v="ร้านที่1"/>
    <s v="ณัฐปรียา  ชมชื่น"/>
    <s v="85/648 หมู่บ้านวิเศษสุข ซ.ประชาอุทิศ 79(18/13) ถ.ประชาอุทิศ แขวงทุ่งครุ เขตทุ่งครุ กรุงเทพ  _x000a_ 10140"/>
    <s v="10140"/>
    <s v="0949599140"/>
    <s v="31/03/2025 16:50"/>
    <s v="raweewan5499@gmail.com"/>
    <s v="EMS COD"/>
    <s v="facebook"/>
    <s v="กสิกร"/>
    <s v=""/>
    <s v="-"/>
    <s v="31/03/2025 16:49"/>
  </r>
  <r>
    <x v="7"/>
    <x v="9"/>
    <n v="50"/>
    <n v="1"/>
    <s v="EWK24"/>
    <n v="129"/>
    <n v="30"/>
    <s v="ร้านที่1"/>
    <s v="ณัฐปรียา  ชมชื่น"/>
    <s v="85/648 หมู่บ้านวิเศษสุข ซ.ประชาอุทิศ 79(18/13) ถ.ประชาอุทิศ แขวงทุ่งครุ เขตทุ่งครุ กรุงเทพ  _x000a_ 10140"/>
    <s v="10140"/>
    <s v="0949599140"/>
    <s v="31/03/2025 16:50"/>
    <s v="raweewan5499@gmail.com"/>
    <s v="EMS COD"/>
    <s v="facebook"/>
    <s v="กสิกร"/>
    <s v=""/>
    <s v="-"/>
    <s v="31/03/2025 16:49"/>
  </r>
  <r>
    <x v="3"/>
    <x v="3"/>
    <n v="35"/>
    <n v="8"/>
    <s v="EWK23"/>
    <n v="31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31/03/2025 17:12"/>
    <s v="-"/>
    <s v="SPX Express"/>
    <s v="Shopee"/>
    <s v="shopee"/>
    <s v=""/>
    <s v="-"/>
    <s v="31/03/2025 16:42"/>
  </r>
  <r>
    <x v="1"/>
    <x v="1"/>
    <n v="50"/>
    <n v="2"/>
    <s v="EWK22"/>
    <n v="245"/>
    <n v="45"/>
    <s v="ร้านที่4"/>
    <s v="อ***าพร..อยู่บำรุง"/>
    <s v="กรุงเทพฯ"/>
    <s v="-"/>
    <s v=""/>
    <s v="31/03/2025 16:21"/>
    <s v="-"/>
    <s v="Flash Express Thailand COD"/>
    <s v="Tiktok"/>
    <s v="จ่ายทีหลัง / COD"/>
    <s v=""/>
    <s v="-"/>
    <s v="31/03/2025 16:21"/>
  </r>
  <r>
    <x v="8"/>
    <x v="10"/>
    <n v="50"/>
    <n v="2"/>
    <s v="EWK22"/>
    <n v="245"/>
    <n v="45"/>
    <s v="ร้านที่4"/>
    <s v="อ***าพร..อยู่บำรุง"/>
    <s v="กรุงเทพฯ"/>
    <s v="-"/>
    <s v=""/>
    <s v="31/03/2025 16:21"/>
    <s v="-"/>
    <s v="Flash Express Thailand COD"/>
    <s v="Tiktok"/>
    <s v="จ่ายทีหลัง / COD"/>
    <s v=""/>
    <s v="-"/>
    <s v="31/03/2025 16:21"/>
  </r>
  <r>
    <x v="2"/>
    <x v="2"/>
    <n v="50"/>
    <n v="2"/>
    <s v="EWK22"/>
    <n v="245"/>
    <n v="45"/>
    <s v="ร้านที่4"/>
    <s v="อ***าพร..อยู่บำรุง"/>
    <s v="กรุงเทพฯ"/>
    <s v="-"/>
    <s v=""/>
    <s v="31/03/2025 16:21"/>
    <s v="-"/>
    <s v="Flash Express Thailand COD"/>
    <s v="Tiktok"/>
    <s v="จ่ายทีหลัง / COD"/>
    <s v=""/>
    <s v="-"/>
    <s v="31/03/2025 16:21"/>
  </r>
  <r>
    <x v="7"/>
    <x v="9"/>
    <n v="66.666666666666671"/>
    <n v="3"/>
    <s v="EWK21"/>
    <n v="214.21"/>
    <n v="0"/>
    <s v="ร้านที่4"/>
    <s v="พ***ี"/>
    <s v="มหาสารคาม"/>
    <s v="-"/>
    <s v=""/>
    <s v="31/03/2025 16:21"/>
    <s v="-"/>
    <s v="Flash Express Thailand"/>
    <s v="Tiktok"/>
    <s v="tiktok"/>
    <s v=""/>
    <s v="-"/>
    <s v="31/03/2025 16:21"/>
  </r>
  <r>
    <x v="2"/>
    <x v="2"/>
    <n v="60"/>
    <n v="3"/>
    <s v="EWK21"/>
    <n v="214.21"/>
    <n v="0"/>
    <s v="ร้านที่4"/>
    <s v="พ***ี"/>
    <s v="มหาสารคาม"/>
    <s v="-"/>
    <s v=""/>
    <s v="31/03/2025 16:21"/>
    <s v="-"/>
    <s v="Flash Express Thailand"/>
    <s v="Tiktok"/>
    <s v="tiktok"/>
    <s v=""/>
    <s v="-"/>
    <s v="31/03/2025 16:21"/>
  </r>
  <r>
    <x v="2"/>
    <x v="2"/>
    <n v="60"/>
    <n v="3"/>
    <s v="EWK20"/>
    <n v="117"/>
    <n v="0"/>
    <s v="ร้านที่1"/>
    <s v="M*****M"/>
    <s v="******ดิพัทธ์19 แขวงพญาไท เขตพญาไท จังหวัดกรุงเทพมหานคร 10400"/>
    <s v="10400"/>
    <s v="16"/>
    <s v="31/03/2025 16:13"/>
    <s v="-"/>
    <s v="Flash Express"/>
    <s v="Shopee"/>
    <s v="shopee"/>
    <s v=""/>
    <s v="-"/>
    <s v="31/03/2025 16:13"/>
  </r>
  <r>
    <x v="8"/>
    <x v="8"/>
    <n v="43.7"/>
    <n v="1"/>
    <s v="EWK19"/>
    <n v="118.03"/>
    <n v="30.63"/>
    <s v="ร้านที่1"/>
    <s v="สำอาง​ สุภิษะ"/>
    <s v="บ้านโคกยาง  46  หมู่ 11 ตำบลลำดวน (ก่อนถึง อบต.ลำดวน อยู่ขวามือ)_x000a__x000a_ลำดวน/ Lamduanสุรินทร์/ Surin_x000a_32220"/>
    <s v="32220"/>
    <s v="660658366433"/>
    <s v="31/03/2025 16:11"/>
    <s v="-"/>
    <s v="Kerry_dropoff"/>
    <s v="Lazada"/>
    <s v="lazada"/>
    <s v=""/>
    <s v="-"/>
    <s v="31/03/2025 16:11"/>
  </r>
  <r>
    <x v="2"/>
    <x v="8"/>
    <n v="43.7"/>
    <n v="1"/>
    <s v="EWK19"/>
    <n v="118.03"/>
    <n v="30.63"/>
    <s v="ร้านที่1"/>
    <s v="สำอาง​ สุภิษะ"/>
    <s v="บ้านโคกยาง  46  หมู่ 11 ตำบลลำดวน (ก่อนถึง อบต.ลำดวน อยู่ขวามือ)_x000a__x000a_ลำดวน/ Lamduanสุรินทร์/ Surin_x000a_32220"/>
    <s v="32220"/>
    <s v="660658366433"/>
    <s v="31/03/2025 16:11"/>
    <s v="-"/>
    <s v="Kerry_dropoff"/>
    <s v="Lazada"/>
    <s v="lazada"/>
    <s v=""/>
    <s v="-"/>
    <s v="31/03/2025 16:11"/>
  </r>
  <r>
    <x v="7"/>
    <x v="9"/>
    <n v="66.666666666666671"/>
    <n v="3"/>
    <s v="EWK18"/>
    <n v="161.5"/>
    <n v="0"/>
    <s v="ร้านที่2"/>
    <s v="ฐ***รัตน์ ห***งใจ"/>
    <s v="นนทบุรี"/>
    <s v="-"/>
    <s v=""/>
    <s v="31/03/2025 15:50"/>
    <s v="-"/>
    <s v="J&amp;T COD"/>
    <s v="Tiktok"/>
    <s v="จ่ายทีหลัง / COD"/>
    <s v=""/>
    <s v="-"/>
    <s v="31/03/2025 16:07"/>
  </r>
  <r>
    <x v="6"/>
    <x v="6"/>
    <n v="65"/>
    <n v="1"/>
    <s v="EWK18"/>
    <n v="161.5"/>
    <n v="0"/>
    <s v="ร้านที่2"/>
    <s v="ฐ***รัตน์ ห***งใจ"/>
    <s v="นนทบุรี"/>
    <s v="-"/>
    <s v=""/>
    <s v="31/03/2025 15:50"/>
    <s v="-"/>
    <s v="J&amp;T COD"/>
    <s v="Tiktok"/>
    <s v="จ่ายทีหลัง / COD"/>
    <s v=""/>
    <s v="-"/>
    <s v="31/03/2025 16:07"/>
  </r>
  <r>
    <x v="6"/>
    <x v="6"/>
    <n v="33.333333333333336"/>
    <n v="3"/>
    <s v="EWK17"/>
    <n v="200"/>
    <n v="0"/>
    <s v="ร้านที่4"/>
    <s v="ภ***ิลา  ก***ิน"/>
    <s v="พังงา"/>
    <s v="-"/>
    <s v=""/>
    <s v="31/03/2025 16:06"/>
    <s v="-"/>
    <s v="Flash Express Thailand COD"/>
    <s v="Tiktok"/>
    <s v="จ่ายทีหลัง / COD"/>
    <s v=""/>
    <s v="-"/>
    <s v="31/03/2025 16:06"/>
  </r>
  <r>
    <x v="1"/>
    <x v="1"/>
    <n v="50"/>
    <n v="1"/>
    <s v="EWK17"/>
    <n v="200"/>
    <n v="0"/>
    <s v="ร้านที่4"/>
    <s v="ภ***ิลา  ก***ิน"/>
    <s v="พังงา"/>
    <s v="-"/>
    <s v=""/>
    <s v="31/03/2025 16:06"/>
    <s v="-"/>
    <s v="Flash Express Thailand COD"/>
    <s v="Tiktok"/>
    <s v="จ่ายทีหลัง / COD"/>
    <s v=""/>
    <s v="-"/>
    <s v="31/03/2025 16:06"/>
  </r>
  <r>
    <x v="8"/>
    <x v="10"/>
    <n v="50"/>
    <n v="1"/>
    <s v="EWK17"/>
    <n v="200"/>
    <n v="0"/>
    <s v="ร้านที่4"/>
    <s v="ภ***ิลา  ก***ิน"/>
    <s v="พังงา"/>
    <s v="-"/>
    <s v=""/>
    <s v="31/03/2025 16:06"/>
    <s v="-"/>
    <s v="Flash Express Thailand COD"/>
    <s v="Tiktok"/>
    <s v="จ่ายทีหลัง / COD"/>
    <s v=""/>
    <s v="-"/>
    <s v="31/03/2025 16:06"/>
  </r>
  <r>
    <x v="2"/>
    <x v="2"/>
    <n v="50"/>
    <n v="1"/>
    <s v="EWK17"/>
    <n v="200"/>
    <n v="0"/>
    <s v="ร้านที่4"/>
    <s v="ภ***ิลา  ก***ิน"/>
    <s v="พังงา"/>
    <s v="-"/>
    <s v=""/>
    <s v="31/03/2025 16:06"/>
    <s v="-"/>
    <s v="Flash Express Thailand COD"/>
    <s v="Tiktok"/>
    <s v="จ่ายทีหลัง / COD"/>
    <s v=""/>
    <s v="-"/>
    <s v="31/03/2025 16:06"/>
  </r>
  <r>
    <x v="6"/>
    <x v="6"/>
    <n v="33.333333333333336"/>
    <n v="3"/>
    <s v="EWK16"/>
    <n v="100"/>
    <n v="0"/>
    <s v="ร้านที่4"/>
    <s v="น***ศิรภัสสร ส***วิบูลย์"/>
    <s v="พระนครศรีอยุธยา"/>
    <s v="-"/>
    <s v=""/>
    <s v="31/03/2025 16:06"/>
    <s v="-"/>
    <s v="Flash Express Thailand"/>
    <s v="Tiktok"/>
    <s v="tiktok"/>
    <s v=""/>
    <s v="-"/>
    <s v="31/03/2025 16:05"/>
  </r>
  <r>
    <x v="6"/>
    <x v="6"/>
    <n v="33.333333333333336"/>
    <n v="6"/>
    <s v="EWK15"/>
    <n v="200"/>
    <n v="0"/>
    <s v="ร้านที่4"/>
    <s v="จ***รัตน์​ พ***มณ์​นาค​"/>
    <s v="กรุงเทพฯ"/>
    <s v="-"/>
    <s v=""/>
    <s v="31/03/2025 15:59"/>
    <s v="-"/>
    <s v="Flash Express Thailand COD"/>
    <s v="Tiktok"/>
    <s v="จ่ายทีหลัง / COD"/>
    <s v=""/>
    <s v="-"/>
    <s v="31/03/2025 15:59"/>
  </r>
  <r>
    <x v="6"/>
    <x v="6"/>
    <n v="33.333333333333336"/>
    <n v="3"/>
    <s v="EWK14"/>
    <n v="145"/>
    <n v="0"/>
    <s v="ร้านที่4"/>
    <s v="จ***นี แ***สีดำ"/>
    <s v="อ่างทอง"/>
    <s v="-"/>
    <s v=""/>
    <s v="31/03/2025 15:59"/>
    <s v="-"/>
    <s v="Flash Express Thailand"/>
    <s v="Tiktok"/>
    <s v="tiktok"/>
    <s v=""/>
    <s v="-"/>
    <s v="31/03/2025 15:59"/>
  </r>
  <r>
    <x v="6"/>
    <x v="6"/>
    <n v="65"/>
    <n v="1"/>
    <s v="EWK14"/>
    <n v="145"/>
    <n v="0"/>
    <s v="ร้านที่4"/>
    <s v="จ***นี แ***สีดำ"/>
    <s v="อ่างทอง"/>
    <s v="-"/>
    <s v=""/>
    <s v="31/03/2025 15:59"/>
    <s v="-"/>
    <s v="Flash Express Thailand"/>
    <s v="Tiktok"/>
    <s v="tiktok"/>
    <s v=""/>
    <s v="-"/>
    <s v="31/03/2025 15:59"/>
  </r>
  <r>
    <x v="2"/>
    <x v="2"/>
    <n v="60"/>
    <n v="6"/>
    <s v="EWK13"/>
    <n v="200"/>
    <n v="0"/>
    <s v="ร้านที่4"/>
    <s v="ส***ษ์ ร***น้ำ บ***เฮ้าส์88ม.9ต.ปากแพรกอ.เมืองจ.กาญจนบุรี"/>
    <s v="กาญจนบุรี"/>
    <s v="-"/>
    <s v=""/>
    <s v="31/03/2025 15:58"/>
    <s v="-"/>
    <s v="Flash Express Thailand COD"/>
    <s v="Tiktok"/>
    <s v="จ่ายทีหลัง / COD"/>
    <s v=""/>
    <s v="-"/>
    <s v="31/03/2025 15:58"/>
  </r>
  <r>
    <x v="1"/>
    <x v="1"/>
    <n v="50"/>
    <n v="1"/>
    <s v="EWK12"/>
    <n v="100"/>
    <n v="0"/>
    <s v="ร้านที่4"/>
    <s v="น***าว ว***ินทร์ โ***์ทอง"/>
    <s v="กำแพงเพชร"/>
    <s v="-"/>
    <s v=""/>
    <s v="31/03/2025 15:53"/>
    <s v="-"/>
    <s v="Flash Express Thailand"/>
    <s v="Tiktok"/>
    <s v="tiktok"/>
    <s v=""/>
    <s v="-"/>
    <s v="31/03/2025 15:53"/>
  </r>
  <r>
    <x v="8"/>
    <x v="10"/>
    <n v="50"/>
    <n v="1"/>
    <s v="EWK12"/>
    <n v="100"/>
    <n v="0"/>
    <s v="ร้านที่4"/>
    <s v="น***าว ว***ินทร์ โ***์ทอง"/>
    <s v="กำแพงเพชร"/>
    <s v="-"/>
    <s v=""/>
    <s v="31/03/2025 15:53"/>
    <s v="-"/>
    <s v="Flash Express Thailand"/>
    <s v="Tiktok"/>
    <s v="tiktok"/>
    <s v=""/>
    <s v="-"/>
    <s v="31/03/2025 15:53"/>
  </r>
  <r>
    <x v="2"/>
    <x v="2"/>
    <n v="50"/>
    <n v="1"/>
    <s v="EWK12"/>
    <n v="100"/>
    <n v="0"/>
    <s v="ร้านที่4"/>
    <s v="น***าว ว***ินทร์ โ***์ทอง"/>
    <s v="กำแพงเพชร"/>
    <s v="-"/>
    <s v=""/>
    <s v="31/03/2025 15:53"/>
    <s v="-"/>
    <s v="Flash Express Thailand"/>
    <s v="Tiktok"/>
    <s v="tiktok"/>
    <s v=""/>
    <s v="-"/>
    <s v="31/03/2025 15:53"/>
  </r>
  <r>
    <x v="6"/>
    <x v="6"/>
    <n v="33.333333333333336"/>
    <n v="3"/>
    <s v="EWK11"/>
    <n v="100"/>
    <n v="0"/>
    <s v="ร้านที่4"/>
    <s v="น***าวสุธามาศ ท***ชียงเข้ม"/>
    <s v="ชัยนาท"/>
    <s v="-"/>
    <s v=""/>
    <s v="31/03/2025 15:52"/>
    <s v="-"/>
    <s v="Flash Express Thailand COD"/>
    <s v="Tiktok"/>
    <s v="จ่ายทีหลัง / COD"/>
    <s v=""/>
    <s v="-"/>
    <s v="31/03/2025 15:53"/>
  </r>
  <r>
    <x v="7"/>
    <x v="9"/>
    <n v="66.666666666666671"/>
    <n v="9"/>
    <s v="EWK9"/>
    <n v="800"/>
    <n v="0"/>
    <s v="ร้านที่4"/>
    <s v="ฝ***"/>
    <s v="ขอนแก่น"/>
    <s v="-"/>
    <s v=""/>
    <s v="31/03/2025 15:48"/>
    <s v="-"/>
    <s v="Flash Express Thailand COD"/>
    <s v="Tiktok"/>
    <s v="จ่ายทีหลัง / COD"/>
    <s v=""/>
    <s v="-"/>
    <s v="31/03/2025 15:49"/>
  </r>
  <r>
    <x v="1"/>
    <x v="1"/>
    <n v="50"/>
    <n v="3"/>
    <s v="EWK9"/>
    <n v="800"/>
    <n v="0"/>
    <s v="ร้านที่4"/>
    <s v="ฝ***"/>
    <s v="ขอนแก่น"/>
    <s v="-"/>
    <s v=""/>
    <s v="31/03/2025 15:48"/>
    <s v="-"/>
    <s v="Flash Express Thailand COD"/>
    <s v="Tiktok"/>
    <s v="จ่ายทีหลัง / COD"/>
    <s v=""/>
    <s v="-"/>
    <s v="31/03/2025 15:49"/>
  </r>
  <r>
    <x v="8"/>
    <x v="10"/>
    <n v="50"/>
    <n v="3"/>
    <s v="EWK9"/>
    <n v="800"/>
    <n v="0"/>
    <s v="ร้านที่4"/>
    <s v="ฝ***"/>
    <s v="ขอนแก่น"/>
    <s v="-"/>
    <s v=""/>
    <s v="31/03/2025 15:48"/>
    <s v="-"/>
    <s v="Flash Express Thailand COD"/>
    <s v="Tiktok"/>
    <s v="จ่ายทีหลัง / COD"/>
    <s v=""/>
    <s v="-"/>
    <s v="31/03/2025 15:49"/>
  </r>
  <r>
    <x v="2"/>
    <x v="2"/>
    <n v="50"/>
    <n v="3"/>
    <s v="EWK9"/>
    <n v="800"/>
    <n v="0"/>
    <s v="ร้านที่4"/>
    <s v="ฝ***"/>
    <s v="ขอนแก่น"/>
    <s v="-"/>
    <s v=""/>
    <s v="31/03/2025 15:48"/>
    <s v="-"/>
    <s v="Flash Express Thailand COD"/>
    <s v="Tiktok"/>
    <s v="จ่ายทีหลัง / COD"/>
    <s v=""/>
    <s v="-"/>
    <s v="31/03/2025 15:49"/>
  </r>
  <r>
    <x v="6"/>
    <x v="6"/>
    <n v="33.333333333333336"/>
    <n v="6"/>
    <s v="EWK9"/>
    <n v="800"/>
    <n v="0"/>
    <s v="ร้านที่4"/>
    <s v="ฝ***"/>
    <s v="ขอนแก่น"/>
    <s v="-"/>
    <s v=""/>
    <s v="31/03/2025 15:48"/>
    <s v="-"/>
    <s v="Flash Express Thailand COD"/>
    <s v="Tiktok"/>
    <s v="จ่ายทีหลัง / COD"/>
    <s v=""/>
    <s v="-"/>
    <s v="31/03/2025 15:49"/>
  </r>
  <r>
    <x v="6"/>
    <x v="6"/>
    <n v="33.333333333333336"/>
    <n v="9"/>
    <s v="EWK8"/>
    <n v="300"/>
    <n v="0"/>
    <s v="ร้านที่4"/>
    <s v="ป***ีณา เ***อผล"/>
    <s v="ตำบล กาฬสินธุ์"/>
    <s v="-"/>
    <s v=""/>
    <s v="31/03/2025 15:45"/>
    <s v="-"/>
    <s v="Flash Express Thailand COD"/>
    <s v="Tiktok"/>
    <s v="จ่ายทีหลัง / COD"/>
    <s v=""/>
    <s v="-"/>
    <s v="31/03/2025 15:46"/>
  </r>
  <r>
    <x v="9"/>
    <x v="11"/>
    <n v="54.5"/>
    <n v="2"/>
    <s v="EWK7"/>
    <n v="277.2"/>
    <n v="26"/>
    <s v="ร้านที่1"/>
    <s v="ณัฏฐ์"/>
    <s v="ถนนสุขาภิบาล22 482หมู่2 · โคกพระ/ Khok Phra_x000a__x000a_กันทรวิชัย/ Kantharawichaiมหาสารคาม/ Maha Sarakham_x000a_44150"/>
    <s v="44150"/>
    <s v="660813723641"/>
    <s v="31/03/2025 15:44"/>
    <s v="-"/>
    <s v="Kerry_dropoff"/>
    <s v="Lazada"/>
    <s v="lazada"/>
    <s v=""/>
    <s v="-"/>
    <s v="31/03/2025 15:44"/>
  </r>
  <r>
    <x v="2"/>
    <x v="2"/>
    <n v="60"/>
    <n v="3"/>
    <s v="EWK7"/>
    <n v="277.2"/>
    <n v="26"/>
    <s v="ร้านที่1"/>
    <s v="ณัฏฐ์"/>
    <s v="ถนนสุขาภิบาล22 482หมู่2 · โคกพระ/ Khok Phra_x000a__x000a_กันทรวิชัย/ Kantharawichaiมหาสารคาม/ Maha Sarakham_x000a_44150"/>
    <s v="44150"/>
    <s v="660813723641"/>
    <s v="31/03/2025 15:44"/>
    <s v="-"/>
    <s v="Kerry_dropoff"/>
    <s v="Lazada"/>
    <s v="lazada"/>
    <s v=""/>
    <s v="-"/>
    <s v="31/03/2025 15:44"/>
  </r>
  <r>
    <x v="0"/>
    <x v="7"/>
    <n v="58.5"/>
    <n v="1"/>
    <s v="EWK7"/>
    <n v="277.2"/>
    <n v="26"/>
    <s v="ร้านที่1"/>
    <s v="ณัฏฐ์"/>
    <s v="ถนนสุขาภิบาล22 482หมู่2 · โคกพระ/ Khok Phra_x000a__x000a_กันทรวิชัย/ Kantharawichaiมหาสารคาม/ Maha Sarakham_x000a_44150"/>
    <s v="44150"/>
    <s v="660813723641"/>
    <s v="31/03/2025 15:44"/>
    <s v="-"/>
    <s v="Kerry_dropoff"/>
    <s v="Lazada"/>
    <s v="lazada"/>
    <s v=""/>
    <s v="-"/>
    <s v="31/03/2025 15:44"/>
  </r>
  <r>
    <x v="11"/>
    <x v="14"/>
    <n v="50.7"/>
    <n v="1"/>
    <s v="EWK7"/>
    <n v="277.2"/>
    <n v="26"/>
    <s v="ร้านที่1"/>
    <s v="ณัฏฐ์"/>
    <s v="ถนนสุขาภิบาล22 482หมู่2 · โคกพระ/ Khok Phra_x000a__x000a_กันทรวิชัย/ Kantharawichaiมหาสารคาม/ Maha Sarakham_x000a_44150"/>
    <s v="44150"/>
    <s v="660813723641"/>
    <s v="31/03/2025 15:44"/>
    <s v="-"/>
    <s v="Kerry_dropoff"/>
    <s v="Lazada"/>
    <s v="lazada"/>
    <s v=""/>
    <s v="-"/>
    <s v="31/03/2025 15:44"/>
  </r>
  <r>
    <x v="8"/>
    <x v="8"/>
    <n v="43.7"/>
    <n v="1"/>
    <s v="EWK6"/>
    <n v="94.4"/>
    <n v="7"/>
    <s v="ร้านที่1"/>
    <s v="นส.กัญณิกา ปานมาลี"/>
    <s v="B live place apartments ห้อง713 เลขที่ 36 ถนนรุ่งประชา เเขวงบางบำหรุ เขตบางพลัด_x000a__x000a_บางพลัด/ Bang Phlatกรุงเทพมหานคร/ Bangkok_x000a_10700"/>
    <s v="10700"/>
    <s v="660624147369"/>
    <s v="31/03/2025 15:44"/>
    <s v="-"/>
    <s v="Kerry_dropoff"/>
    <s v="Lazada"/>
    <s v="lazada"/>
    <s v=""/>
    <s v="-"/>
    <s v="31/03/2025 15:44"/>
  </r>
  <r>
    <x v="2"/>
    <x v="8"/>
    <n v="43.7"/>
    <n v="1"/>
    <s v="EWK6"/>
    <n v="94.4"/>
    <n v="7"/>
    <s v="ร้านที่1"/>
    <s v="นส.กัญณิกา ปานมาลี"/>
    <s v="B live place apartments ห้อง713 เลขที่ 36 ถนนรุ่งประชา เเขวงบางบำหรุ เขตบางพลัด_x000a__x000a_บางพลัด/ Bang Phlatกรุงเทพมหานคร/ Bangkok_x000a_10700"/>
    <s v="10700"/>
    <s v="660624147369"/>
    <s v="31/03/2025 15:44"/>
    <s v="-"/>
    <s v="Kerry_dropoff"/>
    <s v="Lazada"/>
    <s v="lazada"/>
    <s v=""/>
    <s v="-"/>
    <s v="31/03/2025 15:44"/>
  </r>
  <r>
    <x v="6"/>
    <x v="6"/>
    <n v="33.333333333333336"/>
    <n v="3"/>
    <s v="EWK5"/>
    <n v="106"/>
    <n v="6"/>
    <s v="ร้านที่4"/>
    <s v="ก***    เ***อสาวะถี"/>
    <s v="พังงา"/>
    <s v="-"/>
    <s v=""/>
    <s v="31/03/2025 15:42"/>
    <s v="-"/>
    <s v="Flash Express Thailand COD"/>
    <s v="Tiktok"/>
    <s v="จ่ายทีหลัง / COD"/>
    <s v=""/>
    <s v="-"/>
    <s v="31/03/2025 15:42"/>
  </r>
  <r>
    <x v="1"/>
    <x v="1"/>
    <n v="50"/>
    <n v="1"/>
    <s v="EWK4"/>
    <n v="100"/>
    <n v="0"/>
    <s v="ร้านที่4"/>
    <s v="ว***า จ***ขจร"/>
    <s v="สมุทรสงคราม"/>
    <s v="-"/>
    <s v=""/>
    <s v="31/03/2025 15:34"/>
    <s v="-"/>
    <s v="Flash Express Thailand"/>
    <s v="Tiktok"/>
    <s v="tiktok"/>
    <s v=""/>
    <s v="-"/>
    <s v="31/03/2025 15:33"/>
  </r>
  <r>
    <x v="8"/>
    <x v="10"/>
    <n v="50"/>
    <n v="1"/>
    <s v="EWK4"/>
    <n v="100"/>
    <n v="0"/>
    <s v="ร้านที่4"/>
    <s v="ว***า จ***ขจร"/>
    <s v="สมุทรสงคราม"/>
    <s v="-"/>
    <s v=""/>
    <s v="31/03/2025 15:34"/>
    <s v="-"/>
    <s v="Flash Express Thailand"/>
    <s v="Tiktok"/>
    <s v="tiktok"/>
    <s v=""/>
    <s v="-"/>
    <s v="31/03/2025 15:33"/>
  </r>
  <r>
    <x v="2"/>
    <x v="2"/>
    <n v="50"/>
    <n v="1"/>
    <s v="EWK4"/>
    <n v="100"/>
    <n v="0"/>
    <s v="ร้านที่4"/>
    <s v="ว***า จ***ขจร"/>
    <s v="สมุทรสงคราม"/>
    <s v="-"/>
    <s v=""/>
    <s v="31/03/2025 15:34"/>
    <s v="-"/>
    <s v="Flash Express Thailand"/>
    <s v="Tiktok"/>
    <s v="tiktok"/>
    <s v=""/>
    <s v="-"/>
    <s v="31/03/2025 15:33"/>
  </r>
  <r>
    <x v="7"/>
    <x v="9"/>
    <n v="66.666666666666671"/>
    <n v="3"/>
    <s v="EWK3"/>
    <n v="126"/>
    <n v="6"/>
    <s v="ร้านที่4"/>
    <s v="น***วรรณา พ***งษ์"/>
    <s v="ชลบุรี"/>
    <s v="-"/>
    <s v=""/>
    <s v="31/03/2025 15:30"/>
    <s v="-"/>
    <s v="Flash Express Thailand"/>
    <s v="Tiktok"/>
    <s v="tiktok"/>
    <s v=""/>
    <s v="-"/>
    <s v="31/03/2025 15:29"/>
  </r>
  <r>
    <x v="1"/>
    <x v="1"/>
    <n v="50"/>
    <n v="1"/>
    <s v="EWK1"/>
    <n v="106"/>
    <n v="6"/>
    <s v="ร้านที่4"/>
    <s v="พ***์ชนก ค***นะ"/>
    <s v="ราชบุรี"/>
    <s v="-"/>
    <s v=""/>
    <s v="31/03/2025 15:19"/>
    <s v="-"/>
    <s v="Flash Express Thailand COD"/>
    <s v="Tiktok"/>
    <s v="จ่ายทีหลัง / COD"/>
    <s v=""/>
    <s v="-"/>
    <s v="31/03/2025 15:19"/>
  </r>
  <r>
    <x v="8"/>
    <x v="10"/>
    <n v="50"/>
    <n v="1"/>
    <s v="EWK1"/>
    <n v="106"/>
    <n v="6"/>
    <s v="ร้านที่4"/>
    <s v="พ***์ชนก ค***นะ"/>
    <s v="ราชบุรี"/>
    <s v="-"/>
    <s v=""/>
    <s v="31/03/2025 15:19"/>
    <s v="-"/>
    <s v="Flash Express Thailand COD"/>
    <s v="Tiktok"/>
    <s v="จ่ายทีหลัง / COD"/>
    <s v=""/>
    <s v="-"/>
    <s v="31/03/2025 15:19"/>
  </r>
  <r>
    <x v="2"/>
    <x v="2"/>
    <n v="50"/>
    <n v="1"/>
    <s v="EWK1"/>
    <n v="106"/>
    <n v="6"/>
    <s v="ร้านที่4"/>
    <s v="พ***์ชนก ค***นะ"/>
    <s v="ราชบุรี"/>
    <s v="-"/>
    <s v=""/>
    <s v="31/03/2025 15:19"/>
    <s v="-"/>
    <s v="Flash Express Thailand COD"/>
    <s v="Tiktok"/>
    <s v="จ่ายทีหลัง / COD"/>
    <s v=""/>
    <s v="-"/>
    <s v="31/03/2025 15:19"/>
  </r>
  <r>
    <x v="6"/>
    <x v="6"/>
    <n v="33.333333333333336"/>
    <n v="3"/>
    <s v="EWK0"/>
    <n v="300"/>
    <n v="0"/>
    <s v="ร้านที่4"/>
    <s v="A** A** K***NG"/>
    <s v="Phuket"/>
    <s v="-"/>
    <s v=""/>
    <s v="31/03/2025 15:15"/>
    <s v="-"/>
    <s v="Flash Express Thailand COD"/>
    <s v="Tiktok"/>
    <s v="จ่ายทีหลัง / COD"/>
    <s v=""/>
    <s v="-"/>
    <s v="31/03/2025 15:16"/>
  </r>
  <r>
    <x v="7"/>
    <x v="9"/>
    <n v="66.666666666666671"/>
    <n v="3"/>
    <s v="EWK0"/>
    <n v="300"/>
    <n v="0"/>
    <s v="ร้านที่4"/>
    <s v="A** A** K***NG"/>
    <s v="Phuket"/>
    <s v="-"/>
    <s v=""/>
    <s v="31/03/2025 15:15"/>
    <s v="-"/>
    <s v="Flash Express Thailand COD"/>
    <s v="Tiktok"/>
    <s v="จ่ายทีหลัง / COD"/>
    <s v=""/>
    <s v="-"/>
    <s v="31/03/2025 15:16"/>
  </r>
  <r>
    <x v="1"/>
    <x v="1"/>
    <n v="50"/>
    <n v="1"/>
    <s v="EWK0"/>
    <n v="300"/>
    <n v="0"/>
    <s v="ร้านที่4"/>
    <s v="A** A** K***NG"/>
    <s v="Phuket"/>
    <s v="-"/>
    <s v=""/>
    <s v="31/03/2025 15:15"/>
    <s v="-"/>
    <s v="Flash Express Thailand COD"/>
    <s v="Tiktok"/>
    <s v="จ่ายทีหลัง / COD"/>
    <s v=""/>
    <s v="-"/>
    <s v="31/03/2025 15:16"/>
  </r>
  <r>
    <x v="8"/>
    <x v="10"/>
    <n v="50"/>
    <n v="1"/>
    <s v="EWK0"/>
    <n v="300"/>
    <n v="0"/>
    <s v="ร้านที่4"/>
    <s v="A** A** K***NG"/>
    <s v="Phuket"/>
    <s v="-"/>
    <s v=""/>
    <s v="31/03/2025 15:15"/>
    <s v="-"/>
    <s v="Flash Express Thailand COD"/>
    <s v="Tiktok"/>
    <s v="จ่ายทีหลัง / COD"/>
    <s v=""/>
    <s v="-"/>
    <s v="31/03/2025 15:16"/>
  </r>
  <r>
    <x v="2"/>
    <x v="2"/>
    <n v="50"/>
    <n v="1"/>
    <s v="EWK0"/>
    <n v="300"/>
    <n v="0"/>
    <s v="ร้านที่4"/>
    <s v="A** A** K***NG"/>
    <s v="Phuket"/>
    <s v="-"/>
    <s v=""/>
    <s v="31/03/2025 15:15"/>
    <s v="-"/>
    <s v="Flash Express Thailand COD"/>
    <s v="Tiktok"/>
    <s v="จ่ายทีหลัง / COD"/>
    <s v=""/>
    <s v="-"/>
    <s v="31/03/2025 15:16"/>
  </r>
  <r>
    <x v="10"/>
    <x v="15"/>
    <n v="123.5"/>
    <n v="1"/>
    <s v="EWJ98"/>
    <n v="605.1"/>
    <n v="79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31/03/2025 15:11"/>
    <s v="-"/>
    <s v="Kerry_dropoff"/>
    <s v="Lazada"/>
    <s v="lazada"/>
    <s v=""/>
    <s v="-"/>
    <s v="31/03/2025 15:11"/>
  </r>
  <r>
    <x v="10"/>
    <x v="12"/>
    <n v="83.333333333333329"/>
    <n v="3"/>
    <s v="EWJ98"/>
    <n v="605.1"/>
    <n v="79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31/03/2025 15:11"/>
    <s v="-"/>
    <s v="Kerry_dropoff"/>
    <s v="Lazada"/>
    <s v="lazada"/>
    <s v=""/>
    <s v="-"/>
    <s v="31/03/2025 15:11"/>
  </r>
  <r>
    <x v="10"/>
    <x v="12"/>
    <n v="83.333333333333329"/>
    <n v="3"/>
    <s v="EWJ98"/>
    <n v="605.1"/>
    <n v="79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31/03/2025 15:11"/>
    <s v="-"/>
    <s v="Kerry_dropoff"/>
    <s v="Lazada"/>
    <s v="lazada"/>
    <s v=""/>
    <s v="-"/>
    <s v="31/03/2025 15:11"/>
  </r>
  <r>
    <x v="7"/>
    <x v="9"/>
    <n v="66.666666666666671"/>
    <n v="3"/>
    <s v="EWJ97"/>
    <n v="106"/>
    <n v="6"/>
    <s v="ร้านที่4"/>
    <s v="ว***น เ***อเฟื้อ"/>
    <s v="นครราชสีมา"/>
    <s v="-"/>
    <s v=""/>
    <s v="31/03/2025 15:09"/>
    <s v="-"/>
    <s v="Flash Express Thailand"/>
    <s v="Tiktok"/>
    <s v="tiktok"/>
    <s v=""/>
    <s v="-"/>
    <s v="31/03/2025 15:09"/>
  </r>
  <r>
    <x v="6"/>
    <x v="6"/>
    <n v="33.333333333333336"/>
    <n v="3"/>
    <s v="EWJ96"/>
    <n v="300"/>
    <n v="0"/>
    <s v="ร้านที่4"/>
    <s v="พ***กา ส***ง"/>
    <s v="พัทลุง"/>
    <s v="-"/>
    <s v=""/>
    <s v="31/03/2025 15:01"/>
    <s v="-"/>
    <s v="Flash Express Thailand COD"/>
    <s v="Tiktok"/>
    <s v="จ่ายทีหลัง / COD"/>
    <s v=""/>
    <s v="-"/>
    <s v="31/03/2025 15:02"/>
  </r>
  <r>
    <x v="7"/>
    <x v="9"/>
    <n v="66.666666666666671"/>
    <n v="3"/>
    <s v="EWJ96"/>
    <n v="300"/>
    <n v="0"/>
    <s v="ร้านที่4"/>
    <s v="พ***กา ส***ง"/>
    <s v="พัทลุง"/>
    <s v="-"/>
    <s v=""/>
    <s v="31/03/2025 15:01"/>
    <s v="-"/>
    <s v="Flash Express Thailand COD"/>
    <s v="Tiktok"/>
    <s v="จ่ายทีหลัง / COD"/>
    <s v=""/>
    <s v="-"/>
    <s v="31/03/2025 15:02"/>
  </r>
  <r>
    <x v="1"/>
    <x v="1"/>
    <n v="50"/>
    <n v="1"/>
    <s v="EWJ96"/>
    <n v="300"/>
    <n v="0"/>
    <s v="ร้านที่4"/>
    <s v="พ***กา ส***ง"/>
    <s v="พัทลุง"/>
    <s v="-"/>
    <s v=""/>
    <s v="31/03/2025 15:01"/>
    <s v="-"/>
    <s v="Flash Express Thailand COD"/>
    <s v="Tiktok"/>
    <s v="จ่ายทีหลัง / COD"/>
    <s v=""/>
    <s v="-"/>
    <s v="31/03/2025 15:02"/>
  </r>
  <r>
    <x v="8"/>
    <x v="10"/>
    <n v="50"/>
    <n v="1"/>
    <s v="EWJ96"/>
    <n v="300"/>
    <n v="0"/>
    <s v="ร้านที่4"/>
    <s v="พ***กา ส***ง"/>
    <s v="พัทลุง"/>
    <s v="-"/>
    <s v=""/>
    <s v="31/03/2025 15:01"/>
    <s v="-"/>
    <s v="Flash Express Thailand COD"/>
    <s v="Tiktok"/>
    <s v="จ่ายทีหลัง / COD"/>
    <s v=""/>
    <s v="-"/>
    <s v="31/03/2025 15:02"/>
  </r>
  <r>
    <x v="2"/>
    <x v="2"/>
    <n v="50"/>
    <n v="1"/>
    <s v="EWJ96"/>
    <n v="300"/>
    <n v="0"/>
    <s v="ร้านที่4"/>
    <s v="พ***กา ส***ง"/>
    <s v="พัทลุง"/>
    <s v="-"/>
    <s v=""/>
    <s v="31/03/2025 15:01"/>
    <s v="-"/>
    <s v="Flash Express Thailand COD"/>
    <s v="Tiktok"/>
    <s v="จ่ายทีหลัง / COD"/>
    <s v=""/>
    <s v="-"/>
    <s v="31/03/2025 15:02"/>
  </r>
  <r>
    <x v="6"/>
    <x v="6"/>
    <n v="49"/>
    <n v="1"/>
    <s v="EWJ95"/>
    <n v="155"/>
    <n v="38"/>
    <s v="ร้านที่1"/>
    <s v="น******ง"/>
    <s v="******่ 3 ต.สำราญ ตำบลสำราญ อำเภอเมืองขอนแก่น จังหวัดขอนแก่น 40000"/>
    <s v="40000"/>
    <s v="28"/>
    <s v="31/03/2025 15:01"/>
    <s v="-"/>
    <s v="SPX Express"/>
    <s v="Shopee"/>
    <s v="shopee"/>
    <s v=""/>
    <s v="-"/>
    <s v="31/03/2025 15:01"/>
  </r>
  <r>
    <x v="0"/>
    <x v="0"/>
    <n v="78"/>
    <n v="1"/>
    <s v="EWJ95"/>
    <n v="155"/>
    <n v="38"/>
    <s v="ร้านที่1"/>
    <s v="น******ง"/>
    <s v="******่ 3 ต.สำราญ ตำบลสำราญ อำเภอเมืองขอนแก่น จังหวัดขอนแก่น 40000"/>
    <s v="40000"/>
    <s v="28"/>
    <s v="31/03/2025 15:01"/>
    <s v="-"/>
    <s v="SPX Express"/>
    <s v="Shopee"/>
    <s v="shopee"/>
    <s v=""/>
    <s v="-"/>
    <s v="31/03/2025 15:01"/>
  </r>
  <r>
    <x v="1"/>
    <x v="1"/>
    <n v="50"/>
    <n v="1"/>
    <s v="EWJ94"/>
    <n v="300"/>
    <n v="0"/>
    <s v="ร้านที่4"/>
    <s v="พ***มณี ช***อน"/>
    <s v="สุราษฎร์ธานี"/>
    <s v="-"/>
    <s v=""/>
    <s v="31/03/2025 15:00"/>
    <s v="-"/>
    <s v="Flash Express Thailand"/>
    <s v="Tiktok"/>
    <s v="tiktok"/>
    <s v=""/>
    <s v="-"/>
    <s v="31/03/2025 15:00"/>
  </r>
  <r>
    <x v="8"/>
    <x v="10"/>
    <n v="50"/>
    <n v="1"/>
    <s v="EWJ94"/>
    <n v="300"/>
    <n v="0"/>
    <s v="ร้านที่4"/>
    <s v="พ***มณี ช***อน"/>
    <s v="สุราษฎร์ธานี"/>
    <s v="-"/>
    <s v=""/>
    <s v="31/03/2025 15:00"/>
    <s v="-"/>
    <s v="Flash Express Thailand"/>
    <s v="Tiktok"/>
    <s v="tiktok"/>
    <s v=""/>
    <s v="-"/>
    <s v="31/03/2025 15:00"/>
  </r>
  <r>
    <x v="2"/>
    <x v="2"/>
    <n v="50"/>
    <n v="1"/>
    <s v="EWJ94"/>
    <n v="300"/>
    <n v="0"/>
    <s v="ร้านที่4"/>
    <s v="พ***มณี ช***อน"/>
    <s v="สุราษฎร์ธานี"/>
    <s v="-"/>
    <s v=""/>
    <s v="31/03/2025 15:00"/>
    <s v="-"/>
    <s v="Flash Express Thailand"/>
    <s v="Tiktok"/>
    <s v="tiktok"/>
    <s v=""/>
    <s v="-"/>
    <s v="31/03/2025 15:00"/>
  </r>
  <r>
    <x v="6"/>
    <x v="6"/>
    <n v="33.333333333333336"/>
    <n v="3"/>
    <s v="EWJ94"/>
    <n v="300"/>
    <n v="0"/>
    <s v="ร้านที่4"/>
    <s v="พ***มณี ช***อน"/>
    <s v="สุราษฎร์ธานี"/>
    <s v="-"/>
    <s v=""/>
    <s v="31/03/2025 15:00"/>
    <s v="-"/>
    <s v="Flash Express Thailand"/>
    <s v="Tiktok"/>
    <s v="tiktok"/>
    <s v=""/>
    <s v="-"/>
    <s v="31/03/2025 15:00"/>
  </r>
  <r>
    <x v="7"/>
    <x v="9"/>
    <n v="66.666666666666671"/>
    <n v="3"/>
    <s v="EWJ94"/>
    <n v="300"/>
    <n v="0"/>
    <s v="ร้านที่4"/>
    <s v="พ***มณี ช***อน"/>
    <s v="สุราษฎร์ธานี"/>
    <s v="-"/>
    <s v=""/>
    <s v="31/03/2025 15:00"/>
    <s v="-"/>
    <s v="Flash Express Thailand"/>
    <s v="Tiktok"/>
    <s v="tiktok"/>
    <s v=""/>
    <s v="-"/>
    <s v="31/03/2025 15:00"/>
  </r>
  <r>
    <x v="7"/>
    <x v="9"/>
    <n v="66.666666666666671"/>
    <n v="6"/>
    <s v="EWJ93"/>
    <n v="282"/>
    <n v="35"/>
    <s v="ร้านที่1"/>
    <s v="อ******ฐ"/>
    <s v="****** แขวงดอนเมือง แขวงดอนเมือง เขตดอนเมือง จังหวัดกรุงเทพมหานคร 10210"/>
    <s v="10210"/>
    <s v="23"/>
    <s v="31/03/2025 15:00"/>
    <s v="-"/>
    <s v="SPX Express"/>
    <s v="Shopee"/>
    <s v="shopee"/>
    <s v=""/>
    <s v="-"/>
    <s v="31/03/2025 14:59"/>
  </r>
  <r>
    <x v="1"/>
    <x v="1"/>
    <n v="50"/>
    <n v="1"/>
    <s v="EWJ92"/>
    <n v="200"/>
    <n v="0"/>
    <s v="ร้านที่4"/>
    <s v="น***ิยา "/>
    <s v="หนองบัวลำภู"/>
    <s v="-"/>
    <s v=""/>
    <s v="31/03/2025 14:59"/>
    <s v="-"/>
    <s v="Flash Express Thailand COD"/>
    <s v="Tiktok"/>
    <s v="จ่ายทีหลัง / COD"/>
    <s v=""/>
    <s v="-"/>
    <s v="31/03/2025 14:59"/>
  </r>
  <r>
    <x v="8"/>
    <x v="10"/>
    <n v="50"/>
    <n v="1"/>
    <s v="EWJ92"/>
    <n v="200"/>
    <n v="0"/>
    <s v="ร้านที่4"/>
    <s v="น***ิยา "/>
    <s v="หนองบัวลำภู"/>
    <s v="-"/>
    <s v=""/>
    <s v="31/03/2025 14:59"/>
    <s v="-"/>
    <s v="Flash Express Thailand COD"/>
    <s v="Tiktok"/>
    <s v="จ่ายทีหลัง / COD"/>
    <s v=""/>
    <s v="-"/>
    <s v="31/03/2025 14:59"/>
  </r>
  <r>
    <x v="2"/>
    <x v="2"/>
    <n v="50"/>
    <n v="1"/>
    <s v="EWJ92"/>
    <n v="200"/>
    <n v="0"/>
    <s v="ร้านที่4"/>
    <s v="น***ิยา "/>
    <s v="หนองบัวลำภู"/>
    <s v="-"/>
    <s v=""/>
    <s v="31/03/2025 14:59"/>
    <s v="-"/>
    <s v="Flash Express Thailand COD"/>
    <s v="Tiktok"/>
    <s v="จ่ายทีหลัง / COD"/>
    <s v=""/>
    <s v="-"/>
    <s v="31/03/2025 14:59"/>
  </r>
  <r>
    <x v="6"/>
    <x v="6"/>
    <n v="33.333333333333336"/>
    <n v="3"/>
    <s v="EWJ92"/>
    <n v="200"/>
    <n v="0"/>
    <s v="ร้านที่4"/>
    <s v="น***ิยา "/>
    <s v="หนองบัวลำภู"/>
    <s v="-"/>
    <s v=""/>
    <s v="31/03/2025 14:59"/>
    <s v="-"/>
    <s v="Flash Express Thailand COD"/>
    <s v="Tiktok"/>
    <s v="จ่ายทีหลัง / COD"/>
    <s v=""/>
    <s v="-"/>
    <s v="31/03/2025 14:59"/>
  </r>
  <r>
    <x v="1"/>
    <x v="1"/>
    <n v="50"/>
    <n v="3"/>
    <s v="EWJ91"/>
    <n v="300"/>
    <n v="0"/>
    <s v="ร้านที่4"/>
    <s v="ม*** ส***ระสุน"/>
    <s v="สุรินทร์"/>
    <s v="-"/>
    <s v=""/>
    <s v="31/03/2025 14:58"/>
    <s v="-"/>
    <s v="Flash Express Thailand"/>
    <s v="Tiktok"/>
    <s v="tiktok"/>
    <s v=""/>
    <s v="-"/>
    <s v="31/03/2025 14:58"/>
  </r>
  <r>
    <x v="8"/>
    <x v="10"/>
    <n v="50"/>
    <n v="3"/>
    <s v="EWJ91"/>
    <n v="300"/>
    <n v="0"/>
    <s v="ร้านที่4"/>
    <s v="ม*** ส***ระสุน"/>
    <s v="สุรินทร์"/>
    <s v="-"/>
    <s v=""/>
    <s v="31/03/2025 14:58"/>
    <s v="-"/>
    <s v="Flash Express Thailand"/>
    <s v="Tiktok"/>
    <s v="tiktok"/>
    <s v=""/>
    <s v="-"/>
    <s v="31/03/2025 14:58"/>
  </r>
  <r>
    <x v="2"/>
    <x v="2"/>
    <n v="50"/>
    <n v="3"/>
    <s v="EWJ91"/>
    <n v="300"/>
    <n v="0"/>
    <s v="ร้านที่4"/>
    <s v="ม*** ส***ระสุน"/>
    <s v="สุรินทร์"/>
    <s v="-"/>
    <s v=""/>
    <s v="31/03/2025 14:58"/>
    <s v="-"/>
    <s v="Flash Express Thailand"/>
    <s v="Tiktok"/>
    <s v="tiktok"/>
    <s v=""/>
    <s v="-"/>
    <s v="31/03/2025 14:58"/>
  </r>
  <r>
    <x v="2"/>
    <x v="2"/>
    <n v="60"/>
    <n v="3"/>
    <s v="EWJ89"/>
    <n v="200"/>
    <n v="0"/>
    <s v="ร้านที่4"/>
    <s v="M***y"/>
    <s v="กรุงเทพฯ"/>
    <s v="-"/>
    <s v=""/>
    <s v="31/03/2025 14:56"/>
    <s v="-"/>
    <s v="Flash Express Thailand"/>
    <s v="Tiktok"/>
    <s v="tiktok"/>
    <s v=""/>
    <s v="-"/>
    <s v="31/03/2025 14:56"/>
  </r>
  <r>
    <x v="1"/>
    <x v="1"/>
    <n v="50"/>
    <n v="1"/>
    <s v="EWJ89"/>
    <n v="200"/>
    <n v="0"/>
    <s v="ร้านที่4"/>
    <s v="M***y"/>
    <s v="กรุงเทพฯ"/>
    <s v="-"/>
    <s v=""/>
    <s v="31/03/2025 14:56"/>
    <s v="-"/>
    <s v="Flash Express Thailand"/>
    <s v="Tiktok"/>
    <s v="tiktok"/>
    <s v=""/>
    <s v="-"/>
    <s v="31/03/2025 14:56"/>
  </r>
  <r>
    <x v="8"/>
    <x v="10"/>
    <n v="50"/>
    <n v="1"/>
    <s v="EWJ89"/>
    <n v="200"/>
    <n v="0"/>
    <s v="ร้านที่4"/>
    <s v="M***y"/>
    <s v="กรุงเทพฯ"/>
    <s v="-"/>
    <s v=""/>
    <s v="31/03/2025 14:56"/>
    <s v="-"/>
    <s v="Flash Express Thailand"/>
    <s v="Tiktok"/>
    <s v="tiktok"/>
    <s v=""/>
    <s v="-"/>
    <s v="31/03/2025 14:56"/>
  </r>
  <r>
    <x v="2"/>
    <x v="2"/>
    <n v="50"/>
    <n v="1"/>
    <s v="EWJ89"/>
    <n v="200"/>
    <n v="0"/>
    <s v="ร้านที่4"/>
    <s v="M***y"/>
    <s v="กรุงเทพฯ"/>
    <s v="-"/>
    <s v=""/>
    <s v="31/03/2025 14:56"/>
    <s v="-"/>
    <s v="Flash Express Thailand"/>
    <s v="Tiktok"/>
    <s v="tiktok"/>
    <s v=""/>
    <s v="-"/>
    <s v="31/03/2025 14:56"/>
  </r>
  <r>
    <x v="1"/>
    <x v="1"/>
    <n v="50"/>
    <n v="1"/>
    <s v="EWJ88"/>
    <n v="100"/>
    <n v="0"/>
    <s v="ร้านที่4"/>
    <s v="ป***ิษฐ์ ต***ง"/>
    <s v="เทศบาลนครนครสวรรค์"/>
    <s v="-"/>
    <s v=""/>
    <s v="31/03/2025 14:56"/>
    <s v="-"/>
    <s v="Flash Express Thailand COD"/>
    <s v="Tiktok"/>
    <s v="จ่ายทีหลัง / COD"/>
    <s v=""/>
    <s v="-"/>
    <s v="31/03/2025 14:56"/>
  </r>
  <r>
    <x v="8"/>
    <x v="10"/>
    <n v="50"/>
    <n v="1"/>
    <s v="EWJ88"/>
    <n v="100"/>
    <n v="0"/>
    <s v="ร้านที่4"/>
    <s v="ป***ิษฐ์ ต***ง"/>
    <s v="เทศบาลนครนครสวรรค์"/>
    <s v="-"/>
    <s v=""/>
    <s v="31/03/2025 14:56"/>
    <s v="-"/>
    <s v="Flash Express Thailand COD"/>
    <s v="Tiktok"/>
    <s v="จ่ายทีหลัง / COD"/>
    <s v=""/>
    <s v="-"/>
    <s v="31/03/2025 14:56"/>
  </r>
  <r>
    <x v="2"/>
    <x v="2"/>
    <n v="50"/>
    <n v="1"/>
    <s v="EWJ88"/>
    <n v="100"/>
    <n v="0"/>
    <s v="ร้านที่4"/>
    <s v="ป***ิษฐ์ ต***ง"/>
    <s v="เทศบาลนครนครสวรรค์"/>
    <s v="-"/>
    <s v=""/>
    <s v="31/03/2025 14:56"/>
    <s v="-"/>
    <s v="Flash Express Thailand COD"/>
    <s v="Tiktok"/>
    <s v="จ่ายทีหลัง / COD"/>
    <s v=""/>
    <s v="-"/>
    <s v="31/03/2025 14:56"/>
  </r>
  <r>
    <x v="2"/>
    <x v="2"/>
    <n v="60"/>
    <n v="3"/>
    <s v="EWJ86"/>
    <n v="97"/>
    <n v="7"/>
    <s v="ร้านที่1"/>
    <s v="สำรวย มีโคตรกอง"/>
    <s v="66/12 บ้านแก ต.โนนศิลา อ.สหัสขันธ์ จ.กาฬสินธุ์ 46140 · โนนศิลา/ Non Sila_x000a__x000a_สหัสขันธ์/ Sahatsakhanกาฬสินธุ์/ Kalasin_x000a_46140"/>
    <s v="46140"/>
    <s v="660988231308"/>
    <s v="31/03/2025 14:52"/>
    <s v="-"/>
    <s v="Kerry_dropoff"/>
    <s v="Lazada"/>
    <s v="lazada"/>
    <s v=""/>
    <s v="-"/>
    <s v="31/03/2025 14:52"/>
  </r>
  <r>
    <x v="7"/>
    <x v="9"/>
    <n v="66.666666666666671"/>
    <n v="3"/>
    <s v="EWJ85"/>
    <n v="270"/>
    <n v="0"/>
    <s v="ร้านที่4"/>
    <s v="ว***า ฝ***ชะลา"/>
    <s v="สุรินทร์"/>
    <s v="-"/>
    <s v=""/>
    <s v="31/03/2025 14:49"/>
    <s v="-"/>
    <s v="Flash Express Thailand COD"/>
    <s v="Tiktok"/>
    <s v="จ่ายทีหลัง / COD"/>
    <s v=""/>
    <s v="-"/>
    <s v="31/03/2025 14:49"/>
  </r>
  <r>
    <x v="6"/>
    <x v="6"/>
    <n v="33.333333333333336"/>
    <n v="3"/>
    <s v="EWJ85"/>
    <n v="270"/>
    <n v="0"/>
    <s v="ร้านที่4"/>
    <s v="ว***า ฝ***ชะลา"/>
    <s v="สุรินทร์"/>
    <s v="-"/>
    <s v=""/>
    <s v="31/03/2025 14:49"/>
    <s v="-"/>
    <s v="Flash Express Thailand COD"/>
    <s v="Tiktok"/>
    <s v="จ่ายทีหลัง / COD"/>
    <s v=""/>
    <s v="-"/>
    <s v="31/03/2025 14:49"/>
  </r>
  <r>
    <x v="3"/>
    <x v="3"/>
    <n v="30"/>
    <n v="12"/>
    <s v="EWJ83"/>
    <n v="336.1"/>
    <n v="79"/>
    <s v="ร้านที่1"/>
    <s v="Thin khine"/>
    <s v="morning market maela · แม่หละ/ Mae La_x000a__x000a_ท่าสองยาง/ Tha Song Yangตาก/ Tak_x000a_63150"/>
    <s v="63150"/>
    <s v="660968367669"/>
    <s v="31/03/2025 14:48"/>
    <s v="-"/>
    <s v="Kerry_dropoff"/>
    <s v="Lazada"/>
    <s v="lazada"/>
    <s v=""/>
    <s v="-"/>
    <s v="31/03/2025 14:48"/>
  </r>
  <r>
    <x v="6"/>
    <x v="6"/>
    <n v="49"/>
    <n v="1"/>
    <s v="EWJ82"/>
    <n v="44"/>
    <n v="0"/>
    <s v="ร้านที่1"/>
    <s v="น******ง"/>
    <s v="******ำบลคุ้งลาน อำเภอบางปะอิน จังหวัดพระนครศรีอยุธยา 13160"/>
    <s v="13160"/>
    <s v="13"/>
    <s v="31/03/2025 18:20"/>
    <s v="-"/>
    <s v="SPX Express"/>
    <s v="Shopee"/>
    <s v="shopee"/>
    <s v=""/>
    <s v="-"/>
    <s v="31/03/2025 14:48"/>
  </r>
  <r>
    <x v="12"/>
    <x v="16"/>
    <n v="66.666666666666671"/>
    <n v="3"/>
    <s v="EWJ81"/>
    <n v="200"/>
    <n v="0"/>
    <s v="ร้านที่4"/>
    <s v="ส***ย์พร เ***นทราย"/>
    <s v="ลำพูน"/>
    <s v="-"/>
    <s v=""/>
    <s v="31/03/2025 14:50"/>
    <s v="-"/>
    <s v="Flash Express Thailand"/>
    <s v="Tiktok"/>
    <s v="tiktok"/>
    <s v=""/>
    <s v="-"/>
    <s v="31/03/2025 14:47"/>
  </r>
  <r>
    <x v="1"/>
    <x v="1"/>
    <n v="50"/>
    <n v="1"/>
    <s v="EWJ81"/>
    <n v="200"/>
    <n v="0"/>
    <s v="ร้านที่4"/>
    <s v="ส***ย์พร เ***นทราย"/>
    <s v="ลำพูน"/>
    <s v="-"/>
    <s v=""/>
    <s v="31/03/2025 14:50"/>
    <s v="-"/>
    <s v="Flash Express Thailand"/>
    <s v="Tiktok"/>
    <s v="tiktok"/>
    <s v=""/>
    <s v="-"/>
    <s v="31/03/2025 14:47"/>
  </r>
  <r>
    <x v="8"/>
    <x v="10"/>
    <n v="50"/>
    <n v="1"/>
    <s v="EWJ81"/>
    <n v="200"/>
    <n v="0"/>
    <s v="ร้านที่4"/>
    <s v="ส***ย์พร เ***นทราย"/>
    <s v="ลำพูน"/>
    <s v="-"/>
    <s v=""/>
    <s v="31/03/2025 14:50"/>
    <s v="-"/>
    <s v="Flash Express Thailand"/>
    <s v="Tiktok"/>
    <s v="tiktok"/>
    <s v=""/>
    <s v="-"/>
    <s v="31/03/2025 14:47"/>
  </r>
  <r>
    <x v="2"/>
    <x v="2"/>
    <n v="50"/>
    <n v="1"/>
    <s v="EWJ81"/>
    <n v="200"/>
    <n v="0"/>
    <s v="ร้านที่4"/>
    <s v="ส***ย์พร เ***นทราย"/>
    <s v="ลำพูน"/>
    <s v="-"/>
    <s v=""/>
    <s v="31/03/2025 14:50"/>
    <s v="-"/>
    <s v="Flash Express Thailand"/>
    <s v="Tiktok"/>
    <s v="tiktok"/>
    <s v=""/>
    <s v="-"/>
    <s v="31/03/2025 14:47"/>
  </r>
  <r>
    <x v="1"/>
    <x v="1"/>
    <n v="50"/>
    <n v="1"/>
    <s v="EWJ80"/>
    <n v="250"/>
    <n v="35"/>
    <s v="ร้านที่1"/>
    <s v="น******์"/>
    <s v="******อยู่ติดโรงเรียนพระยามนธาตุฯ หมู่7 ถนนเอกชัย แขวงคลองบางบอน เขตบางบอน จังหวัดกรุงเทพมหานคร 10150"/>
    <s v="10150"/>
    <s v="79"/>
    <s v="31/03/2025 14:46"/>
    <s v="-"/>
    <s v="SPX Express"/>
    <s v="Shopee"/>
    <s v="shopee"/>
    <s v=""/>
    <s v="-"/>
    <s v="31/03/2025 14:47"/>
  </r>
  <r>
    <x v="8"/>
    <x v="10"/>
    <n v="50"/>
    <n v="1"/>
    <s v="EWJ80"/>
    <n v="250"/>
    <n v="35"/>
    <s v="ร้านที่1"/>
    <s v="น******์"/>
    <s v="******อยู่ติดโรงเรียนพระยามนธาตุฯ หมู่7 ถนนเอกชัย แขวงคลองบางบอน เขตบางบอน จังหวัดกรุงเทพมหานคร 10150"/>
    <s v="10150"/>
    <s v="79"/>
    <s v="31/03/2025 14:46"/>
    <s v="-"/>
    <s v="SPX Express"/>
    <s v="Shopee"/>
    <s v="shopee"/>
    <s v=""/>
    <s v="-"/>
    <s v="31/03/2025 14:47"/>
  </r>
  <r>
    <x v="2"/>
    <x v="2"/>
    <n v="50"/>
    <n v="1"/>
    <s v="EWJ80"/>
    <n v="250"/>
    <n v="35"/>
    <s v="ร้านที่1"/>
    <s v="น******์"/>
    <s v="******อยู่ติดโรงเรียนพระยามนธาตุฯ หมู่7 ถนนเอกชัย แขวงคลองบางบอน เขตบางบอน จังหวัดกรุงเทพมหานคร 10150"/>
    <s v="10150"/>
    <s v="79"/>
    <s v="31/03/2025 14:46"/>
    <s v="-"/>
    <s v="SPX Express"/>
    <s v="Shopee"/>
    <s v="shopee"/>
    <s v=""/>
    <s v="-"/>
    <s v="31/03/2025 14:47"/>
  </r>
  <r>
    <x v="0"/>
    <x v="0"/>
    <n v="78"/>
    <n v="1"/>
    <s v="EWJ80"/>
    <n v="250"/>
    <n v="35"/>
    <s v="ร้านที่1"/>
    <s v="น******์"/>
    <s v="******อยู่ติดโรงเรียนพระยามนธาตุฯ หมู่7 ถนนเอกชัย แขวงคลองบางบอน เขตบางบอน จังหวัดกรุงเทพมหานคร 10150"/>
    <s v="10150"/>
    <s v="79"/>
    <s v="31/03/2025 14:46"/>
    <s v="-"/>
    <s v="SPX Express"/>
    <s v="Shopee"/>
    <s v="shopee"/>
    <s v=""/>
    <s v="-"/>
    <s v="31/03/2025 14:47"/>
  </r>
  <r>
    <x v="1"/>
    <x v="1"/>
    <n v="50"/>
    <n v="1"/>
    <s v="EWJ79"/>
    <n v="250"/>
    <n v="35"/>
    <s v="ร้านที่1"/>
    <s v="น******์"/>
    <s v="******อยู่ติดโรงเรียนพระยามนธาตุฯ หมู่7 ถนนเอกชัย แขวงคลองบางบอน เขตบางบอน จังหวัดกรุงเทพมหานคร 10150"/>
    <s v="10150"/>
    <s v="79"/>
    <s v="31/03/2025 14:43"/>
    <s v="-"/>
    <s v="SPX Express"/>
    <s v="Shopee"/>
    <s v="shopee"/>
    <s v=""/>
    <s v="-"/>
    <s v="31/03/2025 14:46"/>
  </r>
  <r>
    <x v="8"/>
    <x v="10"/>
    <n v="50"/>
    <n v="1"/>
    <s v="EWJ79"/>
    <n v="250"/>
    <n v="35"/>
    <s v="ร้านที่1"/>
    <s v="น******์"/>
    <s v="******อยู่ติดโรงเรียนพระยามนธาตุฯ หมู่7 ถนนเอกชัย แขวงคลองบางบอน เขตบางบอน จังหวัดกรุงเทพมหานคร 10150"/>
    <s v="10150"/>
    <s v="79"/>
    <s v="31/03/2025 14:43"/>
    <s v="-"/>
    <s v="SPX Express"/>
    <s v="Shopee"/>
    <s v="shopee"/>
    <s v=""/>
    <s v="-"/>
    <s v="31/03/2025 14:44"/>
  </r>
  <r>
    <x v="12"/>
    <x v="16"/>
    <n v="66.666666666666671"/>
    <n v="3"/>
    <s v="EWJ79"/>
    <n v="200"/>
    <n v="0"/>
    <s v="ร้านที่4"/>
    <s v="น***ช ป***ตังโข"/>
    <s v="ยโสธร"/>
    <s v="-"/>
    <s v=""/>
    <s v="31/03/2025 14:43"/>
    <s v="-"/>
    <s v="Flash Express Thailand COD"/>
    <s v="Tiktok"/>
    <s v="จ่ายทีหลัง / COD"/>
    <s v=""/>
    <s v="-"/>
    <s v="31/03/2025 14:44"/>
  </r>
  <r>
    <x v="2"/>
    <x v="2"/>
    <n v="50"/>
    <n v="1"/>
    <s v="EWJ79"/>
    <n v="250"/>
    <n v="35"/>
    <s v="ร้านที่1"/>
    <s v="น******์"/>
    <s v="******อยู่ติดโรงเรียนพระยามนธาตุฯ หมู่7 ถนนเอกชัย แขวงคลองบางบอน เขตบางบอน จังหวัดกรุงเทพมหานคร 10150"/>
    <s v="10150"/>
    <s v="79"/>
    <s v="31/03/2025 14:43"/>
    <s v="-"/>
    <s v="SPX Express"/>
    <s v="Shopee"/>
    <s v="shopee"/>
    <s v=""/>
    <s v="-"/>
    <s v="31/03/2025 14:44"/>
  </r>
  <r>
    <x v="2"/>
    <x v="2"/>
    <n v="60"/>
    <n v="3"/>
    <s v="EWJ79"/>
    <n v="200"/>
    <n v="0"/>
    <s v="ร้านที่4"/>
    <s v="น***ช ป***ตังโข"/>
    <s v="ยโสธร"/>
    <s v="-"/>
    <s v=""/>
    <s v="31/03/2025 14:43"/>
    <s v="-"/>
    <s v="Flash Express Thailand COD"/>
    <s v="Tiktok"/>
    <s v="จ่ายทีหลัง / COD"/>
    <s v=""/>
    <s v="-"/>
    <s v="31/03/2025 14:44"/>
  </r>
  <r>
    <x v="0"/>
    <x v="0"/>
    <n v="78"/>
    <n v="1"/>
    <s v="EWJ79"/>
    <n v="250"/>
    <n v="35"/>
    <s v="ร้านที่1"/>
    <s v="น******์"/>
    <s v="******อยู่ติดโรงเรียนพระยามนธาตุฯ หมู่7 ถนนเอกชัย แขวงคลองบางบอน เขตบางบอน จังหวัดกรุงเทพมหานคร 10150"/>
    <s v="10150"/>
    <s v="79"/>
    <s v="31/03/2025 14:43"/>
    <s v="-"/>
    <s v="SPX Express"/>
    <s v="Shopee"/>
    <s v="shopee"/>
    <s v=""/>
    <s v="-"/>
    <s v="31/03/2025 14:43"/>
  </r>
  <r>
    <x v="6"/>
    <x v="6"/>
    <n v="33.333333333333336"/>
    <n v="3"/>
    <s v="EWJ77"/>
    <n v="200"/>
    <n v="0"/>
    <s v="ร้านที่4"/>
    <s v="ก***า"/>
    <s v="นครปฐม"/>
    <s v="-"/>
    <s v=""/>
    <s v="31/03/2025 14:40"/>
    <s v="-"/>
    <s v="Flash Express Thailand COD"/>
    <s v="Tiktok"/>
    <s v="จ่ายทีหลัง / COD"/>
    <s v=""/>
    <s v="-"/>
    <s v="31/03/2025 14:41"/>
  </r>
  <r>
    <x v="12"/>
    <x v="16"/>
    <n v="66.666666666666671"/>
    <n v="3"/>
    <s v="EWJ77"/>
    <n v="200"/>
    <n v="0"/>
    <s v="ร้านที่4"/>
    <s v="ก***า"/>
    <s v="นครปฐม"/>
    <s v="-"/>
    <s v=""/>
    <s v="31/03/2025 14:40"/>
    <s v="-"/>
    <s v="Flash Express Thailand COD"/>
    <s v="Tiktok"/>
    <s v="จ่ายทีหลัง / COD"/>
    <s v=""/>
    <s v="-"/>
    <s v="31/03/2025 14:41"/>
  </r>
  <r>
    <x v="12"/>
    <x v="16"/>
    <n v="66.666666666666671"/>
    <n v="3"/>
    <s v="EWJ76"/>
    <n v="300"/>
    <n v="0"/>
    <s v="ร้านที่4"/>
    <s v="ผ***พรรณ พ***ิสาร"/>
    <s v="เชียงใหม่"/>
    <s v="-"/>
    <s v=""/>
    <s v="31/03/2025 14:27"/>
    <s v="-"/>
    <s v="Flash Express Thailand COD"/>
    <s v="Tiktok"/>
    <s v="จ่ายทีหลัง / COD"/>
    <s v=""/>
    <s v="-"/>
    <s v="31/03/2025 14:27"/>
  </r>
  <r>
    <x v="7"/>
    <x v="9"/>
    <n v="66.666666666666671"/>
    <n v="3"/>
    <s v="EWJ76"/>
    <n v="300"/>
    <n v="0"/>
    <s v="ร้านที่4"/>
    <s v="ผ***พรรณ พ***ิสาร"/>
    <s v="เชียงใหม่"/>
    <s v="-"/>
    <s v=""/>
    <s v="31/03/2025 14:27"/>
    <s v="-"/>
    <s v="Flash Express Thailand COD"/>
    <s v="Tiktok"/>
    <s v="จ่ายทีหลัง / COD"/>
    <s v=""/>
    <s v="-"/>
    <s v="31/03/2025 14:27"/>
  </r>
  <r>
    <x v="6"/>
    <x v="6"/>
    <n v="33.333333333333336"/>
    <n v="3"/>
    <s v="EWJ76"/>
    <n v="300"/>
    <n v="0"/>
    <s v="ร้านที่4"/>
    <s v="ผ***พรรณ พ***ิสาร"/>
    <s v="เชียงใหม่"/>
    <s v="-"/>
    <s v=""/>
    <s v="31/03/2025 14:27"/>
    <s v="-"/>
    <s v="Flash Express Thailand COD"/>
    <s v="Tiktok"/>
    <s v="จ่ายทีหลัง / COD"/>
    <s v=""/>
    <s v="-"/>
    <s v="31/03/2025 14:27"/>
  </r>
  <r>
    <x v="1"/>
    <x v="1"/>
    <n v="50"/>
    <n v="1"/>
    <s v="EWJ75"/>
    <n v="200"/>
    <n v="0"/>
    <s v="ร้านที่4"/>
    <s v="เ***ินทร์ ด***ปาน"/>
    <s v="กรุงเทพฯ"/>
    <s v="-"/>
    <s v=""/>
    <s v="31/03/2025 14:27"/>
    <s v="-"/>
    <s v="Flash Express Thailand"/>
    <s v="Tiktok"/>
    <s v="tiktok"/>
    <s v=""/>
    <s v="-"/>
    <s v="31/03/2025 14:26"/>
  </r>
  <r>
    <x v="8"/>
    <x v="10"/>
    <n v="50"/>
    <n v="1"/>
    <s v="EWJ75"/>
    <n v="200"/>
    <n v="0"/>
    <s v="ร้านที่4"/>
    <s v="เ***ินทร์ ด***ปาน"/>
    <s v="กรุงเทพฯ"/>
    <s v="-"/>
    <s v=""/>
    <s v="31/03/2025 14:27"/>
    <s v="-"/>
    <s v="Flash Express Thailand"/>
    <s v="Tiktok"/>
    <s v="tiktok"/>
    <s v=""/>
    <s v="-"/>
    <s v="31/03/2025 14:26"/>
  </r>
  <r>
    <x v="2"/>
    <x v="2"/>
    <n v="50"/>
    <n v="1"/>
    <s v="EWJ75"/>
    <n v="200"/>
    <n v="0"/>
    <s v="ร้านที่4"/>
    <s v="เ***ินทร์ ด***ปาน"/>
    <s v="กรุงเทพฯ"/>
    <s v="-"/>
    <s v=""/>
    <s v="31/03/2025 14:27"/>
    <s v="-"/>
    <s v="Flash Express Thailand"/>
    <s v="Tiktok"/>
    <s v="tiktok"/>
    <s v=""/>
    <s v="-"/>
    <s v="31/03/2025 14:26"/>
  </r>
  <r>
    <x v="7"/>
    <x v="9"/>
    <n v="66.666666666666671"/>
    <n v="3"/>
    <s v="EWJ75"/>
    <n v="200"/>
    <n v="0"/>
    <s v="ร้านที่4"/>
    <s v="เ***ินทร์ ด***ปาน"/>
    <s v="กรุงเทพฯ"/>
    <s v="-"/>
    <s v=""/>
    <s v="31/03/2025 14:27"/>
    <s v="-"/>
    <s v="Flash Express Thailand"/>
    <s v="Tiktok"/>
    <s v="tiktok"/>
    <s v=""/>
    <s v="-"/>
    <s v="31/03/2025 14:26"/>
  </r>
  <r>
    <x v="7"/>
    <x v="9"/>
    <n v="66.666666666666671"/>
    <n v="3"/>
    <s v="EWJ74"/>
    <n v="200"/>
    <n v="0"/>
    <s v="ร้านที่4"/>
    <s v="ก***ิการ์ แ***ันเทียะ"/>
    <s v="กาฬสินธุ์"/>
    <s v="-"/>
    <s v=""/>
    <s v="31/03/2025 14:26"/>
    <s v="-"/>
    <s v="Flash Express Thailand COD"/>
    <s v="Tiktok"/>
    <s v="จ่ายทีหลัง / COD"/>
    <s v=""/>
    <s v="-"/>
    <s v="31/03/2025 14:26"/>
  </r>
  <r>
    <x v="1"/>
    <x v="1"/>
    <n v="50"/>
    <n v="1"/>
    <s v="EWJ74"/>
    <n v="200"/>
    <n v="0"/>
    <s v="ร้านที่4"/>
    <s v="ก***ิการ์ แ***ันเทียะ"/>
    <s v="กาฬสินธุ์"/>
    <s v="-"/>
    <s v=""/>
    <s v="31/03/2025 14:26"/>
    <s v="-"/>
    <s v="Flash Express Thailand COD"/>
    <s v="Tiktok"/>
    <s v="จ่ายทีหลัง / COD"/>
    <s v=""/>
    <s v="-"/>
    <s v="31/03/2025 14:26"/>
  </r>
  <r>
    <x v="8"/>
    <x v="10"/>
    <n v="50"/>
    <n v="1"/>
    <s v="EWJ74"/>
    <n v="200"/>
    <n v="0"/>
    <s v="ร้านที่4"/>
    <s v="ก***ิการ์ แ***ันเทียะ"/>
    <s v="กาฬสินธุ์"/>
    <s v="-"/>
    <s v=""/>
    <s v="31/03/2025 14:26"/>
    <s v="-"/>
    <s v="Flash Express Thailand COD"/>
    <s v="Tiktok"/>
    <s v="จ่ายทีหลัง / COD"/>
    <s v=""/>
    <s v="-"/>
    <s v="31/03/2025 14:26"/>
  </r>
  <r>
    <x v="2"/>
    <x v="2"/>
    <n v="50"/>
    <n v="1"/>
    <s v="EWJ74"/>
    <n v="200"/>
    <n v="0"/>
    <s v="ร้านที่4"/>
    <s v="ก***ิการ์ แ***ันเทียะ"/>
    <s v="กาฬสินธุ์"/>
    <s v="-"/>
    <s v=""/>
    <s v="31/03/2025 14:26"/>
    <s v="-"/>
    <s v="Flash Express Thailand COD"/>
    <s v="Tiktok"/>
    <s v="จ่ายทีหลัง / COD"/>
    <s v=""/>
    <s v="-"/>
    <s v="31/03/2025 14:26"/>
  </r>
  <r>
    <x v="7"/>
    <x v="9"/>
    <n v="66.666666666666671"/>
    <n v="3"/>
    <s v="EWJ73"/>
    <n v="200"/>
    <n v="0"/>
    <s v="ร้านที่4"/>
    <s v="ท***ิม พ***หาร"/>
    <s v="สมุทรปราการ"/>
    <s v="-"/>
    <s v=""/>
    <s v="31/03/2025 14:16"/>
    <s v="-"/>
    <s v="Flash Express Thailand COD"/>
    <s v="Tiktok"/>
    <s v="จ่ายทีหลัง / COD"/>
    <s v=""/>
    <s v="-"/>
    <s v="31/03/2025 14:16"/>
  </r>
  <r>
    <x v="2"/>
    <x v="2"/>
    <n v="60"/>
    <n v="3"/>
    <s v="EWJ73"/>
    <n v="200"/>
    <n v="0"/>
    <s v="ร้านที่4"/>
    <s v="ท***ิม พ***หาร"/>
    <s v="สมุทรปราการ"/>
    <s v="-"/>
    <s v=""/>
    <s v="31/03/2025 14:16"/>
    <s v="-"/>
    <s v="Flash Express Thailand COD"/>
    <s v="Tiktok"/>
    <s v="จ่ายทีหลัง / COD"/>
    <s v=""/>
    <s v="-"/>
    <s v="31/03/2025 14:16"/>
  </r>
  <r>
    <x v="2"/>
    <x v="2"/>
    <n v="60"/>
    <n v="3"/>
    <s v="EWJ72"/>
    <n v="106"/>
    <n v="6"/>
    <s v="ร้านที่4"/>
    <s v="ธ***พร เ***แก้ว"/>
    <s v="เทศบาลนครเชียงราย"/>
    <s v="-"/>
    <s v=""/>
    <s v="31/03/2025 14:15"/>
    <s v="-"/>
    <s v="Flash Express Thailand COD"/>
    <s v="Tiktok"/>
    <s v="จ่ายทีหลัง / COD"/>
    <s v=""/>
    <s v="-"/>
    <s v="31/03/2025 14:16"/>
  </r>
  <r>
    <x v="0"/>
    <x v="7"/>
    <n v="71.25"/>
    <n v="1"/>
    <s v="EWJ71"/>
    <n v="71.25"/>
    <n v="0"/>
    <s v="ร้านที่1"/>
    <s v="สมคิด  ภู่แก้ว"/>
    <s v="3551/31ซ.ชลประสิทธิ์2ต.นครนายก_x000a__x000a_เมืองนครนายก/ Mueang Nakhon Nayokนครนายก/ Nakhon Nayok_x000a_26000"/>
    <s v="26000"/>
    <s v="660816447542"/>
    <s v="31/03/2025 14:00"/>
    <s v="-"/>
    <s v="Kerry_dropoff"/>
    <s v="Lazada"/>
    <s v="lazada"/>
    <s v=""/>
    <s v="-"/>
    <s v="31/03/2025 14:00"/>
  </r>
  <r>
    <x v="10"/>
    <x v="12"/>
    <n v="83.333333333333329"/>
    <n v="3"/>
    <s v="EWJ70"/>
    <n v="219"/>
    <n v="0"/>
    <s v="ร้านที่4"/>
    <s v="ว***าภรณ์ ก***ยประโคน"/>
    <s v="กรุงเทพมหานคร"/>
    <s v="-"/>
    <s v=""/>
    <s v="31/03/2025 13:58"/>
    <s v="-"/>
    <s v="Flash Express Thailand COD"/>
    <s v="Tiktok"/>
    <s v="จ่ายทีหลัง / COD"/>
    <s v=""/>
    <s v="-"/>
    <s v="31/03/2025 13:59"/>
  </r>
  <r>
    <x v="13"/>
    <x v="17"/>
    <n v="40"/>
    <n v="15"/>
    <s v="EWJ69"/>
    <n v="635"/>
    <n v="35"/>
    <s v="ร้านที่1"/>
    <s v="อรพร..รี่นอารมย์."/>
    <s v="169หมู่5.ต.หนองไผ่.อ.หนองไผ่..จ.เพชรบรูณ์.. 67140"/>
    <s v="67140"/>
    <s v="0616027950"/>
    <s v="31/03/2025 13:32"/>
    <s v="raweewan5499@gmail.com"/>
    <s v="EMS COD"/>
    <s v="facebook"/>
    <s v="กสิกร"/>
    <s v=""/>
    <s v="-"/>
    <s v="31/03/2025 13:27"/>
  </r>
  <r>
    <x v="12"/>
    <x v="16"/>
    <n v="66.666666666666671"/>
    <n v="3"/>
    <s v="EWJ68"/>
    <n v="106"/>
    <n v="6"/>
    <s v="ร้านที่4"/>
    <s v="ว***รัตน์ ด***ม้"/>
    <s v="ตำบล กาฬสินธุ์"/>
    <s v="-"/>
    <s v=""/>
    <s v="31/03/2025 13:17"/>
    <s v="-"/>
    <s v="Flash Express Thailand COD"/>
    <s v="Tiktok"/>
    <s v="จ่ายทีหลัง / COD"/>
    <s v=""/>
    <s v="-"/>
    <s v="31/03/2025 13:17"/>
  </r>
  <r>
    <x v="3"/>
    <x v="3"/>
    <n v="45"/>
    <n v="2"/>
    <s v="EWJ67"/>
    <n v="100"/>
    <n v="10"/>
    <s v="ร้านที่2"/>
    <s v="ต******ิ"/>
    <s v="******งคลองตันเหนือ แขวงคลองตันเหนือ เขตวัฒนา จังหวัดกรุงเทพมหานคร 10110"/>
    <s v="10110"/>
    <s v="33"/>
    <s v="31/03/2025 13:04"/>
    <s v="-"/>
    <s v="SPX Express"/>
    <s v="Shopee"/>
    <s v="shopee"/>
    <s v=""/>
    <s v="-"/>
    <s v="31/03/2025 12:56"/>
  </r>
  <r>
    <x v="0"/>
    <x v="7"/>
    <n v="66.2"/>
    <n v="1"/>
    <s v="EWJ66"/>
    <n v="66.2"/>
    <n v="0"/>
    <s v="ร้านที่1"/>
    <s v="มน กีรติ"/>
    <s v="8/40 มบ.ศรีปทุม หมู่4 ถ.ปทุม-เสนา - · โคกช้าง/ Khok Chang_x000a__x000a_บางไทร/ Bang Saiพระนครศรีอยุธยา/ Phra Nakhon Si Ayutthaya_x000a_13190"/>
    <s v="13190"/>
    <s v="660864146939"/>
    <s v="31/03/2025 12:44"/>
    <s v="-"/>
    <s v="Kerry_dropoff"/>
    <s v="Lazada"/>
    <s v="lazada"/>
    <s v=""/>
    <s v="LEXPU0472989487"/>
    <s v="31/03/2025 12:41"/>
  </r>
  <r>
    <x v="8"/>
    <x v="8"/>
    <n v="43.7"/>
    <n v="3"/>
    <s v="EWJ65"/>
    <n v="138.1"/>
    <n v="7"/>
    <s v="ร้านที่1"/>
    <s v="รสริน เขตหนองบัว"/>
    <s v="262/3 ม.11 ต.เมืองปัก (ร้านเครปหน้าแน่น) · เมืองปัก_x000a__x000a_ปักธงชัย/ Pak Thong Chaiนครราชสีมา/ Nakhon Ratchasima_x000a_30150"/>
    <s v="30150"/>
    <s v="660886545592"/>
    <s v="31/03/2025 12:32"/>
    <s v="-"/>
    <s v="Kerry_dropoff"/>
    <s v="Lazada"/>
    <s v="lazada"/>
    <s v=""/>
    <s v="LEXPU0472988877"/>
    <s v="31/03/2025 12:32"/>
  </r>
  <r>
    <x v="0"/>
    <x v="0"/>
    <n v="90"/>
    <n v="1"/>
    <s v="EWJ64"/>
    <n v="132"/>
    <n v="7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31/03/2025 12:26"/>
    <s v="-"/>
    <s v="Kerry_dropoff"/>
    <s v="Lazada"/>
    <s v="lazada"/>
    <s v=""/>
    <s v="LEXPU0551030604"/>
    <s v="31/03/2025 12:26"/>
  </r>
  <r>
    <x v="5"/>
    <x v="5"/>
    <n v="90"/>
    <n v="1"/>
    <s v="EWJ64"/>
    <n v="132"/>
    <n v="7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31/03/2025 12:26"/>
    <s v="-"/>
    <s v="Kerry_dropoff"/>
    <s v="Lazada"/>
    <s v="lazada"/>
    <s v=""/>
    <s v="LEXPU0551030604"/>
    <s v="31/03/2025 12:26"/>
  </r>
  <r>
    <x v="10"/>
    <x v="12"/>
    <n v="75"/>
    <n v="1"/>
    <s v="EWJ63"/>
    <n v="67"/>
    <n v="0"/>
    <s v="ร้านที่1"/>
    <s v="ส******า"/>
    <s v="******ถ.แสงชูโต ตำบลปากแพรก อำเภอเมืองกาญจนบุรี จังหวัดกาญจนบุรี 71000"/>
    <s v="71000"/>
    <s v="82"/>
    <s v="31/03/2025 12:45"/>
    <s v="-"/>
    <s v="SPX Express"/>
    <s v="Shopee"/>
    <s v="shopee"/>
    <s v=""/>
    <s v="TH251746809963E"/>
    <s v="31/03/2025 12:15"/>
  </r>
  <r>
    <x v="0"/>
    <x v="7"/>
    <n v="71.25"/>
    <n v="1"/>
    <s v="EWJ62"/>
    <n v="78.25"/>
    <n v="7"/>
    <s v="ร้านที่1"/>
    <s v="พัทธวรรณ กล่ำจีน"/>
    <s v="ซ.22ถ.เลียบคลอง2ต.ประชาธิปัตย์ อ.ธัญญบุรี0933654284 1220/274 · ประชาธิปัตย์/ Prachathipat_x000a__x000a_ธัญบุรี/ Thanyaburiปทุมธานี/ Pathum Thani_x000a_12130"/>
    <s v="12130"/>
    <s v="660804536296"/>
    <s v="31/03/2025 12:13"/>
    <s v="-"/>
    <s v="Kerry_dropoff"/>
    <s v="Lazada"/>
    <s v="lazada"/>
    <s v=""/>
    <s v="LEXPU0551026089"/>
    <s v="31/03/2025 12:13"/>
  </r>
  <r>
    <x v="14"/>
    <x v="18"/>
    <n v="65"/>
    <n v="1"/>
    <s v="EWJ61"/>
    <n v="129"/>
    <n v="30"/>
    <s v="ร้านที่1"/>
    <s v="ยอดขวัญ"/>
    <s v="99/2 ม.5 ต.ไทรน้อย อ.ไทรน้อย จ.นนทบุรี 11150"/>
    <s v="11150"/>
    <s v="0940943607"/>
    <s v="31/03/2025 11:55"/>
    <s v="raweewan5499@gmail.com"/>
    <s v="EMS COD"/>
    <s v="facebook"/>
    <s v="กสิกร"/>
    <s v=""/>
    <s v="JA192309924TH"/>
    <s v="31/03/2025 11:54"/>
  </r>
  <r>
    <x v="7"/>
    <x v="9"/>
    <n v="65"/>
    <n v="1"/>
    <s v="EWJ61"/>
    <n v="129"/>
    <n v="30"/>
    <s v="ร้านที่1"/>
    <s v="ยอดขวัญ"/>
    <s v="99/2 ม.5 ต.ไทรน้อย อ.ไทรน้อย จ.นนทบุรี 11150"/>
    <s v="11150"/>
    <s v="0940943607"/>
    <s v="31/03/2025 11:55"/>
    <s v="raweewan5499@gmail.com"/>
    <s v="EMS COD"/>
    <s v="facebook"/>
    <s v="กสิกร"/>
    <s v=""/>
    <s v="JA192309924TH"/>
    <s v="31/03/2025 11:54"/>
  </r>
  <r>
    <x v="15"/>
    <x v="19"/>
    <n v="30"/>
    <n v="6"/>
    <s v="EWJ60"/>
    <n v="1480"/>
    <n v="0"/>
    <s v="ร้านที่1"/>
    <s v="ร้านเป็นเงิน ยลรดา ยังดี "/>
    <s v="119 หมู่ 13 ต.ท่าช้าง อ.เฉลิมพระเกียรติ จ.นครราชสีมา 30230"/>
    <s v="30230"/>
    <s v="0952531609"/>
    <s v="26/03/2025 12:49"/>
    <s v="raweewan5499@gmail.com"/>
    <s v="Inter Express"/>
    <s v="facebook"/>
    <s v="กสิกร"/>
    <s v="**ส่งอินเตอร์รอบวันที่1/4/68"/>
    <s v="-"/>
    <s v="31/03/2025 11:51"/>
  </r>
  <r>
    <x v="16"/>
    <x v="20"/>
    <n v="30"/>
    <n v="6"/>
    <s v="EWJ60"/>
    <n v="1480"/>
    <n v="0"/>
    <s v="ร้านที่1"/>
    <s v="ร้านเป็นเงิน ยลรดา ยังดี "/>
    <s v="119 หมู่ 13 ต.ท่าช้าง อ.เฉลิมพระเกียรติ จ.นครราชสีมา 30230"/>
    <s v="30230"/>
    <s v="0952531609"/>
    <s v="26/03/2025 12:49"/>
    <s v="raweewan5499@gmail.com"/>
    <s v="Inter Express"/>
    <s v="facebook"/>
    <s v="กสิกร"/>
    <s v="**ส่งอินเตอร์รอบวันที่1/4/68"/>
    <s v="-"/>
    <s v="31/03/2025 11:51"/>
  </r>
  <r>
    <x v="17"/>
    <x v="21"/>
    <n v="40"/>
    <n v="10"/>
    <s v="EWJ60"/>
    <n v="1480"/>
    <n v="0"/>
    <s v="ร้านที่1"/>
    <s v="ร้านเป็นเงิน ยลรดา ยังดี "/>
    <s v="119 หมู่ 13 ต.ท่าช้าง อ.เฉลิมพระเกียรติ จ.นครราชสีมา 30230"/>
    <s v="30230"/>
    <s v="0952531609"/>
    <s v="26/03/2025 12:49"/>
    <s v="raweewan5499@gmail.com"/>
    <s v="Inter Express"/>
    <s v="facebook"/>
    <s v="กสิกร"/>
    <s v="**ส่งอินเตอร์รอบวันที่1/4/68"/>
    <s v="-"/>
    <s v="31/03/2025 11:51"/>
  </r>
  <r>
    <x v="18"/>
    <x v="22"/>
    <n v="30"/>
    <n v="6"/>
    <s v="EWJ60"/>
    <n v="1480"/>
    <n v="0"/>
    <s v="ร้านที่1"/>
    <s v="ร้านเป็นเงิน ยลรดา ยังดี "/>
    <s v="119 หมู่ 13 ต.ท่าช้าง อ.เฉลิมพระเกียรติ จ.นครราชสีมา 30230"/>
    <s v="30230"/>
    <s v="0952531609"/>
    <s v="26/03/2025 12:49"/>
    <s v="raweewan5499@gmail.com"/>
    <s v="Inter Express"/>
    <s v="facebook"/>
    <s v="กสิกร"/>
    <s v="**ส่งอินเตอร์รอบวันที่1/4/68"/>
    <s v="-"/>
    <s v="31/03/2025 11:51"/>
  </r>
  <r>
    <x v="19"/>
    <x v="23"/>
    <n v="30"/>
    <n v="6"/>
    <s v="EWJ60"/>
    <n v="1480"/>
    <n v="0"/>
    <s v="ร้านที่1"/>
    <s v="ร้านเป็นเงิน ยลรดา ยังดี "/>
    <s v="119 หมู่ 13 ต.ท่าช้าง อ.เฉลิมพระเกียรติ จ.นครราชสีมา 30230"/>
    <s v="30230"/>
    <s v="0952531609"/>
    <s v="26/03/2025 12:49"/>
    <s v="raweewan5499@gmail.com"/>
    <s v="Inter Express"/>
    <s v="facebook"/>
    <s v="กสิกร"/>
    <s v="**ส่งอินเตอร์รอบวันที่1/4/68"/>
    <s v="-"/>
    <s v="31/03/2025 11:51"/>
  </r>
  <r>
    <x v="20"/>
    <x v="24"/>
    <n v="30"/>
    <n v="6"/>
    <s v="EWJ60"/>
    <n v="1480"/>
    <n v="0"/>
    <s v="ร้านที่1"/>
    <s v="ร้านเป็นเงิน ยลรดา ยังดี "/>
    <s v="119 หมู่ 13 ต.ท่าช้าง อ.เฉลิมพระเกียรติ จ.นครราชสีมา 30230"/>
    <s v="30230"/>
    <s v="0952531609"/>
    <s v="26/03/2025 12:49"/>
    <s v="raweewan5499@gmail.com"/>
    <s v="Inter Express"/>
    <s v="facebook"/>
    <s v="กสิกร"/>
    <s v="**ส่งอินเตอร์รอบวันที่1/4/68"/>
    <s v="-"/>
    <s v="31/03/2025 11:51"/>
  </r>
  <r>
    <x v="21"/>
    <x v="25"/>
    <n v="30"/>
    <n v="6"/>
    <s v="EWJ60"/>
    <n v="1480"/>
    <n v="0"/>
    <s v="ร้านที่1"/>
    <s v="ร้านเป็นเงิน ยลรดา ยังดี "/>
    <s v="119 หมู่ 13 ต.ท่าช้าง อ.เฉลิมพระเกียรติ จ.นครราชสีมา 30230"/>
    <s v="30230"/>
    <s v="0952531609"/>
    <s v="26/03/2025 12:49"/>
    <s v="raweewan5499@gmail.com"/>
    <s v="Inter Express"/>
    <s v="facebook"/>
    <s v="กสิกร"/>
    <s v="**ส่งอินเตอร์รอบวันที่1/4/68"/>
    <s v="-"/>
    <s v="31/03/2025 11:51"/>
  </r>
  <r>
    <x v="12"/>
    <x v="16"/>
    <n v="66.666666666666671"/>
    <n v="3"/>
    <s v="EWJ59"/>
    <n v="100"/>
    <n v="0"/>
    <s v="ร้านที่4"/>
    <s v="ศ***ิมพ์ ส***ี"/>
    <s v="สุโขทัย"/>
    <s v="-"/>
    <s v=""/>
    <s v="31/03/2025 11:47"/>
    <s v="-"/>
    <s v="Flash Express Thailand COD"/>
    <s v="Tiktok"/>
    <s v="จ่ายทีหลัง / COD"/>
    <s v=""/>
    <s v="THT60052JBE226Z"/>
    <s v="31/03/2025 11:47"/>
  </r>
  <r>
    <x v="5"/>
    <x v="5"/>
    <n v="66.333333333333329"/>
    <n v="3"/>
    <s v="EWJ58"/>
    <n v="249"/>
    <n v="38"/>
    <s v="ร้านที่1"/>
    <s v="บ****ร"/>
    <s v="****** ตำบลในเมือง อำเภอเมืองนครพนม จังหวัดนครพนม 48000"/>
    <s v="48000"/>
    <s v="23"/>
    <s v="31/03/2025 12:10"/>
    <s v="-"/>
    <s v="SPX Express"/>
    <s v="Shopee"/>
    <s v="shopee"/>
    <s v=""/>
    <s v="TH2554724498702"/>
    <s v="31/03/2025 11:40"/>
  </r>
  <r>
    <x v="5"/>
    <x v="5"/>
    <n v="66.333333333333329"/>
    <n v="3"/>
    <s v="EWJ57"/>
    <n v="249"/>
    <n v="38"/>
    <s v="ร้านที่1"/>
    <s v="จ******์"/>
    <s v="******ประสิทธิ์, ตำบลในเมือง, อำเภอเมืองนครพนม ตำบลในเมือง อำเภอเมืองนครพนม จังหวัดนครพนม 48000"/>
    <s v="48000"/>
    <s v="95"/>
    <s v="31/03/2025 12:08"/>
    <s v="-"/>
    <s v="SPX Express"/>
    <s v="Shopee"/>
    <s v="shopee"/>
    <s v=""/>
    <s v="TH250454227967O"/>
    <s v="31/03/2025 11:38"/>
  </r>
  <r>
    <x v="13"/>
    <x v="17"/>
    <n v="40"/>
    <n v="6"/>
    <s v="EWJ56"/>
    <n v="1160"/>
    <n v="200"/>
    <s v="ร้านที่1"/>
    <s v="ร้านเป็นเงิน ยลรดา ยังดี "/>
    <s v="119 หมู่ 13 ต.ท่าช้าง อ.เฉลิมพระเกียรติ จ.นครราชสีมา  30230"/>
    <s v="30230"/>
    <s v="0952531609"/>
    <s v="26/03/2025 12:49"/>
    <s v="raweewan5499@gmail.com"/>
    <s v="EMS"/>
    <s v="facebook"/>
    <s v="กสิกร"/>
    <s v="***ส่งปณด้วย อินเตอร์ด้วย เลยใช้สลิปเดียวกัน"/>
    <s v="JB196711152TH"/>
    <s v="31/03/2025 11:37"/>
  </r>
  <r>
    <x v="22"/>
    <x v="26"/>
    <n v="40"/>
    <n v="6"/>
    <s v="EWJ56"/>
    <n v="1160"/>
    <n v="200"/>
    <s v="ร้านที่1"/>
    <s v="ร้านเป็นเงิน ยลรดา ยังดี "/>
    <s v="119 หมู่ 13 ต.ท่าช้าง อ.เฉลิมพระเกียรติ จ.นครราชสีมา  30230"/>
    <s v="30230"/>
    <s v="0952531609"/>
    <s v="26/03/2025 12:49"/>
    <s v="raweewan5499@gmail.com"/>
    <s v="EMS"/>
    <s v="facebook"/>
    <s v="กสิกร"/>
    <s v="***ส่งปณด้วย อินเตอร์ด้วย เลยใช้สลิปเดียวกัน"/>
    <s v="JB196711152TH"/>
    <s v="31/03/2025 11:37"/>
  </r>
  <r>
    <x v="12"/>
    <x v="16"/>
    <n v="40"/>
    <n v="6"/>
    <s v="EWJ56"/>
    <n v="1160"/>
    <n v="200"/>
    <s v="ร้านที่1"/>
    <s v="ร้านเป็นเงิน ยลรดา ยังดี "/>
    <s v="119 หมู่ 13 ต.ท่าช้าง อ.เฉลิมพระเกียรติ จ.นครราชสีมา  30230"/>
    <s v="30230"/>
    <s v="0952531609"/>
    <s v="26/03/2025 12:49"/>
    <s v="raweewan5499@gmail.com"/>
    <s v="EMS"/>
    <s v="facebook"/>
    <s v="กสิกร"/>
    <s v="***ส่งปณด้วย อินเตอร์ด้วย เลยใช้สลิปเดียวกัน"/>
    <s v="JB196711152TH"/>
    <s v="31/03/2025 11:37"/>
  </r>
  <r>
    <x v="7"/>
    <x v="9"/>
    <n v="40"/>
    <n v="6"/>
    <s v="EWJ56"/>
    <n v="1160"/>
    <n v="200"/>
    <s v="ร้านที่1"/>
    <s v="ร้านเป็นเงิน ยลรดา ยังดี "/>
    <s v="119 หมู่ 13 ต.ท่าช้าง อ.เฉลิมพระเกียรติ จ.นครราชสีมา  30230"/>
    <s v="30230"/>
    <s v="0952531609"/>
    <s v="26/03/2025 12:49"/>
    <s v="raweewan5499@gmail.com"/>
    <s v="EMS"/>
    <s v="facebook"/>
    <s v="กสิกร"/>
    <s v="***ส่งปณด้วย อินเตอร์ด้วย เลยใช้สลิปเดียวกัน"/>
    <s v="JB196711152TH"/>
    <s v="31/03/2025 11:37"/>
  </r>
  <r>
    <x v="5"/>
    <x v="5"/>
    <n v="66.333333333333329"/>
    <n v="3"/>
    <s v="EWJ55"/>
    <n v="256"/>
    <n v="45"/>
    <s v="ร้านที่1"/>
    <s v="ล******์"/>
    <s v="******กหม้อเจ๊เติม) ตำบลในเมือง อำเภอเมืองนครพนม จังหวัดนครพนม 48000"/>
    <s v="48000"/>
    <s v="23"/>
    <s v="31/03/2025 12:07"/>
    <s v="-"/>
    <s v="SPX Express"/>
    <s v="Shopee"/>
    <s v="shopee"/>
    <s v=""/>
    <s v="TH250278110518P"/>
    <s v="31/03/2025 11:37"/>
  </r>
  <r>
    <x v="1"/>
    <x v="1"/>
    <n v="50"/>
    <n v="1"/>
    <s v="EWJ54"/>
    <n v="116"/>
    <n v="16"/>
    <s v="ร้านที่4"/>
    <s v="อ***ัฒน์"/>
    <s v="สุรินทร์"/>
    <s v="-"/>
    <s v=""/>
    <s v="31/03/2025 11:36"/>
    <s v="-"/>
    <s v="Flash Express Thailand COD"/>
    <s v="Tiktok"/>
    <s v="จ่ายทีหลัง / COD"/>
    <s v=""/>
    <s v="-"/>
    <s v="31/03/2025 11:36"/>
  </r>
  <r>
    <x v="8"/>
    <x v="10"/>
    <n v="50"/>
    <n v="1"/>
    <s v="EWJ54"/>
    <n v="116"/>
    <n v="16"/>
    <s v="ร้านที่4"/>
    <s v="อ***ัฒน์"/>
    <s v="สุรินทร์"/>
    <s v="-"/>
    <s v=""/>
    <s v="31/03/2025 11:36"/>
    <s v="-"/>
    <s v="Flash Express Thailand COD"/>
    <s v="Tiktok"/>
    <s v="จ่ายทีหลัง / COD"/>
    <s v=""/>
    <s v="-"/>
    <s v="31/03/2025 11:36"/>
  </r>
  <r>
    <x v="2"/>
    <x v="2"/>
    <n v="50"/>
    <n v="1"/>
    <s v="EWJ54"/>
    <n v="116"/>
    <n v="16"/>
    <s v="ร้านที่4"/>
    <s v="อ***ัฒน์"/>
    <s v="สุรินทร์"/>
    <s v="-"/>
    <s v=""/>
    <s v="31/03/2025 11:36"/>
    <s v="-"/>
    <s v="Flash Express Thailand COD"/>
    <s v="Tiktok"/>
    <s v="จ่ายทีหลัง / COD"/>
    <s v=""/>
    <s v="-"/>
    <s v="31/03/2025 11:36"/>
  </r>
  <r>
    <x v="1"/>
    <x v="1"/>
    <n v="50"/>
    <n v="2"/>
    <s v="EWJ53"/>
    <n v="200"/>
    <n v="0"/>
    <s v="ร้านที่4"/>
    <s v="พ***ฒน์ พ***อด"/>
    <s v="ราชบุรี"/>
    <s v="-"/>
    <s v=""/>
    <s v="31/03/2025 11:34"/>
    <s v="-"/>
    <s v="Flash Express Thailand COD"/>
    <s v="Tiktok"/>
    <s v="จ่ายทีหลัง / COD"/>
    <s v=""/>
    <s v="THT12032JBF956Z"/>
    <s v="31/03/2025 11:34"/>
  </r>
  <r>
    <x v="8"/>
    <x v="10"/>
    <n v="50"/>
    <n v="2"/>
    <s v="EWJ53"/>
    <n v="200"/>
    <n v="0"/>
    <s v="ร้านที่4"/>
    <s v="พ***ฒน์ พ***อด"/>
    <s v="ราชบุรี"/>
    <s v="-"/>
    <s v=""/>
    <s v="31/03/2025 11:34"/>
    <s v="-"/>
    <s v="Flash Express Thailand COD"/>
    <s v="Tiktok"/>
    <s v="จ่ายทีหลัง / COD"/>
    <s v=""/>
    <s v="THT12032JBF956Z"/>
    <s v="31/03/2025 11:34"/>
  </r>
  <r>
    <x v="2"/>
    <x v="2"/>
    <n v="50"/>
    <n v="2"/>
    <s v="EWJ53"/>
    <n v="200"/>
    <n v="0"/>
    <s v="ร้านที่4"/>
    <s v="พ***ฒน์ พ***อด"/>
    <s v="ราชบุรี"/>
    <s v="-"/>
    <s v=""/>
    <s v="31/03/2025 11:34"/>
    <s v="-"/>
    <s v="Flash Express Thailand COD"/>
    <s v="Tiktok"/>
    <s v="จ่ายทีหลัง / COD"/>
    <s v=""/>
    <s v="THT12032JBF956Z"/>
    <s v="31/03/2025 11:34"/>
  </r>
  <r>
    <x v="12"/>
    <x v="16"/>
    <n v="66.666666666666671"/>
    <n v="3"/>
    <s v="EWJ52"/>
    <n v="100"/>
    <n v="0"/>
    <s v="ร้านที่4"/>
    <s v="ศ***ิมพ์ ส***ี"/>
    <s v="จังหวัดสุโขทัย"/>
    <s v="-"/>
    <s v=""/>
    <s v="31/03/2025 11:32"/>
    <s v="-"/>
    <s v="Flash Express Thailand COD"/>
    <s v="Tiktok"/>
    <s v="จ่ายทีหลัง / COD"/>
    <s v=""/>
    <s v="THT60052JBD1G5Z"/>
    <s v="31/03/2025 11:32"/>
  </r>
  <r>
    <x v="7"/>
    <x v="9"/>
    <n v="66.666666666666671"/>
    <n v="3"/>
    <s v="EWJ51"/>
    <n v="100"/>
    <n v="0"/>
    <s v="ร้านที่4"/>
    <s v="ป***ฉัตร อ***พันธ์"/>
    <s v="อุทัยธานี"/>
    <s v="-"/>
    <s v=""/>
    <s v="31/03/2025 11:27"/>
    <s v="-"/>
    <s v="Flash Express Thailand COD"/>
    <s v="Tiktok"/>
    <s v="จ่ายทีหลัง / COD"/>
    <s v=""/>
    <s v="THT57022JBEFH4Z"/>
    <s v="31/03/2025 11:27"/>
  </r>
  <r>
    <x v="12"/>
    <x v="16"/>
    <n v="66.666666666666671"/>
    <n v="6"/>
    <s v="EWJ50"/>
    <n v="200"/>
    <n v="0"/>
    <s v="ร้านที่4"/>
    <s v="ค***ุเมธ"/>
    <s v="ปทุมธานี"/>
    <s v="-"/>
    <s v=""/>
    <s v="31/03/2025 11:21"/>
    <s v="-"/>
    <s v="Flash Express Thailand"/>
    <s v="Tiktok"/>
    <s v="tiktok"/>
    <s v=""/>
    <s v="THT04032JBDE84Z"/>
    <s v="31/03/2025 11:21"/>
  </r>
  <r>
    <x v="1"/>
    <x v="1"/>
    <n v="50"/>
    <n v="2"/>
    <s v="EWJ49"/>
    <n v="200"/>
    <n v="0"/>
    <s v="ร้านที่4"/>
    <s v="เ***ลักษณ์ อ***เกตุ"/>
    <s v="สุโขทัย"/>
    <s v="-"/>
    <s v=""/>
    <s v="31/03/2025 11:19"/>
    <s v="-"/>
    <s v="Flash Express Thailand COD"/>
    <s v="Tiktok"/>
    <s v="จ่ายทีหลัง / COD"/>
    <s v=""/>
    <s v="THT60072JBF1X6Z"/>
    <s v="31/03/2025 11:19"/>
  </r>
  <r>
    <x v="8"/>
    <x v="10"/>
    <n v="50"/>
    <n v="2"/>
    <s v="EWJ49"/>
    <n v="200"/>
    <n v="0"/>
    <s v="ร้านที่4"/>
    <s v="เ***ลักษณ์ อ***เกตุ"/>
    <s v="สุโขทัย"/>
    <s v="-"/>
    <s v=""/>
    <s v="31/03/2025 11:19"/>
    <s v="-"/>
    <s v="Flash Express Thailand COD"/>
    <s v="Tiktok"/>
    <s v="จ่ายทีหลัง / COD"/>
    <s v=""/>
    <s v="THT60072JBF1X6Z"/>
    <s v="31/03/2025 11:19"/>
  </r>
  <r>
    <x v="2"/>
    <x v="2"/>
    <n v="50"/>
    <n v="2"/>
    <s v="EWJ49"/>
    <n v="200"/>
    <n v="0"/>
    <s v="ร้านที่4"/>
    <s v="เ***ลักษณ์ อ***เกตุ"/>
    <s v="สุโขทัย"/>
    <s v="-"/>
    <s v=""/>
    <s v="31/03/2025 11:19"/>
    <s v="-"/>
    <s v="Flash Express Thailand COD"/>
    <s v="Tiktok"/>
    <s v="จ่ายทีหลัง / COD"/>
    <s v=""/>
    <s v="THT60072JBF1X6Z"/>
    <s v="31/03/2025 11:19"/>
  </r>
  <r>
    <x v="6"/>
    <x v="6"/>
    <n v="33.333333333333336"/>
    <n v="3"/>
    <s v="EWJ48"/>
    <n v="145"/>
    <n v="45"/>
    <s v="ร้านที่4"/>
    <s v="w** w**"/>
    <s v="Samut Prakan"/>
    <s v="-"/>
    <s v=""/>
    <s v="31/03/2025 11:18"/>
    <s v="-"/>
    <s v="Flash Express Thailand COD"/>
    <s v="Tiktok"/>
    <s v="จ่ายทีหลัง / COD"/>
    <s v=""/>
    <s v="THT02012JBDSV9Z"/>
    <s v="31/03/2025 11:18"/>
  </r>
  <r>
    <x v="6"/>
    <x v="6"/>
    <n v="33.333333333333336"/>
    <n v="3"/>
    <s v="EWJ47"/>
    <n v="145"/>
    <n v="45"/>
    <s v="ร้านที่4"/>
    <s v="ว***า ป***กัน"/>
    <s v="เลย"/>
    <s v="-"/>
    <s v=""/>
    <s v="31/03/2025 11:16"/>
    <s v="-"/>
    <s v="Flash Express Thailand COD"/>
    <s v="Tiktok"/>
    <s v="จ่ายทีหลัง / COD"/>
    <s v=""/>
    <s v="THT39102JBDQJ9Z"/>
    <s v="31/03/2025 11:16"/>
  </r>
  <r>
    <x v="9"/>
    <x v="11"/>
    <n v="54.5"/>
    <n v="2"/>
    <s v="EWJ45"/>
    <n v="83"/>
    <n v="7"/>
    <s v="ร้านที่1"/>
    <s v="รัตนาภร ลิขิตเรืองฤทธิ์"/>
    <s v="469/152 ม.5 ต.แพรกษาใหม่ อ.เมือง จ.สมุทรปราการ 10280 · แพรกษาใหม่/ Phraek Sa Mai_x000a__x000a_เมืองสมุทรปราการ/ Mueang Samut Prakanสมุทรปราการ/ Samut Prakan_x000a_10280"/>
    <s v="10280"/>
    <s v="660879879887"/>
    <s v="31/03/2025 11:04"/>
    <s v="-"/>
    <s v="Kerry_dropoff"/>
    <s v="Lazada"/>
    <s v="lazada"/>
    <s v=""/>
    <s v="LEXPU0551026652"/>
    <s v="31/03/2025 11:04"/>
  </r>
  <r>
    <x v="1"/>
    <x v="1"/>
    <n v="50"/>
    <n v="1"/>
    <s v="EWJ44"/>
    <n v="106"/>
    <n v="6"/>
    <s v="ร้านที่4"/>
    <s v="อ***"/>
    <s v="กรุงเทพมหานคร"/>
    <s v="-"/>
    <s v=""/>
    <s v="31/03/2025 11:02"/>
    <s v="-"/>
    <s v="Flash Express Thailand COD"/>
    <s v="Tiktok"/>
    <s v="จ่ายทีหลัง / COD"/>
    <s v=""/>
    <s v="-"/>
    <s v="31/03/2025 11:02"/>
  </r>
  <r>
    <x v="8"/>
    <x v="10"/>
    <n v="50"/>
    <n v="1"/>
    <s v="EWJ44"/>
    <n v="106"/>
    <n v="6"/>
    <s v="ร้านที่4"/>
    <s v="อ***"/>
    <s v="กรุงเทพมหานคร"/>
    <s v="-"/>
    <s v=""/>
    <s v="31/03/2025 11:02"/>
    <s v="-"/>
    <s v="Flash Express Thailand COD"/>
    <s v="Tiktok"/>
    <s v="จ่ายทีหลัง / COD"/>
    <s v=""/>
    <s v="-"/>
    <s v="31/03/2025 11:02"/>
  </r>
  <r>
    <x v="2"/>
    <x v="2"/>
    <n v="50"/>
    <n v="1"/>
    <s v="EWJ44"/>
    <n v="106"/>
    <n v="6"/>
    <s v="ร้านที่4"/>
    <s v="อ***"/>
    <s v="กรุงเทพมหานคร"/>
    <s v="-"/>
    <s v=""/>
    <s v="31/03/2025 11:02"/>
    <s v="-"/>
    <s v="Flash Express Thailand COD"/>
    <s v="Tiktok"/>
    <s v="จ่ายทีหลัง / COD"/>
    <s v=""/>
    <s v="-"/>
    <s v="31/03/2025 11:02"/>
  </r>
  <r>
    <x v="1"/>
    <x v="1"/>
    <n v="50"/>
    <n v="1"/>
    <s v="EWJ43"/>
    <n v="100"/>
    <n v="0"/>
    <s v="ร้านที่4"/>
    <s v="ส***นทร์ ว***อยท่า"/>
    <s v="เพชรบูรณ์"/>
    <s v="-"/>
    <s v=""/>
    <s v="31/03/2025 11:02"/>
    <s v="-"/>
    <s v="Flash Express Thailand"/>
    <s v="Tiktok"/>
    <s v="tiktok"/>
    <s v=""/>
    <s v="-"/>
    <s v="31/03/2025 11:02"/>
  </r>
  <r>
    <x v="8"/>
    <x v="10"/>
    <n v="50"/>
    <n v="1"/>
    <s v="EWJ43"/>
    <n v="100"/>
    <n v="0"/>
    <s v="ร้านที่4"/>
    <s v="ส***นทร์ ว***อยท่า"/>
    <s v="เพชรบูรณ์"/>
    <s v="-"/>
    <s v=""/>
    <s v="31/03/2025 11:02"/>
    <s v="-"/>
    <s v="Flash Express Thailand"/>
    <s v="Tiktok"/>
    <s v="tiktok"/>
    <s v=""/>
    <s v="-"/>
    <s v="31/03/2025 11:02"/>
  </r>
  <r>
    <x v="2"/>
    <x v="2"/>
    <n v="50"/>
    <n v="1"/>
    <s v="EWJ43"/>
    <n v="100"/>
    <n v="0"/>
    <s v="ร้านที่4"/>
    <s v="ส***นทร์ ว***อยท่า"/>
    <s v="เพชรบูรณ์"/>
    <s v="-"/>
    <s v=""/>
    <s v="31/03/2025 11:02"/>
    <s v="-"/>
    <s v="Flash Express Thailand"/>
    <s v="Tiktok"/>
    <s v="tiktok"/>
    <s v=""/>
    <s v="-"/>
    <s v="31/03/2025 11:02"/>
  </r>
  <r>
    <x v="6"/>
    <x v="6"/>
    <n v="33.333333333333336"/>
    <n v="3"/>
    <s v="EWJ42"/>
    <n v="145"/>
    <n v="45"/>
    <s v="ร้านที่4"/>
    <s v="ฐ***รีย์  ค***ี"/>
    <s v="ลำปาง"/>
    <s v="-"/>
    <s v=""/>
    <s v="31/03/2025 11:01"/>
    <s v="-"/>
    <s v="Flash Express Thailand"/>
    <s v="Tiktok"/>
    <s v="tiktok"/>
    <s v=""/>
    <s v="THT49102JBDRB1Z"/>
    <s v="31/03/2025 11:01"/>
  </r>
  <r>
    <x v="1"/>
    <x v="1"/>
    <n v="50"/>
    <n v="2"/>
    <s v="EWJ41"/>
    <n v="200"/>
    <n v="0"/>
    <s v="ร้านที่4"/>
    <s v="พ***ีพร ม***ี"/>
    <s v="สมุทรปราการ"/>
    <s v="-"/>
    <s v=""/>
    <s v="31/03/2025 11:00"/>
    <s v="-"/>
    <s v="Flash Express Thailand"/>
    <s v="Tiktok"/>
    <s v="tiktok"/>
    <s v=""/>
    <s v="THT02012JBEY55Z"/>
    <s v="31/03/2025 11:00"/>
  </r>
  <r>
    <x v="8"/>
    <x v="10"/>
    <n v="50"/>
    <n v="2"/>
    <s v="EWJ41"/>
    <n v="200"/>
    <n v="0"/>
    <s v="ร้านที่4"/>
    <s v="พ***ีพร ม***ี"/>
    <s v="สมุทรปราการ"/>
    <s v="-"/>
    <s v=""/>
    <s v="31/03/2025 11:00"/>
    <s v="-"/>
    <s v="Flash Express Thailand"/>
    <s v="Tiktok"/>
    <s v="tiktok"/>
    <s v=""/>
    <s v="THT02012JBEY55Z"/>
    <s v="31/03/2025 11:00"/>
  </r>
  <r>
    <x v="2"/>
    <x v="2"/>
    <n v="50"/>
    <n v="2"/>
    <s v="EWJ41"/>
    <n v="200"/>
    <n v="0"/>
    <s v="ร้านที่4"/>
    <s v="พ***ีพร ม***ี"/>
    <s v="สมุทรปราการ"/>
    <s v="-"/>
    <s v=""/>
    <s v="31/03/2025 11:00"/>
    <s v="-"/>
    <s v="Flash Express Thailand"/>
    <s v="Tiktok"/>
    <s v="tiktok"/>
    <s v=""/>
    <s v="THT02012JBEY55Z"/>
    <s v="31/03/2025 11:00"/>
  </r>
  <r>
    <x v="1"/>
    <x v="1"/>
    <n v="50"/>
    <n v="1"/>
    <s v="EWJ40"/>
    <n v="145"/>
    <n v="45"/>
    <s v="ร้านที่4"/>
    <s v="ก***าถ บ***ากอง"/>
    <s v="มหาสารคาม"/>
    <s v="-"/>
    <s v=""/>
    <s v="31/03/2025 10:57"/>
    <s v="-"/>
    <s v="Flash Express Thailand COD"/>
    <s v="Tiktok"/>
    <s v="จ่ายทีหลัง / COD"/>
    <s v=""/>
    <s v="THT41092JBB7Z8Z"/>
    <s v="31/03/2025 10:57"/>
  </r>
  <r>
    <x v="8"/>
    <x v="10"/>
    <n v="50"/>
    <n v="1"/>
    <s v="EWJ40"/>
    <n v="145"/>
    <n v="45"/>
    <s v="ร้านที่4"/>
    <s v="ก***าถ บ***ากอง"/>
    <s v="มหาสารคาม"/>
    <s v="-"/>
    <s v=""/>
    <s v="31/03/2025 10:57"/>
    <s v="-"/>
    <s v="Flash Express Thailand COD"/>
    <s v="Tiktok"/>
    <s v="จ่ายทีหลัง / COD"/>
    <s v=""/>
    <s v="THT41092JBB7Z8Z"/>
    <s v="31/03/2025 10:57"/>
  </r>
  <r>
    <x v="2"/>
    <x v="2"/>
    <n v="50"/>
    <n v="1"/>
    <s v="EWJ40"/>
    <n v="145"/>
    <n v="45"/>
    <s v="ร้านที่4"/>
    <s v="ก***าถ บ***ากอง"/>
    <s v="มหาสารคาม"/>
    <s v="-"/>
    <s v=""/>
    <s v="31/03/2025 10:57"/>
    <s v="-"/>
    <s v="Flash Express Thailand COD"/>
    <s v="Tiktok"/>
    <s v="จ่ายทีหลัง / COD"/>
    <s v=""/>
    <s v="THT41092JBB7Z8Z"/>
    <s v="31/03/2025 10:57"/>
  </r>
  <r>
    <x v="1"/>
    <x v="1"/>
    <n v="50"/>
    <n v="1"/>
    <s v="EWJ39"/>
    <n v="106"/>
    <n v="6"/>
    <s v="ร้านที่4"/>
    <s v="ร***อรุณ ป***คทัง"/>
    <s v="กรุงเทพฯ"/>
    <s v="-"/>
    <s v=""/>
    <s v="31/03/2025 10:54"/>
    <s v="-"/>
    <s v="Flash Express Thailand COD"/>
    <s v="Tiktok"/>
    <s v="จ่ายทีหลัง / COD"/>
    <s v=""/>
    <s v="-"/>
    <s v="31/03/2025 10:54"/>
  </r>
  <r>
    <x v="8"/>
    <x v="10"/>
    <n v="50"/>
    <n v="1"/>
    <s v="EWJ39"/>
    <n v="106"/>
    <n v="6"/>
    <s v="ร้านที่4"/>
    <s v="ร***อรุณ ป***คทัง"/>
    <s v="กรุงเทพฯ"/>
    <s v="-"/>
    <s v=""/>
    <s v="31/03/2025 10:54"/>
    <s v="-"/>
    <s v="Flash Express Thailand COD"/>
    <s v="Tiktok"/>
    <s v="จ่ายทีหลัง / COD"/>
    <s v=""/>
    <s v="-"/>
    <s v="31/03/2025 10:54"/>
  </r>
  <r>
    <x v="2"/>
    <x v="2"/>
    <n v="50"/>
    <n v="1"/>
    <s v="EWJ39"/>
    <n v="106"/>
    <n v="6"/>
    <s v="ร้านที่4"/>
    <s v="ร***อรุณ ป***คทัง"/>
    <s v="กรุงเทพฯ"/>
    <s v="-"/>
    <s v=""/>
    <s v="31/03/2025 10:54"/>
    <s v="-"/>
    <s v="Flash Express Thailand COD"/>
    <s v="Tiktok"/>
    <s v="จ่ายทีหลัง / COD"/>
    <s v=""/>
    <s v="-"/>
    <s v="31/03/2025 10:54"/>
  </r>
  <r>
    <x v="1"/>
    <x v="1"/>
    <n v="50"/>
    <n v="2"/>
    <s v="EWJ38"/>
    <n v="200"/>
    <n v="0"/>
    <s v="ร้านที่4"/>
    <s v="น***จันธิมา น***กตุ"/>
    <s v="เพชรบูรณ์"/>
    <s v="-"/>
    <s v=""/>
    <s v="31/03/2025 10:55"/>
    <s v="-"/>
    <s v="Flash Express Thailand"/>
    <s v="Tiktok"/>
    <s v="tiktok"/>
    <s v=""/>
    <s v="THT63112JBFCV6Z"/>
    <s v="31/03/2025 10:54"/>
  </r>
  <r>
    <x v="8"/>
    <x v="10"/>
    <n v="50"/>
    <n v="2"/>
    <s v="EWJ38"/>
    <n v="200"/>
    <n v="0"/>
    <s v="ร้านที่4"/>
    <s v="น***จันธิมา น***กตุ"/>
    <s v="เพชรบูรณ์"/>
    <s v="-"/>
    <s v=""/>
    <s v="31/03/2025 10:55"/>
    <s v="-"/>
    <s v="Flash Express Thailand"/>
    <s v="Tiktok"/>
    <s v="tiktok"/>
    <s v=""/>
    <s v="THT63112JBFCV6Z"/>
    <s v="31/03/2025 10:54"/>
  </r>
  <r>
    <x v="2"/>
    <x v="2"/>
    <n v="50"/>
    <n v="2"/>
    <s v="EWJ38"/>
    <n v="200"/>
    <n v="0"/>
    <s v="ร้านที่4"/>
    <s v="น***จันธิมา น***กตุ"/>
    <s v="เพชรบูรณ์"/>
    <s v="-"/>
    <s v=""/>
    <s v="31/03/2025 10:55"/>
    <s v="-"/>
    <s v="Flash Express Thailand"/>
    <s v="Tiktok"/>
    <s v="tiktok"/>
    <s v=""/>
    <s v="THT63112JBFCV6Z"/>
    <s v="31/03/2025 10:54"/>
  </r>
  <r>
    <x v="1"/>
    <x v="1"/>
    <n v="50"/>
    <n v="1"/>
    <s v="EWJ37"/>
    <n v="106"/>
    <n v="6"/>
    <s v="ร้านที่4"/>
    <s v="ไ*** ช***ติ"/>
    <s v="ขอนแก่น"/>
    <s v="-"/>
    <s v=""/>
    <s v="31/03/2025 10:53"/>
    <s v="-"/>
    <s v="Flash Express Thailand COD"/>
    <s v="Tiktok"/>
    <s v="จ่ายทีหลัง / COD"/>
    <s v=""/>
    <s v="-"/>
    <s v="31/03/2025 10:53"/>
  </r>
  <r>
    <x v="8"/>
    <x v="10"/>
    <n v="50"/>
    <n v="1"/>
    <s v="EWJ37"/>
    <n v="106"/>
    <n v="6"/>
    <s v="ร้านที่4"/>
    <s v="ไ*** ช***ติ"/>
    <s v="ขอนแก่น"/>
    <s v="-"/>
    <s v=""/>
    <s v="31/03/2025 10:53"/>
    <s v="-"/>
    <s v="Flash Express Thailand COD"/>
    <s v="Tiktok"/>
    <s v="จ่ายทีหลัง / COD"/>
    <s v=""/>
    <s v="-"/>
    <s v="31/03/2025 10:53"/>
  </r>
  <r>
    <x v="2"/>
    <x v="2"/>
    <n v="50"/>
    <n v="1"/>
    <s v="EWJ37"/>
    <n v="106"/>
    <n v="6"/>
    <s v="ร้านที่4"/>
    <s v="ไ*** ช***ติ"/>
    <s v="ขอนแก่น"/>
    <s v="-"/>
    <s v=""/>
    <s v="31/03/2025 10:53"/>
    <s v="-"/>
    <s v="Flash Express Thailand COD"/>
    <s v="Tiktok"/>
    <s v="จ่ายทีหลัง / COD"/>
    <s v=""/>
    <s v="-"/>
    <s v="31/03/2025 10:53"/>
  </r>
  <r>
    <x v="12"/>
    <x v="16"/>
    <n v="66.666666666666671"/>
    <n v="3"/>
    <s v="EWJ35"/>
    <n v="106"/>
    <n v="6"/>
    <s v="ร้านที่4"/>
    <s v="ป***า ว***อำมาตย์"/>
    <s v="ปทุมธานี"/>
    <s v="-"/>
    <s v=""/>
    <s v="31/03/2025 10:50"/>
    <s v="-"/>
    <s v="Flash Express Thailand"/>
    <s v="Tiktok"/>
    <s v="tiktok"/>
    <s v=""/>
    <s v="THT04022JBDGU8Z"/>
    <s v="31/03/2025 10:50"/>
  </r>
  <r>
    <x v="1"/>
    <x v="1"/>
    <n v="50"/>
    <n v="1"/>
    <s v="EWJ34"/>
    <n v="100"/>
    <n v="0"/>
    <s v="ร้านที่4"/>
    <s v="ย***นา น***ออ"/>
    <s v="ลพบุรี"/>
    <s v="-"/>
    <s v=""/>
    <s v="31/03/2025 10:48"/>
    <s v="-"/>
    <s v="Flash Express Thailand"/>
    <s v="Tiktok"/>
    <s v="tiktok"/>
    <s v=""/>
    <s v="-"/>
    <s v="31/03/2025 10:48"/>
  </r>
  <r>
    <x v="8"/>
    <x v="10"/>
    <n v="50"/>
    <n v="1"/>
    <s v="EWJ34"/>
    <n v="100"/>
    <n v="0"/>
    <s v="ร้านที่4"/>
    <s v="ย***นา น***ออ"/>
    <s v="ลพบุรี"/>
    <s v="-"/>
    <s v=""/>
    <s v="31/03/2025 10:48"/>
    <s v="-"/>
    <s v="Flash Express Thailand"/>
    <s v="Tiktok"/>
    <s v="tiktok"/>
    <s v=""/>
    <s v="-"/>
    <s v="31/03/2025 10:48"/>
  </r>
  <r>
    <x v="2"/>
    <x v="2"/>
    <n v="50"/>
    <n v="1"/>
    <s v="EWJ34"/>
    <n v="100"/>
    <n v="0"/>
    <s v="ร้านที่4"/>
    <s v="ย***นา น***ออ"/>
    <s v="ลพบุรี"/>
    <s v="-"/>
    <s v=""/>
    <s v="31/03/2025 10:48"/>
    <s v="-"/>
    <s v="Flash Express Thailand"/>
    <s v="Tiktok"/>
    <s v="tiktok"/>
    <s v=""/>
    <s v="-"/>
    <s v="31/03/2025 10:48"/>
  </r>
  <r>
    <x v="6"/>
    <x v="6"/>
    <n v="33.333333333333336"/>
    <n v="3"/>
    <s v="EWJ33"/>
    <n v="300"/>
    <n v="0"/>
    <s v="ร้านที่4"/>
    <s v="ป***ร ส***"/>
    <s v="ศรีสะเกษ"/>
    <s v="-"/>
    <s v=""/>
    <s v="31/03/2025 10:47"/>
    <s v="-"/>
    <s v="Flash Express Thailand COD"/>
    <s v="Tiktok"/>
    <s v="จ่ายทีหลัง / COD"/>
    <s v=""/>
    <s v="THT30092JBFBX8Z"/>
    <s v="31/03/2025 10:47"/>
  </r>
  <r>
    <x v="1"/>
    <x v="1"/>
    <n v="50"/>
    <n v="2"/>
    <s v="EWJ33"/>
    <n v="300"/>
    <n v="0"/>
    <s v="ร้านที่4"/>
    <s v="ป***ร ส***"/>
    <s v="ศรีสะเกษ"/>
    <s v="-"/>
    <s v=""/>
    <s v="31/03/2025 10:47"/>
    <s v="-"/>
    <s v="Flash Express Thailand COD"/>
    <s v="Tiktok"/>
    <s v="จ่ายทีหลัง / COD"/>
    <s v=""/>
    <s v="THT30092JBFBX8Z"/>
    <s v="31/03/2025 10:47"/>
  </r>
  <r>
    <x v="8"/>
    <x v="10"/>
    <n v="50"/>
    <n v="2"/>
    <s v="EWJ33"/>
    <n v="300"/>
    <n v="0"/>
    <s v="ร้านที่4"/>
    <s v="ป***ร ส***"/>
    <s v="ศรีสะเกษ"/>
    <s v="-"/>
    <s v=""/>
    <s v="31/03/2025 10:47"/>
    <s v="-"/>
    <s v="Flash Express Thailand COD"/>
    <s v="Tiktok"/>
    <s v="จ่ายทีหลัง / COD"/>
    <s v=""/>
    <s v="THT30092JBFBX8Z"/>
    <s v="31/03/2025 10:47"/>
  </r>
  <r>
    <x v="2"/>
    <x v="2"/>
    <n v="50"/>
    <n v="2"/>
    <s v="EWJ33"/>
    <n v="300"/>
    <n v="0"/>
    <s v="ร้านที่4"/>
    <s v="ป***ร ส***"/>
    <s v="ศรีสะเกษ"/>
    <s v="-"/>
    <s v=""/>
    <s v="31/03/2025 10:47"/>
    <s v="-"/>
    <s v="Flash Express Thailand COD"/>
    <s v="Tiktok"/>
    <s v="จ่ายทีหลัง / COD"/>
    <s v=""/>
    <s v="THT30092JBFBX8Z"/>
    <s v="31/03/2025 10:47"/>
  </r>
  <r>
    <x v="12"/>
    <x v="16"/>
    <n v="66.666666666666671"/>
    <n v="3"/>
    <s v="EWJ32"/>
    <n v="106"/>
    <n v="6"/>
    <s v="ร้านที่4"/>
    <s v="ส***พร อ***ยมา"/>
    <s v="สงขลา"/>
    <s v="-"/>
    <s v=""/>
    <s v="31/03/2025 10:46"/>
    <s v="-"/>
    <s v="Flash Express Thailand COD"/>
    <s v="Tiktok"/>
    <s v="จ่ายทีหลัง / COD"/>
    <s v=""/>
    <s v="THT71102JBDJA2Z"/>
    <s v="31/03/2025 10:46"/>
  </r>
  <r>
    <x v="1"/>
    <x v="1"/>
    <n v="50"/>
    <n v="1"/>
    <s v="EWJ31"/>
    <n v="200"/>
    <n v="0"/>
    <s v="ร้านที่4"/>
    <s v="ท***กา ม***"/>
    <s v="เชียงใหม่"/>
    <s v="-"/>
    <s v=""/>
    <s v="31/03/2025 10:41"/>
    <s v="-"/>
    <s v="Flash Express Thailand COD"/>
    <s v="Tiktok"/>
    <s v="จ่ายทีหลัง / COD"/>
    <s v=""/>
    <s v="THT47132JBEF51Z"/>
    <s v="31/03/2025 10:41"/>
  </r>
  <r>
    <x v="8"/>
    <x v="10"/>
    <n v="50"/>
    <n v="1"/>
    <s v="EWJ31"/>
    <n v="200"/>
    <n v="0"/>
    <s v="ร้านที่4"/>
    <s v="ท***กา ม***"/>
    <s v="เชียงใหม่"/>
    <s v="-"/>
    <s v=""/>
    <s v="31/03/2025 10:41"/>
    <s v="-"/>
    <s v="Flash Express Thailand COD"/>
    <s v="Tiktok"/>
    <s v="จ่ายทีหลัง / COD"/>
    <s v=""/>
    <s v="THT47132JBEF51Z"/>
    <s v="31/03/2025 10:41"/>
  </r>
  <r>
    <x v="2"/>
    <x v="2"/>
    <n v="50"/>
    <n v="1"/>
    <s v="EWJ31"/>
    <n v="200"/>
    <n v="0"/>
    <s v="ร้านที่4"/>
    <s v="ท***กา ม***"/>
    <s v="เชียงใหม่"/>
    <s v="-"/>
    <s v=""/>
    <s v="31/03/2025 10:41"/>
    <s v="-"/>
    <s v="Flash Express Thailand COD"/>
    <s v="Tiktok"/>
    <s v="จ่ายทีหลัง / COD"/>
    <s v=""/>
    <s v="THT47132JBEF51Z"/>
    <s v="31/03/2025 10:41"/>
  </r>
  <r>
    <x v="6"/>
    <x v="6"/>
    <n v="33.333333333333336"/>
    <n v="3"/>
    <s v="EWJ31"/>
    <n v="200"/>
    <n v="0"/>
    <s v="ร้านที่4"/>
    <s v="ท***กา ม***"/>
    <s v="เชียงใหม่"/>
    <s v="-"/>
    <s v=""/>
    <s v="31/03/2025 10:41"/>
    <s v="-"/>
    <s v="Flash Express Thailand COD"/>
    <s v="Tiktok"/>
    <s v="จ่ายทีหลัง / COD"/>
    <s v=""/>
    <s v="THT47132JBEF51Z"/>
    <s v="31/03/2025 10:41"/>
  </r>
  <r>
    <x v="6"/>
    <x v="6"/>
    <n v="33.333333333333336"/>
    <n v="3"/>
    <s v="EWJ30"/>
    <n v="106"/>
    <n v="6"/>
    <s v="ร้านที่4"/>
    <s v="P***pon"/>
    <s v="กรุงเทพฯ"/>
    <s v="-"/>
    <s v=""/>
    <s v="31/03/2025 10:08"/>
    <s v="-"/>
    <s v="Flash Express Thailand COD"/>
    <s v="Tiktok"/>
    <s v="จ่ายทีหลัง / COD"/>
    <s v=""/>
    <s v="THT01212JBE612Z"/>
    <s v="31/03/2025 10:41"/>
  </r>
  <r>
    <x v="7"/>
    <x v="9"/>
    <n v="66.666666666666671"/>
    <n v="6"/>
    <s v="EWJ29"/>
    <n v="199.5"/>
    <n v="0"/>
    <s v="ร้านที่2"/>
    <s v="ด***ร น***งศรี"/>
    <s v="กาฬสินธุ์"/>
    <s v="-"/>
    <s v=""/>
    <s v="31/03/2025 10:40"/>
    <s v="-"/>
    <s v="J&amp;T COD"/>
    <s v="Tiktok"/>
    <s v="จ่ายทีหลัง / COD"/>
    <s v=""/>
    <s v="756315502666"/>
    <s v="31/03/2025 10:40"/>
  </r>
  <r>
    <x v="1"/>
    <x v="1"/>
    <n v="50"/>
    <n v="1"/>
    <s v="EWJ28"/>
    <n v="106"/>
    <n v="6"/>
    <s v="ร้านที่4"/>
    <s v="พ***ตรา ส***ัวแก้ว"/>
    <s v="พัทลุง"/>
    <s v="-"/>
    <s v=""/>
    <s v="31/03/2025 10:40"/>
    <s v="-"/>
    <s v="Flash Express Thailand COD"/>
    <s v="Tiktok"/>
    <s v="จ่ายทีหลัง / COD"/>
    <s v=""/>
    <s v="-"/>
    <s v="31/03/2025 10:40"/>
  </r>
  <r>
    <x v="8"/>
    <x v="10"/>
    <n v="50"/>
    <n v="1"/>
    <s v="EWJ28"/>
    <n v="106"/>
    <n v="6"/>
    <s v="ร้านที่4"/>
    <s v="พ***ตรา ส***ัวแก้ว"/>
    <s v="พัทลุง"/>
    <s v="-"/>
    <s v=""/>
    <s v="31/03/2025 10:40"/>
    <s v="-"/>
    <s v="Flash Express Thailand COD"/>
    <s v="Tiktok"/>
    <s v="จ่ายทีหลัง / COD"/>
    <s v=""/>
    <s v="-"/>
    <s v="31/03/2025 10:40"/>
  </r>
  <r>
    <x v="2"/>
    <x v="2"/>
    <n v="50"/>
    <n v="1"/>
    <s v="EWJ28"/>
    <n v="106"/>
    <n v="6"/>
    <s v="ร้านที่4"/>
    <s v="พ***ตรา ส***ัวแก้ว"/>
    <s v="พัทลุง"/>
    <s v="-"/>
    <s v=""/>
    <s v="31/03/2025 10:40"/>
    <s v="-"/>
    <s v="Flash Express Thailand COD"/>
    <s v="Tiktok"/>
    <s v="จ่ายทีหลัง / COD"/>
    <s v=""/>
    <s v="-"/>
    <s v="31/03/2025 10:40"/>
  </r>
  <r>
    <x v="5"/>
    <x v="5"/>
    <n v="66.333333333333329"/>
    <n v="3"/>
    <s v="EWJ27"/>
    <n v="236"/>
    <n v="35"/>
    <s v="ร้านที่1"/>
    <s v="ณ******์"/>
    <s v="******าธรรมสพน์ แขวงศาลาธรรมสพน์ เขตทวีวัฒนา จังหวัดกรุงเทพมหานคร 10170"/>
    <s v="10170"/>
    <s v="38"/>
    <s v="31/03/2025 10:39"/>
    <s v="-"/>
    <s v="SPX Express"/>
    <s v="Shopee"/>
    <s v="shopee"/>
    <s v=""/>
    <s v="TH253192195989R"/>
    <s v="31/03/2025 10:39"/>
  </r>
  <r>
    <x v="7"/>
    <x v="9"/>
    <n v="66.666666666666671"/>
    <n v="3"/>
    <s v="EWJ26"/>
    <n v="111"/>
    <n v="6"/>
    <s v="ร้านที่2"/>
    <s v="น*** อ***ย์ น***อง"/>
    <s v="ฉะเชิงเทรา"/>
    <s v="-"/>
    <s v=""/>
    <s v="31/03/2025 10:39"/>
    <s v="-"/>
    <s v="J&amp;T Express"/>
    <s v="Tiktok"/>
    <s v="tiktok"/>
    <s v=""/>
    <s v="756347907663"/>
    <s v="31/03/2025 10:39"/>
  </r>
  <r>
    <x v="6"/>
    <x v="6"/>
    <n v="33.333333333333336"/>
    <n v="6"/>
    <s v="EWJ25"/>
    <n v="200"/>
    <n v="0"/>
    <s v="ร้านที่4"/>
    <s v="น***เยาวลิน ย***ี้ย"/>
    <s v="ลำพูน"/>
    <s v="-"/>
    <s v=""/>
    <s v="31/03/2025 10:35"/>
    <s v="-"/>
    <s v="Flash Express Thailand COD"/>
    <s v="Tiktok"/>
    <s v="จ่ายทีหลัง / COD"/>
    <s v=""/>
    <s v="THT48042JBDWX7Z"/>
    <s v="31/03/2025 10:35"/>
  </r>
  <r>
    <x v="0"/>
    <x v="0"/>
    <n v="66.333333333333329"/>
    <n v="3"/>
    <s v="EWJ24"/>
    <n v="230"/>
    <n v="0"/>
    <s v="ร้านที่1"/>
    <s v="ส******ง"/>
    <s v="******งขุนกอง, อำเภอบางกรวย ตำบลบางขุนกอง อำเภอบางกรวย จังหวัดนนทบุรี 11130"/>
    <s v="11130"/>
    <s v="58"/>
    <s v="31/03/2025 11:03"/>
    <s v="-"/>
    <s v="SPX Express"/>
    <s v="Shopee"/>
    <s v="shopee"/>
    <s v=""/>
    <s v="TH254821318830E"/>
    <s v="31/03/2025 10:33"/>
  </r>
  <r>
    <x v="12"/>
    <x v="16"/>
    <n v="66.666666666666671"/>
    <n v="3"/>
    <s v="EWJ23"/>
    <n v="419"/>
    <n v="0"/>
    <s v="ร้านที่4"/>
    <s v="ก***นก"/>
    <s v="ระยอง"/>
    <s v="-"/>
    <s v=""/>
    <s v="31/03/2025 10:33"/>
    <s v="-"/>
    <s v="Flash Express Thailand COD"/>
    <s v="Tiktok"/>
    <s v="จ่ายทีหลัง / COD"/>
    <s v=""/>
    <s v="-"/>
    <s v="31/03/2025 10:33"/>
  </r>
  <r>
    <x v="0"/>
    <x v="0"/>
    <n v="66.333333333333329"/>
    <n v="3"/>
    <s v="EWJ23"/>
    <n v="419"/>
    <n v="0"/>
    <s v="ร้านที่4"/>
    <s v="ก***นก"/>
    <s v="ระยอง"/>
    <s v="-"/>
    <s v=""/>
    <s v="31/03/2025 10:33"/>
    <s v="-"/>
    <s v="Flash Express Thailand COD"/>
    <s v="Tiktok"/>
    <s v="จ่ายทีหลัง / COD"/>
    <s v=""/>
    <s v="-"/>
    <s v="31/03/2025 10:33"/>
  </r>
  <r>
    <x v="6"/>
    <x v="6"/>
    <n v="33.333333333333336"/>
    <n v="3"/>
    <s v="EWJ23"/>
    <n v="419"/>
    <n v="0"/>
    <s v="ร้านที่4"/>
    <s v="ก***นก"/>
    <s v="ระยอง"/>
    <s v="-"/>
    <s v=""/>
    <s v="31/03/2025 10:33"/>
    <s v="-"/>
    <s v="Flash Express Thailand COD"/>
    <s v="Tiktok"/>
    <s v="จ่ายทีหลัง / COD"/>
    <s v=""/>
    <s v="-"/>
    <s v="31/03/2025 10:33"/>
  </r>
  <r>
    <x v="10"/>
    <x v="12"/>
    <n v="90"/>
    <n v="2"/>
    <s v="EWJ20"/>
    <n v="324.8"/>
    <n v="26"/>
    <s v="ร้านที่3"/>
    <s v="อรรถพล"/>
    <s v="ตรงข้ามร้านนิวรุตสูท เลขที่339/1 หมู่ที่5  ตำบลลำนารายณ์_x000a__x000a_ชัยบาดาล/ Chai Badanลพบุรี/ Lopburi_x000a_15130"/>
    <s v="15130"/>
    <s v="660980313005"/>
    <s v="31/03/2025 10:32"/>
    <s v="-"/>
    <s v="Kerry_dropoff"/>
    <s v="Lazada"/>
    <s v="lazada"/>
    <s v=""/>
    <s v="LEXPU0551028126"/>
    <s v="31/03/2025 10:31"/>
  </r>
  <r>
    <x v="10"/>
    <x v="12"/>
    <n v="90"/>
    <n v="2"/>
    <s v="EWJ20"/>
    <n v="324.8"/>
    <n v="26"/>
    <s v="ร้านที่3"/>
    <s v="อรรถพล"/>
    <s v="ตรงข้ามร้านนิวรุตสูท เลขที่339/1 หมู่ที่5  ตำบลลำนารายณ์_x000a__x000a_ชัยบาดาล/ Chai Badanลพบุรี/ Lopburi_x000a_15130"/>
    <s v="15130"/>
    <s v="660980313005"/>
    <s v="31/03/2025 10:32"/>
    <s v="-"/>
    <s v="Kerry_dropoff"/>
    <s v="Lazada"/>
    <s v="lazada"/>
    <s v=""/>
    <s v="LEXPU0551028126"/>
    <s v="31/03/2025 10:31"/>
  </r>
  <r>
    <x v="6"/>
    <x v="6"/>
    <n v="65"/>
    <n v="10"/>
    <s v="EWJ19"/>
    <n v="400"/>
    <n v="0"/>
    <s v="ร้านที่4"/>
    <s v="A*** t***"/>
    <s v="กรุงเทพฯ"/>
    <s v="-"/>
    <s v=""/>
    <s v="31/03/2025 10:30"/>
    <s v="-"/>
    <s v="Flash Express Thailand COD"/>
    <s v="Tiktok"/>
    <s v="จ่ายทีหลัง / COD"/>
    <s v="ขอฝอยทอง 10 กล่อง"/>
    <s v="THT01372JBD4T8Z"/>
    <s v="31/03/2025 10:30"/>
  </r>
  <r>
    <x v="1"/>
    <x v="1"/>
    <n v="50"/>
    <n v="2"/>
    <s v="EWJ18"/>
    <n v="400"/>
    <n v="0"/>
    <s v="ร้านที่4"/>
    <s v="ต***ุคนธ์ แ***ุข"/>
    <s v="ชลบุรี"/>
    <s v="-"/>
    <s v=""/>
    <s v="31/03/2025 10:30"/>
    <s v="-"/>
    <s v="Flash Express Thailand COD"/>
    <s v="Tiktok"/>
    <s v="จ่ายทีหลัง / COD"/>
    <s v=""/>
    <s v="THT20082JBFEC8Z"/>
    <s v="31/03/2025 10:30"/>
  </r>
  <r>
    <x v="8"/>
    <x v="10"/>
    <n v="50"/>
    <n v="2"/>
    <s v="EWJ18"/>
    <n v="400"/>
    <n v="0"/>
    <s v="ร้านที่4"/>
    <s v="ต***ุคนธ์ แ***ุข"/>
    <s v="ชลบุรี"/>
    <s v="-"/>
    <s v=""/>
    <s v="31/03/2025 10:30"/>
    <s v="-"/>
    <s v="Flash Express Thailand COD"/>
    <s v="Tiktok"/>
    <s v="จ่ายทีหลัง / COD"/>
    <s v=""/>
    <s v="THT20082JBFEC8Z"/>
    <s v="31/03/2025 10:30"/>
  </r>
  <r>
    <x v="2"/>
    <x v="2"/>
    <n v="50"/>
    <n v="2"/>
    <s v="EWJ18"/>
    <n v="400"/>
    <n v="0"/>
    <s v="ร้านที่4"/>
    <s v="ต***ุคนธ์ แ***ุข"/>
    <s v="ชลบุรี"/>
    <s v="-"/>
    <s v=""/>
    <s v="31/03/2025 10:30"/>
    <s v="-"/>
    <s v="Flash Express Thailand COD"/>
    <s v="Tiktok"/>
    <s v="จ่ายทีหลัง / COD"/>
    <s v=""/>
    <s v="THT20082JBFEC8Z"/>
    <s v="31/03/2025 10:30"/>
  </r>
  <r>
    <x v="6"/>
    <x v="6"/>
    <n v="33.333333333333336"/>
    <n v="6"/>
    <s v="EWJ18"/>
    <n v="400"/>
    <n v="0"/>
    <s v="ร้านที่4"/>
    <s v="ต***ุคนธ์ แ***ุข"/>
    <s v="ชลบุรี"/>
    <s v="-"/>
    <s v=""/>
    <s v="31/03/2025 10:30"/>
    <s v="-"/>
    <s v="Flash Express Thailand COD"/>
    <s v="Tiktok"/>
    <s v="จ่ายทีหลัง / COD"/>
    <s v=""/>
    <s v="THT20082JBFEC8Z"/>
    <s v="31/03/2025 10:30"/>
  </r>
  <r>
    <x v="6"/>
    <x v="6"/>
    <n v="33.333333333333336"/>
    <n v="3"/>
    <s v="EWJ17"/>
    <n v="106"/>
    <n v="6"/>
    <s v="ร้านที่4"/>
    <s v="u***76156327501876"/>
    <s v="กรุงเทพฯ"/>
    <s v="-"/>
    <s v=""/>
    <s v="31/03/2025 10:30"/>
    <s v="-"/>
    <s v="Flash Express Thailand COD"/>
    <s v="Tiktok"/>
    <s v="จ่ายทีหลัง / COD"/>
    <s v=""/>
    <s v="THT01362JBDQ95Z"/>
    <s v="31/03/2025 10:30"/>
  </r>
  <r>
    <x v="1"/>
    <x v="1"/>
    <n v="50"/>
    <n v="2"/>
    <s v="EWJ16"/>
    <n v="200"/>
    <n v="0"/>
    <s v="ร้านที่4"/>
    <s v="ศ***ัตน์ ส***ลพินิจ"/>
    <s v="กรุงเทพมหานคร"/>
    <s v="-"/>
    <s v=""/>
    <s v="31/03/2025 10:28"/>
    <s v="-"/>
    <s v="Flash Express Thailand COD"/>
    <s v="Tiktok"/>
    <s v="จ่ายทีหลัง / COD"/>
    <s v=""/>
    <s v="THT01282JBFDK6Z"/>
    <s v="31/03/2025 10:29"/>
  </r>
  <r>
    <x v="8"/>
    <x v="10"/>
    <n v="50"/>
    <n v="2"/>
    <s v="EWJ16"/>
    <n v="200"/>
    <n v="0"/>
    <s v="ร้านที่4"/>
    <s v="ศ***ัตน์ ส***ลพินิจ"/>
    <s v="กรุงเทพมหานคร"/>
    <s v="-"/>
    <s v=""/>
    <s v="31/03/2025 10:28"/>
    <s v="-"/>
    <s v="Flash Express Thailand COD"/>
    <s v="Tiktok"/>
    <s v="จ่ายทีหลัง / COD"/>
    <s v=""/>
    <s v="THT01282JBFDK6Z"/>
    <s v="31/03/2025 10:29"/>
  </r>
  <r>
    <x v="2"/>
    <x v="2"/>
    <n v="50"/>
    <n v="2"/>
    <s v="EWJ16"/>
    <n v="200"/>
    <n v="0"/>
    <s v="ร้านที่4"/>
    <s v="ศ***ัตน์ ส***ลพินิจ"/>
    <s v="กรุงเทพมหานคร"/>
    <s v="-"/>
    <s v=""/>
    <s v="31/03/2025 10:28"/>
    <s v="-"/>
    <s v="Flash Express Thailand COD"/>
    <s v="Tiktok"/>
    <s v="จ่ายทีหลัง / COD"/>
    <s v=""/>
    <s v="THT01282JBFDK6Z"/>
    <s v="31/03/2025 10:29"/>
  </r>
  <r>
    <x v="1"/>
    <x v="1"/>
    <n v="50"/>
    <n v="1"/>
    <s v="EWJ15"/>
    <n v="106"/>
    <n v="6"/>
    <s v="ร้านที่4"/>
    <s v="ก***า ว***ศรีแก้ว"/>
    <s v="สมุทรปราการ"/>
    <s v="-"/>
    <s v=""/>
    <s v="-"/>
    <s v="-"/>
    <s v="J&amp;T Express"/>
    <s v="Tiktok"/>
    <s v="-"/>
    <s v=""/>
    <s v="-"/>
    <s v="31/03/2025 10:27"/>
  </r>
  <r>
    <x v="8"/>
    <x v="10"/>
    <n v="50"/>
    <n v="1"/>
    <s v="EWJ15"/>
    <n v="106"/>
    <n v="6"/>
    <s v="ร้านที่4"/>
    <s v="ก***า ว***ศรีแก้ว"/>
    <s v="สมุทรปราการ"/>
    <s v="-"/>
    <s v=""/>
    <s v="-"/>
    <s v="-"/>
    <s v="J&amp;T Express"/>
    <s v="Tiktok"/>
    <s v="-"/>
    <s v=""/>
    <s v="-"/>
    <s v="31/03/2025 10:27"/>
  </r>
  <r>
    <x v="2"/>
    <x v="2"/>
    <n v="50"/>
    <n v="1"/>
    <s v="EWJ15"/>
    <n v="106"/>
    <n v="6"/>
    <s v="ร้านที่4"/>
    <s v="ก***า ว***ศรีแก้ว"/>
    <s v="สมุทรปราการ"/>
    <s v="-"/>
    <s v=""/>
    <s v="-"/>
    <s v="-"/>
    <s v="J&amp;T Express"/>
    <s v="Tiktok"/>
    <s v="-"/>
    <s v=""/>
    <s v="-"/>
    <s v="31/03/2025 10:27"/>
  </r>
  <r>
    <x v="7"/>
    <x v="9"/>
    <n v="66.666666666666671"/>
    <n v="3"/>
    <s v="EWJ14"/>
    <n v="106"/>
    <n v="6"/>
    <s v="ร้านที่4"/>
    <s v="P***apa J***vimansin"/>
    <s v="Nonthaburi"/>
    <s v="-"/>
    <s v=""/>
    <s v="31/03/2025 10:26"/>
    <s v="-"/>
    <s v="Flash Express Thailand"/>
    <s v="Tiktok"/>
    <s v="tiktok"/>
    <s v=""/>
    <s v="THT03032JBFD53Z"/>
    <s v="31/03/2025 10:26"/>
  </r>
  <r>
    <x v="1"/>
    <x v="1"/>
    <n v="50"/>
    <n v="1"/>
    <s v="EWJ12"/>
    <n v="200"/>
    <n v="0"/>
    <s v="ร้านที่4"/>
    <s v="ก***า อ***โศภณ"/>
    <s v="กรุงเทพมหานคร"/>
    <s v="-"/>
    <s v=""/>
    <s v="31/03/2025 10:22"/>
    <s v="-"/>
    <s v="Flash Express Thailand COD"/>
    <s v="Tiktok"/>
    <s v="จ่ายทีหลัง / COD"/>
    <s v=""/>
    <s v="THT01102JBHCA4Z"/>
    <s v="31/03/2025 10:22"/>
  </r>
  <r>
    <x v="8"/>
    <x v="10"/>
    <n v="50"/>
    <n v="1"/>
    <s v="EWJ12"/>
    <n v="200"/>
    <n v="0"/>
    <s v="ร้านที่4"/>
    <s v="ก***า อ***โศภณ"/>
    <s v="กรุงเทพมหานคร"/>
    <s v="-"/>
    <s v=""/>
    <s v="31/03/2025 10:22"/>
    <s v="-"/>
    <s v="Flash Express Thailand COD"/>
    <s v="Tiktok"/>
    <s v="จ่ายทีหลัง / COD"/>
    <s v=""/>
    <s v="THT01102JBHCA4Z"/>
    <s v="31/03/2025 10:22"/>
  </r>
  <r>
    <x v="2"/>
    <x v="2"/>
    <n v="50"/>
    <n v="1"/>
    <s v="EWJ12"/>
    <n v="200"/>
    <n v="0"/>
    <s v="ร้านที่4"/>
    <s v="ก***า อ***โศภณ"/>
    <s v="กรุงเทพมหานคร"/>
    <s v="-"/>
    <s v=""/>
    <s v="31/03/2025 10:22"/>
    <s v="-"/>
    <s v="Flash Express Thailand COD"/>
    <s v="Tiktok"/>
    <s v="จ่ายทีหลัง / COD"/>
    <s v=""/>
    <s v="THT01102JBHCA4Z"/>
    <s v="31/03/2025 10:22"/>
  </r>
  <r>
    <x v="12"/>
    <x v="16"/>
    <n v="66.666666666666671"/>
    <n v="3"/>
    <s v="EWJ12"/>
    <n v="200"/>
    <n v="0"/>
    <s v="ร้านที่4"/>
    <s v="ก***า อ***โศภณ"/>
    <s v="กรุงเทพมหานคร"/>
    <s v="-"/>
    <s v=""/>
    <s v="31/03/2025 10:22"/>
    <s v="-"/>
    <s v="Flash Express Thailand COD"/>
    <s v="Tiktok"/>
    <s v="จ่ายทีหลัง / COD"/>
    <s v=""/>
    <s v="THT01102JBHCA4Z"/>
    <s v="31/03/2025 10:22"/>
  </r>
  <r>
    <x v="6"/>
    <x v="6"/>
    <n v="33.333333333333336"/>
    <n v="3"/>
    <s v="EWJ11"/>
    <n v="106"/>
    <n v="6"/>
    <s v="ร้านที่4"/>
    <s v="ช***า บ***595"/>
    <s v="ชลบุรี"/>
    <s v="-"/>
    <s v=""/>
    <s v="31/03/2025 10:20"/>
    <s v="-"/>
    <s v="Flash Express Thailand COD"/>
    <s v="Tiktok"/>
    <s v="จ่ายทีหลัง / COD"/>
    <s v=""/>
    <s v="THT20042JBDUP9Z"/>
    <s v="31/03/2025 10:20"/>
  </r>
  <r>
    <x v="1"/>
    <x v="1"/>
    <n v="50"/>
    <n v="1"/>
    <s v="EWJ10"/>
    <n v="200"/>
    <n v="0"/>
    <s v="ร้านที่4"/>
    <s v="ว***า บ***ารี"/>
    <s v="กรุงเทพฯ"/>
    <s v="-"/>
    <s v=""/>
    <s v="31/03/2025 10:18"/>
    <s v="-"/>
    <s v="Flash Express Thailand COD"/>
    <s v="Tiktok"/>
    <s v="จ่ายทีหลัง / COD"/>
    <s v=""/>
    <s v="THT01282JBEJ89Z"/>
    <s v="31/03/2025 10:18"/>
  </r>
  <r>
    <x v="8"/>
    <x v="10"/>
    <n v="50"/>
    <n v="1"/>
    <s v="EWJ10"/>
    <n v="200"/>
    <n v="0"/>
    <s v="ร้านที่4"/>
    <s v="ว***า บ***ารี"/>
    <s v="กรุงเทพฯ"/>
    <s v="-"/>
    <s v=""/>
    <s v="31/03/2025 10:18"/>
    <s v="-"/>
    <s v="Flash Express Thailand COD"/>
    <s v="Tiktok"/>
    <s v="จ่ายทีหลัง / COD"/>
    <s v=""/>
    <s v="THT01282JBEJ89Z"/>
    <s v="31/03/2025 10:18"/>
  </r>
  <r>
    <x v="2"/>
    <x v="2"/>
    <n v="50"/>
    <n v="1"/>
    <s v="EWJ10"/>
    <n v="200"/>
    <n v="0"/>
    <s v="ร้านที่4"/>
    <s v="ว***า บ***ารี"/>
    <s v="กรุงเทพฯ"/>
    <s v="-"/>
    <s v=""/>
    <s v="31/03/2025 10:18"/>
    <s v="-"/>
    <s v="Flash Express Thailand COD"/>
    <s v="Tiktok"/>
    <s v="จ่ายทีหลัง / COD"/>
    <s v=""/>
    <s v="THT01282JBEJ89Z"/>
    <s v="31/03/2025 10:18"/>
  </r>
  <r>
    <x v="6"/>
    <x v="6"/>
    <n v="33.333333333333336"/>
    <n v="3"/>
    <s v="EWJ10"/>
    <n v="200"/>
    <n v="0"/>
    <s v="ร้านที่4"/>
    <s v="ว***า บ***ารี"/>
    <s v="กรุงเทพฯ"/>
    <s v="-"/>
    <s v=""/>
    <s v="31/03/2025 10:18"/>
    <s v="-"/>
    <s v="Flash Express Thailand COD"/>
    <s v="Tiktok"/>
    <s v="จ่ายทีหลัง / COD"/>
    <s v=""/>
    <s v="THT01282JBEJ89Z"/>
    <s v="31/03/2025 10:18"/>
  </r>
  <r>
    <x v="7"/>
    <x v="9"/>
    <n v="43"/>
    <n v="1"/>
    <s v="EWJ8"/>
    <n v="699"/>
    <n v="0"/>
    <s v="ร้านที่4"/>
    <s v="แ***ีน ศ***งคล"/>
    <s v="ปทุมธานี"/>
    <s v="-"/>
    <s v=""/>
    <s v="-"/>
    <s v="-"/>
    <s v="J&amp;T Express"/>
    <s v="Tiktok"/>
    <s v="-"/>
    <s v=""/>
    <s v="-"/>
    <s v="31/03/2025 10:17"/>
  </r>
  <r>
    <x v="6"/>
    <x v="6"/>
    <n v="56"/>
    <n v="1"/>
    <s v="EWJ8"/>
    <n v="699"/>
    <n v="0"/>
    <s v="ร้านที่4"/>
    <s v="แ***ีน ศ***งคล"/>
    <s v="ปทุมธานี"/>
    <s v="-"/>
    <s v=""/>
    <s v="-"/>
    <s v="-"/>
    <s v="J&amp;T Express"/>
    <s v="Tiktok"/>
    <s v="-"/>
    <s v=""/>
    <s v="-"/>
    <s v="31/03/2025 10:17"/>
  </r>
  <r>
    <x v="12"/>
    <x v="16"/>
    <n v="66.666666666666671"/>
    <n v="3"/>
    <s v="EWJ8"/>
    <n v="699"/>
    <n v="0"/>
    <s v="ร้านที่4"/>
    <s v="แ***ีน ศ***งคล"/>
    <s v="ปทุมธานี"/>
    <s v="-"/>
    <s v=""/>
    <s v="-"/>
    <s v="-"/>
    <s v="J&amp;T Express"/>
    <s v="Tiktok"/>
    <s v="-"/>
    <s v=""/>
    <s v="-"/>
    <s v="31/03/2025 10:17"/>
  </r>
  <r>
    <x v="7"/>
    <x v="9"/>
    <n v="66.666666666666671"/>
    <n v="6"/>
    <s v="EWJ8"/>
    <n v="699"/>
    <n v="0"/>
    <s v="ร้านที่4"/>
    <s v="แ***ีน ศ***งคล"/>
    <s v="ปทุมธานี"/>
    <s v="-"/>
    <s v=""/>
    <s v="-"/>
    <s v="-"/>
    <s v="J&amp;T Express"/>
    <s v="Tiktok"/>
    <s v="-"/>
    <s v=""/>
    <s v="-"/>
    <s v="31/03/2025 10:17"/>
  </r>
  <r>
    <x v="6"/>
    <x v="6"/>
    <n v="33.333333333333336"/>
    <n v="9"/>
    <s v="EWJ8"/>
    <n v="699"/>
    <n v="0"/>
    <s v="ร้านที่4"/>
    <s v="แ***ีน ศ***งคล"/>
    <s v="ปทุมธานี"/>
    <s v="-"/>
    <s v=""/>
    <s v="-"/>
    <s v="-"/>
    <s v="J&amp;T Express"/>
    <s v="Tiktok"/>
    <s v="-"/>
    <s v=""/>
    <s v="-"/>
    <s v="31/03/2025 10:17"/>
  </r>
  <r>
    <x v="12"/>
    <x v="16"/>
    <n v="46"/>
    <n v="1"/>
    <s v="EWJ7"/>
    <n v="200"/>
    <n v="0"/>
    <s v="ร้านที่4"/>
    <s v="น** ส***ก แ***จริญ"/>
    <s v="ราชบุรี"/>
    <s v="-"/>
    <s v=""/>
    <s v="31/03/2025 10:17"/>
    <s v="-"/>
    <s v="Flash Express Thailand COD"/>
    <s v="Tiktok"/>
    <s v="จ่ายทีหลัง / COD"/>
    <s v=""/>
    <s v="THT12022JBE9C0Z"/>
    <s v="31/03/2025 10:17"/>
  </r>
  <r>
    <x v="0"/>
    <x v="0"/>
    <n v="76"/>
    <n v="1"/>
    <s v="EWJ7"/>
    <n v="200"/>
    <n v="0"/>
    <s v="ร้านที่4"/>
    <s v="น** ส***ก แ***จริญ"/>
    <s v="ราชบุรี"/>
    <s v="-"/>
    <s v=""/>
    <s v="31/03/2025 10:17"/>
    <s v="-"/>
    <s v="Flash Express Thailand COD"/>
    <s v="Tiktok"/>
    <s v="จ่ายทีหลัง / COD"/>
    <s v=""/>
    <s v="THT12022JBE9C0Z"/>
    <s v="31/03/2025 10:17"/>
  </r>
  <r>
    <x v="10"/>
    <x v="12"/>
    <n v="78"/>
    <n v="1"/>
    <s v="EWJ7"/>
    <n v="200"/>
    <n v="0"/>
    <s v="ร้านที่4"/>
    <s v="น** ส***ก แ***จริญ"/>
    <s v="ราชบุรี"/>
    <s v="-"/>
    <s v=""/>
    <s v="31/03/2025 10:17"/>
    <s v="-"/>
    <s v="Flash Express Thailand COD"/>
    <s v="Tiktok"/>
    <s v="จ่ายทีหลัง / COD"/>
    <s v=""/>
    <s v="THT12022JBE9C0Z"/>
    <s v="31/03/2025 10:17"/>
  </r>
  <r>
    <x v="6"/>
    <x v="6"/>
    <n v="33.333333333333336"/>
    <n v="3"/>
    <s v="EWJ6"/>
    <n v="106"/>
    <n v="6"/>
    <s v="ร้านที่4"/>
    <s v="ไ***น บ***ดี"/>
    <s v="ชลบุรี"/>
    <s v="-"/>
    <s v=""/>
    <s v="31/03/2025 10:15"/>
    <s v="-"/>
    <s v="Flash Express Thailand COD"/>
    <s v="Tiktok"/>
    <s v="จ่ายทีหลัง / COD"/>
    <s v=""/>
    <s v="THT20022JBE7D6Z"/>
    <s v="31/03/2025 10:15"/>
  </r>
  <r>
    <x v="1"/>
    <x v="1"/>
    <n v="50"/>
    <n v="1"/>
    <s v="EWJ5"/>
    <n v="100"/>
    <n v="0"/>
    <s v="ร้านที่4"/>
    <s v="ว***ลภัชร์ ป***งค์แย้ม"/>
    <s v="Ang Thong"/>
    <s v="-"/>
    <s v=""/>
    <s v="31/03/2025 10:15"/>
    <s v="-"/>
    <s v="Flash Express Thailand COD"/>
    <s v="Tiktok"/>
    <s v="จ่ายทีหลัง / COD"/>
    <s v=""/>
    <s v="-"/>
    <s v="31/03/2025 10:15"/>
  </r>
  <r>
    <x v="8"/>
    <x v="10"/>
    <n v="50"/>
    <n v="1"/>
    <s v="EWJ5"/>
    <n v="100"/>
    <n v="0"/>
    <s v="ร้านที่4"/>
    <s v="ว***ลภัชร์ ป***งค์แย้ม"/>
    <s v="Ang Thong"/>
    <s v="-"/>
    <s v=""/>
    <s v="31/03/2025 10:15"/>
    <s v="-"/>
    <s v="Flash Express Thailand COD"/>
    <s v="Tiktok"/>
    <s v="จ่ายทีหลัง / COD"/>
    <s v=""/>
    <s v="-"/>
    <s v="31/03/2025 10:15"/>
  </r>
  <r>
    <x v="2"/>
    <x v="2"/>
    <n v="50"/>
    <n v="1"/>
    <s v="EWJ5"/>
    <n v="100"/>
    <n v="0"/>
    <s v="ร้านที่4"/>
    <s v="ว***ลภัชร์ ป***งค์แย้ม"/>
    <s v="Ang Thong"/>
    <s v="-"/>
    <s v=""/>
    <s v="31/03/2025 10:15"/>
    <s v="-"/>
    <s v="Flash Express Thailand COD"/>
    <s v="Tiktok"/>
    <s v="จ่ายทีหลัง / COD"/>
    <s v=""/>
    <s v="-"/>
    <s v="31/03/2025 10:15"/>
  </r>
  <r>
    <x v="1"/>
    <x v="1"/>
    <n v="50"/>
    <n v="1"/>
    <s v="EWJ4"/>
    <n v="200"/>
    <n v="0"/>
    <s v="ร้านที่4"/>
    <s v="เ***ินทร์  อ***ุวรรณ์"/>
    <s v="แพร่"/>
    <s v="-"/>
    <s v=""/>
    <s v="31/03/2025 10:15"/>
    <s v="-"/>
    <s v="Flash Express Thailand COD"/>
    <s v="Tiktok"/>
    <s v="จ่ายทีหลัง / COD"/>
    <s v=""/>
    <s v="THT51062JBEWW8Z"/>
    <s v="31/03/2025 10:15"/>
  </r>
  <r>
    <x v="8"/>
    <x v="10"/>
    <n v="50"/>
    <n v="1"/>
    <s v="EWJ4"/>
    <n v="200"/>
    <n v="0"/>
    <s v="ร้านที่4"/>
    <s v="เ***ินทร์  อ***ุวรรณ์"/>
    <s v="แพร่"/>
    <s v="-"/>
    <s v=""/>
    <s v="31/03/2025 10:15"/>
    <s v="-"/>
    <s v="Flash Express Thailand COD"/>
    <s v="Tiktok"/>
    <s v="จ่ายทีหลัง / COD"/>
    <s v=""/>
    <s v="THT51062JBEWW8Z"/>
    <s v="31/03/2025 10:15"/>
  </r>
  <r>
    <x v="2"/>
    <x v="2"/>
    <n v="50"/>
    <n v="1"/>
    <s v="EWJ4"/>
    <n v="200"/>
    <n v="0"/>
    <s v="ร้านที่4"/>
    <s v="เ***ินทร์  อ***ุวรรณ์"/>
    <s v="แพร่"/>
    <s v="-"/>
    <s v=""/>
    <s v="31/03/2025 10:15"/>
    <s v="-"/>
    <s v="Flash Express Thailand COD"/>
    <s v="Tiktok"/>
    <s v="จ่ายทีหลัง / COD"/>
    <s v=""/>
    <s v="THT51062JBEWW8Z"/>
    <s v="31/03/2025 10:15"/>
  </r>
  <r>
    <x v="6"/>
    <x v="6"/>
    <n v="33.333333333333336"/>
    <n v="3"/>
    <s v="EWJ4"/>
    <n v="200"/>
    <n v="0"/>
    <s v="ร้านที่4"/>
    <s v="เ***ินทร์  อ***ุวรรณ์"/>
    <s v="แพร่"/>
    <s v="-"/>
    <s v=""/>
    <s v="31/03/2025 10:15"/>
    <s v="-"/>
    <s v="Flash Express Thailand COD"/>
    <s v="Tiktok"/>
    <s v="จ่ายทีหลัง / COD"/>
    <s v=""/>
    <s v="THT51062JBEWW8Z"/>
    <s v="31/03/2025 10:15"/>
  </r>
  <r>
    <x v="1"/>
    <x v="1"/>
    <n v="50"/>
    <n v="1"/>
    <s v="EWJ3"/>
    <n v="200"/>
    <n v="0"/>
    <s v="ร้านที่4"/>
    <s v="ณ***"/>
    <s v="หนองบัวลำภู"/>
    <s v="-"/>
    <s v=""/>
    <s v="31/03/2025 10:13"/>
    <s v="-"/>
    <s v="Flash Express Thailand"/>
    <s v="Tiktok"/>
    <s v="tiktok"/>
    <s v=""/>
    <s v="THT36012JBEH69Z"/>
    <s v="31/03/2025 10:12"/>
  </r>
  <r>
    <x v="8"/>
    <x v="10"/>
    <n v="50"/>
    <n v="1"/>
    <s v="EWJ3"/>
    <n v="200"/>
    <n v="0"/>
    <s v="ร้านที่4"/>
    <s v="ณ***"/>
    <s v="หนองบัวลำภู"/>
    <s v="-"/>
    <s v=""/>
    <s v="31/03/2025 10:13"/>
    <s v="-"/>
    <s v="Flash Express Thailand"/>
    <s v="Tiktok"/>
    <s v="tiktok"/>
    <s v=""/>
    <s v="THT36012JBEH69Z"/>
    <s v="31/03/2025 10:12"/>
  </r>
  <r>
    <x v="2"/>
    <x v="2"/>
    <n v="50"/>
    <n v="1"/>
    <s v="EWJ3"/>
    <n v="200"/>
    <n v="0"/>
    <s v="ร้านที่4"/>
    <s v="ณ***"/>
    <s v="หนองบัวลำภู"/>
    <s v="-"/>
    <s v=""/>
    <s v="31/03/2025 10:13"/>
    <s v="-"/>
    <s v="Flash Express Thailand"/>
    <s v="Tiktok"/>
    <s v="tiktok"/>
    <s v=""/>
    <s v="THT36012JBEH69Z"/>
    <s v="31/03/2025 10:12"/>
  </r>
  <r>
    <x v="6"/>
    <x v="6"/>
    <n v="33.333333333333336"/>
    <n v="3"/>
    <s v="EWJ3"/>
    <n v="200"/>
    <n v="0"/>
    <s v="ร้านที่4"/>
    <s v="ณ***"/>
    <s v="หนองบัวลำภู"/>
    <s v="-"/>
    <s v=""/>
    <s v="31/03/2025 10:13"/>
    <s v="-"/>
    <s v="Flash Express Thailand"/>
    <s v="Tiktok"/>
    <s v="tiktok"/>
    <s v=""/>
    <s v="THT36012JBEH69Z"/>
    <s v="31/03/2025 10:12"/>
  </r>
  <r>
    <x v="12"/>
    <x v="16"/>
    <n v="66.666666666666671"/>
    <n v="6"/>
    <s v="EWJ2"/>
    <n v="380"/>
    <n v="0"/>
    <s v="ร้านที่2"/>
    <s v="น** ส***ก แ***จริญ"/>
    <s v="ราชบุรี"/>
    <s v="-"/>
    <s v=""/>
    <s v="31/03/2025 10:10"/>
    <s v="-"/>
    <s v="J&amp;T COD"/>
    <s v="Tiktok"/>
    <s v="จ่ายทีหลัง / COD"/>
    <s v=""/>
    <s v="756330107654"/>
    <s v="31/03/2025 10:10"/>
  </r>
  <r>
    <x v="1"/>
    <x v="1"/>
    <n v="50"/>
    <n v="1"/>
    <s v="EWJ0"/>
    <n v="106"/>
    <n v="6"/>
    <s v="ร้านที่4"/>
    <s v="ธ***ชัย"/>
    <s v="พัทลุง"/>
    <s v="-"/>
    <s v=""/>
    <s v="31/03/2025 10:06"/>
    <s v="-"/>
    <s v="Flash Express Thailand COD"/>
    <s v="Tiktok"/>
    <s v="จ่ายทีหลัง / COD"/>
    <s v=""/>
    <s v="-"/>
    <s v="31/03/2025 10:07"/>
  </r>
  <r>
    <x v="8"/>
    <x v="10"/>
    <n v="50"/>
    <n v="1"/>
    <s v="EWJ0"/>
    <n v="106"/>
    <n v="6"/>
    <s v="ร้านที่4"/>
    <s v="ธ***ชัย"/>
    <s v="พัทลุง"/>
    <s v="-"/>
    <s v=""/>
    <s v="31/03/2025 10:06"/>
    <s v="-"/>
    <s v="Flash Express Thailand COD"/>
    <s v="Tiktok"/>
    <s v="จ่ายทีหลัง / COD"/>
    <s v=""/>
    <s v="-"/>
    <s v="31/03/2025 10:07"/>
  </r>
  <r>
    <x v="2"/>
    <x v="2"/>
    <n v="50"/>
    <n v="1"/>
    <s v="EWJ0"/>
    <n v="106"/>
    <n v="6"/>
    <s v="ร้านที่4"/>
    <s v="ธ***ชัย"/>
    <s v="พัทลุง"/>
    <s v="-"/>
    <s v=""/>
    <s v="31/03/2025 10:06"/>
    <s v="-"/>
    <s v="Flash Express Thailand COD"/>
    <s v="Tiktok"/>
    <s v="จ่ายทีหลัง / COD"/>
    <s v=""/>
    <s v="-"/>
    <s v="31/03/2025 10:06"/>
  </r>
  <r>
    <x v="12"/>
    <x v="16"/>
    <n v="66.666666666666671"/>
    <n v="6"/>
    <s v="EWI99"/>
    <n v="600"/>
    <n v="0"/>
    <s v="ร้านที่4"/>
    <s v="ส***ตรา อ***นนท์"/>
    <s v="ลำพูน"/>
    <s v="-"/>
    <s v=""/>
    <s v="31/03/2025 10:06"/>
    <s v="-"/>
    <s v="Flash Express Thailand COD"/>
    <s v="Tiktok"/>
    <s v="จ่ายทีหลัง / COD"/>
    <s v=""/>
    <s v="-"/>
    <s v="31/03/2025 10:06"/>
  </r>
  <r>
    <x v="1"/>
    <x v="1"/>
    <n v="50"/>
    <n v="2"/>
    <s v="EWI99"/>
    <n v="600"/>
    <n v="0"/>
    <s v="ร้านที่4"/>
    <s v="ส***ตรา อ***นนท์"/>
    <s v="ลำพูน"/>
    <s v="-"/>
    <s v=""/>
    <s v="31/03/2025 10:06"/>
    <s v="-"/>
    <s v="Flash Express Thailand COD"/>
    <s v="Tiktok"/>
    <s v="จ่ายทีหลัง / COD"/>
    <s v=""/>
    <s v="-"/>
    <s v="31/03/2025 10:06"/>
  </r>
  <r>
    <x v="8"/>
    <x v="10"/>
    <n v="50"/>
    <n v="2"/>
    <s v="EWI99"/>
    <n v="600"/>
    <n v="0"/>
    <s v="ร้านที่4"/>
    <s v="ส***ตรา อ***นนท์"/>
    <s v="ลำพูน"/>
    <s v="-"/>
    <s v=""/>
    <s v="31/03/2025 10:06"/>
    <s v="-"/>
    <s v="Flash Express Thailand COD"/>
    <s v="Tiktok"/>
    <s v="จ่ายทีหลัง / COD"/>
    <s v=""/>
    <s v="-"/>
    <s v="31/03/2025 10:06"/>
  </r>
  <r>
    <x v="2"/>
    <x v="2"/>
    <n v="50"/>
    <n v="2"/>
    <s v="EWI99"/>
    <n v="600"/>
    <n v="0"/>
    <s v="ร้านที่4"/>
    <s v="ส***ตรา อ***นนท์"/>
    <s v="ลำพูน"/>
    <s v="-"/>
    <s v=""/>
    <s v="31/03/2025 10:06"/>
    <s v="-"/>
    <s v="Flash Express Thailand COD"/>
    <s v="Tiktok"/>
    <s v="จ่ายทีหลัง / COD"/>
    <s v=""/>
    <s v="-"/>
    <s v="31/03/2025 10:06"/>
  </r>
  <r>
    <x v="6"/>
    <x v="6"/>
    <n v="33.333333333333336"/>
    <n v="6"/>
    <s v="EWI99"/>
    <n v="600"/>
    <n v="0"/>
    <s v="ร้านที่4"/>
    <s v="ส***ตรา อ***นนท์"/>
    <s v="ลำพูน"/>
    <s v="-"/>
    <s v=""/>
    <s v="31/03/2025 10:06"/>
    <s v="-"/>
    <s v="Flash Express Thailand COD"/>
    <s v="Tiktok"/>
    <s v="จ่ายทีหลัง / COD"/>
    <s v=""/>
    <s v="-"/>
    <s v="31/03/2025 10:06"/>
  </r>
  <r>
    <x v="12"/>
    <x v="16"/>
    <n v="66.666666666666671"/>
    <n v="9"/>
    <s v="EWI98"/>
    <n v="300"/>
    <n v="0"/>
    <s v="ร้านที่4"/>
    <s v="ค***ลิศ ไ***องศรี"/>
    <s v="กาฬสินธุ์"/>
    <s v="-"/>
    <s v=""/>
    <s v="31/03/2025 10:07"/>
    <s v="-"/>
    <s v="Flash Express Thailand"/>
    <s v="Tiktok"/>
    <s v="tiktok"/>
    <s v=""/>
    <s v="THT43052JBFYQ4Z"/>
    <s v="31/03/2025 10:06"/>
  </r>
  <r>
    <x v="0"/>
    <x v="0"/>
    <n v="66.333333333333329"/>
    <n v="3"/>
    <s v="EWI97"/>
    <n v="230"/>
    <n v="0"/>
    <s v="ร้านที่1"/>
    <s v="ค****ส"/>
    <s v="******Thakham-Rama2, ถนน พุทธบูชา, แขวง ท่าข้าม แขวงท่าข้าม เขตบางขุนเทียน จังหวัดกรุงเทพมหานคร 10150"/>
    <s v="10150"/>
    <s v="24"/>
    <s v="31/03/2025 10:06"/>
    <s v="-"/>
    <s v="SPX Express"/>
    <s v="Shopee"/>
    <s v="shopee"/>
    <s v=""/>
    <s v="TH255771599450O"/>
    <s v="31/03/2025 10:05"/>
  </r>
  <r>
    <x v="6"/>
    <x v="6"/>
    <n v="33.333333333333336"/>
    <n v="3"/>
    <s v="EWI95"/>
    <n v="145"/>
    <n v="45"/>
    <s v="ร้านที่4"/>
    <s v="น***าว ป***นา โ***รส"/>
    <s v="ขอนแก่น"/>
    <s v="-"/>
    <s v=""/>
    <s v="31/03/2025 10:04"/>
    <s v="-"/>
    <s v="Flash Express Thailand COD"/>
    <s v="Tiktok"/>
    <s v="จ่ายทีหลัง / COD"/>
    <s v=""/>
    <s v="THT37012JBEFK9Z"/>
    <s v="31/03/2025 10:04"/>
  </r>
  <r>
    <x v="1"/>
    <x v="1"/>
    <n v="50"/>
    <n v="1"/>
    <s v="EWI94"/>
    <n v="106"/>
    <n v="6"/>
    <s v="ร้านที่4"/>
    <s v="ข***ูกและดีมีที่นี่"/>
    <s v="สงขลา"/>
    <s v="-"/>
    <s v=""/>
    <s v="31/03/2025 10:04"/>
    <s v="-"/>
    <s v="Flash Express Thailand COD"/>
    <s v="Tiktok"/>
    <s v="จ่ายทีหลัง / COD"/>
    <s v=""/>
    <s v="-"/>
    <s v="31/03/2025 10:04"/>
  </r>
  <r>
    <x v="8"/>
    <x v="10"/>
    <n v="50"/>
    <n v="1"/>
    <s v="EWI94"/>
    <n v="106"/>
    <n v="6"/>
    <s v="ร้านที่4"/>
    <s v="ข***ูกและดีมีที่นี่"/>
    <s v="สงขลา"/>
    <s v="-"/>
    <s v=""/>
    <s v="31/03/2025 10:04"/>
    <s v="-"/>
    <s v="Flash Express Thailand COD"/>
    <s v="Tiktok"/>
    <s v="จ่ายทีหลัง / COD"/>
    <s v=""/>
    <s v="-"/>
    <s v="31/03/2025 10:04"/>
  </r>
  <r>
    <x v="2"/>
    <x v="2"/>
    <n v="50"/>
    <n v="1"/>
    <s v="EWI94"/>
    <n v="106"/>
    <n v="6"/>
    <s v="ร้านที่4"/>
    <s v="ข***ูกและดีมีที่นี่"/>
    <s v="สงขลา"/>
    <s v="-"/>
    <s v=""/>
    <s v="31/03/2025 10:04"/>
    <s v="-"/>
    <s v="Flash Express Thailand COD"/>
    <s v="Tiktok"/>
    <s v="จ่ายทีหลัง / COD"/>
    <s v=""/>
    <s v="-"/>
    <s v="31/03/2025 10:04"/>
  </r>
  <r>
    <x v="1"/>
    <x v="1"/>
    <n v="50"/>
    <n v="2"/>
    <s v="EWI93"/>
    <n v="200"/>
    <n v="0"/>
    <s v="ร้านที่4"/>
    <s v="ค***ทิตยา ท***ิจจะ"/>
    <s v="กรุงเทพมหานคร"/>
    <s v="-"/>
    <s v=""/>
    <s v="31/03/2025 10:03"/>
    <s v="-"/>
    <s v="Flash Express Thailand COD"/>
    <s v="Tiktok"/>
    <s v="จ่ายทีหลัง / COD"/>
    <s v=""/>
    <s v="THT01212JBF7C9Z"/>
    <s v="31/03/2025 10:03"/>
  </r>
  <r>
    <x v="8"/>
    <x v="10"/>
    <n v="50"/>
    <n v="2"/>
    <s v="EWI93"/>
    <n v="200"/>
    <n v="0"/>
    <s v="ร้านที่4"/>
    <s v="ค***ทิตยา ท***ิจจะ"/>
    <s v="กรุงเทพมหานคร"/>
    <s v="-"/>
    <s v=""/>
    <s v="31/03/2025 10:03"/>
    <s v="-"/>
    <s v="Flash Express Thailand COD"/>
    <s v="Tiktok"/>
    <s v="จ่ายทีหลัง / COD"/>
    <s v=""/>
    <s v="THT01212JBF7C9Z"/>
    <s v="31/03/2025 10:03"/>
  </r>
  <r>
    <x v="2"/>
    <x v="2"/>
    <n v="50"/>
    <n v="2"/>
    <s v="EWI93"/>
    <n v="200"/>
    <n v="0"/>
    <s v="ร้านที่4"/>
    <s v="ค***ทิตยา ท***ิจจะ"/>
    <s v="กรุงเทพมหานคร"/>
    <s v="-"/>
    <s v=""/>
    <s v="31/03/2025 10:03"/>
    <s v="-"/>
    <s v="Flash Express Thailand COD"/>
    <s v="Tiktok"/>
    <s v="จ่ายทีหลัง / COD"/>
    <s v=""/>
    <s v="THT01212JBF7C9Z"/>
    <s v="31/03/2025 10:03"/>
  </r>
  <r>
    <x v="1"/>
    <x v="1"/>
    <n v="50"/>
    <n v="1"/>
    <s v="EWI92"/>
    <n v="200"/>
    <n v="0"/>
    <s v="ร้านที่4"/>
    <s v="น*** แ***ธสง"/>
    <s v="กรุงเทพมหานคร"/>
    <s v="-"/>
    <s v=""/>
    <s v="31/03/2025 10:02"/>
    <s v="-"/>
    <s v="Flash Express Thailand COD"/>
    <s v="Tiktok"/>
    <s v="จ่ายทีหลัง / COD"/>
    <s v=""/>
    <s v="THT01182JBEGJ1Z"/>
    <s v="31/03/2025 10:02"/>
  </r>
  <r>
    <x v="8"/>
    <x v="10"/>
    <n v="50"/>
    <n v="1"/>
    <s v="EWI92"/>
    <n v="200"/>
    <n v="0"/>
    <s v="ร้านที่4"/>
    <s v="น*** แ***ธสง"/>
    <s v="กรุงเทพมหานคร"/>
    <s v="-"/>
    <s v=""/>
    <s v="31/03/2025 10:02"/>
    <s v="-"/>
    <s v="Flash Express Thailand COD"/>
    <s v="Tiktok"/>
    <s v="จ่ายทีหลัง / COD"/>
    <s v=""/>
    <s v="THT01182JBEGJ1Z"/>
    <s v="31/03/2025 10:02"/>
  </r>
  <r>
    <x v="2"/>
    <x v="2"/>
    <n v="50"/>
    <n v="1"/>
    <s v="EWI92"/>
    <n v="200"/>
    <n v="0"/>
    <s v="ร้านที่4"/>
    <s v="น*** แ***ธสง"/>
    <s v="กรุงเทพมหานคร"/>
    <s v="-"/>
    <s v=""/>
    <s v="31/03/2025 10:02"/>
    <s v="-"/>
    <s v="Flash Express Thailand COD"/>
    <s v="Tiktok"/>
    <s v="จ่ายทีหลัง / COD"/>
    <s v=""/>
    <s v="THT01182JBEGJ1Z"/>
    <s v="31/03/2025 10:02"/>
  </r>
  <r>
    <x v="6"/>
    <x v="6"/>
    <n v="33.333333333333336"/>
    <n v="3"/>
    <s v="EWI92"/>
    <n v="200"/>
    <n v="0"/>
    <s v="ร้านที่4"/>
    <s v="น*** แ***ธสง"/>
    <s v="กรุงเทพมหานคร"/>
    <s v="-"/>
    <s v=""/>
    <s v="31/03/2025 10:02"/>
    <s v="-"/>
    <s v="Flash Express Thailand COD"/>
    <s v="Tiktok"/>
    <s v="จ่ายทีหลัง / COD"/>
    <s v=""/>
    <s v="THT01182JBEGJ1Z"/>
    <s v="31/03/2025 10:02"/>
  </r>
  <r>
    <x v="1"/>
    <x v="1"/>
    <n v="50"/>
    <n v="2"/>
    <s v="EWI91"/>
    <n v="200"/>
    <n v="0"/>
    <s v="ร้านที่4"/>
    <s v="อ***รา ภ***น"/>
    <s v="นนทบุรี"/>
    <s v="-"/>
    <s v=""/>
    <s v="31/03/2025 10:02"/>
    <s v="-"/>
    <s v="Flash Express Thailand"/>
    <s v="Tiktok"/>
    <s v="tiktok"/>
    <s v=""/>
    <s v="THT03042JBFPN8Z"/>
    <s v="31/03/2025 10:02"/>
  </r>
  <r>
    <x v="8"/>
    <x v="10"/>
    <n v="50"/>
    <n v="2"/>
    <s v="EWI91"/>
    <n v="200"/>
    <n v="0"/>
    <s v="ร้านที่4"/>
    <s v="อ***รา ภ***น"/>
    <s v="นนทบุรี"/>
    <s v="-"/>
    <s v=""/>
    <s v="31/03/2025 10:02"/>
    <s v="-"/>
    <s v="Flash Express Thailand"/>
    <s v="Tiktok"/>
    <s v="tiktok"/>
    <s v=""/>
    <s v="THT03042JBFPN8Z"/>
    <s v="31/03/2025 10:02"/>
  </r>
  <r>
    <x v="2"/>
    <x v="2"/>
    <n v="50"/>
    <n v="2"/>
    <s v="EWI91"/>
    <n v="200"/>
    <n v="0"/>
    <s v="ร้านที่4"/>
    <s v="อ***รา ภ***น"/>
    <s v="นนทบุรี"/>
    <s v="-"/>
    <s v=""/>
    <s v="31/03/2025 10:02"/>
    <s v="-"/>
    <s v="Flash Express Thailand"/>
    <s v="Tiktok"/>
    <s v="tiktok"/>
    <s v=""/>
    <s v="THT03042JBFPN8Z"/>
    <s v="31/03/2025 10:02"/>
  </r>
  <r>
    <x v="7"/>
    <x v="9"/>
    <n v="66.666666666666671"/>
    <n v="3"/>
    <s v="EWI90"/>
    <n v="200"/>
    <n v="0"/>
    <s v="ร้านที่4"/>
    <s v="ฟ**"/>
    <s v="ชลบุรี"/>
    <s v="-"/>
    <s v=""/>
    <s v="31/03/2025 09:54"/>
    <s v="-"/>
    <s v="Flash Express Thailand COD"/>
    <s v="Tiktok"/>
    <s v="จ่ายทีหลัง / COD"/>
    <s v=""/>
    <s v="-"/>
    <s v="31/03/2025 09:54"/>
  </r>
  <r>
    <x v="1"/>
    <x v="1"/>
    <n v="50"/>
    <n v="1"/>
    <s v="EWI90"/>
    <n v="200"/>
    <n v="0"/>
    <s v="ร้านที่4"/>
    <s v="ฟ**"/>
    <s v="ชลบุรี"/>
    <s v="-"/>
    <s v=""/>
    <s v="31/03/2025 09:54"/>
    <s v="-"/>
    <s v="Flash Express Thailand COD"/>
    <s v="Tiktok"/>
    <s v="จ่ายทีหลัง / COD"/>
    <s v=""/>
    <s v="-"/>
    <s v="31/03/2025 09:54"/>
  </r>
  <r>
    <x v="8"/>
    <x v="10"/>
    <n v="50"/>
    <n v="1"/>
    <s v="EWI90"/>
    <n v="200"/>
    <n v="0"/>
    <s v="ร้านที่4"/>
    <s v="ฟ**"/>
    <s v="ชลบุรี"/>
    <s v="-"/>
    <s v=""/>
    <s v="31/03/2025 09:54"/>
    <s v="-"/>
    <s v="Flash Express Thailand COD"/>
    <s v="Tiktok"/>
    <s v="จ่ายทีหลัง / COD"/>
    <s v=""/>
    <s v="-"/>
    <s v="31/03/2025 09:54"/>
  </r>
  <r>
    <x v="2"/>
    <x v="2"/>
    <n v="50"/>
    <n v="1"/>
    <s v="EWI90"/>
    <n v="200"/>
    <n v="0"/>
    <s v="ร้านที่4"/>
    <s v="ฟ**"/>
    <s v="ชลบุรี"/>
    <s v="-"/>
    <s v=""/>
    <s v="31/03/2025 09:54"/>
    <s v="-"/>
    <s v="Flash Express Thailand COD"/>
    <s v="Tiktok"/>
    <s v="จ่ายทีหลัง / COD"/>
    <s v=""/>
    <s v="-"/>
    <s v="31/03/2025 09:54"/>
  </r>
  <r>
    <x v="6"/>
    <x v="6"/>
    <n v="33.333333333333336"/>
    <n v="3"/>
    <s v="EWI89"/>
    <n v="200"/>
    <n v="0"/>
    <s v="ร้านที่4"/>
    <s v="อ***วรรณ์ ศ***บำรุง"/>
    <s v="ชลบุรี"/>
    <s v="-"/>
    <s v=""/>
    <s v="31/03/2025 09:54"/>
    <s v="-"/>
    <s v="Flash Express Thailand COD"/>
    <s v="Tiktok"/>
    <s v="จ่ายทีหลัง / COD"/>
    <s v=""/>
    <s v="THT41032JBF056Z"/>
    <s v="31/03/2025 09:54"/>
  </r>
  <r>
    <x v="7"/>
    <x v="9"/>
    <n v="66.666666666666671"/>
    <n v="3"/>
    <s v="EWI89"/>
    <n v="200"/>
    <n v="0"/>
    <s v="ร้านที่4"/>
    <s v="อ***วรรณ์ ศ***บำรุง"/>
    <s v="ชลบุรี"/>
    <s v="-"/>
    <s v=""/>
    <s v="31/03/2025 09:54"/>
    <s v="-"/>
    <s v="Flash Express Thailand COD"/>
    <s v="Tiktok"/>
    <s v="จ่ายทีหลัง / COD"/>
    <s v=""/>
    <s v="THT41032JBF056Z"/>
    <s v="31/03/2025 09:54"/>
  </r>
  <r>
    <x v="1"/>
    <x v="1"/>
    <n v="50"/>
    <n v="1"/>
    <s v="EWI88"/>
    <n v="100"/>
    <n v="0"/>
    <s v="ร้านที่4"/>
    <s v="ว***ย ก***ิจงาม"/>
    <s v="ลพบุรี"/>
    <s v="-"/>
    <s v=""/>
    <s v="31/03/2025 09:52"/>
    <s v="-"/>
    <s v="Flash Express Thailand"/>
    <s v="Tiktok"/>
    <s v="tiktok"/>
    <s v=""/>
    <s v="-"/>
    <s v="31/03/2025 09:52"/>
  </r>
  <r>
    <x v="8"/>
    <x v="10"/>
    <n v="50"/>
    <n v="1"/>
    <s v="EWI88"/>
    <n v="100"/>
    <n v="0"/>
    <s v="ร้านที่4"/>
    <s v="ว***ย ก***ิจงาม"/>
    <s v="ลพบุรี"/>
    <s v="-"/>
    <s v=""/>
    <s v="31/03/2025 09:52"/>
    <s v="-"/>
    <s v="Flash Express Thailand"/>
    <s v="Tiktok"/>
    <s v="tiktok"/>
    <s v=""/>
    <s v="-"/>
    <s v="31/03/2025 09:52"/>
  </r>
  <r>
    <x v="2"/>
    <x v="2"/>
    <n v="50"/>
    <n v="1"/>
    <s v="EWI88"/>
    <n v="100"/>
    <n v="0"/>
    <s v="ร้านที่4"/>
    <s v="ว***ย ก***ิจงาม"/>
    <s v="ลพบุรี"/>
    <s v="-"/>
    <s v=""/>
    <s v="31/03/2025 09:52"/>
    <s v="-"/>
    <s v="Flash Express Thailand"/>
    <s v="Tiktok"/>
    <s v="tiktok"/>
    <s v=""/>
    <s v="-"/>
    <s v="31/03/2025 09:52"/>
  </r>
  <r>
    <x v="1"/>
    <x v="1"/>
    <n v="50"/>
    <n v="1"/>
    <s v="EWI87"/>
    <n v="200"/>
    <n v="0"/>
    <s v="ร้านที่4"/>
    <s v="อ***ิกา แ***สกุล"/>
    <s v="พิจิตร"/>
    <s v="-"/>
    <s v=""/>
    <s v="31/03/2025 09:51"/>
    <s v="-"/>
    <s v="Flash Express Thailand COD"/>
    <s v="Tiktok"/>
    <s v="จ่ายทีหลัง / COD"/>
    <s v=""/>
    <s v="THT62052JBFKA0Z"/>
    <s v="31/03/2025 09:51"/>
  </r>
  <r>
    <x v="8"/>
    <x v="10"/>
    <n v="50"/>
    <n v="1"/>
    <s v="EWI87"/>
    <n v="200"/>
    <n v="0"/>
    <s v="ร้านที่4"/>
    <s v="อ***ิกา แ***สกุล"/>
    <s v="พิจิตร"/>
    <s v="-"/>
    <s v=""/>
    <s v="31/03/2025 09:51"/>
    <s v="-"/>
    <s v="Flash Express Thailand COD"/>
    <s v="Tiktok"/>
    <s v="จ่ายทีหลัง / COD"/>
    <s v=""/>
    <s v="THT62052JBFKA0Z"/>
    <s v="31/03/2025 09:51"/>
  </r>
  <r>
    <x v="2"/>
    <x v="2"/>
    <n v="50"/>
    <n v="1"/>
    <s v="EWI87"/>
    <n v="200"/>
    <n v="0"/>
    <s v="ร้านที่4"/>
    <s v="อ***ิกา แ***สกุล"/>
    <s v="พิจิตร"/>
    <s v="-"/>
    <s v=""/>
    <s v="31/03/2025 09:51"/>
    <s v="-"/>
    <s v="Flash Express Thailand COD"/>
    <s v="Tiktok"/>
    <s v="จ่ายทีหลัง / COD"/>
    <s v=""/>
    <s v="THT62052JBFKA0Z"/>
    <s v="31/03/2025 09:51"/>
  </r>
  <r>
    <x v="7"/>
    <x v="9"/>
    <n v="66.666666666666671"/>
    <n v="3"/>
    <s v="EWI87"/>
    <n v="200"/>
    <n v="0"/>
    <s v="ร้านที่4"/>
    <s v="อ***ิกา แ***สกุล"/>
    <s v="พิจิตร"/>
    <s v="-"/>
    <s v=""/>
    <s v="31/03/2025 09:51"/>
    <s v="-"/>
    <s v="Flash Express Thailand COD"/>
    <s v="Tiktok"/>
    <s v="จ่ายทีหลัง / COD"/>
    <s v=""/>
    <s v="THT62052JBFKA0Z"/>
    <s v="31/03/2025 09:51"/>
  </r>
  <r>
    <x v="1"/>
    <x v="1"/>
    <n v="50"/>
    <n v="2"/>
    <s v="EWI86"/>
    <n v="200"/>
    <n v="0"/>
    <s v="ร้านที่4"/>
    <s v="ก***กิ๊ก"/>
    <s v="สมุทรปราการ"/>
    <s v="-"/>
    <s v=""/>
    <s v="31/03/2025 09:50"/>
    <s v="-"/>
    <s v="Flash Express Thailand COD"/>
    <s v="Tiktok"/>
    <s v="จ่ายทีหลัง / COD"/>
    <s v=""/>
    <s v="THT02062JBF046Z"/>
    <s v="31/03/2025 09:50"/>
  </r>
  <r>
    <x v="8"/>
    <x v="10"/>
    <n v="50"/>
    <n v="2"/>
    <s v="EWI86"/>
    <n v="200"/>
    <n v="0"/>
    <s v="ร้านที่4"/>
    <s v="ก***กิ๊ก"/>
    <s v="สมุทรปราการ"/>
    <s v="-"/>
    <s v=""/>
    <s v="31/03/2025 09:50"/>
    <s v="-"/>
    <s v="Flash Express Thailand COD"/>
    <s v="Tiktok"/>
    <s v="จ่ายทีหลัง / COD"/>
    <s v=""/>
    <s v="THT02062JBF046Z"/>
    <s v="31/03/2025 09:50"/>
  </r>
  <r>
    <x v="2"/>
    <x v="2"/>
    <n v="50"/>
    <n v="2"/>
    <s v="EWI86"/>
    <n v="200"/>
    <n v="0"/>
    <s v="ร้านที่4"/>
    <s v="ก***กิ๊ก"/>
    <s v="สมุทรปราการ"/>
    <s v="-"/>
    <s v=""/>
    <s v="31/03/2025 09:50"/>
    <s v="-"/>
    <s v="Flash Express Thailand COD"/>
    <s v="Tiktok"/>
    <s v="จ่ายทีหลัง / COD"/>
    <s v=""/>
    <s v="THT02062JBF046Z"/>
    <s v="31/03/2025 09:50"/>
  </r>
  <r>
    <x v="1"/>
    <x v="1"/>
    <n v="50"/>
    <n v="1"/>
    <s v="EWI85"/>
    <n v="200"/>
    <n v="0"/>
    <s v="ร้านที่4"/>
    <s v="ก***ิกา แ***พวง"/>
    <s v="กาญจนบุรี"/>
    <s v="-"/>
    <s v=""/>
    <s v="31/03/2025 09:50"/>
    <s v="-"/>
    <s v="Flash Express Thailand COD"/>
    <s v="Tiktok"/>
    <s v="จ่ายทีหลัง / COD"/>
    <s v=""/>
    <s v="THT13012JBFHP8Z"/>
    <s v="31/03/2025 09:50"/>
  </r>
  <r>
    <x v="8"/>
    <x v="10"/>
    <n v="50"/>
    <n v="1"/>
    <s v="EWI85"/>
    <n v="200"/>
    <n v="0"/>
    <s v="ร้านที่4"/>
    <s v="ก***ิกา แ***พวง"/>
    <s v="กาญจนบุรี"/>
    <s v="-"/>
    <s v=""/>
    <s v="31/03/2025 09:50"/>
    <s v="-"/>
    <s v="Flash Express Thailand COD"/>
    <s v="Tiktok"/>
    <s v="จ่ายทีหลัง / COD"/>
    <s v=""/>
    <s v="THT13012JBFHP8Z"/>
    <s v="31/03/2025 09:50"/>
  </r>
  <r>
    <x v="2"/>
    <x v="2"/>
    <n v="50"/>
    <n v="1"/>
    <s v="EWI85"/>
    <n v="200"/>
    <n v="0"/>
    <s v="ร้านที่4"/>
    <s v="ก***ิกา แ***พวง"/>
    <s v="กาญจนบุรี"/>
    <s v="-"/>
    <s v=""/>
    <s v="31/03/2025 09:50"/>
    <s v="-"/>
    <s v="Flash Express Thailand COD"/>
    <s v="Tiktok"/>
    <s v="จ่ายทีหลัง / COD"/>
    <s v=""/>
    <s v="THT13012JBFHP8Z"/>
    <s v="31/03/2025 09:50"/>
  </r>
  <r>
    <x v="6"/>
    <x v="6"/>
    <n v="33.333333333333336"/>
    <n v="3"/>
    <s v="EWI85"/>
    <n v="200"/>
    <n v="0"/>
    <s v="ร้านที่4"/>
    <s v="ก***ิกา แ***พวง"/>
    <s v="กาญจนบุรี"/>
    <s v="-"/>
    <s v=""/>
    <s v="31/03/2025 09:50"/>
    <s v="-"/>
    <s v="Flash Express Thailand COD"/>
    <s v="Tiktok"/>
    <s v="จ่ายทีหลัง / COD"/>
    <s v=""/>
    <s v="THT13012JBFHP8Z"/>
    <s v="31/03/2025 09:50"/>
  </r>
  <r>
    <x v="12"/>
    <x v="16"/>
    <n v="66.666666666666671"/>
    <n v="3"/>
    <s v="EWI84"/>
    <n v="200"/>
    <n v="0"/>
    <s v="ร้านที่4"/>
    <s v="o***ma r***thum"/>
    <s v="ชลบุรี"/>
    <s v="-"/>
    <s v=""/>
    <s v="31/03/2025 09:50"/>
    <s v="-"/>
    <s v="Flash Express Thailand COD"/>
    <s v="Tiktok"/>
    <s v="จ่ายทีหลัง / COD"/>
    <s v=""/>
    <s v="THT20072JBFFG1Z"/>
    <s v="31/03/2025 09:50"/>
  </r>
  <r>
    <x v="1"/>
    <x v="1"/>
    <n v="50"/>
    <n v="1"/>
    <s v="EWI84"/>
    <n v="200"/>
    <n v="0"/>
    <s v="ร้านที่4"/>
    <s v="o***ma r***thum"/>
    <s v="ชลบุรี"/>
    <s v="-"/>
    <s v=""/>
    <s v="31/03/2025 09:50"/>
    <s v="-"/>
    <s v="Flash Express Thailand COD"/>
    <s v="Tiktok"/>
    <s v="จ่ายทีหลัง / COD"/>
    <s v=""/>
    <s v="THT20072JBFFG1Z"/>
    <s v="31/03/2025 09:50"/>
  </r>
  <r>
    <x v="8"/>
    <x v="10"/>
    <n v="50"/>
    <n v="1"/>
    <s v="EWI84"/>
    <n v="200"/>
    <n v="0"/>
    <s v="ร้านที่4"/>
    <s v="o***ma r***thum"/>
    <s v="ชลบุรี"/>
    <s v="-"/>
    <s v=""/>
    <s v="31/03/2025 09:50"/>
    <s v="-"/>
    <s v="Flash Express Thailand COD"/>
    <s v="Tiktok"/>
    <s v="จ่ายทีหลัง / COD"/>
    <s v=""/>
    <s v="THT20072JBFFG1Z"/>
    <s v="31/03/2025 09:50"/>
  </r>
  <r>
    <x v="2"/>
    <x v="2"/>
    <n v="50"/>
    <n v="1"/>
    <s v="EWI84"/>
    <n v="200"/>
    <n v="0"/>
    <s v="ร้านที่4"/>
    <s v="o***ma r***thum"/>
    <s v="ชลบุรี"/>
    <s v="-"/>
    <s v=""/>
    <s v="31/03/2025 09:50"/>
    <s v="-"/>
    <s v="Flash Express Thailand COD"/>
    <s v="Tiktok"/>
    <s v="จ่ายทีหลัง / COD"/>
    <s v=""/>
    <s v="THT20072JBFFG1Z"/>
    <s v="31/03/2025 09:50"/>
  </r>
  <r>
    <x v="7"/>
    <x v="9"/>
    <n v="66.666666666666671"/>
    <n v="3"/>
    <s v="EWI83"/>
    <n v="270"/>
    <n v="0"/>
    <s v="ร้านที่4"/>
    <s v="จ***ชยา ก***ระ"/>
    <s v="พิจิตร"/>
    <s v="-"/>
    <s v=""/>
    <s v="31/03/2025 09:49"/>
    <s v="-"/>
    <s v="Flash Express Thailand"/>
    <s v="Tiktok"/>
    <s v="tiktok"/>
    <s v=""/>
    <s v="-"/>
    <s v="31/03/2025 09:49"/>
  </r>
  <r>
    <x v="1"/>
    <x v="1"/>
    <n v="50"/>
    <n v="1"/>
    <s v="EWI83"/>
    <n v="270"/>
    <n v="0"/>
    <s v="ร้านที่4"/>
    <s v="จ***ชยา ก***ระ"/>
    <s v="พิจิตร"/>
    <s v="-"/>
    <s v=""/>
    <s v="31/03/2025 09:49"/>
    <s v="-"/>
    <s v="Flash Express Thailand"/>
    <s v="Tiktok"/>
    <s v="tiktok"/>
    <s v=""/>
    <s v="-"/>
    <s v="31/03/2025 09:49"/>
  </r>
  <r>
    <x v="8"/>
    <x v="10"/>
    <n v="50"/>
    <n v="1"/>
    <s v="EWI83"/>
    <n v="270"/>
    <n v="0"/>
    <s v="ร้านที่4"/>
    <s v="จ***ชยา ก***ระ"/>
    <s v="พิจิตร"/>
    <s v="-"/>
    <s v=""/>
    <s v="31/03/2025 09:49"/>
    <s v="-"/>
    <s v="Flash Express Thailand"/>
    <s v="Tiktok"/>
    <s v="tiktok"/>
    <s v=""/>
    <s v="-"/>
    <s v="31/03/2025 09:49"/>
  </r>
  <r>
    <x v="2"/>
    <x v="2"/>
    <n v="50"/>
    <n v="1"/>
    <s v="EWI83"/>
    <n v="270"/>
    <n v="0"/>
    <s v="ร้านที่4"/>
    <s v="จ***ชยา ก***ระ"/>
    <s v="พิจิตร"/>
    <s v="-"/>
    <s v=""/>
    <s v="31/03/2025 09:49"/>
    <s v="-"/>
    <s v="Flash Express Thailand"/>
    <s v="Tiktok"/>
    <s v="tiktok"/>
    <s v=""/>
    <s v="-"/>
    <s v="31/03/2025 09:49"/>
  </r>
  <r>
    <x v="6"/>
    <x v="6"/>
    <n v="33.333333333333336"/>
    <n v="12"/>
    <s v="EWI82"/>
    <n v="400"/>
    <n v="0"/>
    <s v="ร้านที่4"/>
    <s v="ฮ***ีนา ช***นะ"/>
    <s v="ภูเก็ต"/>
    <s v="-"/>
    <s v=""/>
    <s v="31/03/2025 09:45"/>
    <s v="-"/>
    <s v="Flash Express Thailand COD"/>
    <s v="Tiktok"/>
    <s v="จ่ายทีหลัง / COD"/>
    <s v=""/>
    <s v="THT67032JBD6C6Z"/>
    <s v="31/03/2025 09:45"/>
  </r>
  <r>
    <x v="1"/>
    <x v="1"/>
    <n v="50"/>
    <n v="1"/>
    <s v="EWI81"/>
    <n v="200"/>
    <n v="0"/>
    <s v="ร้านที่4"/>
    <s v="ว***ดี อ***ฤกษ์"/>
    <s v="สิงห์บุรี"/>
    <s v="-"/>
    <s v=""/>
    <s v="31/03/2025 09:41"/>
    <s v="-"/>
    <s v="Flash Express Thailand COD"/>
    <s v="Tiktok"/>
    <s v="จ่ายทีหลัง / COD"/>
    <s v=""/>
    <s v="THT08062JBF5B3Z"/>
    <s v="31/03/2025 09:42"/>
  </r>
  <r>
    <x v="8"/>
    <x v="10"/>
    <n v="50"/>
    <n v="1"/>
    <s v="EWI81"/>
    <n v="200"/>
    <n v="0"/>
    <s v="ร้านที่4"/>
    <s v="ว***ดี อ***ฤกษ์"/>
    <s v="สิงห์บุรี"/>
    <s v="-"/>
    <s v=""/>
    <s v="31/03/2025 09:41"/>
    <s v="-"/>
    <s v="Flash Express Thailand COD"/>
    <s v="Tiktok"/>
    <s v="จ่ายทีหลัง / COD"/>
    <s v=""/>
    <s v="THT08062JBF5B3Z"/>
    <s v="31/03/2025 09:42"/>
  </r>
  <r>
    <x v="2"/>
    <x v="2"/>
    <n v="50"/>
    <n v="1"/>
    <s v="EWI81"/>
    <n v="200"/>
    <n v="0"/>
    <s v="ร้านที่4"/>
    <s v="ว***ดี อ***ฤกษ์"/>
    <s v="สิงห์บุรี"/>
    <s v="-"/>
    <s v=""/>
    <s v="31/03/2025 09:41"/>
    <s v="-"/>
    <s v="Flash Express Thailand COD"/>
    <s v="Tiktok"/>
    <s v="จ่ายทีหลัง / COD"/>
    <s v=""/>
    <s v="THT08062JBF5B3Z"/>
    <s v="31/03/2025 09:41"/>
  </r>
  <r>
    <x v="6"/>
    <x v="6"/>
    <n v="33.333333333333336"/>
    <n v="3"/>
    <s v="EWI81"/>
    <n v="200"/>
    <n v="0"/>
    <s v="ร้านที่4"/>
    <s v="ว***ดี อ***ฤกษ์"/>
    <s v="สิงห์บุรี"/>
    <s v="-"/>
    <s v=""/>
    <s v="31/03/2025 09:41"/>
    <s v="-"/>
    <s v="Flash Express Thailand COD"/>
    <s v="Tiktok"/>
    <s v="จ่ายทีหลัง / COD"/>
    <s v=""/>
    <s v="THT08062JBF5B3Z"/>
    <s v="31/03/2025 09:41"/>
  </r>
  <r>
    <x v="0"/>
    <x v="0"/>
    <n v="66.333333333333329"/>
    <n v="3"/>
    <s v="EWI80"/>
    <n v="230"/>
    <n v="0"/>
    <s v="ร้านที่1"/>
    <s v="s*e"/>
    <s v="****** นครอินทร์, ตำบล บางขุนกอง ตำบลบางขุนกอง อำเภอบางกรวย จังหวัดนนทบุรี 11130"/>
    <s v="11130"/>
    <s v="33"/>
    <s v="31/03/2025 10:05"/>
    <s v="-"/>
    <s v="SPX Express"/>
    <s v="Shopee"/>
    <s v="shopee"/>
    <s v=""/>
    <s v="TH254434283089Q"/>
    <s v="31/03/2025 09:35"/>
  </r>
  <r>
    <x v="0"/>
    <x v="0"/>
    <n v="66.333333333333329"/>
    <n v="6"/>
    <s v="EWI78"/>
    <n v="438"/>
    <n v="0"/>
    <s v="ร้านที่4"/>
    <s v="ส***มล ไ***"/>
    <s v="ประจวบคีรีขันธ์"/>
    <s v="-"/>
    <s v=""/>
    <s v="31/03/2025 09:15"/>
    <s v="-"/>
    <s v="Flash Express Thailand COD"/>
    <s v="Tiktok"/>
    <s v="จ่ายทีหลัง / COD"/>
    <s v=""/>
    <s v="THT19052JBEAF0Z"/>
    <s v="31/03/2025 09:15"/>
  </r>
  <r>
    <x v="10"/>
    <x v="12"/>
    <n v="66"/>
    <n v="1"/>
    <s v="EWI77"/>
    <n v="243.55"/>
    <n v="7"/>
    <s v="ร้านที่9"/>
    <s v="บุษกร โคจรตระกูล"/>
    <s v="บ้านเลขที่ 79 หมู่ 1 บ้านพิมพ์พัฒนา ตใศรีสมเด็จ_x000a__x000a_ศรีสมเด็จ/ Si Somdetร้อยเอ็ด/ Roi Et_x000a_45000"/>
    <s v="45000"/>
    <s v="660825185027"/>
    <s v="31/03/2025 08:56"/>
    <s v="-"/>
    <s v="Kerry_dropoff"/>
    <s v="Lazada"/>
    <s v="lazada"/>
    <s v=""/>
    <s v="LEXDO0156115327"/>
    <s v="31/03/2025 08:56"/>
  </r>
  <r>
    <x v="5"/>
    <x v="5"/>
    <n v="66"/>
    <n v="1"/>
    <s v="EWI77"/>
    <n v="243.55"/>
    <n v="7"/>
    <s v="ร้านที่9"/>
    <s v="บุษกร โคจรตระกูล"/>
    <s v="บ้านเลขที่ 79 หมู่ 1 บ้านพิมพ์พัฒนา ตใศรีสมเด็จ_x000a__x000a_ศรีสมเด็จ/ Si Somdetร้อยเอ็ด/ Roi Et_x000a_45000"/>
    <s v="45000"/>
    <s v="660825185027"/>
    <s v="31/03/2025 08:56"/>
    <s v="-"/>
    <s v="Kerry_dropoff"/>
    <s v="Lazada"/>
    <s v="lazada"/>
    <s v=""/>
    <s v="LEXDO0156115327"/>
    <s v="31/03/2025 08:56"/>
  </r>
  <r>
    <x v="0"/>
    <x v="0"/>
    <n v="67"/>
    <n v="1"/>
    <s v="EWI77"/>
    <n v="243.55"/>
    <n v="7"/>
    <s v="ร้านที่9"/>
    <s v="บุษกร โคจรตระกูล"/>
    <s v="บ้านเลขที่ 79 หมู่ 1 บ้านพิมพ์พัฒนา ตใศรีสมเด็จ_x000a__x000a_ศรีสมเด็จ/ Si Somdetร้อยเอ็ด/ Roi Et_x000a_45000"/>
    <s v="45000"/>
    <s v="660825185027"/>
    <s v="31/03/2025 08:56"/>
    <s v="-"/>
    <s v="Kerry_dropoff"/>
    <s v="Lazada"/>
    <s v="lazada"/>
    <s v=""/>
    <s v="LEXDO0156115327"/>
    <s v="31/03/2025 08:56"/>
  </r>
  <r>
    <x v="0"/>
    <x v="0"/>
    <n v="69.900000000000006"/>
    <n v="10"/>
    <s v="EWI74"/>
    <n v="542.97"/>
    <n v="66"/>
    <s v="ร้านที่1"/>
    <s v="อรุณี  ภักดี"/>
    <s v="218 บ้านป่าก่อดำเหนือ ซอย 4 หมู่ 9 ถนนพหลโยธิน · ป่าก่อดำ/ Pa Ko Dam_x000a__x000a_แม่ลาว/ Mae Laoเชียงราย/ Chiang Rai_x000a_57250"/>
    <s v="57250"/>
    <s v="660898855903"/>
    <s v="31/03/2025 08:20"/>
    <s v="-"/>
    <s v="Kerry_dropoff"/>
    <s v="Lazada"/>
    <s v="lazada"/>
    <s v=""/>
    <s v="TH541671MGCF3D"/>
    <s v="31/03/2025 08:20"/>
  </r>
  <r>
    <x v="6"/>
    <x v="6"/>
    <n v="33.333333333333336"/>
    <n v="3"/>
    <s v="EWI73"/>
    <n v="127"/>
    <n v="7"/>
    <s v="ร้านที่1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31/03/2025 07:41"/>
    <s v="-"/>
    <s v="Kerry_dropoff"/>
    <s v="Lazada"/>
    <s v="lazada"/>
    <s v=""/>
    <s v="LEXPU0551025977"/>
    <s v="31/03/2025 07:40"/>
  </r>
  <r>
    <x v="0"/>
    <x v="7"/>
    <n v="15"/>
    <n v="1"/>
    <s v="EWI72"/>
    <n v="15"/>
    <n v="0"/>
    <s v="ร้านที่1"/>
    <s v="sa"/>
    <s v="ชุมชนร่มเย็น  28/4999999999 ชอย2/17 สดมกส3949949999 · คูคต/ Khu Khot_x000a__x000a_ลำลูกกา/ Lam Luk Kaปทุมธานี/ Pathum Thani_x000a_12130"/>
    <s v="12130"/>
    <s v="660993167076"/>
    <s v="31/03/2025 07:24"/>
    <s v="-"/>
    <s v="Kerry_dropoff"/>
    <s v="Lazada"/>
    <s v="lazada"/>
    <s v=""/>
    <s v="LEXPU0472988982"/>
    <s v="31/03/2025 07:24"/>
  </r>
  <r>
    <x v="0"/>
    <x v="7"/>
    <n v="67.5"/>
    <n v="1"/>
    <s v="EWI71"/>
    <n v="74.5"/>
    <n v="7"/>
    <s v="ร้านที่1"/>
    <s v="ภิรมรัตน์ เกิดอินทร์"/>
    <s v="บ.วราฟู้ดแอน์ดริ้ง จก.    280   ถนนสิรินธ_x000a__x000a_บางพลัด/ Bang Phlatกรุงเทพมหานคร/ Bangkok_x000a_10700"/>
    <s v="10700"/>
    <s v="660890339450"/>
    <s v="31/03/2025 06:45"/>
    <s v="-"/>
    <s v="Kerry_dropoff"/>
    <s v="Lazada"/>
    <s v="lazada"/>
    <s v=""/>
    <s v="LEXPU0472973906"/>
    <s v="31/03/2025 06:44"/>
  </r>
  <r>
    <x v="7"/>
    <x v="9"/>
    <n v="66.666666666666671"/>
    <n v="3"/>
    <s v="EWI70"/>
    <n v="106"/>
    <n v="6"/>
    <s v="ร้านที่4"/>
    <s v="ม***รา"/>
    <s v="สุราษฎร์ธานี"/>
    <s v="-"/>
    <s v=""/>
    <s v="31/03/2025 04:13"/>
    <s v="-"/>
    <s v="Flash Express Thailand COD"/>
    <s v="Tiktok"/>
    <s v="จ่ายทีหลัง / COD"/>
    <s v=""/>
    <s v="THT68012JAVB59Z"/>
    <s v="31/03/2025 04:20"/>
  </r>
  <r>
    <x v="0"/>
    <x v="0"/>
    <n v="69.900000000000006"/>
    <n v="10"/>
    <s v="EWI69"/>
    <n v="1417.84"/>
    <n v="96"/>
    <s v="ร้านที่1"/>
    <s v="อาภาพร เพชรเสถียร"/>
    <s v="417 ม.9 ต.บริบูรณ์ อ.สีชมพู_x000a__x000a_สีชมพู/ Si Chomphuขอนแก่น/ Khon Kaen_x000a_40220"/>
    <s v="40220"/>
    <s v="660836770412"/>
    <s v="31/03/2025 00:53"/>
    <s v="-"/>
    <s v="Kerry_dropoff"/>
    <s v="Lazada"/>
    <s v="lazada"/>
    <s v=""/>
    <s v="TH370671K3482H"/>
    <s v="31/03/2025 00:53"/>
  </r>
  <r>
    <x v="0"/>
    <x v="0"/>
    <n v="69.900000000000006"/>
    <n v="10"/>
    <s v="EWI69"/>
    <n v="1417.84"/>
    <n v="96"/>
    <s v="ร้านที่1"/>
    <s v="อาภาพร เพชรเสถียร"/>
    <s v="417 ม.9 ต.บริบูรณ์ อ.สีชมพู_x000a__x000a_สีชมพู/ Si Chomphuขอนแก่น/ Khon Kaen_x000a_40220"/>
    <s v="40220"/>
    <s v="660836770412"/>
    <s v="31/03/2025 00:53"/>
    <s v="-"/>
    <s v="Kerry_dropoff"/>
    <s v="Lazada"/>
    <s v="lazada"/>
    <s v=""/>
    <s v="TH370671K3482H"/>
    <s v="31/03/2025 00:53"/>
  </r>
  <r>
    <x v="5"/>
    <x v="5"/>
    <n v="66.333333333333329"/>
    <n v="3"/>
    <s v="EWI68"/>
    <n v="246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31/03/2025 00:22"/>
    <s v="-"/>
    <s v="Flash Express"/>
    <s v="Shopee"/>
    <s v="shopee"/>
    <s v=""/>
    <s v="TH020171JQDY3L"/>
    <s v="31/03/2025 00:22"/>
  </r>
  <r>
    <x v="5"/>
    <x v="5"/>
    <n v="66.333333333333329"/>
    <n v="3"/>
    <s v="EWI67"/>
    <n v="236"/>
    <n v="35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31/03/2025 00:21"/>
    <s v="-"/>
    <s v="Flash Express"/>
    <s v="Shopee"/>
    <s v="shopee"/>
    <s v=""/>
    <s v="TH020171JQTW6L"/>
    <s v="31/03/2025 00: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F1B54-25BC-4A94-94A8-5570EF344B3F}" name="PivotTable3" cacheId="5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5" firstHeaderRow="1" firstDataRow="1" firstDataCol="1"/>
  <pivotFields count="20">
    <pivotField axis="axisRow" showAll="0">
      <items count="16">
        <item x="1"/>
        <item x="13"/>
        <item x="9"/>
        <item x="2"/>
        <item x="12"/>
        <item x="3"/>
        <item x="6"/>
        <item x="8"/>
        <item x="4"/>
        <item x="5"/>
        <item x="10"/>
        <item x="7"/>
        <item x="14"/>
        <item x="0"/>
        <item x="11"/>
        <item t="default"/>
      </items>
    </pivotField>
    <pivotField axis="axisRow" showAll="0">
      <items count="19">
        <item x="7"/>
        <item x="14"/>
        <item x="4"/>
        <item x="5"/>
        <item x="10"/>
        <item x="16"/>
        <item x="6"/>
        <item x="1"/>
        <item x="8"/>
        <item x="2"/>
        <item x="9"/>
        <item x="13"/>
        <item x="3"/>
        <item x="17"/>
        <item x="0"/>
        <item x="12"/>
        <item x="15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4">
    <i>
      <x/>
    </i>
    <i r="1">
      <x v="7"/>
    </i>
    <i>
      <x v="1"/>
    </i>
    <i r="1">
      <x v="16"/>
    </i>
    <i>
      <x v="2"/>
    </i>
    <i r="1">
      <x v="10"/>
    </i>
    <i>
      <x v="3"/>
    </i>
    <i r="1">
      <x v="9"/>
    </i>
    <i>
      <x v="4"/>
    </i>
    <i r="1">
      <x v="11"/>
    </i>
    <i r="1">
      <x v="15"/>
    </i>
    <i>
      <x v="5"/>
    </i>
    <i r="1">
      <x v="12"/>
    </i>
    <i r="1">
      <x v="13"/>
    </i>
    <i>
      <x v="6"/>
    </i>
    <i r="1">
      <x v="6"/>
    </i>
    <i>
      <x v="7"/>
    </i>
    <i r="1">
      <x v="8"/>
    </i>
    <i>
      <x v="8"/>
    </i>
    <i r="1">
      <x v="2"/>
    </i>
    <i>
      <x v="9"/>
    </i>
    <i r="1">
      <x v="3"/>
    </i>
    <i>
      <x v="10"/>
    </i>
    <i r="1">
      <x v="4"/>
    </i>
    <i>
      <x v="11"/>
    </i>
    <i r="1">
      <x/>
    </i>
    <i r="1">
      <x v="1"/>
    </i>
    <i>
      <x v="12"/>
    </i>
    <i r="1">
      <x v="5"/>
    </i>
    <i>
      <x v="13"/>
    </i>
    <i r="1">
      <x v="14"/>
    </i>
    <i>
      <x v="14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D8583-4150-4D4D-B4B9-F7EDC4861023}" name="PivotTable1" cacheId="5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19">
        <item x="0"/>
        <item x="8"/>
        <item x="3"/>
        <item x="5"/>
        <item x="11"/>
        <item x="1"/>
        <item x="16"/>
        <item x="15"/>
        <item x="7"/>
        <item x="13"/>
        <item x="6"/>
        <item x="14"/>
        <item x="4"/>
        <item x="10"/>
        <item x="17"/>
        <item x="2"/>
        <item x="12"/>
        <item x="9"/>
        <item t="default"/>
      </items>
    </pivotField>
    <pivotField axis="axisRow" showAll="0">
      <items count="22">
        <item x="13"/>
        <item x="17"/>
        <item x="2"/>
        <item x="5"/>
        <item x="20"/>
        <item x="16"/>
        <item x="19"/>
        <item x="0"/>
        <item x="18"/>
        <item x="7"/>
        <item x="8"/>
        <item x="6"/>
        <item x="3"/>
        <item x="4"/>
        <item x="1"/>
        <item x="11"/>
        <item x="15"/>
        <item x="14"/>
        <item x="9"/>
        <item x="10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7"/>
    </i>
    <i>
      <x v="1"/>
    </i>
    <i r="1">
      <x v="18"/>
    </i>
    <i>
      <x v="2"/>
    </i>
    <i r="1">
      <x v="12"/>
    </i>
    <i r="1">
      <x v="15"/>
    </i>
    <i>
      <x v="3"/>
    </i>
    <i r="1">
      <x v="11"/>
    </i>
    <i>
      <x v="4"/>
    </i>
    <i r="1">
      <x v="17"/>
    </i>
    <i>
      <x v="5"/>
    </i>
    <i r="1">
      <x v="13"/>
    </i>
    <i r="1">
      <x v="14"/>
    </i>
    <i>
      <x v="6"/>
    </i>
    <i r="1">
      <x v="6"/>
    </i>
    <i>
      <x v="7"/>
    </i>
    <i r="1">
      <x v="8"/>
    </i>
    <i>
      <x v="8"/>
    </i>
    <i r="1">
      <x v="10"/>
    </i>
    <i>
      <x v="9"/>
    </i>
    <i r="1">
      <x v="5"/>
    </i>
    <i>
      <x v="10"/>
    </i>
    <i r="1">
      <x v="9"/>
    </i>
    <i>
      <x v="11"/>
    </i>
    <i r="1">
      <x v="1"/>
    </i>
    <i>
      <x v="12"/>
    </i>
    <i r="1">
      <x v="3"/>
    </i>
    <i>
      <x v="13"/>
    </i>
    <i r="1">
      <x/>
    </i>
    <i>
      <x v="14"/>
    </i>
    <i r="1">
      <x v="4"/>
    </i>
    <i>
      <x v="15"/>
    </i>
    <i r="1">
      <x v="2"/>
    </i>
    <i>
      <x v="16"/>
    </i>
    <i r="1">
      <x v="16"/>
    </i>
    <i>
      <x v="17"/>
    </i>
    <i r="1">
      <x v="19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009CB-DF8E-47FF-82C8-41A8FF99BE8E}" name="PivotTable1" cacheId="5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0">
        <item x="3"/>
        <item x="7"/>
        <item x="18"/>
        <item x="2"/>
        <item x="6"/>
        <item x="9"/>
        <item x="0"/>
        <item x="15"/>
        <item x="12"/>
        <item x="11"/>
        <item x="14"/>
        <item x="16"/>
        <item x="13"/>
        <item x="8"/>
        <item x="1"/>
        <item x="4"/>
        <item x="10"/>
        <item x="17"/>
        <item x="5"/>
        <item t="default"/>
      </items>
    </pivotField>
    <pivotField axis="axisRow" showAll="0">
      <items count="28">
        <item x="12"/>
        <item x="15"/>
        <item x="1"/>
        <item x="13"/>
        <item x="9"/>
        <item x="23"/>
        <item x="21"/>
        <item x="16"/>
        <item x="20"/>
        <item x="3"/>
        <item x="17"/>
        <item x="18"/>
        <item x="19"/>
        <item x="7"/>
        <item x="6"/>
        <item x="2"/>
        <item x="22"/>
        <item x="11"/>
        <item x="0"/>
        <item x="8"/>
        <item x="14"/>
        <item x="25"/>
        <item x="10"/>
        <item x="24"/>
        <item x="4"/>
        <item x="26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9"/>
    </i>
    <i>
      <x v="1"/>
    </i>
    <i r="1">
      <x v="13"/>
    </i>
    <i>
      <x v="2"/>
    </i>
    <i r="1">
      <x v="25"/>
    </i>
    <i>
      <x v="3"/>
    </i>
    <i r="1">
      <x v="15"/>
    </i>
    <i r="1">
      <x v="19"/>
    </i>
    <i>
      <x v="4"/>
    </i>
    <i r="1">
      <x v="14"/>
    </i>
    <i>
      <x v="5"/>
    </i>
    <i r="1">
      <x v="17"/>
    </i>
    <i r="1">
      <x v="22"/>
    </i>
    <i r="1">
      <x v="23"/>
    </i>
    <i>
      <x v="6"/>
    </i>
    <i r="1">
      <x v="16"/>
    </i>
    <i r="1">
      <x v="18"/>
    </i>
    <i r="1">
      <x v="20"/>
    </i>
    <i>
      <x v="7"/>
    </i>
    <i r="1">
      <x v="8"/>
    </i>
    <i>
      <x v="8"/>
    </i>
    <i r="1">
      <x v="10"/>
    </i>
    <i>
      <x v="9"/>
    </i>
    <i r="1">
      <x v="7"/>
    </i>
    <i>
      <x v="10"/>
    </i>
    <i r="1">
      <x v="12"/>
    </i>
    <i>
      <x v="11"/>
    </i>
    <i r="1">
      <x v="6"/>
    </i>
    <i>
      <x v="12"/>
    </i>
    <i r="1">
      <x v="11"/>
    </i>
    <i>
      <x v="13"/>
    </i>
    <i r="1">
      <x v="4"/>
    </i>
    <i r="1">
      <x v="5"/>
    </i>
    <i>
      <x v="14"/>
    </i>
    <i r="1">
      <x/>
    </i>
    <i r="1">
      <x v="1"/>
    </i>
    <i r="1">
      <x v="2"/>
    </i>
    <i>
      <x v="15"/>
    </i>
    <i r="1">
      <x v="24"/>
    </i>
    <i>
      <x v="16"/>
    </i>
    <i r="1">
      <x v="3"/>
    </i>
    <i>
      <x v="17"/>
    </i>
    <i r="1">
      <x v="21"/>
    </i>
    <i>
      <x v="18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3ED4B-B7BA-4611-80F8-2B0CEFCC13FD}" name="PivotTable1" cacheId="6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20">
        <item x="4"/>
        <item x="3"/>
        <item x="7"/>
        <item x="1"/>
        <item x="9"/>
        <item x="15"/>
        <item x="14"/>
        <item x="17"/>
        <item x="16"/>
        <item x="8"/>
        <item x="18"/>
        <item x="13"/>
        <item x="6"/>
        <item x="10"/>
        <item x="0"/>
        <item x="11"/>
        <item x="5"/>
        <item x="2"/>
        <item x="12"/>
        <item t="default"/>
      </items>
    </pivotField>
    <pivotField axis="axisRow" showAll="0">
      <items count="27">
        <item x="0"/>
        <item x="21"/>
        <item x="14"/>
        <item x="24"/>
        <item x="2"/>
        <item x="6"/>
        <item x="11"/>
        <item x="12"/>
        <item x="18"/>
        <item x="16"/>
        <item x="4"/>
        <item x="15"/>
        <item x="8"/>
        <item x="17"/>
        <item x="7"/>
        <item x="23"/>
        <item x="3"/>
        <item x="9"/>
        <item x="1"/>
        <item x="10"/>
        <item x="19"/>
        <item x="25"/>
        <item x="22"/>
        <item x="20"/>
        <item x="5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10"/>
    </i>
    <i>
      <x v="1"/>
    </i>
    <i r="1">
      <x v="15"/>
    </i>
    <i r="1">
      <x v="16"/>
    </i>
    <i r="1">
      <x v="20"/>
    </i>
    <i>
      <x v="2"/>
    </i>
    <i r="1">
      <x v="14"/>
    </i>
    <i>
      <x v="3"/>
    </i>
    <i r="1">
      <x v="18"/>
    </i>
    <i r="1">
      <x v="22"/>
    </i>
    <i r="1">
      <x v="23"/>
    </i>
    <i>
      <x v="4"/>
    </i>
    <i r="1">
      <x v="17"/>
    </i>
    <i r="1">
      <x v="19"/>
    </i>
    <i r="1">
      <x v="21"/>
    </i>
    <i>
      <x v="5"/>
    </i>
    <i r="1">
      <x v="9"/>
    </i>
    <i>
      <x v="6"/>
    </i>
    <i r="1">
      <x v="11"/>
    </i>
    <i>
      <x v="7"/>
    </i>
    <i r="1">
      <x v="8"/>
    </i>
    <i>
      <x v="8"/>
    </i>
    <i r="1">
      <x v="13"/>
    </i>
    <i>
      <x v="9"/>
    </i>
    <i r="1">
      <x v="12"/>
    </i>
    <i>
      <x v="10"/>
    </i>
    <i r="1">
      <x v="3"/>
    </i>
    <i>
      <x v="11"/>
    </i>
    <i r="1">
      <x v="2"/>
    </i>
    <i>
      <x v="12"/>
    </i>
    <i r="1">
      <x v="5"/>
    </i>
    <i>
      <x v="13"/>
    </i>
    <i r="1">
      <x v="6"/>
    </i>
    <i>
      <x v="14"/>
    </i>
    <i r="1">
      <x/>
    </i>
    <i r="1">
      <x v="1"/>
    </i>
    <i>
      <x v="15"/>
    </i>
    <i r="1">
      <x v="7"/>
    </i>
    <i>
      <x v="16"/>
    </i>
    <i r="1">
      <x v="24"/>
    </i>
    <i>
      <x v="17"/>
    </i>
    <i r="1">
      <x v="4"/>
    </i>
    <i>
      <x v="18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E17E-4931-43BE-A888-1F76A5F2E6F2}" name="PivotTable1" cacheId="6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19">
        <item x="9"/>
        <item x="3"/>
        <item x="11"/>
        <item x="0"/>
        <item x="10"/>
        <item x="5"/>
        <item x="4"/>
        <item x="13"/>
        <item x="15"/>
        <item x="17"/>
        <item x="12"/>
        <item x="14"/>
        <item x="16"/>
        <item x="6"/>
        <item x="1"/>
        <item x="8"/>
        <item x="2"/>
        <item x="7"/>
        <item t="default"/>
      </items>
    </pivotField>
    <pivotField axis="axisRow" showAll="0">
      <items count="27">
        <item x="6"/>
        <item x="2"/>
        <item x="8"/>
        <item x="21"/>
        <item x="10"/>
        <item x="1"/>
        <item x="11"/>
        <item x="7"/>
        <item x="13"/>
        <item x="25"/>
        <item x="18"/>
        <item x="3"/>
        <item x="20"/>
        <item x="19"/>
        <item x="17"/>
        <item x="16"/>
        <item x="15"/>
        <item x="0"/>
        <item x="14"/>
        <item x="5"/>
        <item x="4"/>
        <item x="9"/>
        <item x="24"/>
        <item x="22"/>
        <item x="12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8"/>
    </i>
    <i>
      <x v="1"/>
    </i>
    <i r="1">
      <x v="11"/>
    </i>
    <i>
      <x v="2"/>
    </i>
    <i r="1">
      <x v="15"/>
    </i>
    <i>
      <x v="3"/>
    </i>
    <i r="1">
      <x v="17"/>
    </i>
    <i r="1">
      <x v="21"/>
    </i>
    <i>
      <x v="4"/>
    </i>
    <i r="1">
      <x v="16"/>
    </i>
    <i>
      <x v="5"/>
    </i>
    <i r="1">
      <x v="19"/>
    </i>
    <i r="1">
      <x v="23"/>
    </i>
    <i r="1">
      <x v="24"/>
    </i>
    <i r="1">
      <x v="25"/>
    </i>
    <i>
      <x v="6"/>
    </i>
    <i r="1">
      <x v="18"/>
    </i>
    <i r="1">
      <x v="20"/>
    </i>
    <i r="1">
      <x v="22"/>
    </i>
    <i>
      <x v="7"/>
    </i>
    <i r="1">
      <x v="10"/>
    </i>
    <i>
      <x v="8"/>
    </i>
    <i r="1">
      <x v="12"/>
    </i>
    <i>
      <x v="9"/>
    </i>
    <i r="1">
      <x v="9"/>
    </i>
    <i>
      <x v="10"/>
    </i>
    <i r="1">
      <x v="14"/>
    </i>
    <i>
      <x v="11"/>
    </i>
    <i r="1">
      <x v="13"/>
    </i>
    <i>
      <x v="12"/>
    </i>
    <i r="1">
      <x v="3"/>
    </i>
    <i>
      <x v="13"/>
    </i>
    <i r="1">
      <x v="2"/>
    </i>
    <i>
      <x v="14"/>
    </i>
    <i r="1">
      <x v="5"/>
    </i>
    <i r="1">
      <x v="7"/>
    </i>
    <i>
      <x v="15"/>
    </i>
    <i r="1">
      <x v="6"/>
    </i>
    <i>
      <x v="16"/>
    </i>
    <i r="1">
      <x/>
    </i>
    <i r="1">
      <x v="1"/>
    </i>
    <i>
      <x v="17"/>
    </i>
    <i r="1">
      <x v="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CCE4C-E865-4E2D-9563-90BDF54ABC96}" name="PivotTable1" cacheId="6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0" firstHeaderRow="1" firstDataRow="1" firstDataCol="1"/>
  <pivotFields count="20">
    <pivotField axis="axisRow" showAll="0">
      <items count="19">
        <item x="10"/>
        <item x="7"/>
        <item x="1"/>
        <item x="9"/>
        <item x="4"/>
        <item x="3"/>
        <item x="11"/>
        <item x="12"/>
        <item x="8"/>
        <item x="13"/>
        <item x="14"/>
        <item x="17"/>
        <item x="15"/>
        <item x="2"/>
        <item x="6"/>
        <item x="5"/>
        <item x="16"/>
        <item x="0"/>
        <item t="default"/>
      </items>
    </pivotField>
    <pivotField axis="axisRow" showAll="0">
      <items count="21">
        <item x="18"/>
        <item x="2"/>
        <item x="0"/>
        <item x="6"/>
        <item x="5"/>
        <item x="10"/>
        <item x="8"/>
        <item x="13"/>
        <item x="7"/>
        <item x="17"/>
        <item x="14"/>
        <item x="19"/>
        <item x="16"/>
        <item x="15"/>
        <item x="9"/>
        <item x="1"/>
        <item x="12"/>
        <item x="3"/>
        <item x="1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">
    <i>
      <x/>
    </i>
    <i r="1">
      <x v="5"/>
    </i>
    <i>
      <x v="1"/>
    </i>
    <i r="1">
      <x v="8"/>
    </i>
    <i>
      <x v="2"/>
    </i>
    <i r="1">
      <x v="15"/>
    </i>
    <i r="1">
      <x v="18"/>
    </i>
    <i>
      <x v="3"/>
    </i>
    <i r="1">
      <x v="14"/>
    </i>
    <i>
      <x v="4"/>
    </i>
    <i r="1">
      <x v="19"/>
    </i>
    <i>
      <x v="5"/>
    </i>
    <i r="1">
      <x v="16"/>
    </i>
    <i r="1">
      <x v="17"/>
    </i>
    <i>
      <x v="6"/>
    </i>
    <i r="1">
      <x v="7"/>
    </i>
    <i>
      <x v="7"/>
    </i>
    <i r="1">
      <x v="10"/>
    </i>
    <i>
      <x v="8"/>
    </i>
    <i r="1">
      <x v="6"/>
    </i>
    <i>
      <x v="9"/>
    </i>
    <i r="1">
      <x v="13"/>
    </i>
    <i>
      <x v="10"/>
    </i>
    <i r="1">
      <x v="12"/>
    </i>
    <i>
      <x v="11"/>
    </i>
    <i r="1">
      <x v="11"/>
    </i>
    <i>
      <x v="12"/>
    </i>
    <i r="1">
      <x v="9"/>
    </i>
    <i>
      <x v="13"/>
    </i>
    <i r="1">
      <x v="1"/>
    </i>
    <i>
      <x v="14"/>
    </i>
    <i r="1">
      <x v="3"/>
    </i>
    <i>
      <x v="15"/>
    </i>
    <i r="1">
      <x v="4"/>
    </i>
    <i>
      <x v="16"/>
    </i>
    <i r="1">
      <x/>
    </i>
    <i>
      <x v="17"/>
    </i>
    <i r="1">
      <x v="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80ABC-F4FD-4556-910F-25E5E9BD4553}" name="PivotTable1" cacheId="6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0">
        <item x="6"/>
        <item x="3"/>
        <item x="16"/>
        <item x="0"/>
        <item x="11"/>
        <item x="14"/>
        <item x="5"/>
        <item x="8"/>
        <item x="7"/>
        <item x="4"/>
        <item x="9"/>
        <item x="10"/>
        <item x="13"/>
        <item x="12"/>
        <item x="1"/>
        <item x="2"/>
        <item x="17"/>
        <item x="15"/>
        <item x="18"/>
        <item t="default"/>
      </items>
    </pivotField>
    <pivotField axis="axisRow" showAll="0">
      <items count="25">
        <item x="2"/>
        <item x="15"/>
        <item x="16"/>
        <item x="19"/>
        <item x="1"/>
        <item x="9"/>
        <item x="8"/>
        <item x="4"/>
        <item x="11"/>
        <item x="3"/>
        <item x="10"/>
        <item x="13"/>
        <item x="12"/>
        <item x="20"/>
        <item x="14"/>
        <item x="0"/>
        <item x="18"/>
        <item x="23"/>
        <item x="5"/>
        <item x="7"/>
        <item x="6"/>
        <item x="17"/>
        <item x="21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6"/>
    </i>
    <i>
      <x v="1"/>
    </i>
    <i r="1">
      <x v="9"/>
    </i>
    <i>
      <x v="2"/>
    </i>
    <i r="1">
      <x v="13"/>
    </i>
    <i>
      <x v="3"/>
    </i>
    <i r="1">
      <x v="15"/>
    </i>
    <i r="1">
      <x v="19"/>
    </i>
    <i>
      <x v="4"/>
    </i>
    <i r="1">
      <x v="14"/>
    </i>
    <i>
      <x v="5"/>
    </i>
    <i r="1">
      <x v="17"/>
    </i>
    <i r="1">
      <x v="21"/>
    </i>
    <i>
      <x v="6"/>
    </i>
    <i r="1">
      <x v="16"/>
    </i>
    <i r="1">
      <x v="18"/>
    </i>
    <i r="1">
      <x v="20"/>
    </i>
    <i>
      <x v="7"/>
    </i>
    <i r="1">
      <x v="8"/>
    </i>
    <i>
      <x v="8"/>
    </i>
    <i r="1">
      <x v="10"/>
    </i>
    <i>
      <x v="9"/>
    </i>
    <i r="1">
      <x v="7"/>
    </i>
    <i>
      <x v="10"/>
    </i>
    <i r="1">
      <x v="12"/>
    </i>
    <i>
      <x v="11"/>
    </i>
    <i r="1">
      <x v="11"/>
    </i>
    <i>
      <x v="12"/>
    </i>
    <i r="1">
      <x v="2"/>
    </i>
    <i>
      <x v="13"/>
    </i>
    <i r="1">
      <x v="1"/>
    </i>
    <i>
      <x v="14"/>
    </i>
    <i r="1">
      <x v="4"/>
    </i>
    <i r="1">
      <x v="5"/>
    </i>
    <i>
      <x v="15"/>
    </i>
    <i r="1">
      <x/>
    </i>
    <i>
      <x v="16"/>
    </i>
    <i r="1">
      <x v="22"/>
    </i>
    <i>
      <x v="17"/>
    </i>
    <i r="1">
      <x v="3"/>
    </i>
    <i>
      <x v="18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466FD-80A3-457A-B06E-165D044D55FD}" name="PivotTable2" cacheId="6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25" firstHeaderRow="1" firstDataRow="1" firstDataCol="1"/>
  <pivotFields count="20">
    <pivotField axis="axisRow" showAll="0">
      <items count="11">
        <item x="5"/>
        <item x="2"/>
        <item x="8"/>
        <item x="3"/>
        <item x="6"/>
        <item x="7"/>
        <item x="4"/>
        <item x="1"/>
        <item x="0"/>
        <item x="9"/>
        <item t="default"/>
      </items>
    </pivotField>
    <pivotField axis="axisRow" showAll="0">
      <items count="14">
        <item x="10"/>
        <item x="0"/>
        <item x="1"/>
        <item x="6"/>
        <item x="5"/>
        <item x="2"/>
        <item x="9"/>
        <item x="3"/>
        <item x="11"/>
        <item x="8"/>
        <item x="4"/>
        <item x="12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4">
    <i>
      <x/>
    </i>
    <i r="1">
      <x v="3"/>
    </i>
    <i>
      <x v="1"/>
    </i>
    <i r="1">
      <x v="5"/>
    </i>
    <i>
      <x v="2"/>
    </i>
    <i r="1">
      <x v="6"/>
    </i>
    <i>
      <x v="3"/>
    </i>
    <i r="1">
      <x v="7"/>
    </i>
    <i r="1">
      <x v="10"/>
    </i>
    <i>
      <x v="4"/>
    </i>
    <i r="1">
      <x v="8"/>
    </i>
    <i r="1">
      <x v="12"/>
    </i>
    <i>
      <x v="5"/>
    </i>
    <i r="1">
      <x v="9"/>
    </i>
    <i r="1">
      <x v="11"/>
    </i>
    <i>
      <x v="6"/>
    </i>
    <i r="1">
      <x v="4"/>
    </i>
    <i>
      <x v="7"/>
    </i>
    <i r="1">
      <x v="2"/>
    </i>
    <i>
      <x v="8"/>
    </i>
    <i r="1">
      <x v="1"/>
    </i>
    <i>
      <x v="9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8A249-A87F-43AA-9240-00C0CD5A5078}" name="PivotTable1" cacheId="6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0">
        <item x="17"/>
        <item x="9"/>
        <item x="12"/>
        <item x="5"/>
        <item x="4"/>
        <item x="8"/>
        <item x="13"/>
        <item x="14"/>
        <item x="6"/>
        <item x="15"/>
        <item x="16"/>
        <item x="2"/>
        <item x="1"/>
        <item x="3"/>
        <item x="18"/>
        <item x="10"/>
        <item x="0"/>
        <item x="11"/>
        <item x="7"/>
        <item t="default"/>
      </items>
    </pivotField>
    <pivotField axis="axisRow" showAll="0">
      <items count="25">
        <item x="0"/>
        <item x="10"/>
        <item x="1"/>
        <item x="2"/>
        <item x="8"/>
        <item x="3"/>
        <item x="12"/>
        <item x="23"/>
        <item x="14"/>
        <item x="20"/>
        <item x="6"/>
        <item x="16"/>
        <item x="11"/>
        <item x="17"/>
        <item x="19"/>
        <item x="18"/>
        <item x="7"/>
        <item x="21"/>
        <item x="9"/>
        <item x="5"/>
        <item x="22"/>
        <item x="4"/>
        <item x="13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9"/>
    </i>
    <i>
      <x v="1"/>
    </i>
    <i r="1">
      <x v="12"/>
    </i>
    <i>
      <x v="2"/>
    </i>
    <i r="1">
      <x v="23"/>
    </i>
    <i>
      <x v="3"/>
    </i>
    <i r="1">
      <x v="16"/>
    </i>
    <i r="1">
      <x v="19"/>
    </i>
    <i>
      <x v="4"/>
    </i>
    <i r="1">
      <x v="20"/>
    </i>
    <i r="1">
      <x v="21"/>
    </i>
    <i>
      <x v="5"/>
    </i>
    <i r="1">
      <x v="17"/>
    </i>
    <i r="1">
      <x v="18"/>
    </i>
    <i>
      <x v="6"/>
    </i>
    <i r="1">
      <x v="11"/>
    </i>
    <i>
      <x v="7"/>
    </i>
    <i r="1">
      <x v="13"/>
    </i>
    <i>
      <x v="8"/>
    </i>
    <i r="1">
      <x v="10"/>
    </i>
    <i>
      <x v="9"/>
    </i>
    <i r="1">
      <x v="15"/>
    </i>
    <i>
      <x v="10"/>
    </i>
    <i r="1">
      <x v="14"/>
    </i>
    <i>
      <x v="11"/>
    </i>
    <i r="1">
      <x v="3"/>
    </i>
    <i>
      <x v="12"/>
    </i>
    <i r="1">
      <x v="2"/>
    </i>
    <i>
      <x v="13"/>
    </i>
    <i r="1">
      <x v="5"/>
    </i>
    <i r="1">
      <x v="8"/>
    </i>
    <i>
      <x v="14"/>
    </i>
    <i r="1">
      <x v="7"/>
    </i>
    <i>
      <x v="15"/>
    </i>
    <i r="1">
      <x v="6"/>
    </i>
    <i>
      <x v="16"/>
    </i>
    <i r="1">
      <x/>
    </i>
    <i r="1">
      <x v="1"/>
    </i>
    <i>
      <x v="17"/>
    </i>
    <i r="1">
      <x v="22"/>
    </i>
    <i>
      <x v="18"/>
    </i>
    <i r="1">
      <x v="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62285-06AA-4C17-8E1F-166FF9D1F395}" name="PivotTable1" cacheId="6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3">
        <item x="4"/>
        <item x="3"/>
        <item x="19"/>
        <item x="9"/>
        <item x="2"/>
        <item x="17"/>
        <item x="8"/>
        <item x="11"/>
        <item x="6"/>
        <item x="13"/>
        <item x="14"/>
        <item x="15"/>
        <item x="1"/>
        <item x="16"/>
        <item x="18"/>
        <item x="10"/>
        <item x="5"/>
        <item x="12"/>
        <item x="0"/>
        <item x="21"/>
        <item x="20"/>
        <item x="7"/>
        <item t="default"/>
      </items>
    </pivotField>
    <pivotField axis="axisRow" showAll="0">
      <items count="27">
        <item x="2"/>
        <item x="0"/>
        <item x="12"/>
        <item x="22"/>
        <item x="9"/>
        <item x="7"/>
        <item x="14"/>
        <item x="25"/>
        <item x="6"/>
        <item x="20"/>
        <item x="15"/>
        <item x="5"/>
        <item x="16"/>
        <item x="1"/>
        <item x="17"/>
        <item x="23"/>
        <item x="21"/>
        <item x="3"/>
        <item x="19"/>
        <item x="11"/>
        <item x="18"/>
        <item x="8"/>
        <item x="4"/>
        <item x="13"/>
        <item x="10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8"/>
    </i>
    <i>
      <x v="1"/>
    </i>
    <i r="1">
      <x v="11"/>
    </i>
    <i>
      <x v="2"/>
    </i>
    <i r="1">
      <x v="15"/>
    </i>
    <i>
      <x v="3"/>
    </i>
    <i r="1">
      <x v="19"/>
    </i>
    <i>
      <x v="4"/>
    </i>
    <i r="1">
      <x v="17"/>
    </i>
    <i r="1">
      <x v="22"/>
    </i>
    <i>
      <x v="5"/>
    </i>
    <i r="1">
      <x v="16"/>
    </i>
    <i>
      <x v="6"/>
    </i>
    <i r="1">
      <x v="20"/>
    </i>
    <i r="1">
      <x v="24"/>
    </i>
    <i>
      <x v="7"/>
    </i>
    <i r="1">
      <x v="23"/>
    </i>
    <i>
      <x v="8"/>
    </i>
    <i r="1">
      <x v="18"/>
    </i>
    <i r="1">
      <x v="21"/>
    </i>
    <i>
      <x v="9"/>
    </i>
    <i r="1">
      <x v="10"/>
    </i>
    <i>
      <x v="10"/>
    </i>
    <i r="1">
      <x v="12"/>
    </i>
    <i>
      <x v="11"/>
    </i>
    <i r="1">
      <x v="14"/>
    </i>
    <i>
      <x v="12"/>
    </i>
    <i r="1">
      <x v="13"/>
    </i>
    <i>
      <x v="13"/>
    </i>
    <i r="1">
      <x v="9"/>
    </i>
    <i>
      <x v="14"/>
    </i>
    <i r="1">
      <x v="3"/>
    </i>
    <i>
      <x v="15"/>
    </i>
    <i r="1">
      <x v="2"/>
    </i>
    <i>
      <x v="16"/>
    </i>
    <i r="1">
      <x v="5"/>
    </i>
    <i>
      <x v="17"/>
    </i>
    <i r="1">
      <x v="6"/>
    </i>
    <i>
      <x v="18"/>
    </i>
    <i r="1">
      <x/>
    </i>
    <i r="1">
      <x v="1"/>
    </i>
    <i>
      <x v="19"/>
    </i>
    <i r="1">
      <x v="7"/>
    </i>
    <i>
      <x v="20"/>
    </i>
    <i r="1">
      <x v="25"/>
    </i>
    <i>
      <x v="21"/>
    </i>
    <i r="1">
      <x v="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8DCBD-60C2-482A-AD2F-69979450EB37}" name="PivotTable1" cacheId="6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4">
        <item x="8"/>
        <item x="7"/>
        <item x="14"/>
        <item x="20"/>
        <item x="4"/>
        <item x="2"/>
        <item x="19"/>
        <item x="17"/>
        <item x="10"/>
        <item x="11"/>
        <item x="22"/>
        <item x="12"/>
        <item x="9"/>
        <item x="5"/>
        <item x="1"/>
        <item x="0"/>
        <item x="6"/>
        <item x="13"/>
        <item x="3"/>
        <item x="21"/>
        <item x="16"/>
        <item x="18"/>
        <item x="15"/>
        <item t="default"/>
      </items>
    </pivotField>
    <pivotField axis="axisRow" showAll="0">
      <items count="30">
        <item x="3"/>
        <item x="8"/>
        <item x="24"/>
        <item x="0"/>
        <item x="1"/>
        <item x="19"/>
        <item x="9"/>
        <item x="17"/>
        <item x="12"/>
        <item x="27"/>
        <item x="20"/>
        <item x="13"/>
        <item x="28"/>
        <item x="14"/>
        <item x="11"/>
        <item x="15"/>
        <item x="6"/>
        <item x="16"/>
        <item x="10"/>
        <item x="2"/>
        <item x="4"/>
        <item x="5"/>
        <item x="22"/>
        <item x="26"/>
        <item x="21"/>
        <item x="7"/>
        <item x="25"/>
        <item x="23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14"/>
    </i>
    <i>
      <x v="1"/>
    </i>
    <i r="1">
      <x v="18"/>
    </i>
    <i>
      <x v="2"/>
    </i>
    <i r="1">
      <x v="28"/>
    </i>
    <i>
      <x v="3"/>
    </i>
    <i r="1">
      <x v="23"/>
    </i>
    <i>
      <x v="4"/>
    </i>
    <i r="1">
      <x v="20"/>
    </i>
    <i r="1">
      <x v="21"/>
    </i>
    <i r="1">
      <x v="25"/>
    </i>
    <i>
      <x v="5"/>
    </i>
    <i r="1">
      <x v="19"/>
    </i>
    <i>
      <x v="6"/>
    </i>
    <i r="1">
      <x v="26"/>
    </i>
    <i>
      <x v="7"/>
    </i>
    <i r="1">
      <x v="22"/>
    </i>
    <i r="1">
      <x v="24"/>
    </i>
    <i>
      <x v="8"/>
    </i>
    <i r="1">
      <x v="13"/>
    </i>
    <i>
      <x v="9"/>
    </i>
    <i r="1">
      <x v="15"/>
    </i>
    <i>
      <x v="10"/>
    </i>
    <i r="1">
      <x v="12"/>
    </i>
    <i>
      <x v="11"/>
    </i>
    <i r="1">
      <x v="17"/>
    </i>
    <i>
      <x v="12"/>
    </i>
    <i r="1">
      <x v="11"/>
    </i>
    <i>
      <x v="13"/>
    </i>
    <i r="1">
      <x v="16"/>
    </i>
    <i>
      <x v="14"/>
    </i>
    <i r="1">
      <x v="4"/>
    </i>
    <i>
      <x v="15"/>
    </i>
    <i r="1">
      <x v="3"/>
    </i>
    <i>
      <x v="16"/>
    </i>
    <i r="1">
      <x v="6"/>
    </i>
    <i r="1">
      <x v="8"/>
    </i>
    <i>
      <x v="17"/>
    </i>
    <i r="1">
      <x v="7"/>
    </i>
    <i>
      <x v="18"/>
    </i>
    <i r="1">
      <x/>
    </i>
    <i r="1">
      <x v="1"/>
    </i>
    <i r="1">
      <x v="2"/>
    </i>
    <i>
      <x v="19"/>
    </i>
    <i r="1">
      <x v="9"/>
    </i>
    <i>
      <x v="20"/>
    </i>
    <i r="1">
      <x v="10"/>
    </i>
    <i>
      <x v="21"/>
    </i>
    <i r="1">
      <x v="27"/>
    </i>
    <i>
      <x v="22"/>
    </i>
    <i r="1">
      <x v="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CA8B2-FBC4-4FEA-9FC3-7C1D86574780}" name="PivotTable1" cacheId="6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2">
        <item x="1"/>
        <item x="10"/>
        <item x="0"/>
        <item x="15"/>
        <item x="9"/>
        <item x="16"/>
        <item x="7"/>
        <item x="13"/>
        <item x="20"/>
        <item x="5"/>
        <item x="14"/>
        <item x="17"/>
        <item x="4"/>
        <item x="12"/>
        <item x="19"/>
        <item x="11"/>
        <item x="8"/>
        <item x="18"/>
        <item x="3"/>
        <item x="6"/>
        <item x="2"/>
        <item t="default"/>
      </items>
    </pivotField>
    <pivotField axis="axisRow" showAll="0">
      <items count="30">
        <item x="8"/>
        <item x="25"/>
        <item x="27"/>
        <item x="23"/>
        <item x="6"/>
        <item x="11"/>
        <item x="20"/>
        <item x="18"/>
        <item x="5"/>
        <item x="13"/>
        <item x="14"/>
        <item x="1"/>
        <item x="24"/>
        <item x="4"/>
        <item x="15"/>
        <item x="10"/>
        <item x="16"/>
        <item x="22"/>
        <item x="0"/>
        <item x="21"/>
        <item x="26"/>
        <item x="7"/>
        <item x="19"/>
        <item x="28"/>
        <item x="17"/>
        <item x="9"/>
        <item x="12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11"/>
    </i>
    <i>
      <x v="1"/>
    </i>
    <i r="1">
      <x v="15"/>
    </i>
    <i>
      <x v="2"/>
    </i>
    <i r="1">
      <x v="17"/>
    </i>
    <i r="1">
      <x v="18"/>
    </i>
    <i r="1">
      <x v="22"/>
    </i>
    <i>
      <x v="3"/>
    </i>
    <i r="1">
      <x v="16"/>
    </i>
    <i>
      <x v="4"/>
    </i>
    <i r="1">
      <x v="20"/>
    </i>
    <i r="1">
      <x v="25"/>
    </i>
    <i r="1">
      <x v="26"/>
    </i>
    <i>
      <x v="5"/>
    </i>
    <i r="1">
      <x v="24"/>
    </i>
    <i>
      <x v="6"/>
    </i>
    <i r="1">
      <x v="19"/>
    </i>
    <i r="1">
      <x v="21"/>
    </i>
    <i r="1">
      <x v="23"/>
    </i>
    <i>
      <x v="7"/>
    </i>
    <i r="1">
      <x v="10"/>
    </i>
    <i>
      <x v="8"/>
    </i>
    <i r="1">
      <x v="12"/>
    </i>
    <i>
      <x v="9"/>
    </i>
    <i r="1">
      <x v="8"/>
    </i>
    <i>
      <x v="10"/>
    </i>
    <i r="1">
      <x v="14"/>
    </i>
    <i>
      <x v="11"/>
    </i>
    <i r="1">
      <x v="7"/>
    </i>
    <i>
      <x v="12"/>
    </i>
    <i r="1">
      <x v="13"/>
    </i>
    <i>
      <x v="13"/>
    </i>
    <i r="1">
      <x v="9"/>
    </i>
    <i>
      <x v="14"/>
    </i>
    <i r="1">
      <x v="3"/>
    </i>
    <i>
      <x v="15"/>
    </i>
    <i r="1">
      <x v="5"/>
    </i>
    <i>
      <x v="16"/>
    </i>
    <i r="1">
      <x/>
    </i>
    <i r="1">
      <x v="1"/>
    </i>
    <i r="1">
      <x v="2"/>
    </i>
    <i>
      <x v="17"/>
    </i>
    <i r="1">
      <x v="6"/>
    </i>
    <i>
      <x v="18"/>
    </i>
    <i r="1">
      <x v="27"/>
    </i>
    <i>
      <x v="19"/>
    </i>
    <i r="1">
      <x v="4"/>
    </i>
    <i>
      <x v="20"/>
    </i>
    <i r="1">
      <x v="2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C6115-669C-4B46-A693-C56EC4D1F554}" name="PivotTable1" cacheId="6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2">
        <item x="5"/>
        <item x="11"/>
        <item x="3"/>
        <item x="4"/>
        <item x="6"/>
        <item x="20"/>
        <item x="18"/>
        <item x="16"/>
        <item x="8"/>
        <item x="17"/>
        <item x="7"/>
        <item x="12"/>
        <item x="15"/>
        <item x="1"/>
        <item x="0"/>
        <item x="10"/>
        <item x="14"/>
        <item x="9"/>
        <item x="19"/>
        <item x="2"/>
        <item x="13"/>
        <item t="default"/>
      </items>
    </pivotField>
    <pivotField axis="axisRow" showAll="0">
      <items count="26">
        <item x="9"/>
        <item x="22"/>
        <item x="0"/>
        <item x="1"/>
        <item x="2"/>
        <item x="10"/>
        <item x="15"/>
        <item x="7"/>
        <item x="8"/>
        <item x="16"/>
        <item x="17"/>
        <item x="5"/>
        <item x="13"/>
        <item x="18"/>
        <item x="4"/>
        <item x="3"/>
        <item x="19"/>
        <item x="24"/>
        <item x="12"/>
        <item x="21"/>
        <item x="6"/>
        <item x="20"/>
        <item x="11"/>
        <item x="23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11"/>
    </i>
    <i>
      <x v="1"/>
    </i>
    <i r="1">
      <x v="22"/>
    </i>
    <i>
      <x v="2"/>
    </i>
    <i r="1">
      <x v="15"/>
    </i>
    <i r="1">
      <x v="18"/>
    </i>
    <i>
      <x v="3"/>
    </i>
    <i r="1">
      <x v="14"/>
    </i>
    <i>
      <x v="4"/>
    </i>
    <i r="1">
      <x v="20"/>
    </i>
    <i>
      <x v="5"/>
    </i>
    <i r="1">
      <x v="19"/>
    </i>
    <i>
      <x v="6"/>
    </i>
    <i r="1">
      <x v="16"/>
    </i>
    <i r="1">
      <x v="17"/>
    </i>
    <i>
      <x v="7"/>
    </i>
    <i r="1">
      <x v="10"/>
    </i>
    <i>
      <x v="8"/>
    </i>
    <i r="1">
      <x v="8"/>
    </i>
    <i>
      <x v="9"/>
    </i>
    <i r="1">
      <x v="13"/>
    </i>
    <i>
      <x v="10"/>
    </i>
    <i r="1">
      <x v="7"/>
    </i>
    <i>
      <x v="11"/>
    </i>
    <i r="1">
      <x v="12"/>
    </i>
    <i>
      <x v="12"/>
    </i>
    <i r="1">
      <x v="9"/>
    </i>
    <i>
      <x v="13"/>
    </i>
    <i r="1">
      <x v="3"/>
    </i>
    <i>
      <x v="14"/>
    </i>
    <i r="1">
      <x v="2"/>
    </i>
    <i>
      <x v="15"/>
    </i>
    <i r="1">
      <x v="5"/>
    </i>
    <i>
      <x v="16"/>
    </i>
    <i r="1">
      <x v="6"/>
    </i>
    <i>
      <x v="17"/>
    </i>
    <i r="1">
      <x/>
    </i>
    <i r="1">
      <x v="1"/>
    </i>
    <i>
      <x v="18"/>
    </i>
    <i r="1">
      <x v="21"/>
    </i>
    <i>
      <x v="19"/>
    </i>
    <i r="1">
      <x v="4"/>
    </i>
    <i>
      <x v="20"/>
    </i>
    <i r="1">
      <x v="23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7DDF9-08F0-44E9-8E55-612E64F8CFFF}" name="PivotTable2" cacheId="7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9"/>
        <item x="4"/>
        <item x="1"/>
        <item x="17"/>
        <item x="2"/>
        <item x="3"/>
        <item x="18"/>
        <item x="12"/>
        <item x="10"/>
        <item x="8"/>
        <item x="7"/>
        <item x="13"/>
        <item x="14"/>
        <item x="16"/>
        <item x="11"/>
        <item x="15"/>
        <item x="0"/>
        <item x="6"/>
        <item x="5"/>
        <item t="default"/>
      </items>
    </pivotField>
    <pivotField axis="axisRow" showAll="0">
      <items count="25">
        <item x="17"/>
        <item x="23"/>
        <item x="6"/>
        <item x="7"/>
        <item x="0"/>
        <item x="18"/>
        <item x="15"/>
        <item x="13"/>
        <item x="14"/>
        <item x="16"/>
        <item x="12"/>
        <item x="21"/>
        <item x="8"/>
        <item x="9"/>
        <item x="4"/>
        <item x="20"/>
        <item x="1"/>
        <item x="19"/>
        <item x="22"/>
        <item x="3"/>
        <item x="11"/>
        <item x="2"/>
        <item x="10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12"/>
    </i>
    <i>
      <x v="1"/>
    </i>
    <i r="1">
      <x v="14"/>
    </i>
    <i>
      <x v="2"/>
    </i>
    <i r="1">
      <x v="16"/>
    </i>
    <i r="1">
      <x v="20"/>
    </i>
    <i>
      <x v="3"/>
    </i>
    <i r="1">
      <x v="15"/>
    </i>
    <i>
      <x v="4"/>
    </i>
    <i r="1">
      <x v="18"/>
    </i>
    <i r="1">
      <x v="21"/>
    </i>
    <i>
      <x v="5"/>
    </i>
    <i r="1">
      <x v="17"/>
    </i>
    <i r="1">
      <x v="19"/>
    </i>
    <i>
      <x v="6"/>
    </i>
    <i r="1">
      <x v="11"/>
    </i>
    <i>
      <x v="7"/>
    </i>
    <i r="1">
      <x v="10"/>
    </i>
    <i>
      <x v="8"/>
    </i>
    <i r="1">
      <x v="13"/>
    </i>
    <i>
      <x v="9"/>
    </i>
    <i r="1">
      <x v="3"/>
    </i>
    <i>
      <x v="10"/>
    </i>
    <i r="1">
      <x v="2"/>
    </i>
    <i>
      <x v="11"/>
    </i>
    <i r="1">
      <x v="5"/>
    </i>
    <i r="1">
      <x v="7"/>
    </i>
    <i r="1">
      <x v="9"/>
    </i>
    <i>
      <x v="12"/>
    </i>
    <i r="1">
      <x v="8"/>
    </i>
    <i>
      <x v="13"/>
    </i>
    <i r="1">
      <x/>
    </i>
    <i r="1">
      <x v="1"/>
    </i>
    <i>
      <x v="14"/>
    </i>
    <i r="1">
      <x v="22"/>
    </i>
    <i>
      <x v="15"/>
    </i>
    <i r="1">
      <x v="6"/>
    </i>
    <i>
      <x v="16"/>
    </i>
    <i r="1">
      <x v="4"/>
    </i>
    <i>
      <x v="17"/>
    </i>
    <i r="1">
      <x v="23"/>
    </i>
    <i>
      <x v="18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A01FC-15BD-46A4-A700-F33CB892D23A}" name="PivotTable3" cacheId="7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4" firstHeaderRow="1" firstDataRow="1" firstDataCol="1"/>
  <pivotFields count="20">
    <pivotField axis="axisRow" showAll="0">
      <items count="16">
        <item x="2"/>
        <item x="5"/>
        <item x="3"/>
        <item x="6"/>
        <item x="9"/>
        <item x="10"/>
        <item x="8"/>
        <item x="12"/>
        <item x="14"/>
        <item x="0"/>
        <item x="7"/>
        <item x="11"/>
        <item x="4"/>
        <item x="13"/>
        <item x="1"/>
        <item t="default"/>
      </items>
    </pivotField>
    <pivotField axis="axisRow" showAll="0">
      <items count="18">
        <item x="12"/>
        <item x="7"/>
        <item x="0"/>
        <item x="1"/>
        <item x="13"/>
        <item x="2"/>
        <item x="16"/>
        <item x="5"/>
        <item x="10"/>
        <item x="6"/>
        <item x="3"/>
        <item x="8"/>
        <item x="9"/>
        <item x="15"/>
        <item x="11"/>
        <item x="4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3">
    <i>
      <x/>
    </i>
    <i r="1">
      <x v="5"/>
    </i>
    <i>
      <x v="1"/>
    </i>
    <i r="1">
      <x v="7"/>
    </i>
    <i>
      <x v="2"/>
    </i>
    <i r="1">
      <x v="10"/>
    </i>
    <i>
      <x v="3"/>
    </i>
    <i r="1">
      <x v="9"/>
    </i>
    <i r="1">
      <x v="13"/>
    </i>
    <i>
      <x v="4"/>
    </i>
    <i r="1">
      <x v="8"/>
    </i>
    <i>
      <x v="5"/>
    </i>
    <i r="1">
      <x v="14"/>
    </i>
    <i>
      <x v="6"/>
    </i>
    <i r="1">
      <x v="11"/>
    </i>
    <i r="1">
      <x v="12"/>
    </i>
    <i>
      <x v="7"/>
    </i>
    <i r="1">
      <x v="4"/>
    </i>
    <i>
      <x v="8"/>
    </i>
    <i r="1">
      <x v="6"/>
    </i>
    <i>
      <x v="9"/>
    </i>
    <i r="1">
      <x v="2"/>
    </i>
    <i>
      <x v="10"/>
    </i>
    <i r="1">
      <x v="1"/>
    </i>
    <i>
      <x v="11"/>
    </i>
    <i r="1">
      <x/>
    </i>
    <i>
      <x v="12"/>
    </i>
    <i r="1">
      <x v="15"/>
    </i>
    <i>
      <x v="13"/>
    </i>
    <i r="1">
      <x v="16"/>
    </i>
    <i>
      <x v="14"/>
    </i>
    <i r="1">
      <x v="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5DE31-8499-4AC0-A2AA-755FBE662B6A}" name="PivotTable1" cacheId="7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1" firstHeaderRow="1" firstDataRow="1" firstDataCol="1"/>
  <pivotFields count="20">
    <pivotField axis="axisRow" showAll="0">
      <items count="22">
        <item x="2"/>
        <item x="7"/>
        <item x="18"/>
        <item x="9"/>
        <item x="0"/>
        <item x="1"/>
        <item x="15"/>
        <item x="11"/>
        <item x="19"/>
        <item x="3"/>
        <item x="8"/>
        <item x="17"/>
        <item x="13"/>
        <item x="4"/>
        <item x="14"/>
        <item x="10"/>
        <item x="12"/>
        <item x="20"/>
        <item x="16"/>
        <item x="6"/>
        <item x="5"/>
        <item t="default"/>
      </items>
    </pivotField>
    <pivotField axis="axisRow" showAll="0">
      <items count="28">
        <item x="24"/>
        <item x="23"/>
        <item x="10"/>
        <item x="13"/>
        <item x="18"/>
        <item x="4"/>
        <item x="14"/>
        <item x="9"/>
        <item x="12"/>
        <item x="11"/>
        <item x="2"/>
        <item x="22"/>
        <item x="20"/>
        <item x="7"/>
        <item x="3"/>
        <item x="6"/>
        <item x="0"/>
        <item x="15"/>
        <item x="17"/>
        <item x="19"/>
        <item x="21"/>
        <item x="16"/>
        <item x="8"/>
        <item x="1"/>
        <item x="25"/>
        <item x="26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0">
    <i>
      <x/>
    </i>
    <i r="1">
      <x v="10"/>
    </i>
    <i>
      <x v="1"/>
    </i>
    <i r="1">
      <x v="15"/>
    </i>
    <i>
      <x v="2"/>
    </i>
    <i r="1">
      <x v="20"/>
    </i>
    <i>
      <x v="3"/>
    </i>
    <i r="1">
      <x v="17"/>
    </i>
    <i r="1">
      <x v="18"/>
    </i>
    <i r="1">
      <x v="22"/>
    </i>
    <i>
      <x v="4"/>
    </i>
    <i r="1">
      <x v="16"/>
    </i>
    <i>
      <x v="5"/>
    </i>
    <i r="1">
      <x v="23"/>
    </i>
    <i>
      <x v="6"/>
    </i>
    <i r="1">
      <x v="19"/>
    </i>
    <i r="1">
      <x v="21"/>
    </i>
    <i>
      <x v="7"/>
    </i>
    <i r="1">
      <x v="9"/>
    </i>
    <i>
      <x v="8"/>
    </i>
    <i r="1">
      <x v="11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3"/>
    </i>
    <i r="1">
      <x v="25"/>
    </i>
    <i>
      <x v="13"/>
    </i>
    <i r="1">
      <x v="5"/>
    </i>
    <i r="1">
      <x v="7"/>
    </i>
    <i>
      <x v="14"/>
    </i>
    <i r="1">
      <x v="6"/>
    </i>
    <i>
      <x v="15"/>
    </i>
    <i r="1">
      <x/>
    </i>
    <i r="1">
      <x v="1"/>
    </i>
    <i r="1">
      <x v="2"/>
    </i>
    <i>
      <x v="16"/>
    </i>
    <i r="1">
      <x v="8"/>
    </i>
    <i>
      <x v="17"/>
    </i>
    <i r="1">
      <x v="24"/>
    </i>
    <i>
      <x v="18"/>
    </i>
    <i r="1">
      <x v="4"/>
    </i>
    <i>
      <x v="19"/>
    </i>
    <i r="1">
      <x v="26"/>
    </i>
    <i>
      <x v="20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A19CF-78EC-43C2-8975-CD843D2E570F}" name="PivotTable1" cacheId="7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9">
        <item x="1"/>
        <item x="10"/>
        <item x="4"/>
        <item x="3"/>
        <item x="5"/>
        <item x="6"/>
        <item x="17"/>
        <item x="0"/>
        <item x="13"/>
        <item x="12"/>
        <item x="2"/>
        <item x="15"/>
        <item x="7"/>
        <item x="14"/>
        <item x="16"/>
        <item x="11"/>
        <item x="9"/>
        <item x="8"/>
        <item t="default"/>
      </items>
    </pivotField>
    <pivotField axis="axisRow" showAll="0">
      <items count="23">
        <item x="8"/>
        <item x="21"/>
        <item x="9"/>
        <item x="15"/>
        <item x="14"/>
        <item x="11"/>
        <item x="13"/>
        <item x="2"/>
        <item x="18"/>
        <item x="16"/>
        <item x="20"/>
        <item x="1"/>
        <item x="0"/>
        <item x="12"/>
        <item x="3"/>
        <item x="4"/>
        <item x="6"/>
        <item x="5"/>
        <item x="7"/>
        <item x="17"/>
        <item x="19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11"/>
    </i>
    <i>
      <x v="1"/>
    </i>
    <i r="1">
      <x v="13"/>
    </i>
    <i>
      <x v="2"/>
    </i>
    <i r="1">
      <x v="15"/>
    </i>
    <i>
      <x v="3"/>
    </i>
    <i r="1">
      <x v="14"/>
    </i>
    <i>
      <x v="4"/>
    </i>
    <i r="1">
      <x v="17"/>
    </i>
    <i r="1">
      <x v="19"/>
    </i>
    <i>
      <x v="5"/>
    </i>
    <i r="1">
      <x v="16"/>
    </i>
    <i r="1">
      <x v="18"/>
    </i>
    <i>
      <x v="6"/>
    </i>
    <i r="1">
      <x v="10"/>
    </i>
    <i>
      <x v="7"/>
    </i>
    <i r="1">
      <x v="12"/>
    </i>
    <i>
      <x v="8"/>
    </i>
    <i r="1">
      <x v="3"/>
    </i>
    <i>
      <x v="9"/>
    </i>
    <i r="1">
      <x v="4"/>
    </i>
    <i>
      <x v="10"/>
    </i>
    <i r="1">
      <x v="7"/>
    </i>
    <i>
      <x v="11"/>
    </i>
    <i r="1">
      <x v="8"/>
    </i>
    <i>
      <x v="12"/>
    </i>
    <i r="1">
      <x/>
    </i>
    <i r="1">
      <x v="1"/>
    </i>
    <i r="1">
      <x v="2"/>
    </i>
    <i>
      <x v="13"/>
    </i>
    <i r="1">
      <x v="9"/>
    </i>
    <i>
      <x v="14"/>
    </i>
    <i r="1">
      <x v="20"/>
    </i>
    <i>
      <x v="15"/>
    </i>
    <i r="1">
      <x v="6"/>
    </i>
    <i>
      <x v="16"/>
    </i>
    <i r="1">
      <x v="5"/>
    </i>
    <i>
      <x v="17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FFC3E-1663-4742-80F8-501E158F6F47}" name="PivotTable1" cacheId="7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2">
        <item x="7"/>
        <item x="11"/>
        <item x="0"/>
        <item x="12"/>
        <item x="5"/>
        <item x="2"/>
        <item x="18"/>
        <item x="9"/>
        <item x="15"/>
        <item x="10"/>
        <item x="4"/>
        <item x="17"/>
        <item x="16"/>
        <item x="14"/>
        <item x="20"/>
        <item x="13"/>
        <item x="19"/>
        <item x="3"/>
        <item x="1"/>
        <item x="6"/>
        <item x="8"/>
        <item t="default"/>
      </items>
    </pivotField>
    <pivotField axis="axisRow" showAll="0">
      <items count="30">
        <item x="26"/>
        <item x="28"/>
        <item x="21"/>
        <item x="27"/>
        <item x="1"/>
        <item x="20"/>
        <item x="3"/>
        <item x="11"/>
        <item x="22"/>
        <item x="23"/>
        <item x="25"/>
        <item x="12"/>
        <item x="16"/>
        <item x="24"/>
        <item x="4"/>
        <item x="17"/>
        <item x="18"/>
        <item x="19"/>
        <item x="9"/>
        <item x="0"/>
        <item x="2"/>
        <item x="5"/>
        <item x="7"/>
        <item x="13"/>
        <item x="6"/>
        <item x="8"/>
        <item x="15"/>
        <item x="10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11"/>
    </i>
    <i>
      <x v="1"/>
    </i>
    <i r="1">
      <x v="16"/>
    </i>
    <i>
      <x v="2"/>
    </i>
    <i r="1">
      <x v="18"/>
    </i>
    <i r="1">
      <x v="19"/>
    </i>
    <i r="1">
      <x v="23"/>
    </i>
    <i>
      <x v="3"/>
    </i>
    <i r="1">
      <x v="17"/>
    </i>
    <i>
      <x v="4"/>
    </i>
    <i r="1">
      <x v="21"/>
    </i>
    <i r="1">
      <x v="25"/>
    </i>
    <i>
      <x v="5"/>
    </i>
    <i r="1">
      <x v="20"/>
    </i>
    <i r="1">
      <x v="22"/>
    </i>
    <i r="1">
      <x v="24"/>
    </i>
    <i>
      <x v="6"/>
    </i>
    <i r="1">
      <x v="10"/>
    </i>
    <i>
      <x v="7"/>
    </i>
    <i r="1">
      <x v="12"/>
    </i>
    <i>
      <x v="8"/>
    </i>
    <i r="1">
      <x v="8"/>
    </i>
    <i>
      <x v="9"/>
    </i>
    <i r="1">
      <x v="15"/>
    </i>
    <i>
      <x v="10"/>
    </i>
    <i r="1">
      <x v="14"/>
    </i>
    <i>
      <x v="11"/>
    </i>
    <i r="1">
      <x v="13"/>
    </i>
    <i>
      <x v="12"/>
    </i>
    <i r="1">
      <x v="9"/>
    </i>
    <i>
      <x v="13"/>
    </i>
    <i r="1">
      <x v="2"/>
    </i>
    <i>
      <x v="14"/>
    </i>
    <i r="1">
      <x v="3"/>
    </i>
    <i>
      <x v="15"/>
    </i>
    <i r="1">
      <x v="5"/>
    </i>
    <i>
      <x v="16"/>
    </i>
    <i r="1">
      <x/>
    </i>
    <i r="1">
      <x v="1"/>
    </i>
    <i>
      <x v="17"/>
    </i>
    <i r="1">
      <x v="6"/>
    </i>
    <i r="1">
      <x v="7"/>
    </i>
    <i>
      <x v="18"/>
    </i>
    <i r="1">
      <x v="4"/>
    </i>
    <i>
      <x v="19"/>
    </i>
    <i r="1">
      <x v="27"/>
    </i>
    <i>
      <x v="20"/>
    </i>
    <i r="1">
      <x v="26"/>
    </i>
    <i r="1">
      <x v="2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B5747-BA9A-4CBA-81E3-4A54306C84F6}" name="PivotTable1" cacheId="7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9">
        <item x="3"/>
        <item x="8"/>
        <item x="0"/>
        <item x="12"/>
        <item x="1"/>
        <item x="17"/>
        <item x="2"/>
        <item x="15"/>
        <item x="14"/>
        <item x="16"/>
        <item x="5"/>
        <item x="11"/>
        <item x="13"/>
        <item x="7"/>
        <item x="10"/>
        <item x="9"/>
        <item x="6"/>
        <item x="4"/>
        <item t="default"/>
      </items>
    </pivotField>
    <pivotField axis="axisRow" showAll="0">
      <items count="25">
        <item x="11"/>
        <item x="7"/>
        <item x="5"/>
        <item x="8"/>
        <item x="12"/>
        <item x="13"/>
        <item x="17"/>
        <item x="19"/>
        <item x="4"/>
        <item x="18"/>
        <item x="14"/>
        <item x="6"/>
        <item x="20"/>
        <item x="10"/>
        <item x="15"/>
        <item x="0"/>
        <item x="23"/>
        <item x="16"/>
        <item x="22"/>
        <item x="3"/>
        <item x="1"/>
        <item x="9"/>
        <item x="2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8"/>
    </i>
    <i>
      <x v="1"/>
    </i>
    <i r="1">
      <x v="13"/>
    </i>
    <i>
      <x v="2"/>
    </i>
    <i r="1">
      <x v="15"/>
    </i>
    <i r="1">
      <x v="20"/>
    </i>
    <i>
      <x v="3"/>
    </i>
    <i r="1">
      <x v="14"/>
    </i>
    <i>
      <x v="4"/>
    </i>
    <i r="1">
      <x v="17"/>
    </i>
    <i r="1">
      <x v="23"/>
    </i>
    <i>
      <x v="5"/>
    </i>
    <i r="1">
      <x v="22"/>
    </i>
    <i>
      <x v="6"/>
    </i>
    <i r="1">
      <x v="16"/>
    </i>
    <i r="1">
      <x v="18"/>
    </i>
    <i r="1">
      <x v="19"/>
    </i>
    <i r="1">
      <x v="21"/>
    </i>
    <i>
      <x v="7"/>
    </i>
    <i r="1">
      <x v="7"/>
    </i>
    <i>
      <x v="8"/>
    </i>
    <i r="1">
      <x v="9"/>
    </i>
    <i>
      <x v="9"/>
    </i>
    <i r="1">
      <x v="12"/>
    </i>
    <i>
      <x v="10"/>
    </i>
    <i r="1">
      <x v="11"/>
    </i>
    <i>
      <x v="11"/>
    </i>
    <i r="1">
      <x v="10"/>
    </i>
    <i>
      <x v="12"/>
    </i>
    <i r="1">
      <x v="6"/>
    </i>
    <i>
      <x v="13"/>
    </i>
    <i r="1">
      <x v="3"/>
    </i>
    <i>
      <x v="14"/>
    </i>
    <i r="1">
      <x v="5"/>
    </i>
    <i>
      <x v="15"/>
    </i>
    <i r="1">
      <x v="4"/>
    </i>
    <i>
      <x v="16"/>
    </i>
    <i r="1">
      <x/>
    </i>
    <i r="1">
      <x v="1"/>
    </i>
    <i>
      <x v="17"/>
    </i>
    <i r="1">
      <x v="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5F519-1F91-4F00-A39F-528A496EFF9B}" name="PivotTable1" cacheId="7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9">
        <item x="7"/>
        <item x="12"/>
        <item x="10"/>
        <item x="1"/>
        <item x="11"/>
        <item x="3"/>
        <item x="4"/>
        <item x="15"/>
        <item x="16"/>
        <item x="14"/>
        <item x="5"/>
        <item x="17"/>
        <item x="6"/>
        <item x="9"/>
        <item x="8"/>
        <item x="2"/>
        <item x="0"/>
        <item x="13"/>
        <item t="default"/>
      </items>
    </pivotField>
    <pivotField axis="axisRow" showAll="0">
      <items count="25">
        <item x="2"/>
        <item x="13"/>
        <item x="0"/>
        <item x="6"/>
        <item x="9"/>
        <item x="10"/>
        <item x="18"/>
        <item x="7"/>
        <item x="19"/>
        <item x="20"/>
        <item x="5"/>
        <item x="17"/>
        <item x="14"/>
        <item x="12"/>
        <item x="1"/>
        <item x="22"/>
        <item x="21"/>
        <item x="4"/>
        <item x="8"/>
        <item x="16"/>
        <item x="23"/>
        <item x="3"/>
        <item x="11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7"/>
    </i>
    <i>
      <x v="1"/>
    </i>
    <i r="1">
      <x v="12"/>
    </i>
    <i>
      <x v="2"/>
    </i>
    <i r="1">
      <x v="22"/>
    </i>
    <i>
      <x v="3"/>
    </i>
    <i r="1">
      <x v="14"/>
    </i>
    <i r="1">
      <x v="18"/>
    </i>
    <i>
      <x v="4"/>
    </i>
    <i r="1">
      <x v="13"/>
    </i>
    <i>
      <x v="5"/>
    </i>
    <i r="1">
      <x v="16"/>
    </i>
    <i r="1">
      <x v="20"/>
    </i>
    <i r="1">
      <x v="21"/>
    </i>
    <i>
      <x v="6"/>
    </i>
    <i r="1">
      <x v="15"/>
    </i>
    <i r="1">
      <x v="17"/>
    </i>
    <i r="1">
      <x v="19"/>
    </i>
    <i>
      <x v="7"/>
    </i>
    <i r="1">
      <x v="6"/>
    </i>
    <i>
      <x v="8"/>
    </i>
    <i r="1">
      <x v="8"/>
    </i>
    <i>
      <x v="9"/>
    </i>
    <i r="1">
      <x v="11"/>
    </i>
    <i>
      <x v="10"/>
    </i>
    <i r="1">
      <x v="10"/>
    </i>
    <i>
      <x v="11"/>
    </i>
    <i r="1">
      <x v="9"/>
    </i>
    <i>
      <x v="12"/>
    </i>
    <i r="1">
      <x v="3"/>
    </i>
    <i>
      <x v="13"/>
    </i>
    <i r="1">
      <x v="5"/>
    </i>
    <i>
      <x v="14"/>
    </i>
    <i r="1">
      <x v="4"/>
    </i>
    <i>
      <x v="15"/>
    </i>
    <i r="1">
      <x/>
    </i>
    <i r="1">
      <x v="1"/>
    </i>
    <i>
      <x v="16"/>
    </i>
    <i r="1">
      <x v="2"/>
    </i>
    <i>
      <x v="17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368A3-FFEB-4A74-84A6-D619E1416BD5}" name="PivotTable1" cacheId="7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9">
        <item x="3"/>
        <item x="5"/>
        <item x="10"/>
        <item x="4"/>
        <item x="9"/>
        <item x="8"/>
        <item x="2"/>
        <item x="14"/>
        <item x="13"/>
        <item x="15"/>
        <item x="16"/>
        <item x="12"/>
        <item x="11"/>
        <item x="6"/>
        <item x="1"/>
        <item x="0"/>
        <item x="7"/>
        <item x="17"/>
        <item t="default"/>
      </items>
    </pivotField>
    <pivotField axis="axisRow" showAll="0">
      <items count="23">
        <item x="21"/>
        <item x="20"/>
        <item x="19"/>
        <item x="7"/>
        <item x="1"/>
        <item x="8"/>
        <item x="0"/>
        <item x="13"/>
        <item x="16"/>
        <item x="3"/>
        <item x="15"/>
        <item x="14"/>
        <item x="18"/>
        <item x="17"/>
        <item x="6"/>
        <item x="11"/>
        <item x="4"/>
        <item x="9"/>
        <item x="2"/>
        <item x="5"/>
        <item x="10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9"/>
    </i>
    <i>
      <x v="1"/>
    </i>
    <i r="1">
      <x/>
    </i>
    <i r="1">
      <x v="14"/>
    </i>
    <i>
      <x v="2"/>
    </i>
    <i r="1">
      <x v="21"/>
    </i>
    <i>
      <x v="3"/>
    </i>
    <i r="1">
      <x v="16"/>
    </i>
    <i r="1">
      <x v="19"/>
    </i>
    <i>
      <x v="4"/>
    </i>
    <i r="1">
      <x v="15"/>
    </i>
    <i>
      <x v="5"/>
    </i>
    <i r="1">
      <x v="17"/>
    </i>
    <i r="1">
      <x v="20"/>
    </i>
    <i>
      <x v="6"/>
    </i>
    <i r="1">
      <x v="18"/>
    </i>
    <i>
      <x v="7"/>
    </i>
    <i r="1">
      <x v="8"/>
    </i>
    <i>
      <x v="8"/>
    </i>
    <i r="1">
      <x v="10"/>
    </i>
    <i>
      <x v="9"/>
    </i>
    <i r="1">
      <x v="13"/>
    </i>
    <i>
      <x v="10"/>
    </i>
    <i r="1">
      <x v="12"/>
    </i>
    <i>
      <x v="11"/>
    </i>
    <i r="1">
      <x v="11"/>
    </i>
    <i>
      <x v="12"/>
    </i>
    <i r="1">
      <x v="7"/>
    </i>
    <i>
      <x v="13"/>
    </i>
    <i r="1">
      <x v="3"/>
    </i>
    <i>
      <x v="14"/>
    </i>
    <i r="1">
      <x v="4"/>
    </i>
    <i>
      <x v="15"/>
    </i>
    <i r="1">
      <x v="6"/>
    </i>
    <i>
      <x v="16"/>
    </i>
    <i r="1">
      <x v="5"/>
    </i>
    <i>
      <x v="17"/>
    </i>
    <i r="1">
      <x v="1"/>
    </i>
    <i r="1">
      <x v="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6A630-51C8-4CAA-9215-0961BB744F44}" name="PivotTable2" cacheId="7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29" firstHeaderRow="1" firstDataRow="1" firstDataCol="1"/>
  <pivotFields count="20">
    <pivotField axis="axisRow" showAll="0">
      <items count="12">
        <item x="9"/>
        <item x="2"/>
        <item x="6"/>
        <item x="1"/>
        <item x="4"/>
        <item x="5"/>
        <item x="8"/>
        <item x="7"/>
        <item x="3"/>
        <item x="0"/>
        <item x="10"/>
        <item t="default"/>
      </items>
    </pivotField>
    <pivotField axis="axisRow" showAll="0">
      <items count="17">
        <item x="6"/>
        <item x="3"/>
        <item x="12"/>
        <item x="0"/>
        <item x="5"/>
        <item x="9"/>
        <item x="10"/>
        <item x="11"/>
        <item x="7"/>
        <item x="2"/>
        <item x="4"/>
        <item x="8"/>
        <item x="15"/>
        <item x="14"/>
        <item x="1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 v="7"/>
    </i>
    <i>
      <x v="1"/>
    </i>
    <i r="1">
      <x v="9"/>
    </i>
    <i r="1">
      <x v="11"/>
    </i>
    <i>
      <x v="2"/>
    </i>
    <i r="1">
      <x v="8"/>
    </i>
    <i>
      <x v="3"/>
    </i>
    <i r="1">
      <x v="13"/>
    </i>
    <i r="1">
      <x v="14"/>
    </i>
    <i r="1">
      <x v="15"/>
    </i>
    <i>
      <x v="4"/>
    </i>
    <i r="1">
      <x v="10"/>
    </i>
    <i r="1">
      <x v="12"/>
    </i>
    <i>
      <x v="5"/>
    </i>
    <i r="1">
      <x v="4"/>
    </i>
    <i>
      <x v="6"/>
    </i>
    <i r="1">
      <x v="6"/>
    </i>
    <i>
      <x v="7"/>
    </i>
    <i r="1">
      <x v="5"/>
    </i>
    <i>
      <x v="8"/>
    </i>
    <i r="1">
      <x/>
    </i>
    <i r="1">
      <x v="1"/>
    </i>
    <i>
      <x v="9"/>
    </i>
    <i r="1">
      <x v="3"/>
    </i>
    <i>
      <x v="10"/>
    </i>
    <i r="1">
      <x v="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F6270-B277-48C7-BD9A-570D4D8B10FC}" name="PivotTable3" cacheId="7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20">
        <item x="0"/>
        <item x="13"/>
        <item x="15"/>
        <item x="1"/>
        <item x="10"/>
        <item x="5"/>
        <item x="16"/>
        <item x="2"/>
        <item x="17"/>
        <item x="8"/>
        <item x="7"/>
        <item x="3"/>
        <item x="12"/>
        <item x="14"/>
        <item x="6"/>
        <item x="4"/>
        <item x="18"/>
        <item x="9"/>
        <item x="11"/>
        <item t="default"/>
      </items>
    </pivotField>
    <pivotField axis="axisRow" showAll="0">
      <items count="23">
        <item x="6"/>
        <item x="21"/>
        <item x="3"/>
        <item x="16"/>
        <item x="13"/>
        <item x="19"/>
        <item x="4"/>
        <item x="20"/>
        <item x="0"/>
        <item x="7"/>
        <item x="8"/>
        <item x="14"/>
        <item x="10"/>
        <item x="1"/>
        <item x="17"/>
        <item x="2"/>
        <item x="11"/>
        <item x="15"/>
        <item x="18"/>
        <item x="5"/>
        <item x="12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8"/>
    </i>
    <i>
      <x v="1"/>
    </i>
    <i r="1">
      <x v="11"/>
    </i>
    <i>
      <x v="2"/>
    </i>
    <i r="1">
      <x v="14"/>
    </i>
    <i>
      <x v="3"/>
    </i>
    <i r="1">
      <x v="13"/>
    </i>
    <i r="1">
      <x v="16"/>
    </i>
    <i>
      <x v="4"/>
    </i>
    <i r="1">
      <x v="12"/>
    </i>
    <i>
      <x v="5"/>
    </i>
    <i r="1">
      <x v="19"/>
    </i>
    <i>
      <x v="6"/>
    </i>
    <i r="1">
      <x v="18"/>
    </i>
    <i>
      <x v="7"/>
    </i>
    <i r="1">
      <x v="15"/>
    </i>
    <i r="1">
      <x v="17"/>
    </i>
    <i>
      <x v="8"/>
    </i>
    <i r="1">
      <x v="7"/>
    </i>
    <i>
      <x v="9"/>
    </i>
    <i r="1">
      <x v="10"/>
    </i>
    <i>
      <x v="10"/>
    </i>
    <i r="1">
      <x v="9"/>
    </i>
    <i>
      <x v="11"/>
    </i>
    <i r="1">
      <x v="2"/>
    </i>
    <i>
      <x v="12"/>
    </i>
    <i r="1">
      <x v="4"/>
    </i>
    <i>
      <x v="13"/>
    </i>
    <i r="1">
      <x v="3"/>
    </i>
    <i r="1">
      <x v="5"/>
    </i>
    <i>
      <x v="14"/>
    </i>
    <i r="1">
      <x/>
    </i>
    <i>
      <x v="15"/>
    </i>
    <i r="1">
      <x v="6"/>
    </i>
    <i>
      <x v="16"/>
    </i>
    <i r="1">
      <x v="1"/>
    </i>
    <i>
      <x v="17"/>
    </i>
    <i r="1">
      <x v="21"/>
    </i>
    <i>
      <x v="18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36546-1ABD-49F4-BC25-F005F9B7790B}" name="PivotTable4" cacheId="8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7" firstHeaderRow="1" firstDataRow="1" firstDataCol="1"/>
  <pivotFields count="20">
    <pivotField axis="axisRow" showAll="0">
      <items count="17">
        <item x="9"/>
        <item x="13"/>
        <item x="2"/>
        <item x="4"/>
        <item x="8"/>
        <item x="5"/>
        <item x="10"/>
        <item x="11"/>
        <item x="12"/>
        <item x="6"/>
        <item x="1"/>
        <item x="3"/>
        <item x="7"/>
        <item x="0"/>
        <item x="15"/>
        <item x="14"/>
        <item t="default"/>
      </items>
    </pivotField>
    <pivotField axis="axisRow" showAll="0">
      <items count="20">
        <item x="0"/>
        <item x="16"/>
        <item x="1"/>
        <item x="15"/>
        <item x="3"/>
        <item x="7"/>
        <item x="18"/>
        <item x="10"/>
        <item x="9"/>
        <item x="11"/>
        <item x="6"/>
        <item x="12"/>
        <item x="14"/>
        <item x="4"/>
        <item x="2"/>
        <item x="17"/>
        <item x="5"/>
        <item x="13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6">
    <i>
      <x/>
    </i>
    <i r="1">
      <x v="8"/>
    </i>
    <i>
      <x v="1"/>
    </i>
    <i r="1">
      <x v="12"/>
    </i>
    <i>
      <x v="2"/>
    </i>
    <i r="1">
      <x v="14"/>
    </i>
    <i r="1">
      <x v="17"/>
    </i>
    <i>
      <x v="3"/>
    </i>
    <i r="1">
      <x v="13"/>
    </i>
    <i>
      <x v="4"/>
    </i>
    <i r="1">
      <x v="18"/>
    </i>
    <i>
      <x v="5"/>
    </i>
    <i r="1">
      <x v="15"/>
    </i>
    <i r="1">
      <x v="16"/>
    </i>
    <i>
      <x v="6"/>
    </i>
    <i r="1">
      <x v="7"/>
    </i>
    <i>
      <x v="7"/>
    </i>
    <i r="1">
      <x v="9"/>
    </i>
    <i>
      <x v="8"/>
    </i>
    <i r="1">
      <x v="11"/>
    </i>
    <i>
      <x v="9"/>
    </i>
    <i r="1">
      <x v="10"/>
    </i>
    <i>
      <x v="10"/>
    </i>
    <i r="1">
      <x v="2"/>
    </i>
    <i>
      <x v="11"/>
    </i>
    <i r="1">
      <x v="4"/>
    </i>
    <i>
      <x v="12"/>
    </i>
    <i r="1">
      <x v="3"/>
    </i>
    <i r="1">
      <x v="5"/>
    </i>
    <i>
      <x v="13"/>
    </i>
    <i r="1">
      <x/>
    </i>
    <i>
      <x v="14"/>
    </i>
    <i r="1">
      <x v="6"/>
    </i>
    <i>
      <x v="15"/>
    </i>
    <i r="1">
      <x v="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4A457-837E-41FE-9B80-51256B247A3E}" name="PivotTable2" cacheId="8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0">
        <item x="7"/>
        <item x="4"/>
        <item x="14"/>
        <item x="13"/>
        <item x="0"/>
        <item x="9"/>
        <item x="1"/>
        <item x="2"/>
        <item x="17"/>
        <item x="16"/>
        <item x="5"/>
        <item x="3"/>
        <item x="15"/>
        <item x="8"/>
        <item x="11"/>
        <item x="10"/>
        <item x="18"/>
        <item x="6"/>
        <item x="12"/>
        <item t="default"/>
      </items>
    </pivotField>
    <pivotField axis="axisRow" showAll="0">
      <items count="28">
        <item x="16"/>
        <item x="25"/>
        <item x="17"/>
        <item x="21"/>
        <item x="9"/>
        <item x="12"/>
        <item x="13"/>
        <item x="15"/>
        <item x="10"/>
        <item x="7"/>
        <item x="22"/>
        <item x="24"/>
        <item x="8"/>
        <item x="23"/>
        <item x="3"/>
        <item x="6"/>
        <item x="4"/>
        <item x="11"/>
        <item x="0"/>
        <item x="20"/>
        <item x="18"/>
        <item x="26"/>
        <item x="2"/>
        <item x="5"/>
        <item x="1"/>
        <item x="14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12"/>
    </i>
    <i>
      <x v="1"/>
    </i>
    <i r="1">
      <x/>
    </i>
    <i r="1">
      <x v="16"/>
    </i>
    <i>
      <x v="2"/>
    </i>
    <i r="1">
      <x v="26"/>
    </i>
    <i>
      <x v="3"/>
    </i>
    <i r="1">
      <x v="20"/>
    </i>
    <i>
      <x v="4"/>
    </i>
    <i r="1">
      <x v="18"/>
    </i>
    <i r="1">
      <x v="23"/>
    </i>
    <i>
      <x v="5"/>
    </i>
    <i r="1">
      <x v="17"/>
    </i>
    <i>
      <x v="6"/>
    </i>
    <i r="1">
      <x v="21"/>
    </i>
    <i r="1">
      <x v="24"/>
    </i>
    <i r="1">
      <x v="25"/>
    </i>
    <i>
      <x v="7"/>
    </i>
    <i r="1">
      <x v="19"/>
    </i>
    <i r="1">
      <x v="22"/>
    </i>
    <i>
      <x v="8"/>
    </i>
    <i r="1">
      <x v="11"/>
    </i>
    <i>
      <x v="9"/>
    </i>
    <i r="1">
      <x v="13"/>
    </i>
    <i>
      <x v="10"/>
    </i>
    <i r="1">
      <x v="15"/>
    </i>
    <i>
      <x v="11"/>
    </i>
    <i r="1">
      <x v="14"/>
    </i>
    <i>
      <x v="12"/>
    </i>
    <i r="1">
      <x v="10"/>
    </i>
    <i>
      <x v="13"/>
    </i>
    <i r="1">
      <x v="3"/>
    </i>
    <i r="1">
      <x v="4"/>
    </i>
    <i r="1">
      <x v="7"/>
    </i>
    <i>
      <x v="14"/>
    </i>
    <i r="1">
      <x v="6"/>
    </i>
    <i>
      <x v="15"/>
    </i>
    <i r="1">
      <x v="5"/>
    </i>
    <i>
      <x v="16"/>
    </i>
    <i r="1">
      <x v="1"/>
    </i>
    <i>
      <x v="17"/>
    </i>
    <i r="1">
      <x v="8"/>
    </i>
    <i r="1">
      <x v="9"/>
    </i>
    <i>
      <x v="18"/>
    </i>
    <i r="1">
      <x v="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50FF3-DA1F-450B-BE62-E3D92A8B56CE}" name="PivotTable1" cacheId="8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2"/>
        <item x="8"/>
        <item x="18"/>
        <item x="1"/>
        <item x="6"/>
        <item x="7"/>
        <item x="0"/>
        <item x="16"/>
        <item x="15"/>
        <item x="4"/>
        <item x="17"/>
        <item x="12"/>
        <item x="14"/>
        <item x="13"/>
        <item x="3"/>
        <item x="11"/>
        <item x="10"/>
        <item x="5"/>
        <item x="9"/>
        <item t="default"/>
      </items>
    </pivotField>
    <pivotField axis="axisRow" showAll="0">
      <items count="26">
        <item x="6"/>
        <item x="3"/>
        <item x="13"/>
        <item x="14"/>
        <item x="24"/>
        <item x="12"/>
        <item x="5"/>
        <item x="17"/>
        <item x="20"/>
        <item x="2"/>
        <item x="19"/>
        <item x="18"/>
        <item x="16"/>
        <item x="21"/>
        <item x="11"/>
        <item x="7"/>
        <item x="4"/>
        <item x="15"/>
        <item x="23"/>
        <item x="22"/>
        <item x="8"/>
        <item x="1"/>
        <item x="0"/>
        <item x="10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9"/>
    </i>
    <i>
      <x v="1"/>
    </i>
    <i r="1">
      <x v="14"/>
    </i>
    <i>
      <x v="2"/>
    </i>
    <i r="1">
      <x v="18"/>
    </i>
    <i>
      <x v="3"/>
    </i>
    <i r="1">
      <x v="16"/>
    </i>
    <i r="1">
      <x v="21"/>
    </i>
    <i>
      <x v="4"/>
    </i>
    <i r="1">
      <x v="15"/>
    </i>
    <i>
      <x v="5"/>
    </i>
    <i r="1">
      <x v="19"/>
    </i>
    <i r="1">
      <x v="23"/>
    </i>
    <i r="1">
      <x v="24"/>
    </i>
    <i>
      <x v="6"/>
    </i>
    <i r="1">
      <x v="17"/>
    </i>
    <i r="1">
      <x v="20"/>
    </i>
    <i r="1">
      <x v="22"/>
    </i>
    <i>
      <x v="7"/>
    </i>
    <i r="1">
      <x v="8"/>
    </i>
    <i>
      <x v="8"/>
    </i>
    <i r="1">
      <x v="10"/>
    </i>
    <i>
      <x v="9"/>
    </i>
    <i r="1">
      <x v="6"/>
    </i>
    <i>
      <x v="10"/>
    </i>
    <i r="1">
      <x v="13"/>
    </i>
    <i>
      <x v="11"/>
    </i>
    <i r="1">
      <x v="12"/>
    </i>
    <i>
      <x v="12"/>
    </i>
    <i r="1">
      <x v="11"/>
    </i>
    <i>
      <x v="13"/>
    </i>
    <i r="1">
      <x v="7"/>
    </i>
    <i>
      <x v="14"/>
    </i>
    <i r="1">
      <x v="1"/>
    </i>
    <i r="1">
      <x v="4"/>
    </i>
    <i>
      <x v="15"/>
    </i>
    <i r="1">
      <x v="3"/>
    </i>
    <i>
      <x v="16"/>
    </i>
    <i r="1">
      <x v="2"/>
    </i>
    <i>
      <x v="17"/>
    </i>
    <i r="1">
      <x/>
    </i>
    <i>
      <x v="18"/>
    </i>
    <i r="1">
      <x v="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98A63-7B15-49C1-846D-F12800D35AD5}" name="PivotTable3" cacheId="8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8">
        <item x="3"/>
        <item x="8"/>
        <item x="14"/>
        <item x="15"/>
        <item x="1"/>
        <item x="7"/>
        <item x="0"/>
        <item x="4"/>
        <item x="16"/>
        <item x="13"/>
        <item x="2"/>
        <item x="5"/>
        <item x="9"/>
        <item x="6"/>
        <item x="10"/>
        <item x="12"/>
        <item x="11"/>
        <item t="default"/>
      </items>
    </pivotField>
    <pivotField axis="axisRow" showAll="0">
      <items count="25">
        <item x="16"/>
        <item x="17"/>
        <item x="7"/>
        <item x="12"/>
        <item x="19"/>
        <item x="2"/>
        <item x="14"/>
        <item x="6"/>
        <item x="8"/>
        <item x="4"/>
        <item x="22"/>
        <item x="10"/>
        <item x="9"/>
        <item x="1"/>
        <item x="21"/>
        <item x="13"/>
        <item x="5"/>
        <item x="11"/>
        <item x="23"/>
        <item x="0"/>
        <item x="3"/>
        <item x="18"/>
        <item x="15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9"/>
    </i>
    <i>
      <x v="1"/>
    </i>
    <i r="1">
      <x v="11"/>
    </i>
    <i>
      <x v="2"/>
    </i>
    <i r="1">
      <x v="23"/>
    </i>
    <i>
      <x v="3"/>
    </i>
    <i r="1">
      <x v="14"/>
    </i>
    <i>
      <x v="4"/>
    </i>
    <i r="1">
      <x v="13"/>
    </i>
    <i r="1">
      <x v="17"/>
    </i>
    <i>
      <x v="5"/>
    </i>
    <i r="1">
      <x v="12"/>
    </i>
    <i>
      <x v="6"/>
    </i>
    <i r="1">
      <x v="15"/>
    </i>
    <i r="1">
      <x v="19"/>
    </i>
    <i r="1">
      <x v="20"/>
    </i>
    <i r="1">
      <x v="21"/>
    </i>
    <i>
      <x v="7"/>
    </i>
    <i r="1">
      <x v="16"/>
    </i>
    <i r="1">
      <x v="18"/>
    </i>
    <i>
      <x v="8"/>
    </i>
    <i r="1">
      <x v="10"/>
    </i>
    <i>
      <x v="9"/>
    </i>
    <i r="1">
      <x v="4"/>
    </i>
    <i>
      <x v="10"/>
    </i>
    <i r="1">
      <x v="5"/>
    </i>
    <i r="1">
      <x v="8"/>
    </i>
    <i>
      <x v="11"/>
    </i>
    <i r="1">
      <x v="7"/>
    </i>
    <i r="1">
      <x v="8"/>
    </i>
    <i>
      <x v="12"/>
    </i>
    <i r="1">
      <x v="6"/>
    </i>
    <i>
      <x v="13"/>
    </i>
    <i r="1">
      <x v="2"/>
    </i>
    <i r="1">
      <x v="3"/>
    </i>
    <i>
      <x v="14"/>
    </i>
    <i r="1">
      <x v="22"/>
    </i>
    <i>
      <x v="15"/>
    </i>
    <i r="1">
      <x v="1"/>
    </i>
    <i>
      <x v="16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295A9-AAA2-4537-A804-A43440606004}" name="PivotTable4" cacheId="8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9" firstHeaderRow="1" firstDataRow="1" firstDataCol="1"/>
  <pivotFields count="20">
    <pivotField axis="axisRow" showAll="0">
      <items count="19">
        <item x="0"/>
        <item x="12"/>
        <item x="17"/>
        <item x="5"/>
        <item x="8"/>
        <item x="6"/>
        <item x="7"/>
        <item x="14"/>
        <item x="16"/>
        <item x="1"/>
        <item x="15"/>
        <item x="10"/>
        <item x="13"/>
        <item x="2"/>
        <item x="4"/>
        <item x="3"/>
        <item x="11"/>
        <item x="9"/>
        <item t="default"/>
      </items>
    </pivotField>
    <pivotField axis="axisRow" showAll="0">
      <items count="20">
        <item x="11"/>
        <item x="2"/>
        <item x="3"/>
        <item x="4"/>
        <item x="9"/>
        <item x="1"/>
        <item x="14"/>
        <item x="15"/>
        <item x="0"/>
        <item x="17"/>
        <item x="10"/>
        <item x="16"/>
        <item x="13"/>
        <item x="8"/>
        <item x="5"/>
        <item x="18"/>
        <item x="7"/>
        <item x="12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8">
    <i>
      <x/>
    </i>
    <i r="1">
      <x v="8"/>
    </i>
    <i>
      <x v="1"/>
    </i>
    <i r="1">
      <x v="12"/>
    </i>
    <i>
      <x v="2"/>
    </i>
    <i r="1">
      <x v="15"/>
    </i>
    <i>
      <x v="3"/>
    </i>
    <i r="1">
      <x v="14"/>
    </i>
    <i r="1">
      <x v="17"/>
    </i>
    <i>
      <x v="4"/>
    </i>
    <i r="1">
      <x v="13"/>
    </i>
    <i>
      <x v="5"/>
    </i>
    <i r="1">
      <x v="18"/>
    </i>
    <i>
      <x v="6"/>
    </i>
    <i r="1">
      <x v="16"/>
    </i>
    <i>
      <x v="7"/>
    </i>
    <i r="1">
      <x v="7"/>
    </i>
    <i>
      <x v="8"/>
    </i>
    <i r="1">
      <x v="9"/>
    </i>
    <i>
      <x v="9"/>
    </i>
    <i r="1">
      <x v="5"/>
    </i>
    <i>
      <x v="10"/>
    </i>
    <i r="1">
      <x v="11"/>
    </i>
    <i>
      <x v="11"/>
    </i>
    <i r="1">
      <x v="10"/>
    </i>
    <i>
      <x v="12"/>
    </i>
    <i r="1">
      <x v="6"/>
    </i>
    <i>
      <x v="13"/>
    </i>
    <i r="1">
      <x v="1"/>
    </i>
    <i>
      <x v="14"/>
    </i>
    <i r="1">
      <x v="3"/>
    </i>
    <i>
      <x v="15"/>
    </i>
    <i r="1">
      <x v="2"/>
    </i>
    <i>
      <x v="16"/>
    </i>
    <i r="1">
      <x/>
    </i>
    <i>
      <x v="17"/>
    </i>
    <i r="1">
      <x v="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83032-E368-4046-BA3B-902DF9E406C8}" name="PivotTable1" cacheId="8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19">
        <item x="4"/>
        <item x="3"/>
        <item x="17"/>
        <item x="0"/>
        <item x="7"/>
        <item x="1"/>
        <item x="2"/>
        <item x="15"/>
        <item x="14"/>
        <item x="9"/>
        <item x="12"/>
        <item x="8"/>
        <item x="13"/>
        <item x="16"/>
        <item x="5"/>
        <item x="11"/>
        <item x="10"/>
        <item x="6"/>
        <item t="default"/>
      </items>
    </pivotField>
    <pivotField axis="axisRow" showAll="0">
      <items count="27">
        <item x="3"/>
        <item x="25"/>
        <item x="6"/>
        <item x="12"/>
        <item x="13"/>
        <item x="16"/>
        <item x="8"/>
        <item x="11"/>
        <item x="22"/>
        <item x="21"/>
        <item x="5"/>
        <item x="20"/>
        <item x="19"/>
        <item x="10"/>
        <item x="18"/>
        <item x="7"/>
        <item x="9"/>
        <item x="0"/>
        <item x="17"/>
        <item x="23"/>
        <item x="14"/>
        <item x="2"/>
        <item x="4"/>
        <item x="24"/>
        <item x="1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10"/>
    </i>
    <i>
      <x v="1"/>
    </i>
    <i r="1">
      <x/>
    </i>
    <i r="1">
      <x v="15"/>
    </i>
    <i>
      <x v="2"/>
    </i>
    <i r="1">
      <x v="19"/>
    </i>
    <i>
      <x v="3"/>
    </i>
    <i r="1">
      <x v="17"/>
    </i>
    <i r="1">
      <x v="22"/>
    </i>
    <i>
      <x v="4"/>
    </i>
    <i r="1">
      <x v="16"/>
    </i>
    <i>
      <x v="5"/>
    </i>
    <i r="1">
      <x v="20"/>
    </i>
    <i r="1">
      <x v="24"/>
    </i>
    <i r="1">
      <x v="25"/>
    </i>
    <i>
      <x v="6"/>
    </i>
    <i r="1">
      <x v="18"/>
    </i>
    <i r="1">
      <x v="21"/>
    </i>
    <i r="1">
      <x v="23"/>
    </i>
    <i>
      <x v="7"/>
    </i>
    <i r="1">
      <x v="9"/>
    </i>
    <i>
      <x v="8"/>
    </i>
    <i r="1">
      <x v="11"/>
    </i>
    <i>
      <x v="9"/>
    </i>
    <i r="1">
      <x v="7"/>
    </i>
    <i>
      <x v="10"/>
    </i>
    <i r="1">
      <x v="14"/>
    </i>
    <i>
      <x v="11"/>
    </i>
    <i r="1">
      <x v="13"/>
    </i>
    <i>
      <x v="12"/>
    </i>
    <i r="1">
      <x v="12"/>
    </i>
    <i>
      <x v="13"/>
    </i>
    <i r="1">
      <x v="8"/>
    </i>
    <i>
      <x v="14"/>
    </i>
    <i r="1">
      <x v="1"/>
    </i>
    <i r="1">
      <x v="2"/>
    </i>
    <i r="1">
      <x v="5"/>
    </i>
    <i>
      <x v="15"/>
    </i>
    <i r="1">
      <x v="1"/>
    </i>
    <i r="1">
      <x v="4"/>
    </i>
    <i>
      <x v="16"/>
    </i>
    <i r="1">
      <x v="3"/>
    </i>
    <i>
      <x v="17"/>
    </i>
    <i r="1">
      <x v="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B25FE-2D11-492B-832B-7ABE708F4542}" name="PivotTable6" cacheId="8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2">
        <item x="5"/>
        <item x="6"/>
        <item x="14"/>
        <item x="1"/>
        <item x="4"/>
        <item x="9"/>
        <item x="17"/>
        <item x="12"/>
        <item x="20"/>
        <item x="19"/>
        <item x="16"/>
        <item x="3"/>
        <item x="18"/>
        <item x="2"/>
        <item x="8"/>
        <item x="7"/>
        <item x="0"/>
        <item x="11"/>
        <item x="10"/>
        <item x="15"/>
        <item x="13"/>
        <item t="default"/>
      </items>
    </pivotField>
    <pivotField axis="axisRow" showAll="0">
      <items count="26">
        <item x="0"/>
        <item x="18"/>
        <item x="2"/>
        <item x="13"/>
        <item x="6"/>
        <item x="9"/>
        <item x="10"/>
        <item x="14"/>
        <item x="22"/>
        <item x="24"/>
        <item x="5"/>
        <item x="23"/>
        <item x="3"/>
        <item x="20"/>
        <item x="8"/>
        <item x="4"/>
        <item x="1"/>
        <item x="19"/>
        <item x="11"/>
        <item x="15"/>
        <item x="7"/>
        <item x="21"/>
        <item x="12"/>
        <item x="17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10"/>
    </i>
    <i>
      <x v="1"/>
    </i>
    <i r="1">
      <x v="14"/>
    </i>
    <i>
      <x v="2"/>
    </i>
    <i r="1">
      <x v="23"/>
    </i>
    <i>
      <x v="3"/>
    </i>
    <i r="1">
      <x v="16"/>
    </i>
    <i r="1">
      <x v="20"/>
    </i>
    <i>
      <x v="4"/>
    </i>
    <i r="1">
      <x v="15"/>
    </i>
    <i>
      <x v="5"/>
    </i>
    <i r="1">
      <x v="18"/>
    </i>
    <i r="1">
      <x v="22"/>
    </i>
    <i>
      <x v="6"/>
    </i>
    <i r="1">
      <x v="21"/>
    </i>
    <i>
      <x v="7"/>
    </i>
    <i r="1">
      <x v="17"/>
    </i>
    <i r="1">
      <x v="19"/>
    </i>
    <i>
      <x v="8"/>
    </i>
    <i r="1">
      <x v="9"/>
    </i>
    <i>
      <x v="9"/>
    </i>
    <i r="1">
      <x v="11"/>
    </i>
    <i>
      <x v="10"/>
    </i>
    <i r="1">
      <x v="13"/>
    </i>
    <i>
      <x v="11"/>
    </i>
    <i r="1">
      <x v="12"/>
    </i>
    <i>
      <x v="12"/>
    </i>
    <i r="1">
      <x v="8"/>
    </i>
    <i>
      <x v="13"/>
    </i>
    <i r="1">
      <x v="2"/>
    </i>
    <i r="1">
      <x v="4"/>
    </i>
    <i>
      <x v="14"/>
    </i>
    <i r="1">
      <x v="6"/>
    </i>
    <i>
      <x v="15"/>
    </i>
    <i r="1">
      <x v="5"/>
    </i>
    <i>
      <x v="16"/>
    </i>
    <i r="1">
      <x/>
    </i>
    <i>
      <x v="17"/>
    </i>
    <i r="1">
      <x v="7"/>
    </i>
    <i>
      <x v="18"/>
    </i>
    <i r="1">
      <x v="3"/>
    </i>
    <i>
      <x v="19"/>
    </i>
    <i r="1">
      <x v="1"/>
    </i>
    <i>
      <x v="20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DFA06-A78B-4F87-ACA4-55BFA4A1EAD5}" name="PivotTable1" cacheId="8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4">
        <item x="6"/>
        <item x="12"/>
        <item x="16"/>
        <item x="15"/>
        <item x="20"/>
        <item x="19"/>
        <item x="18"/>
        <item x="4"/>
        <item x="0"/>
        <item x="7"/>
        <item x="10"/>
        <item x="5"/>
        <item x="22"/>
        <item x="14"/>
        <item x="13"/>
        <item x="9"/>
        <item x="21"/>
        <item x="2"/>
        <item x="8"/>
        <item x="1"/>
        <item x="17"/>
        <item x="3"/>
        <item x="11"/>
        <item t="default"/>
      </items>
    </pivotField>
    <pivotField axis="axisRow" showAll="0">
      <items count="28">
        <item x="3"/>
        <item x="13"/>
        <item x="2"/>
        <item x="1"/>
        <item x="10"/>
        <item x="8"/>
        <item x="14"/>
        <item x="19"/>
        <item x="20"/>
        <item x="26"/>
        <item x="6"/>
        <item x="18"/>
        <item x="11"/>
        <item x="17"/>
        <item x="25"/>
        <item x="16"/>
        <item x="9"/>
        <item x="0"/>
        <item x="4"/>
        <item x="5"/>
        <item x="7"/>
        <item x="12"/>
        <item x="15"/>
        <item x="24"/>
        <item x="23"/>
        <item x="22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10"/>
    </i>
    <i>
      <x v="1"/>
    </i>
    <i r="1">
      <x v="15"/>
    </i>
    <i>
      <x v="2"/>
    </i>
    <i r="1">
      <x v="8"/>
    </i>
    <i>
      <x v="3"/>
    </i>
    <i r="1">
      <x v="7"/>
    </i>
    <i>
      <x v="4"/>
    </i>
    <i r="1">
      <x v="23"/>
    </i>
    <i>
      <x v="5"/>
    </i>
    <i r="1">
      <x v="24"/>
    </i>
    <i>
      <x v="6"/>
    </i>
    <i r="1">
      <x v="25"/>
    </i>
    <i>
      <x v="7"/>
    </i>
    <i r="1">
      <x v="18"/>
    </i>
    <i>
      <x v="8"/>
    </i>
    <i r="1">
      <x v="17"/>
    </i>
    <i r="1">
      <x v="20"/>
    </i>
    <i>
      <x v="9"/>
    </i>
    <i r="1">
      <x v="16"/>
    </i>
    <i>
      <x v="10"/>
    </i>
    <i r="1">
      <x v="21"/>
    </i>
    <i r="1">
      <x v="22"/>
    </i>
    <i>
      <x v="11"/>
    </i>
    <i r="1">
      <x v="19"/>
    </i>
    <i>
      <x v="12"/>
    </i>
    <i r="1">
      <x v="9"/>
    </i>
    <i>
      <x v="13"/>
    </i>
    <i r="1">
      <x v="11"/>
    </i>
    <i>
      <x v="14"/>
    </i>
    <i r="1">
      <x v="13"/>
    </i>
    <i>
      <x v="15"/>
    </i>
    <i r="1">
      <x v="12"/>
    </i>
    <i>
      <x v="16"/>
    </i>
    <i r="1">
      <x v="14"/>
    </i>
    <i>
      <x v="17"/>
    </i>
    <i r="1">
      <x v="2"/>
    </i>
    <i r="1">
      <x v="5"/>
    </i>
    <i>
      <x v="18"/>
    </i>
    <i r="1">
      <x v="4"/>
    </i>
    <i r="1">
      <x v="5"/>
    </i>
    <i>
      <x v="19"/>
    </i>
    <i r="1">
      <x v="3"/>
    </i>
    <i r="1">
      <x v="5"/>
    </i>
    <i>
      <x v="20"/>
    </i>
    <i r="1">
      <x v="26"/>
    </i>
    <i>
      <x v="21"/>
    </i>
    <i r="1">
      <x/>
    </i>
    <i r="1">
      <x v="1"/>
    </i>
    <i>
      <x v="22"/>
    </i>
    <i r="1">
      <x v="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  <pageSetUpPr fitToPage="1"/>
  </sheetPr>
  <dimension ref="A1:N15"/>
  <sheetViews>
    <sheetView zoomScale="115" zoomScaleNormal="115" workbookViewId="0">
      <pane xSplit="1" ySplit="2" topLeftCell="C3" activePane="bottomRight" state="frozen"/>
      <selection activeCell="C6" sqref="C6"/>
      <selection pane="topRight" activeCell="C6" sqref="C6"/>
      <selection pane="bottomLeft" activeCell="C6" sqref="C6"/>
      <selection pane="bottomRight" activeCell="J1" sqref="J1:J1048576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3" width="11.6328125" style="1" bestFit="1" customWidth="1"/>
    <col min="4" max="4" width="8.81640625" style="1" bestFit="1" customWidth="1"/>
    <col min="5" max="5" width="17.36328125" style="1" customWidth="1"/>
    <col min="6" max="6" width="4.453125" style="1" customWidth="1"/>
    <col min="7" max="7" width="22.1796875" style="1" bestFit="1" customWidth="1"/>
    <col min="8" max="8" width="11.6328125" style="1" bestFit="1" customWidth="1"/>
    <col min="9" max="9" width="8.81640625" style="1"/>
    <col min="10" max="10" width="3.81640625" style="1" customWidth="1"/>
    <col min="11" max="11" width="20.08984375" style="1" bestFit="1" customWidth="1"/>
    <col min="12" max="14" width="8.81640625" style="1"/>
    <col min="15" max="15" width="14.54296875" style="1" bestFit="1" customWidth="1"/>
    <col min="16" max="16" width="11.6328125" style="1" bestFit="1" customWidth="1"/>
    <col min="17" max="16384" width="8.81640625" style="1"/>
  </cols>
  <sheetData>
    <row r="1" spans="1:14" s="24" customFormat="1" ht="28.8" x14ac:dyDescent="0.75">
      <c r="A1" s="24" t="s">
        <v>762</v>
      </c>
      <c r="D1" s="58"/>
    </row>
    <row r="2" spans="1:14" s="23" customFormat="1" ht="26.4" x14ac:dyDescent="0.7">
      <c r="A2" s="59" t="s">
        <v>257</v>
      </c>
      <c r="B2" s="59" t="s">
        <v>268</v>
      </c>
      <c r="C2" s="59" t="s">
        <v>274</v>
      </c>
      <c r="D2" s="60" t="s">
        <v>16837</v>
      </c>
      <c r="E2" s="59" t="s">
        <v>17</v>
      </c>
    </row>
    <row r="3" spans="1:14" x14ac:dyDescent="0.6">
      <c r="A3" s="22">
        <v>1</v>
      </c>
      <c r="B3" s="21" t="s">
        <v>258</v>
      </c>
      <c r="C3" s="27">
        <f>+ALL!F2</f>
        <v>372018.62999999983</v>
      </c>
      <c r="D3" s="61">
        <f>+C3/H3</f>
        <v>0.46728318228570526</v>
      </c>
      <c r="G3" s="31" t="s">
        <v>621</v>
      </c>
      <c r="H3" s="32">
        <v>796131.00599999982</v>
      </c>
      <c r="I3" s="33"/>
      <c r="K3" s="104" t="s">
        <v>16976</v>
      </c>
      <c r="L3" s="105"/>
      <c r="M3" s="106"/>
    </row>
    <row r="4" spans="1:14" x14ac:dyDescent="0.6">
      <c r="A4" s="22">
        <v>2</v>
      </c>
      <c r="B4" s="21" t="s">
        <v>259</v>
      </c>
      <c r="C4" s="27">
        <v>44799.199999999997</v>
      </c>
      <c r="D4" s="61">
        <f>+C4/H3</f>
        <v>5.6271140883062162E-2</v>
      </c>
      <c r="G4" s="31" t="s">
        <v>623</v>
      </c>
      <c r="H4" s="32">
        <f>+C14</f>
        <v>844997.1913782449</v>
      </c>
      <c r="I4" s="33"/>
      <c r="K4" s="104" t="s">
        <v>16975</v>
      </c>
      <c r="L4" s="105"/>
      <c r="M4" s="106"/>
    </row>
    <row r="5" spans="1:14" ht="27" thickBot="1" x14ac:dyDescent="0.75">
      <c r="A5" s="22">
        <v>3</v>
      </c>
      <c r="B5" s="21" t="s">
        <v>260</v>
      </c>
      <c r="C5" s="27">
        <v>4193.66</v>
      </c>
      <c r="D5" s="61">
        <f>+C5/H3</f>
        <v>5.267550149905857E-3</v>
      </c>
      <c r="G5" s="34" t="s">
        <v>275</v>
      </c>
      <c r="H5" s="35">
        <f>+H3-H4</f>
        <v>-48866.185378245078</v>
      </c>
      <c r="I5" s="36" t="s">
        <v>276</v>
      </c>
      <c r="K5" s="104" t="s">
        <v>16977</v>
      </c>
      <c r="L5" s="105"/>
      <c r="M5" s="106"/>
    </row>
    <row r="6" spans="1:14" ht="27.6" thickTop="1" thickBot="1" x14ac:dyDescent="0.75">
      <c r="A6" s="22">
        <v>4</v>
      </c>
      <c r="B6" s="21" t="s">
        <v>261</v>
      </c>
      <c r="C6" s="27">
        <v>284736.14</v>
      </c>
      <c r="D6" s="61">
        <f>+C6/H3</f>
        <v>0.35764985643581387</v>
      </c>
      <c r="G6" s="37"/>
      <c r="H6" s="38"/>
      <c r="K6" s="107" t="s">
        <v>275</v>
      </c>
      <c r="L6" s="108">
        <f>+L4-L5</f>
        <v>0</v>
      </c>
      <c r="M6" s="109" t="s">
        <v>276</v>
      </c>
    </row>
    <row r="7" spans="1:14" ht="24" thickTop="1" x14ac:dyDescent="0.6">
      <c r="A7" s="22">
        <v>5</v>
      </c>
      <c r="B7" s="21" t="s">
        <v>16842</v>
      </c>
      <c r="C7" s="27">
        <v>12916.52</v>
      </c>
      <c r="D7" s="61">
        <f>+C7/H3</f>
        <v>1.6224113748435021E-2</v>
      </c>
      <c r="G7" s="39" t="s">
        <v>624</v>
      </c>
      <c r="H7" s="40">
        <v>270</v>
      </c>
      <c r="I7" s="41"/>
    </row>
    <row r="8" spans="1:14" x14ac:dyDescent="0.6">
      <c r="A8" s="22">
        <v>6</v>
      </c>
      <c r="B8" s="21" t="s">
        <v>265</v>
      </c>
      <c r="C8" s="27">
        <f>+'ADS - Campaign'!D4+'ADS - Campaign'!D6+'ADS - Campaign'!D8+'ADS - Campaign'!D9</f>
        <v>73410.069999999992</v>
      </c>
      <c r="D8" s="61">
        <f>+C8/H3</f>
        <v>9.2208530313163076E-2</v>
      </c>
      <c r="E8" s="68" t="s">
        <v>16844</v>
      </c>
      <c r="G8" s="39" t="s">
        <v>625</v>
      </c>
      <c r="H8" s="40">
        <v>5368.74</v>
      </c>
      <c r="I8" s="41"/>
      <c r="K8" s="31" t="s">
        <v>622</v>
      </c>
      <c r="L8" s="32">
        <v>0</v>
      </c>
      <c r="M8" s="33"/>
      <c r="N8" s="73"/>
    </row>
    <row r="9" spans="1:14" ht="27" thickBot="1" x14ac:dyDescent="0.75">
      <c r="A9" s="22">
        <v>7</v>
      </c>
      <c r="B9" s="21" t="s">
        <v>266</v>
      </c>
      <c r="C9" s="27">
        <f>+'ADS - Campaign'!D10</f>
        <v>46669.39</v>
      </c>
      <c r="D9" s="61">
        <f>+C9/H3</f>
        <v>5.862023919214121E-2</v>
      </c>
      <c r="G9" s="42" t="s">
        <v>275</v>
      </c>
      <c r="H9" s="43">
        <f>+H7+H8</f>
        <v>5638.74</v>
      </c>
      <c r="I9" s="44" t="s">
        <v>276</v>
      </c>
      <c r="K9" s="31" t="s">
        <v>623</v>
      </c>
      <c r="L9" s="32">
        <f>+C15</f>
        <v>0</v>
      </c>
      <c r="M9" s="33"/>
      <c r="N9" s="73"/>
    </row>
    <row r="10" spans="1:14" ht="27.6" thickTop="1" thickBot="1" x14ac:dyDescent="0.75">
      <c r="A10" s="22">
        <v>8</v>
      </c>
      <c r="B10" s="21" t="s">
        <v>267</v>
      </c>
      <c r="C10" s="27">
        <v>0</v>
      </c>
      <c r="D10" s="61">
        <f>+C10/H3</f>
        <v>0</v>
      </c>
      <c r="H10" s="38"/>
      <c r="K10" s="34" t="s">
        <v>275</v>
      </c>
      <c r="L10" s="35">
        <f>+L8-L9</f>
        <v>0</v>
      </c>
      <c r="M10" s="36" t="s">
        <v>276</v>
      </c>
    </row>
    <row r="11" spans="1:14" ht="24" thickTop="1" x14ac:dyDescent="0.6">
      <c r="A11" s="22">
        <v>9</v>
      </c>
      <c r="B11" s="21" t="s">
        <v>273</v>
      </c>
      <c r="C11" s="27">
        <v>3983.52</v>
      </c>
      <c r="D11" s="61">
        <f>+C11/H3</f>
        <v>5.0035986162810008E-3</v>
      </c>
      <c r="G11" s="45" t="s">
        <v>626</v>
      </c>
      <c r="H11" s="46">
        <f>+H5</f>
        <v>-48866.185378245078</v>
      </c>
      <c r="I11" s="47"/>
    </row>
    <row r="12" spans="1:14" x14ac:dyDescent="0.6">
      <c r="A12" s="22">
        <v>10</v>
      </c>
      <c r="B12" s="21" t="s">
        <v>16974</v>
      </c>
      <c r="C12" s="27">
        <v>598</v>
      </c>
      <c r="D12" s="61">
        <f>+C12/H3</f>
        <v>7.5113265969194035E-4</v>
      </c>
      <c r="G12" s="45" t="s">
        <v>627</v>
      </c>
      <c r="H12" s="46">
        <f>+H9</f>
        <v>5638.74</v>
      </c>
      <c r="I12" s="47"/>
    </row>
    <row r="13" spans="1:14" ht="27" thickBot="1" x14ac:dyDescent="0.75">
      <c r="A13" s="22">
        <v>11</v>
      </c>
      <c r="B13" s="21" t="s">
        <v>16978</v>
      </c>
      <c r="C13" s="27">
        <v>1671</v>
      </c>
      <c r="D13" s="61">
        <f>+C13/H3</f>
        <v>2.0989007932194523E-3</v>
      </c>
      <c r="G13" s="48" t="s">
        <v>628</v>
      </c>
      <c r="H13" s="49">
        <f>+H11-H12</f>
        <v>-54504.925378245076</v>
      </c>
      <c r="I13" s="50" t="s">
        <v>276</v>
      </c>
    </row>
    <row r="14" spans="1:14" ht="27.6" thickTop="1" thickBot="1" x14ac:dyDescent="0.75">
      <c r="B14" s="25" t="s">
        <v>275</v>
      </c>
      <c r="C14" s="28">
        <f>SUM(C2:D13)</f>
        <v>844997.1913782449</v>
      </c>
      <c r="D14" s="23" t="s">
        <v>276</v>
      </c>
      <c r="E14" s="23"/>
    </row>
    <row r="15" spans="1:14" ht="24" thickTop="1" x14ac:dyDescent="0.6"/>
  </sheetData>
  <pageMargins left="0.7" right="0.7" top="0.75" bottom="0.75" header="0.3" footer="0.3"/>
  <pageSetup paperSize="9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194"/>
  <sheetViews>
    <sheetView zoomScale="70" zoomScaleNormal="70" workbookViewId="0">
      <pane xSplit="6" ySplit="4" topLeftCell="G79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E105" sqref="E105"/>
    </sheetView>
  </sheetViews>
  <sheetFormatPr defaultColWidth="8.81640625" defaultRowHeight="23.4" x14ac:dyDescent="0.25"/>
  <cols>
    <col min="1" max="1" width="12.453125" style="5" customWidth="1"/>
    <col min="2" max="2" width="85" style="4" customWidth="1"/>
    <col min="3" max="3" width="9.453125" style="13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760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C2" s="20"/>
      <c r="D2" s="16">
        <f>SUBTOTAL(9,D5:D10474)</f>
        <v>20255</v>
      </c>
      <c r="E2" s="17">
        <f t="shared" ref="E2:AI2" si="0">SUBTOTAL(9,E5:E10474)</f>
        <v>0</v>
      </c>
      <c r="F2" s="18">
        <f>SUBTOTAL(9,F5:F10474)</f>
        <v>372018.62999999983</v>
      </c>
      <c r="G2" s="16">
        <f t="shared" si="0"/>
        <v>382</v>
      </c>
      <c r="H2" s="17">
        <f t="shared" si="0"/>
        <v>0</v>
      </c>
      <c r="I2" s="18">
        <f t="shared" si="0"/>
        <v>5016.7299999999996</v>
      </c>
      <c r="J2" s="16">
        <f t="shared" si="0"/>
        <v>531</v>
      </c>
      <c r="K2" s="17">
        <f t="shared" si="0"/>
        <v>0</v>
      </c>
      <c r="L2" s="18">
        <f t="shared" si="0"/>
        <v>11497.060000000003</v>
      </c>
      <c r="M2" s="16">
        <f t="shared" si="0"/>
        <v>677</v>
      </c>
      <c r="N2" s="17">
        <f t="shared" si="0"/>
        <v>0</v>
      </c>
      <c r="O2" s="18">
        <f t="shared" si="0"/>
        <v>15770.850000000002</v>
      </c>
      <c r="P2" s="16">
        <f t="shared" si="0"/>
        <v>633</v>
      </c>
      <c r="Q2" s="17">
        <f t="shared" si="0"/>
        <v>0</v>
      </c>
      <c r="R2" s="18">
        <f t="shared" si="0"/>
        <v>11880.730000000001</v>
      </c>
      <c r="S2" s="16">
        <f t="shared" si="0"/>
        <v>348</v>
      </c>
      <c r="T2" s="17">
        <f t="shared" si="0"/>
        <v>0</v>
      </c>
      <c r="U2" s="18">
        <f t="shared" si="0"/>
        <v>8872.42</v>
      </c>
      <c r="V2" s="16">
        <f t="shared" si="0"/>
        <v>520</v>
      </c>
      <c r="W2" s="17">
        <f t="shared" si="0"/>
        <v>0</v>
      </c>
      <c r="X2" s="18">
        <f t="shared" si="0"/>
        <v>11935.679999999998</v>
      </c>
      <c r="Y2" s="16">
        <f t="shared" si="0"/>
        <v>323</v>
      </c>
      <c r="Z2" s="17">
        <f t="shared" si="0"/>
        <v>0</v>
      </c>
      <c r="AA2" s="18">
        <f t="shared" si="0"/>
        <v>7144.27</v>
      </c>
      <c r="AB2" s="16">
        <f t="shared" si="0"/>
        <v>201</v>
      </c>
      <c r="AC2" s="17">
        <f t="shared" si="0"/>
        <v>0</v>
      </c>
      <c r="AD2" s="18">
        <f t="shared" si="0"/>
        <v>5851.8600000000006</v>
      </c>
      <c r="AE2" s="16">
        <f t="shared" si="0"/>
        <v>392</v>
      </c>
      <c r="AF2" s="17">
        <f t="shared" si="0"/>
        <v>0</v>
      </c>
      <c r="AG2" s="18">
        <f t="shared" si="0"/>
        <v>8078.5000000000027</v>
      </c>
      <c r="AH2" s="16">
        <f t="shared" si="0"/>
        <v>512</v>
      </c>
      <c r="AI2" s="17">
        <f t="shared" si="0"/>
        <v>0</v>
      </c>
      <c r="AJ2" s="18">
        <f t="shared" ref="AJ2:BO2" si="1">SUBTOTAL(9,AJ5:AJ10474)</f>
        <v>9682.94</v>
      </c>
      <c r="AK2" s="16">
        <f t="shared" si="1"/>
        <v>511</v>
      </c>
      <c r="AL2" s="17">
        <f t="shared" si="1"/>
        <v>0</v>
      </c>
      <c r="AM2" s="18">
        <f t="shared" si="1"/>
        <v>11973.969999999996</v>
      </c>
      <c r="AN2" s="16">
        <f t="shared" si="1"/>
        <v>480</v>
      </c>
      <c r="AO2" s="17">
        <f t="shared" si="1"/>
        <v>0</v>
      </c>
      <c r="AP2" s="18">
        <f t="shared" si="1"/>
        <v>11138.03</v>
      </c>
      <c r="AQ2" s="16">
        <f t="shared" si="1"/>
        <v>299</v>
      </c>
      <c r="AR2" s="17">
        <f t="shared" si="1"/>
        <v>0</v>
      </c>
      <c r="AS2" s="18">
        <f t="shared" si="1"/>
        <v>6824.7300000000005</v>
      </c>
      <c r="AT2" s="16">
        <f t="shared" si="1"/>
        <v>528</v>
      </c>
      <c r="AU2" s="17">
        <f t="shared" si="1"/>
        <v>0</v>
      </c>
      <c r="AV2" s="18">
        <f t="shared" si="1"/>
        <v>14059.859999999999</v>
      </c>
      <c r="AW2" s="16">
        <f t="shared" si="1"/>
        <v>353</v>
      </c>
      <c r="AX2" s="17">
        <f t="shared" si="1"/>
        <v>0</v>
      </c>
      <c r="AY2" s="18">
        <f t="shared" si="1"/>
        <v>9887.6200000000026</v>
      </c>
      <c r="AZ2" s="16">
        <f t="shared" si="1"/>
        <v>882</v>
      </c>
      <c r="BA2" s="17">
        <f t="shared" si="1"/>
        <v>0</v>
      </c>
      <c r="BB2" s="18">
        <f t="shared" si="1"/>
        <v>17150.339999999997</v>
      </c>
      <c r="BC2" s="16">
        <f t="shared" si="1"/>
        <v>812</v>
      </c>
      <c r="BD2" s="17">
        <f t="shared" si="1"/>
        <v>0</v>
      </c>
      <c r="BE2" s="18">
        <f t="shared" si="1"/>
        <v>17118.79</v>
      </c>
      <c r="BF2" s="16">
        <f t="shared" si="1"/>
        <v>523</v>
      </c>
      <c r="BG2" s="17">
        <f t="shared" si="1"/>
        <v>0</v>
      </c>
      <c r="BH2" s="18">
        <f t="shared" si="1"/>
        <v>10512.01</v>
      </c>
      <c r="BI2" s="16">
        <f t="shared" si="1"/>
        <v>552</v>
      </c>
      <c r="BJ2" s="17">
        <f t="shared" si="1"/>
        <v>0</v>
      </c>
      <c r="BK2" s="18">
        <f t="shared" si="1"/>
        <v>9425.3499999999967</v>
      </c>
      <c r="BL2" s="16">
        <f t="shared" si="1"/>
        <v>525</v>
      </c>
      <c r="BM2" s="17">
        <f t="shared" si="1"/>
        <v>0</v>
      </c>
      <c r="BN2" s="18">
        <f t="shared" si="1"/>
        <v>9123.7900000000009</v>
      </c>
      <c r="BO2" s="16">
        <f t="shared" si="1"/>
        <v>970</v>
      </c>
      <c r="BP2" s="17">
        <f t="shared" ref="BP2:CW2" si="2">SUBTOTAL(9,BP5:BP10474)</f>
        <v>0</v>
      </c>
      <c r="BQ2" s="18">
        <f t="shared" si="2"/>
        <v>16311.640000000001</v>
      </c>
      <c r="BR2" s="16">
        <f t="shared" si="2"/>
        <v>262</v>
      </c>
      <c r="BS2" s="17">
        <f t="shared" si="2"/>
        <v>0</v>
      </c>
      <c r="BT2" s="18">
        <f t="shared" si="2"/>
        <v>5771.8400000000011</v>
      </c>
      <c r="BU2" s="16">
        <f t="shared" si="2"/>
        <v>1296</v>
      </c>
      <c r="BV2" s="17">
        <f t="shared" si="2"/>
        <v>0</v>
      </c>
      <c r="BW2" s="18">
        <f t="shared" si="2"/>
        <v>18109.45</v>
      </c>
      <c r="BX2" s="16">
        <f t="shared" si="2"/>
        <v>706</v>
      </c>
      <c r="BY2" s="17">
        <f t="shared" si="2"/>
        <v>0</v>
      </c>
      <c r="BZ2" s="18">
        <f t="shared" si="2"/>
        <v>13163.63</v>
      </c>
      <c r="CA2" s="16">
        <f t="shared" si="2"/>
        <v>1999</v>
      </c>
      <c r="CB2" s="17">
        <f t="shared" si="2"/>
        <v>0</v>
      </c>
      <c r="CC2" s="18">
        <f t="shared" si="2"/>
        <v>30007.8</v>
      </c>
      <c r="CD2" s="16">
        <f t="shared" si="2"/>
        <v>689</v>
      </c>
      <c r="CE2" s="17">
        <f t="shared" si="2"/>
        <v>0</v>
      </c>
      <c r="CF2" s="18">
        <f t="shared" si="2"/>
        <v>11645.469999999998</v>
      </c>
      <c r="CG2" s="16">
        <f t="shared" si="2"/>
        <v>1073</v>
      </c>
      <c r="CH2" s="17">
        <f t="shared" si="2"/>
        <v>0</v>
      </c>
      <c r="CI2" s="18">
        <f t="shared" si="2"/>
        <v>15354.960000000001</v>
      </c>
      <c r="CJ2" s="16">
        <f t="shared" si="2"/>
        <v>353</v>
      </c>
      <c r="CK2" s="17">
        <f t="shared" si="2"/>
        <v>0</v>
      </c>
      <c r="CL2" s="18">
        <f t="shared" si="2"/>
        <v>5155.4299999999994</v>
      </c>
      <c r="CM2" s="16">
        <f t="shared" si="2"/>
        <v>384</v>
      </c>
      <c r="CN2" s="17">
        <f t="shared" si="2"/>
        <v>0</v>
      </c>
      <c r="CO2" s="18">
        <f t="shared" si="2"/>
        <v>7004.4</v>
      </c>
      <c r="CP2" s="16">
        <f t="shared" si="2"/>
        <v>1633</v>
      </c>
      <c r="CQ2" s="17">
        <f t="shared" si="2"/>
        <v>0</v>
      </c>
      <c r="CR2" s="18">
        <f t="shared" si="2"/>
        <v>21575.579999999998</v>
      </c>
      <c r="CS2" s="16">
        <f>SUBTOTAL(9,CS5:CS10474)</f>
        <v>906</v>
      </c>
      <c r="CT2" s="17">
        <f t="shared" si="2"/>
        <v>0</v>
      </c>
      <c r="CU2" s="18">
        <f t="shared" si="2"/>
        <v>14972.900000000001</v>
      </c>
      <c r="CV2" s="16">
        <f t="shared" si="2"/>
        <v>0</v>
      </c>
      <c r="CW2" s="17">
        <f t="shared" si="2"/>
        <v>0</v>
      </c>
      <c r="CX2" s="18">
        <f>SUBTOTAL(9,CX5:CX10474)</f>
        <v>0</v>
      </c>
    </row>
    <row r="3" spans="1:102" s="8" customFormat="1" ht="26.4" x14ac:dyDescent="0.25">
      <c r="A3" s="111" t="s">
        <v>0</v>
      </c>
      <c r="B3" s="111" t="s">
        <v>164</v>
      </c>
      <c r="C3" s="112" t="s">
        <v>166</v>
      </c>
      <c r="D3" s="113" t="s">
        <v>972</v>
      </c>
      <c r="E3" s="113"/>
      <c r="F3" s="113"/>
      <c r="G3" s="110">
        <v>244044</v>
      </c>
      <c r="H3" s="110"/>
      <c r="I3" s="110"/>
      <c r="J3" s="110">
        <v>244045</v>
      </c>
      <c r="K3" s="110"/>
      <c r="L3" s="110"/>
      <c r="M3" s="110">
        <v>244046</v>
      </c>
      <c r="N3" s="110"/>
      <c r="O3" s="110"/>
      <c r="P3" s="110">
        <v>244047</v>
      </c>
      <c r="Q3" s="110"/>
      <c r="R3" s="110"/>
      <c r="S3" s="110">
        <v>244048</v>
      </c>
      <c r="T3" s="110"/>
      <c r="U3" s="110"/>
      <c r="V3" s="110">
        <v>244049</v>
      </c>
      <c r="W3" s="110"/>
      <c r="X3" s="110"/>
      <c r="Y3" s="110">
        <v>244050</v>
      </c>
      <c r="Z3" s="110"/>
      <c r="AA3" s="110"/>
      <c r="AB3" s="110">
        <v>244051</v>
      </c>
      <c r="AC3" s="110"/>
      <c r="AD3" s="110"/>
      <c r="AE3" s="110">
        <v>244052</v>
      </c>
      <c r="AF3" s="110"/>
      <c r="AG3" s="110"/>
      <c r="AH3" s="110">
        <v>244053</v>
      </c>
      <c r="AI3" s="110"/>
      <c r="AJ3" s="110"/>
      <c r="AK3" s="110">
        <v>244054</v>
      </c>
      <c r="AL3" s="110"/>
      <c r="AM3" s="110"/>
      <c r="AN3" s="110">
        <v>244055</v>
      </c>
      <c r="AO3" s="110"/>
      <c r="AP3" s="110"/>
      <c r="AQ3" s="110">
        <v>244056</v>
      </c>
      <c r="AR3" s="110"/>
      <c r="AS3" s="110"/>
      <c r="AT3" s="110">
        <v>244057</v>
      </c>
      <c r="AU3" s="110"/>
      <c r="AV3" s="110"/>
      <c r="AW3" s="110">
        <v>244058</v>
      </c>
      <c r="AX3" s="110"/>
      <c r="AY3" s="110"/>
      <c r="AZ3" s="110">
        <v>244059</v>
      </c>
      <c r="BA3" s="110"/>
      <c r="BB3" s="110"/>
      <c r="BC3" s="110">
        <v>244060</v>
      </c>
      <c r="BD3" s="110"/>
      <c r="BE3" s="110"/>
      <c r="BF3" s="110">
        <v>244061</v>
      </c>
      <c r="BG3" s="110"/>
      <c r="BH3" s="110"/>
      <c r="BI3" s="110">
        <v>244062</v>
      </c>
      <c r="BJ3" s="110"/>
      <c r="BK3" s="110"/>
      <c r="BL3" s="110">
        <v>244063</v>
      </c>
      <c r="BM3" s="110"/>
      <c r="BN3" s="110"/>
      <c r="BO3" s="110">
        <v>244064</v>
      </c>
      <c r="BP3" s="110"/>
      <c r="BQ3" s="110"/>
      <c r="BR3" s="110">
        <v>244065</v>
      </c>
      <c r="BS3" s="110"/>
      <c r="BT3" s="110"/>
      <c r="BU3" s="110">
        <v>244066</v>
      </c>
      <c r="BV3" s="110"/>
      <c r="BW3" s="110"/>
      <c r="BX3" s="110">
        <v>244067</v>
      </c>
      <c r="BY3" s="110"/>
      <c r="BZ3" s="110"/>
      <c r="CA3" s="110">
        <v>244068</v>
      </c>
      <c r="CB3" s="110"/>
      <c r="CC3" s="110"/>
      <c r="CD3" s="110">
        <v>244069</v>
      </c>
      <c r="CE3" s="110"/>
      <c r="CF3" s="110"/>
      <c r="CG3" s="110">
        <v>244070</v>
      </c>
      <c r="CH3" s="110"/>
      <c r="CI3" s="110"/>
      <c r="CJ3" s="110">
        <v>244071</v>
      </c>
      <c r="CK3" s="110"/>
      <c r="CL3" s="110"/>
      <c r="CM3" s="110">
        <v>244072</v>
      </c>
      <c r="CN3" s="110"/>
      <c r="CO3" s="110"/>
      <c r="CP3" s="110">
        <v>244073</v>
      </c>
      <c r="CQ3" s="110"/>
      <c r="CR3" s="110"/>
      <c r="CS3" s="110">
        <v>244074</v>
      </c>
      <c r="CT3" s="110"/>
      <c r="CU3" s="110"/>
      <c r="CV3" s="110" t="s">
        <v>971</v>
      </c>
      <c r="CW3" s="110"/>
      <c r="CX3" s="110"/>
    </row>
    <row r="4" spans="1:102" s="8" customFormat="1" ht="26.4" x14ac:dyDescent="0.25">
      <c r="A4" s="111"/>
      <c r="B4" s="111"/>
      <c r="C4" s="112"/>
      <c r="D4" s="12" t="s">
        <v>3</v>
      </c>
      <c r="E4" s="12" t="s">
        <v>165</v>
      </c>
      <c r="F4" s="29" t="s">
        <v>167</v>
      </c>
      <c r="G4" s="11" t="s">
        <v>3</v>
      </c>
      <c r="H4" s="9" t="s">
        <v>165</v>
      </c>
      <c r="I4" s="14" t="s">
        <v>167</v>
      </c>
      <c r="J4" s="11" t="s">
        <v>3</v>
      </c>
      <c r="K4" s="9" t="s">
        <v>165</v>
      </c>
      <c r="L4" s="14" t="s">
        <v>167</v>
      </c>
      <c r="M4" s="11" t="s">
        <v>3</v>
      </c>
      <c r="N4" s="9" t="s">
        <v>165</v>
      </c>
      <c r="O4" s="14" t="s">
        <v>167</v>
      </c>
      <c r="P4" s="11" t="s">
        <v>3</v>
      </c>
      <c r="Q4" s="9" t="s">
        <v>165</v>
      </c>
      <c r="R4" s="14" t="s">
        <v>167</v>
      </c>
      <c r="S4" s="11" t="s">
        <v>3</v>
      </c>
      <c r="T4" s="9" t="s">
        <v>165</v>
      </c>
      <c r="U4" s="14" t="s">
        <v>167</v>
      </c>
      <c r="V4" s="11" t="s">
        <v>3</v>
      </c>
      <c r="W4" s="9" t="s">
        <v>165</v>
      </c>
      <c r="X4" s="14" t="s">
        <v>167</v>
      </c>
      <c r="Y4" s="11" t="s">
        <v>3</v>
      </c>
      <c r="Z4" s="9" t="s">
        <v>165</v>
      </c>
      <c r="AA4" s="14" t="s">
        <v>167</v>
      </c>
      <c r="AB4" s="11" t="s">
        <v>3</v>
      </c>
      <c r="AC4" s="9" t="s">
        <v>165</v>
      </c>
      <c r="AD4" s="14" t="s">
        <v>167</v>
      </c>
      <c r="AE4" s="11" t="s">
        <v>3</v>
      </c>
      <c r="AF4" s="9" t="s">
        <v>165</v>
      </c>
      <c r="AG4" s="14" t="s">
        <v>167</v>
      </c>
      <c r="AH4" s="11" t="s">
        <v>3</v>
      </c>
      <c r="AI4" s="9" t="s">
        <v>165</v>
      </c>
      <c r="AJ4" s="14" t="s">
        <v>167</v>
      </c>
      <c r="AK4" s="11" t="s">
        <v>3</v>
      </c>
      <c r="AL4" s="9" t="s">
        <v>165</v>
      </c>
      <c r="AM4" s="14" t="s">
        <v>167</v>
      </c>
      <c r="AN4" s="11" t="s">
        <v>3</v>
      </c>
      <c r="AO4" s="9" t="s">
        <v>165</v>
      </c>
      <c r="AP4" s="14" t="s">
        <v>167</v>
      </c>
      <c r="AQ4" s="11" t="s">
        <v>3</v>
      </c>
      <c r="AR4" s="9" t="s">
        <v>165</v>
      </c>
      <c r="AS4" s="14" t="s">
        <v>167</v>
      </c>
      <c r="AT4" s="11" t="s">
        <v>3</v>
      </c>
      <c r="AU4" s="9" t="s">
        <v>165</v>
      </c>
      <c r="AV4" s="14" t="s">
        <v>167</v>
      </c>
      <c r="AW4" s="11" t="s">
        <v>3</v>
      </c>
      <c r="AX4" s="9" t="s">
        <v>165</v>
      </c>
      <c r="AY4" s="14" t="s">
        <v>167</v>
      </c>
      <c r="AZ4" s="11" t="s">
        <v>3</v>
      </c>
      <c r="BA4" s="9" t="s">
        <v>165</v>
      </c>
      <c r="BB4" s="14" t="s">
        <v>167</v>
      </c>
      <c r="BC4" s="11" t="s">
        <v>3</v>
      </c>
      <c r="BD4" s="9" t="s">
        <v>165</v>
      </c>
      <c r="BE4" s="14" t="s">
        <v>167</v>
      </c>
      <c r="BF4" s="11" t="s">
        <v>3</v>
      </c>
      <c r="BG4" s="9" t="s">
        <v>165</v>
      </c>
      <c r="BH4" s="14" t="s">
        <v>167</v>
      </c>
      <c r="BI4" s="11" t="s">
        <v>3</v>
      </c>
      <c r="BJ4" s="9" t="s">
        <v>165</v>
      </c>
      <c r="BK4" s="14" t="s">
        <v>167</v>
      </c>
      <c r="BL4" s="11" t="s">
        <v>3</v>
      </c>
      <c r="BM4" s="9" t="s">
        <v>165</v>
      </c>
      <c r="BN4" s="14" t="s">
        <v>167</v>
      </c>
      <c r="BO4" s="11" t="s">
        <v>3</v>
      </c>
      <c r="BP4" s="9" t="s">
        <v>165</v>
      </c>
      <c r="BQ4" s="14" t="s">
        <v>167</v>
      </c>
      <c r="BR4" s="11" t="s">
        <v>3</v>
      </c>
      <c r="BS4" s="9" t="s">
        <v>165</v>
      </c>
      <c r="BT4" s="14" t="s">
        <v>167</v>
      </c>
      <c r="BU4" s="11" t="s">
        <v>3</v>
      </c>
      <c r="BV4" s="9" t="s">
        <v>165</v>
      </c>
      <c r="BW4" s="14" t="s">
        <v>167</v>
      </c>
      <c r="BX4" s="11" t="s">
        <v>3</v>
      </c>
      <c r="BY4" s="9" t="s">
        <v>165</v>
      </c>
      <c r="BZ4" s="14" t="s">
        <v>167</v>
      </c>
      <c r="CA4" s="11" t="s">
        <v>3</v>
      </c>
      <c r="CB4" s="9" t="s">
        <v>165</v>
      </c>
      <c r="CC4" s="14" t="s">
        <v>167</v>
      </c>
      <c r="CD4" s="11" t="s">
        <v>3</v>
      </c>
      <c r="CE4" s="9" t="s">
        <v>165</v>
      </c>
      <c r="CF4" s="14" t="s">
        <v>167</v>
      </c>
      <c r="CG4" s="11" t="s">
        <v>3</v>
      </c>
      <c r="CH4" s="9" t="s">
        <v>165</v>
      </c>
      <c r="CI4" s="14" t="s">
        <v>167</v>
      </c>
      <c r="CJ4" s="11" t="s">
        <v>3</v>
      </c>
      <c r="CK4" s="9" t="s">
        <v>165</v>
      </c>
      <c r="CL4" s="14" t="s">
        <v>167</v>
      </c>
      <c r="CM4" s="11" t="s">
        <v>3</v>
      </c>
      <c r="CN4" s="9" t="s">
        <v>165</v>
      </c>
      <c r="CO4" s="14" t="s">
        <v>167</v>
      </c>
      <c r="CP4" s="11" t="s">
        <v>3</v>
      </c>
      <c r="CQ4" s="9" t="s">
        <v>165</v>
      </c>
      <c r="CR4" s="14" t="s">
        <v>167</v>
      </c>
      <c r="CS4" s="11" t="s">
        <v>3</v>
      </c>
      <c r="CT4" s="9" t="s">
        <v>165</v>
      </c>
      <c r="CU4" s="14" t="s">
        <v>167</v>
      </c>
      <c r="CV4" s="11" t="s">
        <v>3</v>
      </c>
      <c r="CW4" s="9" t="s">
        <v>165</v>
      </c>
      <c r="CX4" s="14" t="s">
        <v>167</v>
      </c>
    </row>
    <row r="5" spans="1:102" x14ac:dyDescent="0.25">
      <c r="A5" s="6" t="s">
        <v>186</v>
      </c>
      <c r="B5" s="4" t="s">
        <v>187</v>
      </c>
      <c r="C5" s="13">
        <v>14.05</v>
      </c>
      <c r="D5" s="19">
        <f>+G5+J5+M5+P5+S5+V5+Y5+AB5+AE5+AH5+AK5+AN5+AQ5+AT5+AW5+AZ5+BC5+BF5+BI5+BL5+BO5+BR5+BU5+BX5+CA5+CD5+CG5+CJ5+CM5+CP5+CS5+CV5</f>
        <v>3865</v>
      </c>
      <c r="E5" s="5" t="s">
        <v>168</v>
      </c>
      <c r="F5" s="13">
        <f>+D5*C5</f>
        <v>54303.25</v>
      </c>
      <c r="G5" s="10">
        <f>IFERROR(VLOOKUP(A5,'1'!U:V,2,0),"0")</f>
        <v>21</v>
      </c>
      <c r="H5" s="5" t="s">
        <v>168</v>
      </c>
      <c r="I5" s="15">
        <f t="shared" ref="I5:I36" si="3">+G5*C5</f>
        <v>295.05</v>
      </c>
      <c r="J5" s="10">
        <f>IFERROR(VLOOKUP(A5,'2'!U:V,2,0),"0")</f>
        <v>127</v>
      </c>
      <c r="K5" s="5" t="s">
        <v>168</v>
      </c>
      <c r="L5" s="15">
        <f t="shared" ref="L5:L36" si="4">+J5*C5</f>
        <v>1784.3500000000001</v>
      </c>
      <c r="M5" s="10">
        <f>IFERROR(VLOOKUP(A5,'3'!U:V,2,0),"0")</f>
        <v>61</v>
      </c>
      <c r="N5" s="5" t="s">
        <v>168</v>
      </c>
      <c r="O5" s="15">
        <f t="shared" ref="O5:O36" si="5">+M5*C5</f>
        <v>857.05000000000007</v>
      </c>
      <c r="P5" s="10">
        <f>IFERROR(VLOOKUP(A5,'4'!U:V,2,0),"0")</f>
        <v>100</v>
      </c>
      <c r="Q5" s="5" t="s">
        <v>168</v>
      </c>
      <c r="R5" s="15">
        <f t="shared" ref="R5:R36" si="6">+P5*C5</f>
        <v>1405</v>
      </c>
      <c r="S5" s="10">
        <f>IFERROR(VLOOKUP(A5,'5'!U:V,2,0),"0")</f>
        <v>38</v>
      </c>
      <c r="T5" s="5" t="s">
        <v>168</v>
      </c>
      <c r="U5" s="15">
        <f t="shared" ref="U5:U36" si="7">+S5*C5</f>
        <v>533.9</v>
      </c>
      <c r="V5" s="10">
        <f>IFERROR(VLOOKUP(A5,'6'!U:V,2,0),"0")</f>
        <v>161</v>
      </c>
      <c r="W5" s="5" t="s">
        <v>168</v>
      </c>
      <c r="X5" s="15">
        <f t="shared" ref="X5:X36" si="8">+V5*C5</f>
        <v>2262.0500000000002</v>
      </c>
      <c r="Y5" s="10">
        <f>IFERROR(VLOOKUP(A5,'7'!U:V,2,0),"0")</f>
        <v>38</v>
      </c>
      <c r="Z5" s="5" t="s">
        <v>168</v>
      </c>
      <c r="AA5" s="15">
        <f t="shared" ref="AA5:AA36" si="9">+Y5*C5</f>
        <v>533.9</v>
      </c>
      <c r="AB5" s="10">
        <f>IFERROR(VLOOKUP(A5,'8'!U:V,2,0),"0")</f>
        <v>40</v>
      </c>
      <c r="AC5" s="5" t="s">
        <v>168</v>
      </c>
      <c r="AD5" s="15">
        <f t="shared" ref="AD5:AD36" si="10">+AB5*C5</f>
        <v>562</v>
      </c>
      <c r="AE5" s="10">
        <f>IFERROR(VLOOKUP(A5,'9'!U:V,2,0),"0")</f>
        <v>61</v>
      </c>
      <c r="AF5" s="5" t="s">
        <v>168</v>
      </c>
      <c r="AG5" s="15">
        <f t="shared" ref="AG5:AG36" si="11">+AE5*C5</f>
        <v>857.05000000000007</v>
      </c>
      <c r="AH5" s="10">
        <f>IFERROR(VLOOKUP(A5,'10'!U:V,2,0),"0")</f>
        <v>49</v>
      </c>
      <c r="AI5" s="5" t="s">
        <v>168</v>
      </c>
      <c r="AJ5" s="15">
        <f t="shared" ref="AJ5:AJ36" si="12">+AH5*C5</f>
        <v>688.45</v>
      </c>
      <c r="AK5" s="10">
        <f>IFERROR(VLOOKUP(A5,'11'!U:V,2,0),"0")</f>
        <v>45</v>
      </c>
      <c r="AL5" s="5" t="s">
        <v>168</v>
      </c>
      <c r="AM5" s="15">
        <f t="shared" ref="AM5:AM36" si="13">+AK5*C5</f>
        <v>632.25</v>
      </c>
      <c r="AN5" s="10">
        <f>IFERROR(VLOOKUP(A5,'12'!U:V,2,0),"0")</f>
        <v>22</v>
      </c>
      <c r="AO5" s="5" t="s">
        <v>168</v>
      </c>
      <c r="AP5" s="15">
        <f t="shared" ref="AP5:AP36" si="14">+AN5*C5</f>
        <v>309.10000000000002</v>
      </c>
      <c r="AQ5" s="10">
        <f>IFERROR(VLOOKUP(A5,'13'!U:V,2,0),"0")</f>
        <v>29</v>
      </c>
      <c r="AR5" s="5" t="s">
        <v>168</v>
      </c>
      <c r="AS5" s="15">
        <f t="shared" ref="AS5:AS36" si="15">+AQ5*C5</f>
        <v>407.45000000000005</v>
      </c>
      <c r="AT5" s="10">
        <f>IFERROR(VLOOKUP(A5,'14'!U:V,2,0),"0")</f>
        <v>43</v>
      </c>
      <c r="AU5" s="5" t="s">
        <v>168</v>
      </c>
      <c r="AV5" s="15">
        <f t="shared" ref="AV5:AV36" si="16">+AT5*C5</f>
        <v>604.15</v>
      </c>
      <c r="AW5" s="10">
        <f>IFERROR(VLOOKUP(A5,'15'!U:V,2,0),"0")</f>
        <v>28</v>
      </c>
      <c r="AX5" s="5" t="s">
        <v>168</v>
      </c>
      <c r="AY5" s="15">
        <f t="shared" ref="AY5:AY36" si="17">+AW5*C5</f>
        <v>393.40000000000003</v>
      </c>
      <c r="AZ5" s="10">
        <f>IFERROR(VLOOKUP(A5,'16'!U:V,2,0),"0")</f>
        <v>181</v>
      </c>
      <c r="BA5" s="5" t="s">
        <v>168</v>
      </c>
      <c r="BB5" s="15">
        <f t="shared" ref="BB5:BB36" si="18">+AZ5*C5</f>
        <v>2543.0500000000002</v>
      </c>
      <c r="BC5" s="10">
        <f>IFERROR(VLOOKUP(A5,'17'!U:V,2,0),"0")</f>
        <v>348</v>
      </c>
      <c r="BD5" s="5" t="s">
        <v>168</v>
      </c>
      <c r="BE5" s="15">
        <f t="shared" ref="BE5:BE36" si="19">+BC5*C5</f>
        <v>4889.4000000000005</v>
      </c>
      <c r="BF5" s="10">
        <f>IFERROR(VLOOKUP(A5,'18'!U:V,2,0),"0")</f>
        <v>156</v>
      </c>
      <c r="BG5" s="5" t="s">
        <v>168</v>
      </c>
      <c r="BH5" s="15">
        <f>+BF5*C5</f>
        <v>2191.8000000000002</v>
      </c>
      <c r="BI5" s="10">
        <f>IFERROR(VLOOKUP(A5,'19'!U:V,2,0),"0")</f>
        <v>188</v>
      </c>
      <c r="BJ5" s="5" t="s">
        <v>168</v>
      </c>
      <c r="BK5" s="15">
        <f>+BI5*C5</f>
        <v>2641.4</v>
      </c>
      <c r="BL5" s="10">
        <f>IFERROR(VLOOKUP(A5,'20'!U:V,2,0),"0")</f>
        <v>79</v>
      </c>
      <c r="BM5" s="5" t="s">
        <v>168</v>
      </c>
      <c r="BN5" s="15">
        <f>+BL5*C5</f>
        <v>1109.95</v>
      </c>
      <c r="BO5" s="10">
        <f>IFERROR(VLOOKUP(A5,'21'!U:V,2,0),"0")</f>
        <v>452</v>
      </c>
      <c r="BP5" s="5" t="s">
        <v>168</v>
      </c>
      <c r="BQ5" s="15">
        <f>+BO5*C5</f>
        <v>6350.6</v>
      </c>
      <c r="BR5" s="10" t="str">
        <f>IFERROR(VLOOKUP(A5,'22'!U:V,2,0),"0")</f>
        <v>0</v>
      </c>
      <c r="BS5" s="5" t="s">
        <v>168</v>
      </c>
      <c r="BT5" s="15">
        <f>+BR5*C5</f>
        <v>0</v>
      </c>
      <c r="BU5" s="10">
        <f>IFERROR(VLOOKUP(A5,'23'!U:V,2,0),"0")</f>
        <v>315</v>
      </c>
      <c r="BV5" s="5" t="s">
        <v>168</v>
      </c>
      <c r="BW5" s="15">
        <f>+BU5*C5</f>
        <v>4425.75</v>
      </c>
      <c r="BX5" s="10">
        <f>IFERROR(VLOOKUP(A5,'24'!U:V,2,0),"0")</f>
        <v>225</v>
      </c>
      <c r="BY5" s="5" t="s">
        <v>168</v>
      </c>
      <c r="BZ5" s="15">
        <f>+BX5*C5</f>
        <v>3161.25</v>
      </c>
      <c r="CA5" s="10">
        <f>IFERROR(VLOOKUP(A5,'25'!U:V,2,0),"0")</f>
        <v>270</v>
      </c>
      <c r="CB5" s="5" t="s">
        <v>168</v>
      </c>
      <c r="CC5" s="15">
        <f>+CA5*C5</f>
        <v>3793.5</v>
      </c>
      <c r="CD5" s="10">
        <f>IFERROR(VLOOKUP(A5,'26'!U:V,2,0),"0")</f>
        <v>115</v>
      </c>
      <c r="CE5" s="5" t="s">
        <v>168</v>
      </c>
      <c r="CF5" s="15">
        <f>+CD5*C5</f>
        <v>1615.75</v>
      </c>
      <c r="CG5" s="10">
        <f>IFERROR(VLOOKUP(A5,'27'!U:V,2,0),"0")</f>
        <v>183</v>
      </c>
      <c r="CH5" s="5" t="s">
        <v>168</v>
      </c>
      <c r="CI5" s="15">
        <f>+CG5*C5</f>
        <v>2571.15</v>
      </c>
      <c r="CJ5" s="10">
        <f>IFERROR(VLOOKUP(A5,'28'!U:V,2,0),"0")</f>
        <v>82</v>
      </c>
      <c r="CK5" s="5" t="s">
        <v>168</v>
      </c>
      <c r="CL5" s="15">
        <f>+CJ5*C5</f>
        <v>1152.1000000000001</v>
      </c>
      <c r="CM5" s="10">
        <f>IFERROR(VLOOKUP(A5,'29'!U:V,2,0),"0")</f>
        <v>34</v>
      </c>
      <c r="CN5" s="5" t="s">
        <v>168</v>
      </c>
      <c r="CO5" s="15">
        <f>+CM5*C5</f>
        <v>477.70000000000005</v>
      </c>
      <c r="CP5" s="10">
        <f>IFERROR(VLOOKUP(A5,'30'!U:V,2,0),"0")</f>
        <v>202</v>
      </c>
      <c r="CQ5" s="5" t="s">
        <v>168</v>
      </c>
      <c r="CR5" s="15">
        <f>+CP5*C5</f>
        <v>2838.1000000000004</v>
      </c>
      <c r="CS5" s="10">
        <f>IFERROR(VLOOKUP(A5,'31'!U:V,2,0),"0")</f>
        <v>172</v>
      </c>
      <c r="CT5" s="5" t="s">
        <v>168</v>
      </c>
      <c r="CU5" s="15">
        <f>+CS5*C5</f>
        <v>2416.6</v>
      </c>
      <c r="CV5" s="10" t="str">
        <f>IFERROR(VLOOKUP(A5,'เซต1-31'!V:W,2,0),"0")</f>
        <v>0</v>
      </c>
      <c r="CW5" s="5" t="s">
        <v>168</v>
      </c>
      <c r="CX5" s="15">
        <f>+CV5*C5</f>
        <v>0</v>
      </c>
    </row>
    <row r="6" spans="1:102" x14ac:dyDescent="0.25">
      <c r="A6" s="6" t="s">
        <v>44</v>
      </c>
      <c r="B6" s="4" t="s">
        <v>45</v>
      </c>
      <c r="C6" s="13">
        <v>19.579999999999998</v>
      </c>
      <c r="D6" s="19">
        <f t="shared" ref="D6:D68" si="20">+G6+J6+M6+P6+S6+V6+Y6+AB6+AE6+AH6+AK6+AN6+AQ6+AT6+AW6+AZ6+BC6+BF6+BI6+BL6+BO6+BR6+BU6+BX6+CA6+CD6+CG6+CJ6+CM6+CP6+CS6+CV6</f>
        <v>1378</v>
      </c>
      <c r="E6" s="5" t="s">
        <v>168</v>
      </c>
      <c r="F6" s="13">
        <f t="shared" ref="F6:F36" si="21">+D6*C6</f>
        <v>26981.239999999998</v>
      </c>
      <c r="G6" s="10" t="str">
        <f>IFERROR(VLOOKUP(A6,'1'!U:V,2,0),"0")</f>
        <v>0</v>
      </c>
      <c r="H6" s="5" t="s">
        <v>168</v>
      </c>
      <c r="I6" s="15">
        <f t="shared" si="3"/>
        <v>0</v>
      </c>
      <c r="J6" s="10" t="str">
        <f>IFERROR(VLOOKUP(A6,'2'!U:V,2,0),"0")</f>
        <v>0</v>
      </c>
      <c r="K6" s="5" t="s">
        <v>168</v>
      </c>
      <c r="L6" s="15">
        <f t="shared" si="4"/>
        <v>0</v>
      </c>
      <c r="M6" s="10">
        <f>IFERROR(VLOOKUP(A6,'3'!U:V,2,0),"0")</f>
        <v>17</v>
      </c>
      <c r="N6" s="5" t="s">
        <v>168</v>
      </c>
      <c r="O6" s="15">
        <f t="shared" si="5"/>
        <v>332.85999999999996</v>
      </c>
      <c r="P6" s="10" t="str">
        <f>IFERROR(VLOOKUP(A6,'4'!U:V,2,0),"0")</f>
        <v>0</v>
      </c>
      <c r="Q6" s="5" t="s">
        <v>168</v>
      </c>
      <c r="R6" s="15">
        <f t="shared" si="6"/>
        <v>0</v>
      </c>
      <c r="S6" s="10">
        <f>IFERROR(VLOOKUP(A6,'5'!U:V,2,0),"0")</f>
        <v>3</v>
      </c>
      <c r="T6" s="5" t="s">
        <v>168</v>
      </c>
      <c r="U6" s="15">
        <f t="shared" si="7"/>
        <v>58.739999999999995</v>
      </c>
      <c r="V6" s="10" t="str">
        <f>IFERROR(VLOOKUP(A6,'6'!U:V,2,0),"0")</f>
        <v>0</v>
      </c>
      <c r="W6" s="5" t="s">
        <v>168</v>
      </c>
      <c r="X6" s="15">
        <f t="shared" si="8"/>
        <v>0</v>
      </c>
      <c r="Y6" s="10">
        <f>IFERROR(VLOOKUP(A6,'7'!U:V,2,0),"0")</f>
        <v>3</v>
      </c>
      <c r="Z6" s="5" t="s">
        <v>168</v>
      </c>
      <c r="AA6" s="15">
        <f t="shared" si="9"/>
        <v>58.739999999999995</v>
      </c>
      <c r="AB6" s="10">
        <f>IFERROR(VLOOKUP(A6,'8'!U:V,2,0),"0")</f>
        <v>6</v>
      </c>
      <c r="AC6" s="5" t="s">
        <v>168</v>
      </c>
      <c r="AD6" s="15">
        <f t="shared" si="10"/>
        <v>117.47999999999999</v>
      </c>
      <c r="AE6" s="10" t="str">
        <f>IFERROR(VLOOKUP(A6,'9'!U:V,2,0),"0")</f>
        <v>0</v>
      </c>
      <c r="AF6" s="5" t="s">
        <v>168</v>
      </c>
      <c r="AG6" s="15">
        <f t="shared" si="11"/>
        <v>0</v>
      </c>
      <c r="AH6" s="10">
        <f>IFERROR(VLOOKUP(A6,'10'!U:V,2,0),"0")</f>
        <v>4</v>
      </c>
      <c r="AI6" s="5" t="s">
        <v>168</v>
      </c>
      <c r="AJ6" s="15">
        <f t="shared" si="12"/>
        <v>78.319999999999993</v>
      </c>
      <c r="AK6" s="10">
        <f>IFERROR(VLOOKUP(A6,'11'!U:V,2,0),"0")</f>
        <v>4</v>
      </c>
      <c r="AL6" s="5" t="s">
        <v>168</v>
      </c>
      <c r="AM6" s="15">
        <f t="shared" si="13"/>
        <v>78.319999999999993</v>
      </c>
      <c r="AN6" s="10">
        <f>IFERROR(VLOOKUP(A6,'12'!U:V,2,0),"0")</f>
        <v>13</v>
      </c>
      <c r="AO6" s="5" t="s">
        <v>168</v>
      </c>
      <c r="AP6" s="15">
        <f t="shared" si="14"/>
        <v>254.53999999999996</v>
      </c>
      <c r="AQ6" s="10" t="str">
        <f>IFERROR(VLOOKUP(A6,'13'!U:V,2,0),"0")</f>
        <v>0</v>
      </c>
      <c r="AR6" s="5" t="s">
        <v>168</v>
      </c>
      <c r="AS6" s="15">
        <f t="shared" si="15"/>
        <v>0</v>
      </c>
      <c r="AT6" s="10">
        <f>IFERROR(VLOOKUP(A6,'14'!U:V,2,0),"0")</f>
        <v>108</v>
      </c>
      <c r="AU6" s="5" t="s">
        <v>168</v>
      </c>
      <c r="AV6" s="15">
        <f t="shared" si="16"/>
        <v>2114.64</v>
      </c>
      <c r="AW6" s="10">
        <f>IFERROR(VLOOKUP(A6,'15'!U:V,2,0),"0")</f>
        <v>7</v>
      </c>
      <c r="AX6" s="5" t="s">
        <v>168</v>
      </c>
      <c r="AY6" s="15">
        <f t="shared" si="17"/>
        <v>137.06</v>
      </c>
      <c r="AZ6" s="10">
        <f>IFERROR(VLOOKUP(A6,'16'!U:V,2,0),"0")</f>
        <v>73</v>
      </c>
      <c r="BA6" s="5" t="s">
        <v>168</v>
      </c>
      <c r="BB6" s="15">
        <f t="shared" si="18"/>
        <v>1429.34</v>
      </c>
      <c r="BC6" s="10">
        <f>IFERROR(VLOOKUP(A6,'17'!U:V,2,0),"0")</f>
        <v>75</v>
      </c>
      <c r="BD6" s="5" t="s">
        <v>168</v>
      </c>
      <c r="BE6" s="15">
        <f t="shared" si="19"/>
        <v>1468.4999999999998</v>
      </c>
      <c r="BF6" s="10">
        <f>IFERROR(VLOOKUP(A6,'18'!U:V,2,0),"0")</f>
        <v>33</v>
      </c>
      <c r="BG6" s="5" t="s">
        <v>168</v>
      </c>
      <c r="BH6" s="15">
        <f t="shared" ref="BH6:BH69" si="22">+BF6*C6</f>
        <v>646.14</v>
      </c>
      <c r="BI6" s="10">
        <f>IFERROR(VLOOKUP(A6,'19'!U:V,2,0),"0")</f>
        <v>34</v>
      </c>
      <c r="BJ6" s="5" t="s">
        <v>168</v>
      </c>
      <c r="BK6" s="15">
        <f t="shared" ref="BK6:BK69" si="23">+BI6*C6</f>
        <v>665.71999999999991</v>
      </c>
      <c r="BL6" s="10">
        <f>IFERROR(VLOOKUP(A6,'20'!U:V,2,0),"0")</f>
        <v>95</v>
      </c>
      <c r="BM6" s="5" t="s">
        <v>168</v>
      </c>
      <c r="BN6" s="15">
        <f t="shared" ref="BN6:BN69" si="24">+BL6*C6</f>
        <v>1860.1</v>
      </c>
      <c r="BO6" s="10">
        <f>IFERROR(VLOOKUP(A6,'21'!U:V,2,0),"0")</f>
        <v>114</v>
      </c>
      <c r="BP6" s="5" t="s">
        <v>168</v>
      </c>
      <c r="BQ6" s="15">
        <f t="shared" ref="BQ6:BQ69" si="25">+BO6*C6</f>
        <v>2232.12</v>
      </c>
      <c r="BR6" s="10">
        <f>IFERROR(VLOOKUP(A6,'22'!U:V,2,0),"0")</f>
        <v>30</v>
      </c>
      <c r="BS6" s="5" t="s">
        <v>168</v>
      </c>
      <c r="BT6" s="15">
        <f t="shared" ref="BT6:BT69" si="26">+BR6*C6</f>
        <v>587.4</v>
      </c>
      <c r="BU6" s="10">
        <f>IFERROR(VLOOKUP(A6,'23'!U:V,2,0),"0")</f>
        <v>188</v>
      </c>
      <c r="BV6" s="5" t="s">
        <v>168</v>
      </c>
      <c r="BW6" s="15">
        <f t="shared" ref="BW6:BW69" si="27">+BU6*C6</f>
        <v>3681.0399999999995</v>
      </c>
      <c r="BX6" s="10">
        <f>IFERROR(VLOOKUP(A6,'24'!U:V,2,0),"0")</f>
        <v>70</v>
      </c>
      <c r="BY6" s="5" t="s">
        <v>168</v>
      </c>
      <c r="BZ6" s="15">
        <f t="shared" ref="BZ6:BZ69" si="28">+BX6*C6</f>
        <v>1370.6</v>
      </c>
      <c r="CA6" s="10">
        <f>IFERROR(VLOOKUP(A6,'25'!U:V,2,0),"0")</f>
        <v>149</v>
      </c>
      <c r="CB6" s="5" t="s">
        <v>168</v>
      </c>
      <c r="CC6" s="15">
        <f t="shared" ref="CC6:CC69" si="29">+CA6*C6</f>
        <v>2917.4199999999996</v>
      </c>
      <c r="CD6" s="10">
        <f>IFERROR(VLOOKUP(A6,'26'!U:V,2,0),"0")</f>
        <v>75</v>
      </c>
      <c r="CE6" s="5" t="s">
        <v>168</v>
      </c>
      <c r="CF6" s="15">
        <f t="shared" ref="CF6:CF69" si="30">+CD6*C6</f>
        <v>1468.4999999999998</v>
      </c>
      <c r="CG6" s="10">
        <f>IFERROR(VLOOKUP(A6,'27'!U:V,2,0),"0")</f>
        <v>60</v>
      </c>
      <c r="CH6" s="5" t="s">
        <v>168</v>
      </c>
      <c r="CI6" s="15">
        <f t="shared" ref="CI6:CI69" si="31">+CG6*C6</f>
        <v>1174.8</v>
      </c>
      <c r="CJ6" s="10">
        <f>IFERROR(VLOOKUP(A6,'28'!U:V,2,0),"0")</f>
        <v>10</v>
      </c>
      <c r="CK6" s="5" t="s">
        <v>168</v>
      </c>
      <c r="CL6" s="15">
        <f t="shared" ref="CL6:CL69" si="32">+CJ6*C6</f>
        <v>195.79999999999998</v>
      </c>
      <c r="CM6" s="10">
        <f>IFERROR(VLOOKUP(A6,'29'!U:V,2,0),"0")</f>
        <v>18</v>
      </c>
      <c r="CN6" s="5" t="s">
        <v>168</v>
      </c>
      <c r="CO6" s="15">
        <f t="shared" ref="CO6:CO69" si="33">+CM6*C6</f>
        <v>352.43999999999994</v>
      </c>
      <c r="CP6" s="10">
        <f>IFERROR(VLOOKUP(A6,'30'!U:V,2,0),"0")</f>
        <v>116</v>
      </c>
      <c r="CQ6" s="5" t="s">
        <v>168</v>
      </c>
      <c r="CR6" s="15">
        <f t="shared" ref="CR6:CR69" si="34">+CP6*C6</f>
        <v>2271.2799999999997</v>
      </c>
      <c r="CS6" s="10">
        <f>IFERROR(VLOOKUP(A6,'31'!U:V,2,0),"0")</f>
        <v>73</v>
      </c>
      <c r="CT6" s="5" t="s">
        <v>168</v>
      </c>
      <c r="CU6" s="15">
        <f t="shared" ref="CU6:CU69" si="35">+CS6*C6</f>
        <v>1429.34</v>
      </c>
      <c r="CV6" s="10" t="str">
        <f>IFERROR(VLOOKUP(A6,'เซต1-31'!V:W,2,0),"0")</f>
        <v>0</v>
      </c>
      <c r="CW6" s="5" t="s">
        <v>168</v>
      </c>
      <c r="CX6" s="15">
        <f t="shared" ref="CX6:CX69" si="36">+CV6*C6</f>
        <v>0</v>
      </c>
    </row>
    <row r="7" spans="1:102" x14ac:dyDescent="0.25">
      <c r="A7" s="6" t="s">
        <v>144</v>
      </c>
      <c r="B7" s="4" t="s">
        <v>145</v>
      </c>
      <c r="C7" s="13">
        <v>17.5</v>
      </c>
      <c r="D7" s="19">
        <f t="shared" si="20"/>
        <v>0</v>
      </c>
      <c r="E7" s="5" t="s">
        <v>170</v>
      </c>
      <c r="F7" s="13">
        <f t="shared" si="21"/>
        <v>0</v>
      </c>
      <c r="G7" s="10" t="str">
        <f>IFERROR(VLOOKUP(A7,'1'!U:V,2,0),"0")</f>
        <v>0</v>
      </c>
      <c r="H7" s="5" t="s">
        <v>170</v>
      </c>
      <c r="I7" s="15">
        <f t="shared" si="3"/>
        <v>0</v>
      </c>
      <c r="J7" s="10" t="str">
        <f>IFERROR(VLOOKUP(A7,'2'!U:V,2,0),"0")</f>
        <v>0</v>
      </c>
      <c r="K7" s="5" t="s">
        <v>170</v>
      </c>
      <c r="L7" s="15">
        <f t="shared" si="4"/>
        <v>0</v>
      </c>
      <c r="M7" s="10" t="str">
        <f>IFERROR(VLOOKUP(A7,'3'!U:V,2,0),"0")</f>
        <v>0</v>
      </c>
      <c r="N7" s="5" t="s">
        <v>170</v>
      </c>
      <c r="O7" s="15">
        <f t="shared" si="5"/>
        <v>0</v>
      </c>
      <c r="P7" s="10" t="str">
        <f>IFERROR(VLOOKUP(A7,'4'!U:V,2,0),"0")</f>
        <v>0</v>
      </c>
      <c r="Q7" s="5" t="s">
        <v>170</v>
      </c>
      <c r="R7" s="15">
        <f t="shared" si="6"/>
        <v>0</v>
      </c>
      <c r="S7" s="10" t="str">
        <f>IFERROR(VLOOKUP(A7,'5'!U:V,2,0),"0")</f>
        <v>0</v>
      </c>
      <c r="T7" s="5" t="s">
        <v>170</v>
      </c>
      <c r="U7" s="15">
        <f t="shared" si="7"/>
        <v>0</v>
      </c>
      <c r="V7" s="10" t="str">
        <f>IFERROR(VLOOKUP(A7,'6'!U:V,2,0),"0")</f>
        <v>0</v>
      </c>
      <c r="W7" s="5" t="s">
        <v>170</v>
      </c>
      <c r="X7" s="15">
        <f t="shared" si="8"/>
        <v>0</v>
      </c>
      <c r="Y7" s="10" t="str">
        <f>IFERROR(VLOOKUP(A7,'7'!U:V,2,0),"0")</f>
        <v>0</v>
      </c>
      <c r="Z7" s="5" t="s">
        <v>170</v>
      </c>
      <c r="AA7" s="15">
        <f t="shared" si="9"/>
        <v>0</v>
      </c>
      <c r="AB7" s="10" t="str">
        <f>IFERROR(VLOOKUP(A7,'8'!U:V,2,0),"0")</f>
        <v>0</v>
      </c>
      <c r="AC7" s="5" t="s">
        <v>170</v>
      </c>
      <c r="AD7" s="15">
        <f t="shared" si="10"/>
        <v>0</v>
      </c>
      <c r="AE7" s="10" t="str">
        <f>IFERROR(VLOOKUP(A7,'9'!U:V,2,0),"0")</f>
        <v>0</v>
      </c>
      <c r="AF7" s="5" t="s">
        <v>170</v>
      </c>
      <c r="AG7" s="15">
        <f t="shared" si="11"/>
        <v>0</v>
      </c>
      <c r="AH7" s="10" t="str">
        <f>IFERROR(VLOOKUP(A7,'10'!U:V,2,0),"0")</f>
        <v>0</v>
      </c>
      <c r="AI7" s="5" t="s">
        <v>170</v>
      </c>
      <c r="AJ7" s="15">
        <f t="shared" si="12"/>
        <v>0</v>
      </c>
      <c r="AK7" s="10" t="str">
        <f>IFERROR(VLOOKUP(A7,'11'!U:V,2,0),"0")</f>
        <v>0</v>
      </c>
      <c r="AL7" s="5" t="s">
        <v>170</v>
      </c>
      <c r="AM7" s="15">
        <f t="shared" si="13"/>
        <v>0</v>
      </c>
      <c r="AN7" s="10" t="str">
        <f>IFERROR(VLOOKUP(A7,'12'!U:V,2,0),"0")</f>
        <v>0</v>
      </c>
      <c r="AO7" s="5" t="s">
        <v>170</v>
      </c>
      <c r="AP7" s="15">
        <f t="shared" si="14"/>
        <v>0</v>
      </c>
      <c r="AQ7" s="10" t="str">
        <f>IFERROR(VLOOKUP(A7,'13'!U:V,2,0),"0")</f>
        <v>0</v>
      </c>
      <c r="AR7" s="5" t="s">
        <v>170</v>
      </c>
      <c r="AS7" s="15">
        <f t="shared" si="15"/>
        <v>0</v>
      </c>
      <c r="AT7" s="10" t="str">
        <f>IFERROR(VLOOKUP(A7,'14'!U:V,2,0),"0")</f>
        <v>0</v>
      </c>
      <c r="AU7" s="5" t="s">
        <v>170</v>
      </c>
      <c r="AV7" s="15">
        <f t="shared" si="16"/>
        <v>0</v>
      </c>
      <c r="AW7" s="10" t="str">
        <f>IFERROR(VLOOKUP(A7,'15'!U:V,2,0),"0")</f>
        <v>0</v>
      </c>
      <c r="AX7" s="5" t="s">
        <v>170</v>
      </c>
      <c r="AY7" s="15">
        <f t="shared" si="17"/>
        <v>0</v>
      </c>
      <c r="AZ7" s="10" t="str">
        <f>IFERROR(VLOOKUP(A7,'16'!U:V,2,0),"0")</f>
        <v>0</v>
      </c>
      <c r="BA7" s="5" t="s">
        <v>170</v>
      </c>
      <c r="BB7" s="15">
        <f t="shared" si="18"/>
        <v>0</v>
      </c>
      <c r="BC7" s="10" t="str">
        <f>IFERROR(VLOOKUP(A7,'17'!U:V,2,0),"0")</f>
        <v>0</v>
      </c>
      <c r="BD7" s="5" t="s">
        <v>170</v>
      </c>
      <c r="BE7" s="15">
        <f t="shared" si="19"/>
        <v>0</v>
      </c>
      <c r="BF7" s="10" t="str">
        <f>IFERROR(VLOOKUP(A7,'18'!U:V,2,0),"0")</f>
        <v>0</v>
      </c>
      <c r="BG7" s="5" t="s">
        <v>170</v>
      </c>
      <c r="BH7" s="15">
        <f t="shared" si="22"/>
        <v>0</v>
      </c>
      <c r="BI7" s="10" t="str">
        <f>IFERROR(VLOOKUP(A7,'19'!U:V,2,0),"0")</f>
        <v>0</v>
      </c>
      <c r="BJ7" s="5" t="s">
        <v>170</v>
      </c>
      <c r="BK7" s="15">
        <f t="shared" si="23"/>
        <v>0</v>
      </c>
      <c r="BL7" s="10" t="str">
        <f>IFERROR(VLOOKUP(A7,'20'!U:V,2,0),"0")</f>
        <v>0</v>
      </c>
      <c r="BM7" s="5" t="s">
        <v>170</v>
      </c>
      <c r="BN7" s="15">
        <f t="shared" si="24"/>
        <v>0</v>
      </c>
      <c r="BO7" s="10" t="str">
        <f>IFERROR(VLOOKUP(A7,'21'!U:V,2,0),"0")</f>
        <v>0</v>
      </c>
      <c r="BP7" s="5" t="s">
        <v>170</v>
      </c>
      <c r="BQ7" s="15">
        <f t="shared" si="25"/>
        <v>0</v>
      </c>
      <c r="BR7" s="10" t="str">
        <f>IFERROR(VLOOKUP(A7,'22'!U:V,2,0),"0")</f>
        <v>0</v>
      </c>
      <c r="BS7" s="5" t="s">
        <v>170</v>
      </c>
      <c r="BT7" s="15">
        <f t="shared" si="26"/>
        <v>0</v>
      </c>
      <c r="BU7" s="10" t="str">
        <f>IFERROR(VLOOKUP(A7,'23'!U:V,2,0),"0")</f>
        <v>0</v>
      </c>
      <c r="BV7" s="5" t="s">
        <v>170</v>
      </c>
      <c r="BW7" s="15">
        <f t="shared" si="27"/>
        <v>0</v>
      </c>
      <c r="BX7" s="10" t="str">
        <f>IFERROR(VLOOKUP(A7,'24'!U:V,2,0),"0")</f>
        <v>0</v>
      </c>
      <c r="BY7" s="5" t="s">
        <v>170</v>
      </c>
      <c r="BZ7" s="15">
        <f t="shared" si="28"/>
        <v>0</v>
      </c>
      <c r="CA7" s="10" t="str">
        <f>IFERROR(VLOOKUP(A7,'25'!U:V,2,0),"0")</f>
        <v>0</v>
      </c>
      <c r="CB7" s="5" t="s">
        <v>170</v>
      </c>
      <c r="CC7" s="15">
        <f t="shared" si="29"/>
        <v>0</v>
      </c>
      <c r="CD7" s="10" t="str">
        <f>IFERROR(VLOOKUP(A7,'26'!U:V,2,0),"0")</f>
        <v>0</v>
      </c>
      <c r="CE7" s="5" t="s">
        <v>170</v>
      </c>
      <c r="CF7" s="15">
        <f t="shared" si="30"/>
        <v>0</v>
      </c>
      <c r="CG7" s="10" t="str">
        <f>IFERROR(VLOOKUP(A7,'27'!U:V,2,0),"0")</f>
        <v>0</v>
      </c>
      <c r="CH7" s="5" t="s">
        <v>170</v>
      </c>
      <c r="CI7" s="15">
        <f t="shared" si="31"/>
        <v>0</v>
      </c>
      <c r="CJ7" s="10" t="str">
        <f>IFERROR(VLOOKUP(A7,'28'!U:V,2,0),"0")</f>
        <v>0</v>
      </c>
      <c r="CK7" s="5" t="s">
        <v>170</v>
      </c>
      <c r="CL7" s="15">
        <f t="shared" si="32"/>
        <v>0</v>
      </c>
      <c r="CM7" s="10" t="str">
        <f>IFERROR(VLOOKUP(A7,'29'!U:V,2,0),"0")</f>
        <v>0</v>
      </c>
      <c r="CN7" s="5" t="s">
        <v>170</v>
      </c>
      <c r="CO7" s="15">
        <f t="shared" si="33"/>
        <v>0</v>
      </c>
      <c r="CP7" s="10" t="str">
        <f>IFERROR(VLOOKUP(A7,'30'!U:V,2,0),"0")</f>
        <v>0</v>
      </c>
      <c r="CQ7" s="5" t="s">
        <v>170</v>
      </c>
      <c r="CR7" s="15">
        <f t="shared" si="34"/>
        <v>0</v>
      </c>
      <c r="CS7" s="10" t="str">
        <f>IFERROR(VLOOKUP(A7,'31'!U:V,2,0),"0")</f>
        <v>0</v>
      </c>
      <c r="CT7" s="5" t="s">
        <v>170</v>
      </c>
      <c r="CU7" s="15">
        <f t="shared" si="35"/>
        <v>0</v>
      </c>
      <c r="CV7" s="10" t="str">
        <f>IFERROR(VLOOKUP(A7,'เซต1-31'!V:W,2,0),"0")</f>
        <v>0</v>
      </c>
      <c r="CW7" s="5" t="s">
        <v>170</v>
      </c>
      <c r="CX7" s="15">
        <f t="shared" si="36"/>
        <v>0</v>
      </c>
    </row>
    <row r="8" spans="1:102" x14ac:dyDescent="0.25">
      <c r="A8" s="6" t="s">
        <v>190</v>
      </c>
      <c r="B8" s="4" t="s">
        <v>191</v>
      </c>
      <c r="C8" s="13">
        <v>4.43</v>
      </c>
      <c r="D8" s="19">
        <f t="shared" si="20"/>
        <v>0</v>
      </c>
      <c r="E8" s="5" t="s">
        <v>169</v>
      </c>
      <c r="F8" s="13">
        <f t="shared" si="21"/>
        <v>0</v>
      </c>
      <c r="G8" s="10" t="str">
        <f>IFERROR(VLOOKUP(A8,'1'!U:V,2,0),"0")</f>
        <v>0</v>
      </c>
      <c r="H8" s="5" t="s">
        <v>169</v>
      </c>
      <c r="I8" s="15">
        <f t="shared" si="3"/>
        <v>0</v>
      </c>
      <c r="J8" s="10" t="str">
        <f>IFERROR(VLOOKUP(A8,'2'!U:V,2,0),"0")</f>
        <v>0</v>
      </c>
      <c r="K8" s="5" t="s">
        <v>169</v>
      </c>
      <c r="L8" s="15">
        <f t="shared" si="4"/>
        <v>0</v>
      </c>
      <c r="M8" s="10" t="str">
        <f>IFERROR(VLOOKUP(A8,'3'!U:V,2,0),"0")</f>
        <v>0</v>
      </c>
      <c r="N8" s="5" t="s">
        <v>169</v>
      </c>
      <c r="O8" s="15">
        <f t="shared" si="5"/>
        <v>0</v>
      </c>
      <c r="P8" s="10" t="str">
        <f>IFERROR(VLOOKUP(A8,'4'!U:V,2,0),"0")</f>
        <v>0</v>
      </c>
      <c r="Q8" s="5" t="s">
        <v>169</v>
      </c>
      <c r="R8" s="15">
        <f t="shared" si="6"/>
        <v>0</v>
      </c>
      <c r="S8" s="10" t="str">
        <f>IFERROR(VLOOKUP(A8,'5'!U:V,2,0),"0")</f>
        <v>0</v>
      </c>
      <c r="T8" s="5" t="s">
        <v>169</v>
      </c>
      <c r="U8" s="15">
        <f t="shared" si="7"/>
        <v>0</v>
      </c>
      <c r="V8" s="10" t="str">
        <f>IFERROR(VLOOKUP(A8,'6'!U:V,2,0),"0")</f>
        <v>0</v>
      </c>
      <c r="W8" s="5" t="s">
        <v>169</v>
      </c>
      <c r="X8" s="15">
        <f t="shared" si="8"/>
        <v>0</v>
      </c>
      <c r="Y8" s="10" t="str">
        <f>IFERROR(VLOOKUP(A8,'7'!U:V,2,0),"0")</f>
        <v>0</v>
      </c>
      <c r="Z8" s="5" t="s">
        <v>169</v>
      </c>
      <c r="AA8" s="15">
        <f t="shared" si="9"/>
        <v>0</v>
      </c>
      <c r="AB8" s="10" t="str">
        <f>IFERROR(VLOOKUP(A8,'8'!U:V,2,0),"0")</f>
        <v>0</v>
      </c>
      <c r="AC8" s="5" t="s">
        <v>169</v>
      </c>
      <c r="AD8" s="15">
        <f t="shared" si="10"/>
        <v>0</v>
      </c>
      <c r="AE8" s="10" t="str">
        <f>IFERROR(VLOOKUP(A8,'9'!U:V,2,0),"0")</f>
        <v>0</v>
      </c>
      <c r="AF8" s="5" t="s">
        <v>169</v>
      </c>
      <c r="AG8" s="15">
        <f t="shared" si="11"/>
        <v>0</v>
      </c>
      <c r="AH8" s="10" t="str">
        <f>IFERROR(VLOOKUP(A8,'10'!U:V,2,0),"0")</f>
        <v>0</v>
      </c>
      <c r="AI8" s="5" t="s">
        <v>169</v>
      </c>
      <c r="AJ8" s="15">
        <f t="shared" si="12"/>
        <v>0</v>
      </c>
      <c r="AK8" s="10" t="str">
        <f>IFERROR(VLOOKUP(A8,'11'!U:V,2,0),"0")</f>
        <v>0</v>
      </c>
      <c r="AL8" s="5" t="s">
        <v>169</v>
      </c>
      <c r="AM8" s="15">
        <f t="shared" si="13"/>
        <v>0</v>
      </c>
      <c r="AN8" s="10" t="str">
        <f>IFERROR(VLOOKUP(A8,'12'!U:V,2,0),"0")</f>
        <v>0</v>
      </c>
      <c r="AO8" s="5" t="s">
        <v>169</v>
      </c>
      <c r="AP8" s="15">
        <f t="shared" si="14"/>
        <v>0</v>
      </c>
      <c r="AQ8" s="10" t="str">
        <f>IFERROR(VLOOKUP(A8,'13'!U:V,2,0),"0")</f>
        <v>0</v>
      </c>
      <c r="AR8" s="5" t="s">
        <v>169</v>
      </c>
      <c r="AS8" s="15">
        <f t="shared" si="15"/>
        <v>0</v>
      </c>
      <c r="AT8" s="10" t="str">
        <f>IFERROR(VLOOKUP(A8,'14'!U:V,2,0),"0")</f>
        <v>0</v>
      </c>
      <c r="AU8" s="5" t="s">
        <v>169</v>
      </c>
      <c r="AV8" s="15">
        <f t="shared" si="16"/>
        <v>0</v>
      </c>
      <c r="AW8" s="10" t="str">
        <f>IFERROR(VLOOKUP(A8,'15'!U:V,2,0),"0")</f>
        <v>0</v>
      </c>
      <c r="AX8" s="5" t="s">
        <v>169</v>
      </c>
      <c r="AY8" s="15">
        <f t="shared" si="17"/>
        <v>0</v>
      </c>
      <c r="AZ8" s="10" t="str">
        <f>IFERROR(VLOOKUP(A8,'16'!U:V,2,0),"0")</f>
        <v>0</v>
      </c>
      <c r="BA8" s="5" t="s">
        <v>169</v>
      </c>
      <c r="BB8" s="15">
        <f t="shared" si="18"/>
        <v>0</v>
      </c>
      <c r="BC8" s="10" t="str">
        <f>IFERROR(VLOOKUP(A8,'17'!U:V,2,0),"0")</f>
        <v>0</v>
      </c>
      <c r="BD8" s="5" t="s">
        <v>169</v>
      </c>
      <c r="BE8" s="15">
        <f t="shared" si="19"/>
        <v>0</v>
      </c>
      <c r="BF8" s="10" t="str">
        <f>IFERROR(VLOOKUP(A8,'18'!U:V,2,0),"0")</f>
        <v>0</v>
      </c>
      <c r="BG8" s="5" t="s">
        <v>169</v>
      </c>
      <c r="BH8" s="15">
        <f t="shared" si="22"/>
        <v>0</v>
      </c>
      <c r="BI8" s="10" t="str">
        <f>IFERROR(VLOOKUP(A8,'19'!U:V,2,0),"0")</f>
        <v>0</v>
      </c>
      <c r="BJ8" s="5" t="s">
        <v>169</v>
      </c>
      <c r="BK8" s="15">
        <f t="shared" si="23"/>
        <v>0</v>
      </c>
      <c r="BL8" s="10" t="str">
        <f>IFERROR(VLOOKUP(A8,'20'!U:V,2,0),"0")</f>
        <v>0</v>
      </c>
      <c r="BM8" s="5" t="s">
        <v>169</v>
      </c>
      <c r="BN8" s="15">
        <f t="shared" si="24"/>
        <v>0</v>
      </c>
      <c r="BO8" s="10" t="str">
        <f>IFERROR(VLOOKUP(A8,'21'!U:V,2,0),"0")</f>
        <v>0</v>
      </c>
      <c r="BP8" s="5" t="s">
        <v>169</v>
      </c>
      <c r="BQ8" s="15">
        <f t="shared" si="25"/>
        <v>0</v>
      </c>
      <c r="BR8" s="10" t="str">
        <f>IFERROR(VLOOKUP(A8,'22'!U:V,2,0),"0")</f>
        <v>0</v>
      </c>
      <c r="BS8" s="5" t="s">
        <v>169</v>
      </c>
      <c r="BT8" s="15">
        <f t="shared" si="26"/>
        <v>0</v>
      </c>
      <c r="BU8" s="10" t="str">
        <f>IFERROR(VLOOKUP(A8,'23'!U:V,2,0),"0")</f>
        <v>0</v>
      </c>
      <c r="BV8" s="5" t="s">
        <v>169</v>
      </c>
      <c r="BW8" s="15">
        <f t="shared" si="27"/>
        <v>0</v>
      </c>
      <c r="BX8" s="10" t="str">
        <f>IFERROR(VLOOKUP(A8,'24'!U:V,2,0),"0")</f>
        <v>0</v>
      </c>
      <c r="BY8" s="5" t="s">
        <v>169</v>
      </c>
      <c r="BZ8" s="15">
        <f t="shared" si="28"/>
        <v>0</v>
      </c>
      <c r="CA8" s="10" t="str">
        <f>IFERROR(VLOOKUP(A8,'25'!U:V,2,0),"0")</f>
        <v>0</v>
      </c>
      <c r="CB8" s="5" t="s">
        <v>169</v>
      </c>
      <c r="CC8" s="15">
        <f t="shared" si="29"/>
        <v>0</v>
      </c>
      <c r="CD8" s="10" t="str">
        <f>IFERROR(VLOOKUP(A8,'26'!U:V,2,0),"0")</f>
        <v>0</v>
      </c>
      <c r="CE8" s="5" t="s">
        <v>169</v>
      </c>
      <c r="CF8" s="15">
        <f t="shared" si="30"/>
        <v>0</v>
      </c>
      <c r="CG8" s="10" t="str">
        <f>IFERROR(VLOOKUP(A8,'27'!U:V,2,0),"0")</f>
        <v>0</v>
      </c>
      <c r="CH8" s="5" t="s">
        <v>169</v>
      </c>
      <c r="CI8" s="15">
        <f t="shared" si="31"/>
        <v>0</v>
      </c>
      <c r="CJ8" s="10" t="str">
        <f>IFERROR(VLOOKUP(A8,'28'!U:V,2,0),"0")</f>
        <v>0</v>
      </c>
      <c r="CK8" s="5" t="s">
        <v>169</v>
      </c>
      <c r="CL8" s="15">
        <f t="shared" si="32"/>
        <v>0</v>
      </c>
      <c r="CM8" s="10" t="str">
        <f>IFERROR(VLOOKUP(A8,'29'!U:V,2,0),"0")</f>
        <v>0</v>
      </c>
      <c r="CN8" s="5" t="s">
        <v>169</v>
      </c>
      <c r="CO8" s="15">
        <f t="shared" si="33"/>
        <v>0</v>
      </c>
      <c r="CP8" s="10" t="str">
        <f>IFERROR(VLOOKUP(A8,'30'!U:V,2,0),"0")</f>
        <v>0</v>
      </c>
      <c r="CQ8" s="5" t="s">
        <v>169</v>
      </c>
      <c r="CR8" s="15">
        <f t="shared" si="34"/>
        <v>0</v>
      </c>
      <c r="CS8" s="10" t="str">
        <f>IFERROR(VLOOKUP(A8,'31'!U:V,2,0),"0")</f>
        <v>0</v>
      </c>
      <c r="CT8" s="5" t="s">
        <v>169</v>
      </c>
      <c r="CU8" s="15">
        <f t="shared" si="35"/>
        <v>0</v>
      </c>
      <c r="CV8" s="10" t="str">
        <f>IFERROR(VLOOKUP(A8,'เซต1-31'!V:W,2,0),"0")</f>
        <v>0</v>
      </c>
      <c r="CW8" s="5" t="s">
        <v>169</v>
      </c>
      <c r="CX8" s="15">
        <f t="shared" si="36"/>
        <v>0</v>
      </c>
    </row>
    <row r="9" spans="1:102" x14ac:dyDescent="0.25">
      <c r="A9" s="6" t="s">
        <v>113</v>
      </c>
      <c r="B9" s="4" t="s">
        <v>114</v>
      </c>
      <c r="C9" s="13">
        <v>22.02</v>
      </c>
      <c r="D9" s="19">
        <f t="shared" si="20"/>
        <v>72</v>
      </c>
      <c r="E9" s="5" t="s">
        <v>168</v>
      </c>
      <c r="F9" s="13">
        <f t="shared" si="21"/>
        <v>1585.44</v>
      </c>
      <c r="G9" s="10">
        <f>IFERROR(VLOOKUP(A9,'1'!U:V,2,0),"0")</f>
        <v>3</v>
      </c>
      <c r="H9" s="5" t="s">
        <v>168</v>
      </c>
      <c r="I9" s="15">
        <f t="shared" si="3"/>
        <v>66.06</v>
      </c>
      <c r="J9" s="10">
        <f>IFERROR(VLOOKUP(A9,'2'!U:V,2,0),"0")</f>
        <v>4</v>
      </c>
      <c r="K9" s="5" t="s">
        <v>168</v>
      </c>
      <c r="L9" s="15">
        <f t="shared" si="4"/>
        <v>88.08</v>
      </c>
      <c r="M9" s="10">
        <f>IFERROR(VLOOKUP(A9,'3'!U:V,2,0),"0")</f>
        <v>3</v>
      </c>
      <c r="N9" s="5" t="s">
        <v>168</v>
      </c>
      <c r="O9" s="15">
        <f t="shared" si="5"/>
        <v>66.06</v>
      </c>
      <c r="P9" s="10" t="str">
        <f>IFERROR(VLOOKUP(A9,'4'!U:V,2,0),"0")</f>
        <v>0</v>
      </c>
      <c r="Q9" s="5" t="s">
        <v>168</v>
      </c>
      <c r="R9" s="15">
        <f t="shared" si="6"/>
        <v>0</v>
      </c>
      <c r="S9" s="10" t="str">
        <f>IFERROR(VLOOKUP(A9,'5'!U:V,2,0),"0")</f>
        <v>0</v>
      </c>
      <c r="T9" s="5" t="s">
        <v>168</v>
      </c>
      <c r="U9" s="15">
        <f t="shared" si="7"/>
        <v>0</v>
      </c>
      <c r="V9" s="10" t="str">
        <f>IFERROR(VLOOKUP(A9,'6'!U:V,2,0),"0")</f>
        <v>0</v>
      </c>
      <c r="W9" s="5" t="s">
        <v>168</v>
      </c>
      <c r="X9" s="15">
        <f t="shared" si="8"/>
        <v>0</v>
      </c>
      <c r="Y9" s="10" t="str">
        <f>IFERROR(VLOOKUP(A9,'7'!U:V,2,0),"0")</f>
        <v>0</v>
      </c>
      <c r="Z9" s="5" t="s">
        <v>168</v>
      </c>
      <c r="AA9" s="15">
        <f t="shared" si="9"/>
        <v>0</v>
      </c>
      <c r="AB9" s="10" t="str">
        <f>IFERROR(VLOOKUP(A9,'8'!U:V,2,0),"0")</f>
        <v>0</v>
      </c>
      <c r="AC9" s="5" t="s">
        <v>168</v>
      </c>
      <c r="AD9" s="15">
        <f t="shared" si="10"/>
        <v>0</v>
      </c>
      <c r="AE9" s="10">
        <f>IFERROR(VLOOKUP(A9,'9'!U:V,2,0),"0")</f>
        <v>3</v>
      </c>
      <c r="AF9" s="5" t="s">
        <v>168</v>
      </c>
      <c r="AG9" s="15">
        <f t="shared" si="11"/>
        <v>66.06</v>
      </c>
      <c r="AH9" s="10" t="str">
        <f>IFERROR(VLOOKUP(A9,'10'!U:V,2,0),"0")</f>
        <v>0</v>
      </c>
      <c r="AI9" s="5" t="s">
        <v>168</v>
      </c>
      <c r="AJ9" s="15">
        <f t="shared" si="12"/>
        <v>0</v>
      </c>
      <c r="AK9" s="10">
        <f>IFERROR(VLOOKUP(A9,'11'!U:V,2,0),"0")</f>
        <v>21</v>
      </c>
      <c r="AL9" s="5" t="s">
        <v>168</v>
      </c>
      <c r="AM9" s="15">
        <f t="shared" si="13"/>
        <v>462.42</v>
      </c>
      <c r="AN9" s="10" t="str">
        <f>IFERROR(VLOOKUP(A9,'12'!U:V,2,0),"0")</f>
        <v>0</v>
      </c>
      <c r="AO9" s="5" t="s">
        <v>168</v>
      </c>
      <c r="AP9" s="15">
        <f t="shared" si="14"/>
        <v>0</v>
      </c>
      <c r="AQ9" s="10">
        <f>IFERROR(VLOOKUP(A9,'13'!U:V,2,0),"0")</f>
        <v>3</v>
      </c>
      <c r="AR9" s="5" t="s">
        <v>168</v>
      </c>
      <c r="AS9" s="15">
        <f t="shared" si="15"/>
        <v>66.06</v>
      </c>
      <c r="AT9" s="10" t="str">
        <f>IFERROR(VLOOKUP(A9,'14'!U:V,2,0),"0")</f>
        <v>0</v>
      </c>
      <c r="AU9" s="5" t="s">
        <v>168</v>
      </c>
      <c r="AV9" s="15">
        <f t="shared" si="16"/>
        <v>0</v>
      </c>
      <c r="AW9" s="10" t="str">
        <f>IFERROR(VLOOKUP(A9,'15'!U:V,2,0),"0")</f>
        <v>0</v>
      </c>
      <c r="AX9" s="5" t="s">
        <v>168</v>
      </c>
      <c r="AY9" s="15">
        <f t="shared" si="17"/>
        <v>0</v>
      </c>
      <c r="AZ9" s="10" t="str">
        <f>IFERROR(VLOOKUP(A9,'16'!U:V,2,0),"0")</f>
        <v>0</v>
      </c>
      <c r="BA9" s="5" t="s">
        <v>168</v>
      </c>
      <c r="BB9" s="15">
        <f t="shared" si="18"/>
        <v>0</v>
      </c>
      <c r="BC9" s="10" t="str">
        <f>IFERROR(VLOOKUP(A9,'17'!U:V,2,0),"0")</f>
        <v>0</v>
      </c>
      <c r="BD9" s="5" t="s">
        <v>168</v>
      </c>
      <c r="BE9" s="15">
        <f t="shared" si="19"/>
        <v>0</v>
      </c>
      <c r="BF9" s="10" t="str">
        <f>IFERROR(VLOOKUP(A9,'18'!U:V,2,0),"0")</f>
        <v>0</v>
      </c>
      <c r="BG9" s="5" t="s">
        <v>168</v>
      </c>
      <c r="BH9" s="15">
        <f t="shared" si="22"/>
        <v>0</v>
      </c>
      <c r="BI9" s="10" t="str">
        <f>IFERROR(VLOOKUP(A9,'19'!U:V,2,0),"0")</f>
        <v>0</v>
      </c>
      <c r="BJ9" s="5" t="s">
        <v>168</v>
      </c>
      <c r="BK9" s="15">
        <f t="shared" si="23"/>
        <v>0</v>
      </c>
      <c r="BL9" s="10">
        <f>IFERROR(VLOOKUP(A9,'20'!U:V,2,0),"0")</f>
        <v>20</v>
      </c>
      <c r="BM9" s="5" t="s">
        <v>168</v>
      </c>
      <c r="BN9" s="15">
        <f t="shared" si="24"/>
        <v>440.4</v>
      </c>
      <c r="BO9" s="10">
        <f>IFERROR(VLOOKUP(A9,'21'!U:V,2,0),"0")</f>
        <v>11</v>
      </c>
      <c r="BP9" s="5" t="s">
        <v>168</v>
      </c>
      <c r="BQ9" s="15">
        <f t="shared" si="25"/>
        <v>242.22</v>
      </c>
      <c r="BR9" s="10" t="str">
        <f>IFERROR(VLOOKUP(A9,'22'!U:V,2,0),"0")</f>
        <v>0</v>
      </c>
      <c r="BS9" s="5" t="s">
        <v>168</v>
      </c>
      <c r="BT9" s="15">
        <f t="shared" si="26"/>
        <v>0</v>
      </c>
      <c r="BU9" s="10" t="str">
        <f>IFERROR(VLOOKUP(A9,'23'!U:V,2,0),"0")</f>
        <v>0</v>
      </c>
      <c r="BV9" s="5" t="s">
        <v>168</v>
      </c>
      <c r="BW9" s="15">
        <f t="shared" si="27"/>
        <v>0</v>
      </c>
      <c r="BX9" s="10" t="str">
        <f>IFERROR(VLOOKUP(A9,'24'!U:V,2,0),"0")</f>
        <v>0</v>
      </c>
      <c r="BY9" s="5" t="s">
        <v>168</v>
      </c>
      <c r="BZ9" s="15">
        <f t="shared" si="28"/>
        <v>0</v>
      </c>
      <c r="CA9" s="10">
        <f>IFERROR(VLOOKUP(A9,'25'!U:V,2,0),"0")</f>
        <v>1</v>
      </c>
      <c r="CB9" s="5" t="s">
        <v>168</v>
      </c>
      <c r="CC9" s="15">
        <f t="shared" si="29"/>
        <v>22.02</v>
      </c>
      <c r="CD9" s="10" t="str">
        <f>IFERROR(VLOOKUP(A9,'26'!U:V,2,0),"0")</f>
        <v>0</v>
      </c>
      <c r="CE9" s="5" t="s">
        <v>168</v>
      </c>
      <c r="CF9" s="15">
        <f t="shared" si="30"/>
        <v>0</v>
      </c>
      <c r="CG9" s="10">
        <f>IFERROR(VLOOKUP(A9,'27'!U:V,2,0),"0")</f>
        <v>1</v>
      </c>
      <c r="CH9" s="5" t="s">
        <v>168</v>
      </c>
      <c r="CI9" s="15">
        <f t="shared" si="31"/>
        <v>22.02</v>
      </c>
      <c r="CJ9" s="10" t="str">
        <f>IFERROR(VLOOKUP(A9,'28'!U:V,2,0),"0")</f>
        <v>0</v>
      </c>
      <c r="CK9" s="5" t="s">
        <v>168</v>
      </c>
      <c r="CL9" s="15">
        <f t="shared" si="32"/>
        <v>0</v>
      </c>
      <c r="CM9" s="10" t="str">
        <f>IFERROR(VLOOKUP(A9,'29'!U:V,2,0),"0")</f>
        <v>0</v>
      </c>
      <c r="CN9" s="5" t="s">
        <v>168</v>
      </c>
      <c r="CO9" s="15">
        <f t="shared" si="33"/>
        <v>0</v>
      </c>
      <c r="CP9" s="10">
        <f>IFERROR(VLOOKUP(A9,'30'!U:V,2,0),"0")</f>
        <v>2</v>
      </c>
      <c r="CQ9" s="5" t="s">
        <v>168</v>
      </c>
      <c r="CR9" s="15">
        <f t="shared" si="34"/>
        <v>44.04</v>
      </c>
      <c r="CS9" s="10" t="str">
        <f>IFERROR(VLOOKUP(A9,'31'!U:V,2,0),"0")</f>
        <v>0</v>
      </c>
      <c r="CT9" s="5" t="s">
        <v>168</v>
      </c>
      <c r="CU9" s="15">
        <f t="shared" si="35"/>
        <v>0</v>
      </c>
      <c r="CV9" s="10" t="str">
        <f>IFERROR(VLOOKUP(A9,'เซต1-31'!V:W,2,0),"0")</f>
        <v>0</v>
      </c>
      <c r="CW9" s="5" t="s">
        <v>168</v>
      </c>
      <c r="CX9" s="15">
        <f t="shared" si="36"/>
        <v>0</v>
      </c>
    </row>
    <row r="10" spans="1:102" x14ac:dyDescent="0.25">
      <c r="A10" s="6" t="s">
        <v>234</v>
      </c>
      <c r="B10" s="4" t="s">
        <v>235</v>
      </c>
      <c r="C10" s="13">
        <v>11.91</v>
      </c>
      <c r="D10" s="19">
        <f t="shared" si="20"/>
        <v>0</v>
      </c>
      <c r="E10" s="5" t="s">
        <v>172</v>
      </c>
      <c r="F10" s="13">
        <f t="shared" si="21"/>
        <v>0</v>
      </c>
      <c r="G10" s="10" t="str">
        <f>IFERROR(VLOOKUP(A10,'1'!U:V,2,0),"0")</f>
        <v>0</v>
      </c>
      <c r="H10" s="5" t="s">
        <v>172</v>
      </c>
      <c r="I10" s="15">
        <f t="shared" si="3"/>
        <v>0</v>
      </c>
      <c r="J10" s="10" t="str">
        <f>IFERROR(VLOOKUP(A10,'2'!U:V,2,0),"0")</f>
        <v>0</v>
      </c>
      <c r="K10" s="5" t="s">
        <v>172</v>
      </c>
      <c r="L10" s="15">
        <f t="shared" si="4"/>
        <v>0</v>
      </c>
      <c r="M10" s="10" t="str">
        <f>IFERROR(VLOOKUP(A10,'3'!U:V,2,0),"0")</f>
        <v>0</v>
      </c>
      <c r="N10" s="5" t="s">
        <v>172</v>
      </c>
      <c r="O10" s="15">
        <f t="shared" si="5"/>
        <v>0</v>
      </c>
      <c r="P10" s="10" t="str">
        <f>IFERROR(VLOOKUP(A10,'4'!U:V,2,0),"0")</f>
        <v>0</v>
      </c>
      <c r="Q10" s="5" t="s">
        <v>172</v>
      </c>
      <c r="R10" s="15">
        <f t="shared" si="6"/>
        <v>0</v>
      </c>
      <c r="S10" s="10" t="str">
        <f>IFERROR(VLOOKUP(A10,'5'!U:V,2,0),"0")</f>
        <v>0</v>
      </c>
      <c r="T10" s="5" t="s">
        <v>172</v>
      </c>
      <c r="U10" s="15">
        <f t="shared" si="7"/>
        <v>0</v>
      </c>
      <c r="V10" s="10" t="str">
        <f>IFERROR(VLOOKUP(A10,'6'!U:V,2,0),"0")</f>
        <v>0</v>
      </c>
      <c r="W10" s="5" t="s">
        <v>172</v>
      </c>
      <c r="X10" s="15">
        <f t="shared" si="8"/>
        <v>0</v>
      </c>
      <c r="Y10" s="10" t="str">
        <f>IFERROR(VLOOKUP(A10,'7'!U:V,2,0),"0")</f>
        <v>0</v>
      </c>
      <c r="Z10" s="5" t="s">
        <v>172</v>
      </c>
      <c r="AA10" s="15">
        <f t="shared" si="9"/>
        <v>0</v>
      </c>
      <c r="AB10" s="10" t="str">
        <f>IFERROR(VLOOKUP(A10,'8'!U:V,2,0),"0")</f>
        <v>0</v>
      </c>
      <c r="AC10" s="5" t="s">
        <v>172</v>
      </c>
      <c r="AD10" s="15">
        <f t="shared" si="10"/>
        <v>0</v>
      </c>
      <c r="AE10" s="10" t="str">
        <f>IFERROR(VLOOKUP(A10,'9'!U:V,2,0),"0")</f>
        <v>0</v>
      </c>
      <c r="AF10" s="5" t="s">
        <v>172</v>
      </c>
      <c r="AG10" s="15">
        <f t="shared" si="11"/>
        <v>0</v>
      </c>
      <c r="AH10" s="10" t="str">
        <f>IFERROR(VLOOKUP(A10,'10'!U:V,2,0),"0")</f>
        <v>0</v>
      </c>
      <c r="AI10" s="5" t="s">
        <v>172</v>
      </c>
      <c r="AJ10" s="15">
        <f t="shared" si="12"/>
        <v>0</v>
      </c>
      <c r="AK10" s="10" t="str">
        <f>IFERROR(VLOOKUP(A10,'11'!U:V,2,0),"0")</f>
        <v>0</v>
      </c>
      <c r="AL10" s="5" t="s">
        <v>172</v>
      </c>
      <c r="AM10" s="15">
        <f t="shared" si="13"/>
        <v>0</v>
      </c>
      <c r="AN10" s="10" t="str">
        <f>IFERROR(VLOOKUP(A10,'12'!U:V,2,0),"0")</f>
        <v>0</v>
      </c>
      <c r="AO10" s="5" t="s">
        <v>172</v>
      </c>
      <c r="AP10" s="15">
        <f t="shared" si="14"/>
        <v>0</v>
      </c>
      <c r="AQ10" s="10" t="str">
        <f>IFERROR(VLOOKUP(A10,'13'!U:V,2,0),"0")</f>
        <v>0</v>
      </c>
      <c r="AR10" s="5" t="s">
        <v>172</v>
      </c>
      <c r="AS10" s="15">
        <f t="shared" si="15"/>
        <v>0</v>
      </c>
      <c r="AT10" s="10" t="str">
        <f>IFERROR(VLOOKUP(A10,'14'!U:V,2,0),"0")</f>
        <v>0</v>
      </c>
      <c r="AU10" s="5" t="s">
        <v>172</v>
      </c>
      <c r="AV10" s="15">
        <f t="shared" si="16"/>
        <v>0</v>
      </c>
      <c r="AW10" s="10" t="str">
        <f>IFERROR(VLOOKUP(A10,'15'!U:V,2,0),"0")</f>
        <v>0</v>
      </c>
      <c r="AX10" s="5" t="s">
        <v>172</v>
      </c>
      <c r="AY10" s="15">
        <f t="shared" si="17"/>
        <v>0</v>
      </c>
      <c r="AZ10" s="10" t="str">
        <f>IFERROR(VLOOKUP(A10,'16'!U:V,2,0),"0")</f>
        <v>0</v>
      </c>
      <c r="BA10" s="5" t="s">
        <v>172</v>
      </c>
      <c r="BB10" s="15">
        <f t="shared" si="18"/>
        <v>0</v>
      </c>
      <c r="BC10" s="10" t="str">
        <f>IFERROR(VLOOKUP(A10,'17'!U:V,2,0),"0")</f>
        <v>0</v>
      </c>
      <c r="BD10" s="5" t="s">
        <v>172</v>
      </c>
      <c r="BE10" s="15">
        <f t="shared" si="19"/>
        <v>0</v>
      </c>
      <c r="BF10" s="10" t="str">
        <f>IFERROR(VLOOKUP(A10,'18'!U:V,2,0),"0")</f>
        <v>0</v>
      </c>
      <c r="BG10" s="5" t="s">
        <v>172</v>
      </c>
      <c r="BH10" s="15">
        <f t="shared" si="22"/>
        <v>0</v>
      </c>
      <c r="BI10" s="10" t="str">
        <f>IFERROR(VLOOKUP(A10,'19'!U:V,2,0),"0")</f>
        <v>0</v>
      </c>
      <c r="BJ10" s="5" t="s">
        <v>172</v>
      </c>
      <c r="BK10" s="15">
        <f t="shared" si="23"/>
        <v>0</v>
      </c>
      <c r="BL10" s="10" t="str">
        <f>IFERROR(VLOOKUP(A10,'20'!U:V,2,0),"0")</f>
        <v>0</v>
      </c>
      <c r="BM10" s="5" t="s">
        <v>172</v>
      </c>
      <c r="BN10" s="15">
        <f t="shared" si="24"/>
        <v>0</v>
      </c>
      <c r="BO10" s="10" t="str">
        <f>IFERROR(VLOOKUP(A10,'21'!U:V,2,0),"0")</f>
        <v>0</v>
      </c>
      <c r="BP10" s="5" t="s">
        <v>172</v>
      </c>
      <c r="BQ10" s="15">
        <f t="shared" si="25"/>
        <v>0</v>
      </c>
      <c r="BR10" s="10" t="str">
        <f>IFERROR(VLOOKUP(A10,'22'!U:V,2,0),"0")</f>
        <v>0</v>
      </c>
      <c r="BS10" s="5" t="s">
        <v>172</v>
      </c>
      <c r="BT10" s="15">
        <f t="shared" si="26"/>
        <v>0</v>
      </c>
      <c r="BU10" s="10" t="str">
        <f>IFERROR(VLOOKUP(A10,'23'!U:V,2,0),"0")</f>
        <v>0</v>
      </c>
      <c r="BV10" s="5" t="s">
        <v>172</v>
      </c>
      <c r="BW10" s="15">
        <f t="shared" si="27"/>
        <v>0</v>
      </c>
      <c r="BX10" s="10" t="str">
        <f>IFERROR(VLOOKUP(A10,'24'!U:V,2,0),"0")</f>
        <v>0</v>
      </c>
      <c r="BY10" s="5" t="s">
        <v>172</v>
      </c>
      <c r="BZ10" s="15">
        <f t="shared" si="28"/>
        <v>0</v>
      </c>
      <c r="CA10" s="10" t="str">
        <f>IFERROR(VLOOKUP(A10,'25'!U:V,2,0),"0")</f>
        <v>0</v>
      </c>
      <c r="CB10" s="5" t="s">
        <v>172</v>
      </c>
      <c r="CC10" s="15">
        <f t="shared" si="29"/>
        <v>0</v>
      </c>
      <c r="CD10" s="10" t="str">
        <f>IFERROR(VLOOKUP(A10,'26'!U:V,2,0),"0")</f>
        <v>0</v>
      </c>
      <c r="CE10" s="5" t="s">
        <v>172</v>
      </c>
      <c r="CF10" s="15">
        <f t="shared" si="30"/>
        <v>0</v>
      </c>
      <c r="CG10" s="10" t="str">
        <f>IFERROR(VLOOKUP(A10,'27'!U:V,2,0),"0")</f>
        <v>0</v>
      </c>
      <c r="CH10" s="5" t="s">
        <v>172</v>
      </c>
      <c r="CI10" s="15">
        <f t="shared" si="31"/>
        <v>0</v>
      </c>
      <c r="CJ10" s="10" t="str">
        <f>IFERROR(VLOOKUP(A10,'28'!U:V,2,0),"0")</f>
        <v>0</v>
      </c>
      <c r="CK10" s="5" t="s">
        <v>172</v>
      </c>
      <c r="CL10" s="15">
        <f t="shared" si="32"/>
        <v>0</v>
      </c>
      <c r="CM10" s="10" t="str">
        <f>IFERROR(VLOOKUP(A10,'29'!U:V,2,0),"0")</f>
        <v>0</v>
      </c>
      <c r="CN10" s="5" t="s">
        <v>172</v>
      </c>
      <c r="CO10" s="15">
        <f t="shared" si="33"/>
        <v>0</v>
      </c>
      <c r="CP10" s="10" t="str">
        <f>IFERROR(VLOOKUP(A10,'30'!U:V,2,0),"0")</f>
        <v>0</v>
      </c>
      <c r="CQ10" s="5" t="s">
        <v>172</v>
      </c>
      <c r="CR10" s="15">
        <f t="shared" si="34"/>
        <v>0</v>
      </c>
      <c r="CS10" s="10" t="str">
        <f>IFERROR(VLOOKUP(A10,'31'!U:V,2,0),"0")</f>
        <v>0</v>
      </c>
      <c r="CT10" s="5" t="s">
        <v>172</v>
      </c>
      <c r="CU10" s="15">
        <f t="shared" si="35"/>
        <v>0</v>
      </c>
      <c r="CV10" s="10" t="str">
        <f>IFERROR(VLOOKUP(A10,'เซต1-31'!V:W,2,0),"0")</f>
        <v>0</v>
      </c>
      <c r="CW10" s="5" t="s">
        <v>172</v>
      </c>
      <c r="CX10" s="15">
        <f t="shared" si="36"/>
        <v>0</v>
      </c>
    </row>
    <row r="11" spans="1:102" x14ac:dyDescent="0.25">
      <c r="A11" s="6" t="s">
        <v>161</v>
      </c>
      <c r="B11" s="4" t="s">
        <v>162</v>
      </c>
      <c r="C11" s="13">
        <v>13.03</v>
      </c>
      <c r="D11" s="19">
        <f t="shared" si="20"/>
        <v>0</v>
      </c>
      <c r="E11" s="5" t="s">
        <v>170</v>
      </c>
      <c r="F11" s="13">
        <f t="shared" si="21"/>
        <v>0</v>
      </c>
      <c r="G11" s="10" t="str">
        <f>IFERROR(VLOOKUP(A11,'1'!U:V,2,0),"0")</f>
        <v>0</v>
      </c>
      <c r="H11" s="5" t="s">
        <v>170</v>
      </c>
      <c r="I11" s="15">
        <f t="shared" si="3"/>
        <v>0</v>
      </c>
      <c r="J11" s="10" t="str">
        <f>IFERROR(VLOOKUP(A11,'2'!U:V,2,0),"0")</f>
        <v>0</v>
      </c>
      <c r="K11" s="5" t="s">
        <v>170</v>
      </c>
      <c r="L11" s="15">
        <f t="shared" si="4"/>
        <v>0</v>
      </c>
      <c r="M11" s="10" t="str">
        <f>IFERROR(VLOOKUP(A11,'3'!U:V,2,0),"0")</f>
        <v>0</v>
      </c>
      <c r="N11" s="5" t="s">
        <v>170</v>
      </c>
      <c r="O11" s="15">
        <f t="shared" si="5"/>
        <v>0</v>
      </c>
      <c r="P11" s="10" t="str">
        <f>IFERROR(VLOOKUP(A11,'4'!U:V,2,0),"0")</f>
        <v>0</v>
      </c>
      <c r="Q11" s="5" t="s">
        <v>170</v>
      </c>
      <c r="R11" s="15">
        <f t="shared" si="6"/>
        <v>0</v>
      </c>
      <c r="S11" s="10" t="str">
        <f>IFERROR(VLOOKUP(A11,'5'!U:V,2,0),"0")</f>
        <v>0</v>
      </c>
      <c r="T11" s="5" t="s">
        <v>170</v>
      </c>
      <c r="U11" s="15">
        <f t="shared" si="7"/>
        <v>0</v>
      </c>
      <c r="V11" s="10" t="str">
        <f>IFERROR(VLOOKUP(A11,'6'!U:V,2,0),"0")</f>
        <v>0</v>
      </c>
      <c r="W11" s="5" t="s">
        <v>170</v>
      </c>
      <c r="X11" s="15">
        <f t="shared" si="8"/>
        <v>0</v>
      </c>
      <c r="Y11" s="10" t="str">
        <f>IFERROR(VLOOKUP(A11,'7'!U:V,2,0),"0")</f>
        <v>0</v>
      </c>
      <c r="Z11" s="5" t="s">
        <v>170</v>
      </c>
      <c r="AA11" s="15">
        <f t="shared" si="9"/>
        <v>0</v>
      </c>
      <c r="AB11" s="10" t="str">
        <f>IFERROR(VLOOKUP(A11,'8'!U:V,2,0),"0")</f>
        <v>0</v>
      </c>
      <c r="AC11" s="5" t="s">
        <v>170</v>
      </c>
      <c r="AD11" s="15">
        <f t="shared" si="10"/>
        <v>0</v>
      </c>
      <c r="AE11" s="10" t="str">
        <f>IFERROR(VLOOKUP(A11,'9'!U:V,2,0),"0")</f>
        <v>0</v>
      </c>
      <c r="AF11" s="5" t="s">
        <v>170</v>
      </c>
      <c r="AG11" s="15">
        <f t="shared" si="11"/>
        <v>0</v>
      </c>
      <c r="AH11" s="10" t="str">
        <f>IFERROR(VLOOKUP(A11,'10'!U:V,2,0),"0")</f>
        <v>0</v>
      </c>
      <c r="AI11" s="5" t="s">
        <v>170</v>
      </c>
      <c r="AJ11" s="15">
        <f t="shared" si="12"/>
        <v>0</v>
      </c>
      <c r="AK11" s="10" t="str">
        <f>IFERROR(VLOOKUP(A11,'11'!U:V,2,0),"0")</f>
        <v>0</v>
      </c>
      <c r="AL11" s="5" t="s">
        <v>170</v>
      </c>
      <c r="AM11" s="15">
        <f t="shared" si="13"/>
        <v>0</v>
      </c>
      <c r="AN11" s="10" t="str">
        <f>IFERROR(VLOOKUP(A11,'12'!U:V,2,0),"0")</f>
        <v>0</v>
      </c>
      <c r="AO11" s="5" t="s">
        <v>170</v>
      </c>
      <c r="AP11" s="15">
        <f t="shared" si="14"/>
        <v>0</v>
      </c>
      <c r="AQ11" s="10" t="str">
        <f>IFERROR(VLOOKUP(A11,'13'!U:V,2,0),"0")</f>
        <v>0</v>
      </c>
      <c r="AR11" s="5" t="s">
        <v>170</v>
      </c>
      <c r="AS11" s="15">
        <f t="shared" si="15"/>
        <v>0</v>
      </c>
      <c r="AT11" s="10" t="str">
        <f>IFERROR(VLOOKUP(A11,'14'!U:V,2,0),"0")</f>
        <v>0</v>
      </c>
      <c r="AU11" s="5" t="s">
        <v>170</v>
      </c>
      <c r="AV11" s="15">
        <f t="shared" si="16"/>
        <v>0</v>
      </c>
      <c r="AW11" s="10" t="str">
        <f>IFERROR(VLOOKUP(A11,'15'!U:V,2,0),"0")</f>
        <v>0</v>
      </c>
      <c r="AX11" s="5" t="s">
        <v>170</v>
      </c>
      <c r="AY11" s="15">
        <f t="shared" si="17"/>
        <v>0</v>
      </c>
      <c r="AZ11" s="10" t="str">
        <f>IFERROR(VLOOKUP(A11,'16'!U:V,2,0),"0")</f>
        <v>0</v>
      </c>
      <c r="BA11" s="5" t="s">
        <v>170</v>
      </c>
      <c r="BB11" s="15">
        <f t="shared" si="18"/>
        <v>0</v>
      </c>
      <c r="BC11" s="10" t="str">
        <f>IFERROR(VLOOKUP(A11,'17'!U:V,2,0),"0")</f>
        <v>0</v>
      </c>
      <c r="BD11" s="5" t="s">
        <v>170</v>
      </c>
      <c r="BE11" s="15">
        <f t="shared" si="19"/>
        <v>0</v>
      </c>
      <c r="BF11" s="10" t="str">
        <f>IFERROR(VLOOKUP(A11,'18'!U:V,2,0),"0")</f>
        <v>0</v>
      </c>
      <c r="BG11" s="5" t="s">
        <v>170</v>
      </c>
      <c r="BH11" s="15">
        <f t="shared" si="22"/>
        <v>0</v>
      </c>
      <c r="BI11" s="10" t="str">
        <f>IFERROR(VLOOKUP(A11,'19'!U:V,2,0),"0")</f>
        <v>0</v>
      </c>
      <c r="BJ11" s="5" t="s">
        <v>170</v>
      </c>
      <c r="BK11" s="15">
        <f t="shared" si="23"/>
        <v>0</v>
      </c>
      <c r="BL11" s="10" t="str">
        <f>IFERROR(VLOOKUP(A11,'20'!U:V,2,0),"0")</f>
        <v>0</v>
      </c>
      <c r="BM11" s="5" t="s">
        <v>170</v>
      </c>
      <c r="BN11" s="15">
        <f t="shared" si="24"/>
        <v>0</v>
      </c>
      <c r="BO11" s="10" t="str">
        <f>IFERROR(VLOOKUP(A11,'21'!U:V,2,0),"0")</f>
        <v>0</v>
      </c>
      <c r="BP11" s="5" t="s">
        <v>170</v>
      </c>
      <c r="BQ11" s="15">
        <f t="shared" si="25"/>
        <v>0</v>
      </c>
      <c r="BR11" s="10" t="str">
        <f>IFERROR(VLOOKUP(A11,'22'!U:V,2,0),"0")</f>
        <v>0</v>
      </c>
      <c r="BS11" s="5" t="s">
        <v>170</v>
      </c>
      <c r="BT11" s="15">
        <f t="shared" si="26"/>
        <v>0</v>
      </c>
      <c r="BU11" s="10" t="str">
        <f>IFERROR(VLOOKUP(A11,'23'!U:V,2,0),"0")</f>
        <v>0</v>
      </c>
      <c r="BV11" s="5" t="s">
        <v>170</v>
      </c>
      <c r="BW11" s="15">
        <f t="shared" si="27"/>
        <v>0</v>
      </c>
      <c r="BX11" s="10" t="str">
        <f>IFERROR(VLOOKUP(A11,'24'!U:V,2,0),"0")</f>
        <v>0</v>
      </c>
      <c r="BY11" s="5" t="s">
        <v>170</v>
      </c>
      <c r="BZ11" s="15">
        <f t="shared" si="28"/>
        <v>0</v>
      </c>
      <c r="CA11" s="10" t="str">
        <f>IFERROR(VLOOKUP(A11,'25'!U:V,2,0),"0")</f>
        <v>0</v>
      </c>
      <c r="CB11" s="5" t="s">
        <v>170</v>
      </c>
      <c r="CC11" s="15">
        <f t="shared" si="29"/>
        <v>0</v>
      </c>
      <c r="CD11" s="10" t="str">
        <f>IFERROR(VLOOKUP(A11,'26'!U:V,2,0),"0")</f>
        <v>0</v>
      </c>
      <c r="CE11" s="5" t="s">
        <v>170</v>
      </c>
      <c r="CF11" s="15">
        <f t="shared" si="30"/>
        <v>0</v>
      </c>
      <c r="CG11" s="10" t="str">
        <f>IFERROR(VLOOKUP(A11,'27'!U:V,2,0),"0")</f>
        <v>0</v>
      </c>
      <c r="CH11" s="5" t="s">
        <v>170</v>
      </c>
      <c r="CI11" s="15">
        <f t="shared" si="31"/>
        <v>0</v>
      </c>
      <c r="CJ11" s="10" t="str">
        <f>IFERROR(VLOOKUP(A11,'28'!U:V,2,0),"0")</f>
        <v>0</v>
      </c>
      <c r="CK11" s="5" t="s">
        <v>170</v>
      </c>
      <c r="CL11" s="15">
        <f t="shared" si="32"/>
        <v>0</v>
      </c>
      <c r="CM11" s="10" t="str">
        <f>IFERROR(VLOOKUP(A11,'29'!U:V,2,0),"0")</f>
        <v>0</v>
      </c>
      <c r="CN11" s="5" t="s">
        <v>170</v>
      </c>
      <c r="CO11" s="15">
        <f t="shared" si="33"/>
        <v>0</v>
      </c>
      <c r="CP11" s="10" t="str">
        <f>IFERROR(VLOOKUP(A11,'30'!U:V,2,0),"0")</f>
        <v>0</v>
      </c>
      <c r="CQ11" s="5" t="s">
        <v>170</v>
      </c>
      <c r="CR11" s="15">
        <f t="shared" si="34"/>
        <v>0</v>
      </c>
      <c r="CS11" s="10" t="str">
        <f>IFERROR(VLOOKUP(A11,'31'!U:V,2,0),"0")</f>
        <v>0</v>
      </c>
      <c r="CT11" s="5" t="s">
        <v>170</v>
      </c>
      <c r="CU11" s="15">
        <f t="shared" si="35"/>
        <v>0</v>
      </c>
      <c r="CV11" s="10" t="str">
        <f>IFERROR(VLOOKUP(A11,'เซต1-31'!V:W,2,0),"0")</f>
        <v>0</v>
      </c>
      <c r="CW11" s="5" t="s">
        <v>170</v>
      </c>
      <c r="CX11" s="15">
        <f t="shared" si="36"/>
        <v>0</v>
      </c>
    </row>
    <row r="12" spans="1:102" x14ac:dyDescent="0.25">
      <c r="A12" s="6" t="s">
        <v>137</v>
      </c>
      <c r="B12" s="4" t="s">
        <v>138</v>
      </c>
      <c r="C12" s="13">
        <v>4.33</v>
      </c>
      <c r="D12" s="19">
        <f t="shared" si="20"/>
        <v>1635</v>
      </c>
      <c r="E12" s="5" t="s">
        <v>169</v>
      </c>
      <c r="F12" s="13">
        <f t="shared" si="21"/>
        <v>7079.55</v>
      </c>
      <c r="G12" s="10">
        <f>IFERROR(VLOOKUP(A12,'1'!U:V,2,0),"0")</f>
        <v>100</v>
      </c>
      <c r="H12" s="5" t="s">
        <v>169</v>
      </c>
      <c r="I12" s="15">
        <f t="shared" si="3"/>
        <v>433</v>
      </c>
      <c r="J12" s="10" t="str">
        <f>IFERROR(VLOOKUP(A12,'2'!U:V,2,0),"0")</f>
        <v>0</v>
      </c>
      <c r="K12" s="5" t="s">
        <v>169</v>
      </c>
      <c r="L12" s="15">
        <f t="shared" si="4"/>
        <v>0</v>
      </c>
      <c r="M12" s="10" t="str">
        <f>IFERROR(VLOOKUP(A12,'3'!U:V,2,0),"0")</f>
        <v>0</v>
      </c>
      <c r="N12" s="5" t="s">
        <v>169</v>
      </c>
      <c r="O12" s="15">
        <f t="shared" si="5"/>
        <v>0</v>
      </c>
      <c r="P12" s="10" t="str">
        <f>IFERROR(VLOOKUP(A12,'4'!U:V,2,0),"0")</f>
        <v>0</v>
      </c>
      <c r="Q12" s="5" t="s">
        <v>169</v>
      </c>
      <c r="R12" s="15">
        <f t="shared" si="6"/>
        <v>0</v>
      </c>
      <c r="S12" s="10" t="str">
        <f>IFERROR(VLOOKUP(A12,'5'!U:V,2,0),"0")</f>
        <v>0</v>
      </c>
      <c r="T12" s="5" t="s">
        <v>169</v>
      </c>
      <c r="U12" s="15">
        <f t="shared" si="7"/>
        <v>0</v>
      </c>
      <c r="V12" s="10" t="str">
        <f>IFERROR(VLOOKUP(A12,'6'!U:V,2,0),"0")</f>
        <v>0</v>
      </c>
      <c r="W12" s="5" t="s">
        <v>169</v>
      </c>
      <c r="X12" s="15">
        <f t="shared" si="8"/>
        <v>0</v>
      </c>
      <c r="Y12" s="10" t="str">
        <f>IFERROR(VLOOKUP(A12,'7'!U:V,2,0),"0")</f>
        <v>0</v>
      </c>
      <c r="Z12" s="5" t="s">
        <v>169</v>
      </c>
      <c r="AA12" s="15">
        <f t="shared" si="9"/>
        <v>0</v>
      </c>
      <c r="AB12" s="10" t="str">
        <f>IFERROR(VLOOKUP(A12,'8'!U:V,2,0),"0")</f>
        <v>0</v>
      </c>
      <c r="AC12" s="5" t="s">
        <v>169</v>
      </c>
      <c r="AD12" s="15">
        <f t="shared" si="10"/>
        <v>0</v>
      </c>
      <c r="AE12" s="10" t="str">
        <f>IFERROR(VLOOKUP(A12,'9'!U:V,2,0),"0")</f>
        <v>0</v>
      </c>
      <c r="AF12" s="5" t="s">
        <v>169</v>
      </c>
      <c r="AG12" s="15">
        <f t="shared" si="11"/>
        <v>0</v>
      </c>
      <c r="AH12" s="10">
        <f>IFERROR(VLOOKUP(A12,'10'!U:V,2,0),"0")</f>
        <v>40</v>
      </c>
      <c r="AI12" s="5" t="s">
        <v>169</v>
      </c>
      <c r="AJ12" s="15">
        <f t="shared" si="12"/>
        <v>173.2</v>
      </c>
      <c r="AK12" s="10">
        <f>IFERROR(VLOOKUP(A12,'11'!U:V,2,0),"0")</f>
        <v>15</v>
      </c>
      <c r="AL12" s="5" t="s">
        <v>169</v>
      </c>
      <c r="AM12" s="15">
        <f t="shared" si="13"/>
        <v>64.95</v>
      </c>
      <c r="AN12" s="10" t="str">
        <f>IFERROR(VLOOKUP(A12,'12'!U:V,2,0),"0")</f>
        <v>0</v>
      </c>
      <c r="AO12" s="5" t="s">
        <v>169</v>
      </c>
      <c r="AP12" s="15">
        <f t="shared" si="14"/>
        <v>0</v>
      </c>
      <c r="AQ12" s="10" t="str">
        <f>IFERROR(VLOOKUP(A12,'13'!U:V,2,0),"0")</f>
        <v>0</v>
      </c>
      <c r="AR12" s="5" t="s">
        <v>169</v>
      </c>
      <c r="AS12" s="15">
        <f t="shared" si="15"/>
        <v>0</v>
      </c>
      <c r="AT12" s="10" t="str">
        <f>IFERROR(VLOOKUP(A12,'14'!U:V,2,0),"0")</f>
        <v>0</v>
      </c>
      <c r="AU12" s="5" t="s">
        <v>169</v>
      </c>
      <c r="AV12" s="15">
        <f t="shared" si="16"/>
        <v>0</v>
      </c>
      <c r="AW12" s="10">
        <f>IFERROR(VLOOKUP(A12,'15'!U:V,2,0),"0")</f>
        <v>70</v>
      </c>
      <c r="AX12" s="5" t="s">
        <v>169</v>
      </c>
      <c r="AY12" s="15">
        <f t="shared" si="17"/>
        <v>303.10000000000002</v>
      </c>
      <c r="AZ12" s="10">
        <f>IFERROR(VLOOKUP(A12,'16'!U:V,2,0),"0")</f>
        <v>20</v>
      </c>
      <c r="BA12" s="5" t="s">
        <v>169</v>
      </c>
      <c r="BB12" s="15">
        <f t="shared" si="18"/>
        <v>86.6</v>
      </c>
      <c r="BC12" s="10" t="str">
        <f>IFERROR(VLOOKUP(A12,'17'!U:V,2,0),"0")</f>
        <v>0</v>
      </c>
      <c r="BD12" s="5" t="s">
        <v>169</v>
      </c>
      <c r="BE12" s="15">
        <f t="shared" si="19"/>
        <v>0</v>
      </c>
      <c r="BF12" s="10" t="str">
        <f>IFERROR(VLOOKUP(A12,'18'!U:V,2,0),"0")</f>
        <v>0</v>
      </c>
      <c r="BG12" s="5" t="s">
        <v>169</v>
      </c>
      <c r="BH12" s="15">
        <f t="shared" si="22"/>
        <v>0</v>
      </c>
      <c r="BI12" s="10" t="str">
        <f>IFERROR(VLOOKUP(A12,'19'!U:V,2,0),"0")</f>
        <v>0</v>
      </c>
      <c r="BJ12" s="5" t="s">
        <v>169</v>
      </c>
      <c r="BK12" s="15">
        <f t="shared" si="23"/>
        <v>0</v>
      </c>
      <c r="BL12" s="10" t="str">
        <f>IFERROR(VLOOKUP(A12,'20'!U:V,2,0),"0")</f>
        <v>0</v>
      </c>
      <c r="BM12" s="5" t="s">
        <v>169</v>
      </c>
      <c r="BN12" s="15">
        <f t="shared" si="24"/>
        <v>0</v>
      </c>
      <c r="BO12" s="10" t="str">
        <f>IFERROR(VLOOKUP(A12,'21'!U:V,2,0),"0")</f>
        <v>0</v>
      </c>
      <c r="BP12" s="5" t="s">
        <v>169</v>
      </c>
      <c r="BQ12" s="15">
        <f t="shared" si="25"/>
        <v>0</v>
      </c>
      <c r="BR12" s="10" t="str">
        <f>IFERROR(VLOOKUP(A12,'22'!U:V,2,0),"0")</f>
        <v>0</v>
      </c>
      <c r="BS12" s="5" t="s">
        <v>169</v>
      </c>
      <c r="BT12" s="15">
        <f t="shared" si="26"/>
        <v>0</v>
      </c>
      <c r="BU12" s="10">
        <f>IFERROR(VLOOKUP(A12,'23'!U:V,2,0),"0")</f>
        <v>250</v>
      </c>
      <c r="BV12" s="5" t="s">
        <v>169</v>
      </c>
      <c r="BW12" s="15">
        <f t="shared" si="27"/>
        <v>1082.5</v>
      </c>
      <c r="BX12" s="10" t="str">
        <f>IFERROR(VLOOKUP(A12,'24'!U:V,2,0),"0")</f>
        <v>0</v>
      </c>
      <c r="BY12" s="5" t="s">
        <v>169</v>
      </c>
      <c r="BZ12" s="15">
        <f t="shared" si="28"/>
        <v>0</v>
      </c>
      <c r="CA12" s="10">
        <f>IFERROR(VLOOKUP(A12,'25'!U:V,2,0),"0")</f>
        <v>620</v>
      </c>
      <c r="CB12" s="5" t="s">
        <v>169</v>
      </c>
      <c r="CC12" s="15">
        <f t="shared" si="29"/>
        <v>2684.6</v>
      </c>
      <c r="CD12" s="10">
        <f>IFERROR(VLOOKUP(A12,'26'!U:V,2,0),"0")</f>
        <v>100</v>
      </c>
      <c r="CE12" s="5" t="s">
        <v>169</v>
      </c>
      <c r="CF12" s="15">
        <f t="shared" si="30"/>
        <v>433</v>
      </c>
      <c r="CG12" s="10">
        <f>IFERROR(VLOOKUP(A12,'27'!U:V,2,0),"0")</f>
        <v>250</v>
      </c>
      <c r="CH12" s="5" t="s">
        <v>169</v>
      </c>
      <c r="CI12" s="15">
        <f t="shared" si="31"/>
        <v>1082.5</v>
      </c>
      <c r="CJ12" s="10">
        <f>IFERROR(VLOOKUP(A12,'28'!U:V,2,0),"0")</f>
        <v>70</v>
      </c>
      <c r="CK12" s="5" t="s">
        <v>169</v>
      </c>
      <c r="CL12" s="15">
        <f t="shared" si="32"/>
        <v>303.10000000000002</v>
      </c>
      <c r="CM12" s="10">
        <f>IFERROR(VLOOKUP(A12,'29'!U:V,2,0),"0")</f>
        <v>50</v>
      </c>
      <c r="CN12" s="5" t="s">
        <v>169</v>
      </c>
      <c r="CO12" s="15">
        <f t="shared" si="33"/>
        <v>216.5</v>
      </c>
      <c r="CP12" s="10" t="str">
        <f>IFERROR(VLOOKUP(A12,'30'!U:V,2,0),"0")</f>
        <v>0</v>
      </c>
      <c r="CQ12" s="5" t="s">
        <v>169</v>
      </c>
      <c r="CR12" s="15">
        <f t="shared" si="34"/>
        <v>0</v>
      </c>
      <c r="CS12" s="10">
        <f>IFERROR(VLOOKUP(A12,'31'!U:V,2,0),"0")</f>
        <v>50</v>
      </c>
      <c r="CT12" s="5" t="s">
        <v>169</v>
      </c>
      <c r="CU12" s="15">
        <f t="shared" si="35"/>
        <v>216.5</v>
      </c>
      <c r="CV12" s="10" t="str">
        <f>IFERROR(VLOOKUP(A12,'เซต1-31'!V:W,2,0),"0")</f>
        <v>0</v>
      </c>
      <c r="CW12" s="5" t="s">
        <v>169</v>
      </c>
      <c r="CX12" s="15">
        <f t="shared" si="36"/>
        <v>0</v>
      </c>
    </row>
    <row r="13" spans="1:102" x14ac:dyDescent="0.25">
      <c r="A13" s="6" t="s">
        <v>46</v>
      </c>
      <c r="B13" s="4" t="s">
        <v>252</v>
      </c>
      <c r="C13" s="13">
        <v>37.17</v>
      </c>
      <c r="D13" s="19">
        <f t="shared" si="20"/>
        <v>2700</v>
      </c>
      <c r="E13" s="5" t="s">
        <v>168</v>
      </c>
      <c r="F13" s="13">
        <f t="shared" si="21"/>
        <v>100359</v>
      </c>
      <c r="G13" s="10">
        <f>IFERROR(VLOOKUP(A13,'1'!U:V,2,0),"0")</f>
        <v>27</v>
      </c>
      <c r="H13" s="5" t="s">
        <v>168</v>
      </c>
      <c r="I13" s="15">
        <f t="shared" si="3"/>
        <v>1003.59</v>
      </c>
      <c r="J13" s="10">
        <f>IFERROR(VLOOKUP(A13,'2'!U:V,2,0),"0")</f>
        <v>90</v>
      </c>
      <c r="K13" s="5" t="s">
        <v>168</v>
      </c>
      <c r="L13" s="15">
        <f t="shared" si="4"/>
        <v>3345.3</v>
      </c>
      <c r="M13" s="10">
        <f>IFERROR(VLOOKUP(A13,'3'!U:V,2,0),"0")</f>
        <v>199</v>
      </c>
      <c r="N13" s="5" t="s">
        <v>168</v>
      </c>
      <c r="O13" s="15">
        <f t="shared" si="5"/>
        <v>7396.83</v>
      </c>
      <c r="P13" s="10">
        <f>IFERROR(VLOOKUP(A13,'4'!U:V,2,0),"0")</f>
        <v>77</v>
      </c>
      <c r="Q13" s="5" t="s">
        <v>168</v>
      </c>
      <c r="R13" s="15">
        <f t="shared" si="6"/>
        <v>2862.09</v>
      </c>
      <c r="S13" s="10">
        <f>IFERROR(VLOOKUP(A13,'5'!U:V,2,0),"0")</f>
        <v>91</v>
      </c>
      <c r="T13" s="5" t="s">
        <v>168</v>
      </c>
      <c r="U13" s="15">
        <f t="shared" si="7"/>
        <v>3382.4700000000003</v>
      </c>
      <c r="V13" s="10">
        <f>IFERROR(VLOOKUP(A13,'6'!U:V,2,0),"0")</f>
        <v>91</v>
      </c>
      <c r="W13" s="5" t="s">
        <v>168</v>
      </c>
      <c r="X13" s="15">
        <f t="shared" si="8"/>
        <v>3382.4700000000003</v>
      </c>
      <c r="Y13" s="10">
        <f>IFERROR(VLOOKUP(A13,'7'!U:V,2,0),"0")</f>
        <v>63</v>
      </c>
      <c r="Z13" s="5" t="s">
        <v>168</v>
      </c>
      <c r="AA13" s="15">
        <f t="shared" si="9"/>
        <v>2341.71</v>
      </c>
      <c r="AB13" s="10">
        <f>IFERROR(VLOOKUP(A13,'8'!U:V,2,0),"0")</f>
        <v>82</v>
      </c>
      <c r="AC13" s="5" t="s">
        <v>168</v>
      </c>
      <c r="AD13" s="15">
        <f t="shared" si="10"/>
        <v>3047.94</v>
      </c>
      <c r="AE13" s="10">
        <f>IFERROR(VLOOKUP(A13,'9'!U:V,2,0),"0")</f>
        <v>73</v>
      </c>
      <c r="AF13" s="5" t="s">
        <v>168</v>
      </c>
      <c r="AG13" s="15">
        <f t="shared" si="11"/>
        <v>2713.4100000000003</v>
      </c>
      <c r="AH13" s="10">
        <f>IFERROR(VLOOKUP(A13,'10'!U:V,2,0),"0")</f>
        <v>61</v>
      </c>
      <c r="AI13" s="5" t="s">
        <v>168</v>
      </c>
      <c r="AJ13" s="15">
        <f t="shared" si="12"/>
        <v>2267.37</v>
      </c>
      <c r="AK13" s="10">
        <f>IFERROR(VLOOKUP(A13,'11'!U:V,2,0),"0")</f>
        <v>111</v>
      </c>
      <c r="AL13" s="5" t="s">
        <v>168</v>
      </c>
      <c r="AM13" s="15">
        <f t="shared" si="13"/>
        <v>4125.87</v>
      </c>
      <c r="AN13" s="10">
        <f>IFERROR(VLOOKUP(A13,'12'!U:V,2,0),"0")</f>
        <v>88</v>
      </c>
      <c r="AO13" s="5" t="s">
        <v>168</v>
      </c>
      <c r="AP13" s="15">
        <f t="shared" si="14"/>
        <v>3270.96</v>
      </c>
      <c r="AQ13" s="10">
        <f>IFERROR(VLOOKUP(A13,'13'!U:V,2,0),"0")</f>
        <v>45</v>
      </c>
      <c r="AR13" s="5" t="s">
        <v>168</v>
      </c>
      <c r="AS13" s="15">
        <f t="shared" si="15"/>
        <v>1672.65</v>
      </c>
      <c r="AT13" s="10">
        <f>IFERROR(VLOOKUP(A13,'14'!U:V,2,0),"0")</f>
        <v>94</v>
      </c>
      <c r="AU13" s="5" t="s">
        <v>168</v>
      </c>
      <c r="AV13" s="15">
        <f t="shared" si="16"/>
        <v>3493.98</v>
      </c>
      <c r="AW13" s="10">
        <f>IFERROR(VLOOKUP(A13,'15'!U:V,2,0),"0")</f>
        <v>190</v>
      </c>
      <c r="AX13" s="5" t="s">
        <v>168</v>
      </c>
      <c r="AY13" s="15">
        <f t="shared" si="17"/>
        <v>7062.3</v>
      </c>
      <c r="AZ13" s="10">
        <f>IFERROR(VLOOKUP(A13,'16'!U:V,2,0),"0")</f>
        <v>123</v>
      </c>
      <c r="BA13" s="5" t="s">
        <v>168</v>
      </c>
      <c r="BB13" s="15">
        <f t="shared" si="18"/>
        <v>4571.91</v>
      </c>
      <c r="BC13" s="10">
        <f>IFERROR(VLOOKUP(A13,'17'!U:V,2,0),"0")</f>
        <v>148</v>
      </c>
      <c r="BD13" s="5" t="s">
        <v>168</v>
      </c>
      <c r="BE13" s="15">
        <f t="shared" si="19"/>
        <v>5501.16</v>
      </c>
      <c r="BF13" s="10">
        <f>IFERROR(VLOOKUP(A13,'18'!U:V,2,0),"0")</f>
        <v>49</v>
      </c>
      <c r="BG13" s="5" t="s">
        <v>168</v>
      </c>
      <c r="BH13" s="15">
        <f t="shared" si="22"/>
        <v>1821.3300000000002</v>
      </c>
      <c r="BI13" s="10">
        <f>IFERROR(VLOOKUP(A13,'19'!U:V,2,0),"0")</f>
        <v>48</v>
      </c>
      <c r="BJ13" s="5" t="s">
        <v>168</v>
      </c>
      <c r="BK13" s="15">
        <f t="shared" si="23"/>
        <v>1784.16</v>
      </c>
      <c r="BL13" s="10">
        <f>IFERROR(VLOOKUP(A13,'20'!U:V,2,0),"0")</f>
        <v>36</v>
      </c>
      <c r="BM13" s="5" t="s">
        <v>168</v>
      </c>
      <c r="BN13" s="15">
        <f t="shared" si="24"/>
        <v>1338.1200000000001</v>
      </c>
      <c r="BO13" s="10">
        <f>IFERROR(VLOOKUP(A13,'21'!U:V,2,0),"0")</f>
        <v>70</v>
      </c>
      <c r="BP13" s="5" t="s">
        <v>168</v>
      </c>
      <c r="BQ13" s="15">
        <f t="shared" si="25"/>
        <v>2601.9</v>
      </c>
      <c r="BR13" s="10">
        <f>IFERROR(VLOOKUP(A13,'22'!U:V,2,0),"0")</f>
        <v>56</v>
      </c>
      <c r="BS13" s="5" t="s">
        <v>168</v>
      </c>
      <c r="BT13" s="15">
        <f t="shared" si="26"/>
        <v>2081.52</v>
      </c>
      <c r="BU13" s="10">
        <f>IFERROR(VLOOKUP(A13,'23'!U:V,2,0),"0")</f>
        <v>89</v>
      </c>
      <c r="BV13" s="5" t="s">
        <v>168</v>
      </c>
      <c r="BW13" s="15">
        <f t="shared" si="27"/>
        <v>3308.13</v>
      </c>
      <c r="BX13" s="10">
        <f>IFERROR(VLOOKUP(A13,'24'!U:V,2,0),"0")</f>
        <v>100</v>
      </c>
      <c r="BY13" s="5" t="s">
        <v>168</v>
      </c>
      <c r="BZ13" s="15">
        <f t="shared" si="28"/>
        <v>3717</v>
      </c>
      <c r="CA13" s="10">
        <f>IFERROR(VLOOKUP(A13,'25'!U:V,2,0),"0")</f>
        <v>244</v>
      </c>
      <c r="CB13" s="5" t="s">
        <v>168</v>
      </c>
      <c r="CC13" s="15">
        <f t="shared" si="29"/>
        <v>9069.48</v>
      </c>
      <c r="CD13" s="10">
        <f>IFERROR(VLOOKUP(A13,'26'!U:V,2,0),"0")</f>
        <v>86</v>
      </c>
      <c r="CE13" s="5" t="s">
        <v>168</v>
      </c>
      <c r="CF13" s="15">
        <f t="shared" si="30"/>
        <v>3196.6200000000003</v>
      </c>
      <c r="CG13" s="10">
        <f>IFERROR(VLOOKUP(A13,'27'!U:V,2,0),"0")</f>
        <v>74</v>
      </c>
      <c r="CH13" s="5" t="s">
        <v>168</v>
      </c>
      <c r="CI13" s="15">
        <f t="shared" si="31"/>
        <v>2750.58</v>
      </c>
      <c r="CJ13" s="10">
        <f>IFERROR(VLOOKUP(A13,'28'!U:V,2,0),"0")</f>
        <v>9</v>
      </c>
      <c r="CK13" s="5" t="s">
        <v>168</v>
      </c>
      <c r="CL13" s="15">
        <f t="shared" si="32"/>
        <v>334.53000000000003</v>
      </c>
      <c r="CM13" s="10">
        <f>IFERROR(VLOOKUP(A13,'29'!U:V,2,0),"0")</f>
        <v>50</v>
      </c>
      <c r="CN13" s="5" t="s">
        <v>168</v>
      </c>
      <c r="CO13" s="15">
        <f t="shared" si="33"/>
        <v>1858.5</v>
      </c>
      <c r="CP13" s="10">
        <f>IFERROR(VLOOKUP(A13,'30'!U:V,2,0),"0")</f>
        <v>67</v>
      </c>
      <c r="CQ13" s="5" t="s">
        <v>168</v>
      </c>
      <c r="CR13" s="15">
        <f t="shared" si="34"/>
        <v>2490.3900000000003</v>
      </c>
      <c r="CS13" s="10">
        <f>IFERROR(VLOOKUP(A13,'31'!U:V,2,0),"0")</f>
        <v>69</v>
      </c>
      <c r="CT13" s="5" t="s">
        <v>168</v>
      </c>
      <c r="CU13" s="15">
        <f t="shared" si="35"/>
        <v>2564.73</v>
      </c>
      <c r="CV13" s="10" t="str">
        <f>IFERROR(VLOOKUP(A13,'เซต1-31'!V:W,2,0),"0")</f>
        <v>0</v>
      </c>
      <c r="CW13" s="5" t="s">
        <v>168</v>
      </c>
      <c r="CX13" s="15">
        <f t="shared" si="36"/>
        <v>0</v>
      </c>
    </row>
    <row r="14" spans="1:102" x14ac:dyDescent="0.25">
      <c r="A14" s="6" t="s">
        <v>147</v>
      </c>
      <c r="B14" s="4" t="s">
        <v>56</v>
      </c>
      <c r="C14" s="13">
        <v>37.17</v>
      </c>
      <c r="D14" s="19">
        <f t="shared" si="20"/>
        <v>0</v>
      </c>
      <c r="E14" s="5" t="s">
        <v>168</v>
      </c>
      <c r="F14" s="13">
        <f t="shared" si="21"/>
        <v>0</v>
      </c>
      <c r="G14" s="10" t="str">
        <f>IFERROR(VLOOKUP(A14,'1'!U:V,2,0),"0")</f>
        <v>0</v>
      </c>
      <c r="H14" s="5" t="s">
        <v>168</v>
      </c>
      <c r="I14" s="15">
        <f t="shared" si="3"/>
        <v>0</v>
      </c>
      <c r="J14" s="10" t="str">
        <f>IFERROR(VLOOKUP(A14,'2'!U:V,2,0),"0")</f>
        <v>0</v>
      </c>
      <c r="K14" s="5" t="s">
        <v>168</v>
      </c>
      <c r="L14" s="15">
        <f t="shared" si="4"/>
        <v>0</v>
      </c>
      <c r="M14" s="10" t="str">
        <f>IFERROR(VLOOKUP(A14,'3'!U:V,2,0),"0")</f>
        <v>0</v>
      </c>
      <c r="N14" s="5" t="s">
        <v>168</v>
      </c>
      <c r="O14" s="15">
        <f t="shared" si="5"/>
        <v>0</v>
      </c>
      <c r="P14" s="10" t="str">
        <f>IFERROR(VLOOKUP(A14,'4'!U:V,2,0),"0")</f>
        <v>0</v>
      </c>
      <c r="Q14" s="5" t="s">
        <v>168</v>
      </c>
      <c r="R14" s="15">
        <f t="shared" si="6"/>
        <v>0</v>
      </c>
      <c r="S14" s="10" t="str">
        <f>IFERROR(VLOOKUP(A14,'5'!U:V,2,0),"0")</f>
        <v>0</v>
      </c>
      <c r="T14" s="5" t="s">
        <v>168</v>
      </c>
      <c r="U14" s="15">
        <f t="shared" si="7"/>
        <v>0</v>
      </c>
      <c r="V14" s="10" t="str">
        <f>IFERROR(VLOOKUP(A14,'6'!U:V,2,0),"0")</f>
        <v>0</v>
      </c>
      <c r="W14" s="5" t="s">
        <v>168</v>
      </c>
      <c r="X14" s="15">
        <f t="shared" si="8"/>
        <v>0</v>
      </c>
      <c r="Y14" s="10" t="str">
        <f>IFERROR(VLOOKUP(A14,'7'!U:V,2,0),"0")</f>
        <v>0</v>
      </c>
      <c r="Z14" s="5" t="s">
        <v>168</v>
      </c>
      <c r="AA14" s="15">
        <f t="shared" si="9"/>
        <v>0</v>
      </c>
      <c r="AB14" s="10" t="str">
        <f>IFERROR(VLOOKUP(A14,'8'!U:V,2,0),"0")</f>
        <v>0</v>
      </c>
      <c r="AC14" s="5" t="s">
        <v>168</v>
      </c>
      <c r="AD14" s="15">
        <f t="shared" si="10"/>
        <v>0</v>
      </c>
      <c r="AE14" s="10" t="str">
        <f>IFERROR(VLOOKUP(A14,'9'!U:V,2,0),"0")</f>
        <v>0</v>
      </c>
      <c r="AF14" s="5" t="s">
        <v>168</v>
      </c>
      <c r="AG14" s="15">
        <f t="shared" si="11"/>
        <v>0</v>
      </c>
      <c r="AH14" s="10" t="str">
        <f>IFERROR(VLOOKUP(A14,'10'!U:V,2,0),"0")</f>
        <v>0</v>
      </c>
      <c r="AI14" s="5" t="s">
        <v>168</v>
      </c>
      <c r="AJ14" s="15">
        <f t="shared" si="12"/>
        <v>0</v>
      </c>
      <c r="AK14" s="10" t="str">
        <f>IFERROR(VLOOKUP(A14,'11'!U:V,2,0),"0")</f>
        <v>0</v>
      </c>
      <c r="AL14" s="5" t="s">
        <v>168</v>
      </c>
      <c r="AM14" s="15">
        <f t="shared" si="13"/>
        <v>0</v>
      </c>
      <c r="AN14" s="10" t="str">
        <f>IFERROR(VLOOKUP(A14,'12'!U:V,2,0),"0")</f>
        <v>0</v>
      </c>
      <c r="AO14" s="5" t="s">
        <v>168</v>
      </c>
      <c r="AP14" s="15">
        <f t="shared" si="14"/>
        <v>0</v>
      </c>
      <c r="AQ14" s="10" t="str">
        <f>IFERROR(VLOOKUP(A14,'13'!U:V,2,0),"0")</f>
        <v>0</v>
      </c>
      <c r="AR14" s="5" t="s">
        <v>168</v>
      </c>
      <c r="AS14" s="15">
        <f t="shared" si="15"/>
        <v>0</v>
      </c>
      <c r="AT14" s="10" t="str">
        <f>IFERROR(VLOOKUP(A14,'14'!U:V,2,0),"0")</f>
        <v>0</v>
      </c>
      <c r="AU14" s="5" t="s">
        <v>168</v>
      </c>
      <c r="AV14" s="15">
        <f t="shared" si="16"/>
        <v>0</v>
      </c>
      <c r="AW14" s="10" t="str">
        <f>IFERROR(VLOOKUP(A14,'15'!U:V,2,0),"0")</f>
        <v>0</v>
      </c>
      <c r="AX14" s="5" t="s">
        <v>168</v>
      </c>
      <c r="AY14" s="15">
        <f t="shared" si="17"/>
        <v>0</v>
      </c>
      <c r="AZ14" s="10" t="str">
        <f>IFERROR(VLOOKUP(A14,'16'!U:V,2,0),"0")</f>
        <v>0</v>
      </c>
      <c r="BA14" s="5" t="s">
        <v>168</v>
      </c>
      <c r="BB14" s="15">
        <f t="shared" si="18"/>
        <v>0</v>
      </c>
      <c r="BC14" s="10" t="str">
        <f>IFERROR(VLOOKUP(A14,'17'!U:V,2,0),"0")</f>
        <v>0</v>
      </c>
      <c r="BD14" s="5" t="s">
        <v>168</v>
      </c>
      <c r="BE14" s="15">
        <f t="shared" si="19"/>
        <v>0</v>
      </c>
      <c r="BF14" s="10" t="str">
        <f>IFERROR(VLOOKUP(A14,'18'!U:V,2,0),"0")</f>
        <v>0</v>
      </c>
      <c r="BG14" s="5" t="s">
        <v>168</v>
      </c>
      <c r="BH14" s="15">
        <f t="shared" si="22"/>
        <v>0</v>
      </c>
      <c r="BI14" s="10" t="str">
        <f>IFERROR(VLOOKUP(A14,'19'!U:V,2,0),"0")</f>
        <v>0</v>
      </c>
      <c r="BJ14" s="5" t="s">
        <v>168</v>
      </c>
      <c r="BK14" s="15">
        <f t="shared" si="23"/>
        <v>0</v>
      </c>
      <c r="BL14" s="10" t="str">
        <f>IFERROR(VLOOKUP(A14,'20'!U:V,2,0),"0")</f>
        <v>0</v>
      </c>
      <c r="BM14" s="5" t="s">
        <v>168</v>
      </c>
      <c r="BN14" s="15">
        <f t="shared" si="24"/>
        <v>0</v>
      </c>
      <c r="BO14" s="10" t="str">
        <f>IFERROR(VLOOKUP(A14,'21'!U:V,2,0),"0")</f>
        <v>0</v>
      </c>
      <c r="BP14" s="5" t="s">
        <v>168</v>
      </c>
      <c r="BQ14" s="15">
        <f t="shared" si="25"/>
        <v>0</v>
      </c>
      <c r="BR14" s="10" t="str">
        <f>IFERROR(VLOOKUP(A14,'22'!U:V,2,0),"0")</f>
        <v>0</v>
      </c>
      <c r="BS14" s="5" t="s">
        <v>168</v>
      </c>
      <c r="BT14" s="15">
        <f t="shared" si="26"/>
        <v>0</v>
      </c>
      <c r="BU14" s="10" t="str">
        <f>IFERROR(VLOOKUP(A14,'23'!U:V,2,0),"0")</f>
        <v>0</v>
      </c>
      <c r="BV14" s="5" t="s">
        <v>168</v>
      </c>
      <c r="BW14" s="15">
        <f t="shared" si="27"/>
        <v>0</v>
      </c>
      <c r="BX14" s="10" t="str">
        <f>IFERROR(VLOOKUP(A14,'24'!U:V,2,0),"0")</f>
        <v>0</v>
      </c>
      <c r="BY14" s="5" t="s">
        <v>168</v>
      </c>
      <c r="BZ14" s="15">
        <f t="shared" si="28"/>
        <v>0</v>
      </c>
      <c r="CA14" s="10" t="str">
        <f>IFERROR(VLOOKUP(A14,'25'!U:V,2,0),"0")</f>
        <v>0</v>
      </c>
      <c r="CB14" s="5" t="s">
        <v>168</v>
      </c>
      <c r="CC14" s="15">
        <f t="shared" si="29"/>
        <v>0</v>
      </c>
      <c r="CD14" s="10" t="str">
        <f>IFERROR(VLOOKUP(A14,'26'!U:V,2,0),"0")</f>
        <v>0</v>
      </c>
      <c r="CE14" s="5" t="s">
        <v>168</v>
      </c>
      <c r="CF14" s="15">
        <f t="shared" si="30"/>
        <v>0</v>
      </c>
      <c r="CG14" s="10" t="str">
        <f>IFERROR(VLOOKUP(A14,'27'!U:V,2,0),"0")</f>
        <v>0</v>
      </c>
      <c r="CH14" s="5" t="s">
        <v>168</v>
      </c>
      <c r="CI14" s="15">
        <f t="shared" si="31"/>
        <v>0</v>
      </c>
      <c r="CJ14" s="10" t="str">
        <f>IFERROR(VLOOKUP(A14,'28'!U:V,2,0),"0")</f>
        <v>0</v>
      </c>
      <c r="CK14" s="5" t="s">
        <v>168</v>
      </c>
      <c r="CL14" s="15">
        <f t="shared" si="32"/>
        <v>0</v>
      </c>
      <c r="CM14" s="10" t="str">
        <f>IFERROR(VLOOKUP(A14,'29'!U:V,2,0),"0")</f>
        <v>0</v>
      </c>
      <c r="CN14" s="5" t="s">
        <v>168</v>
      </c>
      <c r="CO14" s="15">
        <f t="shared" si="33"/>
        <v>0</v>
      </c>
      <c r="CP14" s="10" t="str">
        <f>IFERROR(VLOOKUP(A14,'30'!U:V,2,0),"0")</f>
        <v>0</v>
      </c>
      <c r="CQ14" s="5" t="s">
        <v>168</v>
      </c>
      <c r="CR14" s="15">
        <f t="shared" si="34"/>
        <v>0</v>
      </c>
      <c r="CS14" s="10" t="str">
        <f>IFERROR(VLOOKUP(A14,'31'!U:V,2,0),"0")</f>
        <v>0</v>
      </c>
      <c r="CT14" s="5" t="s">
        <v>168</v>
      </c>
      <c r="CU14" s="15">
        <f t="shared" si="35"/>
        <v>0</v>
      </c>
      <c r="CV14" s="10" t="str">
        <f>IFERROR(VLOOKUP(A14,'เซต1-31'!V:W,2,0),"0")</f>
        <v>0</v>
      </c>
      <c r="CW14" s="5" t="s">
        <v>168</v>
      </c>
      <c r="CX14" s="15">
        <f t="shared" si="36"/>
        <v>0</v>
      </c>
    </row>
    <row r="15" spans="1:102" x14ac:dyDescent="0.25">
      <c r="A15" s="6" t="s">
        <v>230</v>
      </c>
      <c r="B15" s="4" t="s">
        <v>231</v>
      </c>
      <c r="C15" s="13">
        <v>37.17</v>
      </c>
      <c r="D15" s="19">
        <f t="shared" si="20"/>
        <v>0</v>
      </c>
      <c r="E15" s="5" t="s">
        <v>168</v>
      </c>
      <c r="F15" s="13">
        <f t="shared" si="21"/>
        <v>0</v>
      </c>
      <c r="G15" s="10" t="str">
        <f>IFERROR(VLOOKUP(A15,'1'!U:V,2,0),"0")</f>
        <v>0</v>
      </c>
      <c r="H15" s="5" t="s">
        <v>168</v>
      </c>
      <c r="I15" s="15">
        <f t="shared" si="3"/>
        <v>0</v>
      </c>
      <c r="J15" s="10" t="str">
        <f>IFERROR(VLOOKUP(A15,'2'!U:V,2,0),"0")</f>
        <v>0</v>
      </c>
      <c r="K15" s="5" t="s">
        <v>168</v>
      </c>
      <c r="L15" s="15">
        <f t="shared" si="4"/>
        <v>0</v>
      </c>
      <c r="M15" s="10" t="str">
        <f>IFERROR(VLOOKUP(A15,'3'!U:V,2,0),"0")</f>
        <v>0</v>
      </c>
      <c r="N15" s="5" t="s">
        <v>168</v>
      </c>
      <c r="O15" s="15">
        <f t="shared" si="5"/>
        <v>0</v>
      </c>
      <c r="P15" s="10" t="str">
        <f>IFERROR(VLOOKUP(A15,'4'!U:V,2,0),"0")</f>
        <v>0</v>
      </c>
      <c r="Q15" s="5" t="s">
        <v>168</v>
      </c>
      <c r="R15" s="15">
        <f t="shared" si="6"/>
        <v>0</v>
      </c>
      <c r="S15" s="10" t="str">
        <f>IFERROR(VLOOKUP(A15,'5'!U:V,2,0),"0")</f>
        <v>0</v>
      </c>
      <c r="T15" s="5" t="s">
        <v>168</v>
      </c>
      <c r="U15" s="15">
        <f t="shared" si="7"/>
        <v>0</v>
      </c>
      <c r="V15" s="10" t="str">
        <f>IFERROR(VLOOKUP(A15,'6'!U:V,2,0),"0")</f>
        <v>0</v>
      </c>
      <c r="W15" s="5" t="s">
        <v>168</v>
      </c>
      <c r="X15" s="15">
        <f t="shared" si="8"/>
        <v>0</v>
      </c>
      <c r="Y15" s="10" t="str">
        <f>IFERROR(VLOOKUP(A15,'7'!U:V,2,0),"0")</f>
        <v>0</v>
      </c>
      <c r="Z15" s="5" t="s">
        <v>168</v>
      </c>
      <c r="AA15" s="15">
        <f t="shared" si="9"/>
        <v>0</v>
      </c>
      <c r="AB15" s="10" t="str">
        <f>IFERROR(VLOOKUP(A15,'8'!U:V,2,0),"0")</f>
        <v>0</v>
      </c>
      <c r="AC15" s="5" t="s">
        <v>168</v>
      </c>
      <c r="AD15" s="15">
        <f t="shared" si="10"/>
        <v>0</v>
      </c>
      <c r="AE15" s="10" t="str">
        <f>IFERROR(VLOOKUP(A15,'9'!U:V,2,0),"0")</f>
        <v>0</v>
      </c>
      <c r="AF15" s="5" t="s">
        <v>168</v>
      </c>
      <c r="AG15" s="15">
        <f t="shared" si="11"/>
        <v>0</v>
      </c>
      <c r="AH15" s="10" t="str">
        <f>IFERROR(VLOOKUP(A15,'10'!U:V,2,0),"0")</f>
        <v>0</v>
      </c>
      <c r="AI15" s="5" t="s">
        <v>168</v>
      </c>
      <c r="AJ15" s="15">
        <f t="shared" si="12"/>
        <v>0</v>
      </c>
      <c r="AK15" s="10" t="str">
        <f>IFERROR(VLOOKUP(A15,'11'!U:V,2,0),"0")</f>
        <v>0</v>
      </c>
      <c r="AL15" s="5" t="s">
        <v>168</v>
      </c>
      <c r="AM15" s="15">
        <f t="shared" si="13"/>
        <v>0</v>
      </c>
      <c r="AN15" s="10" t="str">
        <f>IFERROR(VLOOKUP(A15,'12'!U:V,2,0),"0")</f>
        <v>0</v>
      </c>
      <c r="AO15" s="5" t="s">
        <v>168</v>
      </c>
      <c r="AP15" s="15">
        <f t="shared" si="14"/>
        <v>0</v>
      </c>
      <c r="AQ15" s="10" t="str">
        <f>IFERROR(VLOOKUP(A15,'13'!U:V,2,0),"0")</f>
        <v>0</v>
      </c>
      <c r="AR15" s="5" t="s">
        <v>168</v>
      </c>
      <c r="AS15" s="15">
        <f t="shared" si="15"/>
        <v>0</v>
      </c>
      <c r="AT15" s="10" t="str">
        <f>IFERROR(VLOOKUP(A15,'14'!U:V,2,0),"0")</f>
        <v>0</v>
      </c>
      <c r="AU15" s="5" t="s">
        <v>168</v>
      </c>
      <c r="AV15" s="15">
        <f t="shared" si="16"/>
        <v>0</v>
      </c>
      <c r="AW15" s="10" t="str">
        <f>IFERROR(VLOOKUP(A15,'15'!U:V,2,0),"0")</f>
        <v>0</v>
      </c>
      <c r="AX15" s="5" t="s">
        <v>168</v>
      </c>
      <c r="AY15" s="15">
        <f t="shared" si="17"/>
        <v>0</v>
      </c>
      <c r="AZ15" s="10" t="str">
        <f>IFERROR(VLOOKUP(A15,'16'!U:V,2,0),"0")</f>
        <v>0</v>
      </c>
      <c r="BA15" s="5" t="s">
        <v>168</v>
      </c>
      <c r="BB15" s="15">
        <f t="shared" si="18"/>
        <v>0</v>
      </c>
      <c r="BC15" s="10" t="str">
        <f>IFERROR(VLOOKUP(A15,'17'!U:V,2,0),"0")</f>
        <v>0</v>
      </c>
      <c r="BD15" s="5" t="s">
        <v>168</v>
      </c>
      <c r="BE15" s="15">
        <f t="shared" si="19"/>
        <v>0</v>
      </c>
      <c r="BF15" s="10" t="str">
        <f>IFERROR(VLOOKUP(A15,'18'!U:V,2,0),"0")</f>
        <v>0</v>
      </c>
      <c r="BG15" s="5" t="s">
        <v>168</v>
      </c>
      <c r="BH15" s="15">
        <f t="shared" si="22"/>
        <v>0</v>
      </c>
      <c r="BI15" s="10" t="str">
        <f>IFERROR(VLOOKUP(A15,'19'!U:V,2,0),"0")</f>
        <v>0</v>
      </c>
      <c r="BJ15" s="5" t="s">
        <v>168</v>
      </c>
      <c r="BK15" s="15">
        <f t="shared" si="23"/>
        <v>0</v>
      </c>
      <c r="BL15" s="10" t="str">
        <f>IFERROR(VLOOKUP(A15,'20'!U:V,2,0),"0")</f>
        <v>0</v>
      </c>
      <c r="BM15" s="5" t="s">
        <v>168</v>
      </c>
      <c r="BN15" s="15">
        <f t="shared" si="24"/>
        <v>0</v>
      </c>
      <c r="BO15" s="10" t="str">
        <f>IFERROR(VLOOKUP(A15,'21'!U:V,2,0),"0")</f>
        <v>0</v>
      </c>
      <c r="BP15" s="5" t="s">
        <v>168</v>
      </c>
      <c r="BQ15" s="15">
        <f t="shared" si="25"/>
        <v>0</v>
      </c>
      <c r="BR15" s="10" t="str">
        <f>IFERROR(VLOOKUP(A15,'22'!U:V,2,0),"0")</f>
        <v>0</v>
      </c>
      <c r="BS15" s="5" t="s">
        <v>168</v>
      </c>
      <c r="BT15" s="15">
        <f t="shared" si="26"/>
        <v>0</v>
      </c>
      <c r="BU15" s="10" t="str">
        <f>IFERROR(VLOOKUP(A15,'23'!U:V,2,0),"0")</f>
        <v>0</v>
      </c>
      <c r="BV15" s="5" t="s">
        <v>168</v>
      </c>
      <c r="BW15" s="15">
        <f t="shared" si="27"/>
        <v>0</v>
      </c>
      <c r="BX15" s="10" t="str">
        <f>IFERROR(VLOOKUP(A15,'24'!U:V,2,0),"0")</f>
        <v>0</v>
      </c>
      <c r="BY15" s="5" t="s">
        <v>168</v>
      </c>
      <c r="BZ15" s="15">
        <f t="shared" si="28"/>
        <v>0</v>
      </c>
      <c r="CA15" s="10" t="str">
        <f>IFERROR(VLOOKUP(A15,'25'!U:V,2,0),"0")</f>
        <v>0</v>
      </c>
      <c r="CB15" s="5" t="s">
        <v>168</v>
      </c>
      <c r="CC15" s="15">
        <f t="shared" si="29"/>
        <v>0</v>
      </c>
      <c r="CD15" s="10" t="str">
        <f>IFERROR(VLOOKUP(A15,'26'!U:V,2,0),"0")</f>
        <v>0</v>
      </c>
      <c r="CE15" s="5" t="s">
        <v>168</v>
      </c>
      <c r="CF15" s="15">
        <f t="shared" si="30"/>
        <v>0</v>
      </c>
      <c r="CG15" s="10" t="str">
        <f>IFERROR(VLOOKUP(A15,'27'!U:V,2,0),"0")</f>
        <v>0</v>
      </c>
      <c r="CH15" s="5" t="s">
        <v>168</v>
      </c>
      <c r="CI15" s="15">
        <f t="shared" si="31"/>
        <v>0</v>
      </c>
      <c r="CJ15" s="10" t="str">
        <f>IFERROR(VLOOKUP(A15,'28'!U:V,2,0),"0")</f>
        <v>0</v>
      </c>
      <c r="CK15" s="5" t="s">
        <v>168</v>
      </c>
      <c r="CL15" s="15">
        <f t="shared" si="32"/>
        <v>0</v>
      </c>
      <c r="CM15" s="10" t="str">
        <f>IFERROR(VLOOKUP(A15,'29'!U:V,2,0),"0")</f>
        <v>0</v>
      </c>
      <c r="CN15" s="5" t="s">
        <v>168</v>
      </c>
      <c r="CO15" s="15">
        <f t="shared" si="33"/>
        <v>0</v>
      </c>
      <c r="CP15" s="10" t="str">
        <f>IFERROR(VLOOKUP(A15,'30'!U:V,2,0),"0")</f>
        <v>0</v>
      </c>
      <c r="CQ15" s="5" t="s">
        <v>168</v>
      </c>
      <c r="CR15" s="15">
        <f t="shared" si="34"/>
        <v>0</v>
      </c>
      <c r="CS15" s="10" t="str">
        <f>IFERROR(VLOOKUP(A15,'31'!U:V,2,0),"0")</f>
        <v>0</v>
      </c>
      <c r="CT15" s="5" t="s">
        <v>168</v>
      </c>
      <c r="CU15" s="15">
        <f t="shared" si="35"/>
        <v>0</v>
      </c>
      <c r="CV15" s="10" t="str">
        <f>IFERROR(VLOOKUP(A15,'เซต1-31'!V:W,2,0),"0")</f>
        <v>0</v>
      </c>
      <c r="CW15" s="5" t="s">
        <v>168</v>
      </c>
      <c r="CX15" s="15">
        <f t="shared" si="36"/>
        <v>0</v>
      </c>
    </row>
    <row r="16" spans="1:102" x14ac:dyDescent="0.25">
      <c r="A16" s="6" t="s">
        <v>42</v>
      </c>
      <c r="B16" s="4" t="s">
        <v>43</v>
      </c>
      <c r="C16" s="13">
        <v>11.38</v>
      </c>
      <c r="D16" s="19">
        <f t="shared" si="20"/>
        <v>1369</v>
      </c>
      <c r="E16" s="5" t="s">
        <v>168</v>
      </c>
      <c r="F16" s="13">
        <f t="shared" si="21"/>
        <v>15579.220000000001</v>
      </c>
      <c r="G16" s="10" t="str">
        <f>IFERROR(VLOOKUP(A16,'1'!U:V,2,0),"0")</f>
        <v>0</v>
      </c>
      <c r="H16" s="5" t="s">
        <v>168</v>
      </c>
      <c r="I16" s="15">
        <f t="shared" si="3"/>
        <v>0</v>
      </c>
      <c r="J16" s="10">
        <f>IFERROR(VLOOKUP(A16,'2'!U:V,2,0),"0")</f>
        <v>35</v>
      </c>
      <c r="K16" s="5" t="s">
        <v>168</v>
      </c>
      <c r="L16" s="15">
        <f t="shared" si="4"/>
        <v>398.3</v>
      </c>
      <c r="M16" s="10">
        <f>IFERROR(VLOOKUP(A16,'3'!U:V,2,0),"0")</f>
        <v>16</v>
      </c>
      <c r="N16" s="5" t="s">
        <v>168</v>
      </c>
      <c r="O16" s="15">
        <f t="shared" si="5"/>
        <v>182.08</v>
      </c>
      <c r="P16" s="10">
        <f>IFERROR(VLOOKUP(A16,'4'!U:V,2,0),"0")</f>
        <v>13</v>
      </c>
      <c r="Q16" s="5" t="s">
        <v>168</v>
      </c>
      <c r="R16" s="15">
        <f t="shared" si="6"/>
        <v>147.94</v>
      </c>
      <c r="S16" s="10">
        <f>IFERROR(VLOOKUP(A16,'5'!U:V,2,0),"0")</f>
        <v>16</v>
      </c>
      <c r="T16" s="5" t="s">
        <v>168</v>
      </c>
      <c r="U16" s="15">
        <f t="shared" si="7"/>
        <v>182.08</v>
      </c>
      <c r="V16" s="10">
        <f>IFERROR(VLOOKUP(A16,'6'!U:V,2,0),"0")</f>
        <v>6</v>
      </c>
      <c r="W16" s="5" t="s">
        <v>168</v>
      </c>
      <c r="X16" s="15">
        <f t="shared" si="8"/>
        <v>68.28</v>
      </c>
      <c r="Y16" s="10">
        <f>IFERROR(VLOOKUP(A16,'7'!U:V,2,0),"0")</f>
        <v>3</v>
      </c>
      <c r="Z16" s="5" t="s">
        <v>168</v>
      </c>
      <c r="AA16" s="15">
        <f t="shared" si="9"/>
        <v>34.14</v>
      </c>
      <c r="AB16" s="10" t="str">
        <f>IFERROR(VLOOKUP(A16,'8'!U:V,2,0),"0")</f>
        <v>0</v>
      </c>
      <c r="AC16" s="5" t="s">
        <v>168</v>
      </c>
      <c r="AD16" s="15">
        <f t="shared" si="10"/>
        <v>0</v>
      </c>
      <c r="AE16" s="10" t="str">
        <f>IFERROR(VLOOKUP(A16,'9'!U:V,2,0),"0")</f>
        <v>0</v>
      </c>
      <c r="AF16" s="5" t="s">
        <v>168</v>
      </c>
      <c r="AG16" s="15">
        <f t="shared" si="11"/>
        <v>0</v>
      </c>
      <c r="AH16" s="10">
        <f>IFERROR(VLOOKUP(A16,'10'!U:V,2,0),"0")</f>
        <v>3</v>
      </c>
      <c r="AI16" s="5" t="s">
        <v>168</v>
      </c>
      <c r="AJ16" s="15">
        <f t="shared" si="12"/>
        <v>34.14</v>
      </c>
      <c r="AK16" s="10">
        <f>IFERROR(VLOOKUP(A16,'11'!U:V,2,0),"0")</f>
        <v>6</v>
      </c>
      <c r="AL16" s="5" t="s">
        <v>168</v>
      </c>
      <c r="AM16" s="15">
        <f t="shared" si="13"/>
        <v>68.28</v>
      </c>
      <c r="AN16" s="10">
        <f>IFERROR(VLOOKUP(A16,'12'!U:V,2,0),"0")</f>
        <v>10</v>
      </c>
      <c r="AO16" s="5" t="s">
        <v>168</v>
      </c>
      <c r="AP16" s="15">
        <f t="shared" si="14"/>
        <v>113.80000000000001</v>
      </c>
      <c r="AQ16" s="10">
        <f>IFERROR(VLOOKUP(A16,'13'!U:V,2,0),"0")</f>
        <v>21</v>
      </c>
      <c r="AR16" s="5" t="s">
        <v>168</v>
      </c>
      <c r="AS16" s="15">
        <f t="shared" si="15"/>
        <v>238.98000000000002</v>
      </c>
      <c r="AT16" s="10">
        <f>IFERROR(VLOOKUP(A16,'14'!U:V,2,0),"0")</f>
        <v>3</v>
      </c>
      <c r="AU16" s="5" t="s">
        <v>168</v>
      </c>
      <c r="AV16" s="15">
        <f t="shared" si="16"/>
        <v>34.14</v>
      </c>
      <c r="AW16" s="10">
        <f>IFERROR(VLOOKUP(A16,'15'!U:V,2,0),"0")</f>
        <v>4</v>
      </c>
      <c r="AX16" s="5" t="s">
        <v>168</v>
      </c>
      <c r="AY16" s="15">
        <f t="shared" si="17"/>
        <v>45.52</v>
      </c>
      <c r="AZ16" s="10">
        <f>IFERROR(VLOOKUP(A16,'16'!U:V,2,0),"0")</f>
        <v>67</v>
      </c>
      <c r="BA16" s="5" t="s">
        <v>168</v>
      </c>
      <c r="BB16" s="15">
        <f t="shared" si="18"/>
        <v>762.46</v>
      </c>
      <c r="BC16" s="10">
        <f>IFERROR(VLOOKUP(A16,'17'!U:V,2,0),"0")</f>
        <v>55</v>
      </c>
      <c r="BD16" s="5" t="s">
        <v>168</v>
      </c>
      <c r="BE16" s="15">
        <f t="shared" si="19"/>
        <v>625.90000000000009</v>
      </c>
      <c r="BF16" s="10">
        <f>IFERROR(VLOOKUP(A16,'18'!U:V,2,0),"0")</f>
        <v>58</v>
      </c>
      <c r="BG16" s="5" t="s">
        <v>168</v>
      </c>
      <c r="BH16" s="15">
        <f t="shared" si="22"/>
        <v>660.04000000000008</v>
      </c>
      <c r="BI16" s="10">
        <f>IFERROR(VLOOKUP(A16,'19'!U:V,2,0),"0")</f>
        <v>42</v>
      </c>
      <c r="BJ16" s="5" t="s">
        <v>168</v>
      </c>
      <c r="BK16" s="15">
        <f t="shared" si="23"/>
        <v>477.96000000000004</v>
      </c>
      <c r="BL16" s="10">
        <f>IFERROR(VLOOKUP(A16,'20'!U:V,2,0),"0")</f>
        <v>31</v>
      </c>
      <c r="BM16" s="5" t="s">
        <v>168</v>
      </c>
      <c r="BN16" s="15">
        <f t="shared" si="24"/>
        <v>352.78000000000003</v>
      </c>
      <c r="BO16" s="10">
        <f>IFERROR(VLOOKUP(A16,'21'!U:V,2,0),"0")</f>
        <v>93</v>
      </c>
      <c r="BP16" s="5" t="s">
        <v>168</v>
      </c>
      <c r="BQ16" s="15">
        <f t="shared" si="25"/>
        <v>1058.3400000000001</v>
      </c>
      <c r="BR16" s="10">
        <f>IFERROR(VLOOKUP(A16,'22'!U:V,2,0),"0")</f>
        <v>66</v>
      </c>
      <c r="BS16" s="5" t="s">
        <v>168</v>
      </c>
      <c r="BT16" s="15">
        <f t="shared" si="26"/>
        <v>751.08</v>
      </c>
      <c r="BU16" s="10">
        <f>IFERROR(VLOOKUP(A16,'23'!U:V,2,0),"0")</f>
        <v>144</v>
      </c>
      <c r="BV16" s="5" t="s">
        <v>168</v>
      </c>
      <c r="BW16" s="15">
        <f t="shared" si="27"/>
        <v>1638.72</v>
      </c>
      <c r="BX16" s="10">
        <f>IFERROR(VLOOKUP(A16,'24'!U:V,2,0),"0")</f>
        <v>141</v>
      </c>
      <c r="BY16" s="5" t="s">
        <v>168</v>
      </c>
      <c r="BZ16" s="15">
        <f t="shared" si="28"/>
        <v>1604.5800000000002</v>
      </c>
      <c r="CA16" s="10">
        <f>IFERROR(VLOOKUP(A16,'25'!U:V,2,0),"0")</f>
        <v>128</v>
      </c>
      <c r="CB16" s="5" t="s">
        <v>168</v>
      </c>
      <c r="CC16" s="15">
        <f t="shared" si="29"/>
        <v>1456.64</v>
      </c>
      <c r="CD16" s="10">
        <f>IFERROR(VLOOKUP(A16,'26'!U:V,2,0),"0")</f>
        <v>52</v>
      </c>
      <c r="CE16" s="5" t="s">
        <v>168</v>
      </c>
      <c r="CF16" s="15">
        <f t="shared" si="30"/>
        <v>591.76</v>
      </c>
      <c r="CG16" s="10">
        <f>IFERROR(VLOOKUP(A16,'27'!U:V,2,0),"0")</f>
        <v>67</v>
      </c>
      <c r="CH16" s="5" t="s">
        <v>168</v>
      </c>
      <c r="CI16" s="15">
        <f t="shared" si="31"/>
        <v>762.46</v>
      </c>
      <c r="CJ16" s="10">
        <f>IFERROR(VLOOKUP(A16,'28'!U:V,2,0),"0")</f>
        <v>15</v>
      </c>
      <c r="CK16" s="5" t="s">
        <v>168</v>
      </c>
      <c r="CL16" s="15">
        <f t="shared" si="32"/>
        <v>170.70000000000002</v>
      </c>
      <c r="CM16" s="10">
        <f>IFERROR(VLOOKUP(A16,'29'!U:V,2,0),"0")</f>
        <v>40</v>
      </c>
      <c r="CN16" s="5" t="s">
        <v>168</v>
      </c>
      <c r="CO16" s="15">
        <f t="shared" si="33"/>
        <v>455.20000000000005</v>
      </c>
      <c r="CP16" s="10">
        <f>IFERROR(VLOOKUP(A16,'30'!U:V,2,0),"0")</f>
        <v>135</v>
      </c>
      <c r="CQ16" s="5" t="s">
        <v>168</v>
      </c>
      <c r="CR16" s="15">
        <f t="shared" si="34"/>
        <v>1536.3000000000002</v>
      </c>
      <c r="CS16" s="10">
        <f>IFERROR(VLOOKUP(A16,'31'!U:V,2,0),"0")</f>
        <v>99</v>
      </c>
      <c r="CT16" s="5" t="s">
        <v>168</v>
      </c>
      <c r="CU16" s="15">
        <f t="shared" si="35"/>
        <v>1126.6200000000001</v>
      </c>
      <c r="CV16" s="10" t="str">
        <f>IFERROR(VLOOKUP(A16,'เซต1-31'!V:W,2,0),"0")</f>
        <v>0</v>
      </c>
      <c r="CW16" s="5" t="s">
        <v>168</v>
      </c>
      <c r="CX16" s="15">
        <f t="shared" si="36"/>
        <v>0</v>
      </c>
    </row>
    <row r="17" spans="1:102" x14ac:dyDescent="0.25">
      <c r="A17" s="6" t="s">
        <v>139</v>
      </c>
      <c r="B17" s="4" t="s">
        <v>112</v>
      </c>
      <c r="C17" s="13">
        <v>24.8</v>
      </c>
      <c r="D17" s="19">
        <f t="shared" si="20"/>
        <v>592</v>
      </c>
      <c r="E17" s="5" t="s">
        <v>168</v>
      </c>
      <c r="F17" s="13">
        <f t="shared" si="21"/>
        <v>14681.6</v>
      </c>
      <c r="G17" s="10">
        <f>IFERROR(VLOOKUP(A17,'1'!U:V,2,0),"0")</f>
        <v>5</v>
      </c>
      <c r="H17" s="5" t="s">
        <v>168</v>
      </c>
      <c r="I17" s="15">
        <f t="shared" si="3"/>
        <v>124</v>
      </c>
      <c r="J17" s="10">
        <f>IFERROR(VLOOKUP(A17,'2'!U:V,2,0),"0")</f>
        <v>27</v>
      </c>
      <c r="K17" s="5" t="s">
        <v>168</v>
      </c>
      <c r="L17" s="15">
        <f t="shared" si="4"/>
        <v>669.6</v>
      </c>
      <c r="M17" s="10">
        <f>IFERROR(VLOOKUP(A17,'3'!U:V,2,0),"0")</f>
        <v>23</v>
      </c>
      <c r="N17" s="5" t="s">
        <v>168</v>
      </c>
      <c r="O17" s="15">
        <f t="shared" si="5"/>
        <v>570.4</v>
      </c>
      <c r="P17" s="10">
        <f>IFERROR(VLOOKUP(A17,'4'!U:V,2,0),"0")</f>
        <v>13</v>
      </c>
      <c r="Q17" s="5" t="s">
        <v>168</v>
      </c>
      <c r="R17" s="15">
        <f t="shared" si="6"/>
        <v>322.40000000000003</v>
      </c>
      <c r="S17" s="10">
        <f>IFERROR(VLOOKUP(A17,'5'!U:V,2,0),"0")</f>
        <v>24</v>
      </c>
      <c r="T17" s="5" t="s">
        <v>168</v>
      </c>
      <c r="U17" s="15">
        <f t="shared" si="7"/>
        <v>595.20000000000005</v>
      </c>
      <c r="V17" s="10">
        <f>IFERROR(VLOOKUP(A17,'6'!U:V,2,0),"0")</f>
        <v>22</v>
      </c>
      <c r="W17" s="5" t="s">
        <v>168</v>
      </c>
      <c r="X17" s="15">
        <f t="shared" si="8"/>
        <v>545.6</v>
      </c>
      <c r="Y17" s="10">
        <f>IFERROR(VLOOKUP(A17,'7'!U:V,2,0),"0")</f>
        <v>8</v>
      </c>
      <c r="Z17" s="5" t="s">
        <v>168</v>
      </c>
      <c r="AA17" s="15">
        <f t="shared" si="9"/>
        <v>198.4</v>
      </c>
      <c r="AB17" s="10">
        <f>IFERROR(VLOOKUP(A17,'8'!U:V,2,0),"0")</f>
        <v>3</v>
      </c>
      <c r="AC17" s="5" t="s">
        <v>168</v>
      </c>
      <c r="AD17" s="15">
        <f t="shared" si="10"/>
        <v>74.400000000000006</v>
      </c>
      <c r="AE17" s="10">
        <f>IFERROR(VLOOKUP(A17,'9'!U:V,2,0),"0")</f>
        <v>11</v>
      </c>
      <c r="AF17" s="5" t="s">
        <v>168</v>
      </c>
      <c r="AG17" s="15">
        <f t="shared" si="11"/>
        <v>272.8</v>
      </c>
      <c r="AH17" s="10">
        <f>IFERROR(VLOOKUP(A17,'10'!U:V,2,0),"0")</f>
        <v>30</v>
      </c>
      <c r="AI17" s="5" t="s">
        <v>168</v>
      </c>
      <c r="AJ17" s="15">
        <f t="shared" si="12"/>
        <v>744</v>
      </c>
      <c r="AK17" s="10">
        <f>IFERROR(VLOOKUP(A17,'11'!U:V,2,0),"0")</f>
        <v>13</v>
      </c>
      <c r="AL17" s="5" t="s">
        <v>168</v>
      </c>
      <c r="AM17" s="15">
        <f t="shared" si="13"/>
        <v>322.40000000000003</v>
      </c>
      <c r="AN17" s="10">
        <f>IFERROR(VLOOKUP(A17,'12'!U:V,2,0),"0")</f>
        <v>34</v>
      </c>
      <c r="AO17" s="5" t="s">
        <v>168</v>
      </c>
      <c r="AP17" s="15">
        <f t="shared" si="14"/>
        <v>843.2</v>
      </c>
      <c r="AQ17" s="10">
        <f>IFERROR(VLOOKUP(A17,'13'!U:V,2,0),"0")</f>
        <v>9</v>
      </c>
      <c r="AR17" s="5" t="s">
        <v>168</v>
      </c>
      <c r="AS17" s="15">
        <f t="shared" si="15"/>
        <v>223.20000000000002</v>
      </c>
      <c r="AT17" s="10">
        <f>IFERROR(VLOOKUP(A17,'14'!U:V,2,0),"0")</f>
        <v>19</v>
      </c>
      <c r="AU17" s="5" t="s">
        <v>168</v>
      </c>
      <c r="AV17" s="15">
        <f t="shared" si="16"/>
        <v>471.2</v>
      </c>
      <c r="AW17" s="10">
        <f>IFERROR(VLOOKUP(A17,'15'!U:V,2,0),"0")</f>
        <v>8</v>
      </c>
      <c r="AX17" s="5" t="s">
        <v>168</v>
      </c>
      <c r="AY17" s="15">
        <f t="shared" si="17"/>
        <v>198.4</v>
      </c>
      <c r="AZ17" s="10">
        <f>IFERROR(VLOOKUP(A17,'16'!U:V,2,0),"0")</f>
        <v>31</v>
      </c>
      <c r="BA17" s="5" t="s">
        <v>168</v>
      </c>
      <c r="BB17" s="15">
        <f t="shared" si="18"/>
        <v>768.80000000000007</v>
      </c>
      <c r="BC17" s="10">
        <f>IFERROR(VLOOKUP(A17,'17'!U:V,2,0),"0")</f>
        <v>31</v>
      </c>
      <c r="BD17" s="5" t="s">
        <v>168</v>
      </c>
      <c r="BE17" s="15">
        <f t="shared" si="19"/>
        <v>768.80000000000007</v>
      </c>
      <c r="BF17" s="10">
        <f>IFERROR(VLOOKUP(A17,'18'!U:V,2,0),"0")</f>
        <v>26</v>
      </c>
      <c r="BG17" s="5" t="s">
        <v>168</v>
      </c>
      <c r="BH17" s="15">
        <f t="shared" si="22"/>
        <v>644.80000000000007</v>
      </c>
      <c r="BI17" s="10">
        <f>IFERROR(VLOOKUP(A17,'19'!U:V,2,0),"0")</f>
        <v>18</v>
      </c>
      <c r="BJ17" s="5" t="s">
        <v>168</v>
      </c>
      <c r="BK17" s="15">
        <f t="shared" si="23"/>
        <v>446.40000000000003</v>
      </c>
      <c r="BL17" s="10">
        <f>IFERROR(VLOOKUP(A17,'20'!U:V,2,0),"0")</f>
        <v>15</v>
      </c>
      <c r="BM17" s="5" t="s">
        <v>168</v>
      </c>
      <c r="BN17" s="15">
        <f t="shared" si="24"/>
        <v>372</v>
      </c>
      <c r="BO17" s="10">
        <f>IFERROR(VLOOKUP(A17,'21'!U:V,2,0),"0")</f>
        <v>11</v>
      </c>
      <c r="BP17" s="5" t="s">
        <v>168</v>
      </c>
      <c r="BQ17" s="15">
        <f t="shared" si="25"/>
        <v>272.8</v>
      </c>
      <c r="BR17" s="10">
        <f>IFERROR(VLOOKUP(A17,'22'!U:V,2,0),"0")</f>
        <v>23</v>
      </c>
      <c r="BS17" s="5" t="s">
        <v>168</v>
      </c>
      <c r="BT17" s="15">
        <f t="shared" si="26"/>
        <v>570.4</v>
      </c>
      <c r="BU17" s="10">
        <f>IFERROR(VLOOKUP(A17,'23'!U:V,2,0),"0")</f>
        <v>7</v>
      </c>
      <c r="BV17" s="5" t="s">
        <v>168</v>
      </c>
      <c r="BW17" s="15">
        <f t="shared" si="27"/>
        <v>173.6</v>
      </c>
      <c r="BX17" s="10">
        <f>IFERROR(VLOOKUP(A17,'24'!U:V,2,0),"0")</f>
        <v>14</v>
      </c>
      <c r="BY17" s="5" t="s">
        <v>168</v>
      </c>
      <c r="BZ17" s="15">
        <f t="shared" si="28"/>
        <v>347.2</v>
      </c>
      <c r="CA17" s="10">
        <f>IFERROR(VLOOKUP(A17,'25'!U:V,2,0),"0")</f>
        <v>36</v>
      </c>
      <c r="CB17" s="5" t="s">
        <v>168</v>
      </c>
      <c r="CC17" s="15">
        <f t="shared" si="29"/>
        <v>892.80000000000007</v>
      </c>
      <c r="CD17" s="10">
        <f>IFERROR(VLOOKUP(A17,'26'!U:V,2,0),"0")</f>
        <v>23</v>
      </c>
      <c r="CE17" s="5" t="s">
        <v>168</v>
      </c>
      <c r="CF17" s="15">
        <f t="shared" si="30"/>
        <v>570.4</v>
      </c>
      <c r="CG17" s="10">
        <f>IFERROR(VLOOKUP(A17,'27'!U:V,2,0),"0")</f>
        <v>27</v>
      </c>
      <c r="CH17" s="5" t="s">
        <v>168</v>
      </c>
      <c r="CI17" s="15">
        <f t="shared" si="31"/>
        <v>669.6</v>
      </c>
      <c r="CJ17" s="10">
        <f>IFERROR(VLOOKUP(A17,'28'!U:V,2,0),"0")</f>
        <v>19</v>
      </c>
      <c r="CK17" s="5" t="s">
        <v>168</v>
      </c>
      <c r="CL17" s="15">
        <f t="shared" si="32"/>
        <v>471.2</v>
      </c>
      <c r="CM17" s="10">
        <f>IFERROR(VLOOKUP(A17,'29'!U:V,2,0),"0")</f>
        <v>24</v>
      </c>
      <c r="CN17" s="5" t="s">
        <v>168</v>
      </c>
      <c r="CO17" s="15">
        <f t="shared" si="33"/>
        <v>595.20000000000005</v>
      </c>
      <c r="CP17" s="10">
        <f>IFERROR(VLOOKUP(A17,'30'!U:V,2,0),"0")</f>
        <v>20</v>
      </c>
      <c r="CQ17" s="5" t="s">
        <v>168</v>
      </c>
      <c r="CR17" s="15">
        <f t="shared" si="34"/>
        <v>496</v>
      </c>
      <c r="CS17" s="10">
        <f>IFERROR(VLOOKUP(A17,'31'!U:V,2,0),"0")</f>
        <v>18</v>
      </c>
      <c r="CT17" s="5" t="s">
        <v>168</v>
      </c>
      <c r="CU17" s="15">
        <f t="shared" si="35"/>
        <v>446.40000000000003</v>
      </c>
      <c r="CV17" s="10" t="str">
        <f>IFERROR(VLOOKUP(A17,'เซต1-31'!V:W,2,0),"0")</f>
        <v>0</v>
      </c>
      <c r="CW17" s="5" t="s">
        <v>168</v>
      </c>
      <c r="CX17" s="15">
        <f t="shared" si="36"/>
        <v>0</v>
      </c>
    </row>
    <row r="18" spans="1:102" x14ac:dyDescent="0.25">
      <c r="A18" s="6" t="s">
        <v>111</v>
      </c>
      <c r="B18" s="4" t="s">
        <v>156</v>
      </c>
      <c r="C18" s="13">
        <v>24.8</v>
      </c>
      <c r="D18" s="19">
        <f t="shared" si="20"/>
        <v>0</v>
      </c>
      <c r="E18" s="5" t="s">
        <v>168</v>
      </c>
      <c r="F18" s="13">
        <f t="shared" si="21"/>
        <v>0</v>
      </c>
      <c r="G18" s="10" t="str">
        <f>IFERROR(VLOOKUP(A18,'1'!U:V,2,0),"0")</f>
        <v>0</v>
      </c>
      <c r="H18" s="5" t="s">
        <v>168</v>
      </c>
      <c r="I18" s="15">
        <f t="shared" si="3"/>
        <v>0</v>
      </c>
      <c r="J18" s="10" t="str">
        <f>IFERROR(VLOOKUP(A18,'2'!U:V,2,0),"0")</f>
        <v>0</v>
      </c>
      <c r="K18" s="5" t="s">
        <v>168</v>
      </c>
      <c r="L18" s="15">
        <f t="shared" si="4"/>
        <v>0</v>
      </c>
      <c r="M18" s="10" t="str">
        <f>IFERROR(VLOOKUP(A18,'3'!U:V,2,0),"0")</f>
        <v>0</v>
      </c>
      <c r="N18" s="5" t="s">
        <v>168</v>
      </c>
      <c r="O18" s="15">
        <f t="shared" si="5"/>
        <v>0</v>
      </c>
      <c r="P18" s="10" t="str">
        <f>IFERROR(VLOOKUP(A18,'4'!U:V,2,0),"0")</f>
        <v>0</v>
      </c>
      <c r="Q18" s="5" t="s">
        <v>168</v>
      </c>
      <c r="R18" s="15">
        <f t="shared" si="6"/>
        <v>0</v>
      </c>
      <c r="S18" s="10" t="str">
        <f>IFERROR(VLOOKUP(A18,'5'!U:V,2,0),"0")</f>
        <v>0</v>
      </c>
      <c r="T18" s="5" t="s">
        <v>168</v>
      </c>
      <c r="U18" s="15">
        <f t="shared" si="7"/>
        <v>0</v>
      </c>
      <c r="V18" s="10" t="str">
        <f>IFERROR(VLOOKUP(A18,'6'!U:V,2,0),"0")</f>
        <v>0</v>
      </c>
      <c r="W18" s="5" t="s">
        <v>168</v>
      </c>
      <c r="X18" s="15">
        <f t="shared" si="8"/>
        <v>0</v>
      </c>
      <c r="Y18" s="10" t="str">
        <f>IFERROR(VLOOKUP(A18,'7'!U:V,2,0),"0")</f>
        <v>0</v>
      </c>
      <c r="Z18" s="5" t="s">
        <v>168</v>
      </c>
      <c r="AA18" s="15">
        <f t="shared" si="9"/>
        <v>0</v>
      </c>
      <c r="AB18" s="10" t="str">
        <f>IFERROR(VLOOKUP(A18,'8'!U:V,2,0),"0")</f>
        <v>0</v>
      </c>
      <c r="AC18" s="5" t="s">
        <v>168</v>
      </c>
      <c r="AD18" s="15">
        <f t="shared" si="10"/>
        <v>0</v>
      </c>
      <c r="AE18" s="10" t="str">
        <f>IFERROR(VLOOKUP(A18,'9'!U:V,2,0),"0")</f>
        <v>0</v>
      </c>
      <c r="AF18" s="5" t="s">
        <v>168</v>
      </c>
      <c r="AG18" s="15">
        <f t="shared" si="11"/>
        <v>0</v>
      </c>
      <c r="AH18" s="10" t="str">
        <f>IFERROR(VLOOKUP(A18,'10'!U:V,2,0),"0")</f>
        <v>0</v>
      </c>
      <c r="AI18" s="5" t="s">
        <v>168</v>
      </c>
      <c r="AJ18" s="15">
        <f t="shared" si="12"/>
        <v>0</v>
      </c>
      <c r="AK18" s="10" t="str">
        <f>IFERROR(VLOOKUP(A18,'11'!U:V,2,0),"0")</f>
        <v>0</v>
      </c>
      <c r="AL18" s="5" t="s">
        <v>168</v>
      </c>
      <c r="AM18" s="15">
        <f t="shared" si="13"/>
        <v>0</v>
      </c>
      <c r="AN18" s="10" t="str">
        <f>IFERROR(VLOOKUP(A18,'12'!U:V,2,0),"0")</f>
        <v>0</v>
      </c>
      <c r="AO18" s="5" t="s">
        <v>168</v>
      </c>
      <c r="AP18" s="15">
        <f t="shared" si="14"/>
        <v>0</v>
      </c>
      <c r="AQ18" s="10" t="str">
        <f>IFERROR(VLOOKUP(A18,'13'!U:V,2,0),"0")</f>
        <v>0</v>
      </c>
      <c r="AR18" s="5" t="s">
        <v>168</v>
      </c>
      <c r="AS18" s="15">
        <f t="shared" si="15"/>
        <v>0</v>
      </c>
      <c r="AT18" s="10" t="str">
        <f>IFERROR(VLOOKUP(A18,'14'!U:V,2,0),"0")</f>
        <v>0</v>
      </c>
      <c r="AU18" s="5" t="s">
        <v>168</v>
      </c>
      <c r="AV18" s="15">
        <f t="shared" si="16"/>
        <v>0</v>
      </c>
      <c r="AW18" s="10" t="str">
        <f>IFERROR(VLOOKUP(A18,'15'!U:V,2,0),"0")</f>
        <v>0</v>
      </c>
      <c r="AX18" s="5" t="s">
        <v>168</v>
      </c>
      <c r="AY18" s="15">
        <f t="shared" si="17"/>
        <v>0</v>
      </c>
      <c r="AZ18" s="10" t="str">
        <f>IFERROR(VLOOKUP(A18,'16'!U:V,2,0),"0")</f>
        <v>0</v>
      </c>
      <c r="BA18" s="5" t="s">
        <v>168</v>
      </c>
      <c r="BB18" s="15">
        <f t="shared" si="18"/>
        <v>0</v>
      </c>
      <c r="BC18" s="10" t="str">
        <f>IFERROR(VLOOKUP(A18,'17'!U:V,2,0),"0")</f>
        <v>0</v>
      </c>
      <c r="BD18" s="5" t="s">
        <v>168</v>
      </c>
      <c r="BE18" s="15">
        <f t="shared" si="19"/>
        <v>0</v>
      </c>
      <c r="BF18" s="10" t="str">
        <f>IFERROR(VLOOKUP(A18,'18'!U:V,2,0),"0")</f>
        <v>0</v>
      </c>
      <c r="BG18" s="5" t="s">
        <v>168</v>
      </c>
      <c r="BH18" s="15">
        <f t="shared" si="22"/>
        <v>0</v>
      </c>
      <c r="BI18" s="10" t="str">
        <f>IFERROR(VLOOKUP(A18,'19'!U:V,2,0),"0")</f>
        <v>0</v>
      </c>
      <c r="BJ18" s="5" t="s">
        <v>168</v>
      </c>
      <c r="BK18" s="15">
        <f t="shared" si="23"/>
        <v>0</v>
      </c>
      <c r="BL18" s="10" t="str">
        <f>IFERROR(VLOOKUP(A18,'20'!U:V,2,0),"0")</f>
        <v>0</v>
      </c>
      <c r="BM18" s="5" t="s">
        <v>168</v>
      </c>
      <c r="BN18" s="15">
        <f t="shared" si="24"/>
        <v>0</v>
      </c>
      <c r="BO18" s="10" t="str">
        <f>IFERROR(VLOOKUP(A18,'21'!U:V,2,0),"0")</f>
        <v>0</v>
      </c>
      <c r="BP18" s="5" t="s">
        <v>168</v>
      </c>
      <c r="BQ18" s="15">
        <f t="shared" si="25"/>
        <v>0</v>
      </c>
      <c r="BR18" s="10" t="str">
        <f>IFERROR(VLOOKUP(A18,'22'!U:V,2,0),"0")</f>
        <v>0</v>
      </c>
      <c r="BS18" s="5" t="s">
        <v>168</v>
      </c>
      <c r="BT18" s="15">
        <f t="shared" si="26"/>
        <v>0</v>
      </c>
      <c r="BU18" s="10" t="str">
        <f>IFERROR(VLOOKUP(A18,'23'!U:V,2,0),"0")</f>
        <v>0</v>
      </c>
      <c r="BV18" s="5" t="s">
        <v>168</v>
      </c>
      <c r="BW18" s="15">
        <f t="shared" si="27"/>
        <v>0</v>
      </c>
      <c r="BX18" s="10" t="str">
        <f>IFERROR(VLOOKUP(A18,'24'!U:V,2,0),"0")</f>
        <v>0</v>
      </c>
      <c r="BY18" s="5" t="s">
        <v>168</v>
      </c>
      <c r="BZ18" s="15">
        <f t="shared" si="28"/>
        <v>0</v>
      </c>
      <c r="CA18" s="10" t="str">
        <f>IFERROR(VLOOKUP(A18,'25'!U:V,2,0),"0")</f>
        <v>0</v>
      </c>
      <c r="CB18" s="5" t="s">
        <v>168</v>
      </c>
      <c r="CC18" s="15">
        <f t="shared" si="29"/>
        <v>0</v>
      </c>
      <c r="CD18" s="10" t="str">
        <f>IFERROR(VLOOKUP(A18,'26'!U:V,2,0),"0")</f>
        <v>0</v>
      </c>
      <c r="CE18" s="5" t="s">
        <v>168</v>
      </c>
      <c r="CF18" s="15">
        <f t="shared" si="30"/>
        <v>0</v>
      </c>
      <c r="CG18" s="10" t="str">
        <f>IFERROR(VLOOKUP(A18,'27'!U:V,2,0),"0")</f>
        <v>0</v>
      </c>
      <c r="CH18" s="5" t="s">
        <v>168</v>
      </c>
      <c r="CI18" s="15">
        <f t="shared" si="31"/>
        <v>0</v>
      </c>
      <c r="CJ18" s="10" t="str">
        <f>IFERROR(VLOOKUP(A18,'28'!U:V,2,0),"0")</f>
        <v>0</v>
      </c>
      <c r="CK18" s="5" t="s">
        <v>168</v>
      </c>
      <c r="CL18" s="15">
        <f t="shared" si="32"/>
        <v>0</v>
      </c>
      <c r="CM18" s="10" t="str">
        <f>IFERROR(VLOOKUP(A18,'29'!U:V,2,0),"0")</f>
        <v>0</v>
      </c>
      <c r="CN18" s="5" t="s">
        <v>168</v>
      </c>
      <c r="CO18" s="15">
        <f t="shared" si="33"/>
        <v>0</v>
      </c>
      <c r="CP18" s="10" t="str">
        <f>IFERROR(VLOOKUP(A18,'30'!U:V,2,0),"0")</f>
        <v>0</v>
      </c>
      <c r="CQ18" s="5" t="s">
        <v>168</v>
      </c>
      <c r="CR18" s="15">
        <f t="shared" si="34"/>
        <v>0</v>
      </c>
      <c r="CS18" s="10" t="str">
        <f>IFERROR(VLOOKUP(A18,'31'!U:V,2,0),"0")</f>
        <v>0</v>
      </c>
      <c r="CT18" s="5" t="s">
        <v>168</v>
      </c>
      <c r="CU18" s="15">
        <f t="shared" si="35"/>
        <v>0</v>
      </c>
      <c r="CV18" s="10" t="str">
        <f>IFERROR(VLOOKUP(A18,'เซต1-31'!V:W,2,0),"0")</f>
        <v>0</v>
      </c>
      <c r="CW18" s="5" t="s">
        <v>168</v>
      </c>
      <c r="CX18" s="15">
        <f t="shared" si="36"/>
        <v>0</v>
      </c>
    </row>
    <row r="19" spans="1:102" x14ac:dyDescent="0.25">
      <c r="A19" s="6" t="s">
        <v>198</v>
      </c>
      <c r="B19" s="4" t="s">
        <v>199</v>
      </c>
      <c r="C19" s="13">
        <v>11.38</v>
      </c>
      <c r="D19" s="19">
        <f t="shared" si="20"/>
        <v>0</v>
      </c>
      <c r="E19" s="5" t="s">
        <v>168</v>
      </c>
      <c r="F19" s="13">
        <f t="shared" si="21"/>
        <v>0</v>
      </c>
      <c r="G19" s="10" t="str">
        <f>IFERROR(VLOOKUP(A19,'1'!U:V,2,0),"0")</f>
        <v>0</v>
      </c>
      <c r="H19" s="5" t="s">
        <v>168</v>
      </c>
      <c r="I19" s="15">
        <f t="shared" si="3"/>
        <v>0</v>
      </c>
      <c r="J19" s="10" t="str">
        <f>IFERROR(VLOOKUP(A19,'2'!U:V,2,0),"0")</f>
        <v>0</v>
      </c>
      <c r="K19" s="5" t="s">
        <v>168</v>
      </c>
      <c r="L19" s="15">
        <f t="shared" si="4"/>
        <v>0</v>
      </c>
      <c r="M19" s="10" t="str">
        <f>IFERROR(VLOOKUP(A19,'3'!U:V,2,0),"0")</f>
        <v>0</v>
      </c>
      <c r="N19" s="5" t="s">
        <v>168</v>
      </c>
      <c r="O19" s="15">
        <f t="shared" si="5"/>
        <v>0</v>
      </c>
      <c r="P19" s="10" t="str">
        <f>IFERROR(VLOOKUP(A19,'4'!U:V,2,0),"0")</f>
        <v>0</v>
      </c>
      <c r="Q19" s="5" t="s">
        <v>168</v>
      </c>
      <c r="R19" s="15">
        <f t="shared" si="6"/>
        <v>0</v>
      </c>
      <c r="S19" s="10" t="str">
        <f>IFERROR(VLOOKUP(A19,'5'!U:V,2,0),"0")</f>
        <v>0</v>
      </c>
      <c r="T19" s="5" t="s">
        <v>168</v>
      </c>
      <c r="U19" s="15">
        <f t="shared" si="7"/>
        <v>0</v>
      </c>
      <c r="V19" s="10" t="str">
        <f>IFERROR(VLOOKUP(A19,'6'!U:V,2,0),"0")</f>
        <v>0</v>
      </c>
      <c r="W19" s="5" t="s">
        <v>168</v>
      </c>
      <c r="X19" s="15">
        <f t="shared" si="8"/>
        <v>0</v>
      </c>
      <c r="Y19" s="10" t="str">
        <f>IFERROR(VLOOKUP(A19,'7'!U:V,2,0),"0")</f>
        <v>0</v>
      </c>
      <c r="Z19" s="5" t="s">
        <v>168</v>
      </c>
      <c r="AA19" s="15">
        <f t="shared" si="9"/>
        <v>0</v>
      </c>
      <c r="AB19" s="10" t="str">
        <f>IFERROR(VLOOKUP(A19,'8'!U:V,2,0),"0")</f>
        <v>0</v>
      </c>
      <c r="AC19" s="5" t="s">
        <v>168</v>
      </c>
      <c r="AD19" s="15">
        <f t="shared" si="10"/>
        <v>0</v>
      </c>
      <c r="AE19" s="10" t="str">
        <f>IFERROR(VLOOKUP(A19,'9'!U:V,2,0),"0")</f>
        <v>0</v>
      </c>
      <c r="AF19" s="5" t="s">
        <v>168</v>
      </c>
      <c r="AG19" s="15">
        <f t="shared" si="11"/>
        <v>0</v>
      </c>
      <c r="AH19" s="10" t="str">
        <f>IFERROR(VLOOKUP(A19,'10'!U:V,2,0),"0")</f>
        <v>0</v>
      </c>
      <c r="AI19" s="5" t="s">
        <v>168</v>
      </c>
      <c r="AJ19" s="15">
        <f t="shared" si="12"/>
        <v>0</v>
      </c>
      <c r="AK19" s="10" t="str">
        <f>IFERROR(VLOOKUP(A19,'11'!U:V,2,0),"0")</f>
        <v>0</v>
      </c>
      <c r="AL19" s="5" t="s">
        <v>168</v>
      </c>
      <c r="AM19" s="15">
        <f t="shared" si="13"/>
        <v>0</v>
      </c>
      <c r="AN19" s="10" t="str">
        <f>IFERROR(VLOOKUP(A19,'12'!U:V,2,0),"0")</f>
        <v>0</v>
      </c>
      <c r="AO19" s="5" t="s">
        <v>168</v>
      </c>
      <c r="AP19" s="15">
        <f t="shared" si="14"/>
        <v>0</v>
      </c>
      <c r="AQ19" s="10" t="str">
        <f>IFERROR(VLOOKUP(A19,'13'!U:V,2,0),"0")</f>
        <v>0</v>
      </c>
      <c r="AR19" s="5" t="s">
        <v>168</v>
      </c>
      <c r="AS19" s="15">
        <f t="shared" si="15"/>
        <v>0</v>
      </c>
      <c r="AT19" s="10" t="str">
        <f>IFERROR(VLOOKUP(A19,'14'!U:V,2,0),"0")</f>
        <v>0</v>
      </c>
      <c r="AU19" s="5" t="s">
        <v>168</v>
      </c>
      <c r="AV19" s="15">
        <f t="shared" si="16"/>
        <v>0</v>
      </c>
      <c r="AW19" s="10" t="str">
        <f>IFERROR(VLOOKUP(A19,'15'!U:V,2,0),"0")</f>
        <v>0</v>
      </c>
      <c r="AX19" s="5" t="s">
        <v>168</v>
      </c>
      <c r="AY19" s="15">
        <f t="shared" si="17"/>
        <v>0</v>
      </c>
      <c r="AZ19" s="10" t="str">
        <f>IFERROR(VLOOKUP(A19,'16'!U:V,2,0),"0")</f>
        <v>0</v>
      </c>
      <c r="BA19" s="5" t="s">
        <v>168</v>
      </c>
      <c r="BB19" s="15">
        <f t="shared" si="18"/>
        <v>0</v>
      </c>
      <c r="BC19" s="10" t="str">
        <f>IFERROR(VLOOKUP(A19,'17'!U:V,2,0),"0")</f>
        <v>0</v>
      </c>
      <c r="BD19" s="5" t="s">
        <v>168</v>
      </c>
      <c r="BE19" s="15">
        <f t="shared" si="19"/>
        <v>0</v>
      </c>
      <c r="BF19" s="10" t="str">
        <f>IFERROR(VLOOKUP(A19,'18'!U:V,2,0),"0")</f>
        <v>0</v>
      </c>
      <c r="BG19" s="5" t="s">
        <v>168</v>
      </c>
      <c r="BH19" s="15">
        <f t="shared" si="22"/>
        <v>0</v>
      </c>
      <c r="BI19" s="10" t="str">
        <f>IFERROR(VLOOKUP(A19,'19'!U:V,2,0),"0")</f>
        <v>0</v>
      </c>
      <c r="BJ19" s="5" t="s">
        <v>168</v>
      </c>
      <c r="BK19" s="15">
        <f t="shared" si="23"/>
        <v>0</v>
      </c>
      <c r="BL19" s="10" t="str">
        <f>IFERROR(VLOOKUP(A19,'20'!U:V,2,0),"0")</f>
        <v>0</v>
      </c>
      <c r="BM19" s="5" t="s">
        <v>168</v>
      </c>
      <c r="BN19" s="15">
        <f t="shared" si="24"/>
        <v>0</v>
      </c>
      <c r="BO19" s="10" t="str">
        <f>IFERROR(VLOOKUP(A19,'21'!U:V,2,0),"0")</f>
        <v>0</v>
      </c>
      <c r="BP19" s="5" t="s">
        <v>168</v>
      </c>
      <c r="BQ19" s="15">
        <f t="shared" si="25"/>
        <v>0</v>
      </c>
      <c r="BR19" s="10" t="str">
        <f>IFERROR(VLOOKUP(A19,'22'!U:V,2,0),"0")</f>
        <v>0</v>
      </c>
      <c r="BS19" s="5" t="s">
        <v>168</v>
      </c>
      <c r="BT19" s="15">
        <f t="shared" si="26"/>
        <v>0</v>
      </c>
      <c r="BU19" s="10" t="str">
        <f>IFERROR(VLOOKUP(A19,'23'!U:V,2,0),"0")</f>
        <v>0</v>
      </c>
      <c r="BV19" s="5" t="s">
        <v>168</v>
      </c>
      <c r="BW19" s="15">
        <f t="shared" si="27"/>
        <v>0</v>
      </c>
      <c r="BX19" s="10" t="str">
        <f>IFERROR(VLOOKUP(A19,'24'!U:V,2,0),"0")</f>
        <v>0</v>
      </c>
      <c r="BY19" s="5" t="s">
        <v>168</v>
      </c>
      <c r="BZ19" s="15">
        <f t="shared" si="28"/>
        <v>0</v>
      </c>
      <c r="CA19" s="10" t="str">
        <f>IFERROR(VLOOKUP(A19,'25'!U:V,2,0),"0")</f>
        <v>0</v>
      </c>
      <c r="CB19" s="5" t="s">
        <v>168</v>
      </c>
      <c r="CC19" s="15">
        <f t="shared" si="29"/>
        <v>0</v>
      </c>
      <c r="CD19" s="10" t="str">
        <f>IFERROR(VLOOKUP(A19,'26'!U:V,2,0),"0")</f>
        <v>0</v>
      </c>
      <c r="CE19" s="5" t="s">
        <v>168</v>
      </c>
      <c r="CF19" s="15">
        <f t="shared" si="30"/>
        <v>0</v>
      </c>
      <c r="CG19" s="10" t="str">
        <f>IFERROR(VLOOKUP(A19,'27'!U:V,2,0),"0")</f>
        <v>0</v>
      </c>
      <c r="CH19" s="5" t="s">
        <v>168</v>
      </c>
      <c r="CI19" s="15">
        <f t="shared" si="31"/>
        <v>0</v>
      </c>
      <c r="CJ19" s="10" t="str">
        <f>IFERROR(VLOOKUP(A19,'28'!U:V,2,0),"0")</f>
        <v>0</v>
      </c>
      <c r="CK19" s="5" t="s">
        <v>168</v>
      </c>
      <c r="CL19" s="15">
        <f t="shared" si="32"/>
        <v>0</v>
      </c>
      <c r="CM19" s="10" t="str">
        <f>IFERROR(VLOOKUP(A19,'29'!U:V,2,0),"0")</f>
        <v>0</v>
      </c>
      <c r="CN19" s="5" t="s">
        <v>168</v>
      </c>
      <c r="CO19" s="15">
        <f t="shared" si="33"/>
        <v>0</v>
      </c>
      <c r="CP19" s="10" t="str">
        <f>IFERROR(VLOOKUP(A19,'30'!U:V,2,0),"0")</f>
        <v>0</v>
      </c>
      <c r="CQ19" s="5" t="s">
        <v>168</v>
      </c>
      <c r="CR19" s="15">
        <f t="shared" si="34"/>
        <v>0</v>
      </c>
      <c r="CS19" s="10" t="str">
        <f>IFERROR(VLOOKUP(A19,'31'!U:V,2,0),"0")</f>
        <v>0</v>
      </c>
      <c r="CT19" s="5" t="s">
        <v>168</v>
      </c>
      <c r="CU19" s="15">
        <f t="shared" si="35"/>
        <v>0</v>
      </c>
      <c r="CV19" s="10" t="str">
        <f>IFERROR(VLOOKUP(A19,'เซต1-31'!V:W,2,0),"0")</f>
        <v>0</v>
      </c>
      <c r="CW19" s="5" t="s">
        <v>168</v>
      </c>
      <c r="CX19" s="15">
        <f t="shared" si="36"/>
        <v>0</v>
      </c>
    </row>
    <row r="20" spans="1:102" x14ac:dyDescent="0.25">
      <c r="A20" s="6" t="s">
        <v>243</v>
      </c>
      <c r="B20" s="4" t="s">
        <v>244</v>
      </c>
      <c r="C20" s="13">
        <v>11.38</v>
      </c>
      <c r="D20" s="19">
        <f t="shared" si="20"/>
        <v>0</v>
      </c>
      <c r="E20" s="5" t="s">
        <v>168</v>
      </c>
      <c r="F20" s="13">
        <f t="shared" si="21"/>
        <v>0</v>
      </c>
      <c r="G20" s="10" t="str">
        <f>IFERROR(VLOOKUP(A20,'1'!U:V,2,0),"0")</f>
        <v>0</v>
      </c>
      <c r="H20" s="5" t="s">
        <v>168</v>
      </c>
      <c r="I20" s="15">
        <f t="shared" si="3"/>
        <v>0</v>
      </c>
      <c r="J20" s="10" t="str">
        <f>IFERROR(VLOOKUP(A20,'2'!U:V,2,0),"0")</f>
        <v>0</v>
      </c>
      <c r="K20" s="5" t="s">
        <v>168</v>
      </c>
      <c r="L20" s="15">
        <f t="shared" si="4"/>
        <v>0</v>
      </c>
      <c r="M20" s="10" t="str">
        <f>IFERROR(VLOOKUP(A20,'3'!U:V,2,0),"0")</f>
        <v>0</v>
      </c>
      <c r="N20" s="5" t="s">
        <v>168</v>
      </c>
      <c r="O20" s="15">
        <f t="shared" si="5"/>
        <v>0</v>
      </c>
      <c r="P20" s="10" t="str">
        <f>IFERROR(VLOOKUP(A20,'4'!U:V,2,0),"0")</f>
        <v>0</v>
      </c>
      <c r="Q20" s="5" t="s">
        <v>168</v>
      </c>
      <c r="R20" s="15">
        <f t="shared" si="6"/>
        <v>0</v>
      </c>
      <c r="S20" s="10" t="str">
        <f>IFERROR(VLOOKUP(A20,'5'!U:V,2,0),"0")</f>
        <v>0</v>
      </c>
      <c r="T20" s="5" t="s">
        <v>168</v>
      </c>
      <c r="U20" s="15">
        <f t="shared" si="7"/>
        <v>0</v>
      </c>
      <c r="V20" s="10" t="str">
        <f>IFERROR(VLOOKUP(A20,'6'!U:V,2,0),"0")</f>
        <v>0</v>
      </c>
      <c r="W20" s="5" t="s">
        <v>168</v>
      </c>
      <c r="X20" s="15">
        <f t="shared" si="8"/>
        <v>0</v>
      </c>
      <c r="Y20" s="10" t="str">
        <f>IFERROR(VLOOKUP(A20,'7'!U:V,2,0),"0")</f>
        <v>0</v>
      </c>
      <c r="Z20" s="5" t="s">
        <v>168</v>
      </c>
      <c r="AA20" s="15">
        <f t="shared" si="9"/>
        <v>0</v>
      </c>
      <c r="AB20" s="10" t="str">
        <f>IFERROR(VLOOKUP(A20,'8'!U:V,2,0),"0")</f>
        <v>0</v>
      </c>
      <c r="AC20" s="5" t="s">
        <v>168</v>
      </c>
      <c r="AD20" s="15">
        <f t="shared" si="10"/>
        <v>0</v>
      </c>
      <c r="AE20" s="10" t="str">
        <f>IFERROR(VLOOKUP(A20,'9'!U:V,2,0),"0")</f>
        <v>0</v>
      </c>
      <c r="AF20" s="5" t="s">
        <v>168</v>
      </c>
      <c r="AG20" s="15">
        <f t="shared" si="11"/>
        <v>0</v>
      </c>
      <c r="AH20" s="10" t="str">
        <f>IFERROR(VLOOKUP(A20,'10'!U:V,2,0),"0")</f>
        <v>0</v>
      </c>
      <c r="AI20" s="5" t="s">
        <v>168</v>
      </c>
      <c r="AJ20" s="15">
        <f t="shared" si="12"/>
        <v>0</v>
      </c>
      <c r="AK20" s="10" t="str">
        <f>IFERROR(VLOOKUP(A20,'11'!U:V,2,0),"0")</f>
        <v>0</v>
      </c>
      <c r="AL20" s="5" t="s">
        <v>168</v>
      </c>
      <c r="AM20" s="15">
        <f t="shared" si="13"/>
        <v>0</v>
      </c>
      <c r="AN20" s="10" t="str">
        <f>IFERROR(VLOOKUP(A20,'12'!U:V,2,0),"0")</f>
        <v>0</v>
      </c>
      <c r="AO20" s="5" t="s">
        <v>168</v>
      </c>
      <c r="AP20" s="15">
        <f t="shared" si="14"/>
        <v>0</v>
      </c>
      <c r="AQ20" s="10" t="str">
        <f>IFERROR(VLOOKUP(A20,'13'!U:V,2,0),"0")</f>
        <v>0</v>
      </c>
      <c r="AR20" s="5" t="s">
        <v>168</v>
      </c>
      <c r="AS20" s="15">
        <f t="shared" si="15"/>
        <v>0</v>
      </c>
      <c r="AT20" s="10" t="str">
        <f>IFERROR(VLOOKUP(A20,'14'!U:V,2,0),"0")</f>
        <v>0</v>
      </c>
      <c r="AU20" s="5" t="s">
        <v>168</v>
      </c>
      <c r="AV20" s="15">
        <f t="shared" si="16"/>
        <v>0</v>
      </c>
      <c r="AW20" s="10" t="str">
        <f>IFERROR(VLOOKUP(A20,'15'!U:V,2,0),"0")</f>
        <v>0</v>
      </c>
      <c r="AX20" s="5" t="s">
        <v>168</v>
      </c>
      <c r="AY20" s="15">
        <f t="shared" si="17"/>
        <v>0</v>
      </c>
      <c r="AZ20" s="10" t="str">
        <f>IFERROR(VLOOKUP(A20,'16'!U:V,2,0),"0")</f>
        <v>0</v>
      </c>
      <c r="BA20" s="5" t="s">
        <v>168</v>
      </c>
      <c r="BB20" s="15">
        <f t="shared" si="18"/>
        <v>0</v>
      </c>
      <c r="BC20" s="10" t="str">
        <f>IFERROR(VLOOKUP(A20,'17'!U:V,2,0),"0")</f>
        <v>0</v>
      </c>
      <c r="BD20" s="5" t="s">
        <v>168</v>
      </c>
      <c r="BE20" s="15">
        <f t="shared" si="19"/>
        <v>0</v>
      </c>
      <c r="BF20" s="10" t="str">
        <f>IFERROR(VLOOKUP(A20,'18'!U:V,2,0),"0")</f>
        <v>0</v>
      </c>
      <c r="BG20" s="5" t="s">
        <v>168</v>
      </c>
      <c r="BH20" s="15">
        <f t="shared" si="22"/>
        <v>0</v>
      </c>
      <c r="BI20" s="10" t="str">
        <f>IFERROR(VLOOKUP(A20,'19'!U:V,2,0),"0")</f>
        <v>0</v>
      </c>
      <c r="BJ20" s="5" t="s">
        <v>168</v>
      </c>
      <c r="BK20" s="15">
        <f t="shared" si="23"/>
        <v>0</v>
      </c>
      <c r="BL20" s="10" t="str">
        <f>IFERROR(VLOOKUP(A20,'20'!U:V,2,0),"0")</f>
        <v>0</v>
      </c>
      <c r="BM20" s="5" t="s">
        <v>168</v>
      </c>
      <c r="BN20" s="15">
        <f t="shared" si="24"/>
        <v>0</v>
      </c>
      <c r="BO20" s="10" t="str">
        <f>IFERROR(VLOOKUP(A20,'21'!U:V,2,0),"0")</f>
        <v>0</v>
      </c>
      <c r="BP20" s="5" t="s">
        <v>168</v>
      </c>
      <c r="BQ20" s="15">
        <f t="shared" si="25"/>
        <v>0</v>
      </c>
      <c r="BR20" s="10" t="str">
        <f>IFERROR(VLOOKUP(A20,'22'!U:V,2,0),"0")</f>
        <v>0</v>
      </c>
      <c r="BS20" s="5" t="s">
        <v>168</v>
      </c>
      <c r="BT20" s="15">
        <f t="shared" si="26"/>
        <v>0</v>
      </c>
      <c r="BU20" s="10" t="str">
        <f>IFERROR(VLOOKUP(A20,'23'!U:V,2,0),"0")</f>
        <v>0</v>
      </c>
      <c r="BV20" s="5" t="s">
        <v>168</v>
      </c>
      <c r="BW20" s="15">
        <f t="shared" si="27"/>
        <v>0</v>
      </c>
      <c r="BX20" s="10" t="str">
        <f>IFERROR(VLOOKUP(A20,'24'!U:V,2,0),"0")</f>
        <v>0</v>
      </c>
      <c r="BY20" s="5" t="s">
        <v>168</v>
      </c>
      <c r="BZ20" s="15">
        <f t="shared" si="28"/>
        <v>0</v>
      </c>
      <c r="CA20" s="10" t="str">
        <f>IFERROR(VLOOKUP(A20,'25'!U:V,2,0),"0")</f>
        <v>0</v>
      </c>
      <c r="CB20" s="5" t="s">
        <v>168</v>
      </c>
      <c r="CC20" s="15">
        <f t="shared" si="29"/>
        <v>0</v>
      </c>
      <c r="CD20" s="10" t="str">
        <f>IFERROR(VLOOKUP(A20,'26'!U:V,2,0),"0")</f>
        <v>0</v>
      </c>
      <c r="CE20" s="5" t="s">
        <v>168</v>
      </c>
      <c r="CF20" s="15">
        <f t="shared" si="30"/>
        <v>0</v>
      </c>
      <c r="CG20" s="10" t="str">
        <f>IFERROR(VLOOKUP(A20,'27'!U:V,2,0),"0")</f>
        <v>0</v>
      </c>
      <c r="CH20" s="5" t="s">
        <v>168</v>
      </c>
      <c r="CI20" s="15">
        <f t="shared" si="31"/>
        <v>0</v>
      </c>
      <c r="CJ20" s="10" t="str">
        <f>IFERROR(VLOOKUP(A20,'28'!U:V,2,0),"0")</f>
        <v>0</v>
      </c>
      <c r="CK20" s="5" t="s">
        <v>168</v>
      </c>
      <c r="CL20" s="15">
        <f t="shared" si="32"/>
        <v>0</v>
      </c>
      <c r="CM20" s="10" t="str">
        <f>IFERROR(VLOOKUP(A20,'29'!U:V,2,0),"0")</f>
        <v>0</v>
      </c>
      <c r="CN20" s="5" t="s">
        <v>168</v>
      </c>
      <c r="CO20" s="15">
        <f t="shared" si="33"/>
        <v>0</v>
      </c>
      <c r="CP20" s="10" t="str">
        <f>IFERROR(VLOOKUP(A20,'30'!U:V,2,0),"0")</f>
        <v>0</v>
      </c>
      <c r="CQ20" s="5" t="s">
        <v>168</v>
      </c>
      <c r="CR20" s="15">
        <f t="shared" si="34"/>
        <v>0</v>
      </c>
      <c r="CS20" s="10" t="str">
        <f>IFERROR(VLOOKUP(A20,'31'!U:V,2,0),"0")</f>
        <v>0</v>
      </c>
      <c r="CT20" s="5" t="s">
        <v>168</v>
      </c>
      <c r="CU20" s="15">
        <f t="shared" si="35"/>
        <v>0</v>
      </c>
      <c r="CV20" s="10" t="str">
        <f>IFERROR(VLOOKUP(A20,'เซต1-31'!V:W,2,0),"0")</f>
        <v>0</v>
      </c>
      <c r="CW20" s="5" t="s">
        <v>168</v>
      </c>
      <c r="CX20" s="15">
        <f t="shared" si="36"/>
        <v>0</v>
      </c>
    </row>
    <row r="21" spans="1:102" x14ac:dyDescent="0.25">
      <c r="A21" s="6" t="s">
        <v>250</v>
      </c>
      <c r="B21" s="4" t="s">
        <v>251</v>
      </c>
      <c r="C21" s="13">
        <v>11.38</v>
      </c>
      <c r="D21" s="19">
        <f t="shared" si="20"/>
        <v>0</v>
      </c>
      <c r="E21" s="5" t="s">
        <v>168</v>
      </c>
      <c r="F21" s="13">
        <f t="shared" si="21"/>
        <v>0</v>
      </c>
      <c r="G21" s="10" t="str">
        <f>IFERROR(VLOOKUP(A21,'1'!U:V,2,0),"0")</f>
        <v>0</v>
      </c>
      <c r="H21" s="5" t="s">
        <v>168</v>
      </c>
      <c r="I21" s="15">
        <f t="shared" si="3"/>
        <v>0</v>
      </c>
      <c r="J21" s="10" t="str">
        <f>IFERROR(VLOOKUP(A21,'2'!U:V,2,0),"0")</f>
        <v>0</v>
      </c>
      <c r="K21" s="5" t="s">
        <v>168</v>
      </c>
      <c r="L21" s="15">
        <f t="shared" si="4"/>
        <v>0</v>
      </c>
      <c r="M21" s="10" t="str">
        <f>IFERROR(VLOOKUP(A21,'3'!U:V,2,0),"0")</f>
        <v>0</v>
      </c>
      <c r="N21" s="5" t="s">
        <v>168</v>
      </c>
      <c r="O21" s="15">
        <f t="shared" si="5"/>
        <v>0</v>
      </c>
      <c r="P21" s="10" t="str">
        <f>IFERROR(VLOOKUP(A21,'4'!U:V,2,0),"0")</f>
        <v>0</v>
      </c>
      <c r="Q21" s="5" t="s">
        <v>168</v>
      </c>
      <c r="R21" s="15">
        <f t="shared" si="6"/>
        <v>0</v>
      </c>
      <c r="S21" s="10" t="str">
        <f>IFERROR(VLOOKUP(A21,'5'!U:V,2,0),"0")</f>
        <v>0</v>
      </c>
      <c r="T21" s="5" t="s">
        <v>168</v>
      </c>
      <c r="U21" s="15">
        <f t="shared" si="7"/>
        <v>0</v>
      </c>
      <c r="V21" s="10" t="str">
        <f>IFERROR(VLOOKUP(A21,'6'!U:V,2,0),"0")</f>
        <v>0</v>
      </c>
      <c r="W21" s="5" t="s">
        <v>168</v>
      </c>
      <c r="X21" s="15">
        <f t="shared" si="8"/>
        <v>0</v>
      </c>
      <c r="Y21" s="10" t="str">
        <f>IFERROR(VLOOKUP(A21,'7'!U:V,2,0),"0")</f>
        <v>0</v>
      </c>
      <c r="Z21" s="5" t="s">
        <v>168</v>
      </c>
      <c r="AA21" s="15">
        <f t="shared" si="9"/>
        <v>0</v>
      </c>
      <c r="AB21" s="10" t="str">
        <f>IFERROR(VLOOKUP(A21,'8'!U:V,2,0),"0")</f>
        <v>0</v>
      </c>
      <c r="AC21" s="5" t="s">
        <v>168</v>
      </c>
      <c r="AD21" s="15">
        <f t="shared" si="10"/>
        <v>0</v>
      </c>
      <c r="AE21" s="10" t="str">
        <f>IFERROR(VLOOKUP(A21,'9'!U:V,2,0),"0")</f>
        <v>0</v>
      </c>
      <c r="AF21" s="5" t="s">
        <v>168</v>
      </c>
      <c r="AG21" s="15">
        <f t="shared" si="11"/>
        <v>0</v>
      </c>
      <c r="AH21" s="10" t="str">
        <f>IFERROR(VLOOKUP(A21,'10'!U:V,2,0),"0")</f>
        <v>0</v>
      </c>
      <c r="AI21" s="5" t="s">
        <v>168</v>
      </c>
      <c r="AJ21" s="15">
        <f t="shared" si="12"/>
        <v>0</v>
      </c>
      <c r="AK21" s="10" t="str">
        <f>IFERROR(VLOOKUP(A21,'11'!U:V,2,0),"0")</f>
        <v>0</v>
      </c>
      <c r="AL21" s="5" t="s">
        <v>168</v>
      </c>
      <c r="AM21" s="15">
        <f t="shared" si="13"/>
        <v>0</v>
      </c>
      <c r="AN21" s="10" t="str">
        <f>IFERROR(VLOOKUP(A21,'12'!U:V,2,0),"0")</f>
        <v>0</v>
      </c>
      <c r="AO21" s="5" t="s">
        <v>168</v>
      </c>
      <c r="AP21" s="15">
        <f t="shared" si="14"/>
        <v>0</v>
      </c>
      <c r="AQ21" s="10" t="str">
        <f>IFERROR(VLOOKUP(A21,'13'!U:V,2,0),"0")</f>
        <v>0</v>
      </c>
      <c r="AR21" s="5" t="s">
        <v>168</v>
      </c>
      <c r="AS21" s="15">
        <f t="shared" si="15"/>
        <v>0</v>
      </c>
      <c r="AT21" s="10" t="str">
        <f>IFERROR(VLOOKUP(A21,'14'!U:V,2,0),"0")</f>
        <v>0</v>
      </c>
      <c r="AU21" s="5" t="s">
        <v>168</v>
      </c>
      <c r="AV21" s="15">
        <f t="shared" si="16"/>
        <v>0</v>
      </c>
      <c r="AW21" s="10" t="str">
        <f>IFERROR(VLOOKUP(A21,'15'!U:V,2,0),"0")</f>
        <v>0</v>
      </c>
      <c r="AX21" s="5" t="s">
        <v>168</v>
      </c>
      <c r="AY21" s="15">
        <f t="shared" si="17"/>
        <v>0</v>
      </c>
      <c r="AZ21" s="10" t="str">
        <f>IFERROR(VLOOKUP(A21,'16'!U:V,2,0),"0")</f>
        <v>0</v>
      </c>
      <c r="BA21" s="5" t="s">
        <v>168</v>
      </c>
      <c r="BB21" s="15">
        <f t="shared" si="18"/>
        <v>0</v>
      </c>
      <c r="BC21" s="10" t="str">
        <f>IFERROR(VLOOKUP(A21,'17'!U:V,2,0),"0")</f>
        <v>0</v>
      </c>
      <c r="BD21" s="5" t="s">
        <v>168</v>
      </c>
      <c r="BE21" s="15">
        <f t="shared" si="19"/>
        <v>0</v>
      </c>
      <c r="BF21" s="10" t="str">
        <f>IFERROR(VLOOKUP(A21,'18'!U:V,2,0),"0")</f>
        <v>0</v>
      </c>
      <c r="BG21" s="5" t="s">
        <v>168</v>
      </c>
      <c r="BH21" s="15">
        <f t="shared" si="22"/>
        <v>0</v>
      </c>
      <c r="BI21" s="10" t="str">
        <f>IFERROR(VLOOKUP(A21,'19'!U:V,2,0),"0")</f>
        <v>0</v>
      </c>
      <c r="BJ21" s="5" t="s">
        <v>168</v>
      </c>
      <c r="BK21" s="15">
        <f t="shared" si="23"/>
        <v>0</v>
      </c>
      <c r="BL21" s="10" t="str">
        <f>IFERROR(VLOOKUP(A21,'20'!U:V,2,0),"0")</f>
        <v>0</v>
      </c>
      <c r="BM21" s="5" t="s">
        <v>168</v>
      </c>
      <c r="BN21" s="15">
        <f t="shared" si="24"/>
        <v>0</v>
      </c>
      <c r="BO21" s="10" t="str">
        <f>IFERROR(VLOOKUP(A21,'21'!U:V,2,0),"0")</f>
        <v>0</v>
      </c>
      <c r="BP21" s="5" t="s">
        <v>168</v>
      </c>
      <c r="BQ21" s="15">
        <f t="shared" si="25"/>
        <v>0</v>
      </c>
      <c r="BR21" s="10" t="str">
        <f>IFERROR(VLOOKUP(A21,'22'!U:V,2,0),"0")</f>
        <v>0</v>
      </c>
      <c r="BS21" s="5" t="s">
        <v>168</v>
      </c>
      <c r="BT21" s="15">
        <f t="shared" si="26"/>
        <v>0</v>
      </c>
      <c r="BU21" s="10" t="str">
        <f>IFERROR(VLOOKUP(A21,'23'!U:V,2,0),"0")</f>
        <v>0</v>
      </c>
      <c r="BV21" s="5" t="s">
        <v>168</v>
      </c>
      <c r="BW21" s="15">
        <f t="shared" si="27"/>
        <v>0</v>
      </c>
      <c r="BX21" s="10" t="str">
        <f>IFERROR(VLOOKUP(A21,'24'!U:V,2,0),"0")</f>
        <v>0</v>
      </c>
      <c r="BY21" s="5" t="s">
        <v>168</v>
      </c>
      <c r="BZ21" s="15">
        <f t="shared" si="28"/>
        <v>0</v>
      </c>
      <c r="CA21" s="10" t="str">
        <f>IFERROR(VLOOKUP(A21,'25'!U:V,2,0),"0")</f>
        <v>0</v>
      </c>
      <c r="CB21" s="5" t="s">
        <v>168</v>
      </c>
      <c r="CC21" s="15">
        <f t="shared" si="29"/>
        <v>0</v>
      </c>
      <c r="CD21" s="10" t="str">
        <f>IFERROR(VLOOKUP(A21,'26'!U:V,2,0),"0")</f>
        <v>0</v>
      </c>
      <c r="CE21" s="5" t="s">
        <v>168</v>
      </c>
      <c r="CF21" s="15">
        <f t="shared" si="30"/>
        <v>0</v>
      </c>
      <c r="CG21" s="10" t="str">
        <f>IFERROR(VLOOKUP(A21,'27'!U:V,2,0),"0")</f>
        <v>0</v>
      </c>
      <c r="CH21" s="5" t="s">
        <v>168</v>
      </c>
      <c r="CI21" s="15">
        <f t="shared" si="31"/>
        <v>0</v>
      </c>
      <c r="CJ21" s="10" t="str">
        <f>IFERROR(VLOOKUP(A21,'28'!U:V,2,0),"0")</f>
        <v>0</v>
      </c>
      <c r="CK21" s="5" t="s">
        <v>168</v>
      </c>
      <c r="CL21" s="15">
        <f t="shared" si="32"/>
        <v>0</v>
      </c>
      <c r="CM21" s="10" t="str">
        <f>IFERROR(VLOOKUP(A21,'29'!U:V,2,0),"0")</f>
        <v>0</v>
      </c>
      <c r="CN21" s="5" t="s">
        <v>168</v>
      </c>
      <c r="CO21" s="15">
        <f t="shared" si="33"/>
        <v>0</v>
      </c>
      <c r="CP21" s="10" t="str">
        <f>IFERROR(VLOOKUP(A21,'30'!U:V,2,0),"0")</f>
        <v>0</v>
      </c>
      <c r="CQ21" s="5" t="s">
        <v>168</v>
      </c>
      <c r="CR21" s="15">
        <f t="shared" si="34"/>
        <v>0</v>
      </c>
      <c r="CS21" s="10" t="str">
        <f>IFERROR(VLOOKUP(A21,'31'!U:V,2,0),"0")</f>
        <v>0</v>
      </c>
      <c r="CT21" s="5" t="s">
        <v>168</v>
      </c>
      <c r="CU21" s="15">
        <f t="shared" si="35"/>
        <v>0</v>
      </c>
      <c r="CV21" s="10" t="str">
        <f>IFERROR(VLOOKUP(A21,'เซต1-31'!V:W,2,0),"0")</f>
        <v>0</v>
      </c>
      <c r="CW21" s="5" t="s">
        <v>168</v>
      </c>
      <c r="CX21" s="15">
        <f t="shared" si="36"/>
        <v>0</v>
      </c>
    </row>
    <row r="22" spans="1:102" x14ac:dyDescent="0.25">
      <c r="A22" s="6" t="s">
        <v>237</v>
      </c>
      <c r="B22" s="4" t="s">
        <v>238</v>
      </c>
      <c r="C22" s="13">
        <v>11.38</v>
      </c>
      <c r="D22" s="19">
        <f t="shared" si="20"/>
        <v>0</v>
      </c>
      <c r="E22" s="5" t="s">
        <v>168</v>
      </c>
      <c r="F22" s="13">
        <f t="shared" si="21"/>
        <v>0</v>
      </c>
      <c r="G22" s="10" t="str">
        <f>IFERROR(VLOOKUP(A22,'1'!U:V,2,0),"0")</f>
        <v>0</v>
      </c>
      <c r="H22" s="5" t="s">
        <v>168</v>
      </c>
      <c r="I22" s="15">
        <f t="shared" si="3"/>
        <v>0</v>
      </c>
      <c r="J22" s="10" t="str">
        <f>IFERROR(VLOOKUP(A22,'2'!U:V,2,0),"0")</f>
        <v>0</v>
      </c>
      <c r="K22" s="5" t="s">
        <v>168</v>
      </c>
      <c r="L22" s="15">
        <f t="shared" si="4"/>
        <v>0</v>
      </c>
      <c r="M22" s="10" t="str">
        <f>IFERROR(VLOOKUP(A22,'3'!U:V,2,0),"0")</f>
        <v>0</v>
      </c>
      <c r="N22" s="5" t="s">
        <v>168</v>
      </c>
      <c r="O22" s="15">
        <f t="shared" si="5"/>
        <v>0</v>
      </c>
      <c r="P22" s="10" t="str">
        <f>IFERROR(VLOOKUP(A22,'4'!U:V,2,0),"0")</f>
        <v>0</v>
      </c>
      <c r="Q22" s="5" t="s">
        <v>168</v>
      </c>
      <c r="R22" s="15">
        <f t="shared" si="6"/>
        <v>0</v>
      </c>
      <c r="S22" s="10" t="str">
        <f>IFERROR(VLOOKUP(A22,'5'!U:V,2,0),"0")</f>
        <v>0</v>
      </c>
      <c r="T22" s="5" t="s">
        <v>168</v>
      </c>
      <c r="U22" s="15">
        <f t="shared" si="7"/>
        <v>0</v>
      </c>
      <c r="V22" s="10" t="str">
        <f>IFERROR(VLOOKUP(A22,'6'!U:V,2,0),"0")</f>
        <v>0</v>
      </c>
      <c r="W22" s="5" t="s">
        <v>168</v>
      </c>
      <c r="X22" s="15">
        <f t="shared" si="8"/>
        <v>0</v>
      </c>
      <c r="Y22" s="10" t="str">
        <f>IFERROR(VLOOKUP(A22,'7'!U:V,2,0),"0")</f>
        <v>0</v>
      </c>
      <c r="Z22" s="5" t="s">
        <v>168</v>
      </c>
      <c r="AA22" s="15">
        <f t="shared" si="9"/>
        <v>0</v>
      </c>
      <c r="AB22" s="10" t="str">
        <f>IFERROR(VLOOKUP(A22,'8'!U:V,2,0),"0")</f>
        <v>0</v>
      </c>
      <c r="AC22" s="5" t="s">
        <v>168</v>
      </c>
      <c r="AD22" s="15">
        <f t="shared" si="10"/>
        <v>0</v>
      </c>
      <c r="AE22" s="10" t="str">
        <f>IFERROR(VLOOKUP(A22,'9'!U:V,2,0),"0")</f>
        <v>0</v>
      </c>
      <c r="AF22" s="5" t="s">
        <v>168</v>
      </c>
      <c r="AG22" s="15">
        <f t="shared" si="11"/>
        <v>0</v>
      </c>
      <c r="AH22" s="10" t="str">
        <f>IFERROR(VLOOKUP(A22,'10'!U:V,2,0),"0")</f>
        <v>0</v>
      </c>
      <c r="AI22" s="5" t="s">
        <v>168</v>
      </c>
      <c r="AJ22" s="15">
        <f t="shared" si="12"/>
        <v>0</v>
      </c>
      <c r="AK22" s="10" t="str">
        <f>IFERROR(VLOOKUP(A22,'11'!U:V,2,0),"0")</f>
        <v>0</v>
      </c>
      <c r="AL22" s="5" t="s">
        <v>168</v>
      </c>
      <c r="AM22" s="15">
        <f t="shared" si="13"/>
        <v>0</v>
      </c>
      <c r="AN22" s="10" t="str">
        <f>IFERROR(VLOOKUP(A22,'12'!U:V,2,0),"0")</f>
        <v>0</v>
      </c>
      <c r="AO22" s="5" t="s">
        <v>168</v>
      </c>
      <c r="AP22" s="15">
        <f t="shared" si="14"/>
        <v>0</v>
      </c>
      <c r="AQ22" s="10" t="str">
        <f>IFERROR(VLOOKUP(A22,'13'!U:V,2,0),"0")</f>
        <v>0</v>
      </c>
      <c r="AR22" s="5" t="s">
        <v>168</v>
      </c>
      <c r="AS22" s="15">
        <f t="shared" si="15"/>
        <v>0</v>
      </c>
      <c r="AT22" s="10" t="str">
        <f>IFERROR(VLOOKUP(A22,'14'!U:V,2,0),"0")</f>
        <v>0</v>
      </c>
      <c r="AU22" s="5" t="s">
        <v>168</v>
      </c>
      <c r="AV22" s="15">
        <f t="shared" si="16"/>
        <v>0</v>
      </c>
      <c r="AW22" s="10" t="str">
        <f>IFERROR(VLOOKUP(A22,'15'!U:V,2,0),"0")</f>
        <v>0</v>
      </c>
      <c r="AX22" s="5" t="s">
        <v>168</v>
      </c>
      <c r="AY22" s="15">
        <f t="shared" si="17"/>
        <v>0</v>
      </c>
      <c r="AZ22" s="10" t="str">
        <f>IFERROR(VLOOKUP(A22,'16'!U:V,2,0),"0")</f>
        <v>0</v>
      </c>
      <c r="BA22" s="5" t="s">
        <v>168</v>
      </c>
      <c r="BB22" s="15">
        <f t="shared" si="18"/>
        <v>0</v>
      </c>
      <c r="BC22" s="10" t="str">
        <f>IFERROR(VLOOKUP(A22,'17'!U:V,2,0),"0")</f>
        <v>0</v>
      </c>
      <c r="BD22" s="5" t="s">
        <v>168</v>
      </c>
      <c r="BE22" s="15">
        <f t="shared" si="19"/>
        <v>0</v>
      </c>
      <c r="BF22" s="10" t="str">
        <f>IFERROR(VLOOKUP(A22,'18'!U:V,2,0),"0")</f>
        <v>0</v>
      </c>
      <c r="BG22" s="5" t="s">
        <v>168</v>
      </c>
      <c r="BH22" s="15">
        <f t="shared" si="22"/>
        <v>0</v>
      </c>
      <c r="BI22" s="10" t="str">
        <f>IFERROR(VLOOKUP(A22,'19'!U:V,2,0),"0")</f>
        <v>0</v>
      </c>
      <c r="BJ22" s="5" t="s">
        <v>168</v>
      </c>
      <c r="BK22" s="15">
        <f t="shared" si="23"/>
        <v>0</v>
      </c>
      <c r="BL22" s="10" t="str">
        <f>IFERROR(VLOOKUP(A22,'20'!U:V,2,0),"0")</f>
        <v>0</v>
      </c>
      <c r="BM22" s="5" t="s">
        <v>168</v>
      </c>
      <c r="BN22" s="15">
        <f t="shared" si="24"/>
        <v>0</v>
      </c>
      <c r="BO22" s="10" t="str">
        <f>IFERROR(VLOOKUP(A22,'21'!U:V,2,0),"0")</f>
        <v>0</v>
      </c>
      <c r="BP22" s="5" t="s">
        <v>168</v>
      </c>
      <c r="BQ22" s="15">
        <f t="shared" si="25"/>
        <v>0</v>
      </c>
      <c r="BR22" s="10" t="str">
        <f>IFERROR(VLOOKUP(A22,'22'!U:V,2,0),"0")</f>
        <v>0</v>
      </c>
      <c r="BS22" s="5" t="s">
        <v>168</v>
      </c>
      <c r="BT22" s="15">
        <f t="shared" si="26"/>
        <v>0</v>
      </c>
      <c r="BU22" s="10" t="str">
        <f>IFERROR(VLOOKUP(A22,'23'!U:V,2,0),"0")</f>
        <v>0</v>
      </c>
      <c r="BV22" s="5" t="s">
        <v>168</v>
      </c>
      <c r="BW22" s="15">
        <f t="shared" si="27"/>
        <v>0</v>
      </c>
      <c r="BX22" s="10" t="str">
        <f>IFERROR(VLOOKUP(A22,'24'!U:V,2,0),"0")</f>
        <v>0</v>
      </c>
      <c r="BY22" s="5" t="s">
        <v>168</v>
      </c>
      <c r="BZ22" s="15">
        <f t="shared" si="28"/>
        <v>0</v>
      </c>
      <c r="CA22" s="10" t="str">
        <f>IFERROR(VLOOKUP(A22,'25'!U:V,2,0),"0")</f>
        <v>0</v>
      </c>
      <c r="CB22" s="5" t="s">
        <v>168</v>
      </c>
      <c r="CC22" s="15">
        <f t="shared" si="29"/>
        <v>0</v>
      </c>
      <c r="CD22" s="10" t="str">
        <f>IFERROR(VLOOKUP(A22,'26'!U:V,2,0),"0")</f>
        <v>0</v>
      </c>
      <c r="CE22" s="5" t="s">
        <v>168</v>
      </c>
      <c r="CF22" s="15">
        <f t="shared" si="30"/>
        <v>0</v>
      </c>
      <c r="CG22" s="10" t="str">
        <f>IFERROR(VLOOKUP(A22,'27'!U:V,2,0),"0")</f>
        <v>0</v>
      </c>
      <c r="CH22" s="5" t="s">
        <v>168</v>
      </c>
      <c r="CI22" s="15">
        <f t="shared" si="31"/>
        <v>0</v>
      </c>
      <c r="CJ22" s="10" t="str">
        <f>IFERROR(VLOOKUP(A22,'28'!U:V,2,0),"0")</f>
        <v>0</v>
      </c>
      <c r="CK22" s="5" t="s">
        <v>168</v>
      </c>
      <c r="CL22" s="15">
        <f t="shared" si="32"/>
        <v>0</v>
      </c>
      <c r="CM22" s="10" t="str">
        <f>IFERROR(VLOOKUP(A22,'29'!U:V,2,0),"0")</f>
        <v>0</v>
      </c>
      <c r="CN22" s="5" t="s">
        <v>168</v>
      </c>
      <c r="CO22" s="15">
        <f t="shared" si="33"/>
        <v>0</v>
      </c>
      <c r="CP22" s="10" t="str">
        <f>IFERROR(VLOOKUP(A22,'30'!U:V,2,0),"0")</f>
        <v>0</v>
      </c>
      <c r="CQ22" s="5" t="s">
        <v>168</v>
      </c>
      <c r="CR22" s="15">
        <f t="shared" si="34"/>
        <v>0</v>
      </c>
      <c r="CS22" s="10" t="str">
        <f>IFERROR(VLOOKUP(A22,'31'!U:V,2,0),"0")</f>
        <v>0</v>
      </c>
      <c r="CT22" s="5" t="s">
        <v>168</v>
      </c>
      <c r="CU22" s="15">
        <f t="shared" si="35"/>
        <v>0</v>
      </c>
      <c r="CV22" s="10" t="str">
        <f>IFERROR(VLOOKUP(A22,'เซต1-31'!V:W,2,0),"0")</f>
        <v>0</v>
      </c>
      <c r="CW22" s="5" t="s">
        <v>168</v>
      </c>
      <c r="CX22" s="15">
        <f t="shared" si="36"/>
        <v>0</v>
      </c>
    </row>
    <row r="23" spans="1:102" x14ac:dyDescent="0.25">
      <c r="A23" s="6" t="s">
        <v>245</v>
      </c>
      <c r="B23" s="4" t="s">
        <v>246</v>
      </c>
      <c r="C23" s="13">
        <v>24.8</v>
      </c>
      <c r="D23" s="19">
        <f t="shared" si="20"/>
        <v>0</v>
      </c>
      <c r="E23" s="5" t="s">
        <v>168</v>
      </c>
      <c r="F23" s="13">
        <f t="shared" si="21"/>
        <v>0</v>
      </c>
      <c r="G23" s="10" t="str">
        <f>IFERROR(VLOOKUP(A23,'1'!U:V,2,0),"0")</f>
        <v>0</v>
      </c>
      <c r="H23" s="5" t="s">
        <v>168</v>
      </c>
      <c r="I23" s="15">
        <f t="shared" si="3"/>
        <v>0</v>
      </c>
      <c r="J23" s="10" t="str">
        <f>IFERROR(VLOOKUP(A23,'2'!U:V,2,0),"0")</f>
        <v>0</v>
      </c>
      <c r="K23" s="5" t="s">
        <v>168</v>
      </c>
      <c r="L23" s="15">
        <f t="shared" si="4"/>
        <v>0</v>
      </c>
      <c r="M23" s="10" t="str">
        <f>IFERROR(VLOOKUP(A23,'3'!U:V,2,0),"0")</f>
        <v>0</v>
      </c>
      <c r="N23" s="5" t="s">
        <v>168</v>
      </c>
      <c r="O23" s="15">
        <f t="shared" si="5"/>
        <v>0</v>
      </c>
      <c r="P23" s="10" t="str">
        <f>IFERROR(VLOOKUP(A23,'4'!U:V,2,0),"0")</f>
        <v>0</v>
      </c>
      <c r="Q23" s="5" t="s">
        <v>168</v>
      </c>
      <c r="R23" s="15">
        <f t="shared" si="6"/>
        <v>0</v>
      </c>
      <c r="S23" s="10" t="str">
        <f>IFERROR(VLOOKUP(A23,'5'!U:V,2,0),"0")</f>
        <v>0</v>
      </c>
      <c r="T23" s="5" t="s">
        <v>168</v>
      </c>
      <c r="U23" s="15">
        <f t="shared" si="7"/>
        <v>0</v>
      </c>
      <c r="V23" s="10" t="str">
        <f>IFERROR(VLOOKUP(A23,'6'!U:V,2,0),"0")</f>
        <v>0</v>
      </c>
      <c r="W23" s="5" t="s">
        <v>168</v>
      </c>
      <c r="X23" s="15">
        <f t="shared" si="8"/>
        <v>0</v>
      </c>
      <c r="Y23" s="10" t="str">
        <f>IFERROR(VLOOKUP(A23,'7'!U:V,2,0),"0")</f>
        <v>0</v>
      </c>
      <c r="Z23" s="5" t="s">
        <v>168</v>
      </c>
      <c r="AA23" s="15">
        <f t="shared" si="9"/>
        <v>0</v>
      </c>
      <c r="AB23" s="10" t="str">
        <f>IFERROR(VLOOKUP(A23,'8'!U:V,2,0),"0")</f>
        <v>0</v>
      </c>
      <c r="AC23" s="5" t="s">
        <v>168</v>
      </c>
      <c r="AD23" s="15">
        <f t="shared" si="10"/>
        <v>0</v>
      </c>
      <c r="AE23" s="10" t="str">
        <f>IFERROR(VLOOKUP(A23,'9'!U:V,2,0),"0")</f>
        <v>0</v>
      </c>
      <c r="AF23" s="5" t="s">
        <v>168</v>
      </c>
      <c r="AG23" s="15">
        <f t="shared" si="11"/>
        <v>0</v>
      </c>
      <c r="AH23" s="10" t="str">
        <f>IFERROR(VLOOKUP(A23,'10'!U:V,2,0),"0")</f>
        <v>0</v>
      </c>
      <c r="AI23" s="5" t="s">
        <v>168</v>
      </c>
      <c r="AJ23" s="15">
        <f t="shared" si="12"/>
        <v>0</v>
      </c>
      <c r="AK23" s="10" t="str">
        <f>IFERROR(VLOOKUP(A23,'11'!U:V,2,0),"0")</f>
        <v>0</v>
      </c>
      <c r="AL23" s="5" t="s">
        <v>168</v>
      </c>
      <c r="AM23" s="15">
        <f t="shared" si="13"/>
        <v>0</v>
      </c>
      <c r="AN23" s="10" t="str">
        <f>IFERROR(VLOOKUP(A23,'12'!U:V,2,0),"0")</f>
        <v>0</v>
      </c>
      <c r="AO23" s="5" t="s">
        <v>168</v>
      </c>
      <c r="AP23" s="15">
        <f t="shared" si="14"/>
        <v>0</v>
      </c>
      <c r="AQ23" s="10" t="str">
        <f>IFERROR(VLOOKUP(A23,'13'!U:V,2,0),"0")</f>
        <v>0</v>
      </c>
      <c r="AR23" s="5" t="s">
        <v>168</v>
      </c>
      <c r="AS23" s="15">
        <f t="shared" si="15"/>
        <v>0</v>
      </c>
      <c r="AT23" s="10" t="str">
        <f>IFERROR(VLOOKUP(A23,'14'!U:V,2,0),"0")</f>
        <v>0</v>
      </c>
      <c r="AU23" s="5" t="s">
        <v>168</v>
      </c>
      <c r="AV23" s="15">
        <f t="shared" si="16"/>
        <v>0</v>
      </c>
      <c r="AW23" s="10" t="str">
        <f>IFERROR(VLOOKUP(A23,'15'!U:V,2,0),"0")</f>
        <v>0</v>
      </c>
      <c r="AX23" s="5" t="s">
        <v>168</v>
      </c>
      <c r="AY23" s="15">
        <f t="shared" si="17"/>
        <v>0</v>
      </c>
      <c r="AZ23" s="10" t="str">
        <f>IFERROR(VLOOKUP(A23,'16'!U:V,2,0),"0")</f>
        <v>0</v>
      </c>
      <c r="BA23" s="5" t="s">
        <v>168</v>
      </c>
      <c r="BB23" s="15">
        <f t="shared" si="18"/>
        <v>0</v>
      </c>
      <c r="BC23" s="10" t="str">
        <f>IFERROR(VLOOKUP(A23,'17'!U:V,2,0),"0")</f>
        <v>0</v>
      </c>
      <c r="BD23" s="5" t="s">
        <v>168</v>
      </c>
      <c r="BE23" s="15">
        <f t="shared" si="19"/>
        <v>0</v>
      </c>
      <c r="BF23" s="10" t="str">
        <f>IFERROR(VLOOKUP(A23,'18'!U:V,2,0),"0")</f>
        <v>0</v>
      </c>
      <c r="BG23" s="5" t="s">
        <v>168</v>
      </c>
      <c r="BH23" s="15">
        <f t="shared" si="22"/>
        <v>0</v>
      </c>
      <c r="BI23" s="10" t="str">
        <f>IFERROR(VLOOKUP(A23,'19'!U:V,2,0),"0")</f>
        <v>0</v>
      </c>
      <c r="BJ23" s="5" t="s">
        <v>168</v>
      </c>
      <c r="BK23" s="15">
        <f t="shared" si="23"/>
        <v>0</v>
      </c>
      <c r="BL23" s="10" t="str">
        <f>IFERROR(VLOOKUP(A23,'20'!U:V,2,0),"0")</f>
        <v>0</v>
      </c>
      <c r="BM23" s="5" t="s">
        <v>168</v>
      </c>
      <c r="BN23" s="15">
        <f t="shared" si="24"/>
        <v>0</v>
      </c>
      <c r="BO23" s="10" t="str">
        <f>IFERROR(VLOOKUP(A23,'21'!U:V,2,0),"0")</f>
        <v>0</v>
      </c>
      <c r="BP23" s="5" t="s">
        <v>168</v>
      </c>
      <c r="BQ23" s="15">
        <f t="shared" si="25"/>
        <v>0</v>
      </c>
      <c r="BR23" s="10" t="str">
        <f>IFERROR(VLOOKUP(A23,'22'!U:V,2,0),"0")</f>
        <v>0</v>
      </c>
      <c r="BS23" s="5" t="s">
        <v>168</v>
      </c>
      <c r="BT23" s="15">
        <f t="shared" si="26"/>
        <v>0</v>
      </c>
      <c r="BU23" s="10" t="str">
        <f>IFERROR(VLOOKUP(A23,'23'!U:V,2,0),"0")</f>
        <v>0</v>
      </c>
      <c r="BV23" s="5" t="s">
        <v>168</v>
      </c>
      <c r="BW23" s="15">
        <f t="shared" si="27"/>
        <v>0</v>
      </c>
      <c r="BX23" s="10" t="str">
        <f>IFERROR(VLOOKUP(A23,'24'!U:V,2,0),"0")</f>
        <v>0</v>
      </c>
      <c r="BY23" s="5" t="s">
        <v>168</v>
      </c>
      <c r="BZ23" s="15">
        <f t="shared" si="28"/>
        <v>0</v>
      </c>
      <c r="CA23" s="10" t="str">
        <f>IFERROR(VLOOKUP(A23,'25'!U:V,2,0),"0")</f>
        <v>0</v>
      </c>
      <c r="CB23" s="5" t="s">
        <v>168</v>
      </c>
      <c r="CC23" s="15">
        <f t="shared" si="29"/>
        <v>0</v>
      </c>
      <c r="CD23" s="10" t="str">
        <f>IFERROR(VLOOKUP(A23,'26'!U:V,2,0),"0")</f>
        <v>0</v>
      </c>
      <c r="CE23" s="5" t="s">
        <v>168</v>
      </c>
      <c r="CF23" s="15">
        <f t="shared" si="30"/>
        <v>0</v>
      </c>
      <c r="CG23" s="10" t="str">
        <f>IFERROR(VLOOKUP(A23,'27'!U:V,2,0),"0")</f>
        <v>0</v>
      </c>
      <c r="CH23" s="5" t="s">
        <v>168</v>
      </c>
      <c r="CI23" s="15">
        <f t="shared" si="31"/>
        <v>0</v>
      </c>
      <c r="CJ23" s="10" t="str">
        <f>IFERROR(VLOOKUP(A23,'28'!U:V,2,0),"0")</f>
        <v>0</v>
      </c>
      <c r="CK23" s="5" t="s">
        <v>168</v>
      </c>
      <c r="CL23" s="15">
        <f t="shared" si="32"/>
        <v>0</v>
      </c>
      <c r="CM23" s="10" t="str">
        <f>IFERROR(VLOOKUP(A23,'29'!U:V,2,0),"0")</f>
        <v>0</v>
      </c>
      <c r="CN23" s="5" t="s">
        <v>168</v>
      </c>
      <c r="CO23" s="15">
        <f t="shared" si="33"/>
        <v>0</v>
      </c>
      <c r="CP23" s="10" t="str">
        <f>IFERROR(VLOOKUP(A23,'30'!U:V,2,0),"0")</f>
        <v>0</v>
      </c>
      <c r="CQ23" s="5" t="s">
        <v>168</v>
      </c>
      <c r="CR23" s="15">
        <f t="shared" si="34"/>
        <v>0</v>
      </c>
      <c r="CS23" s="10" t="str">
        <f>IFERROR(VLOOKUP(A23,'31'!U:V,2,0),"0")</f>
        <v>0</v>
      </c>
      <c r="CT23" s="5" t="s">
        <v>168</v>
      </c>
      <c r="CU23" s="15">
        <f t="shared" si="35"/>
        <v>0</v>
      </c>
      <c r="CV23" s="10" t="str">
        <f>IFERROR(VLOOKUP(A23,'เซต1-31'!V:W,2,0),"0")</f>
        <v>0</v>
      </c>
      <c r="CW23" s="5" t="s">
        <v>168</v>
      </c>
      <c r="CX23" s="15">
        <f t="shared" si="36"/>
        <v>0</v>
      </c>
    </row>
    <row r="24" spans="1:102" x14ac:dyDescent="0.25">
      <c r="A24" s="6" t="s">
        <v>200</v>
      </c>
      <c r="B24" s="4" t="s">
        <v>201</v>
      </c>
      <c r="C24" s="13">
        <v>11.38</v>
      </c>
      <c r="D24" s="19">
        <f t="shared" si="20"/>
        <v>0</v>
      </c>
      <c r="E24" s="5" t="s">
        <v>168</v>
      </c>
      <c r="F24" s="13">
        <f t="shared" si="21"/>
        <v>0</v>
      </c>
      <c r="G24" s="10" t="str">
        <f>IFERROR(VLOOKUP(A24,'1'!U:V,2,0),"0")</f>
        <v>0</v>
      </c>
      <c r="H24" s="5" t="s">
        <v>168</v>
      </c>
      <c r="I24" s="15">
        <f t="shared" si="3"/>
        <v>0</v>
      </c>
      <c r="J24" s="10" t="str">
        <f>IFERROR(VLOOKUP(A24,'2'!U:V,2,0),"0")</f>
        <v>0</v>
      </c>
      <c r="K24" s="5" t="s">
        <v>168</v>
      </c>
      <c r="L24" s="15">
        <f t="shared" si="4"/>
        <v>0</v>
      </c>
      <c r="M24" s="10" t="str">
        <f>IFERROR(VLOOKUP(A24,'3'!U:V,2,0),"0")</f>
        <v>0</v>
      </c>
      <c r="N24" s="5" t="s">
        <v>168</v>
      </c>
      <c r="O24" s="15">
        <f t="shared" si="5"/>
        <v>0</v>
      </c>
      <c r="P24" s="10" t="str">
        <f>IFERROR(VLOOKUP(A24,'4'!U:V,2,0),"0")</f>
        <v>0</v>
      </c>
      <c r="Q24" s="5" t="s">
        <v>168</v>
      </c>
      <c r="R24" s="15">
        <f t="shared" si="6"/>
        <v>0</v>
      </c>
      <c r="S24" s="10" t="str">
        <f>IFERROR(VLOOKUP(A24,'5'!U:V,2,0),"0")</f>
        <v>0</v>
      </c>
      <c r="T24" s="5" t="s">
        <v>168</v>
      </c>
      <c r="U24" s="15">
        <f t="shared" si="7"/>
        <v>0</v>
      </c>
      <c r="V24" s="10" t="str">
        <f>IFERROR(VLOOKUP(A24,'6'!U:V,2,0),"0")</f>
        <v>0</v>
      </c>
      <c r="W24" s="5" t="s">
        <v>168</v>
      </c>
      <c r="X24" s="15">
        <f t="shared" si="8"/>
        <v>0</v>
      </c>
      <c r="Y24" s="10" t="str">
        <f>IFERROR(VLOOKUP(A24,'7'!U:V,2,0),"0")</f>
        <v>0</v>
      </c>
      <c r="Z24" s="5" t="s">
        <v>168</v>
      </c>
      <c r="AA24" s="15">
        <f t="shared" si="9"/>
        <v>0</v>
      </c>
      <c r="AB24" s="10" t="str">
        <f>IFERROR(VLOOKUP(A24,'8'!U:V,2,0),"0")</f>
        <v>0</v>
      </c>
      <c r="AC24" s="5" t="s">
        <v>168</v>
      </c>
      <c r="AD24" s="15">
        <f t="shared" si="10"/>
        <v>0</v>
      </c>
      <c r="AE24" s="10" t="str">
        <f>IFERROR(VLOOKUP(A24,'9'!U:V,2,0),"0")</f>
        <v>0</v>
      </c>
      <c r="AF24" s="5" t="s">
        <v>168</v>
      </c>
      <c r="AG24" s="15">
        <f t="shared" si="11"/>
        <v>0</v>
      </c>
      <c r="AH24" s="10" t="str">
        <f>IFERROR(VLOOKUP(A24,'10'!U:V,2,0),"0")</f>
        <v>0</v>
      </c>
      <c r="AI24" s="5" t="s">
        <v>168</v>
      </c>
      <c r="AJ24" s="15">
        <f t="shared" si="12"/>
        <v>0</v>
      </c>
      <c r="AK24" s="10" t="str">
        <f>IFERROR(VLOOKUP(A24,'11'!U:V,2,0),"0")</f>
        <v>0</v>
      </c>
      <c r="AL24" s="5" t="s">
        <v>168</v>
      </c>
      <c r="AM24" s="15">
        <f t="shared" si="13"/>
        <v>0</v>
      </c>
      <c r="AN24" s="10" t="str">
        <f>IFERROR(VLOOKUP(A24,'12'!U:V,2,0),"0")</f>
        <v>0</v>
      </c>
      <c r="AO24" s="5" t="s">
        <v>168</v>
      </c>
      <c r="AP24" s="15">
        <f t="shared" si="14"/>
        <v>0</v>
      </c>
      <c r="AQ24" s="10" t="str">
        <f>IFERROR(VLOOKUP(A24,'13'!U:V,2,0),"0")</f>
        <v>0</v>
      </c>
      <c r="AR24" s="5" t="s">
        <v>168</v>
      </c>
      <c r="AS24" s="15">
        <f t="shared" si="15"/>
        <v>0</v>
      </c>
      <c r="AT24" s="10" t="str">
        <f>IFERROR(VLOOKUP(A24,'14'!U:V,2,0),"0")</f>
        <v>0</v>
      </c>
      <c r="AU24" s="5" t="s">
        <v>168</v>
      </c>
      <c r="AV24" s="15">
        <f t="shared" si="16"/>
        <v>0</v>
      </c>
      <c r="AW24" s="10" t="str">
        <f>IFERROR(VLOOKUP(A24,'15'!U:V,2,0),"0")</f>
        <v>0</v>
      </c>
      <c r="AX24" s="5" t="s">
        <v>168</v>
      </c>
      <c r="AY24" s="15">
        <f t="shared" si="17"/>
        <v>0</v>
      </c>
      <c r="AZ24" s="10" t="str">
        <f>IFERROR(VLOOKUP(A24,'16'!U:V,2,0),"0")</f>
        <v>0</v>
      </c>
      <c r="BA24" s="5" t="s">
        <v>168</v>
      </c>
      <c r="BB24" s="15">
        <f t="shared" si="18"/>
        <v>0</v>
      </c>
      <c r="BC24" s="10" t="str">
        <f>IFERROR(VLOOKUP(A24,'17'!U:V,2,0),"0")</f>
        <v>0</v>
      </c>
      <c r="BD24" s="5" t="s">
        <v>168</v>
      </c>
      <c r="BE24" s="15">
        <f t="shared" si="19"/>
        <v>0</v>
      </c>
      <c r="BF24" s="10" t="str">
        <f>IFERROR(VLOOKUP(A24,'18'!U:V,2,0),"0")</f>
        <v>0</v>
      </c>
      <c r="BG24" s="5" t="s">
        <v>168</v>
      </c>
      <c r="BH24" s="15">
        <f t="shared" si="22"/>
        <v>0</v>
      </c>
      <c r="BI24" s="10" t="str">
        <f>IFERROR(VLOOKUP(A24,'19'!U:V,2,0),"0")</f>
        <v>0</v>
      </c>
      <c r="BJ24" s="5" t="s">
        <v>168</v>
      </c>
      <c r="BK24" s="15">
        <f t="shared" si="23"/>
        <v>0</v>
      </c>
      <c r="BL24" s="10" t="str">
        <f>IFERROR(VLOOKUP(A24,'20'!U:V,2,0),"0")</f>
        <v>0</v>
      </c>
      <c r="BM24" s="5" t="s">
        <v>168</v>
      </c>
      <c r="BN24" s="15">
        <f t="shared" si="24"/>
        <v>0</v>
      </c>
      <c r="BO24" s="10" t="str">
        <f>IFERROR(VLOOKUP(A24,'21'!U:V,2,0),"0")</f>
        <v>0</v>
      </c>
      <c r="BP24" s="5" t="s">
        <v>168</v>
      </c>
      <c r="BQ24" s="15">
        <f t="shared" si="25"/>
        <v>0</v>
      </c>
      <c r="BR24" s="10" t="str">
        <f>IFERROR(VLOOKUP(A24,'22'!U:V,2,0),"0")</f>
        <v>0</v>
      </c>
      <c r="BS24" s="5" t="s">
        <v>168</v>
      </c>
      <c r="BT24" s="15">
        <f t="shared" si="26"/>
        <v>0</v>
      </c>
      <c r="BU24" s="10" t="str">
        <f>IFERROR(VLOOKUP(A24,'23'!U:V,2,0),"0")</f>
        <v>0</v>
      </c>
      <c r="BV24" s="5" t="s">
        <v>168</v>
      </c>
      <c r="BW24" s="15">
        <f t="shared" si="27"/>
        <v>0</v>
      </c>
      <c r="BX24" s="10" t="str">
        <f>IFERROR(VLOOKUP(A24,'24'!U:V,2,0),"0")</f>
        <v>0</v>
      </c>
      <c r="BY24" s="5" t="s">
        <v>168</v>
      </c>
      <c r="BZ24" s="15">
        <f t="shared" si="28"/>
        <v>0</v>
      </c>
      <c r="CA24" s="10" t="str">
        <f>IFERROR(VLOOKUP(A24,'25'!U:V,2,0),"0")</f>
        <v>0</v>
      </c>
      <c r="CB24" s="5" t="s">
        <v>168</v>
      </c>
      <c r="CC24" s="15">
        <f t="shared" si="29"/>
        <v>0</v>
      </c>
      <c r="CD24" s="10" t="str">
        <f>IFERROR(VLOOKUP(A24,'26'!U:V,2,0),"0")</f>
        <v>0</v>
      </c>
      <c r="CE24" s="5" t="s">
        <v>168</v>
      </c>
      <c r="CF24" s="15">
        <f t="shared" si="30"/>
        <v>0</v>
      </c>
      <c r="CG24" s="10" t="str">
        <f>IFERROR(VLOOKUP(A24,'27'!U:V,2,0),"0")</f>
        <v>0</v>
      </c>
      <c r="CH24" s="5" t="s">
        <v>168</v>
      </c>
      <c r="CI24" s="15">
        <f t="shared" si="31"/>
        <v>0</v>
      </c>
      <c r="CJ24" s="10" t="str">
        <f>IFERROR(VLOOKUP(A24,'28'!U:V,2,0),"0")</f>
        <v>0</v>
      </c>
      <c r="CK24" s="5" t="s">
        <v>168</v>
      </c>
      <c r="CL24" s="15">
        <f t="shared" si="32"/>
        <v>0</v>
      </c>
      <c r="CM24" s="10" t="str">
        <f>IFERROR(VLOOKUP(A24,'29'!U:V,2,0),"0")</f>
        <v>0</v>
      </c>
      <c r="CN24" s="5" t="s">
        <v>168</v>
      </c>
      <c r="CO24" s="15">
        <f t="shared" si="33"/>
        <v>0</v>
      </c>
      <c r="CP24" s="10" t="str">
        <f>IFERROR(VLOOKUP(A24,'30'!U:V,2,0),"0")</f>
        <v>0</v>
      </c>
      <c r="CQ24" s="5" t="s">
        <v>168</v>
      </c>
      <c r="CR24" s="15">
        <f t="shared" si="34"/>
        <v>0</v>
      </c>
      <c r="CS24" s="10" t="str">
        <f>IFERROR(VLOOKUP(A24,'31'!U:V,2,0),"0")</f>
        <v>0</v>
      </c>
      <c r="CT24" s="5" t="s">
        <v>168</v>
      </c>
      <c r="CU24" s="15">
        <f t="shared" si="35"/>
        <v>0</v>
      </c>
      <c r="CV24" s="10" t="str">
        <f>IFERROR(VLOOKUP(A24,'เซต1-31'!V:W,2,0),"0")</f>
        <v>0</v>
      </c>
      <c r="CW24" s="5" t="s">
        <v>168</v>
      </c>
      <c r="CX24" s="15">
        <f t="shared" si="36"/>
        <v>0</v>
      </c>
    </row>
    <row r="25" spans="1:102" x14ac:dyDescent="0.25">
      <c r="A25" s="6" t="s">
        <v>110</v>
      </c>
      <c r="B25" s="4" t="s">
        <v>146</v>
      </c>
      <c r="C25" s="13">
        <v>38.46</v>
      </c>
      <c r="D25" s="19">
        <f t="shared" si="20"/>
        <v>722</v>
      </c>
      <c r="E25" s="5" t="s">
        <v>168</v>
      </c>
      <c r="F25" s="13">
        <f t="shared" si="21"/>
        <v>27768.12</v>
      </c>
      <c r="G25" s="10">
        <f>IFERROR(VLOOKUP(A25,'1'!U:V,2,0),"0")</f>
        <v>17</v>
      </c>
      <c r="H25" s="5" t="s">
        <v>168</v>
      </c>
      <c r="I25" s="15">
        <f t="shared" si="3"/>
        <v>653.82000000000005</v>
      </c>
      <c r="J25" s="10">
        <f>IFERROR(VLOOKUP(A25,'2'!U:V,2,0),"0")</f>
        <v>33</v>
      </c>
      <c r="K25" s="5" t="s">
        <v>168</v>
      </c>
      <c r="L25" s="15">
        <f t="shared" si="4"/>
        <v>1269.18</v>
      </c>
      <c r="M25" s="10">
        <f>IFERROR(VLOOKUP(A25,'3'!U:V,2,0),"0")</f>
        <v>45</v>
      </c>
      <c r="N25" s="5" t="s">
        <v>168</v>
      </c>
      <c r="O25" s="15">
        <f t="shared" si="5"/>
        <v>1730.7</v>
      </c>
      <c r="P25" s="10">
        <f>IFERROR(VLOOKUP(A25,'4'!U:V,2,0),"0")</f>
        <v>13</v>
      </c>
      <c r="Q25" s="5" t="s">
        <v>168</v>
      </c>
      <c r="R25" s="15">
        <f t="shared" si="6"/>
        <v>499.98</v>
      </c>
      <c r="S25" s="10">
        <f>IFERROR(VLOOKUP(A25,'5'!U:V,2,0),"0")</f>
        <v>32</v>
      </c>
      <c r="T25" s="5" t="s">
        <v>168</v>
      </c>
      <c r="U25" s="15">
        <f t="shared" si="7"/>
        <v>1230.72</v>
      </c>
      <c r="V25" s="10">
        <f>IFERROR(VLOOKUP(A25,'6'!U:V,2,0),"0")</f>
        <v>14</v>
      </c>
      <c r="W25" s="5" t="s">
        <v>168</v>
      </c>
      <c r="X25" s="15">
        <f t="shared" si="8"/>
        <v>538.44000000000005</v>
      </c>
      <c r="Y25" s="10">
        <f>IFERROR(VLOOKUP(A25,'7'!U:V,2,0),"0")</f>
        <v>27</v>
      </c>
      <c r="Z25" s="5" t="s">
        <v>168</v>
      </c>
      <c r="AA25" s="15">
        <f t="shared" si="9"/>
        <v>1038.42</v>
      </c>
      <c r="AB25" s="10">
        <f>IFERROR(VLOOKUP(A25,'8'!U:V,2,0),"0")</f>
        <v>6</v>
      </c>
      <c r="AC25" s="5" t="s">
        <v>168</v>
      </c>
      <c r="AD25" s="15">
        <f t="shared" si="10"/>
        <v>230.76</v>
      </c>
      <c r="AE25" s="10">
        <f>IFERROR(VLOOKUP(A25,'9'!U:V,2,0),"0")</f>
        <v>6</v>
      </c>
      <c r="AF25" s="5" t="s">
        <v>168</v>
      </c>
      <c r="AG25" s="15">
        <f t="shared" si="11"/>
        <v>230.76</v>
      </c>
      <c r="AH25" s="10">
        <f>IFERROR(VLOOKUP(A25,'10'!U:V,2,0),"0")</f>
        <v>17</v>
      </c>
      <c r="AI25" s="5" t="s">
        <v>168</v>
      </c>
      <c r="AJ25" s="15">
        <f t="shared" si="12"/>
        <v>653.82000000000005</v>
      </c>
      <c r="AK25" s="10">
        <f>IFERROR(VLOOKUP(A25,'11'!U:V,2,0),"0")</f>
        <v>20</v>
      </c>
      <c r="AL25" s="5" t="s">
        <v>168</v>
      </c>
      <c r="AM25" s="15">
        <f t="shared" si="13"/>
        <v>769.2</v>
      </c>
      <c r="AN25" s="10">
        <f>IFERROR(VLOOKUP(A25,'12'!U:V,2,0),"0")</f>
        <v>21</v>
      </c>
      <c r="AO25" s="5" t="s">
        <v>168</v>
      </c>
      <c r="AP25" s="15">
        <f t="shared" si="14"/>
        <v>807.66</v>
      </c>
      <c r="AQ25" s="10">
        <f>IFERROR(VLOOKUP(A25,'13'!U:V,2,0),"0")</f>
        <v>4</v>
      </c>
      <c r="AR25" s="5" t="s">
        <v>168</v>
      </c>
      <c r="AS25" s="15">
        <f t="shared" si="15"/>
        <v>153.84</v>
      </c>
      <c r="AT25" s="10">
        <f>IFERROR(VLOOKUP(A25,'14'!U:V,2,0),"0")</f>
        <v>67</v>
      </c>
      <c r="AU25" s="5" t="s">
        <v>168</v>
      </c>
      <c r="AV25" s="15">
        <f t="shared" si="16"/>
        <v>2576.8200000000002</v>
      </c>
      <c r="AW25" s="10">
        <f>IFERROR(VLOOKUP(A25,'15'!U:V,2,0),"0")</f>
        <v>22</v>
      </c>
      <c r="AX25" s="5" t="s">
        <v>168</v>
      </c>
      <c r="AY25" s="15">
        <f t="shared" si="17"/>
        <v>846.12</v>
      </c>
      <c r="AZ25" s="10">
        <f>IFERROR(VLOOKUP(A25,'16'!U:V,2,0),"0")</f>
        <v>28</v>
      </c>
      <c r="BA25" s="5" t="s">
        <v>168</v>
      </c>
      <c r="BB25" s="15">
        <f t="shared" si="18"/>
        <v>1076.8800000000001</v>
      </c>
      <c r="BC25" s="10">
        <f>IFERROR(VLOOKUP(A25,'17'!U:V,2,0),"0")</f>
        <v>39</v>
      </c>
      <c r="BD25" s="5" t="s">
        <v>168</v>
      </c>
      <c r="BE25" s="15">
        <f t="shared" si="19"/>
        <v>1499.94</v>
      </c>
      <c r="BF25" s="10">
        <f>IFERROR(VLOOKUP(A25,'18'!U:V,2,0),"0")</f>
        <v>22</v>
      </c>
      <c r="BG25" s="5" t="s">
        <v>168</v>
      </c>
      <c r="BH25" s="15">
        <f t="shared" si="22"/>
        <v>846.12</v>
      </c>
      <c r="BI25" s="10">
        <f>IFERROR(VLOOKUP(A25,'19'!U:V,2,0),"0")</f>
        <v>15</v>
      </c>
      <c r="BJ25" s="5" t="s">
        <v>168</v>
      </c>
      <c r="BK25" s="15">
        <f t="shared" si="23"/>
        <v>576.9</v>
      </c>
      <c r="BL25" s="10">
        <f>IFERROR(VLOOKUP(A25,'20'!U:V,2,0),"0")</f>
        <v>11</v>
      </c>
      <c r="BM25" s="5" t="s">
        <v>168</v>
      </c>
      <c r="BN25" s="15">
        <f t="shared" si="24"/>
        <v>423.06</v>
      </c>
      <c r="BO25" s="10">
        <f>IFERROR(VLOOKUP(A25,'21'!U:V,2,0),"0")</f>
        <v>21</v>
      </c>
      <c r="BP25" s="5" t="s">
        <v>168</v>
      </c>
      <c r="BQ25" s="15">
        <f t="shared" si="25"/>
        <v>807.66</v>
      </c>
      <c r="BR25" s="10">
        <f>IFERROR(VLOOKUP(A25,'22'!U:V,2,0),"0")</f>
        <v>12</v>
      </c>
      <c r="BS25" s="5" t="s">
        <v>168</v>
      </c>
      <c r="BT25" s="15">
        <f t="shared" si="26"/>
        <v>461.52</v>
      </c>
      <c r="BU25" s="10">
        <f>IFERROR(VLOOKUP(A25,'23'!U:V,2,0),"0")</f>
        <v>6</v>
      </c>
      <c r="BV25" s="5" t="s">
        <v>168</v>
      </c>
      <c r="BW25" s="15">
        <f t="shared" si="27"/>
        <v>230.76</v>
      </c>
      <c r="BX25" s="10">
        <f>IFERROR(VLOOKUP(A25,'24'!U:V,2,0),"0")</f>
        <v>23</v>
      </c>
      <c r="BY25" s="5" t="s">
        <v>168</v>
      </c>
      <c r="BZ25" s="15">
        <f t="shared" si="28"/>
        <v>884.58</v>
      </c>
      <c r="CA25" s="10">
        <f>IFERROR(VLOOKUP(A25,'25'!U:V,2,0),"0")</f>
        <v>70</v>
      </c>
      <c r="CB25" s="5" t="s">
        <v>168</v>
      </c>
      <c r="CC25" s="15">
        <f t="shared" si="29"/>
        <v>2692.2000000000003</v>
      </c>
      <c r="CD25" s="10">
        <f>IFERROR(VLOOKUP(A25,'26'!U:V,2,0),"0")</f>
        <v>16</v>
      </c>
      <c r="CE25" s="5" t="s">
        <v>168</v>
      </c>
      <c r="CF25" s="15">
        <f t="shared" si="30"/>
        <v>615.36</v>
      </c>
      <c r="CG25" s="10">
        <f>IFERROR(VLOOKUP(A25,'27'!U:V,2,0),"0")</f>
        <v>18</v>
      </c>
      <c r="CH25" s="5" t="s">
        <v>168</v>
      </c>
      <c r="CI25" s="15">
        <f t="shared" si="31"/>
        <v>692.28</v>
      </c>
      <c r="CJ25" s="10">
        <f>IFERROR(VLOOKUP(A25,'28'!U:V,2,0),"0")</f>
        <v>15</v>
      </c>
      <c r="CK25" s="5" t="s">
        <v>168</v>
      </c>
      <c r="CL25" s="15">
        <f t="shared" si="32"/>
        <v>576.9</v>
      </c>
      <c r="CM25" s="10">
        <f>IFERROR(VLOOKUP(A25,'29'!U:V,2,0),"0")</f>
        <v>29</v>
      </c>
      <c r="CN25" s="5" t="s">
        <v>168</v>
      </c>
      <c r="CO25" s="15">
        <f t="shared" si="33"/>
        <v>1115.3399999999999</v>
      </c>
      <c r="CP25" s="10">
        <f>IFERROR(VLOOKUP(A25,'30'!U:V,2,0),"0")</f>
        <v>26</v>
      </c>
      <c r="CQ25" s="5" t="s">
        <v>168</v>
      </c>
      <c r="CR25" s="15">
        <f t="shared" si="34"/>
        <v>999.96</v>
      </c>
      <c r="CS25" s="10">
        <f>IFERROR(VLOOKUP(A25,'31'!U:V,2,0),"0")</f>
        <v>27</v>
      </c>
      <c r="CT25" s="5" t="s">
        <v>168</v>
      </c>
      <c r="CU25" s="15">
        <f t="shared" si="35"/>
        <v>1038.42</v>
      </c>
      <c r="CV25" s="10" t="str">
        <f>IFERROR(VLOOKUP(A25,'เซต1-31'!V:W,2,0),"0")</f>
        <v>0</v>
      </c>
      <c r="CW25" s="5" t="s">
        <v>168</v>
      </c>
      <c r="CX25" s="15">
        <f t="shared" si="36"/>
        <v>0</v>
      </c>
    </row>
    <row r="26" spans="1:102" x14ac:dyDescent="0.25">
      <c r="A26" s="6" t="s">
        <v>133</v>
      </c>
      <c r="B26" s="4" t="s">
        <v>134</v>
      </c>
      <c r="C26" s="13">
        <v>4.59</v>
      </c>
      <c r="D26" s="19">
        <f t="shared" si="20"/>
        <v>0</v>
      </c>
      <c r="E26" s="5" t="s">
        <v>169</v>
      </c>
      <c r="F26" s="13">
        <f t="shared" si="21"/>
        <v>0</v>
      </c>
      <c r="G26" s="10" t="str">
        <f>IFERROR(VLOOKUP(A26,'1'!U:V,2,0),"0")</f>
        <v>0</v>
      </c>
      <c r="H26" s="5" t="s">
        <v>169</v>
      </c>
      <c r="I26" s="15">
        <f t="shared" si="3"/>
        <v>0</v>
      </c>
      <c r="J26" s="10" t="str">
        <f>IFERROR(VLOOKUP(A26,'2'!U:V,2,0),"0")</f>
        <v>0</v>
      </c>
      <c r="K26" s="5" t="s">
        <v>169</v>
      </c>
      <c r="L26" s="15">
        <f t="shared" si="4"/>
        <v>0</v>
      </c>
      <c r="M26" s="10" t="str">
        <f>IFERROR(VLOOKUP(A26,'3'!U:V,2,0),"0")</f>
        <v>0</v>
      </c>
      <c r="N26" s="5" t="s">
        <v>169</v>
      </c>
      <c r="O26" s="15">
        <f t="shared" si="5"/>
        <v>0</v>
      </c>
      <c r="P26" s="10" t="str">
        <f>IFERROR(VLOOKUP(A26,'4'!U:V,2,0),"0")</f>
        <v>0</v>
      </c>
      <c r="Q26" s="5" t="s">
        <v>169</v>
      </c>
      <c r="R26" s="15">
        <f t="shared" si="6"/>
        <v>0</v>
      </c>
      <c r="S26" s="10" t="str">
        <f>IFERROR(VLOOKUP(A26,'5'!U:V,2,0),"0")</f>
        <v>0</v>
      </c>
      <c r="T26" s="5" t="s">
        <v>169</v>
      </c>
      <c r="U26" s="15">
        <f t="shared" si="7"/>
        <v>0</v>
      </c>
      <c r="V26" s="10" t="str">
        <f>IFERROR(VLOOKUP(A26,'6'!U:V,2,0),"0")</f>
        <v>0</v>
      </c>
      <c r="W26" s="5" t="s">
        <v>169</v>
      </c>
      <c r="X26" s="15">
        <f t="shared" si="8"/>
        <v>0</v>
      </c>
      <c r="Y26" s="10" t="str">
        <f>IFERROR(VLOOKUP(A26,'7'!U:V,2,0),"0")</f>
        <v>0</v>
      </c>
      <c r="Z26" s="5" t="s">
        <v>169</v>
      </c>
      <c r="AA26" s="15">
        <f t="shared" si="9"/>
        <v>0</v>
      </c>
      <c r="AB26" s="10" t="str">
        <f>IFERROR(VLOOKUP(A26,'8'!U:V,2,0),"0")</f>
        <v>0</v>
      </c>
      <c r="AC26" s="5" t="s">
        <v>169</v>
      </c>
      <c r="AD26" s="15">
        <f t="shared" si="10"/>
        <v>0</v>
      </c>
      <c r="AE26" s="10" t="str">
        <f>IFERROR(VLOOKUP(A26,'9'!U:V,2,0),"0")</f>
        <v>0</v>
      </c>
      <c r="AF26" s="5" t="s">
        <v>169</v>
      </c>
      <c r="AG26" s="15">
        <f t="shared" si="11"/>
        <v>0</v>
      </c>
      <c r="AH26" s="10" t="str">
        <f>IFERROR(VLOOKUP(A26,'10'!U:V,2,0),"0")</f>
        <v>0</v>
      </c>
      <c r="AI26" s="5" t="s">
        <v>169</v>
      </c>
      <c r="AJ26" s="15">
        <f t="shared" si="12"/>
        <v>0</v>
      </c>
      <c r="AK26" s="10" t="str">
        <f>IFERROR(VLOOKUP(A26,'11'!U:V,2,0),"0")</f>
        <v>0</v>
      </c>
      <c r="AL26" s="5" t="s">
        <v>169</v>
      </c>
      <c r="AM26" s="15">
        <f t="shared" si="13"/>
        <v>0</v>
      </c>
      <c r="AN26" s="10" t="str">
        <f>IFERROR(VLOOKUP(A26,'12'!U:V,2,0),"0")</f>
        <v>0</v>
      </c>
      <c r="AO26" s="5" t="s">
        <v>169</v>
      </c>
      <c r="AP26" s="15">
        <f t="shared" si="14"/>
        <v>0</v>
      </c>
      <c r="AQ26" s="10" t="str">
        <f>IFERROR(VLOOKUP(A26,'13'!U:V,2,0),"0")</f>
        <v>0</v>
      </c>
      <c r="AR26" s="5" t="s">
        <v>169</v>
      </c>
      <c r="AS26" s="15">
        <f t="shared" si="15"/>
        <v>0</v>
      </c>
      <c r="AT26" s="10" t="str">
        <f>IFERROR(VLOOKUP(A26,'14'!U:V,2,0),"0")</f>
        <v>0</v>
      </c>
      <c r="AU26" s="5" t="s">
        <v>169</v>
      </c>
      <c r="AV26" s="15">
        <f t="shared" si="16"/>
        <v>0</v>
      </c>
      <c r="AW26" s="10" t="str">
        <f>IFERROR(VLOOKUP(A26,'15'!U:V,2,0),"0")</f>
        <v>0</v>
      </c>
      <c r="AX26" s="5" t="s">
        <v>169</v>
      </c>
      <c r="AY26" s="15">
        <f t="shared" si="17"/>
        <v>0</v>
      </c>
      <c r="AZ26" s="10" t="str">
        <f>IFERROR(VLOOKUP(A26,'16'!U:V,2,0),"0")</f>
        <v>0</v>
      </c>
      <c r="BA26" s="5" t="s">
        <v>169</v>
      </c>
      <c r="BB26" s="15">
        <f t="shared" si="18"/>
        <v>0</v>
      </c>
      <c r="BC26" s="10" t="str">
        <f>IFERROR(VLOOKUP(A26,'17'!U:V,2,0),"0")</f>
        <v>0</v>
      </c>
      <c r="BD26" s="5" t="s">
        <v>169</v>
      </c>
      <c r="BE26" s="15">
        <f t="shared" si="19"/>
        <v>0</v>
      </c>
      <c r="BF26" s="10" t="str">
        <f>IFERROR(VLOOKUP(A26,'18'!U:V,2,0),"0")</f>
        <v>0</v>
      </c>
      <c r="BG26" s="5" t="s">
        <v>169</v>
      </c>
      <c r="BH26" s="15">
        <f t="shared" si="22"/>
        <v>0</v>
      </c>
      <c r="BI26" s="10" t="str">
        <f>IFERROR(VLOOKUP(A26,'19'!U:V,2,0),"0")</f>
        <v>0</v>
      </c>
      <c r="BJ26" s="5" t="s">
        <v>169</v>
      </c>
      <c r="BK26" s="15">
        <f t="shared" si="23"/>
        <v>0</v>
      </c>
      <c r="BL26" s="10" t="str">
        <f>IFERROR(VLOOKUP(A26,'20'!U:V,2,0),"0")</f>
        <v>0</v>
      </c>
      <c r="BM26" s="5" t="s">
        <v>169</v>
      </c>
      <c r="BN26" s="15">
        <f t="shared" si="24"/>
        <v>0</v>
      </c>
      <c r="BO26" s="10" t="str">
        <f>IFERROR(VLOOKUP(A26,'21'!U:V,2,0),"0")</f>
        <v>0</v>
      </c>
      <c r="BP26" s="5" t="s">
        <v>169</v>
      </c>
      <c r="BQ26" s="15">
        <f t="shared" si="25"/>
        <v>0</v>
      </c>
      <c r="BR26" s="10" t="str">
        <f>IFERROR(VLOOKUP(A26,'22'!U:V,2,0),"0")</f>
        <v>0</v>
      </c>
      <c r="BS26" s="5" t="s">
        <v>169</v>
      </c>
      <c r="BT26" s="15">
        <f t="shared" si="26"/>
        <v>0</v>
      </c>
      <c r="BU26" s="10" t="str">
        <f>IFERROR(VLOOKUP(A26,'23'!U:V,2,0),"0")</f>
        <v>0</v>
      </c>
      <c r="BV26" s="5" t="s">
        <v>169</v>
      </c>
      <c r="BW26" s="15">
        <f t="shared" si="27"/>
        <v>0</v>
      </c>
      <c r="BX26" s="10" t="str">
        <f>IFERROR(VLOOKUP(A26,'24'!U:V,2,0),"0")</f>
        <v>0</v>
      </c>
      <c r="BY26" s="5" t="s">
        <v>169</v>
      </c>
      <c r="BZ26" s="15">
        <f t="shared" si="28"/>
        <v>0</v>
      </c>
      <c r="CA26" s="10" t="str">
        <f>IFERROR(VLOOKUP(A26,'25'!U:V,2,0),"0")</f>
        <v>0</v>
      </c>
      <c r="CB26" s="5" t="s">
        <v>169</v>
      </c>
      <c r="CC26" s="15">
        <f t="shared" si="29"/>
        <v>0</v>
      </c>
      <c r="CD26" s="10" t="str">
        <f>IFERROR(VLOOKUP(A26,'26'!U:V,2,0),"0")</f>
        <v>0</v>
      </c>
      <c r="CE26" s="5" t="s">
        <v>169</v>
      </c>
      <c r="CF26" s="15">
        <f t="shared" si="30"/>
        <v>0</v>
      </c>
      <c r="CG26" s="10" t="str">
        <f>IFERROR(VLOOKUP(A26,'27'!U:V,2,0),"0")</f>
        <v>0</v>
      </c>
      <c r="CH26" s="5" t="s">
        <v>169</v>
      </c>
      <c r="CI26" s="15">
        <f t="shared" si="31"/>
        <v>0</v>
      </c>
      <c r="CJ26" s="10" t="str">
        <f>IFERROR(VLOOKUP(A26,'28'!U:V,2,0),"0")</f>
        <v>0</v>
      </c>
      <c r="CK26" s="5" t="s">
        <v>169</v>
      </c>
      <c r="CL26" s="15">
        <f t="shared" si="32"/>
        <v>0</v>
      </c>
      <c r="CM26" s="10" t="str">
        <f>IFERROR(VLOOKUP(A26,'29'!U:V,2,0),"0")</f>
        <v>0</v>
      </c>
      <c r="CN26" s="5" t="s">
        <v>169</v>
      </c>
      <c r="CO26" s="15">
        <f t="shared" si="33"/>
        <v>0</v>
      </c>
      <c r="CP26" s="10" t="str">
        <f>IFERROR(VLOOKUP(A26,'30'!U:V,2,0),"0")</f>
        <v>0</v>
      </c>
      <c r="CQ26" s="5" t="s">
        <v>169</v>
      </c>
      <c r="CR26" s="15">
        <f t="shared" si="34"/>
        <v>0</v>
      </c>
      <c r="CS26" s="10" t="str">
        <f>IFERROR(VLOOKUP(A26,'31'!U:V,2,0),"0")</f>
        <v>0</v>
      </c>
      <c r="CT26" s="5" t="s">
        <v>169</v>
      </c>
      <c r="CU26" s="15">
        <f t="shared" si="35"/>
        <v>0</v>
      </c>
      <c r="CV26" s="10" t="str">
        <f>IFERROR(VLOOKUP(A26,'เซต1-31'!V:W,2,0),"0")</f>
        <v>0</v>
      </c>
      <c r="CW26" s="5" t="s">
        <v>169</v>
      </c>
      <c r="CX26" s="15">
        <f t="shared" si="36"/>
        <v>0</v>
      </c>
    </row>
    <row r="27" spans="1:102" x14ac:dyDescent="0.25">
      <c r="A27" s="6" t="s">
        <v>108</v>
      </c>
      <c r="B27" s="4" t="s">
        <v>109</v>
      </c>
      <c r="C27" s="13">
        <v>4.59</v>
      </c>
      <c r="D27" s="19">
        <f t="shared" si="20"/>
        <v>0</v>
      </c>
      <c r="E27" s="5" t="s">
        <v>169</v>
      </c>
      <c r="F27" s="13">
        <f t="shared" si="21"/>
        <v>0</v>
      </c>
      <c r="G27" s="10" t="str">
        <f>IFERROR(VLOOKUP(A27,'1'!U:V,2,0),"0")</f>
        <v>0</v>
      </c>
      <c r="H27" s="5" t="s">
        <v>169</v>
      </c>
      <c r="I27" s="15">
        <f t="shared" si="3"/>
        <v>0</v>
      </c>
      <c r="J27" s="10" t="str">
        <f>IFERROR(VLOOKUP(A27,'2'!U:V,2,0),"0")</f>
        <v>0</v>
      </c>
      <c r="K27" s="5" t="s">
        <v>169</v>
      </c>
      <c r="L27" s="15">
        <f t="shared" si="4"/>
        <v>0</v>
      </c>
      <c r="M27" s="10" t="str">
        <f>IFERROR(VLOOKUP(A27,'3'!U:V,2,0),"0")</f>
        <v>0</v>
      </c>
      <c r="N27" s="5" t="s">
        <v>169</v>
      </c>
      <c r="O27" s="15">
        <f t="shared" si="5"/>
        <v>0</v>
      </c>
      <c r="P27" s="10" t="str">
        <f>IFERROR(VLOOKUP(A27,'4'!U:V,2,0),"0")</f>
        <v>0</v>
      </c>
      <c r="Q27" s="5" t="s">
        <v>169</v>
      </c>
      <c r="R27" s="15">
        <f t="shared" si="6"/>
        <v>0</v>
      </c>
      <c r="S27" s="10" t="str">
        <f>IFERROR(VLOOKUP(A27,'5'!U:V,2,0),"0")</f>
        <v>0</v>
      </c>
      <c r="T27" s="5" t="s">
        <v>169</v>
      </c>
      <c r="U27" s="15">
        <f t="shared" si="7"/>
        <v>0</v>
      </c>
      <c r="V27" s="10" t="str">
        <f>IFERROR(VLOOKUP(A27,'6'!U:V,2,0),"0")</f>
        <v>0</v>
      </c>
      <c r="W27" s="5" t="s">
        <v>169</v>
      </c>
      <c r="X27" s="15">
        <f t="shared" si="8"/>
        <v>0</v>
      </c>
      <c r="Y27" s="10" t="str">
        <f>IFERROR(VLOOKUP(A27,'7'!U:V,2,0),"0")</f>
        <v>0</v>
      </c>
      <c r="Z27" s="5" t="s">
        <v>169</v>
      </c>
      <c r="AA27" s="15">
        <f t="shared" si="9"/>
        <v>0</v>
      </c>
      <c r="AB27" s="10" t="str">
        <f>IFERROR(VLOOKUP(A27,'8'!U:V,2,0),"0")</f>
        <v>0</v>
      </c>
      <c r="AC27" s="5" t="s">
        <v>169</v>
      </c>
      <c r="AD27" s="15">
        <f t="shared" si="10"/>
        <v>0</v>
      </c>
      <c r="AE27" s="10" t="str">
        <f>IFERROR(VLOOKUP(A27,'9'!U:V,2,0),"0")</f>
        <v>0</v>
      </c>
      <c r="AF27" s="5" t="s">
        <v>169</v>
      </c>
      <c r="AG27" s="15">
        <f t="shared" si="11"/>
        <v>0</v>
      </c>
      <c r="AH27" s="10" t="str">
        <f>IFERROR(VLOOKUP(A27,'10'!U:V,2,0),"0")</f>
        <v>0</v>
      </c>
      <c r="AI27" s="5" t="s">
        <v>169</v>
      </c>
      <c r="AJ27" s="15">
        <f t="shared" si="12"/>
        <v>0</v>
      </c>
      <c r="AK27" s="10" t="str">
        <f>IFERROR(VLOOKUP(A27,'11'!U:V,2,0),"0")</f>
        <v>0</v>
      </c>
      <c r="AL27" s="5" t="s">
        <v>169</v>
      </c>
      <c r="AM27" s="15">
        <f t="shared" si="13"/>
        <v>0</v>
      </c>
      <c r="AN27" s="10" t="str">
        <f>IFERROR(VLOOKUP(A27,'12'!U:V,2,0),"0")</f>
        <v>0</v>
      </c>
      <c r="AO27" s="5" t="s">
        <v>169</v>
      </c>
      <c r="AP27" s="15">
        <f t="shared" si="14"/>
        <v>0</v>
      </c>
      <c r="AQ27" s="10" t="str">
        <f>IFERROR(VLOOKUP(A27,'13'!U:V,2,0),"0")</f>
        <v>0</v>
      </c>
      <c r="AR27" s="5" t="s">
        <v>169</v>
      </c>
      <c r="AS27" s="15">
        <f t="shared" si="15"/>
        <v>0</v>
      </c>
      <c r="AT27" s="10" t="str">
        <f>IFERROR(VLOOKUP(A27,'14'!U:V,2,0),"0")</f>
        <v>0</v>
      </c>
      <c r="AU27" s="5" t="s">
        <v>169</v>
      </c>
      <c r="AV27" s="15">
        <f t="shared" si="16"/>
        <v>0</v>
      </c>
      <c r="AW27" s="10" t="str">
        <f>IFERROR(VLOOKUP(A27,'15'!U:V,2,0),"0")</f>
        <v>0</v>
      </c>
      <c r="AX27" s="5" t="s">
        <v>169</v>
      </c>
      <c r="AY27" s="15">
        <f t="shared" si="17"/>
        <v>0</v>
      </c>
      <c r="AZ27" s="10" t="str">
        <f>IFERROR(VLOOKUP(A27,'16'!U:V,2,0),"0")</f>
        <v>0</v>
      </c>
      <c r="BA27" s="5" t="s">
        <v>169</v>
      </c>
      <c r="BB27" s="15">
        <f t="shared" si="18"/>
        <v>0</v>
      </c>
      <c r="BC27" s="10" t="str">
        <f>IFERROR(VLOOKUP(A27,'17'!U:V,2,0),"0")</f>
        <v>0</v>
      </c>
      <c r="BD27" s="5" t="s">
        <v>169</v>
      </c>
      <c r="BE27" s="15">
        <f t="shared" si="19"/>
        <v>0</v>
      </c>
      <c r="BF27" s="10" t="str">
        <f>IFERROR(VLOOKUP(A27,'18'!U:V,2,0),"0")</f>
        <v>0</v>
      </c>
      <c r="BG27" s="5" t="s">
        <v>169</v>
      </c>
      <c r="BH27" s="15">
        <f t="shared" si="22"/>
        <v>0</v>
      </c>
      <c r="BI27" s="10" t="str">
        <f>IFERROR(VLOOKUP(A27,'19'!U:V,2,0),"0")</f>
        <v>0</v>
      </c>
      <c r="BJ27" s="5" t="s">
        <v>169</v>
      </c>
      <c r="BK27" s="15">
        <f t="shared" si="23"/>
        <v>0</v>
      </c>
      <c r="BL27" s="10" t="str">
        <f>IFERROR(VLOOKUP(A27,'20'!U:V,2,0),"0")</f>
        <v>0</v>
      </c>
      <c r="BM27" s="5" t="s">
        <v>169</v>
      </c>
      <c r="BN27" s="15">
        <f t="shared" si="24"/>
        <v>0</v>
      </c>
      <c r="BO27" s="10" t="str">
        <f>IFERROR(VLOOKUP(A27,'21'!U:V,2,0),"0")</f>
        <v>0</v>
      </c>
      <c r="BP27" s="5" t="s">
        <v>169</v>
      </c>
      <c r="BQ27" s="15">
        <f t="shared" si="25"/>
        <v>0</v>
      </c>
      <c r="BR27" s="10" t="str">
        <f>IFERROR(VLOOKUP(A27,'22'!U:V,2,0),"0")</f>
        <v>0</v>
      </c>
      <c r="BS27" s="5" t="s">
        <v>169</v>
      </c>
      <c r="BT27" s="15">
        <f t="shared" si="26"/>
        <v>0</v>
      </c>
      <c r="BU27" s="10" t="str">
        <f>IFERROR(VLOOKUP(A27,'23'!U:V,2,0),"0")</f>
        <v>0</v>
      </c>
      <c r="BV27" s="5" t="s">
        <v>169</v>
      </c>
      <c r="BW27" s="15">
        <f t="shared" si="27"/>
        <v>0</v>
      </c>
      <c r="BX27" s="10" t="str">
        <f>IFERROR(VLOOKUP(A27,'24'!U:V,2,0),"0")</f>
        <v>0</v>
      </c>
      <c r="BY27" s="5" t="s">
        <v>169</v>
      </c>
      <c r="BZ27" s="15">
        <f t="shared" si="28"/>
        <v>0</v>
      </c>
      <c r="CA27" s="10" t="str">
        <f>IFERROR(VLOOKUP(A27,'25'!U:V,2,0),"0")</f>
        <v>0</v>
      </c>
      <c r="CB27" s="5" t="s">
        <v>169</v>
      </c>
      <c r="CC27" s="15">
        <f t="shared" si="29"/>
        <v>0</v>
      </c>
      <c r="CD27" s="10" t="str">
        <f>IFERROR(VLOOKUP(A27,'26'!U:V,2,0),"0")</f>
        <v>0</v>
      </c>
      <c r="CE27" s="5" t="s">
        <v>169</v>
      </c>
      <c r="CF27" s="15">
        <f t="shared" si="30"/>
        <v>0</v>
      </c>
      <c r="CG27" s="10" t="str">
        <f>IFERROR(VLOOKUP(A27,'27'!U:V,2,0),"0")</f>
        <v>0</v>
      </c>
      <c r="CH27" s="5" t="s">
        <v>169</v>
      </c>
      <c r="CI27" s="15">
        <f t="shared" si="31"/>
        <v>0</v>
      </c>
      <c r="CJ27" s="10" t="str">
        <f>IFERROR(VLOOKUP(A27,'28'!U:V,2,0),"0")</f>
        <v>0</v>
      </c>
      <c r="CK27" s="5" t="s">
        <v>169</v>
      </c>
      <c r="CL27" s="15">
        <f t="shared" si="32"/>
        <v>0</v>
      </c>
      <c r="CM27" s="10" t="str">
        <f>IFERROR(VLOOKUP(A27,'29'!U:V,2,0),"0")</f>
        <v>0</v>
      </c>
      <c r="CN27" s="5" t="s">
        <v>169</v>
      </c>
      <c r="CO27" s="15">
        <f t="shared" si="33"/>
        <v>0</v>
      </c>
      <c r="CP27" s="10" t="str">
        <f>IFERROR(VLOOKUP(A27,'30'!U:V,2,0),"0")</f>
        <v>0</v>
      </c>
      <c r="CQ27" s="5" t="s">
        <v>169</v>
      </c>
      <c r="CR27" s="15">
        <f t="shared" si="34"/>
        <v>0</v>
      </c>
      <c r="CS27" s="10" t="str">
        <f>IFERROR(VLOOKUP(A27,'31'!U:V,2,0),"0")</f>
        <v>0</v>
      </c>
      <c r="CT27" s="5" t="s">
        <v>169</v>
      </c>
      <c r="CU27" s="15">
        <f t="shared" si="35"/>
        <v>0</v>
      </c>
      <c r="CV27" s="10" t="str">
        <f>IFERROR(VLOOKUP(A27,'เซต1-31'!V:W,2,0),"0")</f>
        <v>0</v>
      </c>
      <c r="CW27" s="5" t="s">
        <v>169</v>
      </c>
      <c r="CX27" s="15">
        <f t="shared" si="36"/>
        <v>0</v>
      </c>
    </row>
    <row r="28" spans="1:102" x14ac:dyDescent="0.25">
      <c r="A28" s="6" t="s">
        <v>213</v>
      </c>
      <c r="B28" s="4" t="s">
        <v>109</v>
      </c>
      <c r="C28" s="13">
        <v>4.59</v>
      </c>
      <c r="D28" s="19">
        <f t="shared" si="20"/>
        <v>0</v>
      </c>
      <c r="E28" s="5" t="s">
        <v>169</v>
      </c>
      <c r="F28" s="13">
        <f t="shared" si="21"/>
        <v>0</v>
      </c>
      <c r="G28" s="10" t="str">
        <f>IFERROR(VLOOKUP(A28,'1'!U:V,2,0),"0")</f>
        <v>0</v>
      </c>
      <c r="H28" s="5" t="s">
        <v>169</v>
      </c>
      <c r="I28" s="15">
        <f t="shared" si="3"/>
        <v>0</v>
      </c>
      <c r="J28" s="10" t="str">
        <f>IFERROR(VLOOKUP(A28,'2'!U:V,2,0),"0")</f>
        <v>0</v>
      </c>
      <c r="K28" s="5" t="s">
        <v>169</v>
      </c>
      <c r="L28" s="15">
        <f t="shared" si="4"/>
        <v>0</v>
      </c>
      <c r="M28" s="10" t="str">
        <f>IFERROR(VLOOKUP(A28,'3'!U:V,2,0),"0")</f>
        <v>0</v>
      </c>
      <c r="N28" s="5" t="s">
        <v>169</v>
      </c>
      <c r="O28" s="15">
        <f t="shared" si="5"/>
        <v>0</v>
      </c>
      <c r="P28" s="10" t="str">
        <f>IFERROR(VLOOKUP(A28,'4'!U:V,2,0),"0")</f>
        <v>0</v>
      </c>
      <c r="Q28" s="5" t="s">
        <v>169</v>
      </c>
      <c r="R28" s="15">
        <f t="shared" si="6"/>
        <v>0</v>
      </c>
      <c r="S28" s="10" t="str">
        <f>IFERROR(VLOOKUP(A28,'5'!U:V,2,0),"0")</f>
        <v>0</v>
      </c>
      <c r="T28" s="5" t="s">
        <v>169</v>
      </c>
      <c r="U28" s="15">
        <f t="shared" si="7"/>
        <v>0</v>
      </c>
      <c r="V28" s="10" t="str">
        <f>IFERROR(VLOOKUP(A28,'6'!U:V,2,0),"0")</f>
        <v>0</v>
      </c>
      <c r="W28" s="5" t="s">
        <v>169</v>
      </c>
      <c r="X28" s="15">
        <f t="shared" si="8"/>
        <v>0</v>
      </c>
      <c r="Y28" s="10" t="str">
        <f>IFERROR(VLOOKUP(A28,'7'!U:V,2,0),"0")</f>
        <v>0</v>
      </c>
      <c r="Z28" s="5" t="s">
        <v>169</v>
      </c>
      <c r="AA28" s="15">
        <f t="shared" si="9"/>
        <v>0</v>
      </c>
      <c r="AB28" s="10" t="str">
        <f>IFERROR(VLOOKUP(A28,'8'!U:V,2,0),"0")</f>
        <v>0</v>
      </c>
      <c r="AC28" s="5" t="s">
        <v>169</v>
      </c>
      <c r="AD28" s="15">
        <f t="shared" si="10"/>
        <v>0</v>
      </c>
      <c r="AE28" s="10" t="str">
        <f>IFERROR(VLOOKUP(A28,'9'!U:V,2,0),"0")</f>
        <v>0</v>
      </c>
      <c r="AF28" s="5" t="s">
        <v>169</v>
      </c>
      <c r="AG28" s="15">
        <f t="shared" si="11"/>
        <v>0</v>
      </c>
      <c r="AH28" s="10" t="str">
        <f>IFERROR(VLOOKUP(A28,'10'!U:V,2,0),"0")</f>
        <v>0</v>
      </c>
      <c r="AI28" s="5" t="s">
        <v>169</v>
      </c>
      <c r="AJ28" s="15">
        <f t="shared" si="12"/>
        <v>0</v>
      </c>
      <c r="AK28" s="10" t="str">
        <f>IFERROR(VLOOKUP(A28,'11'!U:V,2,0),"0")</f>
        <v>0</v>
      </c>
      <c r="AL28" s="5" t="s">
        <v>169</v>
      </c>
      <c r="AM28" s="15">
        <f t="shared" si="13"/>
        <v>0</v>
      </c>
      <c r="AN28" s="10" t="str">
        <f>IFERROR(VLOOKUP(A28,'12'!U:V,2,0),"0")</f>
        <v>0</v>
      </c>
      <c r="AO28" s="5" t="s">
        <v>169</v>
      </c>
      <c r="AP28" s="15">
        <f t="shared" si="14"/>
        <v>0</v>
      </c>
      <c r="AQ28" s="10" t="str">
        <f>IFERROR(VLOOKUP(A28,'13'!U:V,2,0),"0")</f>
        <v>0</v>
      </c>
      <c r="AR28" s="5" t="s">
        <v>169</v>
      </c>
      <c r="AS28" s="15">
        <f t="shared" si="15"/>
        <v>0</v>
      </c>
      <c r="AT28" s="10" t="str">
        <f>IFERROR(VLOOKUP(A28,'14'!U:V,2,0),"0")</f>
        <v>0</v>
      </c>
      <c r="AU28" s="5" t="s">
        <v>169</v>
      </c>
      <c r="AV28" s="15">
        <f t="shared" si="16"/>
        <v>0</v>
      </c>
      <c r="AW28" s="10" t="str">
        <f>IFERROR(VLOOKUP(A28,'15'!U:V,2,0),"0")</f>
        <v>0</v>
      </c>
      <c r="AX28" s="5" t="s">
        <v>169</v>
      </c>
      <c r="AY28" s="15">
        <f t="shared" si="17"/>
        <v>0</v>
      </c>
      <c r="AZ28" s="10" t="str">
        <f>IFERROR(VLOOKUP(A28,'16'!U:V,2,0),"0")</f>
        <v>0</v>
      </c>
      <c r="BA28" s="5" t="s">
        <v>169</v>
      </c>
      <c r="BB28" s="15">
        <f t="shared" si="18"/>
        <v>0</v>
      </c>
      <c r="BC28" s="10" t="str">
        <f>IFERROR(VLOOKUP(A28,'17'!U:V,2,0),"0")</f>
        <v>0</v>
      </c>
      <c r="BD28" s="5" t="s">
        <v>169</v>
      </c>
      <c r="BE28" s="15">
        <f t="shared" si="19"/>
        <v>0</v>
      </c>
      <c r="BF28" s="10" t="str">
        <f>IFERROR(VLOOKUP(A28,'18'!U:V,2,0),"0")</f>
        <v>0</v>
      </c>
      <c r="BG28" s="5" t="s">
        <v>169</v>
      </c>
      <c r="BH28" s="15">
        <f t="shared" si="22"/>
        <v>0</v>
      </c>
      <c r="BI28" s="10" t="str">
        <f>IFERROR(VLOOKUP(A28,'19'!U:V,2,0),"0")</f>
        <v>0</v>
      </c>
      <c r="BJ28" s="5" t="s">
        <v>169</v>
      </c>
      <c r="BK28" s="15">
        <f t="shared" si="23"/>
        <v>0</v>
      </c>
      <c r="BL28" s="10" t="str">
        <f>IFERROR(VLOOKUP(A28,'20'!U:V,2,0),"0")</f>
        <v>0</v>
      </c>
      <c r="BM28" s="5" t="s">
        <v>169</v>
      </c>
      <c r="BN28" s="15">
        <f t="shared" si="24"/>
        <v>0</v>
      </c>
      <c r="BO28" s="10" t="str">
        <f>IFERROR(VLOOKUP(A28,'21'!U:V,2,0),"0")</f>
        <v>0</v>
      </c>
      <c r="BP28" s="5" t="s">
        <v>169</v>
      </c>
      <c r="BQ28" s="15">
        <f t="shared" si="25"/>
        <v>0</v>
      </c>
      <c r="BR28" s="10" t="str">
        <f>IFERROR(VLOOKUP(A28,'22'!U:V,2,0),"0")</f>
        <v>0</v>
      </c>
      <c r="BS28" s="5" t="s">
        <v>169</v>
      </c>
      <c r="BT28" s="15">
        <f t="shared" si="26"/>
        <v>0</v>
      </c>
      <c r="BU28" s="10" t="str">
        <f>IFERROR(VLOOKUP(A28,'23'!U:V,2,0),"0")</f>
        <v>0</v>
      </c>
      <c r="BV28" s="5" t="s">
        <v>169</v>
      </c>
      <c r="BW28" s="15">
        <f t="shared" si="27"/>
        <v>0</v>
      </c>
      <c r="BX28" s="10" t="str">
        <f>IFERROR(VLOOKUP(A28,'24'!U:V,2,0),"0")</f>
        <v>0</v>
      </c>
      <c r="BY28" s="5" t="s">
        <v>169</v>
      </c>
      <c r="BZ28" s="15">
        <f t="shared" si="28"/>
        <v>0</v>
      </c>
      <c r="CA28" s="10" t="str">
        <f>IFERROR(VLOOKUP(A28,'25'!U:V,2,0),"0")</f>
        <v>0</v>
      </c>
      <c r="CB28" s="5" t="s">
        <v>169</v>
      </c>
      <c r="CC28" s="15">
        <f t="shared" si="29"/>
        <v>0</v>
      </c>
      <c r="CD28" s="10" t="str">
        <f>IFERROR(VLOOKUP(A28,'26'!U:V,2,0),"0")</f>
        <v>0</v>
      </c>
      <c r="CE28" s="5" t="s">
        <v>169</v>
      </c>
      <c r="CF28" s="15">
        <f t="shared" si="30"/>
        <v>0</v>
      </c>
      <c r="CG28" s="10" t="str">
        <f>IFERROR(VLOOKUP(A28,'27'!U:V,2,0),"0")</f>
        <v>0</v>
      </c>
      <c r="CH28" s="5" t="s">
        <v>169</v>
      </c>
      <c r="CI28" s="15">
        <f t="shared" si="31"/>
        <v>0</v>
      </c>
      <c r="CJ28" s="10" t="str">
        <f>IFERROR(VLOOKUP(A28,'28'!U:V,2,0),"0")</f>
        <v>0</v>
      </c>
      <c r="CK28" s="5" t="s">
        <v>169</v>
      </c>
      <c r="CL28" s="15">
        <f t="shared" si="32"/>
        <v>0</v>
      </c>
      <c r="CM28" s="10" t="str">
        <f>IFERROR(VLOOKUP(A28,'29'!U:V,2,0),"0")</f>
        <v>0</v>
      </c>
      <c r="CN28" s="5" t="s">
        <v>169</v>
      </c>
      <c r="CO28" s="15">
        <f t="shared" si="33"/>
        <v>0</v>
      </c>
      <c r="CP28" s="10" t="str">
        <f>IFERROR(VLOOKUP(A28,'30'!U:V,2,0),"0")</f>
        <v>0</v>
      </c>
      <c r="CQ28" s="5" t="s">
        <v>169</v>
      </c>
      <c r="CR28" s="15">
        <f t="shared" si="34"/>
        <v>0</v>
      </c>
      <c r="CS28" s="10" t="str">
        <f>IFERROR(VLOOKUP(A28,'31'!U:V,2,0),"0")</f>
        <v>0</v>
      </c>
      <c r="CT28" s="5" t="s">
        <v>169</v>
      </c>
      <c r="CU28" s="15">
        <f t="shared" si="35"/>
        <v>0</v>
      </c>
      <c r="CV28" s="10" t="str">
        <f>IFERROR(VLOOKUP(A28,'เซต1-31'!V:W,2,0),"0")</f>
        <v>0</v>
      </c>
      <c r="CW28" s="5" t="s">
        <v>169</v>
      </c>
      <c r="CX28" s="15">
        <f t="shared" si="36"/>
        <v>0</v>
      </c>
    </row>
    <row r="29" spans="1:102" x14ac:dyDescent="0.25">
      <c r="A29" s="6" t="s">
        <v>123</v>
      </c>
      <c r="B29" s="4" t="s">
        <v>124</v>
      </c>
      <c r="C29" s="13">
        <v>4.53</v>
      </c>
      <c r="D29" s="19">
        <f t="shared" si="20"/>
        <v>0</v>
      </c>
      <c r="E29" s="5" t="s">
        <v>169</v>
      </c>
      <c r="F29" s="13">
        <f t="shared" si="21"/>
        <v>0</v>
      </c>
      <c r="G29" s="10" t="str">
        <f>IFERROR(VLOOKUP(A29,'1'!U:V,2,0),"0")</f>
        <v>0</v>
      </c>
      <c r="H29" s="5" t="s">
        <v>169</v>
      </c>
      <c r="I29" s="15">
        <f t="shared" si="3"/>
        <v>0</v>
      </c>
      <c r="J29" s="10" t="str">
        <f>IFERROR(VLOOKUP(A29,'2'!U:V,2,0),"0")</f>
        <v>0</v>
      </c>
      <c r="K29" s="5" t="s">
        <v>169</v>
      </c>
      <c r="L29" s="15">
        <f t="shared" si="4"/>
        <v>0</v>
      </c>
      <c r="M29" s="10" t="str">
        <f>IFERROR(VLOOKUP(A29,'3'!U:V,2,0),"0")</f>
        <v>0</v>
      </c>
      <c r="N29" s="5" t="s">
        <v>169</v>
      </c>
      <c r="O29" s="15">
        <f t="shared" si="5"/>
        <v>0</v>
      </c>
      <c r="P29" s="10" t="str">
        <f>IFERROR(VLOOKUP(A29,'4'!U:V,2,0),"0")</f>
        <v>0</v>
      </c>
      <c r="Q29" s="5" t="s">
        <v>169</v>
      </c>
      <c r="R29" s="15">
        <f t="shared" si="6"/>
        <v>0</v>
      </c>
      <c r="S29" s="10" t="str">
        <f>IFERROR(VLOOKUP(A29,'5'!U:V,2,0),"0")</f>
        <v>0</v>
      </c>
      <c r="T29" s="5" t="s">
        <v>169</v>
      </c>
      <c r="U29" s="15">
        <f t="shared" si="7"/>
        <v>0</v>
      </c>
      <c r="V29" s="10" t="str">
        <f>IFERROR(VLOOKUP(A29,'6'!U:V,2,0),"0")</f>
        <v>0</v>
      </c>
      <c r="W29" s="5" t="s">
        <v>169</v>
      </c>
      <c r="X29" s="15">
        <f t="shared" si="8"/>
        <v>0</v>
      </c>
      <c r="Y29" s="10" t="str">
        <f>IFERROR(VLOOKUP(A29,'7'!U:V,2,0),"0")</f>
        <v>0</v>
      </c>
      <c r="Z29" s="5" t="s">
        <v>169</v>
      </c>
      <c r="AA29" s="15">
        <f t="shared" si="9"/>
        <v>0</v>
      </c>
      <c r="AB29" s="10" t="str">
        <f>IFERROR(VLOOKUP(A29,'8'!U:V,2,0),"0")</f>
        <v>0</v>
      </c>
      <c r="AC29" s="5" t="s">
        <v>169</v>
      </c>
      <c r="AD29" s="15">
        <f t="shared" si="10"/>
        <v>0</v>
      </c>
      <c r="AE29" s="10" t="str">
        <f>IFERROR(VLOOKUP(A29,'9'!U:V,2,0),"0")</f>
        <v>0</v>
      </c>
      <c r="AF29" s="5" t="s">
        <v>169</v>
      </c>
      <c r="AG29" s="15">
        <f t="shared" si="11"/>
        <v>0</v>
      </c>
      <c r="AH29" s="10" t="str">
        <f>IFERROR(VLOOKUP(A29,'10'!U:V,2,0),"0")</f>
        <v>0</v>
      </c>
      <c r="AI29" s="5" t="s">
        <v>169</v>
      </c>
      <c r="AJ29" s="15">
        <f t="shared" si="12"/>
        <v>0</v>
      </c>
      <c r="AK29" s="10" t="str">
        <f>IFERROR(VLOOKUP(A29,'11'!U:V,2,0),"0")</f>
        <v>0</v>
      </c>
      <c r="AL29" s="5" t="s">
        <v>169</v>
      </c>
      <c r="AM29" s="15">
        <f t="shared" si="13"/>
        <v>0</v>
      </c>
      <c r="AN29" s="10" t="str">
        <f>IFERROR(VLOOKUP(A29,'12'!U:V,2,0),"0")</f>
        <v>0</v>
      </c>
      <c r="AO29" s="5" t="s">
        <v>169</v>
      </c>
      <c r="AP29" s="15">
        <f t="shared" si="14"/>
        <v>0</v>
      </c>
      <c r="AQ29" s="10" t="str">
        <f>IFERROR(VLOOKUP(A29,'13'!U:V,2,0),"0")</f>
        <v>0</v>
      </c>
      <c r="AR29" s="5" t="s">
        <v>169</v>
      </c>
      <c r="AS29" s="15">
        <f t="shared" si="15"/>
        <v>0</v>
      </c>
      <c r="AT29" s="10" t="str">
        <f>IFERROR(VLOOKUP(A29,'14'!U:V,2,0),"0")</f>
        <v>0</v>
      </c>
      <c r="AU29" s="5" t="s">
        <v>169</v>
      </c>
      <c r="AV29" s="15">
        <f t="shared" si="16"/>
        <v>0</v>
      </c>
      <c r="AW29" s="10" t="str">
        <f>IFERROR(VLOOKUP(A29,'15'!U:V,2,0),"0")</f>
        <v>0</v>
      </c>
      <c r="AX29" s="5" t="s">
        <v>169</v>
      </c>
      <c r="AY29" s="15">
        <f t="shared" si="17"/>
        <v>0</v>
      </c>
      <c r="AZ29" s="10" t="str">
        <f>IFERROR(VLOOKUP(A29,'16'!U:V,2,0),"0")</f>
        <v>0</v>
      </c>
      <c r="BA29" s="5" t="s">
        <v>169</v>
      </c>
      <c r="BB29" s="15">
        <f t="shared" si="18"/>
        <v>0</v>
      </c>
      <c r="BC29" s="10" t="str">
        <f>IFERROR(VLOOKUP(A29,'17'!U:V,2,0),"0")</f>
        <v>0</v>
      </c>
      <c r="BD29" s="5" t="s">
        <v>169</v>
      </c>
      <c r="BE29" s="15">
        <f t="shared" si="19"/>
        <v>0</v>
      </c>
      <c r="BF29" s="10" t="str">
        <f>IFERROR(VLOOKUP(A29,'18'!U:V,2,0),"0")</f>
        <v>0</v>
      </c>
      <c r="BG29" s="5" t="s">
        <v>169</v>
      </c>
      <c r="BH29" s="15">
        <f t="shared" si="22"/>
        <v>0</v>
      </c>
      <c r="BI29" s="10" t="str">
        <f>IFERROR(VLOOKUP(A29,'19'!U:V,2,0),"0")</f>
        <v>0</v>
      </c>
      <c r="BJ29" s="5" t="s">
        <v>169</v>
      </c>
      <c r="BK29" s="15">
        <f t="shared" si="23"/>
        <v>0</v>
      </c>
      <c r="BL29" s="10" t="str">
        <f>IFERROR(VLOOKUP(A29,'20'!U:V,2,0),"0")</f>
        <v>0</v>
      </c>
      <c r="BM29" s="5" t="s">
        <v>169</v>
      </c>
      <c r="BN29" s="15">
        <f t="shared" si="24"/>
        <v>0</v>
      </c>
      <c r="BO29" s="10" t="str">
        <f>IFERROR(VLOOKUP(A29,'21'!U:V,2,0),"0")</f>
        <v>0</v>
      </c>
      <c r="BP29" s="5" t="s">
        <v>169</v>
      </c>
      <c r="BQ29" s="15">
        <f t="shared" si="25"/>
        <v>0</v>
      </c>
      <c r="BR29" s="10" t="str">
        <f>IFERROR(VLOOKUP(A29,'22'!U:V,2,0),"0")</f>
        <v>0</v>
      </c>
      <c r="BS29" s="5" t="s">
        <v>169</v>
      </c>
      <c r="BT29" s="15">
        <f t="shared" si="26"/>
        <v>0</v>
      </c>
      <c r="BU29" s="10" t="str">
        <f>IFERROR(VLOOKUP(A29,'23'!U:V,2,0),"0")</f>
        <v>0</v>
      </c>
      <c r="BV29" s="5" t="s">
        <v>169</v>
      </c>
      <c r="BW29" s="15">
        <f t="shared" si="27"/>
        <v>0</v>
      </c>
      <c r="BX29" s="10" t="str">
        <f>IFERROR(VLOOKUP(A29,'24'!U:V,2,0),"0")</f>
        <v>0</v>
      </c>
      <c r="BY29" s="5" t="s">
        <v>169</v>
      </c>
      <c r="BZ29" s="15">
        <f t="shared" si="28"/>
        <v>0</v>
      </c>
      <c r="CA29" s="10" t="str">
        <f>IFERROR(VLOOKUP(A29,'25'!U:V,2,0),"0")</f>
        <v>0</v>
      </c>
      <c r="CB29" s="5" t="s">
        <v>169</v>
      </c>
      <c r="CC29" s="15">
        <f t="shared" si="29"/>
        <v>0</v>
      </c>
      <c r="CD29" s="10" t="str">
        <f>IFERROR(VLOOKUP(A29,'26'!U:V,2,0),"0")</f>
        <v>0</v>
      </c>
      <c r="CE29" s="5" t="s">
        <v>169</v>
      </c>
      <c r="CF29" s="15">
        <f t="shared" si="30"/>
        <v>0</v>
      </c>
      <c r="CG29" s="10" t="str">
        <f>IFERROR(VLOOKUP(A29,'27'!U:V,2,0),"0")</f>
        <v>0</v>
      </c>
      <c r="CH29" s="5" t="s">
        <v>169</v>
      </c>
      <c r="CI29" s="15">
        <f t="shared" si="31"/>
        <v>0</v>
      </c>
      <c r="CJ29" s="10" t="str">
        <f>IFERROR(VLOOKUP(A29,'28'!U:V,2,0),"0")</f>
        <v>0</v>
      </c>
      <c r="CK29" s="5" t="s">
        <v>169</v>
      </c>
      <c r="CL29" s="15">
        <f t="shared" si="32"/>
        <v>0</v>
      </c>
      <c r="CM29" s="10" t="str">
        <f>IFERROR(VLOOKUP(A29,'29'!U:V,2,0),"0")</f>
        <v>0</v>
      </c>
      <c r="CN29" s="5" t="s">
        <v>169</v>
      </c>
      <c r="CO29" s="15">
        <f t="shared" si="33"/>
        <v>0</v>
      </c>
      <c r="CP29" s="10" t="str">
        <f>IFERROR(VLOOKUP(A29,'30'!U:V,2,0),"0")</f>
        <v>0</v>
      </c>
      <c r="CQ29" s="5" t="s">
        <v>169</v>
      </c>
      <c r="CR29" s="15">
        <f t="shared" si="34"/>
        <v>0</v>
      </c>
      <c r="CS29" s="10" t="str">
        <f>IFERROR(VLOOKUP(A29,'31'!U:V,2,0),"0")</f>
        <v>0</v>
      </c>
      <c r="CT29" s="5" t="s">
        <v>169</v>
      </c>
      <c r="CU29" s="15">
        <f t="shared" si="35"/>
        <v>0</v>
      </c>
      <c r="CV29" s="10" t="str">
        <f>IFERROR(VLOOKUP(A29,'เซต1-31'!V:W,2,0),"0")</f>
        <v>0</v>
      </c>
      <c r="CW29" s="5" t="s">
        <v>169</v>
      </c>
      <c r="CX29" s="15">
        <f t="shared" si="36"/>
        <v>0</v>
      </c>
    </row>
    <row r="30" spans="1:102" x14ac:dyDescent="0.25">
      <c r="A30" s="6" t="s">
        <v>92</v>
      </c>
      <c r="B30" s="4" t="s">
        <v>93</v>
      </c>
      <c r="C30" s="13">
        <v>4.53</v>
      </c>
      <c r="D30" s="19">
        <f t="shared" si="20"/>
        <v>0</v>
      </c>
      <c r="E30" s="5" t="s">
        <v>169</v>
      </c>
      <c r="F30" s="13">
        <f t="shared" si="21"/>
        <v>0</v>
      </c>
      <c r="G30" s="10" t="str">
        <f>IFERROR(VLOOKUP(A30,'1'!U:V,2,0),"0")</f>
        <v>0</v>
      </c>
      <c r="H30" s="5" t="s">
        <v>169</v>
      </c>
      <c r="I30" s="15">
        <f t="shared" si="3"/>
        <v>0</v>
      </c>
      <c r="J30" s="10" t="str">
        <f>IFERROR(VLOOKUP(A30,'2'!U:V,2,0),"0")</f>
        <v>0</v>
      </c>
      <c r="K30" s="5" t="s">
        <v>169</v>
      </c>
      <c r="L30" s="15">
        <f t="shared" si="4"/>
        <v>0</v>
      </c>
      <c r="M30" s="10" t="str">
        <f>IFERROR(VLOOKUP(A30,'3'!U:V,2,0),"0")</f>
        <v>0</v>
      </c>
      <c r="N30" s="5" t="s">
        <v>169</v>
      </c>
      <c r="O30" s="15">
        <f t="shared" si="5"/>
        <v>0</v>
      </c>
      <c r="P30" s="10" t="str">
        <f>IFERROR(VLOOKUP(A30,'4'!U:V,2,0),"0")</f>
        <v>0</v>
      </c>
      <c r="Q30" s="5" t="s">
        <v>169</v>
      </c>
      <c r="R30" s="15">
        <f t="shared" si="6"/>
        <v>0</v>
      </c>
      <c r="S30" s="10" t="str">
        <f>IFERROR(VLOOKUP(A30,'5'!U:V,2,0),"0")</f>
        <v>0</v>
      </c>
      <c r="T30" s="5" t="s">
        <v>169</v>
      </c>
      <c r="U30" s="15">
        <f t="shared" si="7"/>
        <v>0</v>
      </c>
      <c r="V30" s="10" t="str">
        <f>IFERROR(VLOOKUP(A30,'6'!U:V,2,0),"0")</f>
        <v>0</v>
      </c>
      <c r="W30" s="5" t="s">
        <v>169</v>
      </c>
      <c r="X30" s="15">
        <f t="shared" si="8"/>
        <v>0</v>
      </c>
      <c r="Y30" s="10" t="str">
        <f>IFERROR(VLOOKUP(A30,'7'!U:V,2,0),"0")</f>
        <v>0</v>
      </c>
      <c r="Z30" s="5" t="s">
        <v>169</v>
      </c>
      <c r="AA30" s="15">
        <f t="shared" si="9"/>
        <v>0</v>
      </c>
      <c r="AB30" s="10" t="str">
        <f>IFERROR(VLOOKUP(A30,'8'!U:V,2,0),"0")</f>
        <v>0</v>
      </c>
      <c r="AC30" s="5" t="s">
        <v>169</v>
      </c>
      <c r="AD30" s="15">
        <f t="shared" si="10"/>
        <v>0</v>
      </c>
      <c r="AE30" s="10" t="str">
        <f>IFERROR(VLOOKUP(A30,'9'!U:V,2,0),"0")</f>
        <v>0</v>
      </c>
      <c r="AF30" s="5" t="s">
        <v>169</v>
      </c>
      <c r="AG30" s="15">
        <f t="shared" si="11"/>
        <v>0</v>
      </c>
      <c r="AH30" s="10" t="str">
        <f>IFERROR(VLOOKUP(A30,'10'!U:V,2,0),"0")</f>
        <v>0</v>
      </c>
      <c r="AI30" s="5" t="s">
        <v>169</v>
      </c>
      <c r="AJ30" s="15">
        <f t="shared" si="12"/>
        <v>0</v>
      </c>
      <c r="AK30" s="10" t="str">
        <f>IFERROR(VLOOKUP(A30,'11'!U:V,2,0),"0")</f>
        <v>0</v>
      </c>
      <c r="AL30" s="5" t="s">
        <v>169</v>
      </c>
      <c r="AM30" s="15">
        <f t="shared" si="13"/>
        <v>0</v>
      </c>
      <c r="AN30" s="10" t="str">
        <f>IFERROR(VLOOKUP(A30,'12'!U:V,2,0),"0")</f>
        <v>0</v>
      </c>
      <c r="AO30" s="5" t="s">
        <v>169</v>
      </c>
      <c r="AP30" s="15">
        <f t="shared" si="14"/>
        <v>0</v>
      </c>
      <c r="AQ30" s="10" t="str">
        <f>IFERROR(VLOOKUP(A30,'13'!U:V,2,0),"0")</f>
        <v>0</v>
      </c>
      <c r="AR30" s="5" t="s">
        <v>169</v>
      </c>
      <c r="AS30" s="15">
        <f t="shared" si="15"/>
        <v>0</v>
      </c>
      <c r="AT30" s="10" t="str">
        <f>IFERROR(VLOOKUP(A30,'14'!U:V,2,0),"0")</f>
        <v>0</v>
      </c>
      <c r="AU30" s="5" t="s">
        <v>169</v>
      </c>
      <c r="AV30" s="15">
        <f t="shared" si="16"/>
        <v>0</v>
      </c>
      <c r="AW30" s="10" t="str">
        <f>IFERROR(VLOOKUP(A30,'15'!U:V,2,0),"0")</f>
        <v>0</v>
      </c>
      <c r="AX30" s="5" t="s">
        <v>169</v>
      </c>
      <c r="AY30" s="15">
        <f t="shared" si="17"/>
        <v>0</v>
      </c>
      <c r="AZ30" s="10" t="str">
        <f>IFERROR(VLOOKUP(A30,'16'!U:V,2,0),"0")</f>
        <v>0</v>
      </c>
      <c r="BA30" s="5" t="s">
        <v>169</v>
      </c>
      <c r="BB30" s="15">
        <f t="shared" si="18"/>
        <v>0</v>
      </c>
      <c r="BC30" s="10" t="str">
        <f>IFERROR(VLOOKUP(A30,'17'!U:V,2,0),"0")</f>
        <v>0</v>
      </c>
      <c r="BD30" s="5" t="s">
        <v>169</v>
      </c>
      <c r="BE30" s="15">
        <f t="shared" si="19"/>
        <v>0</v>
      </c>
      <c r="BF30" s="10" t="str">
        <f>IFERROR(VLOOKUP(A30,'18'!U:V,2,0),"0")</f>
        <v>0</v>
      </c>
      <c r="BG30" s="5" t="s">
        <v>169</v>
      </c>
      <c r="BH30" s="15">
        <f t="shared" si="22"/>
        <v>0</v>
      </c>
      <c r="BI30" s="10" t="str">
        <f>IFERROR(VLOOKUP(A30,'19'!U:V,2,0),"0")</f>
        <v>0</v>
      </c>
      <c r="BJ30" s="5" t="s">
        <v>169</v>
      </c>
      <c r="BK30" s="15">
        <f t="shared" si="23"/>
        <v>0</v>
      </c>
      <c r="BL30" s="10" t="str">
        <f>IFERROR(VLOOKUP(A30,'20'!U:V,2,0),"0")</f>
        <v>0</v>
      </c>
      <c r="BM30" s="5" t="s">
        <v>169</v>
      </c>
      <c r="BN30" s="15">
        <f t="shared" si="24"/>
        <v>0</v>
      </c>
      <c r="BO30" s="10" t="str">
        <f>IFERROR(VLOOKUP(A30,'21'!U:V,2,0),"0")</f>
        <v>0</v>
      </c>
      <c r="BP30" s="5" t="s">
        <v>169</v>
      </c>
      <c r="BQ30" s="15">
        <f t="shared" si="25"/>
        <v>0</v>
      </c>
      <c r="BR30" s="10" t="str">
        <f>IFERROR(VLOOKUP(A30,'22'!U:V,2,0),"0")</f>
        <v>0</v>
      </c>
      <c r="BS30" s="5" t="s">
        <v>169</v>
      </c>
      <c r="BT30" s="15">
        <f t="shared" si="26"/>
        <v>0</v>
      </c>
      <c r="BU30" s="10" t="str">
        <f>IFERROR(VLOOKUP(A30,'23'!U:V,2,0),"0")</f>
        <v>0</v>
      </c>
      <c r="BV30" s="5" t="s">
        <v>169</v>
      </c>
      <c r="BW30" s="15">
        <f t="shared" si="27"/>
        <v>0</v>
      </c>
      <c r="BX30" s="10" t="str">
        <f>IFERROR(VLOOKUP(A30,'24'!U:V,2,0),"0")</f>
        <v>0</v>
      </c>
      <c r="BY30" s="5" t="s">
        <v>169</v>
      </c>
      <c r="BZ30" s="15">
        <f t="shared" si="28"/>
        <v>0</v>
      </c>
      <c r="CA30" s="10" t="str">
        <f>IFERROR(VLOOKUP(A30,'25'!U:V,2,0),"0")</f>
        <v>0</v>
      </c>
      <c r="CB30" s="5" t="s">
        <v>169</v>
      </c>
      <c r="CC30" s="15">
        <f t="shared" si="29"/>
        <v>0</v>
      </c>
      <c r="CD30" s="10" t="str">
        <f>IFERROR(VLOOKUP(A30,'26'!U:V,2,0),"0")</f>
        <v>0</v>
      </c>
      <c r="CE30" s="5" t="s">
        <v>169</v>
      </c>
      <c r="CF30" s="15">
        <f t="shared" si="30"/>
        <v>0</v>
      </c>
      <c r="CG30" s="10" t="str">
        <f>IFERROR(VLOOKUP(A30,'27'!U:V,2,0),"0")</f>
        <v>0</v>
      </c>
      <c r="CH30" s="5" t="s">
        <v>169</v>
      </c>
      <c r="CI30" s="15">
        <f t="shared" si="31"/>
        <v>0</v>
      </c>
      <c r="CJ30" s="10" t="str">
        <f>IFERROR(VLOOKUP(A30,'28'!U:V,2,0),"0")</f>
        <v>0</v>
      </c>
      <c r="CK30" s="5" t="s">
        <v>169</v>
      </c>
      <c r="CL30" s="15">
        <f t="shared" si="32"/>
        <v>0</v>
      </c>
      <c r="CM30" s="10" t="str">
        <f>IFERROR(VLOOKUP(A30,'29'!U:V,2,0),"0")</f>
        <v>0</v>
      </c>
      <c r="CN30" s="5" t="s">
        <v>169</v>
      </c>
      <c r="CO30" s="15">
        <f t="shared" si="33"/>
        <v>0</v>
      </c>
      <c r="CP30" s="10" t="str">
        <f>IFERROR(VLOOKUP(A30,'30'!U:V,2,0),"0")</f>
        <v>0</v>
      </c>
      <c r="CQ30" s="5" t="s">
        <v>169</v>
      </c>
      <c r="CR30" s="15">
        <f t="shared" si="34"/>
        <v>0</v>
      </c>
      <c r="CS30" s="10" t="str">
        <f>IFERROR(VLOOKUP(A30,'31'!U:V,2,0),"0")</f>
        <v>0</v>
      </c>
      <c r="CT30" s="5" t="s">
        <v>169</v>
      </c>
      <c r="CU30" s="15">
        <f t="shared" si="35"/>
        <v>0</v>
      </c>
      <c r="CV30" s="10" t="str">
        <f>IFERROR(VLOOKUP(A30,'เซต1-31'!V:W,2,0),"0")</f>
        <v>0</v>
      </c>
      <c r="CW30" s="5" t="s">
        <v>169</v>
      </c>
      <c r="CX30" s="15">
        <f t="shared" si="36"/>
        <v>0</v>
      </c>
    </row>
    <row r="31" spans="1:102" x14ac:dyDescent="0.25">
      <c r="A31" s="6" t="s">
        <v>205</v>
      </c>
      <c r="B31" s="4" t="s">
        <v>93</v>
      </c>
      <c r="C31" s="13">
        <v>4.53</v>
      </c>
      <c r="D31" s="19">
        <f t="shared" si="20"/>
        <v>0</v>
      </c>
      <c r="E31" s="5" t="s">
        <v>169</v>
      </c>
      <c r="F31" s="13">
        <f t="shared" si="21"/>
        <v>0</v>
      </c>
      <c r="G31" s="10" t="str">
        <f>IFERROR(VLOOKUP(A31,'1'!U:V,2,0),"0")</f>
        <v>0</v>
      </c>
      <c r="H31" s="5" t="s">
        <v>169</v>
      </c>
      <c r="I31" s="15">
        <f t="shared" si="3"/>
        <v>0</v>
      </c>
      <c r="J31" s="10" t="str">
        <f>IFERROR(VLOOKUP(A31,'2'!U:V,2,0),"0")</f>
        <v>0</v>
      </c>
      <c r="K31" s="5" t="s">
        <v>169</v>
      </c>
      <c r="L31" s="15">
        <f t="shared" si="4"/>
        <v>0</v>
      </c>
      <c r="M31" s="10" t="str">
        <f>IFERROR(VLOOKUP(A31,'3'!U:V,2,0),"0")</f>
        <v>0</v>
      </c>
      <c r="N31" s="5" t="s">
        <v>169</v>
      </c>
      <c r="O31" s="15">
        <f t="shared" si="5"/>
        <v>0</v>
      </c>
      <c r="P31" s="10" t="str">
        <f>IFERROR(VLOOKUP(A31,'4'!U:V,2,0),"0")</f>
        <v>0</v>
      </c>
      <c r="Q31" s="5" t="s">
        <v>169</v>
      </c>
      <c r="R31" s="15">
        <f t="shared" si="6"/>
        <v>0</v>
      </c>
      <c r="S31" s="10" t="str">
        <f>IFERROR(VLOOKUP(A31,'5'!U:V,2,0),"0")</f>
        <v>0</v>
      </c>
      <c r="T31" s="5" t="s">
        <v>169</v>
      </c>
      <c r="U31" s="15">
        <f t="shared" si="7"/>
        <v>0</v>
      </c>
      <c r="V31" s="10" t="str">
        <f>IFERROR(VLOOKUP(A31,'6'!U:V,2,0),"0")</f>
        <v>0</v>
      </c>
      <c r="W31" s="5" t="s">
        <v>169</v>
      </c>
      <c r="X31" s="15">
        <f t="shared" si="8"/>
        <v>0</v>
      </c>
      <c r="Y31" s="10" t="str">
        <f>IFERROR(VLOOKUP(A31,'7'!U:V,2,0),"0")</f>
        <v>0</v>
      </c>
      <c r="Z31" s="5" t="s">
        <v>169</v>
      </c>
      <c r="AA31" s="15">
        <f t="shared" si="9"/>
        <v>0</v>
      </c>
      <c r="AB31" s="10" t="str">
        <f>IFERROR(VLOOKUP(A31,'8'!U:V,2,0),"0")</f>
        <v>0</v>
      </c>
      <c r="AC31" s="5" t="s">
        <v>169</v>
      </c>
      <c r="AD31" s="15">
        <f t="shared" si="10"/>
        <v>0</v>
      </c>
      <c r="AE31" s="10" t="str">
        <f>IFERROR(VLOOKUP(A31,'9'!U:V,2,0),"0")</f>
        <v>0</v>
      </c>
      <c r="AF31" s="5" t="s">
        <v>169</v>
      </c>
      <c r="AG31" s="15">
        <f t="shared" si="11"/>
        <v>0</v>
      </c>
      <c r="AH31" s="10" t="str">
        <f>IFERROR(VLOOKUP(A31,'10'!U:V,2,0),"0")</f>
        <v>0</v>
      </c>
      <c r="AI31" s="5" t="s">
        <v>169</v>
      </c>
      <c r="AJ31" s="15">
        <f t="shared" si="12"/>
        <v>0</v>
      </c>
      <c r="AK31" s="10" t="str">
        <f>IFERROR(VLOOKUP(A31,'11'!U:V,2,0),"0")</f>
        <v>0</v>
      </c>
      <c r="AL31" s="5" t="s">
        <v>169</v>
      </c>
      <c r="AM31" s="15">
        <f t="shared" si="13"/>
        <v>0</v>
      </c>
      <c r="AN31" s="10" t="str">
        <f>IFERROR(VLOOKUP(A31,'12'!U:V,2,0),"0")</f>
        <v>0</v>
      </c>
      <c r="AO31" s="5" t="s">
        <v>169</v>
      </c>
      <c r="AP31" s="15">
        <f t="shared" si="14"/>
        <v>0</v>
      </c>
      <c r="AQ31" s="10" t="str">
        <f>IFERROR(VLOOKUP(A31,'13'!U:V,2,0),"0")</f>
        <v>0</v>
      </c>
      <c r="AR31" s="5" t="s">
        <v>169</v>
      </c>
      <c r="AS31" s="15">
        <f t="shared" si="15"/>
        <v>0</v>
      </c>
      <c r="AT31" s="10" t="str">
        <f>IFERROR(VLOOKUP(A31,'14'!U:V,2,0),"0")</f>
        <v>0</v>
      </c>
      <c r="AU31" s="5" t="s">
        <v>169</v>
      </c>
      <c r="AV31" s="15">
        <f t="shared" si="16"/>
        <v>0</v>
      </c>
      <c r="AW31" s="10" t="str">
        <f>IFERROR(VLOOKUP(A31,'15'!U:V,2,0),"0")</f>
        <v>0</v>
      </c>
      <c r="AX31" s="5" t="s">
        <v>169</v>
      </c>
      <c r="AY31" s="15">
        <f t="shared" si="17"/>
        <v>0</v>
      </c>
      <c r="AZ31" s="10" t="str">
        <f>IFERROR(VLOOKUP(A31,'16'!U:V,2,0),"0")</f>
        <v>0</v>
      </c>
      <c r="BA31" s="5" t="s">
        <v>169</v>
      </c>
      <c r="BB31" s="15">
        <f t="shared" si="18"/>
        <v>0</v>
      </c>
      <c r="BC31" s="10" t="str">
        <f>IFERROR(VLOOKUP(A31,'17'!U:V,2,0),"0")</f>
        <v>0</v>
      </c>
      <c r="BD31" s="5" t="s">
        <v>169</v>
      </c>
      <c r="BE31" s="15">
        <f t="shared" si="19"/>
        <v>0</v>
      </c>
      <c r="BF31" s="10" t="str">
        <f>IFERROR(VLOOKUP(A31,'18'!U:V,2,0),"0")</f>
        <v>0</v>
      </c>
      <c r="BG31" s="5" t="s">
        <v>169</v>
      </c>
      <c r="BH31" s="15">
        <f t="shared" si="22"/>
        <v>0</v>
      </c>
      <c r="BI31" s="10" t="str">
        <f>IFERROR(VLOOKUP(A31,'19'!U:V,2,0),"0")</f>
        <v>0</v>
      </c>
      <c r="BJ31" s="5" t="s">
        <v>169</v>
      </c>
      <c r="BK31" s="15">
        <f t="shared" si="23"/>
        <v>0</v>
      </c>
      <c r="BL31" s="10" t="str">
        <f>IFERROR(VLOOKUP(A31,'20'!U:V,2,0),"0")</f>
        <v>0</v>
      </c>
      <c r="BM31" s="5" t="s">
        <v>169</v>
      </c>
      <c r="BN31" s="15">
        <f t="shared" si="24"/>
        <v>0</v>
      </c>
      <c r="BO31" s="10" t="str">
        <f>IFERROR(VLOOKUP(A31,'21'!U:V,2,0),"0")</f>
        <v>0</v>
      </c>
      <c r="BP31" s="5" t="s">
        <v>169</v>
      </c>
      <c r="BQ31" s="15">
        <f t="shared" si="25"/>
        <v>0</v>
      </c>
      <c r="BR31" s="10" t="str">
        <f>IFERROR(VLOOKUP(A31,'22'!U:V,2,0),"0")</f>
        <v>0</v>
      </c>
      <c r="BS31" s="5" t="s">
        <v>169</v>
      </c>
      <c r="BT31" s="15">
        <f t="shared" si="26"/>
        <v>0</v>
      </c>
      <c r="BU31" s="10" t="str">
        <f>IFERROR(VLOOKUP(A31,'23'!U:V,2,0),"0")</f>
        <v>0</v>
      </c>
      <c r="BV31" s="5" t="s">
        <v>169</v>
      </c>
      <c r="BW31" s="15">
        <f t="shared" si="27"/>
        <v>0</v>
      </c>
      <c r="BX31" s="10" t="str">
        <f>IFERROR(VLOOKUP(A31,'24'!U:V,2,0),"0")</f>
        <v>0</v>
      </c>
      <c r="BY31" s="5" t="s">
        <v>169</v>
      </c>
      <c r="BZ31" s="15">
        <f t="shared" si="28"/>
        <v>0</v>
      </c>
      <c r="CA31" s="10" t="str">
        <f>IFERROR(VLOOKUP(A31,'25'!U:V,2,0),"0")</f>
        <v>0</v>
      </c>
      <c r="CB31" s="5" t="s">
        <v>169</v>
      </c>
      <c r="CC31" s="15">
        <f t="shared" si="29"/>
        <v>0</v>
      </c>
      <c r="CD31" s="10" t="str">
        <f>IFERROR(VLOOKUP(A31,'26'!U:V,2,0),"0")</f>
        <v>0</v>
      </c>
      <c r="CE31" s="5" t="s">
        <v>169</v>
      </c>
      <c r="CF31" s="15">
        <f t="shared" si="30"/>
        <v>0</v>
      </c>
      <c r="CG31" s="10" t="str">
        <f>IFERROR(VLOOKUP(A31,'27'!U:V,2,0),"0")</f>
        <v>0</v>
      </c>
      <c r="CH31" s="5" t="s">
        <v>169</v>
      </c>
      <c r="CI31" s="15">
        <f t="shared" si="31"/>
        <v>0</v>
      </c>
      <c r="CJ31" s="10" t="str">
        <f>IFERROR(VLOOKUP(A31,'28'!U:V,2,0),"0")</f>
        <v>0</v>
      </c>
      <c r="CK31" s="5" t="s">
        <v>169</v>
      </c>
      <c r="CL31" s="15">
        <f t="shared" si="32"/>
        <v>0</v>
      </c>
      <c r="CM31" s="10" t="str">
        <f>IFERROR(VLOOKUP(A31,'29'!U:V,2,0),"0")</f>
        <v>0</v>
      </c>
      <c r="CN31" s="5" t="s">
        <v>169</v>
      </c>
      <c r="CO31" s="15">
        <f t="shared" si="33"/>
        <v>0</v>
      </c>
      <c r="CP31" s="10" t="str">
        <f>IFERROR(VLOOKUP(A31,'30'!U:V,2,0),"0")</f>
        <v>0</v>
      </c>
      <c r="CQ31" s="5" t="s">
        <v>169</v>
      </c>
      <c r="CR31" s="15">
        <f t="shared" si="34"/>
        <v>0</v>
      </c>
      <c r="CS31" s="10" t="str">
        <f>IFERROR(VLOOKUP(A31,'31'!U:V,2,0),"0")</f>
        <v>0</v>
      </c>
      <c r="CT31" s="5" t="s">
        <v>169</v>
      </c>
      <c r="CU31" s="15">
        <f t="shared" si="35"/>
        <v>0</v>
      </c>
      <c r="CV31" s="10" t="str">
        <f>IFERROR(VLOOKUP(A31,'เซต1-31'!V:W,2,0),"0")</f>
        <v>0</v>
      </c>
      <c r="CW31" s="5" t="s">
        <v>169</v>
      </c>
      <c r="CX31" s="15">
        <f t="shared" si="36"/>
        <v>0</v>
      </c>
    </row>
    <row r="32" spans="1:102" x14ac:dyDescent="0.25">
      <c r="A32" s="6" t="s">
        <v>121</v>
      </c>
      <c r="B32" s="4" t="s">
        <v>122</v>
      </c>
      <c r="C32" s="13">
        <v>4.33</v>
      </c>
      <c r="D32" s="19">
        <f t="shared" si="20"/>
        <v>0</v>
      </c>
      <c r="E32" s="5" t="s">
        <v>169</v>
      </c>
      <c r="F32" s="13">
        <f t="shared" si="21"/>
        <v>0</v>
      </c>
      <c r="G32" s="10" t="str">
        <f>IFERROR(VLOOKUP(A32,'1'!U:V,2,0),"0")</f>
        <v>0</v>
      </c>
      <c r="H32" s="5" t="s">
        <v>169</v>
      </c>
      <c r="I32" s="15">
        <f t="shared" si="3"/>
        <v>0</v>
      </c>
      <c r="J32" s="10" t="str">
        <f>IFERROR(VLOOKUP(A32,'2'!U:V,2,0),"0")</f>
        <v>0</v>
      </c>
      <c r="K32" s="5" t="s">
        <v>169</v>
      </c>
      <c r="L32" s="15">
        <f t="shared" si="4"/>
        <v>0</v>
      </c>
      <c r="M32" s="10" t="str">
        <f>IFERROR(VLOOKUP(A32,'3'!U:V,2,0),"0")</f>
        <v>0</v>
      </c>
      <c r="N32" s="5" t="s">
        <v>169</v>
      </c>
      <c r="O32" s="15">
        <f t="shared" si="5"/>
        <v>0</v>
      </c>
      <c r="P32" s="10" t="str">
        <f>IFERROR(VLOOKUP(A32,'4'!U:V,2,0),"0")</f>
        <v>0</v>
      </c>
      <c r="Q32" s="5" t="s">
        <v>169</v>
      </c>
      <c r="R32" s="15">
        <f t="shared" si="6"/>
        <v>0</v>
      </c>
      <c r="S32" s="10" t="str">
        <f>IFERROR(VLOOKUP(A32,'5'!U:V,2,0),"0")</f>
        <v>0</v>
      </c>
      <c r="T32" s="5" t="s">
        <v>169</v>
      </c>
      <c r="U32" s="15">
        <f t="shared" si="7"/>
        <v>0</v>
      </c>
      <c r="V32" s="10" t="str">
        <f>IFERROR(VLOOKUP(A32,'6'!U:V,2,0),"0")</f>
        <v>0</v>
      </c>
      <c r="W32" s="5" t="s">
        <v>169</v>
      </c>
      <c r="X32" s="15">
        <f t="shared" si="8"/>
        <v>0</v>
      </c>
      <c r="Y32" s="10" t="str">
        <f>IFERROR(VLOOKUP(A32,'7'!U:V,2,0),"0")</f>
        <v>0</v>
      </c>
      <c r="Z32" s="5" t="s">
        <v>169</v>
      </c>
      <c r="AA32" s="15">
        <f t="shared" si="9"/>
        <v>0</v>
      </c>
      <c r="AB32" s="10" t="str">
        <f>IFERROR(VLOOKUP(A32,'8'!U:V,2,0),"0")</f>
        <v>0</v>
      </c>
      <c r="AC32" s="5" t="s">
        <v>169</v>
      </c>
      <c r="AD32" s="15">
        <f t="shared" si="10"/>
        <v>0</v>
      </c>
      <c r="AE32" s="10" t="str">
        <f>IFERROR(VLOOKUP(A32,'9'!U:V,2,0),"0")</f>
        <v>0</v>
      </c>
      <c r="AF32" s="5" t="s">
        <v>169</v>
      </c>
      <c r="AG32" s="15">
        <f t="shared" si="11"/>
        <v>0</v>
      </c>
      <c r="AH32" s="10" t="str">
        <f>IFERROR(VLOOKUP(A32,'10'!U:V,2,0),"0")</f>
        <v>0</v>
      </c>
      <c r="AI32" s="5" t="s">
        <v>169</v>
      </c>
      <c r="AJ32" s="15">
        <f t="shared" si="12"/>
        <v>0</v>
      </c>
      <c r="AK32" s="10" t="str">
        <f>IFERROR(VLOOKUP(A32,'11'!U:V,2,0),"0")</f>
        <v>0</v>
      </c>
      <c r="AL32" s="5" t="s">
        <v>169</v>
      </c>
      <c r="AM32" s="15">
        <f t="shared" si="13"/>
        <v>0</v>
      </c>
      <c r="AN32" s="10" t="str">
        <f>IFERROR(VLOOKUP(A32,'12'!U:V,2,0),"0")</f>
        <v>0</v>
      </c>
      <c r="AO32" s="5" t="s">
        <v>169</v>
      </c>
      <c r="AP32" s="15">
        <f t="shared" si="14"/>
        <v>0</v>
      </c>
      <c r="AQ32" s="10" t="str">
        <f>IFERROR(VLOOKUP(A32,'13'!U:V,2,0),"0")</f>
        <v>0</v>
      </c>
      <c r="AR32" s="5" t="s">
        <v>169</v>
      </c>
      <c r="AS32" s="15">
        <f t="shared" si="15"/>
        <v>0</v>
      </c>
      <c r="AT32" s="10" t="str">
        <f>IFERROR(VLOOKUP(A32,'14'!U:V,2,0),"0")</f>
        <v>0</v>
      </c>
      <c r="AU32" s="5" t="s">
        <v>169</v>
      </c>
      <c r="AV32" s="15">
        <f t="shared" si="16"/>
        <v>0</v>
      </c>
      <c r="AW32" s="10" t="str">
        <f>IFERROR(VLOOKUP(A32,'15'!U:V,2,0),"0")</f>
        <v>0</v>
      </c>
      <c r="AX32" s="5" t="s">
        <v>169</v>
      </c>
      <c r="AY32" s="15">
        <f t="shared" si="17"/>
        <v>0</v>
      </c>
      <c r="AZ32" s="10" t="str">
        <f>IFERROR(VLOOKUP(A32,'16'!U:V,2,0),"0")</f>
        <v>0</v>
      </c>
      <c r="BA32" s="5" t="s">
        <v>169</v>
      </c>
      <c r="BB32" s="15">
        <f t="shared" si="18"/>
        <v>0</v>
      </c>
      <c r="BC32" s="10" t="str">
        <f>IFERROR(VLOOKUP(A32,'17'!U:V,2,0),"0")</f>
        <v>0</v>
      </c>
      <c r="BD32" s="5" t="s">
        <v>169</v>
      </c>
      <c r="BE32" s="15">
        <f t="shared" si="19"/>
        <v>0</v>
      </c>
      <c r="BF32" s="10" t="str">
        <f>IFERROR(VLOOKUP(A32,'18'!U:V,2,0),"0")</f>
        <v>0</v>
      </c>
      <c r="BG32" s="5" t="s">
        <v>169</v>
      </c>
      <c r="BH32" s="15">
        <f t="shared" si="22"/>
        <v>0</v>
      </c>
      <c r="BI32" s="10" t="str">
        <f>IFERROR(VLOOKUP(A32,'19'!U:V,2,0),"0")</f>
        <v>0</v>
      </c>
      <c r="BJ32" s="5" t="s">
        <v>169</v>
      </c>
      <c r="BK32" s="15">
        <f t="shared" si="23"/>
        <v>0</v>
      </c>
      <c r="BL32" s="10" t="str">
        <f>IFERROR(VLOOKUP(A32,'20'!U:V,2,0),"0")</f>
        <v>0</v>
      </c>
      <c r="BM32" s="5" t="s">
        <v>169</v>
      </c>
      <c r="BN32" s="15">
        <f t="shared" si="24"/>
        <v>0</v>
      </c>
      <c r="BO32" s="10" t="str">
        <f>IFERROR(VLOOKUP(A32,'21'!U:V,2,0),"0")</f>
        <v>0</v>
      </c>
      <c r="BP32" s="5" t="s">
        <v>169</v>
      </c>
      <c r="BQ32" s="15">
        <f t="shared" si="25"/>
        <v>0</v>
      </c>
      <c r="BR32" s="10" t="str">
        <f>IFERROR(VLOOKUP(A32,'22'!U:V,2,0),"0")</f>
        <v>0</v>
      </c>
      <c r="BS32" s="5" t="s">
        <v>169</v>
      </c>
      <c r="BT32" s="15">
        <f t="shared" si="26"/>
        <v>0</v>
      </c>
      <c r="BU32" s="10" t="str">
        <f>IFERROR(VLOOKUP(A32,'23'!U:V,2,0),"0")</f>
        <v>0</v>
      </c>
      <c r="BV32" s="5" t="s">
        <v>169</v>
      </c>
      <c r="BW32" s="15">
        <f t="shared" si="27"/>
        <v>0</v>
      </c>
      <c r="BX32" s="10" t="str">
        <f>IFERROR(VLOOKUP(A32,'24'!U:V,2,0),"0")</f>
        <v>0</v>
      </c>
      <c r="BY32" s="5" t="s">
        <v>169</v>
      </c>
      <c r="BZ32" s="15">
        <f t="shared" si="28"/>
        <v>0</v>
      </c>
      <c r="CA32" s="10" t="str">
        <f>IFERROR(VLOOKUP(A32,'25'!U:V,2,0),"0")</f>
        <v>0</v>
      </c>
      <c r="CB32" s="5" t="s">
        <v>169</v>
      </c>
      <c r="CC32" s="15">
        <f t="shared" si="29"/>
        <v>0</v>
      </c>
      <c r="CD32" s="10" t="str">
        <f>IFERROR(VLOOKUP(A32,'26'!U:V,2,0),"0")</f>
        <v>0</v>
      </c>
      <c r="CE32" s="5" t="s">
        <v>169</v>
      </c>
      <c r="CF32" s="15">
        <f t="shared" si="30"/>
        <v>0</v>
      </c>
      <c r="CG32" s="10" t="str">
        <f>IFERROR(VLOOKUP(A32,'27'!U:V,2,0),"0")</f>
        <v>0</v>
      </c>
      <c r="CH32" s="5" t="s">
        <v>169</v>
      </c>
      <c r="CI32" s="15">
        <f t="shared" si="31"/>
        <v>0</v>
      </c>
      <c r="CJ32" s="10" t="str">
        <f>IFERROR(VLOOKUP(A32,'28'!U:V,2,0),"0")</f>
        <v>0</v>
      </c>
      <c r="CK32" s="5" t="s">
        <v>169</v>
      </c>
      <c r="CL32" s="15">
        <f t="shared" si="32"/>
        <v>0</v>
      </c>
      <c r="CM32" s="10" t="str">
        <f>IFERROR(VLOOKUP(A32,'29'!U:V,2,0),"0")</f>
        <v>0</v>
      </c>
      <c r="CN32" s="5" t="s">
        <v>169</v>
      </c>
      <c r="CO32" s="15">
        <f t="shared" si="33"/>
        <v>0</v>
      </c>
      <c r="CP32" s="10" t="str">
        <f>IFERROR(VLOOKUP(A32,'30'!U:V,2,0),"0")</f>
        <v>0</v>
      </c>
      <c r="CQ32" s="5" t="s">
        <v>169</v>
      </c>
      <c r="CR32" s="15">
        <f t="shared" si="34"/>
        <v>0</v>
      </c>
      <c r="CS32" s="10" t="str">
        <f>IFERROR(VLOOKUP(A32,'31'!U:V,2,0),"0")</f>
        <v>0</v>
      </c>
      <c r="CT32" s="5" t="s">
        <v>169</v>
      </c>
      <c r="CU32" s="15">
        <f t="shared" si="35"/>
        <v>0</v>
      </c>
      <c r="CV32" s="10" t="str">
        <f>IFERROR(VLOOKUP(A32,'เซต1-31'!V:W,2,0),"0")</f>
        <v>0</v>
      </c>
      <c r="CW32" s="5" t="s">
        <v>169</v>
      </c>
      <c r="CX32" s="15">
        <f t="shared" si="36"/>
        <v>0</v>
      </c>
    </row>
    <row r="33" spans="1:102" x14ac:dyDescent="0.25">
      <c r="A33" s="6" t="s">
        <v>90</v>
      </c>
      <c r="B33" s="4" t="s">
        <v>91</v>
      </c>
      <c r="C33" s="13">
        <v>4.33</v>
      </c>
      <c r="D33" s="19">
        <f t="shared" si="20"/>
        <v>0</v>
      </c>
      <c r="E33" s="5" t="s">
        <v>169</v>
      </c>
      <c r="F33" s="13">
        <f t="shared" si="21"/>
        <v>0</v>
      </c>
      <c r="G33" s="10" t="str">
        <f>IFERROR(VLOOKUP(A33,'1'!U:V,2,0),"0")</f>
        <v>0</v>
      </c>
      <c r="H33" s="5" t="s">
        <v>169</v>
      </c>
      <c r="I33" s="15">
        <f t="shared" si="3"/>
        <v>0</v>
      </c>
      <c r="J33" s="10" t="str">
        <f>IFERROR(VLOOKUP(A33,'2'!U:V,2,0),"0")</f>
        <v>0</v>
      </c>
      <c r="K33" s="5" t="s">
        <v>169</v>
      </c>
      <c r="L33" s="15">
        <f t="shared" si="4"/>
        <v>0</v>
      </c>
      <c r="M33" s="10" t="str">
        <f>IFERROR(VLOOKUP(A33,'3'!U:V,2,0),"0")</f>
        <v>0</v>
      </c>
      <c r="N33" s="5" t="s">
        <v>169</v>
      </c>
      <c r="O33" s="15">
        <f t="shared" si="5"/>
        <v>0</v>
      </c>
      <c r="P33" s="10" t="str">
        <f>IFERROR(VLOOKUP(A33,'4'!U:V,2,0),"0")</f>
        <v>0</v>
      </c>
      <c r="Q33" s="5" t="s">
        <v>169</v>
      </c>
      <c r="R33" s="15">
        <f t="shared" si="6"/>
        <v>0</v>
      </c>
      <c r="S33" s="10" t="str">
        <f>IFERROR(VLOOKUP(A33,'5'!U:V,2,0),"0")</f>
        <v>0</v>
      </c>
      <c r="T33" s="5" t="s">
        <v>169</v>
      </c>
      <c r="U33" s="15">
        <f t="shared" si="7"/>
        <v>0</v>
      </c>
      <c r="V33" s="10" t="str">
        <f>IFERROR(VLOOKUP(A33,'6'!U:V,2,0),"0")</f>
        <v>0</v>
      </c>
      <c r="W33" s="5" t="s">
        <v>169</v>
      </c>
      <c r="X33" s="15">
        <f t="shared" si="8"/>
        <v>0</v>
      </c>
      <c r="Y33" s="10" t="str">
        <f>IFERROR(VLOOKUP(A33,'7'!U:V,2,0),"0")</f>
        <v>0</v>
      </c>
      <c r="Z33" s="5" t="s">
        <v>169</v>
      </c>
      <c r="AA33" s="15">
        <f t="shared" si="9"/>
        <v>0</v>
      </c>
      <c r="AB33" s="10" t="str">
        <f>IFERROR(VLOOKUP(A33,'8'!U:V,2,0),"0")</f>
        <v>0</v>
      </c>
      <c r="AC33" s="5" t="s">
        <v>169</v>
      </c>
      <c r="AD33" s="15">
        <f t="shared" si="10"/>
        <v>0</v>
      </c>
      <c r="AE33" s="10" t="str">
        <f>IFERROR(VLOOKUP(A33,'9'!U:V,2,0),"0")</f>
        <v>0</v>
      </c>
      <c r="AF33" s="5" t="s">
        <v>169</v>
      </c>
      <c r="AG33" s="15">
        <f t="shared" si="11"/>
        <v>0</v>
      </c>
      <c r="AH33" s="10" t="str">
        <f>IFERROR(VLOOKUP(A33,'10'!U:V,2,0),"0")</f>
        <v>0</v>
      </c>
      <c r="AI33" s="5" t="s">
        <v>169</v>
      </c>
      <c r="AJ33" s="15">
        <f t="shared" si="12"/>
        <v>0</v>
      </c>
      <c r="AK33" s="10" t="str">
        <f>IFERROR(VLOOKUP(A33,'11'!U:V,2,0),"0")</f>
        <v>0</v>
      </c>
      <c r="AL33" s="5" t="s">
        <v>169</v>
      </c>
      <c r="AM33" s="15">
        <f t="shared" si="13"/>
        <v>0</v>
      </c>
      <c r="AN33" s="10" t="str">
        <f>IFERROR(VLOOKUP(A33,'12'!U:V,2,0),"0")</f>
        <v>0</v>
      </c>
      <c r="AO33" s="5" t="s">
        <v>169</v>
      </c>
      <c r="AP33" s="15">
        <f t="shared" si="14"/>
        <v>0</v>
      </c>
      <c r="AQ33" s="10" t="str">
        <f>IFERROR(VLOOKUP(A33,'13'!U:V,2,0),"0")</f>
        <v>0</v>
      </c>
      <c r="AR33" s="5" t="s">
        <v>169</v>
      </c>
      <c r="AS33" s="15">
        <f t="shared" si="15"/>
        <v>0</v>
      </c>
      <c r="AT33" s="10" t="str">
        <f>IFERROR(VLOOKUP(A33,'14'!U:V,2,0),"0")</f>
        <v>0</v>
      </c>
      <c r="AU33" s="5" t="s">
        <v>169</v>
      </c>
      <c r="AV33" s="15">
        <f t="shared" si="16"/>
        <v>0</v>
      </c>
      <c r="AW33" s="10" t="str">
        <f>IFERROR(VLOOKUP(A33,'15'!U:V,2,0),"0")</f>
        <v>0</v>
      </c>
      <c r="AX33" s="5" t="s">
        <v>169</v>
      </c>
      <c r="AY33" s="15">
        <f t="shared" si="17"/>
        <v>0</v>
      </c>
      <c r="AZ33" s="10" t="str">
        <f>IFERROR(VLOOKUP(A33,'16'!U:V,2,0),"0")</f>
        <v>0</v>
      </c>
      <c r="BA33" s="5" t="s">
        <v>169</v>
      </c>
      <c r="BB33" s="15">
        <f t="shared" si="18"/>
        <v>0</v>
      </c>
      <c r="BC33" s="10" t="str">
        <f>IFERROR(VLOOKUP(A33,'17'!U:V,2,0),"0")</f>
        <v>0</v>
      </c>
      <c r="BD33" s="5" t="s">
        <v>169</v>
      </c>
      <c r="BE33" s="15">
        <f t="shared" si="19"/>
        <v>0</v>
      </c>
      <c r="BF33" s="10" t="str">
        <f>IFERROR(VLOOKUP(A33,'18'!U:V,2,0),"0")</f>
        <v>0</v>
      </c>
      <c r="BG33" s="5" t="s">
        <v>169</v>
      </c>
      <c r="BH33" s="15">
        <f t="shared" si="22"/>
        <v>0</v>
      </c>
      <c r="BI33" s="10" t="str">
        <f>IFERROR(VLOOKUP(A33,'19'!U:V,2,0),"0")</f>
        <v>0</v>
      </c>
      <c r="BJ33" s="5" t="s">
        <v>169</v>
      </c>
      <c r="BK33" s="15">
        <f t="shared" si="23"/>
        <v>0</v>
      </c>
      <c r="BL33" s="10" t="str">
        <f>IFERROR(VLOOKUP(A33,'20'!U:V,2,0),"0")</f>
        <v>0</v>
      </c>
      <c r="BM33" s="5" t="s">
        <v>169</v>
      </c>
      <c r="BN33" s="15">
        <f t="shared" si="24"/>
        <v>0</v>
      </c>
      <c r="BO33" s="10" t="str">
        <f>IFERROR(VLOOKUP(A33,'21'!U:V,2,0),"0")</f>
        <v>0</v>
      </c>
      <c r="BP33" s="5" t="s">
        <v>169</v>
      </c>
      <c r="BQ33" s="15">
        <f t="shared" si="25"/>
        <v>0</v>
      </c>
      <c r="BR33" s="10" t="str">
        <f>IFERROR(VLOOKUP(A33,'22'!U:V,2,0),"0")</f>
        <v>0</v>
      </c>
      <c r="BS33" s="5" t="s">
        <v>169</v>
      </c>
      <c r="BT33" s="15">
        <f t="shared" si="26"/>
        <v>0</v>
      </c>
      <c r="BU33" s="10" t="str">
        <f>IFERROR(VLOOKUP(A33,'23'!U:V,2,0),"0")</f>
        <v>0</v>
      </c>
      <c r="BV33" s="5" t="s">
        <v>169</v>
      </c>
      <c r="BW33" s="15">
        <f t="shared" si="27"/>
        <v>0</v>
      </c>
      <c r="BX33" s="10" t="str">
        <f>IFERROR(VLOOKUP(A33,'24'!U:V,2,0),"0")</f>
        <v>0</v>
      </c>
      <c r="BY33" s="5" t="s">
        <v>169</v>
      </c>
      <c r="BZ33" s="15">
        <f t="shared" si="28"/>
        <v>0</v>
      </c>
      <c r="CA33" s="10" t="str">
        <f>IFERROR(VLOOKUP(A33,'25'!U:V,2,0),"0")</f>
        <v>0</v>
      </c>
      <c r="CB33" s="5" t="s">
        <v>169</v>
      </c>
      <c r="CC33" s="15">
        <f t="shared" si="29"/>
        <v>0</v>
      </c>
      <c r="CD33" s="10" t="str">
        <f>IFERROR(VLOOKUP(A33,'26'!U:V,2,0),"0")</f>
        <v>0</v>
      </c>
      <c r="CE33" s="5" t="s">
        <v>169</v>
      </c>
      <c r="CF33" s="15">
        <f t="shared" si="30"/>
        <v>0</v>
      </c>
      <c r="CG33" s="10" t="str">
        <f>IFERROR(VLOOKUP(A33,'27'!U:V,2,0),"0")</f>
        <v>0</v>
      </c>
      <c r="CH33" s="5" t="s">
        <v>169</v>
      </c>
      <c r="CI33" s="15">
        <f t="shared" si="31"/>
        <v>0</v>
      </c>
      <c r="CJ33" s="10" t="str">
        <f>IFERROR(VLOOKUP(A33,'28'!U:V,2,0),"0")</f>
        <v>0</v>
      </c>
      <c r="CK33" s="5" t="s">
        <v>169</v>
      </c>
      <c r="CL33" s="15">
        <f t="shared" si="32"/>
        <v>0</v>
      </c>
      <c r="CM33" s="10" t="str">
        <f>IFERROR(VLOOKUP(A33,'29'!U:V,2,0),"0")</f>
        <v>0</v>
      </c>
      <c r="CN33" s="5" t="s">
        <v>169</v>
      </c>
      <c r="CO33" s="15">
        <f t="shared" si="33"/>
        <v>0</v>
      </c>
      <c r="CP33" s="10" t="str">
        <f>IFERROR(VLOOKUP(A33,'30'!U:V,2,0),"0")</f>
        <v>0</v>
      </c>
      <c r="CQ33" s="5" t="s">
        <v>169</v>
      </c>
      <c r="CR33" s="15">
        <f t="shared" si="34"/>
        <v>0</v>
      </c>
      <c r="CS33" s="10" t="str">
        <f>IFERROR(VLOOKUP(A33,'31'!U:V,2,0),"0")</f>
        <v>0</v>
      </c>
      <c r="CT33" s="5" t="s">
        <v>169</v>
      </c>
      <c r="CU33" s="15">
        <f t="shared" si="35"/>
        <v>0</v>
      </c>
      <c r="CV33" s="10" t="str">
        <f>IFERROR(VLOOKUP(A33,'เซต1-31'!V:W,2,0),"0")</f>
        <v>0</v>
      </c>
      <c r="CW33" s="5" t="s">
        <v>169</v>
      </c>
      <c r="CX33" s="15">
        <f t="shared" si="36"/>
        <v>0</v>
      </c>
    </row>
    <row r="34" spans="1:102" x14ac:dyDescent="0.25">
      <c r="A34" s="6" t="s">
        <v>204</v>
      </c>
      <c r="B34" s="4" t="s">
        <v>91</v>
      </c>
      <c r="C34" s="13">
        <v>4.33</v>
      </c>
      <c r="D34" s="19">
        <f t="shared" si="20"/>
        <v>0</v>
      </c>
      <c r="E34" s="5" t="s">
        <v>169</v>
      </c>
      <c r="F34" s="13">
        <f t="shared" si="21"/>
        <v>0</v>
      </c>
      <c r="G34" s="10" t="str">
        <f>IFERROR(VLOOKUP(A34,'1'!U:V,2,0),"0")</f>
        <v>0</v>
      </c>
      <c r="H34" s="5" t="s">
        <v>169</v>
      </c>
      <c r="I34" s="15">
        <f t="shared" si="3"/>
        <v>0</v>
      </c>
      <c r="J34" s="10" t="str">
        <f>IFERROR(VLOOKUP(A34,'2'!U:V,2,0),"0")</f>
        <v>0</v>
      </c>
      <c r="K34" s="5" t="s">
        <v>169</v>
      </c>
      <c r="L34" s="15">
        <f t="shared" si="4"/>
        <v>0</v>
      </c>
      <c r="M34" s="10" t="str">
        <f>IFERROR(VLOOKUP(A34,'3'!U:V,2,0),"0")</f>
        <v>0</v>
      </c>
      <c r="N34" s="5" t="s">
        <v>169</v>
      </c>
      <c r="O34" s="15">
        <f t="shared" si="5"/>
        <v>0</v>
      </c>
      <c r="P34" s="10" t="str">
        <f>IFERROR(VLOOKUP(A34,'4'!U:V,2,0),"0")</f>
        <v>0</v>
      </c>
      <c r="Q34" s="5" t="s">
        <v>169</v>
      </c>
      <c r="R34" s="15">
        <f t="shared" si="6"/>
        <v>0</v>
      </c>
      <c r="S34" s="10" t="str">
        <f>IFERROR(VLOOKUP(A34,'5'!U:V,2,0),"0")</f>
        <v>0</v>
      </c>
      <c r="T34" s="5" t="s">
        <v>169</v>
      </c>
      <c r="U34" s="15">
        <f t="shared" si="7"/>
        <v>0</v>
      </c>
      <c r="V34" s="10" t="str">
        <f>IFERROR(VLOOKUP(A34,'6'!U:V,2,0),"0")</f>
        <v>0</v>
      </c>
      <c r="W34" s="5" t="s">
        <v>169</v>
      </c>
      <c r="X34" s="15">
        <f t="shared" si="8"/>
        <v>0</v>
      </c>
      <c r="Y34" s="10" t="str">
        <f>IFERROR(VLOOKUP(A34,'7'!U:V,2,0),"0")</f>
        <v>0</v>
      </c>
      <c r="Z34" s="5" t="s">
        <v>169</v>
      </c>
      <c r="AA34" s="15">
        <f t="shared" si="9"/>
        <v>0</v>
      </c>
      <c r="AB34" s="10" t="str">
        <f>IFERROR(VLOOKUP(A34,'8'!U:V,2,0),"0")</f>
        <v>0</v>
      </c>
      <c r="AC34" s="5" t="s">
        <v>169</v>
      </c>
      <c r="AD34" s="15">
        <f t="shared" si="10"/>
        <v>0</v>
      </c>
      <c r="AE34" s="10" t="str">
        <f>IFERROR(VLOOKUP(A34,'9'!U:V,2,0),"0")</f>
        <v>0</v>
      </c>
      <c r="AF34" s="5" t="s">
        <v>169</v>
      </c>
      <c r="AG34" s="15">
        <f t="shared" si="11"/>
        <v>0</v>
      </c>
      <c r="AH34" s="10" t="str">
        <f>IFERROR(VLOOKUP(A34,'10'!U:V,2,0),"0")</f>
        <v>0</v>
      </c>
      <c r="AI34" s="5" t="s">
        <v>169</v>
      </c>
      <c r="AJ34" s="15">
        <f t="shared" si="12"/>
        <v>0</v>
      </c>
      <c r="AK34" s="10" t="str">
        <f>IFERROR(VLOOKUP(A34,'11'!U:V,2,0),"0")</f>
        <v>0</v>
      </c>
      <c r="AL34" s="5" t="s">
        <v>169</v>
      </c>
      <c r="AM34" s="15">
        <f t="shared" si="13"/>
        <v>0</v>
      </c>
      <c r="AN34" s="10" t="str">
        <f>IFERROR(VLOOKUP(A34,'12'!U:V,2,0),"0")</f>
        <v>0</v>
      </c>
      <c r="AO34" s="5" t="s">
        <v>169</v>
      </c>
      <c r="AP34" s="15">
        <f t="shared" si="14"/>
        <v>0</v>
      </c>
      <c r="AQ34" s="10" t="str">
        <f>IFERROR(VLOOKUP(A34,'13'!U:V,2,0),"0")</f>
        <v>0</v>
      </c>
      <c r="AR34" s="5" t="s">
        <v>169</v>
      </c>
      <c r="AS34" s="15">
        <f t="shared" si="15"/>
        <v>0</v>
      </c>
      <c r="AT34" s="10" t="str">
        <f>IFERROR(VLOOKUP(A34,'14'!U:V,2,0),"0")</f>
        <v>0</v>
      </c>
      <c r="AU34" s="5" t="s">
        <v>169</v>
      </c>
      <c r="AV34" s="15">
        <f t="shared" si="16"/>
        <v>0</v>
      </c>
      <c r="AW34" s="10" t="str">
        <f>IFERROR(VLOOKUP(A34,'15'!U:V,2,0),"0")</f>
        <v>0</v>
      </c>
      <c r="AX34" s="5" t="s">
        <v>169</v>
      </c>
      <c r="AY34" s="15">
        <f t="shared" si="17"/>
        <v>0</v>
      </c>
      <c r="AZ34" s="10" t="str">
        <f>IFERROR(VLOOKUP(A34,'16'!U:V,2,0),"0")</f>
        <v>0</v>
      </c>
      <c r="BA34" s="5" t="s">
        <v>169</v>
      </c>
      <c r="BB34" s="15">
        <f t="shared" si="18"/>
        <v>0</v>
      </c>
      <c r="BC34" s="10" t="str">
        <f>IFERROR(VLOOKUP(A34,'17'!U:V,2,0),"0")</f>
        <v>0</v>
      </c>
      <c r="BD34" s="5" t="s">
        <v>169</v>
      </c>
      <c r="BE34" s="15">
        <f t="shared" si="19"/>
        <v>0</v>
      </c>
      <c r="BF34" s="10" t="str">
        <f>IFERROR(VLOOKUP(A34,'18'!U:V,2,0),"0")</f>
        <v>0</v>
      </c>
      <c r="BG34" s="5" t="s">
        <v>169</v>
      </c>
      <c r="BH34" s="15">
        <f t="shared" si="22"/>
        <v>0</v>
      </c>
      <c r="BI34" s="10" t="str">
        <f>IFERROR(VLOOKUP(A34,'19'!U:V,2,0),"0")</f>
        <v>0</v>
      </c>
      <c r="BJ34" s="5" t="s">
        <v>169</v>
      </c>
      <c r="BK34" s="15">
        <f t="shared" si="23"/>
        <v>0</v>
      </c>
      <c r="BL34" s="10" t="str">
        <f>IFERROR(VLOOKUP(A34,'20'!U:V,2,0),"0")</f>
        <v>0</v>
      </c>
      <c r="BM34" s="5" t="s">
        <v>169</v>
      </c>
      <c r="BN34" s="15">
        <f t="shared" si="24"/>
        <v>0</v>
      </c>
      <c r="BO34" s="10" t="str">
        <f>IFERROR(VLOOKUP(A34,'21'!U:V,2,0),"0")</f>
        <v>0</v>
      </c>
      <c r="BP34" s="5" t="s">
        <v>169</v>
      </c>
      <c r="BQ34" s="15">
        <f t="shared" si="25"/>
        <v>0</v>
      </c>
      <c r="BR34" s="10" t="str">
        <f>IFERROR(VLOOKUP(A34,'22'!U:V,2,0),"0")</f>
        <v>0</v>
      </c>
      <c r="BS34" s="5" t="s">
        <v>169</v>
      </c>
      <c r="BT34" s="15">
        <f t="shared" si="26"/>
        <v>0</v>
      </c>
      <c r="BU34" s="10" t="str">
        <f>IFERROR(VLOOKUP(A34,'23'!U:V,2,0),"0")</f>
        <v>0</v>
      </c>
      <c r="BV34" s="5" t="s">
        <v>169</v>
      </c>
      <c r="BW34" s="15">
        <f t="shared" si="27"/>
        <v>0</v>
      </c>
      <c r="BX34" s="10" t="str">
        <f>IFERROR(VLOOKUP(A34,'24'!U:V,2,0),"0")</f>
        <v>0</v>
      </c>
      <c r="BY34" s="5" t="s">
        <v>169</v>
      </c>
      <c r="BZ34" s="15">
        <f t="shared" si="28"/>
        <v>0</v>
      </c>
      <c r="CA34" s="10" t="str">
        <f>IFERROR(VLOOKUP(A34,'25'!U:V,2,0),"0")</f>
        <v>0</v>
      </c>
      <c r="CB34" s="5" t="s">
        <v>169</v>
      </c>
      <c r="CC34" s="15">
        <f t="shared" si="29"/>
        <v>0</v>
      </c>
      <c r="CD34" s="10" t="str">
        <f>IFERROR(VLOOKUP(A34,'26'!U:V,2,0),"0")</f>
        <v>0</v>
      </c>
      <c r="CE34" s="5" t="s">
        <v>169</v>
      </c>
      <c r="CF34" s="15">
        <f t="shared" si="30"/>
        <v>0</v>
      </c>
      <c r="CG34" s="10" t="str">
        <f>IFERROR(VLOOKUP(A34,'27'!U:V,2,0),"0")</f>
        <v>0</v>
      </c>
      <c r="CH34" s="5" t="s">
        <v>169</v>
      </c>
      <c r="CI34" s="15">
        <f t="shared" si="31"/>
        <v>0</v>
      </c>
      <c r="CJ34" s="10" t="str">
        <f>IFERROR(VLOOKUP(A34,'28'!U:V,2,0),"0")</f>
        <v>0</v>
      </c>
      <c r="CK34" s="5" t="s">
        <v>169</v>
      </c>
      <c r="CL34" s="15">
        <f t="shared" si="32"/>
        <v>0</v>
      </c>
      <c r="CM34" s="10" t="str">
        <f>IFERROR(VLOOKUP(A34,'29'!U:V,2,0),"0")</f>
        <v>0</v>
      </c>
      <c r="CN34" s="5" t="s">
        <v>169</v>
      </c>
      <c r="CO34" s="15">
        <f t="shared" si="33"/>
        <v>0</v>
      </c>
      <c r="CP34" s="10" t="str">
        <f>IFERROR(VLOOKUP(A34,'30'!U:V,2,0),"0")</f>
        <v>0</v>
      </c>
      <c r="CQ34" s="5" t="s">
        <v>169</v>
      </c>
      <c r="CR34" s="15">
        <f t="shared" si="34"/>
        <v>0</v>
      </c>
      <c r="CS34" s="10" t="str">
        <f>IFERROR(VLOOKUP(A34,'31'!U:V,2,0),"0")</f>
        <v>0</v>
      </c>
      <c r="CT34" s="5" t="s">
        <v>169</v>
      </c>
      <c r="CU34" s="15">
        <f t="shared" si="35"/>
        <v>0</v>
      </c>
      <c r="CV34" s="10" t="str">
        <f>IFERROR(VLOOKUP(A34,'เซต1-31'!V:W,2,0),"0")</f>
        <v>0</v>
      </c>
      <c r="CW34" s="5" t="s">
        <v>169</v>
      </c>
      <c r="CX34" s="15">
        <f t="shared" si="36"/>
        <v>0</v>
      </c>
    </row>
    <row r="35" spans="1:102" x14ac:dyDescent="0.25">
      <c r="A35" s="6" t="s">
        <v>117</v>
      </c>
      <c r="B35" s="4" t="s">
        <v>118</v>
      </c>
      <c r="C35" s="13">
        <v>4.3</v>
      </c>
      <c r="D35" s="19">
        <f t="shared" si="20"/>
        <v>0</v>
      </c>
      <c r="E35" s="5" t="s">
        <v>169</v>
      </c>
      <c r="F35" s="13">
        <f t="shared" si="21"/>
        <v>0</v>
      </c>
      <c r="G35" s="10" t="str">
        <f>IFERROR(VLOOKUP(A35,'1'!U:V,2,0),"0")</f>
        <v>0</v>
      </c>
      <c r="H35" s="5" t="s">
        <v>169</v>
      </c>
      <c r="I35" s="15">
        <f t="shared" si="3"/>
        <v>0</v>
      </c>
      <c r="J35" s="10" t="str">
        <f>IFERROR(VLOOKUP(A35,'2'!U:V,2,0),"0")</f>
        <v>0</v>
      </c>
      <c r="K35" s="5" t="s">
        <v>169</v>
      </c>
      <c r="L35" s="15">
        <f t="shared" si="4"/>
        <v>0</v>
      </c>
      <c r="M35" s="10" t="str">
        <f>IFERROR(VLOOKUP(A35,'3'!U:V,2,0),"0")</f>
        <v>0</v>
      </c>
      <c r="N35" s="5" t="s">
        <v>169</v>
      </c>
      <c r="O35" s="15">
        <f t="shared" si="5"/>
        <v>0</v>
      </c>
      <c r="P35" s="10" t="str">
        <f>IFERROR(VLOOKUP(A35,'4'!U:V,2,0),"0")</f>
        <v>0</v>
      </c>
      <c r="Q35" s="5" t="s">
        <v>169</v>
      </c>
      <c r="R35" s="15">
        <f t="shared" si="6"/>
        <v>0</v>
      </c>
      <c r="S35" s="10" t="str">
        <f>IFERROR(VLOOKUP(A35,'5'!U:V,2,0),"0")</f>
        <v>0</v>
      </c>
      <c r="T35" s="5" t="s">
        <v>169</v>
      </c>
      <c r="U35" s="15">
        <f t="shared" si="7"/>
        <v>0</v>
      </c>
      <c r="V35" s="10" t="str">
        <f>IFERROR(VLOOKUP(A35,'6'!U:V,2,0),"0")</f>
        <v>0</v>
      </c>
      <c r="W35" s="5" t="s">
        <v>169</v>
      </c>
      <c r="X35" s="15">
        <f t="shared" si="8"/>
        <v>0</v>
      </c>
      <c r="Y35" s="10" t="str">
        <f>IFERROR(VLOOKUP(A35,'7'!U:V,2,0),"0")</f>
        <v>0</v>
      </c>
      <c r="Z35" s="5" t="s">
        <v>169</v>
      </c>
      <c r="AA35" s="15">
        <f t="shared" si="9"/>
        <v>0</v>
      </c>
      <c r="AB35" s="10" t="str">
        <f>IFERROR(VLOOKUP(A35,'8'!U:V,2,0),"0")</f>
        <v>0</v>
      </c>
      <c r="AC35" s="5" t="s">
        <v>169</v>
      </c>
      <c r="AD35" s="15">
        <f t="shared" si="10"/>
        <v>0</v>
      </c>
      <c r="AE35" s="10" t="str">
        <f>IFERROR(VLOOKUP(A35,'9'!U:V,2,0),"0")</f>
        <v>0</v>
      </c>
      <c r="AF35" s="5" t="s">
        <v>169</v>
      </c>
      <c r="AG35" s="15">
        <f t="shared" si="11"/>
        <v>0</v>
      </c>
      <c r="AH35" s="10" t="str">
        <f>IFERROR(VLOOKUP(A35,'10'!U:V,2,0),"0")</f>
        <v>0</v>
      </c>
      <c r="AI35" s="5" t="s">
        <v>169</v>
      </c>
      <c r="AJ35" s="15">
        <f t="shared" si="12"/>
        <v>0</v>
      </c>
      <c r="AK35" s="10" t="str">
        <f>IFERROR(VLOOKUP(A35,'11'!U:V,2,0),"0")</f>
        <v>0</v>
      </c>
      <c r="AL35" s="5" t="s">
        <v>169</v>
      </c>
      <c r="AM35" s="15">
        <f t="shared" si="13"/>
        <v>0</v>
      </c>
      <c r="AN35" s="10" t="str">
        <f>IFERROR(VLOOKUP(A35,'12'!U:V,2,0),"0")</f>
        <v>0</v>
      </c>
      <c r="AO35" s="5" t="s">
        <v>169</v>
      </c>
      <c r="AP35" s="15">
        <f t="shared" si="14"/>
        <v>0</v>
      </c>
      <c r="AQ35" s="10" t="str">
        <f>IFERROR(VLOOKUP(A35,'13'!U:V,2,0),"0")</f>
        <v>0</v>
      </c>
      <c r="AR35" s="5" t="s">
        <v>169</v>
      </c>
      <c r="AS35" s="15">
        <f t="shared" si="15"/>
        <v>0</v>
      </c>
      <c r="AT35" s="10" t="str">
        <f>IFERROR(VLOOKUP(A35,'14'!U:V,2,0),"0")</f>
        <v>0</v>
      </c>
      <c r="AU35" s="5" t="s">
        <v>169</v>
      </c>
      <c r="AV35" s="15">
        <f t="shared" si="16"/>
        <v>0</v>
      </c>
      <c r="AW35" s="10" t="str">
        <f>IFERROR(VLOOKUP(A35,'15'!U:V,2,0),"0")</f>
        <v>0</v>
      </c>
      <c r="AX35" s="5" t="s">
        <v>169</v>
      </c>
      <c r="AY35" s="15">
        <f t="shared" si="17"/>
        <v>0</v>
      </c>
      <c r="AZ35" s="10" t="str">
        <f>IFERROR(VLOOKUP(A35,'16'!U:V,2,0),"0")</f>
        <v>0</v>
      </c>
      <c r="BA35" s="5" t="s">
        <v>169</v>
      </c>
      <c r="BB35" s="15">
        <f t="shared" si="18"/>
        <v>0</v>
      </c>
      <c r="BC35" s="10" t="str">
        <f>IFERROR(VLOOKUP(A35,'17'!U:V,2,0),"0")</f>
        <v>0</v>
      </c>
      <c r="BD35" s="5" t="s">
        <v>169</v>
      </c>
      <c r="BE35" s="15">
        <f t="shared" si="19"/>
        <v>0</v>
      </c>
      <c r="BF35" s="10" t="str">
        <f>IFERROR(VLOOKUP(A35,'18'!U:V,2,0),"0")</f>
        <v>0</v>
      </c>
      <c r="BG35" s="5" t="s">
        <v>169</v>
      </c>
      <c r="BH35" s="15">
        <f t="shared" si="22"/>
        <v>0</v>
      </c>
      <c r="BI35" s="10" t="str">
        <f>IFERROR(VLOOKUP(A35,'19'!U:V,2,0),"0")</f>
        <v>0</v>
      </c>
      <c r="BJ35" s="5" t="s">
        <v>169</v>
      </c>
      <c r="BK35" s="15">
        <f t="shared" si="23"/>
        <v>0</v>
      </c>
      <c r="BL35" s="10" t="str">
        <f>IFERROR(VLOOKUP(A35,'20'!U:V,2,0),"0")</f>
        <v>0</v>
      </c>
      <c r="BM35" s="5" t="s">
        <v>169</v>
      </c>
      <c r="BN35" s="15">
        <f t="shared" si="24"/>
        <v>0</v>
      </c>
      <c r="BO35" s="10" t="str">
        <f>IFERROR(VLOOKUP(A35,'21'!U:V,2,0),"0")</f>
        <v>0</v>
      </c>
      <c r="BP35" s="5" t="s">
        <v>169</v>
      </c>
      <c r="BQ35" s="15">
        <f t="shared" si="25"/>
        <v>0</v>
      </c>
      <c r="BR35" s="10" t="str">
        <f>IFERROR(VLOOKUP(A35,'22'!U:V,2,0),"0")</f>
        <v>0</v>
      </c>
      <c r="BS35" s="5" t="s">
        <v>169</v>
      </c>
      <c r="BT35" s="15">
        <f t="shared" si="26"/>
        <v>0</v>
      </c>
      <c r="BU35" s="10" t="str">
        <f>IFERROR(VLOOKUP(A35,'23'!U:V,2,0),"0")</f>
        <v>0</v>
      </c>
      <c r="BV35" s="5" t="s">
        <v>169</v>
      </c>
      <c r="BW35" s="15">
        <f t="shared" si="27"/>
        <v>0</v>
      </c>
      <c r="BX35" s="10" t="str">
        <f>IFERROR(VLOOKUP(A35,'24'!U:V,2,0),"0")</f>
        <v>0</v>
      </c>
      <c r="BY35" s="5" t="s">
        <v>169</v>
      </c>
      <c r="BZ35" s="15">
        <f t="shared" si="28"/>
        <v>0</v>
      </c>
      <c r="CA35" s="10" t="str">
        <f>IFERROR(VLOOKUP(A35,'25'!U:V,2,0),"0")</f>
        <v>0</v>
      </c>
      <c r="CB35" s="5" t="s">
        <v>169</v>
      </c>
      <c r="CC35" s="15">
        <f t="shared" si="29"/>
        <v>0</v>
      </c>
      <c r="CD35" s="10" t="str">
        <f>IFERROR(VLOOKUP(A35,'26'!U:V,2,0),"0")</f>
        <v>0</v>
      </c>
      <c r="CE35" s="5" t="s">
        <v>169</v>
      </c>
      <c r="CF35" s="15">
        <f t="shared" si="30"/>
        <v>0</v>
      </c>
      <c r="CG35" s="10" t="str">
        <f>IFERROR(VLOOKUP(A35,'27'!U:V,2,0),"0")</f>
        <v>0</v>
      </c>
      <c r="CH35" s="5" t="s">
        <v>169</v>
      </c>
      <c r="CI35" s="15">
        <f t="shared" si="31"/>
        <v>0</v>
      </c>
      <c r="CJ35" s="10" t="str">
        <f>IFERROR(VLOOKUP(A35,'28'!U:V,2,0),"0")</f>
        <v>0</v>
      </c>
      <c r="CK35" s="5" t="s">
        <v>169</v>
      </c>
      <c r="CL35" s="15">
        <f t="shared" si="32"/>
        <v>0</v>
      </c>
      <c r="CM35" s="10" t="str">
        <f>IFERROR(VLOOKUP(A35,'29'!U:V,2,0),"0")</f>
        <v>0</v>
      </c>
      <c r="CN35" s="5" t="s">
        <v>169</v>
      </c>
      <c r="CO35" s="15">
        <f t="shared" si="33"/>
        <v>0</v>
      </c>
      <c r="CP35" s="10" t="str">
        <f>IFERROR(VLOOKUP(A35,'30'!U:V,2,0),"0")</f>
        <v>0</v>
      </c>
      <c r="CQ35" s="5" t="s">
        <v>169</v>
      </c>
      <c r="CR35" s="15">
        <f t="shared" si="34"/>
        <v>0</v>
      </c>
      <c r="CS35" s="10" t="str">
        <f>IFERROR(VLOOKUP(A35,'31'!U:V,2,0),"0")</f>
        <v>0</v>
      </c>
      <c r="CT35" s="5" t="s">
        <v>169</v>
      </c>
      <c r="CU35" s="15">
        <f t="shared" si="35"/>
        <v>0</v>
      </c>
      <c r="CV35" s="10" t="str">
        <f>IFERROR(VLOOKUP(A35,'เซต1-31'!V:W,2,0),"0")</f>
        <v>0</v>
      </c>
      <c r="CW35" s="5" t="s">
        <v>169</v>
      </c>
      <c r="CX35" s="15">
        <f t="shared" si="36"/>
        <v>0</v>
      </c>
    </row>
    <row r="36" spans="1:102" x14ac:dyDescent="0.25">
      <c r="A36" s="6" t="s">
        <v>174</v>
      </c>
      <c r="B36" s="4" t="s">
        <v>175</v>
      </c>
      <c r="C36" s="13">
        <v>4.0599999999999996</v>
      </c>
      <c r="D36" s="19">
        <f t="shared" si="20"/>
        <v>0</v>
      </c>
      <c r="E36" s="5" t="s">
        <v>169</v>
      </c>
      <c r="F36" s="13">
        <f t="shared" si="21"/>
        <v>0</v>
      </c>
      <c r="G36" s="10" t="str">
        <f>IFERROR(VLOOKUP(A36,'1'!U:V,2,0),"0")</f>
        <v>0</v>
      </c>
      <c r="H36" s="5" t="s">
        <v>169</v>
      </c>
      <c r="I36" s="15">
        <f t="shared" si="3"/>
        <v>0</v>
      </c>
      <c r="J36" s="10" t="str">
        <f>IFERROR(VLOOKUP(A36,'2'!U:V,2,0),"0")</f>
        <v>0</v>
      </c>
      <c r="K36" s="5" t="s">
        <v>169</v>
      </c>
      <c r="L36" s="15">
        <f t="shared" si="4"/>
        <v>0</v>
      </c>
      <c r="M36" s="10" t="str">
        <f>IFERROR(VLOOKUP(A36,'3'!U:V,2,0),"0")</f>
        <v>0</v>
      </c>
      <c r="N36" s="5" t="s">
        <v>169</v>
      </c>
      <c r="O36" s="15">
        <f t="shared" si="5"/>
        <v>0</v>
      </c>
      <c r="P36" s="10" t="str">
        <f>IFERROR(VLOOKUP(A36,'4'!U:V,2,0),"0")</f>
        <v>0</v>
      </c>
      <c r="Q36" s="5" t="s">
        <v>169</v>
      </c>
      <c r="R36" s="15">
        <f t="shared" si="6"/>
        <v>0</v>
      </c>
      <c r="S36" s="10" t="str">
        <f>IFERROR(VLOOKUP(A36,'5'!U:V,2,0),"0")</f>
        <v>0</v>
      </c>
      <c r="T36" s="5" t="s">
        <v>169</v>
      </c>
      <c r="U36" s="15">
        <f t="shared" si="7"/>
        <v>0</v>
      </c>
      <c r="V36" s="10" t="str">
        <f>IFERROR(VLOOKUP(A36,'6'!U:V,2,0),"0")</f>
        <v>0</v>
      </c>
      <c r="W36" s="5" t="s">
        <v>169</v>
      </c>
      <c r="X36" s="15">
        <f t="shared" si="8"/>
        <v>0</v>
      </c>
      <c r="Y36" s="10" t="str">
        <f>IFERROR(VLOOKUP(A36,'7'!U:V,2,0),"0")</f>
        <v>0</v>
      </c>
      <c r="Z36" s="5" t="s">
        <v>169</v>
      </c>
      <c r="AA36" s="15">
        <f t="shared" si="9"/>
        <v>0</v>
      </c>
      <c r="AB36" s="10" t="str">
        <f>IFERROR(VLOOKUP(A36,'8'!U:V,2,0),"0")</f>
        <v>0</v>
      </c>
      <c r="AC36" s="5" t="s">
        <v>169</v>
      </c>
      <c r="AD36" s="15">
        <f t="shared" si="10"/>
        <v>0</v>
      </c>
      <c r="AE36" s="10" t="str">
        <f>IFERROR(VLOOKUP(A36,'9'!U:V,2,0),"0")</f>
        <v>0</v>
      </c>
      <c r="AF36" s="5" t="s">
        <v>169</v>
      </c>
      <c r="AG36" s="15">
        <f t="shared" si="11"/>
        <v>0</v>
      </c>
      <c r="AH36" s="10" t="str">
        <f>IFERROR(VLOOKUP(A36,'10'!U:V,2,0),"0")</f>
        <v>0</v>
      </c>
      <c r="AI36" s="5" t="s">
        <v>169</v>
      </c>
      <c r="AJ36" s="15">
        <f t="shared" si="12"/>
        <v>0</v>
      </c>
      <c r="AK36" s="10" t="str">
        <f>IFERROR(VLOOKUP(A36,'11'!U:V,2,0),"0")</f>
        <v>0</v>
      </c>
      <c r="AL36" s="5" t="s">
        <v>169</v>
      </c>
      <c r="AM36" s="15">
        <f t="shared" si="13"/>
        <v>0</v>
      </c>
      <c r="AN36" s="10" t="str">
        <f>IFERROR(VLOOKUP(A36,'12'!U:V,2,0),"0")</f>
        <v>0</v>
      </c>
      <c r="AO36" s="5" t="s">
        <v>169</v>
      </c>
      <c r="AP36" s="15">
        <f t="shared" si="14"/>
        <v>0</v>
      </c>
      <c r="AQ36" s="10" t="str">
        <f>IFERROR(VLOOKUP(A36,'13'!U:V,2,0),"0")</f>
        <v>0</v>
      </c>
      <c r="AR36" s="5" t="s">
        <v>169</v>
      </c>
      <c r="AS36" s="15">
        <f t="shared" si="15"/>
        <v>0</v>
      </c>
      <c r="AT36" s="10" t="str">
        <f>IFERROR(VLOOKUP(A36,'14'!U:V,2,0),"0")</f>
        <v>0</v>
      </c>
      <c r="AU36" s="5" t="s">
        <v>169</v>
      </c>
      <c r="AV36" s="15">
        <f t="shared" si="16"/>
        <v>0</v>
      </c>
      <c r="AW36" s="10" t="str">
        <f>IFERROR(VLOOKUP(A36,'15'!U:V,2,0),"0")</f>
        <v>0</v>
      </c>
      <c r="AX36" s="5" t="s">
        <v>169</v>
      </c>
      <c r="AY36" s="15">
        <f t="shared" si="17"/>
        <v>0</v>
      </c>
      <c r="AZ36" s="10" t="str">
        <f>IFERROR(VLOOKUP(A36,'16'!U:V,2,0),"0")</f>
        <v>0</v>
      </c>
      <c r="BA36" s="5" t="s">
        <v>169</v>
      </c>
      <c r="BB36" s="15">
        <f t="shared" si="18"/>
        <v>0</v>
      </c>
      <c r="BC36" s="10" t="str">
        <f>IFERROR(VLOOKUP(A36,'17'!U:V,2,0),"0")</f>
        <v>0</v>
      </c>
      <c r="BD36" s="5" t="s">
        <v>169</v>
      </c>
      <c r="BE36" s="15">
        <f t="shared" si="19"/>
        <v>0</v>
      </c>
      <c r="BF36" s="10" t="str">
        <f>IFERROR(VLOOKUP(A36,'18'!U:V,2,0),"0")</f>
        <v>0</v>
      </c>
      <c r="BG36" s="5" t="s">
        <v>169</v>
      </c>
      <c r="BH36" s="15">
        <f t="shared" si="22"/>
        <v>0</v>
      </c>
      <c r="BI36" s="10" t="str">
        <f>IFERROR(VLOOKUP(A36,'19'!U:V,2,0),"0")</f>
        <v>0</v>
      </c>
      <c r="BJ36" s="5" t="s">
        <v>169</v>
      </c>
      <c r="BK36" s="15">
        <f t="shared" si="23"/>
        <v>0</v>
      </c>
      <c r="BL36" s="10" t="str">
        <f>IFERROR(VLOOKUP(A36,'20'!U:V,2,0),"0")</f>
        <v>0</v>
      </c>
      <c r="BM36" s="5" t="s">
        <v>169</v>
      </c>
      <c r="BN36" s="15">
        <f t="shared" si="24"/>
        <v>0</v>
      </c>
      <c r="BO36" s="10" t="str">
        <f>IFERROR(VLOOKUP(A36,'21'!U:V,2,0),"0")</f>
        <v>0</v>
      </c>
      <c r="BP36" s="5" t="s">
        <v>169</v>
      </c>
      <c r="BQ36" s="15">
        <f t="shared" si="25"/>
        <v>0</v>
      </c>
      <c r="BR36" s="10" t="str">
        <f>IFERROR(VLOOKUP(A36,'22'!U:V,2,0),"0")</f>
        <v>0</v>
      </c>
      <c r="BS36" s="5" t="s">
        <v>169</v>
      </c>
      <c r="BT36" s="15">
        <f t="shared" si="26"/>
        <v>0</v>
      </c>
      <c r="BU36" s="10" t="str">
        <f>IFERROR(VLOOKUP(A36,'23'!U:V,2,0),"0")</f>
        <v>0</v>
      </c>
      <c r="BV36" s="5" t="s">
        <v>169</v>
      </c>
      <c r="BW36" s="15">
        <f t="shared" si="27"/>
        <v>0</v>
      </c>
      <c r="BX36" s="10" t="str">
        <f>IFERROR(VLOOKUP(A36,'24'!U:V,2,0),"0")</f>
        <v>0</v>
      </c>
      <c r="BY36" s="5" t="s">
        <v>169</v>
      </c>
      <c r="BZ36" s="15">
        <f t="shared" si="28"/>
        <v>0</v>
      </c>
      <c r="CA36" s="10" t="str">
        <f>IFERROR(VLOOKUP(A36,'25'!U:V,2,0),"0")</f>
        <v>0</v>
      </c>
      <c r="CB36" s="5" t="s">
        <v>169</v>
      </c>
      <c r="CC36" s="15">
        <f t="shared" si="29"/>
        <v>0</v>
      </c>
      <c r="CD36" s="10" t="str">
        <f>IFERROR(VLOOKUP(A36,'26'!U:V,2,0),"0")</f>
        <v>0</v>
      </c>
      <c r="CE36" s="5" t="s">
        <v>169</v>
      </c>
      <c r="CF36" s="15">
        <f t="shared" si="30"/>
        <v>0</v>
      </c>
      <c r="CG36" s="10" t="str">
        <f>IFERROR(VLOOKUP(A36,'27'!U:V,2,0),"0")</f>
        <v>0</v>
      </c>
      <c r="CH36" s="5" t="s">
        <v>169</v>
      </c>
      <c r="CI36" s="15">
        <f t="shared" si="31"/>
        <v>0</v>
      </c>
      <c r="CJ36" s="10" t="str">
        <f>IFERROR(VLOOKUP(A36,'28'!U:V,2,0),"0")</f>
        <v>0</v>
      </c>
      <c r="CK36" s="5" t="s">
        <v>169</v>
      </c>
      <c r="CL36" s="15">
        <f t="shared" si="32"/>
        <v>0</v>
      </c>
      <c r="CM36" s="10" t="str">
        <f>IFERROR(VLOOKUP(A36,'29'!U:V,2,0),"0")</f>
        <v>0</v>
      </c>
      <c r="CN36" s="5" t="s">
        <v>169</v>
      </c>
      <c r="CO36" s="15">
        <f t="shared" si="33"/>
        <v>0</v>
      </c>
      <c r="CP36" s="10" t="str">
        <f>IFERROR(VLOOKUP(A36,'30'!U:V,2,0),"0")</f>
        <v>0</v>
      </c>
      <c r="CQ36" s="5" t="s">
        <v>169</v>
      </c>
      <c r="CR36" s="15">
        <f t="shared" si="34"/>
        <v>0</v>
      </c>
      <c r="CS36" s="10" t="str">
        <f>IFERROR(VLOOKUP(A36,'31'!U:V,2,0),"0")</f>
        <v>0</v>
      </c>
      <c r="CT36" s="5" t="s">
        <v>169</v>
      </c>
      <c r="CU36" s="15">
        <f t="shared" si="35"/>
        <v>0</v>
      </c>
      <c r="CV36" s="10" t="str">
        <f>IFERROR(VLOOKUP(A36,'เซต1-31'!V:W,2,0),"0")</f>
        <v>0</v>
      </c>
      <c r="CW36" s="5" t="s">
        <v>169</v>
      </c>
      <c r="CX36" s="15">
        <f t="shared" si="36"/>
        <v>0</v>
      </c>
    </row>
    <row r="37" spans="1:102" x14ac:dyDescent="0.25">
      <c r="A37" s="6" t="s">
        <v>94</v>
      </c>
      <c r="B37" s="4" t="s">
        <v>95</v>
      </c>
      <c r="C37" s="13">
        <v>4.0599999999999996</v>
      </c>
      <c r="D37" s="19">
        <f t="shared" si="20"/>
        <v>0</v>
      </c>
      <c r="E37" s="5" t="s">
        <v>169</v>
      </c>
      <c r="F37" s="13">
        <f t="shared" ref="F37:F68" si="37">+D37*C37</f>
        <v>0</v>
      </c>
      <c r="G37" s="10" t="str">
        <f>IFERROR(VLOOKUP(A37,'1'!U:V,2,0),"0")</f>
        <v>0</v>
      </c>
      <c r="H37" s="5" t="s">
        <v>169</v>
      </c>
      <c r="I37" s="15">
        <f t="shared" ref="I37:I68" si="38">+G37*C37</f>
        <v>0</v>
      </c>
      <c r="J37" s="10" t="str">
        <f>IFERROR(VLOOKUP(A37,'2'!U:V,2,0),"0")</f>
        <v>0</v>
      </c>
      <c r="K37" s="5" t="s">
        <v>169</v>
      </c>
      <c r="L37" s="15">
        <f t="shared" ref="L37:L68" si="39">+J37*C37</f>
        <v>0</v>
      </c>
      <c r="M37" s="10" t="str">
        <f>IFERROR(VLOOKUP(A37,'3'!U:V,2,0),"0")</f>
        <v>0</v>
      </c>
      <c r="N37" s="5" t="s">
        <v>169</v>
      </c>
      <c r="O37" s="15">
        <f t="shared" ref="O37:O68" si="40">+M37*C37</f>
        <v>0</v>
      </c>
      <c r="P37" s="10" t="str">
        <f>IFERROR(VLOOKUP(A37,'4'!U:V,2,0),"0")</f>
        <v>0</v>
      </c>
      <c r="Q37" s="5" t="s">
        <v>169</v>
      </c>
      <c r="R37" s="15">
        <f t="shared" ref="R37:R68" si="41">+P37*C37</f>
        <v>0</v>
      </c>
      <c r="S37" s="10" t="str">
        <f>IFERROR(VLOOKUP(A37,'5'!U:V,2,0),"0")</f>
        <v>0</v>
      </c>
      <c r="T37" s="5" t="s">
        <v>169</v>
      </c>
      <c r="U37" s="15">
        <f t="shared" ref="U37:U68" si="42">+S37*C37</f>
        <v>0</v>
      </c>
      <c r="V37" s="10" t="str">
        <f>IFERROR(VLOOKUP(A37,'6'!U:V,2,0),"0")</f>
        <v>0</v>
      </c>
      <c r="W37" s="5" t="s">
        <v>169</v>
      </c>
      <c r="X37" s="15">
        <f t="shared" ref="X37:X68" si="43">+V37*C37</f>
        <v>0</v>
      </c>
      <c r="Y37" s="10" t="str">
        <f>IFERROR(VLOOKUP(A37,'7'!U:V,2,0),"0")</f>
        <v>0</v>
      </c>
      <c r="Z37" s="5" t="s">
        <v>169</v>
      </c>
      <c r="AA37" s="15">
        <f t="shared" ref="AA37:AA68" si="44">+Y37*C37</f>
        <v>0</v>
      </c>
      <c r="AB37" s="10" t="str">
        <f>IFERROR(VLOOKUP(A37,'8'!U:V,2,0),"0")</f>
        <v>0</v>
      </c>
      <c r="AC37" s="5" t="s">
        <v>169</v>
      </c>
      <c r="AD37" s="15">
        <f t="shared" ref="AD37:AD68" si="45">+AB37*C37</f>
        <v>0</v>
      </c>
      <c r="AE37" s="10" t="str">
        <f>IFERROR(VLOOKUP(A37,'9'!U:V,2,0),"0")</f>
        <v>0</v>
      </c>
      <c r="AF37" s="5" t="s">
        <v>169</v>
      </c>
      <c r="AG37" s="15">
        <f t="shared" ref="AG37:AG68" si="46">+AE37*C37</f>
        <v>0</v>
      </c>
      <c r="AH37" s="10" t="str">
        <f>IFERROR(VLOOKUP(A37,'10'!U:V,2,0),"0")</f>
        <v>0</v>
      </c>
      <c r="AI37" s="5" t="s">
        <v>169</v>
      </c>
      <c r="AJ37" s="15">
        <f t="shared" ref="AJ37:AJ68" si="47">+AH37*C37</f>
        <v>0</v>
      </c>
      <c r="AK37" s="10" t="str">
        <f>IFERROR(VLOOKUP(A37,'11'!U:V,2,0),"0")</f>
        <v>0</v>
      </c>
      <c r="AL37" s="5" t="s">
        <v>169</v>
      </c>
      <c r="AM37" s="15">
        <f t="shared" ref="AM37:AM68" si="48">+AK37*C37</f>
        <v>0</v>
      </c>
      <c r="AN37" s="10" t="str">
        <f>IFERROR(VLOOKUP(A37,'12'!U:V,2,0),"0")</f>
        <v>0</v>
      </c>
      <c r="AO37" s="5" t="s">
        <v>169</v>
      </c>
      <c r="AP37" s="15">
        <f t="shared" ref="AP37:AP68" si="49">+AN37*C37</f>
        <v>0</v>
      </c>
      <c r="AQ37" s="10" t="str">
        <f>IFERROR(VLOOKUP(A37,'13'!U:V,2,0),"0")</f>
        <v>0</v>
      </c>
      <c r="AR37" s="5" t="s">
        <v>169</v>
      </c>
      <c r="AS37" s="15">
        <f t="shared" ref="AS37:AS68" si="50">+AQ37*C37</f>
        <v>0</v>
      </c>
      <c r="AT37" s="10" t="str">
        <f>IFERROR(VLOOKUP(A37,'14'!U:V,2,0),"0")</f>
        <v>0</v>
      </c>
      <c r="AU37" s="5" t="s">
        <v>169</v>
      </c>
      <c r="AV37" s="15">
        <f t="shared" ref="AV37:AV68" si="51">+AT37*C37</f>
        <v>0</v>
      </c>
      <c r="AW37" s="10" t="str">
        <f>IFERROR(VLOOKUP(A37,'15'!U:V,2,0),"0")</f>
        <v>0</v>
      </c>
      <c r="AX37" s="5" t="s">
        <v>169</v>
      </c>
      <c r="AY37" s="15">
        <f t="shared" ref="AY37:AY68" si="52">+AW37*C37</f>
        <v>0</v>
      </c>
      <c r="AZ37" s="10" t="str">
        <f>IFERROR(VLOOKUP(A37,'16'!U:V,2,0),"0")</f>
        <v>0</v>
      </c>
      <c r="BA37" s="5" t="s">
        <v>169</v>
      </c>
      <c r="BB37" s="15">
        <f t="shared" ref="BB37:BB68" si="53">+AZ37*C37</f>
        <v>0</v>
      </c>
      <c r="BC37" s="10" t="str">
        <f>IFERROR(VLOOKUP(A37,'17'!U:V,2,0),"0")</f>
        <v>0</v>
      </c>
      <c r="BD37" s="5" t="s">
        <v>169</v>
      </c>
      <c r="BE37" s="15">
        <f t="shared" ref="BE37:BE68" si="54">+BC37*C37</f>
        <v>0</v>
      </c>
      <c r="BF37" s="10" t="str">
        <f>IFERROR(VLOOKUP(A37,'18'!U:V,2,0),"0")</f>
        <v>0</v>
      </c>
      <c r="BG37" s="5" t="s">
        <v>169</v>
      </c>
      <c r="BH37" s="15">
        <f t="shared" si="22"/>
        <v>0</v>
      </c>
      <c r="BI37" s="10" t="str">
        <f>IFERROR(VLOOKUP(A37,'19'!U:V,2,0),"0")</f>
        <v>0</v>
      </c>
      <c r="BJ37" s="5" t="s">
        <v>169</v>
      </c>
      <c r="BK37" s="15">
        <f t="shared" si="23"/>
        <v>0</v>
      </c>
      <c r="BL37" s="10" t="str">
        <f>IFERROR(VLOOKUP(A37,'20'!U:V,2,0),"0")</f>
        <v>0</v>
      </c>
      <c r="BM37" s="5" t="s">
        <v>169</v>
      </c>
      <c r="BN37" s="15">
        <f t="shared" si="24"/>
        <v>0</v>
      </c>
      <c r="BO37" s="10" t="str">
        <f>IFERROR(VLOOKUP(A37,'21'!U:V,2,0),"0")</f>
        <v>0</v>
      </c>
      <c r="BP37" s="5" t="s">
        <v>169</v>
      </c>
      <c r="BQ37" s="15">
        <f t="shared" si="25"/>
        <v>0</v>
      </c>
      <c r="BR37" s="10" t="str">
        <f>IFERROR(VLOOKUP(A37,'22'!U:V,2,0),"0")</f>
        <v>0</v>
      </c>
      <c r="BS37" s="5" t="s">
        <v>169</v>
      </c>
      <c r="BT37" s="15">
        <f t="shared" si="26"/>
        <v>0</v>
      </c>
      <c r="BU37" s="10" t="str">
        <f>IFERROR(VLOOKUP(A37,'23'!U:V,2,0),"0")</f>
        <v>0</v>
      </c>
      <c r="BV37" s="5" t="s">
        <v>169</v>
      </c>
      <c r="BW37" s="15">
        <f t="shared" si="27"/>
        <v>0</v>
      </c>
      <c r="BX37" s="10" t="str">
        <f>IFERROR(VLOOKUP(A37,'24'!U:V,2,0),"0")</f>
        <v>0</v>
      </c>
      <c r="BY37" s="5" t="s">
        <v>169</v>
      </c>
      <c r="BZ37" s="15">
        <f t="shared" si="28"/>
        <v>0</v>
      </c>
      <c r="CA37" s="10" t="str">
        <f>IFERROR(VLOOKUP(A37,'25'!U:V,2,0),"0")</f>
        <v>0</v>
      </c>
      <c r="CB37" s="5" t="s">
        <v>169</v>
      </c>
      <c r="CC37" s="15">
        <f t="shared" si="29"/>
        <v>0</v>
      </c>
      <c r="CD37" s="10" t="str">
        <f>IFERROR(VLOOKUP(A37,'26'!U:V,2,0),"0")</f>
        <v>0</v>
      </c>
      <c r="CE37" s="5" t="s">
        <v>169</v>
      </c>
      <c r="CF37" s="15">
        <f t="shared" si="30"/>
        <v>0</v>
      </c>
      <c r="CG37" s="10" t="str">
        <f>IFERROR(VLOOKUP(A37,'27'!U:V,2,0),"0")</f>
        <v>0</v>
      </c>
      <c r="CH37" s="5" t="s">
        <v>169</v>
      </c>
      <c r="CI37" s="15">
        <f t="shared" si="31"/>
        <v>0</v>
      </c>
      <c r="CJ37" s="10" t="str">
        <f>IFERROR(VLOOKUP(A37,'28'!U:V,2,0),"0")</f>
        <v>0</v>
      </c>
      <c r="CK37" s="5" t="s">
        <v>169</v>
      </c>
      <c r="CL37" s="15">
        <f t="shared" si="32"/>
        <v>0</v>
      </c>
      <c r="CM37" s="10" t="str">
        <f>IFERROR(VLOOKUP(A37,'29'!U:V,2,0),"0")</f>
        <v>0</v>
      </c>
      <c r="CN37" s="5" t="s">
        <v>169</v>
      </c>
      <c r="CO37" s="15">
        <f t="shared" si="33"/>
        <v>0</v>
      </c>
      <c r="CP37" s="10" t="str">
        <f>IFERROR(VLOOKUP(A37,'30'!U:V,2,0),"0")</f>
        <v>0</v>
      </c>
      <c r="CQ37" s="5" t="s">
        <v>169</v>
      </c>
      <c r="CR37" s="15">
        <f t="shared" si="34"/>
        <v>0</v>
      </c>
      <c r="CS37" s="10" t="str">
        <f>IFERROR(VLOOKUP(A37,'31'!U:V,2,0),"0")</f>
        <v>0</v>
      </c>
      <c r="CT37" s="5" t="s">
        <v>169</v>
      </c>
      <c r="CU37" s="15">
        <f t="shared" si="35"/>
        <v>0</v>
      </c>
      <c r="CV37" s="10" t="str">
        <f>IFERROR(VLOOKUP(A37,'เซต1-31'!V:W,2,0),"0")</f>
        <v>0</v>
      </c>
      <c r="CW37" s="5" t="s">
        <v>169</v>
      </c>
      <c r="CX37" s="15">
        <f t="shared" si="36"/>
        <v>0</v>
      </c>
    </row>
    <row r="38" spans="1:102" x14ac:dyDescent="0.25">
      <c r="A38" s="6" t="s">
        <v>206</v>
      </c>
      <c r="B38" s="4" t="s">
        <v>95</v>
      </c>
      <c r="C38" s="13">
        <v>4.0599999999999996</v>
      </c>
      <c r="D38" s="19">
        <f t="shared" si="20"/>
        <v>0</v>
      </c>
      <c r="E38" s="5" t="s">
        <v>169</v>
      </c>
      <c r="F38" s="13">
        <f t="shared" si="37"/>
        <v>0</v>
      </c>
      <c r="G38" s="10" t="str">
        <f>IFERROR(VLOOKUP(A38,'1'!U:V,2,0),"0")</f>
        <v>0</v>
      </c>
      <c r="H38" s="5" t="s">
        <v>169</v>
      </c>
      <c r="I38" s="15">
        <f t="shared" si="38"/>
        <v>0</v>
      </c>
      <c r="J38" s="10" t="str">
        <f>IFERROR(VLOOKUP(A38,'2'!U:V,2,0),"0")</f>
        <v>0</v>
      </c>
      <c r="K38" s="5" t="s">
        <v>169</v>
      </c>
      <c r="L38" s="15">
        <f t="shared" si="39"/>
        <v>0</v>
      </c>
      <c r="M38" s="10" t="str">
        <f>IFERROR(VLOOKUP(A38,'3'!U:V,2,0),"0")</f>
        <v>0</v>
      </c>
      <c r="N38" s="5" t="s">
        <v>169</v>
      </c>
      <c r="O38" s="15">
        <f t="shared" si="40"/>
        <v>0</v>
      </c>
      <c r="P38" s="10" t="str">
        <f>IFERROR(VLOOKUP(A38,'4'!U:V,2,0),"0")</f>
        <v>0</v>
      </c>
      <c r="Q38" s="5" t="s">
        <v>169</v>
      </c>
      <c r="R38" s="15">
        <f t="shared" si="41"/>
        <v>0</v>
      </c>
      <c r="S38" s="10" t="str">
        <f>IFERROR(VLOOKUP(A38,'5'!U:V,2,0),"0")</f>
        <v>0</v>
      </c>
      <c r="T38" s="5" t="s">
        <v>169</v>
      </c>
      <c r="U38" s="15">
        <f t="shared" si="42"/>
        <v>0</v>
      </c>
      <c r="V38" s="10" t="str">
        <f>IFERROR(VLOOKUP(A38,'6'!U:V,2,0),"0")</f>
        <v>0</v>
      </c>
      <c r="W38" s="5" t="s">
        <v>169</v>
      </c>
      <c r="X38" s="15">
        <f t="shared" si="43"/>
        <v>0</v>
      </c>
      <c r="Y38" s="10" t="str">
        <f>IFERROR(VLOOKUP(A38,'7'!U:V,2,0),"0")</f>
        <v>0</v>
      </c>
      <c r="Z38" s="5" t="s">
        <v>169</v>
      </c>
      <c r="AA38" s="15">
        <f t="shared" si="44"/>
        <v>0</v>
      </c>
      <c r="AB38" s="10" t="str">
        <f>IFERROR(VLOOKUP(A38,'8'!U:V,2,0),"0")</f>
        <v>0</v>
      </c>
      <c r="AC38" s="5" t="s">
        <v>169</v>
      </c>
      <c r="AD38" s="15">
        <f t="shared" si="45"/>
        <v>0</v>
      </c>
      <c r="AE38" s="10" t="str">
        <f>IFERROR(VLOOKUP(A38,'9'!U:V,2,0),"0")</f>
        <v>0</v>
      </c>
      <c r="AF38" s="5" t="s">
        <v>169</v>
      </c>
      <c r="AG38" s="15">
        <f t="shared" si="46"/>
        <v>0</v>
      </c>
      <c r="AH38" s="10" t="str">
        <f>IFERROR(VLOOKUP(A38,'10'!U:V,2,0),"0")</f>
        <v>0</v>
      </c>
      <c r="AI38" s="5" t="s">
        <v>169</v>
      </c>
      <c r="AJ38" s="15">
        <f t="shared" si="47"/>
        <v>0</v>
      </c>
      <c r="AK38" s="10" t="str">
        <f>IFERROR(VLOOKUP(A38,'11'!U:V,2,0),"0")</f>
        <v>0</v>
      </c>
      <c r="AL38" s="5" t="s">
        <v>169</v>
      </c>
      <c r="AM38" s="15">
        <f t="shared" si="48"/>
        <v>0</v>
      </c>
      <c r="AN38" s="10" t="str">
        <f>IFERROR(VLOOKUP(A38,'12'!U:V,2,0),"0")</f>
        <v>0</v>
      </c>
      <c r="AO38" s="5" t="s">
        <v>169</v>
      </c>
      <c r="AP38" s="15">
        <f t="shared" si="49"/>
        <v>0</v>
      </c>
      <c r="AQ38" s="10" t="str">
        <f>IFERROR(VLOOKUP(A38,'13'!U:V,2,0),"0")</f>
        <v>0</v>
      </c>
      <c r="AR38" s="5" t="s">
        <v>169</v>
      </c>
      <c r="AS38" s="15">
        <f t="shared" si="50"/>
        <v>0</v>
      </c>
      <c r="AT38" s="10" t="str">
        <f>IFERROR(VLOOKUP(A38,'14'!U:V,2,0),"0")</f>
        <v>0</v>
      </c>
      <c r="AU38" s="5" t="s">
        <v>169</v>
      </c>
      <c r="AV38" s="15">
        <f t="shared" si="51"/>
        <v>0</v>
      </c>
      <c r="AW38" s="10" t="str">
        <f>IFERROR(VLOOKUP(A38,'15'!U:V,2,0),"0")</f>
        <v>0</v>
      </c>
      <c r="AX38" s="5" t="s">
        <v>169</v>
      </c>
      <c r="AY38" s="15">
        <f t="shared" si="52"/>
        <v>0</v>
      </c>
      <c r="AZ38" s="10" t="str">
        <f>IFERROR(VLOOKUP(A38,'16'!U:V,2,0),"0")</f>
        <v>0</v>
      </c>
      <c r="BA38" s="5" t="s">
        <v>169</v>
      </c>
      <c r="BB38" s="15">
        <f t="shared" si="53"/>
        <v>0</v>
      </c>
      <c r="BC38" s="10" t="str">
        <f>IFERROR(VLOOKUP(A38,'17'!U:V,2,0),"0")</f>
        <v>0</v>
      </c>
      <c r="BD38" s="5" t="s">
        <v>169</v>
      </c>
      <c r="BE38" s="15">
        <f t="shared" si="54"/>
        <v>0</v>
      </c>
      <c r="BF38" s="10" t="str">
        <f>IFERROR(VLOOKUP(A38,'18'!U:V,2,0),"0")</f>
        <v>0</v>
      </c>
      <c r="BG38" s="5" t="s">
        <v>169</v>
      </c>
      <c r="BH38" s="15">
        <f t="shared" si="22"/>
        <v>0</v>
      </c>
      <c r="BI38" s="10" t="str">
        <f>IFERROR(VLOOKUP(A38,'19'!U:V,2,0),"0")</f>
        <v>0</v>
      </c>
      <c r="BJ38" s="5" t="s">
        <v>169</v>
      </c>
      <c r="BK38" s="15">
        <f t="shared" si="23"/>
        <v>0</v>
      </c>
      <c r="BL38" s="10" t="str">
        <f>IFERROR(VLOOKUP(A38,'20'!U:V,2,0),"0")</f>
        <v>0</v>
      </c>
      <c r="BM38" s="5" t="s">
        <v>169</v>
      </c>
      <c r="BN38" s="15">
        <f t="shared" si="24"/>
        <v>0</v>
      </c>
      <c r="BO38" s="10" t="str">
        <f>IFERROR(VLOOKUP(A38,'21'!U:V,2,0),"0")</f>
        <v>0</v>
      </c>
      <c r="BP38" s="5" t="s">
        <v>169</v>
      </c>
      <c r="BQ38" s="15">
        <f t="shared" si="25"/>
        <v>0</v>
      </c>
      <c r="BR38" s="10" t="str">
        <f>IFERROR(VLOOKUP(A38,'22'!U:V,2,0),"0")</f>
        <v>0</v>
      </c>
      <c r="BS38" s="5" t="s">
        <v>169</v>
      </c>
      <c r="BT38" s="15">
        <f t="shared" si="26"/>
        <v>0</v>
      </c>
      <c r="BU38" s="10" t="str">
        <f>IFERROR(VLOOKUP(A38,'23'!U:V,2,0),"0")</f>
        <v>0</v>
      </c>
      <c r="BV38" s="5" t="s">
        <v>169</v>
      </c>
      <c r="BW38" s="15">
        <f t="shared" si="27"/>
        <v>0</v>
      </c>
      <c r="BX38" s="10" t="str">
        <f>IFERROR(VLOOKUP(A38,'24'!U:V,2,0),"0")</f>
        <v>0</v>
      </c>
      <c r="BY38" s="5" t="s">
        <v>169</v>
      </c>
      <c r="BZ38" s="15">
        <f t="shared" si="28"/>
        <v>0</v>
      </c>
      <c r="CA38" s="10" t="str">
        <f>IFERROR(VLOOKUP(A38,'25'!U:V,2,0),"0")</f>
        <v>0</v>
      </c>
      <c r="CB38" s="5" t="s">
        <v>169</v>
      </c>
      <c r="CC38" s="15">
        <f t="shared" si="29"/>
        <v>0</v>
      </c>
      <c r="CD38" s="10" t="str">
        <f>IFERROR(VLOOKUP(A38,'26'!U:V,2,0),"0")</f>
        <v>0</v>
      </c>
      <c r="CE38" s="5" t="s">
        <v>169</v>
      </c>
      <c r="CF38" s="15">
        <f t="shared" si="30"/>
        <v>0</v>
      </c>
      <c r="CG38" s="10" t="str">
        <f>IFERROR(VLOOKUP(A38,'27'!U:V,2,0),"0")</f>
        <v>0</v>
      </c>
      <c r="CH38" s="5" t="s">
        <v>169</v>
      </c>
      <c r="CI38" s="15">
        <f t="shared" si="31"/>
        <v>0</v>
      </c>
      <c r="CJ38" s="10" t="str">
        <f>IFERROR(VLOOKUP(A38,'28'!U:V,2,0),"0")</f>
        <v>0</v>
      </c>
      <c r="CK38" s="5" t="s">
        <v>169</v>
      </c>
      <c r="CL38" s="15">
        <f t="shared" si="32"/>
        <v>0</v>
      </c>
      <c r="CM38" s="10" t="str">
        <f>IFERROR(VLOOKUP(A38,'29'!U:V,2,0),"0")</f>
        <v>0</v>
      </c>
      <c r="CN38" s="5" t="s">
        <v>169</v>
      </c>
      <c r="CO38" s="15">
        <f t="shared" si="33"/>
        <v>0</v>
      </c>
      <c r="CP38" s="10" t="str">
        <f>IFERROR(VLOOKUP(A38,'30'!U:V,2,0),"0")</f>
        <v>0</v>
      </c>
      <c r="CQ38" s="5" t="s">
        <v>169</v>
      </c>
      <c r="CR38" s="15">
        <f t="shared" si="34"/>
        <v>0</v>
      </c>
      <c r="CS38" s="10" t="str">
        <f>IFERROR(VLOOKUP(A38,'31'!U:V,2,0),"0")</f>
        <v>0</v>
      </c>
      <c r="CT38" s="5" t="s">
        <v>169</v>
      </c>
      <c r="CU38" s="15">
        <f t="shared" si="35"/>
        <v>0</v>
      </c>
      <c r="CV38" s="10" t="str">
        <f>IFERROR(VLOOKUP(A38,'เซต1-31'!V:W,2,0),"0")</f>
        <v>0</v>
      </c>
      <c r="CW38" s="5" t="s">
        <v>169</v>
      </c>
      <c r="CX38" s="15">
        <f t="shared" si="36"/>
        <v>0</v>
      </c>
    </row>
    <row r="39" spans="1:102" x14ac:dyDescent="0.25">
      <c r="A39" s="6" t="s">
        <v>188</v>
      </c>
      <c r="B39" s="4" t="s">
        <v>189</v>
      </c>
      <c r="C39" s="13">
        <v>4.54</v>
      </c>
      <c r="D39" s="19">
        <f t="shared" si="20"/>
        <v>0</v>
      </c>
      <c r="E39" s="5" t="s">
        <v>169</v>
      </c>
      <c r="F39" s="13">
        <f t="shared" si="37"/>
        <v>0</v>
      </c>
      <c r="G39" s="10" t="str">
        <f>IFERROR(VLOOKUP(A39,'1'!U:V,2,0),"0")</f>
        <v>0</v>
      </c>
      <c r="H39" s="5" t="s">
        <v>169</v>
      </c>
      <c r="I39" s="15">
        <f t="shared" si="38"/>
        <v>0</v>
      </c>
      <c r="J39" s="10" t="str">
        <f>IFERROR(VLOOKUP(A39,'2'!U:V,2,0),"0")</f>
        <v>0</v>
      </c>
      <c r="K39" s="5" t="s">
        <v>169</v>
      </c>
      <c r="L39" s="15">
        <f t="shared" si="39"/>
        <v>0</v>
      </c>
      <c r="M39" s="10" t="str">
        <f>IFERROR(VLOOKUP(A39,'3'!U:V,2,0),"0")</f>
        <v>0</v>
      </c>
      <c r="N39" s="5" t="s">
        <v>169</v>
      </c>
      <c r="O39" s="15">
        <f t="shared" si="40"/>
        <v>0</v>
      </c>
      <c r="P39" s="10" t="str">
        <f>IFERROR(VLOOKUP(A39,'4'!U:V,2,0),"0")</f>
        <v>0</v>
      </c>
      <c r="Q39" s="5" t="s">
        <v>169</v>
      </c>
      <c r="R39" s="15">
        <f t="shared" si="41"/>
        <v>0</v>
      </c>
      <c r="S39" s="10" t="str">
        <f>IFERROR(VLOOKUP(A39,'5'!U:V,2,0),"0")</f>
        <v>0</v>
      </c>
      <c r="T39" s="5" t="s">
        <v>169</v>
      </c>
      <c r="U39" s="15">
        <f t="shared" si="42"/>
        <v>0</v>
      </c>
      <c r="V39" s="10" t="str">
        <f>IFERROR(VLOOKUP(A39,'6'!U:V,2,0),"0")</f>
        <v>0</v>
      </c>
      <c r="W39" s="5" t="s">
        <v>169</v>
      </c>
      <c r="X39" s="15">
        <f t="shared" si="43"/>
        <v>0</v>
      </c>
      <c r="Y39" s="10" t="str">
        <f>IFERROR(VLOOKUP(A39,'7'!U:V,2,0),"0")</f>
        <v>0</v>
      </c>
      <c r="Z39" s="5" t="s">
        <v>169</v>
      </c>
      <c r="AA39" s="15">
        <f t="shared" si="44"/>
        <v>0</v>
      </c>
      <c r="AB39" s="10" t="str">
        <f>IFERROR(VLOOKUP(A39,'8'!U:V,2,0),"0")</f>
        <v>0</v>
      </c>
      <c r="AC39" s="5" t="s">
        <v>169</v>
      </c>
      <c r="AD39" s="15">
        <f t="shared" si="45"/>
        <v>0</v>
      </c>
      <c r="AE39" s="10" t="str">
        <f>IFERROR(VLOOKUP(A39,'9'!U:V,2,0),"0")</f>
        <v>0</v>
      </c>
      <c r="AF39" s="5" t="s">
        <v>169</v>
      </c>
      <c r="AG39" s="15">
        <f t="shared" si="46"/>
        <v>0</v>
      </c>
      <c r="AH39" s="10" t="str">
        <f>IFERROR(VLOOKUP(A39,'10'!U:V,2,0),"0")</f>
        <v>0</v>
      </c>
      <c r="AI39" s="5" t="s">
        <v>169</v>
      </c>
      <c r="AJ39" s="15">
        <f t="shared" si="47"/>
        <v>0</v>
      </c>
      <c r="AK39" s="10" t="str">
        <f>IFERROR(VLOOKUP(A39,'11'!U:V,2,0),"0")</f>
        <v>0</v>
      </c>
      <c r="AL39" s="5" t="s">
        <v>169</v>
      </c>
      <c r="AM39" s="15">
        <f t="shared" si="48"/>
        <v>0</v>
      </c>
      <c r="AN39" s="10" t="str">
        <f>IFERROR(VLOOKUP(A39,'12'!U:V,2,0),"0")</f>
        <v>0</v>
      </c>
      <c r="AO39" s="5" t="s">
        <v>169</v>
      </c>
      <c r="AP39" s="15">
        <f t="shared" si="49"/>
        <v>0</v>
      </c>
      <c r="AQ39" s="10" t="str">
        <f>IFERROR(VLOOKUP(A39,'13'!U:V,2,0),"0")</f>
        <v>0</v>
      </c>
      <c r="AR39" s="5" t="s">
        <v>169</v>
      </c>
      <c r="AS39" s="15">
        <f t="shared" si="50"/>
        <v>0</v>
      </c>
      <c r="AT39" s="10" t="str">
        <f>IFERROR(VLOOKUP(A39,'14'!U:V,2,0),"0")</f>
        <v>0</v>
      </c>
      <c r="AU39" s="5" t="s">
        <v>169</v>
      </c>
      <c r="AV39" s="15">
        <f t="shared" si="51"/>
        <v>0</v>
      </c>
      <c r="AW39" s="10" t="str">
        <f>IFERROR(VLOOKUP(A39,'15'!U:V,2,0),"0")</f>
        <v>0</v>
      </c>
      <c r="AX39" s="5" t="s">
        <v>169</v>
      </c>
      <c r="AY39" s="15">
        <f t="shared" si="52"/>
        <v>0</v>
      </c>
      <c r="AZ39" s="10" t="str">
        <f>IFERROR(VLOOKUP(A39,'16'!U:V,2,0),"0")</f>
        <v>0</v>
      </c>
      <c r="BA39" s="5" t="s">
        <v>169</v>
      </c>
      <c r="BB39" s="15">
        <f t="shared" si="53"/>
        <v>0</v>
      </c>
      <c r="BC39" s="10" t="str">
        <f>IFERROR(VLOOKUP(A39,'17'!U:V,2,0),"0")</f>
        <v>0</v>
      </c>
      <c r="BD39" s="5" t="s">
        <v>169</v>
      </c>
      <c r="BE39" s="15">
        <f t="shared" si="54"/>
        <v>0</v>
      </c>
      <c r="BF39" s="10" t="str">
        <f>IFERROR(VLOOKUP(A39,'18'!U:V,2,0),"0")</f>
        <v>0</v>
      </c>
      <c r="BG39" s="5" t="s">
        <v>169</v>
      </c>
      <c r="BH39" s="15">
        <f t="shared" si="22"/>
        <v>0</v>
      </c>
      <c r="BI39" s="10" t="str">
        <f>IFERROR(VLOOKUP(A39,'19'!U:V,2,0),"0")</f>
        <v>0</v>
      </c>
      <c r="BJ39" s="5" t="s">
        <v>169</v>
      </c>
      <c r="BK39" s="15">
        <f t="shared" si="23"/>
        <v>0</v>
      </c>
      <c r="BL39" s="10" t="str">
        <f>IFERROR(VLOOKUP(A39,'20'!U:V,2,0),"0")</f>
        <v>0</v>
      </c>
      <c r="BM39" s="5" t="s">
        <v>169</v>
      </c>
      <c r="BN39" s="15">
        <f t="shared" si="24"/>
        <v>0</v>
      </c>
      <c r="BO39" s="10" t="str">
        <f>IFERROR(VLOOKUP(A39,'21'!U:V,2,0),"0")</f>
        <v>0</v>
      </c>
      <c r="BP39" s="5" t="s">
        <v>169</v>
      </c>
      <c r="BQ39" s="15">
        <f t="shared" si="25"/>
        <v>0</v>
      </c>
      <c r="BR39" s="10" t="str">
        <f>IFERROR(VLOOKUP(A39,'22'!U:V,2,0),"0")</f>
        <v>0</v>
      </c>
      <c r="BS39" s="5" t="s">
        <v>169</v>
      </c>
      <c r="BT39" s="15">
        <f t="shared" si="26"/>
        <v>0</v>
      </c>
      <c r="BU39" s="10" t="str">
        <f>IFERROR(VLOOKUP(A39,'23'!U:V,2,0),"0")</f>
        <v>0</v>
      </c>
      <c r="BV39" s="5" t="s">
        <v>169</v>
      </c>
      <c r="BW39" s="15">
        <f t="shared" si="27"/>
        <v>0</v>
      </c>
      <c r="BX39" s="10" t="str">
        <f>IFERROR(VLOOKUP(A39,'24'!U:V,2,0),"0")</f>
        <v>0</v>
      </c>
      <c r="BY39" s="5" t="s">
        <v>169</v>
      </c>
      <c r="BZ39" s="15">
        <f t="shared" si="28"/>
        <v>0</v>
      </c>
      <c r="CA39" s="10" t="str">
        <f>IFERROR(VLOOKUP(A39,'25'!U:V,2,0),"0")</f>
        <v>0</v>
      </c>
      <c r="CB39" s="5" t="s">
        <v>169</v>
      </c>
      <c r="CC39" s="15">
        <f t="shared" si="29"/>
        <v>0</v>
      </c>
      <c r="CD39" s="10" t="str">
        <f>IFERROR(VLOOKUP(A39,'26'!U:V,2,0),"0")</f>
        <v>0</v>
      </c>
      <c r="CE39" s="5" t="s">
        <v>169</v>
      </c>
      <c r="CF39" s="15">
        <f t="shared" si="30"/>
        <v>0</v>
      </c>
      <c r="CG39" s="10" t="str">
        <f>IFERROR(VLOOKUP(A39,'27'!U:V,2,0),"0")</f>
        <v>0</v>
      </c>
      <c r="CH39" s="5" t="s">
        <v>169</v>
      </c>
      <c r="CI39" s="15">
        <f t="shared" si="31"/>
        <v>0</v>
      </c>
      <c r="CJ39" s="10" t="str">
        <f>IFERROR(VLOOKUP(A39,'28'!U:V,2,0),"0")</f>
        <v>0</v>
      </c>
      <c r="CK39" s="5" t="s">
        <v>169</v>
      </c>
      <c r="CL39" s="15">
        <f t="shared" si="32"/>
        <v>0</v>
      </c>
      <c r="CM39" s="10" t="str">
        <f>IFERROR(VLOOKUP(A39,'29'!U:V,2,0),"0")</f>
        <v>0</v>
      </c>
      <c r="CN39" s="5" t="s">
        <v>169</v>
      </c>
      <c r="CO39" s="15">
        <f t="shared" si="33"/>
        <v>0</v>
      </c>
      <c r="CP39" s="10" t="str">
        <f>IFERROR(VLOOKUP(A39,'30'!U:V,2,0),"0")</f>
        <v>0</v>
      </c>
      <c r="CQ39" s="5" t="s">
        <v>169</v>
      </c>
      <c r="CR39" s="15">
        <f t="shared" si="34"/>
        <v>0</v>
      </c>
      <c r="CS39" s="10" t="str">
        <f>IFERROR(VLOOKUP(A39,'31'!U:V,2,0),"0")</f>
        <v>0</v>
      </c>
      <c r="CT39" s="5" t="s">
        <v>169</v>
      </c>
      <c r="CU39" s="15">
        <f t="shared" si="35"/>
        <v>0</v>
      </c>
      <c r="CV39" s="10" t="str">
        <f>IFERROR(VLOOKUP(A39,'เซต1-31'!V:W,2,0),"0")</f>
        <v>0</v>
      </c>
      <c r="CW39" s="5" t="s">
        <v>169</v>
      </c>
      <c r="CX39" s="15">
        <f t="shared" si="36"/>
        <v>0</v>
      </c>
    </row>
    <row r="40" spans="1:102" x14ac:dyDescent="0.25">
      <c r="A40" s="6" t="s">
        <v>88</v>
      </c>
      <c r="B40" s="4" t="s">
        <v>89</v>
      </c>
      <c r="C40" s="13">
        <v>4.54</v>
      </c>
      <c r="D40" s="19">
        <f t="shared" si="20"/>
        <v>0</v>
      </c>
      <c r="E40" s="5" t="s">
        <v>169</v>
      </c>
      <c r="F40" s="13">
        <f t="shared" si="37"/>
        <v>0</v>
      </c>
      <c r="G40" s="10" t="str">
        <f>IFERROR(VLOOKUP(A40,'1'!U:V,2,0),"0")</f>
        <v>0</v>
      </c>
      <c r="H40" s="5" t="s">
        <v>169</v>
      </c>
      <c r="I40" s="15">
        <f t="shared" si="38"/>
        <v>0</v>
      </c>
      <c r="J40" s="10" t="str">
        <f>IFERROR(VLOOKUP(A40,'2'!U:V,2,0),"0")</f>
        <v>0</v>
      </c>
      <c r="K40" s="5" t="s">
        <v>169</v>
      </c>
      <c r="L40" s="15">
        <f t="shared" si="39"/>
        <v>0</v>
      </c>
      <c r="M40" s="10" t="str">
        <f>IFERROR(VLOOKUP(A40,'3'!U:V,2,0),"0")</f>
        <v>0</v>
      </c>
      <c r="N40" s="5" t="s">
        <v>169</v>
      </c>
      <c r="O40" s="15">
        <f t="shared" si="40"/>
        <v>0</v>
      </c>
      <c r="P40" s="10" t="str">
        <f>IFERROR(VLOOKUP(A40,'4'!U:V,2,0),"0")</f>
        <v>0</v>
      </c>
      <c r="Q40" s="5" t="s">
        <v>169</v>
      </c>
      <c r="R40" s="15">
        <f t="shared" si="41"/>
        <v>0</v>
      </c>
      <c r="S40" s="10" t="str">
        <f>IFERROR(VLOOKUP(A40,'5'!U:V,2,0),"0")</f>
        <v>0</v>
      </c>
      <c r="T40" s="5" t="s">
        <v>169</v>
      </c>
      <c r="U40" s="15">
        <f t="shared" si="42"/>
        <v>0</v>
      </c>
      <c r="V40" s="10" t="str">
        <f>IFERROR(VLOOKUP(A40,'6'!U:V,2,0),"0")</f>
        <v>0</v>
      </c>
      <c r="W40" s="5" t="s">
        <v>169</v>
      </c>
      <c r="X40" s="15">
        <f t="shared" si="43"/>
        <v>0</v>
      </c>
      <c r="Y40" s="10" t="str">
        <f>IFERROR(VLOOKUP(A40,'7'!U:V,2,0),"0")</f>
        <v>0</v>
      </c>
      <c r="Z40" s="5" t="s">
        <v>169</v>
      </c>
      <c r="AA40" s="15">
        <f t="shared" si="44"/>
        <v>0</v>
      </c>
      <c r="AB40" s="10" t="str">
        <f>IFERROR(VLOOKUP(A40,'8'!U:V,2,0),"0")</f>
        <v>0</v>
      </c>
      <c r="AC40" s="5" t="s">
        <v>169</v>
      </c>
      <c r="AD40" s="15">
        <f t="shared" si="45"/>
        <v>0</v>
      </c>
      <c r="AE40" s="10" t="str">
        <f>IFERROR(VLOOKUP(A40,'9'!U:V,2,0),"0")</f>
        <v>0</v>
      </c>
      <c r="AF40" s="5" t="s">
        <v>169</v>
      </c>
      <c r="AG40" s="15">
        <f t="shared" si="46"/>
        <v>0</v>
      </c>
      <c r="AH40" s="10" t="str">
        <f>IFERROR(VLOOKUP(A40,'10'!U:V,2,0),"0")</f>
        <v>0</v>
      </c>
      <c r="AI40" s="5" t="s">
        <v>169</v>
      </c>
      <c r="AJ40" s="15">
        <f t="shared" si="47"/>
        <v>0</v>
      </c>
      <c r="AK40" s="10" t="str">
        <f>IFERROR(VLOOKUP(A40,'11'!U:V,2,0),"0")</f>
        <v>0</v>
      </c>
      <c r="AL40" s="5" t="s">
        <v>169</v>
      </c>
      <c r="AM40" s="15">
        <f t="shared" si="48"/>
        <v>0</v>
      </c>
      <c r="AN40" s="10" t="str">
        <f>IFERROR(VLOOKUP(A40,'12'!U:V,2,0),"0")</f>
        <v>0</v>
      </c>
      <c r="AO40" s="5" t="s">
        <v>169</v>
      </c>
      <c r="AP40" s="15">
        <f t="shared" si="49"/>
        <v>0</v>
      </c>
      <c r="AQ40" s="10" t="str">
        <f>IFERROR(VLOOKUP(A40,'13'!U:V,2,0),"0")</f>
        <v>0</v>
      </c>
      <c r="AR40" s="5" t="s">
        <v>169</v>
      </c>
      <c r="AS40" s="15">
        <f t="shared" si="50"/>
        <v>0</v>
      </c>
      <c r="AT40" s="10" t="str">
        <f>IFERROR(VLOOKUP(A40,'14'!U:V,2,0),"0")</f>
        <v>0</v>
      </c>
      <c r="AU40" s="5" t="s">
        <v>169</v>
      </c>
      <c r="AV40" s="15">
        <f t="shared" si="51"/>
        <v>0</v>
      </c>
      <c r="AW40" s="10" t="str">
        <f>IFERROR(VLOOKUP(A40,'15'!U:V,2,0),"0")</f>
        <v>0</v>
      </c>
      <c r="AX40" s="5" t="s">
        <v>169</v>
      </c>
      <c r="AY40" s="15">
        <f t="shared" si="52"/>
        <v>0</v>
      </c>
      <c r="AZ40" s="10" t="str">
        <f>IFERROR(VLOOKUP(A40,'16'!U:V,2,0),"0")</f>
        <v>0</v>
      </c>
      <c r="BA40" s="5" t="s">
        <v>169</v>
      </c>
      <c r="BB40" s="15">
        <f t="shared" si="53"/>
        <v>0</v>
      </c>
      <c r="BC40" s="10" t="str">
        <f>IFERROR(VLOOKUP(A40,'17'!U:V,2,0),"0")</f>
        <v>0</v>
      </c>
      <c r="BD40" s="5" t="s">
        <v>169</v>
      </c>
      <c r="BE40" s="15">
        <f t="shared" si="54"/>
        <v>0</v>
      </c>
      <c r="BF40" s="10" t="str">
        <f>IFERROR(VLOOKUP(A40,'18'!U:V,2,0),"0")</f>
        <v>0</v>
      </c>
      <c r="BG40" s="5" t="s">
        <v>169</v>
      </c>
      <c r="BH40" s="15">
        <f t="shared" si="22"/>
        <v>0</v>
      </c>
      <c r="BI40" s="10" t="str">
        <f>IFERROR(VLOOKUP(A40,'19'!U:V,2,0),"0")</f>
        <v>0</v>
      </c>
      <c r="BJ40" s="5" t="s">
        <v>169</v>
      </c>
      <c r="BK40" s="15">
        <f t="shared" si="23"/>
        <v>0</v>
      </c>
      <c r="BL40" s="10" t="str">
        <f>IFERROR(VLOOKUP(A40,'20'!U:V,2,0),"0")</f>
        <v>0</v>
      </c>
      <c r="BM40" s="5" t="s">
        <v>169</v>
      </c>
      <c r="BN40" s="15">
        <f t="shared" si="24"/>
        <v>0</v>
      </c>
      <c r="BO40" s="10" t="str">
        <f>IFERROR(VLOOKUP(A40,'21'!U:V,2,0),"0")</f>
        <v>0</v>
      </c>
      <c r="BP40" s="5" t="s">
        <v>169</v>
      </c>
      <c r="BQ40" s="15">
        <f t="shared" si="25"/>
        <v>0</v>
      </c>
      <c r="BR40" s="10" t="str">
        <f>IFERROR(VLOOKUP(A40,'22'!U:V,2,0),"0")</f>
        <v>0</v>
      </c>
      <c r="BS40" s="5" t="s">
        <v>169</v>
      </c>
      <c r="BT40" s="15">
        <f t="shared" si="26"/>
        <v>0</v>
      </c>
      <c r="BU40" s="10" t="str">
        <f>IFERROR(VLOOKUP(A40,'23'!U:V,2,0),"0")</f>
        <v>0</v>
      </c>
      <c r="BV40" s="5" t="s">
        <v>169</v>
      </c>
      <c r="BW40" s="15">
        <f t="shared" si="27"/>
        <v>0</v>
      </c>
      <c r="BX40" s="10" t="str">
        <f>IFERROR(VLOOKUP(A40,'24'!U:V,2,0),"0")</f>
        <v>0</v>
      </c>
      <c r="BY40" s="5" t="s">
        <v>169</v>
      </c>
      <c r="BZ40" s="15">
        <f t="shared" si="28"/>
        <v>0</v>
      </c>
      <c r="CA40" s="10" t="str">
        <f>IFERROR(VLOOKUP(A40,'25'!U:V,2,0),"0")</f>
        <v>0</v>
      </c>
      <c r="CB40" s="5" t="s">
        <v>169</v>
      </c>
      <c r="CC40" s="15">
        <f t="shared" si="29"/>
        <v>0</v>
      </c>
      <c r="CD40" s="10" t="str">
        <f>IFERROR(VLOOKUP(A40,'26'!U:V,2,0),"0")</f>
        <v>0</v>
      </c>
      <c r="CE40" s="5" t="s">
        <v>169</v>
      </c>
      <c r="CF40" s="15">
        <f t="shared" si="30"/>
        <v>0</v>
      </c>
      <c r="CG40" s="10" t="str">
        <f>IFERROR(VLOOKUP(A40,'27'!U:V,2,0),"0")</f>
        <v>0</v>
      </c>
      <c r="CH40" s="5" t="s">
        <v>169</v>
      </c>
      <c r="CI40" s="15">
        <f t="shared" si="31"/>
        <v>0</v>
      </c>
      <c r="CJ40" s="10" t="str">
        <f>IFERROR(VLOOKUP(A40,'28'!U:V,2,0),"0")</f>
        <v>0</v>
      </c>
      <c r="CK40" s="5" t="s">
        <v>169</v>
      </c>
      <c r="CL40" s="15">
        <f t="shared" si="32"/>
        <v>0</v>
      </c>
      <c r="CM40" s="10" t="str">
        <f>IFERROR(VLOOKUP(A40,'29'!U:V,2,0),"0")</f>
        <v>0</v>
      </c>
      <c r="CN40" s="5" t="s">
        <v>169</v>
      </c>
      <c r="CO40" s="15">
        <f t="shared" si="33"/>
        <v>0</v>
      </c>
      <c r="CP40" s="10" t="str">
        <f>IFERROR(VLOOKUP(A40,'30'!U:V,2,0),"0")</f>
        <v>0</v>
      </c>
      <c r="CQ40" s="5" t="s">
        <v>169</v>
      </c>
      <c r="CR40" s="15">
        <f t="shared" si="34"/>
        <v>0</v>
      </c>
      <c r="CS40" s="10" t="str">
        <f>IFERROR(VLOOKUP(A40,'31'!U:V,2,0),"0")</f>
        <v>0</v>
      </c>
      <c r="CT40" s="5" t="s">
        <v>169</v>
      </c>
      <c r="CU40" s="15">
        <f t="shared" si="35"/>
        <v>0</v>
      </c>
      <c r="CV40" s="10" t="str">
        <f>IFERROR(VLOOKUP(A40,'เซต1-31'!V:W,2,0),"0")</f>
        <v>0</v>
      </c>
      <c r="CW40" s="5" t="s">
        <v>169</v>
      </c>
      <c r="CX40" s="15">
        <f t="shared" si="36"/>
        <v>0</v>
      </c>
    </row>
    <row r="41" spans="1:102" x14ac:dyDescent="0.25">
      <c r="A41" s="6" t="s">
        <v>127</v>
      </c>
      <c r="B41" s="4" t="s">
        <v>128</v>
      </c>
      <c r="C41" s="13">
        <v>4.17</v>
      </c>
      <c r="D41" s="19">
        <f t="shared" si="20"/>
        <v>0</v>
      </c>
      <c r="E41" s="5" t="s">
        <v>169</v>
      </c>
      <c r="F41" s="13">
        <f t="shared" si="37"/>
        <v>0</v>
      </c>
      <c r="G41" s="10" t="str">
        <f>IFERROR(VLOOKUP(A41,'1'!U:V,2,0),"0")</f>
        <v>0</v>
      </c>
      <c r="H41" s="5" t="s">
        <v>169</v>
      </c>
      <c r="I41" s="15">
        <f t="shared" si="38"/>
        <v>0</v>
      </c>
      <c r="J41" s="10" t="str">
        <f>IFERROR(VLOOKUP(A41,'2'!U:V,2,0),"0")</f>
        <v>0</v>
      </c>
      <c r="K41" s="5" t="s">
        <v>169</v>
      </c>
      <c r="L41" s="15">
        <f t="shared" si="39"/>
        <v>0</v>
      </c>
      <c r="M41" s="10" t="str">
        <f>IFERROR(VLOOKUP(A41,'3'!U:V,2,0),"0")</f>
        <v>0</v>
      </c>
      <c r="N41" s="5" t="s">
        <v>169</v>
      </c>
      <c r="O41" s="15">
        <f t="shared" si="40"/>
        <v>0</v>
      </c>
      <c r="P41" s="10" t="str">
        <f>IFERROR(VLOOKUP(A41,'4'!U:V,2,0),"0")</f>
        <v>0</v>
      </c>
      <c r="Q41" s="5" t="s">
        <v>169</v>
      </c>
      <c r="R41" s="15">
        <f t="shared" si="41"/>
        <v>0</v>
      </c>
      <c r="S41" s="10" t="str">
        <f>IFERROR(VLOOKUP(A41,'5'!U:V,2,0),"0")</f>
        <v>0</v>
      </c>
      <c r="T41" s="5" t="s">
        <v>169</v>
      </c>
      <c r="U41" s="15">
        <f t="shared" si="42"/>
        <v>0</v>
      </c>
      <c r="V41" s="10" t="str">
        <f>IFERROR(VLOOKUP(A41,'6'!U:V,2,0),"0")</f>
        <v>0</v>
      </c>
      <c r="W41" s="5" t="s">
        <v>169</v>
      </c>
      <c r="X41" s="15">
        <f t="shared" si="43"/>
        <v>0</v>
      </c>
      <c r="Y41" s="10" t="str">
        <f>IFERROR(VLOOKUP(A41,'7'!U:V,2,0),"0")</f>
        <v>0</v>
      </c>
      <c r="Z41" s="5" t="s">
        <v>169</v>
      </c>
      <c r="AA41" s="15">
        <f t="shared" si="44"/>
        <v>0</v>
      </c>
      <c r="AB41" s="10" t="str">
        <f>IFERROR(VLOOKUP(A41,'8'!U:V,2,0),"0")</f>
        <v>0</v>
      </c>
      <c r="AC41" s="5" t="s">
        <v>169</v>
      </c>
      <c r="AD41" s="15">
        <f t="shared" si="45"/>
        <v>0</v>
      </c>
      <c r="AE41" s="10" t="str">
        <f>IFERROR(VLOOKUP(A41,'9'!U:V,2,0),"0")</f>
        <v>0</v>
      </c>
      <c r="AF41" s="5" t="s">
        <v>169</v>
      </c>
      <c r="AG41" s="15">
        <f t="shared" si="46"/>
        <v>0</v>
      </c>
      <c r="AH41" s="10" t="str">
        <f>IFERROR(VLOOKUP(A41,'10'!U:V,2,0),"0")</f>
        <v>0</v>
      </c>
      <c r="AI41" s="5" t="s">
        <v>169</v>
      </c>
      <c r="AJ41" s="15">
        <f t="shared" si="47"/>
        <v>0</v>
      </c>
      <c r="AK41" s="10" t="str">
        <f>IFERROR(VLOOKUP(A41,'11'!U:V,2,0),"0")</f>
        <v>0</v>
      </c>
      <c r="AL41" s="5" t="s">
        <v>169</v>
      </c>
      <c r="AM41" s="15">
        <f t="shared" si="48"/>
        <v>0</v>
      </c>
      <c r="AN41" s="10" t="str">
        <f>IFERROR(VLOOKUP(A41,'12'!U:V,2,0),"0")</f>
        <v>0</v>
      </c>
      <c r="AO41" s="5" t="s">
        <v>169</v>
      </c>
      <c r="AP41" s="15">
        <f t="shared" si="49"/>
        <v>0</v>
      </c>
      <c r="AQ41" s="10" t="str">
        <f>IFERROR(VLOOKUP(A41,'13'!U:V,2,0),"0")</f>
        <v>0</v>
      </c>
      <c r="AR41" s="5" t="s">
        <v>169</v>
      </c>
      <c r="AS41" s="15">
        <f t="shared" si="50"/>
        <v>0</v>
      </c>
      <c r="AT41" s="10" t="str">
        <f>IFERROR(VLOOKUP(A41,'14'!U:V,2,0),"0")</f>
        <v>0</v>
      </c>
      <c r="AU41" s="5" t="s">
        <v>169</v>
      </c>
      <c r="AV41" s="15">
        <f t="shared" si="51"/>
        <v>0</v>
      </c>
      <c r="AW41" s="10" t="str">
        <f>IFERROR(VLOOKUP(A41,'15'!U:V,2,0),"0")</f>
        <v>0</v>
      </c>
      <c r="AX41" s="5" t="s">
        <v>169</v>
      </c>
      <c r="AY41" s="15">
        <f t="shared" si="52"/>
        <v>0</v>
      </c>
      <c r="AZ41" s="10" t="str">
        <f>IFERROR(VLOOKUP(A41,'16'!U:V,2,0),"0")</f>
        <v>0</v>
      </c>
      <c r="BA41" s="5" t="s">
        <v>169</v>
      </c>
      <c r="BB41" s="15">
        <f t="shared" si="53"/>
        <v>0</v>
      </c>
      <c r="BC41" s="10" t="str">
        <f>IFERROR(VLOOKUP(A41,'17'!U:V,2,0),"0")</f>
        <v>0</v>
      </c>
      <c r="BD41" s="5" t="s">
        <v>169</v>
      </c>
      <c r="BE41" s="15">
        <f t="shared" si="54"/>
        <v>0</v>
      </c>
      <c r="BF41" s="10" t="str">
        <f>IFERROR(VLOOKUP(A41,'18'!U:V,2,0),"0")</f>
        <v>0</v>
      </c>
      <c r="BG41" s="5" t="s">
        <v>169</v>
      </c>
      <c r="BH41" s="15">
        <f t="shared" si="22"/>
        <v>0</v>
      </c>
      <c r="BI41" s="10" t="str">
        <f>IFERROR(VLOOKUP(A41,'19'!U:V,2,0),"0")</f>
        <v>0</v>
      </c>
      <c r="BJ41" s="5" t="s">
        <v>169</v>
      </c>
      <c r="BK41" s="15">
        <f t="shared" si="23"/>
        <v>0</v>
      </c>
      <c r="BL41" s="10" t="str">
        <f>IFERROR(VLOOKUP(A41,'20'!U:V,2,0),"0")</f>
        <v>0</v>
      </c>
      <c r="BM41" s="5" t="s">
        <v>169</v>
      </c>
      <c r="BN41" s="15">
        <f t="shared" si="24"/>
        <v>0</v>
      </c>
      <c r="BO41" s="10" t="str">
        <f>IFERROR(VLOOKUP(A41,'21'!U:V,2,0),"0")</f>
        <v>0</v>
      </c>
      <c r="BP41" s="5" t="s">
        <v>169</v>
      </c>
      <c r="BQ41" s="15">
        <f t="shared" si="25"/>
        <v>0</v>
      </c>
      <c r="BR41" s="10" t="str">
        <f>IFERROR(VLOOKUP(A41,'22'!U:V,2,0),"0")</f>
        <v>0</v>
      </c>
      <c r="BS41" s="5" t="s">
        <v>169</v>
      </c>
      <c r="BT41" s="15">
        <f t="shared" si="26"/>
        <v>0</v>
      </c>
      <c r="BU41" s="10" t="str">
        <f>IFERROR(VLOOKUP(A41,'23'!U:V,2,0),"0")</f>
        <v>0</v>
      </c>
      <c r="BV41" s="5" t="s">
        <v>169</v>
      </c>
      <c r="BW41" s="15">
        <f t="shared" si="27"/>
        <v>0</v>
      </c>
      <c r="BX41" s="10" t="str">
        <f>IFERROR(VLOOKUP(A41,'24'!U:V,2,0),"0")</f>
        <v>0</v>
      </c>
      <c r="BY41" s="5" t="s">
        <v>169</v>
      </c>
      <c r="BZ41" s="15">
        <f t="shared" si="28"/>
        <v>0</v>
      </c>
      <c r="CA41" s="10" t="str">
        <f>IFERROR(VLOOKUP(A41,'25'!U:V,2,0),"0")</f>
        <v>0</v>
      </c>
      <c r="CB41" s="5" t="s">
        <v>169</v>
      </c>
      <c r="CC41" s="15">
        <f t="shared" si="29"/>
        <v>0</v>
      </c>
      <c r="CD41" s="10" t="str">
        <f>IFERROR(VLOOKUP(A41,'26'!U:V,2,0),"0")</f>
        <v>0</v>
      </c>
      <c r="CE41" s="5" t="s">
        <v>169</v>
      </c>
      <c r="CF41" s="15">
        <f t="shared" si="30"/>
        <v>0</v>
      </c>
      <c r="CG41" s="10" t="str">
        <f>IFERROR(VLOOKUP(A41,'27'!U:V,2,0),"0")</f>
        <v>0</v>
      </c>
      <c r="CH41" s="5" t="s">
        <v>169</v>
      </c>
      <c r="CI41" s="15">
        <f t="shared" si="31"/>
        <v>0</v>
      </c>
      <c r="CJ41" s="10" t="str">
        <f>IFERROR(VLOOKUP(A41,'28'!U:V,2,0),"0")</f>
        <v>0</v>
      </c>
      <c r="CK41" s="5" t="s">
        <v>169</v>
      </c>
      <c r="CL41" s="15">
        <f t="shared" si="32"/>
        <v>0</v>
      </c>
      <c r="CM41" s="10" t="str">
        <f>IFERROR(VLOOKUP(A41,'29'!U:V,2,0),"0")</f>
        <v>0</v>
      </c>
      <c r="CN41" s="5" t="s">
        <v>169</v>
      </c>
      <c r="CO41" s="15">
        <f t="shared" si="33"/>
        <v>0</v>
      </c>
      <c r="CP41" s="10" t="str">
        <f>IFERROR(VLOOKUP(A41,'30'!U:V,2,0),"0")</f>
        <v>0</v>
      </c>
      <c r="CQ41" s="5" t="s">
        <v>169</v>
      </c>
      <c r="CR41" s="15">
        <f t="shared" si="34"/>
        <v>0</v>
      </c>
      <c r="CS41" s="10" t="str">
        <f>IFERROR(VLOOKUP(A41,'31'!U:V,2,0),"0")</f>
        <v>0</v>
      </c>
      <c r="CT41" s="5" t="s">
        <v>169</v>
      </c>
      <c r="CU41" s="15">
        <f t="shared" si="35"/>
        <v>0</v>
      </c>
      <c r="CV41" s="10" t="str">
        <f>IFERROR(VLOOKUP(A41,'เซต1-31'!V:W,2,0),"0")</f>
        <v>0</v>
      </c>
      <c r="CW41" s="5" t="s">
        <v>169</v>
      </c>
      <c r="CX41" s="15">
        <f t="shared" si="36"/>
        <v>0</v>
      </c>
    </row>
    <row r="42" spans="1:102" x14ac:dyDescent="0.25">
      <c r="A42" s="6" t="s">
        <v>96</v>
      </c>
      <c r="B42" s="4" t="s">
        <v>97</v>
      </c>
      <c r="C42" s="13">
        <v>4.17</v>
      </c>
      <c r="D42" s="19">
        <f t="shared" si="20"/>
        <v>0</v>
      </c>
      <c r="E42" s="5" t="s">
        <v>169</v>
      </c>
      <c r="F42" s="13">
        <f t="shared" si="37"/>
        <v>0</v>
      </c>
      <c r="G42" s="10" t="str">
        <f>IFERROR(VLOOKUP(A42,'1'!U:V,2,0),"0")</f>
        <v>0</v>
      </c>
      <c r="H42" s="5" t="s">
        <v>169</v>
      </c>
      <c r="I42" s="15">
        <f t="shared" si="38"/>
        <v>0</v>
      </c>
      <c r="J42" s="10" t="str">
        <f>IFERROR(VLOOKUP(A42,'2'!U:V,2,0),"0")</f>
        <v>0</v>
      </c>
      <c r="K42" s="5" t="s">
        <v>169</v>
      </c>
      <c r="L42" s="15">
        <f t="shared" si="39"/>
        <v>0</v>
      </c>
      <c r="M42" s="10" t="str">
        <f>IFERROR(VLOOKUP(A42,'3'!U:V,2,0),"0")</f>
        <v>0</v>
      </c>
      <c r="N42" s="5" t="s">
        <v>169</v>
      </c>
      <c r="O42" s="15">
        <f t="shared" si="40"/>
        <v>0</v>
      </c>
      <c r="P42" s="10" t="str">
        <f>IFERROR(VLOOKUP(A42,'4'!U:V,2,0),"0")</f>
        <v>0</v>
      </c>
      <c r="Q42" s="5" t="s">
        <v>169</v>
      </c>
      <c r="R42" s="15">
        <f t="shared" si="41"/>
        <v>0</v>
      </c>
      <c r="S42" s="10" t="str">
        <f>IFERROR(VLOOKUP(A42,'5'!U:V,2,0),"0")</f>
        <v>0</v>
      </c>
      <c r="T42" s="5" t="s">
        <v>169</v>
      </c>
      <c r="U42" s="15">
        <f t="shared" si="42"/>
        <v>0</v>
      </c>
      <c r="V42" s="10" t="str">
        <f>IFERROR(VLOOKUP(A42,'6'!U:V,2,0),"0")</f>
        <v>0</v>
      </c>
      <c r="W42" s="5" t="s">
        <v>169</v>
      </c>
      <c r="X42" s="15">
        <f t="shared" si="43"/>
        <v>0</v>
      </c>
      <c r="Y42" s="10" t="str">
        <f>IFERROR(VLOOKUP(A42,'7'!U:V,2,0),"0")</f>
        <v>0</v>
      </c>
      <c r="Z42" s="5" t="s">
        <v>169</v>
      </c>
      <c r="AA42" s="15">
        <f t="shared" si="44"/>
        <v>0</v>
      </c>
      <c r="AB42" s="10" t="str">
        <f>IFERROR(VLOOKUP(A42,'8'!U:V,2,0),"0")</f>
        <v>0</v>
      </c>
      <c r="AC42" s="5" t="s">
        <v>169</v>
      </c>
      <c r="AD42" s="15">
        <f t="shared" si="45"/>
        <v>0</v>
      </c>
      <c r="AE42" s="10" t="str">
        <f>IFERROR(VLOOKUP(A42,'9'!U:V,2,0),"0")</f>
        <v>0</v>
      </c>
      <c r="AF42" s="5" t="s">
        <v>169</v>
      </c>
      <c r="AG42" s="15">
        <f t="shared" si="46"/>
        <v>0</v>
      </c>
      <c r="AH42" s="10" t="str">
        <f>IFERROR(VLOOKUP(A42,'10'!U:V,2,0),"0")</f>
        <v>0</v>
      </c>
      <c r="AI42" s="5" t="s">
        <v>169</v>
      </c>
      <c r="AJ42" s="15">
        <f t="shared" si="47"/>
        <v>0</v>
      </c>
      <c r="AK42" s="10" t="str">
        <f>IFERROR(VLOOKUP(A42,'11'!U:V,2,0),"0")</f>
        <v>0</v>
      </c>
      <c r="AL42" s="5" t="s">
        <v>169</v>
      </c>
      <c r="AM42" s="15">
        <f t="shared" si="48"/>
        <v>0</v>
      </c>
      <c r="AN42" s="10" t="str">
        <f>IFERROR(VLOOKUP(A42,'12'!U:V,2,0),"0")</f>
        <v>0</v>
      </c>
      <c r="AO42" s="5" t="s">
        <v>169</v>
      </c>
      <c r="AP42" s="15">
        <f t="shared" si="49"/>
        <v>0</v>
      </c>
      <c r="AQ42" s="10" t="str">
        <f>IFERROR(VLOOKUP(A42,'13'!U:V,2,0),"0")</f>
        <v>0</v>
      </c>
      <c r="AR42" s="5" t="s">
        <v>169</v>
      </c>
      <c r="AS42" s="15">
        <f t="shared" si="50"/>
        <v>0</v>
      </c>
      <c r="AT42" s="10" t="str">
        <f>IFERROR(VLOOKUP(A42,'14'!U:V,2,0),"0")</f>
        <v>0</v>
      </c>
      <c r="AU42" s="5" t="s">
        <v>169</v>
      </c>
      <c r="AV42" s="15">
        <f t="shared" si="51"/>
        <v>0</v>
      </c>
      <c r="AW42" s="10" t="str">
        <f>IFERROR(VLOOKUP(A42,'15'!U:V,2,0),"0")</f>
        <v>0</v>
      </c>
      <c r="AX42" s="5" t="s">
        <v>169</v>
      </c>
      <c r="AY42" s="15">
        <f t="shared" si="52"/>
        <v>0</v>
      </c>
      <c r="AZ42" s="10" t="str">
        <f>IFERROR(VLOOKUP(A42,'16'!U:V,2,0),"0")</f>
        <v>0</v>
      </c>
      <c r="BA42" s="5" t="s">
        <v>169</v>
      </c>
      <c r="BB42" s="15">
        <f t="shared" si="53"/>
        <v>0</v>
      </c>
      <c r="BC42" s="10" t="str">
        <f>IFERROR(VLOOKUP(A42,'17'!U:V,2,0),"0")</f>
        <v>0</v>
      </c>
      <c r="BD42" s="5" t="s">
        <v>169</v>
      </c>
      <c r="BE42" s="15">
        <f t="shared" si="54"/>
        <v>0</v>
      </c>
      <c r="BF42" s="10" t="str">
        <f>IFERROR(VLOOKUP(A42,'18'!U:V,2,0),"0")</f>
        <v>0</v>
      </c>
      <c r="BG42" s="5" t="s">
        <v>169</v>
      </c>
      <c r="BH42" s="15">
        <f t="shared" si="22"/>
        <v>0</v>
      </c>
      <c r="BI42" s="10" t="str">
        <f>IFERROR(VLOOKUP(A42,'19'!U:V,2,0),"0")</f>
        <v>0</v>
      </c>
      <c r="BJ42" s="5" t="s">
        <v>169</v>
      </c>
      <c r="BK42" s="15">
        <f t="shared" si="23"/>
        <v>0</v>
      </c>
      <c r="BL42" s="10" t="str">
        <f>IFERROR(VLOOKUP(A42,'20'!U:V,2,0),"0")</f>
        <v>0</v>
      </c>
      <c r="BM42" s="5" t="s">
        <v>169</v>
      </c>
      <c r="BN42" s="15">
        <f t="shared" si="24"/>
        <v>0</v>
      </c>
      <c r="BO42" s="10" t="str">
        <f>IFERROR(VLOOKUP(A42,'21'!U:V,2,0),"0")</f>
        <v>0</v>
      </c>
      <c r="BP42" s="5" t="s">
        <v>169</v>
      </c>
      <c r="BQ42" s="15">
        <f t="shared" si="25"/>
        <v>0</v>
      </c>
      <c r="BR42" s="10" t="str">
        <f>IFERROR(VLOOKUP(A42,'22'!U:V,2,0),"0")</f>
        <v>0</v>
      </c>
      <c r="BS42" s="5" t="s">
        <v>169</v>
      </c>
      <c r="BT42" s="15">
        <f t="shared" si="26"/>
        <v>0</v>
      </c>
      <c r="BU42" s="10" t="str">
        <f>IFERROR(VLOOKUP(A42,'23'!U:V,2,0),"0")</f>
        <v>0</v>
      </c>
      <c r="BV42" s="5" t="s">
        <v>169</v>
      </c>
      <c r="BW42" s="15">
        <f t="shared" si="27"/>
        <v>0</v>
      </c>
      <c r="BX42" s="10" t="str">
        <f>IFERROR(VLOOKUP(A42,'24'!U:V,2,0),"0")</f>
        <v>0</v>
      </c>
      <c r="BY42" s="5" t="s">
        <v>169</v>
      </c>
      <c r="BZ42" s="15">
        <f t="shared" si="28"/>
        <v>0</v>
      </c>
      <c r="CA42" s="10" t="str">
        <f>IFERROR(VLOOKUP(A42,'25'!U:V,2,0),"0")</f>
        <v>0</v>
      </c>
      <c r="CB42" s="5" t="s">
        <v>169</v>
      </c>
      <c r="CC42" s="15">
        <f t="shared" si="29"/>
        <v>0</v>
      </c>
      <c r="CD42" s="10" t="str">
        <f>IFERROR(VLOOKUP(A42,'26'!U:V,2,0),"0")</f>
        <v>0</v>
      </c>
      <c r="CE42" s="5" t="s">
        <v>169</v>
      </c>
      <c r="CF42" s="15">
        <f t="shared" si="30"/>
        <v>0</v>
      </c>
      <c r="CG42" s="10" t="str">
        <f>IFERROR(VLOOKUP(A42,'27'!U:V,2,0),"0")</f>
        <v>0</v>
      </c>
      <c r="CH42" s="5" t="s">
        <v>169</v>
      </c>
      <c r="CI42" s="15">
        <f t="shared" si="31"/>
        <v>0</v>
      </c>
      <c r="CJ42" s="10" t="str">
        <f>IFERROR(VLOOKUP(A42,'28'!U:V,2,0),"0")</f>
        <v>0</v>
      </c>
      <c r="CK42" s="5" t="s">
        <v>169</v>
      </c>
      <c r="CL42" s="15">
        <f t="shared" si="32"/>
        <v>0</v>
      </c>
      <c r="CM42" s="10" t="str">
        <f>IFERROR(VLOOKUP(A42,'29'!U:V,2,0),"0")</f>
        <v>0</v>
      </c>
      <c r="CN42" s="5" t="s">
        <v>169</v>
      </c>
      <c r="CO42" s="15">
        <f t="shared" si="33"/>
        <v>0</v>
      </c>
      <c r="CP42" s="10" t="str">
        <f>IFERROR(VLOOKUP(A42,'30'!U:V,2,0),"0")</f>
        <v>0</v>
      </c>
      <c r="CQ42" s="5" t="s">
        <v>169</v>
      </c>
      <c r="CR42" s="15">
        <f t="shared" si="34"/>
        <v>0</v>
      </c>
      <c r="CS42" s="10" t="str">
        <f>IFERROR(VLOOKUP(A42,'31'!U:V,2,0),"0")</f>
        <v>0</v>
      </c>
      <c r="CT42" s="5" t="s">
        <v>169</v>
      </c>
      <c r="CU42" s="15">
        <f t="shared" si="35"/>
        <v>0</v>
      </c>
      <c r="CV42" s="10" t="str">
        <f>IFERROR(VLOOKUP(A42,'เซต1-31'!V:W,2,0),"0")</f>
        <v>0</v>
      </c>
      <c r="CW42" s="5" t="s">
        <v>169</v>
      </c>
      <c r="CX42" s="15">
        <f t="shared" si="36"/>
        <v>0</v>
      </c>
    </row>
    <row r="43" spans="1:102" x14ac:dyDescent="0.25">
      <c r="A43" s="6" t="s">
        <v>207</v>
      </c>
      <c r="B43" s="4" t="s">
        <v>97</v>
      </c>
      <c r="C43" s="13">
        <v>4.17</v>
      </c>
      <c r="D43" s="19">
        <f t="shared" si="20"/>
        <v>0</v>
      </c>
      <c r="E43" s="5" t="s">
        <v>169</v>
      </c>
      <c r="F43" s="13">
        <f t="shared" si="37"/>
        <v>0</v>
      </c>
      <c r="G43" s="10" t="str">
        <f>IFERROR(VLOOKUP(A43,'1'!U:V,2,0),"0")</f>
        <v>0</v>
      </c>
      <c r="H43" s="5" t="s">
        <v>169</v>
      </c>
      <c r="I43" s="15">
        <f t="shared" si="38"/>
        <v>0</v>
      </c>
      <c r="J43" s="10" t="str">
        <f>IFERROR(VLOOKUP(A43,'2'!U:V,2,0),"0")</f>
        <v>0</v>
      </c>
      <c r="K43" s="5" t="s">
        <v>169</v>
      </c>
      <c r="L43" s="15">
        <f t="shared" si="39"/>
        <v>0</v>
      </c>
      <c r="M43" s="10" t="str">
        <f>IFERROR(VLOOKUP(A43,'3'!U:V,2,0),"0")</f>
        <v>0</v>
      </c>
      <c r="N43" s="5" t="s">
        <v>169</v>
      </c>
      <c r="O43" s="15">
        <f t="shared" si="40"/>
        <v>0</v>
      </c>
      <c r="P43" s="10" t="str">
        <f>IFERROR(VLOOKUP(A43,'4'!U:V,2,0),"0")</f>
        <v>0</v>
      </c>
      <c r="Q43" s="5" t="s">
        <v>169</v>
      </c>
      <c r="R43" s="15">
        <f t="shared" si="41"/>
        <v>0</v>
      </c>
      <c r="S43" s="10" t="str">
        <f>IFERROR(VLOOKUP(A43,'5'!U:V,2,0),"0")</f>
        <v>0</v>
      </c>
      <c r="T43" s="5" t="s">
        <v>169</v>
      </c>
      <c r="U43" s="15">
        <f t="shared" si="42"/>
        <v>0</v>
      </c>
      <c r="V43" s="10" t="str">
        <f>IFERROR(VLOOKUP(A43,'6'!U:V,2,0),"0")</f>
        <v>0</v>
      </c>
      <c r="W43" s="5" t="s">
        <v>169</v>
      </c>
      <c r="X43" s="15">
        <f t="shared" si="43"/>
        <v>0</v>
      </c>
      <c r="Y43" s="10" t="str">
        <f>IFERROR(VLOOKUP(A43,'7'!U:V,2,0),"0")</f>
        <v>0</v>
      </c>
      <c r="Z43" s="5" t="s">
        <v>169</v>
      </c>
      <c r="AA43" s="15">
        <f t="shared" si="44"/>
        <v>0</v>
      </c>
      <c r="AB43" s="10" t="str">
        <f>IFERROR(VLOOKUP(A43,'8'!U:V,2,0),"0")</f>
        <v>0</v>
      </c>
      <c r="AC43" s="5" t="s">
        <v>169</v>
      </c>
      <c r="AD43" s="15">
        <f t="shared" si="45"/>
        <v>0</v>
      </c>
      <c r="AE43" s="10" t="str">
        <f>IFERROR(VLOOKUP(A43,'9'!U:V,2,0),"0")</f>
        <v>0</v>
      </c>
      <c r="AF43" s="5" t="s">
        <v>169</v>
      </c>
      <c r="AG43" s="15">
        <f t="shared" si="46"/>
        <v>0</v>
      </c>
      <c r="AH43" s="10" t="str">
        <f>IFERROR(VLOOKUP(A43,'10'!U:V,2,0),"0")</f>
        <v>0</v>
      </c>
      <c r="AI43" s="5" t="s">
        <v>169</v>
      </c>
      <c r="AJ43" s="15">
        <f t="shared" si="47"/>
        <v>0</v>
      </c>
      <c r="AK43" s="10" t="str">
        <f>IFERROR(VLOOKUP(A43,'11'!U:V,2,0),"0")</f>
        <v>0</v>
      </c>
      <c r="AL43" s="5" t="s">
        <v>169</v>
      </c>
      <c r="AM43" s="15">
        <f t="shared" si="48"/>
        <v>0</v>
      </c>
      <c r="AN43" s="10" t="str">
        <f>IFERROR(VLOOKUP(A43,'12'!U:V,2,0),"0")</f>
        <v>0</v>
      </c>
      <c r="AO43" s="5" t="s">
        <v>169</v>
      </c>
      <c r="AP43" s="15">
        <f t="shared" si="49"/>
        <v>0</v>
      </c>
      <c r="AQ43" s="10" t="str">
        <f>IFERROR(VLOOKUP(A43,'13'!U:V,2,0),"0")</f>
        <v>0</v>
      </c>
      <c r="AR43" s="5" t="s">
        <v>169</v>
      </c>
      <c r="AS43" s="15">
        <f t="shared" si="50"/>
        <v>0</v>
      </c>
      <c r="AT43" s="10" t="str">
        <f>IFERROR(VLOOKUP(A43,'14'!U:V,2,0),"0")</f>
        <v>0</v>
      </c>
      <c r="AU43" s="5" t="s">
        <v>169</v>
      </c>
      <c r="AV43" s="15">
        <f t="shared" si="51"/>
        <v>0</v>
      </c>
      <c r="AW43" s="10" t="str">
        <f>IFERROR(VLOOKUP(A43,'15'!U:V,2,0),"0")</f>
        <v>0</v>
      </c>
      <c r="AX43" s="5" t="s">
        <v>169</v>
      </c>
      <c r="AY43" s="15">
        <f t="shared" si="52"/>
        <v>0</v>
      </c>
      <c r="AZ43" s="10" t="str">
        <f>IFERROR(VLOOKUP(A43,'16'!U:V,2,0),"0")</f>
        <v>0</v>
      </c>
      <c r="BA43" s="5" t="s">
        <v>169</v>
      </c>
      <c r="BB43" s="15">
        <f t="shared" si="53"/>
        <v>0</v>
      </c>
      <c r="BC43" s="10" t="str">
        <f>IFERROR(VLOOKUP(A43,'17'!U:V,2,0),"0")</f>
        <v>0</v>
      </c>
      <c r="BD43" s="5" t="s">
        <v>169</v>
      </c>
      <c r="BE43" s="15">
        <f t="shared" si="54"/>
        <v>0</v>
      </c>
      <c r="BF43" s="10" t="str">
        <f>IFERROR(VLOOKUP(A43,'18'!U:V,2,0),"0")</f>
        <v>0</v>
      </c>
      <c r="BG43" s="5" t="s">
        <v>169</v>
      </c>
      <c r="BH43" s="15">
        <f t="shared" si="22"/>
        <v>0</v>
      </c>
      <c r="BI43" s="10" t="str">
        <f>IFERROR(VLOOKUP(A43,'19'!U:V,2,0),"0")</f>
        <v>0</v>
      </c>
      <c r="BJ43" s="5" t="s">
        <v>169</v>
      </c>
      <c r="BK43" s="15">
        <f t="shared" si="23"/>
        <v>0</v>
      </c>
      <c r="BL43" s="10" t="str">
        <f>IFERROR(VLOOKUP(A43,'20'!U:V,2,0),"0")</f>
        <v>0</v>
      </c>
      <c r="BM43" s="5" t="s">
        <v>169</v>
      </c>
      <c r="BN43" s="15">
        <f t="shared" si="24"/>
        <v>0</v>
      </c>
      <c r="BO43" s="10" t="str">
        <f>IFERROR(VLOOKUP(A43,'21'!U:V,2,0),"0")</f>
        <v>0</v>
      </c>
      <c r="BP43" s="5" t="s">
        <v>169</v>
      </c>
      <c r="BQ43" s="15">
        <f t="shared" si="25"/>
        <v>0</v>
      </c>
      <c r="BR43" s="10" t="str">
        <f>IFERROR(VLOOKUP(A43,'22'!U:V,2,0),"0")</f>
        <v>0</v>
      </c>
      <c r="BS43" s="5" t="s">
        <v>169</v>
      </c>
      <c r="BT43" s="15">
        <f t="shared" si="26"/>
        <v>0</v>
      </c>
      <c r="BU43" s="10" t="str">
        <f>IFERROR(VLOOKUP(A43,'23'!U:V,2,0),"0")</f>
        <v>0</v>
      </c>
      <c r="BV43" s="5" t="s">
        <v>169</v>
      </c>
      <c r="BW43" s="15">
        <f t="shared" si="27"/>
        <v>0</v>
      </c>
      <c r="BX43" s="10" t="str">
        <f>IFERROR(VLOOKUP(A43,'24'!U:V,2,0),"0")</f>
        <v>0</v>
      </c>
      <c r="BY43" s="5" t="s">
        <v>169</v>
      </c>
      <c r="BZ43" s="15">
        <f t="shared" si="28"/>
        <v>0</v>
      </c>
      <c r="CA43" s="10" t="str">
        <f>IFERROR(VLOOKUP(A43,'25'!U:V,2,0),"0")</f>
        <v>0</v>
      </c>
      <c r="CB43" s="5" t="s">
        <v>169</v>
      </c>
      <c r="CC43" s="15">
        <f t="shared" si="29"/>
        <v>0</v>
      </c>
      <c r="CD43" s="10" t="str">
        <f>IFERROR(VLOOKUP(A43,'26'!U:V,2,0),"0")</f>
        <v>0</v>
      </c>
      <c r="CE43" s="5" t="s">
        <v>169</v>
      </c>
      <c r="CF43" s="15">
        <f t="shared" si="30"/>
        <v>0</v>
      </c>
      <c r="CG43" s="10" t="str">
        <f>IFERROR(VLOOKUP(A43,'27'!U:V,2,0),"0")</f>
        <v>0</v>
      </c>
      <c r="CH43" s="5" t="s">
        <v>169</v>
      </c>
      <c r="CI43" s="15">
        <f t="shared" si="31"/>
        <v>0</v>
      </c>
      <c r="CJ43" s="10" t="str">
        <f>IFERROR(VLOOKUP(A43,'28'!U:V,2,0),"0")</f>
        <v>0</v>
      </c>
      <c r="CK43" s="5" t="s">
        <v>169</v>
      </c>
      <c r="CL43" s="15">
        <f t="shared" si="32"/>
        <v>0</v>
      </c>
      <c r="CM43" s="10" t="str">
        <f>IFERROR(VLOOKUP(A43,'29'!U:V,2,0),"0")</f>
        <v>0</v>
      </c>
      <c r="CN43" s="5" t="s">
        <v>169</v>
      </c>
      <c r="CO43" s="15">
        <f t="shared" si="33"/>
        <v>0</v>
      </c>
      <c r="CP43" s="10" t="str">
        <f>IFERROR(VLOOKUP(A43,'30'!U:V,2,0),"0")</f>
        <v>0</v>
      </c>
      <c r="CQ43" s="5" t="s">
        <v>169</v>
      </c>
      <c r="CR43" s="15">
        <f t="shared" si="34"/>
        <v>0</v>
      </c>
      <c r="CS43" s="10" t="str">
        <f>IFERROR(VLOOKUP(A43,'31'!U:V,2,0),"0")</f>
        <v>0</v>
      </c>
      <c r="CT43" s="5" t="s">
        <v>169</v>
      </c>
      <c r="CU43" s="15">
        <f t="shared" si="35"/>
        <v>0</v>
      </c>
      <c r="CV43" s="10" t="str">
        <f>IFERROR(VLOOKUP(A43,'เซต1-31'!V:W,2,0),"0")</f>
        <v>0</v>
      </c>
      <c r="CW43" s="5" t="s">
        <v>169</v>
      </c>
      <c r="CX43" s="15">
        <f t="shared" si="36"/>
        <v>0</v>
      </c>
    </row>
    <row r="44" spans="1:102" x14ac:dyDescent="0.25">
      <c r="A44" s="6" t="s">
        <v>176</v>
      </c>
      <c r="B44" s="4" t="s">
        <v>177</v>
      </c>
      <c r="C44" s="13">
        <v>4.3</v>
      </c>
      <c r="D44" s="19">
        <f t="shared" si="20"/>
        <v>0</v>
      </c>
      <c r="E44" s="5" t="s">
        <v>169</v>
      </c>
      <c r="F44" s="13">
        <f t="shared" si="37"/>
        <v>0</v>
      </c>
      <c r="G44" s="10" t="str">
        <f>IFERROR(VLOOKUP(A44,'1'!U:V,2,0),"0")</f>
        <v>0</v>
      </c>
      <c r="H44" s="5" t="s">
        <v>169</v>
      </c>
      <c r="I44" s="15">
        <f t="shared" si="38"/>
        <v>0</v>
      </c>
      <c r="J44" s="10" t="str">
        <f>IFERROR(VLOOKUP(A44,'2'!U:V,2,0),"0")</f>
        <v>0</v>
      </c>
      <c r="K44" s="5" t="s">
        <v>169</v>
      </c>
      <c r="L44" s="15">
        <f t="shared" si="39"/>
        <v>0</v>
      </c>
      <c r="M44" s="10" t="str">
        <f>IFERROR(VLOOKUP(A44,'3'!U:V,2,0),"0")</f>
        <v>0</v>
      </c>
      <c r="N44" s="5" t="s">
        <v>169</v>
      </c>
      <c r="O44" s="15">
        <f t="shared" si="40"/>
        <v>0</v>
      </c>
      <c r="P44" s="10" t="str">
        <f>IFERROR(VLOOKUP(A44,'4'!U:V,2,0),"0")</f>
        <v>0</v>
      </c>
      <c r="Q44" s="5" t="s">
        <v>169</v>
      </c>
      <c r="R44" s="15">
        <f t="shared" si="41"/>
        <v>0</v>
      </c>
      <c r="S44" s="10" t="str">
        <f>IFERROR(VLOOKUP(A44,'5'!U:V,2,0),"0")</f>
        <v>0</v>
      </c>
      <c r="T44" s="5" t="s">
        <v>169</v>
      </c>
      <c r="U44" s="15">
        <f t="shared" si="42"/>
        <v>0</v>
      </c>
      <c r="V44" s="10" t="str">
        <f>IFERROR(VLOOKUP(A44,'6'!U:V,2,0),"0")</f>
        <v>0</v>
      </c>
      <c r="W44" s="5" t="s">
        <v>169</v>
      </c>
      <c r="X44" s="15">
        <f t="shared" si="43"/>
        <v>0</v>
      </c>
      <c r="Y44" s="10" t="str">
        <f>IFERROR(VLOOKUP(A44,'7'!U:V,2,0),"0")</f>
        <v>0</v>
      </c>
      <c r="Z44" s="5" t="s">
        <v>169</v>
      </c>
      <c r="AA44" s="15">
        <f t="shared" si="44"/>
        <v>0</v>
      </c>
      <c r="AB44" s="10" t="str">
        <f>IFERROR(VLOOKUP(A44,'8'!U:V,2,0),"0")</f>
        <v>0</v>
      </c>
      <c r="AC44" s="5" t="s">
        <v>169</v>
      </c>
      <c r="AD44" s="15">
        <f t="shared" si="45"/>
        <v>0</v>
      </c>
      <c r="AE44" s="10" t="str">
        <f>IFERROR(VLOOKUP(A44,'9'!U:V,2,0),"0")</f>
        <v>0</v>
      </c>
      <c r="AF44" s="5" t="s">
        <v>169</v>
      </c>
      <c r="AG44" s="15">
        <f t="shared" si="46"/>
        <v>0</v>
      </c>
      <c r="AH44" s="10" t="str">
        <f>IFERROR(VLOOKUP(A44,'10'!U:V,2,0),"0")</f>
        <v>0</v>
      </c>
      <c r="AI44" s="5" t="s">
        <v>169</v>
      </c>
      <c r="AJ44" s="15">
        <f t="shared" si="47"/>
        <v>0</v>
      </c>
      <c r="AK44" s="10" t="str">
        <f>IFERROR(VLOOKUP(A44,'11'!U:V,2,0),"0")</f>
        <v>0</v>
      </c>
      <c r="AL44" s="5" t="s">
        <v>169</v>
      </c>
      <c r="AM44" s="15">
        <f t="shared" si="48"/>
        <v>0</v>
      </c>
      <c r="AN44" s="10" t="str">
        <f>IFERROR(VLOOKUP(A44,'12'!U:V,2,0),"0")</f>
        <v>0</v>
      </c>
      <c r="AO44" s="5" t="s">
        <v>169</v>
      </c>
      <c r="AP44" s="15">
        <f t="shared" si="49"/>
        <v>0</v>
      </c>
      <c r="AQ44" s="10" t="str">
        <f>IFERROR(VLOOKUP(A44,'13'!U:V,2,0),"0")</f>
        <v>0</v>
      </c>
      <c r="AR44" s="5" t="s">
        <v>169</v>
      </c>
      <c r="AS44" s="15">
        <f t="shared" si="50"/>
        <v>0</v>
      </c>
      <c r="AT44" s="10" t="str">
        <f>IFERROR(VLOOKUP(A44,'14'!U:V,2,0),"0")</f>
        <v>0</v>
      </c>
      <c r="AU44" s="5" t="s">
        <v>169</v>
      </c>
      <c r="AV44" s="15">
        <f t="shared" si="51"/>
        <v>0</v>
      </c>
      <c r="AW44" s="10" t="str">
        <f>IFERROR(VLOOKUP(A44,'15'!U:V,2,0),"0")</f>
        <v>0</v>
      </c>
      <c r="AX44" s="5" t="s">
        <v>169</v>
      </c>
      <c r="AY44" s="15">
        <f t="shared" si="52"/>
        <v>0</v>
      </c>
      <c r="AZ44" s="10" t="str">
        <f>IFERROR(VLOOKUP(A44,'16'!U:V,2,0),"0")</f>
        <v>0</v>
      </c>
      <c r="BA44" s="5" t="s">
        <v>169</v>
      </c>
      <c r="BB44" s="15">
        <f t="shared" si="53"/>
        <v>0</v>
      </c>
      <c r="BC44" s="10" t="str">
        <f>IFERROR(VLOOKUP(A44,'17'!U:V,2,0),"0")</f>
        <v>0</v>
      </c>
      <c r="BD44" s="5" t="s">
        <v>169</v>
      </c>
      <c r="BE44" s="15">
        <f t="shared" si="54"/>
        <v>0</v>
      </c>
      <c r="BF44" s="10" t="str">
        <f>IFERROR(VLOOKUP(A44,'18'!U:V,2,0),"0")</f>
        <v>0</v>
      </c>
      <c r="BG44" s="5" t="s">
        <v>169</v>
      </c>
      <c r="BH44" s="15">
        <f t="shared" si="22"/>
        <v>0</v>
      </c>
      <c r="BI44" s="10" t="str">
        <f>IFERROR(VLOOKUP(A44,'19'!U:V,2,0),"0")</f>
        <v>0</v>
      </c>
      <c r="BJ44" s="5" t="s">
        <v>169</v>
      </c>
      <c r="BK44" s="15">
        <f t="shared" si="23"/>
        <v>0</v>
      </c>
      <c r="BL44" s="10" t="str">
        <f>IFERROR(VLOOKUP(A44,'20'!U:V,2,0),"0")</f>
        <v>0</v>
      </c>
      <c r="BM44" s="5" t="s">
        <v>169</v>
      </c>
      <c r="BN44" s="15">
        <f t="shared" si="24"/>
        <v>0</v>
      </c>
      <c r="BO44" s="10" t="str">
        <f>IFERROR(VLOOKUP(A44,'21'!U:V,2,0),"0")</f>
        <v>0</v>
      </c>
      <c r="BP44" s="5" t="s">
        <v>169</v>
      </c>
      <c r="BQ44" s="15">
        <f t="shared" si="25"/>
        <v>0</v>
      </c>
      <c r="BR44" s="10" t="str">
        <f>IFERROR(VLOOKUP(A44,'22'!U:V,2,0),"0")</f>
        <v>0</v>
      </c>
      <c r="BS44" s="5" t="s">
        <v>169</v>
      </c>
      <c r="BT44" s="15">
        <f t="shared" si="26"/>
        <v>0</v>
      </c>
      <c r="BU44" s="10" t="str">
        <f>IFERROR(VLOOKUP(A44,'23'!U:V,2,0),"0")</f>
        <v>0</v>
      </c>
      <c r="BV44" s="5" t="s">
        <v>169</v>
      </c>
      <c r="BW44" s="15">
        <f t="shared" si="27"/>
        <v>0</v>
      </c>
      <c r="BX44" s="10" t="str">
        <f>IFERROR(VLOOKUP(A44,'24'!U:V,2,0),"0")</f>
        <v>0</v>
      </c>
      <c r="BY44" s="5" t="s">
        <v>169</v>
      </c>
      <c r="BZ44" s="15">
        <f t="shared" si="28"/>
        <v>0</v>
      </c>
      <c r="CA44" s="10" t="str">
        <f>IFERROR(VLOOKUP(A44,'25'!U:V,2,0),"0")</f>
        <v>0</v>
      </c>
      <c r="CB44" s="5" t="s">
        <v>169</v>
      </c>
      <c r="CC44" s="15">
        <f t="shared" si="29"/>
        <v>0</v>
      </c>
      <c r="CD44" s="10" t="str">
        <f>IFERROR(VLOOKUP(A44,'26'!U:V,2,0),"0")</f>
        <v>0</v>
      </c>
      <c r="CE44" s="5" t="s">
        <v>169</v>
      </c>
      <c r="CF44" s="15">
        <f t="shared" si="30"/>
        <v>0</v>
      </c>
      <c r="CG44" s="10" t="str">
        <f>IFERROR(VLOOKUP(A44,'27'!U:V,2,0),"0")</f>
        <v>0</v>
      </c>
      <c r="CH44" s="5" t="s">
        <v>169</v>
      </c>
      <c r="CI44" s="15">
        <f t="shared" si="31"/>
        <v>0</v>
      </c>
      <c r="CJ44" s="10" t="str">
        <f>IFERROR(VLOOKUP(A44,'28'!U:V,2,0),"0")</f>
        <v>0</v>
      </c>
      <c r="CK44" s="5" t="s">
        <v>169</v>
      </c>
      <c r="CL44" s="15">
        <f t="shared" si="32"/>
        <v>0</v>
      </c>
      <c r="CM44" s="10" t="str">
        <f>IFERROR(VLOOKUP(A44,'29'!U:V,2,0),"0")</f>
        <v>0</v>
      </c>
      <c r="CN44" s="5" t="s">
        <v>169</v>
      </c>
      <c r="CO44" s="15">
        <f t="shared" si="33"/>
        <v>0</v>
      </c>
      <c r="CP44" s="10" t="str">
        <f>IFERROR(VLOOKUP(A44,'30'!U:V,2,0),"0")</f>
        <v>0</v>
      </c>
      <c r="CQ44" s="5" t="s">
        <v>169</v>
      </c>
      <c r="CR44" s="15">
        <f t="shared" si="34"/>
        <v>0</v>
      </c>
      <c r="CS44" s="10" t="str">
        <f>IFERROR(VLOOKUP(A44,'31'!U:V,2,0),"0")</f>
        <v>0</v>
      </c>
      <c r="CT44" s="5" t="s">
        <v>169</v>
      </c>
      <c r="CU44" s="15">
        <f t="shared" si="35"/>
        <v>0</v>
      </c>
      <c r="CV44" s="10" t="str">
        <f>IFERROR(VLOOKUP(A44,'เซต1-31'!V:W,2,0),"0")</f>
        <v>0</v>
      </c>
      <c r="CW44" s="5" t="s">
        <v>169</v>
      </c>
      <c r="CX44" s="15">
        <f t="shared" si="36"/>
        <v>0</v>
      </c>
    </row>
    <row r="45" spans="1:102" x14ac:dyDescent="0.25">
      <c r="A45" s="6" t="s">
        <v>104</v>
      </c>
      <c r="B45" s="4" t="s">
        <v>105</v>
      </c>
      <c r="C45" s="13">
        <v>4.3</v>
      </c>
      <c r="D45" s="19">
        <f t="shared" si="20"/>
        <v>0</v>
      </c>
      <c r="E45" s="5" t="s">
        <v>169</v>
      </c>
      <c r="F45" s="13">
        <f t="shared" si="37"/>
        <v>0</v>
      </c>
      <c r="G45" s="10" t="str">
        <f>IFERROR(VLOOKUP(A45,'1'!U:V,2,0),"0")</f>
        <v>0</v>
      </c>
      <c r="H45" s="5" t="s">
        <v>169</v>
      </c>
      <c r="I45" s="15">
        <f t="shared" si="38"/>
        <v>0</v>
      </c>
      <c r="J45" s="10" t="str">
        <f>IFERROR(VLOOKUP(A45,'2'!U:V,2,0),"0")</f>
        <v>0</v>
      </c>
      <c r="K45" s="5" t="s">
        <v>169</v>
      </c>
      <c r="L45" s="15">
        <f t="shared" si="39"/>
        <v>0</v>
      </c>
      <c r="M45" s="10" t="str">
        <f>IFERROR(VLOOKUP(A45,'3'!U:V,2,0),"0")</f>
        <v>0</v>
      </c>
      <c r="N45" s="5" t="s">
        <v>169</v>
      </c>
      <c r="O45" s="15">
        <f t="shared" si="40"/>
        <v>0</v>
      </c>
      <c r="P45" s="10" t="str">
        <f>IFERROR(VLOOKUP(A45,'4'!U:V,2,0),"0")</f>
        <v>0</v>
      </c>
      <c r="Q45" s="5" t="s">
        <v>169</v>
      </c>
      <c r="R45" s="15">
        <f t="shared" si="41"/>
        <v>0</v>
      </c>
      <c r="S45" s="10" t="str">
        <f>IFERROR(VLOOKUP(A45,'5'!U:V,2,0),"0")</f>
        <v>0</v>
      </c>
      <c r="T45" s="5" t="s">
        <v>169</v>
      </c>
      <c r="U45" s="15">
        <f t="shared" si="42"/>
        <v>0</v>
      </c>
      <c r="V45" s="10" t="str">
        <f>IFERROR(VLOOKUP(A45,'6'!U:V,2,0),"0")</f>
        <v>0</v>
      </c>
      <c r="W45" s="5" t="s">
        <v>169</v>
      </c>
      <c r="X45" s="15">
        <f t="shared" si="43"/>
        <v>0</v>
      </c>
      <c r="Y45" s="10" t="str">
        <f>IFERROR(VLOOKUP(A45,'7'!U:V,2,0),"0")</f>
        <v>0</v>
      </c>
      <c r="Z45" s="5" t="s">
        <v>169</v>
      </c>
      <c r="AA45" s="15">
        <f t="shared" si="44"/>
        <v>0</v>
      </c>
      <c r="AB45" s="10" t="str">
        <f>IFERROR(VLOOKUP(A45,'8'!U:V,2,0),"0")</f>
        <v>0</v>
      </c>
      <c r="AC45" s="5" t="s">
        <v>169</v>
      </c>
      <c r="AD45" s="15">
        <f t="shared" si="45"/>
        <v>0</v>
      </c>
      <c r="AE45" s="10" t="str">
        <f>IFERROR(VLOOKUP(A45,'9'!U:V,2,0),"0")</f>
        <v>0</v>
      </c>
      <c r="AF45" s="5" t="s">
        <v>169</v>
      </c>
      <c r="AG45" s="15">
        <f t="shared" si="46"/>
        <v>0</v>
      </c>
      <c r="AH45" s="10" t="str">
        <f>IFERROR(VLOOKUP(A45,'10'!U:V,2,0),"0")</f>
        <v>0</v>
      </c>
      <c r="AI45" s="5" t="s">
        <v>169</v>
      </c>
      <c r="AJ45" s="15">
        <f t="shared" si="47"/>
        <v>0</v>
      </c>
      <c r="AK45" s="10" t="str">
        <f>IFERROR(VLOOKUP(A45,'11'!U:V,2,0),"0")</f>
        <v>0</v>
      </c>
      <c r="AL45" s="5" t="s">
        <v>169</v>
      </c>
      <c r="AM45" s="15">
        <f t="shared" si="48"/>
        <v>0</v>
      </c>
      <c r="AN45" s="10" t="str">
        <f>IFERROR(VLOOKUP(A45,'12'!U:V,2,0),"0")</f>
        <v>0</v>
      </c>
      <c r="AO45" s="5" t="s">
        <v>169</v>
      </c>
      <c r="AP45" s="15">
        <f t="shared" si="49"/>
        <v>0</v>
      </c>
      <c r="AQ45" s="10" t="str">
        <f>IFERROR(VLOOKUP(A45,'13'!U:V,2,0),"0")</f>
        <v>0</v>
      </c>
      <c r="AR45" s="5" t="s">
        <v>169</v>
      </c>
      <c r="AS45" s="15">
        <f t="shared" si="50"/>
        <v>0</v>
      </c>
      <c r="AT45" s="10" t="str">
        <f>IFERROR(VLOOKUP(A45,'14'!U:V,2,0),"0")</f>
        <v>0</v>
      </c>
      <c r="AU45" s="5" t="s">
        <v>169</v>
      </c>
      <c r="AV45" s="15">
        <f t="shared" si="51"/>
        <v>0</v>
      </c>
      <c r="AW45" s="10" t="str">
        <f>IFERROR(VLOOKUP(A45,'15'!U:V,2,0),"0")</f>
        <v>0</v>
      </c>
      <c r="AX45" s="5" t="s">
        <v>169</v>
      </c>
      <c r="AY45" s="15">
        <f t="shared" si="52"/>
        <v>0</v>
      </c>
      <c r="AZ45" s="10" t="str">
        <f>IFERROR(VLOOKUP(A45,'16'!U:V,2,0),"0")</f>
        <v>0</v>
      </c>
      <c r="BA45" s="5" t="s">
        <v>169</v>
      </c>
      <c r="BB45" s="15">
        <f t="shared" si="53"/>
        <v>0</v>
      </c>
      <c r="BC45" s="10" t="str">
        <f>IFERROR(VLOOKUP(A45,'17'!U:V,2,0),"0")</f>
        <v>0</v>
      </c>
      <c r="BD45" s="5" t="s">
        <v>169</v>
      </c>
      <c r="BE45" s="15">
        <f t="shared" si="54"/>
        <v>0</v>
      </c>
      <c r="BF45" s="10" t="str">
        <f>IFERROR(VLOOKUP(A45,'18'!U:V,2,0),"0")</f>
        <v>0</v>
      </c>
      <c r="BG45" s="5" t="s">
        <v>169</v>
      </c>
      <c r="BH45" s="15">
        <f t="shared" si="22"/>
        <v>0</v>
      </c>
      <c r="BI45" s="10" t="str">
        <f>IFERROR(VLOOKUP(A45,'19'!U:V,2,0),"0")</f>
        <v>0</v>
      </c>
      <c r="BJ45" s="5" t="s">
        <v>169</v>
      </c>
      <c r="BK45" s="15">
        <f t="shared" si="23"/>
        <v>0</v>
      </c>
      <c r="BL45" s="10" t="str">
        <f>IFERROR(VLOOKUP(A45,'20'!U:V,2,0),"0")</f>
        <v>0</v>
      </c>
      <c r="BM45" s="5" t="s">
        <v>169</v>
      </c>
      <c r="BN45" s="15">
        <f t="shared" si="24"/>
        <v>0</v>
      </c>
      <c r="BO45" s="10" t="str">
        <f>IFERROR(VLOOKUP(A45,'21'!U:V,2,0),"0")</f>
        <v>0</v>
      </c>
      <c r="BP45" s="5" t="s">
        <v>169</v>
      </c>
      <c r="BQ45" s="15">
        <f t="shared" si="25"/>
        <v>0</v>
      </c>
      <c r="BR45" s="10" t="str">
        <f>IFERROR(VLOOKUP(A45,'22'!U:V,2,0),"0")</f>
        <v>0</v>
      </c>
      <c r="BS45" s="5" t="s">
        <v>169</v>
      </c>
      <c r="BT45" s="15">
        <f t="shared" si="26"/>
        <v>0</v>
      </c>
      <c r="BU45" s="10" t="str">
        <f>IFERROR(VLOOKUP(A45,'23'!U:V,2,0),"0")</f>
        <v>0</v>
      </c>
      <c r="BV45" s="5" t="s">
        <v>169</v>
      </c>
      <c r="BW45" s="15">
        <f t="shared" si="27"/>
        <v>0</v>
      </c>
      <c r="BX45" s="10" t="str">
        <f>IFERROR(VLOOKUP(A45,'24'!U:V,2,0),"0")</f>
        <v>0</v>
      </c>
      <c r="BY45" s="5" t="s">
        <v>169</v>
      </c>
      <c r="BZ45" s="15">
        <f t="shared" si="28"/>
        <v>0</v>
      </c>
      <c r="CA45" s="10" t="str">
        <f>IFERROR(VLOOKUP(A45,'25'!U:V,2,0),"0")</f>
        <v>0</v>
      </c>
      <c r="CB45" s="5" t="s">
        <v>169</v>
      </c>
      <c r="CC45" s="15">
        <f t="shared" si="29"/>
        <v>0</v>
      </c>
      <c r="CD45" s="10" t="str">
        <f>IFERROR(VLOOKUP(A45,'26'!U:V,2,0),"0")</f>
        <v>0</v>
      </c>
      <c r="CE45" s="5" t="s">
        <v>169</v>
      </c>
      <c r="CF45" s="15">
        <f t="shared" si="30"/>
        <v>0</v>
      </c>
      <c r="CG45" s="10" t="str">
        <f>IFERROR(VLOOKUP(A45,'27'!U:V,2,0),"0")</f>
        <v>0</v>
      </c>
      <c r="CH45" s="5" t="s">
        <v>169</v>
      </c>
      <c r="CI45" s="15">
        <f t="shared" si="31"/>
        <v>0</v>
      </c>
      <c r="CJ45" s="10" t="str">
        <f>IFERROR(VLOOKUP(A45,'28'!U:V,2,0),"0")</f>
        <v>0</v>
      </c>
      <c r="CK45" s="5" t="s">
        <v>169</v>
      </c>
      <c r="CL45" s="15">
        <f t="shared" si="32"/>
        <v>0</v>
      </c>
      <c r="CM45" s="10" t="str">
        <f>IFERROR(VLOOKUP(A45,'29'!U:V,2,0),"0")</f>
        <v>0</v>
      </c>
      <c r="CN45" s="5" t="s">
        <v>169</v>
      </c>
      <c r="CO45" s="15">
        <f t="shared" si="33"/>
        <v>0</v>
      </c>
      <c r="CP45" s="10" t="str">
        <f>IFERROR(VLOOKUP(A45,'30'!U:V,2,0),"0")</f>
        <v>0</v>
      </c>
      <c r="CQ45" s="5" t="s">
        <v>169</v>
      </c>
      <c r="CR45" s="15">
        <f t="shared" si="34"/>
        <v>0</v>
      </c>
      <c r="CS45" s="10" t="str">
        <f>IFERROR(VLOOKUP(A45,'31'!U:V,2,0),"0")</f>
        <v>0</v>
      </c>
      <c r="CT45" s="5" t="s">
        <v>169</v>
      </c>
      <c r="CU45" s="15">
        <f t="shared" si="35"/>
        <v>0</v>
      </c>
      <c r="CV45" s="10" t="str">
        <f>IFERROR(VLOOKUP(A45,'เซต1-31'!V:W,2,0),"0")</f>
        <v>0</v>
      </c>
      <c r="CW45" s="5" t="s">
        <v>169</v>
      </c>
      <c r="CX45" s="15">
        <f t="shared" si="36"/>
        <v>0</v>
      </c>
    </row>
    <row r="46" spans="1:102" x14ac:dyDescent="0.25">
      <c r="A46" s="6" t="s">
        <v>211</v>
      </c>
      <c r="B46" s="4" t="s">
        <v>105</v>
      </c>
      <c r="C46" s="13">
        <v>4.3</v>
      </c>
      <c r="D46" s="19">
        <f t="shared" si="20"/>
        <v>0</v>
      </c>
      <c r="E46" s="5" t="s">
        <v>169</v>
      </c>
      <c r="F46" s="13">
        <f t="shared" si="37"/>
        <v>0</v>
      </c>
      <c r="G46" s="10" t="str">
        <f>IFERROR(VLOOKUP(A46,'1'!U:V,2,0),"0")</f>
        <v>0</v>
      </c>
      <c r="H46" s="5" t="s">
        <v>169</v>
      </c>
      <c r="I46" s="15">
        <f t="shared" si="38"/>
        <v>0</v>
      </c>
      <c r="J46" s="10" t="str">
        <f>IFERROR(VLOOKUP(A46,'2'!U:V,2,0),"0")</f>
        <v>0</v>
      </c>
      <c r="K46" s="5" t="s">
        <v>169</v>
      </c>
      <c r="L46" s="15">
        <f t="shared" si="39"/>
        <v>0</v>
      </c>
      <c r="M46" s="10" t="str">
        <f>IFERROR(VLOOKUP(A46,'3'!U:V,2,0),"0")</f>
        <v>0</v>
      </c>
      <c r="N46" s="5" t="s">
        <v>169</v>
      </c>
      <c r="O46" s="15">
        <f t="shared" si="40"/>
        <v>0</v>
      </c>
      <c r="P46" s="10" t="str">
        <f>IFERROR(VLOOKUP(A46,'4'!U:V,2,0),"0")</f>
        <v>0</v>
      </c>
      <c r="Q46" s="5" t="s">
        <v>169</v>
      </c>
      <c r="R46" s="15">
        <f t="shared" si="41"/>
        <v>0</v>
      </c>
      <c r="S46" s="10" t="str">
        <f>IFERROR(VLOOKUP(A46,'5'!U:V,2,0),"0")</f>
        <v>0</v>
      </c>
      <c r="T46" s="5" t="s">
        <v>169</v>
      </c>
      <c r="U46" s="15">
        <f t="shared" si="42"/>
        <v>0</v>
      </c>
      <c r="V46" s="10" t="str">
        <f>IFERROR(VLOOKUP(A46,'6'!U:V,2,0),"0")</f>
        <v>0</v>
      </c>
      <c r="W46" s="5" t="s">
        <v>169</v>
      </c>
      <c r="X46" s="15">
        <f t="shared" si="43"/>
        <v>0</v>
      </c>
      <c r="Y46" s="10" t="str">
        <f>IFERROR(VLOOKUP(A46,'7'!U:V,2,0),"0")</f>
        <v>0</v>
      </c>
      <c r="Z46" s="5" t="s">
        <v>169</v>
      </c>
      <c r="AA46" s="15">
        <f t="shared" si="44"/>
        <v>0</v>
      </c>
      <c r="AB46" s="10" t="str">
        <f>IFERROR(VLOOKUP(A46,'8'!U:V,2,0),"0")</f>
        <v>0</v>
      </c>
      <c r="AC46" s="5" t="s">
        <v>169</v>
      </c>
      <c r="AD46" s="15">
        <f t="shared" si="45"/>
        <v>0</v>
      </c>
      <c r="AE46" s="10" t="str">
        <f>IFERROR(VLOOKUP(A46,'9'!U:V,2,0),"0")</f>
        <v>0</v>
      </c>
      <c r="AF46" s="5" t="s">
        <v>169</v>
      </c>
      <c r="AG46" s="15">
        <f t="shared" si="46"/>
        <v>0</v>
      </c>
      <c r="AH46" s="10" t="str">
        <f>IFERROR(VLOOKUP(A46,'10'!U:V,2,0),"0")</f>
        <v>0</v>
      </c>
      <c r="AI46" s="5" t="s">
        <v>169</v>
      </c>
      <c r="AJ46" s="15">
        <f t="shared" si="47"/>
        <v>0</v>
      </c>
      <c r="AK46" s="10" t="str">
        <f>IFERROR(VLOOKUP(A46,'11'!U:V,2,0),"0")</f>
        <v>0</v>
      </c>
      <c r="AL46" s="5" t="s">
        <v>169</v>
      </c>
      <c r="AM46" s="15">
        <f t="shared" si="48"/>
        <v>0</v>
      </c>
      <c r="AN46" s="10" t="str">
        <f>IFERROR(VLOOKUP(A46,'12'!U:V,2,0),"0")</f>
        <v>0</v>
      </c>
      <c r="AO46" s="5" t="s">
        <v>169</v>
      </c>
      <c r="AP46" s="15">
        <f t="shared" si="49"/>
        <v>0</v>
      </c>
      <c r="AQ46" s="10" t="str">
        <f>IFERROR(VLOOKUP(A46,'13'!U:V,2,0),"0")</f>
        <v>0</v>
      </c>
      <c r="AR46" s="5" t="s">
        <v>169</v>
      </c>
      <c r="AS46" s="15">
        <f t="shared" si="50"/>
        <v>0</v>
      </c>
      <c r="AT46" s="10" t="str">
        <f>IFERROR(VLOOKUP(A46,'14'!U:V,2,0),"0")</f>
        <v>0</v>
      </c>
      <c r="AU46" s="5" t="s">
        <v>169</v>
      </c>
      <c r="AV46" s="15">
        <f t="shared" si="51"/>
        <v>0</v>
      </c>
      <c r="AW46" s="10" t="str">
        <f>IFERROR(VLOOKUP(A46,'15'!U:V,2,0),"0")</f>
        <v>0</v>
      </c>
      <c r="AX46" s="5" t="s">
        <v>169</v>
      </c>
      <c r="AY46" s="15">
        <f t="shared" si="52"/>
        <v>0</v>
      </c>
      <c r="AZ46" s="10" t="str">
        <f>IFERROR(VLOOKUP(A46,'16'!U:V,2,0),"0")</f>
        <v>0</v>
      </c>
      <c r="BA46" s="5" t="s">
        <v>169</v>
      </c>
      <c r="BB46" s="15">
        <f t="shared" si="53"/>
        <v>0</v>
      </c>
      <c r="BC46" s="10" t="str">
        <f>IFERROR(VLOOKUP(A46,'17'!U:V,2,0),"0")</f>
        <v>0</v>
      </c>
      <c r="BD46" s="5" t="s">
        <v>169</v>
      </c>
      <c r="BE46" s="15">
        <f t="shared" si="54"/>
        <v>0</v>
      </c>
      <c r="BF46" s="10" t="str">
        <f>IFERROR(VLOOKUP(A46,'18'!U:V,2,0),"0")</f>
        <v>0</v>
      </c>
      <c r="BG46" s="5" t="s">
        <v>169</v>
      </c>
      <c r="BH46" s="15">
        <f t="shared" si="22"/>
        <v>0</v>
      </c>
      <c r="BI46" s="10" t="str">
        <f>IFERROR(VLOOKUP(A46,'19'!U:V,2,0),"0")</f>
        <v>0</v>
      </c>
      <c r="BJ46" s="5" t="s">
        <v>169</v>
      </c>
      <c r="BK46" s="15">
        <f t="shared" si="23"/>
        <v>0</v>
      </c>
      <c r="BL46" s="10" t="str">
        <f>IFERROR(VLOOKUP(A46,'20'!U:V,2,0),"0")</f>
        <v>0</v>
      </c>
      <c r="BM46" s="5" t="s">
        <v>169</v>
      </c>
      <c r="BN46" s="15">
        <f t="shared" si="24"/>
        <v>0</v>
      </c>
      <c r="BO46" s="10" t="str">
        <f>IFERROR(VLOOKUP(A46,'21'!U:V,2,0),"0")</f>
        <v>0</v>
      </c>
      <c r="BP46" s="5" t="s">
        <v>169</v>
      </c>
      <c r="BQ46" s="15">
        <f t="shared" si="25"/>
        <v>0</v>
      </c>
      <c r="BR46" s="10" t="str">
        <f>IFERROR(VLOOKUP(A46,'22'!U:V,2,0),"0")</f>
        <v>0</v>
      </c>
      <c r="BS46" s="5" t="s">
        <v>169</v>
      </c>
      <c r="BT46" s="15">
        <f t="shared" si="26"/>
        <v>0</v>
      </c>
      <c r="BU46" s="10" t="str">
        <f>IFERROR(VLOOKUP(A46,'23'!U:V,2,0),"0")</f>
        <v>0</v>
      </c>
      <c r="BV46" s="5" t="s">
        <v>169</v>
      </c>
      <c r="BW46" s="15">
        <f t="shared" si="27"/>
        <v>0</v>
      </c>
      <c r="BX46" s="10" t="str">
        <f>IFERROR(VLOOKUP(A46,'24'!U:V,2,0),"0")</f>
        <v>0</v>
      </c>
      <c r="BY46" s="5" t="s">
        <v>169</v>
      </c>
      <c r="BZ46" s="15">
        <f t="shared" si="28"/>
        <v>0</v>
      </c>
      <c r="CA46" s="10" t="str">
        <f>IFERROR(VLOOKUP(A46,'25'!U:V,2,0),"0")</f>
        <v>0</v>
      </c>
      <c r="CB46" s="5" t="s">
        <v>169</v>
      </c>
      <c r="CC46" s="15">
        <f t="shared" si="29"/>
        <v>0</v>
      </c>
      <c r="CD46" s="10" t="str">
        <f>IFERROR(VLOOKUP(A46,'26'!U:V,2,0),"0")</f>
        <v>0</v>
      </c>
      <c r="CE46" s="5" t="s">
        <v>169</v>
      </c>
      <c r="CF46" s="15">
        <f t="shared" si="30"/>
        <v>0</v>
      </c>
      <c r="CG46" s="10" t="str">
        <f>IFERROR(VLOOKUP(A46,'27'!U:V,2,0),"0")</f>
        <v>0</v>
      </c>
      <c r="CH46" s="5" t="s">
        <v>169</v>
      </c>
      <c r="CI46" s="15">
        <f t="shared" si="31"/>
        <v>0</v>
      </c>
      <c r="CJ46" s="10" t="str">
        <f>IFERROR(VLOOKUP(A46,'28'!U:V,2,0),"0")</f>
        <v>0</v>
      </c>
      <c r="CK46" s="5" t="s">
        <v>169</v>
      </c>
      <c r="CL46" s="15">
        <f t="shared" si="32"/>
        <v>0</v>
      </c>
      <c r="CM46" s="10" t="str">
        <f>IFERROR(VLOOKUP(A46,'29'!U:V,2,0),"0")</f>
        <v>0</v>
      </c>
      <c r="CN46" s="5" t="s">
        <v>169</v>
      </c>
      <c r="CO46" s="15">
        <f t="shared" si="33"/>
        <v>0</v>
      </c>
      <c r="CP46" s="10" t="str">
        <f>IFERROR(VLOOKUP(A46,'30'!U:V,2,0),"0")</f>
        <v>0</v>
      </c>
      <c r="CQ46" s="5" t="s">
        <v>169</v>
      </c>
      <c r="CR46" s="15">
        <f t="shared" si="34"/>
        <v>0</v>
      </c>
      <c r="CS46" s="10" t="str">
        <f>IFERROR(VLOOKUP(A46,'31'!U:V,2,0),"0")</f>
        <v>0</v>
      </c>
      <c r="CT46" s="5" t="s">
        <v>169</v>
      </c>
      <c r="CU46" s="15">
        <f t="shared" si="35"/>
        <v>0</v>
      </c>
      <c r="CV46" s="10" t="str">
        <f>IFERROR(VLOOKUP(A46,'เซต1-31'!V:W,2,0),"0")</f>
        <v>0</v>
      </c>
      <c r="CW46" s="5" t="s">
        <v>169</v>
      </c>
      <c r="CX46" s="15">
        <f t="shared" si="36"/>
        <v>0</v>
      </c>
    </row>
    <row r="47" spans="1:102" x14ac:dyDescent="0.25">
      <c r="A47" s="6" t="s">
        <v>119</v>
      </c>
      <c r="B47" s="4" t="s">
        <v>120</v>
      </c>
      <c r="C47" s="13">
        <v>4.3</v>
      </c>
      <c r="D47" s="19">
        <f t="shared" si="20"/>
        <v>0</v>
      </c>
      <c r="E47" s="5" t="s">
        <v>169</v>
      </c>
      <c r="F47" s="13">
        <f t="shared" si="37"/>
        <v>0</v>
      </c>
      <c r="G47" s="10" t="str">
        <f>IFERROR(VLOOKUP(A47,'1'!U:V,2,0),"0")</f>
        <v>0</v>
      </c>
      <c r="H47" s="5" t="s">
        <v>169</v>
      </c>
      <c r="I47" s="15">
        <f t="shared" si="38"/>
        <v>0</v>
      </c>
      <c r="J47" s="10" t="str">
        <f>IFERROR(VLOOKUP(A47,'2'!U:V,2,0),"0")</f>
        <v>0</v>
      </c>
      <c r="K47" s="5" t="s">
        <v>169</v>
      </c>
      <c r="L47" s="15">
        <f t="shared" si="39"/>
        <v>0</v>
      </c>
      <c r="M47" s="10" t="str">
        <f>IFERROR(VLOOKUP(A47,'3'!U:V,2,0),"0")</f>
        <v>0</v>
      </c>
      <c r="N47" s="5" t="s">
        <v>169</v>
      </c>
      <c r="O47" s="15">
        <f t="shared" si="40"/>
        <v>0</v>
      </c>
      <c r="P47" s="10" t="str">
        <f>IFERROR(VLOOKUP(A47,'4'!U:V,2,0),"0")</f>
        <v>0</v>
      </c>
      <c r="Q47" s="5" t="s">
        <v>169</v>
      </c>
      <c r="R47" s="15">
        <f t="shared" si="41"/>
        <v>0</v>
      </c>
      <c r="S47" s="10" t="str">
        <f>IFERROR(VLOOKUP(A47,'5'!U:V,2,0),"0")</f>
        <v>0</v>
      </c>
      <c r="T47" s="5" t="s">
        <v>169</v>
      </c>
      <c r="U47" s="15">
        <f t="shared" si="42"/>
        <v>0</v>
      </c>
      <c r="V47" s="10" t="str">
        <f>IFERROR(VLOOKUP(A47,'6'!U:V,2,0),"0")</f>
        <v>0</v>
      </c>
      <c r="W47" s="5" t="s">
        <v>169</v>
      </c>
      <c r="X47" s="15">
        <f t="shared" si="43"/>
        <v>0</v>
      </c>
      <c r="Y47" s="10" t="str">
        <f>IFERROR(VLOOKUP(A47,'7'!U:V,2,0),"0")</f>
        <v>0</v>
      </c>
      <c r="Z47" s="5" t="s">
        <v>169</v>
      </c>
      <c r="AA47" s="15">
        <f t="shared" si="44"/>
        <v>0</v>
      </c>
      <c r="AB47" s="10" t="str">
        <f>IFERROR(VLOOKUP(A47,'8'!U:V,2,0),"0")</f>
        <v>0</v>
      </c>
      <c r="AC47" s="5" t="s">
        <v>169</v>
      </c>
      <c r="AD47" s="15">
        <f t="shared" si="45"/>
        <v>0</v>
      </c>
      <c r="AE47" s="10" t="str">
        <f>IFERROR(VLOOKUP(A47,'9'!U:V,2,0),"0")</f>
        <v>0</v>
      </c>
      <c r="AF47" s="5" t="s">
        <v>169</v>
      </c>
      <c r="AG47" s="15">
        <f t="shared" si="46"/>
        <v>0</v>
      </c>
      <c r="AH47" s="10" t="str">
        <f>IFERROR(VLOOKUP(A47,'10'!U:V,2,0),"0")</f>
        <v>0</v>
      </c>
      <c r="AI47" s="5" t="s">
        <v>169</v>
      </c>
      <c r="AJ47" s="15">
        <f t="shared" si="47"/>
        <v>0</v>
      </c>
      <c r="AK47" s="10" t="str">
        <f>IFERROR(VLOOKUP(A47,'11'!U:V,2,0),"0")</f>
        <v>0</v>
      </c>
      <c r="AL47" s="5" t="s">
        <v>169</v>
      </c>
      <c r="AM47" s="15">
        <f t="shared" si="48"/>
        <v>0</v>
      </c>
      <c r="AN47" s="10" t="str">
        <f>IFERROR(VLOOKUP(A47,'12'!U:V,2,0),"0")</f>
        <v>0</v>
      </c>
      <c r="AO47" s="5" t="s">
        <v>169</v>
      </c>
      <c r="AP47" s="15">
        <f t="shared" si="49"/>
        <v>0</v>
      </c>
      <c r="AQ47" s="10" t="str">
        <f>IFERROR(VLOOKUP(A47,'13'!U:V,2,0),"0")</f>
        <v>0</v>
      </c>
      <c r="AR47" s="5" t="s">
        <v>169</v>
      </c>
      <c r="AS47" s="15">
        <f t="shared" si="50"/>
        <v>0</v>
      </c>
      <c r="AT47" s="10" t="str">
        <f>IFERROR(VLOOKUP(A47,'14'!U:V,2,0),"0")</f>
        <v>0</v>
      </c>
      <c r="AU47" s="5" t="s">
        <v>169</v>
      </c>
      <c r="AV47" s="15">
        <f t="shared" si="51"/>
        <v>0</v>
      </c>
      <c r="AW47" s="10" t="str">
        <f>IFERROR(VLOOKUP(A47,'15'!U:V,2,0),"0")</f>
        <v>0</v>
      </c>
      <c r="AX47" s="5" t="s">
        <v>169</v>
      </c>
      <c r="AY47" s="15">
        <f t="shared" si="52"/>
        <v>0</v>
      </c>
      <c r="AZ47" s="10" t="str">
        <f>IFERROR(VLOOKUP(A47,'16'!U:V,2,0),"0")</f>
        <v>0</v>
      </c>
      <c r="BA47" s="5" t="s">
        <v>169</v>
      </c>
      <c r="BB47" s="15">
        <f t="shared" si="53"/>
        <v>0</v>
      </c>
      <c r="BC47" s="10" t="str">
        <f>IFERROR(VLOOKUP(A47,'17'!U:V,2,0),"0")</f>
        <v>0</v>
      </c>
      <c r="BD47" s="5" t="s">
        <v>169</v>
      </c>
      <c r="BE47" s="15">
        <f t="shared" si="54"/>
        <v>0</v>
      </c>
      <c r="BF47" s="10" t="str">
        <f>IFERROR(VLOOKUP(A47,'18'!U:V,2,0),"0")</f>
        <v>0</v>
      </c>
      <c r="BG47" s="5" t="s">
        <v>169</v>
      </c>
      <c r="BH47" s="15">
        <f t="shared" si="22"/>
        <v>0</v>
      </c>
      <c r="BI47" s="10" t="str">
        <f>IFERROR(VLOOKUP(A47,'19'!U:V,2,0),"0")</f>
        <v>0</v>
      </c>
      <c r="BJ47" s="5" t="s">
        <v>169</v>
      </c>
      <c r="BK47" s="15">
        <f t="shared" si="23"/>
        <v>0</v>
      </c>
      <c r="BL47" s="10" t="str">
        <f>IFERROR(VLOOKUP(A47,'20'!U:V,2,0),"0")</f>
        <v>0</v>
      </c>
      <c r="BM47" s="5" t="s">
        <v>169</v>
      </c>
      <c r="BN47" s="15">
        <f t="shared" si="24"/>
        <v>0</v>
      </c>
      <c r="BO47" s="10" t="str">
        <f>IFERROR(VLOOKUP(A47,'21'!U:V,2,0),"0")</f>
        <v>0</v>
      </c>
      <c r="BP47" s="5" t="s">
        <v>169</v>
      </c>
      <c r="BQ47" s="15">
        <f t="shared" si="25"/>
        <v>0</v>
      </c>
      <c r="BR47" s="10" t="str">
        <f>IFERROR(VLOOKUP(A47,'22'!U:V,2,0),"0")</f>
        <v>0</v>
      </c>
      <c r="BS47" s="5" t="s">
        <v>169</v>
      </c>
      <c r="BT47" s="15">
        <f t="shared" si="26"/>
        <v>0</v>
      </c>
      <c r="BU47" s="10" t="str">
        <f>IFERROR(VLOOKUP(A47,'23'!U:V,2,0),"0")</f>
        <v>0</v>
      </c>
      <c r="BV47" s="5" t="s">
        <v>169</v>
      </c>
      <c r="BW47" s="15">
        <f t="shared" si="27"/>
        <v>0</v>
      </c>
      <c r="BX47" s="10" t="str">
        <f>IFERROR(VLOOKUP(A47,'24'!U:V,2,0),"0")</f>
        <v>0</v>
      </c>
      <c r="BY47" s="5" t="s">
        <v>169</v>
      </c>
      <c r="BZ47" s="15">
        <f t="shared" si="28"/>
        <v>0</v>
      </c>
      <c r="CA47" s="10" t="str">
        <f>IFERROR(VLOOKUP(A47,'25'!U:V,2,0),"0")</f>
        <v>0</v>
      </c>
      <c r="CB47" s="5" t="s">
        <v>169</v>
      </c>
      <c r="CC47" s="15">
        <f t="shared" si="29"/>
        <v>0</v>
      </c>
      <c r="CD47" s="10" t="str">
        <f>IFERROR(VLOOKUP(A47,'26'!U:V,2,0),"0")</f>
        <v>0</v>
      </c>
      <c r="CE47" s="5" t="s">
        <v>169</v>
      </c>
      <c r="CF47" s="15">
        <f t="shared" si="30"/>
        <v>0</v>
      </c>
      <c r="CG47" s="10" t="str">
        <f>IFERROR(VLOOKUP(A47,'27'!U:V,2,0),"0")</f>
        <v>0</v>
      </c>
      <c r="CH47" s="5" t="s">
        <v>169</v>
      </c>
      <c r="CI47" s="15">
        <f t="shared" si="31"/>
        <v>0</v>
      </c>
      <c r="CJ47" s="10" t="str">
        <f>IFERROR(VLOOKUP(A47,'28'!U:V,2,0),"0")</f>
        <v>0</v>
      </c>
      <c r="CK47" s="5" t="s">
        <v>169</v>
      </c>
      <c r="CL47" s="15">
        <f t="shared" si="32"/>
        <v>0</v>
      </c>
      <c r="CM47" s="10" t="str">
        <f>IFERROR(VLOOKUP(A47,'29'!U:V,2,0),"0")</f>
        <v>0</v>
      </c>
      <c r="CN47" s="5" t="s">
        <v>169</v>
      </c>
      <c r="CO47" s="15">
        <f t="shared" si="33"/>
        <v>0</v>
      </c>
      <c r="CP47" s="10" t="str">
        <f>IFERROR(VLOOKUP(A47,'30'!U:V,2,0),"0")</f>
        <v>0</v>
      </c>
      <c r="CQ47" s="5" t="s">
        <v>169</v>
      </c>
      <c r="CR47" s="15">
        <f t="shared" si="34"/>
        <v>0</v>
      </c>
      <c r="CS47" s="10" t="str">
        <f>IFERROR(VLOOKUP(A47,'31'!U:V,2,0),"0")</f>
        <v>0</v>
      </c>
      <c r="CT47" s="5" t="s">
        <v>169</v>
      </c>
      <c r="CU47" s="15">
        <f t="shared" si="35"/>
        <v>0</v>
      </c>
      <c r="CV47" s="10" t="str">
        <f>IFERROR(VLOOKUP(A47,'เซต1-31'!V:W,2,0),"0")</f>
        <v>0</v>
      </c>
      <c r="CW47" s="5" t="s">
        <v>169</v>
      </c>
      <c r="CX47" s="15">
        <f t="shared" si="36"/>
        <v>0</v>
      </c>
    </row>
    <row r="48" spans="1:102" x14ac:dyDescent="0.25">
      <c r="A48" s="6" t="s">
        <v>129</v>
      </c>
      <c r="B48" s="4" t="s">
        <v>130</v>
      </c>
      <c r="C48" s="13">
        <v>4.29</v>
      </c>
      <c r="D48" s="19">
        <f t="shared" si="20"/>
        <v>0</v>
      </c>
      <c r="E48" s="5" t="s">
        <v>169</v>
      </c>
      <c r="F48" s="13">
        <f t="shared" si="37"/>
        <v>0</v>
      </c>
      <c r="G48" s="10" t="str">
        <f>IFERROR(VLOOKUP(A48,'1'!U:V,2,0),"0")</f>
        <v>0</v>
      </c>
      <c r="H48" s="5" t="s">
        <v>169</v>
      </c>
      <c r="I48" s="15">
        <f t="shared" si="38"/>
        <v>0</v>
      </c>
      <c r="J48" s="10" t="str">
        <f>IFERROR(VLOOKUP(A48,'2'!U:V,2,0),"0")</f>
        <v>0</v>
      </c>
      <c r="K48" s="5" t="s">
        <v>169</v>
      </c>
      <c r="L48" s="15">
        <f t="shared" si="39"/>
        <v>0</v>
      </c>
      <c r="M48" s="10" t="str">
        <f>IFERROR(VLOOKUP(A48,'3'!U:V,2,0),"0")</f>
        <v>0</v>
      </c>
      <c r="N48" s="5" t="s">
        <v>169</v>
      </c>
      <c r="O48" s="15">
        <f t="shared" si="40"/>
        <v>0</v>
      </c>
      <c r="P48" s="10" t="str">
        <f>IFERROR(VLOOKUP(A48,'4'!U:V,2,0),"0")</f>
        <v>0</v>
      </c>
      <c r="Q48" s="5" t="s">
        <v>169</v>
      </c>
      <c r="R48" s="15">
        <f t="shared" si="41"/>
        <v>0</v>
      </c>
      <c r="S48" s="10" t="str">
        <f>IFERROR(VLOOKUP(A48,'5'!U:V,2,0),"0")</f>
        <v>0</v>
      </c>
      <c r="T48" s="5" t="s">
        <v>169</v>
      </c>
      <c r="U48" s="15">
        <f t="shared" si="42"/>
        <v>0</v>
      </c>
      <c r="V48" s="10" t="str">
        <f>IFERROR(VLOOKUP(A48,'6'!U:V,2,0),"0")</f>
        <v>0</v>
      </c>
      <c r="W48" s="5" t="s">
        <v>169</v>
      </c>
      <c r="X48" s="15">
        <f t="shared" si="43"/>
        <v>0</v>
      </c>
      <c r="Y48" s="10" t="str">
        <f>IFERROR(VLOOKUP(A48,'7'!U:V,2,0),"0")</f>
        <v>0</v>
      </c>
      <c r="Z48" s="5" t="s">
        <v>169</v>
      </c>
      <c r="AA48" s="15">
        <f t="shared" si="44"/>
        <v>0</v>
      </c>
      <c r="AB48" s="10" t="str">
        <f>IFERROR(VLOOKUP(A48,'8'!U:V,2,0),"0")</f>
        <v>0</v>
      </c>
      <c r="AC48" s="5" t="s">
        <v>169</v>
      </c>
      <c r="AD48" s="15">
        <f t="shared" si="45"/>
        <v>0</v>
      </c>
      <c r="AE48" s="10" t="str">
        <f>IFERROR(VLOOKUP(A48,'9'!U:V,2,0),"0")</f>
        <v>0</v>
      </c>
      <c r="AF48" s="5" t="s">
        <v>169</v>
      </c>
      <c r="AG48" s="15">
        <f t="shared" si="46"/>
        <v>0</v>
      </c>
      <c r="AH48" s="10" t="str">
        <f>IFERROR(VLOOKUP(A48,'10'!U:V,2,0),"0")</f>
        <v>0</v>
      </c>
      <c r="AI48" s="5" t="s">
        <v>169</v>
      </c>
      <c r="AJ48" s="15">
        <f t="shared" si="47"/>
        <v>0</v>
      </c>
      <c r="AK48" s="10" t="str">
        <f>IFERROR(VLOOKUP(A48,'11'!U:V,2,0),"0")</f>
        <v>0</v>
      </c>
      <c r="AL48" s="5" t="s">
        <v>169</v>
      </c>
      <c r="AM48" s="15">
        <f t="shared" si="48"/>
        <v>0</v>
      </c>
      <c r="AN48" s="10" t="str">
        <f>IFERROR(VLOOKUP(A48,'12'!U:V,2,0),"0")</f>
        <v>0</v>
      </c>
      <c r="AO48" s="5" t="s">
        <v>169</v>
      </c>
      <c r="AP48" s="15">
        <f t="shared" si="49"/>
        <v>0</v>
      </c>
      <c r="AQ48" s="10" t="str">
        <f>IFERROR(VLOOKUP(A48,'13'!U:V,2,0),"0")</f>
        <v>0</v>
      </c>
      <c r="AR48" s="5" t="s">
        <v>169</v>
      </c>
      <c r="AS48" s="15">
        <f t="shared" si="50"/>
        <v>0</v>
      </c>
      <c r="AT48" s="10" t="str">
        <f>IFERROR(VLOOKUP(A48,'14'!U:V,2,0),"0")</f>
        <v>0</v>
      </c>
      <c r="AU48" s="5" t="s">
        <v>169</v>
      </c>
      <c r="AV48" s="15">
        <f t="shared" si="51"/>
        <v>0</v>
      </c>
      <c r="AW48" s="10" t="str">
        <f>IFERROR(VLOOKUP(A48,'15'!U:V,2,0),"0")</f>
        <v>0</v>
      </c>
      <c r="AX48" s="5" t="s">
        <v>169</v>
      </c>
      <c r="AY48" s="15">
        <f t="shared" si="52"/>
        <v>0</v>
      </c>
      <c r="AZ48" s="10" t="str">
        <f>IFERROR(VLOOKUP(A48,'16'!U:V,2,0),"0")</f>
        <v>0</v>
      </c>
      <c r="BA48" s="5" t="s">
        <v>169</v>
      </c>
      <c r="BB48" s="15">
        <f t="shared" si="53"/>
        <v>0</v>
      </c>
      <c r="BC48" s="10" t="str">
        <f>IFERROR(VLOOKUP(A48,'17'!U:V,2,0),"0")</f>
        <v>0</v>
      </c>
      <c r="BD48" s="5" t="s">
        <v>169</v>
      </c>
      <c r="BE48" s="15">
        <f t="shared" si="54"/>
        <v>0</v>
      </c>
      <c r="BF48" s="10" t="str">
        <f>IFERROR(VLOOKUP(A48,'18'!U:V,2,0),"0")</f>
        <v>0</v>
      </c>
      <c r="BG48" s="5" t="s">
        <v>169</v>
      </c>
      <c r="BH48" s="15">
        <f t="shared" si="22"/>
        <v>0</v>
      </c>
      <c r="BI48" s="10" t="str">
        <f>IFERROR(VLOOKUP(A48,'19'!U:V,2,0),"0")</f>
        <v>0</v>
      </c>
      <c r="BJ48" s="5" t="s">
        <v>169</v>
      </c>
      <c r="BK48" s="15">
        <f t="shared" si="23"/>
        <v>0</v>
      </c>
      <c r="BL48" s="10" t="str">
        <f>IFERROR(VLOOKUP(A48,'20'!U:V,2,0),"0")</f>
        <v>0</v>
      </c>
      <c r="BM48" s="5" t="s">
        <v>169</v>
      </c>
      <c r="BN48" s="15">
        <f t="shared" si="24"/>
        <v>0</v>
      </c>
      <c r="BO48" s="10" t="str">
        <f>IFERROR(VLOOKUP(A48,'21'!U:V,2,0),"0")</f>
        <v>0</v>
      </c>
      <c r="BP48" s="5" t="s">
        <v>169</v>
      </c>
      <c r="BQ48" s="15">
        <f t="shared" si="25"/>
        <v>0</v>
      </c>
      <c r="BR48" s="10" t="str">
        <f>IFERROR(VLOOKUP(A48,'22'!U:V,2,0),"0")</f>
        <v>0</v>
      </c>
      <c r="BS48" s="5" t="s">
        <v>169</v>
      </c>
      <c r="BT48" s="15">
        <f t="shared" si="26"/>
        <v>0</v>
      </c>
      <c r="BU48" s="10" t="str">
        <f>IFERROR(VLOOKUP(A48,'23'!U:V,2,0),"0")</f>
        <v>0</v>
      </c>
      <c r="BV48" s="5" t="s">
        <v>169</v>
      </c>
      <c r="BW48" s="15">
        <f t="shared" si="27"/>
        <v>0</v>
      </c>
      <c r="BX48" s="10" t="str">
        <f>IFERROR(VLOOKUP(A48,'24'!U:V,2,0),"0")</f>
        <v>0</v>
      </c>
      <c r="BY48" s="5" t="s">
        <v>169</v>
      </c>
      <c r="BZ48" s="15">
        <f t="shared" si="28"/>
        <v>0</v>
      </c>
      <c r="CA48" s="10" t="str">
        <f>IFERROR(VLOOKUP(A48,'25'!U:V,2,0),"0")</f>
        <v>0</v>
      </c>
      <c r="CB48" s="5" t="s">
        <v>169</v>
      </c>
      <c r="CC48" s="15">
        <f t="shared" si="29"/>
        <v>0</v>
      </c>
      <c r="CD48" s="10" t="str">
        <f>IFERROR(VLOOKUP(A48,'26'!U:V,2,0),"0")</f>
        <v>0</v>
      </c>
      <c r="CE48" s="5" t="s">
        <v>169</v>
      </c>
      <c r="CF48" s="15">
        <f t="shared" si="30"/>
        <v>0</v>
      </c>
      <c r="CG48" s="10" t="str">
        <f>IFERROR(VLOOKUP(A48,'27'!U:V,2,0),"0")</f>
        <v>0</v>
      </c>
      <c r="CH48" s="5" t="s">
        <v>169</v>
      </c>
      <c r="CI48" s="15">
        <f t="shared" si="31"/>
        <v>0</v>
      </c>
      <c r="CJ48" s="10" t="str">
        <f>IFERROR(VLOOKUP(A48,'28'!U:V,2,0),"0")</f>
        <v>0</v>
      </c>
      <c r="CK48" s="5" t="s">
        <v>169</v>
      </c>
      <c r="CL48" s="15">
        <f t="shared" si="32"/>
        <v>0</v>
      </c>
      <c r="CM48" s="10" t="str">
        <f>IFERROR(VLOOKUP(A48,'29'!U:V,2,0),"0")</f>
        <v>0</v>
      </c>
      <c r="CN48" s="5" t="s">
        <v>169</v>
      </c>
      <c r="CO48" s="15">
        <f t="shared" si="33"/>
        <v>0</v>
      </c>
      <c r="CP48" s="10" t="str">
        <f>IFERROR(VLOOKUP(A48,'30'!U:V,2,0),"0")</f>
        <v>0</v>
      </c>
      <c r="CQ48" s="5" t="s">
        <v>169</v>
      </c>
      <c r="CR48" s="15">
        <f t="shared" si="34"/>
        <v>0</v>
      </c>
      <c r="CS48" s="10" t="str">
        <f>IFERROR(VLOOKUP(A48,'31'!U:V,2,0),"0")</f>
        <v>0</v>
      </c>
      <c r="CT48" s="5" t="s">
        <v>169</v>
      </c>
      <c r="CU48" s="15">
        <f t="shared" si="35"/>
        <v>0</v>
      </c>
      <c r="CV48" s="10" t="str">
        <f>IFERROR(VLOOKUP(A48,'เซต1-31'!V:W,2,0),"0")</f>
        <v>0</v>
      </c>
      <c r="CW48" s="5" t="s">
        <v>169</v>
      </c>
      <c r="CX48" s="15">
        <f t="shared" si="36"/>
        <v>0</v>
      </c>
    </row>
    <row r="49" spans="1:102" x14ac:dyDescent="0.25">
      <c r="A49" s="6" t="s">
        <v>102</v>
      </c>
      <c r="B49" s="4" t="s">
        <v>103</v>
      </c>
      <c r="C49" s="13">
        <v>4.29</v>
      </c>
      <c r="D49" s="19">
        <f t="shared" si="20"/>
        <v>0</v>
      </c>
      <c r="E49" s="5" t="s">
        <v>169</v>
      </c>
      <c r="F49" s="13">
        <f t="shared" si="37"/>
        <v>0</v>
      </c>
      <c r="G49" s="10" t="str">
        <f>IFERROR(VLOOKUP(A49,'1'!U:V,2,0),"0")</f>
        <v>0</v>
      </c>
      <c r="H49" s="5" t="s">
        <v>169</v>
      </c>
      <c r="I49" s="15">
        <f t="shared" si="38"/>
        <v>0</v>
      </c>
      <c r="J49" s="10" t="str">
        <f>IFERROR(VLOOKUP(A49,'2'!U:V,2,0),"0")</f>
        <v>0</v>
      </c>
      <c r="K49" s="5" t="s">
        <v>169</v>
      </c>
      <c r="L49" s="15">
        <f t="shared" si="39"/>
        <v>0</v>
      </c>
      <c r="M49" s="10" t="str">
        <f>IFERROR(VLOOKUP(A49,'3'!U:V,2,0),"0")</f>
        <v>0</v>
      </c>
      <c r="N49" s="5" t="s">
        <v>169</v>
      </c>
      <c r="O49" s="15">
        <f t="shared" si="40"/>
        <v>0</v>
      </c>
      <c r="P49" s="10" t="str">
        <f>IFERROR(VLOOKUP(A49,'4'!U:V,2,0),"0")</f>
        <v>0</v>
      </c>
      <c r="Q49" s="5" t="s">
        <v>169</v>
      </c>
      <c r="R49" s="15">
        <f t="shared" si="41"/>
        <v>0</v>
      </c>
      <c r="S49" s="10" t="str">
        <f>IFERROR(VLOOKUP(A49,'5'!U:V,2,0),"0")</f>
        <v>0</v>
      </c>
      <c r="T49" s="5" t="s">
        <v>169</v>
      </c>
      <c r="U49" s="15">
        <f t="shared" si="42"/>
        <v>0</v>
      </c>
      <c r="V49" s="10" t="str">
        <f>IFERROR(VLOOKUP(A49,'6'!U:V,2,0),"0")</f>
        <v>0</v>
      </c>
      <c r="W49" s="5" t="s">
        <v>169</v>
      </c>
      <c r="X49" s="15">
        <f t="shared" si="43"/>
        <v>0</v>
      </c>
      <c r="Y49" s="10" t="str">
        <f>IFERROR(VLOOKUP(A49,'7'!U:V,2,0),"0")</f>
        <v>0</v>
      </c>
      <c r="Z49" s="5" t="s">
        <v>169</v>
      </c>
      <c r="AA49" s="15">
        <f t="shared" si="44"/>
        <v>0</v>
      </c>
      <c r="AB49" s="10" t="str">
        <f>IFERROR(VLOOKUP(A49,'8'!U:V,2,0),"0")</f>
        <v>0</v>
      </c>
      <c r="AC49" s="5" t="s">
        <v>169</v>
      </c>
      <c r="AD49" s="15">
        <f t="shared" si="45"/>
        <v>0</v>
      </c>
      <c r="AE49" s="10" t="str">
        <f>IFERROR(VLOOKUP(A49,'9'!U:V,2,0),"0")</f>
        <v>0</v>
      </c>
      <c r="AF49" s="5" t="s">
        <v>169</v>
      </c>
      <c r="AG49" s="15">
        <f t="shared" si="46"/>
        <v>0</v>
      </c>
      <c r="AH49" s="10" t="str">
        <f>IFERROR(VLOOKUP(A49,'10'!U:V,2,0),"0")</f>
        <v>0</v>
      </c>
      <c r="AI49" s="5" t="s">
        <v>169</v>
      </c>
      <c r="AJ49" s="15">
        <f t="shared" si="47"/>
        <v>0</v>
      </c>
      <c r="AK49" s="10" t="str">
        <f>IFERROR(VLOOKUP(A49,'11'!U:V,2,0),"0")</f>
        <v>0</v>
      </c>
      <c r="AL49" s="5" t="s">
        <v>169</v>
      </c>
      <c r="AM49" s="15">
        <f t="shared" si="48"/>
        <v>0</v>
      </c>
      <c r="AN49" s="10" t="str">
        <f>IFERROR(VLOOKUP(A49,'12'!U:V,2,0),"0")</f>
        <v>0</v>
      </c>
      <c r="AO49" s="5" t="s">
        <v>169</v>
      </c>
      <c r="AP49" s="15">
        <f t="shared" si="49"/>
        <v>0</v>
      </c>
      <c r="AQ49" s="10" t="str">
        <f>IFERROR(VLOOKUP(A49,'13'!U:V,2,0),"0")</f>
        <v>0</v>
      </c>
      <c r="AR49" s="5" t="s">
        <v>169</v>
      </c>
      <c r="AS49" s="15">
        <f t="shared" si="50"/>
        <v>0</v>
      </c>
      <c r="AT49" s="10" t="str">
        <f>IFERROR(VLOOKUP(A49,'14'!U:V,2,0),"0")</f>
        <v>0</v>
      </c>
      <c r="AU49" s="5" t="s">
        <v>169</v>
      </c>
      <c r="AV49" s="15">
        <f t="shared" si="51"/>
        <v>0</v>
      </c>
      <c r="AW49" s="10" t="str">
        <f>IFERROR(VLOOKUP(A49,'15'!U:V,2,0),"0")</f>
        <v>0</v>
      </c>
      <c r="AX49" s="5" t="s">
        <v>169</v>
      </c>
      <c r="AY49" s="15">
        <f t="shared" si="52"/>
        <v>0</v>
      </c>
      <c r="AZ49" s="10" t="str">
        <f>IFERROR(VLOOKUP(A49,'16'!U:V,2,0),"0")</f>
        <v>0</v>
      </c>
      <c r="BA49" s="5" t="s">
        <v>169</v>
      </c>
      <c r="BB49" s="15">
        <f t="shared" si="53"/>
        <v>0</v>
      </c>
      <c r="BC49" s="10" t="str">
        <f>IFERROR(VLOOKUP(A49,'17'!U:V,2,0),"0")</f>
        <v>0</v>
      </c>
      <c r="BD49" s="5" t="s">
        <v>169</v>
      </c>
      <c r="BE49" s="15">
        <f t="shared" si="54"/>
        <v>0</v>
      </c>
      <c r="BF49" s="10" t="str">
        <f>IFERROR(VLOOKUP(A49,'18'!U:V,2,0),"0")</f>
        <v>0</v>
      </c>
      <c r="BG49" s="5" t="s">
        <v>169</v>
      </c>
      <c r="BH49" s="15">
        <f t="shared" si="22"/>
        <v>0</v>
      </c>
      <c r="BI49" s="10" t="str">
        <f>IFERROR(VLOOKUP(A49,'19'!U:V,2,0),"0")</f>
        <v>0</v>
      </c>
      <c r="BJ49" s="5" t="s">
        <v>169</v>
      </c>
      <c r="BK49" s="15">
        <f t="shared" si="23"/>
        <v>0</v>
      </c>
      <c r="BL49" s="10" t="str">
        <f>IFERROR(VLOOKUP(A49,'20'!U:V,2,0),"0")</f>
        <v>0</v>
      </c>
      <c r="BM49" s="5" t="s">
        <v>169</v>
      </c>
      <c r="BN49" s="15">
        <f t="shared" si="24"/>
        <v>0</v>
      </c>
      <c r="BO49" s="10" t="str">
        <f>IFERROR(VLOOKUP(A49,'21'!U:V,2,0),"0")</f>
        <v>0</v>
      </c>
      <c r="BP49" s="5" t="s">
        <v>169</v>
      </c>
      <c r="BQ49" s="15">
        <f t="shared" si="25"/>
        <v>0</v>
      </c>
      <c r="BR49" s="10" t="str">
        <f>IFERROR(VLOOKUP(A49,'22'!U:V,2,0),"0")</f>
        <v>0</v>
      </c>
      <c r="BS49" s="5" t="s">
        <v>169</v>
      </c>
      <c r="BT49" s="15">
        <f t="shared" si="26"/>
        <v>0</v>
      </c>
      <c r="BU49" s="10" t="str">
        <f>IFERROR(VLOOKUP(A49,'23'!U:V,2,0),"0")</f>
        <v>0</v>
      </c>
      <c r="BV49" s="5" t="s">
        <v>169</v>
      </c>
      <c r="BW49" s="15">
        <f t="shared" si="27"/>
        <v>0</v>
      </c>
      <c r="BX49" s="10" t="str">
        <f>IFERROR(VLOOKUP(A49,'24'!U:V,2,0),"0")</f>
        <v>0</v>
      </c>
      <c r="BY49" s="5" t="s">
        <v>169</v>
      </c>
      <c r="BZ49" s="15">
        <f t="shared" si="28"/>
        <v>0</v>
      </c>
      <c r="CA49" s="10" t="str">
        <f>IFERROR(VLOOKUP(A49,'25'!U:V,2,0),"0")</f>
        <v>0</v>
      </c>
      <c r="CB49" s="5" t="s">
        <v>169</v>
      </c>
      <c r="CC49" s="15">
        <f t="shared" si="29"/>
        <v>0</v>
      </c>
      <c r="CD49" s="10" t="str">
        <f>IFERROR(VLOOKUP(A49,'26'!U:V,2,0),"0")</f>
        <v>0</v>
      </c>
      <c r="CE49" s="5" t="s">
        <v>169</v>
      </c>
      <c r="CF49" s="15">
        <f t="shared" si="30"/>
        <v>0</v>
      </c>
      <c r="CG49" s="10" t="str">
        <f>IFERROR(VLOOKUP(A49,'27'!U:V,2,0),"0")</f>
        <v>0</v>
      </c>
      <c r="CH49" s="5" t="s">
        <v>169</v>
      </c>
      <c r="CI49" s="15">
        <f t="shared" si="31"/>
        <v>0</v>
      </c>
      <c r="CJ49" s="10" t="str">
        <f>IFERROR(VLOOKUP(A49,'28'!U:V,2,0),"0")</f>
        <v>0</v>
      </c>
      <c r="CK49" s="5" t="s">
        <v>169</v>
      </c>
      <c r="CL49" s="15">
        <f t="shared" si="32"/>
        <v>0</v>
      </c>
      <c r="CM49" s="10" t="str">
        <f>IFERROR(VLOOKUP(A49,'29'!U:V,2,0),"0")</f>
        <v>0</v>
      </c>
      <c r="CN49" s="5" t="s">
        <v>169</v>
      </c>
      <c r="CO49" s="15">
        <f t="shared" si="33"/>
        <v>0</v>
      </c>
      <c r="CP49" s="10" t="str">
        <f>IFERROR(VLOOKUP(A49,'30'!U:V,2,0),"0")</f>
        <v>0</v>
      </c>
      <c r="CQ49" s="5" t="s">
        <v>169</v>
      </c>
      <c r="CR49" s="15">
        <f t="shared" si="34"/>
        <v>0</v>
      </c>
      <c r="CS49" s="10" t="str">
        <f>IFERROR(VLOOKUP(A49,'31'!U:V,2,0),"0")</f>
        <v>0</v>
      </c>
      <c r="CT49" s="5" t="s">
        <v>169</v>
      </c>
      <c r="CU49" s="15">
        <f t="shared" si="35"/>
        <v>0</v>
      </c>
      <c r="CV49" s="10" t="str">
        <f>IFERROR(VLOOKUP(A49,'เซต1-31'!V:W,2,0),"0")</f>
        <v>0</v>
      </c>
      <c r="CW49" s="5" t="s">
        <v>169</v>
      </c>
      <c r="CX49" s="15">
        <f t="shared" si="36"/>
        <v>0</v>
      </c>
    </row>
    <row r="50" spans="1:102" x14ac:dyDescent="0.25">
      <c r="A50" s="6" t="s">
        <v>209</v>
      </c>
      <c r="B50" s="4" t="s">
        <v>103</v>
      </c>
      <c r="C50" s="13">
        <v>4.29</v>
      </c>
      <c r="D50" s="19">
        <f t="shared" si="20"/>
        <v>0</v>
      </c>
      <c r="E50" s="5" t="s">
        <v>169</v>
      </c>
      <c r="F50" s="13">
        <f t="shared" si="37"/>
        <v>0</v>
      </c>
      <c r="G50" s="10" t="str">
        <f>IFERROR(VLOOKUP(A50,'1'!U:V,2,0),"0")</f>
        <v>0</v>
      </c>
      <c r="H50" s="5" t="s">
        <v>169</v>
      </c>
      <c r="I50" s="15">
        <f t="shared" si="38"/>
        <v>0</v>
      </c>
      <c r="J50" s="10" t="str">
        <f>IFERROR(VLOOKUP(A50,'2'!U:V,2,0),"0")</f>
        <v>0</v>
      </c>
      <c r="K50" s="5" t="s">
        <v>169</v>
      </c>
      <c r="L50" s="15">
        <f t="shared" si="39"/>
        <v>0</v>
      </c>
      <c r="M50" s="10" t="str">
        <f>IFERROR(VLOOKUP(A50,'3'!U:V,2,0),"0")</f>
        <v>0</v>
      </c>
      <c r="N50" s="5" t="s">
        <v>169</v>
      </c>
      <c r="O50" s="15">
        <f t="shared" si="40"/>
        <v>0</v>
      </c>
      <c r="P50" s="10" t="str">
        <f>IFERROR(VLOOKUP(A50,'4'!U:V,2,0),"0")</f>
        <v>0</v>
      </c>
      <c r="Q50" s="5" t="s">
        <v>169</v>
      </c>
      <c r="R50" s="15">
        <f t="shared" si="41"/>
        <v>0</v>
      </c>
      <c r="S50" s="10" t="str">
        <f>IFERROR(VLOOKUP(A50,'5'!U:V,2,0),"0")</f>
        <v>0</v>
      </c>
      <c r="T50" s="5" t="s">
        <v>169</v>
      </c>
      <c r="U50" s="15">
        <f t="shared" si="42"/>
        <v>0</v>
      </c>
      <c r="V50" s="10" t="str">
        <f>IFERROR(VLOOKUP(A50,'6'!U:V,2,0),"0")</f>
        <v>0</v>
      </c>
      <c r="W50" s="5" t="s">
        <v>169</v>
      </c>
      <c r="X50" s="15">
        <f t="shared" si="43"/>
        <v>0</v>
      </c>
      <c r="Y50" s="10" t="str">
        <f>IFERROR(VLOOKUP(A50,'7'!U:V,2,0),"0")</f>
        <v>0</v>
      </c>
      <c r="Z50" s="5" t="s">
        <v>169</v>
      </c>
      <c r="AA50" s="15">
        <f t="shared" si="44"/>
        <v>0</v>
      </c>
      <c r="AB50" s="10" t="str">
        <f>IFERROR(VLOOKUP(A50,'8'!U:V,2,0),"0")</f>
        <v>0</v>
      </c>
      <c r="AC50" s="5" t="s">
        <v>169</v>
      </c>
      <c r="AD50" s="15">
        <f t="shared" si="45"/>
        <v>0</v>
      </c>
      <c r="AE50" s="10" t="str">
        <f>IFERROR(VLOOKUP(A50,'9'!U:V,2,0),"0")</f>
        <v>0</v>
      </c>
      <c r="AF50" s="5" t="s">
        <v>169</v>
      </c>
      <c r="AG50" s="15">
        <f t="shared" si="46"/>
        <v>0</v>
      </c>
      <c r="AH50" s="10" t="str">
        <f>IFERROR(VLOOKUP(A50,'10'!U:V,2,0),"0")</f>
        <v>0</v>
      </c>
      <c r="AI50" s="5" t="s">
        <v>169</v>
      </c>
      <c r="AJ50" s="15">
        <f t="shared" si="47"/>
        <v>0</v>
      </c>
      <c r="AK50" s="10" t="str">
        <f>IFERROR(VLOOKUP(A50,'11'!U:V,2,0),"0")</f>
        <v>0</v>
      </c>
      <c r="AL50" s="5" t="s">
        <v>169</v>
      </c>
      <c r="AM50" s="15">
        <f t="shared" si="48"/>
        <v>0</v>
      </c>
      <c r="AN50" s="10" t="str">
        <f>IFERROR(VLOOKUP(A50,'12'!U:V,2,0),"0")</f>
        <v>0</v>
      </c>
      <c r="AO50" s="5" t="s">
        <v>169</v>
      </c>
      <c r="AP50" s="15">
        <f t="shared" si="49"/>
        <v>0</v>
      </c>
      <c r="AQ50" s="10" t="str">
        <f>IFERROR(VLOOKUP(A50,'13'!U:V,2,0),"0")</f>
        <v>0</v>
      </c>
      <c r="AR50" s="5" t="s">
        <v>169</v>
      </c>
      <c r="AS50" s="15">
        <f t="shared" si="50"/>
        <v>0</v>
      </c>
      <c r="AT50" s="10" t="str">
        <f>IFERROR(VLOOKUP(A50,'14'!U:V,2,0),"0")</f>
        <v>0</v>
      </c>
      <c r="AU50" s="5" t="s">
        <v>169</v>
      </c>
      <c r="AV50" s="15">
        <f t="shared" si="51"/>
        <v>0</v>
      </c>
      <c r="AW50" s="10" t="str">
        <f>IFERROR(VLOOKUP(A50,'15'!U:V,2,0),"0")</f>
        <v>0</v>
      </c>
      <c r="AX50" s="5" t="s">
        <v>169</v>
      </c>
      <c r="AY50" s="15">
        <f t="shared" si="52"/>
        <v>0</v>
      </c>
      <c r="AZ50" s="10" t="str">
        <f>IFERROR(VLOOKUP(A50,'16'!U:V,2,0),"0")</f>
        <v>0</v>
      </c>
      <c r="BA50" s="5" t="s">
        <v>169</v>
      </c>
      <c r="BB50" s="15">
        <f t="shared" si="53"/>
        <v>0</v>
      </c>
      <c r="BC50" s="10" t="str">
        <f>IFERROR(VLOOKUP(A50,'17'!U:V,2,0),"0")</f>
        <v>0</v>
      </c>
      <c r="BD50" s="5" t="s">
        <v>169</v>
      </c>
      <c r="BE50" s="15">
        <f t="shared" si="54"/>
        <v>0</v>
      </c>
      <c r="BF50" s="10" t="str">
        <f>IFERROR(VLOOKUP(A50,'18'!U:V,2,0),"0")</f>
        <v>0</v>
      </c>
      <c r="BG50" s="5" t="s">
        <v>169</v>
      </c>
      <c r="BH50" s="15">
        <f t="shared" si="22"/>
        <v>0</v>
      </c>
      <c r="BI50" s="10" t="str">
        <f>IFERROR(VLOOKUP(A50,'19'!U:V,2,0),"0")</f>
        <v>0</v>
      </c>
      <c r="BJ50" s="5" t="s">
        <v>169</v>
      </c>
      <c r="BK50" s="15">
        <f t="shared" si="23"/>
        <v>0</v>
      </c>
      <c r="BL50" s="10" t="str">
        <f>IFERROR(VLOOKUP(A50,'20'!U:V,2,0),"0")</f>
        <v>0</v>
      </c>
      <c r="BM50" s="5" t="s">
        <v>169</v>
      </c>
      <c r="BN50" s="15">
        <f t="shared" si="24"/>
        <v>0</v>
      </c>
      <c r="BO50" s="10" t="str">
        <f>IFERROR(VLOOKUP(A50,'21'!U:V,2,0),"0")</f>
        <v>0</v>
      </c>
      <c r="BP50" s="5" t="s">
        <v>169</v>
      </c>
      <c r="BQ50" s="15">
        <f t="shared" si="25"/>
        <v>0</v>
      </c>
      <c r="BR50" s="10" t="str">
        <f>IFERROR(VLOOKUP(A50,'22'!U:V,2,0),"0")</f>
        <v>0</v>
      </c>
      <c r="BS50" s="5" t="s">
        <v>169</v>
      </c>
      <c r="BT50" s="15">
        <f t="shared" si="26"/>
        <v>0</v>
      </c>
      <c r="BU50" s="10" t="str">
        <f>IFERROR(VLOOKUP(A50,'23'!U:V,2,0),"0")</f>
        <v>0</v>
      </c>
      <c r="BV50" s="5" t="s">
        <v>169</v>
      </c>
      <c r="BW50" s="15">
        <f t="shared" si="27"/>
        <v>0</v>
      </c>
      <c r="BX50" s="10" t="str">
        <f>IFERROR(VLOOKUP(A50,'24'!U:V,2,0),"0")</f>
        <v>0</v>
      </c>
      <c r="BY50" s="5" t="s">
        <v>169</v>
      </c>
      <c r="BZ50" s="15">
        <f t="shared" si="28"/>
        <v>0</v>
      </c>
      <c r="CA50" s="10" t="str">
        <f>IFERROR(VLOOKUP(A50,'25'!U:V,2,0),"0")</f>
        <v>0</v>
      </c>
      <c r="CB50" s="5" t="s">
        <v>169</v>
      </c>
      <c r="CC50" s="15">
        <f t="shared" si="29"/>
        <v>0</v>
      </c>
      <c r="CD50" s="10" t="str">
        <f>IFERROR(VLOOKUP(A50,'26'!U:V,2,0),"0")</f>
        <v>0</v>
      </c>
      <c r="CE50" s="5" t="s">
        <v>169</v>
      </c>
      <c r="CF50" s="15">
        <f t="shared" si="30"/>
        <v>0</v>
      </c>
      <c r="CG50" s="10" t="str">
        <f>IFERROR(VLOOKUP(A50,'27'!U:V,2,0),"0")</f>
        <v>0</v>
      </c>
      <c r="CH50" s="5" t="s">
        <v>169</v>
      </c>
      <c r="CI50" s="15">
        <f t="shared" si="31"/>
        <v>0</v>
      </c>
      <c r="CJ50" s="10" t="str">
        <f>IFERROR(VLOOKUP(A50,'28'!U:V,2,0),"0")</f>
        <v>0</v>
      </c>
      <c r="CK50" s="5" t="s">
        <v>169</v>
      </c>
      <c r="CL50" s="15">
        <f t="shared" si="32"/>
        <v>0</v>
      </c>
      <c r="CM50" s="10" t="str">
        <f>IFERROR(VLOOKUP(A50,'29'!U:V,2,0),"0")</f>
        <v>0</v>
      </c>
      <c r="CN50" s="5" t="s">
        <v>169</v>
      </c>
      <c r="CO50" s="15">
        <f t="shared" si="33"/>
        <v>0</v>
      </c>
      <c r="CP50" s="10" t="str">
        <f>IFERROR(VLOOKUP(A50,'30'!U:V,2,0),"0")</f>
        <v>0</v>
      </c>
      <c r="CQ50" s="5" t="s">
        <v>169</v>
      </c>
      <c r="CR50" s="15">
        <f t="shared" si="34"/>
        <v>0</v>
      </c>
      <c r="CS50" s="10" t="str">
        <f>IFERROR(VLOOKUP(A50,'31'!U:V,2,0),"0")</f>
        <v>0</v>
      </c>
      <c r="CT50" s="5" t="s">
        <v>169</v>
      </c>
      <c r="CU50" s="15">
        <f t="shared" si="35"/>
        <v>0</v>
      </c>
      <c r="CV50" s="10" t="str">
        <f>IFERROR(VLOOKUP(A50,'เซต1-31'!V:W,2,0),"0")</f>
        <v>0</v>
      </c>
      <c r="CW50" s="5" t="s">
        <v>169</v>
      </c>
      <c r="CX50" s="15">
        <f t="shared" si="36"/>
        <v>0</v>
      </c>
    </row>
    <row r="51" spans="1:102" x14ac:dyDescent="0.25">
      <c r="A51" s="6" t="s">
        <v>135</v>
      </c>
      <c r="B51" s="4" t="s">
        <v>136</v>
      </c>
      <c r="C51" s="13">
        <v>4.43</v>
      </c>
      <c r="D51" s="19">
        <f t="shared" si="20"/>
        <v>0</v>
      </c>
      <c r="E51" s="5" t="s">
        <v>169</v>
      </c>
      <c r="F51" s="13">
        <f t="shared" si="37"/>
        <v>0</v>
      </c>
      <c r="G51" s="10" t="str">
        <f>IFERROR(VLOOKUP(A51,'1'!U:V,2,0),"0")</f>
        <v>0</v>
      </c>
      <c r="H51" s="5" t="s">
        <v>169</v>
      </c>
      <c r="I51" s="15">
        <f t="shared" si="38"/>
        <v>0</v>
      </c>
      <c r="J51" s="10" t="str">
        <f>IFERROR(VLOOKUP(A51,'2'!U:V,2,0),"0")</f>
        <v>0</v>
      </c>
      <c r="K51" s="5" t="s">
        <v>169</v>
      </c>
      <c r="L51" s="15">
        <f t="shared" si="39"/>
        <v>0</v>
      </c>
      <c r="M51" s="10" t="str">
        <f>IFERROR(VLOOKUP(A51,'3'!U:V,2,0),"0")</f>
        <v>0</v>
      </c>
      <c r="N51" s="5" t="s">
        <v>169</v>
      </c>
      <c r="O51" s="15">
        <f t="shared" si="40"/>
        <v>0</v>
      </c>
      <c r="P51" s="10" t="str">
        <f>IFERROR(VLOOKUP(A51,'4'!U:V,2,0),"0")</f>
        <v>0</v>
      </c>
      <c r="Q51" s="5" t="s">
        <v>169</v>
      </c>
      <c r="R51" s="15">
        <f t="shared" si="41"/>
        <v>0</v>
      </c>
      <c r="S51" s="10" t="str">
        <f>IFERROR(VLOOKUP(A51,'5'!U:V,2,0),"0")</f>
        <v>0</v>
      </c>
      <c r="T51" s="5" t="s">
        <v>169</v>
      </c>
      <c r="U51" s="15">
        <f t="shared" si="42"/>
        <v>0</v>
      </c>
      <c r="V51" s="10" t="str">
        <f>IFERROR(VLOOKUP(A51,'6'!U:V,2,0),"0")</f>
        <v>0</v>
      </c>
      <c r="W51" s="5" t="s">
        <v>169</v>
      </c>
      <c r="X51" s="15">
        <f t="shared" si="43"/>
        <v>0</v>
      </c>
      <c r="Y51" s="10" t="str">
        <f>IFERROR(VLOOKUP(A51,'7'!U:V,2,0),"0")</f>
        <v>0</v>
      </c>
      <c r="Z51" s="5" t="s">
        <v>169</v>
      </c>
      <c r="AA51" s="15">
        <f t="shared" si="44"/>
        <v>0</v>
      </c>
      <c r="AB51" s="10" t="str">
        <f>IFERROR(VLOOKUP(A51,'8'!U:V,2,0),"0")</f>
        <v>0</v>
      </c>
      <c r="AC51" s="5" t="s">
        <v>169</v>
      </c>
      <c r="AD51" s="15">
        <f t="shared" si="45"/>
        <v>0</v>
      </c>
      <c r="AE51" s="10" t="str">
        <f>IFERROR(VLOOKUP(A51,'9'!U:V,2,0),"0")</f>
        <v>0</v>
      </c>
      <c r="AF51" s="5" t="s">
        <v>169</v>
      </c>
      <c r="AG51" s="15">
        <f t="shared" si="46"/>
        <v>0</v>
      </c>
      <c r="AH51" s="10" t="str">
        <f>IFERROR(VLOOKUP(A51,'10'!U:V,2,0),"0")</f>
        <v>0</v>
      </c>
      <c r="AI51" s="5" t="s">
        <v>169</v>
      </c>
      <c r="AJ51" s="15">
        <f t="shared" si="47"/>
        <v>0</v>
      </c>
      <c r="AK51" s="10" t="str">
        <f>IFERROR(VLOOKUP(A51,'11'!U:V,2,0),"0")</f>
        <v>0</v>
      </c>
      <c r="AL51" s="5" t="s">
        <v>169</v>
      </c>
      <c r="AM51" s="15">
        <f t="shared" si="48"/>
        <v>0</v>
      </c>
      <c r="AN51" s="10" t="str">
        <f>IFERROR(VLOOKUP(A51,'12'!U:V,2,0),"0")</f>
        <v>0</v>
      </c>
      <c r="AO51" s="5" t="s">
        <v>169</v>
      </c>
      <c r="AP51" s="15">
        <f t="shared" si="49"/>
        <v>0</v>
      </c>
      <c r="AQ51" s="10" t="str">
        <f>IFERROR(VLOOKUP(A51,'13'!U:V,2,0),"0")</f>
        <v>0</v>
      </c>
      <c r="AR51" s="5" t="s">
        <v>169</v>
      </c>
      <c r="AS51" s="15">
        <f t="shared" si="50"/>
        <v>0</v>
      </c>
      <c r="AT51" s="10" t="str">
        <f>IFERROR(VLOOKUP(A51,'14'!U:V,2,0),"0")</f>
        <v>0</v>
      </c>
      <c r="AU51" s="5" t="s">
        <v>169</v>
      </c>
      <c r="AV51" s="15">
        <f t="shared" si="51"/>
        <v>0</v>
      </c>
      <c r="AW51" s="10" t="str">
        <f>IFERROR(VLOOKUP(A51,'15'!U:V,2,0),"0")</f>
        <v>0</v>
      </c>
      <c r="AX51" s="5" t="s">
        <v>169</v>
      </c>
      <c r="AY51" s="15">
        <f t="shared" si="52"/>
        <v>0</v>
      </c>
      <c r="AZ51" s="10" t="str">
        <f>IFERROR(VLOOKUP(A51,'16'!U:V,2,0),"0")</f>
        <v>0</v>
      </c>
      <c r="BA51" s="5" t="s">
        <v>169</v>
      </c>
      <c r="BB51" s="15">
        <f t="shared" si="53"/>
        <v>0</v>
      </c>
      <c r="BC51" s="10" t="str">
        <f>IFERROR(VLOOKUP(A51,'17'!U:V,2,0),"0")</f>
        <v>0</v>
      </c>
      <c r="BD51" s="5" t="s">
        <v>169</v>
      </c>
      <c r="BE51" s="15">
        <f t="shared" si="54"/>
        <v>0</v>
      </c>
      <c r="BF51" s="10" t="str">
        <f>IFERROR(VLOOKUP(A51,'18'!U:V,2,0),"0")</f>
        <v>0</v>
      </c>
      <c r="BG51" s="5" t="s">
        <v>169</v>
      </c>
      <c r="BH51" s="15">
        <f t="shared" si="22"/>
        <v>0</v>
      </c>
      <c r="BI51" s="10" t="str">
        <f>IFERROR(VLOOKUP(A51,'19'!U:V,2,0),"0")</f>
        <v>0</v>
      </c>
      <c r="BJ51" s="5" t="s">
        <v>169</v>
      </c>
      <c r="BK51" s="15">
        <f t="shared" si="23"/>
        <v>0</v>
      </c>
      <c r="BL51" s="10" t="str">
        <f>IFERROR(VLOOKUP(A51,'20'!U:V,2,0),"0")</f>
        <v>0</v>
      </c>
      <c r="BM51" s="5" t="s">
        <v>169</v>
      </c>
      <c r="BN51" s="15">
        <f t="shared" si="24"/>
        <v>0</v>
      </c>
      <c r="BO51" s="10" t="str">
        <f>IFERROR(VLOOKUP(A51,'21'!U:V,2,0),"0")</f>
        <v>0</v>
      </c>
      <c r="BP51" s="5" t="s">
        <v>169</v>
      </c>
      <c r="BQ51" s="15">
        <f t="shared" si="25"/>
        <v>0</v>
      </c>
      <c r="BR51" s="10" t="str">
        <f>IFERROR(VLOOKUP(A51,'22'!U:V,2,0),"0")</f>
        <v>0</v>
      </c>
      <c r="BS51" s="5" t="s">
        <v>169</v>
      </c>
      <c r="BT51" s="15">
        <f t="shared" si="26"/>
        <v>0</v>
      </c>
      <c r="BU51" s="10" t="str">
        <f>IFERROR(VLOOKUP(A51,'23'!U:V,2,0),"0")</f>
        <v>0</v>
      </c>
      <c r="BV51" s="5" t="s">
        <v>169</v>
      </c>
      <c r="BW51" s="15">
        <f t="shared" si="27"/>
        <v>0</v>
      </c>
      <c r="BX51" s="10" t="str">
        <f>IFERROR(VLOOKUP(A51,'24'!U:V,2,0),"0")</f>
        <v>0</v>
      </c>
      <c r="BY51" s="5" t="s">
        <v>169</v>
      </c>
      <c r="BZ51" s="15">
        <f t="shared" si="28"/>
        <v>0</v>
      </c>
      <c r="CA51" s="10" t="str">
        <f>IFERROR(VLOOKUP(A51,'25'!U:V,2,0),"0")</f>
        <v>0</v>
      </c>
      <c r="CB51" s="5" t="s">
        <v>169</v>
      </c>
      <c r="CC51" s="15">
        <f t="shared" si="29"/>
        <v>0</v>
      </c>
      <c r="CD51" s="10" t="str">
        <f>IFERROR(VLOOKUP(A51,'26'!U:V,2,0),"0")</f>
        <v>0</v>
      </c>
      <c r="CE51" s="5" t="s">
        <v>169</v>
      </c>
      <c r="CF51" s="15">
        <f t="shared" si="30"/>
        <v>0</v>
      </c>
      <c r="CG51" s="10" t="str">
        <f>IFERROR(VLOOKUP(A51,'27'!U:V,2,0),"0")</f>
        <v>0</v>
      </c>
      <c r="CH51" s="5" t="s">
        <v>169</v>
      </c>
      <c r="CI51" s="15">
        <f t="shared" si="31"/>
        <v>0</v>
      </c>
      <c r="CJ51" s="10" t="str">
        <f>IFERROR(VLOOKUP(A51,'28'!U:V,2,0),"0")</f>
        <v>0</v>
      </c>
      <c r="CK51" s="5" t="s">
        <v>169</v>
      </c>
      <c r="CL51" s="15">
        <f t="shared" si="32"/>
        <v>0</v>
      </c>
      <c r="CM51" s="10" t="str">
        <f>IFERROR(VLOOKUP(A51,'29'!U:V,2,0),"0")</f>
        <v>0</v>
      </c>
      <c r="CN51" s="5" t="s">
        <v>169</v>
      </c>
      <c r="CO51" s="15">
        <f t="shared" si="33"/>
        <v>0</v>
      </c>
      <c r="CP51" s="10" t="str">
        <f>IFERROR(VLOOKUP(A51,'30'!U:V,2,0),"0")</f>
        <v>0</v>
      </c>
      <c r="CQ51" s="5" t="s">
        <v>169</v>
      </c>
      <c r="CR51" s="15">
        <f t="shared" si="34"/>
        <v>0</v>
      </c>
      <c r="CS51" s="10" t="str">
        <f>IFERROR(VLOOKUP(A51,'31'!U:V,2,0),"0")</f>
        <v>0</v>
      </c>
      <c r="CT51" s="5" t="s">
        <v>169</v>
      </c>
      <c r="CU51" s="15">
        <f t="shared" si="35"/>
        <v>0</v>
      </c>
      <c r="CV51" s="10" t="str">
        <f>IFERROR(VLOOKUP(A51,'เซต1-31'!V:W,2,0),"0")</f>
        <v>0</v>
      </c>
      <c r="CW51" s="5" t="s">
        <v>169</v>
      </c>
      <c r="CX51" s="15">
        <f t="shared" si="36"/>
        <v>0</v>
      </c>
    </row>
    <row r="52" spans="1:102" x14ac:dyDescent="0.25">
      <c r="A52" s="6" t="s">
        <v>106</v>
      </c>
      <c r="B52" s="4" t="s">
        <v>107</v>
      </c>
      <c r="C52" s="13">
        <v>4.43</v>
      </c>
      <c r="D52" s="19">
        <f t="shared" si="20"/>
        <v>0</v>
      </c>
      <c r="E52" s="5" t="s">
        <v>169</v>
      </c>
      <c r="F52" s="13">
        <f t="shared" si="37"/>
        <v>0</v>
      </c>
      <c r="G52" s="10" t="str">
        <f>IFERROR(VLOOKUP(A52,'1'!U:V,2,0),"0")</f>
        <v>0</v>
      </c>
      <c r="H52" s="5" t="s">
        <v>169</v>
      </c>
      <c r="I52" s="15">
        <f t="shared" si="38"/>
        <v>0</v>
      </c>
      <c r="J52" s="10" t="str">
        <f>IFERROR(VLOOKUP(A52,'2'!U:V,2,0),"0")</f>
        <v>0</v>
      </c>
      <c r="K52" s="5" t="s">
        <v>169</v>
      </c>
      <c r="L52" s="15">
        <f t="shared" si="39"/>
        <v>0</v>
      </c>
      <c r="M52" s="10" t="str">
        <f>IFERROR(VLOOKUP(A52,'3'!U:V,2,0),"0")</f>
        <v>0</v>
      </c>
      <c r="N52" s="5" t="s">
        <v>169</v>
      </c>
      <c r="O52" s="15">
        <f t="shared" si="40"/>
        <v>0</v>
      </c>
      <c r="P52" s="10" t="str">
        <f>IFERROR(VLOOKUP(A52,'4'!U:V,2,0),"0")</f>
        <v>0</v>
      </c>
      <c r="Q52" s="5" t="s">
        <v>169</v>
      </c>
      <c r="R52" s="15">
        <f t="shared" si="41"/>
        <v>0</v>
      </c>
      <c r="S52" s="10" t="str">
        <f>IFERROR(VLOOKUP(A52,'5'!U:V,2,0),"0")</f>
        <v>0</v>
      </c>
      <c r="T52" s="5" t="s">
        <v>169</v>
      </c>
      <c r="U52" s="15">
        <f t="shared" si="42"/>
        <v>0</v>
      </c>
      <c r="V52" s="10" t="str">
        <f>IFERROR(VLOOKUP(A52,'6'!U:V,2,0),"0")</f>
        <v>0</v>
      </c>
      <c r="W52" s="5" t="s">
        <v>169</v>
      </c>
      <c r="X52" s="15">
        <f t="shared" si="43"/>
        <v>0</v>
      </c>
      <c r="Y52" s="10" t="str">
        <f>IFERROR(VLOOKUP(A52,'7'!U:V,2,0),"0")</f>
        <v>0</v>
      </c>
      <c r="Z52" s="5" t="s">
        <v>169</v>
      </c>
      <c r="AA52" s="15">
        <f t="shared" si="44"/>
        <v>0</v>
      </c>
      <c r="AB52" s="10" t="str">
        <f>IFERROR(VLOOKUP(A52,'8'!U:V,2,0),"0")</f>
        <v>0</v>
      </c>
      <c r="AC52" s="5" t="s">
        <v>169</v>
      </c>
      <c r="AD52" s="15">
        <f t="shared" si="45"/>
        <v>0</v>
      </c>
      <c r="AE52" s="10" t="str">
        <f>IFERROR(VLOOKUP(A52,'9'!U:V,2,0),"0")</f>
        <v>0</v>
      </c>
      <c r="AF52" s="5" t="s">
        <v>169</v>
      </c>
      <c r="AG52" s="15">
        <f t="shared" si="46"/>
        <v>0</v>
      </c>
      <c r="AH52" s="10" t="str">
        <f>IFERROR(VLOOKUP(A52,'10'!U:V,2,0),"0")</f>
        <v>0</v>
      </c>
      <c r="AI52" s="5" t="s">
        <v>169</v>
      </c>
      <c r="AJ52" s="15">
        <f t="shared" si="47"/>
        <v>0</v>
      </c>
      <c r="AK52" s="10" t="str">
        <f>IFERROR(VLOOKUP(A52,'11'!U:V,2,0),"0")</f>
        <v>0</v>
      </c>
      <c r="AL52" s="5" t="s">
        <v>169</v>
      </c>
      <c r="AM52" s="15">
        <f t="shared" si="48"/>
        <v>0</v>
      </c>
      <c r="AN52" s="10" t="str">
        <f>IFERROR(VLOOKUP(A52,'12'!U:V,2,0),"0")</f>
        <v>0</v>
      </c>
      <c r="AO52" s="5" t="s">
        <v>169</v>
      </c>
      <c r="AP52" s="15">
        <f t="shared" si="49"/>
        <v>0</v>
      </c>
      <c r="AQ52" s="10" t="str">
        <f>IFERROR(VLOOKUP(A52,'13'!U:V,2,0),"0")</f>
        <v>0</v>
      </c>
      <c r="AR52" s="5" t="s">
        <v>169</v>
      </c>
      <c r="AS52" s="15">
        <f t="shared" si="50"/>
        <v>0</v>
      </c>
      <c r="AT52" s="10" t="str">
        <f>IFERROR(VLOOKUP(A52,'14'!U:V,2,0),"0")</f>
        <v>0</v>
      </c>
      <c r="AU52" s="5" t="s">
        <v>169</v>
      </c>
      <c r="AV52" s="15">
        <f t="shared" si="51"/>
        <v>0</v>
      </c>
      <c r="AW52" s="10" t="str">
        <f>IFERROR(VLOOKUP(A52,'15'!U:V,2,0),"0")</f>
        <v>0</v>
      </c>
      <c r="AX52" s="5" t="s">
        <v>169</v>
      </c>
      <c r="AY52" s="15">
        <f t="shared" si="52"/>
        <v>0</v>
      </c>
      <c r="AZ52" s="10" t="str">
        <f>IFERROR(VLOOKUP(A52,'16'!U:V,2,0),"0")</f>
        <v>0</v>
      </c>
      <c r="BA52" s="5" t="s">
        <v>169</v>
      </c>
      <c r="BB52" s="15">
        <f t="shared" si="53"/>
        <v>0</v>
      </c>
      <c r="BC52" s="10" t="str">
        <f>IFERROR(VLOOKUP(A52,'17'!U:V,2,0),"0")</f>
        <v>0</v>
      </c>
      <c r="BD52" s="5" t="s">
        <v>169</v>
      </c>
      <c r="BE52" s="15">
        <f t="shared" si="54"/>
        <v>0</v>
      </c>
      <c r="BF52" s="10" t="str">
        <f>IFERROR(VLOOKUP(A52,'18'!U:V,2,0),"0")</f>
        <v>0</v>
      </c>
      <c r="BG52" s="5" t="s">
        <v>169</v>
      </c>
      <c r="BH52" s="15">
        <f t="shared" si="22"/>
        <v>0</v>
      </c>
      <c r="BI52" s="10" t="str">
        <f>IFERROR(VLOOKUP(A52,'19'!U:V,2,0),"0")</f>
        <v>0</v>
      </c>
      <c r="BJ52" s="5" t="s">
        <v>169</v>
      </c>
      <c r="BK52" s="15">
        <f t="shared" si="23"/>
        <v>0</v>
      </c>
      <c r="BL52" s="10" t="str">
        <f>IFERROR(VLOOKUP(A52,'20'!U:V,2,0),"0")</f>
        <v>0</v>
      </c>
      <c r="BM52" s="5" t="s">
        <v>169</v>
      </c>
      <c r="BN52" s="15">
        <f t="shared" si="24"/>
        <v>0</v>
      </c>
      <c r="BO52" s="10" t="str">
        <f>IFERROR(VLOOKUP(A52,'21'!U:V,2,0),"0")</f>
        <v>0</v>
      </c>
      <c r="BP52" s="5" t="s">
        <v>169</v>
      </c>
      <c r="BQ52" s="15">
        <f t="shared" si="25"/>
        <v>0</v>
      </c>
      <c r="BR52" s="10" t="str">
        <f>IFERROR(VLOOKUP(A52,'22'!U:V,2,0),"0")</f>
        <v>0</v>
      </c>
      <c r="BS52" s="5" t="s">
        <v>169</v>
      </c>
      <c r="BT52" s="15">
        <f t="shared" si="26"/>
        <v>0</v>
      </c>
      <c r="BU52" s="10" t="str">
        <f>IFERROR(VLOOKUP(A52,'23'!U:V,2,0),"0")</f>
        <v>0</v>
      </c>
      <c r="BV52" s="5" t="s">
        <v>169</v>
      </c>
      <c r="BW52" s="15">
        <f t="shared" si="27"/>
        <v>0</v>
      </c>
      <c r="BX52" s="10" t="str">
        <f>IFERROR(VLOOKUP(A52,'24'!U:V,2,0),"0")</f>
        <v>0</v>
      </c>
      <c r="BY52" s="5" t="s">
        <v>169</v>
      </c>
      <c r="BZ52" s="15">
        <f t="shared" si="28"/>
        <v>0</v>
      </c>
      <c r="CA52" s="10" t="str">
        <f>IFERROR(VLOOKUP(A52,'25'!U:V,2,0),"0")</f>
        <v>0</v>
      </c>
      <c r="CB52" s="5" t="s">
        <v>169</v>
      </c>
      <c r="CC52" s="15">
        <f t="shared" si="29"/>
        <v>0</v>
      </c>
      <c r="CD52" s="10" t="str">
        <f>IFERROR(VLOOKUP(A52,'26'!U:V,2,0),"0")</f>
        <v>0</v>
      </c>
      <c r="CE52" s="5" t="s">
        <v>169</v>
      </c>
      <c r="CF52" s="15">
        <f t="shared" si="30"/>
        <v>0</v>
      </c>
      <c r="CG52" s="10" t="str">
        <f>IFERROR(VLOOKUP(A52,'27'!U:V,2,0),"0")</f>
        <v>0</v>
      </c>
      <c r="CH52" s="5" t="s">
        <v>169</v>
      </c>
      <c r="CI52" s="15">
        <f t="shared" si="31"/>
        <v>0</v>
      </c>
      <c r="CJ52" s="10" t="str">
        <f>IFERROR(VLOOKUP(A52,'28'!U:V,2,0),"0")</f>
        <v>0</v>
      </c>
      <c r="CK52" s="5" t="s">
        <v>169</v>
      </c>
      <c r="CL52" s="15">
        <f t="shared" si="32"/>
        <v>0</v>
      </c>
      <c r="CM52" s="10" t="str">
        <f>IFERROR(VLOOKUP(A52,'29'!U:V,2,0),"0")</f>
        <v>0</v>
      </c>
      <c r="CN52" s="5" t="s">
        <v>169</v>
      </c>
      <c r="CO52" s="15">
        <f t="shared" si="33"/>
        <v>0</v>
      </c>
      <c r="CP52" s="10" t="str">
        <f>IFERROR(VLOOKUP(A52,'30'!U:V,2,0),"0")</f>
        <v>0</v>
      </c>
      <c r="CQ52" s="5" t="s">
        <v>169</v>
      </c>
      <c r="CR52" s="15">
        <f t="shared" si="34"/>
        <v>0</v>
      </c>
      <c r="CS52" s="10" t="str">
        <f>IFERROR(VLOOKUP(A52,'31'!U:V,2,0),"0")</f>
        <v>0</v>
      </c>
      <c r="CT52" s="5" t="s">
        <v>169</v>
      </c>
      <c r="CU52" s="15">
        <f t="shared" si="35"/>
        <v>0</v>
      </c>
      <c r="CV52" s="10" t="str">
        <f>IFERROR(VLOOKUP(A52,'เซต1-31'!V:W,2,0),"0")</f>
        <v>0</v>
      </c>
      <c r="CW52" s="5" t="s">
        <v>169</v>
      </c>
      <c r="CX52" s="15">
        <f t="shared" si="36"/>
        <v>0</v>
      </c>
    </row>
    <row r="53" spans="1:102" x14ac:dyDescent="0.25">
      <c r="A53" s="6" t="s">
        <v>212</v>
      </c>
      <c r="B53" s="4" t="s">
        <v>107</v>
      </c>
      <c r="C53" s="13">
        <v>4.43</v>
      </c>
      <c r="D53" s="19">
        <f t="shared" si="20"/>
        <v>0</v>
      </c>
      <c r="E53" s="5" t="s">
        <v>169</v>
      </c>
      <c r="F53" s="13">
        <f t="shared" si="37"/>
        <v>0</v>
      </c>
      <c r="G53" s="10" t="str">
        <f>IFERROR(VLOOKUP(A53,'1'!U:V,2,0),"0")</f>
        <v>0</v>
      </c>
      <c r="H53" s="5" t="s">
        <v>169</v>
      </c>
      <c r="I53" s="15">
        <f t="shared" si="38"/>
        <v>0</v>
      </c>
      <c r="J53" s="10" t="str">
        <f>IFERROR(VLOOKUP(A53,'2'!U:V,2,0),"0")</f>
        <v>0</v>
      </c>
      <c r="K53" s="5" t="s">
        <v>169</v>
      </c>
      <c r="L53" s="15">
        <f t="shared" si="39"/>
        <v>0</v>
      </c>
      <c r="M53" s="10" t="str">
        <f>IFERROR(VLOOKUP(A53,'3'!U:V,2,0),"0")</f>
        <v>0</v>
      </c>
      <c r="N53" s="5" t="s">
        <v>169</v>
      </c>
      <c r="O53" s="15">
        <f t="shared" si="40"/>
        <v>0</v>
      </c>
      <c r="P53" s="10" t="str">
        <f>IFERROR(VLOOKUP(A53,'4'!U:V,2,0),"0")</f>
        <v>0</v>
      </c>
      <c r="Q53" s="5" t="s">
        <v>169</v>
      </c>
      <c r="R53" s="15">
        <f t="shared" si="41"/>
        <v>0</v>
      </c>
      <c r="S53" s="10" t="str">
        <f>IFERROR(VLOOKUP(A53,'5'!U:V,2,0),"0")</f>
        <v>0</v>
      </c>
      <c r="T53" s="5" t="s">
        <v>169</v>
      </c>
      <c r="U53" s="15">
        <f t="shared" si="42"/>
        <v>0</v>
      </c>
      <c r="V53" s="10" t="str">
        <f>IFERROR(VLOOKUP(A53,'6'!U:V,2,0),"0")</f>
        <v>0</v>
      </c>
      <c r="W53" s="5" t="s">
        <v>169</v>
      </c>
      <c r="X53" s="15">
        <f t="shared" si="43"/>
        <v>0</v>
      </c>
      <c r="Y53" s="10" t="str">
        <f>IFERROR(VLOOKUP(A53,'7'!U:V,2,0),"0")</f>
        <v>0</v>
      </c>
      <c r="Z53" s="5" t="s">
        <v>169</v>
      </c>
      <c r="AA53" s="15">
        <f t="shared" si="44"/>
        <v>0</v>
      </c>
      <c r="AB53" s="10" t="str">
        <f>IFERROR(VLOOKUP(A53,'8'!U:V,2,0),"0")</f>
        <v>0</v>
      </c>
      <c r="AC53" s="5" t="s">
        <v>169</v>
      </c>
      <c r="AD53" s="15">
        <f t="shared" si="45"/>
        <v>0</v>
      </c>
      <c r="AE53" s="10" t="str">
        <f>IFERROR(VLOOKUP(A53,'9'!U:V,2,0),"0")</f>
        <v>0</v>
      </c>
      <c r="AF53" s="5" t="s">
        <v>169</v>
      </c>
      <c r="AG53" s="15">
        <f t="shared" si="46"/>
        <v>0</v>
      </c>
      <c r="AH53" s="10" t="str">
        <f>IFERROR(VLOOKUP(A53,'10'!U:V,2,0),"0")</f>
        <v>0</v>
      </c>
      <c r="AI53" s="5" t="s">
        <v>169</v>
      </c>
      <c r="AJ53" s="15">
        <f t="shared" si="47"/>
        <v>0</v>
      </c>
      <c r="AK53" s="10" t="str">
        <f>IFERROR(VLOOKUP(A53,'11'!U:V,2,0),"0")</f>
        <v>0</v>
      </c>
      <c r="AL53" s="5" t="s">
        <v>169</v>
      </c>
      <c r="AM53" s="15">
        <f t="shared" si="48"/>
        <v>0</v>
      </c>
      <c r="AN53" s="10" t="str">
        <f>IFERROR(VLOOKUP(A53,'12'!U:V,2,0),"0")</f>
        <v>0</v>
      </c>
      <c r="AO53" s="5" t="s">
        <v>169</v>
      </c>
      <c r="AP53" s="15">
        <f t="shared" si="49"/>
        <v>0</v>
      </c>
      <c r="AQ53" s="10" t="str">
        <f>IFERROR(VLOOKUP(A53,'13'!U:V,2,0),"0")</f>
        <v>0</v>
      </c>
      <c r="AR53" s="5" t="s">
        <v>169</v>
      </c>
      <c r="AS53" s="15">
        <f t="shared" si="50"/>
        <v>0</v>
      </c>
      <c r="AT53" s="10" t="str">
        <f>IFERROR(VLOOKUP(A53,'14'!U:V,2,0),"0")</f>
        <v>0</v>
      </c>
      <c r="AU53" s="5" t="s">
        <v>169</v>
      </c>
      <c r="AV53" s="15">
        <f t="shared" si="51"/>
        <v>0</v>
      </c>
      <c r="AW53" s="10" t="str">
        <f>IFERROR(VLOOKUP(A53,'15'!U:V,2,0),"0")</f>
        <v>0</v>
      </c>
      <c r="AX53" s="5" t="s">
        <v>169</v>
      </c>
      <c r="AY53" s="15">
        <f t="shared" si="52"/>
        <v>0</v>
      </c>
      <c r="AZ53" s="10" t="str">
        <f>IFERROR(VLOOKUP(A53,'16'!U:V,2,0),"0")</f>
        <v>0</v>
      </c>
      <c r="BA53" s="5" t="s">
        <v>169</v>
      </c>
      <c r="BB53" s="15">
        <f t="shared" si="53"/>
        <v>0</v>
      </c>
      <c r="BC53" s="10" t="str">
        <f>IFERROR(VLOOKUP(A53,'17'!U:V,2,0),"0")</f>
        <v>0</v>
      </c>
      <c r="BD53" s="5" t="s">
        <v>169</v>
      </c>
      <c r="BE53" s="15">
        <f t="shared" si="54"/>
        <v>0</v>
      </c>
      <c r="BF53" s="10" t="str">
        <f>IFERROR(VLOOKUP(A53,'18'!U:V,2,0),"0")</f>
        <v>0</v>
      </c>
      <c r="BG53" s="5" t="s">
        <v>169</v>
      </c>
      <c r="BH53" s="15">
        <f t="shared" si="22"/>
        <v>0</v>
      </c>
      <c r="BI53" s="10" t="str">
        <f>IFERROR(VLOOKUP(A53,'19'!U:V,2,0),"0")</f>
        <v>0</v>
      </c>
      <c r="BJ53" s="5" t="s">
        <v>169</v>
      </c>
      <c r="BK53" s="15">
        <f t="shared" si="23"/>
        <v>0</v>
      </c>
      <c r="BL53" s="10" t="str">
        <f>IFERROR(VLOOKUP(A53,'20'!U:V,2,0),"0")</f>
        <v>0</v>
      </c>
      <c r="BM53" s="5" t="s">
        <v>169</v>
      </c>
      <c r="BN53" s="15">
        <f t="shared" si="24"/>
        <v>0</v>
      </c>
      <c r="BO53" s="10" t="str">
        <f>IFERROR(VLOOKUP(A53,'21'!U:V,2,0),"0")</f>
        <v>0</v>
      </c>
      <c r="BP53" s="5" t="s">
        <v>169</v>
      </c>
      <c r="BQ53" s="15">
        <f t="shared" si="25"/>
        <v>0</v>
      </c>
      <c r="BR53" s="10" t="str">
        <f>IFERROR(VLOOKUP(A53,'22'!U:V,2,0),"0")</f>
        <v>0</v>
      </c>
      <c r="BS53" s="5" t="s">
        <v>169</v>
      </c>
      <c r="BT53" s="15">
        <f t="shared" si="26"/>
        <v>0</v>
      </c>
      <c r="BU53" s="10" t="str">
        <f>IFERROR(VLOOKUP(A53,'23'!U:V,2,0),"0")</f>
        <v>0</v>
      </c>
      <c r="BV53" s="5" t="s">
        <v>169</v>
      </c>
      <c r="BW53" s="15">
        <f t="shared" si="27"/>
        <v>0</v>
      </c>
      <c r="BX53" s="10" t="str">
        <f>IFERROR(VLOOKUP(A53,'24'!U:V,2,0),"0")</f>
        <v>0</v>
      </c>
      <c r="BY53" s="5" t="s">
        <v>169</v>
      </c>
      <c r="BZ53" s="15">
        <f t="shared" si="28"/>
        <v>0</v>
      </c>
      <c r="CA53" s="10" t="str">
        <f>IFERROR(VLOOKUP(A53,'25'!U:V,2,0),"0")</f>
        <v>0</v>
      </c>
      <c r="CB53" s="5" t="s">
        <v>169</v>
      </c>
      <c r="CC53" s="15">
        <f t="shared" si="29"/>
        <v>0</v>
      </c>
      <c r="CD53" s="10" t="str">
        <f>IFERROR(VLOOKUP(A53,'26'!U:V,2,0),"0")</f>
        <v>0</v>
      </c>
      <c r="CE53" s="5" t="s">
        <v>169</v>
      </c>
      <c r="CF53" s="15">
        <f t="shared" si="30"/>
        <v>0</v>
      </c>
      <c r="CG53" s="10" t="str">
        <f>IFERROR(VLOOKUP(A53,'27'!U:V,2,0),"0")</f>
        <v>0</v>
      </c>
      <c r="CH53" s="5" t="s">
        <v>169</v>
      </c>
      <c r="CI53" s="15">
        <f t="shared" si="31"/>
        <v>0</v>
      </c>
      <c r="CJ53" s="10" t="str">
        <f>IFERROR(VLOOKUP(A53,'28'!U:V,2,0),"0")</f>
        <v>0</v>
      </c>
      <c r="CK53" s="5" t="s">
        <v>169</v>
      </c>
      <c r="CL53" s="15">
        <f t="shared" si="32"/>
        <v>0</v>
      </c>
      <c r="CM53" s="10" t="str">
        <f>IFERROR(VLOOKUP(A53,'29'!U:V,2,0),"0")</f>
        <v>0</v>
      </c>
      <c r="CN53" s="5" t="s">
        <v>169</v>
      </c>
      <c r="CO53" s="15">
        <f t="shared" si="33"/>
        <v>0</v>
      </c>
      <c r="CP53" s="10" t="str">
        <f>IFERROR(VLOOKUP(A53,'30'!U:V,2,0),"0")</f>
        <v>0</v>
      </c>
      <c r="CQ53" s="5" t="s">
        <v>169</v>
      </c>
      <c r="CR53" s="15">
        <f t="shared" si="34"/>
        <v>0</v>
      </c>
      <c r="CS53" s="10" t="str">
        <f>IFERROR(VLOOKUP(A53,'31'!U:V,2,0),"0")</f>
        <v>0</v>
      </c>
      <c r="CT53" s="5" t="s">
        <v>169</v>
      </c>
      <c r="CU53" s="15">
        <f t="shared" si="35"/>
        <v>0</v>
      </c>
      <c r="CV53" s="10" t="str">
        <f>IFERROR(VLOOKUP(A53,'เซต1-31'!V:W,2,0),"0")</f>
        <v>0</v>
      </c>
      <c r="CW53" s="5" t="s">
        <v>169</v>
      </c>
      <c r="CX53" s="15">
        <f t="shared" si="36"/>
        <v>0</v>
      </c>
    </row>
    <row r="54" spans="1:102" x14ac:dyDescent="0.25">
      <c r="A54" s="6" t="s">
        <v>131</v>
      </c>
      <c r="B54" s="4" t="s">
        <v>132</v>
      </c>
      <c r="C54" s="13">
        <v>4.0599999999999996</v>
      </c>
      <c r="D54" s="19">
        <f t="shared" si="20"/>
        <v>0</v>
      </c>
      <c r="E54" s="5" t="s">
        <v>169</v>
      </c>
      <c r="F54" s="13">
        <f t="shared" si="37"/>
        <v>0</v>
      </c>
      <c r="G54" s="10" t="str">
        <f>IFERROR(VLOOKUP(A54,'1'!U:V,2,0),"0")</f>
        <v>0</v>
      </c>
      <c r="H54" s="5" t="s">
        <v>169</v>
      </c>
      <c r="I54" s="15">
        <f t="shared" si="38"/>
        <v>0</v>
      </c>
      <c r="J54" s="10" t="str">
        <f>IFERROR(VLOOKUP(A54,'2'!U:V,2,0),"0")</f>
        <v>0</v>
      </c>
      <c r="K54" s="5" t="s">
        <v>169</v>
      </c>
      <c r="L54" s="15">
        <f t="shared" si="39"/>
        <v>0</v>
      </c>
      <c r="M54" s="10" t="str">
        <f>IFERROR(VLOOKUP(A54,'3'!U:V,2,0),"0")</f>
        <v>0</v>
      </c>
      <c r="N54" s="5" t="s">
        <v>169</v>
      </c>
      <c r="O54" s="15">
        <f t="shared" si="40"/>
        <v>0</v>
      </c>
      <c r="P54" s="10" t="str">
        <f>IFERROR(VLOOKUP(A54,'4'!U:V,2,0),"0")</f>
        <v>0</v>
      </c>
      <c r="Q54" s="5" t="s">
        <v>169</v>
      </c>
      <c r="R54" s="15">
        <f t="shared" si="41"/>
        <v>0</v>
      </c>
      <c r="S54" s="10" t="str">
        <f>IFERROR(VLOOKUP(A54,'5'!U:V,2,0),"0")</f>
        <v>0</v>
      </c>
      <c r="T54" s="5" t="s">
        <v>169</v>
      </c>
      <c r="U54" s="15">
        <f t="shared" si="42"/>
        <v>0</v>
      </c>
      <c r="V54" s="10" t="str">
        <f>IFERROR(VLOOKUP(A54,'6'!U:V,2,0),"0")</f>
        <v>0</v>
      </c>
      <c r="W54" s="5" t="s">
        <v>169</v>
      </c>
      <c r="X54" s="15">
        <f t="shared" si="43"/>
        <v>0</v>
      </c>
      <c r="Y54" s="10" t="str">
        <f>IFERROR(VLOOKUP(A54,'7'!U:V,2,0),"0")</f>
        <v>0</v>
      </c>
      <c r="Z54" s="5" t="s">
        <v>169</v>
      </c>
      <c r="AA54" s="15">
        <f t="shared" si="44"/>
        <v>0</v>
      </c>
      <c r="AB54" s="10" t="str">
        <f>IFERROR(VLOOKUP(A54,'8'!U:V,2,0),"0")</f>
        <v>0</v>
      </c>
      <c r="AC54" s="5" t="s">
        <v>169</v>
      </c>
      <c r="AD54" s="15">
        <f t="shared" si="45"/>
        <v>0</v>
      </c>
      <c r="AE54" s="10" t="str">
        <f>IFERROR(VLOOKUP(A54,'9'!U:V,2,0),"0")</f>
        <v>0</v>
      </c>
      <c r="AF54" s="5" t="s">
        <v>169</v>
      </c>
      <c r="AG54" s="15">
        <f t="shared" si="46"/>
        <v>0</v>
      </c>
      <c r="AH54" s="10" t="str">
        <f>IFERROR(VLOOKUP(A54,'10'!U:V,2,0),"0")</f>
        <v>0</v>
      </c>
      <c r="AI54" s="5" t="s">
        <v>169</v>
      </c>
      <c r="AJ54" s="15">
        <f t="shared" si="47"/>
        <v>0</v>
      </c>
      <c r="AK54" s="10" t="str">
        <f>IFERROR(VLOOKUP(A54,'11'!U:V,2,0),"0")</f>
        <v>0</v>
      </c>
      <c r="AL54" s="5" t="s">
        <v>169</v>
      </c>
      <c r="AM54" s="15">
        <f t="shared" si="48"/>
        <v>0</v>
      </c>
      <c r="AN54" s="10" t="str">
        <f>IFERROR(VLOOKUP(A54,'12'!U:V,2,0),"0")</f>
        <v>0</v>
      </c>
      <c r="AO54" s="5" t="s">
        <v>169</v>
      </c>
      <c r="AP54" s="15">
        <f t="shared" si="49"/>
        <v>0</v>
      </c>
      <c r="AQ54" s="10" t="str">
        <f>IFERROR(VLOOKUP(A54,'13'!U:V,2,0),"0")</f>
        <v>0</v>
      </c>
      <c r="AR54" s="5" t="s">
        <v>169</v>
      </c>
      <c r="AS54" s="15">
        <f t="shared" si="50"/>
        <v>0</v>
      </c>
      <c r="AT54" s="10" t="str">
        <f>IFERROR(VLOOKUP(A54,'14'!U:V,2,0),"0")</f>
        <v>0</v>
      </c>
      <c r="AU54" s="5" t="s">
        <v>169</v>
      </c>
      <c r="AV54" s="15">
        <f t="shared" si="51"/>
        <v>0</v>
      </c>
      <c r="AW54" s="10" t="str">
        <f>IFERROR(VLOOKUP(A54,'15'!U:V,2,0),"0")</f>
        <v>0</v>
      </c>
      <c r="AX54" s="5" t="s">
        <v>169</v>
      </c>
      <c r="AY54" s="15">
        <f t="shared" si="52"/>
        <v>0</v>
      </c>
      <c r="AZ54" s="10" t="str">
        <f>IFERROR(VLOOKUP(A54,'16'!U:V,2,0),"0")</f>
        <v>0</v>
      </c>
      <c r="BA54" s="5" t="s">
        <v>169</v>
      </c>
      <c r="BB54" s="15">
        <f t="shared" si="53"/>
        <v>0</v>
      </c>
      <c r="BC54" s="10" t="str">
        <f>IFERROR(VLOOKUP(A54,'17'!U:V,2,0),"0")</f>
        <v>0</v>
      </c>
      <c r="BD54" s="5" t="s">
        <v>169</v>
      </c>
      <c r="BE54" s="15">
        <f t="shared" si="54"/>
        <v>0</v>
      </c>
      <c r="BF54" s="10" t="str">
        <f>IFERROR(VLOOKUP(A54,'18'!U:V,2,0),"0")</f>
        <v>0</v>
      </c>
      <c r="BG54" s="5" t="s">
        <v>169</v>
      </c>
      <c r="BH54" s="15">
        <f t="shared" si="22"/>
        <v>0</v>
      </c>
      <c r="BI54" s="10" t="str">
        <f>IFERROR(VLOOKUP(A54,'19'!U:V,2,0),"0")</f>
        <v>0</v>
      </c>
      <c r="BJ54" s="5" t="s">
        <v>169</v>
      </c>
      <c r="BK54" s="15">
        <f t="shared" si="23"/>
        <v>0</v>
      </c>
      <c r="BL54" s="10" t="str">
        <f>IFERROR(VLOOKUP(A54,'20'!U:V,2,0),"0")</f>
        <v>0</v>
      </c>
      <c r="BM54" s="5" t="s">
        <v>169</v>
      </c>
      <c r="BN54" s="15">
        <f t="shared" si="24"/>
        <v>0</v>
      </c>
      <c r="BO54" s="10" t="str">
        <f>IFERROR(VLOOKUP(A54,'21'!U:V,2,0),"0")</f>
        <v>0</v>
      </c>
      <c r="BP54" s="5" t="s">
        <v>169</v>
      </c>
      <c r="BQ54" s="15">
        <f t="shared" si="25"/>
        <v>0</v>
      </c>
      <c r="BR54" s="10" t="str">
        <f>IFERROR(VLOOKUP(A54,'22'!U:V,2,0),"0")</f>
        <v>0</v>
      </c>
      <c r="BS54" s="5" t="s">
        <v>169</v>
      </c>
      <c r="BT54" s="15">
        <f t="shared" si="26"/>
        <v>0</v>
      </c>
      <c r="BU54" s="10" t="str">
        <f>IFERROR(VLOOKUP(A54,'23'!U:V,2,0),"0")</f>
        <v>0</v>
      </c>
      <c r="BV54" s="5" t="s">
        <v>169</v>
      </c>
      <c r="BW54" s="15">
        <f t="shared" si="27"/>
        <v>0</v>
      </c>
      <c r="BX54" s="10" t="str">
        <f>IFERROR(VLOOKUP(A54,'24'!U:V,2,0),"0")</f>
        <v>0</v>
      </c>
      <c r="BY54" s="5" t="s">
        <v>169</v>
      </c>
      <c r="BZ54" s="15">
        <f t="shared" si="28"/>
        <v>0</v>
      </c>
      <c r="CA54" s="10" t="str">
        <f>IFERROR(VLOOKUP(A54,'25'!U:V,2,0),"0")</f>
        <v>0</v>
      </c>
      <c r="CB54" s="5" t="s">
        <v>169</v>
      </c>
      <c r="CC54" s="15">
        <f t="shared" si="29"/>
        <v>0</v>
      </c>
      <c r="CD54" s="10" t="str">
        <f>IFERROR(VLOOKUP(A54,'26'!U:V,2,0),"0")</f>
        <v>0</v>
      </c>
      <c r="CE54" s="5" t="s">
        <v>169</v>
      </c>
      <c r="CF54" s="15">
        <f t="shared" si="30"/>
        <v>0</v>
      </c>
      <c r="CG54" s="10" t="str">
        <f>IFERROR(VLOOKUP(A54,'27'!U:V,2,0),"0")</f>
        <v>0</v>
      </c>
      <c r="CH54" s="5" t="s">
        <v>169</v>
      </c>
      <c r="CI54" s="15">
        <f t="shared" si="31"/>
        <v>0</v>
      </c>
      <c r="CJ54" s="10" t="str">
        <f>IFERROR(VLOOKUP(A54,'28'!U:V,2,0),"0")</f>
        <v>0</v>
      </c>
      <c r="CK54" s="5" t="s">
        <v>169</v>
      </c>
      <c r="CL54" s="15">
        <f t="shared" si="32"/>
        <v>0</v>
      </c>
      <c r="CM54" s="10" t="str">
        <f>IFERROR(VLOOKUP(A54,'29'!U:V,2,0),"0")</f>
        <v>0</v>
      </c>
      <c r="CN54" s="5" t="s">
        <v>169</v>
      </c>
      <c r="CO54" s="15">
        <f t="shared" si="33"/>
        <v>0</v>
      </c>
      <c r="CP54" s="10" t="str">
        <f>IFERROR(VLOOKUP(A54,'30'!U:V,2,0),"0")</f>
        <v>0</v>
      </c>
      <c r="CQ54" s="5" t="s">
        <v>169</v>
      </c>
      <c r="CR54" s="15">
        <f t="shared" si="34"/>
        <v>0</v>
      </c>
      <c r="CS54" s="10" t="str">
        <f>IFERROR(VLOOKUP(A54,'31'!U:V,2,0),"0")</f>
        <v>0</v>
      </c>
      <c r="CT54" s="5" t="s">
        <v>169</v>
      </c>
      <c r="CU54" s="15">
        <f t="shared" si="35"/>
        <v>0</v>
      </c>
      <c r="CV54" s="10" t="str">
        <f>IFERROR(VLOOKUP(A54,'เซต1-31'!V:W,2,0),"0")</f>
        <v>0</v>
      </c>
      <c r="CW54" s="5" t="s">
        <v>169</v>
      </c>
      <c r="CX54" s="15">
        <f t="shared" si="36"/>
        <v>0</v>
      </c>
    </row>
    <row r="55" spans="1:102" x14ac:dyDescent="0.25">
      <c r="A55" s="6" t="s">
        <v>100</v>
      </c>
      <c r="B55" s="4" t="s">
        <v>101</v>
      </c>
      <c r="C55" s="13">
        <v>4.0599999999999996</v>
      </c>
      <c r="D55" s="19">
        <f t="shared" si="20"/>
        <v>0</v>
      </c>
      <c r="E55" s="5" t="s">
        <v>169</v>
      </c>
      <c r="F55" s="13">
        <f t="shared" si="37"/>
        <v>0</v>
      </c>
      <c r="G55" s="10" t="str">
        <f>IFERROR(VLOOKUP(A55,'1'!U:V,2,0),"0")</f>
        <v>0</v>
      </c>
      <c r="H55" s="5" t="s">
        <v>169</v>
      </c>
      <c r="I55" s="15">
        <f t="shared" si="38"/>
        <v>0</v>
      </c>
      <c r="J55" s="10" t="str">
        <f>IFERROR(VLOOKUP(A55,'2'!U:V,2,0),"0")</f>
        <v>0</v>
      </c>
      <c r="K55" s="5" t="s">
        <v>169</v>
      </c>
      <c r="L55" s="15">
        <f t="shared" si="39"/>
        <v>0</v>
      </c>
      <c r="M55" s="10" t="str">
        <f>IFERROR(VLOOKUP(A55,'3'!U:V,2,0),"0")</f>
        <v>0</v>
      </c>
      <c r="N55" s="5" t="s">
        <v>169</v>
      </c>
      <c r="O55" s="15">
        <f t="shared" si="40"/>
        <v>0</v>
      </c>
      <c r="P55" s="10" t="str">
        <f>IFERROR(VLOOKUP(A55,'4'!U:V,2,0),"0")</f>
        <v>0</v>
      </c>
      <c r="Q55" s="5" t="s">
        <v>169</v>
      </c>
      <c r="R55" s="15">
        <f t="shared" si="41"/>
        <v>0</v>
      </c>
      <c r="S55" s="10" t="str">
        <f>IFERROR(VLOOKUP(A55,'5'!U:V,2,0),"0")</f>
        <v>0</v>
      </c>
      <c r="T55" s="5" t="s">
        <v>169</v>
      </c>
      <c r="U55" s="15">
        <f t="shared" si="42"/>
        <v>0</v>
      </c>
      <c r="V55" s="10" t="str">
        <f>IFERROR(VLOOKUP(A55,'6'!U:V,2,0),"0")</f>
        <v>0</v>
      </c>
      <c r="W55" s="5" t="s">
        <v>169</v>
      </c>
      <c r="X55" s="15">
        <f t="shared" si="43"/>
        <v>0</v>
      </c>
      <c r="Y55" s="10" t="str">
        <f>IFERROR(VLOOKUP(A55,'7'!U:V,2,0),"0")</f>
        <v>0</v>
      </c>
      <c r="Z55" s="5" t="s">
        <v>169</v>
      </c>
      <c r="AA55" s="15">
        <f t="shared" si="44"/>
        <v>0</v>
      </c>
      <c r="AB55" s="10" t="str">
        <f>IFERROR(VLOOKUP(A55,'8'!U:V,2,0),"0")</f>
        <v>0</v>
      </c>
      <c r="AC55" s="5" t="s">
        <v>169</v>
      </c>
      <c r="AD55" s="15">
        <f t="shared" si="45"/>
        <v>0</v>
      </c>
      <c r="AE55" s="10" t="str">
        <f>IFERROR(VLOOKUP(A55,'9'!U:V,2,0),"0")</f>
        <v>0</v>
      </c>
      <c r="AF55" s="5" t="s">
        <v>169</v>
      </c>
      <c r="AG55" s="15">
        <f t="shared" si="46"/>
        <v>0</v>
      </c>
      <c r="AH55" s="10" t="str">
        <f>IFERROR(VLOOKUP(A55,'10'!U:V,2,0),"0")</f>
        <v>0</v>
      </c>
      <c r="AI55" s="5" t="s">
        <v>169</v>
      </c>
      <c r="AJ55" s="15">
        <f t="shared" si="47"/>
        <v>0</v>
      </c>
      <c r="AK55" s="10" t="str">
        <f>IFERROR(VLOOKUP(A55,'11'!U:V,2,0),"0")</f>
        <v>0</v>
      </c>
      <c r="AL55" s="5" t="s">
        <v>169</v>
      </c>
      <c r="AM55" s="15">
        <f t="shared" si="48"/>
        <v>0</v>
      </c>
      <c r="AN55" s="10" t="str">
        <f>IFERROR(VLOOKUP(A55,'12'!U:V,2,0),"0")</f>
        <v>0</v>
      </c>
      <c r="AO55" s="5" t="s">
        <v>169</v>
      </c>
      <c r="AP55" s="15">
        <f t="shared" si="49"/>
        <v>0</v>
      </c>
      <c r="AQ55" s="10" t="str">
        <f>IFERROR(VLOOKUP(A55,'13'!U:V,2,0),"0")</f>
        <v>0</v>
      </c>
      <c r="AR55" s="5" t="s">
        <v>169</v>
      </c>
      <c r="AS55" s="15">
        <f t="shared" si="50"/>
        <v>0</v>
      </c>
      <c r="AT55" s="10" t="str">
        <f>IFERROR(VLOOKUP(A55,'14'!U:V,2,0),"0")</f>
        <v>0</v>
      </c>
      <c r="AU55" s="5" t="s">
        <v>169</v>
      </c>
      <c r="AV55" s="15">
        <f t="shared" si="51"/>
        <v>0</v>
      </c>
      <c r="AW55" s="10" t="str">
        <f>IFERROR(VLOOKUP(A55,'15'!U:V,2,0),"0")</f>
        <v>0</v>
      </c>
      <c r="AX55" s="5" t="s">
        <v>169</v>
      </c>
      <c r="AY55" s="15">
        <f t="shared" si="52"/>
        <v>0</v>
      </c>
      <c r="AZ55" s="10" t="str">
        <f>IFERROR(VLOOKUP(A55,'16'!U:V,2,0),"0")</f>
        <v>0</v>
      </c>
      <c r="BA55" s="5" t="s">
        <v>169</v>
      </c>
      <c r="BB55" s="15">
        <f t="shared" si="53"/>
        <v>0</v>
      </c>
      <c r="BC55" s="10" t="str">
        <f>IFERROR(VLOOKUP(A55,'17'!U:V,2,0),"0")</f>
        <v>0</v>
      </c>
      <c r="BD55" s="5" t="s">
        <v>169</v>
      </c>
      <c r="BE55" s="15">
        <f t="shared" si="54"/>
        <v>0</v>
      </c>
      <c r="BF55" s="10" t="str">
        <f>IFERROR(VLOOKUP(A55,'18'!U:V,2,0),"0")</f>
        <v>0</v>
      </c>
      <c r="BG55" s="5" t="s">
        <v>169</v>
      </c>
      <c r="BH55" s="15">
        <f t="shared" si="22"/>
        <v>0</v>
      </c>
      <c r="BI55" s="10" t="str">
        <f>IFERROR(VLOOKUP(A55,'19'!U:V,2,0),"0")</f>
        <v>0</v>
      </c>
      <c r="BJ55" s="5" t="s">
        <v>169</v>
      </c>
      <c r="BK55" s="15">
        <f t="shared" si="23"/>
        <v>0</v>
      </c>
      <c r="BL55" s="10" t="str">
        <f>IFERROR(VLOOKUP(A55,'20'!U:V,2,0),"0")</f>
        <v>0</v>
      </c>
      <c r="BM55" s="5" t="s">
        <v>169</v>
      </c>
      <c r="BN55" s="15">
        <f t="shared" si="24"/>
        <v>0</v>
      </c>
      <c r="BO55" s="10" t="str">
        <f>IFERROR(VLOOKUP(A55,'21'!U:V,2,0),"0")</f>
        <v>0</v>
      </c>
      <c r="BP55" s="5" t="s">
        <v>169</v>
      </c>
      <c r="BQ55" s="15">
        <f t="shared" si="25"/>
        <v>0</v>
      </c>
      <c r="BR55" s="10" t="str">
        <f>IFERROR(VLOOKUP(A55,'22'!U:V,2,0),"0")</f>
        <v>0</v>
      </c>
      <c r="BS55" s="5" t="s">
        <v>169</v>
      </c>
      <c r="BT55" s="15">
        <f t="shared" si="26"/>
        <v>0</v>
      </c>
      <c r="BU55" s="10" t="str">
        <f>IFERROR(VLOOKUP(A55,'23'!U:V,2,0),"0")</f>
        <v>0</v>
      </c>
      <c r="BV55" s="5" t="s">
        <v>169</v>
      </c>
      <c r="BW55" s="15">
        <f t="shared" si="27"/>
        <v>0</v>
      </c>
      <c r="BX55" s="10" t="str">
        <f>IFERROR(VLOOKUP(A55,'24'!U:V,2,0),"0")</f>
        <v>0</v>
      </c>
      <c r="BY55" s="5" t="s">
        <v>169</v>
      </c>
      <c r="BZ55" s="15">
        <f t="shared" si="28"/>
        <v>0</v>
      </c>
      <c r="CA55" s="10" t="str">
        <f>IFERROR(VLOOKUP(A55,'25'!U:V,2,0),"0")</f>
        <v>0</v>
      </c>
      <c r="CB55" s="5" t="s">
        <v>169</v>
      </c>
      <c r="CC55" s="15">
        <f t="shared" si="29"/>
        <v>0</v>
      </c>
      <c r="CD55" s="10" t="str">
        <f>IFERROR(VLOOKUP(A55,'26'!U:V,2,0),"0")</f>
        <v>0</v>
      </c>
      <c r="CE55" s="5" t="s">
        <v>169</v>
      </c>
      <c r="CF55" s="15">
        <f t="shared" si="30"/>
        <v>0</v>
      </c>
      <c r="CG55" s="10" t="str">
        <f>IFERROR(VLOOKUP(A55,'27'!U:V,2,0),"0")</f>
        <v>0</v>
      </c>
      <c r="CH55" s="5" t="s">
        <v>169</v>
      </c>
      <c r="CI55" s="15">
        <f t="shared" si="31"/>
        <v>0</v>
      </c>
      <c r="CJ55" s="10" t="str">
        <f>IFERROR(VLOOKUP(A55,'28'!U:V,2,0),"0")</f>
        <v>0</v>
      </c>
      <c r="CK55" s="5" t="s">
        <v>169</v>
      </c>
      <c r="CL55" s="15">
        <f t="shared" si="32"/>
        <v>0</v>
      </c>
      <c r="CM55" s="10" t="str">
        <f>IFERROR(VLOOKUP(A55,'29'!U:V,2,0),"0")</f>
        <v>0</v>
      </c>
      <c r="CN55" s="5" t="s">
        <v>169</v>
      </c>
      <c r="CO55" s="15">
        <f t="shared" si="33"/>
        <v>0</v>
      </c>
      <c r="CP55" s="10" t="str">
        <f>IFERROR(VLOOKUP(A55,'30'!U:V,2,0),"0")</f>
        <v>0</v>
      </c>
      <c r="CQ55" s="5" t="s">
        <v>169</v>
      </c>
      <c r="CR55" s="15">
        <f t="shared" si="34"/>
        <v>0</v>
      </c>
      <c r="CS55" s="10" t="str">
        <f>IFERROR(VLOOKUP(A55,'31'!U:V,2,0),"0")</f>
        <v>0</v>
      </c>
      <c r="CT55" s="5" t="s">
        <v>169</v>
      </c>
      <c r="CU55" s="15">
        <f t="shared" si="35"/>
        <v>0</v>
      </c>
      <c r="CV55" s="10" t="str">
        <f>IFERROR(VLOOKUP(A55,'เซต1-31'!V:W,2,0),"0")</f>
        <v>0</v>
      </c>
      <c r="CW55" s="5" t="s">
        <v>169</v>
      </c>
      <c r="CX55" s="15">
        <f t="shared" si="36"/>
        <v>0</v>
      </c>
    </row>
    <row r="56" spans="1:102" x14ac:dyDescent="0.25">
      <c r="A56" s="6" t="s">
        <v>210</v>
      </c>
      <c r="B56" s="4" t="s">
        <v>101</v>
      </c>
      <c r="C56" s="13">
        <v>4.0599999999999996</v>
      </c>
      <c r="D56" s="19">
        <f t="shared" si="20"/>
        <v>0</v>
      </c>
      <c r="E56" s="5" t="s">
        <v>169</v>
      </c>
      <c r="F56" s="13">
        <f t="shared" si="37"/>
        <v>0</v>
      </c>
      <c r="G56" s="10" t="str">
        <f>IFERROR(VLOOKUP(A56,'1'!U:V,2,0),"0")</f>
        <v>0</v>
      </c>
      <c r="H56" s="5" t="s">
        <v>169</v>
      </c>
      <c r="I56" s="15">
        <f t="shared" si="38"/>
        <v>0</v>
      </c>
      <c r="J56" s="10" t="str">
        <f>IFERROR(VLOOKUP(A56,'2'!U:V,2,0),"0")</f>
        <v>0</v>
      </c>
      <c r="K56" s="5" t="s">
        <v>169</v>
      </c>
      <c r="L56" s="15">
        <f t="shared" si="39"/>
        <v>0</v>
      </c>
      <c r="M56" s="10" t="str">
        <f>IFERROR(VLOOKUP(A56,'3'!U:V,2,0),"0")</f>
        <v>0</v>
      </c>
      <c r="N56" s="5" t="s">
        <v>169</v>
      </c>
      <c r="O56" s="15">
        <f t="shared" si="40"/>
        <v>0</v>
      </c>
      <c r="P56" s="10" t="str">
        <f>IFERROR(VLOOKUP(A56,'4'!U:V,2,0),"0")</f>
        <v>0</v>
      </c>
      <c r="Q56" s="5" t="s">
        <v>169</v>
      </c>
      <c r="R56" s="15">
        <f t="shared" si="41"/>
        <v>0</v>
      </c>
      <c r="S56" s="10" t="str">
        <f>IFERROR(VLOOKUP(A56,'5'!U:V,2,0),"0")</f>
        <v>0</v>
      </c>
      <c r="T56" s="5" t="s">
        <v>169</v>
      </c>
      <c r="U56" s="15">
        <f t="shared" si="42"/>
        <v>0</v>
      </c>
      <c r="V56" s="10" t="str">
        <f>IFERROR(VLOOKUP(A56,'6'!U:V,2,0),"0")</f>
        <v>0</v>
      </c>
      <c r="W56" s="5" t="s">
        <v>169</v>
      </c>
      <c r="X56" s="15">
        <f t="shared" si="43"/>
        <v>0</v>
      </c>
      <c r="Y56" s="10" t="str">
        <f>IFERROR(VLOOKUP(A56,'7'!U:V,2,0),"0")</f>
        <v>0</v>
      </c>
      <c r="Z56" s="5" t="s">
        <v>169</v>
      </c>
      <c r="AA56" s="15">
        <f t="shared" si="44"/>
        <v>0</v>
      </c>
      <c r="AB56" s="10" t="str">
        <f>IFERROR(VLOOKUP(A56,'8'!U:V,2,0),"0")</f>
        <v>0</v>
      </c>
      <c r="AC56" s="5" t="s">
        <v>169</v>
      </c>
      <c r="AD56" s="15">
        <f t="shared" si="45"/>
        <v>0</v>
      </c>
      <c r="AE56" s="10" t="str">
        <f>IFERROR(VLOOKUP(A56,'9'!U:V,2,0),"0")</f>
        <v>0</v>
      </c>
      <c r="AF56" s="5" t="s">
        <v>169</v>
      </c>
      <c r="AG56" s="15">
        <f t="shared" si="46"/>
        <v>0</v>
      </c>
      <c r="AH56" s="10" t="str">
        <f>IFERROR(VLOOKUP(A56,'10'!U:V,2,0),"0")</f>
        <v>0</v>
      </c>
      <c r="AI56" s="5" t="s">
        <v>169</v>
      </c>
      <c r="AJ56" s="15">
        <f t="shared" si="47"/>
        <v>0</v>
      </c>
      <c r="AK56" s="10" t="str">
        <f>IFERROR(VLOOKUP(A56,'11'!U:V,2,0),"0")</f>
        <v>0</v>
      </c>
      <c r="AL56" s="5" t="s">
        <v>169</v>
      </c>
      <c r="AM56" s="15">
        <f t="shared" si="48"/>
        <v>0</v>
      </c>
      <c r="AN56" s="10" t="str">
        <f>IFERROR(VLOOKUP(A56,'12'!U:V,2,0),"0")</f>
        <v>0</v>
      </c>
      <c r="AO56" s="5" t="s">
        <v>169</v>
      </c>
      <c r="AP56" s="15">
        <f t="shared" si="49"/>
        <v>0</v>
      </c>
      <c r="AQ56" s="10" t="str">
        <f>IFERROR(VLOOKUP(A56,'13'!U:V,2,0),"0")</f>
        <v>0</v>
      </c>
      <c r="AR56" s="5" t="s">
        <v>169</v>
      </c>
      <c r="AS56" s="15">
        <f t="shared" si="50"/>
        <v>0</v>
      </c>
      <c r="AT56" s="10" t="str">
        <f>IFERROR(VLOOKUP(A56,'14'!U:V,2,0),"0")</f>
        <v>0</v>
      </c>
      <c r="AU56" s="5" t="s">
        <v>169</v>
      </c>
      <c r="AV56" s="15">
        <f t="shared" si="51"/>
        <v>0</v>
      </c>
      <c r="AW56" s="10" t="str">
        <f>IFERROR(VLOOKUP(A56,'15'!U:V,2,0),"0")</f>
        <v>0</v>
      </c>
      <c r="AX56" s="5" t="s">
        <v>169</v>
      </c>
      <c r="AY56" s="15">
        <f t="shared" si="52"/>
        <v>0</v>
      </c>
      <c r="AZ56" s="10" t="str">
        <f>IFERROR(VLOOKUP(A56,'16'!U:V,2,0),"0")</f>
        <v>0</v>
      </c>
      <c r="BA56" s="5" t="s">
        <v>169</v>
      </c>
      <c r="BB56" s="15">
        <f t="shared" si="53"/>
        <v>0</v>
      </c>
      <c r="BC56" s="10" t="str">
        <f>IFERROR(VLOOKUP(A56,'17'!U:V,2,0),"0")</f>
        <v>0</v>
      </c>
      <c r="BD56" s="5" t="s">
        <v>169</v>
      </c>
      <c r="BE56" s="15">
        <f t="shared" si="54"/>
        <v>0</v>
      </c>
      <c r="BF56" s="10" t="str">
        <f>IFERROR(VLOOKUP(A56,'18'!U:V,2,0),"0")</f>
        <v>0</v>
      </c>
      <c r="BG56" s="5" t="s">
        <v>169</v>
      </c>
      <c r="BH56" s="15">
        <f t="shared" si="22"/>
        <v>0</v>
      </c>
      <c r="BI56" s="10" t="str">
        <f>IFERROR(VLOOKUP(A56,'19'!U:V,2,0),"0")</f>
        <v>0</v>
      </c>
      <c r="BJ56" s="5" t="s">
        <v>169</v>
      </c>
      <c r="BK56" s="15">
        <f t="shared" si="23"/>
        <v>0</v>
      </c>
      <c r="BL56" s="10" t="str">
        <f>IFERROR(VLOOKUP(A56,'20'!U:V,2,0),"0")</f>
        <v>0</v>
      </c>
      <c r="BM56" s="5" t="s">
        <v>169</v>
      </c>
      <c r="BN56" s="15">
        <f t="shared" si="24"/>
        <v>0</v>
      </c>
      <c r="BO56" s="10" t="str">
        <f>IFERROR(VLOOKUP(A56,'21'!U:V,2,0),"0")</f>
        <v>0</v>
      </c>
      <c r="BP56" s="5" t="s">
        <v>169</v>
      </c>
      <c r="BQ56" s="15">
        <f t="shared" si="25"/>
        <v>0</v>
      </c>
      <c r="BR56" s="10" t="str">
        <f>IFERROR(VLOOKUP(A56,'22'!U:V,2,0),"0")</f>
        <v>0</v>
      </c>
      <c r="BS56" s="5" t="s">
        <v>169</v>
      </c>
      <c r="BT56" s="15">
        <f t="shared" si="26"/>
        <v>0</v>
      </c>
      <c r="BU56" s="10" t="str">
        <f>IFERROR(VLOOKUP(A56,'23'!U:V,2,0),"0")</f>
        <v>0</v>
      </c>
      <c r="BV56" s="5" t="s">
        <v>169</v>
      </c>
      <c r="BW56" s="15">
        <f t="shared" si="27"/>
        <v>0</v>
      </c>
      <c r="BX56" s="10" t="str">
        <f>IFERROR(VLOOKUP(A56,'24'!U:V,2,0),"0")</f>
        <v>0</v>
      </c>
      <c r="BY56" s="5" t="s">
        <v>169</v>
      </c>
      <c r="BZ56" s="15">
        <f t="shared" si="28"/>
        <v>0</v>
      </c>
      <c r="CA56" s="10" t="str">
        <f>IFERROR(VLOOKUP(A56,'25'!U:V,2,0),"0")</f>
        <v>0</v>
      </c>
      <c r="CB56" s="5" t="s">
        <v>169</v>
      </c>
      <c r="CC56" s="15">
        <f t="shared" si="29"/>
        <v>0</v>
      </c>
      <c r="CD56" s="10" t="str">
        <f>IFERROR(VLOOKUP(A56,'26'!U:V,2,0),"0")</f>
        <v>0</v>
      </c>
      <c r="CE56" s="5" t="s">
        <v>169</v>
      </c>
      <c r="CF56" s="15">
        <f t="shared" si="30"/>
        <v>0</v>
      </c>
      <c r="CG56" s="10" t="str">
        <f>IFERROR(VLOOKUP(A56,'27'!U:V,2,0),"0")</f>
        <v>0</v>
      </c>
      <c r="CH56" s="5" t="s">
        <v>169</v>
      </c>
      <c r="CI56" s="15">
        <f t="shared" si="31"/>
        <v>0</v>
      </c>
      <c r="CJ56" s="10" t="str">
        <f>IFERROR(VLOOKUP(A56,'28'!U:V,2,0),"0")</f>
        <v>0</v>
      </c>
      <c r="CK56" s="5" t="s">
        <v>169</v>
      </c>
      <c r="CL56" s="15">
        <f t="shared" si="32"/>
        <v>0</v>
      </c>
      <c r="CM56" s="10" t="str">
        <f>IFERROR(VLOOKUP(A56,'29'!U:V,2,0),"0")</f>
        <v>0</v>
      </c>
      <c r="CN56" s="5" t="s">
        <v>169</v>
      </c>
      <c r="CO56" s="15">
        <f t="shared" si="33"/>
        <v>0</v>
      </c>
      <c r="CP56" s="10" t="str">
        <f>IFERROR(VLOOKUP(A56,'30'!U:V,2,0),"0")</f>
        <v>0</v>
      </c>
      <c r="CQ56" s="5" t="s">
        <v>169</v>
      </c>
      <c r="CR56" s="15">
        <f t="shared" si="34"/>
        <v>0</v>
      </c>
      <c r="CS56" s="10" t="str">
        <f>IFERROR(VLOOKUP(A56,'31'!U:V,2,0),"0")</f>
        <v>0</v>
      </c>
      <c r="CT56" s="5" t="s">
        <v>169</v>
      </c>
      <c r="CU56" s="15">
        <f t="shared" si="35"/>
        <v>0</v>
      </c>
      <c r="CV56" s="10" t="str">
        <f>IFERROR(VLOOKUP(A56,'เซต1-31'!V:W,2,0),"0")</f>
        <v>0</v>
      </c>
      <c r="CW56" s="5" t="s">
        <v>169</v>
      </c>
      <c r="CX56" s="15">
        <f t="shared" si="36"/>
        <v>0</v>
      </c>
    </row>
    <row r="57" spans="1:102" x14ac:dyDescent="0.25">
      <c r="A57" s="6" t="s">
        <v>125</v>
      </c>
      <c r="B57" s="4" t="s">
        <v>126</v>
      </c>
      <c r="C57" s="13">
        <v>4.3</v>
      </c>
      <c r="D57" s="19">
        <f t="shared" si="20"/>
        <v>0</v>
      </c>
      <c r="E57" s="5" t="s">
        <v>169</v>
      </c>
      <c r="F57" s="13">
        <f t="shared" si="37"/>
        <v>0</v>
      </c>
      <c r="G57" s="10" t="str">
        <f>IFERROR(VLOOKUP(A57,'1'!U:V,2,0),"0")</f>
        <v>0</v>
      </c>
      <c r="H57" s="5" t="s">
        <v>169</v>
      </c>
      <c r="I57" s="15">
        <f t="shared" si="38"/>
        <v>0</v>
      </c>
      <c r="J57" s="10" t="str">
        <f>IFERROR(VLOOKUP(A57,'2'!U:V,2,0),"0")</f>
        <v>0</v>
      </c>
      <c r="K57" s="5" t="s">
        <v>169</v>
      </c>
      <c r="L57" s="15">
        <f t="shared" si="39"/>
        <v>0</v>
      </c>
      <c r="M57" s="10" t="str">
        <f>IFERROR(VLOOKUP(A57,'3'!U:V,2,0),"0")</f>
        <v>0</v>
      </c>
      <c r="N57" s="5" t="s">
        <v>169</v>
      </c>
      <c r="O57" s="15">
        <f t="shared" si="40"/>
        <v>0</v>
      </c>
      <c r="P57" s="10" t="str">
        <f>IFERROR(VLOOKUP(A57,'4'!U:V,2,0),"0")</f>
        <v>0</v>
      </c>
      <c r="Q57" s="5" t="s">
        <v>169</v>
      </c>
      <c r="R57" s="15">
        <f t="shared" si="41"/>
        <v>0</v>
      </c>
      <c r="S57" s="10" t="str">
        <f>IFERROR(VLOOKUP(A57,'5'!U:V,2,0),"0")</f>
        <v>0</v>
      </c>
      <c r="T57" s="5" t="s">
        <v>169</v>
      </c>
      <c r="U57" s="15">
        <f t="shared" si="42"/>
        <v>0</v>
      </c>
      <c r="V57" s="10" t="str">
        <f>IFERROR(VLOOKUP(A57,'6'!U:V,2,0),"0")</f>
        <v>0</v>
      </c>
      <c r="W57" s="5" t="s">
        <v>169</v>
      </c>
      <c r="X57" s="15">
        <f t="shared" si="43"/>
        <v>0</v>
      </c>
      <c r="Y57" s="10" t="str">
        <f>IFERROR(VLOOKUP(A57,'7'!U:V,2,0),"0")</f>
        <v>0</v>
      </c>
      <c r="Z57" s="5" t="s">
        <v>169</v>
      </c>
      <c r="AA57" s="15">
        <f t="shared" si="44"/>
        <v>0</v>
      </c>
      <c r="AB57" s="10" t="str">
        <f>IFERROR(VLOOKUP(A57,'8'!U:V,2,0),"0")</f>
        <v>0</v>
      </c>
      <c r="AC57" s="5" t="s">
        <v>169</v>
      </c>
      <c r="AD57" s="15">
        <f t="shared" si="45"/>
        <v>0</v>
      </c>
      <c r="AE57" s="10" t="str">
        <f>IFERROR(VLOOKUP(A57,'9'!U:V,2,0),"0")</f>
        <v>0</v>
      </c>
      <c r="AF57" s="5" t="s">
        <v>169</v>
      </c>
      <c r="AG57" s="15">
        <f t="shared" si="46"/>
        <v>0</v>
      </c>
      <c r="AH57" s="10" t="str">
        <f>IFERROR(VLOOKUP(A57,'10'!U:V,2,0),"0")</f>
        <v>0</v>
      </c>
      <c r="AI57" s="5" t="s">
        <v>169</v>
      </c>
      <c r="AJ57" s="15">
        <f t="shared" si="47"/>
        <v>0</v>
      </c>
      <c r="AK57" s="10" t="str">
        <f>IFERROR(VLOOKUP(A57,'11'!U:V,2,0),"0")</f>
        <v>0</v>
      </c>
      <c r="AL57" s="5" t="s">
        <v>169</v>
      </c>
      <c r="AM57" s="15">
        <f t="shared" si="48"/>
        <v>0</v>
      </c>
      <c r="AN57" s="10" t="str">
        <f>IFERROR(VLOOKUP(A57,'12'!U:V,2,0),"0")</f>
        <v>0</v>
      </c>
      <c r="AO57" s="5" t="s">
        <v>169</v>
      </c>
      <c r="AP57" s="15">
        <f t="shared" si="49"/>
        <v>0</v>
      </c>
      <c r="AQ57" s="10" t="str">
        <f>IFERROR(VLOOKUP(A57,'13'!U:V,2,0),"0")</f>
        <v>0</v>
      </c>
      <c r="AR57" s="5" t="s">
        <v>169</v>
      </c>
      <c r="AS57" s="15">
        <f t="shared" si="50"/>
        <v>0</v>
      </c>
      <c r="AT57" s="10" t="str">
        <f>IFERROR(VLOOKUP(A57,'14'!U:V,2,0),"0")</f>
        <v>0</v>
      </c>
      <c r="AU57" s="5" t="s">
        <v>169</v>
      </c>
      <c r="AV57" s="15">
        <f t="shared" si="51"/>
        <v>0</v>
      </c>
      <c r="AW57" s="10" t="str">
        <f>IFERROR(VLOOKUP(A57,'15'!U:V,2,0),"0")</f>
        <v>0</v>
      </c>
      <c r="AX57" s="5" t="s">
        <v>169</v>
      </c>
      <c r="AY57" s="15">
        <f t="shared" si="52"/>
        <v>0</v>
      </c>
      <c r="AZ57" s="10" t="str">
        <f>IFERROR(VLOOKUP(A57,'16'!U:V,2,0),"0")</f>
        <v>0</v>
      </c>
      <c r="BA57" s="5" t="s">
        <v>169</v>
      </c>
      <c r="BB57" s="15">
        <f t="shared" si="53"/>
        <v>0</v>
      </c>
      <c r="BC57" s="10" t="str">
        <f>IFERROR(VLOOKUP(A57,'17'!U:V,2,0),"0")</f>
        <v>0</v>
      </c>
      <c r="BD57" s="5" t="s">
        <v>169</v>
      </c>
      <c r="BE57" s="15">
        <f t="shared" si="54"/>
        <v>0</v>
      </c>
      <c r="BF57" s="10" t="str">
        <f>IFERROR(VLOOKUP(A57,'18'!U:V,2,0),"0")</f>
        <v>0</v>
      </c>
      <c r="BG57" s="5" t="s">
        <v>169</v>
      </c>
      <c r="BH57" s="15">
        <f t="shared" si="22"/>
        <v>0</v>
      </c>
      <c r="BI57" s="10" t="str">
        <f>IFERROR(VLOOKUP(A57,'19'!U:V,2,0),"0")</f>
        <v>0</v>
      </c>
      <c r="BJ57" s="5" t="s">
        <v>169</v>
      </c>
      <c r="BK57" s="15">
        <f t="shared" si="23"/>
        <v>0</v>
      </c>
      <c r="BL57" s="10" t="str">
        <f>IFERROR(VLOOKUP(A57,'20'!U:V,2,0),"0")</f>
        <v>0</v>
      </c>
      <c r="BM57" s="5" t="s">
        <v>169</v>
      </c>
      <c r="BN57" s="15">
        <f t="shared" si="24"/>
        <v>0</v>
      </c>
      <c r="BO57" s="10" t="str">
        <f>IFERROR(VLOOKUP(A57,'21'!U:V,2,0),"0")</f>
        <v>0</v>
      </c>
      <c r="BP57" s="5" t="s">
        <v>169</v>
      </c>
      <c r="BQ57" s="15">
        <f t="shared" si="25"/>
        <v>0</v>
      </c>
      <c r="BR57" s="10" t="str">
        <f>IFERROR(VLOOKUP(A57,'22'!U:V,2,0),"0")</f>
        <v>0</v>
      </c>
      <c r="BS57" s="5" t="s">
        <v>169</v>
      </c>
      <c r="BT57" s="15">
        <f t="shared" si="26"/>
        <v>0</v>
      </c>
      <c r="BU57" s="10" t="str">
        <f>IFERROR(VLOOKUP(A57,'23'!U:V,2,0),"0")</f>
        <v>0</v>
      </c>
      <c r="BV57" s="5" t="s">
        <v>169</v>
      </c>
      <c r="BW57" s="15">
        <f t="shared" si="27"/>
        <v>0</v>
      </c>
      <c r="BX57" s="10" t="str">
        <f>IFERROR(VLOOKUP(A57,'24'!U:V,2,0),"0")</f>
        <v>0</v>
      </c>
      <c r="BY57" s="5" t="s">
        <v>169</v>
      </c>
      <c r="BZ57" s="15">
        <f t="shared" si="28"/>
        <v>0</v>
      </c>
      <c r="CA57" s="10" t="str">
        <f>IFERROR(VLOOKUP(A57,'25'!U:V,2,0),"0")</f>
        <v>0</v>
      </c>
      <c r="CB57" s="5" t="s">
        <v>169</v>
      </c>
      <c r="CC57" s="15">
        <f t="shared" si="29"/>
        <v>0</v>
      </c>
      <c r="CD57" s="10" t="str">
        <f>IFERROR(VLOOKUP(A57,'26'!U:V,2,0),"0")</f>
        <v>0</v>
      </c>
      <c r="CE57" s="5" t="s">
        <v>169</v>
      </c>
      <c r="CF57" s="15">
        <f t="shared" si="30"/>
        <v>0</v>
      </c>
      <c r="CG57" s="10" t="str">
        <f>IFERROR(VLOOKUP(A57,'27'!U:V,2,0),"0")</f>
        <v>0</v>
      </c>
      <c r="CH57" s="5" t="s">
        <v>169</v>
      </c>
      <c r="CI57" s="15">
        <f t="shared" si="31"/>
        <v>0</v>
      </c>
      <c r="CJ57" s="10" t="str">
        <f>IFERROR(VLOOKUP(A57,'28'!U:V,2,0),"0")</f>
        <v>0</v>
      </c>
      <c r="CK57" s="5" t="s">
        <v>169</v>
      </c>
      <c r="CL57" s="15">
        <f t="shared" si="32"/>
        <v>0</v>
      </c>
      <c r="CM57" s="10" t="str">
        <f>IFERROR(VLOOKUP(A57,'29'!U:V,2,0),"0")</f>
        <v>0</v>
      </c>
      <c r="CN57" s="5" t="s">
        <v>169</v>
      </c>
      <c r="CO57" s="15">
        <f t="shared" si="33"/>
        <v>0</v>
      </c>
      <c r="CP57" s="10" t="str">
        <f>IFERROR(VLOOKUP(A57,'30'!U:V,2,0),"0")</f>
        <v>0</v>
      </c>
      <c r="CQ57" s="5" t="s">
        <v>169</v>
      </c>
      <c r="CR57" s="15">
        <f t="shared" si="34"/>
        <v>0</v>
      </c>
      <c r="CS57" s="10" t="str">
        <f>IFERROR(VLOOKUP(A57,'31'!U:V,2,0),"0")</f>
        <v>0</v>
      </c>
      <c r="CT57" s="5" t="s">
        <v>169</v>
      </c>
      <c r="CU57" s="15">
        <f t="shared" si="35"/>
        <v>0</v>
      </c>
      <c r="CV57" s="10" t="str">
        <f>IFERROR(VLOOKUP(A57,'เซต1-31'!V:W,2,0),"0")</f>
        <v>0</v>
      </c>
      <c r="CW57" s="5" t="s">
        <v>169</v>
      </c>
      <c r="CX57" s="15">
        <f t="shared" si="36"/>
        <v>0</v>
      </c>
    </row>
    <row r="58" spans="1:102" x14ac:dyDescent="0.25">
      <c r="A58" s="6" t="s">
        <v>98</v>
      </c>
      <c r="B58" s="4" t="s">
        <v>99</v>
      </c>
      <c r="C58" s="13">
        <v>4.3</v>
      </c>
      <c r="D58" s="19">
        <f t="shared" si="20"/>
        <v>0</v>
      </c>
      <c r="E58" s="5" t="s">
        <v>169</v>
      </c>
      <c r="F58" s="13">
        <f t="shared" si="37"/>
        <v>0</v>
      </c>
      <c r="G58" s="10" t="str">
        <f>IFERROR(VLOOKUP(A58,'1'!U:V,2,0),"0")</f>
        <v>0</v>
      </c>
      <c r="H58" s="5" t="s">
        <v>169</v>
      </c>
      <c r="I58" s="15">
        <f t="shared" si="38"/>
        <v>0</v>
      </c>
      <c r="J58" s="10" t="str">
        <f>IFERROR(VLOOKUP(A58,'2'!U:V,2,0),"0")</f>
        <v>0</v>
      </c>
      <c r="K58" s="5" t="s">
        <v>169</v>
      </c>
      <c r="L58" s="15">
        <f t="shared" si="39"/>
        <v>0</v>
      </c>
      <c r="M58" s="10" t="str">
        <f>IFERROR(VLOOKUP(A58,'3'!U:V,2,0),"0")</f>
        <v>0</v>
      </c>
      <c r="N58" s="5" t="s">
        <v>169</v>
      </c>
      <c r="O58" s="15">
        <f t="shared" si="40"/>
        <v>0</v>
      </c>
      <c r="P58" s="10" t="str">
        <f>IFERROR(VLOOKUP(A58,'4'!U:V,2,0),"0")</f>
        <v>0</v>
      </c>
      <c r="Q58" s="5" t="s">
        <v>169</v>
      </c>
      <c r="R58" s="15">
        <f t="shared" si="41"/>
        <v>0</v>
      </c>
      <c r="S58" s="10" t="str">
        <f>IFERROR(VLOOKUP(A58,'5'!U:V,2,0),"0")</f>
        <v>0</v>
      </c>
      <c r="T58" s="5" t="s">
        <v>169</v>
      </c>
      <c r="U58" s="15">
        <f t="shared" si="42"/>
        <v>0</v>
      </c>
      <c r="V58" s="10" t="str">
        <f>IFERROR(VLOOKUP(A58,'6'!U:V,2,0),"0")</f>
        <v>0</v>
      </c>
      <c r="W58" s="5" t="s">
        <v>169</v>
      </c>
      <c r="X58" s="15">
        <f t="shared" si="43"/>
        <v>0</v>
      </c>
      <c r="Y58" s="10" t="str">
        <f>IFERROR(VLOOKUP(A58,'7'!U:V,2,0),"0")</f>
        <v>0</v>
      </c>
      <c r="Z58" s="5" t="s">
        <v>169</v>
      </c>
      <c r="AA58" s="15">
        <f t="shared" si="44"/>
        <v>0</v>
      </c>
      <c r="AB58" s="10" t="str">
        <f>IFERROR(VLOOKUP(A58,'8'!U:V,2,0),"0")</f>
        <v>0</v>
      </c>
      <c r="AC58" s="5" t="s">
        <v>169</v>
      </c>
      <c r="AD58" s="15">
        <f t="shared" si="45"/>
        <v>0</v>
      </c>
      <c r="AE58" s="10" t="str">
        <f>IFERROR(VLOOKUP(A58,'9'!U:V,2,0),"0")</f>
        <v>0</v>
      </c>
      <c r="AF58" s="5" t="s">
        <v>169</v>
      </c>
      <c r="AG58" s="15">
        <f t="shared" si="46"/>
        <v>0</v>
      </c>
      <c r="AH58" s="10" t="str">
        <f>IFERROR(VLOOKUP(A58,'10'!U:V,2,0),"0")</f>
        <v>0</v>
      </c>
      <c r="AI58" s="5" t="s">
        <v>169</v>
      </c>
      <c r="AJ58" s="15">
        <f t="shared" si="47"/>
        <v>0</v>
      </c>
      <c r="AK58" s="10" t="str">
        <f>IFERROR(VLOOKUP(A58,'11'!U:V,2,0),"0")</f>
        <v>0</v>
      </c>
      <c r="AL58" s="5" t="s">
        <v>169</v>
      </c>
      <c r="AM58" s="15">
        <f t="shared" si="48"/>
        <v>0</v>
      </c>
      <c r="AN58" s="10" t="str">
        <f>IFERROR(VLOOKUP(A58,'12'!U:V,2,0),"0")</f>
        <v>0</v>
      </c>
      <c r="AO58" s="5" t="s">
        <v>169</v>
      </c>
      <c r="AP58" s="15">
        <f t="shared" si="49"/>
        <v>0</v>
      </c>
      <c r="AQ58" s="10" t="str">
        <f>IFERROR(VLOOKUP(A58,'13'!U:V,2,0),"0")</f>
        <v>0</v>
      </c>
      <c r="AR58" s="5" t="s">
        <v>169</v>
      </c>
      <c r="AS58" s="15">
        <f t="shared" si="50"/>
        <v>0</v>
      </c>
      <c r="AT58" s="10" t="str">
        <f>IFERROR(VLOOKUP(A58,'14'!U:V,2,0),"0")</f>
        <v>0</v>
      </c>
      <c r="AU58" s="5" t="s">
        <v>169</v>
      </c>
      <c r="AV58" s="15">
        <f t="shared" si="51"/>
        <v>0</v>
      </c>
      <c r="AW58" s="10" t="str">
        <f>IFERROR(VLOOKUP(A58,'15'!U:V,2,0),"0")</f>
        <v>0</v>
      </c>
      <c r="AX58" s="5" t="s">
        <v>169</v>
      </c>
      <c r="AY58" s="15">
        <f t="shared" si="52"/>
        <v>0</v>
      </c>
      <c r="AZ58" s="10" t="str">
        <f>IFERROR(VLOOKUP(A58,'16'!U:V,2,0),"0")</f>
        <v>0</v>
      </c>
      <c r="BA58" s="5" t="s">
        <v>169</v>
      </c>
      <c r="BB58" s="15">
        <f t="shared" si="53"/>
        <v>0</v>
      </c>
      <c r="BC58" s="10" t="str">
        <f>IFERROR(VLOOKUP(A58,'17'!U:V,2,0),"0")</f>
        <v>0</v>
      </c>
      <c r="BD58" s="5" t="s">
        <v>169</v>
      </c>
      <c r="BE58" s="15">
        <f t="shared" si="54"/>
        <v>0</v>
      </c>
      <c r="BF58" s="10" t="str">
        <f>IFERROR(VLOOKUP(A58,'18'!U:V,2,0),"0")</f>
        <v>0</v>
      </c>
      <c r="BG58" s="5" t="s">
        <v>169</v>
      </c>
      <c r="BH58" s="15">
        <f t="shared" si="22"/>
        <v>0</v>
      </c>
      <c r="BI58" s="10" t="str">
        <f>IFERROR(VLOOKUP(A58,'19'!U:V,2,0),"0")</f>
        <v>0</v>
      </c>
      <c r="BJ58" s="5" t="s">
        <v>169</v>
      </c>
      <c r="BK58" s="15">
        <f t="shared" si="23"/>
        <v>0</v>
      </c>
      <c r="BL58" s="10" t="str">
        <f>IFERROR(VLOOKUP(A58,'20'!U:V,2,0),"0")</f>
        <v>0</v>
      </c>
      <c r="BM58" s="5" t="s">
        <v>169</v>
      </c>
      <c r="BN58" s="15">
        <f t="shared" si="24"/>
        <v>0</v>
      </c>
      <c r="BO58" s="10" t="str">
        <f>IFERROR(VLOOKUP(A58,'21'!U:V,2,0),"0")</f>
        <v>0</v>
      </c>
      <c r="BP58" s="5" t="s">
        <v>169</v>
      </c>
      <c r="BQ58" s="15">
        <f t="shared" si="25"/>
        <v>0</v>
      </c>
      <c r="BR58" s="10" t="str">
        <f>IFERROR(VLOOKUP(A58,'22'!U:V,2,0),"0")</f>
        <v>0</v>
      </c>
      <c r="BS58" s="5" t="s">
        <v>169</v>
      </c>
      <c r="BT58" s="15">
        <f t="shared" si="26"/>
        <v>0</v>
      </c>
      <c r="BU58" s="10" t="str">
        <f>IFERROR(VLOOKUP(A58,'23'!U:V,2,0),"0")</f>
        <v>0</v>
      </c>
      <c r="BV58" s="5" t="s">
        <v>169</v>
      </c>
      <c r="BW58" s="15">
        <f t="shared" si="27"/>
        <v>0</v>
      </c>
      <c r="BX58" s="10" t="str">
        <f>IFERROR(VLOOKUP(A58,'24'!U:V,2,0),"0")</f>
        <v>0</v>
      </c>
      <c r="BY58" s="5" t="s">
        <v>169</v>
      </c>
      <c r="BZ58" s="15">
        <f t="shared" si="28"/>
        <v>0</v>
      </c>
      <c r="CA58" s="10" t="str">
        <f>IFERROR(VLOOKUP(A58,'25'!U:V,2,0),"0")</f>
        <v>0</v>
      </c>
      <c r="CB58" s="5" t="s">
        <v>169</v>
      </c>
      <c r="CC58" s="15">
        <f t="shared" si="29"/>
        <v>0</v>
      </c>
      <c r="CD58" s="10" t="str">
        <f>IFERROR(VLOOKUP(A58,'26'!U:V,2,0),"0")</f>
        <v>0</v>
      </c>
      <c r="CE58" s="5" t="s">
        <v>169</v>
      </c>
      <c r="CF58" s="15">
        <f t="shared" si="30"/>
        <v>0</v>
      </c>
      <c r="CG58" s="10" t="str">
        <f>IFERROR(VLOOKUP(A58,'27'!U:V,2,0),"0")</f>
        <v>0</v>
      </c>
      <c r="CH58" s="5" t="s">
        <v>169</v>
      </c>
      <c r="CI58" s="15">
        <f t="shared" si="31"/>
        <v>0</v>
      </c>
      <c r="CJ58" s="10" t="str">
        <f>IFERROR(VLOOKUP(A58,'28'!U:V,2,0),"0")</f>
        <v>0</v>
      </c>
      <c r="CK58" s="5" t="s">
        <v>169</v>
      </c>
      <c r="CL58" s="15">
        <f t="shared" si="32"/>
        <v>0</v>
      </c>
      <c r="CM58" s="10" t="str">
        <f>IFERROR(VLOOKUP(A58,'29'!U:V,2,0),"0")</f>
        <v>0</v>
      </c>
      <c r="CN58" s="5" t="s">
        <v>169</v>
      </c>
      <c r="CO58" s="15">
        <f t="shared" si="33"/>
        <v>0</v>
      </c>
      <c r="CP58" s="10" t="str">
        <f>IFERROR(VLOOKUP(A58,'30'!U:V,2,0),"0")</f>
        <v>0</v>
      </c>
      <c r="CQ58" s="5" t="s">
        <v>169</v>
      </c>
      <c r="CR58" s="15">
        <f t="shared" si="34"/>
        <v>0</v>
      </c>
      <c r="CS58" s="10" t="str">
        <f>IFERROR(VLOOKUP(A58,'31'!U:V,2,0),"0")</f>
        <v>0</v>
      </c>
      <c r="CT58" s="5" t="s">
        <v>169</v>
      </c>
      <c r="CU58" s="15">
        <f t="shared" si="35"/>
        <v>0</v>
      </c>
      <c r="CV58" s="10" t="str">
        <f>IFERROR(VLOOKUP(A58,'เซต1-31'!V:W,2,0),"0")</f>
        <v>0</v>
      </c>
      <c r="CW58" s="5" t="s">
        <v>169</v>
      </c>
      <c r="CX58" s="15">
        <f t="shared" si="36"/>
        <v>0</v>
      </c>
    </row>
    <row r="59" spans="1:102" x14ac:dyDescent="0.25">
      <c r="A59" s="6" t="s">
        <v>208</v>
      </c>
      <c r="B59" s="4" t="s">
        <v>99</v>
      </c>
      <c r="C59" s="13">
        <v>4.3</v>
      </c>
      <c r="D59" s="19">
        <f t="shared" si="20"/>
        <v>0</v>
      </c>
      <c r="E59" s="5" t="s">
        <v>169</v>
      </c>
      <c r="F59" s="13">
        <f t="shared" si="37"/>
        <v>0</v>
      </c>
      <c r="G59" s="10" t="str">
        <f>IFERROR(VLOOKUP(A59,'1'!U:V,2,0),"0")</f>
        <v>0</v>
      </c>
      <c r="H59" s="5" t="s">
        <v>169</v>
      </c>
      <c r="I59" s="15">
        <f t="shared" si="38"/>
        <v>0</v>
      </c>
      <c r="J59" s="10" t="str">
        <f>IFERROR(VLOOKUP(A59,'2'!U:V,2,0),"0")</f>
        <v>0</v>
      </c>
      <c r="K59" s="5" t="s">
        <v>169</v>
      </c>
      <c r="L59" s="15">
        <f t="shared" si="39"/>
        <v>0</v>
      </c>
      <c r="M59" s="10" t="str">
        <f>IFERROR(VLOOKUP(A59,'3'!U:V,2,0),"0")</f>
        <v>0</v>
      </c>
      <c r="N59" s="5" t="s">
        <v>169</v>
      </c>
      <c r="O59" s="15">
        <f t="shared" si="40"/>
        <v>0</v>
      </c>
      <c r="P59" s="10" t="str">
        <f>IFERROR(VLOOKUP(A59,'4'!U:V,2,0),"0")</f>
        <v>0</v>
      </c>
      <c r="Q59" s="5" t="s">
        <v>169</v>
      </c>
      <c r="R59" s="15">
        <f t="shared" si="41"/>
        <v>0</v>
      </c>
      <c r="S59" s="10" t="str">
        <f>IFERROR(VLOOKUP(A59,'5'!U:V,2,0),"0")</f>
        <v>0</v>
      </c>
      <c r="T59" s="5" t="s">
        <v>169</v>
      </c>
      <c r="U59" s="15">
        <f t="shared" si="42"/>
        <v>0</v>
      </c>
      <c r="V59" s="10" t="str">
        <f>IFERROR(VLOOKUP(A59,'6'!U:V,2,0),"0")</f>
        <v>0</v>
      </c>
      <c r="W59" s="5" t="s">
        <v>169</v>
      </c>
      <c r="X59" s="15">
        <f t="shared" si="43"/>
        <v>0</v>
      </c>
      <c r="Y59" s="10" t="str">
        <f>IFERROR(VLOOKUP(A59,'7'!U:V,2,0),"0")</f>
        <v>0</v>
      </c>
      <c r="Z59" s="5" t="s">
        <v>169</v>
      </c>
      <c r="AA59" s="15">
        <f t="shared" si="44"/>
        <v>0</v>
      </c>
      <c r="AB59" s="10" t="str">
        <f>IFERROR(VLOOKUP(A59,'8'!U:V,2,0),"0")</f>
        <v>0</v>
      </c>
      <c r="AC59" s="5" t="s">
        <v>169</v>
      </c>
      <c r="AD59" s="15">
        <f t="shared" si="45"/>
        <v>0</v>
      </c>
      <c r="AE59" s="10" t="str">
        <f>IFERROR(VLOOKUP(A59,'9'!U:V,2,0),"0")</f>
        <v>0</v>
      </c>
      <c r="AF59" s="5" t="s">
        <v>169</v>
      </c>
      <c r="AG59" s="15">
        <f t="shared" si="46"/>
        <v>0</v>
      </c>
      <c r="AH59" s="10" t="str">
        <f>IFERROR(VLOOKUP(A59,'10'!U:V,2,0),"0")</f>
        <v>0</v>
      </c>
      <c r="AI59" s="5" t="s">
        <v>169</v>
      </c>
      <c r="AJ59" s="15">
        <f t="shared" si="47"/>
        <v>0</v>
      </c>
      <c r="AK59" s="10" t="str">
        <f>IFERROR(VLOOKUP(A59,'11'!U:V,2,0),"0")</f>
        <v>0</v>
      </c>
      <c r="AL59" s="5" t="s">
        <v>169</v>
      </c>
      <c r="AM59" s="15">
        <f t="shared" si="48"/>
        <v>0</v>
      </c>
      <c r="AN59" s="10" t="str">
        <f>IFERROR(VLOOKUP(A59,'12'!U:V,2,0),"0")</f>
        <v>0</v>
      </c>
      <c r="AO59" s="5" t="s">
        <v>169</v>
      </c>
      <c r="AP59" s="15">
        <f t="shared" si="49"/>
        <v>0</v>
      </c>
      <c r="AQ59" s="10" t="str">
        <f>IFERROR(VLOOKUP(A59,'13'!U:V,2,0),"0")</f>
        <v>0</v>
      </c>
      <c r="AR59" s="5" t="s">
        <v>169</v>
      </c>
      <c r="AS59" s="15">
        <f t="shared" si="50"/>
        <v>0</v>
      </c>
      <c r="AT59" s="10" t="str">
        <f>IFERROR(VLOOKUP(A59,'14'!U:V,2,0),"0")</f>
        <v>0</v>
      </c>
      <c r="AU59" s="5" t="s">
        <v>169</v>
      </c>
      <c r="AV59" s="15">
        <f t="shared" si="51"/>
        <v>0</v>
      </c>
      <c r="AW59" s="10" t="str">
        <f>IFERROR(VLOOKUP(A59,'15'!U:V,2,0),"0")</f>
        <v>0</v>
      </c>
      <c r="AX59" s="5" t="s">
        <v>169</v>
      </c>
      <c r="AY59" s="15">
        <f t="shared" si="52"/>
        <v>0</v>
      </c>
      <c r="AZ59" s="10" t="str">
        <f>IFERROR(VLOOKUP(A59,'16'!U:V,2,0),"0")</f>
        <v>0</v>
      </c>
      <c r="BA59" s="5" t="s">
        <v>169</v>
      </c>
      <c r="BB59" s="15">
        <f t="shared" si="53"/>
        <v>0</v>
      </c>
      <c r="BC59" s="10" t="str">
        <f>IFERROR(VLOOKUP(A59,'17'!U:V,2,0),"0")</f>
        <v>0</v>
      </c>
      <c r="BD59" s="5" t="s">
        <v>169</v>
      </c>
      <c r="BE59" s="15">
        <f t="shared" si="54"/>
        <v>0</v>
      </c>
      <c r="BF59" s="10" t="str">
        <f>IFERROR(VLOOKUP(A59,'18'!U:V,2,0),"0")</f>
        <v>0</v>
      </c>
      <c r="BG59" s="5" t="s">
        <v>169</v>
      </c>
      <c r="BH59" s="15">
        <f t="shared" si="22"/>
        <v>0</v>
      </c>
      <c r="BI59" s="10" t="str">
        <f>IFERROR(VLOOKUP(A59,'19'!U:V,2,0),"0")</f>
        <v>0</v>
      </c>
      <c r="BJ59" s="5" t="s">
        <v>169</v>
      </c>
      <c r="BK59" s="15">
        <f t="shared" si="23"/>
        <v>0</v>
      </c>
      <c r="BL59" s="10" t="str">
        <f>IFERROR(VLOOKUP(A59,'20'!U:V,2,0),"0")</f>
        <v>0</v>
      </c>
      <c r="BM59" s="5" t="s">
        <v>169</v>
      </c>
      <c r="BN59" s="15">
        <f t="shared" si="24"/>
        <v>0</v>
      </c>
      <c r="BO59" s="10" t="str">
        <f>IFERROR(VLOOKUP(A59,'21'!U:V,2,0),"0")</f>
        <v>0</v>
      </c>
      <c r="BP59" s="5" t="s">
        <v>169</v>
      </c>
      <c r="BQ59" s="15">
        <f t="shared" si="25"/>
        <v>0</v>
      </c>
      <c r="BR59" s="10" t="str">
        <f>IFERROR(VLOOKUP(A59,'22'!U:V,2,0),"0")</f>
        <v>0</v>
      </c>
      <c r="BS59" s="5" t="s">
        <v>169</v>
      </c>
      <c r="BT59" s="15">
        <f t="shared" si="26"/>
        <v>0</v>
      </c>
      <c r="BU59" s="10" t="str">
        <f>IFERROR(VLOOKUP(A59,'23'!U:V,2,0),"0")</f>
        <v>0</v>
      </c>
      <c r="BV59" s="5" t="s">
        <v>169</v>
      </c>
      <c r="BW59" s="15">
        <f t="shared" si="27"/>
        <v>0</v>
      </c>
      <c r="BX59" s="10" t="str">
        <f>IFERROR(VLOOKUP(A59,'24'!U:V,2,0),"0")</f>
        <v>0</v>
      </c>
      <c r="BY59" s="5" t="s">
        <v>169</v>
      </c>
      <c r="BZ59" s="15">
        <f t="shared" si="28"/>
        <v>0</v>
      </c>
      <c r="CA59" s="10" t="str">
        <f>IFERROR(VLOOKUP(A59,'25'!U:V,2,0),"0")</f>
        <v>0</v>
      </c>
      <c r="CB59" s="5" t="s">
        <v>169</v>
      </c>
      <c r="CC59" s="15">
        <f t="shared" si="29"/>
        <v>0</v>
      </c>
      <c r="CD59" s="10" t="str">
        <f>IFERROR(VLOOKUP(A59,'26'!U:V,2,0),"0")</f>
        <v>0</v>
      </c>
      <c r="CE59" s="5" t="s">
        <v>169</v>
      </c>
      <c r="CF59" s="15">
        <f t="shared" si="30"/>
        <v>0</v>
      </c>
      <c r="CG59" s="10" t="str">
        <f>IFERROR(VLOOKUP(A59,'27'!U:V,2,0),"0")</f>
        <v>0</v>
      </c>
      <c r="CH59" s="5" t="s">
        <v>169</v>
      </c>
      <c r="CI59" s="15">
        <f t="shared" si="31"/>
        <v>0</v>
      </c>
      <c r="CJ59" s="10" t="str">
        <f>IFERROR(VLOOKUP(A59,'28'!U:V,2,0),"0")</f>
        <v>0</v>
      </c>
      <c r="CK59" s="5" t="s">
        <v>169</v>
      </c>
      <c r="CL59" s="15">
        <f t="shared" si="32"/>
        <v>0</v>
      </c>
      <c r="CM59" s="10" t="str">
        <f>IFERROR(VLOOKUP(A59,'29'!U:V,2,0),"0")</f>
        <v>0</v>
      </c>
      <c r="CN59" s="5" t="s">
        <v>169</v>
      </c>
      <c r="CO59" s="15">
        <f t="shared" si="33"/>
        <v>0</v>
      </c>
      <c r="CP59" s="10" t="str">
        <f>IFERROR(VLOOKUP(A59,'30'!U:V,2,0),"0")</f>
        <v>0</v>
      </c>
      <c r="CQ59" s="5" t="s">
        <v>169</v>
      </c>
      <c r="CR59" s="15">
        <f t="shared" si="34"/>
        <v>0</v>
      </c>
      <c r="CS59" s="10" t="str">
        <f>IFERROR(VLOOKUP(A59,'31'!U:V,2,0),"0")</f>
        <v>0</v>
      </c>
      <c r="CT59" s="5" t="s">
        <v>169</v>
      </c>
      <c r="CU59" s="15">
        <f t="shared" si="35"/>
        <v>0</v>
      </c>
      <c r="CV59" s="10" t="str">
        <f>IFERROR(VLOOKUP(A59,'เซต1-31'!V:W,2,0),"0")</f>
        <v>0</v>
      </c>
      <c r="CW59" s="5" t="s">
        <v>169</v>
      </c>
      <c r="CX59" s="15">
        <f t="shared" si="36"/>
        <v>0</v>
      </c>
    </row>
    <row r="60" spans="1:102" x14ac:dyDescent="0.25">
      <c r="A60" s="6" t="s">
        <v>224</v>
      </c>
      <c r="B60" s="4" t="s">
        <v>225</v>
      </c>
      <c r="C60" s="13">
        <v>4.7300000000000004</v>
      </c>
      <c r="D60" s="19">
        <f t="shared" si="20"/>
        <v>0</v>
      </c>
      <c r="E60" s="5" t="s">
        <v>169</v>
      </c>
      <c r="F60" s="13">
        <f t="shared" si="37"/>
        <v>0</v>
      </c>
      <c r="G60" s="10" t="str">
        <f>IFERROR(VLOOKUP(A60,'1'!U:V,2,0),"0")</f>
        <v>0</v>
      </c>
      <c r="H60" s="5" t="s">
        <v>169</v>
      </c>
      <c r="I60" s="15">
        <f t="shared" si="38"/>
        <v>0</v>
      </c>
      <c r="J60" s="10" t="str">
        <f>IFERROR(VLOOKUP(A60,'2'!U:V,2,0),"0")</f>
        <v>0</v>
      </c>
      <c r="K60" s="5" t="s">
        <v>169</v>
      </c>
      <c r="L60" s="15">
        <f t="shared" si="39"/>
        <v>0</v>
      </c>
      <c r="M60" s="10" t="str">
        <f>IFERROR(VLOOKUP(A60,'3'!U:V,2,0),"0")</f>
        <v>0</v>
      </c>
      <c r="N60" s="5" t="s">
        <v>169</v>
      </c>
      <c r="O60" s="15">
        <f t="shared" si="40"/>
        <v>0</v>
      </c>
      <c r="P60" s="10" t="str">
        <f>IFERROR(VLOOKUP(A60,'4'!U:V,2,0),"0")</f>
        <v>0</v>
      </c>
      <c r="Q60" s="5" t="s">
        <v>169</v>
      </c>
      <c r="R60" s="15">
        <f t="shared" si="41"/>
        <v>0</v>
      </c>
      <c r="S60" s="10" t="str">
        <f>IFERROR(VLOOKUP(A60,'5'!U:V,2,0),"0")</f>
        <v>0</v>
      </c>
      <c r="T60" s="5" t="s">
        <v>169</v>
      </c>
      <c r="U60" s="15">
        <f t="shared" si="42"/>
        <v>0</v>
      </c>
      <c r="V60" s="10" t="str">
        <f>IFERROR(VLOOKUP(A60,'6'!U:V,2,0),"0")</f>
        <v>0</v>
      </c>
      <c r="W60" s="5" t="s">
        <v>169</v>
      </c>
      <c r="X60" s="15">
        <f t="shared" si="43"/>
        <v>0</v>
      </c>
      <c r="Y60" s="10" t="str">
        <f>IFERROR(VLOOKUP(A60,'7'!U:V,2,0),"0")</f>
        <v>0</v>
      </c>
      <c r="Z60" s="5" t="s">
        <v>169</v>
      </c>
      <c r="AA60" s="15">
        <f t="shared" si="44"/>
        <v>0</v>
      </c>
      <c r="AB60" s="10" t="str">
        <f>IFERROR(VLOOKUP(A60,'8'!U:V,2,0),"0")</f>
        <v>0</v>
      </c>
      <c r="AC60" s="5" t="s">
        <v>169</v>
      </c>
      <c r="AD60" s="15">
        <f t="shared" si="45"/>
        <v>0</v>
      </c>
      <c r="AE60" s="10" t="str">
        <f>IFERROR(VLOOKUP(A60,'9'!U:V,2,0),"0")</f>
        <v>0</v>
      </c>
      <c r="AF60" s="5" t="s">
        <v>169</v>
      </c>
      <c r="AG60" s="15">
        <f t="shared" si="46"/>
        <v>0</v>
      </c>
      <c r="AH60" s="10" t="str">
        <f>IFERROR(VLOOKUP(A60,'10'!U:V,2,0),"0")</f>
        <v>0</v>
      </c>
      <c r="AI60" s="5" t="s">
        <v>169</v>
      </c>
      <c r="AJ60" s="15">
        <f t="shared" si="47"/>
        <v>0</v>
      </c>
      <c r="AK60" s="10" t="str">
        <f>IFERROR(VLOOKUP(A60,'11'!U:V,2,0),"0")</f>
        <v>0</v>
      </c>
      <c r="AL60" s="5" t="s">
        <v>169</v>
      </c>
      <c r="AM60" s="15">
        <f t="shared" si="48"/>
        <v>0</v>
      </c>
      <c r="AN60" s="10" t="str">
        <f>IFERROR(VLOOKUP(A60,'12'!U:V,2,0),"0")</f>
        <v>0</v>
      </c>
      <c r="AO60" s="5" t="s">
        <v>169</v>
      </c>
      <c r="AP60" s="15">
        <f t="shared" si="49"/>
        <v>0</v>
      </c>
      <c r="AQ60" s="10" t="str">
        <f>IFERROR(VLOOKUP(A60,'13'!U:V,2,0),"0")</f>
        <v>0</v>
      </c>
      <c r="AR60" s="5" t="s">
        <v>169</v>
      </c>
      <c r="AS60" s="15">
        <f t="shared" si="50"/>
        <v>0</v>
      </c>
      <c r="AT60" s="10" t="str">
        <f>IFERROR(VLOOKUP(A60,'14'!U:V,2,0),"0")</f>
        <v>0</v>
      </c>
      <c r="AU60" s="5" t="s">
        <v>169</v>
      </c>
      <c r="AV60" s="15">
        <f t="shared" si="51"/>
        <v>0</v>
      </c>
      <c r="AW60" s="10" t="str">
        <f>IFERROR(VLOOKUP(A60,'15'!U:V,2,0),"0")</f>
        <v>0</v>
      </c>
      <c r="AX60" s="5" t="s">
        <v>169</v>
      </c>
      <c r="AY60" s="15">
        <f t="shared" si="52"/>
        <v>0</v>
      </c>
      <c r="AZ60" s="10" t="str">
        <f>IFERROR(VLOOKUP(A60,'16'!U:V,2,0),"0")</f>
        <v>0</v>
      </c>
      <c r="BA60" s="5" t="s">
        <v>169</v>
      </c>
      <c r="BB60" s="15">
        <f t="shared" si="53"/>
        <v>0</v>
      </c>
      <c r="BC60" s="10" t="str">
        <f>IFERROR(VLOOKUP(A60,'17'!U:V,2,0),"0")</f>
        <v>0</v>
      </c>
      <c r="BD60" s="5" t="s">
        <v>169</v>
      </c>
      <c r="BE60" s="15">
        <f t="shared" si="54"/>
        <v>0</v>
      </c>
      <c r="BF60" s="10" t="str">
        <f>IFERROR(VLOOKUP(A60,'18'!U:V,2,0),"0")</f>
        <v>0</v>
      </c>
      <c r="BG60" s="5" t="s">
        <v>169</v>
      </c>
      <c r="BH60" s="15">
        <f t="shared" si="22"/>
        <v>0</v>
      </c>
      <c r="BI60" s="10" t="str">
        <f>IFERROR(VLOOKUP(A60,'19'!U:V,2,0),"0")</f>
        <v>0</v>
      </c>
      <c r="BJ60" s="5" t="s">
        <v>169</v>
      </c>
      <c r="BK60" s="15">
        <f t="shared" si="23"/>
        <v>0</v>
      </c>
      <c r="BL60" s="10" t="str">
        <f>IFERROR(VLOOKUP(A60,'20'!U:V,2,0),"0")</f>
        <v>0</v>
      </c>
      <c r="BM60" s="5" t="s">
        <v>169</v>
      </c>
      <c r="BN60" s="15">
        <f t="shared" si="24"/>
        <v>0</v>
      </c>
      <c r="BO60" s="10" t="str">
        <f>IFERROR(VLOOKUP(A60,'21'!U:V,2,0),"0")</f>
        <v>0</v>
      </c>
      <c r="BP60" s="5" t="s">
        <v>169</v>
      </c>
      <c r="BQ60" s="15">
        <f t="shared" si="25"/>
        <v>0</v>
      </c>
      <c r="BR60" s="10" t="str">
        <f>IFERROR(VLOOKUP(A60,'22'!U:V,2,0),"0")</f>
        <v>0</v>
      </c>
      <c r="BS60" s="5" t="s">
        <v>169</v>
      </c>
      <c r="BT60" s="15">
        <f t="shared" si="26"/>
        <v>0</v>
      </c>
      <c r="BU60" s="10" t="str">
        <f>IFERROR(VLOOKUP(A60,'23'!U:V,2,0),"0")</f>
        <v>0</v>
      </c>
      <c r="BV60" s="5" t="s">
        <v>169</v>
      </c>
      <c r="BW60" s="15">
        <f t="shared" si="27"/>
        <v>0</v>
      </c>
      <c r="BX60" s="10" t="str">
        <f>IFERROR(VLOOKUP(A60,'24'!U:V,2,0),"0")</f>
        <v>0</v>
      </c>
      <c r="BY60" s="5" t="s">
        <v>169</v>
      </c>
      <c r="BZ60" s="15">
        <f t="shared" si="28"/>
        <v>0</v>
      </c>
      <c r="CA60" s="10" t="str">
        <f>IFERROR(VLOOKUP(A60,'25'!U:V,2,0),"0")</f>
        <v>0</v>
      </c>
      <c r="CB60" s="5" t="s">
        <v>169</v>
      </c>
      <c r="CC60" s="15">
        <f t="shared" si="29"/>
        <v>0</v>
      </c>
      <c r="CD60" s="10" t="str">
        <f>IFERROR(VLOOKUP(A60,'26'!U:V,2,0),"0")</f>
        <v>0</v>
      </c>
      <c r="CE60" s="5" t="s">
        <v>169</v>
      </c>
      <c r="CF60" s="15">
        <f t="shared" si="30"/>
        <v>0</v>
      </c>
      <c r="CG60" s="10" t="str">
        <f>IFERROR(VLOOKUP(A60,'27'!U:V,2,0),"0")</f>
        <v>0</v>
      </c>
      <c r="CH60" s="5" t="s">
        <v>169</v>
      </c>
      <c r="CI60" s="15">
        <f t="shared" si="31"/>
        <v>0</v>
      </c>
      <c r="CJ60" s="10" t="str">
        <f>IFERROR(VLOOKUP(A60,'28'!U:V,2,0),"0")</f>
        <v>0</v>
      </c>
      <c r="CK60" s="5" t="s">
        <v>169</v>
      </c>
      <c r="CL60" s="15">
        <f t="shared" si="32"/>
        <v>0</v>
      </c>
      <c r="CM60" s="10" t="str">
        <f>IFERROR(VLOOKUP(A60,'29'!U:V,2,0),"0")</f>
        <v>0</v>
      </c>
      <c r="CN60" s="5" t="s">
        <v>169</v>
      </c>
      <c r="CO60" s="15">
        <f t="shared" si="33"/>
        <v>0</v>
      </c>
      <c r="CP60" s="10" t="str">
        <f>IFERROR(VLOOKUP(A60,'30'!U:V,2,0),"0")</f>
        <v>0</v>
      </c>
      <c r="CQ60" s="5" t="s">
        <v>169</v>
      </c>
      <c r="CR60" s="15">
        <f t="shared" si="34"/>
        <v>0</v>
      </c>
      <c r="CS60" s="10" t="str">
        <f>IFERROR(VLOOKUP(A60,'31'!U:V,2,0),"0")</f>
        <v>0</v>
      </c>
      <c r="CT60" s="5" t="s">
        <v>169</v>
      </c>
      <c r="CU60" s="15">
        <f t="shared" si="35"/>
        <v>0</v>
      </c>
      <c r="CV60" s="10" t="str">
        <f>IFERROR(VLOOKUP(A60,'เซต1-31'!V:W,2,0),"0")</f>
        <v>0</v>
      </c>
      <c r="CW60" s="5" t="s">
        <v>169</v>
      </c>
      <c r="CX60" s="15">
        <f t="shared" si="36"/>
        <v>0</v>
      </c>
    </row>
    <row r="61" spans="1:102" x14ac:dyDescent="0.25">
      <c r="A61" s="6" t="s">
        <v>222</v>
      </c>
      <c r="B61" s="4" t="s">
        <v>223</v>
      </c>
      <c r="C61" s="13">
        <v>4.21</v>
      </c>
      <c r="D61" s="19">
        <f t="shared" si="20"/>
        <v>0</v>
      </c>
      <c r="E61" s="5" t="s">
        <v>169</v>
      </c>
      <c r="F61" s="13">
        <f t="shared" si="37"/>
        <v>0</v>
      </c>
      <c r="G61" s="10" t="str">
        <f>IFERROR(VLOOKUP(A61,'1'!U:V,2,0),"0")</f>
        <v>0</v>
      </c>
      <c r="H61" s="5" t="s">
        <v>169</v>
      </c>
      <c r="I61" s="15">
        <f t="shared" si="38"/>
        <v>0</v>
      </c>
      <c r="J61" s="10" t="str">
        <f>IFERROR(VLOOKUP(A61,'2'!U:V,2,0),"0")</f>
        <v>0</v>
      </c>
      <c r="K61" s="5" t="s">
        <v>169</v>
      </c>
      <c r="L61" s="15">
        <f t="shared" si="39"/>
        <v>0</v>
      </c>
      <c r="M61" s="10" t="str">
        <f>IFERROR(VLOOKUP(A61,'3'!U:V,2,0),"0")</f>
        <v>0</v>
      </c>
      <c r="N61" s="5" t="s">
        <v>169</v>
      </c>
      <c r="O61" s="15">
        <f t="shared" si="40"/>
        <v>0</v>
      </c>
      <c r="P61" s="10" t="str">
        <f>IFERROR(VLOOKUP(A61,'4'!U:V,2,0),"0")</f>
        <v>0</v>
      </c>
      <c r="Q61" s="5" t="s">
        <v>169</v>
      </c>
      <c r="R61" s="15">
        <f t="shared" si="41"/>
        <v>0</v>
      </c>
      <c r="S61" s="10" t="str">
        <f>IFERROR(VLOOKUP(A61,'5'!U:V,2,0),"0")</f>
        <v>0</v>
      </c>
      <c r="T61" s="5" t="s">
        <v>169</v>
      </c>
      <c r="U61" s="15">
        <f t="shared" si="42"/>
        <v>0</v>
      </c>
      <c r="V61" s="10" t="str">
        <f>IFERROR(VLOOKUP(A61,'6'!U:V,2,0),"0")</f>
        <v>0</v>
      </c>
      <c r="W61" s="5" t="s">
        <v>169</v>
      </c>
      <c r="X61" s="15">
        <f t="shared" si="43"/>
        <v>0</v>
      </c>
      <c r="Y61" s="10" t="str">
        <f>IFERROR(VLOOKUP(A61,'7'!U:V,2,0),"0")</f>
        <v>0</v>
      </c>
      <c r="Z61" s="5" t="s">
        <v>169</v>
      </c>
      <c r="AA61" s="15">
        <f t="shared" si="44"/>
        <v>0</v>
      </c>
      <c r="AB61" s="10" t="str">
        <f>IFERROR(VLOOKUP(A61,'8'!U:V,2,0),"0")</f>
        <v>0</v>
      </c>
      <c r="AC61" s="5" t="s">
        <v>169</v>
      </c>
      <c r="AD61" s="15">
        <f t="shared" si="45"/>
        <v>0</v>
      </c>
      <c r="AE61" s="10" t="str">
        <f>IFERROR(VLOOKUP(A61,'9'!U:V,2,0),"0")</f>
        <v>0</v>
      </c>
      <c r="AF61" s="5" t="s">
        <v>169</v>
      </c>
      <c r="AG61" s="15">
        <f t="shared" si="46"/>
        <v>0</v>
      </c>
      <c r="AH61" s="10" t="str">
        <f>IFERROR(VLOOKUP(A61,'10'!U:V,2,0),"0")</f>
        <v>0</v>
      </c>
      <c r="AI61" s="5" t="s">
        <v>169</v>
      </c>
      <c r="AJ61" s="15">
        <f t="shared" si="47"/>
        <v>0</v>
      </c>
      <c r="AK61" s="10" t="str">
        <f>IFERROR(VLOOKUP(A61,'11'!U:V,2,0),"0")</f>
        <v>0</v>
      </c>
      <c r="AL61" s="5" t="s">
        <v>169</v>
      </c>
      <c r="AM61" s="15">
        <f t="shared" si="48"/>
        <v>0</v>
      </c>
      <c r="AN61" s="10" t="str">
        <f>IFERROR(VLOOKUP(A61,'12'!U:V,2,0),"0")</f>
        <v>0</v>
      </c>
      <c r="AO61" s="5" t="s">
        <v>169</v>
      </c>
      <c r="AP61" s="15">
        <f t="shared" si="49"/>
        <v>0</v>
      </c>
      <c r="AQ61" s="10" t="str">
        <f>IFERROR(VLOOKUP(A61,'13'!U:V,2,0),"0")</f>
        <v>0</v>
      </c>
      <c r="AR61" s="5" t="s">
        <v>169</v>
      </c>
      <c r="AS61" s="15">
        <f t="shared" si="50"/>
        <v>0</v>
      </c>
      <c r="AT61" s="10" t="str">
        <f>IFERROR(VLOOKUP(A61,'14'!U:V,2,0),"0")</f>
        <v>0</v>
      </c>
      <c r="AU61" s="5" t="s">
        <v>169</v>
      </c>
      <c r="AV61" s="15">
        <f t="shared" si="51"/>
        <v>0</v>
      </c>
      <c r="AW61" s="10" t="str">
        <f>IFERROR(VLOOKUP(A61,'15'!U:V,2,0),"0")</f>
        <v>0</v>
      </c>
      <c r="AX61" s="5" t="s">
        <v>169</v>
      </c>
      <c r="AY61" s="15">
        <f t="shared" si="52"/>
        <v>0</v>
      </c>
      <c r="AZ61" s="10" t="str">
        <f>IFERROR(VLOOKUP(A61,'16'!U:V,2,0),"0")</f>
        <v>0</v>
      </c>
      <c r="BA61" s="5" t="s">
        <v>169</v>
      </c>
      <c r="BB61" s="15">
        <f t="shared" si="53"/>
        <v>0</v>
      </c>
      <c r="BC61" s="10" t="str">
        <f>IFERROR(VLOOKUP(A61,'17'!U:V,2,0),"0")</f>
        <v>0</v>
      </c>
      <c r="BD61" s="5" t="s">
        <v>169</v>
      </c>
      <c r="BE61" s="15">
        <f t="shared" si="54"/>
        <v>0</v>
      </c>
      <c r="BF61" s="10" t="str">
        <f>IFERROR(VLOOKUP(A61,'18'!U:V,2,0),"0")</f>
        <v>0</v>
      </c>
      <c r="BG61" s="5" t="s">
        <v>169</v>
      </c>
      <c r="BH61" s="15">
        <f t="shared" si="22"/>
        <v>0</v>
      </c>
      <c r="BI61" s="10" t="str">
        <f>IFERROR(VLOOKUP(A61,'19'!U:V,2,0),"0")</f>
        <v>0</v>
      </c>
      <c r="BJ61" s="5" t="s">
        <v>169</v>
      </c>
      <c r="BK61" s="15">
        <f t="shared" si="23"/>
        <v>0</v>
      </c>
      <c r="BL61" s="10" t="str">
        <f>IFERROR(VLOOKUP(A61,'20'!U:V,2,0),"0")</f>
        <v>0</v>
      </c>
      <c r="BM61" s="5" t="s">
        <v>169</v>
      </c>
      <c r="BN61" s="15">
        <f t="shared" si="24"/>
        <v>0</v>
      </c>
      <c r="BO61" s="10" t="str">
        <f>IFERROR(VLOOKUP(A61,'21'!U:V,2,0),"0")</f>
        <v>0</v>
      </c>
      <c r="BP61" s="5" t="s">
        <v>169</v>
      </c>
      <c r="BQ61" s="15">
        <f t="shared" si="25"/>
        <v>0</v>
      </c>
      <c r="BR61" s="10" t="str">
        <f>IFERROR(VLOOKUP(A61,'22'!U:V,2,0),"0")</f>
        <v>0</v>
      </c>
      <c r="BS61" s="5" t="s">
        <v>169</v>
      </c>
      <c r="BT61" s="15">
        <f t="shared" si="26"/>
        <v>0</v>
      </c>
      <c r="BU61" s="10" t="str">
        <f>IFERROR(VLOOKUP(A61,'23'!U:V,2,0),"0")</f>
        <v>0</v>
      </c>
      <c r="BV61" s="5" t="s">
        <v>169</v>
      </c>
      <c r="BW61" s="15">
        <f t="shared" si="27"/>
        <v>0</v>
      </c>
      <c r="BX61" s="10" t="str">
        <f>IFERROR(VLOOKUP(A61,'24'!U:V,2,0),"0")</f>
        <v>0</v>
      </c>
      <c r="BY61" s="5" t="s">
        <v>169</v>
      </c>
      <c r="BZ61" s="15">
        <f t="shared" si="28"/>
        <v>0</v>
      </c>
      <c r="CA61" s="10" t="str">
        <f>IFERROR(VLOOKUP(A61,'25'!U:V,2,0),"0")</f>
        <v>0</v>
      </c>
      <c r="CB61" s="5" t="s">
        <v>169</v>
      </c>
      <c r="CC61" s="15">
        <f t="shared" si="29"/>
        <v>0</v>
      </c>
      <c r="CD61" s="10" t="str">
        <f>IFERROR(VLOOKUP(A61,'26'!U:V,2,0),"0")</f>
        <v>0</v>
      </c>
      <c r="CE61" s="5" t="s">
        <v>169</v>
      </c>
      <c r="CF61" s="15">
        <f t="shared" si="30"/>
        <v>0</v>
      </c>
      <c r="CG61" s="10" t="str">
        <f>IFERROR(VLOOKUP(A61,'27'!U:V,2,0),"0")</f>
        <v>0</v>
      </c>
      <c r="CH61" s="5" t="s">
        <v>169</v>
      </c>
      <c r="CI61" s="15">
        <f t="shared" si="31"/>
        <v>0</v>
      </c>
      <c r="CJ61" s="10" t="str">
        <f>IFERROR(VLOOKUP(A61,'28'!U:V,2,0),"0")</f>
        <v>0</v>
      </c>
      <c r="CK61" s="5" t="s">
        <v>169</v>
      </c>
      <c r="CL61" s="15">
        <f t="shared" si="32"/>
        <v>0</v>
      </c>
      <c r="CM61" s="10" t="str">
        <f>IFERROR(VLOOKUP(A61,'29'!U:V,2,0),"0")</f>
        <v>0</v>
      </c>
      <c r="CN61" s="5" t="s">
        <v>169</v>
      </c>
      <c r="CO61" s="15">
        <f t="shared" si="33"/>
        <v>0</v>
      </c>
      <c r="CP61" s="10" t="str">
        <f>IFERROR(VLOOKUP(A61,'30'!U:V,2,0),"0")</f>
        <v>0</v>
      </c>
      <c r="CQ61" s="5" t="s">
        <v>169</v>
      </c>
      <c r="CR61" s="15">
        <f t="shared" si="34"/>
        <v>0</v>
      </c>
      <c r="CS61" s="10" t="str">
        <f>IFERROR(VLOOKUP(A61,'31'!U:V,2,0),"0")</f>
        <v>0</v>
      </c>
      <c r="CT61" s="5" t="s">
        <v>169</v>
      </c>
      <c r="CU61" s="15">
        <f t="shared" si="35"/>
        <v>0</v>
      </c>
      <c r="CV61" s="10" t="str">
        <f>IFERROR(VLOOKUP(A61,'เซต1-31'!V:W,2,0),"0")</f>
        <v>0</v>
      </c>
      <c r="CW61" s="5" t="s">
        <v>169</v>
      </c>
      <c r="CX61" s="15">
        <f t="shared" si="36"/>
        <v>0</v>
      </c>
    </row>
    <row r="62" spans="1:102" x14ac:dyDescent="0.25">
      <c r="A62" s="6" t="s">
        <v>221</v>
      </c>
      <c r="B62" s="4" t="s">
        <v>86</v>
      </c>
      <c r="C62" s="13">
        <v>4.57</v>
      </c>
      <c r="D62" s="19">
        <f t="shared" si="20"/>
        <v>0</v>
      </c>
      <c r="E62" s="5" t="s">
        <v>169</v>
      </c>
      <c r="F62" s="13">
        <f t="shared" si="37"/>
        <v>0</v>
      </c>
      <c r="G62" s="10" t="str">
        <f>IFERROR(VLOOKUP(A62,'1'!U:V,2,0),"0")</f>
        <v>0</v>
      </c>
      <c r="H62" s="5" t="s">
        <v>169</v>
      </c>
      <c r="I62" s="15">
        <f t="shared" si="38"/>
        <v>0</v>
      </c>
      <c r="J62" s="10" t="str">
        <f>IFERROR(VLOOKUP(A62,'2'!U:V,2,0),"0")</f>
        <v>0</v>
      </c>
      <c r="K62" s="5" t="s">
        <v>169</v>
      </c>
      <c r="L62" s="15">
        <f t="shared" si="39"/>
        <v>0</v>
      </c>
      <c r="M62" s="10" t="str">
        <f>IFERROR(VLOOKUP(A62,'3'!U:V,2,0),"0")</f>
        <v>0</v>
      </c>
      <c r="N62" s="5" t="s">
        <v>169</v>
      </c>
      <c r="O62" s="15">
        <f t="shared" si="40"/>
        <v>0</v>
      </c>
      <c r="P62" s="10" t="str">
        <f>IFERROR(VLOOKUP(A62,'4'!U:V,2,0),"0")</f>
        <v>0</v>
      </c>
      <c r="Q62" s="5" t="s">
        <v>169</v>
      </c>
      <c r="R62" s="15">
        <f t="shared" si="41"/>
        <v>0</v>
      </c>
      <c r="S62" s="10" t="str">
        <f>IFERROR(VLOOKUP(A62,'5'!U:V,2,0),"0")</f>
        <v>0</v>
      </c>
      <c r="T62" s="5" t="s">
        <v>169</v>
      </c>
      <c r="U62" s="15">
        <f t="shared" si="42"/>
        <v>0</v>
      </c>
      <c r="V62" s="10" t="str">
        <f>IFERROR(VLOOKUP(A62,'6'!U:V,2,0),"0")</f>
        <v>0</v>
      </c>
      <c r="W62" s="5" t="s">
        <v>169</v>
      </c>
      <c r="X62" s="15">
        <f t="shared" si="43"/>
        <v>0</v>
      </c>
      <c r="Y62" s="10" t="str">
        <f>IFERROR(VLOOKUP(A62,'7'!U:V,2,0),"0")</f>
        <v>0</v>
      </c>
      <c r="Z62" s="5" t="s">
        <v>169</v>
      </c>
      <c r="AA62" s="15">
        <f t="shared" si="44"/>
        <v>0</v>
      </c>
      <c r="AB62" s="10" t="str">
        <f>IFERROR(VLOOKUP(A62,'8'!U:V,2,0),"0")</f>
        <v>0</v>
      </c>
      <c r="AC62" s="5" t="s">
        <v>169</v>
      </c>
      <c r="AD62" s="15">
        <f t="shared" si="45"/>
        <v>0</v>
      </c>
      <c r="AE62" s="10" t="str">
        <f>IFERROR(VLOOKUP(A62,'9'!U:V,2,0),"0")</f>
        <v>0</v>
      </c>
      <c r="AF62" s="5" t="s">
        <v>169</v>
      </c>
      <c r="AG62" s="15">
        <f t="shared" si="46"/>
        <v>0</v>
      </c>
      <c r="AH62" s="10" t="str">
        <f>IFERROR(VLOOKUP(A62,'10'!U:V,2,0),"0")</f>
        <v>0</v>
      </c>
      <c r="AI62" s="5" t="s">
        <v>169</v>
      </c>
      <c r="AJ62" s="15">
        <f t="shared" si="47"/>
        <v>0</v>
      </c>
      <c r="AK62" s="10" t="str">
        <f>IFERROR(VLOOKUP(A62,'11'!U:V,2,0),"0")</f>
        <v>0</v>
      </c>
      <c r="AL62" s="5" t="s">
        <v>169</v>
      </c>
      <c r="AM62" s="15">
        <f t="shared" si="48"/>
        <v>0</v>
      </c>
      <c r="AN62" s="10" t="str">
        <f>IFERROR(VLOOKUP(A62,'12'!U:V,2,0),"0")</f>
        <v>0</v>
      </c>
      <c r="AO62" s="5" t="s">
        <v>169</v>
      </c>
      <c r="AP62" s="15">
        <f t="shared" si="49"/>
        <v>0</v>
      </c>
      <c r="AQ62" s="10" t="str">
        <f>IFERROR(VLOOKUP(A62,'13'!U:V,2,0),"0")</f>
        <v>0</v>
      </c>
      <c r="AR62" s="5" t="s">
        <v>169</v>
      </c>
      <c r="AS62" s="15">
        <f t="shared" si="50"/>
        <v>0</v>
      </c>
      <c r="AT62" s="10" t="str">
        <f>IFERROR(VLOOKUP(A62,'14'!U:V,2,0),"0")</f>
        <v>0</v>
      </c>
      <c r="AU62" s="5" t="s">
        <v>169</v>
      </c>
      <c r="AV62" s="15">
        <f t="shared" si="51"/>
        <v>0</v>
      </c>
      <c r="AW62" s="10" t="str">
        <f>IFERROR(VLOOKUP(A62,'15'!U:V,2,0),"0")</f>
        <v>0</v>
      </c>
      <c r="AX62" s="5" t="s">
        <v>169</v>
      </c>
      <c r="AY62" s="15">
        <f t="shared" si="52"/>
        <v>0</v>
      </c>
      <c r="AZ62" s="10" t="str">
        <f>IFERROR(VLOOKUP(A62,'16'!U:V,2,0),"0")</f>
        <v>0</v>
      </c>
      <c r="BA62" s="5" t="s">
        <v>169</v>
      </c>
      <c r="BB62" s="15">
        <f t="shared" si="53"/>
        <v>0</v>
      </c>
      <c r="BC62" s="10" t="str">
        <f>IFERROR(VLOOKUP(A62,'17'!U:V,2,0),"0")</f>
        <v>0</v>
      </c>
      <c r="BD62" s="5" t="s">
        <v>169</v>
      </c>
      <c r="BE62" s="15">
        <f t="shared" si="54"/>
        <v>0</v>
      </c>
      <c r="BF62" s="10" t="str">
        <f>IFERROR(VLOOKUP(A62,'18'!U:V,2,0),"0")</f>
        <v>0</v>
      </c>
      <c r="BG62" s="5" t="s">
        <v>169</v>
      </c>
      <c r="BH62" s="15">
        <f t="shared" si="22"/>
        <v>0</v>
      </c>
      <c r="BI62" s="10" t="str">
        <f>IFERROR(VLOOKUP(A62,'19'!U:V,2,0),"0")</f>
        <v>0</v>
      </c>
      <c r="BJ62" s="5" t="s">
        <v>169</v>
      </c>
      <c r="BK62" s="15">
        <f t="shared" si="23"/>
        <v>0</v>
      </c>
      <c r="BL62" s="10" t="str">
        <f>IFERROR(VLOOKUP(A62,'20'!U:V,2,0),"0")</f>
        <v>0</v>
      </c>
      <c r="BM62" s="5" t="s">
        <v>169</v>
      </c>
      <c r="BN62" s="15">
        <f t="shared" si="24"/>
        <v>0</v>
      </c>
      <c r="BO62" s="10" t="str">
        <f>IFERROR(VLOOKUP(A62,'21'!U:V,2,0),"0")</f>
        <v>0</v>
      </c>
      <c r="BP62" s="5" t="s">
        <v>169</v>
      </c>
      <c r="BQ62" s="15">
        <f t="shared" si="25"/>
        <v>0</v>
      </c>
      <c r="BR62" s="10" t="str">
        <f>IFERROR(VLOOKUP(A62,'22'!U:V,2,0),"0")</f>
        <v>0</v>
      </c>
      <c r="BS62" s="5" t="s">
        <v>169</v>
      </c>
      <c r="BT62" s="15">
        <f t="shared" si="26"/>
        <v>0</v>
      </c>
      <c r="BU62" s="10" t="str">
        <f>IFERROR(VLOOKUP(A62,'23'!U:V,2,0),"0")</f>
        <v>0</v>
      </c>
      <c r="BV62" s="5" t="s">
        <v>169</v>
      </c>
      <c r="BW62" s="15">
        <f t="shared" si="27"/>
        <v>0</v>
      </c>
      <c r="BX62" s="10" t="str">
        <f>IFERROR(VLOOKUP(A62,'24'!U:V,2,0),"0")</f>
        <v>0</v>
      </c>
      <c r="BY62" s="5" t="s">
        <v>169</v>
      </c>
      <c r="BZ62" s="15">
        <f t="shared" si="28"/>
        <v>0</v>
      </c>
      <c r="CA62" s="10" t="str">
        <f>IFERROR(VLOOKUP(A62,'25'!U:V,2,0),"0")</f>
        <v>0</v>
      </c>
      <c r="CB62" s="5" t="s">
        <v>169</v>
      </c>
      <c r="CC62" s="15">
        <f t="shared" si="29"/>
        <v>0</v>
      </c>
      <c r="CD62" s="10" t="str">
        <f>IFERROR(VLOOKUP(A62,'26'!U:V,2,0),"0")</f>
        <v>0</v>
      </c>
      <c r="CE62" s="5" t="s">
        <v>169</v>
      </c>
      <c r="CF62" s="15">
        <f t="shared" si="30"/>
        <v>0</v>
      </c>
      <c r="CG62" s="10" t="str">
        <f>IFERROR(VLOOKUP(A62,'27'!U:V,2,0),"0")</f>
        <v>0</v>
      </c>
      <c r="CH62" s="5" t="s">
        <v>169</v>
      </c>
      <c r="CI62" s="15">
        <f t="shared" si="31"/>
        <v>0</v>
      </c>
      <c r="CJ62" s="10" t="str">
        <f>IFERROR(VLOOKUP(A62,'28'!U:V,2,0),"0")</f>
        <v>0</v>
      </c>
      <c r="CK62" s="5" t="s">
        <v>169</v>
      </c>
      <c r="CL62" s="15">
        <f t="shared" si="32"/>
        <v>0</v>
      </c>
      <c r="CM62" s="10" t="str">
        <f>IFERROR(VLOOKUP(A62,'29'!U:V,2,0),"0")</f>
        <v>0</v>
      </c>
      <c r="CN62" s="5" t="s">
        <v>169</v>
      </c>
      <c r="CO62" s="15">
        <f t="shared" si="33"/>
        <v>0</v>
      </c>
      <c r="CP62" s="10" t="str">
        <f>IFERROR(VLOOKUP(A62,'30'!U:V,2,0),"0")</f>
        <v>0</v>
      </c>
      <c r="CQ62" s="5" t="s">
        <v>169</v>
      </c>
      <c r="CR62" s="15">
        <f t="shared" si="34"/>
        <v>0</v>
      </c>
      <c r="CS62" s="10" t="str">
        <f>IFERROR(VLOOKUP(A62,'31'!U:V,2,0),"0")</f>
        <v>0</v>
      </c>
      <c r="CT62" s="5" t="s">
        <v>169</v>
      </c>
      <c r="CU62" s="15">
        <f t="shared" si="35"/>
        <v>0</v>
      </c>
      <c r="CV62" s="10" t="str">
        <f>IFERROR(VLOOKUP(A62,'เซต1-31'!V:W,2,0),"0")</f>
        <v>0</v>
      </c>
      <c r="CW62" s="5" t="s">
        <v>169</v>
      </c>
      <c r="CX62" s="15">
        <f t="shared" si="36"/>
        <v>0</v>
      </c>
    </row>
    <row r="63" spans="1:102" x14ac:dyDescent="0.25">
      <c r="A63" s="6" t="s">
        <v>85</v>
      </c>
      <c r="B63" s="4" t="s">
        <v>86</v>
      </c>
      <c r="C63" s="13">
        <v>4.57</v>
      </c>
      <c r="D63" s="19">
        <f t="shared" si="20"/>
        <v>0</v>
      </c>
      <c r="E63" s="5" t="s">
        <v>169</v>
      </c>
      <c r="F63" s="13">
        <f t="shared" si="37"/>
        <v>0</v>
      </c>
      <c r="G63" s="10" t="str">
        <f>IFERROR(VLOOKUP(A63,'1'!U:V,2,0),"0")</f>
        <v>0</v>
      </c>
      <c r="H63" s="5" t="s">
        <v>169</v>
      </c>
      <c r="I63" s="15">
        <f t="shared" si="38"/>
        <v>0</v>
      </c>
      <c r="J63" s="10" t="str">
        <f>IFERROR(VLOOKUP(A63,'2'!U:V,2,0),"0")</f>
        <v>0</v>
      </c>
      <c r="K63" s="5" t="s">
        <v>169</v>
      </c>
      <c r="L63" s="15">
        <f t="shared" si="39"/>
        <v>0</v>
      </c>
      <c r="M63" s="10" t="str">
        <f>IFERROR(VLOOKUP(A63,'3'!U:V,2,0),"0")</f>
        <v>0</v>
      </c>
      <c r="N63" s="5" t="s">
        <v>169</v>
      </c>
      <c r="O63" s="15">
        <f t="shared" si="40"/>
        <v>0</v>
      </c>
      <c r="P63" s="10" t="str">
        <f>IFERROR(VLOOKUP(A63,'4'!U:V,2,0),"0")</f>
        <v>0</v>
      </c>
      <c r="Q63" s="5" t="s">
        <v>169</v>
      </c>
      <c r="R63" s="15">
        <f t="shared" si="41"/>
        <v>0</v>
      </c>
      <c r="S63" s="10" t="str">
        <f>IFERROR(VLOOKUP(A63,'5'!U:V,2,0),"0")</f>
        <v>0</v>
      </c>
      <c r="T63" s="5" t="s">
        <v>169</v>
      </c>
      <c r="U63" s="15">
        <f t="shared" si="42"/>
        <v>0</v>
      </c>
      <c r="V63" s="10" t="str">
        <f>IFERROR(VLOOKUP(A63,'6'!U:V,2,0),"0")</f>
        <v>0</v>
      </c>
      <c r="W63" s="5" t="s">
        <v>169</v>
      </c>
      <c r="X63" s="15">
        <f t="shared" si="43"/>
        <v>0</v>
      </c>
      <c r="Y63" s="10" t="str">
        <f>IFERROR(VLOOKUP(A63,'7'!U:V,2,0),"0")</f>
        <v>0</v>
      </c>
      <c r="Z63" s="5" t="s">
        <v>169</v>
      </c>
      <c r="AA63" s="15">
        <f t="shared" si="44"/>
        <v>0</v>
      </c>
      <c r="AB63" s="10" t="str">
        <f>IFERROR(VLOOKUP(A63,'8'!U:V,2,0),"0")</f>
        <v>0</v>
      </c>
      <c r="AC63" s="5" t="s">
        <v>169</v>
      </c>
      <c r="AD63" s="15">
        <f t="shared" si="45"/>
        <v>0</v>
      </c>
      <c r="AE63" s="10" t="str">
        <f>IFERROR(VLOOKUP(A63,'9'!U:V,2,0),"0")</f>
        <v>0</v>
      </c>
      <c r="AF63" s="5" t="s">
        <v>169</v>
      </c>
      <c r="AG63" s="15">
        <f t="shared" si="46"/>
        <v>0</v>
      </c>
      <c r="AH63" s="10" t="str">
        <f>IFERROR(VLOOKUP(A63,'10'!U:V,2,0),"0")</f>
        <v>0</v>
      </c>
      <c r="AI63" s="5" t="s">
        <v>169</v>
      </c>
      <c r="AJ63" s="15">
        <f t="shared" si="47"/>
        <v>0</v>
      </c>
      <c r="AK63" s="10" t="str">
        <f>IFERROR(VLOOKUP(A63,'11'!U:V,2,0),"0")</f>
        <v>0</v>
      </c>
      <c r="AL63" s="5" t="s">
        <v>169</v>
      </c>
      <c r="AM63" s="15">
        <f t="shared" si="48"/>
        <v>0</v>
      </c>
      <c r="AN63" s="10" t="str">
        <f>IFERROR(VLOOKUP(A63,'12'!U:V,2,0),"0")</f>
        <v>0</v>
      </c>
      <c r="AO63" s="5" t="s">
        <v>169</v>
      </c>
      <c r="AP63" s="15">
        <f t="shared" si="49"/>
        <v>0</v>
      </c>
      <c r="AQ63" s="10" t="str">
        <f>IFERROR(VLOOKUP(A63,'13'!U:V,2,0),"0")</f>
        <v>0</v>
      </c>
      <c r="AR63" s="5" t="s">
        <v>169</v>
      </c>
      <c r="AS63" s="15">
        <f t="shared" si="50"/>
        <v>0</v>
      </c>
      <c r="AT63" s="10" t="str">
        <f>IFERROR(VLOOKUP(A63,'14'!U:V,2,0),"0")</f>
        <v>0</v>
      </c>
      <c r="AU63" s="5" t="s">
        <v>169</v>
      </c>
      <c r="AV63" s="15">
        <f t="shared" si="51"/>
        <v>0</v>
      </c>
      <c r="AW63" s="10" t="str">
        <f>IFERROR(VLOOKUP(A63,'15'!U:V,2,0),"0")</f>
        <v>0</v>
      </c>
      <c r="AX63" s="5" t="s">
        <v>169</v>
      </c>
      <c r="AY63" s="15">
        <f t="shared" si="52"/>
        <v>0</v>
      </c>
      <c r="AZ63" s="10" t="str">
        <f>IFERROR(VLOOKUP(A63,'16'!U:V,2,0),"0")</f>
        <v>0</v>
      </c>
      <c r="BA63" s="5" t="s">
        <v>169</v>
      </c>
      <c r="BB63" s="15">
        <f t="shared" si="53"/>
        <v>0</v>
      </c>
      <c r="BC63" s="10" t="str">
        <f>IFERROR(VLOOKUP(A63,'17'!U:V,2,0),"0")</f>
        <v>0</v>
      </c>
      <c r="BD63" s="5" t="s">
        <v>169</v>
      </c>
      <c r="BE63" s="15">
        <f t="shared" si="54"/>
        <v>0</v>
      </c>
      <c r="BF63" s="10" t="str">
        <f>IFERROR(VLOOKUP(A63,'18'!U:V,2,0),"0")</f>
        <v>0</v>
      </c>
      <c r="BG63" s="5" t="s">
        <v>169</v>
      </c>
      <c r="BH63" s="15">
        <f t="shared" si="22"/>
        <v>0</v>
      </c>
      <c r="BI63" s="10" t="str">
        <f>IFERROR(VLOOKUP(A63,'19'!U:V,2,0),"0")</f>
        <v>0</v>
      </c>
      <c r="BJ63" s="5" t="s">
        <v>169</v>
      </c>
      <c r="BK63" s="15">
        <f t="shared" si="23"/>
        <v>0</v>
      </c>
      <c r="BL63" s="10" t="str">
        <f>IFERROR(VLOOKUP(A63,'20'!U:V,2,0),"0")</f>
        <v>0</v>
      </c>
      <c r="BM63" s="5" t="s">
        <v>169</v>
      </c>
      <c r="BN63" s="15">
        <f t="shared" si="24"/>
        <v>0</v>
      </c>
      <c r="BO63" s="10" t="str">
        <f>IFERROR(VLOOKUP(A63,'21'!U:V,2,0),"0")</f>
        <v>0</v>
      </c>
      <c r="BP63" s="5" t="s">
        <v>169</v>
      </c>
      <c r="BQ63" s="15">
        <f t="shared" si="25"/>
        <v>0</v>
      </c>
      <c r="BR63" s="10" t="str">
        <f>IFERROR(VLOOKUP(A63,'22'!U:V,2,0),"0")</f>
        <v>0</v>
      </c>
      <c r="BS63" s="5" t="s">
        <v>169</v>
      </c>
      <c r="BT63" s="15">
        <f t="shared" si="26"/>
        <v>0</v>
      </c>
      <c r="BU63" s="10" t="str">
        <f>IFERROR(VLOOKUP(A63,'23'!U:V,2,0),"0")</f>
        <v>0</v>
      </c>
      <c r="BV63" s="5" t="s">
        <v>169</v>
      </c>
      <c r="BW63" s="15">
        <f t="shared" si="27"/>
        <v>0</v>
      </c>
      <c r="BX63" s="10" t="str">
        <f>IFERROR(VLOOKUP(A63,'24'!U:V,2,0),"0")</f>
        <v>0</v>
      </c>
      <c r="BY63" s="5" t="s">
        <v>169</v>
      </c>
      <c r="BZ63" s="15">
        <f t="shared" si="28"/>
        <v>0</v>
      </c>
      <c r="CA63" s="10" t="str">
        <f>IFERROR(VLOOKUP(A63,'25'!U:V,2,0),"0")</f>
        <v>0</v>
      </c>
      <c r="CB63" s="5" t="s">
        <v>169</v>
      </c>
      <c r="CC63" s="15">
        <f t="shared" si="29"/>
        <v>0</v>
      </c>
      <c r="CD63" s="10" t="str">
        <f>IFERROR(VLOOKUP(A63,'26'!U:V,2,0),"0")</f>
        <v>0</v>
      </c>
      <c r="CE63" s="5" t="s">
        <v>169</v>
      </c>
      <c r="CF63" s="15">
        <f t="shared" si="30"/>
        <v>0</v>
      </c>
      <c r="CG63" s="10" t="str">
        <f>IFERROR(VLOOKUP(A63,'27'!U:V,2,0),"0")</f>
        <v>0</v>
      </c>
      <c r="CH63" s="5" t="s">
        <v>169</v>
      </c>
      <c r="CI63" s="15">
        <f t="shared" si="31"/>
        <v>0</v>
      </c>
      <c r="CJ63" s="10" t="str">
        <f>IFERROR(VLOOKUP(A63,'28'!U:V,2,0),"0")</f>
        <v>0</v>
      </c>
      <c r="CK63" s="5" t="s">
        <v>169</v>
      </c>
      <c r="CL63" s="15">
        <f t="shared" si="32"/>
        <v>0</v>
      </c>
      <c r="CM63" s="10" t="str">
        <f>IFERROR(VLOOKUP(A63,'29'!U:V,2,0),"0")</f>
        <v>0</v>
      </c>
      <c r="CN63" s="5" t="s">
        <v>169</v>
      </c>
      <c r="CO63" s="15">
        <f t="shared" si="33"/>
        <v>0</v>
      </c>
      <c r="CP63" s="10" t="str">
        <f>IFERROR(VLOOKUP(A63,'30'!U:V,2,0),"0")</f>
        <v>0</v>
      </c>
      <c r="CQ63" s="5" t="s">
        <v>169</v>
      </c>
      <c r="CR63" s="15">
        <f t="shared" si="34"/>
        <v>0</v>
      </c>
      <c r="CS63" s="10" t="str">
        <f>IFERROR(VLOOKUP(A63,'31'!U:V,2,0),"0")</f>
        <v>0</v>
      </c>
      <c r="CT63" s="5" t="s">
        <v>169</v>
      </c>
      <c r="CU63" s="15">
        <f t="shared" si="35"/>
        <v>0</v>
      </c>
      <c r="CV63" s="10" t="str">
        <f>IFERROR(VLOOKUP(A63,'เซต1-31'!V:W,2,0),"0")</f>
        <v>0</v>
      </c>
      <c r="CW63" s="5" t="s">
        <v>169</v>
      </c>
      <c r="CX63" s="15">
        <f t="shared" si="36"/>
        <v>0</v>
      </c>
    </row>
    <row r="64" spans="1:102" x14ac:dyDescent="0.25">
      <c r="A64" s="6" t="s">
        <v>216</v>
      </c>
      <c r="B64" s="4" t="s">
        <v>76</v>
      </c>
      <c r="C64" s="13">
        <v>4.45</v>
      </c>
      <c r="D64" s="19">
        <f t="shared" si="20"/>
        <v>0</v>
      </c>
      <c r="E64" s="5" t="s">
        <v>169</v>
      </c>
      <c r="F64" s="13">
        <f t="shared" si="37"/>
        <v>0</v>
      </c>
      <c r="G64" s="10" t="str">
        <f>IFERROR(VLOOKUP(A64,'1'!U:V,2,0),"0")</f>
        <v>0</v>
      </c>
      <c r="H64" s="5" t="s">
        <v>169</v>
      </c>
      <c r="I64" s="15">
        <f t="shared" si="38"/>
        <v>0</v>
      </c>
      <c r="J64" s="10" t="str">
        <f>IFERROR(VLOOKUP(A64,'2'!U:V,2,0),"0")</f>
        <v>0</v>
      </c>
      <c r="K64" s="5" t="s">
        <v>169</v>
      </c>
      <c r="L64" s="15">
        <f t="shared" si="39"/>
        <v>0</v>
      </c>
      <c r="M64" s="10" t="str">
        <f>IFERROR(VLOOKUP(A64,'3'!U:V,2,0),"0")</f>
        <v>0</v>
      </c>
      <c r="N64" s="5" t="s">
        <v>169</v>
      </c>
      <c r="O64" s="15">
        <f t="shared" si="40"/>
        <v>0</v>
      </c>
      <c r="P64" s="10" t="str">
        <f>IFERROR(VLOOKUP(A64,'4'!U:V,2,0),"0")</f>
        <v>0</v>
      </c>
      <c r="Q64" s="5" t="s">
        <v>169</v>
      </c>
      <c r="R64" s="15">
        <f t="shared" si="41"/>
        <v>0</v>
      </c>
      <c r="S64" s="10" t="str">
        <f>IFERROR(VLOOKUP(A64,'5'!U:V,2,0),"0")</f>
        <v>0</v>
      </c>
      <c r="T64" s="5" t="s">
        <v>169</v>
      </c>
      <c r="U64" s="15">
        <f t="shared" si="42"/>
        <v>0</v>
      </c>
      <c r="V64" s="10" t="str">
        <f>IFERROR(VLOOKUP(A64,'6'!U:V,2,0),"0")</f>
        <v>0</v>
      </c>
      <c r="W64" s="5" t="s">
        <v>169</v>
      </c>
      <c r="X64" s="15">
        <f t="shared" si="43"/>
        <v>0</v>
      </c>
      <c r="Y64" s="10" t="str">
        <f>IFERROR(VLOOKUP(A64,'7'!U:V,2,0),"0")</f>
        <v>0</v>
      </c>
      <c r="Z64" s="5" t="s">
        <v>169</v>
      </c>
      <c r="AA64" s="15">
        <f t="shared" si="44"/>
        <v>0</v>
      </c>
      <c r="AB64" s="10" t="str">
        <f>IFERROR(VLOOKUP(A64,'8'!U:V,2,0),"0")</f>
        <v>0</v>
      </c>
      <c r="AC64" s="5" t="s">
        <v>169</v>
      </c>
      <c r="AD64" s="15">
        <f t="shared" si="45"/>
        <v>0</v>
      </c>
      <c r="AE64" s="10" t="str">
        <f>IFERROR(VLOOKUP(A64,'9'!U:V,2,0),"0")</f>
        <v>0</v>
      </c>
      <c r="AF64" s="5" t="s">
        <v>169</v>
      </c>
      <c r="AG64" s="15">
        <f t="shared" si="46"/>
        <v>0</v>
      </c>
      <c r="AH64" s="10" t="str">
        <f>IFERROR(VLOOKUP(A64,'10'!U:V,2,0),"0")</f>
        <v>0</v>
      </c>
      <c r="AI64" s="5" t="s">
        <v>169</v>
      </c>
      <c r="AJ64" s="15">
        <f t="shared" si="47"/>
        <v>0</v>
      </c>
      <c r="AK64" s="10" t="str">
        <f>IFERROR(VLOOKUP(A64,'11'!U:V,2,0),"0")</f>
        <v>0</v>
      </c>
      <c r="AL64" s="5" t="s">
        <v>169</v>
      </c>
      <c r="AM64" s="15">
        <f t="shared" si="48"/>
        <v>0</v>
      </c>
      <c r="AN64" s="10" t="str">
        <f>IFERROR(VLOOKUP(A64,'12'!U:V,2,0),"0")</f>
        <v>0</v>
      </c>
      <c r="AO64" s="5" t="s">
        <v>169</v>
      </c>
      <c r="AP64" s="15">
        <f t="shared" si="49"/>
        <v>0</v>
      </c>
      <c r="AQ64" s="10" t="str">
        <f>IFERROR(VLOOKUP(A64,'13'!U:V,2,0),"0")</f>
        <v>0</v>
      </c>
      <c r="AR64" s="5" t="s">
        <v>169</v>
      </c>
      <c r="AS64" s="15">
        <f t="shared" si="50"/>
        <v>0</v>
      </c>
      <c r="AT64" s="10" t="str">
        <f>IFERROR(VLOOKUP(A64,'14'!U:V,2,0),"0")</f>
        <v>0</v>
      </c>
      <c r="AU64" s="5" t="s">
        <v>169</v>
      </c>
      <c r="AV64" s="15">
        <f t="shared" si="51"/>
        <v>0</v>
      </c>
      <c r="AW64" s="10" t="str">
        <f>IFERROR(VLOOKUP(A64,'15'!U:V,2,0),"0")</f>
        <v>0</v>
      </c>
      <c r="AX64" s="5" t="s">
        <v>169</v>
      </c>
      <c r="AY64" s="15">
        <f t="shared" si="52"/>
        <v>0</v>
      </c>
      <c r="AZ64" s="10" t="str">
        <f>IFERROR(VLOOKUP(A64,'16'!U:V,2,0),"0")</f>
        <v>0</v>
      </c>
      <c r="BA64" s="5" t="s">
        <v>169</v>
      </c>
      <c r="BB64" s="15">
        <f t="shared" si="53"/>
        <v>0</v>
      </c>
      <c r="BC64" s="10" t="str">
        <f>IFERROR(VLOOKUP(A64,'17'!U:V,2,0),"0")</f>
        <v>0</v>
      </c>
      <c r="BD64" s="5" t="s">
        <v>169</v>
      </c>
      <c r="BE64" s="15">
        <f t="shared" si="54"/>
        <v>0</v>
      </c>
      <c r="BF64" s="10" t="str">
        <f>IFERROR(VLOOKUP(A64,'18'!U:V,2,0),"0")</f>
        <v>0</v>
      </c>
      <c r="BG64" s="5" t="s">
        <v>169</v>
      </c>
      <c r="BH64" s="15">
        <f t="shared" si="22"/>
        <v>0</v>
      </c>
      <c r="BI64" s="10" t="str">
        <f>IFERROR(VLOOKUP(A64,'19'!U:V,2,0),"0")</f>
        <v>0</v>
      </c>
      <c r="BJ64" s="5" t="s">
        <v>169</v>
      </c>
      <c r="BK64" s="15">
        <f t="shared" si="23"/>
        <v>0</v>
      </c>
      <c r="BL64" s="10" t="str">
        <f>IFERROR(VLOOKUP(A64,'20'!U:V,2,0),"0")</f>
        <v>0</v>
      </c>
      <c r="BM64" s="5" t="s">
        <v>169</v>
      </c>
      <c r="BN64" s="15">
        <f t="shared" si="24"/>
        <v>0</v>
      </c>
      <c r="BO64" s="10" t="str">
        <f>IFERROR(VLOOKUP(A64,'21'!U:V,2,0),"0")</f>
        <v>0</v>
      </c>
      <c r="BP64" s="5" t="s">
        <v>169</v>
      </c>
      <c r="BQ64" s="15">
        <f t="shared" si="25"/>
        <v>0</v>
      </c>
      <c r="BR64" s="10" t="str">
        <f>IFERROR(VLOOKUP(A64,'22'!U:V,2,0),"0")</f>
        <v>0</v>
      </c>
      <c r="BS64" s="5" t="s">
        <v>169</v>
      </c>
      <c r="BT64" s="15">
        <f t="shared" si="26"/>
        <v>0</v>
      </c>
      <c r="BU64" s="10" t="str">
        <f>IFERROR(VLOOKUP(A64,'23'!U:V,2,0),"0")</f>
        <v>0</v>
      </c>
      <c r="BV64" s="5" t="s">
        <v>169</v>
      </c>
      <c r="BW64" s="15">
        <f t="shared" si="27"/>
        <v>0</v>
      </c>
      <c r="BX64" s="10" t="str">
        <f>IFERROR(VLOOKUP(A64,'24'!U:V,2,0),"0")</f>
        <v>0</v>
      </c>
      <c r="BY64" s="5" t="s">
        <v>169</v>
      </c>
      <c r="BZ64" s="15">
        <f t="shared" si="28"/>
        <v>0</v>
      </c>
      <c r="CA64" s="10" t="str">
        <f>IFERROR(VLOOKUP(A64,'25'!U:V,2,0),"0")</f>
        <v>0</v>
      </c>
      <c r="CB64" s="5" t="s">
        <v>169</v>
      </c>
      <c r="CC64" s="15">
        <f t="shared" si="29"/>
        <v>0</v>
      </c>
      <c r="CD64" s="10" t="str">
        <f>IFERROR(VLOOKUP(A64,'26'!U:V,2,0),"0")</f>
        <v>0</v>
      </c>
      <c r="CE64" s="5" t="s">
        <v>169</v>
      </c>
      <c r="CF64" s="15">
        <f t="shared" si="30"/>
        <v>0</v>
      </c>
      <c r="CG64" s="10" t="str">
        <f>IFERROR(VLOOKUP(A64,'27'!U:V,2,0),"0")</f>
        <v>0</v>
      </c>
      <c r="CH64" s="5" t="s">
        <v>169</v>
      </c>
      <c r="CI64" s="15">
        <f t="shared" si="31"/>
        <v>0</v>
      </c>
      <c r="CJ64" s="10" t="str">
        <f>IFERROR(VLOOKUP(A64,'28'!U:V,2,0),"0")</f>
        <v>0</v>
      </c>
      <c r="CK64" s="5" t="s">
        <v>169</v>
      </c>
      <c r="CL64" s="15">
        <f t="shared" si="32"/>
        <v>0</v>
      </c>
      <c r="CM64" s="10" t="str">
        <f>IFERROR(VLOOKUP(A64,'29'!U:V,2,0),"0")</f>
        <v>0</v>
      </c>
      <c r="CN64" s="5" t="s">
        <v>169</v>
      </c>
      <c r="CO64" s="15">
        <f t="shared" si="33"/>
        <v>0</v>
      </c>
      <c r="CP64" s="10" t="str">
        <f>IFERROR(VLOOKUP(A64,'30'!U:V,2,0),"0")</f>
        <v>0</v>
      </c>
      <c r="CQ64" s="5" t="s">
        <v>169</v>
      </c>
      <c r="CR64" s="15">
        <f t="shared" si="34"/>
        <v>0</v>
      </c>
      <c r="CS64" s="10" t="str">
        <f>IFERROR(VLOOKUP(A64,'31'!U:V,2,0),"0")</f>
        <v>0</v>
      </c>
      <c r="CT64" s="5" t="s">
        <v>169</v>
      </c>
      <c r="CU64" s="15">
        <f t="shared" si="35"/>
        <v>0</v>
      </c>
      <c r="CV64" s="10" t="str">
        <f>IFERROR(VLOOKUP(A64,'เซต1-31'!V:W,2,0),"0")</f>
        <v>0</v>
      </c>
      <c r="CW64" s="5" t="s">
        <v>169</v>
      </c>
      <c r="CX64" s="15">
        <f t="shared" si="36"/>
        <v>0</v>
      </c>
    </row>
    <row r="65" spans="1:102" x14ac:dyDescent="0.25">
      <c r="A65" s="5" t="s">
        <v>75</v>
      </c>
      <c r="B65" s="4" t="s">
        <v>76</v>
      </c>
      <c r="C65" s="13">
        <v>4.45</v>
      </c>
      <c r="D65" s="19">
        <f t="shared" si="20"/>
        <v>0</v>
      </c>
      <c r="E65" s="5" t="s">
        <v>169</v>
      </c>
      <c r="F65" s="13">
        <f t="shared" si="37"/>
        <v>0</v>
      </c>
      <c r="G65" s="10" t="str">
        <f>IFERROR(VLOOKUP(A65,'1'!U:V,2,0),"0")</f>
        <v>0</v>
      </c>
      <c r="H65" s="5" t="s">
        <v>169</v>
      </c>
      <c r="I65" s="15">
        <f t="shared" si="38"/>
        <v>0</v>
      </c>
      <c r="J65" s="10" t="str">
        <f>IFERROR(VLOOKUP(A65,'2'!U:V,2,0),"0")</f>
        <v>0</v>
      </c>
      <c r="K65" s="5" t="s">
        <v>169</v>
      </c>
      <c r="L65" s="15">
        <f t="shared" si="39"/>
        <v>0</v>
      </c>
      <c r="M65" s="10" t="str">
        <f>IFERROR(VLOOKUP(A65,'3'!U:V,2,0),"0")</f>
        <v>0</v>
      </c>
      <c r="N65" s="5" t="s">
        <v>169</v>
      </c>
      <c r="O65" s="15">
        <f t="shared" si="40"/>
        <v>0</v>
      </c>
      <c r="P65" s="10" t="str">
        <f>IFERROR(VLOOKUP(A65,'4'!U:V,2,0),"0")</f>
        <v>0</v>
      </c>
      <c r="Q65" s="5" t="s">
        <v>169</v>
      </c>
      <c r="R65" s="15">
        <f t="shared" si="41"/>
        <v>0</v>
      </c>
      <c r="S65" s="10" t="str">
        <f>IFERROR(VLOOKUP(A65,'5'!U:V,2,0),"0")</f>
        <v>0</v>
      </c>
      <c r="T65" s="5" t="s">
        <v>169</v>
      </c>
      <c r="U65" s="15">
        <f t="shared" si="42"/>
        <v>0</v>
      </c>
      <c r="V65" s="10" t="str">
        <f>IFERROR(VLOOKUP(A65,'6'!U:V,2,0),"0")</f>
        <v>0</v>
      </c>
      <c r="W65" s="5" t="s">
        <v>169</v>
      </c>
      <c r="X65" s="15">
        <f t="shared" si="43"/>
        <v>0</v>
      </c>
      <c r="Y65" s="10" t="str">
        <f>IFERROR(VLOOKUP(A65,'7'!U:V,2,0),"0")</f>
        <v>0</v>
      </c>
      <c r="Z65" s="5" t="s">
        <v>169</v>
      </c>
      <c r="AA65" s="15">
        <f t="shared" si="44"/>
        <v>0</v>
      </c>
      <c r="AB65" s="10" t="str">
        <f>IFERROR(VLOOKUP(A65,'8'!U:V,2,0),"0")</f>
        <v>0</v>
      </c>
      <c r="AC65" s="5" t="s">
        <v>169</v>
      </c>
      <c r="AD65" s="15">
        <f t="shared" si="45"/>
        <v>0</v>
      </c>
      <c r="AE65" s="10" t="str">
        <f>IFERROR(VLOOKUP(A65,'9'!U:V,2,0),"0")</f>
        <v>0</v>
      </c>
      <c r="AF65" s="5" t="s">
        <v>169</v>
      </c>
      <c r="AG65" s="15">
        <f t="shared" si="46"/>
        <v>0</v>
      </c>
      <c r="AH65" s="10" t="str">
        <f>IFERROR(VLOOKUP(A65,'10'!U:V,2,0),"0")</f>
        <v>0</v>
      </c>
      <c r="AI65" s="5" t="s">
        <v>169</v>
      </c>
      <c r="AJ65" s="15">
        <f t="shared" si="47"/>
        <v>0</v>
      </c>
      <c r="AK65" s="10" t="str">
        <f>IFERROR(VLOOKUP(A65,'11'!U:V,2,0),"0")</f>
        <v>0</v>
      </c>
      <c r="AL65" s="5" t="s">
        <v>169</v>
      </c>
      <c r="AM65" s="15">
        <f t="shared" si="48"/>
        <v>0</v>
      </c>
      <c r="AN65" s="10" t="str">
        <f>IFERROR(VLOOKUP(A65,'12'!U:V,2,0),"0")</f>
        <v>0</v>
      </c>
      <c r="AO65" s="5" t="s">
        <v>169</v>
      </c>
      <c r="AP65" s="15">
        <f t="shared" si="49"/>
        <v>0</v>
      </c>
      <c r="AQ65" s="10" t="str">
        <f>IFERROR(VLOOKUP(A65,'13'!U:V,2,0),"0")</f>
        <v>0</v>
      </c>
      <c r="AR65" s="5" t="s">
        <v>169</v>
      </c>
      <c r="AS65" s="15">
        <f t="shared" si="50"/>
        <v>0</v>
      </c>
      <c r="AT65" s="10" t="str">
        <f>IFERROR(VLOOKUP(A65,'14'!U:V,2,0),"0")</f>
        <v>0</v>
      </c>
      <c r="AU65" s="5" t="s">
        <v>169</v>
      </c>
      <c r="AV65" s="15">
        <f t="shared" si="51"/>
        <v>0</v>
      </c>
      <c r="AW65" s="10" t="str">
        <f>IFERROR(VLOOKUP(A65,'15'!U:V,2,0),"0")</f>
        <v>0</v>
      </c>
      <c r="AX65" s="5" t="s">
        <v>169</v>
      </c>
      <c r="AY65" s="15">
        <f t="shared" si="52"/>
        <v>0</v>
      </c>
      <c r="AZ65" s="10" t="str">
        <f>IFERROR(VLOOKUP(A65,'16'!U:V,2,0),"0")</f>
        <v>0</v>
      </c>
      <c r="BA65" s="5" t="s">
        <v>169</v>
      </c>
      <c r="BB65" s="15">
        <f t="shared" si="53"/>
        <v>0</v>
      </c>
      <c r="BC65" s="10" t="str">
        <f>IFERROR(VLOOKUP(A65,'17'!U:V,2,0),"0")</f>
        <v>0</v>
      </c>
      <c r="BD65" s="5" t="s">
        <v>169</v>
      </c>
      <c r="BE65" s="15">
        <f t="shared" si="54"/>
        <v>0</v>
      </c>
      <c r="BF65" s="10" t="str">
        <f>IFERROR(VLOOKUP(A65,'18'!U:V,2,0),"0")</f>
        <v>0</v>
      </c>
      <c r="BG65" s="5" t="s">
        <v>169</v>
      </c>
      <c r="BH65" s="15">
        <f t="shared" si="22"/>
        <v>0</v>
      </c>
      <c r="BI65" s="10" t="str">
        <f>IFERROR(VLOOKUP(A65,'19'!U:V,2,0),"0")</f>
        <v>0</v>
      </c>
      <c r="BJ65" s="5" t="s">
        <v>169</v>
      </c>
      <c r="BK65" s="15">
        <f t="shared" si="23"/>
        <v>0</v>
      </c>
      <c r="BL65" s="10" t="str">
        <f>IFERROR(VLOOKUP(A65,'20'!U:V,2,0),"0")</f>
        <v>0</v>
      </c>
      <c r="BM65" s="5" t="s">
        <v>169</v>
      </c>
      <c r="BN65" s="15">
        <f t="shared" si="24"/>
        <v>0</v>
      </c>
      <c r="BO65" s="10" t="str">
        <f>IFERROR(VLOOKUP(A65,'21'!U:V,2,0),"0")</f>
        <v>0</v>
      </c>
      <c r="BP65" s="5" t="s">
        <v>169</v>
      </c>
      <c r="BQ65" s="15">
        <f t="shared" si="25"/>
        <v>0</v>
      </c>
      <c r="BR65" s="10" t="str">
        <f>IFERROR(VLOOKUP(A65,'22'!U:V,2,0),"0")</f>
        <v>0</v>
      </c>
      <c r="BS65" s="5" t="s">
        <v>169</v>
      </c>
      <c r="BT65" s="15">
        <f t="shared" si="26"/>
        <v>0</v>
      </c>
      <c r="BU65" s="10" t="str">
        <f>IFERROR(VLOOKUP(A65,'23'!U:V,2,0),"0")</f>
        <v>0</v>
      </c>
      <c r="BV65" s="5" t="s">
        <v>169</v>
      </c>
      <c r="BW65" s="15">
        <f t="shared" si="27"/>
        <v>0</v>
      </c>
      <c r="BX65" s="10" t="str">
        <f>IFERROR(VLOOKUP(A65,'24'!U:V,2,0),"0")</f>
        <v>0</v>
      </c>
      <c r="BY65" s="5" t="s">
        <v>169</v>
      </c>
      <c r="BZ65" s="15">
        <f t="shared" si="28"/>
        <v>0</v>
      </c>
      <c r="CA65" s="10" t="str">
        <f>IFERROR(VLOOKUP(A65,'25'!U:V,2,0),"0")</f>
        <v>0</v>
      </c>
      <c r="CB65" s="5" t="s">
        <v>169</v>
      </c>
      <c r="CC65" s="15">
        <f t="shared" si="29"/>
        <v>0</v>
      </c>
      <c r="CD65" s="10" t="str">
        <f>IFERROR(VLOOKUP(A65,'26'!U:V,2,0),"0")</f>
        <v>0</v>
      </c>
      <c r="CE65" s="5" t="s">
        <v>169</v>
      </c>
      <c r="CF65" s="15">
        <f t="shared" si="30"/>
        <v>0</v>
      </c>
      <c r="CG65" s="10" t="str">
        <f>IFERROR(VLOOKUP(A65,'27'!U:V,2,0),"0")</f>
        <v>0</v>
      </c>
      <c r="CH65" s="5" t="s">
        <v>169</v>
      </c>
      <c r="CI65" s="15">
        <f t="shared" si="31"/>
        <v>0</v>
      </c>
      <c r="CJ65" s="10" t="str">
        <f>IFERROR(VLOOKUP(A65,'28'!U:V,2,0),"0")</f>
        <v>0</v>
      </c>
      <c r="CK65" s="5" t="s">
        <v>169</v>
      </c>
      <c r="CL65" s="15">
        <f t="shared" si="32"/>
        <v>0</v>
      </c>
      <c r="CM65" s="10" t="str">
        <f>IFERROR(VLOOKUP(A65,'29'!U:V,2,0),"0")</f>
        <v>0</v>
      </c>
      <c r="CN65" s="5" t="s">
        <v>169</v>
      </c>
      <c r="CO65" s="15">
        <f t="shared" si="33"/>
        <v>0</v>
      </c>
      <c r="CP65" s="10" t="str">
        <f>IFERROR(VLOOKUP(A65,'30'!U:V,2,0),"0")</f>
        <v>0</v>
      </c>
      <c r="CQ65" s="5" t="s">
        <v>169</v>
      </c>
      <c r="CR65" s="15">
        <f t="shared" si="34"/>
        <v>0</v>
      </c>
      <c r="CS65" s="10" t="str">
        <f>IFERROR(VLOOKUP(A65,'31'!U:V,2,0),"0")</f>
        <v>0</v>
      </c>
      <c r="CT65" s="5" t="s">
        <v>169</v>
      </c>
      <c r="CU65" s="15">
        <f t="shared" si="35"/>
        <v>0</v>
      </c>
      <c r="CV65" s="10" t="str">
        <f>IFERROR(VLOOKUP(A65,'เซต1-31'!V:W,2,0),"0")</f>
        <v>0</v>
      </c>
      <c r="CW65" s="5" t="s">
        <v>169</v>
      </c>
      <c r="CX65" s="15">
        <f t="shared" si="36"/>
        <v>0</v>
      </c>
    </row>
    <row r="66" spans="1:102" x14ac:dyDescent="0.25">
      <c r="A66" s="5" t="s">
        <v>217</v>
      </c>
      <c r="B66" s="4" t="s">
        <v>78</v>
      </c>
      <c r="C66" s="13">
        <v>4.4800000000000004</v>
      </c>
      <c r="D66" s="19">
        <f t="shared" si="20"/>
        <v>0</v>
      </c>
      <c r="E66" s="5" t="s">
        <v>169</v>
      </c>
      <c r="F66" s="13">
        <f t="shared" si="37"/>
        <v>0</v>
      </c>
      <c r="G66" s="10" t="str">
        <f>IFERROR(VLOOKUP(A66,'1'!U:V,2,0),"0")</f>
        <v>0</v>
      </c>
      <c r="H66" s="5" t="s">
        <v>169</v>
      </c>
      <c r="I66" s="15">
        <f t="shared" si="38"/>
        <v>0</v>
      </c>
      <c r="J66" s="10" t="str">
        <f>IFERROR(VLOOKUP(A66,'2'!U:V,2,0),"0")</f>
        <v>0</v>
      </c>
      <c r="K66" s="5" t="s">
        <v>169</v>
      </c>
      <c r="L66" s="15">
        <f t="shared" si="39"/>
        <v>0</v>
      </c>
      <c r="M66" s="10" t="str">
        <f>IFERROR(VLOOKUP(A66,'3'!U:V,2,0),"0")</f>
        <v>0</v>
      </c>
      <c r="N66" s="5" t="s">
        <v>169</v>
      </c>
      <c r="O66" s="15">
        <f t="shared" si="40"/>
        <v>0</v>
      </c>
      <c r="P66" s="10" t="str">
        <f>IFERROR(VLOOKUP(A66,'4'!U:V,2,0),"0")</f>
        <v>0</v>
      </c>
      <c r="Q66" s="5" t="s">
        <v>169</v>
      </c>
      <c r="R66" s="15">
        <f t="shared" si="41"/>
        <v>0</v>
      </c>
      <c r="S66" s="10" t="str">
        <f>IFERROR(VLOOKUP(A66,'5'!U:V,2,0),"0")</f>
        <v>0</v>
      </c>
      <c r="T66" s="5" t="s">
        <v>169</v>
      </c>
      <c r="U66" s="15">
        <f t="shared" si="42"/>
        <v>0</v>
      </c>
      <c r="V66" s="10" t="str">
        <f>IFERROR(VLOOKUP(A66,'6'!U:V,2,0),"0")</f>
        <v>0</v>
      </c>
      <c r="W66" s="5" t="s">
        <v>169</v>
      </c>
      <c r="X66" s="15">
        <f t="shared" si="43"/>
        <v>0</v>
      </c>
      <c r="Y66" s="10" t="str">
        <f>IFERROR(VLOOKUP(A66,'7'!U:V,2,0),"0")</f>
        <v>0</v>
      </c>
      <c r="Z66" s="5" t="s">
        <v>169</v>
      </c>
      <c r="AA66" s="15">
        <f t="shared" si="44"/>
        <v>0</v>
      </c>
      <c r="AB66" s="10" t="str">
        <f>IFERROR(VLOOKUP(A66,'8'!U:V,2,0),"0")</f>
        <v>0</v>
      </c>
      <c r="AC66" s="5" t="s">
        <v>169</v>
      </c>
      <c r="AD66" s="15">
        <f t="shared" si="45"/>
        <v>0</v>
      </c>
      <c r="AE66" s="10" t="str">
        <f>IFERROR(VLOOKUP(A66,'9'!U:V,2,0),"0")</f>
        <v>0</v>
      </c>
      <c r="AF66" s="5" t="s">
        <v>169</v>
      </c>
      <c r="AG66" s="15">
        <f t="shared" si="46"/>
        <v>0</v>
      </c>
      <c r="AH66" s="10" t="str">
        <f>IFERROR(VLOOKUP(A66,'10'!U:V,2,0),"0")</f>
        <v>0</v>
      </c>
      <c r="AI66" s="5" t="s">
        <v>169</v>
      </c>
      <c r="AJ66" s="15">
        <f t="shared" si="47"/>
        <v>0</v>
      </c>
      <c r="AK66" s="10" t="str">
        <f>IFERROR(VLOOKUP(A66,'11'!U:V,2,0),"0")</f>
        <v>0</v>
      </c>
      <c r="AL66" s="5" t="s">
        <v>169</v>
      </c>
      <c r="AM66" s="15">
        <f t="shared" si="48"/>
        <v>0</v>
      </c>
      <c r="AN66" s="10" t="str">
        <f>IFERROR(VLOOKUP(A66,'12'!U:V,2,0),"0")</f>
        <v>0</v>
      </c>
      <c r="AO66" s="5" t="s">
        <v>169</v>
      </c>
      <c r="AP66" s="15">
        <f t="shared" si="49"/>
        <v>0</v>
      </c>
      <c r="AQ66" s="10" t="str">
        <f>IFERROR(VLOOKUP(A66,'13'!U:V,2,0),"0")</f>
        <v>0</v>
      </c>
      <c r="AR66" s="5" t="s">
        <v>169</v>
      </c>
      <c r="AS66" s="15">
        <f t="shared" si="50"/>
        <v>0</v>
      </c>
      <c r="AT66" s="10" t="str">
        <f>IFERROR(VLOOKUP(A66,'14'!U:V,2,0),"0")</f>
        <v>0</v>
      </c>
      <c r="AU66" s="5" t="s">
        <v>169</v>
      </c>
      <c r="AV66" s="15">
        <f t="shared" si="51"/>
        <v>0</v>
      </c>
      <c r="AW66" s="10" t="str">
        <f>IFERROR(VLOOKUP(A66,'15'!U:V,2,0),"0")</f>
        <v>0</v>
      </c>
      <c r="AX66" s="5" t="s">
        <v>169</v>
      </c>
      <c r="AY66" s="15">
        <f t="shared" si="52"/>
        <v>0</v>
      </c>
      <c r="AZ66" s="10" t="str">
        <f>IFERROR(VLOOKUP(A66,'16'!U:V,2,0),"0")</f>
        <v>0</v>
      </c>
      <c r="BA66" s="5" t="s">
        <v>169</v>
      </c>
      <c r="BB66" s="15">
        <f t="shared" si="53"/>
        <v>0</v>
      </c>
      <c r="BC66" s="10" t="str">
        <f>IFERROR(VLOOKUP(A66,'17'!U:V,2,0),"0")</f>
        <v>0</v>
      </c>
      <c r="BD66" s="5" t="s">
        <v>169</v>
      </c>
      <c r="BE66" s="15">
        <f t="shared" si="54"/>
        <v>0</v>
      </c>
      <c r="BF66" s="10" t="str">
        <f>IFERROR(VLOOKUP(A66,'18'!U:V,2,0),"0")</f>
        <v>0</v>
      </c>
      <c r="BG66" s="5" t="s">
        <v>169</v>
      </c>
      <c r="BH66" s="15">
        <f t="shared" si="22"/>
        <v>0</v>
      </c>
      <c r="BI66" s="10" t="str">
        <f>IFERROR(VLOOKUP(A66,'19'!U:V,2,0),"0")</f>
        <v>0</v>
      </c>
      <c r="BJ66" s="5" t="s">
        <v>169</v>
      </c>
      <c r="BK66" s="15">
        <f t="shared" si="23"/>
        <v>0</v>
      </c>
      <c r="BL66" s="10" t="str">
        <f>IFERROR(VLOOKUP(A66,'20'!U:V,2,0),"0")</f>
        <v>0</v>
      </c>
      <c r="BM66" s="5" t="s">
        <v>169</v>
      </c>
      <c r="BN66" s="15">
        <f t="shared" si="24"/>
        <v>0</v>
      </c>
      <c r="BO66" s="10" t="str">
        <f>IFERROR(VLOOKUP(A66,'21'!U:V,2,0),"0")</f>
        <v>0</v>
      </c>
      <c r="BP66" s="5" t="s">
        <v>169</v>
      </c>
      <c r="BQ66" s="15">
        <f t="shared" si="25"/>
        <v>0</v>
      </c>
      <c r="BR66" s="10" t="str">
        <f>IFERROR(VLOOKUP(A66,'22'!U:V,2,0),"0")</f>
        <v>0</v>
      </c>
      <c r="BS66" s="5" t="s">
        <v>169</v>
      </c>
      <c r="BT66" s="15">
        <f t="shared" si="26"/>
        <v>0</v>
      </c>
      <c r="BU66" s="10" t="str">
        <f>IFERROR(VLOOKUP(A66,'23'!U:V,2,0),"0")</f>
        <v>0</v>
      </c>
      <c r="BV66" s="5" t="s">
        <v>169</v>
      </c>
      <c r="BW66" s="15">
        <f t="shared" si="27"/>
        <v>0</v>
      </c>
      <c r="BX66" s="10" t="str">
        <f>IFERROR(VLOOKUP(A66,'24'!U:V,2,0),"0")</f>
        <v>0</v>
      </c>
      <c r="BY66" s="5" t="s">
        <v>169</v>
      </c>
      <c r="BZ66" s="15">
        <f t="shared" si="28"/>
        <v>0</v>
      </c>
      <c r="CA66" s="10" t="str">
        <f>IFERROR(VLOOKUP(A66,'25'!U:V,2,0),"0")</f>
        <v>0</v>
      </c>
      <c r="CB66" s="5" t="s">
        <v>169</v>
      </c>
      <c r="CC66" s="15">
        <f t="shared" si="29"/>
        <v>0</v>
      </c>
      <c r="CD66" s="10" t="str">
        <f>IFERROR(VLOOKUP(A66,'26'!U:V,2,0),"0")</f>
        <v>0</v>
      </c>
      <c r="CE66" s="5" t="s">
        <v>169</v>
      </c>
      <c r="CF66" s="15">
        <f t="shared" si="30"/>
        <v>0</v>
      </c>
      <c r="CG66" s="10" t="str">
        <f>IFERROR(VLOOKUP(A66,'27'!U:V,2,0),"0")</f>
        <v>0</v>
      </c>
      <c r="CH66" s="5" t="s">
        <v>169</v>
      </c>
      <c r="CI66" s="15">
        <f t="shared" si="31"/>
        <v>0</v>
      </c>
      <c r="CJ66" s="10" t="str">
        <f>IFERROR(VLOOKUP(A66,'28'!U:V,2,0),"0")</f>
        <v>0</v>
      </c>
      <c r="CK66" s="5" t="s">
        <v>169</v>
      </c>
      <c r="CL66" s="15">
        <f t="shared" si="32"/>
        <v>0</v>
      </c>
      <c r="CM66" s="10" t="str">
        <f>IFERROR(VLOOKUP(A66,'29'!U:V,2,0),"0")</f>
        <v>0</v>
      </c>
      <c r="CN66" s="5" t="s">
        <v>169</v>
      </c>
      <c r="CO66" s="15">
        <f t="shared" si="33"/>
        <v>0</v>
      </c>
      <c r="CP66" s="10" t="str">
        <f>IFERROR(VLOOKUP(A66,'30'!U:V,2,0),"0")</f>
        <v>0</v>
      </c>
      <c r="CQ66" s="5" t="s">
        <v>169</v>
      </c>
      <c r="CR66" s="15">
        <f t="shared" si="34"/>
        <v>0</v>
      </c>
      <c r="CS66" s="10" t="str">
        <f>IFERROR(VLOOKUP(A66,'31'!U:V,2,0),"0")</f>
        <v>0</v>
      </c>
      <c r="CT66" s="5" t="s">
        <v>169</v>
      </c>
      <c r="CU66" s="15">
        <f t="shared" si="35"/>
        <v>0</v>
      </c>
      <c r="CV66" s="10" t="str">
        <f>IFERROR(VLOOKUP(A66,'เซต1-31'!V:W,2,0),"0")</f>
        <v>0</v>
      </c>
      <c r="CW66" s="5" t="s">
        <v>169</v>
      </c>
      <c r="CX66" s="15">
        <f t="shared" si="36"/>
        <v>0</v>
      </c>
    </row>
    <row r="67" spans="1:102" x14ac:dyDescent="0.25">
      <c r="A67" s="5" t="s">
        <v>77</v>
      </c>
      <c r="B67" s="4" t="s">
        <v>78</v>
      </c>
      <c r="C67" s="13">
        <v>4.4800000000000004</v>
      </c>
      <c r="D67" s="19">
        <f t="shared" si="20"/>
        <v>0</v>
      </c>
      <c r="E67" s="5" t="s">
        <v>169</v>
      </c>
      <c r="F67" s="13">
        <f t="shared" si="37"/>
        <v>0</v>
      </c>
      <c r="G67" s="10" t="str">
        <f>IFERROR(VLOOKUP(A67,'1'!U:V,2,0),"0")</f>
        <v>0</v>
      </c>
      <c r="H67" s="5" t="s">
        <v>169</v>
      </c>
      <c r="I67" s="15">
        <f t="shared" si="38"/>
        <v>0</v>
      </c>
      <c r="J67" s="10" t="str">
        <f>IFERROR(VLOOKUP(A67,'2'!U:V,2,0),"0")</f>
        <v>0</v>
      </c>
      <c r="K67" s="5" t="s">
        <v>169</v>
      </c>
      <c r="L67" s="15">
        <f t="shared" si="39"/>
        <v>0</v>
      </c>
      <c r="M67" s="10" t="str">
        <f>IFERROR(VLOOKUP(A67,'3'!U:V,2,0),"0")</f>
        <v>0</v>
      </c>
      <c r="N67" s="5" t="s">
        <v>169</v>
      </c>
      <c r="O67" s="15">
        <f t="shared" si="40"/>
        <v>0</v>
      </c>
      <c r="P67" s="10" t="str">
        <f>IFERROR(VLOOKUP(A67,'4'!U:V,2,0),"0")</f>
        <v>0</v>
      </c>
      <c r="Q67" s="5" t="s">
        <v>169</v>
      </c>
      <c r="R67" s="15">
        <f t="shared" si="41"/>
        <v>0</v>
      </c>
      <c r="S67" s="10" t="str">
        <f>IFERROR(VLOOKUP(A67,'5'!U:V,2,0),"0")</f>
        <v>0</v>
      </c>
      <c r="T67" s="5" t="s">
        <v>169</v>
      </c>
      <c r="U67" s="15">
        <f t="shared" si="42"/>
        <v>0</v>
      </c>
      <c r="V67" s="10" t="str">
        <f>IFERROR(VLOOKUP(A67,'6'!U:V,2,0),"0")</f>
        <v>0</v>
      </c>
      <c r="W67" s="5" t="s">
        <v>169</v>
      </c>
      <c r="X67" s="15">
        <f t="shared" si="43"/>
        <v>0</v>
      </c>
      <c r="Y67" s="10" t="str">
        <f>IFERROR(VLOOKUP(A67,'7'!U:V,2,0),"0")</f>
        <v>0</v>
      </c>
      <c r="Z67" s="5" t="s">
        <v>169</v>
      </c>
      <c r="AA67" s="15">
        <f t="shared" si="44"/>
        <v>0</v>
      </c>
      <c r="AB67" s="10" t="str">
        <f>IFERROR(VLOOKUP(A67,'8'!U:V,2,0),"0")</f>
        <v>0</v>
      </c>
      <c r="AC67" s="5" t="s">
        <v>169</v>
      </c>
      <c r="AD67" s="15">
        <f t="shared" si="45"/>
        <v>0</v>
      </c>
      <c r="AE67" s="10" t="str">
        <f>IFERROR(VLOOKUP(A67,'9'!U:V,2,0),"0")</f>
        <v>0</v>
      </c>
      <c r="AF67" s="5" t="s">
        <v>169</v>
      </c>
      <c r="AG67" s="15">
        <f t="shared" si="46"/>
        <v>0</v>
      </c>
      <c r="AH67" s="10" t="str">
        <f>IFERROR(VLOOKUP(A67,'10'!U:V,2,0),"0")</f>
        <v>0</v>
      </c>
      <c r="AI67" s="5" t="s">
        <v>169</v>
      </c>
      <c r="AJ67" s="15">
        <f t="shared" si="47"/>
        <v>0</v>
      </c>
      <c r="AK67" s="10" t="str">
        <f>IFERROR(VLOOKUP(A67,'11'!U:V,2,0),"0")</f>
        <v>0</v>
      </c>
      <c r="AL67" s="5" t="s">
        <v>169</v>
      </c>
      <c r="AM67" s="15">
        <f t="shared" si="48"/>
        <v>0</v>
      </c>
      <c r="AN67" s="10" t="str">
        <f>IFERROR(VLOOKUP(A67,'12'!U:V,2,0),"0")</f>
        <v>0</v>
      </c>
      <c r="AO67" s="5" t="s">
        <v>169</v>
      </c>
      <c r="AP67" s="15">
        <f t="shared" si="49"/>
        <v>0</v>
      </c>
      <c r="AQ67" s="10" t="str">
        <f>IFERROR(VLOOKUP(A67,'13'!U:V,2,0),"0")</f>
        <v>0</v>
      </c>
      <c r="AR67" s="5" t="s">
        <v>169</v>
      </c>
      <c r="AS67" s="15">
        <f t="shared" si="50"/>
        <v>0</v>
      </c>
      <c r="AT67" s="10" t="str">
        <f>IFERROR(VLOOKUP(A67,'14'!U:V,2,0),"0")</f>
        <v>0</v>
      </c>
      <c r="AU67" s="5" t="s">
        <v>169</v>
      </c>
      <c r="AV67" s="15">
        <f t="shared" si="51"/>
        <v>0</v>
      </c>
      <c r="AW67" s="10" t="str">
        <f>IFERROR(VLOOKUP(A67,'15'!U:V,2,0),"0")</f>
        <v>0</v>
      </c>
      <c r="AX67" s="5" t="s">
        <v>169</v>
      </c>
      <c r="AY67" s="15">
        <f t="shared" si="52"/>
        <v>0</v>
      </c>
      <c r="AZ67" s="10" t="str">
        <f>IFERROR(VLOOKUP(A67,'16'!U:V,2,0),"0")</f>
        <v>0</v>
      </c>
      <c r="BA67" s="5" t="s">
        <v>169</v>
      </c>
      <c r="BB67" s="15">
        <f t="shared" si="53"/>
        <v>0</v>
      </c>
      <c r="BC67" s="10" t="str">
        <f>IFERROR(VLOOKUP(A67,'17'!U:V,2,0),"0")</f>
        <v>0</v>
      </c>
      <c r="BD67" s="5" t="s">
        <v>169</v>
      </c>
      <c r="BE67" s="15">
        <f t="shared" si="54"/>
        <v>0</v>
      </c>
      <c r="BF67" s="10" t="str">
        <f>IFERROR(VLOOKUP(A67,'18'!U:V,2,0),"0")</f>
        <v>0</v>
      </c>
      <c r="BG67" s="5" t="s">
        <v>169</v>
      </c>
      <c r="BH67" s="15">
        <f t="shared" si="22"/>
        <v>0</v>
      </c>
      <c r="BI67" s="10" t="str">
        <f>IFERROR(VLOOKUP(A67,'19'!U:V,2,0),"0")</f>
        <v>0</v>
      </c>
      <c r="BJ67" s="5" t="s">
        <v>169</v>
      </c>
      <c r="BK67" s="15">
        <f t="shared" si="23"/>
        <v>0</v>
      </c>
      <c r="BL67" s="10" t="str">
        <f>IFERROR(VLOOKUP(A67,'20'!U:V,2,0),"0")</f>
        <v>0</v>
      </c>
      <c r="BM67" s="5" t="s">
        <v>169</v>
      </c>
      <c r="BN67" s="15">
        <f t="shared" si="24"/>
        <v>0</v>
      </c>
      <c r="BO67" s="10" t="str">
        <f>IFERROR(VLOOKUP(A67,'21'!U:V,2,0),"0")</f>
        <v>0</v>
      </c>
      <c r="BP67" s="5" t="s">
        <v>169</v>
      </c>
      <c r="BQ67" s="15">
        <f t="shared" si="25"/>
        <v>0</v>
      </c>
      <c r="BR67" s="10" t="str">
        <f>IFERROR(VLOOKUP(A67,'22'!U:V,2,0),"0")</f>
        <v>0</v>
      </c>
      <c r="BS67" s="5" t="s">
        <v>169</v>
      </c>
      <c r="BT67" s="15">
        <f t="shared" si="26"/>
        <v>0</v>
      </c>
      <c r="BU67" s="10" t="str">
        <f>IFERROR(VLOOKUP(A67,'23'!U:V,2,0),"0")</f>
        <v>0</v>
      </c>
      <c r="BV67" s="5" t="s">
        <v>169</v>
      </c>
      <c r="BW67" s="15">
        <f t="shared" si="27"/>
        <v>0</v>
      </c>
      <c r="BX67" s="10" t="str">
        <f>IFERROR(VLOOKUP(A67,'24'!U:V,2,0),"0")</f>
        <v>0</v>
      </c>
      <c r="BY67" s="5" t="s">
        <v>169</v>
      </c>
      <c r="BZ67" s="15">
        <f t="shared" si="28"/>
        <v>0</v>
      </c>
      <c r="CA67" s="10" t="str">
        <f>IFERROR(VLOOKUP(A67,'25'!U:V,2,0),"0")</f>
        <v>0</v>
      </c>
      <c r="CB67" s="5" t="s">
        <v>169</v>
      </c>
      <c r="CC67" s="15">
        <f t="shared" si="29"/>
        <v>0</v>
      </c>
      <c r="CD67" s="10" t="str">
        <f>IFERROR(VLOOKUP(A67,'26'!U:V,2,0),"0")</f>
        <v>0</v>
      </c>
      <c r="CE67" s="5" t="s">
        <v>169</v>
      </c>
      <c r="CF67" s="15">
        <f t="shared" si="30"/>
        <v>0</v>
      </c>
      <c r="CG67" s="10" t="str">
        <f>IFERROR(VLOOKUP(A67,'27'!U:V,2,0),"0")</f>
        <v>0</v>
      </c>
      <c r="CH67" s="5" t="s">
        <v>169</v>
      </c>
      <c r="CI67" s="15">
        <f t="shared" si="31"/>
        <v>0</v>
      </c>
      <c r="CJ67" s="10" t="str">
        <f>IFERROR(VLOOKUP(A67,'28'!U:V,2,0),"0")</f>
        <v>0</v>
      </c>
      <c r="CK67" s="5" t="s">
        <v>169</v>
      </c>
      <c r="CL67" s="15">
        <f t="shared" si="32"/>
        <v>0</v>
      </c>
      <c r="CM67" s="10" t="str">
        <f>IFERROR(VLOOKUP(A67,'29'!U:V,2,0),"0")</f>
        <v>0</v>
      </c>
      <c r="CN67" s="5" t="s">
        <v>169</v>
      </c>
      <c r="CO67" s="15">
        <f t="shared" si="33"/>
        <v>0</v>
      </c>
      <c r="CP67" s="10" t="str">
        <f>IFERROR(VLOOKUP(A67,'30'!U:V,2,0),"0")</f>
        <v>0</v>
      </c>
      <c r="CQ67" s="5" t="s">
        <v>169</v>
      </c>
      <c r="CR67" s="15">
        <f t="shared" si="34"/>
        <v>0</v>
      </c>
      <c r="CS67" s="10" t="str">
        <f>IFERROR(VLOOKUP(A67,'31'!U:V,2,0),"0")</f>
        <v>0</v>
      </c>
      <c r="CT67" s="5" t="s">
        <v>169</v>
      </c>
      <c r="CU67" s="15">
        <f t="shared" si="35"/>
        <v>0</v>
      </c>
      <c r="CV67" s="10" t="str">
        <f>IFERROR(VLOOKUP(A67,'เซต1-31'!V:W,2,0),"0")</f>
        <v>0</v>
      </c>
      <c r="CW67" s="5" t="s">
        <v>169</v>
      </c>
      <c r="CX67" s="15">
        <f t="shared" si="36"/>
        <v>0</v>
      </c>
    </row>
    <row r="68" spans="1:102" x14ac:dyDescent="0.25">
      <c r="A68" s="5" t="s">
        <v>215</v>
      </c>
      <c r="B68" s="4" t="s">
        <v>70</v>
      </c>
      <c r="C68" s="13">
        <v>4.43</v>
      </c>
      <c r="D68" s="19">
        <f t="shared" si="20"/>
        <v>0</v>
      </c>
      <c r="E68" s="5" t="s">
        <v>169</v>
      </c>
      <c r="F68" s="13">
        <f t="shared" si="37"/>
        <v>0</v>
      </c>
      <c r="G68" s="10" t="str">
        <f>IFERROR(VLOOKUP(A68,'1'!U:V,2,0),"0")</f>
        <v>0</v>
      </c>
      <c r="H68" s="5" t="s">
        <v>169</v>
      </c>
      <c r="I68" s="15">
        <f t="shared" si="38"/>
        <v>0</v>
      </c>
      <c r="J68" s="10" t="str">
        <f>IFERROR(VLOOKUP(A68,'2'!U:V,2,0),"0")</f>
        <v>0</v>
      </c>
      <c r="K68" s="5" t="s">
        <v>169</v>
      </c>
      <c r="L68" s="15">
        <f t="shared" si="39"/>
        <v>0</v>
      </c>
      <c r="M68" s="10" t="str">
        <f>IFERROR(VLOOKUP(A68,'3'!U:V,2,0),"0")</f>
        <v>0</v>
      </c>
      <c r="N68" s="5" t="s">
        <v>169</v>
      </c>
      <c r="O68" s="15">
        <f t="shared" si="40"/>
        <v>0</v>
      </c>
      <c r="P68" s="10" t="str">
        <f>IFERROR(VLOOKUP(A68,'4'!U:V,2,0),"0")</f>
        <v>0</v>
      </c>
      <c r="Q68" s="5" t="s">
        <v>169</v>
      </c>
      <c r="R68" s="15">
        <f t="shared" si="41"/>
        <v>0</v>
      </c>
      <c r="S68" s="10" t="str">
        <f>IFERROR(VLOOKUP(A68,'5'!U:V,2,0),"0")</f>
        <v>0</v>
      </c>
      <c r="T68" s="5" t="s">
        <v>169</v>
      </c>
      <c r="U68" s="15">
        <f t="shared" si="42"/>
        <v>0</v>
      </c>
      <c r="V68" s="10" t="str">
        <f>IFERROR(VLOOKUP(A68,'6'!U:V,2,0),"0")</f>
        <v>0</v>
      </c>
      <c r="W68" s="5" t="s">
        <v>169</v>
      </c>
      <c r="X68" s="15">
        <f t="shared" si="43"/>
        <v>0</v>
      </c>
      <c r="Y68" s="10" t="str">
        <f>IFERROR(VLOOKUP(A68,'7'!U:V,2,0),"0")</f>
        <v>0</v>
      </c>
      <c r="Z68" s="5" t="s">
        <v>169</v>
      </c>
      <c r="AA68" s="15">
        <f t="shared" si="44"/>
        <v>0</v>
      </c>
      <c r="AB68" s="10" t="str">
        <f>IFERROR(VLOOKUP(A68,'8'!U:V,2,0),"0")</f>
        <v>0</v>
      </c>
      <c r="AC68" s="5" t="s">
        <v>169</v>
      </c>
      <c r="AD68" s="15">
        <f t="shared" si="45"/>
        <v>0</v>
      </c>
      <c r="AE68" s="10" t="str">
        <f>IFERROR(VLOOKUP(A68,'9'!U:V,2,0),"0")</f>
        <v>0</v>
      </c>
      <c r="AF68" s="5" t="s">
        <v>169</v>
      </c>
      <c r="AG68" s="15">
        <f t="shared" si="46"/>
        <v>0</v>
      </c>
      <c r="AH68" s="10" t="str">
        <f>IFERROR(VLOOKUP(A68,'10'!U:V,2,0),"0")</f>
        <v>0</v>
      </c>
      <c r="AI68" s="5" t="s">
        <v>169</v>
      </c>
      <c r="AJ68" s="15">
        <f t="shared" si="47"/>
        <v>0</v>
      </c>
      <c r="AK68" s="10" t="str">
        <f>IFERROR(VLOOKUP(A68,'11'!U:V,2,0),"0")</f>
        <v>0</v>
      </c>
      <c r="AL68" s="5" t="s">
        <v>169</v>
      </c>
      <c r="AM68" s="15">
        <f t="shared" si="48"/>
        <v>0</v>
      </c>
      <c r="AN68" s="10" t="str">
        <f>IFERROR(VLOOKUP(A68,'12'!U:V,2,0),"0")</f>
        <v>0</v>
      </c>
      <c r="AO68" s="5" t="s">
        <v>169</v>
      </c>
      <c r="AP68" s="15">
        <f t="shared" si="49"/>
        <v>0</v>
      </c>
      <c r="AQ68" s="10" t="str">
        <f>IFERROR(VLOOKUP(A68,'13'!U:V,2,0),"0")</f>
        <v>0</v>
      </c>
      <c r="AR68" s="5" t="s">
        <v>169</v>
      </c>
      <c r="AS68" s="15">
        <f t="shared" si="50"/>
        <v>0</v>
      </c>
      <c r="AT68" s="10" t="str">
        <f>IFERROR(VLOOKUP(A68,'14'!U:V,2,0),"0")</f>
        <v>0</v>
      </c>
      <c r="AU68" s="5" t="s">
        <v>169</v>
      </c>
      <c r="AV68" s="15">
        <f t="shared" si="51"/>
        <v>0</v>
      </c>
      <c r="AW68" s="10" t="str">
        <f>IFERROR(VLOOKUP(A68,'15'!U:V,2,0),"0")</f>
        <v>0</v>
      </c>
      <c r="AX68" s="5" t="s">
        <v>169</v>
      </c>
      <c r="AY68" s="15">
        <f t="shared" si="52"/>
        <v>0</v>
      </c>
      <c r="AZ68" s="10" t="str">
        <f>IFERROR(VLOOKUP(A68,'16'!U:V,2,0),"0")</f>
        <v>0</v>
      </c>
      <c r="BA68" s="5" t="s">
        <v>169</v>
      </c>
      <c r="BB68" s="15">
        <f t="shared" si="53"/>
        <v>0</v>
      </c>
      <c r="BC68" s="10" t="str">
        <f>IFERROR(VLOOKUP(A68,'17'!U:V,2,0),"0")</f>
        <v>0</v>
      </c>
      <c r="BD68" s="5" t="s">
        <v>169</v>
      </c>
      <c r="BE68" s="15">
        <f t="shared" si="54"/>
        <v>0</v>
      </c>
      <c r="BF68" s="10" t="str">
        <f>IFERROR(VLOOKUP(A68,'18'!U:V,2,0),"0")</f>
        <v>0</v>
      </c>
      <c r="BG68" s="5" t="s">
        <v>169</v>
      </c>
      <c r="BH68" s="15">
        <f t="shared" si="22"/>
        <v>0</v>
      </c>
      <c r="BI68" s="10" t="str">
        <f>IFERROR(VLOOKUP(A68,'19'!U:V,2,0),"0")</f>
        <v>0</v>
      </c>
      <c r="BJ68" s="5" t="s">
        <v>169</v>
      </c>
      <c r="BK68" s="15">
        <f t="shared" si="23"/>
        <v>0</v>
      </c>
      <c r="BL68" s="10" t="str">
        <f>IFERROR(VLOOKUP(A68,'20'!U:V,2,0),"0")</f>
        <v>0</v>
      </c>
      <c r="BM68" s="5" t="s">
        <v>169</v>
      </c>
      <c r="BN68" s="15">
        <f t="shared" si="24"/>
        <v>0</v>
      </c>
      <c r="BO68" s="10" t="str">
        <f>IFERROR(VLOOKUP(A68,'21'!U:V,2,0),"0")</f>
        <v>0</v>
      </c>
      <c r="BP68" s="5" t="s">
        <v>169</v>
      </c>
      <c r="BQ68" s="15">
        <f t="shared" si="25"/>
        <v>0</v>
      </c>
      <c r="BR68" s="10" t="str">
        <f>IFERROR(VLOOKUP(A68,'22'!U:V,2,0),"0")</f>
        <v>0</v>
      </c>
      <c r="BS68" s="5" t="s">
        <v>169</v>
      </c>
      <c r="BT68" s="15">
        <f t="shared" si="26"/>
        <v>0</v>
      </c>
      <c r="BU68" s="10" t="str">
        <f>IFERROR(VLOOKUP(A68,'23'!U:V,2,0),"0")</f>
        <v>0</v>
      </c>
      <c r="BV68" s="5" t="s">
        <v>169</v>
      </c>
      <c r="BW68" s="15">
        <f t="shared" si="27"/>
        <v>0</v>
      </c>
      <c r="BX68" s="10" t="str">
        <f>IFERROR(VLOOKUP(A68,'24'!U:V,2,0),"0")</f>
        <v>0</v>
      </c>
      <c r="BY68" s="5" t="s">
        <v>169</v>
      </c>
      <c r="BZ68" s="15">
        <f t="shared" si="28"/>
        <v>0</v>
      </c>
      <c r="CA68" s="10" t="str">
        <f>IFERROR(VLOOKUP(A68,'25'!U:V,2,0),"0")</f>
        <v>0</v>
      </c>
      <c r="CB68" s="5" t="s">
        <v>169</v>
      </c>
      <c r="CC68" s="15">
        <f t="shared" si="29"/>
        <v>0</v>
      </c>
      <c r="CD68" s="10" t="str">
        <f>IFERROR(VLOOKUP(A68,'26'!U:V,2,0),"0")</f>
        <v>0</v>
      </c>
      <c r="CE68" s="5" t="s">
        <v>169</v>
      </c>
      <c r="CF68" s="15">
        <f t="shared" si="30"/>
        <v>0</v>
      </c>
      <c r="CG68" s="10" t="str">
        <f>IFERROR(VLOOKUP(A68,'27'!U:V,2,0),"0")</f>
        <v>0</v>
      </c>
      <c r="CH68" s="5" t="s">
        <v>169</v>
      </c>
      <c r="CI68" s="15">
        <f t="shared" si="31"/>
        <v>0</v>
      </c>
      <c r="CJ68" s="10" t="str">
        <f>IFERROR(VLOOKUP(A68,'28'!U:V,2,0),"0")</f>
        <v>0</v>
      </c>
      <c r="CK68" s="5" t="s">
        <v>169</v>
      </c>
      <c r="CL68" s="15">
        <f t="shared" si="32"/>
        <v>0</v>
      </c>
      <c r="CM68" s="10" t="str">
        <f>IFERROR(VLOOKUP(A68,'29'!U:V,2,0),"0")</f>
        <v>0</v>
      </c>
      <c r="CN68" s="5" t="s">
        <v>169</v>
      </c>
      <c r="CO68" s="15">
        <f t="shared" si="33"/>
        <v>0</v>
      </c>
      <c r="CP68" s="10" t="str">
        <f>IFERROR(VLOOKUP(A68,'30'!U:V,2,0),"0")</f>
        <v>0</v>
      </c>
      <c r="CQ68" s="5" t="s">
        <v>169</v>
      </c>
      <c r="CR68" s="15">
        <f t="shared" si="34"/>
        <v>0</v>
      </c>
      <c r="CS68" s="10" t="str">
        <f>IFERROR(VLOOKUP(A68,'31'!U:V,2,0),"0")</f>
        <v>0</v>
      </c>
      <c r="CT68" s="5" t="s">
        <v>169</v>
      </c>
      <c r="CU68" s="15">
        <f t="shared" si="35"/>
        <v>0</v>
      </c>
      <c r="CV68" s="10" t="str">
        <f>IFERROR(VLOOKUP(A68,'เซต1-31'!V:W,2,0),"0")</f>
        <v>0</v>
      </c>
      <c r="CW68" s="5" t="s">
        <v>169</v>
      </c>
      <c r="CX68" s="15">
        <f t="shared" si="36"/>
        <v>0</v>
      </c>
    </row>
    <row r="69" spans="1:102" x14ac:dyDescent="0.25">
      <c r="A69" s="5" t="s">
        <v>69</v>
      </c>
      <c r="B69" s="4" t="s">
        <v>70</v>
      </c>
      <c r="C69" s="13">
        <v>4.43</v>
      </c>
      <c r="D69" s="19">
        <f t="shared" ref="D69:D132" si="55">+G69+J69+M69+P69+S69+V69+Y69+AB69+AE69+AH69+AK69+AN69+AQ69+AT69+AW69+AZ69+BC69+BF69+BI69+BL69+BO69+BR69+BU69+BX69+CA69+CD69+CG69+CJ69+CM69+CP69+CS69+CV69</f>
        <v>0</v>
      </c>
      <c r="E69" s="5" t="s">
        <v>169</v>
      </c>
      <c r="F69" s="13">
        <f t="shared" ref="F69:F100" si="56">+D69*C69</f>
        <v>0</v>
      </c>
      <c r="G69" s="10" t="str">
        <f>IFERROR(VLOOKUP(A69,'1'!U:V,2,0),"0")</f>
        <v>0</v>
      </c>
      <c r="H69" s="5" t="s">
        <v>169</v>
      </c>
      <c r="I69" s="15">
        <f t="shared" ref="I69:I100" si="57">+G69*C69</f>
        <v>0</v>
      </c>
      <c r="J69" s="10" t="str">
        <f>IFERROR(VLOOKUP(A69,'2'!U:V,2,0),"0")</f>
        <v>0</v>
      </c>
      <c r="K69" s="5" t="s">
        <v>169</v>
      </c>
      <c r="L69" s="15">
        <f t="shared" ref="L69:L100" si="58">+J69*C69</f>
        <v>0</v>
      </c>
      <c r="M69" s="10" t="str">
        <f>IFERROR(VLOOKUP(A69,'3'!U:V,2,0),"0")</f>
        <v>0</v>
      </c>
      <c r="N69" s="5" t="s">
        <v>169</v>
      </c>
      <c r="O69" s="15">
        <f t="shared" ref="O69:O100" si="59">+M69*C69</f>
        <v>0</v>
      </c>
      <c r="P69" s="10" t="str">
        <f>IFERROR(VLOOKUP(A69,'4'!U:V,2,0),"0")</f>
        <v>0</v>
      </c>
      <c r="Q69" s="5" t="s">
        <v>169</v>
      </c>
      <c r="R69" s="15">
        <f t="shared" ref="R69:R100" si="60">+P69*C69</f>
        <v>0</v>
      </c>
      <c r="S69" s="10" t="str">
        <f>IFERROR(VLOOKUP(A69,'5'!U:V,2,0),"0")</f>
        <v>0</v>
      </c>
      <c r="T69" s="5" t="s">
        <v>169</v>
      </c>
      <c r="U69" s="15">
        <f t="shared" ref="U69:U100" si="61">+S69*C69</f>
        <v>0</v>
      </c>
      <c r="V69" s="10" t="str">
        <f>IFERROR(VLOOKUP(A69,'6'!U:V,2,0),"0")</f>
        <v>0</v>
      </c>
      <c r="W69" s="5" t="s">
        <v>169</v>
      </c>
      <c r="X69" s="15">
        <f t="shared" ref="X69:X100" si="62">+V69*C69</f>
        <v>0</v>
      </c>
      <c r="Y69" s="10" t="str">
        <f>IFERROR(VLOOKUP(A69,'7'!U:V,2,0),"0")</f>
        <v>0</v>
      </c>
      <c r="Z69" s="5" t="s">
        <v>169</v>
      </c>
      <c r="AA69" s="15">
        <f t="shared" ref="AA69:AA100" si="63">+Y69*C69</f>
        <v>0</v>
      </c>
      <c r="AB69" s="10" t="str">
        <f>IFERROR(VLOOKUP(A69,'8'!U:V,2,0),"0")</f>
        <v>0</v>
      </c>
      <c r="AC69" s="5" t="s">
        <v>169</v>
      </c>
      <c r="AD69" s="15">
        <f t="shared" ref="AD69:AD100" si="64">+AB69*C69</f>
        <v>0</v>
      </c>
      <c r="AE69" s="10" t="str">
        <f>IFERROR(VLOOKUP(A69,'9'!U:V,2,0),"0")</f>
        <v>0</v>
      </c>
      <c r="AF69" s="5" t="s">
        <v>169</v>
      </c>
      <c r="AG69" s="15">
        <f t="shared" ref="AG69:AG100" si="65">+AE69*C69</f>
        <v>0</v>
      </c>
      <c r="AH69" s="10" t="str">
        <f>IFERROR(VLOOKUP(A69,'10'!U:V,2,0),"0")</f>
        <v>0</v>
      </c>
      <c r="AI69" s="5" t="s">
        <v>169</v>
      </c>
      <c r="AJ69" s="15">
        <f t="shared" ref="AJ69:AJ100" si="66">+AH69*C69</f>
        <v>0</v>
      </c>
      <c r="AK69" s="10" t="str">
        <f>IFERROR(VLOOKUP(A69,'11'!U:V,2,0),"0")</f>
        <v>0</v>
      </c>
      <c r="AL69" s="5" t="s">
        <v>169</v>
      </c>
      <c r="AM69" s="15">
        <f t="shared" ref="AM69:AM100" si="67">+AK69*C69</f>
        <v>0</v>
      </c>
      <c r="AN69" s="10" t="str">
        <f>IFERROR(VLOOKUP(A69,'12'!U:V,2,0),"0")</f>
        <v>0</v>
      </c>
      <c r="AO69" s="5" t="s">
        <v>169</v>
      </c>
      <c r="AP69" s="15">
        <f t="shared" ref="AP69:AP100" si="68">+AN69*C69</f>
        <v>0</v>
      </c>
      <c r="AQ69" s="10" t="str">
        <f>IFERROR(VLOOKUP(A69,'13'!U:V,2,0),"0")</f>
        <v>0</v>
      </c>
      <c r="AR69" s="5" t="s">
        <v>169</v>
      </c>
      <c r="AS69" s="15">
        <f t="shared" ref="AS69:AS100" si="69">+AQ69*C69</f>
        <v>0</v>
      </c>
      <c r="AT69" s="10" t="str">
        <f>IFERROR(VLOOKUP(A69,'14'!U:V,2,0),"0")</f>
        <v>0</v>
      </c>
      <c r="AU69" s="5" t="s">
        <v>169</v>
      </c>
      <c r="AV69" s="15">
        <f t="shared" ref="AV69:AV100" si="70">+AT69*C69</f>
        <v>0</v>
      </c>
      <c r="AW69" s="10" t="str">
        <f>IFERROR(VLOOKUP(A69,'15'!U:V,2,0),"0")</f>
        <v>0</v>
      </c>
      <c r="AX69" s="5" t="s">
        <v>169</v>
      </c>
      <c r="AY69" s="15">
        <f t="shared" ref="AY69:AY100" si="71">+AW69*C69</f>
        <v>0</v>
      </c>
      <c r="AZ69" s="10" t="str">
        <f>IFERROR(VLOOKUP(A69,'16'!U:V,2,0),"0")</f>
        <v>0</v>
      </c>
      <c r="BA69" s="5" t="s">
        <v>169</v>
      </c>
      <c r="BB69" s="15">
        <f t="shared" ref="BB69:BB100" si="72">+AZ69*C69</f>
        <v>0</v>
      </c>
      <c r="BC69" s="10" t="str">
        <f>IFERROR(VLOOKUP(A69,'17'!U:V,2,0),"0")</f>
        <v>0</v>
      </c>
      <c r="BD69" s="5" t="s">
        <v>169</v>
      </c>
      <c r="BE69" s="15">
        <f t="shared" ref="BE69:BE100" si="73">+BC69*C69</f>
        <v>0</v>
      </c>
      <c r="BF69" s="10" t="str">
        <f>IFERROR(VLOOKUP(A69,'18'!U:V,2,0),"0")</f>
        <v>0</v>
      </c>
      <c r="BG69" s="5" t="s">
        <v>169</v>
      </c>
      <c r="BH69" s="15">
        <f t="shared" si="22"/>
        <v>0</v>
      </c>
      <c r="BI69" s="10" t="str">
        <f>IFERROR(VLOOKUP(A69,'19'!U:V,2,0),"0")</f>
        <v>0</v>
      </c>
      <c r="BJ69" s="5" t="s">
        <v>169</v>
      </c>
      <c r="BK69" s="15">
        <f t="shared" si="23"/>
        <v>0</v>
      </c>
      <c r="BL69" s="10" t="str">
        <f>IFERROR(VLOOKUP(A69,'20'!U:V,2,0),"0")</f>
        <v>0</v>
      </c>
      <c r="BM69" s="5" t="s">
        <v>169</v>
      </c>
      <c r="BN69" s="15">
        <f t="shared" si="24"/>
        <v>0</v>
      </c>
      <c r="BO69" s="10" t="str">
        <f>IFERROR(VLOOKUP(A69,'21'!U:V,2,0),"0")</f>
        <v>0</v>
      </c>
      <c r="BP69" s="5" t="s">
        <v>169</v>
      </c>
      <c r="BQ69" s="15">
        <f t="shared" si="25"/>
        <v>0</v>
      </c>
      <c r="BR69" s="10" t="str">
        <f>IFERROR(VLOOKUP(A69,'22'!U:V,2,0),"0")</f>
        <v>0</v>
      </c>
      <c r="BS69" s="5" t="s">
        <v>169</v>
      </c>
      <c r="BT69" s="15">
        <f t="shared" si="26"/>
        <v>0</v>
      </c>
      <c r="BU69" s="10" t="str">
        <f>IFERROR(VLOOKUP(A69,'23'!U:V,2,0),"0")</f>
        <v>0</v>
      </c>
      <c r="BV69" s="5" t="s">
        <v>169</v>
      </c>
      <c r="BW69" s="15">
        <f t="shared" si="27"/>
        <v>0</v>
      </c>
      <c r="BX69" s="10" t="str">
        <f>IFERROR(VLOOKUP(A69,'24'!U:V,2,0),"0")</f>
        <v>0</v>
      </c>
      <c r="BY69" s="5" t="s">
        <v>169</v>
      </c>
      <c r="BZ69" s="15">
        <f t="shared" si="28"/>
        <v>0</v>
      </c>
      <c r="CA69" s="10" t="str">
        <f>IFERROR(VLOOKUP(A69,'25'!U:V,2,0),"0")</f>
        <v>0</v>
      </c>
      <c r="CB69" s="5" t="s">
        <v>169</v>
      </c>
      <c r="CC69" s="15">
        <f t="shared" si="29"/>
        <v>0</v>
      </c>
      <c r="CD69" s="10" t="str">
        <f>IFERROR(VLOOKUP(A69,'26'!U:V,2,0),"0")</f>
        <v>0</v>
      </c>
      <c r="CE69" s="5" t="s">
        <v>169</v>
      </c>
      <c r="CF69" s="15">
        <f t="shared" si="30"/>
        <v>0</v>
      </c>
      <c r="CG69" s="10" t="str">
        <f>IFERROR(VLOOKUP(A69,'27'!U:V,2,0),"0")</f>
        <v>0</v>
      </c>
      <c r="CH69" s="5" t="s">
        <v>169</v>
      </c>
      <c r="CI69" s="15">
        <f t="shared" si="31"/>
        <v>0</v>
      </c>
      <c r="CJ69" s="10" t="str">
        <f>IFERROR(VLOOKUP(A69,'28'!U:V,2,0),"0")</f>
        <v>0</v>
      </c>
      <c r="CK69" s="5" t="s">
        <v>169</v>
      </c>
      <c r="CL69" s="15">
        <f t="shared" si="32"/>
        <v>0</v>
      </c>
      <c r="CM69" s="10" t="str">
        <f>IFERROR(VLOOKUP(A69,'29'!U:V,2,0),"0")</f>
        <v>0</v>
      </c>
      <c r="CN69" s="5" t="s">
        <v>169</v>
      </c>
      <c r="CO69" s="15">
        <f t="shared" si="33"/>
        <v>0</v>
      </c>
      <c r="CP69" s="10" t="str">
        <f>IFERROR(VLOOKUP(A69,'30'!U:V,2,0),"0")</f>
        <v>0</v>
      </c>
      <c r="CQ69" s="5" t="s">
        <v>169</v>
      </c>
      <c r="CR69" s="15">
        <f t="shared" si="34"/>
        <v>0</v>
      </c>
      <c r="CS69" s="10" t="str">
        <f>IFERROR(VLOOKUP(A69,'31'!U:V,2,0),"0")</f>
        <v>0</v>
      </c>
      <c r="CT69" s="5" t="s">
        <v>169</v>
      </c>
      <c r="CU69" s="15">
        <f t="shared" si="35"/>
        <v>0</v>
      </c>
      <c r="CV69" s="10" t="str">
        <f>IFERROR(VLOOKUP(A69,'เซต1-31'!V:W,2,0),"0")</f>
        <v>0</v>
      </c>
      <c r="CW69" s="5" t="s">
        <v>169</v>
      </c>
      <c r="CX69" s="15">
        <f t="shared" si="36"/>
        <v>0</v>
      </c>
    </row>
    <row r="70" spans="1:102" x14ac:dyDescent="0.25">
      <c r="A70" s="5" t="s">
        <v>219</v>
      </c>
      <c r="B70" s="4" t="s">
        <v>82</v>
      </c>
      <c r="C70" s="13">
        <v>5.01</v>
      </c>
      <c r="D70" s="19">
        <f t="shared" si="55"/>
        <v>0</v>
      </c>
      <c r="E70" s="5" t="s">
        <v>169</v>
      </c>
      <c r="F70" s="13">
        <f t="shared" si="56"/>
        <v>0</v>
      </c>
      <c r="G70" s="10" t="str">
        <f>IFERROR(VLOOKUP(A70,'1'!U:V,2,0),"0")</f>
        <v>0</v>
      </c>
      <c r="H70" s="5" t="s">
        <v>169</v>
      </c>
      <c r="I70" s="15">
        <f t="shared" si="57"/>
        <v>0</v>
      </c>
      <c r="J70" s="10" t="str">
        <f>IFERROR(VLOOKUP(A70,'2'!U:V,2,0),"0")</f>
        <v>0</v>
      </c>
      <c r="K70" s="5" t="s">
        <v>169</v>
      </c>
      <c r="L70" s="15">
        <f t="shared" si="58"/>
        <v>0</v>
      </c>
      <c r="M70" s="10" t="str">
        <f>IFERROR(VLOOKUP(A70,'3'!U:V,2,0),"0")</f>
        <v>0</v>
      </c>
      <c r="N70" s="5" t="s">
        <v>169</v>
      </c>
      <c r="O70" s="15">
        <f t="shared" si="59"/>
        <v>0</v>
      </c>
      <c r="P70" s="10" t="str">
        <f>IFERROR(VLOOKUP(A70,'4'!U:V,2,0),"0")</f>
        <v>0</v>
      </c>
      <c r="Q70" s="5" t="s">
        <v>169</v>
      </c>
      <c r="R70" s="15">
        <f t="shared" si="60"/>
        <v>0</v>
      </c>
      <c r="S70" s="10" t="str">
        <f>IFERROR(VLOOKUP(A70,'5'!U:V,2,0),"0")</f>
        <v>0</v>
      </c>
      <c r="T70" s="5" t="s">
        <v>169</v>
      </c>
      <c r="U70" s="15">
        <f t="shared" si="61"/>
        <v>0</v>
      </c>
      <c r="V70" s="10" t="str">
        <f>IFERROR(VLOOKUP(A70,'6'!U:V,2,0),"0")</f>
        <v>0</v>
      </c>
      <c r="W70" s="5" t="s">
        <v>169</v>
      </c>
      <c r="X70" s="15">
        <f t="shared" si="62"/>
        <v>0</v>
      </c>
      <c r="Y70" s="10" t="str">
        <f>IFERROR(VLOOKUP(A70,'7'!U:V,2,0),"0")</f>
        <v>0</v>
      </c>
      <c r="Z70" s="5" t="s">
        <v>169</v>
      </c>
      <c r="AA70" s="15">
        <f t="shared" si="63"/>
        <v>0</v>
      </c>
      <c r="AB70" s="10" t="str">
        <f>IFERROR(VLOOKUP(A70,'8'!U:V,2,0),"0")</f>
        <v>0</v>
      </c>
      <c r="AC70" s="5" t="s">
        <v>169</v>
      </c>
      <c r="AD70" s="15">
        <f t="shared" si="64"/>
        <v>0</v>
      </c>
      <c r="AE70" s="10" t="str">
        <f>IFERROR(VLOOKUP(A70,'9'!U:V,2,0),"0")</f>
        <v>0</v>
      </c>
      <c r="AF70" s="5" t="s">
        <v>169</v>
      </c>
      <c r="AG70" s="15">
        <f t="shared" si="65"/>
        <v>0</v>
      </c>
      <c r="AH70" s="10" t="str">
        <f>IFERROR(VLOOKUP(A70,'10'!U:V,2,0),"0")</f>
        <v>0</v>
      </c>
      <c r="AI70" s="5" t="s">
        <v>169</v>
      </c>
      <c r="AJ70" s="15">
        <f t="shared" si="66"/>
        <v>0</v>
      </c>
      <c r="AK70" s="10" t="str">
        <f>IFERROR(VLOOKUP(A70,'11'!U:V,2,0),"0")</f>
        <v>0</v>
      </c>
      <c r="AL70" s="5" t="s">
        <v>169</v>
      </c>
      <c r="AM70" s="15">
        <f t="shared" si="67"/>
        <v>0</v>
      </c>
      <c r="AN70" s="10" t="str">
        <f>IFERROR(VLOOKUP(A70,'12'!U:V,2,0),"0")</f>
        <v>0</v>
      </c>
      <c r="AO70" s="5" t="s">
        <v>169</v>
      </c>
      <c r="AP70" s="15">
        <f t="shared" si="68"/>
        <v>0</v>
      </c>
      <c r="AQ70" s="10" t="str">
        <f>IFERROR(VLOOKUP(A70,'13'!U:V,2,0),"0")</f>
        <v>0</v>
      </c>
      <c r="AR70" s="5" t="s">
        <v>169</v>
      </c>
      <c r="AS70" s="15">
        <f t="shared" si="69"/>
        <v>0</v>
      </c>
      <c r="AT70" s="10" t="str">
        <f>IFERROR(VLOOKUP(A70,'14'!U:V,2,0),"0")</f>
        <v>0</v>
      </c>
      <c r="AU70" s="5" t="s">
        <v>169</v>
      </c>
      <c r="AV70" s="15">
        <f t="shared" si="70"/>
        <v>0</v>
      </c>
      <c r="AW70" s="10" t="str">
        <f>IFERROR(VLOOKUP(A70,'15'!U:V,2,0),"0")</f>
        <v>0</v>
      </c>
      <c r="AX70" s="5" t="s">
        <v>169</v>
      </c>
      <c r="AY70" s="15">
        <f t="shared" si="71"/>
        <v>0</v>
      </c>
      <c r="AZ70" s="10" t="str">
        <f>IFERROR(VLOOKUP(A70,'16'!U:V,2,0),"0")</f>
        <v>0</v>
      </c>
      <c r="BA70" s="5" t="s">
        <v>169</v>
      </c>
      <c r="BB70" s="15">
        <f t="shared" si="72"/>
        <v>0</v>
      </c>
      <c r="BC70" s="10" t="str">
        <f>IFERROR(VLOOKUP(A70,'17'!U:V,2,0),"0")</f>
        <v>0</v>
      </c>
      <c r="BD70" s="5" t="s">
        <v>169</v>
      </c>
      <c r="BE70" s="15">
        <f t="shared" si="73"/>
        <v>0</v>
      </c>
      <c r="BF70" s="10" t="str">
        <f>IFERROR(VLOOKUP(A70,'18'!U:V,2,0),"0")</f>
        <v>0</v>
      </c>
      <c r="BG70" s="5" t="s">
        <v>169</v>
      </c>
      <c r="BH70" s="15">
        <f t="shared" ref="BH70:BH115" si="74">+BF70*C70</f>
        <v>0</v>
      </c>
      <c r="BI70" s="10" t="str">
        <f>IFERROR(VLOOKUP(A70,'19'!U:V,2,0),"0")</f>
        <v>0</v>
      </c>
      <c r="BJ70" s="5" t="s">
        <v>169</v>
      </c>
      <c r="BK70" s="15">
        <f t="shared" ref="BK70:BK115" si="75">+BI70*C70</f>
        <v>0</v>
      </c>
      <c r="BL70" s="10" t="str">
        <f>IFERROR(VLOOKUP(A70,'20'!U:V,2,0),"0")</f>
        <v>0</v>
      </c>
      <c r="BM70" s="5" t="s">
        <v>169</v>
      </c>
      <c r="BN70" s="15">
        <f t="shared" ref="BN70:BN115" si="76">+BL70*C70</f>
        <v>0</v>
      </c>
      <c r="BO70" s="10" t="str">
        <f>IFERROR(VLOOKUP(A70,'21'!U:V,2,0),"0")</f>
        <v>0</v>
      </c>
      <c r="BP70" s="5" t="s">
        <v>169</v>
      </c>
      <c r="BQ70" s="15">
        <f t="shared" ref="BQ70:BQ115" si="77">+BO70*C70</f>
        <v>0</v>
      </c>
      <c r="BR70" s="10" t="str">
        <f>IFERROR(VLOOKUP(A70,'22'!U:V,2,0),"0")</f>
        <v>0</v>
      </c>
      <c r="BS70" s="5" t="s">
        <v>169</v>
      </c>
      <c r="BT70" s="15">
        <f t="shared" ref="BT70:BT115" si="78">+BR70*C70</f>
        <v>0</v>
      </c>
      <c r="BU70" s="10" t="str">
        <f>IFERROR(VLOOKUP(A70,'23'!U:V,2,0),"0")</f>
        <v>0</v>
      </c>
      <c r="BV70" s="5" t="s">
        <v>169</v>
      </c>
      <c r="BW70" s="15">
        <f t="shared" ref="BW70:BW115" si="79">+BU70*C70</f>
        <v>0</v>
      </c>
      <c r="BX70" s="10" t="str">
        <f>IFERROR(VLOOKUP(A70,'24'!U:V,2,0),"0")</f>
        <v>0</v>
      </c>
      <c r="BY70" s="5" t="s">
        <v>169</v>
      </c>
      <c r="BZ70" s="15">
        <f t="shared" ref="BZ70:BZ121" si="80">+BX70*C70</f>
        <v>0</v>
      </c>
      <c r="CA70" s="10" t="str">
        <f>IFERROR(VLOOKUP(A70,'25'!U:V,2,0),"0")</f>
        <v>0</v>
      </c>
      <c r="CB70" s="5" t="s">
        <v>169</v>
      </c>
      <c r="CC70" s="15">
        <f t="shared" ref="CC70:CC121" si="81">+CA70*C70</f>
        <v>0</v>
      </c>
      <c r="CD70" s="10" t="str">
        <f>IFERROR(VLOOKUP(A70,'26'!U:V,2,0),"0")</f>
        <v>0</v>
      </c>
      <c r="CE70" s="5" t="s">
        <v>169</v>
      </c>
      <c r="CF70" s="15">
        <f t="shared" ref="CF70:CF124" si="82">+CD70*C70</f>
        <v>0</v>
      </c>
      <c r="CG70" s="10" t="str">
        <f>IFERROR(VLOOKUP(A70,'27'!U:V,2,0),"0")</f>
        <v>0</v>
      </c>
      <c r="CH70" s="5" t="s">
        <v>169</v>
      </c>
      <c r="CI70" s="15">
        <f t="shared" ref="CI70:CI125" si="83">+CG70*C70</f>
        <v>0</v>
      </c>
      <c r="CJ70" s="10" t="str">
        <f>IFERROR(VLOOKUP(A70,'28'!U:V,2,0),"0")</f>
        <v>0</v>
      </c>
      <c r="CK70" s="5" t="s">
        <v>169</v>
      </c>
      <c r="CL70" s="15">
        <f t="shared" ref="CL70:CL126" si="84">+CJ70*C70</f>
        <v>0</v>
      </c>
      <c r="CM70" s="10" t="str">
        <f>IFERROR(VLOOKUP(A70,'29'!U:V,2,0),"0")</f>
        <v>0</v>
      </c>
      <c r="CN70" s="5" t="s">
        <v>169</v>
      </c>
      <c r="CO70" s="15">
        <f t="shared" ref="CO70:CO126" si="85">+CM70*C70</f>
        <v>0</v>
      </c>
      <c r="CP70" s="10" t="str">
        <f>IFERROR(VLOOKUP(A70,'30'!U:V,2,0),"0")</f>
        <v>0</v>
      </c>
      <c r="CQ70" s="5" t="s">
        <v>169</v>
      </c>
      <c r="CR70" s="15">
        <f t="shared" ref="CR70:CR127" si="86">+CP70*C70</f>
        <v>0</v>
      </c>
      <c r="CS70" s="10" t="str">
        <f>IFERROR(VLOOKUP(A70,'31'!U:V,2,0),"0")</f>
        <v>0</v>
      </c>
      <c r="CT70" s="5" t="s">
        <v>169</v>
      </c>
      <c r="CU70" s="15">
        <f t="shared" ref="CU70:CU133" si="87">+CS70*C70</f>
        <v>0</v>
      </c>
      <c r="CV70" s="10" t="str">
        <f>IFERROR(VLOOKUP(A70,'เซต1-31'!V:W,2,0),"0")</f>
        <v>0</v>
      </c>
      <c r="CW70" s="5" t="s">
        <v>169</v>
      </c>
      <c r="CX70" s="15">
        <f t="shared" ref="CX70:CX133" si="88">+CV70*C70</f>
        <v>0</v>
      </c>
    </row>
    <row r="71" spans="1:102" x14ac:dyDescent="0.25">
      <c r="A71" s="5" t="s">
        <v>81</v>
      </c>
      <c r="B71" s="4" t="s">
        <v>82</v>
      </c>
      <c r="C71" s="13">
        <v>5.01</v>
      </c>
      <c r="D71" s="19">
        <f t="shared" si="55"/>
        <v>0</v>
      </c>
      <c r="E71" s="5" t="s">
        <v>169</v>
      </c>
      <c r="F71" s="13">
        <f t="shared" si="56"/>
        <v>0</v>
      </c>
      <c r="G71" s="10" t="str">
        <f>IFERROR(VLOOKUP(A71,'1'!U:V,2,0),"0")</f>
        <v>0</v>
      </c>
      <c r="H71" s="5" t="s">
        <v>169</v>
      </c>
      <c r="I71" s="15">
        <f t="shared" si="57"/>
        <v>0</v>
      </c>
      <c r="J71" s="10" t="str">
        <f>IFERROR(VLOOKUP(A71,'2'!U:V,2,0),"0")</f>
        <v>0</v>
      </c>
      <c r="K71" s="5" t="s">
        <v>169</v>
      </c>
      <c r="L71" s="15">
        <f t="shared" si="58"/>
        <v>0</v>
      </c>
      <c r="M71" s="10" t="str">
        <f>IFERROR(VLOOKUP(A71,'3'!U:V,2,0),"0")</f>
        <v>0</v>
      </c>
      <c r="N71" s="5" t="s">
        <v>169</v>
      </c>
      <c r="O71" s="15">
        <f t="shared" si="59"/>
        <v>0</v>
      </c>
      <c r="P71" s="10" t="str">
        <f>IFERROR(VLOOKUP(A71,'4'!U:V,2,0),"0")</f>
        <v>0</v>
      </c>
      <c r="Q71" s="5" t="s">
        <v>169</v>
      </c>
      <c r="R71" s="15">
        <f t="shared" si="60"/>
        <v>0</v>
      </c>
      <c r="S71" s="10" t="str">
        <f>IFERROR(VLOOKUP(A71,'5'!U:V,2,0),"0")</f>
        <v>0</v>
      </c>
      <c r="T71" s="5" t="s">
        <v>169</v>
      </c>
      <c r="U71" s="15">
        <f t="shared" si="61"/>
        <v>0</v>
      </c>
      <c r="V71" s="10" t="str">
        <f>IFERROR(VLOOKUP(A71,'6'!U:V,2,0),"0")</f>
        <v>0</v>
      </c>
      <c r="W71" s="5" t="s">
        <v>169</v>
      </c>
      <c r="X71" s="15">
        <f t="shared" si="62"/>
        <v>0</v>
      </c>
      <c r="Y71" s="10" t="str">
        <f>IFERROR(VLOOKUP(A71,'7'!U:V,2,0),"0")</f>
        <v>0</v>
      </c>
      <c r="Z71" s="5" t="s">
        <v>169</v>
      </c>
      <c r="AA71" s="15">
        <f t="shared" si="63"/>
        <v>0</v>
      </c>
      <c r="AB71" s="10" t="str">
        <f>IFERROR(VLOOKUP(A71,'8'!U:V,2,0),"0")</f>
        <v>0</v>
      </c>
      <c r="AC71" s="5" t="s">
        <v>169</v>
      </c>
      <c r="AD71" s="15">
        <f t="shared" si="64"/>
        <v>0</v>
      </c>
      <c r="AE71" s="10" t="str">
        <f>IFERROR(VLOOKUP(A71,'9'!U:V,2,0),"0")</f>
        <v>0</v>
      </c>
      <c r="AF71" s="5" t="s">
        <v>169</v>
      </c>
      <c r="AG71" s="15">
        <f t="shared" si="65"/>
        <v>0</v>
      </c>
      <c r="AH71" s="10" t="str">
        <f>IFERROR(VLOOKUP(A71,'10'!U:V,2,0),"0")</f>
        <v>0</v>
      </c>
      <c r="AI71" s="5" t="s">
        <v>169</v>
      </c>
      <c r="AJ71" s="15">
        <f t="shared" si="66"/>
        <v>0</v>
      </c>
      <c r="AK71" s="10" t="str">
        <f>IFERROR(VLOOKUP(A71,'11'!U:V,2,0),"0")</f>
        <v>0</v>
      </c>
      <c r="AL71" s="5" t="s">
        <v>169</v>
      </c>
      <c r="AM71" s="15">
        <f t="shared" si="67"/>
        <v>0</v>
      </c>
      <c r="AN71" s="10" t="str">
        <f>IFERROR(VLOOKUP(A71,'12'!U:V,2,0),"0")</f>
        <v>0</v>
      </c>
      <c r="AO71" s="5" t="s">
        <v>169</v>
      </c>
      <c r="AP71" s="15">
        <f t="shared" si="68"/>
        <v>0</v>
      </c>
      <c r="AQ71" s="10" t="str">
        <f>IFERROR(VLOOKUP(A71,'13'!U:V,2,0),"0")</f>
        <v>0</v>
      </c>
      <c r="AR71" s="5" t="s">
        <v>169</v>
      </c>
      <c r="AS71" s="15">
        <f t="shared" si="69"/>
        <v>0</v>
      </c>
      <c r="AT71" s="10" t="str">
        <f>IFERROR(VLOOKUP(A71,'14'!U:V,2,0),"0")</f>
        <v>0</v>
      </c>
      <c r="AU71" s="5" t="s">
        <v>169</v>
      </c>
      <c r="AV71" s="15">
        <f t="shared" si="70"/>
        <v>0</v>
      </c>
      <c r="AW71" s="10" t="str">
        <f>IFERROR(VLOOKUP(A71,'15'!U:V,2,0),"0")</f>
        <v>0</v>
      </c>
      <c r="AX71" s="5" t="s">
        <v>169</v>
      </c>
      <c r="AY71" s="15">
        <f t="shared" si="71"/>
        <v>0</v>
      </c>
      <c r="AZ71" s="10" t="str">
        <f>IFERROR(VLOOKUP(A71,'16'!U:V,2,0),"0")</f>
        <v>0</v>
      </c>
      <c r="BA71" s="5" t="s">
        <v>169</v>
      </c>
      <c r="BB71" s="15">
        <f t="shared" si="72"/>
        <v>0</v>
      </c>
      <c r="BC71" s="10" t="str">
        <f>IFERROR(VLOOKUP(A71,'17'!U:V,2,0),"0")</f>
        <v>0</v>
      </c>
      <c r="BD71" s="5" t="s">
        <v>169</v>
      </c>
      <c r="BE71" s="15">
        <f t="shared" si="73"/>
        <v>0</v>
      </c>
      <c r="BF71" s="10" t="str">
        <f>IFERROR(VLOOKUP(A71,'18'!U:V,2,0),"0")</f>
        <v>0</v>
      </c>
      <c r="BG71" s="5" t="s">
        <v>169</v>
      </c>
      <c r="BH71" s="15">
        <f t="shared" si="74"/>
        <v>0</v>
      </c>
      <c r="BI71" s="10" t="str">
        <f>IFERROR(VLOOKUP(A71,'19'!U:V,2,0),"0")</f>
        <v>0</v>
      </c>
      <c r="BJ71" s="5" t="s">
        <v>169</v>
      </c>
      <c r="BK71" s="15">
        <f t="shared" si="75"/>
        <v>0</v>
      </c>
      <c r="BL71" s="10" t="str">
        <f>IFERROR(VLOOKUP(A71,'20'!U:V,2,0),"0")</f>
        <v>0</v>
      </c>
      <c r="BM71" s="5" t="s">
        <v>169</v>
      </c>
      <c r="BN71" s="15">
        <f t="shared" si="76"/>
        <v>0</v>
      </c>
      <c r="BO71" s="10" t="str">
        <f>IFERROR(VLOOKUP(A71,'21'!U:V,2,0),"0")</f>
        <v>0</v>
      </c>
      <c r="BP71" s="5" t="s">
        <v>169</v>
      </c>
      <c r="BQ71" s="15">
        <f t="shared" si="77"/>
        <v>0</v>
      </c>
      <c r="BR71" s="10" t="str">
        <f>IFERROR(VLOOKUP(A71,'22'!U:V,2,0),"0")</f>
        <v>0</v>
      </c>
      <c r="BS71" s="5" t="s">
        <v>169</v>
      </c>
      <c r="BT71" s="15">
        <f t="shared" si="78"/>
        <v>0</v>
      </c>
      <c r="BU71" s="10" t="str">
        <f>IFERROR(VLOOKUP(A71,'23'!U:V,2,0),"0")</f>
        <v>0</v>
      </c>
      <c r="BV71" s="5" t="s">
        <v>169</v>
      </c>
      <c r="BW71" s="15">
        <f t="shared" si="79"/>
        <v>0</v>
      </c>
      <c r="BX71" s="10" t="str">
        <f>IFERROR(VLOOKUP(A71,'24'!U:V,2,0),"0")</f>
        <v>0</v>
      </c>
      <c r="BY71" s="5" t="s">
        <v>169</v>
      </c>
      <c r="BZ71" s="15">
        <f t="shared" si="80"/>
        <v>0</v>
      </c>
      <c r="CA71" s="10" t="str">
        <f>IFERROR(VLOOKUP(A71,'25'!U:V,2,0),"0")</f>
        <v>0</v>
      </c>
      <c r="CB71" s="5" t="s">
        <v>169</v>
      </c>
      <c r="CC71" s="15">
        <f t="shared" si="81"/>
        <v>0</v>
      </c>
      <c r="CD71" s="10" t="str">
        <f>IFERROR(VLOOKUP(A71,'26'!U:V,2,0),"0")</f>
        <v>0</v>
      </c>
      <c r="CE71" s="5" t="s">
        <v>169</v>
      </c>
      <c r="CF71" s="15">
        <f t="shared" si="82"/>
        <v>0</v>
      </c>
      <c r="CG71" s="10" t="str">
        <f>IFERROR(VLOOKUP(A71,'27'!U:V,2,0),"0")</f>
        <v>0</v>
      </c>
      <c r="CH71" s="5" t="s">
        <v>169</v>
      </c>
      <c r="CI71" s="15">
        <f t="shared" si="83"/>
        <v>0</v>
      </c>
      <c r="CJ71" s="10" t="str">
        <f>IFERROR(VLOOKUP(A71,'28'!U:V,2,0),"0")</f>
        <v>0</v>
      </c>
      <c r="CK71" s="5" t="s">
        <v>169</v>
      </c>
      <c r="CL71" s="15">
        <f t="shared" si="84"/>
        <v>0</v>
      </c>
      <c r="CM71" s="10" t="str">
        <f>IFERROR(VLOOKUP(A71,'29'!U:V,2,0),"0")</f>
        <v>0</v>
      </c>
      <c r="CN71" s="5" t="s">
        <v>169</v>
      </c>
      <c r="CO71" s="15">
        <f t="shared" si="85"/>
        <v>0</v>
      </c>
      <c r="CP71" s="10" t="str">
        <f>IFERROR(VLOOKUP(A71,'30'!U:V,2,0),"0")</f>
        <v>0</v>
      </c>
      <c r="CQ71" s="5" t="s">
        <v>169</v>
      </c>
      <c r="CR71" s="15">
        <f t="shared" si="86"/>
        <v>0</v>
      </c>
      <c r="CS71" s="10" t="str">
        <f>IFERROR(VLOOKUP(A71,'31'!U:V,2,0),"0")</f>
        <v>0</v>
      </c>
      <c r="CT71" s="5" t="s">
        <v>169</v>
      </c>
      <c r="CU71" s="15">
        <f t="shared" si="87"/>
        <v>0</v>
      </c>
      <c r="CV71" s="10" t="str">
        <f>IFERROR(VLOOKUP(A71,'เซต1-31'!V:W,2,0),"0")</f>
        <v>0</v>
      </c>
      <c r="CW71" s="5" t="s">
        <v>169</v>
      </c>
      <c r="CX71" s="15">
        <f t="shared" si="88"/>
        <v>0</v>
      </c>
    </row>
    <row r="72" spans="1:102" x14ac:dyDescent="0.25">
      <c r="A72" s="5" t="s">
        <v>218</v>
      </c>
      <c r="B72" s="4" t="s">
        <v>80</v>
      </c>
      <c r="C72" s="13">
        <v>6.46</v>
      </c>
      <c r="D72" s="19">
        <f t="shared" si="55"/>
        <v>0</v>
      </c>
      <c r="E72" s="5" t="s">
        <v>169</v>
      </c>
      <c r="F72" s="13">
        <f t="shared" si="56"/>
        <v>0</v>
      </c>
      <c r="G72" s="10" t="str">
        <f>IFERROR(VLOOKUP(A72,'1'!U:V,2,0),"0")</f>
        <v>0</v>
      </c>
      <c r="H72" s="5" t="s">
        <v>169</v>
      </c>
      <c r="I72" s="15">
        <f t="shared" si="57"/>
        <v>0</v>
      </c>
      <c r="J72" s="10" t="str">
        <f>IFERROR(VLOOKUP(A72,'2'!U:V,2,0),"0")</f>
        <v>0</v>
      </c>
      <c r="K72" s="5" t="s">
        <v>169</v>
      </c>
      <c r="L72" s="15">
        <f t="shared" si="58"/>
        <v>0</v>
      </c>
      <c r="M72" s="10" t="str">
        <f>IFERROR(VLOOKUP(A72,'3'!U:V,2,0),"0")</f>
        <v>0</v>
      </c>
      <c r="N72" s="5" t="s">
        <v>169</v>
      </c>
      <c r="O72" s="15">
        <f t="shared" si="59"/>
        <v>0</v>
      </c>
      <c r="P72" s="10" t="str">
        <f>IFERROR(VLOOKUP(A72,'4'!U:V,2,0),"0")</f>
        <v>0</v>
      </c>
      <c r="Q72" s="5" t="s">
        <v>169</v>
      </c>
      <c r="R72" s="15">
        <f t="shared" si="60"/>
        <v>0</v>
      </c>
      <c r="S72" s="10" t="str">
        <f>IFERROR(VLOOKUP(A72,'5'!U:V,2,0),"0")</f>
        <v>0</v>
      </c>
      <c r="T72" s="5" t="s">
        <v>169</v>
      </c>
      <c r="U72" s="15">
        <f t="shared" si="61"/>
        <v>0</v>
      </c>
      <c r="V72" s="10" t="str">
        <f>IFERROR(VLOOKUP(A72,'6'!U:V,2,0),"0")</f>
        <v>0</v>
      </c>
      <c r="W72" s="5" t="s">
        <v>169</v>
      </c>
      <c r="X72" s="15">
        <f t="shared" si="62"/>
        <v>0</v>
      </c>
      <c r="Y72" s="10" t="str">
        <f>IFERROR(VLOOKUP(A72,'7'!U:V,2,0),"0")</f>
        <v>0</v>
      </c>
      <c r="Z72" s="5" t="s">
        <v>169</v>
      </c>
      <c r="AA72" s="15">
        <f t="shared" si="63"/>
        <v>0</v>
      </c>
      <c r="AB72" s="10" t="str">
        <f>IFERROR(VLOOKUP(A72,'8'!U:V,2,0),"0")</f>
        <v>0</v>
      </c>
      <c r="AC72" s="5" t="s">
        <v>169</v>
      </c>
      <c r="AD72" s="15">
        <f t="shared" si="64"/>
        <v>0</v>
      </c>
      <c r="AE72" s="10" t="str">
        <f>IFERROR(VLOOKUP(A72,'9'!U:V,2,0),"0")</f>
        <v>0</v>
      </c>
      <c r="AF72" s="5" t="s">
        <v>169</v>
      </c>
      <c r="AG72" s="15">
        <f t="shared" si="65"/>
        <v>0</v>
      </c>
      <c r="AH72" s="10" t="str">
        <f>IFERROR(VLOOKUP(A72,'10'!U:V,2,0),"0")</f>
        <v>0</v>
      </c>
      <c r="AI72" s="5" t="s">
        <v>169</v>
      </c>
      <c r="AJ72" s="15">
        <f t="shared" si="66"/>
        <v>0</v>
      </c>
      <c r="AK72" s="10" t="str">
        <f>IFERROR(VLOOKUP(A72,'11'!U:V,2,0),"0")</f>
        <v>0</v>
      </c>
      <c r="AL72" s="5" t="s">
        <v>169</v>
      </c>
      <c r="AM72" s="15">
        <f t="shared" si="67"/>
        <v>0</v>
      </c>
      <c r="AN72" s="10" t="str">
        <f>IFERROR(VLOOKUP(A72,'12'!U:V,2,0),"0")</f>
        <v>0</v>
      </c>
      <c r="AO72" s="5" t="s">
        <v>169</v>
      </c>
      <c r="AP72" s="15">
        <f t="shared" si="68"/>
        <v>0</v>
      </c>
      <c r="AQ72" s="10" t="str">
        <f>IFERROR(VLOOKUP(A72,'13'!U:V,2,0),"0")</f>
        <v>0</v>
      </c>
      <c r="AR72" s="5" t="s">
        <v>169</v>
      </c>
      <c r="AS72" s="15">
        <f t="shared" si="69"/>
        <v>0</v>
      </c>
      <c r="AT72" s="10" t="str">
        <f>IFERROR(VLOOKUP(A72,'14'!U:V,2,0),"0")</f>
        <v>0</v>
      </c>
      <c r="AU72" s="5" t="s">
        <v>169</v>
      </c>
      <c r="AV72" s="15">
        <f t="shared" si="70"/>
        <v>0</v>
      </c>
      <c r="AW72" s="10" t="str">
        <f>IFERROR(VLOOKUP(A72,'15'!U:V,2,0),"0")</f>
        <v>0</v>
      </c>
      <c r="AX72" s="5" t="s">
        <v>169</v>
      </c>
      <c r="AY72" s="15">
        <f t="shared" si="71"/>
        <v>0</v>
      </c>
      <c r="AZ72" s="10" t="str">
        <f>IFERROR(VLOOKUP(A72,'16'!U:V,2,0),"0")</f>
        <v>0</v>
      </c>
      <c r="BA72" s="5" t="s">
        <v>169</v>
      </c>
      <c r="BB72" s="15">
        <f t="shared" si="72"/>
        <v>0</v>
      </c>
      <c r="BC72" s="10" t="str">
        <f>IFERROR(VLOOKUP(A72,'17'!U:V,2,0),"0")</f>
        <v>0</v>
      </c>
      <c r="BD72" s="5" t="s">
        <v>169</v>
      </c>
      <c r="BE72" s="15">
        <f t="shared" si="73"/>
        <v>0</v>
      </c>
      <c r="BF72" s="10" t="str">
        <f>IFERROR(VLOOKUP(A72,'18'!U:V,2,0),"0")</f>
        <v>0</v>
      </c>
      <c r="BG72" s="5" t="s">
        <v>169</v>
      </c>
      <c r="BH72" s="15">
        <f t="shared" si="74"/>
        <v>0</v>
      </c>
      <c r="BI72" s="10" t="str">
        <f>IFERROR(VLOOKUP(A72,'19'!U:V,2,0),"0")</f>
        <v>0</v>
      </c>
      <c r="BJ72" s="5" t="s">
        <v>169</v>
      </c>
      <c r="BK72" s="15">
        <f t="shared" si="75"/>
        <v>0</v>
      </c>
      <c r="BL72" s="10" t="str">
        <f>IFERROR(VLOOKUP(A72,'20'!U:V,2,0),"0")</f>
        <v>0</v>
      </c>
      <c r="BM72" s="5" t="s">
        <v>169</v>
      </c>
      <c r="BN72" s="15">
        <f t="shared" si="76"/>
        <v>0</v>
      </c>
      <c r="BO72" s="10" t="str">
        <f>IFERROR(VLOOKUP(A72,'21'!U:V,2,0),"0")</f>
        <v>0</v>
      </c>
      <c r="BP72" s="5" t="s">
        <v>169</v>
      </c>
      <c r="BQ72" s="15">
        <f t="shared" si="77"/>
        <v>0</v>
      </c>
      <c r="BR72" s="10" t="str">
        <f>IFERROR(VLOOKUP(A72,'22'!U:V,2,0),"0")</f>
        <v>0</v>
      </c>
      <c r="BS72" s="5" t="s">
        <v>169</v>
      </c>
      <c r="BT72" s="15">
        <f t="shared" si="78"/>
        <v>0</v>
      </c>
      <c r="BU72" s="10" t="str">
        <f>IFERROR(VLOOKUP(A72,'23'!U:V,2,0),"0")</f>
        <v>0</v>
      </c>
      <c r="BV72" s="5" t="s">
        <v>169</v>
      </c>
      <c r="BW72" s="15">
        <f t="shared" si="79"/>
        <v>0</v>
      </c>
      <c r="BX72" s="10" t="str">
        <f>IFERROR(VLOOKUP(A72,'24'!U:V,2,0),"0")</f>
        <v>0</v>
      </c>
      <c r="BY72" s="5" t="s">
        <v>169</v>
      </c>
      <c r="BZ72" s="15">
        <f t="shared" si="80"/>
        <v>0</v>
      </c>
      <c r="CA72" s="10" t="str">
        <f>IFERROR(VLOOKUP(A72,'25'!U:V,2,0),"0")</f>
        <v>0</v>
      </c>
      <c r="CB72" s="5" t="s">
        <v>169</v>
      </c>
      <c r="CC72" s="15">
        <f t="shared" si="81"/>
        <v>0</v>
      </c>
      <c r="CD72" s="10" t="str">
        <f>IFERROR(VLOOKUP(A72,'26'!U:V,2,0),"0")</f>
        <v>0</v>
      </c>
      <c r="CE72" s="5" t="s">
        <v>169</v>
      </c>
      <c r="CF72" s="15">
        <f t="shared" si="82"/>
        <v>0</v>
      </c>
      <c r="CG72" s="10" t="str">
        <f>IFERROR(VLOOKUP(A72,'27'!U:V,2,0),"0")</f>
        <v>0</v>
      </c>
      <c r="CH72" s="5" t="s">
        <v>169</v>
      </c>
      <c r="CI72" s="15">
        <f t="shared" si="83"/>
        <v>0</v>
      </c>
      <c r="CJ72" s="10" t="str">
        <f>IFERROR(VLOOKUP(A72,'28'!U:V,2,0),"0")</f>
        <v>0</v>
      </c>
      <c r="CK72" s="5" t="s">
        <v>169</v>
      </c>
      <c r="CL72" s="15">
        <f t="shared" si="84"/>
        <v>0</v>
      </c>
      <c r="CM72" s="10" t="str">
        <f>IFERROR(VLOOKUP(A72,'29'!U:V,2,0),"0")</f>
        <v>0</v>
      </c>
      <c r="CN72" s="5" t="s">
        <v>169</v>
      </c>
      <c r="CO72" s="15">
        <f t="shared" si="85"/>
        <v>0</v>
      </c>
      <c r="CP72" s="10" t="str">
        <f>IFERROR(VLOOKUP(A72,'30'!U:V,2,0),"0")</f>
        <v>0</v>
      </c>
      <c r="CQ72" s="5" t="s">
        <v>169</v>
      </c>
      <c r="CR72" s="15">
        <f t="shared" si="86"/>
        <v>0</v>
      </c>
      <c r="CS72" s="10" t="str">
        <f>IFERROR(VLOOKUP(A72,'31'!U:V,2,0),"0")</f>
        <v>0</v>
      </c>
      <c r="CT72" s="5" t="s">
        <v>169</v>
      </c>
      <c r="CU72" s="15">
        <f t="shared" si="87"/>
        <v>0</v>
      </c>
      <c r="CV72" s="10" t="str">
        <f>IFERROR(VLOOKUP(A72,'เซต1-31'!V:W,2,0),"0")</f>
        <v>0</v>
      </c>
      <c r="CW72" s="5" t="s">
        <v>169</v>
      </c>
      <c r="CX72" s="15">
        <f t="shared" si="88"/>
        <v>0</v>
      </c>
    </row>
    <row r="73" spans="1:102" x14ac:dyDescent="0.25">
      <c r="A73" s="5" t="s">
        <v>79</v>
      </c>
      <c r="B73" s="4" t="s">
        <v>80</v>
      </c>
      <c r="C73" s="13">
        <v>6.46</v>
      </c>
      <c r="D73" s="19">
        <f t="shared" si="55"/>
        <v>0</v>
      </c>
      <c r="E73" s="5" t="s">
        <v>169</v>
      </c>
      <c r="F73" s="13">
        <f t="shared" si="56"/>
        <v>0</v>
      </c>
      <c r="G73" s="10" t="str">
        <f>IFERROR(VLOOKUP(A73,'1'!U:V,2,0),"0")</f>
        <v>0</v>
      </c>
      <c r="H73" s="5" t="s">
        <v>169</v>
      </c>
      <c r="I73" s="15">
        <f t="shared" si="57"/>
        <v>0</v>
      </c>
      <c r="J73" s="10" t="str">
        <f>IFERROR(VLOOKUP(A73,'2'!U:V,2,0),"0")</f>
        <v>0</v>
      </c>
      <c r="K73" s="5" t="s">
        <v>169</v>
      </c>
      <c r="L73" s="15">
        <f t="shared" si="58"/>
        <v>0</v>
      </c>
      <c r="M73" s="10" t="str">
        <f>IFERROR(VLOOKUP(A73,'3'!U:V,2,0),"0")</f>
        <v>0</v>
      </c>
      <c r="N73" s="5" t="s">
        <v>169</v>
      </c>
      <c r="O73" s="15">
        <f t="shared" si="59"/>
        <v>0</v>
      </c>
      <c r="P73" s="10" t="str">
        <f>IFERROR(VLOOKUP(A73,'4'!U:V,2,0),"0")</f>
        <v>0</v>
      </c>
      <c r="Q73" s="5" t="s">
        <v>169</v>
      </c>
      <c r="R73" s="15">
        <f t="shared" si="60"/>
        <v>0</v>
      </c>
      <c r="S73" s="10" t="str">
        <f>IFERROR(VLOOKUP(A73,'5'!U:V,2,0),"0")</f>
        <v>0</v>
      </c>
      <c r="T73" s="5" t="s">
        <v>169</v>
      </c>
      <c r="U73" s="15">
        <f t="shared" si="61"/>
        <v>0</v>
      </c>
      <c r="V73" s="10" t="str">
        <f>IFERROR(VLOOKUP(A73,'6'!U:V,2,0),"0")</f>
        <v>0</v>
      </c>
      <c r="W73" s="5" t="s">
        <v>169</v>
      </c>
      <c r="X73" s="15">
        <f t="shared" si="62"/>
        <v>0</v>
      </c>
      <c r="Y73" s="10" t="str">
        <f>IFERROR(VLOOKUP(A73,'7'!U:V,2,0),"0")</f>
        <v>0</v>
      </c>
      <c r="Z73" s="5" t="s">
        <v>169</v>
      </c>
      <c r="AA73" s="15">
        <f t="shared" si="63"/>
        <v>0</v>
      </c>
      <c r="AB73" s="10" t="str">
        <f>IFERROR(VLOOKUP(A73,'8'!U:V,2,0),"0")</f>
        <v>0</v>
      </c>
      <c r="AC73" s="5" t="s">
        <v>169</v>
      </c>
      <c r="AD73" s="15">
        <f t="shared" si="64"/>
        <v>0</v>
      </c>
      <c r="AE73" s="10" t="str">
        <f>IFERROR(VLOOKUP(A73,'9'!U:V,2,0),"0")</f>
        <v>0</v>
      </c>
      <c r="AF73" s="5" t="s">
        <v>169</v>
      </c>
      <c r="AG73" s="15">
        <f t="shared" si="65"/>
        <v>0</v>
      </c>
      <c r="AH73" s="10" t="str">
        <f>IFERROR(VLOOKUP(A73,'10'!U:V,2,0),"0")</f>
        <v>0</v>
      </c>
      <c r="AI73" s="5" t="s">
        <v>169</v>
      </c>
      <c r="AJ73" s="15">
        <f t="shared" si="66"/>
        <v>0</v>
      </c>
      <c r="AK73" s="10" t="str">
        <f>IFERROR(VLOOKUP(A73,'11'!U:V,2,0),"0")</f>
        <v>0</v>
      </c>
      <c r="AL73" s="5" t="s">
        <v>169</v>
      </c>
      <c r="AM73" s="15">
        <f t="shared" si="67"/>
        <v>0</v>
      </c>
      <c r="AN73" s="10" t="str">
        <f>IFERROR(VLOOKUP(A73,'12'!U:V,2,0),"0")</f>
        <v>0</v>
      </c>
      <c r="AO73" s="5" t="s">
        <v>169</v>
      </c>
      <c r="AP73" s="15">
        <f t="shared" si="68"/>
        <v>0</v>
      </c>
      <c r="AQ73" s="10" t="str">
        <f>IFERROR(VLOOKUP(A73,'13'!U:V,2,0),"0")</f>
        <v>0</v>
      </c>
      <c r="AR73" s="5" t="s">
        <v>169</v>
      </c>
      <c r="AS73" s="15">
        <f t="shared" si="69"/>
        <v>0</v>
      </c>
      <c r="AT73" s="10" t="str">
        <f>IFERROR(VLOOKUP(A73,'14'!U:V,2,0),"0")</f>
        <v>0</v>
      </c>
      <c r="AU73" s="5" t="s">
        <v>169</v>
      </c>
      <c r="AV73" s="15">
        <f t="shared" si="70"/>
        <v>0</v>
      </c>
      <c r="AW73" s="10" t="str">
        <f>IFERROR(VLOOKUP(A73,'15'!U:V,2,0),"0")</f>
        <v>0</v>
      </c>
      <c r="AX73" s="5" t="s">
        <v>169</v>
      </c>
      <c r="AY73" s="15">
        <f t="shared" si="71"/>
        <v>0</v>
      </c>
      <c r="AZ73" s="10" t="str">
        <f>IFERROR(VLOOKUP(A73,'16'!U:V,2,0),"0")</f>
        <v>0</v>
      </c>
      <c r="BA73" s="5" t="s">
        <v>169</v>
      </c>
      <c r="BB73" s="15">
        <f t="shared" si="72"/>
        <v>0</v>
      </c>
      <c r="BC73" s="10" t="str">
        <f>IFERROR(VLOOKUP(A73,'17'!U:V,2,0),"0")</f>
        <v>0</v>
      </c>
      <c r="BD73" s="5" t="s">
        <v>169</v>
      </c>
      <c r="BE73" s="15">
        <f t="shared" si="73"/>
        <v>0</v>
      </c>
      <c r="BF73" s="10" t="str">
        <f>IFERROR(VLOOKUP(A73,'18'!U:V,2,0),"0")</f>
        <v>0</v>
      </c>
      <c r="BG73" s="5" t="s">
        <v>169</v>
      </c>
      <c r="BH73" s="15">
        <f t="shared" si="74"/>
        <v>0</v>
      </c>
      <c r="BI73" s="10" t="str">
        <f>IFERROR(VLOOKUP(A73,'19'!U:V,2,0),"0")</f>
        <v>0</v>
      </c>
      <c r="BJ73" s="5" t="s">
        <v>169</v>
      </c>
      <c r="BK73" s="15">
        <f t="shared" si="75"/>
        <v>0</v>
      </c>
      <c r="BL73" s="10" t="str">
        <f>IFERROR(VLOOKUP(A73,'20'!U:V,2,0),"0")</f>
        <v>0</v>
      </c>
      <c r="BM73" s="5" t="s">
        <v>169</v>
      </c>
      <c r="BN73" s="15">
        <f t="shared" si="76"/>
        <v>0</v>
      </c>
      <c r="BO73" s="10" t="str">
        <f>IFERROR(VLOOKUP(A73,'21'!U:V,2,0),"0")</f>
        <v>0</v>
      </c>
      <c r="BP73" s="5" t="s">
        <v>169</v>
      </c>
      <c r="BQ73" s="15">
        <f t="shared" si="77"/>
        <v>0</v>
      </c>
      <c r="BR73" s="10" t="str">
        <f>IFERROR(VLOOKUP(A73,'22'!U:V,2,0),"0")</f>
        <v>0</v>
      </c>
      <c r="BS73" s="5" t="s">
        <v>169</v>
      </c>
      <c r="BT73" s="15">
        <f t="shared" si="78"/>
        <v>0</v>
      </c>
      <c r="BU73" s="10" t="str">
        <f>IFERROR(VLOOKUP(A73,'23'!U:V,2,0),"0")</f>
        <v>0</v>
      </c>
      <c r="BV73" s="5" t="s">
        <v>169</v>
      </c>
      <c r="BW73" s="15">
        <f t="shared" si="79"/>
        <v>0</v>
      </c>
      <c r="BX73" s="10" t="str">
        <f>IFERROR(VLOOKUP(A73,'24'!U:V,2,0),"0")</f>
        <v>0</v>
      </c>
      <c r="BY73" s="5" t="s">
        <v>169</v>
      </c>
      <c r="BZ73" s="15">
        <f t="shared" si="80"/>
        <v>0</v>
      </c>
      <c r="CA73" s="10" t="str">
        <f>IFERROR(VLOOKUP(A73,'25'!U:V,2,0),"0")</f>
        <v>0</v>
      </c>
      <c r="CB73" s="5" t="s">
        <v>169</v>
      </c>
      <c r="CC73" s="15">
        <f t="shared" si="81"/>
        <v>0</v>
      </c>
      <c r="CD73" s="10" t="str">
        <f>IFERROR(VLOOKUP(A73,'26'!U:V,2,0),"0")</f>
        <v>0</v>
      </c>
      <c r="CE73" s="5" t="s">
        <v>169</v>
      </c>
      <c r="CF73" s="15">
        <f t="shared" si="82"/>
        <v>0</v>
      </c>
      <c r="CG73" s="10" t="str">
        <f>IFERROR(VLOOKUP(A73,'27'!U:V,2,0),"0")</f>
        <v>0</v>
      </c>
      <c r="CH73" s="5" t="s">
        <v>169</v>
      </c>
      <c r="CI73" s="15">
        <f t="shared" si="83"/>
        <v>0</v>
      </c>
      <c r="CJ73" s="10" t="str">
        <f>IFERROR(VLOOKUP(A73,'28'!U:V,2,0),"0")</f>
        <v>0</v>
      </c>
      <c r="CK73" s="5" t="s">
        <v>169</v>
      </c>
      <c r="CL73" s="15">
        <f t="shared" si="84"/>
        <v>0</v>
      </c>
      <c r="CM73" s="10" t="str">
        <f>IFERROR(VLOOKUP(A73,'29'!U:V,2,0),"0")</f>
        <v>0</v>
      </c>
      <c r="CN73" s="5" t="s">
        <v>169</v>
      </c>
      <c r="CO73" s="15">
        <f t="shared" si="85"/>
        <v>0</v>
      </c>
      <c r="CP73" s="10" t="str">
        <f>IFERROR(VLOOKUP(A73,'30'!U:V,2,0),"0")</f>
        <v>0</v>
      </c>
      <c r="CQ73" s="5" t="s">
        <v>169</v>
      </c>
      <c r="CR73" s="15">
        <f t="shared" si="86"/>
        <v>0</v>
      </c>
      <c r="CS73" s="10" t="str">
        <f>IFERROR(VLOOKUP(A73,'31'!U:V,2,0),"0")</f>
        <v>0</v>
      </c>
      <c r="CT73" s="5" t="s">
        <v>169</v>
      </c>
      <c r="CU73" s="15">
        <f t="shared" si="87"/>
        <v>0</v>
      </c>
      <c r="CV73" s="10" t="str">
        <f>IFERROR(VLOOKUP(A73,'เซต1-31'!V:W,2,0),"0")</f>
        <v>0</v>
      </c>
      <c r="CW73" s="5" t="s">
        <v>169</v>
      </c>
      <c r="CX73" s="15">
        <f t="shared" si="88"/>
        <v>0</v>
      </c>
    </row>
    <row r="74" spans="1:102" x14ac:dyDescent="0.25">
      <c r="A74" s="5" t="s">
        <v>220</v>
      </c>
      <c r="B74" s="4" t="s">
        <v>84</v>
      </c>
      <c r="C74" s="13">
        <v>8.2799999999999994</v>
      </c>
      <c r="D74" s="19">
        <f t="shared" si="55"/>
        <v>0</v>
      </c>
      <c r="E74" s="5" t="s">
        <v>169</v>
      </c>
      <c r="F74" s="13">
        <f t="shared" si="56"/>
        <v>0</v>
      </c>
      <c r="G74" s="10" t="str">
        <f>IFERROR(VLOOKUP(A74,'1'!U:V,2,0),"0")</f>
        <v>0</v>
      </c>
      <c r="H74" s="5" t="s">
        <v>169</v>
      </c>
      <c r="I74" s="15">
        <f t="shared" si="57"/>
        <v>0</v>
      </c>
      <c r="J74" s="10" t="str">
        <f>IFERROR(VLOOKUP(A74,'2'!U:V,2,0),"0")</f>
        <v>0</v>
      </c>
      <c r="K74" s="5" t="s">
        <v>169</v>
      </c>
      <c r="L74" s="15">
        <f t="shared" si="58"/>
        <v>0</v>
      </c>
      <c r="M74" s="10" t="str">
        <f>IFERROR(VLOOKUP(A74,'3'!U:V,2,0),"0")</f>
        <v>0</v>
      </c>
      <c r="N74" s="5" t="s">
        <v>169</v>
      </c>
      <c r="O74" s="15">
        <f t="shared" si="59"/>
        <v>0</v>
      </c>
      <c r="P74" s="10" t="str">
        <f>IFERROR(VLOOKUP(A74,'4'!U:V,2,0),"0")</f>
        <v>0</v>
      </c>
      <c r="Q74" s="5" t="s">
        <v>169</v>
      </c>
      <c r="R74" s="15">
        <f t="shared" si="60"/>
        <v>0</v>
      </c>
      <c r="S74" s="10" t="str">
        <f>IFERROR(VLOOKUP(A74,'5'!U:V,2,0),"0")</f>
        <v>0</v>
      </c>
      <c r="T74" s="5" t="s">
        <v>169</v>
      </c>
      <c r="U74" s="15">
        <f t="shared" si="61"/>
        <v>0</v>
      </c>
      <c r="V74" s="10" t="str">
        <f>IFERROR(VLOOKUP(A74,'6'!U:V,2,0),"0")</f>
        <v>0</v>
      </c>
      <c r="W74" s="5" t="s">
        <v>169</v>
      </c>
      <c r="X74" s="15">
        <f t="shared" si="62"/>
        <v>0</v>
      </c>
      <c r="Y74" s="10" t="str">
        <f>IFERROR(VLOOKUP(A74,'7'!U:V,2,0),"0")</f>
        <v>0</v>
      </c>
      <c r="Z74" s="5" t="s">
        <v>169</v>
      </c>
      <c r="AA74" s="15">
        <f t="shared" si="63"/>
        <v>0</v>
      </c>
      <c r="AB74" s="10" t="str">
        <f>IFERROR(VLOOKUP(A74,'8'!U:V,2,0),"0")</f>
        <v>0</v>
      </c>
      <c r="AC74" s="5" t="s">
        <v>169</v>
      </c>
      <c r="AD74" s="15">
        <f t="shared" si="64"/>
        <v>0</v>
      </c>
      <c r="AE74" s="10" t="str">
        <f>IFERROR(VLOOKUP(A74,'9'!U:V,2,0),"0")</f>
        <v>0</v>
      </c>
      <c r="AF74" s="5" t="s">
        <v>169</v>
      </c>
      <c r="AG74" s="15">
        <f t="shared" si="65"/>
        <v>0</v>
      </c>
      <c r="AH74" s="10" t="str">
        <f>IFERROR(VLOOKUP(A74,'10'!U:V,2,0),"0")</f>
        <v>0</v>
      </c>
      <c r="AI74" s="5" t="s">
        <v>169</v>
      </c>
      <c r="AJ74" s="15">
        <f t="shared" si="66"/>
        <v>0</v>
      </c>
      <c r="AK74" s="10" t="str">
        <f>IFERROR(VLOOKUP(A74,'11'!U:V,2,0),"0")</f>
        <v>0</v>
      </c>
      <c r="AL74" s="5" t="s">
        <v>169</v>
      </c>
      <c r="AM74" s="15">
        <f t="shared" si="67"/>
        <v>0</v>
      </c>
      <c r="AN74" s="10" t="str">
        <f>IFERROR(VLOOKUP(A74,'12'!U:V,2,0),"0")</f>
        <v>0</v>
      </c>
      <c r="AO74" s="5" t="s">
        <v>169</v>
      </c>
      <c r="AP74" s="15">
        <f t="shared" si="68"/>
        <v>0</v>
      </c>
      <c r="AQ74" s="10" t="str">
        <f>IFERROR(VLOOKUP(A74,'13'!U:V,2,0),"0")</f>
        <v>0</v>
      </c>
      <c r="AR74" s="5" t="s">
        <v>169</v>
      </c>
      <c r="AS74" s="15">
        <f t="shared" si="69"/>
        <v>0</v>
      </c>
      <c r="AT74" s="10" t="str">
        <f>IFERROR(VLOOKUP(A74,'14'!U:V,2,0),"0")</f>
        <v>0</v>
      </c>
      <c r="AU74" s="5" t="s">
        <v>169</v>
      </c>
      <c r="AV74" s="15">
        <f t="shared" si="70"/>
        <v>0</v>
      </c>
      <c r="AW74" s="10" t="str">
        <f>IFERROR(VLOOKUP(A74,'15'!U:V,2,0),"0")</f>
        <v>0</v>
      </c>
      <c r="AX74" s="5" t="s">
        <v>169</v>
      </c>
      <c r="AY74" s="15">
        <f t="shared" si="71"/>
        <v>0</v>
      </c>
      <c r="AZ74" s="10" t="str">
        <f>IFERROR(VLOOKUP(A74,'16'!U:V,2,0),"0")</f>
        <v>0</v>
      </c>
      <c r="BA74" s="5" t="s">
        <v>169</v>
      </c>
      <c r="BB74" s="15">
        <f t="shared" si="72"/>
        <v>0</v>
      </c>
      <c r="BC74" s="10" t="str">
        <f>IFERROR(VLOOKUP(A74,'17'!U:V,2,0),"0")</f>
        <v>0</v>
      </c>
      <c r="BD74" s="5" t="s">
        <v>169</v>
      </c>
      <c r="BE74" s="15">
        <f t="shared" si="73"/>
        <v>0</v>
      </c>
      <c r="BF74" s="10" t="str">
        <f>IFERROR(VLOOKUP(A74,'18'!U:V,2,0),"0")</f>
        <v>0</v>
      </c>
      <c r="BG74" s="5" t="s">
        <v>169</v>
      </c>
      <c r="BH74" s="15">
        <f t="shared" si="74"/>
        <v>0</v>
      </c>
      <c r="BI74" s="10" t="str">
        <f>IFERROR(VLOOKUP(A74,'19'!U:V,2,0),"0")</f>
        <v>0</v>
      </c>
      <c r="BJ74" s="5" t="s">
        <v>169</v>
      </c>
      <c r="BK74" s="15">
        <f t="shared" si="75"/>
        <v>0</v>
      </c>
      <c r="BL74" s="10" t="str">
        <f>IFERROR(VLOOKUP(A74,'20'!U:V,2,0),"0")</f>
        <v>0</v>
      </c>
      <c r="BM74" s="5" t="s">
        <v>169</v>
      </c>
      <c r="BN74" s="15">
        <f t="shared" si="76"/>
        <v>0</v>
      </c>
      <c r="BO74" s="10" t="str">
        <f>IFERROR(VLOOKUP(A74,'21'!U:V,2,0),"0")</f>
        <v>0</v>
      </c>
      <c r="BP74" s="5" t="s">
        <v>169</v>
      </c>
      <c r="BQ74" s="15">
        <f t="shared" si="77"/>
        <v>0</v>
      </c>
      <c r="BR74" s="10" t="str">
        <f>IFERROR(VLOOKUP(A74,'22'!U:V,2,0),"0")</f>
        <v>0</v>
      </c>
      <c r="BS74" s="5" t="s">
        <v>169</v>
      </c>
      <c r="BT74" s="15">
        <f t="shared" si="78"/>
        <v>0</v>
      </c>
      <c r="BU74" s="10" t="str">
        <f>IFERROR(VLOOKUP(A74,'23'!U:V,2,0),"0")</f>
        <v>0</v>
      </c>
      <c r="BV74" s="5" t="s">
        <v>169</v>
      </c>
      <c r="BW74" s="15">
        <f t="shared" si="79"/>
        <v>0</v>
      </c>
      <c r="BX74" s="10" t="str">
        <f>IFERROR(VLOOKUP(A74,'24'!U:V,2,0),"0")</f>
        <v>0</v>
      </c>
      <c r="BY74" s="5" t="s">
        <v>169</v>
      </c>
      <c r="BZ74" s="15">
        <f t="shared" si="80"/>
        <v>0</v>
      </c>
      <c r="CA74" s="10" t="str">
        <f>IFERROR(VLOOKUP(A74,'25'!U:V,2,0),"0")</f>
        <v>0</v>
      </c>
      <c r="CB74" s="5" t="s">
        <v>169</v>
      </c>
      <c r="CC74" s="15">
        <f t="shared" si="81"/>
        <v>0</v>
      </c>
      <c r="CD74" s="10" t="str">
        <f>IFERROR(VLOOKUP(A74,'26'!U:V,2,0),"0")</f>
        <v>0</v>
      </c>
      <c r="CE74" s="5" t="s">
        <v>169</v>
      </c>
      <c r="CF74" s="15">
        <f t="shared" si="82"/>
        <v>0</v>
      </c>
      <c r="CG74" s="10" t="str">
        <f>IFERROR(VLOOKUP(A74,'27'!U:V,2,0),"0")</f>
        <v>0</v>
      </c>
      <c r="CH74" s="5" t="s">
        <v>169</v>
      </c>
      <c r="CI74" s="15">
        <f t="shared" si="83"/>
        <v>0</v>
      </c>
      <c r="CJ74" s="10" t="str">
        <f>IFERROR(VLOOKUP(A74,'28'!U:V,2,0),"0")</f>
        <v>0</v>
      </c>
      <c r="CK74" s="5" t="s">
        <v>169</v>
      </c>
      <c r="CL74" s="15">
        <f t="shared" si="84"/>
        <v>0</v>
      </c>
      <c r="CM74" s="10" t="str">
        <f>IFERROR(VLOOKUP(A74,'29'!U:V,2,0),"0")</f>
        <v>0</v>
      </c>
      <c r="CN74" s="5" t="s">
        <v>169</v>
      </c>
      <c r="CO74" s="15">
        <f t="shared" si="85"/>
        <v>0</v>
      </c>
      <c r="CP74" s="10" t="str">
        <f>IFERROR(VLOOKUP(A74,'30'!U:V,2,0),"0")</f>
        <v>0</v>
      </c>
      <c r="CQ74" s="5" t="s">
        <v>169</v>
      </c>
      <c r="CR74" s="15">
        <f t="shared" si="86"/>
        <v>0</v>
      </c>
      <c r="CS74" s="10" t="str">
        <f>IFERROR(VLOOKUP(A74,'31'!U:V,2,0),"0")</f>
        <v>0</v>
      </c>
      <c r="CT74" s="5" t="s">
        <v>169</v>
      </c>
      <c r="CU74" s="15">
        <f t="shared" si="87"/>
        <v>0</v>
      </c>
      <c r="CV74" s="10" t="str">
        <f>IFERROR(VLOOKUP(A74,'เซต1-31'!V:W,2,0),"0")</f>
        <v>0</v>
      </c>
      <c r="CW74" s="5" t="s">
        <v>169</v>
      </c>
      <c r="CX74" s="15">
        <f t="shared" si="88"/>
        <v>0</v>
      </c>
    </row>
    <row r="75" spans="1:102" x14ac:dyDescent="0.25">
      <c r="A75" s="5" t="s">
        <v>83</v>
      </c>
      <c r="B75" s="4" t="s">
        <v>84</v>
      </c>
      <c r="C75" s="13">
        <v>8.2799999999999994</v>
      </c>
      <c r="D75" s="19">
        <f t="shared" si="55"/>
        <v>0</v>
      </c>
      <c r="E75" s="5" t="s">
        <v>169</v>
      </c>
      <c r="F75" s="13">
        <f t="shared" si="56"/>
        <v>0</v>
      </c>
      <c r="G75" s="10" t="str">
        <f>IFERROR(VLOOKUP(A75,'1'!U:V,2,0),"0")</f>
        <v>0</v>
      </c>
      <c r="H75" s="5" t="s">
        <v>169</v>
      </c>
      <c r="I75" s="15">
        <f t="shared" si="57"/>
        <v>0</v>
      </c>
      <c r="J75" s="10" t="str">
        <f>IFERROR(VLOOKUP(A75,'2'!U:V,2,0),"0")</f>
        <v>0</v>
      </c>
      <c r="K75" s="5" t="s">
        <v>169</v>
      </c>
      <c r="L75" s="15">
        <f t="shared" si="58"/>
        <v>0</v>
      </c>
      <c r="M75" s="10" t="str">
        <f>IFERROR(VLOOKUP(A75,'3'!U:V,2,0),"0")</f>
        <v>0</v>
      </c>
      <c r="N75" s="5" t="s">
        <v>169</v>
      </c>
      <c r="O75" s="15">
        <f t="shared" si="59"/>
        <v>0</v>
      </c>
      <c r="P75" s="10" t="str">
        <f>IFERROR(VLOOKUP(A75,'4'!U:V,2,0),"0")</f>
        <v>0</v>
      </c>
      <c r="Q75" s="5" t="s">
        <v>169</v>
      </c>
      <c r="R75" s="15">
        <f t="shared" si="60"/>
        <v>0</v>
      </c>
      <c r="S75" s="10" t="str">
        <f>IFERROR(VLOOKUP(A75,'5'!U:V,2,0),"0")</f>
        <v>0</v>
      </c>
      <c r="T75" s="5" t="s">
        <v>169</v>
      </c>
      <c r="U75" s="15">
        <f t="shared" si="61"/>
        <v>0</v>
      </c>
      <c r="V75" s="10" t="str">
        <f>IFERROR(VLOOKUP(A75,'6'!U:V,2,0),"0")</f>
        <v>0</v>
      </c>
      <c r="W75" s="5" t="s">
        <v>169</v>
      </c>
      <c r="X75" s="15">
        <f t="shared" si="62"/>
        <v>0</v>
      </c>
      <c r="Y75" s="10" t="str">
        <f>IFERROR(VLOOKUP(A75,'7'!U:V,2,0),"0")</f>
        <v>0</v>
      </c>
      <c r="Z75" s="5" t="s">
        <v>169</v>
      </c>
      <c r="AA75" s="15">
        <f t="shared" si="63"/>
        <v>0</v>
      </c>
      <c r="AB75" s="10" t="str">
        <f>IFERROR(VLOOKUP(A75,'8'!U:V,2,0),"0")</f>
        <v>0</v>
      </c>
      <c r="AC75" s="5" t="s">
        <v>169</v>
      </c>
      <c r="AD75" s="15">
        <f t="shared" si="64"/>
        <v>0</v>
      </c>
      <c r="AE75" s="10" t="str">
        <f>IFERROR(VLOOKUP(A75,'9'!U:V,2,0),"0")</f>
        <v>0</v>
      </c>
      <c r="AF75" s="5" t="s">
        <v>169</v>
      </c>
      <c r="AG75" s="15">
        <f t="shared" si="65"/>
        <v>0</v>
      </c>
      <c r="AH75" s="10" t="str">
        <f>IFERROR(VLOOKUP(A75,'10'!U:V,2,0),"0")</f>
        <v>0</v>
      </c>
      <c r="AI75" s="5" t="s">
        <v>169</v>
      </c>
      <c r="AJ75" s="15">
        <f t="shared" si="66"/>
        <v>0</v>
      </c>
      <c r="AK75" s="10" t="str">
        <f>IFERROR(VLOOKUP(A75,'11'!U:V,2,0),"0")</f>
        <v>0</v>
      </c>
      <c r="AL75" s="5" t="s">
        <v>169</v>
      </c>
      <c r="AM75" s="15">
        <f t="shared" si="67"/>
        <v>0</v>
      </c>
      <c r="AN75" s="10" t="str">
        <f>IFERROR(VLOOKUP(A75,'12'!U:V,2,0),"0")</f>
        <v>0</v>
      </c>
      <c r="AO75" s="5" t="s">
        <v>169</v>
      </c>
      <c r="AP75" s="15">
        <f t="shared" si="68"/>
        <v>0</v>
      </c>
      <c r="AQ75" s="10" t="str">
        <f>IFERROR(VLOOKUP(A75,'13'!U:V,2,0),"0")</f>
        <v>0</v>
      </c>
      <c r="AR75" s="5" t="s">
        <v>169</v>
      </c>
      <c r="AS75" s="15">
        <f t="shared" si="69"/>
        <v>0</v>
      </c>
      <c r="AT75" s="10" t="str">
        <f>IFERROR(VLOOKUP(A75,'14'!U:V,2,0),"0")</f>
        <v>0</v>
      </c>
      <c r="AU75" s="5" t="s">
        <v>169</v>
      </c>
      <c r="AV75" s="15">
        <f t="shared" si="70"/>
        <v>0</v>
      </c>
      <c r="AW75" s="10" t="str">
        <f>IFERROR(VLOOKUP(A75,'15'!U:V,2,0),"0")</f>
        <v>0</v>
      </c>
      <c r="AX75" s="5" t="s">
        <v>169</v>
      </c>
      <c r="AY75" s="15">
        <f t="shared" si="71"/>
        <v>0</v>
      </c>
      <c r="AZ75" s="10" t="str">
        <f>IFERROR(VLOOKUP(A75,'16'!U:V,2,0),"0")</f>
        <v>0</v>
      </c>
      <c r="BA75" s="5" t="s">
        <v>169</v>
      </c>
      <c r="BB75" s="15">
        <f t="shared" si="72"/>
        <v>0</v>
      </c>
      <c r="BC75" s="10" t="str">
        <f>IFERROR(VLOOKUP(A75,'17'!U:V,2,0),"0")</f>
        <v>0</v>
      </c>
      <c r="BD75" s="5" t="s">
        <v>169</v>
      </c>
      <c r="BE75" s="15">
        <f t="shared" si="73"/>
        <v>0</v>
      </c>
      <c r="BF75" s="10" t="str">
        <f>IFERROR(VLOOKUP(A75,'18'!U:V,2,0),"0")</f>
        <v>0</v>
      </c>
      <c r="BG75" s="5" t="s">
        <v>169</v>
      </c>
      <c r="BH75" s="15">
        <f t="shared" si="74"/>
        <v>0</v>
      </c>
      <c r="BI75" s="10" t="str">
        <f>IFERROR(VLOOKUP(A75,'19'!U:V,2,0),"0")</f>
        <v>0</v>
      </c>
      <c r="BJ75" s="5" t="s">
        <v>169</v>
      </c>
      <c r="BK75" s="15">
        <f t="shared" si="75"/>
        <v>0</v>
      </c>
      <c r="BL75" s="10" t="str">
        <f>IFERROR(VLOOKUP(A75,'20'!U:V,2,0),"0")</f>
        <v>0</v>
      </c>
      <c r="BM75" s="5" t="s">
        <v>169</v>
      </c>
      <c r="BN75" s="15">
        <f t="shared" si="76"/>
        <v>0</v>
      </c>
      <c r="BO75" s="10" t="str">
        <f>IFERROR(VLOOKUP(A75,'21'!U:V,2,0),"0")</f>
        <v>0</v>
      </c>
      <c r="BP75" s="5" t="s">
        <v>169</v>
      </c>
      <c r="BQ75" s="15">
        <f t="shared" si="77"/>
        <v>0</v>
      </c>
      <c r="BR75" s="10" t="str">
        <f>IFERROR(VLOOKUP(A75,'22'!U:V,2,0),"0")</f>
        <v>0</v>
      </c>
      <c r="BS75" s="5" t="s">
        <v>169</v>
      </c>
      <c r="BT75" s="15">
        <f t="shared" si="78"/>
        <v>0</v>
      </c>
      <c r="BU75" s="10" t="str">
        <f>IFERROR(VLOOKUP(A75,'23'!U:V,2,0),"0")</f>
        <v>0</v>
      </c>
      <c r="BV75" s="5" t="s">
        <v>169</v>
      </c>
      <c r="BW75" s="15">
        <f t="shared" si="79"/>
        <v>0</v>
      </c>
      <c r="BX75" s="10" t="str">
        <f>IFERROR(VLOOKUP(A75,'24'!U:V,2,0),"0")</f>
        <v>0</v>
      </c>
      <c r="BY75" s="5" t="s">
        <v>169</v>
      </c>
      <c r="BZ75" s="15">
        <f t="shared" si="80"/>
        <v>0</v>
      </c>
      <c r="CA75" s="10" t="str">
        <f>IFERROR(VLOOKUP(A75,'25'!U:V,2,0),"0")</f>
        <v>0</v>
      </c>
      <c r="CB75" s="5" t="s">
        <v>169</v>
      </c>
      <c r="CC75" s="15">
        <f t="shared" si="81"/>
        <v>0</v>
      </c>
      <c r="CD75" s="10" t="str">
        <f>IFERROR(VLOOKUP(A75,'26'!U:V,2,0),"0")</f>
        <v>0</v>
      </c>
      <c r="CE75" s="5" t="s">
        <v>169</v>
      </c>
      <c r="CF75" s="15">
        <f t="shared" si="82"/>
        <v>0</v>
      </c>
      <c r="CG75" s="10" t="str">
        <f>IFERROR(VLOOKUP(A75,'27'!U:V,2,0),"0")</f>
        <v>0</v>
      </c>
      <c r="CH75" s="5" t="s">
        <v>169</v>
      </c>
      <c r="CI75" s="15">
        <f t="shared" si="83"/>
        <v>0</v>
      </c>
      <c r="CJ75" s="10" t="str">
        <f>IFERROR(VLOOKUP(A75,'28'!U:V,2,0),"0")</f>
        <v>0</v>
      </c>
      <c r="CK75" s="5" t="s">
        <v>169</v>
      </c>
      <c r="CL75" s="15">
        <f t="shared" si="84"/>
        <v>0</v>
      </c>
      <c r="CM75" s="10" t="str">
        <f>IFERROR(VLOOKUP(A75,'29'!U:V,2,0),"0")</f>
        <v>0</v>
      </c>
      <c r="CN75" s="5" t="s">
        <v>169</v>
      </c>
      <c r="CO75" s="15">
        <f t="shared" si="85"/>
        <v>0</v>
      </c>
      <c r="CP75" s="10" t="str">
        <f>IFERROR(VLOOKUP(A75,'30'!U:V,2,0),"0")</f>
        <v>0</v>
      </c>
      <c r="CQ75" s="5" t="s">
        <v>169</v>
      </c>
      <c r="CR75" s="15">
        <f t="shared" si="86"/>
        <v>0</v>
      </c>
      <c r="CS75" s="10" t="str">
        <f>IFERROR(VLOOKUP(A75,'31'!U:V,2,0),"0")</f>
        <v>0</v>
      </c>
      <c r="CT75" s="5" t="s">
        <v>169</v>
      </c>
      <c r="CU75" s="15">
        <f t="shared" si="87"/>
        <v>0</v>
      </c>
      <c r="CV75" s="10" t="str">
        <f>IFERROR(VLOOKUP(A75,'เซต1-31'!V:W,2,0),"0")</f>
        <v>0</v>
      </c>
      <c r="CW75" s="5" t="s">
        <v>169</v>
      </c>
      <c r="CX75" s="15">
        <f t="shared" si="88"/>
        <v>0</v>
      </c>
    </row>
    <row r="76" spans="1:102" x14ac:dyDescent="0.25">
      <c r="A76" s="5" t="s">
        <v>236</v>
      </c>
      <c r="B76" s="4" t="s">
        <v>72</v>
      </c>
      <c r="C76" s="13">
        <v>4.43</v>
      </c>
      <c r="D76" s="19">
        <f t="shared" si="55"/>
        <v>0</v>
      </c>
      <c r="E76" s="5" t="s">
        <v>169</v>
      </c>
      <c r="F76" s="13">
        <f t="shared" si="56"/>
        <v>0</v>
      </c>
      <c r="G76" s="10" t="str">
        <f>IFERROR(VLOOKUP(A76,'1'!U:V,2,0),"0")</f>
        <v>0</v>
      </c>
      <c r="H76" s="5" t="s">
        <v>169</v>
      </c>
      <c r="I76" s="15">
        <f t="shared" si="57"/>
        <v>0</v>
      </c>
      <c r="J76" s="10" t="str">
        <f>IFERROR(VLOOKUP(A76,'2'!U:V,2,0),"0")</f>
        <v>0</v>
      </c>
      <c r="K76" s="5" t="s">
        <v>169</v>
      </c>
      <c r="L76" s="15">
        <f t="shared" si="58"/>
        <v>0</v>
      </c>
      <c r="M76" s="10" t="str">
        <f>IFERROR(VLOOKUP(A76,'3'!U:V,2,0),"0")</f>
        <v>0</v>
      </c>
      <c r="N76" s="5" t="s">
        <v>169</v>
      </c>
      <c r="O76" s="15">
        <f t="shared" si="59"/>
        <v>0</v>
      </c>
      <c r="P76" s="10" t="str">
        <f>IFERROR(VLOOKUP(A76,'4'!U:V,2,0),"0")</f>
        <v>0</v>
      </c>
      <c r="Q76" s="5" t="s">
        <v>169</v>
      </c>
      <c r="R76" s="15">
        <f t="shared" si="60"/>
        <v>0</v>
      </c>
      <c r="S76" s="10" t="str">
        <f>IFERROR(VLOOKUP(A76,'5'!U:V,2,0),"0")</f>
        <v>0</v>
      </c>
      <c r="T76" s="5" t="s">
        <v>169</v>
      </c>
      <c r="U76" s="15">
        <f t="shared" si="61"/>
        <v>0</v>
      </c>
      <c r="V76" s="10" t="str">
        <f>IFERROR(VLOOKUP(A76,'6'!U:V,2,0),"0")</f>
        <v>0</v>
      </c>
      <c r="W76" s="5" t="s">
        <v>169</v>
      </c>
      <c r="X76" s="15">
        <f t="shared" si="62"/>
        <v>0</v>
      </c>
      <c r="Y76" s="10" t="str">
        <f>IFERROR(VLOOKUP(A76,'7'!U:V,2,0),"0")</f>
        <v>0</v>
      </c>
      <c r="Z76" s="5" t="s">
        <v>169</v>
      </c>
      <c r="AA76" s="15">
        <f t="shared" si="63"/>
        <v>0</v>
      </c>
      <c r="AB76" s="10" t="str">
        <f>IFERROR(VLOOKUP(A76,'8'!U:V,2,0),"0")</f>
        <v>0</v>
      </c>
      <c r="AC76" s="5" t="s">
        <v>169</v>
      </c>
      <c r="AD76" s="15">
        <f t="shared" si="64"/>
        <v>0</v>
      </c>
      <c r="AE76" s="10" t="str">
        <f>IFERROR(VLOOKUP(A76,'9'!U:V,2,0),"0")</f>
        <v>0</v>
      </c>
      <c r="AF76" s="5" t="s">
        <v>169</v>
      </c>
      <c r="AG76" s="15">
        <f t="shared" si="65"/>
        <v>0</v>
      </c>
      <c r="AH76" s="10" t="str">
        <f>IFERROR(VLOOKUP(A76,'10'!U:V,2,0),"0")</f>
        <v>0</v>
      </c>
      <c r="AI76" s="5" t="s">
        <v>169</v>
      </c>
      <c r="AJ76" s="15">
        <f t="shared" si="66"/>
        <v>0</v>
      </c>
      <c r="AK76" s="10" t="str">
        <f>IFERROR(VLOOKUP(A76,'11'!U:V,2,0),"0")</f>
        <v>0</v>
      </c>
      <c r="AL76" s="5" t="s">
        <v>169</v>
      </c>
      <c r="AM76" s="15">
        <f t="shared" si="67"/>
        <v>0</v>
      </c>
      <c r="AN76" s="10" t="str">
        <f>IFERROR(VLOOKUP(A76,'12'!U:V,2,0),"0")</f>
        <v>0</v>
      </c>
      <c r="AO76" s="5" t="s">
        <v>169</v>
      </c>
      <c r="AP76" s="15">
        <f t="shared" si="68"/>
        <v>0</v>
      </c>
      <c r="AQ76" s="10" t="str">
        <f>IFERROR(VLOOKUP(A76,'13'!U:V,2,0),"0")</f>
        <v>0</v>
      </c>
      <c r="AR76" s="5" t="s">
        <v>169</v>
      </c>
      <c r="AS76" s="15">
        <f t="shared" si="69"/>
        <v>0</v>
      </c>
      <c r="AT76" s="10" t="str">
        <f>IFERROR(VLOOKUP(A76,'14'!U:V,2,0),"0")</f>
        <v>0</v>
      </c>
      <c r="AU76" s="5" t="s">
        <v>169</v>
      </c>
      <c r="AV76" s="15">
        <f t="shared" si="70"/>
        <v>0</v>
      </c>
      <c r="AW76" s="10" t="str">
        <f>IFERROR(VLOOKUP(A76,'15'!U:V,2,0),"0")</f>
        <v>0</v>
      </c>
      <c r="AX76" s="5" t="s">
        <v>169</v>
      </c>
      <c r="AY76" s="15">
        <f t="shared" si="71"/>
        <v>0</v>
      </c>
      <c r="AZ76" s="10" t="str">
        <f>IFERROR(VLOOKUP(A76,'16'!U:V,2,0),"0")</f>
        <v>0</v>
      </c>
      <c r="BA76" s="5" t="s">
        <v>169</v>
      </c>
      <c r="BB76" s="15">
        <f t="shared" si="72"/>
        <v>0</v>
      </c>
      <c r="BC76" s="10" t="str">
        <f>IFERROR(VLOOKUP(A76,'17'!U:V,2,0),"0")</f>
        <v>0</v>
      </c>
      <c r="BD76" s="5" t="s">
        <v>169</v>
      </c>
      <c r="BE76" s="15">
        <f t="shared" si="73"/>
        <v>0</v>
      </c>
      <c r="BF76" s="10" t="str">
        <f>IFERROR(VLOOKUP(A76,'18'!U:V,2,0),"0")</f>
        <v>0</v>
      </c>
      <c r="BG76" s="5" t="s">
        <v>169</v>
      </c>
      <c r="BH76" s="15">
        <f t="shared" si="74"/>
        <v>0</v>
      </c>
      <c r="BI76" s="10" t="str">
        <f>IFERROR(VLOOKUP(A76,'19'!U:V,2,0),"0")</f>
        <v>0</v>
      </c>
      <c r="BJ76" s="5" t="s">
        <v>169</v>
      </c>
      <c r="BK76" s="15">
        <f t="shared" si="75"/>
        <v>0</v>
      </c>
      <c r="BL76" s="10" t="str">
        <f>IFERROR(VLOOKUP(A76,'20'!U:V,2,0),"0")</f>
        <v>0</v>
      </c>
      <c r="BM76" s="5" t="s">
        <v>169</v>
      </c>
      <c r="BN76" s="15">
        <f t="shared" si="76"/>
        <v>0</v>
      </c>
      <c r="BO76" s="10" t="str">
        <f>IFERROR(VLOOKUP(A76,'21'!U:V,2,0),"0")</f>
        <v>0</v>
      </c>
      <c r="BP76" s="5" t="s">
        <v>169</v>
      </c>
      <c r="BQ76" s="15">
        <f t="shared" si="77"/>
        <v>0</v>
      </c>
      <c r="BR76" s="10" t="str">
        <f>IFERROR(VLOOKUP(A76,'22'!U:V,2,0),"0")</f>
        <v>0</v>
      </c>
      <c r="BS76" s="5" t="s">
        <v>169</v>
      </c>
      <c r="BT76" s="15">
        <f t="shared" si="78"/>
        <v>0</v>
      </c>
      <c r="BU76" s="10" t="str">
        <f>IFERROR(VLOOKUP(A76,'23'!U:V,2,0),"0")</f>
        <v>0</v>
      </c>
      <c r="BV76" s="5" t="s">
        <v>169</v>
      </c>
      <c r="BW76" s="15">
        <f t="shared" si="79"/>
        <v>0</v>
      </c>
      <c r="BX76" s="10" t="str">
        <f>IFERROR(VLOOKUP(A76,'24'!U:V,2,0),"0")</f>
        <v>0</v>
      </c>
      <c r="BY76" s="5" t="s">
        <v>169</v>
      </c>
      <c r="BZ76" s="15">
        <f t="shared" si="80"/>
        <v>0</v>
      </c>
      <c r="CA76" s="10" t="str">
        <f>IFERROR(VLOOKUP(A76,'25'!U:V,2,0),"0")</f>
        <v>0</v>
      </c>
      <c r="CB76" s="5" t="s">
        <v>169</v>
      </c>
      <c r="CC76" s="15">
        <f t="shared" si="81"/>
        <v>0</v>
      </c>
      <c r="CD76" s="10" t="str">
        <f>IFERROR(VLOOKUP(A76,'26'!U:V,2,0),"0")</f>
        <v>0</v>
      </c>
      <c r="CE76" s="5" t="s">
        <v>169</v>
      </c>
      <c r="CF76" s="15">
        <f t="shared" si="82"/>
        <v>0</v>
      </c>
      <c r="CG76" s="10" t="str">
        <f>IFERROR(VLOOKUP(A76,'27'!U:V,2,0),"0")</f>
        <v>0</v>
      </c>
      <c r="CH76" s="5" t="s">
        <v>169</v>
      </c>
      <c r="CI76" s="15">
        <f t="shared" si="83"/>
        <v>0</v>
      </c>
      <c r="CJ76" s="10" t="str">
        <f>IFERROR(VLOOKUP(A76,'28'!U:V,2,0),"0")</f>
        <v>0</v>
      </c>
      <c r="CK76" s="5" t="s">
        <v>169</v>
      </c>
      <c r="CL76" s="15">
        <f t="shared" si="84"/>
        <v>0</v>
      </c>
      <c r="CM76" s="10" t="str">
        <f>IFERROR(VLOOKUP(A76,'29'!U:V,2,0),"0")</f>
        <v>0</v>
      </c>
      <c r="CN76" s="5" t="s">
        <v>169</v>
      </c>
      <c r="CO76" s="15">
        <f t="shared" si="85"/>
        <v>0</v>
      </c>
      <c r="CP76" s="10" t="str">
        <f>IFERROR(VLOOKUP(A76,'30'!U:V,2,0),"0")</f>
        <v>0</v>
      </c>
      <c r="CQ76" s="5" t="s">
        <v>169</v>
      </c>
      <c r="CR76" s="15">
        <f t="shared" si="86"/>
        <v>0</v>
      </c>
      <c r="CS76" s="10" t="str">
        <f>IFERROR(VLOOKUP(A76,'31'!U:V,2,0),"0")</f>
        <v>0</v>
      </c>
      <c r="CT76" s="5" t="s">
        <v>169</v>
      </c>
      <c r="CU76" s="15">
        <f t="shared" si="87"/>
        <v>0</v>
      </c>
      <c r="CV76" s="10" t="str">
        <f>IFERROR(VLOOKUP(A76,'เซต1-31'!V:W,2,0),"0")</f>
        <v>0</v>
      </c>
      <c r="CW76" s="5" t="s">
        <v>169</v>
      </c>
      <c r="CX76" s="15">
        <f t="shared" si="88"/>
        <v>0</v>
      </c>
    </row>
    <row r="77" spans="1:102" x14ac:dyDescent="0.25">
      <c r="A77" s="5" t="s">
        <v>71</v>
      </c>
      <c r="B77" s="4" t="s">
        <v>72</v>
      </c>
      <c r="C77" s="13">
        <v>4.43</v>
      </c>
      <c r="D77" s="19">
        <f t="shared" si="55"/>
        <v>0</v>
      </c>
      <c r="E77" s="5" t="s">
        <v>169</v>
      </c>
      <c r="F77" s="13">
        <f t="shared" si="56"/>
        <v>0</v>
      </c>
      <c r="G77" s="10" t="str">
        <f>IFERROR(VLOOKUP(A77,'1'!U:V,2,0),"0")</f>
        <v>0</v>
      </c>
      <c r="H77" s="5" t="s">
        <v>169</v>
      </c>
      <c r="I77" s="15">
        <f t="shared" si="57"/>
        <v>0</v>
      </c>
      <c r="J77" s="10" t="str">
        <f>IFERROR(VLOOKUP(A77,'2'!U:V,2,0),"0")</f>
        <v>0</v>
      </c>
      <c r="K77" s="5" t="s">
        <v>169</v>
      </c>
      <c r="L77" s="15">
        <f t="shared" si="58"/>
        <v>0</v>
      </c>
      <c r="M77" s="10" t="str">
        <f>IFERROR(VLOOKUP(A77,'3'!U:V,2,0),"0")</f>
        <v>0</v>
      </c>
      <c r="N77" s="5" t="s">
        <v>169</v>
      </c>
      <c r="O77" s="15">
        <f t="shared" si="59"/>
        <v>0</v>
      </c>
      <c r="P77" s="10" t="str">
        <f>IFERROR(VLOOKUP(A77,'4'!U:V,2,0),"0")</f>
        <v>0</v>
      </c>
      <c r="Q77" s="5" t="s">
        <v>169</v>
      </c>
      <c r="R77" s="15">
        <f t="shared" si="60"/>
        <v>0</v>
      </c>
      <c r="S77" s="10" t="str">
        <f>IFERROR(VLOOKUP(A77,'5'!U:V,2,0),"0")</f>
        <v>0</v>
      </c>
      <c r="T77" s="5" t="s">
        <v>169</v>
      </c>
      <c r="U77" s="15">
        <f t="shared" si="61"/>
        <v>0</v>
      </c>
      <c r="V77" s="10" t="str">
        <f>IFERROR(VLOOKUP(A77,'6'!U:V,2,0),"0")</f>
        <v>0</v>
      </c>
      <c r="W77" s="5" t="s">
        <v>169</v>
      </c>
      <c r="X77" s="15">
        <f t="shared" si="62"/>
        <v>0</v>
      </c>
      <c r="Y77" s="10" t="str">
        <f>IFERROR(VLOOKUP(A77,'7'!U:V,2,0),"0")</f>
        <v>0</v>
      </c>
      <c r="Z77" s="5" t="s">
        <v>169</v>
      </c>
      <c r="AA77" s="15">
        <f t="shared" si="63"/>
        <v>0</v>
      </c>
      <c r="AB77" s="10" t="str">
        <f>IFERROR(VLOOKUP(A77,'8'!U:V,2,0),"0")</f>
        <v>0</v>
      </c>
      <c r="AC77" s="5" t="s">
        <v>169</v>
      </c>
      <c r="AD77" s="15">
        <f t="shared" si="64"/>
        <v>0</v>
      </c>
      <c r="AE77" s="10" t="str">
        <f>IFERROR(VLOOKUP(A77,'9'!U:V,2,0),"0")</f>
        <v>0</v>
      </c>
      <c r="AF77" s="5" t="s">
        <v>169</v>
      </c>
      <c r="AG77" s="15">
        <f t="shared" si="65"/>
        <v>0</v>
      </c>
      <c r="AH77" s="10" t="str">
        <f>IFERROR(VLOOKUP(A77,'10'!U:V,2,0),"0")</f>
        <v>0</v>
      </c>
      <c r="AI77" s="5" t="s">
        <v>169</v>
      </c>
      <c r="AJ77" s="15">
        <f t="shared" si="66"/>
        <v>0</v>
      </c>
      <c r="AK77" s="10" t="str">
        <f>IFERROR(VLOOKUP(A77,'11'!U:V,2,0),"0")</f>
        <v>0</v>
      </c>
      <c r="AL77" s="5" t="s">
        <v>169</v>
      </c>
      <c r="AM77" s="15">
        <f t="shared" si="67"/>
        <v>0</v>
      </c>
      <c r="AN77" s="10" t="str">
        <f>IFERROR(VLOOKUP(A77,'12'!U:V,2,0),"0")</f>
        <v>0</v>
      </c>
      <c r="AO77" s="5" t="s">
        <v>169</v>
      </c>
      <c r="AP77" s="15">
        <f t="shared" si="68"/>
        <v>0</v>
      </c>
      <c r="AQ77" s="10" t="str">
        <f>IFERROR(VLOOKUP(A77,'13'!U:V,2,0),"0")</f>
        <v>0</v>
      </c>
      <c r="AR77" s="5" t="s">
        <v>169</v>
      </c>
      <c r="AS77" s="15">
        <f t="shared" si="69"/>
        <v>0</v>
      </c>
      <c r="AT77" s="10" t="str">
        <f>IFERROR(VLOOKUP(A77,'14'!U:V,2,0),"0")</f>
        <v>0</v>
      </c>
      <c r="AU77" s="5" t="s">
        <v>169</v>
      </c>
      <c r="AV77" s="15">
        <f t="shared" si="70"/>
        <v>0</v>
      </c>
      <c r="AW77" s="10" t="str">
        <f>IFERROR(VLOOKUP(A77,'15'!U:V,2,0),"0")</f>
        <v>0</v>
      </c>
      <c r="AX77" s="5" t="s">
        <v>169</v>
      </c>
      <c r="AY77" s="15">
        <f t="shared" si="71"/>
        <v>0</v>
      </c>
      <c r="AZ77" s="10" t="str">
        <f>IFERROR(VLOOKUP(A77,'16'!U:V,2,0),"0")</f>
        <v>0</v>
      </c>
      <c r="BA77" s="5" t="s">
        <v>169</v>
      </c>
      <c r="BB77" s="15">
        <f t="shared" si="72"/>
        <v>0</v>
      </c>
      <c r="BC77" s="10" t="str">
        <f>IFERROR(VLOOKUP(A77,'17'!U:V,2,0),"0")</f>
        <v>0</v>
      </c>
      <c r="BD77" s="5" t="s">
        <v>169</v>
      </c>
      <c r="BE77" s="15">
        <f t="shared" si="73"/>
        <v>0</v>
      </c>
      <c r="BF77" s="10" t="str">
        <f>IFERROR(VLOOKUP(A77,'18'!U:V,2,0),"0")</f>
        <v>0</v>
      </c>
      <c r="BG77" s="5" t="s">
        <v>169</v>
      </c>
      <c r="BH77" s="15">
        <f t="shared" si="74"/>
        <v>0</v>
      </c>
      <c r="BI77" s="10" t="str">
        <f>IFERROR(VLOOKUP(A77,'19'!U:V,2,0),"0")</f>
        <v>0</v>
      </c>
      <c r="BJ77" s="5" t="s">
        <v>169</v>
      </c>
      <c r="BK77" s="15">
        <f t="shared" si="75"/>
        <v>0</v>
      </c>
      <c r="BL77" s="10" t="str">
        <f>IFERROR(VLOOKUP(A77,'20'!U:V,2,0),"0")</f>
        <v>0</v>
      </c>
      <c r="BM77" s="5" t="s">
        <v>169</v>
      </c>
      <c r="BN77" s="15">
        <f t="shared" si="76"/>
        <v>0</v>
      </c>
      <c r="BO77" s="10" t="str">
        <f>IFERROR(VLOOKUP(A77,'21'!U:V,2,0),"0")</f>
        <v>0</v>
      </c>
      <c r="BP77" s="5" t="s">
        <v>169</v>
      </c>
      <c r="BQ77" s="15">
        <f t="shared" si="77"/>
        <v>0</v>
      </c>
      <c r="BR77" s="10" t="str">
        <f>IFERROR(VLOOKUP(A77,'22'!U:V,2,0),"0")</f>
        <v>0</v>
      </c>
      <c r="BS77" s="5" t="s">
        <v>169</v>
      </c>
      <c r="BT77" s="15">
        <f t="shared" si="78"/>
        <v>0</v>
      </c>
      <c r="BU77" s="10" t="str">
        <f>IFERROR(VLOOKUP(A77,'23'!U:V,2,0),"0")</f>
        <v>0</v>
      </c>
      <c r="BV77" s="5" t="s">
        <v>169</v>
      </c>
      <c r="BW77" s="15">
        <f t="shared" si="79"/>
        <v>0</v>
      </c>
      <c r="BX77" s="10" t="str">
        <f>IFERROR(VLOOKUP(A77,'24'!U:V,2,0),"0")</f>
        <v>0</v>
      </c>
      <c r="BY77" s="5" t="s">
        <v>169</v>
      </c>
      <c r="BZ77" s="15">
        <f t="shared" si="80"/>
        <v>0</v>
      </c>
      <c r="CA77" s="10" t="str">
        <f>IFERROR(VLOOKUP(A77,'25'!U:V,2,0),"0")</f>
        <v>0</v>
      </c>
      <c r="CB77" s="5" t="s">
        <v>169</v>
      </c>
      <c r="CC77" s="15">
        <f t="shared" si="81"/>
        <v>0</v>
      </c>
      <c r="CD77" s="10" t="str">
        <f>IFERROR(VLOOKUP(A77,'26'!U:V,2,0),"0")</f>
        <v>0</v>
      </c>
      <c r="CE77" s="5" t="s">
        <v>169</v>
      </c>
      <c r="CF77" s="15">
        <f t="shared" si="82"/>
        <v>0</v>
      </c>
      <c r="CG77" s="10" t="str">
        <f>IFERROR(VLOOKUP(A77,'27'!U:V,2,0),"0")</f>
        <v>0</v>
      </c>
      <c r="CH77" s="5" t="s">
        <v>169</v>
      </c>
      <c r="CI77" s="15">
        <f t="shared" si="83"/>
        <v>0</v>
      </c>
      <c r="CJ77" s="10" t="str">
        <f>IFERROR(VLOOKUP(A77,'28'!U:V,2,0),"0")</f>
        <v>0</v>
      </c>
      <c r="CK77" s="5" t="s">
        <v>169</v>
      </c>
      <c r="CL77" s="15">
        <f t="shared" si="84"/>
        <v>0</v>
      </c>
      <c r="CM77" s="10" t="str">
        <f>IFERROR(VLOOKUP(A77,'29'!U:V,2,0),"0")</f>
        <v>0</v>
      </c>
      <c r="CN77" s="5" t="s">
        <v>169</v>
      </c>
      <c r="CO77" s="15">
        <f t="shared" si="85"/>
        <v>0</v>
      </c>
      <c r="CP77" s="10" t="str">
        <f>IFERROR(VLOOKUP(A77,'30'!U:V,2,0),"0")</f>
        <v>0</v>
      </c>
      <c r="CQ77" s="5" t="s">
        <v>169</v>
      </c>
      <c r="CR77" s="15">
        <f t="shared" si="86"/>
        <v>0</v>
      </c>
      <c r="CS77" s="10" t="str">
        <f>IFERROR(VLOOKUP(A77,'31'!U:V,2,0),"0")</f>
        <v>0</v>
      </c>
      <c r="CT77" s="5" t="s">
        <v>169</v>
      </c>
      <c r="CU77" s="15">
        <f t="shared" si="87"/>
        <v>0</v>
      </c>
      <c r="CV77" s="10" t="str">
        <f>IFERROR(VLOOKUP(A77,'เซต1-31'!V:W,2,0),"0")</f>
        <v>0</v>
      </c>
      <c r="CW77" s="5" t="s">
        <v>169</v>
      </c>
      <c r="CX77" s="15">
        <f t="shared" si="88"/>
        <v>0</v>
      </c>
    </row>
    <row r="78" spans="1:102" x14ac:dyDescent="0.25">
      <c r="A78" s="5" t="s">
        <v>214</v>
      </c>
      <c r="B78" s="4" t="s">
        <v>74</v>
      </c>
      <c r="C78" s="13">
        <v>4.59</v>
      </c>
      <c r="D78" s="19">
        <f t="shared" si="55"/>
        <v>0</v>
      </c>
      <c r="E78" s="5" t="s">
        <v>169</v>
      </c>
      <c r="F78" s="13">
        <f t="shared" si="56"/>
        <v>0</v>
      </c>
      <c r="G78" s="10" t="str">
        <f>IFERROR(VLOOKUP(A78,'1'!U:V,2,0),"0")</f>
        <v>0</v>
      </c>
      <c r="H78" s="5" t="s">
        <v>169</v>
      </c>
      <c r="I78" s="15">
        <f t="shared" si="57"/>
        <v>0</v>
      </c>
      <c r="J78" s="10" t="str">
        <f>IFERROR(VLOOKUP(A78,'2'!U:V,2,0),"0")</f>
        <v>0</v>
      </c>
      <c r="K78" s="5" t="s">
        <v>169</v>
      </c>
      <c r="L78" s="15">
        <f t="shared" si="58"/>
        <v>0</v>
      </c>
      <c r="M78" s="10" t="str">
        <f>IFERROR(VLOOKUP(A78,'3'!U:V,2,0),"0")</f>
        <v>0</v>
      </c>
      <c r="N78" s="5" t="s">
        <v>169</v>
      </c>
      <c r="O78" s="15">
        <f t="shared" si="59"/>
        <v>0</v>
      </c>
      <c r="P78" s="10" t="str">
        <f>IFERROR(VLOOKUP(A78,'4'!U:V,2,0),"0")</f>
        <v>0</v>
      </c>
      <c r="Q78" s="5" t="s">
        <v>169</v>
      </c>
      <c r="R78" s="15">
        <f t="shared" si="60"/>
        <v>0</v>
      </c>
      <c r="S78" s="10" t="str">
        <f>IFERROR(VLOOKUP(A78,'5'!U:V,2,0),"0")</f>
        <v>0</v>
      </c>
      <c r="T78" s="5" t="s">
        <v>169</v>
      </c>
      <c r="U78" s="15">
        <f t="shared" si="61"/>
        <v>0</v>
      </c>
      <c r="V78" s="10" t="str">
        <f>IFERROR(VLOOKUP(A78,'6'!U:V,2,0),"0")</f>
        <v>0</v>
      </c>
      <c r="W78" s="5" t="s">
        <v>169</v>
      </c>
      <c r="X78" s="15">
        <f t="shared" si="62"/>
        <v>0</v>
      </c>
      <c r="Y78" s="10" t="str">
        <f>IFERROR(VLOOKUP(A78,'7'!U:V,2,0),"0")</f>
        <v>0</v>
      </c>
      <c r="Z78" s="5" t="s">
        <v>169</v>
      </c>
      <c r="AA78" s="15">
        <f t="shared" si="63"/>
        <v>0</v>
      </c>
      <c r="AB78" s="10" t="str">
        <f>IFERROR(VLOOKUP(A78,'8'!U:V,2,0),"0")</f>
        <v>0</v>
      </c>
      <c r="AC78" s="5" t="s">
        <v>169</v>
      </c>
      <c r="AD78" s="15">
        <f t="shared" si="64"/>
        <v>0</v>
      </c>
      <c r="AE78" s="10" t="str">
        <f>IFERROR(VLOOKUP(A78,'9'!U:V,2,0),"0")</f>
        <v>0</v>
      </c>
      <c r="AF78" s="5" t="s">
        <v>169</v>
      </c>
      <c r="AG78" s="15">
        <f t="shared" si="65"/>
        <v>0</v>
      </c>
      <c r="AH78" s="10" t="str">
        <f>IFERROR(VLOOKUP(A78,'10'!U:V,2,0),"0")</f>
        <v>0</v>
      </c>
      <c r="AI78" s="5" t="s">
        <v>169</v>
      </c>
      <c r="AJ78" s="15">
        <f t="shared" si="66"/>
        <v>0</v>
      </c>
      <c r="AK78" s="10" t="str">
        <f>IFERROR(VLOOKUP(A78,'11'!U:V,2,0),"0")</f>
        <v>0</v>
      </c>
      <c r="AL78" s="5" t="s">
        <v>169</v>
      </c>
      <c r="AM78" s="15">
        <f t="shared" si="67"/>
        <v>0</v>
      </c>
      <c r="AN78" s="10" t="str">
        <f>IFERROR(VLOOKUP(A78,'12'!U:V,2,0),"0")</f>
        <v>0</v>
      </c>
      <c r="AO78" s="5" t="s">
        <v>169</v>
      </c>
      <c r="AP78" s="15">
        <f t="shared" si="68"/>
        <v>0</v>
      </c>
      <c r="AQ78" s="10" t="str">
        <f>IFERROR(VLOOKUP(A78,'13'!U:V,2,0),"0")</f>
        <v>0</v>
      </c>
      <c r="AR78" s="5" t="s">
        <v>169</v>
      </c>
      <c r="AS78" s="15">
        <f t="shared" si="69"/>
        <v>0</v>
      </c>
      <c r="AT78" s="10" t="str">
        <f>IFERROR(VLOOKUP(A78,'14'!U:V,2,0),"0")</f>
        <v>0</v>
      </c>
      <c r="AU78" s="5" t="s">
        <v>169</v>
      </c>
      <c r="AV78" s="15">
        <f t="shared" si="70"/>
        <v>0</v>
      </c>
      <c r="AW78" s="10" t="str">
        <f>IFERROR(VLOOKUP(A78,'15'!U:V,2,0),"0")</f>
        <v>0</v>
      </c>
      <c r="AX78" s="5" t="s">
        <v>169</v>
      </c>
      <c r="AY78" s="15">
        <f t="shared" si="71"/>
        <v>0</v>
      </c>
      <c r="AZ78" s="10" t="str">
        <f>IFERROR(VLOOKUP(A78,'16'!U:V,2,0),"0")</f>
        <v>0</v>
      </c>
      <c r="BA78" s="5" t="s">
        <v>169</v>
      </c>
      <c r="BB78" s="15">
        <f t="shared" si="72"/>
        <v>0</v>
      </c>
      <c r="BC78" s="10" t="str">
        <f>IFERROR(VLOOKUP(A78,'17'!U:V,2,0),"0")</f>
        <v>0</v>
      </c>
      <c r="BD78" s="5" t="s">
        <v>169</v>
      </c>
      <c r="BE78" s="15">
        <f t="shared" si="73"/>
        <v>0</v>
      </c>
      <c r="BF78" s="10" t="str">
        <f>IFERROR(VLOOKUP(A78,'18'!U:V,2,0),"0")</f>
        <v>0</v>
      </c>
      <c r="BG78" s="5" t="s">
        <v>169</v>
      </c>
      <c r="BH78" s="15">
        <f t="shared" si="74"/>
        <v>0</v>
      </c>
      <c r="BI78" s="10" t="str">
        <f>IFERROR(VLOOKUP(A78,'19'!U:V,2,0),"0")</f>
        <v>0</v>
      </c>
      <c r="BJ78" s="5" t="s">
        <v>169</v>
      </c>
      <c r="BK78" s="15">
        <f t="shared" si="75"/>
        <v>0</v>
      </c>
      <c r="BL78" s="10" t="str">
        <f>IFERROR(VLOOKUP(A78,'20'!U:V,2,0),"0")</f>
        <v>0</v>
      </c>
      <c r="BM78" s="5" t="s">
        <v>169</v>
      </c>
      <c r="BN78" s="15">
        <f t="shared" si="76"/>
        <v>0</v>
      </c>
      <c r="BO78" s="10" t="str">
        <f>IFERROR(VLOOKUP(A78,'21'!U:V,2,0),"0")</f>
        <v>0</v>
      </c>
      <c r="BP78" s="5" t="s">
        <v>169</v>
      </c>
      <c r="BQ78" s="15">
        <f t="shared" si="77"/>
        <v>0</v>
      </c>
      <c r="BR78" s="10" t="str">
        <f>IFERROR(VLOOKUP(A78,'22'!U:V,2,0),"0")</f>
        <v>0</v>
      </c>
      <c r="BS78" s="5" t="s">
        <v>169</v>
      </c>
      <c r="BT78" s="15">
        <f t="shared" si="78"/>
        <v>0</v>
      </c>
      <c r="BU78" s="10" t="str">
        <f>IFERROR(VLOOKUP(A78,'23'!U:V,2,0),"0")</f>
        <v>0</v>
      </c>
      <c r="BV78" s="5" t="s">
        <v>169</v>
      </c>
      <c r="BW78" s="15">
        <f t="shared" si="79"/>
        <v>0</v>
      </c>
      <c r="BX78" s="10" t="str">
        <f>IFERROR(VLOOKUP(A78,'24'!U:V,2,0),"0")</f>
        <v>0</v>
      </c>
      <c r="BY78" s="5" t="s">
        <v>169</v>
      </c>
      <c r="BZ78" s="15">
        <f t="shared" si="80"/>
        <v>0</v>
      </c>
      <c r="CA78" s="10" t="str">
        <f>IFERROR(VLOOKUP(A78,'25'!U:V,2,0),"0")</f>
        <v>0</v>
      </c>
      <c r="CB78" s="5" t="s">
        <v>169</v>
      </c>
      <c r="CC78" s="15">
        <f t="shared" si="81"/>
        <v>0</v>
      </c>
      <c r="CD78" s="10" t="str">
        <f>IFERROR(VLOOKUP(A78,'26'!U:V,2,0),"0")</f>
        <v>0</v>
      </c>
      <c r="CE78" s="5" t="s">
        <v>169</v>
      </c>
      <c r="CF78" s="15">
        <f t="shared" si="82"/>
        <v>0</v>
      </c>
      <c r="CG78" s="10" t="str">
        <f>IFERROR(VLOOKUP(A78,'27'!U:V,2,0),"0")</f>
        <v>0</v>
      </c>
      <c r="CH78" s="5" t="s">
        <v>169</v>
      </c>
      <c r="CI78" s="15">
        <f t="shared" si="83"/>
        <v>0</v>
      </c>
      <c r="CJ78" s="10" t="str">
        <f>IFERROR(VLOOKUP(A78,'28'!U:V,2,0),"0")</f>
        <v>0</v>
      </c>
      <c r="CK78" s="5" t="s">
        <v>169</v>
      </c>
      <c r="CL78" s="15">
        <f t="shared" si="84"/>
        <v>0</v>
      </c>
      <c r="CM78" s="10" t="str">
        <f>IFERROR(VLOOKUP(A78,'29'!U:V,2,0),"0")</f>
        <v>0</v>
      </c>
      <c r="CN78" s="5" t="s">
        <v>169</v>
      </c>
      <c r="CO78" s="15">
        <f t="shared" si="85"/>
        <v>0</v>
      </c>
      <c r="CP78" s="10" t="str">
        <f>IFERROR(VLOOKUP(A78,'30'!U:V,2,0),"0")</f>
        <v>0</v>
      </c>
      <c r="CQ78" s="5" t="s">
        <v>169</v>
      </c>
      <c r="CR78" s="15">
        <f t="shared" si="86"/>
        <v>0</v>
      </c>
      <c r="CS78" s="10" t="str">
        <f>IFERROR(VLOOKUP(A78,'31'!U:V,2,0),"0")</f>
        <v>0</v>
      </c>
      <c r="CT78" s="5" t="s">
        <v>169</v>
      </c>
      <c r="CU78" s="15">
        <f t="shared" si="87"/>
        <v>0</v>
      </c>
      <c r="CV78" s="10" t="str">
        <f>IFERROR(VLOOKUP(A78,'เซต1-31'!V:W,2,0),"0")</f>
        <v>0</v>
      </c>
      <c r="CW78" s="5" t="s">
        <v>169</v>
      </c>
      <c r="CX78" s="15">
        <f t="shared" si="88"/>
        <v>0</v>
      </c>
    </row>
    <row r="79" spans="1:102" x14ac:dyDescent="0.25">
      <c r="A79" s="5" t="s">
        <v>73</v>
      </c>
      <c r="B79" s="4" t="s">
        <v>74</v>
      </c>
      <c r="C79" s="13">
        <v>4.59</v>
      </c>
      <c r="D79" s="19">
        <f t="shared" si="55"/>
        <v>0</v>
      </c>
      <c r="E79" s="5" t="s">
        <v>169</v>
      </c>
      <c r="F79" s="13">
        <f t="shared" si="56"/>
        <v>0</v>
      </c>
      <c r="G79" s="10" t="str">
        <f>IFERROR(VLOOKUP(A79,'1'!U:V,2,0),"0")</f>
        <v>0</v>
      </c>
      <c r="H79" s="5" t="s">
        <v>169</v>
      </c>
      <c r="I79" s="15">
        <f t="shared" si="57"/>
        <v>0</v>
      </c>
      <c r="J79" s="10" t="str">
        <f>IFERROR(VLOOKUP(A79,'2'!U:V,2,0),"0")</f>
        <v>0</v>
      </c>
      <c r="K79" s="5" t="s">
        <v>169</v>
      </c>
      <c r="L79" s="15">
        <f t="shared" si="58"/>
        <v>0</v>
      </c>
      <c r="M79" s="10" t="str">
        <f>IFERROR(VLOOKUP(A79,'3'!U:V,2,0),"0")</f>
        <v>0</v>
      </c>
      <c r="N79" s="5" t="s">
        <v>169</v>
      </c>
      <c r="O79" s="15">
        <f t="shared" si="59"/>
        <v>0</v>
      </c>
      <c r="P79" s="10" t="str">
        <f>IFERROR(VLOOKUP(A79,'4'!U:V,2,0),"0")</f>
        <v>0</v>
      </c>
      <c r="Q79" s="5" t="s">
        <v>169</v>
      </c>
      <c r="R79" s="15">
        <f t="shared" si="60"/>
        <v>0</v>
      </c>
      <c r="S79" s="10" t="str">
        <f>IFERROR(VLOOKUP(A79,'5'!U:V,2,0),"0")</f>
        <v>0</v>
      </c>
      <c r="T79" s="5" t="s">
        <v>169</v>
      </c>
      <c r="U79" s="15">
        <f t="shared" si="61"/>
        <v>0</v>
      </c>
      <c r="V79" s="10" t="str">
        <f>IFERROR(VLOOKUP(A79,'6'!U:V,2,0),"0")</f>
        <v>0</v>
      </c>
      <c r="W79" s="5" t="s">
        <v>169</v>
      </c>
      <c r="X79" s="15">
        <f t="shared" si="62"/>
        <v>0</v>
      </c>
      <c r="Y79" s="10" t="str">
        <f>IFERROR(VLOOKUP(A79,'7'!U:V,2,0),"0")</f>
        <v>0</v>
      </c>
      <c r="Z79" s="5" t="s">
        <v>169</v>
      </c>
      <c r="AA79" s="15">
        <f t="shared" si="63"/>
        <v>0</v>
      </c>
      <c r="AB79" s="10" t="str">
        <f>IFERROR(VLOOKUP(A79,'8'!U:V,2,0),"0")</f>
        <v>0</v>
      </c>
      <c r="AC79" s="5" t="s">
        <v>169</v>
      </c>
      <c r="AD79" s="15">
        <f t="shared" si="64"/>
        <v>0</v>
      </c>
      <c r="AE79" s="10" t="str">
        <f>IFERROR(VLOOKUP(A79,'9'!U:V,2,0),"0")</f>
        <v>0</v>
      </c>
      <c r="AF79" s="5" t="s">
        <v>169</v>
      </c>
      <c r="AG79" s="15">
        <f t="shared" si="65"/>
        <v>0</v>
      </c>
      <c r="AH79" s="10" t="str">
        <f>IFERROR(VLOOKUP(A79,'10'!U:V,2,0),"0")</f>
        <v>0</v>
      </c>
      <c r="AI79" s="5" t="s">
        <v>169</v>
      </c>
      <c r="AJ79" s="15">
        <f t="shared" si="66"/>
        <v>0</v>
      </c>
      <c r="AK79" s="10" t="str">
        <f>IFERROR(VLOOKUP(A79,'11'!U:V,2,0),"0")</f>
        <v>0</v>
      </c>
      <c r="AL79" s="5" t="s">
        <v>169</v>
      </c>
      <c r="AM79" s="15">
        <f t="shared" si="67"/>
        <v>0</v>
      </c>
      <c r="AN79" s="10" t="str">
        <f>IFERROR(VLOOKUP(A79,'12'!U:V,2,0),"0")</f>
        <v>0</v>
      </c>
      <c r="AO79" s="5" t="s">
        <v>169</v>
      </c>
      <c r="AP79" s="15">
        <f t="shared" si="68"/>
        <v>0</v>
      </c>
      <c r="AQ79" s="10" t="str">
        <f>IFERROR(VLOOKUP(A79,'13'!U:V,2,0),"0")</f>
        <v>0</v>
      </c>
      <c r="AR79" s="5" t="s">
        <v>169</v>
      </c>
      <c r="AS79" s="15">
        <f t="shared" si="69"/>
        <v>0</v>
      </c>
      <c r="AT79" s="10" t="str">
        <f>IFERROR(VLOOKUP(A79,'14'!U:V,2,0),"0")</f>
        <v>0</v>
      </c>
      <c r="AU79" s="5" t="s">
        <v>169</v>
      </c>
      <c r="AV79" s="15">
        <f t="shared" si="70"/>
        <v>0</v>
      </c>
      <c r="AW79" s="10" t="str">
        <f>IFERROR(VLOOKUP(A79,'15'!U:V,2,0),"0")</f>
        <v>0</v>
      </c>
      <c r="AX79" s="5" t="s">
        <v>169</v>
      </c>
      <c r="AY79" s="15">
        <f t="shared" si="71"/>
        <v>0</v>
      </c>
      <c r="AZ79" s="10" t="str">
        <f>IFERROR(VLOOKUP(A79,'16'!U:V,2,0),"0")</f>
        <v>0</v>
      </c>
      <c r="BA79" s="5" t="s">
        <v>169</v>
      </c>
      <c r="BB79" s="15">
        <f t="shared" si="72"/>
        <v>0</v>
      </c>
      <c r="BC79" s="10" t="str">
        <f>IFERROR(VLOOKUP(A79,'17'!U:V,2,0),"0")</f>
        <v>0</v>
      </c>
      <c r="BD79" s="5" t="s">
        <v>169</v>
      </c>
      <c r="BE79" s="15">
        <f t="shared" si="73"/>
        <v>0</v>
      </c>
      <c r="BF79" s="10" t="str">
        <f>IFERROR(VLOOKUP(A79,'18'!U:V,2,0),"0")</f>
        <v>0</v>
      </c>
      <c r="BG79" s="5" t="s">
        <v>169</v>
      </c>
      <c r="BH79" s="15">
        <f t="shared" si="74"/>
        <v>0</v>
      </c>
      <c r="BI79" s="10" t="str">
        <f>IFERROR(VLOOKUP(A79,'19'!U:V,2,0),"0")</f>
        <v>0</v>
      </c>
      <c r="BJ79" s="5" t="s">
        <v>169</v>
      </c>
      <c r="BK79" s="15">
        <f t="shared" si="75"/>
        <v>0</v>
      </c>
      <c r="BL79" s="10" t="str">
        <f>IFERROR(VLOOKUP(A79,'20'!U:V,2,0),"0")</f>
        <v>0</v>
      </c>
      <c r="BM79" s="5" t="s">
        <v>169</v>
      </c>
      <c r="BN79" s="15">
        <f t="shared" si="76"/>
        <v>0</v>
      </c>
      <c r="BO79" s="10" t="str">
        <f>IFERROR(VLOOKUP(A79,'21'!U:V,2,0),"0")</f>
        <v>0</v>
      </c>
      <c r="BP79" s="5" t="s">
        <v>169</v>
      </c>
      <c r="BQ79" s="15">
        <f t="shared" si="77"/>
        <v>0</v>
      </c>
      <c r="BR79" s="10" t="str">
        <f>IFERROR(VLOOKUP(A79,'22'!U:V,2,0),"0")</f>
        <v>0</v>
      </c>
      <c r="BS79" s="5" t="s">
        <v>169</v>
      </c>
      <c r="BT79" s="15">
        <f t="shared" si="78"/>
        <v>0</v>
      </c>
      <c r="BU79" s="10" t="str">
        <f>IFERROR(VLOOKUP(A79,'23'!U:V,2,0),"0")</f>
        <v>0</v>
      </c>
      <c r="BV79" s="5" t="s">
        <v>169</v>
      </c>
      <c r="BW79" s="15">
        <f t="shared" si="79"/>
        <v>0</v>
      </c>
      <c r="BX79" s="10" t="str">
        <f>IFERROR(VLOOKUP(A79,'24'!U:V,2,0),"0")</f>
        <v>0</v>
      </c>
      <c r="BY79" s="5" t="s">
        <v>169</v>
      </c>
      <c r="BZ79" s="15">
        <f t="shared" si="80"/>
        <v>0</v>
      </c>
      <c r="CA79" s="10" t="str">
        <f>IFERROR(VLOOKUP(A79,'25'!U:V,2,0),"0")</f>
        <v>0</v>
      </c>
      <c r="CB79" s="5" t="s">
        <v>169</v>
      </c>
      <c r="CC79" s="15">
        <f t="shared" si="81"/>
        <v>0</v>
      </c>
      <c r="CD79" s="10" t="str">
        <f>IFERROR(VLOOKUP(A79,'26'!U:V,2,0),"0")</f>
        <v>0</v>
      </c>
      <c r="CE79" s="5" t="s">
        <v>169</v>
      </c>
      <c r="CF79" s="15">
        <f t="shared" si="82"/>
        <v>0</v>
      </c>
      <c r="CG79" s="10" t="str">
        <f>IFERROR(VLOOKUP(A79,'27'!U:V,2,0),"0")</f>
        <v>0</v>
      </c>
      <c r="CH79" s="5" t="s">
        <v>169</v>
      </c>
      <c r="CI79" s="15">
        <f t="shared" si="83"/>
        <v>0</v>
      </c>
      <c r="CJ79" s="10" t="str">
        <f>IFERROR(VLOOKUP(A79,'28'!U:V,2,0),"0")</f>
        <v>0</v>
      </c>
      <c r="CK79" s="5" t="s">
        <v>169</v>
      </c>
      <c r="CL79" s="15">
        <f t="shared" si="84"/>
        <v>0</v>
      </c>
      <c r="CM79" s="10" t="str">
        <f>IFERROR(VLOOKUP(A79,'29'!U:V,2,0),"0")</f>
        <v>0</v>
      </c>
      <c r="CN79" s="5" t="s">
        <v>169</v>
      </c>
      <c r="CO79" s="15">
        <f t="shared" si="85"/>
        <v>0</v>
      </c>
      <c r="CP79" s="10" t="str">
        <f>IFERROR(VLOOKUP(A79,'30'!U:V,2,0),"0")</f>
        <v>0</v>
      </c>
      <c r="CQ79" s="5" t="s">
        <v>169</v>
      </c>
      <c r="CR79" s="15">
        <f t="shared" si="86"/>
        <v>0</v>
      </c>
      <c r="CS79" s="10" t="str">
        <f>IFERROR(VLOOKUP(A79,'31'!U:V,2,0),"0")</f>
        <v>0</v>
      </c>
      <c r="CT79" s="5" t="s">
        <v>169</v>
      </c>
      <c r="CU79" s="15">
        <f t="shared" si="87"/>
        <v>0</v>
      </c>
      <c r="CV79" s="10" t="str">
        <f>IFERROR(VLOOKUP(A79,'เซต1-31'!V:W,2,0),"0")</f>
        <v>0</v>
      </c>
      <c r="CW79" s="5" t="s">
        <v>169</v>
      </c>
      <c r="CX79" s="15">
        <f t="shared" si="88"/>
        <v>0</v>
      </c>
    </row>
    <row r="80" spans="1:102" x14ac:dyDescent="0.25">
      <c r="A80" s="5" t="s">
        <v>247</v>
      </c>
      <c r="B80" s="4" t="s">
        <v>67</v>
      </c>
      <c r="C80" s="13">
        <v>4.76</v>
      </c>
      <c r="D80" s="19">
        <f t="shared" si="55"/>
        <v>0</v>
      </c>
      <c r="E80" s="5" t="s">
        <v>169</v>
      </c>
      <c r="F80" s="13">
        <f t="shared" si="56"/>
        <v>0</v>
      </c>
      <c r="G80" s="10" t="str">
        <f>IFERROR(VLOOKUP(A80,'1'!U:V,2,0),"0")</f>
        <v>0</v>
      </c>
      <c r="H80" s="5" t="s">
        <v>169</v>
      </c>
      <c r="I80" s="15">
        <f t="shared" si="57"/>
        <v>0</v>
      </c>
      <c r="J80" s="10" t="str">
        <f>IFERROR(VLOOKUP(A80,'2'!U:V,2,0),"0")</f>
        <v>0</v>
      </c>
      <c r="K80" s="5" t="s">
        <v>169</v>
      </c>
      <c r="L80" s="15">
        <f t="shared" si="58"/>
        <v>0</v>
      </c>
      <c r="M80" s="10" t="str">
        <f>IFERROR(VLOOKUP(A80,'3'!U:V,2,0),"0")</f>
        <v>0</v>
      </c>
      <c r="N80" s="5" t="s">
        <v>169</v>
      </c>
      <c r="O80" s="15">
        <f t="shared" si="59"/>
        <v>0</v>
      </c>
      <c r="P80" s="10" t="str">
        <f>IFERROR(VLOOKUP(A80,'4'!U:V,2,0),"0")</f>
        <v>0</v>
      </c>
      <c r="Q80" s="5" t="s">
        <v>169</v>
      </c>
      <c r="R80" s="15">
        <f t="shared" si="60"/>
        <v>0</v>
      </c>
      <c r="S80" s="10" t="str">
        <f>IFERROR(VLOOKUP(A80,'5'!U:V,2,0),"0")</f>
        <v>0</v>
      </c>
      <c r="T80" s="5" t="s">
        <v>169</v>
      </c>
      <c r="U80" s="15">
        <f t="shared" si="61"/>
        <v>0</v>
      </c>
      <c r="V80" s="10" t="str">
        <f>IFERROR(VLOOKUP(A80,'6'!U:V,2,0),"0")</f>
        <v>0</v>
      </c>
      <c r="W80" s="5" t="s">
        <v>169</v>
      </c>
      <c r="X80" s="15">
        <f t="shared" si="62"/>
        <v>0</v>
      </c>
      <c r="Y80" s="10" t="str">
        <f>IFERROR(VLOOKUP(A80,'7'!U:V,2,0),"0")</f>
        <v>0</v>
      </c>
      <c r="Z80" s="5" t="s">
        <v>169</v>
      </c>
      <c r="AA80" s="15">
        <f t="shared" si="63"/>
        <v>0</v>
      </c>
      <c r="AB80" s="10" t="str">
        <f>IFERROR(VLOOKUP(A80,'8'!U:V,2,0),"0")</f>
        <v>0</v>
      </c>
      <c r="AC80" s="5" t="s">
        <v>169</v>
      </c>
      <c r="AD80" s="15">
        <f t="shared" si="64"/>
        <v>0</v>
      </c>
      <c r="AE80" s="10" t="str">
        <f>IFERROR(VLOOKUP(A80,'9'!U:V,2,0),"0")</f>
        <v>0</v>
      </c>
      <c r="AF80" s="5" t="s">
        <v>169</v>
      </c>
      <c r="AG80" s="15">
        <f t="shared" si="65"/>
        <v>0</v>
      </c>
      <c r="AH80" s="10" t="str">
        <f>IFERROR(VLOOKUP(A80,'10'!U:V,2,0),"0")</f>
        <v>0</v>
      </c>
      <c r="AI80" s="5" t="s">
        <v>169</v>
      </c>
      <c r="AJ80" s="15">
        <f t="shared" si="66"/>
        <v>0</v>
      </c>
      <c r="AK80" s="10" t="str">
        <f>IFERROR(VLOOKUP(A80,'11'!U:V,2,0),"0")</f>
        <v>0</v>
      </c>
      <c r="AL80" s="5" t="s">
        <v>169</v>
      </c>
      <c r="AM80" s="15">
        <f t="shared" si="67"/>
        <v>0</v>
      </c>
      <c r="AN80" s="10" t="str">
        <f>IFERROR(VLOOKUP(A80,'12'!U:V,2,0),"0")</f>
        <v>0</v>
      </c>
      <c r="AO80" s="5" t="s">
        <v>169</v>
      </c>
      <c r="AP80" s="15">
        <f t="shared" si="68"/>
        <v>0</v>
      </c>
      <c r="AQ80" s="10" t="str">
        <f>IFERROR(VLOOKUP(A80,'13'!U:V,2,0),"0")</f>
        <v>0</v>
      </c>
      <c r="AR80" s="5" t="s">
        <v>169</v>
      </c>
      <c r="AS80" s="15">
        <f t="shared" si="69"/>
        <v>0</v>
      </c>
      <c r="AT80" s="10" t="str">
        <f>IFERROR(VLOOKUP(A80,'14'!U:V,2,0),"0")</f>
        <v>0</v>
      </c>
      <c r="AU80" s="5" t="s">
        <v>169</v>
      </c>
      <c r="AV80" s="15">
        <f t="shared" si="70"/>
        <v>0</v>
      </c>
      <c r="AW80" s="10" t="str">
        <f>IFERROR(VLOOKUP(A80,'15'!U:V,2,0),"0")</f>
        <v>0</v>
      </c>
      <c r="AX80" s="5" t="s">
        <v>169</v>
      </c>
      <c r="AY80" s="15">
        <f t="shared" si="71"/>
        <v>0</v>
      </c>
      <c r="AZ80" s="10" t="str">
        <f>IFERROR(VLOOKUP(A80,'16'!U:V,2,0),"0")</f>
        <v>0</v>
      </c>
      <c r="BA80" s="5" t="s">
        <v>169</v>
      </c>
      <c r="BB80" s="15">
        <f t="shared" si="72"/>
        <v>0</v>
      </c>
      <c r="BC80" s="10" t="str">
        <f>IFERROR(VLOOKUP(A80,'17'!U:V,2,0),"0")</f>
        <v>0</v>
      </c>
      <c r="BD80" s="5" t="s">
        <v>169</v>
      </c>
      <c r="BE80" s="15">
        <f t="shared" si="73"/>
        <v>0</v>
      </c>
      <c r="BF80" s="10" t="str">
        <f>IFERROR(VLOOKUP(A80,'18'!U:V,2,0),"0")</f>
        <v>0</v>
      </c>
      <c r="BG80" s="5" t="s">
        <v>169</v>
      </c>
      <c r="BH80" s="15">
        <f t="shared" si="74"/>
        <v>0</v>
      </c>
      <c r="BI80" s="10" t="str">
        <f>IFERROR(VLOOKUP(A80,'19'!U:V,2,0),"0")</f>
        <v>0</v>
      </c>
      <c r="BJ80" s="5" t="s">
        <v>169</v>
      </c>
      <c r="BK80" s="15">
        <f t="shared" si="75"/>
        <v>0</v>
      </c>
      <c r="BL80" s="10" t="str">
        <f>IFERROR(VLOOKUP(A80,'20'!U:V,2,0),"0")</f>
        <v>0</v>
      </c>
      <c r="BM80" s="5" t="s">
        <v>169</v>
      </c>
      <c r="BN80" s="15">
        <f t="shared" si="76"/>
        <v>0</v>
      </c>
      <c r="BO80" s="10" t="str">
        <f>IFERROR(VLOOKUP(A80,'21'!U:V,2,0),"0")</f>
        <v>0</v>
      </c>
      <c r="BP80" s="5" t="s">
        <v>169</v>
      </c>
      <c r="BQ80" s="15">
        <f t="shared" si="77"/>
        <v>0</v>
      </c>
      <c r="BR80" s="10" t="str">
        <f>IFERROR(VLOOKUP(A80,'22'!U:V,2,0),"0")</f>
        <v>0</v>
      </c>
      <c r="BS80" s="5" t="s">
        <v>169</v>
      </c>
      <c r="BT80" s="15">
        <f t="shared" si="78"/>
        <v>0</v>
      </c>
      <c r="BU80" s="10" t="str">
        <f>IFERROR(VLOOKUP(A80,'23'!U:V,2,0),"0")</f>
        <v>0</v>
      </c>
      <c r="BV80" s="5" t="s">
        <v>169</v>
      </c>
      <c r="BW80" s="15">
        <f t="shared" si="79"/>
        <v>0</v>
      </c>
      <c r="BX80" s="10" t="str">
        <f>IFERROR(VLOOKUP(A80,'24'!U:V,2,0),"0")</f>
        <v>0</v>
      </c>
      <c r="BY80" s="5" t="s">
        <v>169</v>
      </c>
      <c r="BZ80" s="15">
        <f t="shared" si="80"/>
        <v>0</v>
      </c>
      <c r="CA80" s="10" t="str">
        <f>IFERROR(VLOOKUP(A80,'25'!U:V,2,0),"0")</f>
        <v>0</v>
      </c>
      <c r="CB80" s="5" t="s">
        <v>169</v>
      </c>
      <c r="CC80" s="15">
        <f t="shared" si="81"/>
        <v>0</v>
      </c>
      <c r="CD80" s="10" t="str">
        <f>IFERROR(VLOOKUP(A80,'26'!U:V,2,0),"0")</f>
        <v>0</v>
      </c>
      <c r="CE80" s="5" t="s">
        <v>169</v>
      </c>
      <c r="CF80" s="15">
        <f t="shared" si="82"/>
        <v>0</v>
      </c>
      <c r="CG80" s="10" t="str">
        <f>IFERROR(VLOOKUP(A80,'27'!U:V,2,0),"0")</f>
        <v>0</v>
      </c>
      <c r="CH80" s="5" t="s">
        <v>169</v>
      </c>
      <c r="CI80" s="15">
        <f t="shared" si="83"/>
        <v>0</v>
      </c>
      <c r="CJ80" s="10" t="str">
        <f>IFERROR(VLOOKUP(A80,'28'!U:V,2,0),"0")</f>
        <v>0</v>
      </c>
      <c r="CK80" s="5" t="s">
        <v>169</v>
      </c>
      <c r="CL80" s="15">
        <f t="shared" si="84"/>
        <v>0</v>
      </c>
      <c r="CM80" s="10" t="str">
        <f>IFERROR(VLOOKUP(A80,'29'!U:V,2,0),"0")</f>
        <v>0</v>
      </c>
      <c r="CN80" s="5" t="s">
        <v>169</v>
      </c>
      <c r="CO80" s="15">
        <f t="shared" si="85"/>
        <v>0</v>
      </c>
      <c r="CP80" s="10" t="str">
        <f>IFERROR(VLOOKUP(A80,'30'!U:V,2,0),"0")</f>
        <v>0</v>
      </c>
      <c r="CQ80" s="5" t="s">
        <v>169</v>
      </c>
      <c r="CR80" s="15">
        <f t="shared" si="86"/>
        <v>0</v>
      </c>
      <c r="CS80" s="10" t="str">
        <f>IFERROR(VLOOKUP(A80,'31'!U:V,2,0),"0")</f>
        <v>0</v>
      </c>
      <c r="CT80" s="5" t="s">
        <v>169</v>
      </c>
      <c r="CU80" s="15">
        <f t="shared" si="87"/>
        <v>0</v>
      </c>
      <c r="CV80" s="10" t="str">
        <f>IFERROR(VLOOKUP(A80,'เซต1-31'!V:W,2,0),"0")</f>
        <v>0</v>
      </c>
      <c r="CW80" s="5" t="s">
        <v>169</v>
      </c>
      <c r="CX80" s="15">
        <f t="shared" si="88"/>
        <v>0</v>
      </c>
    </row>
    <row r="81" spans="1:102" x14ac:dyDescent="0.25">
      <c r="A81" s="5" t="s">
        <v>66</v>
      </c>
      <c r="B81" s="4" t="s">
        <v>67</v>
      </c>
      <c r="C81" s="13">
        <v>4.76</v>
      </c>
      <c r="D81" s="19">
        <f t="shared" si="55"/>
        <v>0</v>
      </c>
      <c r="E81" s="5" t="s">
        <v>169</v>
      </c>
      <c r="F81" s="13">
        <f t="shared" si="56"/>
        <v>0</v>
      </c>
      <c r="G81" s="10" t="str">
        <f>IFERROR(VLOOKUP(A81,'1'!U:V,2,0),"0")</f>
        <v>0</v>
      </c>
      <c r="H81" s="5" t="s">
        <v>169</v>
      </c>
      <c r="I81" s="15">
        <f t="shared" si="57"/>
        <v>0</v>
      </c>
      <c r="J81" s="10" t="str">
        <f>IFERROR(VLOOKUP(A81,'2'!U:V,2,0),"0")</f>
        <v>0</v>
      </c>
      <c r="K81" s="5" t="s">
        <v>169</v>
      </c>
      <c r="L81" s="15">
        <f t="shared" si="58"/>
        <v>0</v>
      </c>
      <c r="M81" s="10" t="str">
        <f>IFERROR(VLOOKUP(A81,'3'!U:V,2,0),"0")</f>
        <v>0</v>
      </c>
      <c r="N81" s="5" t="s">
        <v>169</v>
      </c>
      <c r="O81" s="15">
        <f t="shared" si="59"/>
        <v>0</v>
      </c>
      <c r="P81" s="10" t="str">
        <f>IFERROR(VLOOKUP(A81,'4'!U:V,2,0),"0")</f>
        <v>0</v>
      </c>
      <c r="Q81" s="5" t="s">
        <v>169</v>
      </c>
      <c r="R81" s="15">
        <f t="shared" si="60"/>
        <v>0</v>
      </c>
      <c r="S81" s="10" t="str">
        <f>IFERROR(VLOOKUP(A81,'5'!U:V,2,0),"0")</f>
        <v>0</v>
      </c>
      <c r="T81" s="5" t="s">
        <v>169</v>
      </c>
      <c r="U81" s="15">
        <f t="shared" si="61"/>
        <v>0</v>
      </c>
      <c r="V81" s="10" t="str">
        <f>IFERROR(VLOOKUP(A81,'6'!U:V,2,0),"0")</f>
        <v>0</v>
      </c>
      <c r="W81" s="5" t="s">
        <v>169</v>
      </c>
      <c r="X81" s="15">
        <f t="shared" si="62"/>
        <v>0</v>
      </c>
      <c r="Y81" s="10" t="str">
        <f>IFERROR(VLOOKUP(A81,'7'!U:V,2,0),"0")</f>
        <v>0</v>
      </c>
      <c r="Z81" s="5" t="s">
        <v>169</v>
      </c>
      <c r="AA81" s="15">
        <f t="shared" si="63"/>
        <v>0</v>
      </c>
      <c r="AB81" s="10" t="str">
        <f>IFERROR(VLOOKUP(A81,'8'!U:V,2,0),"0")</f>
        <v>0</v>
      </c>
      <c r="AC81" s="5" t="s">
        <v>169</v>
      </c>
      <c r="AD81" s="15">
        <f t="shared" si="64"/>
        <v>0</v>
      </c>
      <c r="AE81" s="10" t="str">
        <f>IFERROR(VLOOKUP(A81,'9'!U:V,2,0),"0")</f>
        <v>0</v>
      </c>
      <c r="AF81" s="5" t="s">
        <v>169</v>
      </c>
      <c r="AG81" s="15">
        <f t="shared" si="65"/>
        <v>0</v>
      </c>
      <c r="AH81" s="10" t="str">
        <f>IFERROR(VLOOKUP(A81,'10'!U:V,2,0),"0")</f>
        <v>0</v>
      </c>
      <c r="AI81" s="5" t="s">
        <v>169</v>
      </c>
      <c r="AJ81" s="15">
        <f t="shared" si="66"/>
        <v>0</v>
      </c>
      <c r="AK81" s="10" t="str">
        <f>IFERROR(VLOOKUP(A81,'11'!U:V,2,0),"0")</f>
        <v>0</v>
      </c>
      <c r="AL81" s="5" t="s">
        <v>169</v>
      </c>
      <c r="AM81" s="15">
        <f t="shared" si="67"/>
        <v>0</v>
      </c>
      <c r="AN81" s="10" t="str">
        <f>IFERROR(VLOOKUP(A81,'12'!U:V,2,0),"0")</f>
        <v>0</v>
      </c>
      <c r="AO81" s="5" t="s">
        <v>169</v>
      </c>
      <c r="AP81" s="15">
        <f t="shared" si="68"/>
        <v>0</v>
      </c>
      <c r="AQ81" s="10" t="str">
        <f>IFERROR(VLOOKUP(A81,'13'!U:V,2,0),"0")</f>
        <v>0</v>
      </c>
      <c r="AR81" s="5" t="s">
        <v>169</v>
      </c>
      <c r="AS81" s="15">
        <f t="shared" si="69"/>
        <v>0</v>
      </c>
      <c r="AT81" s="10" t="str">
        <f>IFERROR(VLOOKUP(A81,'14'!U:V,2,0),"0")</f>
        <v>0</v>
      </c>
      <c r="AU81" s="5" t="s">
        <v>169</v>
      </c>
      <c r="AV81" s="15">
        <f t="shared" si="70"/>
        <v>0</v>
      </c>
      <c r="AW81" s="10" t="str">
        <f>IFERROR(VLOOKUP(A81,'15'!U:V,2,0),"0")</f>
        <v>0</v>
      </c>
      <c r="AX81" s="5" t="s">
        <v>169</v>
      </c>
      <c r="AY81" s="15">
        <f t="shared" si="71"/>
        <v>0</v>
      </c>
      <c r="AZ81" s="10" t="str">
        <f>IFERROR(VLOOKUP(A81,'16'!U:V,2,0),"0")</f>
        <v>0</v>
      </c>
      <c r="BA81" s="5" t="s">
        <v>169</v>
      </c>
      <c r="BB81" s="15">
        <f t="shared" si="72"/>
        <v>0</v>
      </c>
      <c r="BC81" s="10" t="str">
        <f>IFERROR(VLOOKUP(A81,'17'!U:V,2,0),"0")</f>
        <v>0</v>
      </c>
      <c r="BD81" s="5" t="s">
        <v>169</v>
      </c>
      <c r="BE81" s="15">
        <f t="shared" si="73"/>
        <v>0</v>
      </c>
      <c r="BF81" s="10" t="str">
        <f>IFERROR(VLOOKUP(A81,'18'!U:V,2,0),"0")</f>
        <v>0</v>
      </c>
      <c r="BG81" s="5" t="s">
        <v>169</v>
      </c>
      <c r="BH81" s="15">
        <f t="shared" si="74"/>
        <v>0</v>
      </c>
      <c r="BI81" s="10" t="str">
        <f>IFERROR(VLOOKUP(A81,'19'!U:V,2,0),"0")</f>
        <v>0</v>
      </c>
      <c r="BJ81" s="5" t="s">
        <v>169</v>
      </c>
      <c r="BK81" s="15">
        <f t="shared" si="75"/>
        <v>0</v>
      </c>
      <c r="BL81" s="10" t="str">
        <f>IFERROR(VLOOKUP(A81,'20'!U:V,2,0),"0")</f>
        <v>0</v>
      </c>
      <c r="BM81" s="5" t="s">
        <v>169</v>
      </c>
      <c r="BN81" s="15">
        <f t="shared" si="76"/>
        <v>0</v>
      </c>
      <c r="BO81" s="10" t="str">
        <f>IFERROR(VLOOKUP(A81,'21'!U:V,2,0),"0")</f>
        <v>0</v>
      </c>
      <c r="BP81" s="5" t="s">
        <v>169</v>
      </c>
      <c r="BQ81" s="15">
        <f t="shared" si="77"/>
        <v>0</v>
      </c>
      <c r="BR81" s="10" t="str">
        <f>IFERROR(VLOOKUP(A81,'22'!U:V,2,0),"0")</f>
        <v>0</v>
      </c>
      <c r="BS81" s="5" t="s">
        <v>169</v>
      </c>
      <c r="BT81" s="15">
        <f t="shared" si="78"/>
        <v>0</v>
      </c>
      <c r="BU81" s="10" t="str">
        <f>IFERROR(VLOOKUP(A81,'23'!U:V,2,0),"0")</f>
        <v>0</v>
      </c>
      <c r="BV81" s="5" t="s">
        <v>169</v>
      </c>
      <c r="BW81" s="15">
        <f t="shared" si="79"/>
        <v>0</v>
      </c>
      <c r="BX81" s="10" t="str">
        <f>IFERROR(VLOOKUP(A81,'24'!U:V,2,0),"0")</f>
        <v>0</v>
      </c>
      <c r="BY81" s="5" t="s">
        <v>169</v>
      </c>
      <c r="BZ81" s="15">
        <f t="shared" si="80"/>
        <v>0</v>
      </c>
      <c r="CA81" s="10" t="str">
        <f>IFERROR(VLOOKUP(A81,'25'!U:V,2,0),"0")</f>
        <v>0</v>
      </c>
      <c r="CB81" s="5" t="s">
        <v>169</v>
      </c>
      <c r="CC81" s="15">
        <f t="shared" si="81"/>
        <v>0</v>
      </c>
      <c r="CD81" s="10" t="str">
        <f>IFERROR(VLOOKUP(A81,'26'!U:V,2,0),"0")</f>
        <v>0</v>
      </c>
      <c r="CE81" s="5" t="s">
        <v>169</v>
      </c>
      <c r="CF81" s="15">
        <f t="shared" si="82"/>
        <v>0</v>
      </c>
      <c r="CG81" s="10" t="str">
        <f>IFERROR(VLOOKUP(A81,'27'!U:V,2,0),"0")</f>
        <v>0</v>
      </c>
      <c r="CH81" s="5" t="s">
        <v>169</v>
      </c>
      <c r="CI81" s="15">
        <f t="shared" si="83"/>
        <v>0</v>
      </c>
      <c r="CJ81" s="10" t="str">
        <f>IFERROR(VLOOKUP(A81,'28'!U:V,2,0),"0")</f>
        <v>0</v>
      </c>
      <c r="CK81" s="5" t="s">
        <v>169</v>
      </c>
      <c r="CL81" s="15">
        <f t="shared" si="84"/>
        <v>0</v>
      </c>
      <c r="CM81" s="10" t="str">
        <f>IFERROR(VLOOKUP(A81,'29'!U:V,2,0),"0")</f>
        <v>0</v>
      </c>
      <c r="CN81" s="5" t="s">
        <v>169</v>
      </c>
      <c r="CO81" s="15">
        <f t="shared" si="85"/>
        <v>0</v>
      </c>
      <c r="CP81" s="10" t="str">
        <f>IFERROR(VLOOKUP(A81,'30'!U:V,2,0),"0")</f>
        <v>0</v>
      </c>
      <c r="CQ81" s="5" t="s">
        <v>169</v>
      </c>
      <c r="CR81" s="15">
        <f t="shared" si="86"/>
        <v>0</v>
      </c>
      <c r="CS81" s="10" t="str">
        <f>IFERROR(VLOOKUP(A81,'31'!U:V,2,0),"0")</f>
        <v>0</v>
      </c>
      <c r="CT81" s="5" t="s">
        <v>169</v>
      </c>
      <c r="CU81" s="15">
        <f t="shared" si="87"/>
        <v>0</v>
      </c>
      <c r="CV81" s="10" t="str">
        <f>IFERROR(VLOOKUP(A81,'เซต1-31'!V:W,2,0),"0")</f>
        <v>0</v>
      </c>
      <c r="CW81" s="5" t="s">
        <v>169</v>
      </c>
      <c r="CX81" s="15">
        <f t="shared" si="88"/>
        <v>0</v>
      </c>
    </row>
    <row r="82" spans="1:102" x14ac:dyDescent="0.25">
      <c r="A82" s="5" t="s">
        <v>152</v>
      </c>
      <c r="B82" s="4" t="s">
        <v>153</v>
      </c>
      <c r="C82" s="13">
        <v>14.38</v>
      </c>
      <c r="D82" s="19">
        <f t="shared" si="55"/>
        <v>206</v>
      </c>
      <c r="E82" s="5" t="s">
        <v>168</v>
      </c>
      <c r="F82" s="13">
        <f t="shared" si="56"/>
        <v>2962.28</v>
      </c>
      <c r="G82" s="10" t="str">
        <f>IFERROR(VLOOKUP(A82,'1'!U:V,2,0),"0")</f>
        <v>0</v>
      </c>
      <c r="H82" s="5" t="s">
        <v>168</v>
      </c>
      <c r="I82" s="15">
        <f t="shared" si="57"/>
        <v>0</v>
      </c>
      <c r="J82" s="10">
        <f>IFERROR(VLOOKUP(A82,'2'!U:V,2,0),"0")</f>
        <v>6</v>
      </c>
      <c r="K82" s="5" t="s">
        <v>168</v>
      </c>
      <c r="L82" s="15">
        <f t="shared" si="58"/>
        <v>86.28</v>
      </c>
      <c r="M82" s="10">
        <f>IFERROR(VLOOKUP(A82,'3'!U:V,2,0),"0")</f>
        <v>15</v>
      </c>
      <c r="N82" s="5" t="s">
        <v>168</v>
      </c>
      <c r="O82" s="15">
        <f t="shared" si="59"/>
        <v>215.70000000000002</v>
      </c>
      <c r="P82" s="10">
        <f>IFERROR(VLOOKUP(A82,'4'!U:V,2,0),"0")</f>
        <v>46</v>
      </c>
      <c r="Q82" s="5" t="s">
        <v>168</v>
      </c>
      <c r="R82" s="15">
        <f t="shared" si="60"/>
        <v>661.48</v>
      </c>
      <c r="S82" s="10">
        <f>IFERROR(VLOOKUP(A82,'5'!U:V,2,0),"0")</f>
        <v>6</v>
      </c>
      <c r="T82" s="5" t="s">
        <v>168</v>
      </c>
      <c r="U82" s="15">
        <f t="shared" si="61"/>
        <v>86.28</v>
      </c>
      <c r="V82" s="10">
        <f>IFERROR(VLOOKUP(A82,'6'!U:V,2,0),"0")</f>
        <v>7</v>
      </c>
      <c r="W82" s="5" t="s">
        <v>168</v>
      </c>
      <c r="X82" s="15">
        <f t="shared" si="62"/>
        <v>100.66000000000001</v>
      </c>
      <c r="Y82" s="10">
        <f>IFERROR(VLOOKUP(A82,'7'!U:V,2,0),"0")</f>
        <v>9</v>
      </c>
      <c r="Z82" s="5" t="s">
        <v>168</v>
      </c>
      <c r="AA82" s="15">
        <f t="shared" si="63"/>
        <v>129.42000000000002</v>
      </c>
      <c r="AB82" s="10" t="str">
        <f>IFERROR(VLOOKUP(A82,'8'!U:V,2,0),"0")</f>
        <v>0</v>
      </c>
      <c r="AC82" s="5" t="s">
        <v>168</v>
      </c>
      <c r="AD82" s="15">
        <f t="shared" si="64"/>
        <v>0</v>
      </c>
      <c r="AE82" s="10">
        <f>IFERROR(VLOOKUP(A82,'9'!U:V,2,0),"0")</f>
        <v>10</v>
      </c>
      <c r="AF82" s="5" t="s">
        <v>168</v>
      </c>
      <c r="AG82" s="15">
        <f t="shared" si="65"/>
        <v>143.80000000000001</v>
      </c>
      <c r="AH82" s="10">
        <f>IFERROR(VLOOKUP(A82,'10'!U:V,2,0),"0")</f>
        <v>13</v>
      </c>
      <c r="AI82" s="5" t="s">
        <v>168</v>
      </c>
      <c r="AJ82" s="15">
        <f t="shared" si="66"/>
        <v>186.94</v>
      </c>
      <c r="AK82" s="10">
        <f>IFERROR(VLOOKUP(A82,'11'!U:V,2,0),"0")</f>
        <v>11</v>
      </c>
      <c r="AL82" s="5" t="s">
        <v>168</v>
      </c>
      <c r="AM82" s="15">
        <f t="shared" si="67"/>
        <v>158.18</v>
      </c>
      <c r="AN82" s="10">
        <f>IFERROR(VLOOKUP(A82,'12'!U:V,2,0),"0")</f>
        <v>9</v>
      </c>
      <c r="AO82" s="5" t="s">
        <v>168</v>
      </c>
      <c r="AP82" s="15">
        <f t="shared" si="68"/>
        <v>129.42000000000002</v>
      </c>
      <c r="AQ82" s="10">
        <f>IFERROR(VLOOKUP(A82,'13'!U:V,2,0),"0")</f>
        <v>6</v>
      </c>
      <c r="AR82" s="5" t="s">
        <v>168</v>
      </c>
      <c r="AS82" s="15">
        <f t="shared" si="69"/>
        <v>86.28</v>
      </c>
      <c r="AT82" s="10" t="str">
        <f>IFERROR(VLOOKUP(A82,'14'!U:V,2,0),"0")</f>
        <v>0</v>
      </c>
      <c r="AU82" s="5" t="s">
        <v>168</v>
      </c>
      <c r="AV82" s="15">
        <f t="shared" si="70"/>
        <v>0</v>
      </c>
      <c r="AW82" s="10" t="str">
        <f>IFERROR(VLOOKUP(A82,'15'!U:V,2,0),"0")</f>
        <v>0</v>
      </c>
      <c r="AX82" s="5" t="s">
        <v>168</v>
      </c>
      <c r="AY82" s="15">
        <f t="shared" si="71"/>
        <v>0</v>
      </c>
      <c r="AZ82" s="10">
        <f>IFERROR(VLOOKUP(A82,'16'!U:V,2,0),"0")</f>
        <v>33</v>
      </c>
      <c r="BA82" s="5" t="s">
        <v>168</v>
      </c>
      <c r="BB82" s="15">
        <f t="shared" si="72"/>
        <v>474.54</v>
      </c>
      <c r="BC82" s="10" t="str">
        <f>IFERROR(VLOOKUP(A82,'17'!U:V,2,0),"0")</f>
        <v>0</v>
      </c>
      <c r="BD82" s="5" t="s">
        <v>168</v>
      </c>
      <c r="BE82" s="15">
        <f t="shared" si="73"/>
        <v>0</v>
      </c>
      <c r="BF82" s="10">
        <f>IFERROR(VLOOKUP(A82,'18'!U:V,2,0),"0")</f>
        <v>5</v>
      </c>
      <c r="BG82" s="5" t="s">
        <v>168</v>
      </c>
      <c r="BH82" s="15">
        <f t="shared" si="74"/>
        <v>71.900000000000006</v>
      </c>
      <c r="BI82" s="10">
        <f>IFERROR(VLOOKUP(A82,'19'!U:V,2,0),"0")</f>
        <v>6</v>
      </c>
      <c r="BJ82" s="5" t="s">
        <v>168</v>
      </c>
      <c r="BK82" s="15">
        <f t="shared" si="75"/>
        <v>86.28</v>
      </c>
      <c r="BL82" s="10">
        <f>IFERROR(VLOOKUP(A82,'20'!U:V,2,0),"0")</f>
        <v>3</v>
      </c>
      <c r="BM82" s="5" t="s">
        <v>168</v>
      </c>
      <c r="BN82" s="15">
        <f t="shared" si="76"/>
        <v>43.14</v>
      </c>
      <c r="BO82" s="10">
        <f>IFERROR(VLOOKUP(A82,'21'!U:V,2,0),"0")</f>
        <v>5</v>
      </c>
      <c r="BP82" s="5" t="s">
        <v>168</v>
      </c>
      <c r="BQ82" s="15">
        <f t="shared" si="77"/>
        <v>71.900000000000006</v>
      </c>
      <c r="BR82" s="10" t="str">
        <f>IFERROR(VLOOKUP(A82,'22'!U:V,2,0),"0")</f>
        <v>0</v>
      </c>
      <c r="BS82" s="5" t="s">
        <v>168</v>
      </c>
      <c r="BT82" s="15">
        <f t="shared" si="78"/>
        <v>0</v>
      </c>
      <c r="BU82" s="10" t="str">
        <f>IFERROR(VLOOKUP(A82,'23'!U:V,2,0),"0")</f>
        <v>0</v>
      </c>
      <c r="BV82" s="5" t="s">
        <v>168</v>
      </c>
      <c r="BW82" s="15">
        <f t="shared" si="79"/>
        <v>0</v>
      </c>
      <c r="BX82" s="10">
        <f>IFERROR(VLOOKUP(A82,'24'!U:V,2,0),"0")</f>
        <v>1</v>
      </c>
      <c r="BY82" s="5" t="s">
        <v>168</v>
      </c>
      <c r="BZ82" s="15">
        <f t="shared" si="80"/>
        <v>14.38</v>
      </c>
      <c r="CA82" s="10">
        <f>IFERROR(VLOOKUP(A82,'25'!U:V,2,0),"0")</f>
        <v>1</v>
      </c>
      <c r="CB82" s="5" t="s">
        <v>168</v>
      </c>
      <c r="CC82" s="15">
        <f t="shared" si="81"/>
        <v>14.38</v>
      </c>
      <c r="CD82" s="10">
        <f>IFERROR(VLOOKUP(A82,'26'!U:V,2,0),"0")</f>
        <v>2</v>
      </c>
      <c r="CE82" s="5" t="s">
        <v>168</v>
      </c>
      <c r="CF82" s="15">
        <f t="shared" si="82"/>
        <v>28.76</v>
      </c>
      <c r="CG82" s="10" t="str">
        <f>IFERROR(VLOOKUP(A82,'27'!U:V,2,0),"0")</f>
        <v>0</v>
      </c>
      <c r="CH82" s="5" t="s">
        <v>168</v>
      </c>
      <c r="CI82" s="15">
        <f t="shared" si="83"/>
        <v>0</v>
      </c>
      <c r="CJ82" s="10">
        <f>IFERROR(VLOOKUP(A82,'28'!U:V,2,0),"0")</f>
        <v>3</v>
      </c>
      <c r="CK82" s="5" t="s">
        <v>168</v>
      </c>
      <c r="CL82" s="15">
        <f t="shared" si="84"/>
        <v>43.14</v>
      </c>
      <c r="CM82" s="10">
        <f>IFERROR(VLOOKUP(A82,'29'!U:V,2,0),"0")</f>
        <v>1</v>
      </c>
      <c r="CN82" s="5" t="s">
        <v>168</v>
      </c>
      <c r="CO82" s="15">
        <f t="shared" si="85"/>
        <v>14.38</v>
      </c>
      <c r="CP82" s="10">
        <f>IFERROR(VLOOKUP(A82,'30'!U:V,2,0),"0")</f>
        <v>2</v>
      </c>
      <c r="CQ82" s="5" t="s">
        <v>168</v>
      </c>
      <c r="CR82" s="15">
        <f t="shared" si="86"/>
        <v>28.76</v>
      </c>
      <c r="CS82" s="10">
        <f>IFERROR(VLOOKUP(A82,'31'!U:V,2,0),"0")</f>
        <v>6</v>
      </c>
      <c r="CT82" s="5" t="s">
        <v>168</v>
      </c>
      <c r="CU82" s="15">
        <f t="shared" si="87"/>
        <v>86.28</v>
      </c>
      <c r="CV82" s="10" t="str">
        <f>IFERROR(VLOOKUP(A82,'เซต1-31'!V:W,2,0),"0")</f>
        <v>0</v>
      </c>
      <c r="CW82" s="5" t="s">
        <v>168</v>
      </c>
      <c r="CX82" s="15">
        <f t="shared" si="88"/>
        <v>0</v>
      </c>
    </row>
    <row r="83" spans="1:102" x14ac:dyDescent="0.25">
      <c r="A83" s="5" t="s">
        <v>150</v>
      </c>
      <c r="B83" s="4" t="s">
        <v>151</v>
      </c>
      <c r="C83" s="13">
        <v>18.510000000000002</v>
      </c>
      <c r="D83" s="19">
        <f t="shared" si="55"/>
        <v>217</v>
      </c>
      <c r="E83" s="5" t="s">
        <v>168</v>
      </c>
      <c r="F83" s="13">
        <f t="shared" si="56"/>
        <v>4016.6700000000005</v>
      </c>
      <c r="G83" s="10" t="str">
        <f>IFERROR(VLOOKUP(A83,'1'!U:V,2,0),"0")</f>
        <v>0</v>
      </c>
      <c r="H83" s="5" t="s">
        <v>168</v>
      </c>
      <c r="I83" s="15">
        <f t="shared" si="57"/>
        <v>0</v>
      </c>
      <c r="J83" s="10">
        <f>IFERROR(VLOOKUP(A83,'2'!U:V,2,0),"0")</f>
        <v>10</v>
      </c>
      <c r="K83" s="5" t="s">
        <v>168</v>
      </c>
      <c r="L83" s="15">
        <f t="shared" si="58"/>
        <v>185.10000000000002</v>
      </c>
      <c r="M83" s="10">
        <f>IFERROR(VLOOKUP(A83,'3'!U:V,2,0),"0")</f>
        <v>18</v>
      </c>
      <c r="N83" s="5" t="s">
        <v>168</v>
      </c>
      <c r="O83" s="15">
        <f t="shared" si="59"/>
        <v>333.18</v>
      </c>
      <c r="P83" s="10">
        <f>IFERROR(VLOOKUP(A83,'4'!U:V,2,0),"0")</f>
        <v>44</v>
      </c>
      <c r="Q83" s="5" t="s">
        <v>168</v>
      </c>
      <c r="R83" s="15">
        <f t="shared" si="60"/>
        <v>814.44</v>
      </c>
      <c r="S83" s="10">
        <f>IFERROR(VLOOKUP(A83,'5'!U:V,2,0),"0")</f>
        <v>5</v>
      </c>
      <c r="T83" s="5" t="s">
        <v>168</v>
      </c>
      <c r="U83" s="15">
        <f t="shared" si="61"/>
        <v>92.550000000000011</v>
      </c>
      <c r="V83" s="10">
        <f>IFERROR(VLOOKUP(A83,'6'!U:V,2,0),"0")</f>
        <v>14</v>
      </c>
      <c r="W83" s="5" t="s">
        <v>168</v>
      </c>
      <c r="X83" s="15">
        <f t="shared" si="62"/>
        <v>259.14000000000004</v>
      </c>
      <c r="Y83" s="10">
        <f>IFERROR(VLOOKUP(A83,'7'!U:V,2,0),"0")</f>
        <v>14</v>
      </c>
      <c r="Z83" s="5" t="s">
        <v>168</v>
      </c>
      <c r="AA83" s="15">
        <f t="shared" si="63"/>
        <v>259.14000000000004</v>
      </c>
      <c r="AB83" s="10" t="str">
        <f>IFERROR(VLOOKUP(A83,'8'!U:V,2,0),"0")</f>
        <v>0</v>
      </c>
      <c r="AC83" s="5" t="s">
        <v>168</v>
      </c>
      <c r="AD83" s="15">
        <f t="shared" si="64"/>
        <v>0</v>
      </c>
      <c r="AE83" s="10">
        <f>IFERROR(VLOOKUP(A83,'9'!U:V,2,0),"0")</f>
        <v>16</v>
      </c>
      <c r="AF83" s="5" t="s">
        <v>168</v>
      </c>
      <c r="AG83" s="15">
        <f t="shared" si="65"/>
        <v>296.16000000000003</v>
      </c>
      <c r="AH83" s="10">
        <f>IFERROR(VLOOKUP(A83,'10'!U:V,2,0),"0")</f>
        <v>10</v>
      </c>
      <c r="AI83" s="5" t="s">
        <v>168</v>
      </c>
      <c r="AJ83" s="15">
        <f t="shared" si="66"/>
        <v>185.10000000000002</v>
      </c>
      <c r="AK83" s="10">
        <f>IFERROR(VLOOKUP(A83,'11'!U:V,2,0),"0")</f>
        <v>12</v>
      </c>
      <c r="AL83" s="5" t="s">
        <v>168</v>
      </c>
      <c r="AM83" s="15">
        <f t="shared" si="67"/>
        <v>222.12</v>
      </c>
      <c r="AN83" s="10">
        <f>IFERROR(VLOOKUP(A83,'12'!U:V,2,0),"0")</f>
        <v>8</v>
      </c>
      <c r="AO83" s="5" t="s">
        <v>168</v>
      </c>
      <c r="AP83" s="15">
        <f t="shared" si="68"/>
        <v>148.08000000000001</v>
      </c>
      <c r="AQ83" s="10" t="str">
        <f>IFERROR(VLOOKUP(A83,'13'!U:V,2,0),"0")</f>
        <v>0</v>
      </c>
      <c r="AR83" s="5" t="s">
        <v>168</v>
      </c>
      <c r="AS83" s="15">
        <f t="shared" si="69"/>
        <v>0</v>
      </c>
      <c r="AT83" s="10" t="str">
        <f>IFERROR(VLOOKUP(A83,'14'!U:V,2,0),"0")</f>
        <v>0</v>
      </c>
      <c r="AU83" s="5" t="s">
        <v>168</v>
      </c>
      <c r="AV83" s="15">
        <f t="shared" si="70"/>
        <v>0</v>
      </c>
      <c r="AW83" s="10" t="str">
        <f>IFERROR(VLOOKUP(A83,'15'!U:V,2,0),"0")</f>
        <v>0</v>
      </c>
      <c r="AX83" s="5" t="s">
        <v>168</v>
      </c>
      <c r="AY83" s="15">
        <f t="shared" si="71"/>
        <v>0</v>
      </c>
      <c r="AZ83" s="10">
        <f>IFERROR(VLOOKUP(A83,'16'!U:V,2,0),"0")</f>
        <v>10</v>
      </c>
      <c r="BA83" s="5" t="s">
        <v>168</v>
      </c>
      <c r="BB83" s="15">
        <f t="shared" si="72"/>
        <v>185.10000000000002</v>
      </c>
      <c r="BC83" s="10" t="str">
        <f>IFERROR(VLOOKUP(A83,'17'!U:V,2,0),"0")</f>
        <v>0</v>
      </c>
      <c r="BD83" s="5" t="s">
        <v>168</v>
      </c>
      <c r="BE83" s="15">
        <f t="shared" si="73"/>
        <v>0</v>
      </c>
      <c r="BF83" s="10">
        <f>IFERROR(VLOOKUP(A83,'18'!U:V,2,0),"0")</f>
        <v>10</v>
      </c>
      <c r="BG83" s="5" t="s">
        <v>168</v>
      </c>
      <c r="BH83" s="15">
        <f t="shared" si="74"/>
        <v>185.10000000000002</v>
      </c>
      <c r="BI83" s="10">
        <f>IFERROR(VLOOKUP(A83,'19'!U:V,2,0),"0")</f>
        <v>11</v>
      </c>
      <c r="BJ83" s="5" t="s">
        <v>168</v>
      </c>
      <c r="BK83" s="15">
        <f t="shared" si="75"/>
        <v>203.61</v>
      </c>
      <c r="BL83" s="10">
        <f>IFERROR(VLOOKUP(A83,'20'!U:V,2,0),"0")</f>
        <v>4</v>
      </c>
      <c r="BM83" s="5" t="s">
        <v>168</v>
      </c>
      <c r="BN83" s="15">
        <f t="shared" si="76"/>
        <v>74.040000000000006</v>
      </c>
      <c r="BO83" s="10">
        <f>IFERROR(VLOOKUP(A83,'21'!U:V,2,0),"0")</f>
        <v>8</v>
      </c>
      <c r="BP83" s="5" t="s">
        <v>168</v>
      </c>
      <c r="BQ83" s="15">
        <f t="shared" si="77"/>
        <v>148.08000000000001</v>
      </c>
      <c r="BR83" s="10" t="str">
        <f>IFERROR(VLOOKUP(A83,'22'!U:V,2,0),"0")</f>
        <v>0</v>
      </c>
      <c r="BS83" s="5" t="s">
        <v>168</v>
      </c>
      <c r="BT83" s="15">
        <f t="shared" si="78"/>
        <v>0</v>
      </c>
      <c r="BU83" s="10" t="str">
        <f>IFERROR(VLOOKUP(A83,'23'!U:V,2,0),"0")</f>
        <v>0</v>
      </c>
      <c r="BV83" s="5" t="s">
        <v>168</v>
      </c>
      <c r="BW83" s="15">
        <f t="shared" si="79"/>
        <v>0</v>
      </c>
      <c r="BX83" s="10">
        <f>IFERROR(VLOOKUP(A83,'24'!U:V,2,0),"0")</f>
        <v>8</v>
      </c>
      <c r="BY83" s="5" t="s">
        <v>168</v>
      </c>
      <c r="BZ83" s="15">
        <f t="shared" si="80"/>
        <v>148.08000000000001</v>
      </c>
      <c r="CA83" s="10">
        <f>IFERROR(VLOOKUP(A83,'25'!U:V,2,0),"0")</f>
        <v>1</v>
      </c>
      <c r="CB83" s="5" t="s">
        <v>168</v>
      </c>
      <c r="CC83" s="15">
        <f t="shared" si="81"/>
        <v>18.510000000000002</v>
      </c>
      <c r="CD83" s="10">
        <f>IFERROR(VLOOKUP(A83,'26'!U:V,2,0),"0")</f>
        <v>2</v>
      </c>
      <c r="CE83" s="5" t="s">
        <v>168</v>
      </c>
      <c r="CF83" s="15">
        <f t="shared" si="82"/>
        <v>37.020000000000003</v>
      </c>
      <c r="CG83" s="10" t="str">
        <f>IFERROR(VLOOKUP(A83,'27'!U:V,2,0),"0")</f>
        <v>0</v>
      </c>
      <c r="CH83" s="5" t="s">
        <v>168</v>
      </c>
      <c r="CI83" s="15">
        <f t="shared" si="83"/>
        <v>0</v>
      </c>
      <c r="CJ83" s="10">
        <f>IFERROR(VLOOKUP(A83,'28'!U:V,2,0),"0")</f>
        <v>8</v>
      </c>
      <c r="CK83" s="5" t="s">
        <v>168</v>
      </c>
      <c r="CL83" s="15">
        <f t="shared" si="84"/>
        <v>148.08000000000001</v>
      </c>
      <c r="CM83" s="10">
        <f>IFERROR(VLOOKUP(A83,'29'!U:V,2,0),"0")</f>
        <v>1</v>
      </c>
      <c r="CN83" s="5" t="s">
        <v>168</v>
      </c>
      <c r="CO83" s="15">
        <f t="shared" si="85"/>
        <v>18.510000000000002</v>
      </c>
      <c r="CP83" s="10">
        <f>IFERROR(VLOOKUP(A83,'30'!U:V,2,0),"0")</f>
        <v>2</v>
      </c>
      <c r="CQ83" s="5" t="s">
        <v>168</v>
      </c>
      <c r="CR83" s="15">
        <f t="shared" si="86"/>
        <v>37.020000000000003</v>
      </c>
      <c r="CS83" s="10">
        <f>IFERROR(VLOOKUP(A83,'31'!U:V,2,0),"0")</f>
        <v>1</v>
      </c>
      <c r="CT83" s="5" t="s">
        <v>168</v>
      </c>
      <c r="CU83" s="15">
        <f t="shared" si="87"/>
        <v>18.510000000000002</v>
      </c>
      <c r="CV83" s="10" t="str">
        <f>IFERROR(VLOOKUP(A83,'เซต1-31'!V:W,2,0),"0")</f>
        <v>0</v>
      </c>
      <c r="CW83" s="5" t="s">
        <v>168</v>
      </c>
      <c r="CX83" s="15">
        <f t="shared" si="88"/>
        <v>0</v>
      </c>
    </row>
    <row r="84" spans="1:102" x14ac:dyDescent="0.25">
      <c r="A84" s="5" t="s">
        <v>36</v>
      </c>
      <c r="B84" s="4" t="s">
        <v>37</v>
      </c>
      <c r="C84" s="13">
        <v>14.89</v>
      </c>
      <c r="D84" s="19">
        <f t="shared" si="55"/>
        <v>332</v>
      </c>
      <c r="E84" s="5" t="s">
        <v>168</v>
      </c>
      <c r="F84" s="13">
        <f t="shared" si="56"/>
        <v>4943.4800000000005</v>
      </c>
      <c r="G84" s="10" t="str">
        <f>IFERROR(VLOOKUP(A84,'1'!U:V,2,0),"0")</f>
        <v>0</v>
      </c>
      <c r="H84" s="5" t="s">
        <v>168</v>
      </c>
      <c r="I84" s="15">
        <f t="shared" si="57"/>
        <v>0</v>
      </c>
      <c r="J84" s="10">
        <f>IFERROR(VLOOKUP(A84,'2'!U:V,2,0),"0")</f>
        <v>14</v>
      </c>
      <c r="K84" s="5" t="s">
        <v>168</v>
      </c>
      <c r="L84" s="15">
        <f t="shared" si="58"/>
        <v>208.46</v>
      </c>
      <c r="M84" s="10">
        <f>IFERROR(VLOOKUP(A84,'3'!U:V,2,0),"0")</f>
        <v>18</v>
      </c>
      <c r="N84" s="5" t="s">
        <v>168</v>
      </c>
      <c r="O84" s="15">
        <f t="shared" si="59"/>
        <v>268.02</v>
      </c>
      <c r="P84" s="10">
        <f>IFERROR(VLOOKUP(A84,'4'!U:V,2,0),"0")</f>
        <v>59</v>
      </c>
      <c r="Q84" s="5" t="s">
        <v>168</v>
      </c>
      <c r="R84" s="15">
        <f t="shared" si="60"/>
        <v>878.51</v>
      </c>
      <c r="S84" s="10">
        <f>IFERROR(VLOOKUP(A84,'5'!U:V,2,0),"0")</f>
        <v>9</v>
      </c>
      <c r="T84" s="5" t="s">
        <v>168</v>
      </c>
      <c r="U84" s="15">
        <f t="shared" si="61"/>
        <v>134.01</v>
      </c>
      <c r="V84" s="10">
        <f>IFERROR(VLOOKUP(A84,'6'!U:V,2,0),"0")</f>
        <v>13</v>
      </c>
      <c r="W84" s="5" t="s">
        <v>168</v>
      </c>
      <c r="X84" s="15">
        <f t="shared" si="62"/>
        <v>193.57</v>
      </c>
      <c r="Y84" s="10">
        <f>IFERROR(VLOOKUP(A84,'7'!U:V,2,0),"0")</f>
        <v>11</v>
      </c>
      <c r="Z84" s="5" t="s">
        <v>168</v>
      </c>
      <c r="AA84" s="15">
        <f t="shared" si="63"/>
        <v>163.79000000000002</v>
      </c>
      <c r="AB84" s="10" t="str">
        <f>IFERROR(VLOOKUP(A84,'8'!U:V,2,0),"0")</f>
        <v>0</v>
      </c>
      <c r="AC84" s="5" t="s">
        <v>168</v>
      </c>
      <c r="AD84" s="15">
        <f t="shared" si="64"/>
        <v>0</v>
      </c>
      <c r="AE84" s="10">
        <f>IFERROR(VLOOKUP(A84,'9'!U:V,2,0),"0")</f>
        <v>15</v>
      </c>
      <c r="AF84" s="5" t="s">
        <v>168</v>
      </c>
      <c r="AG84" s="15">
        <f t="shared" si="65"/>
        <v>223.35000000000002</v>
      </c>
      <c r="AH84" s="10">
        <f>IFERROR(VLOOKUP(A84,'10'!U:V,2,0),"0")</f>
        <v>19</v>
      </c>
      <c r="AI84" s="5" t="s">
        <v>168</v>
      </c>
      <c r="AJ84" s="15">
        <f t="shared" si="66"/>
        <v>282.91000000000003</v>
      </c>
      <c r="AK84" s="10">
        <f>IFERROR(VLOOKUP(A84,'11'!U:V,2,0),"0")</f>
        <v>12</v>
      </c>
      <c r="AL84" s="5" t="s">
        <v>168</v>
      </c>
      <c r="AM84" s="15">
        <f t="shared" si="67"/>
        <v>178.68</v>
      </c>
      <c r="AN84" s="10">
        <f>IFERROR(VLOOKUP(A84,'12'!U:V,2,0),"0")</f>
        <v>19</v>
      </c>
      <c r="AO84" s="5" t="s">
        <v>168</v>
      </c>
      <c r="AP84" s="15">
        <f t="shared" si="68"/>
        <v>282.91000000000003</v>
      </c>
      <c r="AQ84" s="10">
        <f>IFERROR(VLOOKUP(A84,'13'!U:V,2,0),"0")</f>
        <v>7</v>
      </c>
      <c r="AR84" s="5" t="s">
        <v>168</v>
      </c>
      <c r="AS84" s="15">
        <f t="shared" si="69"/>
        <v>104.23</v>
      </c>
      <c r="AT84" s="10" t="str">
        <f>IFERROR(VLOOKUP(A84,'14'!U:V,2,0),"0")</f>
        <v>0</v>
      </c>
      <c r="AU84" s="5" t="s">
        <v>168</v>
      </c>
      <c r="AV84" s="15">
        <f t="shared" si="70"/>
        <v>0</v>
      </c>
      <c r="AW84" s="10" t="str">
        <f>IFERROR(VLOOKUP(A84,'15'!U:V,2,0),"0")</f>
        <v>0</v>
      </c>
      <c r="AX84" s="5" t="s">
        <v>168</v>
      </c>
      <c r="AY84" s="15">
        <f t="shared" si="71"/>
        <v>0</v>
      </c>
      <c r="AZ84" s="10">
        <f>IFERROR(VLOOKUP(A84,'16'!U:V,2,0),"0")</f>
        <v>17</v>
      </c>
      <c r="BA84" s="5" t="s">
        <v>168</v>
      </c>
      <c r="BB84" s="15">
        <f t="shared" si="72"/>
        <v>253.13</v>
      </c>
      <c r="BC84" s="10" t="str">
        <f>IFERROR(VLOOKUP(A84,'17'!U:V,2,0),"0")</f>
        <v>0</v>
      </c>
      <c r="BD84" s="5" t="s">
        <v>168</v>
      </c>
      <c r="BE84" s="15">
        <f t="shared" si="73"/>
        <v>0</v>
      </c>
      <c r="BF84" s="10">
        <f>IFERROR(VLOOKUP(A84,'18'!U:V,2,0),"0")</f>
        <v>9</v>
      </c>
      <c r="BG84" s="5" t="s">
        <v>168</v>
      </c>
      <c r="BH84" s="15">
        <f t="shared" si="74"/>
        <v>134.01</v>
      </c>
      <c r="BI84" s="10">
        <f>IFERROR(VLOOKUP(A84,'19'!U:V,2,0),"0")</f>
        <v>8</v>
      </c>
      <c r="BJ84" s="5" t="s">
        <v>168</v>
      </c>
      <c r="BK84" s="15">
        <f t="shared" si="75"/>
        <v>119.12</v>
      </c>
      <c r="BL84" s="10">
        <f>IFERROR(VLOOKUP(A84,'20'!U:V,2,0),"0")</f>
        <v>8</v>
      </c>
      <c r="BM84" s="5" t="s">
        <v>168</v>
      </c>
      <c r="BN84" s="15">
        <f t="shared" si="76"/>
        <v>119.12</v>
      </c>
      <c r="BO84" s="10">
        <f>IFERROR(VLOOKUP(A84,'21'!U:V,2,0),"0")</f>
        <v>11</v>
      </c>
      <c r="BP84" s="5" t="s">
        <v>168</v>
      </c>
      <c r="BQ84" s="15">
        <f t="shared" si="77"/>
        <v>163.79000000000002</v>
      </c>
      <c r="BR84" s="10" t="str">
        <f>IFERROR(VLOOKUP(A84,'22'!U:V,2,0),"0")</f>
        <v>0</v>
      </c>
      <c r="BS84" s="5" t="s">
        <v>168</v>
      </c>
      <c r="BT84" s="15">
        <f t="shared" si="78"/>
        <v>0</v>
      </c>
      <c r="BU84" s="10">
        <f>IFERROR(VLOOKUP(A84,'23'!U:V,2,0),"0")</f>
        <v>4</v>
      </c>
      <c r="BV84" s="5" t="s">
        <v>168</v>
      </c>
      <c r="BW84" s="15">
        <f t="shared" si="79"/>
        <v>59.56</v>
      </c>
      <c r="BX84" s="10">
        <f>IFERROR(VLOOKUP(A84,'24'!U:V,2,0),"0")</f>
        <v>9</v>
      </c>
      <c r="BY84" s="5" t="s">
        <v>168</v>
      </c>
      <c r="BZ84" s="15">
        <f t="shared" si="80"/>
        <v>134.01</v>
      </c>
      <c r="CA84" s="10">
        <f>IFERROR(VLOOKUP(A84,'25'!U:V,2,0),"0")</f>
        <v>21</v>
      </c>
      <c r="CB84" s="5" t="s">
        <v>168</v>
      </c>
      <c r="CC84" s="15">
        <f t="shared" si="81"/>
        <v>312.69</v>
      </c>
      <c r="CD84" s="10">
        <f>IFERROR(VLOOKUP(A84,'26'!U:V,2,0),"0")</f>
        <v>2</v>
      </c>
      <c r="CE84" s="5" t="s">
        <v>168</v>
      </c>
      <c r="CF84" s="15">
        <f t="shared" si="82"/>
        <v>29.78</v>
      </c>
      <c r="CG84" s="10" t="str">
        <f>IFERROR(VLOOKUP(A84,'27'!U:V,2,0),"0")</f>
        <v>0</v>
      </c>
      <c r="CH84" s="5" t="s">
        <v>168</v>
      </c>
      <c r="CI84" s="15">
        <f t="shared" si="83"/>
        <v>0</v>
      </c>
      <c r="CJ84" s="10">
        <f>IFERROR(VLOOKUP(A84,'28'!U:V,2,0),"0")</f>
        <v>8</v>
      </c>
      <c r="CK84" s="5" t="s">
        <v>168</v>
      </c>
      <c r="CL84" s="15">
        <f t="shared" si="84"/>
        <v>119.12</v>
      </c>
      <c r="CM84" s="10">
        <f>IFERROR(VLOOKUP(A84,'29'!U:V,2,0),"0")</f>
        <v>8</v>
      </c>
      <c r="CN84" s="5" t="s">
        <v>168</v>
      </c>
      <c r="CO84" s="15">
        <f t="shared" si="85"/>
        <v>119.12</v>
      </c>
      <c r="CP84" s="10">
        <f>IFERROR(VLOOKUP(A84,'30'!U:V,2,0),"0")</f>
        <v>10</v>
      </c>
      <c r="CQ84" s="5" t="s">
        <v>168</v>
      </c>
      <c r="CR84" s="15">
        <f t="shared" si="86"/>
        <v>148.9</v>
      </c>
      <c r="CS84" s="10">
        <f>IFERROR(VLOOKUP(A84,'31'!U:V,2,0),"0")</f>
        <v>21</v>
      </c>
      <c r="CT84" s="5" t="s">
        <v>168</v>
      </c>
      <c r="CU84" s="15">
        <f t="shared" si="87"/>
        <v>312.69</v>
      </c>
      <c r="CV84" s="10" t="str">
        <f>IFERROR(VLOOKUP(A84,'เซต1-31'!V:W,2,0),"0")</f>
        <v>0</v>
      </c>
      <c r="CW84" s="5" t="s">
        <v>168</v>
      </c>
      <c r="CX84" s="15">
        <f t="shared" si="88"/>
        <v>0</v>
      </c>
    </row>
    <row r="85" spans="1:102" x14ac:dyDescent="0.25">
      <c r="A85" s="5" t="s">
        <v>239</v>
      </c>
      <c r="B85" s="4" t="s">
        <v>240</v>
      </c>
      <c r="C85" s="13">
        <v>14.89</v>
      </c>
      <c r="D85" s="19">
        <f t="shared" si="55"/>
        <v>0</v>
      </c>
      <c r="E85" s="5" t="s">
        <v>168</v>
      </c>
      <c r="F85" s="13">
        <f t="shared" si="56"/>
        <v>0</v>
      </c>
      <c r="G85" s="10" t="str">
        <f>IFERROR(VLOOKUP(A85,'1'!U:V,2,0),"0")</f>
        <v>0</v>
      </c>
      <c r="H85" s="5" t="s">
        <v>168</v>
      </c>
      <c r="I85" s="15">
        <f t="shared" si="57"/>
        <v>0</v>
      </c>
      <c r="J85" s="10" t="str">
        <f>IFERROR(VLOOKUP(A85,'2'!U:V,2,0),"0")</f>
        <v>0</v>
      </c>
      <c r="K85" s="5" t="s">
        <v>168</v>
      </c>
      <c r="L85" s="15">
        <f t="shared" si="58"/>
        <v>0</v>
      </c>
      <c r="M85" s="10" t="str">
        <f>IFERROR(VLOOKUP(A85,'3'!U:V,2,0),"0")</f>
        <v>0</v>
      </c>
      <c r="N85" s="5" t="s">
        <v>168</v>
      </c>
      <c r="O85" s="15">
        <f t="shared" si="59"/>
        <v>0</v>
      </c>
      <c r="P85" s="10" t="str">
        <f>IFERROR(VLOOKUP(A85,'4'!U:V,2,0),"0")</f>
        <v>0</v>
      </c>
      <c r="Q85" s="5" t="s">
        <v>168</v>
      </c>
      <c r="R85" s="15">
        <f t="shared" si="60"/>
        <v>0</v>
      </c>
      <c r="S85" s="10" t="str">
        <f>IFERROR(VLOOKUP(A85,'5'!U:V,2,0),"0")</f>
        <v>0</v>
      </c>
      <c r="T85" s="5" t="s">
        <v>168</v>
      </c>
      <c r="U85" s="15">
        <f t="shared" si="61"/>
        <v>0</v>
      </c>
      <c r="V85" s="10" t="str">
        <f>IFERROR(VLOOKUP(A85,'6'!U:V,2,0),"0")</f>
        <v>0</v>
      </c>
      <c r="W85" s="5" t="s">
        <v>168</v>
      </c>
      <c r="X85" s="15">
        <f t="shared" si="62"/>
        <v>0</v>
      </c>
      <c r="Y85" s="10" t="str">
        <f>IFERROR(VLOOKUP(A85,'7'!U:V,2,0),"0")</f>
        <v>0</v>
      </c>
      <c r="Z85" s="5" t="s">
        <v>168</v>
      </c>
      <c r="AA85" s="15">
        <f t="shared" si="63"/>
        <v>0</v>
      </c>
      <c r="AB85" s="10" t="str">
        <f>IFERROR(VLOOKUP(A85,'8'!U:V,2,0),"0")</f>
        <v>0</v>
      </c>
      <c r="AC85" s="5" t="s">
        <v>168</v>
      </c>
      <c r="AD85" s="15">
        <f t="shared" si="64"/>
        <v>0</v>
      </c>
      <c r="AE85" s="10" t="str">
        <f>IFERROR(VLOOKUP(A85,'9'!U:V,2,0),"0")</f>
        <v>0</v>
      </c>
      <c r="AF85" s="5" t="s">
        <v>168</v>
      </c>
      <c r="AG85" s="15">
        <f t="shared" si="65"/>
        <v>0</v>
      </c>
      <c r="AH85" s="10" t="str">
        <f>IFERROR(VLOOKUP(A85,'10'!U:V,2,0),"0")</f>
        <v>0</v>
      </c>
      <c r="AI85" s="5" t="s">
        <v>168</v>
      </c>
      <c r="AJ85" s="15">
        <f t="shared" si="66"/>
        <v>0</v>
      </c>
      <c r="AK85" s="10" t="str">
        <f>IFERROR(VLOOKUP(A85,'11'!U:V,2,0),"0")</f>
        <v>0</v>
      </c>
      <c r="AL85" s="5" t="s">
        <v>168</v>
      </c>
      <c r="AM85" s="15">
        <f t="shared" si="67"/>
        <v>0</v>
      </c>
      <c r="AN85" s="10" t="str">
        <f>IFERROR(VLOOKUP(A85,'12'!U:V,2,0),"0")</f>
        <v>0</v>
      </c>
      <c r="AO85" s="5" t="s">
        <v>168</v>
      </c>
      <c r="AP85" s="15">
        <f t="shared" si="68"/>
        <v>0</v>
      </c>
      <c r="AQ85" s="10" t="str">
        <f>IFERROR(VLOOKUP(A85,'13'!U:V,2,0),"0")</f>
        <v>0</v>
      </c>
      <c r="AR85" s="5" t="s">
        <v>168</v>
      </c>
      <c r="AS85" s="15">
        <f t="shared" si="69"/>
        <v>0</v>
      </c>
      <c r="AT85" s="10" t="str">
        <f>IFERROR(VLOOKUP(A85,'14'!U:V,2,0),"0")</f>
        <v>0</v>
      </c>
      <c r="AU85" s="5" t="s">
        <v>168</v>
      </c>
      <c r="AV85" s="15">
        <f t="shared" si="70"/>
        <v>0</v>
      </c>
      <c r="AW85" s="10" t="str">
        <f>IFERROR(VLOOKUP(A85,'15'!U:V,2,0),"0")</f>
        <v>0</v>
      </c>
      <c r="AX85" s="5" t="s">
        <v>168</v>
      </c>
      <c r="AY85" s="15">
        <f t="shared" si="71"/>
        <v>0</v>
      </c>
      <c r="AZ85" s="10" t="str">
        <f>IFERROR(VLOOKUP(A85,'16'!U:V,2,0),"0")</f>
        <v>0</v>
      </c>
      <c r="BA85" s="5" t="s">
        <v>168</v>
      </c>
      <c r="BB85" s="15">
        <f t="shared" si="72"/>
        <v>0</v>
      </c>
      <c r="BC85" s="10" t="str">
        <f>IFERROR(VLOOKUP(A85,'17'!U:V,2,0),"0")</f>
        <v>0</v>
      </c>
      <c r="BD85" s="5" t="s">
        <v>168</v>
      </c>
      <c r="BE85" s="15">
        <f t="shared" si="73"/>
        <v>0</v>
      </c>
      <c r="BF85" s="10" t="str">
        <f>IFERROR(VLOOKUP(A85,'18'!U:V,2,0),"0")</f>
        <v>0</v>
      </c>
      <c r="BG85" s="5" t="s">
        <v>168</v>
      </c>
      <c r="BH85" s="15">
        <f t="shared" si="74"/>
        <v>0</v>
      </c>
      <c r="BI85" s="10" t="str">
        <f>IFERROR(VLOOKUP(A85,'19'!U:V,2,0),"0")</f>
        <v>0</v>
      </c>
      <c r="BJ85" s="5" t="s">
        <v>168</v>
      </c>
      <c r="BK85" s="15">
        <f t="shared" si="75"/>
        <v>0</v>
      </c>
      <c r="BL85" s="10" t="str">
        <f>IFERROR(VLOOKUP(A85,'20'!U:V,2,0),"0")</f>
        <v>0</v>
      </c>
      <c r="BM85" s="5" t="s">
        <v>168</v>
      </c>
      <c r="BN85" s="15">
        <f t="shared" si="76"/>
        <v>0</v>
      </c>
      <c r="BO85" s="10" t="str">
        <f>IFERROR(VLOOKUP(A85,'21'!U:V,2,0),"0")</f>
        <v>0</v>
      </c>
      <c r="BP85" s="5" t="s">
        <v>168</v>
      </c>
      <c r="BQ85" s="15">
        <f t="shared" si="77"/>
        <v>0</v>
      </c>
      <c r="BR85" s="10" t="str">
        <f>IFERROR(VLOOKUP(A85,'22'!U:V,2,0),"0")</f>
        <v>0</v>
      </c>
      <c r="BS85" s="5" t="s">
        <v>168</v>
      </c>
      <c r="BT85" s="15">
        <f t="shared" si="78"/>
        <v>0</v>
      </c>
      <c r="BU85" s="10" t="str">
        <f>IFERROR(VLOOKUP(A85,'23'!U:V,2,0),"0")</f>
        <v>0</v>
      </c>
      <c r="BV85" s="5" t="s">
        <v>168</v>
      </c>
      <c r="BW85" s="15">
        <f t="shared" si="79"/>
        <v>0</v>
      </c>
      <c r="BX85" s="10" t="str">
        <f>IFERROR(VLOOKUP(A85,'24'!U:V,2,0),"0")</f>
        <v>0</v>
      </c>
      <c r="BY85" s="5" t="s">
        <v>168</v>
      </c>
      <c r="BZ85" s="15">
        <f t="shared" si="80"/>
        <v>0</v>
      </c>
      <c r="CA85" s="10" t="str">
        <f>IFERROR(VLOOKUP(A85,'25'!U:V,2,0),"0")</f>
        <v>0</v>
      </c>
      <c r="CB85" s="5" t="s">
        <v>168</v>
      </c>
      <c r="CC85" s="15">
        <f t="shared" si="81"/>
        <v>0</v>
      </c>
      <c r="CD85" s="10" t="str">
        <f>IFERROR(VLOOKUP(A85,'26'!U:V,2,0),"0")</f>
        <v>0</v>
      </c>
      <c r="CE85" s="5" t="s">
        <v>168</v>
      </c>
      <c r="CF85" s="15">
        <f t="shared" si="82"/>
        <v>0</v>
      </c>
      <c r="CG85" s="10" t="str">
        <f>IFERROR(VLOOKUP(A85,'27'!U:V,2,0),"0")</f>
        <v>0</v>
      </c>
      <c r="CH85" s="5" t="s">
        <v>168</v>
      </c>
      <c r="CI85" s="15">
        <f t="shared" si="83"/>
        <v>0</v>
      </c>
      <c r="CJ85" s="10" t="str">
        <f>IFERROR(VLOOKUP(A85,'28'!U:V,2,0),"0")</f>
        <v>0</v>
      </c>
      <c r="CK85" s="5" t="s">
        <v>168</v>
      </c>
      <c r="CL85" s="15">
        <f t="shared" si="84"/>
        <v>0</v>
      </c>
      <c r="CM85" s="10" t="str">
        <f>IFERROR(VLOOKUP(A85,'29'!U:V,2,0),"0")</f>
        <v>0</v>
      </c>
      <c r="CN85" s="5" t="s">
        <v>168</v>
      </c>
      <c r="CO85" s="15">
        <f t="shared" si="85"/>
        <v>0</v>
      </c>
      <c r="CP85" s="10" t="str">
        <f>IFERROR(VLOOKUP(A85,'30'!U:V,2,0),"0")</f>
        <v>0</v>
      </c>
      <c r="CQ85" s="5" t="s">
        <v>168</v>
      </c>
      <c r="CR85" s="15">
        <f t="shared" si="86"/>
        <v>0</v>
      </c>
      <c r="CS85" s="10" t="str">
        <f>IFERROR(VLOOKUP(A85,'31'!U:V,2,0),"0")</f>
        <v>0</v>
      </c>
      <c r="CT85" s="5" t="s">
        <v>168</v>
      </c>
      <c r="CU85" s="15">
        <f t="shared" si="87"/>
        <v>0</v>
      </c>
      <c r="CV85" s="10" t="str">
        <f>IFERROR(VLOOKUP(A85,'เซต1-31'!V:W,2,0),"0")</f>
        <v>0</v>
      </c>
      <c r="CW85" s="5" t="s">
        <v>168</v>
      </c>
      <c r="CX85" s="15">
        <f t="shared" si="88"/>
        <v>0</v>
      </c>
    </row>
    <row r="86" spans="1:102" x14ac:dyDescent="0.25">
      <c r="A86" s="5" t="s">
        <v>38</v>
      </c>
      <c r="B86" s="4" t="s">
        <v>39</v>
      </c>
      <c r="C86" s="13">
        <v>14.23</v>
      </c>
      <c r="D86" s="19">
        <f t="shared" si="55"/>
        <v>487</v>
      </c>
      <c r="E86" s="5" t="s">
        <v>168</v>
      </c>
      <c r="F86" s="13">
        <f t="shared" si="56"/>
        <v>6930.01</v>
      </c>
      <c r="G86" s="10">
        <f>IFERROR(VLOOKUP(A86,'1'!U:V,2,0),"0")</f>
        <v>2</v>
      </c>
      <c r="H86" s="5" t="s">
        <v>168</v>
      </c>
      <c r="I86" s="15">
        <f t="shared" si="57"/>
        <v>28.46</v>
      </c>
      <c r="J86" s="10">
        <f>IFERROR(VLOOKUP(A86,'2'!U:V,2,0),"0")</f>
        <v>21</v>
      </c>
      <c r="K86" s="5" t="s">
        <v>168</v>
      </c>
      <c r="L86" s="15">
        <f t="shared" si="58"/>
        <v>298.83</v>
      </c>
      <c r="M86" s="10">
        <f>IFERROR(VLOOKUP(A86,'3'!U:V,2,0),"0")</f>
        <v>19</v>
      </c>
      <c r="N86" s="5" t="s">
        <v>168</v>
      </c>
      <c r="O86" s="15">
        <f t="shared" si="59"/>
        <v>270.37</v>
      </c>
      <c r="P86" s="10">
        <f>IFERROR(VLOOKUP(A86,'4'!U:V,2,0),"0")</f>
        <v>63</v>
      </c>
      <c r="Q86" s="5" t="s">
        <v>168</v>
      </c>
      <c r="R86" s="15">
        <f t="shared" si="60"/>
        <v>896.49</v>
      </c>
      <c r="S86" s="10">
        <f>IFERROR(VLOOKUP(A86,'5'!U:V,2,0),"0")</f>
        <v>10</v>
      </c>
      <c r="T86" s="5" t="s">
        <v>168</v>
      </c>
      <c r="U86" s="15">
        <f t="shared" si="61"/>
        <v>142.30000000000001</v>
      </c>
      <c r="V86" s="10">
        <f>IFERROR(VLOOKUP(A86,'6'!U:V,2,0),"0")</f>
        <v>17</v>
      </c>
      <c r="W86" s="5" t="s">
        <v>168</v>
      </c>
      <c r="X86" s="15">
        <f t="shared" si="62"/>
        <v>241.91</v>
      </c>
      <c r="Y86" s="10">
        <f>IFERROR(VLOOKUP(A86,'7'!U:V,2,0),"0")</f>
        <v>15</v>
      </c>
      <c r="Z86" s="5" t="s">
        <v>168</v>
      </c>
      <c r="AA86" s="15">
        <f t="shared" si="63"/>
        <v>213.45000000000002</v>
      </c>
      <c r="AB86" s="10" t="str">
        <f>IFERROR(VLOOKUP(A86,'8'!U:V,2,0),"0")</f>
        <v>0</v>
      </c>
      <c r="AC86" s="5" t="s">
        <v>168</v>
      </c>
      <c r="AD86" s="15">
        <f t="shared" si="64"/>
        <v>0</v>
      </c>
      <c r="AE86" s="10">
        <f>IFERROR(VLOOKUP(A86,'9'!U:V,2,0),"0")</f>
        <v>15</v>
      </c>
      <c r="AF86" s="5" t="s">
        <v>168</v>
      </c>
      <c r="AG86" s="15">
        <f t="shared" si="65"/>
        <v>213.45000000000002</v>
      </c>
      <c r="AH86" s="10">
        <f>IFERROR(VLOOKUP(A86,'10'!U:V,2,0),"0")</f>
        <v>23</v>
      </c>
      <c r="AI86" s="5" t="s">
        <v>168</v>
      </c>
      <c r="AJ86" s="15">
        <f t="shared" si="66"/>
        <v>327.29000000000002</v>
      </c>
      <c r="AK86" s="10">
        <f>IFERROR(VLOOKUP(A86,'11'!U:V,2,0),"0")</f>
        <v>25</v>
      </c>
      <c r="AL86" s="5" t="s">
        <v>168</v>
      </c>
      <c r="AM86" s="15">
        <f t="shared" si="67"/>
        <v>355.75</v>
      </c>
      <c r="AN86" s="10">
        <f>IFERROR(VLOOKUP(A86,'12'!U:V,2,0),"0")</f>
        <v>19</v>
      </c>
      <c r="AO86" s="5" t="s">
        <v>168</v>
      </c>
      <c r="AP86" s="15">
        <f t="shared" si="68"/>
        <v>270.37</v>
      </c>
      <c r="AQ86" s="10">
        <f>IFERROR(VLOOKUP(A86,'13'!U:V,2,0),"0")</f>
        <v>17</v>
      </c>
      <c r="AR86" s="5" t="s">
        <v>168</v>
      </c>
      <c r="AS86" s="15">
        <f t="shared" si="69"/>
        <v>241.91</v>
      </c>
      <c r="AT86" s="10">
        <f>IFERROR(VLOOKUP(A86,'14'!U:V,2,0),"0")</f>
        <v>32</v>
      </c>
      <c r="AU86" s="5" t="s">
        <v>168</v>
      </c>
      <c r="AV86" s="15">
        <f t="shared" si="70"/>
        <v>455.36</v>
      </c>
      <c r="AW86" s="10">
        <f>IFERROR(VLOOKUP(A86,'15'!U:V,2,0),"0")</f>
        <v>2</v>
      </c>
      <c r="AX86" s="5" t="s">
        <v>168</v>
      </c>
      <c r="AY86" s="15">
        <f t="shared" si="71"/>
        <v>28.46</v>
      </c>
      <c r="AZ86" s="10">
        <f>IFERROR(VLOOKUP(A86,'16'!U:V,2,0),"0")</f>
        <v>43</v>
      </c>
      <c r="BA86" s="5" t="s">
        <v>168</v>
      </c>
      <c r="BB86" s="15">
        <f t="shared" si="72"/>
        <v>611.89</v>
      </c>
      <c r="BC86" s="10">
        <f>IFERROR(VLOOKUP(A86,'17'!U:V,2,0),"0")</f>
        <v>20</v>
      </c>
      <c r="BD86" s="5" t="s">
        <v>168</v>
      </c>
      <c r="BE86" s="15">
        <f t="shared" si="73"/>
        <v>284.60000000000002</v>
      </c>
      <c r="BF86" s="10">
        <f>IFERROR(VLOOKUP(A86,'18'!U:V,2,0),"0")</f>
        <v>9</v>
      </c>
      <c r="BG86" s="5" t="s">
        <v>168</v>
      </c>
      <c r="BH86" s="15">
        <f t="shared" si="74"/>
        <v>128.07</v>
      </c>
      <c r="BI86" s="10">
        <f>IFERROR(VLOOKUP(A86,'19'!U:V,2,0),"0")</f>
        <v>27</v>
      </c>
      <c r="BJ86" s="5" t="s">
        <v>168</v>
      </c>
      <c r="BK86" s="15">
        <f t="shared" si="75"/>
        <v>384.21000000000004</v>
      </c>
      <c r="BL86" s="10">
        <f>IFERROR(VLOOKUP(A86,'20'!U:V,2,0),"0")</f>
        <v>9</v>
      </c>
      <c r="BM86" s="5" t="s">
        <v>168</v>
      </c>
      <c r="BN86" s="15">
        <f t="shared" si="76"/>
        <v>128.07</v>
      </c>
      <c r="BO86" s="10">
        <f>IFERROR(VLOOKUP(A86,'21'!U:V,2,0),"0")</f>
        <v>12</v>
      </c>
      <c r="BP86" s="5" t="s">
        <v>168</v>
      </c>
      <c r="BQ86" s="15">
        <f t="shared" si="77"/>
        <v>170.76</v>
      </c>
      <c r="BR86" s="10" t="str">
        <f>IFERROR(VLOOKUP(A86,'22'!U:V,2,0),"0")</f>
        <v>0</v>
      </c>
      <c r="BS86" s="5" t="s">
        <v>168</v>
      </c>
      <c r="BT86" s="15">
        <f t="shared" si="78"/>
        <v>0</v>
      </c>
      <c r="BU86" s="10">
        <f>IFERROR(VLOOKUP(A86,'23'!U:V,2,0),"0")</f>
        <v>10</v>
      </c>
      <c r="BV86" s="5" t="s">
        <v>168</v>
      </c>
      <c r="BW86" s="15">
        <f t="shared" si="79"/>
        <v>142.30000000000001</v>
      </c>
      <c r="BX86" s="10">
        <f>IFERROR(VLOOKUP(A86,'24'!U:V,2,0),"0")</f>
        <v>5</v>
      </c>
      <c r="BY86" s="5" t="s">
        <v>168</v>
      </c>
      <c r="BZ86" s="15">
        <f t="shared" si="80"/>
        <v>71.150000000000006</v>
      </c>
      <c r="CA86" s="10">
        <f>IFERROR(VLOOKUP(A86,'25'!U:V,2,0),"0")</f>
        <v>22</v>
      </c>
      <c r="CB86" s="5" t="s">
        <v>168</v>
      </c>
      <c r="CC86" s="15">
        <f t="shared" si="81"/>
        <v>313.06</v>
      </c>
      <c r="CD86" s="10">
        <f>IFERROR(VLOOKUP(A86,'26'!U:V,2,0),"0")</f>
        <v>10</v>
      </c>
      <c r="CE86" s="5" t="s">
        <v>168</v>
      </c>
      <c r="CF86" s="15">
        <f t="shared" si="82"/>
        <v>142.30000000000001</v>
      </c>
      <c r="CG86" s="10">
        <f>IFERROR(VLOOKUP(A86,'27'!U:V,2,0),"0")</f>
        <v>4</v>
      </c>
      <c r="CH86" s="5" t="s">
        <v>168</v>
      </c>
      <c r="CI86" s="15">
        <f t="shared" si="83"/>
        <v>56.92</v>
      </c>
      <c r="CJ86" s="10">
        <f>IFERROR(VLOOKUP(A86,'28'!U:V,2,0),"0")</f>
        <v>10</v>
      </c>
      <c r="CK86" s="5" t="s">
        <v>168</v>
      </c>
      <c r="CL86" s="15">
        <f t="shared" si="84"/>
        <v>142.30000000000001</v>
      </c>
      <c r="CM86" s="10">
        <f>IFERROR(VLOOKUP(A86,'29'!U:V,2,0),"0")</f>
        <v>7</v>
      </c>
      <c r="CN86" s="5" t="s">
        <v>168</v>
      </c>
      <c r="CO86" s="15">
        <f t="shared" si="85"/>
        <v>99.61</v>
      </c>
      <c r="CP86" s="10">
        <f>IFERROR(VLOOKUP(A86,'30'!U:V,2,0),"0")</f>
        <v>10</v>
      </c>
      <c r="CQ86" s="5" t="s">
        <v>168</v>
      </c>
      <c r="CR86" s="15">
        <f t="shared" si="86"/>
        <v>142.30000000000001</v>
      </c>
      <c r="CS86" s="10">
        <f>IFERROR(VLOOKUP(A86,'31'!U:V,2,0),"0")</f>
        <v>9</v>
      </c>
      <c r="CT86" s="5" t="s">
        <v>168</v>
      </c>
      <c r="CU86" s="15">
        <f t="shared" si="87"/>
        <v>128.07</v>
      </c>
      <c r="CV86" s="10" t="str">
        <f>IFERROR(VLOOKUP(A86,'เซต1-31'!V:W,2,0),"0")</f>
        <v>0</v>
      </c>
      <c r="CW86" s="5" t="s">
        <v>168</v>
      </c>
      <c r="CX86" s="15">
        <f t="shared" si="88"/>
        <v>0</v>
      </c>
    </row>
    <row r="87" spans="1:102" x14ac:dyDescent="0.25">
      <c r="A87" s="5" t="s">
        <v>192</v>
      </c>
      <c r="B87" s="4" t="s">
        <v>193</v>
      </c>
      <c r="C87" s="13">
        <v>14.23</v>
      </c>
      <c r="D87" s="19">
        <f t="shared" si="55"/>
        <v>0</v>
      </c>
      <c r="E87" s="5" t="s">
        <v>168</v>
      </c>
      <c r="F87" s="13">
        <f t="shared" si="56"/>
        <v>0</v>
      </c>
      <c r="G87" s="10" t="str">
        <f>IFERROR(VLOOKUP(A87,'1'!U:V,2,0),"0")</f>
        <v>0</v>
      </c>
      <c r="H87" s="5" t="s">
        <v>168</v>
      </c>
      <c r="I87" s="15">
        <f t="shared" si="57"/>
        <v>0</v>
      </c>
      <c r="J87" s="10" t="str">
        <f>IFERROR(VLOOKUP(A87,'2'!U:V,2,0),"0")</f>
        <v>0</v>
      </c>
      <c r="K87" s="5" t="s">
        <v>168</v>
      </c>
      <c r="L87" s="15">
        <f t="shared" si="58"/>
        <v>0</v>
      </c>
      <c r="M87" s="10" t="str">
        <f>IFERROR(VLOOKUP(A87,'3'!U:V,2,0),"0")</f>
        <v>0</v>
      </c>
      <c r="N87" s="5" t="s">
        <v>168</v>
      </c>
      <c r="O87" s="15">
        <f t="shared" si="59"/>
        <v>0</v>
      </c>
      <c r="P87" s="10" t="str">
        <f>IFERROR(VLOOKUP(A87,'4'!U:V,2,0),"0")</f>
        <v>0</v>
      </c>
      <c r="Q87" s="5" t="s">
        <v>168</v>
      </c>
      <c r="R87" s="15">
        <f t="shared" si="60"/>
        <v>0</v>
      </c>
      <c r="S87" s="10" t="str">
        <f>IFERROR(VLOOKUP(A87,'5'!U:V,2,0),"0")</f>
        <v>0</v>
      </c>
      <c r="T87" s="5" t="s">
        <v>168</v>
      </c>
      <c r="U87" s="15">
        <f t="shared" si="61"/>
        <v>0</v>
      </c>
      <c r="V87" s="10" t="str">
        <f>IFERROR(VLOOKUP(A87,'6'!U:V,2,0),"0")</f>
        <v>0</v>
      </c>
      <c r="W87" s="5" t="s">
        <v>168</v>
      </c>
      <c r="X87" s="15">
        <f t="shared" si="62"/>
        <v>0</v>
      </c>
      <c r="Y87" s="10" t="str">
        <f>IFERROR(VLOOKUP(A87,'7'!U:V,2,0),"0")</f>
        <v>0</v>
      </c>
      <c r="Z87" s="5" t="s">
        <v>168</v>
      </c>
      <c r="AA87" s="15">
        <f t="shared" si="63"/>
        <v>0</v>
      </c>
      <c r="AB87" s="10" t="str">
        <f>IFERROR(VLOOKUP(A87,'8'!U:V,2,0),"0")</f>
        <v>0</v>
      </c>
      <c r="AC87" s="5" t="s">
        <v>168</v>
      </c>
      <c r="AD87" s="15">
        <f t="shared" si="64"/>
        <v>0</v>
      </c>
      <c r="AE87" s="10" t="str">
        <f>IFERROR(VLOOKUP(A87,'9'!U:V,2,0),"0")</f>
        <v>0</v>
      </c>
      <c r="AF87" s="5" t="s">
        <v>168</v>
      </c>
      <c r="AG87" s="15">
        <f t="shared" si="65"/>
        <v>0</v>
      </c>
      <c r="AH87" s="10" t="str">
        <f>IFERROR(VLOOKUP(A87,'10'!U:V,2,0),"0")</f>
        <v>0</v>
      </c>
      <c r="AI87" s="5" t="s">
        <v>168</v>
      </c>
      <c r="AJ87" s="15">
        <f t="shared" si="66"/>
        <v>0</v>
      </c>
      <c r="AK87" s="10" t="str">
        <f>IFERROR(VLOOKUP(A87,'11'!U:V,2,0),"0")</f>
        <v>0</v>
      </c>
      <c r="AL87" s="5" t="s">
        <v>168</v>
      </c>
      <c r="AM87" s="15">
        <f t="shared" si="67"/>
        <v>0</v>
      </c>
      <c r="AN87" s="10" t="str">
        <f>IFERROR(VLOOKUP(A87,'12'!U:V,2,0),"0")</f>
        <v>0</v>
      </c>
      <c r="AO87" s="5" t="s">
        <v>168</v>
      </c>
      <c r="AP87" s="15">
        <f t="shared" si="68"/>
        <v>0</v>
      </c>
      <c r="AQ87" s="10" t="str">
        <f>IFERROR(VLOOKUP(A87,'13'!U:V,2,0),"0")</f>
        <v>0</v>
      </c>
      <c r="AR87" s="5" t="s">
        <v>168</v>
      </c>
      <c r="AS87" s="15">
        <f t="shared" si="69"/>
        <v>0</v>
      </c>
      <c r="AT87" s="10" t="str">
        <f>IFERROR(VLOOKUP(A87,'14'!U:V,2,0),"0")</f>
        <v>0</v>
      </c>
      <c r="AU87" s="5" t="s">
        <v>168</v>
      </c>
      <c r="AV87" s="15">
        <f t="shared" si="70"/>
        <v>0</v>
      </c>
      <c r="AW87" s="10" t="str">
        <f>IFERROR(VLOOKUP(A87,'15'!U:V,2,0),"0")</f>
        <v>0</v>
      </c>
      <c r="AX87" s="5" t="s">
        <v>168</v>
      </c>
      <c r="AY87" s="15">
        <f t="shared" si="71"/>
        <v>0</v>
      </c>
      <c r="AZ87" s="10" t="str">
        <f>IFERROR(VLOOKUP(A87,'16'!U:V,2,0),"0")</f>
        <v>0</v>
      </c>
      <c r="BA87" s="5" t="s">
        <v>168</v>
      </c>
      <c r="BB87" s="15">
        <f t="shared" si="72"/>
        <v>0</v>
      </c>
      <c r="BC87" s="10" t="str">
        <f>IFERROR(VLOOKUP(A87,'17'!U:V,2,0),"0")</f>
        <v>0</v>
      </c>
      <c r="BD87" s="5" t="s">
        <v>168</v>
      </c>
      <c r="BE87" s="15">
        <f t="shared" si="73"/>
        <v>0</v>
      </c>
      <c r="BF87" s="10" t="str">
        <f>IFERROR(VLOOKUP(A87,'18'!U:V,2,0),"0")</f>
        <v>0</v>
      </c>
      <c r="BG87" s="5" t="s">
        <v>168</v>
      </c>
      <c r="BH87" s="15">
        <f t="shared" si="74"/>
        <v>0</v>
      </c>
      <c r="BI87" s="10" t="str">
        <f>IFERROR(VLOOKUP(A87,'19'!U:V,2,0),"0")</f>
        <v>0</v>
      </c>
      <c r="BJ87" s="5" t="s">
        <v>168</v>
      </c>
      <c r="BK87" s="15">
        <f t="shared" si="75"/>
        <v>0</v>
      </c>
      <c r="BL87" s="10" t="str">
        <f>IFERROR(VLOOKUP(A87,'20'!U:V,2,0),"0")</f>
        <v>0</v>
      </c>
      <c r="BM87" s="5" t="s">
        <v>168</v>
      </c>
      <c r="BN87" s="15">
        <f t="shared" si="76"/>
        <v>0</v>
      </c>
      <c r="BO87" s="10" t="str">
        <f>IFERROR(VLOOKUP(A87,'21'!U:V,2,0),"0")</f>
        <v>0</v>
      </c>
      <c r="BP87" s="5" t="s">
        <v>168</v>
      </c>
      <c r="BQ87" s="15">
        <f t="shared" si="77"/>
        <v>0</v>
      </c>
      <c r="BR87" s="10" t="str">
        <f>IFERROR(VLOOKUP(A87,'22'!U:V,2,0),"0")</f>
        <v>0</v>
      </c>
      <c r="BS87" s="5" t="s">
        <v>168</v>
      </c>
      <c r="BT87" s="15">
        <f t="shared" si="78"/>
        <v>0</v>
      </c>
      <c r="BU87" s="10" t="str">
        <f>IFERROR(VLOOKUP(A87,'23'!U:V,2,0),"0")</f>
        <v>0</v>
      </c>
      <c r="BV87" s="5" t="s">
        <v>168</v>
      </c>
      <c r="BW87" s="15">
        <f t="shared" si="79"/>
        <v>0</v>
      </c>
      <c r="BX87" s="10" t="str">
        <f>IFERROR(VLOOKUP(A87,'24'!U:V,2,0),"0")</f>
        <v>0</v>
      </c>
      <c r="BY87" s="5" t="s">
        <v>168</v>
      </c>
      <c r="BZ87" s="15">
        <f t="shared" si="80"/>
        <v>0</v>
      </c>
      <c r="CA87" s="10" t="str">
        <f>IFERROR(VLOOKUP(A87,'25'!U:V,2,0),"0")</f>
        <v>0</v>
      </c>
      <c r="CB87" s="5" t="s">
        <v>168</v>
      </c>
      <c r="CC87" s="15">
        <f t="shared" si="81"/>
        <v>0</v>
      </c>
      <c r="CD87" s="10" t="str">
        <f>IFERROR(VLOOKUP(A87,'26'!U:V,2,0),"0")</f>
        <v>0</v>
      </c>
      <c r="CE87" s="5" t="s">
        <v>168</v>
      </c>
      <c r="CF87" s="15">
        <f t="shared" si="82"/>
        <v>0</v>
      </c>
      <c r="CG87" s="10" t="str">
        <f>IFERROR(VLOOKUP(A87,'27'!U:V,2,0),"0")</f>
        <v>0</v>
      </c>
      <c r="CH87" s="5" t="s">
        <v>168</v>
      </c>
      <c r="CI87" s="15">
        <f t="shared" si="83"/>
        <v>0</v>
      </c>
      <c r="CJ87" s="10" t="str">
        <f>IFERROR(VLOOKUP(A87,'28'!U:V,2,0),"0")</f>
        <v>0</v>
      </c>
      <c r="CK87" s="5" t="s">
        <v>168</v>
      </c>
      <c r="CL87" s="15">
        <f t="shared" si="84"/>
        <v>0</v>
      </c>
      <c r="CM87" s="10" t="str">
        <f>IFERROR(VLOOKUP(A87,'29'!U:V,2,0),"0")</f>
        <v>0</v>
      </c>
      <c r="CN87" s="5" t="s">
        <v>168</v>
      </c>
      <c r="CO87" s="15">
        <f t="shared" si="85"/>
        <v>0</v>
      </c>
      <c r="CP87" s="10" t="str">
        <f>IFERROR(VLOOKUP(A87,'30'!U:V,2,0),"0")</f>
        <v>0</v>
      </c>
      <c r="CQ87" s="5" t="s">
        <v>168</v>
      </c>
      <c r="CR87" s="15">
        <f t="shared" si="86"/>
        <v>0</v>
      </c>
      <c r="CS87" s="10" t="str">
        <f>IFERROR(VLOOKUP(A87,'31'!U:V,2,0),"0")</f>
        <v>0</v>
      </c>
      <c r="CT87" s="5" t="s">
        <v>168</v>
      </c>
      <c r="CU87" s="15">
        <f t="shared" si="87"/>
        <v>0</v>
      </c>
      <c r="CV87" s="10" t="str">
        <f>IFERROR(VLOOKUP(A87,'เซต1-31'!V:W,2,0),"0")</f>
        <v>0</v>
      </c>
      <c r="CW87" s="5" t="s">
        <v>168</v>
      </c>
      <c r="CX87" s="15">
        <f t="shared" si="88"/>
        <v>0</v>
      </c>
    </row>
    <row r="88" spans="1:102" x14ac:dyDescent="0.25">
      <c r="A88" s="5" t="s">
        <v>34</v>
      </c>
      <c r="B88" s="4" t="s">
        <v>35</v>
      </c>
      <c r="C88" s="13">
        <v>14.96</v>
      </c>
      <c r="D88" s="19">
        <f t="shared" si="55"/>
        <v>19</v>
      </c>
      <c r="E88" s="5" t="s">
        <v>168</v>
      </c>
      <c r="F88" s="13">
        <f t="shared" si="56"/>
        <v>284.24</v>
      </c>
      <c r="G88" s="10" t="str">
        <f>IFERROR(VLOOKUP(A88,'1'!U:V,2,0),"0")</f>
        <v>0</v>
      </c>
      <c r="H88" s="5" t="s">
        <v>168</v>
      </c>
      <c r="I88" s="15">
        <f t="shared" si="57"/>
        <v>0</v>
      </c>
      <c r="J88" s="10" t="str">
        <f>IFERROR(VLOOKUP(A88,'2'!U:V,2,0),"0")</f>
        <v>0</v>
      </c>
      <c r="K88" s="5" t="s">
        <v>168</v>
      </c>
      <c r="L88" s="15">
        <f t="shared" si="58"/>
        <v>0</v>
      </c>
      <c r="M88" s="10" t="str">
        <f>IFERROR(VLOOKUP(A88,'3'!U:V,2,0),"0")</f>
        <v>0</v>
      </c>
      <c r="N88" s="5" t="s">
        <v>168</v>
      </c>
      <c r="O88" s="15">
        <f t="shared" si="59"/>
        <v>0</v>
      </c>
      <c r="P88" s="10" t="str">
        <f>IFERROR(VLOOKUP(A88,'4'!U:V,2,0),"0")</f>
        <v>0</v>
      </c>
      <c r="Q88" s="5" t="s">
        <v>168</v>
      </c>
      <c r="R88" s="15">
        <f t="shared" si="60"/>
        <v>0</v>
      </c>
      <c r="S88" s="10" t="str">
        <f>IFERROR(VLOOKUP(A88,'5'!U:V,2,0),"0")</f>
        <v>0</v>
      </c>
      <c r="T88" s="5" t="s">
        <v>168</v>
      </c>
      <c r="U88" s="15">
        <f t="shared" si="61"/>
        <v>0</v>
      </c>
      <c r="V88" s="10">
        <f>IFERROR(VLOOKUP(A88,'6'!U:V,2,0),"0")</f>
        <v>1</v>
      </c>
      <c r="W88" s="5" t="s">
        <v>168</v>
      </c>
      <c r="X88" s="15">
        <f t="shared" si="62"/>
        <v>14.96</v>
      </c>
      <c r="Y88" s="10" t="str">
        <f>IFERROR(VLOOKUP(A88,'7'!U:V,2,0),"0")</f>
        <v>0</v>
      </c>
      <c r="Z88" s="5" t="s">
        <v>168</v>
      </c>
      <c r="AA88" s="15">
        <f t="shared" si="63"/>
        <v>0</v>
      </c>
      <c r="AB88" s="10" t="str">
        <f>IFERROR(VLOOKUP(A88,'8'!U:V,2,0),"0")</f>
        <v>0</v>
      </c>
      <c r="AC88" s="5" t="s">
        <v>168</v>
      </c>
      <c r="AD88" s="15">
        <f t="shared" si="64"/>
        <v>0</v>
      </c>
      <c r="AE88" s="10" t="str">
        <f>IFERROR(VLOOKUP(A88,'9'!U:V,2,0),"0")</f>
        <v>0</v>
      </c>
      <c r="AF88" s="5" t="s">
        <v>168</v>
      </c>
      <c r="AG88" s="15">
        <f t="shared" si="65"/>
        <v>0</v>
      </c>
      <c r="AH88" s="10" t="str">
        <f>IFERROR(VLOOKUP(A88,'10'!U:V,2,0),"0")</f>
        <v>0</v>
      </c>
      <c r="AI88" s="5" t="s">
        <v>168</v>
      </c>
      <c r="AJ88" s="15">
        <f t="shared" si="66"/>
        <v>0</v>
      </c>
      <c r="AK88" s="10" t="str">
        <f>IFERROR(VLOOKUP(A88,'11'!U:V,2,0),"0")</f>
        <v>0</v>
      </c>
      <c r="AL88" s="5" t="s">
        <v>168</v>
      </c>
      <c r="AM88" s="15">
        <f t="shared" si="67"/>
        <v>0</v>
      </c>
      <c r="AN88" s="10" t="str">
        <f>IFERROR(VLOOKUP(A88,'12'!U:V,2,0),"0")</f>
        <v>0</v>
      </c>
      <c r="AO88" s="5" t="s">
        <v>168</v>
      </c>
      <c r="AP88" s="15">
        <f t="shared" si="68"/>
        <v>0</v>
      </c>
      <c r="AQ88" s="10" t="str">
        <f>IFERROR(VLOOKUP(A88,'13'!U:V,2,0),"0")</f>
        <v>0</v>
      </c>
      <c r="AR88" s="5" t="s">
        <v>168</v>
      </c>
      <c r="AS88" s="15">
        <f t="shared" si="69"/>
        <v>0</v>
      </c>
      <c r="AT88" s="10" t="str">
        <f>IFERROR(VLOOKUP(A88,'14'!U:V,2,0),"0")</f>
        <v>0</v>
      </c>
      <c r="AU88" s="5" t="s">
        <v>168</v>
      </c>
      <c r="AV88" s="15">
        <f t="shared" si="70"/>
        <v>0</v>
      </c>
      <c r="AW88" s="10" t="str">
        <f>IFERROR(VLOOKUP(A88,'15'!U:V,2,0),"0")</f>
        <v>0</v>
      </c>
      <c r="AX88" s="5" t="s">
        <v>168</v>
      </c>
      <c r="AY88" s="15">
        <f t="shared" si="71"/>
        <v>0</v>
      </c>
      <c r="AZ88" s="10">
        <f>IFERROR(VLOOKUP(A88,'16'!U:V,2,0),"0")</f>
        <v>3</v>
      </c>
      <c r="BA88" s="5" t="s">
        <v>168</v>
      </c>
      <c r="BB88" s="15">
        <f t="shared" si="72"/>
        <v>44.88</v>
      </c>
      <c r="BC88" s="10" t="str">
        <f>IFERROR(VLOOKUP(A88,'17'!U:V,2,0),"0")</f>
        <v>0</v>
      </c>
      <c r="BD88" s="5" t="s">
        <v>168</v>
      </c>
      <c r="BE88" s="15">
        <f t="shared" si="73"/>
        <v>0</v>
      </c>
      <c r="BF88" s="10">
        <f>IFERROR(VLOOKUP(A88,'18'!U:V,2,0),"0")</f>
        <v>2</v>
      </c>
      <c r="BG88" s="5" t="s">
        <v>168</v>
      </c>
      <c r="BH88" s="15">
        <f t="shared" si="74"/>
        <v>29.92</v>
      </c>
      <c r="BI88" s="10">
        <f>IFERROR(VLOOKUP(A88,'19'!U:V,2,0),"0")</f>
        <v>1</v>
      </c>
      <c r="BJ88" s="5" t="s">
        <v>168</v>
      </c>
      <c r="BK88" s="15">
        <f t="shared" si="75"/>
        <v>14.96</v>
      </c>
      <c r="BL88" s="10">
        <f>IFERROR(VLOOKUP(A88,'20'!U:V,2,0),"0")</f>
        <v>2</v>
      </c>
      <c r="BM88" s="5" t="s">
        <v>168</v>
      </c>
      <c r="BN88" s="15">
        <f t="shared" si="76"/>
        <v>29.92</v>
      </c>
      <c r="BO88" s="10">
        <f>IFERROR(VLOOKUP(A88,'21'!U:V,2,0),"0")</f>
        <v>4</v>
      </c>
      <c r="BP88" s="5" t="s">
        <v>168</v>
      </c>
      <c r="BQ88" s="15">
        <f t="shared" si="77"/>
        <v>59.84</v>
      </c>
      <c r="BR88" s="10" t="str">
        <f>IFERROR(VLOOKUP(A88,'22'!U:V,2,0),"0")</f>
        <v>0</v>
      </c>
      <c r="BS88" s="5" t="s">
        <v>168</v>
      </c>
      <c r="BT88" s="15">
        <f t="shared" si="78"/>
        <v>0</v>
      </c>
      <c r="BU88" s="10" t="str">
        <f>IFERROR(VLOOKUP(A88,'23'!U:V,2,0),"0")</f>
        <v>0</v>
      </c>
      <c r="BV88" s="5" t="s">
        <v>168</v>
      </c>
      <c r="BW88" s="15">
        <f t="shared" si="79"/>
        <v>0</v>
      </c>
      <c r="BX88" s="10" t="str">
        <f>IFERROR(VLOOKUP(A88,'24'!U:V,2,0),"0")</f>
        <v>0</v>
      </c>
      <c r="BY88" s="5" t="s">
        <v>168</v>
      </c>
      <c r="BZ88" s="15">
        <f t="shared" si="80"/>
        <v>0</v>
      </c>
      <c r="CA88" s="10" t="str">
        <f>IFERROR(VLOOKUP(A88,'25'!U:V,2,0),"0")</f>
        <v>0</v>
      </c>
      <c r="CB88" s="5" t="s">
        <v>168</v>
      </c>
      <c r="CC88" s="15">
        <f t="shared" si="81"/>
        <v>0</v>
      </c>
      <c r="CD88" s="10">
        <f>IFERROR(VLOOKUP(A88,'26'!U:V,2,0),"0")</f>
        <v>1</v>
      </c>
      <c r="CE88" s="5" t="s">
        <v>168</v>
      </c>
      <c r="CF88" s="15">
        <f t="shared" si="82"/>
        <v>14.96</v>
      </c>
      <c r="CG88" s="10" t="str">
        <f>IFERROR(VLOOKUP(A88,'27'!U:V,2,0),"0")</f>
        <v>0</v>
      </c>
      <c r="CH88" s="5" t="s">
        <v>168</v>
      </c>
      <c r="CI88" s="15">
        <f t="shared" si="83"/>
        <v>0</v>
      </c>
      <c r="CJ88" s="10" t="str">
        <f>IFERROR(VLOOKUP(A88,'28'!U:V,2,0),"0")</f>
        <v>0</v>
      </c>
      <c r="CK88" s="5" t="s">
        <v>168</v>
      </c>
      <c r="CL88" s="15">
        <f t="shared" si="84"/>
        <v>0</v>
      </c>
      <c r="CM88" s="10">
        <f>IFERROR(VLOOKUP(A88,'29'!U:V,2,0),"0")</f>
        <v>5</v>
      </c>
      <c r="CN88" s="5" t="s">
        <v>168</v>
      </c>
      <c r="CO88" s="15">
        <f t="shared" si="85"/>
        <v>74.800000000000011</v>
      </c>
      <c r="CP88" s="10" t="str">
        <f>IFERROR(VLOOKUP(A88,'30'!U:V,2,0),"0")</f>
        <v>0</v>
      </c>
      <c r="CQ88" s="5" t="s">
        <v>168</v>
      </c>
      <c r="CR88" s="15">
        <f t="shared" si="86"/>
        <v>0</v>
      </c>
      <c r="CS88" s="10" t="str">
        <f>IFERROR(VLOOKUP(A88,'31'!U:V,2,0),"0")</f>
        <v>0</v>
      </c>
      <c r="CT88" s="5" t="s">
        <v>168</v>
      </c>
      <c r="CU88" s="15">
        <f t="shared" si="87"/>
        <v>0</v>
      </c>
      <c r="CV88" s="10" t="str">
        <f>IFERROR(VLOOKUP(A88,'เซต1-31'!V:W,2,0),"0")</f>
        <v>0</v>
      </c>
      <c r="CW88" s="5" t="s">
        <v>168</v>
      </c>
      <c r="CX88" s="15">
        <f t="shared" si="88"/>
        <v>0</v>
      </c>
    </row>
    <row r="89" spans="1:102" x14ac:dyDescent="0.25">
      <c r="A89" s="5" t="s">
        <v>241</v>
      </c>
      <c r="B89" s="4" t="s">
        <v>242</v>
      </c>
      <c r="C89" s="13">
        <v>14.96</v>
      </c>
      <c r="D89" s="19">
        <f t="shared" si="55"/>
        <v>0</v>
      </c>
      <c r="E89" s="5" t="s">
        <v>168</v>
      </c>
      <c r="F89" s="13">
        <f t="shared" si="56"/>
        <v>0</v>
      </c>
      <c r="G89" s="10" t="str">
        <f>IFERROR(VLOOKUP(A89,'1'!U:V,2,0),"0")</f>
        <v>0</v>
      </c>
      <c r="H89" s="5" t="s">
        <v>168</v>
      </c>
      <c r="I89" s="15">
        <f t="shared" si="57"/>
        <v>0</v>
      </c>
      <c r="J89" s="10" t="str">
        <f>IFERROR(VLOOKUP(A89,'2'!U:V,2,0),"0")</f>
        <v>0</v>
      </c>
      <c r="K89" s="5" t="s">
        <v>168</v>
      </c>
      <c r="L89" s="15">
        <f t="shared" si="58"/>
        <v>0</v>
      </c>
      <c r="M89" s="10" t="str">
        <f>IFERROR(VLOOKUP(A89,'3'!U:V,2,0),"0")</f>
        <v>0</v>
      </c>
      <c r="N89" s="5" t="s">
        <v>168</v>
      </c>
      <c r="O89" s="15">
        <f t="shared" si="59"/>
        <v>0</v>
      </c>
      <c r="P89" s="10" t="str">
        <f>IFERROR(VLOOKUP(A89,'4'!U:V,2,0),"0")</f>
        <v>0</v>
      </c>
      <c r="Q89" s="5" t="s">
        <v>168</v>
      </c>
      <c r="R89" s="15">
        <f t="shared" si="60"/>
        <v>0</v>
      </c>
      <c r="S89" s="10" t="str">
        <f>IFERROR(VLOOKUP(A89,'5'!U:V,2,0),"0")</f>
        <v>0</v>
      </c>
      <c r="T89" s="5" t="s">
        <v>168</v>
      </c>
      <c r="U89" s="15">
        <f t="shared" si="61"/>
        <v>0</v>
      </c>
      <c r="V89" s="10" t="str">
        <f>IFERROR(VLOOKUP(A89,'6'!U:V,2,0),"0")</f>
        <v>0</v>
      </c>
      <c r="W89" s="5" t="s">
        <v>168</v>
      </c>
      <c r="X89" s="15">
        <f t="shared" si="62"/>
        <v>0</v>
      </c>
      <c r="Y89" s="10" t="str">
        <f>IFERROR(VLOOKUP(A89,'7'!U:V,2,0),"0")</f>
        <v>0</v>
      </c>
      <c r="Z89" s="5" t="s">
        <v>168</v>
      </c>
      <c r="AA89" s="15">
        <f t="shared" si="63"/>
        <v>0</v>
      </c>
      <c r="AB89" s="10" t="str">
        <f>IFERROR(VLOOKUP(A89,'8'!U:V,2,0),"0")</f>
        <v>0</v>
      </c>
      <c r="AC89" s="5" t="s">
        <v>168</v>
      </c>
      <c r="AD89" s="15">
        <f t="shared" si="64"/>
        <v>0</v>
      </c>
      <c r="AE89" s="10" t="str">
        <f>IFERROR(VLOOKUP(A89,'9'!U:V,2,0),"0")</f>
        <v>0</v>
      </c>
      <c r="AF89" s="5" t="s">
        <v>168</v>
      </c>
      <c r="AG89" s="15">
        <f t="shared" si="65"/>
        <v>0</v>
      </c>
      <c r="AH89" s="10" t="str">
        <f>IFERROR(VLOOKUP(A89,'10'!U:V,2,0),"0")</f>
        <v>0</v>
      </c>
      <c r="AI89" s="5" t="s">
        <v>168</v>
      </c>
      <c r="AJ89" s="15">
        <f t="shared" si="66"/>
        <v>0</v>
      </c>
      <c r="AK89" s="10" t="str">
        <f>IFERROR(VLOOKUP(A89,'11'!U:V,2,0),"0")</f>
        <v>0</v>
      </c>
      <c r="AL89" s="5" t="s">
        <v>168</v>
      </c>
      <c r="AM89" s="15">
        <f t="shared" si="67"/>
        <v>0</v>
      </c>
      <c r="AN89" s="10" t="str">
        <f>IFERROR(VLOOKUP(A89,'12'!U:V,2,0),"0")</f>
        <v>0</v>
      </c>
      <c r="AO89" s="5" t="s">
        <v>168</v>
      </c>
      <c r="AP89" s="15">
        <f t="shared" si="68"/>
        <v>0</v>
      </c>
      <c r="AQ89" s="10" t="str">
        <f>IFERROR(VLOOKUP(A89,'13'!U:V,2,0),"0")</f>
        <v>0</v>
      </c>
      <c r="AR89" s="5" t="s">
        <v>168</v>
      </c>
      <c r="AS89" s="15">
        <f t="shared" si="69"/>
        <v>0</v>
      </c>
      <c r="AT89" s="10" t="str">
        <f>IFERROR(VLOOKUP(A89,'14'!U:V,2,0),"0")</f>
        <v>0</v>
      </c>
      <c r="AU89" s="5" t="s">
        <v>168</v>
      </c>
      <c r="AV89" s="15">
        <f t="shared" si="70"/>
        <v>0</v>
      </c>
      <c r="AW89" s="10" t="str">
        <f>IFERROR(VLOOKUP(A89,'15'!U:V,2,0),"0")</f>
        <v>0</v>
      </c>
      <c r="AX89" s="5" t="s">
        <v>168</v>
      </c>
      <c r="AY89" s="15">
        <f t="shared" si="71"/>
        <v>0</v>
      </c>
      <c r="AZ89" s="10" t="str">
        <f>IFERROR(VLOOKUP(A89,'16'!U:V,2,0),"0")</f>
        <v>0</v>
      </c>
      <c r="BA89" s="5" t="s">
        <v>168</v>
      </c>
      <c r="BB89" s="15">
        <f t="shared" si="72"/>
        <v>0</v>
      </c>
      <c r="BC89" s="10" t="str">
        <f>IFERROR(VLOOKUP(A89,'17'!U:V,2,0),"0")</f>
        <v>0</v>
      </c>
      <c r="BD89" s="5" t="s">
        <v>168</v>
      </c>
      <c r="BE89" s="15">
        <f t="shared" si="73"/>
        <v>0</v>
      </c>
      <c r="BF89" s="10" t="str">
        <f>IFERROR(VLOOKUP(A89,'18'!U:V,2,0),"0")</f>
        <v>0</v>
      </c>
      <c r="BG89" s="5" t="s">
        <v>168</v>
      </c>
      <c r="BH89" s="15">
        <f t="shared" si="74"/>
        <v>0</v>
      </c>
      <c r="BI89" s="10" t="str">
        <f>IFERROR(VLOOKUP(A89,'19'!U:V,2,0),"0")</f>
        <v>0</v>
      </c>
      <c r="BJ89" s="5" t="s">
        <v>168</v>
      </c>
      <c r="BK89" s="15">
        <f t="shared" si="75"/>
        <v>0</v>
      </c>
      <c r="BL89" s="10" t="str">
        <f>IFERROR(VLOOKUP(A89,'20'!U:V,2,0),"0")</f>
        <v>0</v>
      </c>
      <c r="BM89" s="5" t="s">
        <v>168</v>
      </c>
      <c r="BN89" s="15">
        <f t="shared" si="76"/>
        <v>0</v>
      </c>
      <c r="BO89" s="10" t="str">
        <f>IFERROR(VLOOKUP(A89,'21'!U:V,2,0),"0")</f>
        <v>0</v>
      </c>
      <c r="BP89" s="5" t="s">
        <v>168</v>
      </c>
      <c r="BQ89" s="15">
        <f t="shared" si="77"/>
        <v>0</v>
      </c>
      <c r="BR89" s="10" t="str">
        <f>IFERROR(VLOOKUP(A89,'22'!U:V,2,0),"0")</f>
        <v>0</v>
      </c>
      <c r="BS89" s="5" t="s">
        <v>168</v>
      </c>
      <c r="BT89" s="15">
        <f t="shared" si="78"/>
        <v>0</v>
      </c>
      <c r="BU89" s="10" t="str">
        <f>IFERROR(VLOOKUP(A89,'23'!U:V,2,0),"0")</f>
        <v>0</v>
      </c>
      <c r="BV89" s="5" t="s">
        <v>168</v>
      </c>
      <c r="BW89" s="15">
        <f t="shared" si="79"/>
        <v>0</v>
      </c>
      <c r="BX89" s="10" t="str">
        <f>IFERROR(VLOOKUP(A89,'24'!U:V,2,0),"0")</f>
        <v>0</v>
      </c>
      <c r="BY89" s="5" t="s">
        <v>168</v>
      </c>
      <c r="BZ89" s="15">
        <f t="shared" si="80"/>
        <v>0</v>
      </c>
      <c r="CA89" s="10" t="str">
        <f>IFERROR(VLOOKUP(A89,'25'!U:V,2,0),"0")</f>
        <v>0</v>
      </c>
      <c r="CB89" s="5" t="s">
        <v>168</v>
      </c>
      <c r="CC89" s="15">
        <f t="shared" si="81"/>
        <v>0</v>
      </c>
      <c r="CD89" s="10" t="str">
        <f>IFERROR(VLOOKUP(A89,'26'!U:V,2,0),"0")</f>
        <v>0</v>
      </c>
      <c r="CE89" s="5" t="s">
        <v>168</v>
      </c>
      <c r="CF89" s="15">
        <f t="shared" si="82"/>
        <v>0</v>
      </c>
      <c r="CG89" s="10" t="str">
        <f>IFERROR(VLOOKUP(A89,'27'!U:V,2,0),"0")</f>
        <v>0</v>
      </c>
      <c r="CH89" s="5" t="s">
        <v>168</v>
      </c>
      <c r="CI89" s="15">
        <f t="shared" si="83"/>
        <v>0</v>
      </c>
      <c r="CJ89" s="10" t="str">
        <f>IFERROR(VLOOKUP(A89,'28'!U:V,2,0),"0")</f>
        <v>0</v>
      </c>
      <c r="CK89" s="5" t="s">
        <v>168</v>
      </c>
      <c r="CL89" s="15">
        <f t="shared" si="84"/>
        <v>0</v>
      </c>
      <c r="CM89" s="10" t="str">
        <f>IFERROR(VLOOKUP(A89,'29'!U:V,2,0),"0")</f>
        <v>0</v>
      </c>
      <c r="CN89" s="5" t="s">
        <v>168</v>
      </c>
      <c r="CO89" s="15">
        <f t="shared" si="85"/>
        <v>0</v>
      </c>
      <c r="CP89" s="10" t="str">
        <f>IFERROR(VLOOKUP(A89,'30'!U:V,2,0),"0")</f>
        <v>0</v>
      </c>
      <c r="CQ89" s="5" t="s">
        <v>168</v>
      </c>
      <c r="CR89" s="15">
        <f t="shared" si="86"/>
        <v>0</v>
      </c>
      <c r="CS89" s="10" t="str">
        <f>IFERROR(VLOOKUP(A89,'31'!U:V,2,0),"0")</f>
        <v>0</v>
      </c>
      <c r="CT89" s="5" t="s">
        <v>168</v>
      </c>
      <c r="CU89" s="15">
        <f t="shared" si="87"/>
        <v>0</v>
      </c>
      <c r="CV89" s="10" t="str">
        <f>IFERROR(VLOOKUP(A89,'เซต1-31'!V:W,2,0),"0")</f>
        <v>0</v>
      </c>
      <c r="CW89" s="5" t="s">
        <v>168</v>
      </c>
      <c r="CX89" s="15">
        <f t="shared" si="88"/>
        <v>0</v>
      </c>
    </row>
    <row r="90" spans="1:102" x14ac:dyDescent="0.25">
      <c r="A90" s="5" t="s">
        <v>148</v>
      </c>
      <c r="B90" s="4" t="s">
        <v>149</v>
      </c>
      <c r="C90" s="13">
        <v>15.06</v>
      </c>
      <c r="D90" s="19">
        <f t="shared" si="55"/>
        <v>35</v>
      </c>
      <c r="E90" s="5" t="s">
        <v>168</v>
      </c>
      <c r="F90" s="13">
        <f t="shared" si="56"/>
        <v>527.1</v>
      </c>
      <c r="G90" s="10" t="str">
        <f>IFERROR(VLOOKUP(A90,'1'!U:V,2,0),"0")</f>
        <v>0</v>
      </c>
      <c r="H90" s="5" t="s">
        <v>168</v>
      </c>
      <c r="I90" s="15">
        <f t="shared" si="57"/>
        <v>0</v>
      </c>
      <c r="J90" s="10" t="str">
        <f>IFERROR(VLOOKUP(A90,'2'!U:V,2,0),"0")</f>
        <v>0</v>
      </c>
      <c r="K90" s="5" t="s">
        <v>168</v>
      </c>
      <c r="L90" s="15">
        <f t="shared" si="58"/>
        <v>0</v>
      </c>
      <c r="M90" s="10" t="str">
        <f>IFERROR(VLOOKUP(A90,'3'!U:V,2,0),"0")</f>
        <v>0</v>
      </c>
      <c r="N90" s="5" t="s">
        <v>168</v>
      </c>
      <c r="O90" s="15">
        <f t="shared" si="59"/>
        <v>0</v>
      </c>
      <c r="P90" s="10" t="str">
        <f>IFERROR(VLOOKUP(A90,'4'!U:V,2,0),"0")</f>
        <v>0</v>
      </c>
      <c r="Q90" s="5" t="s">
        <v>168</v>
      </c>
      <c r="R90" s="15">
        <f t="shared" si="60"/>
        <v>0</v>
      </c>
      <c r="S90" s="10" t="str">
        <f>IFERROR(VLOOKUP(A90,'5'!U:V,2,0),"0")</f>
        <v>0</v>
      </c>
      <c r="T90" s="5" t="s">
        <v>168</v>
      </c>
      <c r="U90" s="15">
        <f t="shared" si="61"/>
        <v>0</v>
      </c>
      <c r="V90" s="10" t="str">
        <f>IFERROR(VLOOKUP(A90,'6'!U:V,2,0),"0")</f>
        <v>0</v>
      </c>
      <c r="W90" s="5" t="s">
        <v>168</v>
      </c>
      <c r="X90" s="15">
        <f t="shared" si="62"/>
        <v>0</v>
      </c>
      <c r="Y90" s="10" t="str">
        <f>IFERROR(VLOOKUP(A90,'7'!U:V,2,0),"0")</f>
        <v>0</v>
      </c>
      <c r="Z90" s="5" t="s">
        <v>168</v>
      </c>
      <c r="AA90" s="15">
        <f t="shared" si="63"/>
        <v>0</v>
      </c>
      <c r="AB90" s="10" t="str">
        <f>IFERROR(VLOOKUP(A90,'8'!U:V,2,0),"0")</f>
        <v>0</v>
      </c>
      <c r="AC90" s="5" t="s">
        <v>168</v>
      </c>
      <c r="AD90" s="15">
        <f t="shared" si="64"/>
        <v>0</v>
      </c>
      <c r="AE90" s="10" t="str">
        <f>IFERROR(VLOOKUP(A90,'9'!U:V,2,0),"0")</f>
        <v>0</v>
      </c>
      <c r="AF90" s="5" t="s">
        <v>168</v>
      </c>
      <c r="AG90" s="15">
        <f t="shared" si="65"/>
        <v>0</v>
      </c>
      <c r="AH90" s="10">
        <f>IFERROR(VLOOKUP(A90,'10'!U:V,2,0),"0")</f>
        <v>1</v>
      </c>
      <c r="AI90" s="5" t="s">
        <v>168</v>
      </c>
      <c r="AJ90" s="15">
        <f t="shared" si="66"/>
        <v>15.06</v>
      </c>
      <c r="AK90" s="10" t="str">
        <f>IFERROR(VLOOKUP(A90,'11'!U:V,2,0),"0")</f>
        <v>0</v>
      </c>
      <c r="AL90" s="5" t="s">
        <v>168</v>
      </c>
      <c r="AM90" s="15">
        <f t="shared" si="67"/>
        <v>0</v>
      </c>
      <c r="AN90" s="10">
        <f>IFERROR(VLOOKUP(A90,'12'!U:V,2,0),"0")</f>
        <v>3</v>
      </c>
      <c r="AO90" s="5" t="s">
        <v>168</v>
      </c>
      <c r="AP90" s="15">
        <f t="shared" si="68"/>
        <v>45.18</v>
      </c>
      <c r="AQ90" s="10">
        <f>IFERROR(VLOOKUP(A90,'13'!U:V,2,0),"0")</f>
        <v>6</v>
      </c>
      <c r="AR90" s="5" t="s">
        <v>168</v>
      </c>
      <c r="AS90" s="15">
        <f t="shared" si="69"/>
        <v>90.36</v>
      </c>
      <c r="AT90" s="10" t="str">
        <f>IFERROR(VLOOKUP(A90,'14'!U:V,2,0),"0")</f>
        <v>0</v>
      </c>
      <c r="AU90" s="5" t="s">
        <v>168</v>
      </c>
      <c r="AV90" s="15">
        <f t="shared" si="70"/>
        <v>0</v>
      </c>
      <c r="AW90" s="10" t="str">
        <f>IFERROR(VLOOKUP(A90,'15'!U:V,2,0),"0")</f>
        <v>0</v>
      </c>
      <c r="AX90" s="5" t="s">
        <v>168</v>
      </c>
      <c r="AY90" s="15">
        <f t="shared" si="71"/>
        <v>0</v>
      </c>
      <c r="AZ90" s="10" t="str">
        <f>IFERROR(VLOOKUP(A90,'16'!U:V,2,0),"0")</f>
        <v>0</v>
      </c>
      <c r="BA90" s="5" t="s">
        <v>168</v>
      </c>
      <c r="BB90" s="15">
        <f t="shared" si="72"/>
        <v>0</v>
      </c>
      <c r="BC90" s="10" t="str">
        <f>IFERROR(VLOOKUP(A90,'17'!U:V,2,0),"0")</f>
        <v>0</v>
      </c>
      <c r="BD90" s="5" t="s">
        <v>168</v>
      </c>
      <c r="BE90" s="15">
        <f t="shared" si="73"/>
        <v>0</v>
      </c>
      <c r="BF90" s="10">
        <f>IFERROR(VLOOKUP(A90,'18'!U:V,2,0),"0")</f>
        <v>4</v>
      </c>
      <c r="BG90" s="5" t="s">
        <v>168</v>
      </c>
      <c r="BH90" s="15">
        <f t="shared" si="74"/>
        <v>60.24</v>
      </c>
      <c r="BI90" s="10">
        <f>IFERROR(VLOOKUP(A90,'19'!U:V,2,0),"0")</f>
        <v>7</v>
      </c>
      <c r="BJ90" s="5" t="s">
        <v>168</v>
      </c>
      <c r="BK90" s="15">
        <f t="shared" si="75"/>
        <v>105.42</v>
      </c>
      <c r="BL90" s="10" t="str">
        <f>IFERROR(VLOOKUP(A90,'20'!U:V,2,0),"0")</f>
        <v>0</v>
      </c>
      <c r="BM90" s="5" t="s">
        <v>168</v>
      </c>
      <c r="BN90" s="15">
        <f t="shared" si="76"/>
        <v>0</v>
      </c>
      <c r="BO90" s="10">
        <f>IFERROR(VLOOKUP(A90,'21'!U:V,2,0),"0")</f>
        <v>4</v>
      </c>
      <c r="BP90" s="5" t="s">
        <v>168</v>
      </c>
      <c r="BQ90" s="15">
        <f t="shared" si="77"/>
        <v>60.24</v>
      </c>
      <c r="BR90" s="10" t="str">
        <f>IFERROR(VLOOKUP(A90,'22'!U:V,2,0),"0")</f>
        <v>0</v>
      </c>
      <c r="BS90" s="5" t="s">
        <v>168</v>
      </c>
      <c r="BT90" s="15">
        <f t="shared" si="78"/>
        <v>0</v>
      </c>
      <c r="BU90" s="10" t="str">
        <f>IFERROR(VLOOKUP(A90,'23'!U:V,2,0),"0")</f>
        <v>0</v>
      </c>
      <c r="BV90" s="5" t="s">
        <v>168</v>
      </c>
      <c r="BW90" s="15">
        <f t="shared" si="79"/>
        <v>0</v>
      </c>
      <c r="BX90" s="10" t="str">
        <f>IFERROR(VLOOKUP(A90,'24'!U:V,2,0),"0")</f>
        <v>0</v>
      </c>
      <c r="BY90" s="5" t="s">
        <v>168</v>
      </c>
      <c r="BZ90" s="15">
        <f t="shared" si="80"/>
        <v>0</v>
      </c>
      <c r="CA90" s="10">
        <f>IFERROR(VLOOKUP(A90,'25'!U:V,2,0),"0")</f>
        <v>1</v>
      </c>
      <c r="CB90" s="5" t="s">
        <v>168</v>
      </c>
      <c r="CC90" s="15">
        <f t="shared" si="81"/>
        <v>15.06</v>
      </c>
      <c r="CD90" s="10">
        <f>IFERROR(VLOOKUP(A90,'26'!U:V,2,0),"0")</f>
        <v>1</v>
      </c>
      <c r="CE90" s="5" t="s">
        <v>168</v>
      </c>
      <c r="CF90" s="15">
        <f t="shared" si="82"/>
        <v>15.06</v>
      </c>
      <c r="CG90" s="10" t="str">
        <f>IFERROR(VLOOKUP(A90,'27'!U:V,2,0),"0")</f>
        <v>0</v>
      </c>
      <c r="CH90" s="5" t="s">
        <v>168</v>
      </c>
      <c r="CI90" s="15">
        <f t="shared" si="83"/>
        <v>0</v>
      </c>
      <c r="CJ90" s="10">
        <f>IFERROR(VLOOKUP(A90,'28'!U:V,2,0),"0")</f>
        <v>3</v>
      </c>
      <c r="CK90" s="5" t="s">
        <v>168</v>
      </c>
      <c r="CL90" s="15">
        <f t="shared" si="84"/>
        <v>45.18</v>
      </c>
      <c r="CM90" s="10">
        <f>IFERROR(VLOOKUP(A90,'29'!U:V,2,0),"0")</f>
        <v>3</v>
      </c>
      <c r="CN90" s="5" t="s">
        <v>168</v>
      </c>
      <c r="CO90" s="15">
        <f t="shared" si="85"/>
        <v>45.18</v>
      </c>
      <c r="CP90" s="10">
        <f>IFERROR(VLOOKUP(A90,'30'!U:V,2,0),"0")</f>
        <v>2</v>
      </c>
      <c r="CQ90" s="5" t="s">
        <v>168</v>
      </c>
      <c r="CR90" s="15">
        <f t="shared" si="86"/>
        <v>30.12</v>
      </c>
      <c r="CS90" s="10" t="str">
        <f>IFERROR(VLOOKUP(A90,'31'!U:V,2,0),"0")</f>
        <v>0</v>
      </c>
      <c r="CT90" s="5" t="s">
        <v>168</v>
      </c>
      <c r="CU90" s="15">
        <f t="shared" si="87"/>
        <v>0</v>
      </c>
      <c r="CV90" s="10" t="str">
        <f>IFERROR(VLOOKUP(A90,'เซต1-31'!V:W,2,0),"0")</f>
        <v>0</v>
      </c>
      <c r="CW90" s="5" t="s">
        <v>168</v>
      </c>
      <c r="CX90" s="15">
        <f t="shared" si="88"/>
        <v>0</v>
      </c>
    </row>
    <row r="91" spans="1:102" x14ac:dyDescent="0.25">
      <c r="A91" s="5" t="s">
        <v>59</v>
      </c>
      <c r="B91" s="4" t="s">
        <v>60</v>
      </c>
      <c r="C91" s="13">
        <v>14.65</v>
      </c>
      <c r="D91" s="19">
        <f t="shared" si="55"/>
        <v>2</v>
      </c>
      <c r="E91" s="5" t="s">
        <v>168</v>
      </c>
      <c r="F91" s="13">
        <f t="shared" si="56"/>
        <v>29.3</v>
      </c>
      <c r="G91" s="10" t="str">
        <f>IFERROR(VLOOKUP(A91,'1'!U:V,2,0),"0")</f>
        <v>0</v>
      </c>
      <c r="H91" s="5" t="s">
        <v>168</v>
      </c>
      <c r="I91" s="15">
        <f t="shared" si="57"/>
        <v>0</v>
      </c>
      <c r="J91" s="10" t="str">
        <f>IFERROR(VLOOKUP(A91,'2'!U:V,2,0),"0")</f>
        <v>0</v>
      </c>
      <c r="K91" s="5" t="s">
        <v>168</v>
      </c>
      <c r="L91" s="15">
        <f t="shared" si="58"/>
        <v>0</v>
      </c>
      <c r="M91" s="10" t="str">
        <f>IFERROR(VLOOKUP(A91,'3'!U:V,2,0),"0")</f>
        <v>0</v>
      </c>
      <c r="N91" s="5" t="s">
        <v>168</v>
      </c>
      <c r="O91" s="15">
        <f t="shared" si="59"/>
        <v>0</v>
      </c>
      <c r="P91" s="10" t="str">
        <f>IFERROR(VLOOKUP(A91,'4'!U:V,2,0),"0")</f>
        <v>0</v>
      </c>
      <c r="Q91" s="5" t="s">
        <v>168</v>
      </c>
      <c r="R91" s="15">
        <f t="shared" si="60"/>
        <v>0</v>
      </c>
      <c r="S91" s="10" t="str">
        <f>IFERROR(VLOOKUP(A91,'5'!U:V,2,0),"0")</f>
        <v>0</v>
      </c>
      <c r="T91" s="5" t="s">
        <v>168</v>
      </c>
      <c r="U91" s="15">
        <f t="shared" si="61"/>
        <v>0</v>
      </c>
      <c r="V91" s="10">
        <f>IFERROR(VLOOKUP(A91,'6'!U:V,2,0),"0")</f>
        <v>2</v>
      </c>
      <c r="W91" s="5" t="s">
        <v>168</v>
      </c>
      <c r="X91" s="15">
        <f t="shared" si="62"/>
        <v>29.3</v>
      </c>
      <c r="Y91" s="10" t="str">
        <f>IFERROR(VLOOKUP(A91,'7'!U:V,2,0),"0")</f>
        <v>0</v>
      </c>
      <c r="Z91" s="5" t="s">
        <v>168</v>
      </c>
      <c r="AA91" s="15">
        <f t="shared" si="63"/>
        <v>0</v>
      </c>
      <c r="AB91" s="10" t="str">
        <f>IFERROR(VLOOKUP(A91,'8'!U:V,2,0),"0")</f>
        <v>0</v>
      </c>
      <c r="AC91" s="5" t="s">
        <v>168</v>
      </c>
      <c r="AD91" s="15">
        <f t="shared" si="64"/>
        <v>0</v>
      </c>
      <c r="AE91" s="10" t="str">
        <f>IFERROR(VLOOKUP(A91,'9'!U:V,2,0),"0")</f>
        <v>0</v>
      </c>
      <c r="AF91" s="5" t="s">
        <v>168</v>
      </c>
      <c r="AG91" s="15">
        <f t="shared" si="65"/>
        <v>0</v>
      </c>
      <c r="AH91" s="10" t="str">
        <f>IFERROR(VLOOKUP(A91,'10'!U:V,2,0),"0")</f>
        <v>0</v>
      </c>
      <c r="AI91" s="5" t="s">
        <v>168</v>
      </c>
      <c r="AJ91" s="15">
        <f t="shared" si="66"/>
        <v>0</v>
      </c>
      <c r="AK91" s="10" t="str">
        <f>IFERROR(VLOOKUP(A91,'11'!U:V,2,0),"0")</f>
        <v>0</v>
      </c>
      <c r="AL91" s="5" t="s">
        <v>168</v>
      </c>
      <c r="AM91" s="15">
        <f t="shared" si="67"/>
        <v>0</v>
      </c>
      <c r="AN91" s="10" t="str">
        <f>IFERROR(VLOOKUP(A91,'12'!U:V,2,0),"0")</f>
        <v>0</v>
      </c>
      <c r="AO91" s="5" t="s">
        <v>168</v>
      </c>
      <c r="AP91" s="15">
        <f t="shared" si="68"/>
        <v>0</v>
      </c>
      <c r="AQ91" s="10" t="str">
        <f>IFERROR(VLOOKUP(A91,'13'!U:V,2,0),"0")</f>
        <v>0</v>
      </c>
      <c r="AR91" s="5" t="s">
        <v>168</v>
      </c>
      <c r="AS91" s="15">
        <f t="shared" si="69"/>
        <v>0</v>
      </c>
      <c r="AT91" s="10" t="str">
        <f>IFERROR(VLOOKUP(A91,'14'!U:V,2,0),"0")</f>
        <v>0</v>
      </c>
      <c r="AU91" s="5" t="s">
        <v>168</v>
      </c>
      <c r="AV91" s="15">
        <f t="shared" si="70"/>
        <v>0</v>
      </c>
      <c r="AW91" s="10" t="str">
        <f>IFERROR(VLOOKUP(A91,'15'!U:V,2,0),"0")</f>
        <v>0</v>
      </c>
      <c r="AX91" s="5" t="s">
        <v>168</v>
      </c>
      <c r="AY91" s="15">
        <f t="shared" si="71"/>
        <v>0</v>
      </c>
      <c r="AZ91" s="10" t="str">
        <f>IFERROR(VLOOKUP(A91,'16'!U:V,2,0),"0")</f>
        <v>0</v>
      </c>
      <c r="BA91" s="5" t="s">
        <v>168</v>
      </c>
      <c r="BB91" s="15">
        <f t="shared" si="72"/>
        <v>0</v>
      </c>
      <c r="BC91" s="10" t="str">
        <f>IFERROR(VLOOKUP(A91,'17'!U:V,2,0),"0")</f>
        <v>0</v>
      </c>
      <c r="BD91" s="5" t="s">
        <v>168</v>
      </c>
      <c r="BE91" s="15">
        <f t="shared" si="73"/>
        <v>0</v>
      </c>
      <c r="BF91" s="10" t="str">
        <f>IFERROR(VLOOKUP(A91,'18'!U:V,2,0),"0")</f>
        <v>0</v>
      </c>
      <c r="BG91" s="5" t="s">
        <v>168</v>
      </c>
      <c r="BH91" s="15">
        <f t="shared" si="74"/>
        <v>0</v>
      </c>
      <c r="BI91" s="10" t="str">
        <f>IFERROR(VLOOKUP(A91,'19'!U:V,2,0),"0")</f>
        <v>0</v>
      </c>
      <c r="BJ91" s="5" t="s">
        <v>168</v>
      </c>
      <c r="BK91" s="15">
        <f t="shared" si="75"/>
        <v>0</v>
      </c>
      <c r="BL91" s="10" t="str">
        <f>IFERROR(VLOOKUP(A91,'20'!U:V,2,0),"0")</f>
        <v>0</v>
      </c>
      <c r="BM91" s="5" t="s">
        <v>168</v>
      </c>
      <c r="BN91" s="15">
        <f t="shared" si="76"/>
        <v>0</v>
      </c>
      <c r="BO91" s="10" t="str">
        <f>IFERROR(VLOOKUP(A91,'21'!U:V,2,0),"0")</f>
        <v>0</v>
      </c>
      <c r="BP91" s="5" t="s">
        <v>168</v>
      </c>
      <c r="BQ91" s="15">
        <f t="shared" si="77"/>
        <v>0</v>
      </c>
      <c r="BR91" s="10" t="str">
        <f>IFERROR(VLOOKUP(A91,'22'!U:V,2,0),"0")</f>
        <v>0</v>
      </c>
      <c r="BS91" s="5" t="s">
        <v>168</v>
      </c>
      <c r="BT91" s="15">
        <f t="shared" si="78"/>
        <v>0</v>
      </c>
      <c r="BU91" s="10" t="str">
        <f>IFERROR(VLOOKUP(A91,'23'!U:V,2,0),"0")</f>
        <v>0</v>
      </c>
      <c r="BV91" s="5" t="s">
        <v>168</v>
      </c>
      <c r="BW91" s="15">
        <f t="shared" si="79"/>
        <v>0</v>
      </c>
      <c r="BX91" s="10" t="str">
        <f>IFERROR(VLOOKUP(A91,'24'!U:V,2,0),"0")</f>
        <v>0</v>
      </c>
      <c r="BY91" s="5" t="s">
        <v>168</v>
      </c>
      <c r="BZ91" s="15">
        <f t="shared" si="80"/>
        <v>0</v>
      </c>
      <c r="CA91" s="10" t="str">
        <f>IFERROR(VLOOKUP(A91,'25'!U:V,2,0),"0")</f>
        <v>0</v>
      </c>
      <c r="CB91" s="5" t="s">
        <v>168</v>
      </c>
      <c r="CC91" s="15">
        <f t="shared" si="81"/>
        <v>0</v>
      </c>
      <c r="CD91" s="10" t="str">
        <f>IFERROR(VLOOKUP(A91,'26'!U:V,2,0),"0")</f>
        <v>0</v>
      </c>
      <c r="CE91" s="5" t="s">
        <v>168</v>
      </c>
      <c r="CF91" s="15">
        <f t="shared" si="82"/>
        <v>0</v>
      </c>
      <c r="CG91" s="10" t="str">
        <f>IFERROR(VLOOKUP(A91,'27'!U:V,2,0),"0")</f>
        <v>0</v>
      </c>
      <c r="CH91" s="5" t="s">
        <v>168</v>
      </c>
      <c r="CI91" s="15">
        <f t="shared" si="83"/>
        <v>0</v>
      </c>
      <c r="CJ91" s="10" t="str">
        <f>IFERROR(VLOOKUP(A91,'28'!U:V,2,0),"0")</f>
        <v>0</v>
      </c>
      <c r="CK91" s="5" t="s">
        <v>168</v>
      </c>
      <c r="CL91" s="15">
        <f t="shared" si="84"/>
        <v>0</v>
      </c>
      <c r="CM91" s="10" t="str">
        <f>IFERROR(VLOOKUP(A91,'29'!U:V,2,0),"0")</f>
        <v>0</v>
      </c>
      <c r="CN91" s="5" t="s">
        <v>168</v>
      </c>
      <c r="CO91" s="15">
        <f t="shared" si="85"/>
        <v>0</v>
      </c>
      <c r="CP91" s="10" t="str">
        <f>IFERROR(VLOOKUP(A91,'30'!U:V,2,0),"0")</f>
        <v>0</v>
      </c>
      <c r="CQ91" s="5" t="s">
        <v>168</v>
      </c>
      <c r="CR91" s="15">
        <f t="shared" si="86"/>
        <v>0</v>
      </c>
      <c r="CS91" s="10" t="str">
        <f>IFERROR(VLOOKUP(A91,'31'!U:V,2,0),"0")</f>
        <v>0</v>
      </c>
      <c r="CT91" s="5" t="s">
        <v>168</v>
      </c>
      <c r="CU91" s="15">
        <f t="shared" si="87"/>
        <v>0</v>
      </c>
      <c r="CV91" s="10" t="str">
        <f>IFERROR(VLOOKUP(A91,'เซต1-31'!V:W,2,0),"0")</f>
        <v>0</v>
      </c>
      <c r="CW91" s="5" t="s">
        <v>168</v>
      </c>
      <c r="CX91" s="15">
        <f t="shared" si="88"/>
        <v>0</v>
      </c>
    </row>
    <row r="92" spans="1:102" x14ac:dyDescent="0.25">
      <c r="A92" s="5" t="s">
        <v>228</v>
      </c>
      <c r="B92" s="4" t="s">
        <v>229</v>
      </c>
      <c r="C92" s="13">
        <v>14.38</v>
      </c>
      <c r="D92" s="19">
        <f t="shared" si="55"/>
        <v>0</v>
      </c>
      <c r="E92" s="5" t="s">
        <v>168</v>
      </c>
      <c r="F92" s="13">
        <f t="shared" si="56"/>
        <v>0</v>
      </c>
      <c r="G92" s="10" t="str">
        <f>IFERROR(VLOOKUP(A92,'1'!U:V,2,0),"0")</f>
        <v>0</v>
      </c>
      <c r="H92" s="5" t="s">
        <v>168</v>
      </c>
      <c r="I92" s="15">
        <f t="shared" si="57"/>
        <v>0</v>
      </c>
      <c r="J92" s="10" t="str">
        <f>IFERROR(VLOOKUP(A92,'2'!U:V,2,0),"0")</f>
        <v>0</v>
      </c>
      <c r="K92" s="5" t="s">
        <v>168</v>
      </c>
      <c r="L92" s="15">
        <f t="shared" si="58"/>
        <v>0</v>
      </c>
      <c r="M92" s="10" t="str">
        <f>IFERROR(VLOOKUP(A92,'3'!U:V,2,0),"0")</f>
        <v>0</v>
      </c>
      <c r="N92" s="5" t="s">
        <v>168</v>
      </c>
      <c r="O92" s="15">
        <f t="shared" si="59"/>
        <v>0</v>
      </c>
      <c r="P92" s="10" t="str">
        <f>IFERROR(VLOOKUP(A92,'4'!U:V,2,0),"0")</f>
        <v>0</v>
      </c>
      <c r="Q92" s="5" t="s">
        <v>168</v>
      </c>
      <c r="R92" s="15">
        <f t="shared" si="60"/>
        <v>0</v>
      </c>
      <c r="S92" s="10" t="str">
        <f>IFERROR(VLOOKUP(A92,'5'!U:V,2,0),"0")</f>
        <v>0</v>
      </c>
      <c r="T92" s="5" t="s">
        <v>168</v>
      </c>
      <c r="U92" s="15">
        <f t="shared" si="61"/>
        <v>0</v>
      </c>
      <c r="V92" s="10" t="str">
        <f>IFERROR(VLOOKUP(A92,'6'!U:V,2,0),"0")</f>
        <v>0</v>
      </c>
      <c r="W92" s="5" t="s">
        <v>168</v>
      </c>
      <c r="X92" s="15">
        <f t="shared" si="62"/>
        <v>0</v>
      </c>
      <c r="Y92" s="10" t="str">
        <f>IFERROR(VLOOKUP(A92,'7'!U:V,2,0),"0")</f>
        <v>0</v>
      </c>
      <c r="Z92" s="5" t="s">
        <v>168</v>
      </c>
      <c r="AA92" s="15">
        <f t="shared" si="63"/>
        <v>0</v>
      </c>
      <c r="AB92" s="10" t="str">
        <f>IFERROR(VLOOKUP(A92,'8'!U:V,2,0),"0")</f>
        <v>0</v>
      </c>
      <c r="AC92" s="5" t="s">
        <v>168</v>
      </c>
      <c r="AD92" s="15">
        <f t="shared" si="64"/>
        <v>0</v>
      </c>
      <c r="AE92" s="10" t="str">
        <f>IFERROR(VLOOKUP(A92,'9'!U:V,2,0),"0")</f>
        <v>0</v>
      </c>
      <c r="AF92" s="5" t="s">
        <v>168</v>
      </c>
      <c r="AG92" s="15">
        <f t="shared" si="65"/>
        <v>0</v>
      </c>
      <c r="AH92" s="10" t="str">
        <f>IFERROR(VLOOKUP(A92,'10'!U:V,2,0),"0")</f>
        <v>0</v>
      </c>
      <c r="AI92" s="5" t="s">
        <v>168</v>
      </c>
      <c r="AJ92" s="15">
        <f t="shared" si="66"/>
        <v>0</v>
      </c>
      <c r="AK92" s="10" t="str">
        <f>IFERROR(VLOOKUP(A92,'11'!U:V,2,0),"0")</f>
        <v>0</v>
      </c>
      <c r="AL92" s="5" t="s">
        <v>168</v>
      </c>
      <c r="AM92" s="15">
        <f t="shared" si="67"/>
        <v>0</v>
      </c>
      <c r="AN92" s="10" t="str">
        <f>IFERROR(VLOOKUP(A92,'12'!U:V,2,0),"0")</f>
        <v>0</v>
      </c>
      <c r="AO92" s="5" t="s">
        <v>168</v>
      </c>
      <c r="AP92" s="15">
        <f t="shared" si="68"/>
        <v>0</v>
      </c>
      <c r="AQ92" s="10" t="str">
        <f>IFERROR(VLOOKUP(A92,'13'!U:V,2,0),"0")</f>
        <v>0</v>
      </c>
      <c r="AR92" s="5" t="s">
        <v>168</v>
      </c>
      <c r="AS92" s="15">
        <f t="shared" si="69"/>
        <v>0</v>
      </c>
      <c r="AT92" s="10" t="str">
        <f>IFERROR(VLOOKUP(A92,'14'!U:V,2,0),"0")</f>
        <v>0</v>
      </c>
      <c r="AU92" s="5" t="s">
        <v>168</v>
      </c>
      <c r="AV92" s="15">
        <f t="shared" si="70"/>
        <v>0</v>
      </c>
      <c r="AW92" s="10" t="str">
        <f>IFERROR(VLOOKUP(A92,'15'!U:V,2,0),"0")</f>
        <v>0</v>
      </c>
      <c r="AX92" s="5" t="s">
        <v>168</v>
      </c>
      <c r="AY92" s="15">
        <f t="shared" si="71"/>
        <v>0</v>
      </c>
      <c r="AZ92" s="10" t="str">
        <f>IFERROR(VLOOKUP(A92,'16'!U:V,2,0),"0")</f>
        <v>0</v>
      </c>
      <c r="BA92" s="5" t="s">
        <v>168</v>
      </c>
      <c r="BB92" s="15">
        <f t="shared" si="72"/>
        <v>0</v>
      </c>
      <c r="BC92" s="10" t="str">
        <f>IFERROR(VLOOKUP(A92,'17'!U:V,2,0),"0")</f>
        <v>0</v>
      </c>
      <c r="BD92" s="5" t="s">
        <v>168</v>
      </c>
      <c r="BE92" s="15">
        <f t="shared" si="73"/>
        <v>0</v>
      </c>
      <c r="BF92" s="10" t="str">
        <f>IFERROR(VLOOKUP(A92,'18'!U:V,2,0),"0")</f>
        <v>0</v>
      </c>
      <c r="BG92" s="5" t="s">
        <v>168</v>
      </c>
      <c r="BH92" s="15">
        <f t="shared" si="74"/>
        <v>0</v>
      </c>
      <c r="BI92" s="10" t="str">
        <f>IFERROR(VLOOKUP(A92,'19'!U:V,2,0),"0")</f>
        <v>0</v>
      </c>
      <c r="BJ92" s="5" t="s">
        <v>168</v>
      </c>
      <c r="BK92" s="15">
        <f t="shared" si="75"/>
        <v>0</v>
      </c>
      <c r="BL92" s="10" t="str">
        <f>IFERROR(VLOOKUP(A92,'20'!U:V,2,0),"0")</f>
        <v>0</v>
      </c>
      <c r="BM92" s="5" t="s">
        <v>168</v>
      </c>
      <c r="BN92" s="15">
        <f t="shared" si="76"/>
        <v>0</v>
      </c>
      <c r="BO92" s="10" t="str">
        <f>IFERROR(VLOOKUP(A92,'21'!U:V,2,0),"0")</f>
        <v>0</v>
      </c>
      <c r="BP92" s="5" t="s">
        <v>168</v>
      </c>
      <c r="BQ92" s="15">
        <f t="shared" si="77"/>
        <v>0</v>
      </c>
      <c r="BR92" s="10" t="str">
        <f>IFERROR(VLOOKUP(A92,'22'!U:V,2,0),"0")</f>
        <v>0</v>
      </c>
      <c r="BS92" s="5" t="s">
        <v>168</v>
      </c>
      <c r="BT92" s="15">
        <f t="shared" si="78"/>
        <v>0</v>
      </c>
      <c r="BU92" s="10" t="str">
        <f>IFERROR(VLOOKUP(A92,'23'!U:V,2,0),"0")</f>
        <v>0</v>
      </c>
      <c r="BV92" s="5" t="s">
        <v>168</v>
      </c>
      <c r="BW92" s="15">
        <f t="shared" si="79"/>
        <v>0</v>
      </c>
      <c r="BX92" s="10" t="str">
        <f>IFERROR(VLOOKUP(A92,'24'!U:V,2,0),"0")</f>
        <v>0</v>
      </c>
      <c r="BY92" s="5" t="s">
        <v>168</v>
      </c>
      <c r="BZ92" s="15">
        <f t="shared" si="80"/>
        <v>0</v>
      </c>
      <c r="CA92" s="10" t="str">
        <f>IFERROR(VLOOKUP(A92,'25'!U:V,2,0),"0")</f>
        <v>0</v>
      </c>
      <c r="CB92" s="5" t="s">
        <v>168</v>
      </c>
      <c r="CC92" s="15">
        <f t="shared" si="81"/>
        <v>0</v>
      </c>
      <c r="CD92" s="10" t="str">
        <f>IFERROR(VLOOKUP(A92,'26'!U:V,2,0),"0")</f>
        <v>0</v>
      </c>
      <c r="CE92" s="5" t="s">
        <v>168</v>
      </c>
      <c r="CF92" s="15">
        <f t="shared" si="82"/>
        <v>0</v>
      </c>
      <c r="CG92" s="10" t="str">
        <f>IFERROR(VLOOKUP(A92,'27'!U:V,2,0),"0")</f>
        <v>0</v>
      </c>
      <c r="CH92" s="5" t="s">
        <v>168</v>
      </c>
      <c r="CI92" s="15">
        <f t="shared" si="83"/>
        <v>0</v>
      </c>
      <c r="CJ92" s="10" t="str">
        <f>IFERROR(VLOOKUP(A92,'28'!U:V,2,0),"0")</f>
        <v>0</v>
      </c>
      <c r="CK92" s="5" t="s">
        <v>168</v>
      </c>
      <c r="CL92" s="15">
        <f t="shared" si="84"/>
        <v>0</v>
      </c>
      <c r="CM92" s="10" t="str">
        <f>IFERROR(VLOOKUP(A92,'29'!U:V,2,0),"0")</f>
        <v>0</v>
      </c>
      <c r="CN92" s="5" t="s">
        <v>168</v>
      </c>
      <c r="CO92" s="15">
        <f t="shared" si="85"/>
        <v>0</v>
      </c>
      <c r="CP92" s="10" t="str">
        <f>IFERROR(VLOOKUP(A92,'30'!U:V,2,0),"0")</f>
        <v>0</v>
      </c>
      <c r="CQ92" s="5" t="s">
        <v>168</v>
      </c>
      <c r="CR92" s="15">
        <f t="shared" si="86"/>
        <v>0</v>
      </c>
      <c r="CS92" s="10" t="str">
        <f>IFERROR(VLOOKUP(A92,'31'!U:V,2,0),"0")</f>
        <v>0</v>
      </c>
      <c r="CT92" s="5" t="s">
        <v>168</v>
      </c>
      <c r="CU92" s="15">
        <f t="shared" si="87"/>
        <v>0</v>
      </c>
      <c r="CV92" s="10" t="str">
        <f>IFERROR(VLOOKUP(A92,'เซต1-31'!V:W,2,0),"0")</f>
        <v>0</v>
      </c>
      <c r="CW92" s="5" t="s">
        <v>168</v>
      </c>
      <c r="CX92" s="15">
        <f t="shared" si="88"/>
        <v>0</v>
      </c>
    </row>
    <row r="93" spans="1:102" x14ac:dyDescent="0.25">
      <c r="A93" s="5" t="s">
        <v>202</v>
      </c>
      <c r="B93" s="4" t="s">
        <v>203</v>
      </c>
      <c r="C93" s="13">
        <v>5.86</v>
      </c>
      <c r="D93" s="19">
        <f t="shared" si="55"/>
        <v>0</v>
      </c>
      <c r="E93" s="5" t="s">
        <v>168</v>
      </c>
      <c r="F93" s="13">
        <f t="shared" si="56"/>
        <v>0</v>
      </c>
      <c r="G93" s="10" t="str">
        <f>IFERROR(VLOOKUP(A93,'1'!U:V,2,0),"0")</f>
        <v>0</v>
      </c>
      <c r="H93" s="5" t="s">
        <v>168</v>
      </c>
      <c r="I93" s="15">
        <f t="shared" si="57"/>
        <v>0</v>
      </c>
      <c r="J93" s="10" t="str">
        <f>IFERROR(VLOOKUP(A93,'2'!U:V,2,0),"0")</f>
        <v>0</v>
      </c>
      <c r="K93" s="5" t="s">
        <v>168</v>
      </c>
      <c r="L93" s="15">
        <f t="shared" si="58"/>
        <v>0</v>
      </c>
      <c r="M93" s="10" t="str">
        <f>IFERROR(VLOOKUP(A93,'3'!U:V,2,0),"0")</f>
        <v>0</v>
      </c>
      <c r="N93" s="5" t="s">
        <v>168</v>
      </c>
      <c r="O93" s="15">
        <f t="shared" si="59"/>
        <v>0</v>
      </c>
      <c r="P93" s="10" t="str">
        <f>IFERROR(VLOOKUP(A93,'4'!U:V,2,0),"0")</f>
        <v>0</v>
      </c>
      <c r="Q93" s="5" t="s">
        <v>168</v>
      </c>
      <c r="R93" s="15">
        <f t="shared" si="60"/>
        <v>0</v>
      </c>
      <c r="S93" s="10" t="str">
        <f>IFERROR(VLOOKUP(A93,'5'!U:V,2,0),"0")</f>
        <v>0</v>
      </c>
      <c r="T93" s="5" t="s">
        <v>168</v>
      </c>
      <c r="U93" s="15">
        <f t="shared" si="61"/>
        <v>0</v>
      </c>
      <c r="V93" s="10" t="str">
        <f>IFERROR(VLOOKUP(A93,'6'!U:V,2,0),"0")</f>
        <v>0</v>
      </c>
      <c r="W93" s="5" t="s">
        <v>168</v>
      </c>
      <c r="X93" s="15">
        <f t="shared" si="62"/>
        <v>0</v>
      </c>
      <c r="Y93" s="10" t="str">
        <f>IFERROR(VLOOKUP(A93,'7'!U:V,2,0),"0")</f>
        <v>0</v>
      </c>
      <c r="Z93" s="5" t="s">
        <v>168</v>
      </c>
      <c r="AA93" s="15">
        <f t="shared" si="63"/>
        <v>0</v>
      </c>
      <c r="AB93" s="10" t="str">
        <f>IFERROR(VLOOKUP(A93,'8'!U:V,2,0),"0")</f>
        <v>0</v>
      </c>
      <c r="AC93" s="5" t="s">
        <v>168</v>
      </c>
      <c r="AD93" s="15">
        <f t="shared" si="64"/>
        <v>0</v>
      </c>
      <c r="AE93" s="10" t="str">
        <f>IFERROR(VLOOKUP(A93,'9'!U:V,2,0),"0")</f>
        <v>0</v>
      </c>
      <c r="AF93" s="5" t="s">
        <v>168</v>
      </c>
      <c r="AG93" s="15">
        <f t="shared" si="65"/>
        <v>0</v>
      </c>
      <c r="AH93" s="10" t="str">
        <f>IFERROR(VLOOKUP(A93,'10'!U:V,2,0),"0")</f>
        <v>0</v>
      </c>
      <c r="AI93" s="5" t="s">
        <v>168</v>
      </c>
      <c r="AJ93" s="15">
        <f t="shared" si="66"/>
        <v>0</v>
      </c>
      <c r="AK93" s="10" t="str">
        <f>IFERROR(VLOOKUP(A93,'11'!U:V,2,0),"0")</f>
        <v>0</v>
      </c>
      <c r="AL93" s="5" t="s">
        <v>168</v>
      </c>
      <c r="AM93" s="15">
        <f t="shared" si="67"/>
        <v>0</v>
      </c>
      <c r="AN93" s="10" t="str">
        <f>IFERROR(VLOOKUP(A93,'12'!U:V,2,0),"0")</f>
        <v>0</v>
      </c>
      <c r="AO93" s="5" t="s">
        <v>168</v>
      </c>
      <c r="AP93" s="15">
        <f t="shared" si="68"/>
        <v>0</v>
      </c>
      <c r="AQ93" s="10" t="str">
        <f>IFERROR(VLOOKUP(A93,'13'!U:V,2,0),"0")</f>
        <v>0</v>
      </c>
      <c r="AR93" s="5" t="s">
        <v>168</v>
      </c>
      <c r="AS93" s="15">
        <f t="shared" si="69"/>
        <v>0</v>
      </c>
      <c r="AT93" s="10" t="str">
        <f>IFERROR(VLOOKUP(A93,'14'!U:V,2,0),"0")</f>
        <v>0</v>
      </c>
      <c r="AU93" s="5" t="s">
        <v>168</v>
      </c>
      <c r="AV93" s="15">
        <f t="shared" si="70"/>
        <v>0</v>
      </c>
      <c r="AW93" s="10" t="str">
        <f>IFERROR(VLOOKUP(A93,'15'!U:V,2,0),"0")</f>
        <v>0</v>
      </c>
      <c r="AX93" s="5" t="s">
        <v>168</v>
      </c>
      <c r="AY93" s="15">
        <f t="shared" si="71"/>
        <v>0</v>
      </c>
      <c r="AZ93" s="10" t="str">
        <f>IFERROR(VLOOKUP(A93,'16'!U:V,2,0),"0")</f>
        <v>0</v>
      </c>
      <c r="BA93" s="5" t="s">
        <v>168</v>
      </c>
      <c r="BB93" s="15">
        <f t="shared" si="72"/>
        <v>0</v>
      </c>
      <c r="BC93" s="10" t="str">
        <f>IFERROR(VLOOKUP(A93,'17'!U:V,2,0),"0")</f>
        <v>0</v>
      </c>
      <c r="BD93" s="5" t="s">
        <v>168</v>
      </c>
      <c r="BE93" s="15">
        <f t="shared" si="73"/>
        <v>0</v>
      </c>
      <c r="BF93" s="10" t="str">
        <f>IFERROR(VLOOKUP(A93,'18'!U:V,2,0),"0")</f>
        <v>0</v>
      </c>
      <c r="BG93" s="5" t="s">
        <v>168</v>
      </c>
      <c r="BH93" s="15">
        <f t="shared" si="74"/>
        <v>0</v>
      </c>
      <c r="BI93" s="10" t="str">
        <f>IFERROR(VLOOKUP(A93,'19'!U:V,2,0),"0")</f>
        <v>0</v>
      </c>
      <c r="BJ93" s="5" t="s">
        <v>168</v>
      </c>
      <c r="BK93" s="15">
        <f t="shared" si="75"/>
        <v>0</v>
      </c>
      <c r="BL93" s="10" t="str">
        <f>IFERROR(VLOOKUP(A93,'20'!U:V,2,0),"0")</f>
        <v>0</v>
      </c>
      <c r="BM93" s="5" t="s">
        <v>168</v>
      </c>
      <c r="BN93" s="15">
        <f t="shared" si="76"/>
        <v>0</v>
      </c>
      <c r="BO93" s="10" t="str">
        <f>IFERROR(VLOOKUP(A93,'21'!U:V,2,0),"0")</f>
        <v>0</v>
      </c>
      <c r="BP93" s="5" t="s">
        <v>168</v>
      </c>
      <c r="BQ93" s="15">
        <f t="shared" si="77"/>
        <v>0</v>
      </c>
      <c r="BR93" s="10" t="str">
        <f>IFERROR(VLOOKUP(A93,'22'!U:V,2,0),"0")</f>
        <v>0</v>
      </c>
      <c r="BS93" s="5" t="s">
        <v>168</v>
      </c>
      <c r="BT93" s="15">
        <f t="shared" si="78"/>
        <v>0</v>
      </c>
      <c r="BU93" s="10" t="str">
        <f>IFERROR(VLOOKUP(A93,'23'!U:V,2,0),"0")</f>
        <v>0</v>
      </c>
      <c r="BV93" s="5" t="s">
        <v>168</v>
      </c>
      <c r="BW93" s="15">
        <f t="shared" si="79"/>
        <v>0</v>
      </c>
      <c r="BX93" s="10" t="str">
        <f>IFERROR(VLOOKUP(A93,'24'!U:V,2,0),"0")</f>
        <v>0</v>
      </c>
      <c r="BY93" s="5" t="s">
        <v>168</v>
      </c>
      <c r="BZ93" s="15">
        <f t="shared" si="80"/>
        <v>0</v>
      </c>
      <c r="CA93" s="10" t="str">
        <f>IFERROR(VLOOKUP(A93,'25'!U:V,2,0),"0")</f>
        <v>0</v>
      </c>
      <c r="CB93" s="5" t="s">
        <v>168</v>
      </c>
      <c r="CC93" s="15">
        <f t="shared" si="81"/>
        <v>0</v>
      </c>
      <c r="CD93" s="10" t="str">
        <f>IFERROR(VLOOKUP(A93,'26'!U:V,2,0),"0")</f>
        <v>0</v>
      </c>
      <c r="CE93" s="5" t="s">
        <v>168</v>
      </c>
      <c r="CF93" s="15">
        <f t="shared" si="82"/>
        <v>0</v>
      </c>
      <c r="CG93" s="10" t="str">
        <f>IFERROR(VLOOKUP(A93,'27'!U:V,2,0),"0")</f>
        <v>0</v>
      </c>
      <c r="CH93" s="5" t="s">
        <v>168</v>
      </c>
      <c r="CI93" s="15">
        <f t="shared" si="83"/>
        <v>0</v>
      </c>
      <c r="CJ93" s="10" t="str">
        <f>IFERROR(VLOOKUP(A93,'28'!U:V,2,0),"0")</f>
        <v>0</v>
      </c>
      <c r="CK93" s="5" t="s">
        <v>168</v>
      </c>
      <c r="CL93" s="15">
        <f t="shared" si="84"/>
        <v>0</v>
      </c>
      <c r="CM93" s="10" t="str">
        <f>IFERROR(VLOOKUP(A93,'29'!U:V,2,0),"0")</f>
        <v>0</v>
      </c>
      <c r="CN93" s="5" t="s">
        <v>168</v>
      </c>
      <c r="CO93" s="15">
        <f t="shared" si="85"/>
        <v>0</v>
      </c>
      <c r="CP93" s="10" t="str">
        <f>IFERROR(VLOOKUP(A93,'30'!U:V,2,0),"0")</f>
        <v>0</v>
      </c>
      <c r="CQ93" s="5" t="s">
        <v>168</v>
      </c>
      <c r="CR93" s="15">
        <f t="shared" si="86"/>
        <v>0</v>
      </c>
      <c r="CS93" s="10" t="str">
        <f>IFERROR(VLOOKUP(A93,'31'!U:V,2,0),"0")</f>
        <v>0</v>
      </c>
      <c r="CT93" s="5" t="s">
        <v>168</v>
      </c>
      <c r="CU93" s="15">
        <f t="shared" si="87"/>
        <v>0</v>
      </c>
      <c r="CV93" s="10" t="str">
        <f>IFERROR(VLOOKUP(A93,'เซต1-31'!V:W,2,0),"0")</f>
        <v>0</v>
      </c>
      <c r="CW93" s="5" t="s">
        <v>168</v>
      </c>
      <c r="CX93" s="15">
        <f t="shared" si="88"/>
        <v>0</v>
      </c>
    </row>
    <row r="94" spans="1:102" x14ac:dyDescent="0.25">
      <c r="A94" s="5" t="s">
        <v>196</v>
      </c>
      <c r="B94" s="4" t="s">
        <v>197</v>
      </c>
      <c r="C94" s="13">
        <v>5.86</v>
      </c>
      <c r="D94" s="19">
        <f t="shared" si="55"/>
        <v>0</v>
      </c>
      <c r="E94" s="5" t="s">
        <v>168</v>
      </c>
      <c r="F94" s="13">
        <f t="shared" si="56"/>
        <v>0</v>
      </c>
      <c r="G94" s="10" t="str">
        <f>IFERROR(VLOOKUP(A94,'1'!U:V,2,0),"0")</f>
        <v>0</v>
      </c>
      <c r="H94" s="5" t="s">
        <v>168</v>
      </c>
      <c r="I94" s="15">
        <f t="shared" si="57"/>
        <v>0</v>
      </c>
      <c r="J94" s="10" t="str">
        <f>IFERROR(VLOOKUP(A94,'2'!U:V,2,0),"0")</f>
        <v>0</v>
      </c>
      <c r="K94" s="5" t="s">
        <v>168</v>
      </c>
      <c r="L94" s="15">
        <f t="shared" si="58"/>
        <v>0</v>
      </c>
      <c r="M94" s="10" t="str">
        <f>IFERROR(VLOOKUP(A94,'3'!U:V,2,0),"0")</f>
        <v>0</v>
      </c>
      <c r="N94" s="5" t="s">
        <v>168</v>
      </c>
      <c r="O94" s="15">
        <f t="shared" si="59"/>
        <v>0</v>
      </c>
      <c r="P94" s="10" t="str">
        <f>IFERROR(VLOOKUP(A94,'4'!U:V,2,0),"0")</f>
        <v>0</v>
      </c>
      <c r="Q94" s="5" t="s">
        <v>168</v>
      </c>
      <c r="R94" s="15">
        <f t="shared" si="60"/>
        <v>0</v>
      </c>
      <c r="S94" s="10" t="str">
        <f>IFERROR(VLOOKUP(A94,'5'!U:V,2,0),"0")</f>
        <v>0</v>
      </c>
      <c r="T94" s="5" t="s">
        <v>168</v>
      </c>
      <c r="U94" s="15">
        <f t="shared" si="61"/>
        <v>0</v>
      </c>
      <c r="V94" s="10" t="str">
        <f>IFERROR(VLOOKUP(A94,'6'!U:V,2,0),"0")</f>
        <v>0</v>
      </c>
      <c r="W94" s="5" t="s">
        <v>168</v>
      </c>
      <c r="X94" s="15">
        <f t="shared" si="62"/>
        <v>0</v>
      </c>
      <c r="Y94" s="10" t="str">
        <f>IFERROR(VLOOKUP(A94,'7'!U:V,2,0),"0")</f>
        <v>0</v>
      </c>
      <c r="Z94" s="5" t="s">
        <v>168</v>
      </c>
      <c r="AA94" s="15">
        <f t="shared" si="63"/>
        <v>0</v>
      </c>
      <c r="AB94" s="10" t="str">
        <f>IFERROR(VLOOKUP(A94,'8'!U:V,2,0),"0")</f>
        <v>0</v>
      </c>
      <c r="AC94" s="5" t="s">
        <v>168</v>
      </c>
      <c r="AD94" s="15">
        <f t="shared" si="64"/>
        <v>0</v>
      </c>
      <c r="AE94" s="10" t="str">
        <f>IFERROR(VLOOKUP(A94,'9'!U:V,2,0),"0")</f>
        <v>0</v>
      </c>
      <c r="AF94" s="5" t="s">
        <v>168</v>
      </c>
      <c r="AG94" s="15">
        <f t="shared" si="65"/>
        <v>0</v>
      </c>
      <c r="AH94" s="10" t="str">
        <f>IFERROR(VLOOKUP(A94,'10'!U:V,2,0),"0")</f>
        <v>0</v>
      </c>
      <c r="AI94" s="5" t="s">
        <v>168</v>
      </c>
      <c r="AJ94" s="15">
        <f t="shared" si="66"/>
        <v>0</v>
      </c>
      <c r="AK94" s="10" t="str">
        <f>IFERROR(VLOOKUP(A94,'11'!U:V,2,0),"0")</f>
        <v>0</v>
      </c>
      <c r="AL94" s="5" t="s">
        <v>168</v>
      </c>
      <c r="AM94" s="15">
        <f t="shared" si="67"/>
        <v>0</v>
      </c>
      <c r="AN94" s="10" t="str">
        <f>IFERROR(VLOOKUP(A94,'12'!U:V,2,0),"0")</f>
        <v>0</v>
      </c>
      <c r="AO94" s="5" t="s">
        <v>168</v>
      </c>
      <c r="AP94" s="15">
        <f t="shared" si="68"/>
        <v>0</v>
      </c>
      <c r="AQ94" s="10" t="str">
        <f>IFERROR(VLOOKUP(A94,'13'!U:V,2,0),"0")</f>
        <v>0</v>
      </c>
      <c r="AR94" s="5" t="s">
        <v>168</v>
      </c>
      <c r="AS94" s="15">
        <f t="shared" si="69"/>
        <v>0</v>
      </c>
      <c r="AT94" s="10" t="str">
        <f>IFERROR(VLOOKUP(A94,'14'!U:V,2,0),"0")</f>
        <v>0</v>
      </c>
      <c r="AU94" s="5" t="s">
        <v>168</v>
      </c>
      <c r="AV94" s="15">
        <f t="shared" si="70"/>
        <v>0</v>
      </c>
      <c r="AW94" s="10" t="str">
        <f>IFERROR(VLOOKUP(A94,'15'!U:V,2,0),"0")</f>
        <v>0</v>
      </c>
      <c r="AX94" s="5" t="s">
        <v>168</v>
      </c>
      <c r="AY94" s="15">
        <f t="shared" si="71"/>
        <v>0</v>
      </c>
      <c r="AZ94" s="10" t="str">
        <f>IFERROR(VLOOKUP(A94,'16'!U:V,2,0),"0")</f>
        <v>0</v>
      </c>
      <c r="BA94" s="5" t="s">
        <v>168</v>
      </c>
      <c r="BB94" s="15">
        <f t="shared" si="72"/>
        <v>0</v>
      </c>
      <c r="BC94" s="10" t="str">
        <f>IFERROR(VLOOKUP(A94,'17'!U:V,2,0),"0")</f>
        <v>0</v>
      </c>
      <c r="BD94" s="5" t="s">
        <v>168</v>
      </c>
      <c r="BE94" s="15">
        <f t="shared" si="73"/>
        <v>0</v>
      </c>
      <c r="BF94" s="10" t="str">
        <f>IFERROR(VLOOKUP(A94,'18'!U:V,2,0),"0")</f>
        <v>0</v>
      </c>
      <c r="BG94" s="5" t="s">
        <v>168</v>
      </c>
      <c r="BH94" s="15">
        <f t="shared" si="74"/>
        <v>0</v>
      </c>
      <c r="BI94" s="10" t="str">
        <f>IFERROR(VLOOKUP(A94,'19'!U:V,2,0),"0")</f>
        <v>0</v>
      </c>
      <c r="BJ94" s="5" t="s">
        <v>168</v>
      </c>
      <c r="BK94" s="15">
        <f t="shared" si="75"/>
        <v>0</v>
      </c>
      <c r="BL94" s="10" t="str">
        <f>IFERROR(VLOOKUP(A94,'20'!U:V,2,0),"0")</f>
        <v>0</v>
      </c>
      <c r="BM94" s="5" t="s">
        <v>168</v>
      </c>
      <c r="BN94" s="15">
        <f t="shared" si="76"/>
        <v>0</v>
      </c>
      <c r="BO94" s="10" t="str">
        <f>IFERROR(VLOOKUP(A94,'21'!U:V,2,0),"0")</f>
        <v>0</v>
      </c>
      <c r="BP94" s="5" t="s">
        <v>168</v>
      </c>
      <c r="BQ94" s="15">
        <f t="shared" si="77"/>
        <v>0</v>
      </c>
      <c r="BR94" s="10" t="str">
        <f>IFERROR(VLOOKUP(A94,'22'!U:V,2,0),"0")</f>
        <v>0</v>
      </c>
      <c r="BS94" s="5" t="s">
        <v>168</v>
      </c>
      <c r="BT94" s="15">
        <f t="shared" si="78"/>
        <v>0</v>
      </c>
      <c r="BU94" s="10" t="str">
        <f>IFERROR(VLOOKUP(A94,'23'!U:V,2,0),"0")</f>
        <v>0</v>
      </c>
      <c r="BV94" s="5" t="s">
        <v>168</v>
      </c>
      <c r="BW94" s="15">
        <f t="shared" si="79"/>
        <v>0</v>
      </c>
      <c r="BX94" s="10" t="str">
        <f>IFERROR(VLOOKUP(A94,'24'!U:V,2,0),"0")</f>
        <v>0</v>
      </c>
      <c r="BY94" s="5" t="s">
        <v>168</v>
      </c>
      <c r="BZ94" s="15">
        <f t="shared" si="80"/>
        <v>0</v>
      </c>
      <c r="CA94" s="10" t="str">
        <f>IFERROR(VLOOKUP(A94,'25'!U:V,2,0),"0")</f>
        <v>0</v>
      </c>
      <c r="CB94" s="5" t="s">
        <v>168</v>
      </c>
      <c r="CC94" s="15">
        <f t="shared" si="81"/>
        <v>0</v>
      </c>
      <c r="CD94" s="10" t="str">
        <f>IFERROR(VLOOKUP(A94,'26'!U:V,2,0),"0")</f>
        <v>0</v>
      </c>
      <c r="CE94" s="5" t="s">
        <v>168</v>
      </c>
      <c r="CF94" s="15">
        <f t="shared" si="82"/>
        <v>0</v>
      </c>
      <c r="CG94" s="10" t="str">
        <f>IFERROR(VLOOKUP(A94,'27'!U:V,2,0),"0")</f>
        <v>0</v>
      </c>
      <c r="CH94" s="5" t="s">
        <v>168</v>
      </c>
      <c r="CI94" s="15">
        <f t="shared" si="83"/>
        <v>0</v>
      </c>
      <c r="CJ94" s="10" t="str">
        <f>IFERROR(VLOOKUP(A94,'28'!U:V,2,0),"0")</f>
        <v>0</v>
      </c>
      <c r="CK94" s="5" t="s">
        <v>168</v>
      </c>
      <c r="CL94" s="15">
        <f t="shared" si="84"/>
        <v>0</v>
      </c>
      <c r="CM94" s="10" t="str">
        <f>IFERROR(VLOOKUP(A94,'29'!U:V,2,0),"0")</f>
        <v>0</v>
      </c>
      <c r="CN94" s="5" t="s">
        <v>168</v>
      </c>
      <c r="CO94" s="15">
        <f t="shared" si="85"/>
        <v>0</v>
      </c>
      <c r="CP94" s="10" t="str">
        <f>IFERROR(VLOOKUP(A94,'30'!U:V,2,0),"0")</f>
        <v>0</v>
      </c>
      <c r="CQ94" s="5" t="s">
        <v>168</v>
      </c>
      <c r="CR94" s="15">
        <f t="shared" si="86"/>
        <v>0</v>
      </c>
      <c r="CS94" s="10" t="str">
        <f>IFERROR(VLOOKUP(A94,'31'!U:V,2,0),"0")</f>
        <v>0</v>
      </c>
      <c r="CT94" s="5" t="s">
        <v>168</v>
      </c>
      <c r="CU94" s="15">
        <f t="shared" si="87"/>
        <v>0</v>
      </c>
      <c r="CV94" s="10" t="str">
        <f>IFERROR(VLOOKUP(A94,'เซต1-31'!V:W,2,0),"0")</f>
        <v>0</v>
      </c>
      <c r="CW94" s="5" t="s">
        <v>168</v>
      </c>
      <c r="CX94" s="15">
        <f t="shared" si="88"/>
        <v>0</v>
      </c>
    </row>
    <row r="95" spans="1:102" x14ac:dyDescent="0.25">
      <c r="A95" s="5" t="s">
        <v>30</v>
      </c>
      <c r="B95" s="4" t="s">
        <v>31</v>
      </c>
      <c r="C95" s="13">
        <v>12.24</v>
      </c>
      <c r="D95" s="19">
        <f t="shared" si="55"/>
        <v>2380</v>
      </c>
      <c r="E95" s="5" t="s">
        <v>168</v>
      </c>
      <c r="F95" s="13">
        <f t="shared" si="56"/>
        <v>29131.200000000001</v>
      </c>
      <c r="G95" s="10">
        <f>IFERROR(VLOOKUP(A95,'1'!U:V,2,0),"0")</f>
        <v>134</v>
      </c>
      <c r="H95" s="5" t="s">
        <v>168</v>
      </c>
      <c r="I95" s="15">
        <f t="shared" si="57"/>
        <v>1640.16</v>
      </c>
      <c r="J95" s="10">
        <f>IFERROR(VLOOKUP(A95,'2'!U:V,2,0),"0")</f>
        <v>110</v>
      </c>
      <c r="K95" s="5" t="s">
        <v>168</v>
      </c>
      <c r="L95" s="15">
        <f t="shared" si="58"/>
        <v>1346.4</v>
      </c>
      <c r="M95" s="10">
        <f>IFERROR(VLOOKUP(A95,'3'!U:V,2,0),"0")</f>
        <v>107</v>
      </c>
      <c r="N95" s="5" t="s">
        <v>168</v>
      </c>
      <c r="O95" s="15">
        <f t="shared" si="59"/>
        <v>1309.68</v>
      </c>
      <c r="P95" s="10">
        <f>IFERROR(VLOOKUP(A95,'4'!U:V,2,0),"0")</f>
        <v>81</v>
      </c>
      <c r="Q95" s="5" t="s">
        <v>168</v>
      </c>
      <c r="R95" s="15">
        <f t="shared" si="60"/>
        <v>991.44</v>
      </c>
      <c r="S95" s="10">
        <f>IFERROR(VLOOKUP(A95,'5'!U:V,2,0),"0")</f>
        <v>55</v>
      </c>
      <c r="T95" s="5" t="s">
        <v>168</v>
      </c>
      <c r="U95" s="15">
        <f t="shared" si="61"/>
        <v>673.2</v>
      </c>
      <c r="V95" s="10">
        <f>IFERROR(VLOOKUP(A95,'6'!U:V,2,0),"0")</f>
        <v>90</v>
      </c>
      <c r="W95" s="5" t="s">
        <v>168</v>
      </c>
      <c r="X95" s="15">
        <f t="shared" si="62"/>
        <v>1101.5999999999999</v>
      </c>
      <c r="Y95" s="10">
        <f>IFERROR(VLOOKUP(A95,'7'!U:V,2,0),"0")</f>
        <v>61</v>
      </c>
      <c r="Z95" s="5" t="s">
        <v>168</v>
      </c>
      <c r="AA95" s="15">
        <f t="shared" si="63"/>
        <v>746.64</v>
      </c>
      <c r="AB95" s="10" t="str">
        <f>IFERROR(VLOOKUP(A95,'8'!U:V,2,0),"0")</f>
        <v>0</v>
      </c>
      <c r="AC95" s="5" t="s">
        <v>168</v>
      </c>
      <c r="AD95" s="15">
        <f t="shared" si="64"/>
        <v>0</v>
      </c>
      <c r="AE95" s="10">
        <f>IFERROR(VLOOKUP(A95,'9'!U:V,2,0),"0")</f>
        <v>102</v>
      </c>
      <c r="AF95" s="5" t="s">
        <v>168</v>
      </c>
      <c r="AG95" s="15">
        <f t="shared" si="65"/>
        <v>1248.48</v>
      </c>
      <c r="AH95" s="10">
        <f>IFERROR(VLOOKUP(A95,'10'!U:V,2,0),"0")</f>
        <v>69</v>
      </c>
      <c r="AI95" s="5" t="s">
        <v>168</v>
      </c>
      <c r="AJ95" s="15">
        <f t="shared" si="66"/>
        <v>844.56000000000006</v>
      </c>
      <c r="AK95" s="10">
        <f>IFERROR(VLOOKUP(A95,'11'!U:V,2,0),"0")</f>
        <v>89</v>
      </c>
      <c r="AL95" s="5" t="s">
        <v>168</v>
      </c>
      <c r="AM95" s="15">
        <f t="shared" si="67"/>
        <v>1089.3600000000001</v>
      </c>
      <c r="AN95" s="10">
        <f>IFERROR(VLOOKUP(A95,'12'!U:V,2,0),"0")</f>
        <v>64</v>
      </c>
      <c r="AO95" s="5" t="s">
        <v>168</v>
      </c>
      <c r="AP95" s="15">
        <f t="shared" si="68"/>
        <v>783.36</v>
      </c>
      <c r="AQ95" s="10">
        <f>IFERROR(VLOOKUP(A95,'13'!U:V,2,0),"0")</f>
        <v>46</v>
      </c>
      <c r="AR95" s="5" t="s">
        <v>168</v>
      </c>
      <c r="AS95" s="15">
        <f t="shared" si="69"/>
        <v>563.04</v>
      </c>
      <c r="AT95" s="10">
        <f>IFERROR(VLOOKUP(A95,'14'!U:V,2,0),"0")</f>
        <v>44</v>
      </c>
      <c r="AU95" s="5" t="s">
        <v>168</v>
      </c>
      <c r="AV95" s="15">
        <f t="shared" si="70"/>
        <v>538.56000000000006</v>
      </c>
      <c r="AW95" s="10" t="str">
        <f>IFERROR(VLOOKUP(A95,'15'!U:V,2,0),"0")</f>
        <v>0</v>
      </c>
      <c r="AX95" s="5" t="s">
        <v>168</v>
      </c>
      <c r="AY95" s="15">
        <f t="shared" si="71"/>
        <v>0</v>
      </c>
      <c r="AZ95" s="10">
        <f>IFERROR(VLOOKUP(A95,'16'!U:V,2,0),"0")</f>
        <v>135</v>
      </c>
      <c r="BA95" s="5" t="s">
        <v>168</v>
      </c>
      <c r="BB95" s="15">
        <f t="shared" si="72"/>
        <v>1652.4</v>
      </c>
      <c r="BC95" s="10">
        <f>IFERROR(VLOOKUP(A95,'17'!U:V,2,0),"0")</f>
        <v>12</v>
      </c>
      <c r="BD95" s="5" t="s">
        <v>168</v>
      </c>
      <c r="BE95" s="15">
        <f t="shared" si="73"/>
        <v>146.88</v>
      </c>
      <c r="BF95" s="10">
        <f>IFERROR(VLOOKUP(A95,'18'!U:V,2,0),"0")</f>
        <v>85</v>
      </c>
      <c r="BG95" s="5" t="s">
        <v>168</v>
      </c>
      <c r="BH95" s="15">
        <f t="shared" si="74"/>
        <v>1040.4000000000001</v>
      </c>
      <c r="BI95" s="10">
        <f>IFERROR(VLOOKUP(A95,'19'!U:V,2,0),"0")</f>
        <v>45</v>
      </c>
      <c r="BJ95" s="5" t="s">
        <v>168</v>
      </c>
      <c r="BK95" s="15">
        <f t="shared" si="75"/>
        <v>550.79999999999995</v>
      </c>
      <c r="BL95" s="10">
        <f>IFERROR(VLOOKUP(A95,'20'!U:V,2,0),"0")</f>
        <v>101</v>
      </c>
      <c r="BM95" s="5" t="s">
        <v>168</v>
      </c>
      <c r="BN95" s="15">
        <f t="shared" si="76"/>
        <v>1236.24</v>
      </c>
      <c r="BO95" s="10">
        <f>IFERROR(VLOOKUP(A95,'21'!U:V,2,0),"0")</f>
        <v>50</v>
      </c>
      <c r="BP95" s="5" t="s">
        <v>168</v>
      </c>
      <c r="BQ95" s="15">
        <f t="shared" si="77"/>
        <v>612</v>
      </c>
      <c r="BR95" s="10">
        <f>IFERROR(VLOOKUP(A95,'22'!U:V,2,0),"0")</f>
        <v>36</v>
      </c>
      <c r="BS95" s="5" t="s">
        <v>168</v>
      </c>
      <c r="BT95" s="15">
        <f t="shared" si="78"/>
        <v>440.64</v>
      </c>
      <c r="BU95" s="10">
        <f>IFERROR(VLOOKUP(A95,'23'!U:V,2,0),"0")</f>
        <v>55</v>
      </c>
      <c r="BV95" s="5" t="s">
        <v>168</v>
      </c>
      <c r="BW95" s="15">
        <f t="shared" si="79"/>
        <v>673.2</v>
      </c>
      <c r="BX95" s="10">
        <f>IFERROR(VLOOKUP(A95,'24'!U:V,2,0),"0")</f>
        <v>23</v>
      </c>
      <c r="BY95" s="5" t="s">
        <v>168</v>
      </c>
      <c r="BZ95" s="15">
        <f t="shared" si="80"/>
        <v>281.52</v>
      </c>
      <c r="CA95" s="10">
        <f>IFERROR(VLOOKUP(A95,'25'!U:V,2,0),"0")</f>
        <v>157</v>
      </c>
      <c r="CB95" s="5" t="s">
        <v>168</v>
      </c>
      <c r="CC95" s="15">
        <f t="shared" si="81"/>
        <v>1921.68</v>
      </c>
      <c r="CD95" s="10">
        <f>IFERROR(VLOOKUP(A95,'26'!U:V,2,0),"0")</f>
        <v>66</v>
      </c>
      <c r="CE95" s="5" t="s">
        <v>168</v>
      </c>
      <c r="CF95" s="15">
        <f t="shared" si="82"/>
        <v>807.84</v>
      </c>
      <c r="CG95" s="10">
        <f>IFERROR(VLOOKUP(A95,'27'!U:V,2,0),"0")</f>
        <v>126</v>
      </c>
      <c r="CH95" s="5" t="s">
        <v>168</v>
      </c>
      <c r="CI95" s="15">
        <f t="shared" si="83"/>
        <v>1542.24</v>
      </c>
      <c r="CJ95" s="10">
        <f>IFERROR(VLOOKUP(A95,'28'!U:V,2,0),"0")</f>
        <v>38</v>
      </c>
      <c r="CK95" s="5" t="s">
        <v>168</v>
      </c>
      <c r="CL95" s="15">
        <f t="shared" si="84"/>
        <v>465.12</v>
      </c>
      <c r="CM95" s="10">
        <f>IFERROR(VLOOKUP(A95,'29'!U:V,2,0),"0")</f>
        <v>64</v>
      </c>
      <c r="CN95" s="5" t="s">
        <v>168</v>
      </c>
      <c r="CO95" s="15">
        <f t="shared" si="85"/>
        <v>783.36</v>
      </c>
      <c r="CP95" s="10">
        <f>IFERROR(VLOOKUP(A95,'30'!U:V,2,0),"0")</f>
        <v>225</v>
      </c>
      <c r="CQ95" s="5" t="s">
        <v>168</v>
      </c>
      <c r="CR95" s="15">
        <f t="shared" si="86"/>
        <v>2754</v>
      </c>
      <c r="CS95" s="10">
        <f>IFERROR(VLOOKUP(A95,'31'!U:V,2,0),"0")</f>
        <v>110</v>
      </c>
      <c r="CT95" s="5" t="s">
        <v>168</v>
      </c>
      <c r="CU95" s="15">
        <f t="shared" si="87"/>
        <v>1346.4</v>
      </c>
      <c r="CV95" s="10" t="str">
        <f>IFERROR(VLOOKUP(A95,'เซต1-31'!V:W,2,0),"0")</f>
        <v>0</v>
      </c>
      <c r="CW95" s="5" t="s">
        <v>168</v>
      </c>
      <c r="CX95" s="15">
        <f t="shared" si="88"/>
        <v>0</v>
      </c>
    </row>
    <row r="96" spans="1:102" x14ac:dyDescent="0.25">
      <c r="A96" s="5" t="s">
        <v>184</v>
      </c>
      <c r="B96" s="4" t="s">
        <v>185</v>
      </c>
      <c r="C96" s="13">
        <v>12.24</v>
      </c>
      <c r="D96" s="19">
        <f t="shared" si="55"/>
        <v>0</v>
      </c>
      <c r="E96" s="5" t="s">
        <v>168</v>
      </c>
      <c r="F96" s="13">
        <f t="shared" si="56"/>
        <v>0</v>
      </c>
      <c r="G96" s="10" t="str">
        <f>IFERROR(VLOOKUP(A96,'1'!U:V,2,0),"0")</f>
        <v>0</v>
      </c>
      <c r="H96" s="5" t="s">
        <v>168</v>
      </c>
      <c r="I96" s="15">
        <f t="shared" si="57"/>
        <v>0</v>
      </c>
      <c r="J96" s="10" t="str">
        <f>IFERROR(VLOOKUP(A96,'2'!U:V,2,0),"0")</f>
        <v>0</v>
      </c>
      <c r="K96" s="5" t="s">
        <v>168</v>
      </c>
      <c r="L96" s="15">
        <f t="shared" si="58"/>
        <v>0</v>
      </c>
      <c r="M96" s="10" t="str">
        <f>IFERROR(VLOOKUP(A96,'3'!U:V,2,0),"0")</f>
        <v>0</v>
      </c>
      <c r="N96" s="5" t="s">
        <v>168</v>
      </c>
      <c r="O96" s="15">
        <f t="shared" si="59"/>
        <v>0</v>
      </c>
      <c r="P96" s="10" t="str">
        <f>IFERROR(VLOOKUP(A96,'4'!U:V,2,0),"0")</f>
        <v>0</v>
      </c>
      <c r="Q96" s="5" t="s">
        <v>168</v>
      </c>
      <c r="R96" s="15">
        <f t="shared" si="60"/>
        <v>0</v>
      </c>
      <c r="S96" s="10" t="str">
        <f>IFERROR(VLOOKUP(A96,'5'!U:V,2,0),"0")</f>
        <v>0</v>
      </c>
      <c r="T96" s="5" t="s">
        <v>168</v>
      </c>
      <c r="U96" s="15">
        <f t="shared" si="61"/>
        <v>0</v>
      </c>
      <c r="V96" s="10" t="str">
        <f>IFERROR(VLOOKUP(A96,'6'!U:V,2,0),"0")</f>
        <v>0</v>
      </c>
      <c r="W96" s="5" t="s">
        <v>168</v>
      </c>
      <c r="X96" s="15">
        <f t="shared" si="62"/>
        <v>0</v>
      </c>
      <c r="Y96" s="10" t="str">
        <f>IFERROR(VLOOKUP(A96,'7'!U:V,2,0),"0")</f>
        <v>0</v>
      </c>
      <c r="Z96" s="5" t="s">
        <v>168</v>
      </c>
      <c r="AA96" s="15">
        <f t="shared" si="63"/>
        <v>0</v>
      </c>
      <c r="AB96" s="10" t="str">
        <f>IFERROR(VLOOKUP(A96,'8'!U:V,2,0),"0")</f>
        <v>0</v>
      </c>
      <c r="AC96" s="5" t="s">
        <v>168</v>
      </c>
      <c r="AD96" s="15">
        <f t="shared" si="64"/>
        <v>0</v>
      </c>
      <c r="AE96" s="10" t="str">
        <f>IFERROR(VLOOKUP(A96,'9'!U:V,2,0),"0")</f>
        <v>0</v>
      </c>
      <c r="AF96" s="5" t="s">
        <v>168</v>
      </c>
      <c r="AG96" s="15">
        <f t="shared" si="65"/>
        <v>0</v>
      </c>
      <c r="AH96" s="10" t="str">
        <f>IFERROR(VLOOKUP(A96,'10'!U:V,2,0),"0")</f>
        <v>0</v>
      </c>
      <c r="AI96" s="5" t="s">
        <v>168</v>
      </c>
      <c r="AJ96" s="15">
        <f t="shared" si="66"/>
        <v>0</v>
      </c>
      <c r="AK96" s="10" t="str">
        <f>IFERROR(VLOOKUP(A96,'11'!U:V,2,0),"0")</f>
        <v>0</v>
      </c>
      <c r="AL96" s="5" t="s">
        <v>168</v>
      </c>
      <c r="AM96" s="15">
        <f t="shared" si="67"/>
        <v>0</v>
      </c>
      <c r="AN96" s="10" t="str">
        <f>IFERROR(VLOOKUP(A96,'12'!U:V,2,0),"0")</f>
        <v>0</v>
      </c>
      <c r="AO96" s="5" t="s">
        <v>168</v>
      </c>
      <c r="AP96" s="15">
        <f t="shared" si="68"/>
        <v>0</v>
      </c>
      <c r="AQ96" s="10" t="str">
        <f>IFERROR(VLOOKUP(A96,'13'!U:V,2,0),"0")</f>
        <v>0</v>
      </c>
      <c r="AR96" s="5" t="s">
        <v>168</v>
      </c>
      <c r="AS96" s="15">
        <f t="shared" si="69"/>
        <v>0</v>
      </c>
      <c r="AT96" s="10" t="str">
        <f>IFERROR(VLOOKUP(A96,'14'!U:V,2,0),"0")</f>
        <v>0</v>
      </c>
      <c r="AU96" s="5" t="s">
        <v>168</v>
      </c>
      <c r="AV96" s="15">
        <f t="shared" si="70"/>
        <v>0</v>
      </c>
      <c r="AW96" s="10" t="str">
        <f>IFERROR(VLOOKUP(A96,'15'!U:V,2,0),"0")</f>
        <v>0</v>
      </c>
      <c r="AX96" s="5" t="s">
        <v>168</v>
      </c>
      <c r="AY96" s="15">
        <f t="shared" si="71"/>
        <v>0</v>
      </c>
      <c r="AZ96" s="10" t="str">
        <f>IFERROR(VLOOKUP(A96,'16'!U:V,2,0),"0")</f>
        <v>0</v>
      </c>
      <c r="BA96" s="5" t="s">
        <v>168</v>
      </c>
      <c r="BB96" s="15">
        <f t="shared" si="72"/>
        <v>0</v>
      </c>
      <c r="BC96" s="10" t="str">
        <f>IFERROR(VLOOKUP(A96,'17'!U:V,2,0),"0")</f>
        <v>0</v>
      </c>
      <c r="BD96" s="5" t="s">
        <v>168</v>
      </c>
      <c r="BE96" s="15">
        <f t="shared" si="73"/>
        <v>0</v>
      </c>
      <c r="BF96" s="10" t="str">
        <f>IFERROR(VLOOKUP(A96,'18'!U:V,2,0),"0")</f>
        <v>0</v>
      </c>
      <c r="BG96" s="5" t="s">
        <v>168</v>
      </c>
      <c r="BH96" s="15">
        <f t="shared" si="74"/>
        <v>0</v>
      </c>
      <c r="BI96" s="10" t="str">
        <f>IFERROR(VLOOKUP(A96,'19'!U:V,2,0),"0")</f>
        <v>0</v>
      </c>
      <c r="BJ96" s="5" t="s">
        <v>168</v>
      </c>
      <c r="BK96" s="15">
        <f t="shared" si="75"/>
        <v>0</v>
      </c>
      <c r="BL96" s="10" t="str">
        <f>IFERROR(VLOOKUP(A96,'20'!U:V,2,0),"0")</f>
        <v>0</v>
      </c>
      <c r="BM96" s="5" t="s">
        <v>168</v>
      </c>
      <c r="BN96" s="15">
        <f t="shared" si="76"/>
        <v>0</v>
      </c>
      <c r="BO96" s="10" t="str">
        <f>IFERROR(VLOOKUP(A96,'21'!U:V,2,0),"0")</f>
        <v>0</v>
      </c>
      <c r="BP96" s="5" t="s">
        <v>168</v>
      </c>
      <c r="BQ96" s="15">
        <f t="shared" si="77"/>
        <v>0</v>
      </c>
      <c r="BR96" s="10" t="str">
        <f>IFERROR(VLOOKUP(A96,'22'!U:V,2,0),"0")</f>
        <v>0</v>
      </c>
      <c r="BS96" s="5" t="s">
        <v>168</v>
      </c>
      <c r="BT96" s="15">
        <f t="shared" si="78"/>
        <v>0</v>
      </c>
      <c r="BU96" s="10" t="str">
        <f>IFERROR(VLOOKUP(A96,'23'!U:V,2,0),"0")</f>
        <v>0</v>
      </c>
      <c r="BV96" s="5" t="s">
        <v>168</v>
      </c>
      <c r="BW96" s="15">
        <f t="shared" si="79"/>
        <v>0</v>
      </c>
      <c r="BX96" s="10" t="str">
        <f>IFERROR(VLOOKUP(A96,'24'!U:V,2,0),"0")</f>
        <v>0</v>
      </c>
      <c r="BY96" s="5" t="s">
        <v>168</v>
      </c>
      <c r="BZ96" s="15">
        <f t="shared" si="80"/>
        <v>0</v>
      </c>
      <c r="CA96" s="10" t="str">
        <f>IFERROR(VLOOKUP(A96,'25'!U:V,2,0),"0")</f>
        <v>0</v>
      </c>
      <c r="CB96" s="5" t="s">
        <v>168</v>
      </c>
      <c r="CC96" s="15">
        <f t="shared" si="81"/>
        <v>0</v>
      </c>
      <c r="CD96" s="10" t="str">
        <f>IFERROR(VLOOKUP(A96,'26'!U:V,2,0),"0")</f>
        <v>0</v>
      </c>
      <c r="CE96" s="5" t="s">
        <v>168</v>
      </c>
      <c r="CF96" s="15">
        <f t="shared" si="82"/>
        <v>0</v>
      </c>
      <c r="CG96" s="10" t="str">
        <f>IFERROR(VLOOKUP(A96,'27'!U:V,2,0),"0")</f>
        <v>0</v>
      </c>
      <c r="CH96" s="5" t="s">
        <v>168</v>
      </c>
      <c r="CI96" s="15">
        <f t="shared" si="83"/>
        <v>0</v>
      </c>
      <c r="CJ96" s="10" t="str">
        <f>IFERROR(VLOOKUP(A96,'28'!U:V,2,0),"0")</f>
        <v>0</v>
      </c>
      <c r="CK96" s="5" t="s">
        <v>168</v>
      </c>
      <c r="CL96" s="15">
        <f t="shared" si="84"/>
        <v>0</v>
      </c>
      <c r="CM96" s="10" t="str">
        <f>IFERROR(VLOOKUP(A96,'29'!U:V,2,0),"0")</f>
        <v>0</v>
      </c>
      <c r="CN96" s="5" t="s">
        <v>168</v>
      </c>
      <c r="CO96" s="15">
        <f t="shared" si="85"/>
        <v>0</v>
      </c>
      <c r="CP96" s="10" t="str">
        <f>IFERROR(VLOOKUP(A96,'30'!U:V,2,0),"0")</f>
        <v>0</v>
      </c>
      <c r="CQ96" s="5" t="s">
        <v>168</v>
      </c>
      <c r="CR96" s="15">
        <f t="shared" si="86"/>
        <v>0</v>
      </c>
      <c r="CS96" s="10" t="str">
        <f>IFERROR(VLOOKUP(A96,'31'!U:V,2,0),"0")</f>
        <v>0</v>
      </c>
      <c r="CT96" s="5" t="s">
        <v>168</v>
      </c>
      <c r="CU96" s="15">
        <f t="shared" si="87"/>
        <v>0</v>
      </c>
      <c r="CV96" s="10" t="str">
        <f>IFERROR(VLOOKUP(A96,'เซต1-31'!V:W,2,0),"0")</f>
        <v>0</v>
      </c>
      <c r="CW96" s="5" t="s">
        <v>168</v>
      </c>
      <c r="CX96" s="15">
        <f t="shared" si="88"/>
        <v>0</v>
      </c>
    </row>
    <row r="97" spans="1:102" x14ac:dyDescent="0.25">
      <c r="A97" s="5" t="s">
        <v>28</v>
      </c>
      <c r="B97" s="4" t="s">
        <v>29</v>
      </c>
      <c r="C97" s="13">
        <v>12.64</v>
      </c>
      <c r="D97" s="19">
        <f t="shared" si="55"/>
        <v>816</v>
      </c>
      <c r="E97" s="5" t="s">
        <v>168</v>
      </c>
      <c r="F97" s="13">
        <f t="shared" si="56"/>
        <v>10314.24</v>
      </c>
      <c r="G97" s="10">
        <f>IFERROR(VLOOKUP(A97,'1'!U:V,2,0),"0")</f>
        <v>7</v>
      </c>
      <c r="H97" s="5" t="s">
        <v>168</v>
      </c>
      <c r="I97" s="15">
        <f t="shared" si="57"/>
        <v>88.48</v>
      </c>
      <c r="J97" s="10" t="str">
        <f>IFERROR(VLOOKUP(A97,'2'!U:V,2,0),"0")</f>
        <v>0</v>
      </c>
      <c r="K97" s="5" t="s">
        <v>168</v>
      </c>
      <c r="L97" s="15">
        <f t="shared" si="58"/>
        <v>0</v>
      </c>
      <c r="M97" s="10" t="str">
        <f>IFERROR(VLOOKUP(A97,'3'!U:V,2,0),"0")</f>
        <v>0</v>
      </c>
      <c r="N97" s="5" t="s">
        <v>168</v>
      </c>
      <c r="O97" s="15">
        <f t="shared" si="59"/>
        <v>0</v>
      </c>
      <c r="P97" s="10">
        <f>IFERROR(VLOOKUP(A97,'4'!U:V,2,0),"0")</f>
        <v>25</v>
      </c>
      <c r="Q97" s="5" t="s">
        <v>168</v>
      </c>
      <c r="R97" s="15">
        <f t="shared" si="60"/>
        <v>316</v>
      </c>
      <c r="S97" s="10">
        <f>IFERROR(VLOOKUP(A97,'5'!U:V,2,0),"0")</f>
        <v>13</v>
      </c>
      <c r="T97" s="5" t="s">
        <v>168</v>
      </c>
      <c r="U97" s="15">
        <f t="shared" si="61"/>
        <v>164.32</v>
      </c>
      <c r="V97" s="10">
        <f>IFERROR(VLOOKUP(A97,'6'!U:V,2,0),"0")</f>
        <v>4</v>
      </c>
      <c r="W97" s="5" t="s">
        <v>168</v>
      </c>
      <c r="X97" s="15">
        <f t="shared" si="62"/>
        <v>50.56</v>
      </c>
      <c r="Y97" s="10" t="str">
        <f>IFERROR(VLOOKUP(A97,'7'!U:V,2,0),"0")</f>
        <v>0</v>
      </c>
      <c r="Z97" s="5" t="s">
        <v>168</v>
      </c>
      <c r="AA97" s="15">
        <f t="shared" si="63"/>
        <v>0</v>
      </c>
      <c r="AB97" s="10" t="str">
        <f>IFERROR(VLOOKUP(A97,'8'!U:V,2,0),"0")</f>
        <v>0</v>
      </c>
      <c r="AC97" s="5" t="s">
        <v>168</v>
      </c>
      <c r="AD97" s="15">
        <f t="shared" si="64"/>
        <v>0</v>
      </c>
      <c r="AE97" s="10">
        <f>IFERROR(VLOOKUP(A97,'9'!U:V,2,0),"0")</f>
        <v>1</v>
      </c>
      <c r="AF97" s="5" t="s">
        <v>168</v>
      </c>
      <c r="AG97" s="15">
        <f t="shared" si="65"/>
        <v>12.64</v>
      </c>
      <c r="AH97" s="10" t="str">
        <f>IFERROR(VLOOKUP(A97,'10'!U:V,2,0),"0")</f>
        <v>0</v>
      </c>
      <c r="AI97" s="5" t="s">
        <v>168</v>
      </c>
      <c r="AJ97" s="15">
        <f t="shared" si="66"/>
        <v>0</v>
      </c>
      <c r="AK97" s="10" t="str">
        <f>IFERROR(VLOOKUP(A97,'11'!U:V,2,0),"0")</f>
        <v>0</v>
      </c>
      <c r="AL97" s="5" t="s">
        <v>168</v>
      </c>
      <c r="AM97" s="15">
        <f t="shared" si="67"/>
        <v>0</v>
      </c>
      <c r="AN97" s="10" t="str">
        <f>IFERROR(VLOOKUP(A97,'12'!U:V,2,0),"0")</f>
        <v>0</v>
      </c>
      <c r="AO97" s="5" t="s">
        <v>168</v>
      </c>
      <c r="AP97" s="15">
        <f t="shared" si="68"/>
        <v>0</v>
      </c>
      <c r="AQ97" s="10" t="str">
        <f>IFERROR(VLOOKUP(A97,'13'!U:V,2,0),"0")</f>
        <v>0</v>
      </c>
      <c r="AR97" s="5" t="s">
        <v>168</v>
      </c>
      <c r="AS97" s="15">
        <f t="shared" si="69"/>
        <v>0</v>
      </c>
      <c r="AT97" s="10" t="str">
        <f>IFERROR(VLOOKUP(A97,'14'!U:V,2,0),"0")</f>
        <v>0</v>
      </c>
      <c r="AU97" s="5" t="s">
        <v>168</v>
      </c>
      <c r="AV97" s="15">
        <f t="shared" si="70"/>
        <v>0</v>
      </c>
      <c r="AW97" s="10" t="str">
        <f>IFERROR(VLOOKUP(A97,'15'!U:V,2,0),"0")</f>
        <v>0</v>
      </c>
      <c r="AX97" s="5" t="s">
        <v>168</v>
      </c>
      <c r="AY97" s="15">
        <f t="shared" si="71"/>
        <v>0</v>
      </c>
      <c r="AZ97" s="10" t="str">
        <f>IFERROR(VLOOKUP(A97,'16'!U:V,2,0),"0")</f>
        <v>0</v>
      </c>
      <c r="BA97" s="5" t="s">
        <v>168</v>
      </c>
      <c r="BB97" s="15">
        <f t="shared" si="72"/>
        <v>0</v>
      </c>
      <c r="BC97" s="10" t="str">
        <f>IFERROR(VLOOKUP(A97,'17'!U:V,2,0),"0")</f>
        <v>0</v>
      </c>
      <c r="BD97" s="5" t="s">
        <v>168</v>
      </c>
      <c r="BE97" s="15">
        <f t="shared" si="73"/>
        <v>0</v>
      </c>
      <c r="BF97" s="10" t="str">
        <f>IFERROR(VLOOKUP(A97,'18'!U:V,2,0),"0")</f>
        <v>0</v>
      </c>
      <c r="BG97" s="5" t="s">
        <v>168</v>
      </c>
      <c r="BH97" s="15">
        <f t="shared" si="74"/>
        <v>0</v>
      </c>
      <c r="BI97" s="10">
        <f>IFERROR(VLOOKUP(A97,'19'!U:V,2,0),"0")</f>
        <v>17</v>
      </c>
      <c r="BJ97" s="5" t="s">
        <v>168</v>
      </c>
      <c r="BK97" s="15">
        <f t="shared" si="75"/>
        <v>214.88</v>
      </c>
      <c r="BL97" s="10">
        <f>IFERROR(VLOOKUP(A97,'20'!U:V,2,0),"0")</f>
        <v>45</v>
      </c>
      <c r="BM97" s="5" t="s">
        <v>168</v>
      </c>
      <c r="BN97" s="15">
        <f t="shared" si="76"/>
        <v>568.80000000000007</v>
      </c>
      <c r="BO97" s="10">
        <f>IFERROR(VLOOKUP(A97,'21'!U:V,2,0),"0")</f>
        <v>50</v>
      </c>
      <c r="BP97" s="5" t="s">
        <v>168</v>
      </c>
      <c r="BQ97" s="15">
        <f t="shared" si="77"/>
        <v>632</v>
      </c>
      <c r="BR97" s="10">
        <f>IFERROR(VLOOKUP(A97,'22'!U:V,2,0),"0")</f>
        <v>23</v>
      </c>
      <c r="BS97" s="5" t="s">
        <v>168</v>
      </c>
      <c r="BT97" s="15">
        <f t="shared" si="78"/>
        <v>290.72000000000003</v>
      </c>
      <c r="BU97" s="10">
        <f>IFERROR(VLOOKUP(A97,'23'!U:V,2,0),"0")</f>
        <v>39</v>
      </c>
      <c r="BV97" s="5" t="s">
        <v>168</v>
      </c>
      <c r="BW97" s="15">
        <f t="shared" si="79"/>
        <v>492.96000000000004</v>
      </c>
      <c r="BX97" s="10">
        <f>IFERROR(VLOOKUP(A97,'24'!U:V,2,0),"0")</f>
        <v>16</v>
      </c>
      <c r="BY97" s="5" t="s">
        <v>168</v>
      </c>
      <c r="BZ97" s="15">
        <f t="shared" si="80"/>
        <v>202.24</v>
      </c>
      <c r="CA97" s="10">
        <f>IFERROR(VLOOKUP(A97,'25'!U:V,2,0),"0")</f>
        <v>128</v>
      </c>
      <c r="CB97" s="5" t="s">
        <v>168</v>
      </c>
      <c r="CC97" s="15">
        <f t="shared" si="81"/>
        <v>1617.92</v>
      </c>
      <c r="CD97" s="10">
        <f>IFERROR(VLOOKUP(A97,'26'!U:V,2,0),"0")</f>
        <v>42</v>
      </c>
      <c r="CE97" s="5" t="s">
        <v>168</v>
      </c>
      <c r="CF97" s="15">
        <f t="shared" si="82"/>
        <v>530.88</v>
      </c>
      <c r="CG97" s="10">
        <f>IFERROR(VLOOKUP(A97,'27'!U:V,2,0),"0")</f>
        <v>93</v>
      </c>
      <c r="CH97" s="5" t="s">
        <v>168</v>
      </c>
      <c r="CI97" s="15">
        <f t="shared" si="83"/>
        <v>1175.52</v>
      </c>
      <c r="CJ97" s="10">
        <f>IFERROR(VLOOKUP(A97,'28'!U:V,2,0),"0")</f>
        <v>25</v>
      </c>
      <c r="CK97" s="5" t="s">
        <v>168</v>
      </c>
      <c r="CL97" s="15">
        <f t="shared" si="84"/>
        <v>316</v>
      </c>
      <c r="CM97" s="10">
        <f>IFERROR(VLOOKUP(A97,'29'!U:V,2,0),"0")</f>
        <v>21</v>
      </c>
      <c r="CN97" s="5" t="s">
        <v>168</v>
      </c>
      <c r="CO97" s="15">
        <f t="shared" si="85"/>
        <v>265.44</v>
      </c>
      <c r="CP97" s="10">
        <f>IFERROR(VLOOKUP(A97,'30'!U:V,2,0),"0")</f>
        <v>186</v>
      </c>
      <c r="CQ97" s="5" t="s">
        <v>168</v>
      </c>
      <c r="CR97" s="15">
        <f t="shared" si="86"/>
        <v>2351.04</v>
      </c>
      <c r="CS97" s="10">
        <f>IFERROR(VLOOKUP(A97,'31'!U:V,2,0),"0")</f>
        <v>81</v>
      </c>
      <c r="CT97" s="5" t="s">
        <v>168</v>
      </c>
      <c r="CU97" s="15">
        <f t="shared" si="87"/>
        <v>1023.84</v>
      </c>
      <c r="CV97" s="10" t="str">
        <f>IFERROR(VLOOKUP(A97,'เซต1-31'!V:W,2,0),"0")</f>
        <v>0</v>
      </c>
      <c r="CW97" s="5" t="s">
        <v>168</v>
      </c>
      <c r="CX97" s="15">
        <f t="shared" si="88"/>
        <v>0</v>
      </c>
    </row>
    <row r="98" spans="1:102" x14ac:dyDescent="0.25">
      <c r="A98" s="5" t="s">
        <v>182</v>
      </c>
      <c r="B98" s="4" t="s">
        <v>183</v>
      </c>
      <c r="C98" s="13">
        <v>12.64</v>
      </c>
      <c r="D98" s="19">
        <f t="shared" si="55"/>
        <v>0</v>
      </c>
      <c r="E98" s="5" t="s">
        <v>168</v>
      </c>
      <c r="F98" s="13">
        <f t="shared" si="56"/>
        <v>0</v>
      </c>
      <c r="G98" s="10" t="str">
        <f>IFERROR(VLOOKUP(A98,'1'!U:V,2,0),"0")</f>
        <v>0</v>
      </c>
      <c r="H98" s="5" t="s">
        <v>168</v>
      </c>
      <c r="I98" s="15">
        <f t="shared" si="57"/>
        <v>0</v>
      </c>
      <c r="J98" s="10" t="str">
        <f>IFERROR(VLOOKUP(A98,'2'!U:V,2,0),"0")</f>
        <v>0</v>
      </c>
      <c r="K98" s="5" t="s">
        <v>168</v>
      </c>
      <c r="L98" s="15">
        <f t="shared" si="58"/>
        <v>0</v>
      </c>
      <c r="M98" s="10" t="str">
        <f>IFERROR(VLOOKUP(A98,'3'!U:V,2,0),"0")</f>
        <v>0</v>
      </c>
      <c r="N98" s="5" t="s">
        <v>168</v>
      </c>
      <c r="O98" s="15">
        <f t="shared" si="59"/>
        <v>0</v>
      </c>
      <c r="P98" s="10" t="str">
        <f>IFERROR(VLOOKUP(A98,'4'!U:V,2,0),"0")</f>
        <v>0</v>
      </c>
      <c r="Q98" s="5" t="s">
        <v>168</v>
      </c>
      <c r="R98" s="15">
        <f t="shared" si="60"/>
        <v>0</v>
      </c>
      <c r="S98" s="10" t="str">
        <f>IFERROR(VLOOKUP(A98,'5'!U:V,2,0),"0")</f>
        <v>0</v>
      </c>
      <c r="T98" s="5" t="s">
        <v>168</v>
      </c>
      <c r="U98" s="15">
        <f t="shared" si="61"/>
        <v>0</v>
      </c>
      <c r="V98" s="10" t="str">
        <f>IFERROR(VLOOKUP(A98,'6'!U:V,2,0),"0")</f>
        <v>0</v>
      </c>
      <c r="W98" s="5" t="s">
        <v>168</v>
      </c>
      <c r="X98" s="15">
        <f t="shared" si="62"/>
        <v>0</v>
      </c>
      <c r="Y98" s="10" t="str">
        <f>IFERROR(VLOOKUP(A98,'7'!U:V,2,0),"0")</f>
        <v>0</v>
      </c>
      <c r="Z98" s="5" t="s">
        <v>168</v>
      </c>
      <c r="AA98" s="15">
        <f t="shared" si="63"/>
        <v>0</v>
      </c>
      <c r="AB98" s="10" t="str">
        <f>IFERROR(VLOOKUP(A98,'8'!U:V,2,0),"0")</f>
        <v>0</v>
      </c>
      <c r="AC98" s="5" t="s">
        <v>168</v>
      </c>
      <c r="AD98" s="15">
        <f t="shared" si="64"/>
        <v>0</v>
      </c>
      <c r="AE98" s="10" t="str">
        <f>IFERROR(VLOOKUP(A98,'9'!U:V,2,0),"0")</f>
        <v>0</v>
      </c>
      <c r="AF98" s="5" t="s">
        <v>168</v>
      </c>
      <c r="AG98" s="15">
        <f t="shared" si="65"/>
        <v>0</v>
      </c>
      <c r="AH98" s="10" t="str">
        <f>IFERROR(VLOOKUP(A98,'10'!U:V,2,0),"0")</f>
        <v>0</v>
      </c>
      <c r="AI98" s="5" t="s">
        <v>168</v>
      </c>
      <c r="AJ98" s="15">
        <f t="shared" si="66"/>
        <v>0</v>
      </c>
      <c r="AK98" s="10" t="str">
        <f>IFERROR(VLOOKUP(A98,'11'!U:V,2,0),"0")</f>
        <v>0</v>
      </c>
      <c r="AL98" s="5" t="s">
        <v>168</v>
      </c>
      <c r="AM98" s="15">
        <f t="shared" si="67"/>
        <v>0</v>
      </c>
      <c r="AN98" s="10" t="str">
        <f>IFERROR(VLOOKUP(A98,'12'!U:V,2,0),"0")</f>
        <v>0</v>
      </c>
      <c r="AO98" s="5" t="s">
        <v>168</v>
      </c>
      <c r="AP98" s="15">
        <f t="shared" si="68"/>
        <v>0</v>
      </c>
      <c r="AQ98" s="10" t="str">
        <f>IFERROR(VLOOKUP(A98,'13'!U:V,2,0),"0")</f>
        <v>0</v>
      </c>
      <c r="AR98" s="5" t="s">
        <v>168</v>
      </c>
      <c r="AS98" s="15">
        <f t="shared" si="69"/>
        <v>0</v>
      </c>
      <c r="AT98" s="10" t="str">
        <f>IFERROR(VLOOKUP(A98,'14'!U:V,2,0),"0")</f>
        <v>0</v>
      </c>
      <c r="AU98" s="5" t="s">
        <v>168</v>
      </c>
      <c r="AV98" s="15">
        <f t="shared" si="70"/>
        <v>0</v>
      </c>
      <c r="AW98" s="10" t="str">
        <f>IFERROR(VLOOKUP(A98,'15'!U:V,2,0),"0")</f>
        <v>0</v>
      </c>
      <c r="AX98" s="5" t="s">
        <v>168</v>
      </c>
      <c r="AY98" s="15">
        <f t="shared" si="71"/>
        <v>0</v>
      </c>
      <c r="AZ98" s="10" t="str">
        <f>IFERROR(VLOOKUP(A98,'16'!U:V,2,0),"0")</f>
        <v>0</v>
      </c>
      <c r="BA98" s="5" t="s">
        <v>168</v>
      </c>
      <c r="BB98" s="15">
        <f t="shared" si="72"/>
        <v>0</v>
      </c>
      <c r="BC98" s="10" t="str">
        <f>IFERROR(VLOOKUP(A98,'17'!U:V,2,0),"0")</f>
        <v>0</v>
      </c>
      <c r="BD98" s="5" t="s">
        <v>168</v>
      </c>
      <c r="BE98" s="15">
        <f t="shared" si="73"/>
        <v>0</v>
      </c>
      <c r="BF98" s="10" t="str">
        <f>IFERROR(VLOOKUP(A98,'18'!U:V,2,0),"0")</f>
        <v>0</v>
      </c>
      <c r="BG98" s="5" t="s">
        <v>168</v>
      </c>
      <c r="BH98" s="15">
        <f t="shared" si="74"/>
        <v>0</v>
      </c>
      <c r="BI98" s="10" t="str">
        <f>IFERROR(VLOOKUP(A98,'19'!U:V,2,0),"0")</f>
        <v>0</v>
      </c>
      <c r="BJ98" s="5" t="s">
        <v>168</v>
      </c>
      <c r="BK98" s="15">
        <f t="shared" si="75"/>
        <v>0</v>
      </c>
      <c r="BL98" s="10" t="str">
        <f>IFERROR(VLOOKUP(A98,'20'!U:V,2,0),"0")</f>
        <v>0</v>
      </c>
      <c r="BM98" s="5" t="s">
        <v>168</v>
      </c>
      <c r="BN98" s="15">
        <f t="shared" si="76"/>
        <v>0</v>
      </c>
      <c r="BO98" s="10" t="str">
        <f>IFERROR(VLOOKUP(A98,'21'!U:V,2,0),"0")</f>
        <v>0</v>
      </c>
      <c r="BP98" s="5" t="s">
        <v>168</v>
      </c>
      <c r="BQ98" s="15">
        <f t="shared" si="77"/>
        <v>0</v>
      </c>
      <c r="BR98" s="10" t="str">
        <f>IFERROR(VLOOKUP(A98,'22'!U:V,2,0),"0")</f>
        <v>0</v>
      </c>
      <c r="BS98" s="5" t="s">
        <v>168</v>
      </c>
      <c r="BT98" s="15">
        <f t="shared" si="78"/>
        <v>0</v>
      </c>
      <c r="BU98" s="10" t="str">
        <f>IFERROR(VLOOKUP(A98,'23'!U:V,2,0),"0")</f>
        <v>0</v>
      </c>
      <c r="BV98" s="5" t="s">
        <v>168</v>
      </c>
      <c r="BW98" s="15">
        <f t="shared" si="79"/>
        <v>0</v>
      </c>
      <c r="BX98" s="10" t="str">
        <f>IFERROR(VLOOKUP(A98,'24'!U:V,2,0),"0")</f>
        <v>0</v>
      </c>
      <c r="BY98" s="5" t="s">
        <v>168</v>
      </c>
      <c r="BZ98" s="15">
        <f t="shared" si="80"/>
        <v>0</v>
      </c>
      <c r="CA98" s="10" t="str">
        <f>IFERROR(VLOOKUP(A98,'25'!U:V,2,0),"0")</f>
        <v>0</v>
      </c>
      <c r="CB98" s="5" t="s">
        <v>168</v>
      </c>
      <c r="CC98" s="15">
        <f t="shared" si="81"/>
        <v>0</v>
      </c>
      <c r="CD98" s="10" t="str">
        <f>IFERROR(VLOOKUP(A98,'26'!U:V,2,0),"0")</f>
        <v>0</v>
      </c>
      <c r="CE98" s="5" t="s">
        <v>168</v>
      </c>
      <c r="CF98" s="15">
        <f t="shared" si="82"/>
        <v>0</v>
      </c>
      <c r="CG98" s="10" t="str">
        <f>IFERROR(VLOOKUP(A98,'27'!U:V,2,0),"0")</f>
        <v>0</v>
      </c>
      <c r="CH98" s="5" t="s">
        <v>168</v>
      </c>
      <c r="CI98" s="15">
        <f t="shared" si="83"/>
        <v>0</v>
      </c>
      <c r="CJ98" s="10" t="str">
        <f>IFERROR(VLOOKUP(A98,'28'!U:V,2,0),"0")</f>
        <v>0</v>
      </c>
      <c r="CK98" s="5" t="s">
        <v>168</v>
      </c>
      <c r="CL98" s="15">
        <f t="shared" si="84"/>
        <v>0</v>
      </c>
      <c r="CM98" s="10" t="str">
        <f>IFERROR(VLOOKUP(A98,'29'!U:V,2,0),"0")</f>
        <v>0</v>
      </c>
      <c r="CN98" s="5" t="s">
        <v>168</v>
      </c>
      <c r="CO98" s="15">
        <f t="shared" si="85"/>
        <v>0</v>
      </c>
      <c r="CP98" s="10" t="str">
        <f>IFERROR(VLOOKUP(A98,'30'!U:V,2,0),"0")</f>
        <v>0</v>
      </c>
      <c r="CQ98" s="5" t="s">
        <v>168</v>
      </c>
      <c r="CR98" s="15">
        <f t="shared" si="86"/>
        <v>0</v>
      </c>
      <c r="CS98" s="10" t="str">
        <f>IFERROR(VLOOKUP(A98,'31'!U:V,2,0),"0")</f>
        <v>0</v>
      </c>
      <c r="CT98" s="5" t="s">
        <v>168</v>
      </c>
      <c r="CU98" s="15">
        <f t="shared" si="87"/>
        <v>0</v>
      </c>
      <c r="CV98" s="10" t="str">
        <f>IFERROR(VLOOKUP(A98,'เซต1-31'!V:W,2,0),"0")</f>
        <v>0</v>
      </c>
      <c r="CW98" s="5" t="s">
        <v>168</v>
      </c>
      <c r="CX98" s="15">
        <f t="shared" si="88"/>
        <v>0</v>
      </c>
    </row>
    <row r="99" spans="1:102" x14ac:dyDescent="0.25">
      <c r="A99" s="5" t="s">
        <v>20</v>
      </c>
      <c r="B99" s="4" t="s">
        <v>21</v>
      </c>
      <c r="C99" s="13">
        <v>13.16</v>
      </c>
      <c r="D99" s="19">
        <f t="shared" si="55"/>
        <v>767</v>
      </c>
      <c r="E99" s="5" t="s">
        <v>168</v>
      </c>
      <c r="F99" s="13">
        <f t="shared" si="56"/>
        <v>10093.719999999999</v>
      </c>
      <c r="G99" s="10" t="str">
        <f>IFERROR(VLOOKUP(A99,'1'!U:V,2,0),"0")</f>
        <v>0</v>
      </c>
      <c r="H99" s="5" t="s">
        <v>168</v>
      </c>
      <c r="I99" s="15">
        <f t="shared" si="57"/>
        <v>0</v>
      </c>
      <c r="J99" s="10" t="str">
        <f>IFERROR(VLOOKUP(A99,'2'!U:V,2,0),"0")</f>
        <v>0</v>
      </c>
      <c r="K99" s="5" t="s">
        <v>168</v>
      </c>
      <c r="L99" s="15">
        <f t="shared" si="58"/>
        <v>0</v>
      </c>
      <c r="M99" s="10" t="str">
        <f>IFERROR(VLOOKUP(A99,'3'!U:V,2,0),"0")</f>
        <v>0</v>
      </c>
      <c r="N99" s="5" t="s">
        <v>168</v>
      </c>
      <c r="O99" s="15">
        <f t="shared" si="59"/>
        <v>0</v>
      </c>
      <c r="P99" s="10" t="str">
        <f>IFERROR(VLOOKUP(A99,'4'!U:V,2,0),"0")</f>
        <v>0</v>
      </c>
      <c r="Q99" s="5" t="s">
        <v>168</v>
      </c>
      <c r="R99" s="15">
        <f t="shared" si="60"/>
        <v>0</v>
      </c>
      <c r="S99" s="10" t="str">
        <f>IFERROR(VLOOKUP(A99,'5'!U:V,2,0),"0")</f>
        <v>0</v>
      </c>
      <c r="T99" s="5" t="s">
        <v>168</v>
      </c>
      <c r="U99" s="15">
        <f t="shared" si="61"/>
        <v>0</v>
      </c>
      <c r="V99" s="10" t="str">
        <f>IFERROR(VLOOKUP(A99,'6'!U:V,2,0),"0")</f>
        <v>0</v>
      </c>
      <c r="W99" s="5" t="s">
        <v>168</v>
      </c>
      <c r="X99" s="15">
        <f t="shared" si="62"/>
        <v>0</v>
      </c>
      <c r="Y99" s="10" t="str">
        <f>IFERROR(VLOOKUP(A99,'7'!U:V,2,0),"0")</f>
        <v>0</v>
      </c>
      <c r="Z99" s="5" t="s">
        <v>168</v>
      </c>
      <c r="AA99" s="15">
        <f t="shared" si="63"/>
        <v>0</v>
      </c>
      <c r="AB99" s="10" t="str">
        <f>IFERROR(VLOOKUP(A99,'8'!U:V,2,0),"0")</f>
        <v>0</v>
      </c>
      <c r="AC99" s="5" t="s">
        <v>168</v>
      </c>
      <c r="AD99" s="15">
        <f t="shared" si="64"/>
        <v>0</v>
      </c>
      <c r="AE99" s="10">
        <f>IFERROR(VLOOKUP(A99,'9'!U:V,2,0),"0")</f>
        <v>1</v>
      </c>
      <c r="AF99" s="5" t="s">
        <v>168</v>
      </c>
      <c r="AG99" s="15">
        <f t="shared" si="65"/>
        <v>13.16</v>
      </c>
      <c r="AH99" s="10">
        <f>IFERROR(VLOOKUP(A99,'10'!U:V,2,0),"0")</f>
        <v>3</v>
      </c>
      <c r="AI99" s="5" t="s">
        <v>168</v>
      </c>
      <c r="AJ99" s="15">
        <f t="shared" si="66"/>
        <v>39.480000000000004</v>
      </c>
      <c r="AK99" s="10">
        <f>IFERROR(VLOOKUP(A99,'11'!U:V,2,0),"0")</f>
        <v>1</v>
      </c>
      <c r="AL99" s="5" t="s">
        <v>168</v>
      </c>
      <c r="AM99" s="15">
        <f t="shared" si="67"/>
        <v>13.16</v>
      </c>
      <c r="AN99" s="10" t="str">
        <f>IFERROR(VLOOKUP(A99,'12'!U:V,2,0),"0")</f>
        <v>0</v>
      </c>
      <c r="AO99" s="5" t="s">
        <v>168</v>
      </c>
      <c r="AP99" s="15">
        <f t="shared" si="68"/>
        <v>0</v>
      </c>
      <c r="AQ99" s="10">
        <f>IFERROR(VLOOKUP(A99,'13'!U:V,2,0),"0")</f>
        <v>3</v>
      </c>
      <c r="AR99" s="5" t="s">
        <v>168</v>
      </c>
      <c r="AS99" s="15">
        <f t="shared" si="69"/>
        <v>39.480000000000004</v>
      </c>
      <c r="AT99" s="10">
        <f>IFERROR(VLOOKUP(A99,'14'!U:V,2,0),"0")</f>
        <v>6</v>
      </c>
      <c r="AU99" s="5" t="s">
        <v>168</v>
      </c>
      <c r="AV99" s="15">
        <f t="shared" si="70"/>
        <v>78.960000000000008</v>
      </c>
      <c r="AW99" s="10" t="str">
        <f>IFERROR(VLOOKUP(A99,'15'!U:V,2,0),"0")</f>
        <v>0</v>
      </c>
      <c r="AX99" s="5" t="s">
        <v>168</v>
      </c>
      <c r="AY99" s="15">
        <f t="shared" si="71"/>
        <v>0</v>
      </c>
      <c r="AZ99" s="10">
        <f>IFERROR(VLOOKUP(A99,'16'!U:V,2,0),"0")</f>
        <v>39</v>
      </c>
      <c r="BA99" s="5" t="s">
        <v>168</v>
      </c>
      <c r="BB99" s="15">
        <f t="shared" si="72"/>
        <v>513.24</v>
      </c>
      <c r="BC99" s="10">
        <f>IFERROR(VLOOKUP(A99,'17'!U:V,2,0),"0")</f>
        <v>6</v>
      </c>
      <c r="BD99" s="5" t="s">
        <v>168</v>
      </c>
      <c r="BE99" s="15">
        <f t="shared" si="73"/>
        <v>78.960000000000008</v>
      </c>
      <c r="BF99" s="10" t="str">
        <f>IFERROR(VLOOKUP(A99,'18'!U:V,2,0),"0")</f>
        <v>0</v>
      </c>
      <c r="BG99" s="5" t="s">
        <v>168</v>
      </c>
      <c r="BH99" s="15">
        <f t="shared" si="74"/>
        <v>0</v>
      </c>
      <c r="BI99" s="10">
        <f>IFERROR(VLOOKUP(A99,'19'!U:V,2,0),"0")</f>
        <v>17</v>
      </c>
      <c r="BJ99" s="5" t="s">
        <v>168</v>
      </c>
      <c r="BK99" s="15">
        <f t="shared" si="75"/>
        <v>223.72</v>
      </c>
      <c r="BL99" s="10">
        <f>IFERROR(VLOOKUP(A99,'20'!U:V,2,0),"0")</f>
        <v>45</v>
      </c>
      <c r="BM99" s="5" t="s">
        <v>168</v>
      </c>
      <c r="BN99" s="15">
        <f t="shared" si="76"/>
        <v>592.20000000000005</v>
      </c>
      <c r="BO99" s="10">
        <f>IFERROR(VLOOKUP(A99,'21'!U:V,2,0),"0")</f>
        <v>32</v>
      </c>
      <c r="BP99" s="5" t="s">
        <v>168</v>
      </c>
      <c r="BQ99" s="15">
        <f t="shared" si="77"/>
        <v>421.12</v>
      </c>
      <c r="BR99" s="10">
        <f>IFERROR(VLOOKUP(A99,'22'!U:V,2,0),"0")</f>
        <v>5</v>
      </c>
      <c r="BS99" s="5" t="s">
        <v>168</v>
      </c>
      <c r="BT99" s="15">
        <f t="shared" si="78"/>
        <v>65.8</v>
      </c>
      <c r="BU99" s="10">
        <f>IFERROR(VLOOKUP(A99,'23'!U:V,2,0),"0")</f>
        <v>38</v>
      </c>
      <c r="BV99" s="5" t="s">
        <v>168</v>
      </c>
      <c r="BW99" s="15">
        <f t="shared" si="79"/>
        <v>500.08</v>
      </c>
      <c r="BX99" s="10">
        <f>IFERROR(VLOOKUP(A99,'24'!U:V,2,0),"0")</f>
        <v>15</v>
      </c>
      <c r="BY99" s="5" t="s">
        <v>168</v>
      </c>
      <c r="BZ99" s="15">
        <f t="shared" si="80"/>
        <v>197.4</v>
      </c>
      <c r="CA99" s="10">
        <f>IFERROR(VLOOKUP(A99,'25'!U:V,2,0),"0")</f>
        <v>126</v>
      </c>
      <c r="CB99" s="5" t="s">
        <v>168</v>
      </c>
      <c r="CC99" s="15">
        <f t="shared" si="81"/>
        <v>1658.16</v>
      </c>
      <c r="CD99" s="10">
        <f>IFERROR(VLOOKUP(A99,'26'!U:V,2,0),"0")</f>
        <v>41</v>
      </c>
      <c r="CE99" s="5" t="s">
        <v>168</v>
      </c>
      <c r="CF99" s="15">
        <f t="shared" si="82"/>
        <v>539.56000000000006</v>
      </c>
      <c r="CG99" s="10">
        <f>IFERROR(VLOOKUP(A99,'27'!U:V,2,0),"0")</f>
        <v>93</v>
      </c>
      <c r="CH99" s="5" t="s">
        <v>168</v>
      </c>
      <c r="CI99" s="15">
        <f t="shared" si="83"/>
        <v>1223.8800000000001</v>
      </c>
      <c r="CJ99" s="10">
        <f>IFERROR(VLOOKUP(A99,'28'!U:V,2,0),"0")</f>
        <v>20</v>
      </c>
      <c r="CK99" s="5" t="s">
        <v>168</v>
      </c>
      <c r="CL99" s="15">
        <f t="shared" si="84"/>
        <v>263.2</v>
      </c>
      <c r="CM99" s="10">
        <f>IFERROR(VLOOKUP(A99,'29'!U:V,2,0),"0")</f>
        <v>20</v>
      </c>
      <c r="CN99" s="5" t="s">
        <v>168</v>
      </c>
      <c r="CO99" s="15">
        <f t="shared" si="85"/>
        <v>263.2</v>
      </c>
      <c r="CP99" s="10">
        <f>IFERROR(VLOOKUP(A99,'30'!U:V,2,0),"0")</f>
        <v>183</v>
      </c>
      <c r="CQ99" s="5" t="s">
        <v>168</v>
      </c>
      <c r="CR99" s="15">
        <f t="shared" si="86"/>
        <v>2408.2800000000002</v>
      </c>
      <c r="CS99" s="10">
        <f>IFERROR(VLOOKUP(A99,'31'!U:V,2,0),"0")</f>
        <v>73</v>
      </c>
      <c r="CT99" s="5" t="s">
        <v>168</v>
      </c>
      <c r="CU99" s="15">
        <f t="shared" si="87"/>
        <v>960.68000000000006</v>
      </c>
      <c r="CV99" s="10" t="str">
        <f>IFERROR(VLOOKUP(A99,'เซต1-31'!V:W,2,0),"0")</f>
        <v>0</v>
      </c>
      <c r="CW99" s="5" t="s">
        <v>168</v>
      </c>
      <c r="CX99" s="15">
        <f t="shared" si="88"/>
        <v>0</v>
      </c>
    </row>
    <row r="100" spans="1:102" x14ac:dyDescent="0.25">
      <c r="A100" s="5" t="s">
        <v>180</v>
      </c>
      <c r="B100" s="4" t="s">
        <v>181</v>
      </c>
      <c r="C100" s="13">
        <v>13.16</v>
      </c>
      <c r="D100" s="19">
        <f t="shared" si="55"/>
        <v>0</v>
      </c>
      <c r="E100" s="5" t="s">
        <v>168</v>
      </c>
      <c r="F100" s="13">
        <f t="shared" si="56"/>
        <v>0</v>
      </c>
      <c r="G100" s="10" t="str">
        <f>IFERROR(VLOOKUP(A100,'1'!U:V,2,0),"0")</f>
        <v>0</v>
      </c>
      <c r="H100" s="5" t="s">
        <v>168</v>
      </c>
      <c r="I100" s="15">
        <f t="shared" si="57"/>
        <v>0</v>
      </c>
      <c r="J100" s="10" t="str">
        <f>IFERROR(VLOOKUP(A100,'2'!U:V,2,0),"0")</f>
        <v>0</v>
      </c>
      <c r="K100" s="5" t="s">
        <v>168</v>
      </c>
      <c r="L100" s="15">
        <f t="shared" si="58"/>
        <v>0</v>
      </c>
      <c r="M100" s="10" t="str">
        <f>IFERROR(VLOOKUP(A100,'3'!U:V,2,0),"0")</f>
        <v>0</v>
      </c>
      <c r="N100" s="5" t="s">
        <v>168</v>
      </c>
      <c r="O100" s="15">
        <f t="shared" si="59"/>
        <v>0</v>
      </c>
      <c r="P100" s="10" t="str">
        <f>IFERROR(VLOOKUP(A100,'4'!U:V,2,0),"0")</f>
        <v>0</v>
      </c>
      <c r="Q100" s="5" t="s">
        <v>168</v>
      </c>
      <c r="R100" s="15">
        <f t="shared" si="60"/>
        <v>0</v>
      </c>
      <c r="S100" s="10" t="str">
        <f>IFERROR(VLOOKUP(A100,'5'!U:V,2,0),"0")</f>
        <v>0</v>
      </c>
      <c r="T100" s="5" t="s">
        <v>168</v>
      </c>
      <c r="U100" s="15">
        <f t="shared" si="61"/>
        <v>0</v>
      </c>
      <c r="V100" s="10" t="str">
        <f>IFERROR(VLOOKUP(A100,'6'!U:V,2,0),"0")</f>
        <v>0</v>
      </c>
      <c r="W100" s="5" t="s">
        <v>168</v>
      </c>
      <c r="X100" s="15">
        <f t="shared" si="62"/>
        <v>0</v>
      </c>
      <c r="Y100" s="10" t="str">
        <f>IFERROR(VLOOKUP(A100,'7'!U:V,2,0),"0")</f>
        <v>0</v>
      </c>
      <c r="Z100" s="5" t="s">
        <v>168</v>
      </c>
      <c r="AA100" s="15">
        <f t="shared" si="63"/>
        <v>0</v>
      </c>
      <c r="AB100" s="10" t="str">
        <f>IFERROR(VLOOKUP(A100,'8'!U:V,2,0),"0")</f>
        <v>0</v>
      </c>
      <c r="AC100" s="5" t="s">
        <v>168</v>
      </c>
      <c r="AD100" s="15">
        <f t="shared" si="64"/>
        <v>0</v>
      </c>
      <c r="AE100" s="10" t="str">
        <f>IFERROR(VLOOKUP(A100,'9'!U:V,2,0),"0")</f>
        <v>0</v>
      </c>
      <c r="AF100" s="5" t="s">
        <v>168</v>
      </c>
      <c r="AG100" s="15">
        <f t="shared" si="65"/>
        <v>0</v>
      </c>
      <c r="AH100" s="10" t="str">
        <f>IFERROR(VLOOKUP(A100,'10'!U:V,2,0),"0")</f>
        <v>0</v>
      </c>
      <c r="AI100" s="5" t="s">
        <v>168</v>
      </c>
      <c r="AJ100" s="15">
        <f t="shared" si="66"/>
        <v>0</v>
      </c>
      <c r="AK100" s="10" t="str">
        <f>IFERROR(VLOOKUP(A100,'11'!U:V,2,0),"0")</f>
        <v>0</v>
      </c>
      <c r="AL100" s="5" t="s">
        <v>168</v>
      </c>
      <c r="AM100" s="15">
        <f t="shared" si="67"/>
        <v>0</v>
      </c>
      <c r="AN100" s="10" t="str">
        <f>IFERROR(VLOOKUP(A100,'12'!U:V,2,0),"0")</f>
        <v>0</v>
      </c>
      <c r="AO100" s="5" t="s">
        <v>168</v>
      </c>
      <c r="AP100" s="15">
        <f t="shared" si="68"/>
        <v>0</v>
      </c>
      <c r="AQ100" s="10" t="str">
        <f>IFERROR(VLOOKUP(A100,'13'!U:V,2,0),"0")</f>
        <v>0</v>
      </c>
      <c r="AR100" s="5" t="s">
        <v>168</v>
      </c>
      <c r="AS100" s="15">
        <f t="shared" si="69"/>
        <v>0</v>
      </c>
      <c r="AT100" s="10" t="str">
        <f>IFERROR(VLOOKUP(A100,'14'!U:V,2,0),"0")</f>
        <v>0</v>
      </c>
      <c r="AU100" s="5" t="s">
        <v>168</v>
      </c>
      <c r="AV100" s="15">
        <f t="shared" si="70"/>
        <v>0</v>
      </c>
      <c r="AW100" s="10" t="str">
        <f>IFERROR(VLOOKUP(A100,'15'!U:V,2,0),"0")</f>
        <v>0</v>
      </c>
      <c r="AX100" s="5" t="s">
        <v>168</v>
      </c>
      <c r="AY100" s="15">
        <f t="shared" si="71"/>
        <v>0</v>
      </c>
      <c r="AZ100" s="10" t="str">
        <f>IFERROR(VLOOKUP(A100,'16'!U:V,2,0),"0")</f>
        <v>0</v>
      </c>
      <c r="BA100" s="5" t="s">
        <v>168</v>
      </c>
      <c r="BB100" s="15">
        <f t="shared" si="72"/>
        <v>0</v>
      </c>
      <c r="BC100" s="10" t="str">
        <f>IFERROR(VLOOKUP(A100,'17'!U:V,2,0),"0")</f>
        <v>0</v>
      </c>
      <c r="BD100" s="5" t="s">
        <v>168</v>
      </c>
      <c r="BE100" s="15">
        <f t="shared" si="73"/>
        <v>0</v>
      </c>
      <c r="BF100" s="10" t="str">
        <f>IFERROR(VLOOKUP(A100,'18'!U:V,2,0),"0")</f>
        <v>0</v>
      </c>
      <c r="BG100" s="5" t="s">
        <v>168</v>
      </c>
      <c r="BH100" s="15">
        <f t="shared" si="74"/>
        <v>0</v>
      </c>
      <c r="BI100" s="10" t="str">
        <f>IFERROR(VLOOKUP(A100,'19'!U:V,2,0),"0")</f>
        <v>0</v>
      </c>
      <c r="BJ100" s="5" t="s">
        <v>168</v>
      </c>
      <c r="BK100" s="15">
        <f t="shared" si="75"/>
        <v>0</v>
      </c>
      <c r="BL100" s="10" t="str">
        <f>IFERROR(VLOOKUP(A100,'20'!U:V,2,0),"0")</f>
        <v>0</v>
      </c>
      <c r="BM100" s="5" t="s">
        <v>168</v>
      </c>
      <c r="BN100" s="15">
        <f t="shared" si="76"/>
        <v>0</v>
      </c>
      <c r="BO100" s="10" t="str">
        <f>IFERROR(VLOOKUP(A100,'21'!U:V,2,0),"0")</f>
        <v>0</v>
      </c>
      <c r="BP100" s="5" t="s">
        <v>168</v>
      </c>
      <c r="BQ100" s="15">
        <f t="shared" si="77"/>
        <v>0</v>
      </c>
      <c r="BR100" s="10" t="str">
        <f>IFERROR(VLOOKUP(A100,'22'!U:V,2,0),"0")</f>
        <v>0</v>
      </c>
      <c r="BS100" s="5" t="s">
        <v>168</v>
      </c>
      <c r="BT100" s="15">
        <f t="shared" si="78"/>
        <v>0</v>
      </c>
      <c r="BU100" s="10" t="str">
        <f>IFERROR(VLOOKUP(A100,'23'!U:V,2,0),"0")</f>
        <v>0</v>
      </c>
      <c r="BV100" s="5" t="s">
        <v>168</v>
      </c>
      <c r="BW100" s="15">
        <f t="shared" si="79"/>
        <v>0</v>
      </c>
      <c r="BX100" s="10" t="str">
        <f>IFERROR(VLOOKUP(A100,'24'!U:V,2,0),"0")</f>
        <v>0</v>
      </c>
      <c r="BY100" s="5" t="s">
        <v>168</v>
      </c>
      <c r="BZ100" s="15">
        <f t="shared" si="80"/>
        <v>0</v>
      </c>
      <c r="CA100" s="10" t="str">
        <f>IFERROR(VLOOKUP(A100,'25'!U:V,2,0),"0")</f>
        <v>0</v>
      </c>
      <c r="CB100" s="5" t="s">
        <v>168</v>
      </c>
      <c r="CC100" s="15">
        <f t="shared" si="81"/>
        <v>0</v>
      </c>
      <c r="CD100" s="10" t="str">
        <f>IFERROR(VLOOKUP(A100,'26'!U:V,2,0),"0")</f>
        <v>0</v>
      </c>
      <c r="CE100" s="5" t="s">
        <v>168</v>
      </c>
      <c r="CF100" s="15">
        <f t="shared" si="82"/>
        <v>0</v>
      </c>
      <c r="CG100" s="10" t="str">
        <f>IFERROR(VLOOKUP(A100,'27'!U:V,2,0),"0")</f>
        <v>0</v>
      </c>
      <c r="CH100" s="5" t="s">
        <v>168</v>
      </c>
      <c r="CI100" s="15">
        <f t="shared" si="83"/>
        <v>0</v>
      </c>
      <c r="CJ100" s="10" t="str">
        <f>IFERROR(VLOOKUP(A100,'28'!U:V,2,0),"0")</f>
        <v>0</v>
      </c>
      <c r="CK100" s="5" t="s">
        <v>168</v>
      </c>
      <c r="CL100" s="15">
        <f t="shared" si="84"/>
        <v>0</v>
      </c>
      <c r="CM100" s="10" t="str">
        <f>IFERROR(VLOOKUP(A100,'29'!U:V,2,0),"0")</f>
        <v>0</v>
      </c>
      <c r="CN100" s="5" t="s">
        <v>168</v>
      </c>
      <c r="CO100" s="15">
        <f t="shared" si="85"/>
        <v>0</v>
      </c>
      <c r="CP100" s="10" t="str">
        <f>IFERROR(VLOOKUP(A100,'30'!U:V,2,0),"0")</f>
        <v>0</v>
      </c>
      <c r="CQ100" s="5" t="s">
        <v>168</v>
      </c>
      <c r="CR100" s="15">
        <f t="shared" si="86"/>
        <v>0</v>
      </c>
      <c r="CS100" s="10" t="str">
        <f>IFERROR(VLOOKUP(A100,'31'!U:V,2,0),"0")</f>
        <v>0</v>
      </c>
      <c r="CT100" s="5" t="s">
        <v>168</v>
      </c>
      <c r="CU100" s="15">
        <f t="shared" si="87"/>
        <v>0</v>
      </c>
      <c r="CV100" s="10" t="str">
        <f>IFERROR(VLOOKUP(A100,'เซต1-31'!V:W,2,0),"0")</f>
        <v>0</v>
      </c>
      <c r="CW100" s="5" t="s">
        <v>168</v>
      </c>
      <c r="CX100" s="15">
        <f t="shared" si="88"/>
        <v>0</v>
      </c>
    </row>
    <row r="101" spans="1:102" x14ac:dyDescent="0.25">
      <c r="A101" s="5" t="s">
        <v>115</v>
      </c>
      <c r="B101" s="4" t="s">
        <v>116</v>
      </c>
      <c r="C101" s="13">
        <v>16.010000000000002</v>
      </c>
      <c r="D101" s="19">
        <f t="shared" si="55"/>
        <v>891</v>
      </c>
      <c r="E101" s="5" t="s">
        <v>171</v>
      </c>
      <c r="F101" s="13">
        <f>+D101*C101</f>
        <v>14264.910000000002</v>
      </c>
      <c r="G101" s="10">
        <f>IFERROR(VLOOKUP(A101,'1'!U:V,2,0),"0")</f>
        <v>9</v>
      </c>
      <c r="H101" s="5" t="s">
        <v>171</v>
      </c>
      <c r="I101" s="15">
        <f t="shared" ref="I101:I115" si="89">+G101*C101</f>
        <v>144.09</v>
      </c>
      <c r="J101" s="10">
        <f>IFERROR(VLOOKUP(A101,'2'!U:V,2,0),"0")</f>
        <v>16</v>
      </c>
      <c r="K101" s="5" t="s">
        <v>171</v>
      </c>
      <c r="L101" s="15">
        <f t="shared" ref="L101:L115" si="90">+J101*C101</f>
        <v>256.16000000000003</v>
      </c>
      <c r="M101" s="10">
        <f>IFERROR(VLOOKUP(A101,'3'!U:V,2,0),"0")</f>
        <v>57</v>
      </c>
      <c r="N101" s="5" t="s">
        <v>171</v>
      </c>
      <c r="O101" s="15">
        <f t="shared" ref="O101:O115" si="91">+M101*C101</f>
        <v>912.57</v>
      </c>
      <c r="P101" s="10">
        <f>IFERROR(VLOOKUP(A101,'4'!U:V,2,0),"0")</f>
        <v>46</v>
      </c>
      <c r="Q101" s="5" t="s">
        <v>171</v>
      </c>
      <c r="R101" s="15">
        <f t="shared" ref="R101:R115" si="92">+P101*C101</f>
        <v>736.46</v>
      </c>
      <c r="S101" s="10">
        <f>IFERROR(VLOOKUP(A101,'5'!U:V,2,0),"0")</f>
        <v>29</v>
      </c>
      <c r="T101" s="5" t="s">
        <v>171</v>
      </c>
      <c r="U101" s="15">
        <f t="shared" ref="U101:U115" si="93">+S101*C101</f>
        <v>464.29</v>
      </c>
      <c r="V101" s="10">
        <f>IFERROR(VLOOKUP(A101,'6'!U:V,2,0),"0")</f>
        <v>41</v>
      </c>
      <c r="W101" s="5" t="s">
        <v>171</v>
      </c>
      <c r="X101" s="15">
        <f t="shared" ref="X101:X115" si="94">+V101*C101</f>
        <v>656.41000000000008</v>
      </c>
      <c r="Y101" s="10">
        <f>IFERROR(VLOOKUP(A101,'7'!U:V,2,0),"0")</f>
        <v>51</v>
      </c>
      <c r="Z101" s="5" t="s">
        <v>171</v>
      </c>
      <c r="AA101" s="15">
        <f t="shared" ref="AA101:AA115" si="95">+Y101*C101</f>
        <v>816.5100000000001</v>
      </c>
      <c r="AB101" s="10">
        <f>IFERROR(VLOOKUP(A101,'8'!U:V,2,0),"0")</f>
        <v>16</v>
      </c>
      <c r="AC101" s="5" t="s">
        <v>171</v>
      </c>
      <c r="AD101" s="15">
        <f t="shared" ref="AD101:AD115" si="96">+AB101*C101</f>
        <v>256.16000000000003</v>
      </c>
      <c r="AE101" s="10">
        <f>IFERROR(VLOOKUP(A101,'9'!U:V,2,0),"0")</f>
        <v>25</v>
      </c>
      <c r="AF101" s="5" t="s">
        <v>171</v>
      </c>
      <c r="AG101" s="15">
        <f t="shared" ref="AG101:AG115" si="97">+AE101*C101</f>
        <v>400.25000000000006</v>
      </c>
      <c r="AH101" s="10">
        <f>IFERROR(VLOOKUP(A101,'10'!U:V,2,0),"0")</f>
        <v>31</v>
      </c>
      <c r="AI101" s="5" t="s">
        <v>171</v>
      </c>
      <c r="AJ101" s="15">
        <f t="shared" ref="AJ101:AJ115" si="98">+AH101*C101</f>
        <v>496.31000000000006</v>
      </c>
      <c r="AK101" s="10">
        <f>IFERROR(VLOOKUP(A101,'11'!U:V,2,0),"0")</f>
        <v>41</v>
      </c>
      <c r="AL101" s="5" t="s">
        <v>171</v>
      </c>
      <c r="AM101" s="15">
        <f t="shared" ref="AM101:AM115" si="99">+AK101*C101</f>
        <v>656.41000000000008</v>
      </c>
      <c r="AN101" s="10">
        <f>IFERROR(VLOOKUP(A101,'12'!U:V,2,0),"0")</f>
        <v>13</v>
      </c>
      <c r="AO101" s="5" t="s">
        <v>171</v>
      </c>
      <c r="AP101" s="15">
        <f t="shared" ref="AP101:AP115" si="100">+AN101*C101</f>
        <v>208.13000000000002</v>
      </c>
      <c r="AQ101" s="10">
        <f>IFERROR(VLOOKUP(A101,'13'!U:V,2,0),"0")</f>
        <v>45</v>
      </c>
      <c r="AR101" s="5" t="s">
        <v>171</v>
      </c>
      <c r="AS101" s="15">
        <f t="shared" ref="AS101:AS115" si="101">+AQ101*C101</f>
        <v>720.45</v>
      </c>
      <c r="AT101" s="10">
        <f>IFERROR(VLOOKUP(A101,'14'!U:V,2,0),"0")</f>
        <v>9</v>
      </c>
      <c r="AU101" s="5" t="s">
        <v>171</v>
      </c>
      <c r="AV101" s="15">
        <f t="shared" ref="AV101:AV115" si="102">+AT101*C101</f>
        <v>144.09</v>
      </c>
      <c r="AW101" s="10">
        <f>IFERROR(VLOOKUP(A101,'15'!U:V,2,0),"0")</f>
        <v>1</v>
      </c>
      <c r="AX101" s="5" t="s">
        <v>171</v>
      </c>
      <c r="AY101" s="15">
        <f t="shared" ref="AY101:AY115" si="103">+AW101*C101</f>
        <v>16.010000000000002</v>
      </c>
      <c r="AZ101" s="10">
        <f>IFERROR(VLOOKUP(A101,'16'!U:V,2,0),"0")</f>
        <v>50</v>
      </c>
      <c r="BA101" s="5" t="s">
        <v>171</v>
      </c>
      <c r="BB101" s="15">
        <f t="shared" ref="BB101:BB115" si="104">+AZ101*C101</f>
        <v>800.50000000000011</v>
      </c>
      <c r="BC101" s="10">
        <f>IFERROR(VLOOKUP(A101,'17'!U:V,2,0),"0")</f>
        <v>49</v>
      </c>
      <c r="BD101" s="5" t="s">
        <v>171</v>
      </c>
      <c r="BE101" s="15">
        <f t="shared" ref="BE101:BE115" si="105">+BC101*C101</f>
        <v>784.49000000000012</v>
      </c>
      <c r="BF101" s="10">
        <f>IFERROR(VLOOKUP(A101,'18'!U:V,2,0),"0")</f>
        <v>22</v>
      </c>
      <c r="BG101" s="5" t="s">
        <v>171</v>
      </c>
      <c r="BH101" s="15">
        <f t="shared" si="74"/>
        <v>352.22</v>
      </c>
      <c r="BI101" s="10">
        <f>IFERROR(VLOOKUP(A101,'19'!U:V,2,0),"0")</f>
        <v>47</v>
      </c>
      <c r="BJ101" s="5" t="s">
        <v>171</v>
      </c>
      <c r="BK101" s="15">
        <f t="shared" si="75"/>
        <v>752.47</v>
      </c>
      <c r="BL101" s="10">
        <f>IFERROR(VLOOKUP(A101,'20'!U:V,2,0),"0")</f>
        <v>17</v>
      </c>
      <c r="BM101" s="5" t="s">
        <v>171</v>
      </c>
      <c r="BN101" s="15">
        <f t="shared" si="76"/>
        <v>272.17</v>
      </c>
      <c r="BO101" s="10">
        <f>IFERROR(VLOOKUP(A101,'21'!U:V,2,0),"0")</f>
        <v>21</v>
      </c>
      <c r="BP101" s="5" t="s">
        <v>171</v>
      </c>
      <c r="BQ101" s="15">
        <f t="shared" si="77"/>
        <v>336.21000000000004</v>
      </c>
      <c r="BR101" s="10">
        <f>IFERROR(VLOOKUP(A101,'22'!U:V,2,0),"0")</f>
        <v>4</v>
      </c>
      <c r="BS101" s="5" t="s">
        <v>171</v>
      </c>
      <c r="BT101" s="15">
        <f t="shared" si="78"/>
        <v>64.040000000000006</v>
      </c>
      <c r="BU101" s="10">
        <f>IFERROR(VLOOKUP(A101,'23'!U:V,2,0),"0")</f>
        <v>25</v>
      </c>
      <c r="BV101" s="5" t="s">
        <v>171</v>
      </c>
      <c r="BW101" s="15">
        <f t="shared" si="79"/>
        <v>400.25000000000006</v>
      </c>
      <c r="BX101" s="10">
        <f>IFERROR(VLOOKUP(A101,'24'!U:V,2,0),"0")</f>
        <v>50</v>
      </c>
      <c r="BY101" s="5" t="s">
        <v>171</v>
      </c>
      <c r="BZ101" s="15">
        <f t="shared" si="80"/>
        <v>800.50000000000011</v>
      </c>
      <c r="CA101" s="10">
        <f>IFERROR(VLOOKUP(A101,'25'!U:V,2,0),"0")</f>
        <v>12</v>
      </c>
      <c r="CB101" s="5" t="s">
        <v>171</v>
      </c>
      <c r="CC101" s="15">
        <f t="shared" si="81"/>
        <v>192.12</v>
      </c>
      <c r="CD101" s="10">
        <f>IFERROR(VLOOKUP(A101,'26'!U:V,2,0),"0")</f>
        <v>46</v>
      </c>
      <c r="CE101" s="5" t="s">
        <v>171</v>
      </c>
      <c r="CF101" s="15">
        <f t="shared" si="82"/>
        <v>736.46</v>
      </c>
      <c r="CG101" s="10">
        <f>IFERROR(VLOOKUP(A101,'27'!U:V,2,0),"0")</f>
        <v>25</v>
      </c>
      <c r="CH101" s="5" t="s">
        <v>171</v>
      </c>
      <c r="CI101" s="15">
        <f t="shared" si="83"/>
        <v>400.25000000000006</v>
      </c>
      <c r="CJ101" s="10">
        <f>IFERROR(VLOOKUP(A101,'28'!U:V,2,0),"0")</f>
        <v>8</v>
      </c>
      <c r="CK101" s="5" t="s">
        <v>171</v>
      </c>
      <c r="CL101" s="15">
        <f t="shared" si="84"/>
        <v>128.08000000000001</v>
      </c>
      <c r="CM101" s="10" t="str">
        <f>IFERROR(VLOOKUP(A101,'29'!U:V,2,0),"0")</f>
        <v>0</v>
      </c>
      <c r="CN101" s="5" t="s">
        <v>171</v>
      </c>
      <c r="CO101" s="15">
        <f t="shared" si="85"/>
        <v>0</v>
      </c>
      <c r="CP101" s="10">
        <f>IFERROR(VLOOKUP(A101,'30'!U:V,2,0),"0")</f>
        <v>35</v>
      </c>
      <c r="CQ101" s="5" t="s">
        <v>171</v>
      </c>
      <c r="CR101" s="15">
        <f t="shared" si="86"/>
        <v>560.35</v>
      </c>
      <c r="CS101" s="10">
        <f>IFERROR(VLOOKUP(A101,'31'!U:V,2,0),"0")</f>
        <v>50</v>
      </c>
      <c r="CT101" s="5" t="s">
        <v>171</v>
      </c>
      <c r="CU101" s="15">
        <f t="shared" si="87"/>
        <v>800.50000000000011</v>
      </c>
      <c r="CV101" s="10" t="str">
        <f>IFERROR(VLOOKUP(A101,'เซต1-31'!V:W,2,0),"0")</f>
        <v>0</v>
      </c>
      <c r="CW101" s="5" t="s">
        <v>171</v>
      </c>
      <c r="CX101" s="15">
        <f t="shared" si="88"/>
        <v>0</v>
      </c>
    </row>
    <row r="102" spans="1:102" x14ac:dyDescent="0.25">
      <c r="A102" s="5" t="s">
        <v>51</v>
      </c>
      <c r="B102" s="4" t="s">
        <v>52</v>
      </c>
      <c r="C102" s="13">
        <v>30.96</v>
      </c>
      <c r="D102" s="19">
        <f t="shared" si="55"/>
        <v>178</v>
      </c>
      <c r="E102" s="5" t="s">
        <v>172</v>
      </c>
      <c r="F102" s="13">
        <f t="shared" ref="F102:F115" si="106">+D102*C102</f>
        <v>5510.88</v>
      </c>
      <c r="G102" s="10">
        <f>IFERROR(VLOOKUP(A102,'1'!U:V,2,0),"0")</f>
        <v>2</v>
      </c>
      <c r="H102" s="5" t="s">
        <v>172</v>
      </c>
      <c r="I102" s="15">
        <f t="shared" si="89"/>
        <v>61.92</v>
      </c>
      <c r="J102" s="10">
        <f>IFERROR(VLOOKUP(A102,'2'!U:V,2,0),"0")</f>
        <v>6</v>
      </c>
      <c r="K102" s="5" t="s">
        <v>172</v>
      </c>
      <c r="L102" s="15">
        <f t="shared" si="90"/>
        <v>185.76</v>
      </c>
      <c r="M102" s="10" t="str">
        <f>IFERROR(VLOOKUP(A102,'3'!U:V,2,0),"0")</f>
        <v>0</v>
      </c>
      <c r="N102" s="5" t="s">
        <v>172</v>
      </c>
      <c r="O102" s="15">
        <f t="shared" si="91"/>
        <v>0</v>
      </c>
      <c r="P102" s="10">
        <f>IFERROR(VLOOKUP(A102,'4'!U:V,2,0),"0")</f>
        <v>1</v>
      </c>
      <c r="Q102" s="5" t="s">
        <v>172</v>
      </c>
      <c r="R102" s="15">
        <f t="shared" si="92"/>
        <v>30.96</v>
      </c>
      <c r="S102" s="10" t="str">
        <f>IFERROR(VLOOKUP(A102,'5'!U:V,2,0),"0")</f>
        <v>0</v>
      </c>
      <c r="T102" s="5" t="s">
        <v>172</v>
      </c>
      <c r="U102" s="15">
        <f t="shared" si="93"/>
        <v>0</v>
      </c>
      <c r="V102" s="10" t="str">
        <f>IFERROR(VLOOKUP(A102,'6'!U:V,2,0),"0")</f>
        <v>0</v>
      </c>
      <c r="W102" s="5" t="s">
        <v>172</v>
      </c>
      <c r="X102" s="15">
        <f t="shared" si="94"/>
        <v>0</v>
      </c>
      <c r="Y102" s="10" t="str">
        <f>IFERROR(VLOOKUP(A102,'7'!U:V,2,0),"0")</f>
        <v>0</v>
      </c>
      <c r="Z102" s="5" t="s">
        <v>172</v>
      </c>
      <c r="AA102" s="15">
        <f t="shared" si="95"/>
        <v>0</v>
      </c>
      <c r="AB102" s="10" t="str">
        <f>IFERROR(VLOOKUP(A102,'8'!U:V,2,0),"0")</f>
        <v>0</v>
      </c>
      <c r="AC102" s="5" t="s">
        <v>172</v>
      </c>
      <c r="AD102" s="15">
        <f t="shared" si="96"/>
        <v>0</v>
      </c>
      <c r="AE102" s="10" t="str">
        <f>IFERROR(VLOOKUP(A102,'9'!U:V,2,0),"0")</f>
        <v>0</v>
      </c>
      <c r="AF102" s="5" t="s">
        <v>172</v>
      </c>
      <c r="AG102" s="15">
        <f t="shared" si="97"/>
        <v>0</v>
      </c>
      <c r="AH102" s="10">
        <f>IFERROR(VLOOKUP(A102,'10'!U:V,2,0),"0")</f>
        <v>50</v>
      </c>
      <c r="AI102" s="5" t="s">
        <v>172</v>
      </c>
      <c r="AJ102" s="15">
        <f t="shared" si="98"/>
        <v>1548</v>
      </c>
      <c r="AK102" s="10">
        <f>IFERROR(VLOOKUP(A102,'11'!U:V,2,0),"0")</f>
        <v>4</v>
      </c>
      <c r="AL102" s="5" t="s">
        <v>172</v>
      </c>
      <c r="AM102" s="15">
        <f t="shared" si="99"/>
        <v>123.84</v>
      </c>
      <c r="AN102" s="10">
        <f>IFERROR(VLOOKUP(A102,'12'!U:V,2,0),"0")</f>
        <v>50</v>
      </c>
      <c r="AO102" s="5" t="s">
        <v>172</v>
      </c>
      <c r="AP102" s="15">
        <f t="shared" si="100"/>
        <v>1548</v>
      </c>
      <c r="AQ102" s="10" t="str">
        <f>IFERROR(VLOOKUP(A102,'13'!U:V,2,0),"0")</f>
        <v>0</v>
      </c>
      <c r="AR102" s="5" t="s">
        <v>172</v>
      </c>
      <c r="AS102" s="15">
        <f t="shared" si="101"/>
        <v>0</v>
      </c>
      <c r="AT102" s="10" t="str">
        <f>IFERROR(VLOOKUP(A102,'14'!U:V,2,0),"0")</f>
        <v>0</v>
      </c>
      <c r="AU102" s="5" t="s">
        <v>172</v>
      </c>
      <c r="AV102" s="15">
        <f t="shared" si="102"/>
        <v>0</v>
      </c>
      <c r="AW102" s="10" t="str">
        <f>IFERROR(VLOOKUP(A102,'15'!U:V,2,0),"0")</f>
        <v>0</v>
      </c>
      <c r="AX102" s="5" t="s">
        <v>172</v>
      </c>
      <c r="AY102" s="15">
        <f t="shared" si="103"/>
        <v>0</v>
      </c>
      <c r="AZ102" s="10">
        <f>IFERROR(VLOOKUP(A102,'16'!U:V,2,0),"0")</f>
        <v>3</v>
      </c>
      <c r="BA102" s="5" t="s">
        <v>172</v>
      </c>
      <c r="BB102" s="15">
        <f t="shared" si="104"/>
        <v>92.88</v>
      </c>
      <c r="BC102" s="10">
        <f>IFERROR(VLOOKUP(A102,'17'!U:V,2,0),"0")</f>
        <v>4</v>
      </c>
      <c r="BD102" s="5" t="s">
        <v>172</v>
      </c>
      <c r="BE102" s="15">
        <f t="shared" si="105"/>
        <v>123.84</v>
      </c>
      <c r="BF102" s="10">
        <f>IFERROR(VLOOKUP(A102,'18'!U:V,2,0),"0")</f>
        <v>12</v>
      </c>
      <c r="BG102" s="5" t="s">
        <v>172</v>
      </c>
      <c r="BH102" s="15">
        <f t="shared" si="74"/>
        <v>371.52</v>
      </c>
      <c r="BI102" s="10" t="str">
        <f>IFERROR(VLOOKUP(A102,'19'!U:V,2,0),"0")</f>
        <v>0</v>
      </c>
      <c r="BJ102" s="5" t="s">
        <v>172</v>
      </c>
      <c r="BK102" s="15">
        <f t="shared" si="75"/>
        <v>0</v>
      </c>
      <c r="BL102" s="10" t="str">
        <f>IFERROR(VLOOKUP(A102,'20'!U:V,2,0),"0")</f>
        <v>0</v>
      </c>
      <c r="BM102" s="5" t="s">
        <v>172</v>
      </c>
      <c r="BN102" s="15">
        <f t="shared" si="76"/>
        <v>0</v>
      </c>
      <c r="BO102" s="10" t="str">
        <f>IFERROR(VLOOKUP(A102,'21'!U:V,2,0),"0")</f>
        <v>0</v>
      </c>
      <c r="BP102" s="5" t="s">
        <v>172</v>
      </c>
      <c r="BQ102" s="15">
        <f t="shared" si="77"/>
        <v>0</v>
      </c>
      <c r="BR102" s="10" t="str">
        <f>IFERROR(VLOOKUP(A102,'22'!U:V,2,0),"0")</f>
        <v>0</v>
      </c>
      <c r="BS102" s="5" t="s">
        <v>172</v>
      </c>
      <c r="BT102" s="15">
        <f t="shared" si="78"/>
        <v>0</v>
      </c>
      <c r="BU102" s="10">
        <f>IFERROR(VLOOKUP(A102,'23'!U:V,2,0),"0")</f>
        <v>12</v>
      </c>
      <c r="BV102" s="5" t="s">
        <v>172</v>
      </c>
      <c r="BW102" s="15">
        <f t="shared" si="79"/>
        <v>371.52</v>
      </c>
      <c r="BX102" s="10">
        <f>IFERROR(VLOOKUP(A102,'24'!U:V,2,0),"0")</f>
        <v>5</v>
      </c>
      <c r="BY102" s="5" t="s">
        <v>172</v>
      </c>
      <c r="BZ102" s="15">
        <f t="shared" si="80"/>
        <v>154.80000000000001</v>
      </c>
      <c r="CA102" s="10">
        <f>IFERROR(VLOOKUP(A102,'25'!U:V,2,0),"0")</f>
        <v>11</v>
      </c>
      <c r="CB102" s="5" t="s">
        <v>172</v>
      </c>
      <c r="CC102" s="15">
        <f t="shared" si="81"/>
        <v>340.56</v>
      </c>
      <c r="CD102" s="10">
        <f>IFERROR(VLOOKUP(A102,'26'!U:V,2,0),"0")</f>
        <v>7</v>
      </c>
      <c r="CE102" s="5" t="s">
        <v>172</v>
      </c>
      <c r="CF102" s="15">
        <f t="shared" si="82"/>
        <v>216.72</v>
      </c>
      <c r="CG102" s="10" t="str">
        <f>IFERROR(VLOOKUP(A102,'27'!U:V,2,0),"0")</f>
        <v>0</v>
      </c>
      <c r="CH102" s="5" t="s">
        <v>172</v>
      </c>
      <c r="CI102" s="15">
        <f t="shared" si="83"/>
        <v>0</v>
      </c>
      <c r="CJ102" s="10">
        <f>IFERROR(VLOOKUP(A102,'28'!U:V,2,0),"0")</f>
        <v>2</v>
      </c>
      <c r="CK102" s="5" t="s">
        <v>172</v>
      </c>
      <c r="CL102" s="15">
        <f t="shared" si="84"/>
        <v>61.92</v>
      </c>
      <c r="CM102" s="10">
        <f>IFERROR(VLOOKUP(A102,'29'!U:V,2,0),"0")</f>
        <v>1</v>
      </c>
      <c r="CN102" s="5" t="s">
        <v>172</v>
      </c>
      <c r="CO102" s="15">
        <f t="shared" si="85"/>
        <v>30.96</v>
      </c>
      <c r="CP102" s="10">
        <f>IFERROR(VLOOKUP(A102,'30'!U:V,2,0),"0")</f>
        <v>7</v>
      </c>
      <c r="CQ102" s="5" t="s">
        <v>172</v>
      </c>
      <c r="CR102" s="15">
        <f t="shared" si="86"/>
        <v>216.72</v>
      </c>
      <c r="CS102" s="10">
        <f>IFERROR(VLOOKUP(A102,'31'!U:V,2,0),"0")</f>
        <v>1</v>
      </c>
      <c r="CT102" s="5" t="s">
        <v>172</v>
      </c>
      <c r="CU102" s="15">
        <f t="shared" si="87"/>
        <v>30.96</v>
      </c>
      <c r="CV102" s="10" t="str">
        <f>IFERROR(VLOOKUP(A102,'เซต1-31'!V:W,2,0),"0")</f>
        <v>0</v>
      </c>
      <c r="CW102" s="5" t="s">
        <v>172</v>
      </c>
      <c r="CX102" s="15">
        <f t="shared" si="88"/>
        <v>0</v>
      </c>
    </row>
    <row r="103" spans="1:102" x14ac:dyDescent="0.25">
      <c r="A103" s="5" t="s">
        <v>232</v>
      </c>
      <c r="B103" s="4" t="s">
        <v>233</v>
      </c>
      <c r="C103" s="13">
        <v>30.96</v>
      </c>
      <c r="D103" s="19">
        <f t="shared" si="55"/>
        <v>1</v>
      </c>
      <c r="E103" s="5" t="s">
        <v>172</v>
      </c>
      <c r="F103" s="13">
        <f t="shared" si="106"/>
        <v>30.96</v>
      </c>
      <c r="G103" s="10" t="str">
        <f>IFERROR(VLOOKUP(A103,'1'!U:V,2,0),"0")</f>
        <v>0</v>
      </c>
      <c r="H103" s="5" t="s">
        <v>172</v>
      </c>
      <c r="I103" s="15">
        <f t="shared" si="89"/>
        <v>0</v>
      </c>
      <c r="J103" s="10" t="str">
        <f>IFERROR(VLOOKUP(A103,'2'!U:V,2,0),"0")</f>
        <v>0</v>
      </c>
      <c r="K103" s="5" t="s">
        <v>172</v>
      </c>
      <c r="L103" s="15">
        <f t="shared" si="90"/>
        <v>0</v>
      </c>
      <c r="M103" s="10" t="str">
        <f>IFERROR(VLOOKUP(A103,'3'!U:V,2,0),"0")</f>
        <v>0</v>
      </c>
      <c r="N103" s="5" t="s">
        <v>172</v>
      </c>
      <c r="O103" s="15">
        <f t="shared" si="91"/>
        <v>0</v>
      </c>
      <c r="P103" s="10" t="str">
        <f>IFERROR(VLOOKUP(A103,'4'!U:V,2,0),"0")</f>
        <v>0</v>
      </c>
      <c r="Q103" s="5" t="s">
        <v>172</v>
      </c>
      <c r="R103" s="15">
        <f t="shared" si="92"/>
        <v>0</v>
      </c>
      <c r="S103" s="10" t="str">
        <f>IFERROR(VLOOKUP(A103,'5'!U:V,2,0),"0")</f>
        <v>0</v>
      </c>
      <c r="T103" s="5" t="s">
        <v>172</v>
      </c>
      <c r="U103" s="15">
        <f t="shared" si="93"/>
        <v>0</v>
      </c>
      <c r="V103" s="10" t="str">
        <f>IFERROR(VLOOKUP(A103,'6'!U:V,2,0),"0")</f>
        <v>0</v>
      </c>
      <c r="W103" s="5" t="s">
        <v>172</v>
      </c>
      <c r="X103" s="15">
        <f t="shared" si="94"/>
        <v>0</v>
      </c>
      <c r="Y103" s="10" t="str">
        <f>IFERROR(VLOOKUP(A103,'7'!U:V,2,0),"0")</f>
        <v>0</v>
      </c>
      <c r="Z103" s="5" t="s">
        <v>172</v>
      </c>
      <c r="AA103" s="15">
        <f t="shared" si="95"/>
        <v>0</v>
      </c>
      <c r="AB103" s="10" t="str">
        <f>IFERROR(VLOOKUP(A103,'8'!U:V,2,0),"0")</f>
        <v>0</v>
      </c>
      <c r="AC103" s="5" t="s">
        <v>172</v>
      </c>
      <c r="AD103" s="15">
        <f t="shared" si="96"/>
        <v>0</v>
      </c>
      <c r="AE103" s="10" t="str">
        <f>IFERROR(VLOOKUP(A103,'9'!U:V,2,0),"0")</f>
        <v>0</v>
      </c>
      <c r="AF103" s="5" t="s">
        <v>172</v>
      </c>
      <c r="AG103" s="15">
        <f t="shared" si="97"/>
        <v>0</v>
      </c>
      <c r="AH103" s="10" t="str">
        <f>IFERROR(VLOOKUP(A103,'10'!U:V,2,0),"0")</f>
        <v>0</v>
      </c>
      <c r="AI103" s="5" t="s">
        <v>172</v>
      </c>
      <c r="AJ103" s="15">
        <f t="shared" si="98"/>
        <v>0</v>
      </c>
      <c r="AK103" s="10">
        <f>IFERROR(VLOOKUP(A103,'11'!U:V,2,0),"0")</f>
        <v>1</v>
      </c>
      <c r="AL103" s="5" t="s">
        <v>172</v>
      </c>
      <c r="AM103" s="15">
        <f t="shared" si="99"/>
        <v>30.96</v>
      </c>
      <c r="AN103" s="10" t="str">
        <f>IFERROR(VLOOKUP(A103,'12'!U:V,2,0),"0")</f>
        <v>0</v>
      </c>
      <c r="AO103" s="5" t="s">
        <v>172</v>
      </c>
      <c r="AP103" s="15">
        <f t="shared" si="100"/>
        <v>0</v>
      </c>
      <c r="AQ103" s="10" t="str">
        <f>IFERROR(VLOOKUP(A103,'13'!U:V,2,0),"0")</f>
        <v>0</v>
      </c>
      <c r="AR103" s="5" t="s">
        <v>172</v>
      </c>
      <c r="AS103" s="15">
        <f t="shared" si="101"/>
        <v>0</v>
      </c>
      <c r="AT103" s="10" t="str">
        <f>IFERROR(VLOOKUP(A103,'14'!U:V,2,0),"0")</f>
        <v>0</v>
      </c>
      <c r="AU103" s="5" t="s">
        <v>172</v>
      </c>
      <c r="AV103" s="15">
        <f t="shared" si="102"/>
        <v>0</v>
      </c>
      <c r="AW103" s="10" t="str">
        <f>IFERROR(VLOOKUP(A103,'15'!U:V,2,0),"0")</f>
        <v>0</v>
      </c>
      <c r="AX103" s="5" t="s">
        <v>172</v>
      </c>
      <c r="AY103" s="15">
        <f t="shared" si="103"/>
        <v>0</v>
      </c>
      <c r="AZ103" s="10" t="str">
        <f>IFERROR(VLOOKUP(A103,'16'!U:V,2,0),"0")</f>
        <v>0</v>
      </c>
      <c r="BA103" s="5" t="s">
        <v>172</v>
      </c>
      <c r="BB103" s="15">
        <f t="shared" si="104"/>
        <v>0</v>
      </c>
      <c r="BC103" s="10" t="str">
        <f>IFERROR(VLOOKUP(A103,'17'!U:V,2,0),"0")</f>
        <v>0</v>
      </c>
      <c r="BD103" s="5" t="s">
        <v>172</v>
      </c>
      <c r="BE103" s="15">
        <f t="shared" si="105"/>
        <v>0</v>
      </c>
      <c r="BF103" s="10" t="str">
        <f>IFERROR(VLOOKUP(A103,'18'!U:V,2,0),"0")</f>
        <v>0</v>
      </c>
      <c r="BG103" s="5" t="s">
        <v>172</v>
      </c>
      <c r="BH103" s="15">
        <f t="shared" si="74"/>
        <v>0</v>
      </c>
      <c r="BI103" s="10" t="str">
        <f>IFERROR(VLOOKUP(A103,'19'!U:V,2,0),"0")</f>
        <v>0</v>
      </c>
      <c r="BJ103" s="5" t="s">
        <v>172</v>
      </c>
      <c r="BK103" s="15">
        <f t="shared" si="75"/>
        <v>0</v>
      </c>
      <c r="BL103" s="10" t="str">
        <f>IFERROR(VLOOKUP(A103,'20'!U:V,2,0),"0")</f>
        <v>0</v>
      </c>
      <c r="BM103" s="5" t="s">
        <v>172</v>
      </c>
      <c r="BN103" s="15">
        <f t="shared" si="76"/>
        <v>0</v>
      </c>
      <c r="BO103" s="10" t="str">
        <f>IFERROR(VLOOKUP(A103,'21'!U:V,2,0),"0")</f>
        <v>0</v>
      </c>
      <c r="BP103" s="5" t="s">
        <v>172</v>
      </c>
      <c r="BQ103" s="15">
        <f t="shared" si="77"/>
        <v>0</v>
      </c>
      <c r="BR103" s="10" t="str">
        <f>IFERROR(VLOOKUP(A103,'22'!U:V,2,0),"0")</f>
        <v>0</v>
      </c>
      <c r="BS103" s="5" t="s">
        <v>172</v>
      </c>
      <c r="BT103" s="15">
        <f t="shared" si="78"/>
        <v>0</v>
      </c>
      <c r="BU103" s="10" t="str">
        <f>IFERROR(VLOOKUP(A103,'23'!U:V,2,0),"0")</f>
        <v>0</v>
      </c>
      <c r="BV103" s="5" t="s">
        <v>172</v>
      </c>
      <c r="BW103" s="15">
        <f t="shared" si="79"/>
        <v>0</v>
      </c>
      <c r="BX103" s="10" t="str">
        <f>IFERROR(VLOOKUP(A103,'24'!U:V,2,0),"0")</f>
        <v>0</v>
      </c>
      <c r="BY103" s="5" t="s">
        <v>172</v>
      </c>
      <c r="BZ103" s="15">
        <f t="shared" si="80"/>
        <v>0</v>
      </c>
      <c r="CA103" s="10" t="str">
        <f>IFERROR(VLOOKUP(A103,'25'!U:V,2,0),"0")</f>
        <v>0</v>
      </c>
      <c r="CB103" s="5" t="s">
        <v>172</v>
      </c>
      <c r="CC103" s="15">
        <f t="shared" si="81"/>
        <v>0</v>
      </c>
      <c r="CD103" s="10" t="str">
        <f>IFERROR(VLOOKUP(A103,'26'!U:V,2,0),"0")</f>
        <v>0</v>
      </c>
      <c r="CE103" s="5" t="s">
        <v>172</v>
      </c>
      <c r="CF103" s="15">
        <f t="shared" si="82"/>
        <v>0</v>
      </c>
      <c r="CG103" s="10" t="str">
        <f>IFERROR(VLOOKUP(A103,'27'!U:V,2,0),"0")</f>
        <v>0</v>
      </c>
      <c r="CH103" s="5" t="s">
        <v>172</v>
      </c>
      <c r="CI103" s="15">
        <f t="shared" si="83"/>
        <v>0</v>
      </c>
      <c r="CJ103" s="10" t="str">
        <f>IFERROR(VLOOKUP(A103,'28'!U:V,2,0),"0")</f>
        <v>0</v>
      </c>
      <c r="CK103" s="5" t="s">
        <v>172</v>
      </c>
      <c r="CL103" s="15">
        <f t="shared" si="84"/>
        <v>0</v>
      </c>
      <c r="CM103" s="10" t="str">
        <f>IFERROR(VLOOKUP(A103,'29'!U:V,2,0),"0")</f>
        <v>0</v>
      </c>
      <c r="CN103" s="5" t="s">
        <v>172</v>
      </c>
      <c r="CO103" s="15">
        <f t="shared" si="85"/>
        <v>0</v>
      </c>
      <c r="CP103" s="10" t="str">
        <f>IFERROR(VLOOKUP(A103,'30'!U:V,2,0),"0")</f>
        <v>0</v>
      </c>
      <c r="CQ103" s="5" t="s">
        <v>172</v>
      </c>
      <c r="CR103" s="15">
        <f t="shared" si="86"/>
        <v>0</v>
      </c>
      <c r="CS103" s="10" t="str">
        <f>IFERROR(VLOOKUP(A103,'31'!U:V,2,0),"0")</f>
        <v>0</v>
      </c>
      <c r="CT103" s="5" t="s">
        <v>172</v>
      </c>
      <c r="CU103" s="15">
        <f t="shared" si="87"/>
        <v>0</v>
      </c>
      <c r="CV103" s="10" t="str">
        <f>IFERROR(VLOOKUP(A103,'เซต1-31'!V:W,2,0),"0")</f>
        <v>0</v>
      </c>
      <c r="CW103" s="5" t="s">
        <v>172</v>
      </c>
      <c r="CX103" s="15">
        <f t="shared" si="88"/>
        <v>0</v>
      </c>
    </row>
    <row r="104" spans="1:102" x14ac:dyDescent="0.25">
      <c r="A104" s="5" t="s">
        <v>178</v>
      </c>
      <c r="B104" s="4" t="s">
        <v>179</v>
      </c>
      <c r="C104" s="13">
        <v>20.58</v>
      </c>
      <c r="D104" s="19">
        <f t="shared" si="55"/>
        <v>0</v>
      </c>
      <c r="E104" s="5" t="s">
        <v>168</v>
      </c>
      <c r="F104" s="13">
        <f t="shared" si="106"/>
        <v>0</v>
      </c>
      <c r="G104" s="10" t="str">
        <f>IFERROR(VLOOKUP(A104,'1'!U:V,2,0),"0")</f>
        <v>0</v>
      </c>
      <c r="H104" s="5" t="s">
        <v>168</v>
      </c>
      <c r="I104" s="15">
        <f t="shared" si="89"/>
        <v>0</v>
      </c>
      <c r="J104" s="10" t="str">
        <f>IFERROR(VLOOKUP(A104,'2'!U:V,2,0),"0")</f>
        <v>0</v>
      </c>
      <c r="K104" s="5" t="s">
        <v>168</v>
      </c>
      <c r="L104" s="15">
        <f t="shared" si="90"/>
        <v>0</v>
      </c>
      <c r="M104" s="10" t="str">
        <f>IFERROR(VLOOKUP(A104,'3'!U:V,2,0),"0")</f>
        <v>0</v>
      </c>
      <c r="N104" s="5" t="s">
        <v>168</v>
      </c>
      <c r="O104" s="15">
        <f t="shared" si="91"/>
        <v>0</v>
      </c>
      <c r="P104" s="10" t="str">
        <f>IFERROR(VLOOKUP(A104,'4'!U:V,2,0),"0")</f>
        <v>0</v>
      </c>
      <c r="Q104" s="5" t="s">
        <v>168</v>
      </c>
      <c r="R104" s="15">
        <f t="shared" si="92"/>
        <v>0</v>
      </c>
      <c r="S104" s="10" t="str">
        <f>IFERROR(VLOOKUP(A104,'5'!U:V,2,0),"0")</f>
        <v>0</v>
      </c>
      <c r="T104" s="5" t="s">
        <v>168</v>
      </c>
      <c r="U104" s="15">
        <f t="shared" si="93"/>
        <v>0</v>
      </c>
      <c r="V104" s="10" t="str">
        <f>IFERROR(VLOOKUP(A104,'6'!U:V,2,0),"0")</f>
        <v>0</v>
      </c>
      <c r="W104" s="5" t="s">
        <v>168</v>
      </c>
      <c r="X104" s="15">
        <f t="shared" si="94"/>
        <v>0</v>
      </c>
      <c r="Y104" s="10" t="str">
        <f>IFERROR(VLOOKUP(A104,'7'!U:V,2,0),"0")</f>
        <v>0</v>
      </c>
      <c r="Z104" s="5" t="s">
        <v>168</v>
      </c>
      <c r="AA104" s="15">
        <f t="shared" si="95"/>
        <v>0</v>
      </c>
      <c r="AB104" s="10" t="str">
        <f>IFERROR(VLOOKUP(A104,'8'!U:V,2,0),"0")</f>
        <v>0</v>
      </c>
      <c r="AC104" s="5" t="s">
        <v>168</v>
      </c>
      <c r="AD104" s="15">
        <f t="shared" si="96"/>
        <v>0</v>
      </c>
      <c r="AE104" s="10" t="str">
        <f>IFERROR(VLOOKUP(A104,'9'!U:V,2,0),"0")</f>
        <v>0</v>
      </c>
      <c r="AF104" s="5" t="s">
        <v>168</v>
      </c>
      <c r="AG104" s="15">
        <f t="shared" si="97"/>
        <v>0</v>
      </c>
      <c r="AH104" s="10" t="str">
        <f>IFERROR(VLOOKUP(A104,'10'!U:V,2,0),"0")</f>
        <v>0</v>
      </c>
      <c r="AI104" s="5" t="s">
        <v>168</v>
      </c>
      <c r="AJ104" s="15">
        <f t="shared" si="98"/>
        <v>0</v>
      </c>
      <c r="AK104" s="10" t="str">
        <f>IFERROR(VLOOKUP(A104,'11'!U:V,2,0),"0")</f>
        <v>0</v>
      </c>
      <c r="AL104" s="5" t="s">
        <v>168</v>
      </c>
      <c r="AM104" s="15">
        <f t="shared" si="99"/>
        <v>0</v>
      </c>
      <c r="AN104" s="10" t="str">
        <f>IFERROR(VLOOKUP(A104,'12'!U:V,2,0),"0")</f>
        <v>0</v>
      </c>
      <c r="AO104" s="5" t="s">
        <v>168</v>
      </c>
      <c r="AP104" s="15">
        <f t="shared" si="100"/>
        <v>0</v>
      </c>
      <c r="AQ104" s="10" t="str">
        <f>IFERROR(VLOOKUP(A104,'13'!U:V,2,0),"0")</f>
        <v>0</v>
      </c>
      <c r="AR104" s="5" t="s">
        <v>168</v>
      </c>
      <c r="AS104" s="15">
        <f t="shared" si="101"/>
        <v>0</v>
      </c>
      <c r="AT104" s="10" t="str">
        <f>IFERROR(VLOOKUP(A104,'14'!U:V,2,0),"0")</f>
        <v>0</v>
      </c>
      <c r="AU104" s="5" t="s">
        <v>168</v>
      </c>
      <c r="AV104" s="15">
        <f t="shared" si="102"/>
        <v>0</v>
      </c>
      <c r="AW104" s="10" t="str">
        <f>IFERROR(VLOOKUP(A104,'15'!U:V,2,0),"0")</f>
        <v>0</v>
      </c>
      <c r="AX104" s="5" t="s">
        <v>168</v>
      </c>
      <c r="AY104" s="15">
        <f t="shared" si="103"/>
        <v>0</v>
      </c>
      <c r="AZ104" s="10" t="str">
        <f>IFERROR(VLOOKUP(A104,'16'!U:V,2,0),"0")</f>
        <v>0</v>
      </c>
      <c r="BA104" s="5" t="s">
        <v>168</v>
      </c>
      <c r="BB104" s="15">
        <f t="shared" si="104"/>
        <v>0</v>
      </c>
      <c r="BC104" s="10" t="str">
        <f>IFERROR(VLOOKUP(A104,'17'!U:V,2,0),"0")</f>
        <v>0</v>
      </c>
      <c r="BD104" s="5" t="s">
        <v>168</v>
      </c>
      <c r="BE104" s="15">
        <f t="shared" si="105"/>
        <v>0</v>
      </c>
      <c r="BF104" s="10" t="str">
        <f>IFERROR(VLOOKUP(A104,'18'!U:V,2,0),"0")</f>
        <v>0</v>
      </c>
      <c r="BG104" s="5" t="s">
        <v>168</v>
      </c>
      <c r="BH104" s="15">
        <f t="shared" si="74"/>
        <v>0</v>
      </c>
      <c r="BI104" s="10" t="str">
        <f>IFERROR(VLOOKUP(A104,'19'!U:V,2,0),"0")</f>
        <v>0</v>
      </c>
      <c r="BJ104" s="5" t="s">
        <v>168</v>
      </c>
      <c r="BK104" s="15">
        <f t="shared" si="75"/>
        <v>0</v>
      </c>
      <c r="BL104" s="10" t="str">
        <f>IFERROR(VLOOKUP(A104,'20'!U:V,2,0),"0")</f>
        <v>0</v>
      </c>
      <c r="BM104" s="5" t="s">
        <v>168</v>
      </c>
      <c r="BN104" s="15">
        <f t="shared" si="76"/>
        <v>0</v>
      </c>
      <c r="BO104" s="10" t="str">
        <f>IFERROR(VLOOKUP(A104,'21'!U:V,2,0),"0")</f>
        <v>0</v>
      </c>
      <c r="BP104" s="5" t="s">
        <v>168</v>
      </c>
      <c r="BQ104" s="15">
        <f t="shared" si="77"/>
        <v>0</v>
      </c>
      <c r="BR104" s="10" t="str">
        <f>IFERROR(VLOOKUP(A104,'22'!U:V,2,0),"0")</f>
        <v>0</v>
      </c>
      <c r="BS104" s="5" t="s">
        <v>168</v>
      </c>
      <c r="BT104" s="15">
        <f t="shared" si="78"/>
        <v>0</v>
      </c>
      <c r="BU104" s="10" t="str">
        <f>IFERROR(VLOOKUP(A104,'23'!U:V,2,0),"0")</f>
        <v>0</v>
      </c>
      <c r="BV104" s="5" t="s">
        <v>168</v>
      </c>
      <c r="BW104" s="15">
        <f t="shared" si="79"/>
        <v>0</v>
      </c>
      <c r="BX104" s="10" t="str">
        <f>IFERROR(VLOOKUP(A104,'24'!U:V,2,0),"0")</f>
        <v>0</v>
      </c>
      <c r="BY104" s="5" t="s">
        <v>168</v>
      </c>
      <c r="BZ104" s="15">
        <f t="shared" si="80"/>
        <v>0</v>
      </c>
      <c r="CA104" s="10" t="str">
        <f>IFERROR(VLOOKUP(A104,'25'!U:V,2,0),"0")</f>
        <v>0</v>
      </c>
      <c r="CB104" s="5" t="s">
        <v>168</v>
      </c>
      <c r="CC104" s="15">
        <f t="shared" si="81"/>
        <v>0</v>
      </c>
      <c r="CD104" s="10" t="str">
        <f>IFERROR(VLOOKUP(A104,'26'!U:V,2,0),"0")</f>
        <v>0</v>
      </c>
      <c r="CE104" s="5" t="s">
        <v>168</v>
      </c>
      <c r="CF104" s="15">
        <f t="shared" si="82"/>
        <v>0</v>
      </c>
      <c r="CG104" s="10" t="str">
        <f>IFERROR(VLOOKUP(A104,'27'!U:V,2,0),"0")</f>
        <v>0</v>
      </c>
      <c r="CH104" s="5" t="s">
        <v>168</v>
      </c>
      <c r="CI104" s="15">
        <f t="shared" si="83"/>
        <v>0</v>
      </c>
      <c r="CJ104" s="10" t="str">
        <f>IFERROR(VLOOKUP(A104,'28'!U:V,2,0),"0")</f>
        <v>0</v>
      </c>
      <c r="CK104" s="5" t="s">
        <v>168</v>
      </c>
      <c r="CL104" s="15">
        <f t="shared" si="84"/>
        <v>0</v>
      </c>
      <c r="CM104" s="10" t="str">
        <f>IFERROR(VLOOKUP(A104,'29'!U:V,2,0),"0")</f>
        <v>0</v>
      </c>
      <c r="CN104" s="5" t="s">
        <v>168</v>
      </c>
      <c r="CO104" s="15">
        <f t="shared" si="85"/>
        <v>0</v>
      </c>
      <c r="CP104" s="10" t="str">
        <f>IFERROR(VLOOKUP(A104,'30'!U:V,2,0),"0")</f>
        <v>0</v>
      </c>
      <c r="CQ104" s="5" t="s">
        <v>168</v>
      </c>
      <c r="CR104" s="15">
        <f t="shared" si="86"/>
        <v>0</v>
      </c>
      <c r="CS104" s="10" t="str">
        <f>IFERROR(VLOOKUP(A104,'31'!U:V,2,0),"0")</f>
        <v>0</v>
      </c>
      <c r="CT104" s="5" t="s">
        <v>168</v>
      </c>
      <c r="CU104" s="15">
        <f t="shared" si="87"/>
        <v>0</v>
      </c>
      <c r="CV104" s="10" t="str">
        <f>IFERROR(VLOOKUP(A104,'เซต1-31'!V:W,2,0),"0")</f>
        <v>0</v>
      </c>
      <c r="CW104" s="5" t="s">
        <v>168</v>
      </c>
      <c r="CX104" s="15">
        <f t="shared" si="88"/>
        <v>0</v>
      </c>
    </row>
    <row r="105" spans="1:102" x14ac:dyDescent="0.25">
      <c r="A105" s="5" t="s">
        <v>194</v>
      </c>
      <c r="B105" s="4" t="s">
        <v>195</v>
      </c>
      <c r="C105" s="13">
        <v>30.3</v>
      </c>
      <c r="D105" s="19">
        <f t="shared" si="55"/>
        <v>0</v>
      </c>
      <c r="E105" s="5" t="s">
        <v>253</v>
      </c>
      <c r="F105" s="13">
        <f t="shared" si="106"/>
        <v>0</v>
      </c>
      <c r="G105" s="10" t="str">
        <f>IFERROR(VLOOKUP(A105,'1'!U:V,2,0),"0")</f>
        <v>0</v>
      </c>
      <c r="H105" s="5" t="s">
        <v>253</v>
      </c>
      <c r="I105" s="15">
        <f t="shared" si="89"/>
        <v>0</v>
      </c>
      <c r="J105" s="10" t="str">
        <f>IFERROR(VLOOKUP(A105,'2'!U:V,2,0),"0")</f>
        <v>0</v>
      </c>
      <c r="K105" s="5" t="s">
        <v>253</v>
      </c>
      <c r="L105" s="15">
        <f t="shared" si="90"/>
        <v>0</v>
      </c>
      <c r="M105" s="10" t="str">
        <f>IFERROR(VLOOKUP(A105,'3'!U:V,2,0),"0")</f>
        <v>0</v>
      </c>
      <c r="N105" s="5" t="s">
        <v>253</v>
      </c>
      <c r="O105" s="15">
        <f t="shared" si="91"/>
        <v>0</v>
      </c>
      <c r="P105" s="10" t="str">
        <f>IFERROR(VLOOKUP(A105,'4'!U:V,2,0),"0")</f>
        <v>0</v>
      </c>
      <c r="Q105" s="5" t="s">
        <v>253</v>
      </c>
      <c r="R105" s="15">
        <f t="shared" si="92"/>
        <v>0</v>
      </c>
      <c r="S105" s="10" t="str">
        <f>IFERROR(VLOOKUP(A105,'5'!U:V,2,0),"0")</f>
        <v>0</v>
      </c>
      <c r="T105" s="5" t="s">
        <v>253</v>
      </c>
      <c r="U105" s="15">
        <f t="shared" si="93"/>
        <v>0</v>
      </c>
      <c r="V105" s="10" t="str">
        <f>IFERROR(VLOOKUP(A105,'6'!U:V,2,0),"0")</f>
        <v>0</v>
      </c>
      <c r="W105" s="5" t="s">
        <v>253</v>
      </c>
      <c r="X105" s="15">
        <f t="shared" si="94"/>
        <v>0</v>
      </c>
      <c r="Y105" s="10" t="str">
        <f>IFERROR(VLOOKUP(A105,'7'!U:V,2,0),"0")</f>
        <v>0</v>
      </c>
      <c r="Z105" s="5" t="s">
        <v>253</v>
      </c>
      <c r="AA105" s="15">
        <f t="shared" si="95"/>
        <v>0</v>
      </c>
      <c r="AB105" s="10" t="str">
        <f>IFERROR(VLOOKUP(A105,'8'!U:V,2,0),"0")</f>
        <v>0</v>
      </c>
      <c r="AC105" s="5" t="s">
        <v>253</v>
      </c>
      <c r="AD105" s="15">
        <f t="shared" si="96"/>
        <v>0</v>
      </c>
      <c r="AE105" s="10" t="str">
        <f>IFERROR(VLOOKUP(A105,'9'!U:V,2,0),"0")</f>
        <v>0</v>
      </c>
      <c r="AF105" s="5" t="s">
        <v>253</v>
      </c>
      <c r="AG105" s="15">
        <f t="shared" si="97"/>
        <v>0</v>
      </c>
      <c r="AH105" s="10" t="str">
        <f>IFERROR(VLOOKUP(A105,'10'!U:V,2,0),"0")</f>
        <v>0</v>
      </c>
      <c r="AI105" s="5" t="s">
        <v>253</v>
      </c>
      <c r="AJ105" s="15">
        <f t="shared" si="98"/>
        <v>0</v>
      </c>
      <c r="AK105" s="10" t="str">
        <f>IFERROR(VLOOKUP(A105,'11'!U:V,2,0),"0")</f>
        <v>0</v>
      </c>
      <c r="AL105" s="5" t="s">
        <v>253</v>
      </c>
      <c r="AM105" s="15">
        <f t="shared" si="99"/>
        <v>0</v>
      </c>
      <c r="AN105" s="10" t="str">
        <f>IFERROR(VLOOKUP(A105,'12'!U:V,2,0),"0")</f>
        <v>0</v>
      </c>
      <c r="AO105" s="5" t="s">
        <v>253</v>
      </c>
      <c r="AP105" s="15">
        <f t="shared" si="100"/>
        <v>0</v>
      </c>
      <c r="AQ105" s="10" t="str">
        <f>IFERROR(VLOOKUP(A105,'13'!U:V,2,0),"0")</f>
        <v>0</v>
      </c>
      <c r="AR105" s="5" t="s">
        <v>253</v>
      </c>
      <c r="AS105" s="15">
        <f t="shared" si="101"/>
        <v>0</v>
      </c>
      <c r="AT105" s="10" t="str">
        <f>IFERROR(VLOOKUP(A105,'14'!U:V,2,0),"0")</f>
        <v>0</v>
      </c>
      <c r="AU105" s="5" t="s">
        <v>253</v>
      </c>
      <c r="AV105" s="15">
        <f t="shared" si="102"/>
        <v>0</v>
      </c>
      <c r="AW105" s="10" t="str">
        <f>IFERROR(VLOOKUP(A105,'15'!U:V,2,0),"0")</f>
        <v>0</v>
      </c>
      <c r="AX105" s="5" t="s">
        <v>253</v>
      </c>
      <c r="AY105" s="15">
        <f t="shared" si="103"/>
        <v>0</v>
      </c>
      <c r="AZ105" s="10" t="str">
        <f>IFERROR(VLOOKUP(A105,'16'!U:V,2,0),"0")</f>
        <v>0</v>
      </c>
      <c r="BA105" s="5" t="s">
        <v>253</v>
      </c>
      <c r="BB105" s="15">
        <f t="shared" si="104"/>
        <v>0</v>
      </c>
      <c r="BC105" s="10" t="str">
        <f>IFERROR(VLOOKUP(A105,'17'!U:V,2,0),"0")</f>
        <v>0</v>
      </c>
      <c r="BD105" s="5" t="s">
        <v>253</v>
      </c>
      <c r="BE105" s="15">
        <f t="shared" si="105"/>
        <v>0</v>
      </c>
      <c r="BF105" s="10" t="str">
        <f>IFERROR(VLOOKUP(A105,'18'!U:V,2,0),"0")</f>
        <v>0</v>
      </c>
      <c r="BG105" s="5" t="s">
        <v>253</v>
      </c>
      <c r="BH105" s="15">
        <f t="shared" si="74"/>
        <v>0</v>
      </c>
      <c r="BI105" s="10" t="str">
        <f>IFERROR(VLOOKUP(A105,'19'!U:V,2,0),"0")</f>
        <v>0</v>
      </c>
      <c r="BJ105" s="5" t="s">
        <v>253</v>
      </c>
      <c r="BK105" s="15">
        <f t="shared" si="75"/>
        <v>0</v>
      </c>
      <c r="BL105" s="10" t="str">
        <f>IFERROR(VLOOKUP(A105,'20'!U:V,2,0),"0")</f>
        <v>0</v>
      </c>
      <c r="BM105" s="5" t="s">
        <v>253</v>
      </c>
      <c r="BN105" s="15">
        <f t="shared" si="76"/>
        <v>0</v>
      </c>
      <c r="BO105" s="10" t="str">
        <f>IFERROR(VLOOKUP(A105,'21'!U:V,2,0),"0")</f>
        <v>0</v>
      </c>
      <c r="BP105" s="5" t="s">
        <v>253</v>
      </c>
      <c r="BQ105" s="15">
        <f t="shared" si="77"/>
        <v>0</v>
      </c>
      <c r="BR105" s="10" t="str">
        <f>IFERROR(VLOOKUP(A105,'22'!U:V,2,0),"0")</f>
        <v>0</v>
      </c>
      <c r="BS105" s="5" t="s">
        <v>253</v>
      </c>
      <c r="BT105" s="15">
        <f t="shared" si="78"/>
        <v>0</v>
      </c>
      <c r="BU105" s="10" t="str">
        <f>IFERROR(VLOOKUP(A105,'23'!U:V,2,0),"0")</f>
        <v>0</v>
      </c>
      <c r="BV105" s="5" t="s">
        <v>253</v>
      </c>
      <c r="BW105" s="15">
        <f t="shared" si="79"/>
        <v>0</v>
      </c>
      <c r="BX105" s="10" t="str">
        <f>IFERROR(VLOOKUP(A105,'24'!U:V,2,0),"0")</f>
        <v>0</v>
      </c>
      <c r="BY105" s="5" t="s">
        <v>253</v>
      </c>
      <c r="BZ105" s="15">
        <f t="shared" si="80"/>
        <v>0</v>
      </c>
      <c r="CA105" s="10" t="str">
        <f>IFERROR(VLOOKUP(A105,'25'!U:V,2,0),"0")</f>
        <v>0</v>
      </c>
      <c r="CB105" s="5" t="s">
        <v>253</v>
      </c>
      <c r="CC105" s="15">
        <f t="shared" si="81"/>
        <v>0</v>
      </c>
      <c r="CD105" s="10" t="str">
        <f>IFERROR(VLOOKUP(A105,'26'!U:V,2,0),"0")</f>
        <v>0</v>
      </c>
      <c r="CE105" s="5" t="s">
        <v>253</v>
      </c>
      <c r="CF105" s="15">
        <f t="shared" si="82"/>
        <v>0</v>
      </c>
      <c r="CG105" s="10" t="str">
        <f>IFERROR(VLOOKUP(A105,'27'!U:V,2,0),"0")</f>
        <v>0</v>
      </c>
      <c r="CH105" s="5" t="s">
        <v>253</v>
      </c>
      <c r="CI105" s="15">
        <f t="shared" si="83"/>
        <v>0</v>
      </c>
      <c r="CJ105" s="10" t="str">
        <f>IFERROR(VLOOKUP(A105,'28'!U:V,2,0),"0")</f>
        <v>0</v>
      </c>
      <c r="CK105" s="5" t="s">
        <v>253</v>
      </c>
      <c r="CL105" s="15">
        <f t="shared" si="84"/>
        <v>0</v>
      </c>
      <c r="CM105" s="10" t="str">
        <f>IFERROR(VLOOKUP(A105,'29'!U:V,2,0),"0")</f>
        <v>0</v>
      </c>
      <c r="CN105" s="5" t="s">
        <v>253</v>
      </c>
      <c r="CO105" s="15">
        <f t="shared" si="85"/>
        <v>0</v>
      </c>
      <c r="CP105" s="10" t="str">
        <f>IFERROR(VLOOKUP(A105,'30'!U:V,2,0),"0")</f>
        <v>0</v>
      </c>
      <c r="CQ105" s="5" t="s">
        <v>253</v>
      </c>
      <c r="CR105" s="15">
        <f t="shared" si="86"/>
        <v>0</v>
      </c>
      <c r="CS105" s="10" t="str">
        <f>IFERROR(VLOOKUP(A105,'31'!U:V,2,0),"0")</f>
        <v>0</v>
      </c>
      <c r="CT105" s="5" t="s">
        <v>253</v>
      </c>
      <c r="CU105" s="15">
        <f t="shared" si="87"/>
        <v>0</v>
      </c>
      <c r="CV105" s="10" t="str">
        <f>IFERROR(VLOOKUP(A105,'เซต1-31'!V:W,2,0),"0")</f>
        <v>0</v>
      </c>
      <c r="CW105" s="5" t="s">
        <v>253</v>
      </c>
      <c r="CX105" s="15">
        <f t="shared" si="88"/>
        <v>0</v>
      </c>
    </row>
    <row r="106" spans="1:102" x14ac:dyDescent="0.25">
      <c r="A106" s="5" t="s">
        <v>226</v>
      </c>
      <c r="B106" s="4" t="s">
        <v>227</v>
      </c>
      <c r="C106" s="13">
        <v>20.58</v>
      </c>
      <c r="D106" s="19">
        <f t="shared" si="55"/>
        <v>0</v>
      </c>
      <c r="E106" s="5" t="s">
        <v>168</v>
      </c>
      <c r="F106" s="13">
        <f t="shared" si="106"/>
        <v>0</v>
      </c>
      <c r="G106" s="10" t="str">
        <f>IFERROR(VLOOKUP(A106,'1'!U:V,2,0),"0")</f>
        <v>0</v>
      </c>
      <c r="H106" s="5" t="s">
        <v>168</v>
      </c>
      <c r="I106" s="15">
        <f t="shared" si="89"/>
        <v>0</v>
      </c>
      <c r="J106" s="10" t="str">
        <f>IFERROR(VLOOKUP(A106,'2'!U:V,2,0),"0")</f>
        <v>0</v>
      </c>
      <c r="K106" s="5" t="s">
        <v>168</v>
      </c>
      <c r="L106" s="15">
        <f t="shared" si="90"/>
        <v>0</v>
      </c>
      <c r="M106" s="10" t="str">
        <f>IFERROR(VLOOKUP(A106,'3'!U:V,2,0),"0")</f>
        <v>0</v>
      </c>
      <c r="N106" s="5" t="s">
        <v>168</v>
      </c>
      <c r="O106" s="15">
        <f t="shared" si="91"/>
        <v>0</v>
      </c>
      <c r="P106" s="10" t="str">
        <f>IFERROR(VLOOKUP(A106,'4'!U:V,2,0),"0")</f>
        <v>0</v>
      </c>
      <c r="Q106" s="5" t="s">
        <v>168</v>
      </c>
      <c r="R106" s="15">
        <f t="shared" si="92"/>
        <v>0</v>
      </c>
      <c r="S106" s="10" t="str">
        <f>IFERROR(VLOOKUP(A106,'5'!U:V,2,0),"0")</f>
        <v>0</v>
      </c>
      <c r="T106" s="5" t="s">
        <v>168</v>
      </c>
      <c r="U106" s="15">
        <f t="shared" si="93"/>
        <v>0</v>
      </c>
      <c r="V106" s="10" t="str">
        <f>IFERROR(VLOOKUP(A106,'6'!U:V,2,0),"0")</f>
        <v>0</v>
      </c>
      <c r="W106" s="5" t="s">
        <v>168</v>
      </c>
      <c r="X106" s="15">
        <f t="shared" si="94"/>
        <v>0</v>
      </c>
      <c r="Y106" s="10" t="str">
        <f>IFERROR(VLOOKUP(A106,'7'!U:V,2,0),"0")</f>
        <v>0</v>
      </c>
      <c r="Z106" s="5" t="s">
        <v>168</v>
      </c>
      <c r="AA106" s="15">
        <f t="shared" si="95"/>
        <v>0</v>
      </c>
      <c r="AB106" s="10" t="str">
        <f>IFERROR(VLOOKUP(A106,'8'!U:V,2,0),"0")</f>
        <v>0</v>
      </c>
      <c r="AC106" s="5" t="s">
        <v>168</v>
      </c>
      <c r="AD106" s="15">
        <f t="shared" si="96"/>
        <v>0</v>
      </c>
      <c r="AE106" s="10" t="str">
        <f>IFERROR(VLOOKUP(A106,'9'!U:V,2,0),"0")</f>
        <v>0</v>
      </c>
      <c r="AF106" s="5" t="s">
        <v>168</v>
      </c>
      <c r="AG106" s="15">
        <f t="shared" si="97"/>
        <v>0</v>
      </c>
      <c r="AH106" s="10" t="str">
        <f>IFERROR(VLOOKUP(A106,'10'!U:V,2,0),"0")</f>
        <v>0</v>
      </c>
      <c r="AI106" s="5" t="s">
        <v>168</v>
      </c>
      <c r="AJ106" s="15">
        <f t="shared" si="98"/>
        <v>0</v>
      </c>
      <c r="AK106" s="10" t="str">
        <f>IFERROR(VLOOKUP(A106,'11'!U:V,2,0),"0")</f>
        <v>0</v>
      </c>
      <c r="AL106" s="5" t="s">
        <v>168</v>
      </c>
      <c r="AM106" s="15">
        <f t="shared" si="99"/>
        <v>0</v>
      </c>
      <c r="AN106" s="10" t="str">
        <f>IFERROR(VLOOKUP(A106,'12'!U:V,2,0),"0")</f>
        <v>0</v>
      </c>
      <c r="AO106" s="5" t="s">
        <v>168</v>
      </c>
      <c r="AP106" s="15">
        <f t="shared" si="100"/>
        <v>0</v>
      </c>
      <c r="AQ106" s="10" t="str">
        <f>IFERROR(VLOOKUP(A106,'13'!U:V,2,0),"0")</f>
        <v>0</v>
      </c>
      <c r="AR106" s="5" t="s">
        <v>168</v>
      </c>
      <c r="AS106" s="15">
        <f t="shared" si="101"/>
        <v>0</v>
      </c>
      <c r="AT106" s="10" t="str">
        <f>IFERROR(VLOOKUP(A106,'14'!U:V,2,0),"0")</f>
        <v>0</v>
      </c>
      <c r="AU106" s="5" t="s">
        <v>168</v>
      </c>
      <c r="AV106" s="15">
        <f t="shared" si="102"/>
        <v>0</v>
      </c>
      <c r="AW106" s="10" t="str">
        <f>IFERROR(VLOOKUP(A106,'15'!U:V,2,0),"0")</f>
        <v>0</v>
      </c>
      <c r="AX106" s="5" t="s">
        <v>168</v>
      </c>
      <c r="AY106" s="15">
        <f t="shared" si="103"/>
        <v>0</v>
      </c>
      <c r="AZ106" s="10" t="str">
        <f>IFERROR(VLOOKUP(A106,'16'!U:V,2,0),"0")</f>
        <v>0</v>
      </c>
      <c r="BA106" s="5" t="s">
        <v>168</v>
      </c>
      <c r="BB106" s="15">
        <f t="shared" si="104"/>
        <v>0</v>
      </c>
      <c r="BC106" s="10" t="str">
        <f>IFERROR(VLOOKUP(A106,'17'!U:V,2,0),"0")</f>
        <v>0</v>
      </c>
      <c r="BD106" s="5" t="s">
        <v>168</v>
      </c>
      <c r="BE106" s="15">
        <f t="shared" si="105"/>
        <v>0</v>
      </c>
      <c r="BF106" s="10" t="str">
        <f>IFERROR(VLOOKUP(A106,'18'!U:V,2,0),"0")</f>
        <v>0</v>
      </c>
      <c r="BG106" s="5" t="s">
        <v>168</v>
      </c>
      <c r="BH106" s="15">
        <f t="shared" si="74"/>
        <v>0</v>
      </c>
      <c r="BI106" s="10" t="str">
        <f>IFERROR(VLOOKUP(A106,'19'!U:V,2,0),"0")</f>
        <v>0</v>
      </c>
      <c r="BJ106" s="5" t="s">
        <v>168</v>
      </c>
      <c r="BK106" s="15">
        <f t="shared" si="75"/>
        <v>0</v>
      </c>
      <c r="BL106" s="10" t="str">
        <f>IFERROR(VLOOKUP(A106,'20'!U:V,2,0),"0")</f>
        <v>0</v>
      </c>
      <c r="BM106" s="5" t="s">
        <v>168</v>
      </c>
      <c r="BN106" s="15">
        <f t="shared" si="76"/>
        <v>0</v>
      </c>
      <c r="BO106" s="10" t="str">
        <f>IFERROR(VLOOKUP(A106,'21'!U:V,2,0),"0")</f>
        <v>0</v>
      </c>
      <c r="BP106" s="5" t="s">
        <v>168</v>
      </c>
      <c r="BQ106" s="15">
        <f t="shared" si="77"/>
        <v>0</v>
      </c>
      <c r="BR106" s="10" t="str">
        <f>IFERROR(VLOOKUP(A106,'22'!U:V,2,0),"0")</f>
        <v>0</v>
      </c>
      <c r="BS106" s="5" t="s">
        <v>168</v>
      </c>
      <c r="BT106" s="15">
        <f t="shared" si="78"/>
        <v>0</v>
      </c>
      <c r="BU106" s="10" t="str">
        <f>IFERROR(VLOOKUP(A106,'23'!U:V,2,0),"0")</f>
        <v>0</v>
      </c>
      <c r="BV106" s="5" t="s">
        <v>168</v>
      </c>
      <c r="BW106" s="15">
        <f t="shared" si="79"/>
        <v>0</v>
      </c>
      <c r="BX106" s="10" t="str">
        <f>IFERROR(VLOOKUP(A106,'24'!U:V,2,0),"0")</f>
        <v>0</v>
      </c>
      <c r="BY106" s="5" t="s">
        <v>168</v>
      </c>
      <c r="BZ106" s="15">
        <f t="shared" si="80"/>
        <v>0</v>
      </c>
      <c r="CA106" s="10" t="str">
        <f>IFERROR(VLOOKUP(A106,'25'!U:V,2,0),"0")</f>
        <v>0</v>
      </c>
      <c r="CB106" s="5" t="s">
        <v>168</v>
      </c>
      <c r="CC106" s="15">
        <f t="shared" si="81"/>
        <v>0</v>
      </c>
      <c r="CD106" s="10" t="str">
        <f>IFERROR(VLOOKUP(A106,'26'!U:V,2,0),"0")</f>
        <v>0</v>
      </c>
      <c r="CE106" s="5" t="s">
        <v>168</v>
      </c>
      <c r="CF106" s="15">
        <f t="shared" si="82"/>
        <v>0</v>
      </c>
      <c r="CG106" s="10" t="str">
        <f>IFERROR(VLOOKUP(A106,'27'!U:V,2,0),"0")</f>
        <v>0</v>
      </c>
      <c r="CH106" s="5" t="s">
        <v>168</v>
      </c>
      <c r="CI106" s="15">
        <f t="shared" si="83"/>
        <v>0</v>
      </c>
      <c r="CJ106" s="10" t="str">
        <f>IFERROR(VLOOKUP(A106,'28'!U:V,2,0),"0")</f>
        <v>0</v>
      </c>
      <c r="CK106" s="5" t="s">
        <v>168</v>
      </c>
      <c r="CL106" s="15">
        <f t="shared" si="84"/>
        <v>0</v>
      </c>
      <c r="CM106" s="10" t="str">
        <f>IFERROR(VLOOKUP(A106,'29'!U:V,2,0),"0")</f>
        <v>0</v>
      </c>
      <c r="CN106" s="5" t="s">
        <v>168</v>
      </c>
      <c r="CO106" s="15">
        <f t="shared" si="85"/>
        <v>0</v>
      </c>
      <c r="CP106" s="10" t="str">
        <f>IFERROR(VLOOKUP(A106,'30'!U:V,2,0),"0")</f>
        <v>0</v>
      </c>
      <c r="CQ106" s="5" t="s">
        <v>168</v>
      </c>
      <c r="CR106" s="15">
        <f t="shared" si="86"/>
        <v>0</v>
      </c>
      <c r="CS106" s="10" t="str">
        <f>IFERROR(VLOOKUP(A106,'31'!U:V,2,0),"0")</f>
        <v>0</v>
      </c>
      <c r="CT106" s="5" t="s">
        <v>168</v>
      </c>
      <c r="CU106" s="15">
        <f t="shared" si="87"/>
        <v>0</v>
      </c>
      <c r="CV106" s="10" t="str">
        <f>IFERROR(VLOOKUP(A106,'เซต1-31'!V:W,2,0),"0")</f>
        <v>0</v>
      </c>
      <c r="CW106" s="5" t="s">
        <v>168</v>
      </c>
      <c r="CX106" s="15">
        <f t="shared" si="88"/>
        <v>0</v>
      </c>
    </row>
    <row r="107" spans="1:102" x14ac:dyDescent="0.25">
      <c r="A107" s="5" t="s">
        <v>248</v>
      </c>
      <c r="B107" s="4" t="s">
        <v>249</v>
      </c>
      <c r="C107" s="13">
        <v>0</v>
      </c>
      <c r="D107" s="19">
        <f t="shared" si="55"/>
        <v>0</v>
      </c>
      <c r="E107" s="5" t="s">
        <v>168</v>
      </c>
      <c r="F107" s="13">
        <f t="shared" si="106"/>
        <v>0</v>
      </c>
      <c r="G107" s="10" t="str">
        <f>IFERROR(VLOOKUP(A107,'1'!U:V,2,0),"0")</f>
        <v>0</v>
      </c>
      <c r="H107" s="5" t="s">
        <v>168</v>
      </c>
      <c r="I107" s="15">
        <f t="shared" si="89"/>
        <v>0</v>
      </c>
      <c r="J107" s="10" t="str">
        <f>IFERROR(VLOOKUP(A107,'2'!U:V,2,0),"0")</f>
        <v>0</v>
      </c>
      <c r="K107" s="5" t="s">
        <v>168</v>
      </c>
      <c r="L107" s="15">
        <f t="shared" si="90"/>
        <v>0</v>
      </c>
      <c r="M107" s="10" t="str">
        <f>IFERROR(VLOOKUP(A107,'3'!U:V,2,0),"0")</f>
        <v>0</v>
      </c>
      <c r="N107" s="5" t="s">
        <v>168</v>
      </c>
      <c r="O107" s="15">
        <f t="shared" si="91"/>
        <v>0</v>
      </c>
      <c r="P107" s="10" t="str">
        <f>IFERROR(VLOOKUP(A107,'4'!U:V,2,0),"0")</f>
        <v>0</v>
      </c>
      <c r="Q107" s="5" t="s">
        <v>168</v>
      </c>
      <c r="R107" s="15">
        <f t="shared" si="92"/>
        <v>0</v>
      </c>
      <c r="S107" s="10" t="str">
        <f>IFERROR(VLOOKUP(A107,'5'!U:V,2,0),"0")</f>
        <v>0</v>
      </c>
      <c r="T107" s="5" t="s">
        <v>168</v>
      </c>
      <c r="U107" s="15">
        <f t="shared" si="93"/>
        <v>0</v>
      </c>
      <c r="V107" s="10" t="str">
        <f>IFERROR(VLOOKUP(A107,'6'!U:V,2,0),"0")</f>
        <v>0</v>
      </c>
      <c r="W107" s="5" t="s">
        <v>168</v>
      </c>
      <c r="X107" s="15">
        <f t="shared" si="94"/>
        <v>0</v>
      </c>
      <c r="Y107" s="10" t="str">
        <f>IFERROR(VLOOKUP(A107,'7'!U:V,2,0),"0")</f>
        <v>0</v>
      </c>
      <c r="Z107" s="5" t="s">
        <v>168</v>
      </c>
      <c r="AA107" s="15">
        <f t="shared" si="95"/>
        <v>0</v>
      </c>
      <c r="AB107" s="10" t="str">
        <f>IFERROR(VLOOKUP(A107,'8'!U:V,2,0),"0")</f>
        <v>0</v>
      </c>
      <c r="AC107" s="5" t="s">
        <v>168</v>
      </c>
      <c r="AD107" s="15">
        <f t="shared" si="96"/>
        <v>0</v>
      </c>
      <c r="AE107" s="10" t="str">
        <f>IFERROR(VLOOKUP(A107,'9'!U:V,2,0),"0")</f>
        <v>0</v>
      </c>
      <c r="AF107" s="5" t="s">
        <v>168</v>
      </c>
      <c r="AG107" s="15">
        <f t="shared" si="97"/>
        <v>0</v>
      </c>
      <c r="AH107" s="10" t="str">
        <f>IFERROR(VLOOKUP(A107,'10'!U:V,2,0),"0")</f>
        <v>0</v>
      </c>
      <c r="AI107" s="5" t="s">
        <v>168</v>
      </c>
      <c r="AJ107" s="15">
        <f t="shared" si="98"/>
        <v>0</v>
      </c>
      <c r="AK107" s="10" t="str">
        <f>IFERROR(VLOOKUP(A107,'11'!U:V,2,0),"0")</f>
        <v>0</v>
      </c>
      <c r="AL107" s="5" t="s">
        <v>168</v>
      </c>
      <c r="AM107" s="15">
        <f t="shared" si="99"/>
        <v>0</v>
      </c>
      <c r="AN107" s="10" t="str">
        <f>IFERROR(VLOOKUP(A107,'12'!U:V,2,0),"0")</f>
        <v>0</v>
      </c>
      <c r="AO107" s="5" t="s">
        <v>168</v>
      </c>
      <c r="AP107" s="15">
        <f t="shared" si="100"/>
        <v>0</v>
      </c>
      <c r="AQ107" s="10" t="str">
        <f>IFERROR(VLOOKUP(A107,'13'!U:V,2,0),"0")</f>
        <v>0</v>
      </c>
      <c r="AR107" s="5" t="s">
        <v>168</v>
      </c>
      <c r="AS107" s="15">
        <f t="shared" si="101"/>
        <v>0</v>
      </c>
      <c r="AT107" s="10" t="str">
        <f>IFERROR(VLOOKUP(A107,'14'!U:V,2,0),"0")</f>
        <v>0</v>
      </c>
      <c r="AU107" s="5" t="s">
        <v>168</v>
      </c>
      <c r="AV107" s="15">
        <f t="shared" si="102"/>
        <v>0</v>
      </c>
      <c r="AW107" s="10" t="str">
        <f>IFERROR(VLOOKUP(A107,'15'!U:V,2,0),"0")</f>
        <v>0</v>
      </c>
      <c r="AX107" s="5" t="s">
        <v>168</v>
      </c>
      <c r="AY107" s="15">
        <f t="shared" si="103"/>
        <v>0</v>
      </c>
      <c r="AZ107" s="10" t="str">
        <f>IFERROR(VLOOKUP(A107,'16'!U:V,2,0),"0")</f>
        <v>0</v>
      </c>
      <c r="BA107" s="5" t="s">
        <v>168</v>
      </c>
      <c r="BB107" s="15">
        <f t="shared" si="104"/>
        <v>0</v>
      </c>
      <c r="BC107" s="10" t="str">
        <f>IFERROR(VLOOKUP(A107,'17'!U:V,2,0),"0")</f>
        <v>0</v>
      </c>
      <c r="BD107" s="5" t="s">
        <v>168</v>
      </c>
      <c r="BE107" s="15">
        <f t="shared" si="105"/>
        <v>0</v>
      </c>
      <c r="BF107" s="10" t="str">
        <f>IFERROR(VLOOKUP(A107,'18'!U:V,2,0),"0")</f>
        <v>0</v>
      </c>
      <c r="BG107" s="5" t="s">
        <v>168</v>
      </c>
      <c r="BH107" s="15">
        <f t="shared" si="74"/>
        <v>0</v>
      </c>
      <c r="BI107" s="10" t="str">
        <f>IFERROR(VLOOKUP(A107,'19'!U:V,2,0),"0")</f>
        <v>0</v>
      </c>
      <c r="BJ107" s="5" t="s">
        <v>168</v>
      </c>
      <c r="BK107" s="15">
        <f t="shared" si="75"/>
        <v>0</v>
      </c>
      <c r="BL107" s="10" t="str">
        <f>IFERROR(VLOOKUP(A107,'20'!U:V,2,0),"0")</f>
        <v>0</v>
      </c>
      <c r="BM107" s="5" t="s">
        <v>168</v>
      </c>
      <c r="BN107" s="15">
        <f t="shared" si="76"/>
        <v>0</v>
      </c>
      <c r="BO107" s="10" t="str">
        <f>IFERROR(VLOOKUP(A107,'21'!U:V,2,0),"0")</f>
        <v>0</v>
      </c>
      <c r="BP107" s="5" t="s">
        <v>168</v>
      </c>
      <c r="BQ107" s="15">
        <f t="shared" si="77"/>
        <v>0</v>
      </c>
      <c r="BR107" s="10" t="str">
        <f>IFERROR(VLOOKUP(A107,'22'!U:V,2,0),"0")</f>
        <v>0</v>
      </c>
      <c r="BS107" s="5" t="s">
        <v>168</v>
      </c>
      <c r="BT107" s="15">
        <f t="shared" si="78"/>
        <v>0</v>
      </c>
      <c r="BU107" s="10" t="str">
        <f>IFERROR(VLOOKUP(A107,'23'!U:V,2,0),"0")</f>
        <v>0</v>
      </c>
      <c r="BV107" s="5" t="s">
        <v>168</v>
      </c>
      <c r="BW107" s="15">
        <f t="shared" si="79"/>
        <v>0</v>
      </c>
      <c r="BX107" s="10" t="str">
        <f>IFERROR(VLOOKUP(A107,'24'!U:V,2,0),"0")</f>
        <v>0</v>
      </c>
      <c r="BY107" s="5" t="s">
        <v>168</v>
      </c>
      <c r="BZ107" s="15">
        <f t="shared" si="80"/>
        <v>0</v>
      </c>
      <c r="CA107" s="10" t="str">
        <f>IFERROR(VLOOKUP(A107,'25'!U:V,2,0),"0")</f>
        <v>0</v>
      </c>
      <c r="CB107" s="5" t="s">
        <v>168</v>
      </c>
      <c r="CC107" s="15">
        <f t="shared" si="81"/>
        <v>0</v>
      </c>
      <c r="CD107" s="10" t="str">
        <f>IFERROR(VLOOKUP(A107,'26'!U:V,2,0),"0")</f>
        <v>0</v>
      </c>
      <c r="CE107" s="5" t="s">
        <v>168</v>
      </c>
      <c r="CF107" s="15">
        <f t="shared" si="82"/>
        <v>0</v>
      </c>
      <c r="CG107" s="10" t="str">
        <f>IFERROR(VLOOKUP(A107,'27'!U:V,2,0),"0")</f>
        <v>0</v>
      </c>
      <c r="CH107" s="5" t="s">
        <v>168</v>
      </c>
      <c r="CI107" s="15">
        <f t="shared" si="83"/>
        <v>0</v>
      </c>
      <c r="CJ107" s="10" t="str">
        <f>IFERROR(VLOOKUP(A107,'28'!U:V,2,0),"0")</f>
        <v>0</v>
      </c>
      <c r="CK107" s="5" t="s">
        <v>168</v>
      </c>
      <c r="CL107" s="15">
        <f t="shared" si="84"/>
        <v>0</v>
      </c>
      <c r="CM107" s="10" t="str">
        <f>IFERROR(VLOOKUP(A107,'29'!U:V,2,0),"0")</f>
        <v>0</v>
      </c>
      <c r="CN107" s="5" t="s">
        <v>168</v>
      </c>
      <c r="CO107" s="15">
        <f t="shared" si="85"/>
        <v>0</v>
      </c>
      <c r="CP107" s="10" t="str">
        <f>IFERROR(VLOOKUP(A107,'30'!U:V,2,0),"0")</f>
        <v>0</v>
      </c>
      <c r="CQ107" s="5" t="s">
        <v>168</v>
      </c>
      <c r="CR107" s="15">
        <f t="shared" si="86"/>
        <v>0</v>
      </c>
      <c r="CS107" s="10" t="str">
        <f>IFERROR(VLOOKUP(A107,'31'!U:V,2,0),"0")</f>
        <v>0</v>
      </c>
      <c r="CT107" s="5" t="s">
        <v>168</v>
      </c>
      <c r="CU107" s="15">
        <f t="shared" si="87"/>
        <v>0</v>
      </c>
      <c r="CV107" s="10" t="str">
        <f>IFERROR(VLOOKUP(A107,'เซต1-31'!V:W,2,0),"0")</f>
        <v>0</v>
      </c>
      <c r="CW107" s="5" t="s">
        <v>168</v>
      </c>
      <c r="CX107" s="15">
        <f t="shared" si="88"/>
        <v>0</v>
      </c>
    </row>
    <row r="108" spans="1:102" x14ac:dyDescent="0.25">
      <c r="A108" s="5" t="s">
        <v>154</v>
      </c>
      <c r="B108" s="4" t="s">
        <v>155</v>
      </c>
      <c r="C108" s="13">
        <v>4.5</v>
      </c>
      <c r="D108" s="19">
        <f t="shared" si="55"/>
        <v>90</v>
      </c>
      <c r="E108" s="5" t="s">
        <v>169</v>
      </c>
      <c r="F108" s="13">
        <f t="shared" si="106"/>
        <v>405</v>
      </c>
      <c r="G108" s="10">
        <f>IFERROR(VLOOKUP(A108,'1'!U:V,2,0),"0")</f>
        <v>50</v>
      </c>
      <c r="H108" s="5" t="s">
        <v>169</v>
      </c>
      <c r="I108" s="15">
        <f t="shared" si="89"/>
        <v>225</v>
      </c>
      <c r="J108" s="10">
        <f>IFERROR(VLOOKUP(A108,'2'!U:V,2,0),"0")</f>
        <v>10</v>
      </c>
      <c r="K108" s="5" t="s">
        <v>169</v>
      </c>
      <c r="L108" s="15">
        <f t="shared" si="90"/>
        <v>45</v>
      </c>
      <c r="M108" s="10">
        <f>IFERROR(VLOOKUP(A108,'3'!U:V,2,0),"0")</f>
        <v>30</v>
      </c>
      <c r="N108" s="5" t="s">
        <v>169</v>
      </c>
      <c r="O108" s="15">
        <f t="shared" si="91"/>
        <v>135</v>
      </c>
      <c r="P108" s="10" t="str">
        <f>IFERROR(VLOOKUP(A108,'4'!U:V,2,0),"0")</f>
        <v>0</v>
      </c>
      <c r="Q108" s="5" t="s">
        <v>169</v>
      </c>
      <c r="R108" s="15">
        <f t="shared" si="92"/>
        <v>0</v>
      </c>
      <c r="S108" s="10" t="str">
        <f>IFERROR(VLOOKUP(A108,'5'!U:V,2,0),"0")</f>
        <v>0</v>
      </c>
      <c r="T108" s="5" t="s">
        <v>169</v>
      </c>
      <c r="U108" s="15">
        <f t="shared" si="93"/>
        <v>0</v>
      </c>
      <c r="V108" s="10" t="str">
        <f>IFERROR(VLOOKUP(A108,'6'!U:V,2,0),"0")</f>
        <v>0</v>
      </c>
      <c r="W108" s="5" t="s">
        <v>169</v>
      </c>
      <c r="X108" s="15">
        <f t="shared" si="94"/>
        <v>0</v>
      </c>
      <c r="Y108" s="10" t="str">
        <f>IFERROR(VLOOKUP(A108,'7'!U:V,2,0),"0")</f>
        <v>0</v>
      </c>
      <c r="Z108" s="5" t="s">
        <v>169</v>
      </c>
      <c r="AA108" s="15">
        <f t="shared" si="95"/>
        <v>0</v>
      </c>
      <c r="AB108" s="10" t="str">
        <f>IFERROR(VLOOKUP(A108,'8'!U:V,2,0),"0")</f>
        <v>0</v>
      </c>
      <c r="AC108" s="5" t="s">
        <v>169</v>
      </c>
      <c r="AD108" s="15">
        <f t="shared" si="96"/>
        <v>0</v>
      </c>
      <c r="AE108" s="10" t="str">
        <f>IFERROR(VLOOKUP(A108,'9'!U:V,2,0),"0")</f>
        <v>0</v>
      </c>
      <c r="AF108" s="5" t="s">
        <v>169</v>
      </c>
      <c r="AG108" s="15">
        <f t="shared" si="97"/>
        <v>0</v>
      </c>
      <c r="AH108" s="10" t="str">
        <f>IFERROR(VLOOKUP(A108,'10'!U:V,2,0),"0")</f>
        <v>0</v>
      </c>
      <c r="AI108" s="5" t="s">
        <v>169</v>
      </c>
      <c r="AJ108" s="15">
        <f t="shared" si="98"/>
        <v>0</v>
      </c>
      <c r="AK108" s="10" t="str">
        <f>IFERROR(VLOOKUP(A108,'11'!U:V,2,0),"0")</f>
        <v>0</v>
      </c>
      <c r="AL108" s="5" t="s">
        <v>169</v>
      </c>
      <c r="AM108" s="15">
        <f t="shared" si="99"/>
        <v>0</v>
      </c>
      <c r="AN108" s="10" t="str">
        <f>IFERROR(VLOOKUP(A108,'12'!U:V,2,0),"0")</f>
        <v>0</v>
      </c>
      <c r="AO108" s="5" t="s">
        <v>169</v>
      </c>
      <c r="AP108" s="15">
        <f t="shared" si="100"/>
        <v>0</v>
      </c>
      <c r="AQ108" s="10" t="str">
        <f>IFERROR(VLOOKUP(A108,'13'!U:V,2,0),"0")</f>
        <v>0</v>
      </c>
      <c r="AR108" s="5" t="s">
        <v>169</v>
      </c>
      <c r="AS108" s="15">
        <f t="shared" si="101"/>
        <v>0</v>
      </c>
      <c r="AT108" s="10" t="str">
        <f>IFERROR(VLOOKUP(A108,'14'!U:V,2,0),"0")</f>
        <v>0</v>
      </c>
      <c r="AU108" s="5" t="s">
        <v>169</v>
      </c>
      <c r="AV108" s="15">
        <f t="shared" si="102"/>
        <v>0</v>
      </c>
      <c r="AW108" s="10" t="str">
        <f>IFERROR(VLOOKUP(A108,'15'!U:V,2,0),"0")</f>
        <v>0</v>
      </c>
      <c r="AX108" s="5" t="s">
        <v>169</v>
      </c>
      <c r="AY108" s="15">
        <f t="shared" si="103"/>
        <v>0</v>
      </c>
      <c r="AZ108" s="10" t="str">
        <f>IFERROR(VLOOKUP(A108,'16'!U:V,2,0),"0")</f>
        <v>0</v>
      </c>
      <c r="BA108" s="5" t="s">
        <v>169</v>
      </c>
      <c r="BB108" s="15">
        <f t="shared" si="104"/>
        <v>0</v>
      </c>
      <c r="BC108" s="10" t="str">
        <f>IFERROR(VLOOKUP(A108,'17'!U:V,2,0),"0")</f>
        <v>0</v>
      </c>
      <c r="BD108" s="5" t="s">
        <v>169</v>
      </c>
      <c r="BE108" s="15">
        <f t="shared" si="105"/>
        <v>0</v>
      </c>
      <c r="BF108" s="10" t="str">
        <f>IFERROR(VLOOKUP(A108,'18'!U:V,2,0),"0")</f>
        <v>0</v>
      </c>
      <c r="BG108" s="5" t="s">
        <v>169</v>
      </c>
      <c r="BH108" s="15">
        <f t="shared" si="74"/>
        <v>0</v>
      </c>
      <c r="BI108" s="10" t="str">
        <f>IFERROR(VLOOKUP(A108,'19'!U:V,2,0),"0")</f>
        <v>0</v>
      </c>
      <c r="BJ108" s="5" t="s">
        <v>169</v>
      </c>
      <c r="BK108" s="15">
        <f t="shared" si="75"/>
        <v>0</v>
      </c>
      <c r="BL108" s="10" t="str">
        <f>IFERROR(VLOOKUP(A108,'20'!U:V,2,0),"0")</f>
        <v>0</v>
      </c>
      <c r="BM108" s="5" t="s">
        <v>169</v>
      </c>
      <c r="BN108" s="15">
        <f t="shared" si="76"/>
        <v>0</v>
      </c>
      <c r="BO108" s="10" t="str">
        <f>IFERROR(VLOOKUP(A108,'21'!U:V,2,0),"0")</f>
        <v>0</v>
      </c>
      <c r="BP108" s="5" t="s">
        <v>169</v>
      </c>
      <c r="BQ108" s="15">
        <f t="shared" si="77"/>
        <v>0</v>
      </c>
      <c r="BR108" s="10" t="str">
        <f>IFERROR(VLOOKUP(A108,'22'!U:V,2,0),"0")</f>
        <v>0</v>
      </c>
      <c r="BS108" s="5" t="s">
        <v>169</v>
      </c>
      <c r="BT108" s="15">
        <f t="shared" si="78"/>
        <v>0</v>
      </c>
      <c r="BU108" s="10" t="str">
        <f>IFERROR(VLOOKUP(A108,'23'!U:V,2,0),"0")</f>
        <v>0</v>
      </c>
      <c r="BV108" s="5" t="s">
        <v>169</v>
      </c>
      <c r="BW108" s="15">
        <f t="shared" si="79"/>
        <v>0</v>
      </c>
      <c r="BX108" s="10" t="str">
        <f>IFERROR(VLOOKUP(A108,'24'!U:V,2,0),"0")</f>
        <v>0</v>
      </c>
      <c r="BY108" s="5" t="s">
        <v>169</v>
      </c>
      <c r="BZ108" s="15">
        <f t="shared" si="80"/>
        <v>0</v>
      </c>
      <c r="CA108" s="10" t="str">
        <f>IFERROR(VLOOKUP(A108,'25'!U:V,2,0),"0")</f>
        <v>0</v>
      </c>
      <c r="CB108" s="5" t="s">
        <v>169</v>
      </c>
      <c r="CC108" s="15">
        <f t="shared" si="81"/>
        <v>0</v>
      </c>
      <c r="CD108" s="10" t="str">
        <f>IFERROR(VLOOKUP(A108,'26'!U:V,2,0),"0")</f>
        <v>0</v>
      </c>
      <c r="CE108" s="5" t="s">
        <v>169</v>
      </c>
      <c r="CF108" s="15">
        <f t="shared" si="82"/>
        <v>0</v>
      </c>
      <c r="CG108" s="10" t="str">
        <f>IFERROR(VLOOKUP(A108,'27'!U:V,2,0),"0")</f>
        <v>0</v>
      </c>
      <c r="CH108" s="5" t="s">
        <v>169</v>
      </c>
      <c r="CI108" s="15">
        <f t="shared" si="83"/>
        <v>0</v>
      </c>
      <c r="CJ108" s="10" t="str">
        <f>IFERROR(VLOOKUP(A108,'28'!U:V,2,0),"0")</f>
        <v>0</v>
      </c>
      <c r="CK108" s="5" t="s">
        <v>169</v>
      </c>
      <c r="CL108" s="15">
        <f t="shared" si="84"/>
        <v>0</v>
      </c>
      <c r="CM108" s="10" t="str">
        <f>IFERROR(VLOOKUP(A108,'29'!U:V,2,0),"0")</f>
        <v>0</v>
      </c>
      <c r="CN108" s="5" t="s">
        <v>169</v>
      </c>
      <c r="CO108" s="15">
        <f t="shared" si="85"/>
        <v>0</v>
      </c>
      <c r="CP108" s="10" t="str">
        <f>IFERROR(VLOOKUP(A108,'30'!U:V,2,0),"0")</f>
        <v>0</v>
      </c>
      <c r="CQ108" s="5" t="s">
        <v>169</v>
      </c>
      <c r="CR108" s="15">
        <f t="shared" si="86"/>
        <v>0</v>
      </c>
      <c r="CS108" s="10" t="str">
        <f>IFERROR(VLOOKUP(A108,'31'!U:V,2,0),"0")</f>
        <v>0</v>
      </c>
      <c r="CT108" s="5" t="s">
        <v>169</v>
      </c>
      <c r="CU108" s="15">
        <f t="shared" si="87"/>
        <v>0</v>
      </c>
      <c r="CV108" s="10" t="str">
        <f>IFERROR(VLOOKUP(A108,'เซต1-31'!V:W,2,0),"0")</f>
        <v>0</v>
      </c>
      <c r="CW108" s="5" t="s">
        <v>169</v>
      </c>
      <c r="CX108" s="15">
        <f t="shared" si="88"/>
        <v>0</v>
      </c>
    </row>
    <row r="109" spans="1:102" x14ac:dyDescent="0.25">
      <c r="A109" s="5" t="s">
        <v>140</v>
      </c>
      <c r="B109" s="4" t="s">
        <v>141</v>
      </c>
      <c r="C109" s="13">
        <v>4.33</v>
      </c>
      <c r="D109" s="19">
        <f t="shared" si="55"/>
        <v>0</v>
      </c>
      <c r="E109" s="5" t="s">
        <v>169</v>
      </c>
      <c r="F109" s="13">
        <f t="shared" si="106"/>
        <v>0</v>
      </c>
      <c r="G109" s="10" t="str">
        <f>IFERROR(VLOOKUP(A109,'1'!U:V,2,0),"0")</f>
        <v>0</v>
      </c>
      <c r="H109" s="5" t="s">
        <v>169</v>
      </c>
      <c r="I109" s="15">
        <f t="shared" si="89"/>
        <v>0</v>
      </c>
      <c r="J109" s="10" t="str">
        <f>IFERROR(VLOOKUP(A109,'2'!U:V,2,0),"0")</f>
        <v>0</v>
      </c>
      <c r="K109" s="5" t="s">
        <v>169</v>
      </c>
      <c r="L109" s="15">
        <f t="shared" si="90"/>
        <v>0</v>
      </c>
      <c r="M109" s="10" t="str">
        <f>IFERROR(VLOOKUP(A109,'3'!U:V,2,0),"0")</f>
        <v>0</v>
      </c>
      <c r="N109" s="5" t="s">
        <v>169</v>
      </c>
      <c r="O109" s="15">
        <f t="shared" si="91"/>
        <v>0</v>
      </c>
      <c r="P109" s="10" t="str">
        <f>IFERROR(VLOOKUP(A109,'4'!U:V,2,0),"0")</f>
        <v>0</v>
      </c>
      <c r="Q109" s="5" t="s">
        <v>169</v>
      </c>
      <c r="R109" s="15">
        <f t="shared" si="92"/>
        <v>0</v>
      </c>
      <c r="S109" s="10" t="str">
        <f>IFERROR(VLOOKUP(A109,'5'!U:V,2,0),"0")</f>
        <v>0</v>
      </c>
      <c r="T109" s="5" t="s">
        <v>169</v>
      </c>
      <c r="U109" s="15">
        <f t="shared" si="93"/>
        <v>0</v>
      </c>
      <c r="V109" s="10" t="str">
        <f>IFERROR(VLOOKUP(A109,'6'!U:V,2,0),"0")</f>
        <v>0</v>
      </c>
      <c r="W109" s="5" t="s">
        <v>169</v>
      </c>
      <c r="X109" s="15">
        <f t="shared" si="94"/>
        <v>0</v>
      </c>
      <c r="Y109" s="10" t="str">
        <f>IFERROR(VLOOKUP(A109,'7'!U:V,2,0),"0")</f>
        <v>0</v>
      </c>
      <c r="Z109" s="5" t="s">
        <v>169</v>
      </c>
      <c r="AA109" s="15">
        <f t="shared" si="95"/>
        <v>0</v>
      </c>
      <c r="AB109" s="10" t="str">
        <f>IFERROR(VLOOKUP(A109,'8'!U:V,2,0),"0")</f>
        <v>0</v>
      </c>
      <c r="AC109" s="5" t="s">
        <v>169</v>
      </c>
      <c r="AD109" s="15">
        <f t="shared" si="96"/>
        <v>0</v>
      </c>
      <c r="AE109" s="10" t="str">
        <f>IFERROR(VLOOKUP(A109,'9'!U:V,2,0),"0")</f>
        <v>0</v>
      </c>
      <c r="AF109" s="5" t="s">
        <v>169</v>
      </c>
      <c r="AG109" s="15">
        <f t="shared" si="97"/>
        <v>0</v>
      </c>
      <c r="AH109" s="10" t="str">
        <f>IFERROR(VLOOKUP(A109,'10'!U:V,2,0),"0")</f>
        <v>0</v>
      </c>
      <c r="AI109" s="5" t="s">
        <v>169</v>
      </c>
      <c r="AJ109" s="15">
        <f t="shared" si="98"/>
        <v>0</v>
      </c>
      <c r="AK109" s="10" t="str">
        <f>IFERROR(VLOOKUP(A109,'11'!U:V,2,0),"0")</f>
        <v>0</v>
      </c>
      <c r="AL109" s="5" t="s">
        <v>169</v>
      </c>
      <c r="AM109" s="15">
        <f t="shared" si="99"/>
        <v>0</v>
      </c>
      <c r="AN109" s="10" t="str">
        <f>IFERROR(VLOOKUP(A109,'12'!U:V,2,0),"0")</f>
        <v>0</v>
      </c>
      <c r="AO109" s="5" t="s">
        <v>169</v>
      </c>
      <c r="AP109" s="15">
        <f t="shared" si="100"/>
        <v>0</v>
      </c>
      <c r="AQ109" s="10" t="str">
        <f>IFERROR(VLOOKUP(A109,'13'!U:V,2,0),"0")</f>
        <v>0</v>
      </c>
      <c r="AR109" s="5" t="s">
        <v>169</v>
      </c>
      <c r="AS109" s="15">
        <f t="shared" si="101"/>
        <v>0</v>
      </c>
      <c r="AT109" s="10" t="str">
        <f>IFERROR(VLOOKUP(A109,'14'!U:V,2,0),"0")</f>
        <v>0</v>
      </c>
      <c r="AU109" s="5" t="s">
        <v>169</v>
      </c>
      <c r="AV109" s="15">
        <f t="shared" si="102"/>
        <v>0</v>
      </c>
      <c r="AW109" s="10" t="str">
        <f>IFERROR(VLOOKUP(A109,'15'!U:V,2,0),"0")</f>
        <v>0</v>
      </c>
      <c r="AX109" s="5" t="s">
        <v>169</v>
      </c>
      <c r="AY109" s="15">
        <f t="shared" si="103"/>
        <v>0</v>
      </c>
      <c r="AZ109" s="10" t="str">
        <f>IFERROR(VLOOKUP(A109,'16'!U:V,2,0),"0")</f>
        <v>0</v>
      </c>
      <c r="BA109" s="5" t="s">
        <v>169</v>
      </c>
      <c r="BB109" s="15">
        <f t="shared" si="104"/>
        <v>0</v>
      </c>
      <c r="BC109" s="10" t="str">
        <f>IFERROR(VLOOKUP(A109,'17'!U:V,2,0),"0")</f>
        <v>0</v>
      </c>
      <c r="BD109" s="5" t="s">
        <v>169</v>
      </c>
      <c r="BE109" s="15">
        <f t="shared" si="105"/>
        <v>0</v>
      </c>
      <c r="BF109" s="10" t="str">
        <f>IFERROR(VLOOKUP(A109,'18'!U:V,2,0),"0")</f>
        <v>0</v>
      </c>
      <c r="BG109" s="5" t="s">
        <v>169</v>
      </c>
      <c r="BH109" s="15">
        <f t="shared" si="74"/>
        <v>0</v>
      </c>
      <c r="BI109" s="10" t="str">
        <f>IFERROR(VLOOKUP(A109,'19'!U:V,2,0),"0")</f>
        <v>0</v>
      </c>
      <c r="BJ109" s="5" t="s">
        <v>169</v>
      </c>
      <c r="BK109" s="15">
        <f t="shared" si="75"/>
        <v>0</v>
      </c>
      <c r="BL109" s="10" t="str">
        <f>IFERROR(VLOOKUP(A109,'20'!U:V,2,0),"0")</f>
        <v>0</v>
      </c>
      <c r="BM109" s="5" t="s">
        <v>169</v>
      </c>
      <c r="BN109" s="15">
        <f t="shared" si="76"/>
        <v>0</v>
      </c>
      <c r="BO109" s="10" t="str">
        <f>IFERROR(VLOOKUP(A109,'21'!U:V,2,0),"0")</f>
        <v>0</v>
      </c>
      <c r="BP109" s="5" t="s">
        <v>169</v>
      </c>
      <c r="BQ109" s="15">
        <f t="shared" si="77"/>
        <v>0</v>
      </c>
      <c r="BR109" s="10" t="str">
        <f>IFERROR(VLOOKUP(A109,'22'!U:V,2,0),"0")</f>
        <v>0</v>
      </c>
      <c r="BS109" s="5" t="s">
        <v>169</v>
      </c>
      <c r="BT109" s="15">
        <f t="shared" si="78"/>
        <v>0</v>
      </c>
      <c r="BU109" s="10" t="str">
        <f>IFERROR(VLOOKUP(A109,'23'!U:V,2,0),"0")</f>
        <v>0</v>
      </c>
      <c r="BV109" s="5" t="s">
        <v>169</v>
      </c>
      <c r="BW109" s="15">
        <f t="shared" si="79"/>
        <v>0</v>
      </c>
      <c r="BX109" s="10" t="str">
        <f>IFERROR(VLOOKUP(A109,'24'!U:V,2,0),"0")</f>
        <v>0</v>
      </c>
      <c r="BY109" s="5" t="s">
        <v>169</v>
      </c>
      <c r="BZ109" s="15">
        <f t="shared" si="80"/>
        <v>0</v>
      </c>
      <c r="CA109" s="10" t="str">
        <f>IFERROR(VLOOKUP(A109,'25'!U:V,2,0),"0")</f>
        <v>0</v>
      </c>
      <c r="CB109" s="5" t="s">
        <v>169</v>
      </c>
      <c r="CC109" s="15">
        <f t="shared" si="81"/>
        <v>0</v>
      </c>
      <c r="CD109" s="10" t="str">
        <f>IFERROR(VLOOKUP(A109,'26'!U:V,2,0),"0")</f>
        <v>0</v>
      </c>
      <c r="CE109" s="5" t="s">
        <v>169</v>
      </c>
      <c r="CF109" s="15">
        <f t="shared" si="82"/>
        <v>0</v>
      </c>
      <c r="CG109" s="10" t="str">
        <f>IFERROR(VLOOKUP(A109,'27'!U:V,2,0),"0")</f>
        <v>0</v>
      </c>
      <c r="CH109" s="5" t="s">
        <v>169</v>
      </c>
      <c r="CI109" s="15">
        <f t="shared" si="83"/>
        <v>0</v>
      </c>
      <c r="CJ109" s="10" t="str">
        <f>IFERROR(VLOOKUP(A109,'28'!U:V,2,0),"0")</f>
        <v>0</v>
      </c>
      <c r="CK109" s="5" t="s">
        <v>169</v>
      </c>
      <c r="CL109" s="15">
        <f t="shared" si="84"/>
        <v>0</v>
      </c>
      <c r="CM109" s="10" t="str">
        <f>IFERROR(VLOOKUP(A109,'29'!U:V,2,0),"0")</f>
        <v>0</v>
      </c>
      <c r="CN109" s="5" t="s">
        <v>169</v>
      </c>
      <c r="CO109" s="15">
        <f t="shared" si="85"/>
        <v>0</v>
      </c>
      <c r="CP109" s="10" t="str">
        <f>IFERROR(VLOOKUP(A109,'30'!U:V,2,0),"0")</f>
        <v>0</v>
      </c>
      <c r="CQ109" s="5" t="s">
        <v>169</v>
      </c>
      <c r="CR109" s="15">
        <f t="shared" si="86"/>
        <v>0</v>
      </c>
      <c r="CS109" s="10" t="str">
        <f>IFERROR(VLOOKUP(A109,'31'!U:V,2,0),"0")</f>
        <v>0</v>
      </c>
      <c r="CT109" s="5" t="s">
        <v>169</v>
      </c>
      <c r="CU109" s="15">
        <f t="shared" si="87"/>
        <v>0</v>
      </c>
      <c r="CV109" s="10" t="str">
        <f>IFERROR(VLOOKUP(A109,'เซต1-31'!V:W,2,0),"0")</f>
        <v>0</v>
      </c>
      <c r="CW109" s="5" t="s">
        <v>169</v>
      </c>
      <c r="CX109" s="15">
        <f t="shared" si="88"/>
        <v>0</v>
      </c>
    </row>
    <row r="110" spans="1:102" x14ac:dyDescent="0.25">
      <c r="A110" s="5" t="s">
        <v>159</v>
      </c>
      <c r="B110" s="4" t="s">
        <v>160</v>
      </c>
      <c r="C110" s="13">
        <v>17.5</v>
      </c>
      <c r="D110" s="19">
        <f t="shared" si="55"/>
        <v>0</v>
      </c>
      <c r="E110" s="5" t="s">
        <v>170</v>
      </c>
      <c r="F110" s="13">
        <f t="shared" si="106"/>
        <v>0</v>
      </c>
      <c r="G110" s="10" t="str">
        <f>IFERROR(VLOOKUP(A110,'1'!U:V,2,0),"0")</f>
        <v>0</v>
      </c>
      <c r="H110" s="5" t="s">
        <v>170</v>
      </c>
      <c r="I110" s="15">
        <f t="shared" si="89"/>
        <v>0</v>
      </c>
      <c r="J110" s="10" t="str">
        <f>IFERROR(VLOOKUP(A110,'2'!U:V,2,0),"0")</f>
        <v>0</v>
      </c>
      <c r="K110" s="5" t="s">
        <v>170</v>
      </c>
      <c r="L110" s="15">
        <f t="shared" si="90"/>
        <v>0</v>
      </c>
      <c r="M110" s="10" t="str">
        <f>IFERROR(VLOOKUP(A110,'3'!U:V,2,0),"0")</f>
        <v>0</v>
      </c>
      <c r="N110" s="5" t="s">
        <v>170</v>
      </c>
      <c r="O110" s="15">
        <f t="shared" si="91"/>
        <v>0</v>
      </c>
      <c r="P110" s="10" t="str">
        <f>IFERROR(VLOOKUP(A110,'4'!U:V,2,0),"0")</f>
        <v>0</v>
      </c>
      <c r="Q110" s="5" t="s">
        <v>170</v>
      </c>
      <c r="R110" s="15">
        <f t="shared" si="92"/>
        <v>0</v>
      </c>
      <c r="S110" s="10" t="str">
        <f>IFERROR(VLOOKUP(A110,'5'!U:V,2,0),"0")</f>
        <v>0</v>
      </c>
      <c r="T110" s="5" t="s">
        <v>170</v>
      </c>
      <c r="U110" s="15">
        <f t="shared" si="93"/>
        <v>0</v>
      </c>
      <c r="V110" s="10" t="str">
        <f>IFERROR(VLOOKUP(A110,'6'!U:V,2,0),"0")</f>
        <v>0</v>
      </c>
      <c r="W110" s="5" t="s">
        <v>170</v>
      </c>
      <c r="X110" s="15">
        <f t="shared" si="94"/>
        <v>0</v>
      </c>
      <c r="Y110" s="10" t="str">
        <f>IFERROR(VLOOKUP(A110,'7'!U:V,2,0),"0")</f>
        <v>0</v>
      </c>
      <c r="Z110" s="5" t="s">
        <v>170</v>
      </c>
      <c r="AA110" s="15">
        <f t="shared" si="95"/>
        <v>0</v>
      </c>
      <c r="AB110" s="10" t="str">
        <f>IFERROR(VLOOKUP(A110,'8'!U:V,2,0),"0")</f>
        <v>0</v>
      </c>
      <c r="AC110" s="5" t="s">
        <v>170</v>
      </c>
      <c r="AD110" s="15">
        <f t="shared" si="96"/>
        <v>0</v>
      </c>
      <c r="AE110" s="10" t="str">
        <f>IFERROR(VLOOKUP(A110,'9'!U:V,2,0),"0")</f>
        <v>0</v>
      </c>
      <c r="AF110" s="5" t="s">
        <v>170</v>
      </c>
      <c r="AG110" s="15">
        <f t="shared" si="97"/>
        <v>0</v>
      </c>
      <c r="AH110" s="10" t="str">
        <f>IFERROR(VLOOKUP(A110,'10'!U:V,2,0),"0")</f>
        <v>0</v>
      </c>
      <c r="AI110" s="5" t="s">
        <v>170</v>
      </c>
      <c r="AJ110" s="15">
        <f t="shared" si="98"/>
        <v>0</v>
      </c>
      <c r="AK110" s="10" t="str">
        <f>IFERROR(VLOOKUP(A110,'11'!U:V,2,0),"0")</f>
        <v>0</v>
      </c>
      <c r="AL110" s="5" t="s">
        <v>170</v>
      </c>
      <c r="AM110" s="15">
        <f t="shared" si="99"/>
        <v>0</v>
      </c>
      <c r="AN110" s="10" t="str">
        <f>IFERROR(VLOOKUP(A110,'12'!U:V,2,0),"0")</f>
        <v>0</v>
      </c>
      <c r="AO110" s="5" t="s">
        <v>170</v>
      </c>
      <c r="AP110" s="15">
        <f t="shared" si="100"/>
        <v>0</v>
      </c>
      <c r="AQ110" s="10" t="str">
        <f>IFERROR(VLOOKUP(A110,'13'!U:V,2,0),"0")</f>
        <v>0</v>
      </c>
      <c r="AR110" s="5" t="s">
        <v>170</v>
      </c>
      <c r="AS110" s="15">
        <f t="shared" si="101"/>
        <v>0</v>
      </c>
      <c r="AT110" s="10" t="str">
        <f>IFERROR(VLOOKUP(A110,'14'!U:V,2,0),"0")</f>
        <v>0</v>
      </c>
      <c r="AU110" s="5" t="s">
        <v>170</v>
      </c>
      <c r="AV110" s="15">
        <f t="shared" si="102"/>
        <v>0</v>
      </c>
      <c r="AW110" s="10" t="str">
        <f>IFERROR(VLOOKUP(A110,'15'!U:V,2,0),"0")</f>
        <v>0</v>
      </c>
      <c r="AX110" s="5" t="s">
        <v>170</v>
      </c>
      <c r="AY110" s="15">
        <f t="shared" si="103"/>
        <v>0</v>
      </c>
      <c r="AZ110" s="10" t="str">
        <f>IFERROR(VLOOKUP(A110,'16'!U:V,2,0),"0")</f>
        <v>0</v>
      </c>
      <c r="BA110" s="5" t="s">
        <v>170</v>
      </c>
      <c r="BB110" s="15">
        <f t="shared" si="104"/>
        <v>0</v>
      </c>
      <c r="BC110" s="10" t="str">
        <f>IFERROR(VLOOKUP(A110,'17'!U:V,2,0),"0")</f>
        <v>0</v>
      </c>
      <c r="BD110" s="5" t="s">
        <v>170</v>
      </c>
      <c r="BE110" s="15">
        <f t="shared" si="105"/>
        <v>0</v>
      </c>
      <c r="BF110" s="10" t="str">
        <f>IFERROR(VLOOKUP(A110,'18'!U:V,2,0),"0")</f>
        <v>0</v>
      </c>
      <c r="BG110" s="5" t="s">
        <v>170</v>
      </c>
      <c r="BH110" s="15">
        <f t="shared" si="74"/>
        <v>0</v>
      </c>
      <c r="BI110" s="10" t="str">
        <f>IFERROR(VLOOKUP(A110,'19'!U:V,2,0),"0")</f>
        <v>0</v>
      </c>
      <c r="BJ110" s="5" t="s">
        <v>170</v>
      </c>
      <c r="BK110" s="15">
        <f t="shared" si="75"/>
        <v>0</v>
      </c>
      <c r="BL110" s="10" t="str">
        <f>IFERROR(VLOOKUP(A110,'20'!U:V,2,0),"0")</f>
        <v>0</v>
      </c>
      <c r="BM110" s="5" t="s">
        <v>170</v>
      </c>
      <c r="BN110" s="15">
        <f t="shared" si="76"/>
        <v>0</v>
      </c>
      <c r="BO110" s="10" t="str">
        <f>IFERROR(VLOOKUP(A110,'21'!U:V,2,0),"0")</f>
        <v>0</v>
      </c>
      <c r="BP110" s="5" t="s">
        <v>170</v>
      </c>
      <c r="BQ110" s="15">
        <f t="shared" si="77"/>
        <v>0</v>
      </c>
      <c r="BR110" s="10" t="str">
        <f>IFERROR(VLOOKUP(A110,'22'!U:V,2,0),"0")</f>
        <v>0</v>
      </c>
      <c r="BS110" s="5" t="s">
        <v>170</v>
      </c>
      <c r="BT110" s="15">
        <f t="shared" si="78"/>
        <v>0</v>
      </c>
      <c r="BU110" s="10" t="str">
        <f>IFERROR(VLOOKUP(A110,'23'!U:V,2,0),"0")</f>
        <v>0</v>
      </c>
      <c r="BV110" s="5" t="s">
        <v>170</v>
      </c>
      <c r="BW110" s="15">
        <f t="shared" si="79"/>
        <v>0</v>
      </c>
      <c r="BX110" s="10" t="str">
        <f>IFERROR(VLOOKUP(A110,'24'!U:V,2,0),"0")</f>
        <v>0</v>
      </c>
      <c r="BY110" s="5" t="s">
        <v>170</v>
      </c>
      <c r="BZ110" s="15">
        <f t="shared" si="80"/>
        <v>0</v>
      </c>
      <c r="CA110" s="10" t="str">
        <f>IFERROR(VLOOKUP(A110,'25'!U:V,2,0),"0")</f>
        <v>0</v>
      </c>
      <c r="CB110" s="5" t="s">
        <v>170</v>
      </c>
      <c r="CC110" s="15">
        <f t="shared" si="81"/>
        <v>0</v>
      </c>
      <c r="CD110" s="10" t="str">
        <f>IFERROR(VLOOKUP(A110,'26'!U:V,2,0),"0")</f>
        <v>0</v>
      </c>
      <c r="CE110" s="5" t="s">
        <v>170</v>
      </c>
      <c r="CF110" s="15">
        <f t="shared" si="82"/>
        <v>0</v>
      </c>
      <c r="CG110" s="10" t="str">
        <f>IFERROR(VLOOKUP(A110,'27'!U:V,2,0),"0")</f>
        <v>0</v>
      </c>
      <c r="CH110" s="5" t="s">
        <v>170</v>
      </c>
      <c r="CI110" s="15">
        <f t="shared" si="83"/>
        <v>0</v>
      </c>
      <c r="CJ110" s="10" t="str">
        <f>IFERROR(VLOOKUP(A110,'28'!U:V,2,0),"0")</f>
        <v>0</v>
      </c>
      <c r="CK110" s="5" t="s">
        <v>170</v>
      </c>
      <c r="CL110" s="15">
        <f t="shared" si="84"/>
        <v>0</v>
      </c>
      <c r="CM110" s="10" t="str">
        <f>IFERROR(VLOOKUP(A110,'29'!U:V,2,0),"0")</f>
        <v>0</v>
      </c>
      <c r="CN110" s="5" t="s">
        <v>170</v>
      </c>
      <c r="CO110" s="15">
        <f t="shared" si="85"/>
        <v>0</v>
      </c>
      <c r="CP110" s="10" t="str">
        <f>IFERROR(VLOOKUP(A110,'30'!U:V,2,0),"0")</f>
        <v>0</v>
      </c>
      <c r="CQ110" s="5" t="s">
        <v>170</v>
      </c>
      <c r="CR110" s="15">
        <f t="shared" si="86"/>
        <v>0</v>
      </c>
      <c r="CS110" s="10" t="str">
        <f>IFERROR(VLOOKUP(A110,'31'!U:V,2,0),"0")</f>
        <v>0</v>
      </c>
      <c r="CT110" s="5" t="s">
        <v>170</v>
      </c>
      <c r="CU110" s="15">
        <f t="shared" si="87"/>
        <v>0</v>
      </c>
      <c r="CV110" s="10" t="str">
        <f>IFERROR(VLOOKUP(A110,'เซต1-31'!V:W,2,0),"0")</f>
        <v>0</v>
      </c>
      <c r="CW110" s="5" t="s">
        <v>170</v>
      </c>
      <c r="CX110" s="15">
        <f t="shared" si="88"/>
        <v>0</v>
      </c>
    </row>
    <row r="111" spans="1:102" x14ac:dyDescent="0.25">
      <c r="A111" s="5" t="s">
        <v>142</v>
      </c>
      <c r="B111" s="4" t="s">
        <v>143</v>
      </c>
      <c r="C111" s="13">
        <f>7.5*1</f>
        <v>7.5</v>
      </c>
      <c r="D111" s="19">
        <f t="shared" si="55"/>
        <v>32</v>
      </c>
      <c r="E111" s="5" t="s">
        <v>173</v>
      </c>
      <c r="F111" s="13">
        <f t="shared" si="106"/>
        <v>240</v>
      </c>
      <c r="G111" s="10" t="str">
        <f>IFERROR(VLOOKUP(A111,'1'!U:V,2,0),"0")</f>
        <v>0</v>
      </c>
      <c r="H111" s="5" t="s">
        <v>173</v>
      </c>
      <c r="I111" s="15">
        <f t="shared" si="89"/>
        <v>0</v>
      </c>
      <c r="J111" s="10" t="str">
        <f>IFERROR(VLOOKUP(A111,'2'!U:V,2,0),"0")</f>
        <v>0</v>
      </c>
      <c r="K111" s="5" t="s">
        <v>173</v>
      </c>
      <c r="L111" s="15">
        <f t="shared" si="90"/>
        <v>0</v>
      </c>
      <c r="M111" s="10">
        <f>IFERROR(VLOOKUP(A111,'3'!U:V,2,0),"0")</f>
        <v>1</v>
      </c>
      <c r="N111" s="5" t="s">
        <v>173</v>
      </c>
      <c r="O111" s="15">
        <f t="shared" si="91"/>
        <v>7.5</v>
      </c>
      <c r="P111" s="10">
        <f>IFERROR(VLOOKUP(A111,'4'!U:V,2,0),"0")</f>
        <v>5</v>
      </c>
      <c r="Q111" s="5" t="s">
        <v>173</v>
      </c>
      <c r="R111" s="15">
        <f t="shared" si="92"/>
        <v>37.5</v>
      </c>
      <c r="S111" s="10" t="str">
        <f>IFERROR(VLOOKUP(A111,'5'!U:V,2,0),"0")</f>
        <v>0</v>
      </c>
      <c r="T111" s="5" t="s">
        <v>173</v>
      </c>
      <c r="U111" s="15">
        <f t="shared" si="93"/>
        <v>0</v>
      </c>
      <c r="V111" s="10" t="str">
        <f>IFERROR(VLOOKUP(A111,'6'!U:V,2,0),"0")</f>
        <v>0</v>
      </c>
      <c r="W111" s="5" t="s">
        <v>173</v>
      </c>
      <c r="X111" s="15">
        <f t="shared" si="94"/>
        <v>0</v>
      </c>
      <c r="Y111" s="10">
        <f>IFERROR(VLOOKUP(A111,'7'!U:V,2,0),"0")</f>
        <v>4</v>
      </c>
      <c r="Z111" s="5" t="s">
        <v>173</v>
      </c>
      <c r="AA111" s="15">
        <f t="shared" si="95"/>
        <v>30</v>
      </c>
      <c r="AB111" s="10" t="str">
        <f>IFERROR(VLOOKUP(A111,'8'!U:V,2,0),"0")</f>
        <v>0</v>
      </c>
      <c r="AC111" s="5" t="s">
        <v>173</v>
      </c>
      <c r="AD111" s="15">
        <f t="shared" si="96"/>
        <v>0</v>
      </c>
      <c r="AE111" s="10" t="str">
        <f>IFERROR(VLOOKUP(A111,'9'!U:V,2,0),"0")</f>
        <v>0</v>
      </c>
      <c r="AF111" s="5" t="s">
        <v>173</v>
      </c>
      <c r="AG111" s="15">
        <f t="shared" si="97"/>
        <v>0</v>
      </c>
      <c r="AH111" s="10" t="str">
        <f>IFERROR(VLOOKUP(A111,'10'!U:V,2,0),"0")</f>
        <v>0</v>
      </c>
      <c r="AI111" s="5" t="s">
        <v>173</v>
      </c>
      <c r="AJ111" s="15">
        <f t="shared" si="98"/>
        <v>0</v>
      </c>
      <c r="AK111" s="10" t="str">
        <f>IFERROR(VLOOKUP(A111,'11'!U:V,2,0),"0")</f>
        <v>0</v>
      </c>
      <c r="AL111" s="5" t="s">
        <v>173</v>
      </c>
      <c r="AM111" s="15">
        <f t="shared" si="99"/>
        <v>0</v>
      </c>
      <c r="AN111" s="10" t="str">
        <f>IFERROR(VLOOKUP(A111,'12'!U:V,2,0),"0")</f>
        <v>0</v>
      </c>
      <c r="AO111" s="5" t="s">
        <v>173</v>
      </c>
      <c r="AP111" s="15">
        <f t="shared" si="100"/>
        <v>0</v>
      </c>
      <c r="AQ111" s="10" t="str">
        <f>IFERROR(VLOOKUP(A111,'13'!U:V,2,0),"0")</f>
        <v>0</v>
      </c>
      <c r="AR111" s="5" t="s">
        <v>173</v>
      </c>
      <c r="AS111" s="15">
        <f t="shared" si="101"/>
        <v>0</v>
      </c>
      <c r="AT111" s="10">
        <f>IFERROR(VLOOKUP(A111,'14'!U:V,2,0),"0")</f>
        <v>5</v>
      </c>
      <c r="AU111" s="5" t="s">
        <v>173</v>
      </c>
      <c r="AV111" s="15">
        <f t="shared" si="102"/>
        <v>37.5</v>
      </c>
      <c r="AW111" s="10" t="str">
        <f>IFERROR(VLOOKUP(A111,'15'!U:V,2,0),"0")</f>
        <v>0</v>
      </c>
      <c r="AX111" s="5" t="s">
        <v>173</v>
      </c>
      <c r="AY111" s="15">
        <f t="shared" si="103"/>
        <v>0</v>
      </c>
      <c r="AZ111" s="10">
        <f>IFERROR(VLOOKUP(A111,'16'!U:V,2,0),"0")</f>
        <v>4</v>
      </c>
      <c r="BA111" s="5" t="s">
        <v>173</v>
      </c>
      <c r="BB111" s="15">
        <f t="shared" si="104"/>
        <v>30</v>
      </c>
      <c r="BC111" s="10">
        <f>IFERROR(VLOOKUP(A111,'17'!U:V,2,0),"0")</f>
        <v>2</v>
      </c>
      <c r="BD111" s="5" t="s">
        <v>173</v>
      </c>
      <c r="BE111" s="15">
        <f t="shared" si="105"/>
        <v>15</v>
      </c>
      <c r="BF111" s="10">
        <f>IFERROR(VLOOKUP(A111,'18'!U:V,2,0),"0")</f>
        <v>1</v>
      </c>
      <c r="BG111" s="5" t="s">
        <v>173</v>
      </c>
      <c r="BH111" s="15">
        <f t="shared" si="74"/>
        <v>7.5</v>
      </c>
      <c r="BI111" s="10" t="str">
        <f>IFERROR(VLOOKUP(A111,'19'!U:V,2,0),"0")</f>
        <v>0</v>
      </c>
      <c r="BJ111" s="5" t="s">
        <v>173</v>
      </c>
      <c r="BK111" s="15">
        <f t="shared" si="75"/>
        <v>0</v>
      </c>
      <c r="BL111" s="10">
        <f>IFERROR(VLOOKUP(A111,'20'!U:V,2,0),"0")</f>
        <v>2</v>
      </c>
      <c r="BM111" s="5" t="s">
        <v>173</v>
      </c>
      <c r="BN111" s="15">
        <f t="shared" si="76"/>
        <v>15</v>
      </c>
      <c r="BO111" s="10" t="str">
        <f>IFERROR(VLOOKUP(A111,'21'!U:V,2,0),"0")</f>
        <v>0</v>
      </c>
      <c r="BP111" s="5" t="s">
        <v>173</v>
      </c>
      <c r="BQ111" s="15">
        <f t="shared" si="77"/>
        <v>0</v>
      </c>
      <c r="BR111" s="10" t="str">
        <f>IFERROR(VLOOKUP(A111,'22'!U:V,2,0),"0")</f>
        <v>0</v>
      </c>
      <c r="BS111" s="5" t="s">
        <v>173</v>
      </c>
      <c r="BT111" s="15">
        <f t="shared" si="78"/>
        <v>0</v>
      </c>
      <c r="BU111" s="10">
        <f>IFERROR(VLOOKUP(A111,'23'!U:V,2,0),"0")</f>
        <v>8</v>
      </c>
      <c r="BV111" s="5" t="s">
        <v>173</v>
      </c>
      <c r="BW111" s="15">
        <f t="shared" si="79"/>
        <v>60</v>
      </c>
      <c r="BX111" s="10" t="str">
        <f>IFERROR(VLOOKUP(A111,'24'!U:V,2,0),"0")</f>
        <v>0</v>
      </c>
      <c r="BY111" s="5" t="s">
        <v>173</v>
      </c>
      <c r="BZ111" s="15">
        <f t="shared" si="80"/>
        <v>0</v>
      </c>
      <c r="CA111" s="10" t="str">
        <f>IFERROR(VLOOKUP(A111,'25'!U:V,2,0),"0")</f>
        <v>0</v>
      </c>
      <c r="CB111" s="5" t="s">
        <v>173</v>
      </c>
      <c r="CC111" s="15">
        <f t="shared" si="81"/>
        <v>0</v>
      </c>
      <c r="CD111" s="10" t="str">
        <f>IFERROR(VLOOKUP(A111,'26'!U:V,2,0),"0")</f>
        <v>0</v>
      </c>
      <c r="CE111" s="5" t="s">
        <v>173</v>
      </c>
      <c r="CF111" s="15">
        <f t="shared" si="82"/>
        <v>0</v>
      </c>
      <c r="CG111" s="10" t="str">
        <f>IFERROR(VLOOKUP(A111,'27'!U:V,2,0),"0")</f>
        <v>0</v>
      </c>
      <c r="CH111" s="5" t="s">
        <v>173</v>
      </c>
      <c r="CI111" s="15">
        <f t="shared" si="83"/>
        <v>0</v>
      </c>
      <c r="CJ111" s="10" t="str">
        <f>IFERROR(VLOOKUP(A111,'28'!U:V,2,0),"0")</f>
        <v>0</v>
      </c>
      <c r="CK111" s="5" t="s">
        <v>173</v>
      </c>
      <c r="CL111" s="15">
        <f t="shared" si="84"/>
        <v>0</v>
      </c>
      <c r="CM111" s="10" t="str">
        <f>IFERROR(VLOOKUP(A111,'29'!U:V,2,0),"0")</f>
        <v>0</v>
      </c>
      <c r="CN111" s="5" t="s">
        <v>173</v>
      </c>
      <c r="CO111" s="15">
        <f t="shared" si="85"/>
        <v>0</v>
      </c>
      <c r="CP111" s="10" t="str">
        <f>IFERROR(VLOOKUP(A111,'30'!U:V,2,0),"0")</f>
        <v>0</v>
      </c>
      <c r="CQ111" s="5" t="s">
        <v>173</v>
      </c>
      <c r="CR111" s="15">
        <f t="shared" si="86"/>
        <v>0</v>
      </c>
      <c r="CS111" s="10" t="str">
        <f>IFERROR(VLOOKUP(A111,'31'!U:V,2,0),"0")</f>
        <v>0</v>
      </c>
      <c r="CT111" s="5" t="s">
        <v>173</v>
      </c>
      <c r="CU111" s="15">
        <f t="shared" si="87"/>
        <v>0</v>
      </c>
      <c r="CV111" s="10" t="str">
        <f>IFERROR(VLOOKUP(A111,'เซต1-31'!V:W,2,0),"0")</f>
        <v>0</v>
      </c>
      <c r="CW111" s="5" t="s">
        <v>173</v>
      </c>
      <c r="CX111" s="15">
        <f t="shared" si="88"/>
        <v>0</v>
      </c>
    </row>
    <row r="112" spans="1:102" x14ac:dyDescent="0.25">
      <c r="A112" s="5" t="s">
        <v>157</v>
      </c>
      <c r="B112" s="4" t="s">
        <v>158</v>
      </c>
      <c r="C112" s="13">
        <f>7.5*5</f>
        <v>37.5</v>
      </c>
      <c r="D112" s="19">
        <f t="shared" si="55"/>
        <v>0</v>
      </c>
      <c r="E112" s="5" t="s">
        <v>173</v>
      </c>
      <c r="F112" s="13">
        <f t="shared" si="106"/>
        <v>0</v>
      </c>
      <c r="G112" s="10" t="str">
        <f>IFERROR(VLOOKUP(A112,'1'!U:V,2,0),"0")</f>
        <v>0</v>
      </c>
      <c r="H112" s="5" t="s">
        <v>173</v>
      </c>
      <c r="I112" s="15">
        <f t="shared" si="89"/>
        <v>0</v>
      </c>
      <c r="J112" s="10" t="str">
        <f>IFERROR(VLOOKUP(A112,'2'!U:V,2,0),"0")</f>
        <v>0</v>
      </c>
      <c r="K112" s="5" t="s">
        <v>173</v>
      </c>
      <c r="L112" s="15">
        <f t="shared" si="90"/>
        <v>0</v>
      </c>
      <c r="M112" s="10" t="str">
        <f>IFERROR(VLOOKUP(A112,'3'!U:V,2,0),"0")</f>
        <v>0</v>
      </c>
      <c r="N112" s="5" t="s">
        <v>173</v>
      </c>
      <c r="O112" s="15">
        <f t="shared" si="91"/>
        <v>0</v>
      </c>
      <c r="P112" s="10" t="str">
        <f>IFERROR(VLOOKUP(A112,'4'!U:V,2,0),"0")</f>
        <v>0</v>
      </c>
      <c r="Q112" s="5" t="s">
        <v>173</v>
      </c>
      <c r="R112" s="15">
        <f t="shared" si="92"/>
        <v>0</v>
      </c>
      <c r="S112" s="10" t="str">
        <f>IFERROR(VLOOKUP(A112,'5'!U:V,2,0),"0")</f>
        <v>0</v>
      </c>
      <c r="T112" s="5" t="s">
        <v>173</v>
      </c>
      <c r="U112" s="15">
        <f t="shared" si="93"/>
        <v>0</v>
      </c>
      <c r="V112" s="10" t="str">
        <f>IFERROR(VLOOKUP(A112,'6'!U:V,2,0),"0")</f>
        <v>0</v>
      </c>
      <c r="W112" s="5" t="s">
        <v>173</v>
      </c>
      <c r="X112" s="15">
        <f t="shared" si="94"/>
        <v>0</v>
      </c>
      <c r="Y112" s="10" t="str">
        <f>IFERROR(VLOOKUP(A112,'7'!U:V,2,0),"0")</f>
        <v>0</v>
      </c>
      <c r="Z112" s="5" t="s">
        <v>173</v>
      </c>
      <c r="AA112" s="15">
        <f t="shared" si="95"/>
        <v>0</v>
      </c>
      <c r="AB112" s="10" t="str">
        <f>IFERROR(VLOOKUP(A112,'8'!U:V,2,0),"0")</f>
        <v>0</v>
      </c>
      <c r="AC112" s="5" t="s">
        <v>173</v>
      </c>
      <c r="AD112" s="15">
        <f t="shared" si="96"/>
        <v>0</v>
      </c>
      <c r="AE112" s="10" t="str">
        <f>IFERROR(VLOOKUP(A112,'9'!U:V,2,0),"0")</f>
        <v>0</v>
      </c>
      <c r="AF112" s="5" t="s">
        <v>173</v>
      </c>
      <c r="AG112" s="15">
        <f t="shared" si="97"/>
        <v>0</v>
      </c>
      <c r="AH112" s="10" t="str">
        <f>IFERROR(VLOOKUP(A112,'10'!U:V,2,0),"0")</f>
        <v>0</v>
      </c>
      <c r="AI112" s="5" t="s">
        <v>173</v>
      </c>
      <c r="AJ112" s="15">
        <f t="shared" si="98"/>
        <v>0</v>
      </c>
      <c r="AK112" s="10" t="str">
        <f>IFERROR(VLOOKUP(A112,'11'!U:V,2,0),"0")</f>
        <v>0</v>
      </c>
      <c r="AL112" s="5" t="s">
        <v>173</v>
      </c>
      <c r="AM112" s="15">
        <f t="shared" si="99"/>
        <v>0</v>
      </c>
      <c r="AN112" s="10" t="str">
        <f>IFERROR(VLOOKUP(A112,'12'!U:V,2,0),"0")</f>
        <v>0</v>
      </c>
      <c r="AO112" s="5" t="s">
        <v>173</v>
      </c>
      <c r="AP112" s="15">
        <f t="shared" si="100"/>
        <v>0</v>
      </c>
      <c r="AQ112" s="10" t="str">
        <f>IFERROR(VLOOKUP(A112,'13'!U:V,2,0),"0")</f>
        <v>0</v>
      </c>
      <c r="AR112" s="5" t="s">
        <v>173</v>
      </c>
      <c r="AS112" s="15">
        <f t="shared" si="101"/>
        <v>0</v>
      </c>
      <c r="AT112" s="10" t="str">
        <f>IFERROR(VLOOKUP(A112,'14'!U:V,2,0),"0")</f>
        <v>0</v>
      </c>
      <c r="AU112" s="5" t="s">
        <v>173</v>
      </c>
      <c r="AV112" s="15">
        <f t="shared" si="102"/>
        <v>0</v>
      </c>
      <c r="AW112" s="10" t="str">
        <f>IFERROR(VLOOKUP(A112,'15'!U:V,2,0),"0")</f>
        <v>0</v>
      </c>
      <c r="AX112" s="5" t="s">
        <v>173</v>
      </c>
      <c r="AY112" s="15">
        <f t="shared" si="103"/>
        <v>0</v>
      </c>
      <c r="AZ112" s="10" t="str">
        <f>IFERROR(VLOOKUP(A112,'16'!U:V,2,0),"0")</f>
        <v>0</v>
      </c>
      <c r="BA112" s="5" t="s">
        <v>173</v>
      </c>
      <c r="BB112" s="15">
        <f t="shared" si="104"/>
        <v>0</v>
      </c>
      <c r="BC112" s="10" t="str">
        <f>IFERROR(VLOOKUP(A112,'17'!U:V,2,0),"0")</f>
        <v>0</v>
      </c>
      <c r="BD112" s="5" t="s">
        <v>173</v>
      </c>
      <c r="BE112" s="15">
        <f t="shared" si="105"/>
        <v>0</v>
      </c>
      <c r="BF112" s="10" t="str">
        <f>IFERROR(VLOOKUP(A112,'18'!U:V,2,0),"0")</f>
        <v>0</v>
      </c>
      <c r="BG112" s="5" t="s">
        <v>173</v>
      </c>
      <c r="BH112" s="15">
        <f t="shared" si="74"/>
        <v>0</v>
      </c>
      <c r="BI112" s="10" t="str">
        <f>IFERROR(VLOOKUP(A112,'19'!U:V,2,0),"0")</f>
        <v>0</v>
      </c>
      <c r="BJ112" s="5" t="s">
        <v>173</v>
      </c>
      <c r="BK112" s="15">
        <f t="shared" si="75"/>
        <v>0</v>
      </c>
      <c r="BL112" s="10" t="str">
        <f>IFERROR(VLOOKUP(A112,'20'!U:V,2,0),"0")</f>
        <v>0</v>
      </c>
      <c r="BM112" s="5" t="s">
        <v>173</v>
      </c>
      <c r="BN112" s="15">
        <f t="shared" si="76"/>
        <v>0</v>
      </c>
      <c r="BO112" s="10" t="str">
        <f>IFERROR(VLOOKUP(A112,'21'!U:V,2,0),"0")</f>
        <v>0</v>
      </c>
      <c r="BP112" s="5" t="s">
        <v>173</v>
      </c>
      <c r="BQ112" s="15">
        <f t="shared" si="77"/>
        <v>0</v>
      </c>
      <c r="BR112" s="10" t="str">
        <f>IFERROR(VLOOKUP(A112,'22'!U:V,2,0),"0")</f>
        <v>0</v>
      </c>
      <c r="BS112" s="5" t="s">
        <v>173</v>
      </c>
      <c r="BT112" s="15">
        <f t="shared" si="78"/>
        <v>0</v>
      </c>
      <c r="BU112" s="10" t="str">
        <f>IFERROR(VLOOKUP(A112,'23'!U:V,2,0),"0")</f>
        <v>0</v>
      </c>
      <c r="BV112" s="5" t="s">
        <v>173</v>
      </c>
      <c r="BW112" s="15">
        <f t="shared" si="79"/>
        <v>0</v>
      </c>
      <c r="BX112" s="10" t="str">
        <f>IFERROR(VLOOKUP(A112,'24'!U:V,2,0),"0")</f>
        <v>0</v>
      </c>
      <c r="BY112" s="5" t="s">
        <v>173</v>
      </c>
      <c r="BZ112" s="15">
        <f t="shared" si="80"/>
        <v>0</v>
      </c>
      <c r="CA112" s="10" t="str">
        <f>IFERROR(VLOOKUP(A112,'25'!U:V,2,0),"0")</f>
        <v>0</v>
      </c>
      <c r="CB112" s="5" t="s">
        <v>173</v>
      </c>
      <c r="CC112" s="15">
        <f t="shared" si="81"/>
        <v>0</v>
      </c>
      <c r="CD112" s="10" t="str">
        <f>IFERROR(VLOOKUP(A112,'26'!U:V,2,0),"0")</f>
        <v>0</v>
      </c>
      <c r="CE112" s="5" t="s">
        <v>173</v>
      </c>
      <c r="CF112" s="15">
        <f t="shared" si="82"/>
        <v>0</v>
      </c>
      <c r="CG112" s="10" t="str">
        <f>IFERROR(VLOOKUP(A112,'27'!U:V,2,0),"0")</f>
        <v>0</v>
      </c>
      <c r="CH112" s="5" t="s">
        <v>173</v>
      </c>
      <c r="CI112" s="15">
        <f t="shared" si="83"/>
        <v>0</v>
      </c>
      <c r="CJ112" s="10" t="str">
        <f>IFERROR(VLOOKUP(A112,'28'!U:V,2,0),"0")</f>
        <v>0</v>
      </c>
      <c r="CK112" s="5" t="s">
        <v>173</v>
      </c>
      <c r="CL112" s="15">
        <f t="shared" si="84"/>
        <v>0</v>
      </c>
      <c r="CM112" s="10" t="str">
        <f>IFERROR(VLOOKUP(A112,'29'!U:V,2,0),"0")</f>
        <v>0</v>
      </c>
      <c r="CN112" s="5" t="s">
        <v>173</v>
      </c>
      <c r="CO112" s="15">
        <f t="shared" si="85"/>
        <v>0</v>
      </c>
      <c r="CP112" s="10" t="str">
        <f>IFERROR(VLOOKUP(A112,'30'!U:V,2,0),"0")</f>
        <v>0</v>
      </c>
      <c r="CQ112" s="5" t="s">
        <v>173</v>
      </c>
      <c r="CR112" s="15">
        <f t="shared" si="86"/>
        <v>0</v>
      </c>
      <c r="CS112" s="10" t="str">
        <f>IFERROR(VLOOKUP(A112,'31'!U:V,2,0),"0")</f>
        <v>0</v>
      </c>
      <c r="CT112" s="5" t="s">
        <v>173</v>
      </c>
      <c r="CU112" s="15">
        <f t="shared" si="87"/>
        <v>0</v>
      </c>
      <c r="CV112" s="10" t="str">
        <f>IFERROR(VLOOKUP(A112,'เซต1-31'!V:W,2,0),"0")</f>
        <v>0</v>
      </c>
      <c r="CW112" s="5" t="s">
        <v>173</v>
      </c>
      <c r="CX112" s="15">
        <f t="shared" si="88"/>
        <v>0</v>
      </c>
    </row>
    <row r="113" spans="1:102" x14ac:dyDescent="0.25">
      <c r="A113" s="5" t="s">
        <v>40</v>
      </c>
      <c r="B113" s="4" t="s">
        <v>41</v>
      </c>
      <c r="C113" s="13">
        <v>4.5</v>
      </c>
      <c r="D113" s="19">
        <f t="shared" si="55"/>
        <v>0</v>
      </c>
      <c r="E113" s="5" t="s">
        <v>169</v>
      </c>
      <c r="F113" s="13">
        <f t="shared" si="106"/>
        <v>0</v>
      </c>
      <c r="G113" s="10" t="str">
        <f>IFERROR(VLOOKUP(A113,'1'!U:V,2,0),"0")</f>
        <v>0</v>
      </c>
      <c r="H113" s="5" t="s">
        <v>169</v>
      </c>
      <c r="I113" s="15">
        <f t="shared" si="89"/>
        <v>0</v>
      </c>
      <c r="J113" s="10" t="str">
        <f>IFERROR(VLOOKUP(A113,'2'!U:V,2,0),"0")</f>
        <v>0</v>
      </c>
      <c r="K113" s="5" t="s">
        <v>169</v>
      </c>
      <c r="L113" s="15">
        <f t="shared" si="90"/>
        <v>0</v>
      </c>
      <c r="M113" s="10" t="str">
        <f>IFERROR(VLOOKUP(A113,'3'!U:V,2,0),"0")</f>
        <v>0</v>
      </c>
      <c r="N113" s="5" t="s">
        <v>169</v>
      </c>
      <c r="O113" s="15">
        <f t="shared" si="91"/>
        <v>0</v>
      </c>
      <c r="P113" s="10" t="str">
        <f>IFERROR(VLOOKUP(A113,'4'!U:V,2,0),"0")</f>
        <v>0</v>
      </c>
      <c r="Q113" s="5" t="s">
        <v>169</v>
      </c>
      <c r="R113" s="15">
        <f t="shared" si="92"/>
        <v>0</v>
      </c>
      <c r="S113" s="10" t="str">
        <f>IFERROR(VLOOKUP(A113,'5'!U:V,2,0),"0")</f>
        <v>0</v>
      </c>
      <c r="T113" s="5" t="s">
        <v>169</v>
      </c>
      <c r="U113" s="15">
        <f t="shared" si="93"/>
        <v>0</v>
      </c>
      <c r="V113" s="10" t="str">
        <f>IFERROR(VLOOKUP(A113,'6'!U:V,2,0),"0")</f>
        <v>0</v>
      </c>
      <c r="W113" s="5" t="s">
        <v>169</v>
      </c>
      <c r="X113" s="15">
        <f t="shared" si="94"/>
        <v>0</v>
      </c>
      <c r="Y113" s="10" t="str">
        <f>IFERROR(VLOOKUP(A113,'7'!U:V,2,0),"0")</f>
        <v>0</v>
      </c>
      <c r="Z113" s="5" t="s">
        <v>169</v>
      </c>
      <c r="AA113" s="15">
        <f t="shared" si="95"/>
        <v>0</v>
      </c>
      <c r="AB113" s="10" t="str">
        <f>IFERROR(VLOOKUP(A113,'8'!U:V,2,0),"0")</f>
        <v>0</v>
      </c>
      <c r="AC113" s="5" t="s">
        <v>169</v>
      </c>
      <c r="AD113" s="15">
        <f t="shared" si="96"/>
        <v>0</v>
      </c>
      <c r="AE113" s="10" t="str">
        <f>IFERROR(VLOOKUP(A113,'9'!U:V,2,0),"0")</f>
        <v>0</v>
      </c>
      <c r="AF113" s="5" t="s">
        <v>169</v>
      </c>
      <c r="AG113" s="15">
        <f t="shared" si="97"/>
        <v>0</v>
      </c>
      <c r="AH113" s="10" t="str">
        <f>IFERROR(VLOOKUP(A113,'10'!U:V,2,0),"0")</f>
        <v>0</v>
      </c>
      <c r="AI113" s="5" t="s">
        <v>169</v>
      </c>
      <c r="AJ113" s="15">
        <f t="shared" si="98"/>
        <v>0</v>
      </c>
      <c r="AK113" s="10" t="str">
        <f>IFERROR(VLOOKUP(A113,'11'!U:V,2,0),"0")</f>
        <v>0</v>
      </c>
      <c r="AL113" s="5" t="s">
        <v>169</v>
      </c>
      <c r="AM113" s="15">
        <f t="shared" si="99"/>
        <v>0</v>
      </c>
      <c r="AN113" s="10" t="str">
        <f>IFERROR(VLOOKUP(A113,'12'!U:V,2,0),"0")</f>
        <v>0</v>
      </c>
      <c r="AO113" s="5" t="s">
        <v>169</v>
      </c>
      <c r="AP113" s="15">
        <f t="shared" si="100"/>
        <v>0</v>
      </c>
      <c r="AQ113" s="10" t="str">
        <f>IFERROR(VLOOKUP(A113,'13'!U:V,2,0),"0")</f>
        <v>0</v>
      </c>
      <c r="AR113" s="5" t="s">
        <v>169</v>
      </c>
      <c r="AS113" s="15">
        <f t="shared" si="101"/>
        <v>0</v>
      </c>
      <c r="AT113" s="10" t="str">
        <f>IFERROR(VLOOKUP(A113,'14'!U:V,2,0),"0")</f>
        <v>0</v>
      </c>
      <c r="AU113" s="5" t="s">
        <v>169</v>
      </c>
      <c r="AV113" s="15">
        <f t="shared" si="102"/>
        <v>0</v>
      </c>
      <c r="AW113" s="10" t="str">
        <f>IFERROR(VLOOKUP(A113,'15'!U:V,2,0),"0")</f>
        <v>0</v>
      </c>
      <c r="AX113" s="5" t="s">
        <v>169</v>
      </c>
      <c r="AY113" s="15">
        <f t="shared" si="103"/>
        <v>0</v>
      </c>
      <c r="AZ113" s="10" t="str">
        <f>IFERROR(VLOOKUP(A113,'16'!U:V,2,0),"0")</f>
        <v>0</v>
      </c>
      <c r="BA113" s="5" t="s">
        <v>169</v>
      </c>
      <c r="BB113" s="15">
        <f t="shared" si="104"/>
        <v>0</v>
      </c>
      <c r="BC113" s="10" t="str">
        <f>IFERROR(VLOOKUP(A113,'17'!U:V,2,0),"0")</f>
        <v>0</v>
      </c>
      <c r="BD113" s="5" t="s">
        <v>169</v>
      </c>
      <c r="BE113" s="15">
        <f t="shared" si="105"/>
        <v>0</v>
      </c>
      <c r="BF113" s="10" t="str">
        <f>IFERROR(VLOOKUP(A113,'18'!U:V,2,0),"0")</f>
        <v>0</v>
      </c>
      <c r="BG113" s="5" t="s">
        <v>169</v>
      </c>
      <c r="BH113" s="15">
        <f t="shared" si="74"/>
        <v>0</v>
      </c>
      <c r="BI113" s="10" t="str">
        <f>IFERROR(VLOOKUP(A113,'19'!U:V,2,0),"0")</f>
        <v>0</v>
      </c>
      <c r="BJ113" s="5" t="s">
        <v>169</v>
      </c>
      <c r="BK113" s="15">
        <f t="shared" si="75"/>
        <v>0</v>
      </c>
      <c r="BL113" s="10" t="str">
        <f>IFERROR(VLOOKUP(A113,'20'!U:V,2,0),"0")</f>
        <v>0</v>
      </c>
      <c r="BM113" s="5" t="s">
        <v>169</v>
      </c>
      <c r="BN113" s="15">
        <f t="shared" si="76"/>
        <v>0</v>
      </c>
      <c r="BO113" s="10" t="str">
        <f>IFERROR(VLOOKUP(A113,'21'!U:V,2,0),"0")</f>
        <v>0</v>
      </c>
      <c r="BP113" s="5" t="s">
        <v>169</v>
      </c>
      <c r="BQ113" s="15">
        <f t="shared" si="77"/>
        <v>0</v>
      </c>
      <c r="BR113" s="10" t="str">
        <f>IFERROR(VLOOKUP(A113,'22'!U:V,2,0),"0")</f>
        <v>0</v>
      </c>
      <c r="BS113" s="5" t="s">
        <v>169</v>
      </c>
      <c r="BT113" s="15">
        <f t="shared" si="78"/>
        <v>0</v>
      </c>
      <c r="BU113" s="10" t="str">
        <f>IFERROR(VLOOKUP(A113,'23'!U:V,2,0),"0")</f>
        <v>0</v>
      </c>
      <c r="BV113" s="5" t="s">
        <v>169</v>
      </c>
      <c r="BW113" s="15">
        <f t="shared" si="79"/>
        <v>0</v>
      </c>
      <c r="BX113" s="10" t="str">
        <f>IFERROR(VLOOKUP(A113,'24'!U:V,2,0),"0")</f>
        <v>0</v>
      </c>
      <c r="BY113" s="5" t="s">
        <v>169</v>
      </c>
      <c r="BZ113" s="15">
        <f t="shared" si="80"/>
        <v>0</v>
      </c>
      <c r="CA113" s="10" t="str">
        <f>IFERROR(VLOOKUP(A113,'25'!U:V,2,0),"0")</f>
        <v>0</v>
      </c>
      <c r="CB113" s="5" t="s">
        <v>169</v>
      </c>
      <c r="CC113" s="15">
        <f t="shared" si="81"/>
        <v>0</v>
      </c>
      <c r="CD113" s="10" t="str">
        <f>IFERROR(VLOOKUP(A113,'26'!U:V,2,0),"0")</f>
        <v>0</v>
      </c>
      <c r="CE113" s="5" t="s">
        <v>169</v>
      </c>
      <c r="CF113" s="15">
        <f t="shared" si="82"/>
        <v>0</v>
      </c>
      <c r="CG113" s="10" t="str">
        <f>IFERROR(VLOOKUP(A113,'27'!U:V,2,0),"0")</f>
        <v>0</v>
      </c>
      <c r="CH113" s="5" t="s">
        <v>169</v>
      </c>
      <c r="CI113" s="15">
        <f t="shared" si="83"/>
        <v>0</v>
      </c>
      <c r="CJ113" s="10" t="str">
        <f>IFERROR(VLOOKUP(A113,'28'!U:V,2,0),"0")</f>
        <v>0</v>
      </c>
      <c r="CK113" s="5" t="s">
        <v>169</v>
      </c>
      <c r="CL113" s="15">
        <f t="shared" si="84"/>
        <v>0</v>
      </c>
      <c r="CM113" s="10" t="str">
        <f>IFERROR(VLOOKUP(A113,'29'!U:V,2,0),"0")</f>
        <v>0</v>
      </c>
      <c r="CN113" s="5" t="s">
        <v>169</v>
      </c>
      <c r="CO113" s="15">
        <f t="shared" si="85"/>
        <v>0</v>
      </c>
      <c r="CP113" s="10" t="str">
        <f>IFERROR(VLOOKUP(A113,'30'!U:V,2,0),"0")</f>
        <v>0</v>
      </c>
      <c r="CQ113" s="5" t="s">
        <v>169</v>
      </c>
      <c r="CR113" s="15">
        <f t="shared" si="86"/>
        <v>0</v>
      </c>
      <c r="CS113" s="10" t="str">
        <f>IFERROR(VLOOKUP(A113,'31'!U:V,2,0),"0")</f>
        <v>0</v>
      </c>
      <c r="CT113" s="5" t="s">
        <v>169</v>
      </c>
      <c r="CU113" s="15">
        <f t="shared" si="87"/>
        <v>0</v>
      </c>
      <c r="CV113" s="10" t="str">
        <f>IFERROR(VLOOKUP(A113,'เซต1-31'!V:W,2,0),"0")</f>
        <v>0</v>
      </c>
      <c r="CW113" s="5" t="s">
        <v>169</v>
      </c>
      <c r="CX113" s="15">
        <f t="shared" si="88"/>
        <v>0</v>
      </c>
    </row>
    <row r="114" spans="1:102" x14ac:dyDescent="0.6">
      <c r="A114" s="5" t="s">
        <v>254</v>
      </c>
      <c r="B114" s="1" t="s">
        <v>255</v>
      </c>
      <c r="C114" s="13">
        <v>26.81</v>
      </c>
      <c r="D114" s="19">
        <f t="shared" si="55"/>
        <v>92</v>
      </c>
      <c r="E114" s="5" t="s">
        <v>168</v>
      </c>
      <c r="F114" s="13">
        <f t="shared" si="106"/>
        <v>2466.52</v>
      </c>
      <c r="G114" s="10" t="str">
        <f>IFERROR(VLOOKUP(A114,'1'!U:V,2,0),"0")</f>
        <v>0</v>
      </c>
      <c r="H114" s="5" t="s">
        <v>168</v>
      </c>
      <c r="I114" s="15">
        <f t="shared" si="89"/>
        <v>0</v>
      </c>
      <c r="J114" s="10">
        <f>IFERROR(VLOOKUP(A114,'2'!U:V,2,0),"0")</f>
        <v>6</v>
      </c>
      <c r="K114" s="5" t="s">
        <v>168</v>
      </c>
      <c r="L114" s="15">
        <f t="shared" si="90"/>
        <v>160.85999999999999</v>
      </c>
      <c r="M114" s="10">
        <f>IFERROR(VLOOKUP(A114,'3'!U:V,2,0),"0")</f>
        <v>15</v>
      </c>
      <c r="N114" s="5" t="s">
        <v>168</v>
      </c>
      <c r="O114" s="15">
        <f t="shared" si="91"/>
        <v>402.15</v>
      </c>
      <c r="P114" s="10" t="str">
        <f>IFERROR(VLOOKUP(A114,'4'!U:V,2,0),"0")</f>
        <v>0</v>
      </c>
      <c r="Q114" s="5" t="s">
        <v>168</v>
      </c>
      <c r="R114" s="15">
        <f t="shared" si="92"/>
        <v>0</v>
      </c>
      <c r="S114" s="10" t="str">
        <f>IFERROR(VLOOKUP(A114,'5'!U:V,2,0),"0")</f>
        <v>0</v>
      </c>
      <c r="T114" s="5" t="s">
        <v>168</v>
      </c>
      <c r="U114" s="15">
        <f t="shared" si="93"/>
        <v>0</v>
      </c>
      <c r="V114" s="10" t="str">
        <f>IFERROR(VLOOKUP(A114,'6'!U:V,2,0),"0")</f>
        <v>0</v>
      </c>
      <c r="W114" s="5" t="s">
        <v>168</v>
      </c>
      <c r="X114" s="15">
        <f t="shared" si="94"/>
        <v>0</v>
      </c>
      <c r="Y114" s="10" t="str">
        <f>IFERROR(VLOOKUP(A114,'7'!U:V,2,0),"0")</f>
        <v>0</v>
      </c>
      <c r="Z114" s="5" t="s">
        <v>168</v>
      </c>
      <c r="AA114" s="15">
        <f t="shared" si="95"/>
        <v>0</v>
      </c>
      <c r="AB114" s="10" t="str">
        <f>IFERROR(VLOOKUP(A114,'8'!U:V,2,0),"0")</f>
        <v>0</v>
      </c>
      <c r="AC114" s="5" t="s">
        <v>168</v>
      </c>
      <c r="AD114" s="15">
        <f t="shared" si="96"/>
        <v>0</v>
      </c>
      <c r="AE114" s="10" t="str">
        <f>IFERROR(VLOOKUP(A114,'9'!U:V,2,0),"0")</f>
        <v>0</v>
      </c>
      <c r="AF114" s="5" t="s">
        <v>168</v>
      </c>
      <c r="AG114" s="15">
        <f t="shared" si="97"/>
        <v>0</v>
      </c>
      <c r="AH114" s="10" t="str">
        <f>IFERROR(VLOOKUP(A114,'10'!U:V,2,0),"0")</f>
        <v>0</v>
      </c>
      <c r="AI114" s="5" t="s">
        <v>168</v>
      </c>
      <c r="AJ114" s="15">
        <f t="shared" si="98"/>
        <v>0</v>
      </c>
      <c r="AK114" s="10">
        <f>IFERROR(VLOOKUP(A114,'11'!U:V,2,0),"0")</f>
        <v>4</v>
      </c>
      <c r="AL114" s="5" t="s">
        <v>168</v>
      </c>
      <c r="AM114" s="15">
        <f t="shared" si="99"/>
        <v>107.24</v>
      </c>
      <c r="AN114" s="10">
        <f>IFERROR(VLOOKUP(A114,'12'!U:V,2,0),"0")</f>
        <v>1</v>
      </c>
      <c r="AO114" s="5" t="s">
        <v>168</v>
      </c>
      <c r="AP114" s="15">
        <f t="shared" si="100"/>
        <v>26.81</v>
      </c>
      <c r="AQ114" s="10">
        <f>IFERROR(VLOOKUP(A114,'13'!U:V,2,0),"0")</f>
        <v>1</v>
      </c>
      <c r="AR114" s="5" t="s">
        <v>168</v>
      </c>
      <c r="AS114" s="15">
        <f t="shared" si="101"/>
        <v>26.81</v>
      </c>
      <c r="AT114" s="10">
        <f>IFERROR(VLOOKUP(A114,'14'!U:V,2,0),"0")</f>
        <v>65</v>
      </c>
      <c r="AU114" s="5" t="s">
        <v>168</v>
      </c>
      <c r="AV114" s="15">
        <f t="shared" si="102"/>
        <v>1742.6499999999999</v>
      </c>
      <c r="AW114" s="10" t="str">
        <f>IFERROR(VLOOKUP(A114,'15'!U:V,2,0),"0")</f>
        <v>0</v>
      </c>
      <c r="AX114" s="5" t="s">
        <v>168</v>
      </c>
      <c r="AY114" s="15">
        <f t="shared" si="103"/>
        <v>0</v>
      </c>
      <c r="AZ114" s="10" t="str">
        <f>IFERROR(VLOOKUP(A114,'16'!U:V,2,0),"0")</f>
        <v>0</v>
      </c>
      <c r="BA114" s="5" t="s">
        <v>168</v>
      </c>
      <c r="BB114" s="15">
        <f t="shared" si="104"/>
        <v>0</v>
      </c>
      <c r="BC114" s="10" t="str">
        <f>IFERROR(VLOOKUP(A114,'17'!U:V,2,0),"0")</f>
        <v>0</v>
      </c>
      <c r="BD114" s="5" t="s">
        <v>168</v>
      </c>
      <c r="BE114" s="15">
        <f t="shared" si="105"/>
        <v>0</v>
      </c>
      <c r="BF114" s="10" t="str">
        <f>IFERROR(VLOOKUP(A114,'18'!U:V,2,0),"0")</f>
        <v>0</v>
      </c>
      <c r="BG114" s="5" t="s">
        <v>168</v>
      </c>
      <c r="BH114" s="15">
        <f t="shared" si="74"/>
        <v>0</v>
      </c>
      <c r="BI114" s="10" t="str">
        <f>IFERROR(VLOOKUP(A114,'19'!U:V,2,0),"0")</f>
        <v>0</v>
      </c>
      <c r="BJ114" s="5" t="s">
        <v>168</v>
      </c>
      <c r="BK114" s="15">
        <f t="shared" si="75"/>
        <v>0</v>
      </c>
      <c r="BL114" s="10" t="str">
        <f>IFERROR(VLOOKUP(A114,'20'!U:V,2,0),"0")</f>
        <v>0</v>
      </c>
      <c r="BM114" s="5" t="s">
        <v>168</v>
      </c>
      <c r="BN114" s="15">
        <f t="shared" si="76"/>
        <v>0</v>
      </c>
      <c r="BO114" s="10" t="str">
        <f>IFERROR(VLOOKUP(A114,'21'!U:V,2,0),"0")</f>
        <v>0</v>
      </c>
      <c r="BP114" s="5" t="s">
        <v>168</v>
      </c>
      <c r="BQ114" s="15">
        <f t="shared" si="77"/>
        <v>0</v>
      </c>
      <c r="BR114" s="10" t="str">
        <f>IFERROR(VLOOKUP(A114,'22'!U:V,2,0),"0")</f>
        <v>0</v>
      </c>
      <c r="BS114" s="5" t="s">
        <v>168</v>
      </c>
      <c r="BT114" s="15">
        <f t="shared" si="78"/>
        <v>0</v>
      </c>
      <c r="BU114" s="10" t="str">
        <f>IFERROR(VLOOKUP(A114,'23'!U:V,2,0),"0")</f>
        <v>0</v>
      </c>
      <c r="BV114" s="5" t="s">
        <v>168</v>
      </c>
      <c r="BW114" s="15">
        <f t="shared" si="79"/>
        <v>0</v>
      </c>
      <c r="BX114" s="10" t="str">
        <f>IFERROR(VLOOKUP(A114,'24'!U:V,2,0),"0")</f>
        <v>0</v>
      </c>
      <c r="BY114" s="5" t="s">
        <v>168</v>
      </c>
      <c r="BZ114" s="15">
        <f t="shared" si="80"/>
        <v>0</v>
      </c>
      <c r="CA114" s="10" t="str">
        <f>IFERROR(VLOOKUP(A114,'25'!U:V,2,0),"0")</f>
        <v>0</v>
      </c>
      <c r="CB114" s="5" t="s">
        <v>168</v>
      </c>
      <c r="CC114" s="15">
        <f t="shared" si="81"/>
        <v>0</v>
      </c>
      <c r="CD114" s="10" t="str">
        <f>IFERROR(VLOOKUP(A114,'26'!U:V,2,0),"0")</f>
        <v>0</v>
      </c>
      <c r="CE114" s="5" t="s">
        <v>168</v>
      </c>
      <c r="CF114" s="15">
        <f t="shared" si="82"/>
        <v>0</v>
      </c>
      <c r="CG114" s="10" t="str">
        <f>IFERROR(VLOOKUP(A114,'27'!U:V,2,0),"0")</f>
        <v>0</v>
      </c>
      <c r="CH114" s="5" t="s">
        <v>168</v>
      </c>
      <c r="CI114" s="15">
        <f t="shared" si="83"/>
        <v>0</v>
      </c>
      <c r="CJ114" s="10" t="str">
        <f>IFERROR(VLOOKUP(A114,'28'!U:V,2,0),"0")</f>
        <v>0</v>
      </c>
      <c r="CK114" s="5" t="s">
        <v>168</v>
      </c>
      <c r="CL114" s="15">
        <f t="shared" si="84"/>
        <v>0</v>
      </c>
      <c r="CM114" s="10" t="str">
        <f>IFERROR(VLOOKUP(A114,'29'!U:V,2,0),"0")</f>
        <v>0</v>
      </c>
      <c r="CN114" s="5" t="s">
        <v>168</v>
      </c>
      <c r="CO114" s="15">
        <f t="shared" si="85"/>
        <v>0</v>
      </c>
      <c r="CP114" s="10" t="str">
        <f>IFERROR(VLOOKUP(A114,'30'!U:V,2,0),"0")</f>
        <v>0</v>
      </c>
      <c r="CQ114" s="5" t="s">
        <v>168</v>
      </c>
      <c r="CR114" s="15">
        <f t="shared" si="86"/>
        <v>0</v>
      </c>
      <c r="CS114" s="10" t="str">
        <f>IFERROR(VLOOKUP(A114,'31'!U:V,2,0),"0")</f>
        <v>0</v>
      </c>
      <c r="CT114" s="5" t="s">
        <v>168</v>
      </c>
      <c r="CU114" s="15">
        <f t="shared" si="87"/>
        <v>0</v>
      </c>
      <c r="CV114" s="10" t="str">
        <f>IFERROR(VLOOKUP(A114,'เซต1-31'!V:W,2,0),"0")</f>
        <v>0</v>
      </c>
      <c r="CW114" s="5" t="s">
        <v>168</v>
      </c>
      <c r="CX114" s="15">
        <f t="shared" si="88"/>
        <v>0</v>
      </c>
    </row>
    <row r="115" spans="1:102" x14ac:dyDescent="0.25">
      <c r="A115" s="5" t="s">
        <v>277</v>
      </c>
      <c r="B115" s="4" t="s">
        <v>282</v>
      </c>
      <c r="C115" s="13">
        <v>13.51</v>
      </c>
      <c r="D115" s="19">
        <f t="shared" si="55"/>
        <v>0</v>
      </c>
      <c r="E115" s="5" t="s">
        <v>168</v>
      </c>
      <c r="F115" s="13">
        <f t="shared" si="106"/>
        <v>0</v>
      </c>
      <c r="G115" s="10" t="str">
        <f>IFERROR(VLOOKUP(A115,'1'!U:V,2,0),"0")</f>
        <v>0</v>
      </c>
      <c r="H115" s="5" t="s">
        <v>168</v>
      </c>
      <c r="I115" s="15">
        <f t="shared" si="89"/>
        <v>0</v>
      </c>
      <c r="J115" s="10" t="str">
        <f>IFERROR(VLOOKUP(A115,'2'!U:V,2,0),"0")</f>
        <v>0</v>
      </c>
      <c r="K115" s="5" t="s">
        <v>168</v>
      </c>
      <c r="L115" s="15">
        <f t="shared" si="90"/>
        <v>0</v>
      </c>
      <c r="M115" s="10" t="str">
        <f>IFERROR(VLOOKUP(A115,'3'!U:V,2,0),"0")</f>
        <v>0</v>
      </c>
      <c r="N115" s="5" t="s">
        <v>168</v>
      </c>
      <c r="O115" s="15">
        <f t="shared" si="91"/>
        <v>0</v>
      </c>
      <c r="P115" s="10" t="str">
        <f>IFERROR(VLOOKUP(A115,'4'!U:V,2,0),"0")</f>
        <v>0</v>
      </c>
      <c r="Q115" s="5" t="s">
        <v>168</v>
      </c>
      <c r="R115" s="15">
        <f t="shared" si="92"/>
        <v>0</v>
      </c>
      <c r="S115" s="10" t="str">
        <f>IFERROR(VLOOKUP(A115,'5'!U:V,2,0),"0")</f>
        <v>0</v>
      </c>
      <c r="T115" s="5" t="s">
        <v>168</v>
      </c>
      <c r="U115" s="15">
        <f t="shared" si="93"/>
        <v>0</v>
      </c>
      <c r="V115" s="10" t="str">
        <f>IFERROR(VLOOKUP(A115,'6'!U:V,2,0),"0")</f>
        <v>0</v>
      </c>
      <c r="W115" s="5" t="s">
        <v>168</v>
      </c>
      <c r="X115" s="15">
        <f t="shared" si="94"/>
        <v>0</v>
      </c>
      <c r="Y115" s="10" t="str">
        <f>IFERROR(VLOOKUP(A115,'7'!U:V,2,0),"0")</f>
        <v>0</v>
      </c>
      <c r="Z115" s="5" t="s">
        <v>168</v>
      </c>
      <c r="AA115" s="15">
        <f t="shared" si="95"/>
        <v>0</v>
      </c>
      <c r="AB115" s="10" t="str">
        <f>IFERROR(VLOOKUP(A115,'8'!U:V,2,0),"0")</f>
        <v>0</v>
      </c>
      <c r="AC115" s="5" t="s">
        <v>168</v>
      </c>
      <c r="AD115" s="15">
        <f t="shared" si="96"/>
        <v>0</v>
      </c>
      <c r="AE115" s="10" t="str">
        <f>IFERROR(VLOOKUP(A115,'9'!U:V,2,0),"0")</f>
        <v>0</v>
      </c>
      <c r="AF115" s="5" t="s">
        <v>168</v>
      </c>
      <c r="AG115" s="15">
        <f t="shared" si="97"/>
        <v>0</v>
      </c>
      <c r="AH115" s="10" t="str">
        <f>IFERROR(VLOOKUP(A115,'10'!U:V,2,0),"0")</f>
        <v>0</v>
      </c>
      <c r="AI115" s="5" t="s">
        <v>168</v>
      </c>
      <c r="AJ115" s="15">
        <f t="shared" si="98"/>
        <v>0</v>
      </c>
      <c r="AK115" s="10" t="str">
        <f>IFERROR(VLOOKUP(A115,'11'!U:V,2,0),"0")</f>
        <v>0</v>
      </c>
      <c r="AL115" s="5" t="s">
        <v>168</v>
      </c>
      <c r="AM115" s="15">
        <f t="shared" si="99"/>
        <v>0</v>
      </c>
      <c r="AN115" s="10" t="str">
        <f>IFERROR(VLOOKUP(A115,'12'!U:V,2,0),"0")</f>
        <v>0</v>
      </c>
      <c r="AO115" s="5" t="s">
        <v>168</v>
      </c>
      <c r="AP115" s="15">
        <f t="shared" si="100"/>
        <v>0</v>
      </c>
      <c r="AQ115" s="10" t="str">
        <f>IFERROR(VLOOKUP(A115,'13'!U:V,2,0),"0")</f>
        <v>0</v>
      </c>
      <c r="AR115" s="5" t="s">
        <v>168</v>
      </c>
      <c r="AS115" s="15">
        <f t="shared" si="101"/>
        <v>0</v>
      </c>
      <c r="AT115" s="10" t="str">
        <f>IFERROR(VLOOKUP(A115,'14'!U:V,2,0),"0")</f>
        <v>0</v>
      </c>
      <c r="AU115" s="5" t="s">
        <v>168</v>
      </c>
      <c r="AV115" s="15">
        <f t="shared" si="102"/>
        <v>0</v>
      </c>
      <c r="AW115" s="10" t="str">
        <f>IFERROR(VLOOKUP(A115,'15'!U:V,2,0),"0")</f>
        <v>0</v>
      </c>
      <c r="AX115" s="5" t="s">
        <v>168</v>
      </c>
      <c r="AY115" s="15">
        <f t="shared" si="103"/>
        <v>0</v>
      </c>
      <c r="AZ115" s="10" t="str">
        <f>IFERROR(VLOOKUP(A115,'16'!U:V,2,0),"0")</f>
        <v>0</v>
      </c>
      <c r="BA115" s="5" t="s">
        <v>168</v>
      </c>
      <c r="BB115" s="15">
        <f t="shared" si="104"/>
        <v>0</v>
      </c>
      <c r="BC115" s="10" t="str">
        <f>IFERROR(VLOOKUP(A115,'17'!U:V,2,0),"0")</f>
        <v>0</v>
      </c>
      <c r="BD115" s="5" t="s">
        <v>168</v>
      </c>
      <c r="BE115" s="15">
        <f t="shared" si="105"/>
        <v>0</v>
      </c>
      <c r="BF115" s="10" t="str">
        <f>IFERROR(VLOOKUP(A115,'18'!U:V,2,0),"0")</f>
        <v>0</v>
      </c>
      <c r="BG115" s="5" t="s">
        <v>168</v>
      </c>
      <c r="BH115" s="15">
        <f t="shared" si="74"/>
        <v>0</v>
      </c>
      <c r="BI115" s="10" t="str">
        <f>IFERROR(VLOOKUP(A115,'19'!U:V,2,0),"0")</f>
        <v>0</v>
      </c>
      <c r="BJ115" s="5" t="s">
        <v>168</v>
      </c>
      <c r="BK115" s="15">
        <f t="shared" si="75"/>
        <v>0</v>
      </c>
      <c r="BL115" s="10" t="str">
        <f>IFERROR(VLOOKUP(A115,'20'!U:V,2,0),"0")</f>
        <v>0</v>
      </c>
      <c r="BM115" s="5" t="s">
        <v>168</v>
      </c>
      <c r="BN115" s="15">
        <f t="shared" si="76"/>
        <v>0</v>
      </c>
      <c r="BO115" s="10" t="str">
        <f>IFERROR(VLOOKUP(A115,'21'!U:V,2,0),"0")</f>
        <v>0</v>
      </c>
      <c r="BP115" s="5" t="s">
        <v>168</v>
      </c>
      <c r="BQ115" s="15">
        <f t="shared" si="77"/>
        <v>0</v>
      </c>
      <c r="BR115" s="10" t="str">
        <f>IFERROR(VLOOKUP(A115,'22'!U:V,2,0),"0")</f>
        <v>0</v>
      </c>
      <c r="BS115" s="5" t="s">
        <v>168</v>
      </c>
      <c r="BT115" s="15">
        <f t="shared" si="78"/>
        <v>0</v>
      </c>
      <c r="BU115" s="10" t="str">
        <f>IFERROR(VLOOKUP(A115,'23'!U:V,2,0),"0")</f>
        <v>0</v>
      </c>
      <c r="BV115" s="5" t="s">
        <v>168</v>
      </c>
      <c r="BW115" s="15">
        <f t="shared" si="79"/>
        <v>0</v>
      </c>
      <c r="BX115" s="10" t="str">
        <f>IFERROR(VLOOKUP(A115,'24'!U:V,2,0),"0")</f>
        <v>0</v>
      </c>
      <c r="BY115" s="5" t="s">
        <v>168</v>
      </c>
      <c r="BZ115" s="15">
        <f t="shared" si="80"/>
        <v>0</v>
      </c>
      <c r="CA115" s="10" t="str">
        <f>IFERROR(VLOOKUP(A115,'25'!U:V,2,0),"0")</f>
        <v>0</v>
      </c>
      <c r="CB115" s="5" t="s">
        <v>168</v>
      </c>
      <c r="CC115" s="15">
        <f t="shared" si="81"/>
        <v>0</v>
      </c>
      <c r="CD115" s="10" t="str">
        <f>IFERROR(VLOOKUP(A115,'26'!U:V,2,0),"0")</f>
        <v>0</v>
      </c>
      <c r="CE115" s="5" t="s">
        <v>168</v>
      </c>
      <c r="CF115" s="15">
        <f t="shared" si="82"/>
        <v>0</v>
      </c>
      <c r="CG115" s="10" t="str">
        <f>IFERROR(VLOOKUP(A115,'27'!U:V,2,0),"0")</f>
        <v>0</v>
      </c>
      <c r="CH115" s="5" t="s">
        <v>168</v>
      </c>
      <c r="CI115" s="15">
        <f t="shared" si="83"/>
        <v>0</v>
      </c>
      <c r="CJ115" s="10" t="str">
        <f>IFERROR(VLOOKUP(A115,'28'!U:V,2,0),"0")</f>
        <v>0</v>
      </c>
      <c r="CK115" s="5" t="s">
        <v>168</v>
      </c>
      <c r="CL115" s="15">
        <f t="shared" si="84"/>
        <v>0</v>
      </c>
      <c r="CM115" s="10" t="str">
        <f>IFERROR(VLOOKUP(A115,'29'!U:V,2,0),"0")</f>
        <v>0</v>
      </c>
      <c r="CN115" s="5" t="s">
        <v>168</v>
      </c>
      <c r="CO115" s="15">
        <f t="shared" si="85"/>
        <v>0</v>
      </c>
      <c r="CP115" s="10" t="str">
        <f>IFERROR(VLOOKUP(A115,'30'!U:V,2,0),"0")</f>
        <v>0</v>
      </c>
      <c r="CQ115" s="5" t="s">
        <v>168</v>
      </c>
      <c r="CR115" s="15">
        <f t="shared" si="86"/>
        <v>0</v>
      </c>
      <c r="CS115" s="10" t="str">
        <f>IFERROR(VLOOKUP(A115,'31'!U:V,2,0),"0")</f>
        <v>0</v>
      </c>
      <c r="CT115" s="5" t="s">
        <v>168</v>
      </c>
      <c r="CU115" s="15">
        <f t="shared" si="87"/>
        <v>0</v>
      </c>
      <c r="CV115" s="10" t="str">
        <f>IFERROR(VLOOKUP(A115,'เซต1-31'!V:W,2,0),"0")</f>
        <v>0</v>
      </c>
      <c r="CW115" s="5" t="s">
        <v>168</v>
      </c>
      <c r="CX115" s="15">
        <f t="shared" si="88"/>
        <v>0</v>
      </c>
    </row>
    <row r="116" spans="1:102" x14ac:dyDescent="0.25">
      <c r="A116" s="5" t="s">
        <v>271</v>
      </c>
      <c r="B116" s="4" t="s">
        <v>272</v>
      </c>
      <c r="C116" s="13">
        <v>11.38</v>
      </c>
      <c r="D116" s="19">
        <f t="shared" si="55"/>
        <v>0</v>
      </c>
      <c r="E116" s="5" t="s">
        <v>168</v>
      </c>
      <c r="F116" s="13">
        <f t="shared" ref="F116" si="107">+D116*C116</f>
        <v>0</v>
      </c>
      <c r="G116" s="10" t="str">
        <f>IFERROR(VLOOKUP(A116,'1'!U:V,2,0),"0")</f>
        <v>0</v>
      </c>
      <c r="H116" s="5" t="s">
        <v>168</v>
      </c>
      <c r="I116" s="15">
        <f t="shared" ref="I116" si="108">+G116*C116</f>
        <v>0</v>
      </c>
      <c r="J116" s="10" t="str">
        <f>IFERROR(VLOOKUP(A116,'2'!U:V,2,0),"0")</f>
        <v>0</v>
      </c>
      <c r="K116" s="5" t="s">
        <v>168</v>
      </c>
      <c r="L116" s="15">
        <f t="shared" ref="L116" si="109">+J116*C116</f>
        <v>0</v>
      </c>
      <c r="M116" s="10" t="str">
        <f>IFERROR(VLOOKUP(A116,'3'!U:V,2,0),"0")</f>
        <v>0</v>
      </c>
      <c r="N116" s="5" t="s">
        <v>168</v>
      </c>
      <c r="O116" s="15">
        <f t="shared" ref="O116" si="110">+M116*C116</f>
        <v>0</v>
      </c>
      <c r="P116" s="10" t="str">
        <f>IFERROR(VLOOKUP(A116,'4'!U:V,2,0),"0")</f>
        <v>0</v>
      </c>
      <c r="Q116" s="5" t="s">
        <v>168</v>
      </c>
      <c r="R116" s="15">
        <f t="shared" ref="R116" si="111">+P116*C116</f>
        <v>0</v>
      </c>
      <c r="S116" s="10" t="str">
        <f>IFERROR(VLOOKUP(A116,'5'!U:V,2,0),"0")</f>
        <v>0</v>
      </c>
      <c r="T116" s="5" t="s">
        <v>168</v>
      </c>
      <c r="U116" s="15">
        <f t="shared" ref="U116" si="112">+S116*C116</f>
        <v>0</v>
      </c>
      <c r="V116" s="10" t="str">
        <f>IFERROR(VLOOKUP(A116,'6'!U:V,2,0),"0")</f>
        <v>0</v>
      </c>
      <c r="W116" s="5" t="s">
        <v>168</v>
      </c>
      <c r="X116" s="15">
        <f t="shared" ref="X116" si="113">+V116*C116</f>
        <v>0</v>
      </c>
      <c r="Y116" s="10" t="str">
        <f>IFERROR(VLOOKUP(A116,'7'!U:V,2,0),"0")</f>
        <v>0</v>
      </c>
      <c r="Z116" s="5" t="s">
        <v>168</v>
      </c>
      <c r="AA116" s="15">
        <f t="shared" ref="AA116" si="114">+Y116*C116</f>
        <v>0</v>
      </c>
      <c r="AB116" s="10" t="str">
        <f>IFERROR(VLOOKUP(A116,'8'!U:V,2,0),"0")</f>
        <v>0</v>
      </c>
      <c r="AC116" s="5" t="s">
        <v>168</v>
      </c>
      <c r="AD116" s="15">
        <f t="shared" ref="AD116" si="115">+AB116*C116</f>
        <v>0</v>
      </c>
      <c r="AE116" s="10" t="str">
        <f>IFERROR(VLOOKUP(A116,'9'!U:V,2,0),"0")</f>
        <v>0</v>
      </c>
      <c r="AF116" s="5" t="s">
        <v>168</v>
      </c>
      <c r="AG116" s="15">
        <f t="shared" ref="AG116" si="116">+AE116*C116</f>
        <v>0</v>
      </c>
      <c r="AH116" s="10" t="str">
        <f>IFERROR(VLOOKUP(A116,'10'!U:V,2,0),"0")</f>
        <v>0</v>
      </c>
      <c r="AI116" s="5" t="s">
        <v>168</v>
      </c>
      <c r="AJ116" s="15">
        <f t="shared" ref="AJ116" si="117">+AH116*C116</f>
        <v>0</v>
      </c>
      <c r="AK116" s="10" t="str">
        <f>IFERROR(VLOOKUP(A116,'11'!U:V,2,0),"0")</f>
        <v>0</v>
      </c>
      <c r="AL116" s="5" t="s">
        <v>168</v>
      </c>
      <c r="AM116" s="15">
        <f t="shared" ref="AM116" si="118">+AK116*C116</f>
        <v>0</v>
      </c>
      <c r="AN116" s="10" t="str">
        <f>IFERROR(VLOOKUP(A116,'12'!U:V,2,0),"0")</f>
        <v>0</v>
      </c>
      <c r="AO116" s="5" t="s">
        <v>168</v>
      </c>
      <c r="AP116" s="15">
        <f t="shared" ref="AP116" si="119">+AN116*C116</f>
        <v>0</v>
      </c>
      <c r="AQ116" s="10" t="str">
        <f>IFERROR(VLOOKUP(A116,'13'!U:V,2,0),"0")</f>
        <v>0</v>
      </c>
      <c r="AR116" s="5" t="s">
        <v>168</v>
      </c>
      <c r="AS116" s="15">
        <f t="shared" ref="AS116" si="120">+AQ116*C116</f>
        <v>0</v>
      </c>
      <c r="AT116" s="10" t="str">
        <f>IFERROR(VLOOKUP(A116,'14'!U:V,2,0),"0")</f>
        <v>0</v>
      </c>
      <c r="AU116" s="5" t="s">
        <v>168</v>
      </c>
      <c r="AV116" s="15">
        <f t="shared" ref="AV116" si="121">+AT116*C116</f>
        <v>0</v>
      </c>
      <c r="AW116" s="10" t="str">
        <f>IFERROR(VLOOKUP(A116,'15'!U:V,2,0),"0")</f>
        <v>0</v>
      </c>
      <c r="AX116" s="5" t="s">
        <v>168</v>
      </c>
      <c r="AY116" s="15">
        <f t="shared" ref="AY116" si="122">+AW116*C116</f>
        <v>0</v>
      </c>
      <c r="AZ116" s="10" t="str">
        <f>IFERROR(VLOOKUP(A116,'16'!U:V,2,0),"0")</f>
        <v>0</v>
      </c>
      <c r="BA116" s="5" t="s">
        <v>168</v>
      </c>
      <c r="BB116" s="15">
        <f t="shared" ref="BB116" si="123">+AZ116*C116</f>
        <v>0</v>
      </c>
      <c r="BC116" s="10" t="str">
        <f>IFERROR(VLOOKUP(A116,'17'!U:V,2,0),"0")</f>
        <v>0</v>
      </c>
      <c r="BD116" s="5" t="s">
        <v>168</v>
      </c>
      <c r="BE116" s="15">
        <f t="shared" ref="BE116" si="124">+BC116*C116</f>
        <v>0</v>
      </c>
      <c r="BF116" s="10" t="str">
        <f>IFERROR(VLOOKUP(A116,'18'!U:V,2,0),"0")</f>
        <v>0</v>
      </c>
      <c r="BG116" s="5" t="s">
        <v>168</v>
      </c>
      <c r="BH116" s="15">
        <f t="shared" ref="BH116" si="125">+BF116*C116</f>
        <v>0</v>
      </c>
      <c r="BI116" s="10" t="str">
        <f>IFERROR(VLOOKUP(A116,'19'!U:V,2,0),"0")</f>
        <v>0</v>
      </c>
      <c r="BJ116" s="5" t="s">
        <v>168</v>
      </c>
      <c r="BK116" s="15">
        <f t="shared" ref="BK116" si="126">+BI116*C116</f>
        <v>0</v>
      </c>
      <c r="BL116" s="10" t="str">
        <f>IFERROR(VLOOKUP(A116,'20'!U:V,2,0),"0")</f>
        <v>0</v>
      </c>
      <c r="BM116" s="5" t="s">
        <v>168</v>
      </c>
      <c r="BN116" s="15">
        <f t="shared" ref="BN116" si="127">+BL116*C116</f>
        <v>0</v>
      </c>
      <c r="BO116" s="10" t="str">
        <f>IFERROR(VLOOKUP(A116,'21'!U:V,2,0),"0")</f>
        <v>0</v>
      </c>
      <c r="BP116" s="5" t="s">
        <v>168</v>
      </c>
      <c r="BQ116" s="15">
        <f t="shared" ref="BQ116" si="128">+BO116*C116</f>
        <v>0</v>
      </c>
      <c r="BR116" s="10" t="str">
        <f>IFERROR(VLOOKUP(A116,'22'!U:V,2,0),"0")</f>
        <v>0</v>
      </c>
      <c r="BS116" s="5" t="s">
        <v>168</v>
      </c>
      <c r="BT116" s="15">
        <f t="shared" ref="BT116" si="129">+BR116*C116</f>
        <v>0</v>
      </c>
      <c r="BU116" s="10" t="str">
        <f>IFERROR(VLOOKUP(A116,'23'!U:V,2,0),"0")</f>
        <v>0</v>
      </c>
      <c r="BV116" s="5" t="s">
        <v>168</v>
      </c>
      <c r="BW116" s="15">
        <f t="shared" ref="BW116" si="130">+BU116*C116</f>
        <v>0</v>
      </c>
      <c r="BX116" s="10" t="str">
        <f>IFERROR(VLOOKUP(A116,'24'!U:V,2,0),"0")</f>
        <v>0</v>
      </c>
      <c r="BY116" s="5" t="s">
        <v>168</v>
      </c>
      <c r="BZ116" s="15">
        <f t="shared" si="80"/>
        <v>0</v>
      </c>
      <c r="CA116" s="10" t="str">
        <f>IFERROR(VLOOKUP(A116,'25'!U:V,2,0),"0")</f>
        <v>0</v>
      </c>
      <c r="CB116" s="5" t="s">
        <v>168</v>
      </c>
      <c r="CC116" s="15">
        <f t="shared" si="81"/>
        <v>0</v>
      </c>
      <c r="CD116" s="10" t="str">
        <f>IFERROR(VLOOKUP(A116,'26'!U:V,2,0),"0")</f>
        <v>0</v>
      </c>
      <c r="CE116" s="5" t="s">
        <v>168</v>
      </c>
      <c r="CF116" s="15">
        <f t="shared" si="82"/>
        <v>0</v>
      </c>
      <c r="CG116" s="10" t="str">
        <f>IFERROR(VLOOKUP(A116,'27'!U:V,2,0),"0")</f>
        <v>0</v>
      </c>
      <c r="CH116" s="5" t="s">
        <v>168</v>
      </c>
      <c r="CI116" s="15">
        <f t="shared" si="83"/>
        <v>0</v>
      </c>
      <c r="CJ116" s="10" t="str">
        <f>IFERROR(VLOOKUP(A116,'28'!U:V,2,0),"0")</f>
        <v>0</v>
      </c>
      <c r="CK116" s="5" t="s">
        <v>168</v>
      </c>
      <c r="CL116" s="15">
        <f t="shared" si="84"/>
        <v>0</v>
      </c>
      <c r="CM116" s="10" t="str">
        <f>IFERROR(VLOOKUP(A116,'29'!U:V,2,0),"0")</f>
        <v>0</v>
      </c>
      <c r="CN116" s="5" t="s">
        <v>168</v>
      </c>
      <c r="CO116" s="15">
        <f t="shared" si="85"/>
        <v>0</v>
      </c>
      <c r="CP116" s="10" t="str">
        <f>IFERROR(VLOOKUP(A116,'30'!U:V,2,0),"0")</f>
        <v>0</v>
      </c>
      <c r="CQ116" s="5" t="s">
        <v>168</v>
      </c>
      <c r="CR116" s="15">
        <f t="shared" si="86"/>
        <v>0</v>
      </c>
      <c r="CS116" s="10" t="str">
        <f>IFERROR(VLOOKUP(A116,'31'!U:V,2,0),"0")</f>
        <v>0</v>
      </c>
      <c r="CT116" s="5" t="s">
        <v>168</v>
      </c>
      <c r="CU116" s="15">
        <f t="shared" si="87"/>
        <v>0</v>
      </c>
      <c r="CV116" s="10" t="str">
        <f>IFERROR(VLOOKUP(A116,'เซต1-31'!V:W,2,0),"0")</f>
        <v>0</v>
      </c>
      <c r="CW116" s="5" t="s">
        <v>168</v>
      </c>
      <c r="CX116" s="15">
        <f t="shared" si="88"/>
        <v>0</v>
      </c>
    </row>
    <row r="117" spans="1:102" x14ac:dyDescent="0.25">
      <c r="A117" s="5" t="s">
        <v>278</v>
      </c>
      <c r="B117" s="4" t="s">
        <v>284</v>
      </c>
      <c r="C117" s="13">
        <v>71.349999999999994</v>
      </c>
      <c r="D117" s="19">
        <f t="shared" si="55"/>
        <v>9</v>
      </c>
      <c r="E117" s="5" t="s">
        <v>168</v>
      </c>
      <c r="F117" s="13">
        <f t="shared" ref="F117:F121" si="131">+D117*C117</f>
        <v>642.15</v>
      </c>
      <c r="G117" s="10" t="str">
        <f>IFERROR(VLOOKUP(A117,'1'!U:V,2,0),"0")</f>
        <v>0</v>
      </c>
      <c r="H117" s="5" t="s">
        <v>168</v>
      </c>
      <c r="I117" s="15">
        <f t="shared" ref="I117:I121" si="132">+G117*C117</f>
        <v>0</v>
      </c>
      <c r="J117" s="10" t="str">
        <f>IFERROR(VLOOKUP(A117,'2'!U:V,2,0),"0")</f>
        <v>0</v>
      </c>
      <c r="K117" s="5" t="s">
        <v>168</v>
      </c>
      <c r="L117" s="15">
        <f t="shared" ref="L117:L121" si="133">+J117*C117</f>
        <v>0</v>
      </c>
      <c r="M117" s="10" t="str">
        <f>IFERROR(VLOOKUP(A117,'3'!U:V,2,0),"0")</f>
        <v>0</v>
      </c>
      <c r="N117" s="5" t="s">
        <v>168</v>
      </c>
      <c r="O117" s="15">
        <f t="shared" ref="O117:O121" si="134">+M117*C117</f>
        <v>0</v>
      </c>
      <c r="P117" s="10" t="str">
        <f>IFERROR(VLOOKUP(A117,'4'!U:V,2,0),"0")</f>
        <v>0</v>
      </c>
      <c r="Q117" s="5" t="s">
        <v>168</v>
      </c>
      <c r="R117" s="15">
        <f t="shared" ref="R117:R121" si="135">+P117*C117</f>
        <v>0</v>
      </c>
      <c r="S117" s="10" t="str">
        <f>IFERROR(VLOOKUP(A117,'5'!U:V,2,0),"0")</f>
        <v>0</v>
      </c>
      <c r="T117" s="5" t="s">
        <v>168</v>
      </c>
      <c r="U117" s="15">
        <f t="shared" ref="U117:U121" si="136">+S117*C117</f>
        <v>0</v>
      </c>
      <c r="V117" s="10" t="str">
        <f>IFERROR(VLOOKUP(A117,'6'!U:V,2,0),"0")</f>
        <v>0</v>
      </c>
      <c r="W117" s="5" t="s">
        <v>168</v>
      </c>
      <c r="X117" s="15">
        <f t="shared" ref="X117:X121" si="137">+V117*C117</f>
        <v>0</v>
      </c>
      <c r="Y117" s="10" t="str">
        <f>IFERROR(VLOOKUP(A117,'7'!U:V,2,0),"0")</f>
        <v>0</v>
      </c>
      <c r="Z117" s="5" t="s">
        <v>168</v>
      </c>
      <c r="AA117" s="15">
        <f t="shared" ref="AA117:AA121" si="138">+Y117*C117</f>
        <v>0</v>
      </c>
      <c r="AB117" s="10" t="str">
        <f>IFERROR(VLOOKUP(A117,'8'!U:V,2,0),"0")</f>
        <v>0</v>
      </c>
      <c r="AC117" s="5" t="s">
        <v>168</v>
      </c>
      <c r="AD117" s="15">
        <f t="shared" ref="AD117:AD121" si="139">+AB117*C117</f>
        <v>0</v>
      </c>
      <c r="AE117" s="10" t="str">
        <f>IFERROR(VLOOKUP(A117,'9'!U:V,2,0),"0")</f>
        <v>0</v>
      </c>
      <c r="AF117" s="5" t="s">
        <v>168</v>
      </c>
      <c r="AG117" s="15">
        <f t="shared" ref="AG117:AG121" si="140">+AE117*C117</f>
        <v>0</v>
      </c>
      <c r="AH117" s="10" t="str">
        <f>IFERROR(VLOOKUP(A117,'10'!U:V,2,0),"0")</f>
        <v>0</v>
      </c>
      <c r="AI117" s="5" t="s">
        <v>168</v>
      </c>
      <c r="AJ117" s="15">
        <f t="shared" ref="AJ117:AJ121" si="141">+AH117*C117</f>
        <v>0</v>
      </c>
      <c r="AK117" s="10" t="str">
        <f>IFERROR(VLOOKUP(A117,'11'!U:V,2,0),"0")</f>
        <v>0</v>
      </c>
      <c r="AL117" s="5" t="s">
        <v>168</v>
      </c>
      <c r="AM117" s="15">
        <f t="shared" ref="AM117:AM121" si="142">+AK117*C117</f>
        <v>0</v>
      </c>
      <c r="AN117" s="10" t="str">
        <f>IFERROR(VLOOKUP(A117,'12'!U:V,2,0),"0")</f>
        <v>0</v>
      </c>
      <c r="AO117" s="5" t="s">
        <v>168</v>
      </c>
      <c r="AP117" s="15">
        <f t="shared" ref="AP117:AP121" si="143">+AN117*C117</f>
        <v>0</v>
      </c>
      <c r="AQ117" s="10" t="str">
        <f>IFERROR(VLOOKUP(A117,'13'!U:V,2,0),"0")</f>
        <v>0</v>
      </c>
      <c r="AR117" s="5" t="s">
        <v>168</v>
      </c>
      <c r="AS117" s="15">
        <f t="shared" ref="AS117:AS121" si="144">+AQ117*C117</f>
        <v>0</v>
      </c>
      <c r="AT117" s="10" t="str">
        <f>IFERROR(VLOOKUP(A117,'14'!U:V,2,0),"0")</f>
        <v>0</v>
      </c>
      <c r="AU117" s="5" t="s">
        <v>168</v>
      </c>
      <c r="AV117" s="15">
        <f t="shared" ref="AV117:AV121" si="145">+AT117*C117</f>
        <v>0</v>
      </c>
      <c r="AW117" s="10" t="str">
        <f>IFERROR(VLOOKUP(A117,'15'!U:V,2,0),"0")</f>
        <v>0</v>
      </c>
      <c r="AX117" s="5" t="s">
        <v>168</v>
      </c>
      <c r="AY117" s="15">
        <f t="shared" ref="AY117:AY121" si="146">+AW117*C117</f>
        <v>0</v>
      </c>
      <c r="AZ117" s="10" t="str">
        <f>IFERROR(VLOOKUP(A117,'16'!U:V,2,0),"0")</f>
        <v>0</v>
      </c>
      <c r="BA117" s="5" t="s">
        <v>168</v>
      </c>
      <c r="BB117" s="15">
        <f t="shared" ref="BB117:BB121" si="147">+AZ117*C117</f>
        <v>0</v>
      </c>
      <c r="BC117" s="10">
        <f>IFERROR(VLOOKUP(A117,'17'!U:V,2,0),"0")</f>
        <v>5</v>
      </c>
      <c r="BD117" s="5" t="s">
        <v>168</v>
      </c>
      <c r="BE117" s="15">
        <f t="shared" ref="BE117:BE121" si="148">+BC117*C117</f>
        <v>356.75</v>
      </c>
      <c r="BF117" s="10">
        <f>IFERROR(VLOOKUP(A117,'18'!U:V,2,0),"0")</f>
        <v>4</v>
      </c>
      <c r="BG117" s="5" t="s">
        <v>168</v>
      </c>
      <c r="BH117" s="15">
        <f t="shared" ref="BH117:BH121" si="149">+BF117*C117</f>
        <v>285.39999999999998</v>
      </c>
      <c r="BI117" s="10" t="str">
        <f>IFERROR(VLOOKUP(A117,'19'!U:V,2,0),"0")</f>
        <v>0</v>
      </c>
      <c r="BJ117" s="5" t="s">
        <v>168</v>
      </c>
      <c r="BK117" s="15">
        <f t="shared" ref="BK117:BK121" si="150">+BI117*C117</f>
        <v>0</v>
      </c>
      <c r="BL117" s="10" t="str">
        <f>IFERROR(VLOOKUP(A117,'20'!U:V,2,0),"0")</f>
        <v>0</v>
      </c>
      <c r="BM117" s="5" t="s">
        <v>168</v>
      </c>
      <c r="BN117" s="15">
        <f t="shared" ref="BN117:BN121" si="151">+BL117*C117</f>
        <v>0</v>
      </c>
      <c r="BO117" s="10" t="str">
        <f>IFERROR(VLOOKUP(A117,'21'!U:V,2,0),"0")</f>
        <v>0</v>
      </c>
      <c r="BP117" s="5" t="s">
        <v>168</v>
      </c>
      <c r="BQ117" s="15">
        <f t="shared" ref="BQ117:BQ121" si="152">+BO117*C117</f>
        <v>0</v>
      </c>
      <c r="BR117" s="10" t="str">
        <f>IFERROR(VLOOKUP(A117,'22'!U:V,2,0),"0")</f>
        <v>0</v>
      </c>
      <c r="BS117" s="5" t="s">
        <v>168</v>
      </c>
      <c r="BT117" s="15">
        <f t="shared" ref="BT117:BT121" si="153">+BR117*C117</f>
        <v>0</v>
      </c>
      <c r="BU117" s="10" t="str">
        <f>IFERROR(VLOOKUP(A117,'23'!U:V,2,0),"0")</f>
        <v>0</v>
      </c>
      <c r="BV117" s="5" t="s">
        <v>168</v>
      </c>
      <c r="BW117" s="15">
        <f t="shared" ref="BW117:BW121" si="154">+BU117*C117</f>
        <v>0</v>
      </c>
      <c r="BX117" s="10" t="str">
        <f>IFERROR(VLOOKUP(A117,'24'!U:V,2,0),"0")</f>
        <v>0</v>
      </c>
      <c r="BY117" s="5" t="s">
        <v>168</v>
      </c>
      <c r="BZ117" s="15">
        <f t="shared" si="80"/>
        <v>0</v>
      </c>
      <c r="CA117" s="10" t="str">
        <f>IFERROR(VLOOKUP(A117,'25'!U:V,2,0),"0")</f>
        <v>0</v>
      </c>
      <c r="CB117" s="5" t="s">
        <v>168</v>
      </c>
      <c r="CC117" s="15">
        <f t="shared" si="81"/>
        <v>0</v>
      </c>
      <c r="CD117" s="10" t="str">
        <f>IFERROR(VLOOKUP(A117,'26'!U:V,2,0),"0")</f>
        <v>0</v>
      </c>
      <c r="CE117" s="5" t="s">
        <v>168</v>
      </c>
      <c r="CF117" s="15">
        <f t="shared" si="82"/>
        <v>0</v>
      </c>
      <c r="CG117" s="10" t="str">
        <f>IFERROR(VLOOKUP(A117,'27'!U:V,2,0),"0")</f>
        <v>0</v>
      </c>
      <c r="CH117" s="5" t="s">
        <v>168</v>
      </c>
      <c r="CI117" s="15">
        <f t="shared" si="83"/>
        <v>0</v>
      </c>
      <c r="CJ117" s="10" t="str">
        <f>IFERROR(VLOOKUP(A117,'28'!U:V,2,0),"0")</f>
        <v>0</v>
      </c>
      <c r="CK117" s="5" t="s">
        <v>168</v>
      </c>
      <c r="CL117" s="15">
        <f t="shared" si="84"/>
        <v>0</v>
      </c>
      <c r="CM117" s="10" t="str">
        <f>IFERROR(VLOOKUP(A117,'29'!U:V,2,0),"0")</f>
        <v>0</v>
      </c>
      <c r="CN117" s="5" t="s">
        <v>168</v>
      </c>
      <c r="CO117" s="15">
        <f t="shared" si="85"/>
        <v>0</v>
      </c>
      <c r="CP117" s="10" t="str">
        <f>IFERROR(VLOOKUP(A117,'30'!U:V,2,0),"0")</f>
        <v>0</v>
      </c>
      <c r="CQ117" s="5" t="s">
        <v>168</v>
      </c>
      <c r="CR117" s="15">
        <f t="shared" si="86"/>
        <v>0</v>
      </c>
      <c r="CS117" s="10" t="str">
        <f>IFERROR(VLOOKUP(A117,'31'!U:V,2,0),"0")</f>
        <v>0</v>
      </c>
      <c r="CT117" s="5" t="s">
        <v>168</v>
      </c>
      <c r="CU117" s="15">
        <f t="shared" si="87"/>
        <v>0</v>
      </c>
      <c r="CV117" s="10" t="str">
        <f>IFERROR(VLOOKUP(A117,'เซต1-31'!V:W,2,0),"0")</f>
        <v>0</v>
      </c>
      <c r="CW117" s="5" t="s">
        <v>168</v>
      </c>
      <c r="CX117" s="15">
        <f t="shared" si="88"/>
        <v>0</v>
      </c>
    </row>
    <row r="118" spans="1:102" x14ac:dyDescent="0.25">
      <c r="A118" s="5" t="s">
        <v>279</v>
      </c>
      <c r="B118" s="4" t="s">
        <v>285</v>
      </c>
      <c r="C118" s="13">
        <v>61.68</v>
      </c>
      <c r="D118" s="19">
        <f t="shared" si="55"/>
        <v>54</v>
      </c>
      <c r="E118" s="5" t="s">
        <v>168</v>
      </c>
      <c r="F118" s="13">
        <f t="shared" si="131"/>
        <v>3330.72</v>
      </c>
      <c r="G118" s="10">
        <f>IFERROR(VLOOKUP(A118,'1'!U:V,2,0),"0")</f>
        <v>2</v>
      </c>
      <c r="H118" s="5" t="s">
        <v>168</v>
      </c>
      <c r="I118" s="15">
        <f t="shared" si="132"/>
        <v>123.36</v>
      </c>
      <c r="J118" s="10">
        <f>IFERROR(VLOOKUP(A118,'2'!U:V,2,0),"0")</f>
        <v>2</v>
      </c>
      <c r="K118" s="5" t="s">
        <v>168</v>
      </c>
      <c r="L118" s="15">
        <f t="shared" si="133"/>
        <v>123.36</v>
      </c>
      <c r="M118" s="10" t="str">
        <f>IFERROR(VLOOKUP(A118,'3'!U:V,2,0),"0")</f>
        <v>0</v>
      </c>
      <c r="N118" s="5" t="s">
        <v>168</v>
      </c>
      <c r="O118" s="15">
        <f t="shared" si="134"/>
        <v>0</v>
      </c>
      <c r="P118" s="10">
        <f>IFERROR(VLOOKUP(A118,'4'!U:V,2,0),"0")</f>
        <v>3</v>
      </c>
      <c r="Q118" s="5" t="s">
        <v>168</v>
      </c>
      <c r="R118" s="15">
        <f t="shared" si="135"/>
        <v>185.04</v>
      </c>
      <c r="S118" s="10">
        <f>IFERROR(VLOOKUP(A118,'5'!U:V,2,0),"0")</f>
        <v>2</v>
      </c>
      <c r="T118" s="5" t="s">
        <v>168</v>
      </c>
      <c r="U118" s="15">
        <f t="shared" si="136"/>
        <v>123.36</v>
      </c>
      <c r="V118" s="10" t="str">
        <f>IFERROR(VLOOKUP(A118,'6'!U:V,2,0),"0")</f>
        <v>0</v>
      </c>
      <c r="W118" s="5" t="s">
        <v>168</v>
      </c>
      <c r="X118" s="15">
        <f t="shared" si="137"/>
        <v>0</v>
      </c>
      <c r="Y118" s="10">
        <f>IFERROR(VLOOKUP(A118,'7'!U:V,2,0),"0")</f>
        <v>2</v>
      </c>
      <c r="Z118" s="5" t="s">
        <v>168</v>
      </c>
      <c r="AA118" s="15">
        <f t="shared" si="138"/>
        <v>123.36</v>
      </c>
      <c r="AB118" s="10">
        <f>IFERROR(VLOOKUP(A118,'8'!U:V,2,0),"0")</f>
        <v>3</v>
      </c>
      <c r="AC118" s="5" t="s">
        <v>168</v>
      </c>
      <c r="AD118" s="15">
        <f t="shared" si="139"/>
        <v>185.04</v>
      </c>
      <c r="AE118" s="10">
        <f>IFERROR(VLOOKUP(A118,'9'!U:V,2,0),"0")</f>
        <v>2</v>
      </c>
      <c r="AF118" s="5" t="s">
        <v>168</v>
      </c>
      <c r="AG118" s="15">
        <f t="shared" si="140"/>
        <v>123.36</v>
      </c>
      <c r="AH118" s="10">
        <f>IFERROR(VLOOKUP(A118,'10'!U:V,2,0),"0")</f>
        <v>2</v>
      </c>
      <c r="AI118" s="5" t="s">
        <v>168</v>
      </c>
      <c r="AJ118" s="15">
        <f t="shared" si="141"/>
        <v>123.36</v>
      </c>
      <c r="AK118" s="10">
        <f>IFERROR(VLOOKUP(A118,'11'!U:V,2,0),"0")</f>
        <v>4</v>
      </c>
      <c r="AL118" s="5" t="s">
        <v>168</v>
      </c>
      <c r="AM118" s="15">
        <f t="shared" si="142"/>
        <v>246.72</v>
      </c>
      <c r="AN118" s="10" t="str">
        <f>IFERROR(VLOOKUP(A118,'12'!U:V,2,0),"0")</f>
        <v>0</v>
      </c>
      <c r="AO118" s="5" t="s">
        <v>168</v>
      </c>
      <c r="AP118" s="15">
        <f t="shared" si="143"/>
        <v>0</v>
      </c>
      <c r="AQ118" s="10">
        <f>IFERROR(VLOOKUP(A118,'13'!U:V,2,0),"0")</f>
        <v>1</v>
      </c>
      <c r="AR118" s="5" t="s">
        <v>168</v>
      </c>
      <c r="AS118" s="15">
        <f t="shared" si="144"/>
        <v>61.68</v>
      </c>
      <c r="AT118" s="10">
        <f>IFERROR(VLOOKUP(A118,'14'!U:V,2,0),"0")</f>
        <v>5</v>
      </c>
      <c r="AU118" s="5" t="s">
        <v>168</v>
      </c>
      <c r="AV118" s="15">
        <f t="shared" si="145"/>
        <v>308.39999999999998</v>
      </c>
      <c r="AW118" s="10">
        <f>IFERROR(VLOOKUP(A118,'15'!U:V,2,0),"0")</f>
        <v>7</v>
      </c>
      <c r="AX118" s="5" t="s">
        <v>168</v>
      </c>
      <c r="AY118" s="15">
        <f t="shared" si="146"/>
        <v>431.76</v>
      </c>
      <c r="AZ118" s="10">
        <f>IFERROR(VLOOKUP(A118,'16'!U:V,2,0),"0")</f>
        <v>11</v>
      </c>
      <c r="BA118" s="5" t="s">
        <v>168</v>
      </c>
      <c r="BB118" s="15">
        <f t="shared" si="147"/>
        <v>678.48</v>
      </c>
      <c r="BC118" s="10">
        <f>IFERROR(VLOOKUP(A118,'17'!U:V,2,0),"0")</f>
        <v>3</v>
      </c>
      <c r="BD118" s="5" t="s">
        <v>168</v>
      </c>
      <c r="BE118" s="15">
        <f t="shared" si="148"/>
        <v>185.04</v>
      </c>
      <c r="BF118" s="10">
        <f>IFERROR(VLOOKUP(A118,'18'!U:V,2,0),"0")</f>
        <v>5</v>
      </c>
      <c r="BG118" s="5" t="s">
        <v>168</v>
      </c>
      <c r="BH118" s="15">
        <f t="shared" si="149"/>
        <v>308.39999999999998</v>
      </c>
      <c r="BI118" s="10" t="str">
        <f>IFERROR(VLOOKUP(A118,'19'!U:V,2,0),"0")</f>
        <v>0</v>
      </c>
      <c r="BJ118" s="5" t="s">
        <v>168</v>
      </c>
      <c r="BK118" s="15">
        <f t="shared" si="150"/>
        <v>0</v>
      </c>
      <c r="BL118" s="10" t="str">
        <f>IFERROR(VLOOKUP(A118,'20'!U:V,2,0),"0")</f>
        <v>0</v>
      </c>
      <c r="BM118" s="5" t="s">
        <v>168</v>
      </c>
      <c r="BN118" s="15">
        <f t="shared" si="151"/>
        <v>0</v>
      </c>
      <c r="BO118" s="10" t="str">
        <f>IFERROR(VLOOKUP(A118,'21'!U:V,2,0),"0")</f>
        <v>0</v>
      </c>
      <c r="BP118" s="5" t="s">
        <v>168</v>
      </c>
      <c r="BQ118" s="15">
        <f t="shared" si="152"/>
        <v>0</v>
      </c>
      <c r="BR118" s="10" t="str">
        <f>IFERROR(VLOOKUP(A118,'22'!U:V,2,0),"0")</f>
        <v>0</v>
      </c>
      <c r="BS118" s="5" t="s">
        <v>168</v>
      </c>
      <c r="BT118" s="15">
        <f t="shared" si="153"/>
        <v>0</v>
      </c>
      <c r="BU118" s="10" t="str">
        <f>IFERROR(VLOOKUP(A118,'23'!U:V,2,0),"0")</f>
        <v>0</v>
      </c>
      <c r="BV118" s="5" t="s">
        <v>168</v>
      </c>
      <c r="BW118" s="15">
        <f t="shared" si="154"/>
        <v>0</v>
      </c>
      <c r="BX118" s="10" t="str">
        <f>IFERROR(VLOOKUP(A118,'24'!U:V,2,0),"0")</f>
        <v>0</v>
      </c>
      <c r="BY118" s="5" t="s">
        <v>168</v>
      </c>
      <c r="BZ118" s="15">
        <f t="shared" si="80"/>
        <v>0</v>
      </c>
      <c r="CA118" s="10" t="str">
        <f>IFERROR(VLOOKUP(A118,'25'!U:V,2,0),"0")</f>
        <v>0</v>
      </c>
      <c r="CB118" s="5" t="s">
        <v>168</v>
      </c>
      <c r="CC118" s="15">
        <f t="shared" si="81"/>
        <v>0</v>
      </c>
      <c r="CD118" s="10" t="str">
        <f>IFERROR(VLOOKUP(A118,'26'!U:V,2,0),"0")</f>
        <v>0</v>
      </c>
      <c r="CE118" s="5" t="s">
        <v>168</v>
      </c>
      <c r="CF118" s="15">
        <f t="shared" si="82"/>
        <v>0</v>
      </c>
      <c r="CG118" s="10" t="str">
        <f>IFERROR(VLOOKUP(A118,'27'!U:V,2,0),"0")</f>
        <v>0</v>
      </c>
      <c r="CH118" s="5" t="s">
        <v>168</v>
      </c>
      <c r="CI118" s="15">
        <f t="shared" si="83"/>
        <v>0</v>
      </c>
      <c r="CJ118" s="10" t="str">
        <f>IFERROR(VLOOKUP(A118,'28'!U:V,2,0),"0")</f>
        <v>0</v>
      </c>
      <c r="CK118" s="5" t="s">
        <v>168</v>
      </c>
      <c r="CL118" s="15">
        <f t="shared" si="84"/>
        <v>0</v>
      </c>
      <c r="CM118" s="10" t="str">
        <f>IFERROR(VLOOKUP(A118,'29'!U:V,2,0),"0")</f>
        <v>0</v>
      </c>
      <c r="CN118" s="5" t="s">
        <v>168</v>
      </c>
      <c r="CO118" s="15">
        <f t="shared" si="85"/>
        <v>0</v>
      </c>
      <c r="CP118" s="10" t="str">
        <f>IFERROR(VLOOKUP(A118,'30'!U:V,2,0),"0")</f>
        <v>0</v>
      </c>
      <c r="CQ118" s="5" t="s">
        <v>168</v>
      </c>
      <c r="CR118" s="15">
        <f t="shared" si="86"/>
        <v>0</v>
      </c>
      <c r="CS118" s="10" t="str">
        <f>IFERROR(VLOOKUP(A118,'31'!U:V,2,0),"0")</f>
        <v>0</v>
      </c>
      <c r="CT118" s="5" t="s">
        <v>168</v>
      </c>
      <c r="CU118" s="15">
        <f t="shared" si="87"/>
        <v>0</v>
      </c>
      <c r="CV118" s="10" t="str">
        <f>IFERROR(VLOOKUP(A118,'เซต1-31'!V:W,2,0),"0")</f>
        <v>0</v>
      </c>
      <c r="CW118" s="5" t="s">
        <v>168</v>
      </c>
      <c r="CX118" s="15">
        <f t="shared" si="88"/>
        <v>0</v>
      </c>
    </row>
    <row r="119" spans="1:102" x14ac:dyDescent="0.25">
      <c r="A119" s="5" t="s">
        <v>280</v>
      </c>
      <c r="B119" s="4" t="s">
        <v>286</v>
      </c>
      <c r="C119" s="13">
        <v>70.06</v>
      </c>
      <c r="D119" s="19">
        <f t="shared" si="55"/>
        <v>60</v>
      </c>
      <c r="E119" s="5" t="s">
        <v>168</v>
      </c>
      <c r="F119" s="13">
        <f t="shared" si="131"/>
        <v>4203.6000000000004</v>
      </c>
      <c r="G119" s="10" t="str">
        <f>IFERROR(VLOOKUP(A119,'1'!U:V,2,0),"0")</f>
        <v>0</v>
      </c>
      <c r="H119" s="5" t="s">
        <v>168</v>
      </c>
      <c r="I119" s="15">
        <f t="shared" si="132"/>
        <v>0</v>
      </c>
      <c r="J119" s="10" t="str">
        <f>IFERROR(VLOOKUP(A119,'2'!U:V,2,0),"0")</f>
        <v>0</v>
      </c>
      <c r="K119" s="5" t="s">
        <v>168</v>
      </c>
      <c r="L119" s="15">
        <f t="shared" si="133"/>
        <v>0</v>
      </c>
      <c r="M119" s="10" t="str">
        <f>IFERROR(VLOOKUP(A119,'3'!U:V,2,0),"0")</f>
        <v>0</v>
      </c>
      <c r="N119" s="5" t="s">
        <v>168</v>
      </c>
      <c r="O119" s="15">
        <f t="shared" si="134"/>
        <v>0</v>
      </c>
      <c r="P119" s="10">
        <f>IFERROR(VLOOKUP(A119,'4'!U:V,2,0),"0")</f>
        <v>2</v>
      </c>
      <c r="Q119" s="5" t="s">
        <v>168</v>
      </c>
      <c r="R119" s="15">
        <f t="shared" si="135"/>
        <v>140.12</v>
      </c>
      <c r="S119" s="10">
        <f>IFERROR(VLOOKUP(A119,'5'!U:V,2,0),"0")</f>
        <v>3</v>
      </c>
      <c r="T119" s="5" t="s">
        <v>168</v>
      </c>
      <c r="U119" s="15">
        <f t="shared" si="136"/>
        <v>210.18</v>
      </c>
      <c r="V119" s="10">
        <f>IFERROR(VLOOKUP(A119,'6'!U:V,2,0),"0")</f>
        <v>6</v>
      </c>
      <c r="W119" s="5" t="s">
        <v>168</v>
      </c>
      <c r="X119" s="15">
        <f t="shared" si="137"/>
        <v>420.36</v>
      </c>
      <c r="Y119" s="10">
        <f>IFERROR(VLOOKUP(A119,'7'!U:V,2,0),"0")</f>
        <v>2</v>
      </c>
      <c r="Z119" s="5" t="s">
        <v>168</v>
      </c>
      <c r="AA119" s="15">
        <f t="shared" si="138"/>
        <v>140.12</v>
      </c>
      <c r="AB119" s="10">
        <f>IFERROR(VLOOKUP(A119,'8'!U:V,2,0),"0")</f>
        <v>3</v>
      </c>
      <c r="AC119" s="5" t="s">
        <v>168</v>
      </c>
      <c r="AD119" s="15">
        <f t="shared" si="139"/>
        <v>210.18</v>
      </c>
      <c r="AE119" s="10">
        <f>IFERROR(VLOOKUP(A119,'9'!U:V,2,0),"0")</f>
        <v>3</v>
      </c>
      <c r="AF119" s="5" t="s">
        <v>168</v>
      </c>
      <c r="AG119" s="15">
        <f t="shared" si="140"/>
        <v>210.18</v>
      </c>
      <c r="AH119" s="10">
        <f>IFERROR(VLOOKUP(A119,'10'!U:V,2,0),"0")</f>
        <v>4</v>
      </c>
      <c r="AI119" s="5" t="s">
        <v>168</v>
      </c>
      <c r="AJ119" s="15">
        <f t="shared" si="141"/>
        <v>280.24</v>
      </c>
      <c r="AK119" s="10">
        <f>IFERROR(VLOOKUP(A119,'11'!U:V,2,0),"0")</f>
        <v>5</v>
      </c>
      <c r="AL119" s="5" t="s">
        <v>168</v>
      </c>
      <c r="AM119" s="15">
        <f t="shared" si="142"/>
        <v>350.3</v>
      </c>
      <c r="AN119" s="10">
        <f>IFERROR(VLOOKUP(A119,'12'!U:V,2,0),"0")</f>
        <v>2</v>
      </c>
      <c r="AO119" s="5" t="s">
        <v>168</v>
      </c>
      <c r="AP119" s="15">
        <f t="shared" si="143"/>
        <v>140.12</v>
      </c>
      <c r="AQ119" s="10">
        <f>IFERROR(VLOOKUP(A119,'13'!U:V,2,0),"0")</f>
        <v>4</v>
      </c>
      <c r="AR119" s="5" t="s">
        <v>168</v>
      </c>
      <c r="AS119" s="15">
        <f t="shared" si="144"/>
        <v>280.24</v>
      </c>
      <c r="AT119" s="10">
        <f>IFERROR(VLOOKUP(A119,'14'!U:V,2,0),"0")</f>
        <v>12</v>
      </c>
      <c r="AU119" s="5" t="s">
        <v>168</v>
      </c>
      <c r="AV119" s="15">
        <f t="shared" si="145"/>
        <v>840.72</v>
      </c>
      <c r="AW119" s="10">
        <f>IFERROR(VLOOKUP(A119,'15'!U:V,2,0),"0")</f>
        <v>3</v>
      </c>
      <c r="AX119" s="5" t="s">
        <v>168</v>
      </c>
      <c r="AY119" s="15">
        <f t="shared" si="146"/>
        <v>210.18</v>
      </c>
      <c r="AZ119" s="10" t="str">
        <f>IFERROR(VLOOKUP(A119,'16'!U:V,2,0),"0")</f>
        <v>0</v>
      </c>
      <c r="BA119" s="5" t="s">
        <v>168</v>
      </c>
      <c r="BB119" s="15">
        <f t="shared" si="147"/>
        <v>0</v>
      </c>
      <c r="BC119" s="10" t="str">
        <f>IFERROR(VLOOKUP(A119,'17'!U:V,2,0),"0")</f>
        <v>0</v>
      </c>
      <c r="BD119" s="5" t="s">
        <v>168</v>
      </c>
      <c r="BE119" s="15">
        <f t="shared" si="148"/>
        <v>0</v>
      </c>
      <c r="BF119" s="10" t="str">
        <f>IFERROR(VLOOKUP(A119,'18'!U:V,2,0),"0")</f>
        <v>0</v>
      </c>
      <c r="BG119" s="5" t="s">
        <v>168</v>
      </c>
      <c r="BH119" s="15">
        <f t="shared" si="149"/>
        <v>0</v>
      </c>
      <c r="BI119" s="10" t="str">
        <f>IFERROR(VLOOKUP(A119,'19'!U:V,2,0),"0")</f>
        <v>0</v>
      </c>
      <c r="BJ119" s="5" t="s">
        <v>168</v>
      </c>
      <c r="BK119" s="15">
        <f t="shared" si="150"/>
        <v>0</v>
      </c>
      <c r="BL119" s="10" t="str">
        <f>IFERROR(VLOOKUP(A119,'20'!U:V,2,0),"0")</f>
        <v>0</v>
      </c>
      <c r="BM119" s="5" t="s">
        <v>168</v>
      </c>
      <c r="BN119" s="15">
        <f t="shared" si="151"/>
        <v>0</v>
      </c>
      <c r="BO119" s="10">
        <f>IFERROR(VLOOKUP(A119,'21'!U:V,2,0),"0")</f>
        <v>1</v>
      </c>
      <c r="BP119" s="5" t="s">
        <v>168</v>
      </c>
      <c r="BQ119" s="15">
        <f t="shared" si="152"/>
        <v>70.06</v>
      </c>
      <c r="BR119" s="10" t="str">
        <f>IFERROR(VLOOKUP(A119,'22'!U:V,2,0),"0")</f>
        <v>0</v>
      </c>
      <c r="BS119" s="5" t="s">
        <v>168</v>
      </c>
      <c r="BT119" s="15">
        <f t="shared" si="153"/>
        <v>0</v>
      </c>
      <c r="BU119" s="10" t="str">
        <f>IFERROR(VLOOKUP(A119,'23'!U:V,2,0),"0")</f>
        <v>0</v>
      </c>
      <c r="BV119" s="5" t="s">
        <v>168</v>
      </c>
      <c r="BW119" s="15">
        <f t="shared" si="154"/>
        <v>0</v>
      </c>
      <c r="BX119" s="10" t="str">
        <f>IFERROR(VLOOKUP(A119,'24'!U:V,2,0),"0")</f>
        <v>0</v>
      </c>
      <c r="BY119" s="5" t="s">
        <v>168</v>
      </c>
      <c r="BZ119" s="15">
        <f t="shared" si="80"/>
        <v>0</v>
      </c>
      <c r="CA119" s="10" t="str">
        <f>IFERROR(VLOOKUP(A119,'25'!U:V,2,0),"0")</f>
        <v>0</v>
      </c>
      <c r="CB119" s="5" t="s">
        <v>168</v>
      </c>
      <c r="CC119" s="15">
        <f t="shared" si="81"/>
        <v>0</v>
      </c>
      <c r="CD119" s="10" t="str">
        <f>IFERROR(VLOOKUP(A119,'26'!U:V,2,0),"0")</f>
        <v>0</v>
      </c>
      <c r="CE119" s="5" t="s">
        <v>168</v>
      </c>
      <c r="CF119" s="15">
        <f t="shared" si="82"/>
        <v>0</v>
      </c>
      <c r="CG119" s="10">
        <f>IFERROR(VLOOKUP(A119,'27'!U:V,2,0),"0")</f>
        <v>10</v>
      </c>
      <c r="CH119" s="5" t="s">
        <v>168</v>
      </c>
      <c r="CI119" s="15">
        <f t="shared" si="83"/>
        <v>700.6</v>
      </c>
      <c r="CJ119" s="10" t="str">
        <f>IFERROR(VLOOKUP(A119,'28'!U:V,2,0),"0")</f>
        <v>0</v>
      </c>
      <c r="CK119" s="5" t="s">
        <v>168</v>
      </c>
      <c r="CL119" s="15">
        <f t="shared" si="84"/>
        <v>0</v>
      </c>
      <c r="CM119" s="10" t="str">
        <f>IFERROR(VLOOKUP(A119,'29'!U:V,2,0),"0")</f>
        <v>0</v>
      </c>
      <c r="CN119" s="5" t="s">
        <v>168</v>
      </c>
      <c r="CO119" s="15">
        <f t="shared" si="85"/>
        <v>0</v>
      </c>
      <c r="CP119" s="10" t="str">
        <f>IFERROR(VLOOKUP(A119,'30'!U:V,2,0),"0")</f>
        <v>0</v>
      </c>
      <c r="CQ119" s="5" t="s">
        <v>168</v>
      </c>
      <c r="CR119" s="15">
        <f t="shared" si="86"/>
        <v>0</v>
      </c>
      <c r="CS119" s="10" t="str">
        <f>IFERROR(VLOOKUP(A119,'31'!U:V,2,0),"0")</f>
        <v>0</v>
      </c>
      <c r="CT119" s="5" t="s">
        <v>168</v>
      </c>
      <c r="CU119" s="15">
        <f t="shared" si="87"/>
        <v>0</v>
      </c>
      <c r="CV119" s="10" t="str">
        <f>IFERROR(VLOOKUP(A119,'เซต1-31'!V:W,2,0),"0")</f>
        <v>0</v>
      </c>
      <c r="CW119" s="5" t="s">
        <v>168</v>
      </c>
      <c r="CX119" s="15">
        <f t="shared" si="88"/>
        <v>0</v>
      </c>
    </row>
    <row r="120" spans="1:102" x14ac:dyDescent="0.25">
      <c r="A120" s="5" t="s">
        <v>269</v>
      </c>
      <c r="B120" s="4" t="s">
        <v>270</v>
      </c>
      <c r="C120" s="13">
        <v>16.010000000000002</v>
      </c>
      <c r="D120" s="19">
        <f t="shared" si="55"/>
        <v>0</v>
      </c>
      <c r="E120" s="5" t="s">
        <v>171</v>
      </c>
      <c r="F120" s="13">
        <f t="shared" si="131"/>
        <v>0</v>
      </c>
      <c r="G120" s="10" t="str">
        <f>IFERROR(VLOOKUP(A120,'1'!U:V,2,0),"0")</f>
        <v>0</v>
      </c>
      <c r="H120" s="5" t="s">
        <v>171</v>
      </c>
      <c r="I120" s="15">
        <f t="shared" si="132"/>
        <v>0</v>
      </c>
      <c r="J120" s="10" t="str">
        <f>IFERROR(VLOOKUP(A120,'2'!U:V,2,0),"0")</f>
        <v>0</v>
      </c>
      <c r="K120" s="5" t="s">
        <v>171</v>
      </c>
      <c r="L120" s="15">
        <f t="shared" si="133"/>
        <v>0</v>
      </c>
      <c r="M120" s="10" t="str">
        <f>IFERROR(VLOOKUP(A120,'3'!U:V,2,0),"0")</f>
        <v>0</v>
      </c>
      <c r="N120" s="5" t="s">
        <v>171</v>
      </c>
      <c r="O120" s="15">
        <f t="shared" si="134"/>
        <v>0</v>
      </c>
      <c r="P120" s="10" t="str">
        <f>IFERROR(VLOOKUP(A120,'4'!U:V,2,0),"0")</f>
        <v>0</v>
      </c>
      <c r="Q120" s="5" t="s">
        <v>171</v>
      </c>
      <c r="R120" s="15">
        <f t="shared" si="135"/>
        <v>0</v>
      </c>
      <c r="S120" s="10" t="str">
        <f>IFERROR(VLOOKUP(A120,'5'!U:V,2,0),"0")</f>
        <v>0</v>
      </c>
      <c r="T120" s="5" t="s">
        <v>171</v>
      </c>
      <c r="U120" s="15">
        <f t="shared" si="136"/>
        <v>0</v>
      </c>
      <c r="V120" s="10" t="str">
        <f>IFERROR(VLOOKUP(A120,'6'!U:V,2,0),"0")</f>
        <v>0</v>
      </c>
      <c r="W120" s="5" t="s">
        <v>171</v>
      </c>
      <c r="X120" s="15">
        <f t="shared" si="137"/>
        <v>0</v>
      </c>
      <c r="Y120" s="10" t="str">
        <f>IFERROR(VLOOKUP(A120,'7'!U:V,2,0),"0")</f>
        <v>0</v>
      </c>
      <c r="Z120" s="5" t="s">
        <v>171</v>
      </c>
      <c r="AA120" s="15">
        <f t="shared" si="138"/>
        <v>0</v>
      </c>
      <c r="AB120" s="10" t="str">
        <f>IFERROR(VLOOKUP(A120,'8'!U:V,2,0),"0")</f>
        <v>0</v>
      </c>
      <c r="AC120" s="5" t="s">
        <v>171</v>
      </c>
      <c r="AD120" s="15">
        <f t="shared" si="139"/>
        <v>0</v>
      </c>
      <c r="AE120" s="10" t="str">
        <f>IFERROR(VLOOKUP(A120,'9'!U:V,2,0),"0")</f>
        <v>0</v>
      </c>
      <c r="AF120" s="5" t="s">
        <v>171</v>
      </c>
      <c r="AG120" s="15">
        <f t="shared" si="140"/>
        <v>0</v>
      </c>
      <c r="AH120" s="10" t="str">
        <f>IFERROR(VLOOKUP(A120,'10'!U:V,2,0),"0")</f>
        <v>0</v>
      </c>
      <c r="AI120" s="5" t="s">
        <v>171</v>
      </c>
      <c r="AJ120" s="15">
        <f t="shared" si="141"/>
        <v>0</v>
      </c>
      <c r="AK120" s="10" t="str">
        <f>IFERROR(VLOOKUP(A120,'11'!U:V,2,0),"0")</f>
        <v>0</v>
      </c>
      <c r="AL120" s="5" t="s">
        <v>171</v>
      </c>
      <c r="AM120" s="15">
        <f t="shared" si="142"/>
        <v>0</v>
      </c>
      <c r="AN120" s="10" t="str">
        <f>IFERROR(VLOOKUP(A120,'12'!U:V,2,0),"0")</f>
        <v>0</v>
      </c>
      <c r="AO120" s="5" t="s">
        <v>171</v>
      </c>
      <c r="AP120" s="15">
        <f t="shared" si="143"/>
        <v>0</v>
      </c>
      <c r="AQ120" s="10" t="str">
        <f>IFERROR(VLOOKUP(A120,'13'!U:V,2,0),"0")</f>
        <v>0</v>
      </c>
      <c r="AR120" s="5" t="s">
        <v>171</v>
      </c>
      <c r="AS120" s="15">
        <f t="shared" si="144"/>
        <v>0</v>
      </c>
      <c r="AT120" s="10" t="str">
        <f>IFERROR(VLOOKUP(A120,'14'!U:V,2,0),"0")</f>
        <v>0</v>
      </c>
      <c r="AU120" s="5" t="s">
        <v>171</v>
      </c>
      <c r="AV120" s="15">
        <f t="shared" si="145"/>
        <v>0</v>
      </c>
      <c r="AW120" s="10" t="str">
        <f>IFERROR(VLOOKUP(A120,'15'!U:V,2,0),"0")</f>
        <v>0</v>
      </c>
      <c r="AX120" s="5" t="s">
        <v>171</v>
      </c>
      <c r="AY120" s="15">
        <f t="shared" si="146"/>
        <v>0</v>
      </c>
      <c r="AZ120" s="10" t="str">
        <f>IFERROR(VLOOKUP(A120,'16'!U:V,2,0),"0")</f>
        <v>0</v>
      </c>
      <c r="BA120" s="5" t="s">
        <v>171</v>
      </c>
      <c r="BB120" s="15">
        <f t="shared" si="147"/>
        <v>0</v>
      </c>
      <c r="BC120" s="10" t="str">
        <f>IFERROR(VLOOKUP(A120,'17'!U:V,2,0),"0")</f>
        <v>0</v>
      </c>
      <c r="BD120" s="5" t="s">
        <v>171</v>
      </c>
      <c r="BE120" s="15">
        <f t="shared" si="148"/>
        <v>0</v>
      </c>
      <c r="BF120" s="10" t="str">
        <f>IFERROR(VLOOKUP(A120,'18'!U:V,2,0),"0")</f>
        <v>0</v>
      </c>
      <c r="BG120" s="5" t="s">
        <v>171</v>
      </c>
      <c r="BH120" s="15">
        <f t="shared" si="149"/>
        <v>0</v>
      </c>
      <c r="BI120" s="10" t="str">
        <f>IFERROR(VLOOKUP(A120,'19'!U:V,2,0),"0")</f>
        <v>0</v>
      </c>
      <c r="BJ120" s="5" t="s">
        <v>171</v>
      </c>
      <c r="BK120" s="15">
        <f t="shared" si="150"/>
        <v>0</v>
      </c>
      <c r="BL120" s="10" t="str">
        <f>IFERROR(VLOOKUP(A120,'20'!U:V,2,0),"0")</f>
        <v>0</v>
      </c>
      <c r="BM120" s="5" t="s">
        <v>171</v>
      </c>
      <c r="BN120" s="15">
        <f t="shared" si="151"/>
        <v>0</v>
      </c>
      <c r="BO120" s="10" t="str">
        <f>IFERROR(VLOOKUP(A120,'21'!U:V,2,0),"0")</f>
        <v>0</v>
      </c>
      <c r="BP120" s="5" t="s">
        <v>171</v>
      </c>
      <c r="BQ120" s="15">
        <f t="shared" si="152"/>
        <v>0</v>
      </c>
      <c r="BR120" s="10" t="str">
        <f>IFERROR(VLOOKUP(A120,'22'!U:V,2,0),"0")</f>
        <v>0</v>
      </c>
      <c r="BS120" s="5" t="s">
        <v>171</v>
      </c>
      <c r="BT120" s="15">
        <f t="shared" si="153"/>
        <v>0</v>
      </c>
      <c r="BU120" s="10" t="str">
        <f>IFERROR(VLOOKUP(A120,'23'!U:V,2,0),"0")</f>
        <v>0</v>
      </c>
      <c r="BV120" s="5" t="s">
        <v>171</v>
      </c>
      <c r="BW120" s="15">
        <f t="shared" si="154"/>
        <v>0</v>
      </c>
      <c r="BX120" s="10" t="str">
        <f>IFERROR(VLOOKUP(A120,'24'!U:V,2,0),"0")</f>
        <v>0</v>
      </c>
      <c r="BY120" s="5" t="s">
        <v>171</v>
      </c>
      <c r="BZ120" s="15">
        <f t="shared" si="80"/>
        <v>0</v>
      </c>
      <c r="CA120" s="10" t="str">
        <f>IFERROR(VLOOKUP(A120,'25'!U:V,2,0),"0")</f>
        <v>0</v>
      </c>
      <c r="CB120" s="5" t="s">
        <v>171</v>
      </c>
      <c r="CC120" s="15">
        <f t="shared" si="81"/>
        <v>0</v>
      </c>
      <c r="CD120" s="10" t="str">
        <f>IFERROR(VLOOKUP(A120,'26'!U:V,2,0),"0")</f>
        <v>0</v>
      </c>
      <c r="CE120" s="5" t="s">
        <v>171</v>
      </c>
      <c r="CF120" s="15">
        <f t="shared" si="82"/>
        <v>0</v>
      </c>
      <c r="CG120" s="10" t="str">
        <f>IFERROR(VLOOKUP(A120,'27'!U:V,2,0),"0")</f>
        <v>0</v>
      </c>
      <c r="CH120" s="5" t="s">
        <v>171</v>
      </c>
      <c r="CI120" s="15">
        <f t="shared" si="83"/>
        <v>0</v>
      </c>
      <c r="CJ120" s="10" t="str">
        <f>IFERROR(VLOOKUP(A120,'28'!U:V,2,0),"0")</f>
        <v>0</v>
      </c>
      <c r="CK120" s="5" t="s">
        <v>171</v>
      </c>
      <c r="CL120" s="15">
        <f t="shared" si="84"/>
        <v>0</v>
      </c>
      <c r="CM120" s="10" t="str">
        <f>IFERROR(VLOOKUP(A120,'29'!U:V,2,0),"0")</f>
        <v>0</v>
      </c>
      <c r="CN120" s="5" t="s">
        <v>171</v>
      </c>
      <c r="CO120" s="15">
        <f t="shared" si="85"/>
        <v>0</v>
      </c>
      <c r="CP120" s="10" t="str">
        <f>IFERROR(VLOOKUP(A120,'30'!U:V,2,0),"0")</f>
        <v>0</v>
      </c>
      <c r="CQ120" s="5" t="s">
        <v>171</v>
      </c>
      <c r="CR120" s="15">
        <f t="shared" si="86"/>
        <v>0</v>
      </c>
      <c r="CS120" s="10" t="str">
        <f>IFERROR(VLOOKUP(A120,'31'!U:V,2,0),"0")</f>
        <v>0</v>
      </c>
      <c r="CT120" s="5" t="s">
        <v>171</v>
      </c>
      <c r="CU120" s="15">
        <f t="shared" si="87"/>
        <v>0</v>
      </c>
      <c r="CV120" s="10" t="str">
        <f>IFERROR(VLOOKUP(A120,'เซต1-31'!V:W,2,0),"0")</f>
        <v>0</v>
      </c>
      <c r="CW120" s="5" t="s">
        <v>171</v>
      </c>
      <c r="CX120" s="15">
        <f t="shared" si="88"/>
        <v>0</v>
      </c>
    </row>
    <row r="121" spans="1:102" x14ac:dyDescent="0.25">
      <c r="A121" s="5" t="s">
        <v>281</v>
      </c>
      <c r="B121" s="4" t="s">
        <v>283</v>
      </c>
      <c r="C121" s="13">
        <v>15.01</v>
      </c>
      <c r="D121" s="19">
        <f t="shared" si="55"/>
        <v>0</v>
      </c>
      <c r="E121" s="5" t="s">
        <v>168</v>
      </c>
      <c r="F121" s="13">
        <f t="shared" si="131"/>
        <v>0</v>
      </c>
      <c r="G121" s="10" t="str">
        <f>IFERROR(VLOOKUP(A121,'1'!U:V,2,0),"0")</f>
        <v>0</v>
      </c>
      <c r="H121" s="5" t="s">
        <v>168</v>
      </c>
      <c r="I121" s="15">
        <f t="shared" si="132"/>
        <v>0</v>
      </c>
      <c r="J121" s="10" t="str">
        <f>IFERROR(VLOOKUP(A121,'2'!U:V,2,0),"0")</f>
        <v>0</v>
      </c>
      <c r="K121" s="5" t="s">
        <v>168</v>
      </c>
      <c r="L121" s="15">
        <f t="shared" si="133"/>
        <v>0</v>
      </c>
      <c r="M121" s="10" t="str">
        <f>IFERROR(VLOOKUP(A121,'3'!U:V,2,0),"0")</f>
        <v>0</v>
      </c>
      <c r="N121" s="5" t="s">
        <v>168</v>
      </c>
      <c r="O121" s="15">
        <f t="shared" si="134"/>
        <v>0</v>
      </c>
      <c r="P121" s="10" t="str">
        <f>IFERROR(VLOOKUP(A121,'4'!U:V,2,0),"0")</f>
        <v>0</v>
      </c>
      <c r="Q121" s="5" t="s">
        <v>168</v>
      </c>
      <c r="R121" s="15">
        <f t="shared" si="135"/>
        <v>0</v>
      </c>
      <c r="S121" s="10" t="str">
        <f>IFERROR(VLOOKUP(A121,'5'!U:V,2,0),"0")</f>
        <v>0</v>
      </c>
      <c r="T121" s="5" t="s">
        <v>168</v>
      </c>
      <c r="U121" s="15">
        <f t="shared" si="136"/>
        <v>0</v>
      </c>
      <c r="V121" s="10" t="str">
        <f>IFERROR(VLOOKUP(A121,'6'!U:V,2,0),"0")</f>
        <v>0</v>
      </c>
      <c r="W121" s="5" t="s">
        <v>168</v>
      </c>
      <c r="X121" s="15">
        <f t="shared" si="137"/>
        <v>0</v>
      </c>
      <c r="Y121" s="10" t="str">
        <f>IFERROR(VLOOKUP(A121,'7'!U:V,2,0),"0")</f>
        <v>0</v>
      </c>
      <c r="Z121" s="5" t="s">
        <v>168</v>
      </c>
      <c r="AA121" s="15">
        <f t="shared" si="138"/>
        <v>0</v>
      </c>
      <c r="AB121" s="10" t="str">
        <f>IFERROR(VLOOKUP(A121,'8'!U:V,2,0),"0")</f>
        <v>0</v>
      </c>
      <c r="AC121" s="5" t="s">
        <v>168</v>
      </c>
      <c r="AD121" s="15">
        <f t="shared" si="139"/>
        <v>0</v>
      </c>
      <c r="AE121" s="10" t="str">
        <f>IFERROR(VLOOKUP(A121,'9'!U:V,2,0),"0")</f>
        <v>0</v>
      </c>
      <c r="AF121" s="5" t="s">
        <v>168</v>
      </c>
      <c r="AG121" s="15">
        <f t="shared" si="140"/>
        <v>0</v>
      </c>
      <c r="AH121" s="10" t="str">
        <f>IFERROR(VLOOKUP(A121,'10'!U:V,2,0),"0")</f>
        <v>0</v>
      </c>
      <c r="AI121" s="5" t="s">
        <v>168</v>
      </c>
      <c r="AJ121" s="15">
        <f t="shared" si="141"/>
        <v>0</v>
      </c>
      <c r="AK121" s="10" t="str">
        <f>IFERROR(VLOOKUP(A121,'11'!U:V,2,0),"0")</f>
        <v>0</v>
      </c>
      <c r="AL121" s="5" t="s">
        <v>168</v>
      </c>
      <c r="AM121" s="15">
        <f t="shared" si="142"/>
        <v>0</v>
      </c>
      <c r="AN121" s="10" t="str">
        <f>IFERROR(VLOOKUP(A121,'12'!U:V,2,0),"0")</f>
        <v>0</v>
      </c>
      <c r="AO121" s="5" t="s">
        <v>168</v>
      </c>
      <c r="AP121" s="15">
        <f t="shared" si="143"/>
        <v>0</v>
      </c>
      <c r="AQ121" s="10" t="str">
        <f>IFERROR(VLOOKUP(A121,'13'!U:V,2,0),"0")</f>
        <v>0</v>
      </c>
      <c r="AR121" s="5" t="s">
        <v>168</v>
      </c>
      <c r="AS121" s="15">
        <f t="shared" si="144"/>
        <v>0</v>
      </c>
      <c r="AT121" s="10" t="str">
        <f>IFERROR(VLOOKUP(A121,'14'!U:V,2,0),"0")</f>
        <v>0</v>
      </c>
      <c r="AU121" s="5" t="s">
        <v>168</v>
      </c>
      <c r="AV121" s="15">
        <f t="shared" si="145"/>
        <v>0</v>
      </c>
      <c r="AW121" s="10" t="str">
        <f>IFERROR(VLOOKUP(A121,'15'!U:V,2,0),"0")</f>
        <v>0</v>
      </c>
      <c r="AX121" s="5" t="s">
        <v>168</v>
      </c>
      <c r="AY121" s="15">
        <f t="shared" si="146"/>
        <v>0</v>
      </c>
      <c r="AZ121" s="10" t="str">
        <f>IFERROR(VLOOKUP(A121,'16'!U:V,2,0),"0")</f>
        <v>0</v>
      </c>
      <c r="BA121" s="5" t="s">
        <v>168</v>
      </c>
      <c r="BB121" s="15">
        <f t="shared" si="147"/>
        <v>0</v>
      </c>
      <c r="BC121" s="10" t="str">
        <f>IFERROR(VLOOKUP(A121,'17'!U:V,2,0),"0")</f>
        <v>0</v>
      </c>
      <c r="BD121" s="5" t="s">
        <v>168</v>
      </c>
      <c r="BE121" s="15">
        <f t="shared" si="148"/>
        <v>0</v>
      </c>
      <c r="BF121" s="10" t="str">
        <f>IFERROR(VLOOKUP(A121,'18'!U:V,2,0),"0")</f>
        <v>0</v>
      </c>
      <c r="BG121" s="5" t="s">
        <v>168</v>
      </c>
      <c r="BH121" s="15">
        <f t="shared" si="149"/>
        <v>0</v>
      </c>
      <c r="BI121" s="10" t="str">
        <f>IFERROR(VLOOKUP(A121,'19'!U:V,2,0),"0")</f>
        <v>0</v>
      </c>
      <c r="BJ121" s="5" t="s">
        <v>168</v>
      </c>
      <c r="BK121" s="15">
        <f t="shared" si="150"/>
        <v>0</v>
      </c>
      <c r="BL121" s="10" t="str">
        <f>IFERROR(VLOOKUP(A121,'20'!U:V,2,0),"0")</f>
        <v>0</v>
      </c>
      <c r="BM121" s="5" t="s">
        <v>168</v>
      </c>
      <c r="BN121" s="15">
        <f t="shared" si="151"/>
        <v>0</v>
      </c>
      <c r="BO121" s="10" t="str">
        <f>IFERROR(VLOOKUP(A121,'21'!U:V,2,0),"0")</f>
        <v>0</v>
      </c>
      <c r="BP121" s="5" t="s">
        <v>168</v>
      </c>
      <c r="BQ121" s="15">
        <f t="shared" si="152"/>
        <v>0</v>
      </c>
      <c r="BR121" s="10" t="str">
        <f>IFERROR(VLOOKUP(A121,'22'!U:V,2,0),"0")</f>
        <v>0</v>
      </c>
      <c r="BS121" s="5" t="s">
        <v>168</v>
      </c>
      <c r="BT121" s="15">
        <f t="shared" si="153"/>
        <v>0</v>
      </c>
      <c r="BU121" s="10" t="str">
        <f>IFERROR(VLOOKUP(A121,'23'!U:V,2,0),"0")</f>
        <v>0</v>
      </c>
      <c r="BV121" s="5" t="s">
        <v>168</v>
      </c>
      <c r="BW121" s="15">
        <f t="shared" si="154"/>
        <v>0</v>
      </c>
      <c r="BX121" s="10" t="str">
        <f>IFERROR(VLOOKUP(A121,'24'!U:V,2,0),"0")</f>
        <v>0</v>
      </c>
      <c r="BY121" s="5" t="s">
        <v>168</v>
      </c>
      <c r="BZ121" s="15">
        <f t="shared" si="80"/>
        <v>0</v>
      </c>
      <c r="CA121" s="10" t="str">
        <f>IFERROR(VLOOKUP(A121,'25'!U:V,2,0),"0")</f>
        <v>0</v>
      </c>
      <c r="CB121" s="5" t="s">
        <v>168</v>
      </c>
      <c r="CC121" s="15">
        <f t="shared" si="81"/>
        <v>0</v>
      </c>
      <c r="CD121" s="10" t="str">
        <f>IFERROR(VLOOKUP(A121,'26'!U:V,2,0),"0")</f>
        <v>0</v>
      </c>
      <c r="CE121" s="5" t="s">
        <v>168</v>
      </c>
      <c r="CF121" s="15">
        <f t="shared" si="82"/>
        <v>0</v>
      </c>
      <c r="CG121" s="10" t="str">
        <f>IFERROR(VLOOKUP(A121,'27'!U:V,2,0),"0")</f>
        <v>0</v>
      </c>
      <c r="CH121" s="5" t="s">
        <v>168</v>
      </c>
      <c r="CI121" s="15">
        <f t="shared" si="83"/>
        <v>0</v>
      </c>
      <c r="CJ121" s="10" t="str">
        <f>IFERROR(VLOOKUP(A121,'28'!U:V,2,0),"0")</f>
        <v>0</v>
      </c>
      <c r="CK121" s="5" t="s">
        <v>168</v>
      </c>
      <c r="CL121" s="15">
        <f t="shared" si="84"/>
        <v>0</v>
      </c>
      <c r="CM121" s="10" t="str">
        <f>IFERROR(VLOOKUP(A121,'29'!U:V,2,0),"0")</f>
        <v>0</v>
      </c>
      <c r="CN121" s="5" t="s">
        <v>168</v>
      </c>
      <c r="CO121" s="15">
        <f t="shared" si="85"/>
        <v>0</v>
      </c>
      <c r="CP121" s="10" t="str">
        <f>IFERROR(VLOOKUP(A121,'30'!U:V,2,0),"0")</f>
        <v>0</v>
      </c>
      <c r="CQ121" s="5" t="s">
        <v>168</v>
      </c>
      <c r="CR121" s="15">
        <f t="shared" si="86"/>
        <v>0</v>
      </c>
      <c r="CS121" s="10" t="str">
        <f>IFERROR(VLOOKUP(A121,'31'!U:V,2,0),"0")</f>
        <v>0</v>
      </c>
      <c r="CT121" s="5" t="s">
        <v>168</v>
      </c>
      <c r="CU121" s="15">
        <f t="shared" si="87"/>
        <v>0</v>
      </c>
      <c r="CV121" s="10" t="str">
        <f>IFERROR(VLOOKUP(A121,'เซต1-31'!V:W,2,0),"0")</f>
        <v>0</v>
      </c>
      <c r="CW121" s="5" t="s">
        <v>168</v>
      </c>
      <c r="CX121" s="15">
        <f t="shared" si="88"/>
        <v>0</v>
      </c>
    </row>
    <row r="122" spans="1:102" x14ac:dyDescent="0.25">
      <c r="A122" s="5" t="s">
        <v>291</v>
      </c>
      <c r="B122" s="4" t="s">
        <v>292</v>
      </c>
      <c r="C122" s="13">
        <f>15.01*3</f>
        <v>45.03</v>
      </c>
      <c r="D122" s="19">
        <f t="shared" si="55"/>
        <v>0</v>
      </c>
      <c r="E122" s="5" t="s">
        <v>295</v>
      </c>
      <c r="F122" s="13">
        <f t="shared" ref="F122:F124" si="155">+D122*C122</f>
        <v>0</v>
      </c>
      <c r="G122" s="10" t="str">
        <f>IFERROR(VLOOKUP(A122,'1'!U:V,2,0),"0")</f>
        <v>0</v>
      </c>
      <c r="H122" s="5" t="s">
        <v>295</v>
      </c>
      <c r="I122" s="15">
        <f t="shared" ref="I122:I124" si="156">+G122*C122</f>
        <v>0</v>
      </c>
      <c r="J122" s="10" t="str">
        <f>IFERROR(VLOOKUP(A122,'2'!U:V,2,0),"0")</f>
        <v>0</v>
      </c>
      <c r="K122" s="5" t="s">
        <v>295</v>
      </c>
      <c r="L122" s="15">
        <f t="shared" ref="L122:L124" si="157">+J122*C122</f>
        <v>0</v>
      </c>
      <c r="M122" s="10" t="str">
        <f>IFERROR(VLOOKUP(A122,'3'!U:V,2,0),"0")</f>
        <v>0</v>
      </c>
      <c r="N122" s="5" t="s">
        <v>295</v>
      </c>
      <c r="O122" s="15">
        <f t="shared" ref="O122:O124" si="158">+M122*C122</f>
        <v>0</v>
      </c>
      <c r="P122" s="10" t="str">
        <f>IFERROR(VLOOKUP(A122,'4'!U:V,2,0),"0")</f>
        <v>0</v>
      </c>
      <c r="Q122" s="5" t="s">
        <v>295</v>
      </c>
      <c r="R122" s="15">
        <f t="shared" ref="R122:R124" si="159">+P122*C122</f>
        <v>0</v>
      </c>
      <c r="S122" s="10" t="str">
        <f>IFERROR(VLOOKUP(A122,'5'!U:V,2,0),"0")</f>
        <v>0</v>
      </c>
      <c r="T122" s="5" t="s">
        <v>295</v>
      </c>
      <c r="U122" s="15">
        <f t="shared" ref="U122:U124" si="160">+S122*C122</f>
        <v>0</v>
      </c>
      <c r="V122" s="10" t="str">
        <f>IFERROR(VLOOKUP(A122,'6'!U:V,2,0),"0")</f>
        <v>0</v>
      </c>
      <c r="W122" s="5" t="s">
        <v>295</v>
      </c>
      <c r="X122" s="15">
        <f t="shared" ref="X122:X124" si="161">+V122*C122</f>
        <v>0</v>
      </c>
      <c r="Y122" s="10" t="str">
        <f>IFERROR(VLOOKUP(A122,'7'!U:V,2,0),"0")</f>
        <v>0</v>
      </c>
      <c r="Z122" s="5" t="s">
        <v>295</v>
      </c>
      <c r="AA122" s="15">
        <f t="shared" ref="AA122:AA124" si="162">+Y122*C122</f>
        <v>0</v>
      </c>
      <c r="AB122" s="10" t="str">
        <f>IFERROR(VLOOKUP(A122,'8'!U:V,2,0),"0")</f>
        <v>0</v>
      </c>
      <c r="AC122" s="5" t="s">
        <v>295</v>
      </c>
      <c r="AD122" s="15">
        <f t="shared" ref="AD122:AD124" si="163">+AB122*C122</f>
        <v>0</v>
      </c>
      <c r="AE122" s="10" t="str">
        <f>IFERROR(VLOOKUP(A122,'9'!U:V,2,0),"0")</f>
        <v>0</v>
      </c>
      <c r="AF122" s="5" t="s">
        <v>295</v>
      </c>
      <c r="AG122" s="15">
        <f t="shared" ref="AG122:AG124" si="164">+AE122*C122</f>
        <v>0</v>
      </c>
      <c r="AH122" s="10" t="str">
        <f>IFERROR(VLOOKUP(A122,'10'!U:V,2,0),"0")</f>
        <v>0</v>
      </c>
      <c r="AI122" s="5" t="s">
        <v>295</v>
      </c>
      <c r="AJ122" s="15">
        <f t="shared" ref="AJ122:AJ124" si="165">+AH122*C122</f>
        <v>0</v>
      </c>
      <c r="AK122" s="10" t="str">
        <f>IFERROR(VLOOKUP(A122,'11'!U:V,2,0),"0")</f>
        <v>0</v>
      </c>
      <c r="AL122" s="5" t="s">
        <v>295</v>
      </c>
      <c r="AM122" s="15">
        <f t="shared" ref="AM122:AM124" si="166">+AK122*C122</f>
        <v>0</v>
      </c>
      <c r="AN122" s="10" t="str">
        <f>IFERROR(VLOOKUP(A122,'12'!U:V,2,0),"0")</f>
        <v>0</v>
      </c>
      <c r="AO122" s="5" t="s">
        <v>295</v>
      </c>
      <c r="AP122" s="15">
        <f t="shared" ref="AP122:AP124" si="167">+AN122*C122</f>
        <v>0</v>
      </c>
      <c r="AQ122" s="10" t="str">
        <f>IFERROR(VLOOKUP(A122,'13'!U:V,2,0),"0")</f>
        <v>0</v>
      </c>
      <c r="AR122" s="5" t="s">
        <v>295</v>
      </c>
      <c r="AS122" s="15">
        <f t="shared" ref="AS122:AS124" si="168">+AQ122*C122</f>
        <v>0</v>
      </c>
      <c r="AT122" s="10" t="str">
        <f>IFERROR(VLOOKUP(A122,'14'!U:V,2,0),"0")</f>
        <v>0</v>
      </c>
      <c r="AU122" s="5" t="s">
        <v>295</v>
      </c>
      <c r="AV122" s="15">
        <f t="shared" ref="AV122:AV124" si="169">+AT122*C122</f>
        <v>0</v>
      </c>
      <c r="AW122" s="10" t="str">
        <f>IFERROR(VLOOKUP(A122,'15'!U:V,2,0),"0")</f>
        <v>0</v>
      </c>
      <c r="AX122" s="5" t="s">
        <v>295</v>
      </c>
      <c r="AY122" s="15">
        <f t="shared" ref="AY122:AY124" si="170">+AW122*C122</f>
        <v>0</v>
      </c>
      <c r="AZ122" s="10" t="str">
        <f>IFERROR(VLOOKUP(A122,'16'!U:V,2,0),"0")</f>
        <v>0</v>
      </c>
      <c r="BA122" s="5" t="s">
        <v>295</v>
      </c>
      <c r="BB122" s="15">
        <f t="shared" ref="BB122:BB124" si="171">+AZ122*C122</f>
        <v>0</v>
      </c>
      <c r="BC122" s="10" t="str">
        <f>IFERROR(VLOOKUP(A122,'17'!U:V,2,0),"0")</f>
        <v>0</v>
      </c>
      <c r="BD122" s="5" t="s">
        <v>295</v>
      </c>
      <c r="BE122" s="15">
        <f t="shared" ref="BE122:BE124" si="172">+BC122*C122</f>
        <v>0</v>
      </c>
      <c r="BF122" s="10" t="str">
        <f>IFERROR(VLOOKUP(A122,'18'!U:V,2,0),"0")</f>
        <v>0</v>
      </c>
      <c r="BG122" s="5" t="s">
        <v>295</v>
      </c>
      <c r="BH122" s="15">
        <f t="shared" ref="BH122:BH124" si="173">+BF122*C122</f>
        <v>0</v>
      </c>
      <c r="BI122" s="10" t="str">
        <f>IFERROR(VLOOKUP(A122,'19'!U:V,2,0),"0")</f>
        <v>0</v>
      </c>
      <c r="BJ122" s="5" t="s">
        <v>295</v>
      </c>
      <c r="BK122" s="15">
        <f t="shared" ref="BK122:BK124" si="174">+BI122*C122</f>
        <v>0</v>
      </c>
      <c r="BL122" s="10" t="str">
        <f>IFERROR(VLOOKUP(A122,'20'!U:V,2,0),"0")</f>
        <v>0</v>
      </c>
      <c r="BM122" s="5" t="s">
        <v>295</v>
      </c>
      <c r="BN122" s="15">
        <f t="shared" ref="BN122:BN124" si="175">+BL122*C122</f>
        <v>0</v>
      </c>
      <c r="BO122" s="10" t="str">
        <f>IFERROR(VLOOKUP(A122,'21'!U:V,2,0),"0")</f>
        <v>0</v>
      </c>
      <c r="BP122" s="5" t="s">
        <v>295</v>
      </c>
      <c r="BQ122" s="15">
        <f t="shared" ref="BQ122:BQ124" si="176">+BO122*C122</f>
        <v>0</v>
      </c>
      <c r="BR122" s="10" t="str">
        <f>IFERROR(VLOOKUP(A122,'22'!U:V,2,0),"0")</f>
        <v>0</v>
      </c>
      <c r="BS122" s="5" t="s">
        <v>295</v>
      </c>
      <c r="BT122" s="15">
        <f t="shared" ref="BT122:BT124" si="177">+BR122*C122</f>
        <v>0</v>
      </c>
      <c r="BU122" s="10" t="str">
        <f>IFERROR(VLOOKUP(A122,'23'!U:V,2,0),"0")</f>
        <v>0</v>
      </c>
      <c r="BV122" s="5" t="s">
        <v>295</v>
      </c>
      <c r="BW122" s="15">
        <f t="shared" ref="BW122:BW124" si="178">+BU122*C122</f>
        <v>0</v>
      </c>
      <c r="BX122" s="10" t="str">
        <f>IFERROR(VLOOKUP(A122,'24'!U:V,2,0),"0")</f>
        <v>0</v>
      </c>
      <c r="BY122" s="5" t="s">
        <v>295</v>
      </c>
      <c r="BZ122" s="15">
        <f t="shared" ref="BZ122:BZ124" si="179">+BX122*C122</f>
        <v>0</v>
      </c>
      <c r="CA122" s="10" t="str">
        <f>IFERROR(VLOOKUP(A122,'25'!U:V,2,0),"0")</f>
        <v>0</v>
      </c>
      <c r="CB122" s="5" t="s">
        <v>295</v>
      </c>
      <c r="CC122" s="15">
        <f t="shared" ref="CC122:CC124" si="180">+CA122*C122</f>
        <v>0</v>
      </c>
      <c r="CD122" s="10" t="str">
        <f>IFERROR(VLOOKUP(A122,'26'!U:V,2,0),"0")</f>
        <v>0</v>
      </c>
      <c r="CE122" s="5" t="s">
        <v>295</v>
      </c>
      <c r="CF122" s="15">
        <f t="shared" si="82"/>
        <v>0</v>
      </c>
      <c r="CG122" s="10" t="str">
        <f>IFERROR(VLOOKUP(A122,'27'!U:V,2,0),"0")</f>
        <v>0</v>
      </c>
      <c r="CH122" s="5" t="s">
        <v>295</v>
      </c>
      <c r="CI122" s="15">
        <f t="shared" si="83"/>
        <v>0</v>
      </c>
      <c r="CJ122" s="10" t="str">
        <f>IFERROR(VLOOKUP(A122,'28'!U:V,2,0),"0")</f>
        <v>0</v>
      </c>
      <c r="CK122" s="5" t="s">
        <v>295</v>
      </c>
      <c r="CL122" s="15">
        <f t="shared" si="84"/>
        <v>0</v>
      </c>
      <c r="CM122" s="10" t="str">
        <f>IFERROR(VLOOKUP(A122,'29'!U:V,2,0),"0")</f>
        <v>0</v>
      </c>
      <c r="CN122" s="5" t="s">
        <v>295</v>
      </c>
      <c r="CO122" s="15">
        <f t="shared" si="85"/>
        <v>0</v>
      </c>
      <c r="CP122" s="10" t="str">
        <f>IFERROR(VLOOKUP(A122,'30'!U:V,2,0),"0")</f>
        <v>0</v>
      </c>
      <c r="CQ122" s="5" t="s">
        <v>295</v>
      </c>
      <c r="CR122" s="15">
        <f t="shared" si="86"/>
        <v>0</v>
      </c>
      <c r="CS122" s="10" t="str">
        <f>IFERROR(VLOOKUP(A122,'31'!U:V,2,0),"0")</f>
        <v>0</v>
      </c>
      <c r="CT122" s="5" t="s">
        <v>295</v>
      </c>
      <c r="CU122" s="15">
        <f t="shared" si="87"/>
        <v>0</v>
      </c>
      <c r="CV122" s="10" t="str">
        <f>IFERROR(VLOOKUP(A122,'เซต1-31'!V:W,2,0),"0")</f>
        <v>0</v>
      </c>
      <c r="CW122" s="5" t="s">
        <v>295</v>
      </c>
      <c r="CX122" s="15">
        <f t="shared" si="88"/>
        <v>0</v>
      </c>
    </row>
    <row r="123" spans="1:102" x14ac:dyDescent="0.25">
      <c r="A123" s="5" t="s">
        <v>289</v>
      </c>
      <c r="B123" s="4" t="s">
        <v>290</v>
      </c>
      <c r="C123" s="13">
        <f>11.38*3</f>
        <v>34.14</v>
      </c>
      <c r="D123" s="19">
        <f t="shared" si="55"/>
        <v>0</v>
      </c>
      <c r="E123" s="5" t="s">
        <v>295</v>
      </c>
      <c r="F123" s="13">
        <f t="shared" si="155"/>
        <v>0</v>
      </c>
      <c r="G123" s="10" t="str">
        <f>IFERROR(VLOOKUP(A123,'1'!U:V,2,0),"0")</f>
        <v>0</v>
      </c>
      <c r="H123" s="5" t="s">
        <v>295</v>
      </c>
      <c r="I123" s="15">
        <f t="shared" si="156"/>
        <v>0</v>
      </c>
      <c r="J123" s="10" t="str">
        <f>IFERROR(VLOOKUP(A123,'2'!U:V,2,0),"0")</f>
        <v>0</v>
      </c>
      <c r="K123" s="5" t="s">
        <v>295</v>
      </c>
      <c r="L123" s="15">
        <f t="shared" si="157"/>
        <v>0</v>
      </c>
      <c r="M123" s="10" t="str">
        <f>IFERROR(VLOOKUP(A123,'3'!U:V,2,0),"0")</f>
        <v>0</v>
      </c>
      <c r="N123" s="5" t="s">
        <v>295</v>
      </c>
      <c r="O123" s="15">
        <f t="shared" si="158"/>
        <v>0</v>
      </c>
      <c r="P123" s="10" t="str">
        <f>IFERROR(VLOOKUP(A123,'4'!U:V,2,0),"0")</f>
        <v>0</v>
      </c>
      <c r="Q123" s="5" t="s">
        <v>295</v>
      </c>
      <c r="R123" s="15">
        <f t="shared" si="159"/>
        <v>0</v>
      </c>
      <c r="S123" s="10" t="str">
        <f>IFERROR(VLOOKUP(A123,'5'!U:V,2,0),"0")</f>
        <v>0</v>
      </c>
      <c r="T123" s="5" t="s">
        <v>295</v>
      </c>
      <c r="U123" s="15">
        <f t="shared" si="160"/>
        <v>0</v>
      </c>
      <c r="V123" s="10" t="str">
        <f>IFERROR(VLOOKUP(A123,'6'!U:V,2,0),"0")</f>
        <v>0</v>
      </c>
      <c r="W123" s="5" t="s">
        <v>295</v>
      </c>
      <c r="X123" s="15">
        <f t="shared" si="161"/>
        <v>0</v>
      </c>
      <c r="Y123" s="10" t="str">
        <f>IFERROR(VLOOKUP(A123,'7'!U:V,2,0),"0")</f>
        <v>0</v>
      </c>
      <c r="Z123" s="5" t="s">
        <v>295</v>
      </c>
      <c r="AA123" s="15">
        <f t="shared" si="162"/>
        <v>0</v>
      </c>
      <c r="AB123" s="10" t="str">
        <f>IFERROR(VLOOKUP(A123,'8'!U:V,2,0),"0")</f>
        <v>0</v>
      </c>
      <c r="AC123" s="5" t="s">
        <v>295</v>
      </c>
      <c r="AD123" s="15">
        <f t="shared" si="163"/>
        <v>0</v>
      </c>
      <c r="AE123" s="10" t="str">
        <f>IFERROR(VLOOKUP(A123,'9'!U:V,2,0),"0")</f>
        <v>0</v>
      </c>
      <c r="AF123" s="5" t="s">
        <v>295</v>
      </c>
      <c r="AG123" s="15">
        <f t="shared" si="164"/>
        <v>0</v>
      </c>
      <c r="AH123" s="10" t="str">
        <f>IFERROR(VLOOKUP(A123,'10'!U:V,2,0),"0")</f>
        <v>0</v>
      </c>
      <c r="AI123" s="5" t="s">
        <v>295</v>
      </c>
      <c r="AJ123" s="15">
        <f t="shared" si="165"/>
        <v>0</v>
      </c>
      <c r="AK123" s="10" t="str">
        <f>IFERROR(VLOOKUP(A123,'11'!U:V,2,0),"0")</f>
        <v>0</v>
      </c>
      <c r="AL123" s="5" t="s">
        <v>295</v>
      </c>
      <c r="AM123" s="15">
        <f t="shared" si="166"/>
        <v>0</v>
      </c>
      <c r="AN123" s="10" t="str">
        <f>IFERROR(VLOOKUP(A123,'12'!U:V,2,0),"0")</f>
        <v>0</v>
      </c>
      <c r="AO123" s="5" t="s">
        <v>295</v>
      </c>
      <c r="AP123" s="15">
        <f t="shared" si="167"/>
        <v>0</v>
      </c>
      <c r="AQ123" s="10" t="str">
        <f>IFERROR(VLOOKUP(A123,'13'!U:V,2,0),"0")</f>
        <v>0</v>
      </c>
      <c r="AR123" s="5" t="s">
        <v>295</v>
      </c>
      <c r="AS123" s="15">
        <f t="shared" si="168"/>
        <v>0</v>
      </c>
      <c r="AT123" s="10" t="str">
        <f>IFERROR(VLOOKUP(A123,'14'!U:V,2,0),"0")</f>
        <v>0</v>
      </c>
      <c r="AU123" s="5" t="s">
        <v>295</v>
      </c>
      <c r="AV123" s="15">
        <f t="shared" si="169"/>
        <v>0</v>
      </c>
      <c r="AW123" s="10" t="str">
        <f>IFERROR(VLOOKUP(A123,'15'!U:V,2,0),"0")</f>
        <v>0</v>
      </c>
      <c r="AX123" s="5" t="s">
        <v>295</v>
      </c>
      <c r="AY123" s="15">
        <f t="shared" si="170"/>
        <v>0</v>
      </c>
      <c r="AZ123" s="10" t="str">
        <f>IFERROR(VLOOKUP(A123,'16'!U:V,2,0),"0")</f>
        <v>0</v>
      </c>
      <c r="BA123" s="5" t="s">
        <v>295</v>
      </c>
      <c r="BB123" s="15">
        <f t="shared" si="171"/>
        <v>0</v>
      </c>
      <c r="BC123" s="10" t="str">
        <f>IFERROR(VLOOKUP(A123,'17'!U:V,2,0),"0")</f>
        <v>0</v>
      </c>
      <c r="BD123" s="5" t="s">
        <v>295</v>
      </c>
      <c r="BE123" s="15">
        <f t="shared" si="172"/>
        <v>0</v>
      </c>
      <c r="BF123" s="10" t="str">
        <f>IFERROR(VLOOKUP(A123,'18'!U:V,2,0),"0")</f>
        <v>0</v>
      </c>
      <c r="BG123" s="5" t="s">
        <v>295</v>
      </c>
      <c r="BH123" s="15">
        <f t="shared" si="173"/>
        <v>0</v>
      </c>
      <c r="BI123" s="10" t="str">
        <f>IFERROR(VLOOKUP(A123,'19'!U:V,2,0),"0")</f>
        <v>0</v>
      </c>
      <c r="BJ123" s="5" t="s">
        <v>295</v>
      </c>
      <c r="BK123" s="15">
        <f t="shared" si="174"/>
        <v>0</v>
      </c>
      <c r="BL123" s="10" t="str">
        <f>IFERROR(VLOOKUP(A123,'20'!U:V,2,0),"0")</f>
        <v>0</v>
      </c>
      <c r="BM123" s="5" t="s">
        <v>295</v>
      </c>
      <c r="BN123" s="15">
        <f t="shared" si="175"/>
        <v>0</v>
      </c>
      <c r="BO123" s="10" t="str">
        <f>IFERROR(VLOOKUP(A123,'21'!U:V,2,0),"0")</f>
        <v>0</v>
      </c>
      <c r="BP123" s="5" t="s">
        <v>295</v>
      </c>
      <c r="BQ123" s="15">
        <f t="shared" si="176"/>
        <v>0</v>
      </c>
      <c r="BR123" s="10" t="str">
        <f>IFERROR(VLOOKUP(A123,'22'!U:V,2,0),"0")</f>
        <v>0</v>
      </c>
      <c r="BS123" s="5" t="s">
        <v>295</v>
      </c>
      <c r="BT123" s="15">
        <f t="shared" si="177"/>
        <v>0</v>
      </c>
      <c r="BU123" s="10" t="str">
        <f>IFERROR(VLOOKUP(A123,'23'!U:V,2,0),"0")</f>
        <v>0</v>
      </c>
      <c r="BV123" s="5" t="s">
        <v>295</v>
      </c>
      <c r="BW123" s="15">
        <f t="shared" si="178"/>
        <v>0</v>
      </c>
      <c r="BX123" s="10" t="str">
        <f>IFERROR(VLOOKUP(A123,'24'!U:V,2,0),"0")</f>
        <v>0</v>
      </c>
      <c r="BY123" s="5" t="s">
        <v>295</v>
      </c>
      <c r="BZ123" s="15">
        <f t="shared" si="179"/>
        <v>0</v>
      </c>
      <c r="CA123" s="10" t="str">
        <f>IFERROR(VLOOKUP(A123,'25'!U:V,2,0),"0")</f>
        <v>0</v>
      </c>
      <c r="CB123" s="5" t="s">
        <v>295</v>
      </c>
      <c r="CC123" s="15">
        <f t="shared" si="180"/>
        <v>0</v>
      </c>
      <c r="CD123" s="10" t="str">
        <f>IFERROR(VLOOKUP(A123,'26'!U:V,2,0),"0")</f>
        <v>0</v>
      </c>
      <c r="CE123" s="5" t="s">
        <v>295</v>
      </c>
      <c r="CF123" s="15">
        <f t="shared" si="82"/>
        <v>0</v>
      </c>
      <c r="CG123" s="10" t="str">
        <f>IFERROR(VLOOKUP(A123,'27'!U:V,2,0),"0")</f>
        <v>0</v>
      </c>
      <c r="CH123" s="5" t="s">
        <v>295</v>
      </c>
      <c r="CI123" s="15">
        <f t="shared" si="83"/>
        <v>0</v>
      </c>
      <c r="CJ123" s="10" t="str">
        <f>IFERROR(VLOOKUP(A123,'28'!U:V,2,0),"0")</f>
        <v>0</v>
      </c>
      <c r="CK123" s="5" t="s">
        <v>295</v>
      </c>
      <c r="CL123" s="15">
        <f t="shared" si="84"/>
        <v>0</v>
      </c>
      <c r="CM123" s="10" t="str">
        <f>IFERROR(VLOOKUP(A123,'29'!U:V,2,0),"0")</f>
        <v>0</v>
      </c>
      <c r="CN123" s="5" t="s">
        <v>295</v>
      </c>
      <c r="CO123" s="15">
        <f t="shared" si="85"/>
        <v>0</v>
      </c>
      <c r="CP123" s="10" t="str">
        <f>IFERROR(VLOOKUP(A123,'30'!U:V,2,0),"0")</f>
        <v>0</v>
      </c>
      <c r="CQ123" s="5" t="s">
        <v>295</v>
      </c>
      <c r="CR123" s="15">
        <f t="shared" si="86"/>
        <v>0</v>
      </c>
      <c r="CS123" s="10" t="str">
        <f>IFERROR(VLOOKUP(A123,'31'!U:V,2,0),"0")</f>
        <v>0</v>
      </c>
      <c r="CT123" s="5" t="s">
        <v>295</v>
      </c>
      <c r="CU123" s="15">
        <f t="shared" si="87"/>
        <v>0</v>
      </c>
      <c r="CV123" s="10" t="str">
        <f>IFERROR(VLOOKUP(A123,'เซต1-31'!V:W,2,0),"0")</f>
        <v>0</v>
      </c>
      <c r="CW123" s="5" t="s">
        <v>295</v>
      </c>
      <c r="CX123" s="15">
        <f t="shared" si="88"/>
        <v>0</v>
      </c>
    </row>
    <row r="124" spans="1:102" x14ac:dyDescent="0.25">
      <c r="A124" s="5" t="s">
        <v>287</v>
      </c>
      <c r="B124" s="4" t="s">
        <v>288</v>
      </c>
      <c r="C124" s="13">
        <f>12.68*3</f>
        <v>38.04</v>
      </c>
      <c r="D124" s="19">
        <f t="shared" si="55"/>
        <v>0</v>
      </c>
      <c r="E124" s="5" t="s">
        <v>295</v>
      </c>
      <c r="F124" s="13">
        <f t="shared" si="155"/>
        <v>0</v>
      </c>
      <c r="G124" s="10" t="str">
        <f>IFERROR(VLOOKUP(A124,'1'!U:V,2,0),"0")</f>
        <v>0</v>
      </c>
      <c r="H124" s="5" t="s">
        <v>295</v>
      </c>
      <c r="I124" s="15">
        <f t="shared" si="156"/>
        <v>0</v>
      </c>
      <c r="J124" s="10" t="str">
        <f>IFERROR(VLOOKUP(A124,'2'!U:V,2,0),"0")</f>
        <v>0</v>
      </c>
      <c r="K124" s="5" t="s">
        <v>295</v>
      </c>
      <c r="L124" s="15">
        <f t="shared" si="157"/>
        <v>0</v>
      </c>
      <c r="M124" s="10" t="str">
        <f>IFERROR(VLOOKUP(A124,'3'!U:V,2,0),"0")</f>
        <v>0</v>
      </c>
      <c r="N124" s="5" t="s">
        <v>295</v>
      </c>
      <c r="O124" s="15">
        <f t="shared" si="158"/>
        <v>0</v>
      </c>
      <c r="P124" s="10" t="str">
        <f>IFERROR(VLOOKUP(A124,'4'!U:V,2,0),"0")</f>
        <v>0</v>
      </c>
      <c r="Q124" s="5" t="s">
        <v>295</v>
      </c>
      <c r="R124" s="15">
        <f t="shared" si="159"/>
        <v>0</v>
      </c>
      <c r="S124" s="10" t="str">
        <f>IFERROR(VLOOKUP(A124,'5'!U:V,2,0),"0")</f>
        <v>0</v>
      </c>
      <c r="T124" s="5" t="s">
        <v>295</v>
      </c>
      <c r="U124" s="15">
        <f t="shared" si="160"/>
        <v>0</v>
      </c>
      <c r="V124" s="10" t="str">
        <f>IFERROR(VLOOKUP(A124,'6'!U:V,2,0),"0")</f>
        <v>0</v>
      </c>
      <c r="W124" s="5" t="s">
        <v>295</v>
      </c>
      <c r="X124" s="15">
        <f t="shared" si="161"/>
        <v>0</v>
      </c>
      <c r="Y124" s="10" t="str">
        <f>IFERROR(VLOOKUP(A124,'7'!U:V,2,0),"0")</f>
        <v>0</v>
      </c>
      <c r="Z124" s="5" t="s">
        <v>295</v>
      </c>
      <c r="AA124" s="15">
        <f t="shared" si="162"/>
        <v>0</v>
      </c>
      <c r="AB124" s="10" t="str">
        <f>IFERROR(VLOOKUP(A124,'8'!U:V,2,0),"0")</f>
        <v>0</v>
      </c>
      <c r="AC124" s="5" t="s">
        <v>295</v>
      </c>
      <c r="AD124" s="15">
        <f t="shared" si="163"/>
        <v>0</v>
      </c>
      <c r="AE124" s="10" t="str">
        <f>IFERROR(VLOOKUP(A124,'9'!U:V,2,0),"0")</f>
        <v>0</v>
      </c>
      <c r="AF124" s="5" t="s">
        <v>295</v>
      </c>
      <c r="AG124" s="15">
        <f t="shared" si="164"/>
        <v>0</v>
      </c>
      <c r="AH124" s="10" t="str">
        <f>IFERROR(VLOOKUP(A124,'10'!U:V,2,0),"0")</f>
        <v>0</v>
      </c>
      <c r="AI124" s="5" t="s">
        <v>295</v>
      </c>
      <c r="AJ124" s="15">
        <f t="shared" si="165"/>
        <v>0</v>
      </c>
      <c r="AK124" s="10" t="str">
        <f>IFERROR(VLOOKUP(A124,'11'!U:V,2,0),"0")</f>
        <v>0</v>
      </c>
      <c r="AL124" s="5" t="s">
        <v>295</v>
      </c>
      <c r="AM124" s="15">
        <f t="shared" si="166"/>
        <v>0</v>
      </c>
      <c r="AN124" s="10" t="str">
        <f>IFERROR(VLOOKUP(A124,'12'!U:V,2,0),"0")</f>
        <v>0</v>
      </c>
      <c r="AO124" s="5" t="s">
        <v>295</v>
      </c>
      <c r="AP124" s="15">
        <f t="shared" si="167"/>
        <v>0</v>
      </c>
      <c r="AQ124" s="10" t="str">
        <f>IFERROR(VLOOKUP(A124,'13'!U:V,2,0),"0")</f>
        <v>0</v>
      </c>
      <c r="AR124" s="5" t="s">
        <v>295</v>
      </c>
      <c r="AS124" s="15">
        <f t="shared" si="168"/>
        <v>0</v>
      </c>
      <c r="AT124" s="10" t="str">
        <f>IFERROR(VLOOKUP(A124,'14'!U:V,2,0),"0")</f>
        <v>0</v>
      </c>
      <c r="AU124" s="5" t="s">
        <v>295</v>
      </c>
      <c r="AV124" s="15">
        <f t="shared" si="169"/>
        <v>0</v>
      </c>
      <c r="AW124" s="10" t="str">
        <f>IFERROR(VLOOKUP(A124,'15'!U:V,2,0),"0")</f>
        <v>0</v>
      </c>
      <c r="AX124" s="5" t="s">
        <v>295</v>
      </c>
      <c r="AY124" s="15">
        <f t="shared" si="170"/>
        <v>0</v>
      </c>
      <c r="AZ124" s="10" t="str">
        <f>IFERROR(VLOOKUP(A124,'16'!U:V,2,0),"0")</f>
        <v>0</v>
      </c>
      <c r="BA124" s="5" t="s">
        <v>295</v>
      </c>
      <c r="BB124" s="15">
        <f t="shared" si="171"/>
        <v>0</v>
      </c>
      <c r="BC124" s="10" t="str">
        <f>IFERROR(VLOOKUP(A124,'17'!U:V,2,0),"0")</f>
        <v>0</v>
      </c>
      <c r="BD124" s="5" t="s">
        <v>295</v>
      </c>
      <c r="BE124" s="15">
        <f t="shared" si="172"/>
        <v>0</v>
      </c>
      <c r="BF124" s="10" t="str">
        <f>IFERROR(VLOOKUP(A124,'18'!U:V,2,0),"0")</f>
        <v>0</v>
      </c>
      <c r="BG124" s="5" t="s">
        <v>295</v>
      </c>
      <c r="BH124" s="15">
        <f t="shared" si="173"/>
        <v>0</v>
      </c>
      <c r="BI124" s="10" t="str">
        <f>IFERROR(VLOOKUP(A124,'19'!U:V,2,0),"0")</f>
        <v>0</v>
      </c>
      <c r="BJ124" s="5" t="s">
        <v>295</v>
      </c>
      <c r="BK124" s="15">
        <f t="shared" si="174"/>
        <v>0</v>
      </c>
      <c r="BL124" s="10" t="str">
        <f>IFERROR(VLOOKUP(A124,'20'!U:V,2,0),"0")</f>
        <v>0</v>
      </c>
      <c r="BM124" s="5" t="s">
        <v>295</v>
      </c>
      <c r="BN124" s="15">
        <f t="shared" si="175"/>
        <v>0</v>
      </c>
      <c r="BO124" s="10" t="str">
        <f>IFERROR(VLOOKUP(A124,'21'!U:V,2,0),"0")</f>
        <v>0</v>
      </c>
      <c r="BP124" s="5" t="s">
        <v>295</v>
      </c>
      <c r="BQ124" s="15">
        <f t="shared" si="176"/>
        <v>0</v>
      </c>
      <c r="BR124" s="10" t="str">
        <f>IFERROR(VLOOKUP(A124,'22'!U:V,2,0),"0")</f>
        <v>0</v>
      </c>
      <c r="BS124" s="5" t="s">
        <v>295</v>
      </c>
      <c r="BT124" s="15">
        <f t="shared" si="177"/>
        <v>0</v>
      </c>
      <c r="BU124" s="10" t="str">
        <f>IFERROR(VLOOKUP(A124,'23'!U:V,2,0),"0")</f>
        <v>0</v>
      </c>
      <c r="BV124" s="5" t="s">
        <v>295</v>
      </c>
      <c r="BW124" s="15">
        <f t="shared" si="178"/>
        <v>0</v>
      </c>
      <c r="BX124" s="10" t="str">
        <f>IFERROR(VLOOKUP(A124,'24'!U:V,2,0),"0")</f>
        <v>0</v>
      </c>
      <c r="BY124" s="5" t="s">
        <v>295</v>
      </c>
      <c r="BZ124" s="15">
        <f t="shared" si="179"/>
        <v>0</v>
      </c>
      <c r="CA124" s="10" t="str">
        <f>IFERROR(VLOOKUP(A124,'25'!U:V,2,0),"0")</f>
        <v>0</v>
      </c>
      <c r="CB124" s="5" t="s">
        <v>295</v>
      </c>
      <c r="CC124" s="15">
        <f t="shared" si="180"/>
        <v>0</v>
      </c>
      <c r="CD124" s="10" t="str">
        <f>IFERROR(VLOOKUP(A124,'26'!U:V,2,0),"0")</f>
        <v>0</v>
      </c>
      <c r="CE124" s="5" t="s">
        <v>295</v>
      </c>
      <c r="CF124" s="15">
        <f t="shared" si="82"/>
        <v>0</v>
      </c>
      <c r="CG124" s="10" t="str">
        <f>IFERROR(VLOOKUP(A124,'27'!U:V,2,0),"0")</f>
        <v>0</v>
      </c>
      <c r="CH124" s="5" t="s">
        <v>295</v>
      </c>
      <c r="CI124" s="15">
        <f t="shared" si="83"/>
        <v>0</v>
      </c>
      <c r="CJ124" s="10" t="str">
        <f>IFERROR(VLOOKUP(A124,'28'!U:V,2,0),"0")</f>
        <v>0</v>
      </c>
      <c r="CK124" s="5" t="s">
        <v>295</v>
      </c>
      <c r="CL124" s="15">
        <f t="shared" si="84"/>
        <v>0</v>
      </c>
      <c r="CM124" s="10" t="str">
        <f>IFERROR(VLOOKUP(A124,'29'!U:V,2,0),"0")</f>
        <v>0</v>
      </c>
      <c r="CN124" s="5" t="s">
        <v>295</v>
      </c>
      <c r="CO124" s="15">
        <f t="shared" si="85"/>
        <v>0</v>
      </c>
      <c r="CP124" s="10" t="str">
        <f>IFERROR(VLOOKUP(A124,'30'!U:V,2,0),"0")</f>
        <v>0</v>
      </c>
      <c r="CQ124" s="5" t="s">
        <v>295</v>
      </c>
      <c r="CR124" s="15">
        <f t="shared" si="86"/>
        <v>0</v>
      </c>
      <c r="CS124" s="10" t="str">
        <f>IFERROR(VLOOKUP(A124,'31'!U:V,2,0),"0")</f>
        <v>0</v>
      </c>
      <c r="CT124" s="5" t="s">
        <v>295</v>
      </c>
      <c r="CU124" s="15">
        <f t="shared" si="87"/>
        <v>0</v>
      </c>
      <c r="CV124" s="10" t="str">
        <f>IFERROR(VLOOKUP(A124,'เซต1-31'!V:W,2,0),"0")</f>
        <v>0</v>
      </c>
      <c r="CW124" s="5" t="s">
        <v>295</v>
      </c>
      <c r="CX124" s="15">
        <f t="shared" si="88"/>
        <v>0</v>
      </c>
    </row>
    <row r="125" spans="1:102" x14ac:dyDescent="0.25">
      <c r="A125" s="5" t="s">
        <v>293</v>
      </c>
      <c r="B125" s="4" t="s">
        <v>294</v>
      </c>
      <c r="C125" s="13">
        <f>+C6*3</f>
        <v>58.739999999999995</v>
      </c>
      <c r="D125" s="19">
        <f t="shared" si="55"/>
        <v>0</v>
      </c>
      <c r="E125" s="5" t="s">
        <v>295</v>
      </c>
      <c r="F125" s="13">
        <f t="shared" ref="F125:F126" si="181">+D125*C125</f>
        <v>0</v>
      </c>
      <c r="G125" s="10" t="str">
        <f>IFERROR(VLOOKUP(A125,'1'!U:V,2,0),"0")</f>
        <v>0</v>
      </c>
      <c r="H125" s="5" t="s">
        <v>295</v>
      </c>
      <c r="I125" s="15">
        <f t="shared" ref="I125" si="182">+G125*C125</f>
        <v>0</v>
      </c>
      <c r="J125" s="10" t="str">
        <f>IFERROR(VLOOKUP(A125,'2'!U:V,2,0),"0")</f>
        <v>0</v>
      </c>
      <c r="K125" s="5" t="s">
        <v>295</v>
      </c>
      <c r="L125" s="15">
        <f t="shared" ref="L125" si="183">+J125*C125</f>
        <v>0</v>
      </c>
      <c r="M125" s="10" t="str">
        <f>IFERROR(VLOOKUP(A125,'3'!U:V,2,0),"0")</f>
        <v>0</v>
      </c>
      <c r="N125" s="5" t="s">
        <v>295</v>
      </c>
      <c r="O125" s="15">
        <f t="shared" ref="O125" si="184">+M125*C125</f>
        <v>0</v>
      </c>
      <c r="P125" s="10" t="str">
        <f>IFERROR(VLOOKUP(A125,'4'!U:V,2,0),"0")</f>
        <v>0</v>
      </c>
      <c r="Q125" s="5" t="s">
        <v>295</v>
      </c>
      <c r="R125" s="15">
        <f t="shared" ref="R125" si="185">+P125*C125</f>
        <v>0</v>
      </c>
      <c r="S125" s="10" t="str">
        <f>IFERROR(VLOOKUP(A125,'5'!U:V,2,0),"0")</f>
        <v>0</v>
      </c>
      <c r="T125" s="5" t="s">
        <v>295</v>
      </c>
      <c r="U125" s="15">
        <f t="shared" ref="U125" si="186">+S125*C125</f>
        <v>0</v>
      </c>
      <c r="V125" s="10" t="str">
        <f>IFERROR(VLOOKUP(A125,'6'!U:V,2,0),"0")</f>
        <v>0</v>
      </c>
      <c r="W125" s="5" t="s">
        <v>295</v>
      </c>
      <c r="X125" s="15">
        <f t="shared" ref="X125" si="187">+V125*C125</f>
        <v>0</v>
      </c>
      <c r="Y125" s="10" t="str">
        <f>IFERROR(VLOOKUP(A125,'7'!U:V,2,0),"0")</f>
        <v>0</v>
      </c>
      <c r="Z125" s="5" t="s">
        <v>295</v>
      </c>
      <c r="AA125" s="15">
        <f t="shared" ref="AA125" si="188">+Y125*C125</f>
        <v>0</v>
      </c>
      <c r="AB125" s="10" t="str">
        <f>IFERROR(VLOOKUP(A125,'8'!U:V,2,0),"0")</f>
        <v>0</v>
      </c>
      <c r="AC125" s="5" t="s">
        <v>295</v>
      </c>
      <c r="AD125" s="15">
        <f t="shared" ref="AD125" si="189">+AB125*C125</f>
        <v>0</v>
      </c>
      <c r="AE125" s="10" t="str">
        <f>IFERROR(VLOOKUP(A125,'9'!U:V,2,0),"0")</f>
        <v>0</v>
      </c>
      <c r="AF125" s="5" t="s">
        <v>295</v>
      </c>
      <c r="AG125" s="15">
        <f t="shared" ref="AG125" si="190">+AE125*C125</f>
        <v>0</v>
      </c>
      <c r="AH125" s="10" t="str">
        <f>IFERROR(VLOOKUP(A125,'10'!U:V,2,0),"0")</f>
        <v>0</v>
      </c>
      <c r="AI125" s="5" t="s">
        <v>295</v>
      </c>
      <c r="AJ125" s="15">
        <f t="shared" ref="AJ125" si="191">+AH125*C125</f>
        <v>0</v>
      </c>
      <c r="AK125" s="10" t="str">
        <f>IFERROR(VLOOKUP(A125,'11'!U:V,2,0),"0")</f>
        <v>0</v>
      </c>
      <c r="AL125" s="5" t="s">
        <v>295</v>
      </c>
      <c r="AM125" s="15">
        <f t="shared" ref="AM125" si="192">+AK125*C125</f>
        <v>0</v>
      </c>
      <c r="AN125" s="10" t="str">
        <f>IFERROR(VLOOKUP(A125,'12'!U:V,2,0),"0")</f>
        <v>0</v>
      </c>
      <c r="AO125" s="5" t="s">
        <v>295</v>
      </c>
      <c r="AP125" s="15">
        <f t="shared" ref="AP125" si="193">+AN125*C125</f>
        <v>0</v>
      </c>
      <c r="AQ125" s="10" t="str">
        <f>IFERROR(VLOOKUP(A125,'13'!U:V,2,0),"0")</f>
        <v>0</v>
      </c>
      <c r="AR125" s="5" t="s">
        <v>295</v>
      </c>
      <c r="AS125" s="15">
        <f t="shared" ref="AS125" si="194">+AQ125*C125</f>
        <v>0</v>
      </c>
      <c r="AT125" s="10" t="str">
        <f>IFERROR(VLOOKUP(A125,'14'!U:V,2,0),"0")</f>
        <v>0</v>
      </c>
      <c r="AU125" s="5" t="s">
        <v>295</v>
      </c>
      <c r="AV125" s="15">
        <f t="shared" ref="AV125" si="195">+AT125*C125</f>
        <v>0</v>
      </c>
      <c r="AW125" s="10" t="str">
        <f>IFERROR(VLOOKUP(A125,'15'!U:V,2,0),"0")</f>
        <v>0</v>
      </c>
      <c r="AX125" s="5" t="s">
        <v>295</v>
      </c>
      <c r="AY125" s="15">
        <f t="shared" ref="AY125" si="196">+AW125*C125</f>
        <v>0</v>
      </c>
      <c r="AZ125" s="10" t="str">
        <f>IFERROR(VLOOKUP(A125,'16'!U:V,2,0),"0")</f>
        <v>0</v>
      </c>
      <c r="BA125" s="5" t="s">
        <v>295</v>
      </c>
      <c r="BB125" s="15">
        <f t="shared" ref="BB125" si="197">+AZ125*C125</f>
        <v>0</v>
      </c>
      <c r="BC125" s="10" t="str">
        <f>IFERROR(VLOOKUP(A125,'17'!U:V,2,0),"0")</f>
        <v>0</v>
      </c>
      <c r="BD125" s="5" t="s">
        <v>295</v>
      </c>
      <c r="BE125" s="15">
        <f t="shared" ref="BE125" si="198">+BC125*C125</f>
        <v>0</v>
      </c>
      <c r="BF125" s="10" t="str">
        <f>IFERROR(VLOOKUP(A125,'18'!U:V,2,0),"0")</f>
        <v>0</v>
      </c>
      <c r="BG125" s="5" t="s">
        <v>295</v>
      </c>
      <c r="BH125" s="15">
        <f t="shared" ref="BH125" si="199">+BF125*C125</f>
        <v>0</v>
      </c>
      <c r="BI125" s="10" t="str">
        <f>IFERROR(VLOOKUP(A125,'19'!U:V,2,0),"0")</f>
        <v>0</v>
      </c>
      <c r="BJ125" s="5" t="s">
        <v>295</v>
      </c>
      <c r="BK125" s="15">
        <f t="shared" ref="BK125" si="200">+BI125*C125</f>
        <v>0</v>
      </c>
      <c r="BL125" s="10" t="str">
        <f>IFERROR(VLOOKUP(A125,'20'!U:V,2,0),"0")</f>
        <v>0</v>
      </c>
      <c r="BM125" s="5" t="s">
        <v>295</v>
      </c>
      <c r="BN125" s="15">
        <f t="shared" ref="BN125" si="201">+BL125*C125</f>
        <v>0</v>
      </c>
      <c r="BO125" s="10" t="str">
        <f>IFERROR(VLOOKUP(A125,'21'!U:V,2,0),"0")</f>
        <v>0</v>
      </c>
      <c r="BP125" s="5" t="s">
        <v>295</v>
      </c>
      <c r="BQ125" s="15">
        <f t="shared" ref="BQ125" si="202">+BO125*C125</f>
        <v>0</v>
      </c>
      <c r="BR125" s="10" t="str">
        <f>IFERROR(VLOOKUP(A125,'22'!U:V,2,0),"0")</f>
        <v>0</v>
      </c>
      <c r="BS125" s="5" t="s">
        <v>295</v>
      </c>
      <c r="BT125" s="15">
        <f t="shared" ref="BT125" si="203">+BR125*C125</f>
        <v>0</v>
      </c>
      <c r="BU125" s="10" t="str">
        <f>IFERROR(VLOOKUP(A125,'23'!U:V,2,0),"0")</f>
        <v>0</v>
      </c>
      <c r="BV125" s="5" t="s">
        <v>295</v>
      </c>
      <c r="BW125" s="15">
        <f t="shared" ref="BW125" si="204">+BU125*C125</f>
        <v>0</v>
      </c>
      <c r="BX125" s="10" t="str">
        <f>IFERROR(VLOOKUP(A125,'24'!U:V,2,0),"0")</f>
        <v>0</v>
      </c>
      <c r="BY125" s="5" t="s">
        <v>295</v>
      </c>
      <c r="BZ125" s="15">
        <f t="shared" ref="BZ125" si="205">+BX125*C125</f>
        <v>0</v>
      </c>
      <c r="CA125" s="10" t="str">
        <f>IFERROR(VLOOKUP(A125,'25'!U:V,2,0),"0")</f>
        <v>0</v>
      </c>
      <c r="CB125" s="5" t="s">
        <v>295</v>
      </c>
      <c r="CC125" s="15">
        <f t="shared" ref="CC125" si="206">+CA125*C125</f>
        <v>0</v>
      </c>
      <c r="CD125" s="10" t="str">
        <f>IFERROR(VLOOKUP(A125,'26'!U:V,2,0),"0")</f>
        <v>0</v>
      </c>
      <c r="CE125" s="5" t="s">
        <v>295</v>
      </c>
      <c r="CF125" s="15">
        <f t="shared" ref="CF125" si="207">+CD125*C125</f>
        <v>0</v>
      </c>
      <c r="CG125" s="10" t="str">
        <f>IFERROR(VLOOKUP(A125,'27'!U:V,2,0),"0")</f>
        <v>0</v>
      </c>
      <c r="CH125" s="5" t="s">
        <v>295</v>
      </c>
      <c r="CI125" s="15">
        <f t="shared" si="83"/>
        <v>0</v>
      </c>
      <c r="CJ125" s="10" t="str">
        <f>IFERROR(VLOOKUP(A125,'28'!U:V,2,0),"0")</f>
        <v>0</v>
      </c>
      <c r="CK125" s="5" t="s">
        <v>295</v>
      </c>
      <c r="CL125" s="15">
        <f t="shared" si="84"/>
        <v>0</v>
      </c>
      <c r="CM125" s="10" t="str">
        <f>IFERROR(VLOOKUP(A125,'29'!U:V,2,0),"0")</f>
        <v>0</v>
      </c>
      <c r="CN125" s="5" t="s">
        <v>295</v>
      </c>
      <c r="CO125" s="15">
        <f t="shared" si="85"/>
        <v>0</v>
      </c>
      <c r="CP125" s="10" t="str">
        <f>IFERROR(VLOOKUP(A125,'30'!U:V,2,0),"0")</f>
        <v>0</v>
      </c>
      <c r="CQ125" s="5" t="s">
        <v>295</v>
      </c>
      <c r="CR125" s="15">
        <f t="shared" si="86"/>
        <v>0</v>
      </c>
      <c r="CS125" s="10" t="str">
        <f>IFERROR(VLOOKUP(A125,'31'!U:V,2,0),"0")</f>
        <v>0</v>
      </c>
      <c r="CT125" s="5" t="s">
        <v>295</v>
      </c>
      <c r="CU125" s="15">
        <f t="shared" si="87"/>
        <v>0</v>
      </c>
      <c r="CV125" s="10" t="str">
        <f>IFERROR(VLOOKUP(A125,'เซต1-31'!V:W,2,0),"0")</f>
        <v>0</v>
      </c>
      <c r="CW125" s="5" t="s">
        <v>295</v>
      </c>
      <c r="CX125" s="15">
        <f t="shared" si="88"/>
        <v>0</v>
      </c>
    </row>
    <row r="126" spans="1:102" x14ac:dyDescent="0.25">
      <c r="A126" s="5" t="s">
        <v>296</v>
      </c>
      <c r="B126" s="4" t="s">
        <v>297</v>
      </c>
      <c r="C126" s="13">
        <v>33.89</v>
      </c>
      <c r="D126" s="19">
        <f t="shared" si="55"/>
        <v>0</v>
      </c>
      <c r="E126" s="5" t="s">
        <v>168</v>
      </c>
      <c r="F126" s="13">
        <f t="shared" si="181"/>
        <v>0</v>
      </c>
      <c r="G126" s="10" t="str">
        <f>IFERROR(VLOOKUP(A126,'1'!U:V,2,0),"0")</f>
        <v>0</v>
      </c>
      <c r="H126" s="5" t="s">
        <v>168</v>
      </c>
      <c r="I126" s="15">
        <f t="shared" ref="I126" si="208">+G126*C126</f>
        <v>0</v>
      </c>
      <c r="J126" s="10" t="str">
        <f>IFERROR(VLOOKUP(A126,'2'!U:V,2,0),"0")</f>
        <v>0</v>
      </c>
      <c r="K126" s="5" t="s">
        <v>168</v>
      </c>
      <c r="L126" s="15">
        <f t="shared" ref="L126" si="209">+J126*C126</f>
        <v>0</v>
      </c>
      <c r="M126" s="10" t="str">
        <f>IFERROR(VLOOKUP(A126,'3'!U:V,2,0),"0")</f>
        <v>0</v>
      </c>
      <c r="N126" s="5" t="s">
        <v>168</v>
      </c>
      <c r="O126" s="15">
        <f t="shared" ref="O126" si="210">+M126*C126</f>
        <v>0</v>
      </c>
      <c r="P126" s="10" t="str">
        <f>IFERROR(VLOOKUP(A126,'4'!U:V,2,0),"0")</f>
        <v>0</v>
      </c>
      <c r="Q126" s="5" t="s">
        <v>168</v>
      </c>
      <c r="R126" s="15">
        <f t="shared" ref="R126" si="211">+P126*C126</f>
        <v>0</v>
      </c>
      <c r="S126" s="10" t="str">
        <f>IFERROR(VLOOKUP(A126,'5'!U:V,2,0),"0")</f>
        <v>0</v>
      </c>
      <c r="T126" s="5" t="s">
        <v>168</v>
      </c>
      <c r="U126" s="15">
        <f t="shared" ref="U126" si="212">+S126*C126</f>
        <v>0</v>
      </c>
      <c r="V126" s="10" t="str">
        <f>IFERROR(VLOOKUP(A126,'6'!U:V,2,0),"0")</f>
        <v>0</v>
      </c>
      <c r="W126" s="5" t="s">
        <v>168</v>
      </c>
      <c r="X126" s="15">
        <f t="shared" ref="X126" si="213">+V126*C126</f>
        <v>0</v>
      </c>
      <c r="Y126" s="10" t="str">
        <f>IFERROR(VLOOKUP(A126,'7'!U:V,2,0),"0")</f>
        <v>0</v>
      </c>
      <c r="Z126" s="5" t="s">
        <v>168</v>
      </c>
      <c r="AA126" s="15">
        <f t="shared" ref="AA126" si="214">+Y126*C126</f>
        <v>0</v>
      </c>
      <c r="AB126" s="10" t="str">
        <f>IFERROR(VLOOKUP(A126,'8'!U:V,2,0),"0")</f>
        <v>0</v>
      </c>
      <c r="AC126" s="5" t="s">
        <v>168</v>
      </c>
      <c r="AD126" s="15">
        <f t="shared" ref="AD126" si="215">+AB126*C126</f>
        <v>0</v>
      </c>
      <c r="AE126" s="10" t="str">
        <f>IFERROR(VLOOKUP(A126,'9'!U:V,2,0),"0")</f>
        <v>0</v>
      </c>
      <c r="AF126" s="5" t="s">
        <v>168</v>
      </c>
      <c r="AG126" s="15">
        <f t="shared" ref="AG126" si="216">+AE126*C126</f>
        <v>0</v>
      </c>
      <c r="AH126" s="10" t="str">
        <f>IFERROR(VLOOKUP(A126,'10'!U:V,2,0),"0")</f>
        <v>0</v>
      </c>
      <c r="AI126" s="5" t="s">
        <v>168</v>
      </c>
      <c r="AJ126" s="15">
        <f t="shared" ref="AJ126" si="217">+AH126*C126</f>
        <v>0</v>
      </c>
      <c r="AK126" s="10" t="str">
        <f>IFERROR(VLOOKUP(A126,'11'!U:V,2,0),"0")</f>
        <v>0</v>
      </c>
      <c r="AL126" s="5" t="s">
        <v>168</v>
      </c>
      <c r="AM126" s="15">
        <f t="shared" ref="AM126" si="218">+AK126*C126</f>
        <v>0</v>
      </c>
      <c r="AN126" s="10" t="str">
        <f>IFERROR(VLOOKUP(A126,'12'!U:V,2,0),"0")</f>
        <v>0</v>
      </c>
      <c r="AO126" s="5" t="s">
        <v>168</v>
      </c>
      <c r="AP126" s="15">
        <f t="shared" ref="AP126" si="219">+AN126*C126</f>
        <v>0</v>
      </c>
      <c r="AQ126" s="10" t="str">
        <f>IFERROR(VLOOKUP(A126,'13'!U:V,2,0),"0")</f>
        <v>0</v>
      </c>
      <c r="AR126" s="5" t="s">
        <v>168</v>
      </c>
      <c r="AS126" s="15">
        <f t="shared" ref="AS126" si="220">+AQ126*C126</f>
        <v>0</v>
      </c>
      <c r="AT126" s="10" t="str">
        <f>IFERROR(VLOOKUP(A126,'14'!U:V,2,0),"0")</f>
        <v>0</v>
      </c>
      <c r="AU126" s="5" t="s">
        <v>168</v>
      </c>
      <c r="AV126" s="15">
        <f t="shared" ref="AV126" si="221">+AT126*C126</f>
        <v>0</v>
      </c>
      <c r="AW126" s="10" t="str">
        <f>IFERROR(VLOOKUP(A126,'15'!U:V,2,0),"0")</f>
        <v>0</v>
      </c>
      <c r="AX126" s="5" t="s">
        <v>168</v>
      </c>
      <c r="AY126" s="15">
        <f t="shared" ref="AY126" si="222">+AW126*C126</f>
        <v>0</v>
      </c>
      <c r="AZ126" s="10" t="str">
        <f>IFERROR(VLOOKUP(A126,'16'!U:V,2,0),"0")</f>
        <v>0</v>
      </c>
      <c r="BA126" s="5" t="s">
        <v>168</v>
      </c>
      <c r="BB126" s="15">
        <f t="shared" ref="BB126" si="223">+AZ126*C126</f>
        <v>0</v>
      </c>
      <c r="BC126" s="10" t="str">
        <f>IFERROR(VLOOKUP(A126,'17'!U:V,2,0),"0")</f>
        <v>0</v>
      </c>
      <c r="BD126" s="5" t="s">
        <v>168</v>
      </c>
      <c r="BE126" s="15">
        <f t="shared" ref="BE126" si="224">+BC126*C126</f>
        <v>0</v>
      </c>
      <c r="BF126" s="10" t="str">
        <f>IFERROR(VLOOKUP(A126,'18'!U:V,2,0),"0")</f>
        <v>0</v>
      </c>
      <c r="BG126" s="5" t="s">
        <v>168</v>
      </c>
      <c r="BH126" s="15">
        <f t="shared" ref="BH126" si="225">+BF126*C126</f>
        <v>0</v>
      </c>
      <c r="BI126" s="10" t="str">
        <f>IFERROR(VLOOKUP(A126,'19'!U:V,2,0),"0")</f>
        <v>0</v>
      </c>
      <c r="BJ126" s="5" t="s">
        <v>168</v>
      </c>
      <c r="BK126" s="15">
        <f t="shared" ref="BK126" si="226">+BI126*C126</f>
        <v>0</v>
      </c>
      <c r="BL126" s="10" t="str">
        <f>IFERROR(VLOOKUP(A126,'20'!U:V,2,0),"0")</f>
        <v>0</v>
      </c>
      <c r="BM126" s="5" t="s">
        <v>168</v>
      </c>
      <c r="BN126" s="15">
        <f t="shared" ref="BN126" si="227">+BL126*C126</f>
        <v>0</v>
      </c>
      <c r="BO126" s="10" t="str">
        <f>IFERROR(VLOOKUP(A126,'21'!U:V,2,0),"0")</f>
        <v>0</v>
      </c>
      <c r="BP126" s="5" t="s">
        <v>168</v>
      </c>
      <c r="BQ126" s="15">
        <f t="shared" ref="BQ126" si="228">+BO126*C126</f>
        <v>0</v>
      </c>
      <c r="BR126" s="10" t="str">
        <f>IFERROR(VLOOKUP(A126,'22'!U:V,2,0),"0")</f>
        <v>0</v>
      </c>
      <c r="BS126" s="5" t="s">
        <v>168</v>
      </c>
      <c r="BT126" s="15">
        <f t="shared" ref="BT126" si="229">+BR126*C126</f>
        <v>0</v>
      </c>
      <c r="BU126" s="10" t="str">
        <f>IFERROR(VLOOKUP(A126,'23'!U:V,2,0),"0")</f>
        <v>0</v>
      </c>
      <c r="BV126" s="5" t="s">
        <v>168</v>
      </c>
      <c r="BW126" s="15">
        <f t="shared" ref="BW126" si="230">+BU126*C126</f>
        <v>0</v>
      </c>
      <c r="BX126" s="10" t="str">
        <f>IFERROR(VLOOKUP(A126,'24'!U:V,2,0),"0")</f>
        <v>0</v>
      </c>
      <c r="BY126" s="5" t="s">
        <v>168</v>
      </c>
      <c r="BZ126" s="15">
        <f t="shared" ref="BZ126" si="231">+BX126*C126</f>
        <v>0</v>
      </c>
      <c r="CA126" s="10" t="str">
        <f>IFERROR(VLOOKUP(A126,'25'!U:V,2,0),"0")</f>
        <v>0</v>
      </c>
      <c r="CB126" s="5" t="s">
        <v>168</v>
      </c>
      <c r="CC126" s="15">
        <f t="shared" ref="CC126" si="232">+CA126*C126</f>
        <v>0</v>
      </c>
      <c r="CD126" s="10" t="str">
        <f>IFERROR(VLOOKUP(A126,'26'!U:V,2,0),"0")</f>
        <v>0</v>
      </c>
      <c r="CE126" s="5" t="s">
        <v>168</v>
      </c>
      <c r="CF126" s="15">
        <f t="shared" ref="CF126" si="233">+CD126*C126</f>
        <v>0</v>
      </c>
      <c r="CG126" s="10" t="str">
        <f>IFERROR(VLOOKUP(A126,'27'!U:V,2,0),"0")</f>
        <v>0</v>
      </c>
      <c r="CH126" s="5" t="s">
        <v>168</v>
      </c>
      <c r="CI126" s="15">
        <f t="shared" ref="CI126" si="234">+CG126*C126</f>
        <v>0</v>
      </c>
      <c r="CJ126" s="10" t="str">
        <f>IFERROR(VLOOKUP(A126,'28'!U:V,2,0),"0")</f>
        <v>0</v>
      </c>
      <c r="CK126" s="5" t="s">
        <v>168</v>
      </c>
      <c r="CL126" s="15">
        <f t="shared" si="84"/>
        <v>0</v>
      </c>
      <c r="CM126" s="10" t="str">
        <f>IFERROR(VLOOKUP(A126,'29'!U:V,2,0),"0")</f>
        <v>0</v>
      </c>
      <c r="CN126" s="5" t="s">
        <v>168</v>
      </c>
      <c r="CO126" s="15">
        <f t="shared" si="85"/>
        <v>0</v>
      </c>
      <c r="CP126" s="10" t="str">
        <f>IFERROR(VLOOKUP(A126,'30'!U:V,2,0),"0")</f>
        <v>0</v>
      </c>
      <c r="CQ126" s="5" t="s">
        <v>168</v>
      </c>
      <c r="CR126" s="15">
        <f t="shared" si="86"/>
        <v>0</v>
      </c>
      <c r="CS126" s="10" t="str">
        <f>IFERROR(VLOOKUP(A126,'31'!U:V,2,0),"0")</f>
        <v>0</v>
      </c>
      <c r="CT126" s="5" t="s">
        <v>168</v>
      </c>
      <c r="CU126" s="15">
        <f t="shared" si="87"/>
        <v>0</v>
      </c>
      <c r="CV126" s="10" t="str">
        <f>IFERROR(VLOOKUP(A126,'เซต1-31'!V:W,2,0),"0")</f>
        <v>0</v>
      </c>
      <c r="CW126" s="5" t="s">
        <v>168</v>
      </c>
      <c r="CX126" s="15">
        <f t="shared" si="88"/>
        <v>0</v>
      </c>
    </row>
    <row r="127" spans="1:102" x14ac:dyDescent="0.25">
      <c r="A127" s="5" t="s">
        <v>298</v>
      </c>
      <c r="B127" s="4" t="s">
        <v>299</v>
      </c>
      <c r="C127" s="13">
        <f>11.38*3</f>
        <v>34.14</v>
      </c>
      <c r="D127" s="19">
        <f t="shared" si="55"/>
        <v>0</v>
      </c>
      <c r="E127" s="5" t="s">
        <v>168</v>
      </c>
      <c r="F127" s="13">
        <f t="shared" ref="F127" si="235">+D127*C127</f>
        <v>0</v>
      </c>
      <c r="G127" s="10" t="str">
        <f>IFERROR(VLOOKUP(A127,'1'!U:V,2,0),"0")</f>
        <v>0</v>
      </c>
      <c r="H127" s="5" t="s">
        <v>168</v>
      </c>
      <c r="I127" s="15">
        <f t="shared" ref="I127" si="236">+G127*C127</f>
        <v>0</v>
      </c>
      <c r="J127" s="10" t="str">
        <f>IFERROR(VLOOKUP(A127,'2'!U:V,2,0),"0")</f>
        <v>0</v>
      </c>
      <c r="K127" s="5" t="s">
        <v>168</v>
      </c>
      <c r="L127" s="15">
        <f t="shared" ref="L127" si="237">+J127*C127</f>
        <v>0</v>
      </c>
      <c r="M127" s="10" t="str">
        <f>IFERROR(VLOOKUP(A127,'3'!U:V,2,0),"0")</f>
        <v>0</v>
      </c>
      <c r="N127" s="5" t="s">
        <v>168</v>
      </c>
      <c r="O127" s="15">
        <f t="shared" ref="O127" si="238">+M127*C127</f>
        <v>0</v>
      </c>
      <c r="P127" s="10" t="str">
        <f>IFERROR(VLOOKUP(A127,'4'!U:V,2,0),"0")</f>
        <v>0</v>
      </c>
      <c r="Q127" s="5" t="s">
        <v>168</v>
      </c>
      <c r="R127" s="15">
        <f t="shared" ref="R127" si="239">+P127*C127</f>
        <v>0</v>
      </c>
      <c r="S127" s="10" t="str">
        <f>IFERROR(VLOOKUP(A127,'5'!U:V,2,0),"0")</f>
        <v>0</v>
      </c>
      <c r="T127" s="5" t="s">
        <v>168</v>
      </c>
      <c r="U127" s="15">
        <f t="shared" ref="U127" si="240">+S127*C127</f>
        <v>0</v>
      </c>
      <c r="V127" s="10" t="str">
        <f>IFERROR(VLOOKUP(A127,'6'!U:V,2,0),"0")</f>
        <v>0</v>
      </c>
      <c r="W127" s="5" t="s">
        <v>168</v>
      </c>
      <c r="X127" s="15">
        <f t="shared" ref="X127" si="241">+V127*C127</f>
        <v>0</v>
      </c>
      <c r="Y127" s="10" t="str">
        <f>IFERROR(VLOOKUP(A127,'7'!U:V,2,0),"0")</f>
        <v>0</v>
      </c>
      <c r="Z127" s="5" t="s">
        <v>168</v>
      </c>
      <c r="AA127" s="15">
        <f t="shared" ref="AA127" si="242">+Y127*C127</f>
        <v>0</v>
      </c>
      <c r="AB127" s="10" t="str">
        <f>IFERROR(VLOOKUP(A127,'8'!U:V,2,0),"0")</f>
        <v>0</v>
      </c>
      <c r="AC127" s="5" t="s">
        <v>168</v>
      </c>
      <c r="AD127" s="15">
        <f t="shared" ref="AD127" si="243">+AB127*C127</f>
        <v>0</v>
      </c>
      <c r="AE127" s="10" t="str">
        <f>IFERROR(VLOOKUP(A127,'9'!U:V,2,0),"0")</f>
        <v>0</v>
      </c>
      <c r="AF127" s="5" t="s">
        <v>168</v>
      </c>
      <c r="AG127" s="15">
        <f t="shared" ref="AG127" si="244">+AE127*C127</f>
        <v>0</v>
      </c>
      <c r="AH127" s="10" t="str">
        <f>IFERROR(VLOOKUP(A127,'10'!U:V,2,0),"0")</f>
        <v>0</v>
      </c>
      <c r="AI127" s="5" t="s">
        <v>168</v>
      </c>
      <c r="AJ127" s="15">
        <f t="shared" ref="AJ127" si="245">+AH127*C127</f>
        <v>0</v>
      </c>
      <c r="AK127" s="10" t="str">
        <f>IFERROR(VLOOKUP(A127,'11'!U:V,2,0),"0")</f>
        <v>0</v>
      </c>
      <c r="AL127" s="5" t="s">
        <v>168</v>
      </c>
      <c r="AM127" s="15">
        <f t="shared" ref="AM127" si="246">+AK127*C127</f>
        <v>0</v>
      </c>
      <c r="AN127" s="10" t="str">
        <f>IFERROR(VLOOKUP(A127,'12'!U:V,2,0),"0")</f>
        <v>0</v>
      </c>
      <c r="AO127" s="5" t="s">
        <v>168</v>
      </c>
      <c r="AP127" s="15">
        <f t="shared" ref="AP127" si="247">+AN127*C127</f>
        <v>0</v>
      </c>
      <c r="AQ127" s="10" t="str">
        <f>IFERROR(VLOOKUP(A127,'13'!U:V,2,0),"0")</f>
        <v>0</v>
      </c>
      <c r="AR127" s="5" t="s">
        <v>168</v>
      </c>
      <c r="AS127" s="15">
        <f t="shared" ref="AS127" si="248">+AQ127*C127</f>
        <v>0</v>
      </c>
      <c r="AT127" s="10" t="str">
        <f>IFERROR(VLOOKUP(A127,'14'!U:V,2,0),"0")</f>
        <v>0</v>
      </c>
      <c r="AU127" s="5" t="s">
        <v>168</v>
      </c>
      <c r="AV127" s="15">
        <f t="shared" ref="AV127" si="249">+AT127*C127</f>
        <v>0</v>
      </c>
      <c r="AW127" s="10" t="str">
        <f>IFERROR(VLOOKUP(A127,'15'!U:V,2,0),"0")</f>
        <v>0</v>
      </c>
      <c r="AX127" s="5" t="s">
        <v>168</v>
      </c>
      <c r="AY127" s="15">
        <f t="shared" ref="AY127" si="250">+AW127*C127</f>
        <v>0</v>
      </c>
      <c r="AZ127" s="10" t="str">
        <f>IFERROR(VLOOKUP(A127,'16'!U:V,2,0),"0")</f>
        <v>0</v>
      </c>
      <c r="BA127" s="5" t="s">
        <v>168</v>
      </c>
      <c r="BB127" s="15">
        <f t="shared" ref="BB127" si="251">+AZ127*C127</f>
        <v>0</v>
      </c>
      <c r="BC127" s="10" t="str">
        <f>IFERROR(VLOOKUP(A127,'17'!U:V,2,0),"0")</f>
        <v>0</v>
      </c>
      <c r="BD127" s="5" t="s">
        <v>168</v>
      </c>
      <c r="BE127" s="15">
        <f t="shared" ref="BE127" si="252">+BC127*C127</f>
        <v>0</v>
      </c>
      <c r="BF127" s="10" t="str">
        <f>IFERROR(VLOOKUP(A127,'18'!U:V,2,0),"0")</f>
        <v>0</v>
      </c>
      <c r="BG127" s="5" t="s">
        <v>168</v>
      </c>
      <c r="BH127" s="15">
        <f t="shared" ref="BH127" si="253">+BF127*C127</f>
        <v>0</v>
      </c>
      <c r="BI127" s="10" t="str">
        <f>IFERROR(VLOOKUP(A127,'19'!U:V,2,0),"0")</f>
        <v>0</v>
      </c>
      <c r="BJ127" s="5" t="s">
        <v>168</v>
      </c>
      <c r="BK127" s="15">
        <f t="shared" ref="BK127" si="254">+BI127*C127</f>
        <v>0</v>
      </c>
      <c r="BL127" s="10" t="str">
        <f>IFERROR(VLOOKUP(A127,'20'!U:V,2,0),"0")</f>
        <v>0</v>
      </c>
      <c r="BM127" s="5" t="s">
        <v>168</v>
      </c>
      <c r="BN127" s="15">
        <f t="shared" ref="BN127" si="255">+BL127*C127</f>
        <v>0</v>
      </c>
      <c r="BO127" s="10" t="str">
        <f>IFERROR(VLOOKUP(A127,'21'!U:V,2,0),"0")</f>
        <v>0</v>
      </c>
      <c r="BP127" s="5" t="s">
        <v>168</v>
      </c>
      <c r="BQ127" s="15">
        <f t="shared" ref="BQ127" si="256">+BO127*C127</f>
        <v>0</v>
      </c>
      <c r="BR127" s="10" t="str">
        <f>IFERROR(VLOOKUP(A127,'22'!U:V,2,0),"0")</f>
        <v>0</v>
      </c>
      <c r="BS127" s="5" t="s">
        <v>168</v>
      </c>
      <c r="BT127" s="15">
        <f t="shared" ref="BT127" si="257">+BR127*C127</f>
        <v>0</v>
      </c>
      <c r="BU127" s="10" t="str">
        <f>IFERROR(VLOOKUP(A127,'23'!U:V,2,0),"0")</f>
        <v>0</v>
      </c>
      <c r="BV127" s="5" t="s">
        <v>168</v>
      </c>
      <c r="BW127" s="15">
        <f t="shared" ref="BW127" si="258">+BU127*C127</f>
        <v>0</v>
      </c>
      <c r="BX127" s="10" t="str">
        <f>IFERROR(VLOOKUP(A127,'24'!U:V,2,0),"0")</f>
        <v>0</v>
      </c>
      <c r="BY127" s="5" t="s">
        <v>168</v>
      </c>
      <c r="BZ127" s="15">
        <f t="shared" ref="BZ127" si="259">+BX127*C127</f>
        <v>0</v>
      </c>
      <c r="CA127" s="10" t="str">
        <f>IFERROR(VLOOKUP(A127,'25'!U:V,2,0),"0")</f>
        <v>0</v>
      </c>
      <c r="CB127" s="5" t="s">
        <v>168</v>
      </c>
      <c r="CC127" s="15">
        <f t="shared" ref="CC127" si="260">+CA127*C127</f>
        <v>0</v>
      </c>
      <c r="CD127" s="10" t="str">
        <f>IFERROR(VLOOKUP(A127,'26'!U:V,2,0),"0")</f>
        <v>0</v>
      </c>
      <c r="CE127" s="5" t="s">
        <v>168</v>
      </c>
      <c r="CF127" s="15">
        <f t="shared" ref="CF127" si="261">+CD127*C127</f>
        <v>0</v>
      </c>
      <c r="CG127" s="10" t="str">
        <f>IFERROR(VLOOKUP(A127,'27'!U:V,2,0),"0")</f>
        <v>0</v>
      </c>
      <c r="CH127" s="5" t="s">
        <v>168</v>
      </c>
      <c r="CI127" s="15">
        <f t="shared" ref="CI127" si="262">+CG127*C127</f>
        <v>0</v>
      </c>
      <c r="CJ127" s="10" t="str">
        <f>IFERROR(VLOOKUP(A127,'28'!U:V,2,0),"0")</f>
        <v>0</v>
      </c>
      <c r="CK127" s="5" t="s">
        <v>168</v>
      </c>
      <c r="CL127" s="15">
        <f t="shared" ref="CL127" si="263">+CJ127*C127</f>
        <v>0</v>
      </c>
      <c r="CM127" s="10" t="str">
        <f>IFERROR(VLOOKUP(A127,'29'!U:V,2,0),"0")</f>
        <v>0</v>
      </c>
      <c r="CN127" s="5" t="s">
        <v>168</v>
      </c>
      <c r="CO127" s="15">
        <f t="shared" ref="CO127" si="264">+CM127*C127</f>
        <v>0</v>
      </c>
      <c r="CP127" s="10" t="str">
        <f>IFERROR(VLOOKUP(A127,'30'!U:V,2,0),"0")</f>
        <v>0</v>
      </c>
      <c r="CQ127" s="5" t="s">
        <v>168</v>
      </c>
      <c r="CR127" s="15">
        <f t="shared" si="86"/>
        <v>0</v>
      </c>
      <c r="CS127" s="10" t="str">
        <f>IFERROR(VLOOKUP(A127,'31'!U:V,2,0),"0")</f>
        <v>0</v>
      </c>
      <c r="CT127" s="5" t="s">
        <v>168</v>
      </c>
      <c r="CU127" s="15">
        <f t="shared" si="87"/>
        <v>0</v>
      </c>
      <c r="CV127" s="10" t="str">
        <f>IFERROR(VLOOKUP(A127,'เซต1-31'!V:W,2,0),"0")</f>
        <v>0</v>
      </c>
      <c r="CW127" s="5" t="s">
        <v>168</v>
      </c>
      <c r="CX127" s="15">
        <f t="shared" si="88"/>
        <v>0</v>
      </c>
    </row>
    <row r="128" spans="1:102" x14ac:dyDescent="0.6">
      <c r="A128" s="5" t="s">
        <v>300</v>
      </c>
      <c r="B128" s="21" t="s">
        <v>301</v>
      </c>
      <c r="C128" s="13">
        <v>36.79</v>
      </c>
      <c r="D128" s="19">
        <f t="shared" si="55"/>
        <v>0</v>
      </c>
      <c r="E128" s="5" t="s">
        <v>168</v>
      </c>
      <c r="F128" s="13">
        <f t="shared" ref="F128" si="265">+D128*C128</f>
        <v>0</v>
      </c>
      <c r="G128" s="10" t="str">
        <f>IFERROR(VLOOKUP(A128,'1'!U:V,2,0),"0")</f>
        <v>0</v>
      </c>
      <c r="H128" s="5" t="s">
        <v>168</v>
      </c>
      <c r="I128" s="15">
        <f t="shared" ref="I128" si="266">+G128*C128</f>
        <v>0</v>
      </c>
      <c r="J128" s="10" t="str">
        <f>IFERROR(VLOOKUP(A128,'2'!U:V,2,0),"0")</f>
        <v>0</v>
      </c>
      <c r="K128" s="5" t="s">
        <v>168</v>
      </c>
      <c r="L128" s="15">
        <f t="shared" ref="L128" si="267">+J128*C128</f>
        <v>0</v>
      </c>
      <c r="M128" s="10" t="str">
        <f>IFERROR(VLOOKUP(A128,'3'!U:V,2,0),"0")</f>
        <v>0</v>
      </c>
      <c r="N128" s="5" t="s">
        <v>168</v>
      </c>
      <c r="O128" s="15">
        <f t="shared" ref="O128" si="268">+M128*C128</f>
        <v>0</v>
      </c>
      <c r="P128" s="10" t="str">
        <f>IFERROR(VLOOKUP(A128,'4'!U:V,2,0),"0")</f>
        <v>0</v>
      </c>
      <c r="Q128" s="5" t="s">
        <v>168</v>
      </c>
      <c r="R128" s="15">
        <f t="shared" ref="R128" si="269">+P128*C128</f>
        <v>0</v>
      </c>
      <c r="S128" s="10" t="str">
        <f>IFERROR(VLOOKUP(A128,'5'!U:V,2,0),"0")</f>
        <v>0</v>
      </c>
      <c r="T128" s="5" t="s">
        <v>168</v>
      </c>
      <c r="U128" s="15">
        <f t="shared" ref="U128" si="270">+S128*C128</f>
        <v>0</v>
      </c>
      <c r="V128" s="10" t="str">
        <f>IFERROR(VLOOKUP(A128,'6'!U:V,2,0),"0")</f>
        <v>0</v>
      </c>
      <c r="W128" s="5" t="s">
        <v>168</v>
      </c>
      <c r="X128" s="15">
        <f t="shared" ref="X128" si="271">+V128*C128</f>
        <v>0</v>
      </c>
      <c r="Y128" s="10" t="str">
        <f>IFERROR(VLOOKUP(A128,'7'!U:V,2,0),"0")</f>
        <v>0</v>
      </c>
      <c r="Z128" s="5" t="s">
        <v>168</v>
      </c>
      <c r="AA128" s="15">
        <f t="shared" ref="AA128" si="272">+Y128*C128</f>
        <v>0</v>
      </c>
      <c r="AB128" s="10" t="str">
        <f>IFERROR(VLOOKUP(A128,'8'!U:V,2,0),"0")</f>
        <v>0</v>
      </c>
      <c r="AC128" s="5" t="s">
        <v>168</v>
      </c>
      <c r="AD128" s="15">
        <f t="shared" ref="AD128" si="273">+AB128*C128</f>
        <v>0</v>
      </c>
      <c r="AE128" s="10" t="str">
        <f>IFERROR(VLOOKUP(A128,'9'!U:V,2,0),"0")</f>
        <v>0</v>
      </c>
      <c r="AF128" s="5" t="s">
        <v>168</v>
      </c>
      <c r="AG128" s="15">
        <f t="shared" ref="AG128" si="274">+AE128*C128</f>
        <v>0</v>
      </c>
      <c r="AH128" s="10" t="str">
        <f>IFERROR(VLOOKUP(A128,'10'!U:V,2,0),"0")</f>
        <v>0</v>
      </c>
      <c r="AI128" s="5" t="s">
        <v>168</v>
      </c>
      <c r="AJ128" s="15">
        <f t="shared" ref="AJ128" si="275">+AH128*C128</f>
        <v>0</v>
      </c>
      <c r="AK128" s="10" t="str">
        <f>IFERROR(VLOOKUP(A128,'11'!U:V,2,0),"0")</f>
        <v>0</v>
      </c>
      <c r="AL128" s="5" t="s">
        <v>168</v>
      </c>
      <c r="AM128" s="15">
        <f t="shared" ref="AM128" si="276">+AK128*C128</f>
        <v>0</v>
      </c>
      <c r="AN128" s="10" t="str">
        <f>IFERROR(VLOOKUP(A128,'12'!U:V,2,0),"0")</f>
        <v>0</v>
      </c>
      <c r="AO128" s="5" t="s">
        <v>168</v>
      </c>
      <c r="AP128" s="15">
        <f t="shared" ref="AP128" si="277">+AN128*C128</f>
        <v>0</v>
      </c>
      <c r="AQ128" s="10" t="str">
        <f>IFERROR(VLOOKUP(A128,'13'!U:V,2,0),"0")</f>
        <v>0</v>
      </c>
      <c r="AR128" s="5" t="s">
        <v>168</v>
      </c>
      <c r="AS128" s="15">
        <f t="shared" ref="AS128" si="278">+AQ128*C128</f>
        <v>0</v>
      </c>
      <c r="AT128" s="10" t="str">
        <f>IFERROR(VLOOKUP(A128,'14'!U:V,2,0),"0")</f>
        <v>0</v>
      </c>
      <c r="AU128" s="5" t="s">
        <v>168</v>
      </c>
      <c r="AV128" s="15">
        <f t="shared" ref="AV128" si="279">+AT128*C128</f>
        <v>0</v>
      </c>
      <c r="AW128" s="10" t="str">
        <f>IFERROR(VLOOKUP(A128,'15'!U:V,2,0),"0")</f>
        <v>0</v>
      </c>
      <c r="AX128" s="5" t="s">
        <v>168</v>
      </c>
      <c r="AY128" s="15">
        <f t="shared" ref="AY128" si="280">+AW128*C128</f>
        <v>0</v>
      </c>
      <c r="AZ128" s="10" t="str">
        <f>IFERROR(VLOOKUP(A128,'16'!U:V,2,0),"0")</f>
        <v>0</v>
      </c>
      <c r="BA128" s="5" t="s">
        <v>168</v>
      </c>
      <c r="BB128" s="15">
        <f t="shared" ref="BB128" si="281">+AZ128*C128</f>
        <v>0</v>
      </c>
      <c r="BC128" s="10" t="str">
        <f>IFERROR(VLOOKUP(A128,'17'!U:V,2,0),"0")</f>
        <v>0</v>
      </c>
      <c r="BD128" s="5" t="s">
        <v>168</v>
      </c>
      <c r="BE128" s="15">
        <f t="shared" ref="BE128" si="282">+BC128*C128</f>
        <v>0</v>
      </c>
      <c r="BF128" s="10" t="str">
        <f>IFERROR(VLOOKUP(A128,'18'!U:V,2,0),"0")</f>
        <v>0</v>
      </c>
      <c r="BG128" s="5" t="s">
        <v>168</v>
      </c>
      <c r="BH128" s="15">
        <f t="shared" ref="BH128" si="283">+BF128*C128</f>
        <v>0</v>
      </c>
      <c r="BI128" s="10" t="str">
        <f>IFERROR(VLOOKUP(A128,'19'!U:V,2,0),"0")</f>
        <v>0</v>
      </c>
      <c r="BJ128" s="5" t="s">
        <v>168</v>
      </c>
      <c r="BK128" s="15">
        <f t="shared" ref="BK128" si="284">+BI128*C128</f>
        <v>0</v>
      </c>
      <c r="BL128" s="10" t="str">
        <f>IFERROR(VLOOKUP(A128,'20'!U:V,2,0),"0")</f>
        <v>0</v>
      </c>
      <c r="BM128" s="5" t="s">
        <v>168</v>
      </c>
      <c r="BN128" s="15">
        <f t="shared" ref="BN128" si="285">+BL128*C128</f>
        <v>0</v>
      </c>
      <c r="BO128" s="10" t="str">
        <f>IFERROR(VLOOKUP(A128,'21'!U:V,2,0),"0")</f>
        <v>0</v>
      </c>
      <c r="BP128" s="5" t="s">
        <v>168</v>
      </c>
      <c r="BQ128" s="15">
        <f t="shared" ref="BQ128" si="286">+BO128*C128</f>
        <v>0</v>
      </c>
      <c r="BR128" s="10" t="str">
        <f>IFERROR(VLOOKUP(A128,'22'!U:V,2,0),"0")</f>
        <v>0</v>
      </c>
      <c r="BS128" s="5" t="s">
        <v>168</v>
      </c>
      <c r="BT128" s="15">
        <f t="shared" ref="BT128" si="287">+BR128*C128</f>
        <v>0</v>
      </c>
      <c r="BU128" s="10" t="str">
        <f>IFERROR(VLOOKUP(A128,'23'!U:V,2,0),"0")</f>
        <v>0</v>
      </c>
      <c r="BV128" s="5" t="s">
        <v>168</v>
      </c>
      <c r="BW128" s="15">
        <f t="shared" ref="BW128" si="288">+BU128*C128</f>
        <v>0</v>
      </c>
      <c r="BX128" s="10" t="str">
        <f>IFERROR(VLOOKUP(A128,'24'!U:V,2,0),"0")</f>
        <v>0</v>
      </c>
      <c r="BY128" s="5" t="s">
        <v>168</v>
      </c>
      <c r="BZ128" s="15">
        <f t="shared" ref="BZ128" si="289">+BX128*C128</f>
        <v>0</v>
      </c>
      <c r="CA128" s="10" t="str">
        <f>IFERROR(VLOOKUP(A128,'25'!U:V,2,0),"0")</f>
        <v>0</v>
      </c>
      <c r="CB128" s="5" t="s">
        <v>168</v>
      </c>
      <c r="CC128" s="15">
        <f t="shared" ref="CC128" si="290">+CA128*C128</f>
        <v>0</v>
      </c>
      <c r="CD128" s="10" t="str">
        <f>IFERROR(VLOOKUP(A128,'26'!U:V,2,0),"0")</f>
        <v>0</v>
      </c>
      <c r="CE128" s="5" t="s">
        <v>168</v>
      </c>
      <c r="CF128" s="15">
        <f t="shared" ref="CF128" si="291">+CD128*C128</f>
        <v>0</v>
      </c>
      <c r="CG128" s="10" t="str">
        <f>IFERROR(VLOOKUP(A128,'27'!U:V,2,0),"0")</f>
        <v>0</v>
      </c>
      <c r="CH128" s="5" t="s">
        <v>168</v>
      </c>
      <c r="CI128" s="15">
        <f t="shared" ref="CI128" si="292">+CG128*C128</f>
        <v>0</v>
      </c>
      <c r="CJ128" s="10" t="str">
        <f>IFERROR(VLOOKUP(A128,'28'!U:V,2,0),"0")</f>
        <v>0</v>
      </c>
      <c r="CK128" s="5" t="s">
        <v>168</v>
      </c>
      <c r="CL128" s="15">
        <f t="shared" ref="CL128" si="293">+CJ128*C128</f>
        <v>0</v>
      </c>
      <c r="CM128" s="10" t="str">
        <f>IFERROR(VLOOKUP(A128,'29'!U:V,2,0),"0")</f>
        <v>0</v>
      </c>
      <c r="CN128" s="5" t="s">
        <v>168</v>
      </c>
      <c r="CO128" s="15">
        <f t="shared" ref="CO128" si="294">+CM128*C128</f>
        <v>0</v>
      </c>
      <c r="CP128" s="10" t="str">
        <f>IFERROR(VLOOKUP(A128,'30'!U:V,2,0),"0")</f>
        <v>0</v>
      </c>
      <c r="CQ128" s="5" t="s">
        <v>168</v>
      </c>
      <c r="CR128" s="15">
        <f t="shared" ref="CR128" si="295">+CP128*C128</f>
        <v>0</v>
      </c>
      <c r="CS128" s="10" t="str">
        <f>IFERROR(VLOOKUP(A128,'31'!U:V,2,0),"0")</f>
        <v>0</v>
      </c>
      <c r="CT128" s="5" t="s">
        <v>168</v>
      </c>
      <c r="CU128" s="15">
        <f t="shared" si="87"/>
        <v>0</v>
      </c>
      <c r="CV128" s="10" t="str">
        <f>IFERROR(VLOOKUP(A128,'เซต1-31'!V:W,2,0),"0")</f>
        <v>0</v>
      </c>
      <c r="CW128" s="5" t="s">
        <v>168</v>
      </c>
      <c r="CX128" s="15">
        <f t="shared" si="88"/>
        <v>0</v>
      </c>
    </row>
    <row r="129" spans="1:102" x14ac:dyDescent="0.25">
      <c r="A129" s="5" t="s">
        <v>388</v>
      </c>
      <c r="B129" s="4" t="s">
        <v>389</v>
      </c>
      <c r="C129" s="13">
        <v>22.02</v>
      </c>
      <c r="D129" s="19">
        <f t="shared" si="55"/>
        <v>0</v>
      </c>
      <c r="E129" s="5" t="s">
        <v>168</v>
      </c>
      <c r="F129" s="13">
        <f t="shared" ref="F129" si="296">+D129*C129</f>
        <v>0</v>
      </c>
      <c r="G129" s="10" t="str">
        <f>IFERROR(VLOOKUP(A129,'1'!U:V,2,0),"0")</f>
        <v>0</v>
      </c>
      <c r="H129" s="5" t="s">
        <v>168</v>
      </c>
      <c r="I129" s="15">
        <f t="shared" ref="I129" si="297">+G129*C129</f>
        <v>0</v>
      </c>
      <c r="J129" s="10" t="str">
        <f>IFERROR(VLOOKUP(A129,'2'!U:V,2,0),"0")</f>
        <v>0</v>
      </c>
      <c r="K129" s="5" t="s">
        <v>168</v>
      </c>
      <c r="L129" s="15">
        <f t="shared" ref="L129" si="298">+J129*C129</f>
        <v>0</v>
      </c>
      <c r="M129" s="10" t="str">
        <f>IFERROR(VLOOKUP(A129,'3'!U:V,2,0),"0")</f>
        <v>0</v>
      </c>
      <c r="N129" s="5" t="s">
        <v>168</v>
      </c>
      <c r="O129" s="15">
        <f t="shared" ref="O129" si="299">+M129*C129</f>
        <v>0</v>
      </c>
      <c r="P129" s="10" t="str">
        <f>IFERROR(VLOOKUP(A129,'4'!U:V,2,0),"0")</f>
        <v>0</v>
      </c>
      <c r="Q129" s="5" t="s">
        <v>168</v>
      </c>
      <c r="R129" s="15">
        <f t="shared" ref="R129" si="300">+P129*C129</f>
        <v>0</v>
      </c>
      <c r="S129" s="10" t="str">
        <f>IFERROR(VLOOKUP(A129,'5'!U:V,2,0),"0")</f>
        <v>0</v>
      </c>
      <c r="T129" s="5" t="s">
        <v>168</v>
      </c>
      <c r="U129" s="15">
        <f t="shared" ref="U129" si="301">+S129*C129</f>
        <v>0</v>
      </c>
      <c r="V129" s="10" t="str">
        <f>IFERROR(VLOOKUP(A129,'6'!U:V,2,0),"0")</f>
        <v>0</v>
      </c>
      <c r="W129" s="5" t="s">
        <v>168</v>
      </c>
      <c r="X129" s="15">
        <f t="shared" ref="X129" si="302">+V129*C129</f>
        <v>0</v>
      </c>
      <c r="Y129" s="10" t="str">
        <f>IFERROR(VLOOKUP(A129,'7'!U:V,2,0),"0")</f>
        <v>0</v>
      </c>
      <c r="Z129" s="5" t="s">
        <v>168</v>
      </c>
      <c r="AA129" s="15">
        <f t="shared" ref="AA129" si="303">+Y129*C129</f>
        <v>0</v>
      </c>
      <c r="AB129" s="10" t="str">
        <f>IFERROR(VLOOKUP(A129,'8'!U:V,2,0),"0")</f>
        <v>0</v>
      </c>
      <c r="AC129" s="5" t="s">
        <v>168</v>
      </c>
      <c r="AD129" s="15">
        <f t="shared" ref="AD129" si="304">+AB129*C129</f>
        <v>0</v>
      </c>
      <c r="AE129" s="10" t="str">
        <f>IFERROR(VLOOKUP(A129,'9'!U:V,2,0),"0")</f>
        <v>0</v>
      </c>
      <c r="AF129" s="5" t="s">
        <v>168</v>
      </c>
      <c r="AG129" s="15">
        <f t="shared" ref="AG129" si="305">+AE129*C129</f>
        <v>0</v>
      </c>
      <c r="AH129" s="10" t="str">
        <f>IFERROR(VLOOKUP(A129,'10'!U:V,2,0),"0")</f>
        <v>0</v>
      </c>
      <c r="AI129" s="5" t="s">
        <v>168</v>
      </c>
      <c r="AJ129" s="15">
        <f t="shared" ref="AJ129" si="306">+AH129*C129</f>
        <v>0</v>
      </c>
      <c r="AK129" s="10" t="str">
        <f>IFERROR(VLOOKUP(A129,'11'!U:V,2,0),"0")</f>
        <v>0</v>
      </c>
      <c r="AL129" s="5" t="s">
        <v>168</v>
      </c>
      <c r="AM129" s="15">
        <f t="shared" ref="AM129" si="307">+AK129*C129</f>
        <v>0</v>
      </c>
      <c r="AN129" s="10" t="str">
        <f>IFERROR(VLOOKUP(A129,'12'!U:V,2,0),"0")</f>
        <v>0</v>
      </c>
      <c r="AO129" s="5" t="s">
        <v>168</v>
      </c>
      <c r="AP129" s="15">
        <f t="shared" ref="AP129" si="308">+AN129*C129</f>
        <v>0</v>
      </c>
      <c r="AQ129" s="10" t="str">
        <f>IFERROR(VLOOKUP(A129,'13'!U:V,2,0),"0")</f>
        <v>0</v>
      </c>
      <c r="AR129" s="5" t="s">
        <v>168</v>
      </c>
      <c r="AS129" s="15">
        <f t="shared" ref="AS129" si="309">+AQ129*C129</f>
        <v>0</v>
      </c>
      <c r="AT129" s="10" t="str">
        <f>IFERROR(VLOOKUP(A129,'14'!U:V,2,0),"0")</f>
        <v>0</v>
      </c>
      <c r="AU129" s="5" t="s">
        <v>168</v>
      </c>
      <c r="AV129" s="15">
        <f t="shared" ref="AV129" si="310">+AT129*C129</f>
        <v>0</v>
      </c>
      <c r="AW129" s="10" t="str">
        <f>IFERROR(VLOOKUP(A129,'15'!U:V,2,0),"0")</f>
        <v>0</v>
      </c>
      <c r="AX129" s="5" t="s">
        <v>168</v>
      </c>
      <c r="AY129" s="15">
        <f t="shared" ref="AY129" si="311">+AW129*C129</f>
        <v>0</v>
      </c>
      <c r="AZ129" s="10" t="str">
        <f>IFERROR(VLOOKUP(A129,'16'!U:V,2,0),"0")</f>
        <v>0</v>
      </c>
      <c r="BA129" s="5" t="s">
        <v>168</v>
      </c>
      <c r="BB129" s="15">
        <f t="shared" ref="BB129" si="312">+AZ129*C129</f>
        <v>0</v>
      </c>
      <c r="BC129" s="10" t="str">
        <f>IFERROR(VLOOKUP(A129,'17'!U:V,2,0),"0")</f>
        <v>0</v>
      </c>
      <c r="BD129" s="5" t="s">
        <v>168</v>
      </c>
      <c r="BE129" s="15">
        <f t="shared" ref="BE129" si="313">+BC129*C129</f>
        <v>0</v>
      </c>
      <c r="BF129" s="10" t="str">
        <f>IFERROR(VLOOKUP(A129,'18'!U:V,2,0),"0")</f>
        <v>0</v>
      </c>
      <c r="BG129" s="5" t="s">
        <v>168</v>
      </c>
      <c r="BH129" s="15">
        <f t="shared" ref="BH129" si="314">+BF129*C129</f>
        <v>0</v>
      </c>
      <c r="BI129" s="10" t="str">
        <f>IFERROR(VLOOKUP(A129,'19'!U:V,2,0),"0")</f>
        <v>0</v>
      </c>
      <c r="BJ129" s="5" t="s">
        <v>168</v>
      </c>
      <c r="BK129" s="15">
        <f t="shared" ref="BK129" si="315">+BI129*C129</f>
        <v>0</v>
      </c>
      <c r="BL129" s="10" t="str">
        <f>IFERROR(VLOOKUP(A129,'20'!U:V,2,0),"0")</f>
        <v>0</v>
      </c>
      <c r="BM129" s="5" t="s">
        <v>168</v>
      </c>
      <c r="BN129" s="15">
        <f t="shared" ref="BN129" si="316">+BL129*C129</f>
        <v>0</v>
      </c>
      <c r="BO129" s="10" t="str">
        <f>IFERROR(VLOOKUP(A129,'21'!U:V,2,0),"0")</f>
        <v>0</v>
      </c>
      <c r="BP129" s="5" t="s">
        <v>168</v>
      </c>
      <c r="BQ129" s="15">
        <f t="shared" ref="BQ129" si="317">+BO129*C129</f>
        <v>0</v>
      </c>
      <c r="BR129" s="10" t="str">
        <f>IFERROR(VLOOKUP(A129,'22'!U:V,2,0),"0")</f>
        <v>0</v>
      </c>
      <c r="BS129" s="5" t="s">
        <v>168</v>
      </c>
      <c r="BT129" s="15">
        <f t="shared" ref="BT129" si="318">+BR129*C129</f>
        <v>0</v>
      </c>
      <c r="BU129" s="10" t="str">
        <f>IFERROR(VLOOKUP(A129,'23'!U:V,2,0),"0")</f>
        <v>0</v>
      </c>
      <c r="BV129" s="5" t="s">
        <v>168</v>
      </c>
      <c r="BW129" s="15">
        <f t="shared" ref="BW129" si="319">+BU129*C129</f>
        <v>0</v>
      </c>
      <c r="BX129" s="10" t="str">
        <f>IFERROR(VLOOKUP(A129,'24'!U:V,2,0),"0")</f>
        <v>0</v>
      </c>
      <c r="BY129" s="5" t="s">
        <v>168</v>
      </c>
      <c r="BZ129" s="15">
        <f t="shared" ref="BZ129" si="320">+BX129*C129</f>
        <v>0</v>
      </c>
      <c r="CA129" s="10" t="str">
        <f>IFERROR(VLOOKUP(A129,'25'!U:V,2,0),"0")</f>
        <v>0</v>
      </c>
      <c r="CB129" s="5" t="s">
        <v>168</v>
      </c>
      <c r="CC129" s="15">
        <f t="shared" ref="CC129" si="321">+CA129*C129</f>
        <v>0</v>
      </c>
      <c r="CD129" s="10" t="str">
        <f>IFERROR(VLOOKUP(A129,'26'!U:V,2,0),"0")</f>
        <v>0</v>
      </c>
      <c r="CE129" s="5" t="s">
        <v>168</v>
      </c>
      <c r="CF129" s="15">
        <f t="shared" ref="CF129" si="322">+CD129*C129</f>
        <v>0</v>
      </c>
      <c r="CG129" s="10" t="str">
        <f>IFERROR(VLOOKUP(A129,'27'!U:V,2,0),"0")</f>
        <v>0</v>
      </c>
      <c r="CH129" s="5" t="s">
        <v>168</v>
      </c>
      <c r="CI129" s="15">
        <f t="shared" ref="CI129" si="323">+CG129*C129</f>
        <v>0</v>
      </c>
      <c r="CJ129" s="10" t="str">
        <f>IFERROR(VLOOKUP(A129,'28'!U:V,2,0),"0")</f>
        <v>0</v>
      </c>
      <c r="CK129" s="5" t="s">
        <v>168</v>
      </c>
      <c r="CL129" s="15">
        <f t="shared" ref="CL129" si="324">+CJ129*C129</f>
        <v>0</v>
      </c>
      <c r="CM129" s="10" t="str">
        <f>IFERROR(VLOOKUP(A129,'29'!U:V,2,0),"0")</f>
        <v>0</v>
      </c>
      <c r="CN129" s="5" t="s">
        <v>168</v>
      </c>
      <c r="CO129" s="15">
        <f t="shared" ref="CO129" si="325">+CM129*C129</f>
        <v>0</v>
      </c>
      <c r="CP129" s="10" t="str">
        <f>IFERROR(VLOOKUP(A129,'30'!U:V,2,0),"0")</f>
        <v>0</v>
      </c>
      <c r="CQ129" s="5" t="s">
        <v>168</v>
      </c>
      <c r="CR129" s="15">
        <f t="shared" ref="CR129" si="326">+CP129*C129</f>
        <v>0</v>
      </c>
      <c r="CS129" s="10" t="str">
        <f>IFERROR(VLOOKUP(A129,'31'!U:V,2,0),"0")</f>
        <v>0</v>
      </c>
      <c r="CT129" s="5" t="s">
        <v>168</v>
      </c>
      <c r="CU129" s="15">
        <f t="shared" si="87"/>
        <v>0</v>
      </c>
      <c r="CV129" s="10" t="str">
        <f>IFERROR(VLOOKUP(A129,'เซต1-31'!V:W,2,0),"0")</f>
        <v>0</v>
      </c>
      <c r="CW129" s="5" t="s">
        <v>168</v>
      </c>
      <c r="CX129" s="15">
        <f t="shared" si="88"/>
        <v>0</v>
      </c>
    </row>
    <row r="130" spans="1:102" x14ac:dyDescent="0.25">
      <c r="A130" s="5" t="s">
        <v>390</v>
      </c>
      <c r="B130" s="4" t="s">
        <v>391</v>
      </c>
      <c r="C130" s="13">
        <v>24.8</v>
      </c>
      <c r="D130" s="19">
        <f t="shared" si="55"/>
        <v>0</v>
      </c>
      <c r="E130" s="5" t="s">
        <v>168</v>
      </c>
      <c r="F130" s="13">
        <f t="shared" ref="F130" si="327">+D130*C130</f>
        <v>0</v>
      </c>
      <c r="G130" s="10" t="str">
        <f>IFERROR(VLOOKUP(A130,'1'!U:V,2,0),"0")</f>
        <v>0</v>
      </c>
      <c r="H130" s="5" t="s">
        <v>168</v>
      </c>
      <c r="I130" s="15">
        <f t="shared" ref="I130" si="328">+G130*C130</f>
        <v>0</v>
      </c>
      <c r="J130" s="10" t="str">
        <f>IFERROR(VLOOKUP(A130,'2'!U:V,2,0),"0")</f>
        <v>0</v>
      </c>
      <c r="K130" s="5" t="s">
        <v>168</v>
      </c>
      <c r="L130" s="15">
        <f t="shared" ref="L130" si="329">+J130*C130</f>
        <v>0</v>
      </c>
      <c r="M130" s="10" t="str">
        <f>IFERROR(VLOOKUP(A130,'3'!U:V,2,0),"0")</f>
        <v>0</v>
      </c>
      <c r="N130" s="5" t="s">
        <v>168</v>
      </c>
      <c r="O130" s="15">
        <f t="shared" ref="O130" si="330">+M130*C130</f>
        <v>0</v>
      </c>
      <c r="P130" s="10" t="str">
        <f>IFERROR(VLOOKUP(A130,'4'!U:V,2,0),"0")</f>
        <v>0</v>
      </c>
      <c r="Q130" s="5" t="s">
        <v>168</v>
      </c>
      <c r="R130" s="15">
        <f t="shared" ref="R130" si="331">+P130*C130</f>
        <v>0</v>
      </c>
      <c r="S130" s="10" t="str">
        <f>IFERROR(VLOOKUP(A130,'5'!U:V,2,0),"0")</f>
        <v>0</v>
      </c>
      <c r="T130" s="5" t="s">
        <v>168</v>
      </c>
      <c r="U130" s="15">
        <f t="shared" ref="U130" si="332">+S130*C130</f>
        <v>0</v>
      </c>
      <c r="V130" s="10" t="str">
        <f>IFERROR(VLOOKUP(A130,'6'!U:V,2,0),"0")</f>
        <v>0</v>
      </c>
      <c r="W130" s="5" t="s">
        <v>168</v>
      </c>
      <c r="X130" s="15">
        <f t="shared" ref="X130" si="333">+V130*C130</f>
        <v>0</v>
      </c>
      <c r="Y130" s="10" t="str">
        <f>IFERROR(VLOOKUP(A130,'7'!U:V,2,0),"0")</f>
        <v>0</v>
      </c>
      <c r="Z130" s="5" t="s">
        <v>168</v>
      </c>
      <c r="AA130" s="15">
        <f t="shared" ref="AA130" si="334">+Y130*C130</f>
        <v>0</v>
      </c>
      <c r="AB130" s="10" t="str">
        <f>IFERROR(VLOOKUP(A130,'8'!U:V,2,0),"0")</f>
        <v>0</v>
      </c>
      <c r="AC130" s="5" t="s">
        <v>168</v>
      </c>
      <c r="AD130" s="15">
        <f t="shared" ref="AD130" si="335">+AB130*C130</f>
        <v>0</v>
      </c>
      <c r="AE130" s="10" t="str">
        <f>IFERROR(VLOOKUP(A130,'9'!U:V,2,0),"0")</f>
        <v>0</v>
      </c>
      <c r="AF130" s="5" t="s">
        <v>168</v>
      </c>
      <c r="AG130" s="15">
        <f t="shared" ref="AG130" si="336">+AE130*C130</f>
        <v>0</v>
      </c>
      <c r="AH130" s="10" t="str">
        <f>IFERROR(VLOOKUP(A130,'10'!U:V,2,0),"0")</f>
        <v>0</v>
      </c>
      <c r="AI130" s="5" t="s">
        <v>168</v>
      </c>
      <c r="AJ130" s="15">
        <f t="shared" ref="AJ130" si="337">+AH130*C130</f>
        <v>0</v>
      </c>
      <c r="AK130" s="10" t="str">
        <f>IFERROR(VLOOKUP(A130,'11'!U:V,2,0),"0")</f>
        <v>0</v>
      </c>
      <c r="AL130" s="5" t="s">
        <v>168</v>
      </c>
      <c r="AM130" s="15">
        <f t="shared" ref="AM130" si="338">+AK130*C130</f>
        <v>0</v>
      </c>
      <c r="AN130" s="10" t="str">
        <f>IFERROR(VLOOKUP(A130,'12'!U:V,2,0),"0")</f>
        <v>0</v>
      </c>
      <c r="AO130" s="5" t="s">
        <v>168</v>
      </c>
      <c r="AP130" s="15">
        <f t="shared" ref="AP130" si="339">+AN130*C130</f>
        <v>0</v>
      </c>
      <c r="AQ130" s="10" t="str">
        <f>IFERROR(VLOOKUP(A130,'13'!U:V,2,0),"0")</f>
        <v>0</v>
      </c>
      <c r="AR130" s="5" t="s">
        <v>168</v>
      </c>
      <c r="AS130" s="15">
        <f t="shared" ref="AS130" si="340">+AQ130*C130</f>
        <v>0</v>
      </c>
      <c r="AT130" s="10" t="str">
        <f>IFERROR(VLOOKUP(A130,'14'!U:V,2,0),"0")</f>
        <v>0</v>
      </c>
      <c r="AU130" s="5" t="s">
        <v>168</v>
      </c>
      <c r="AV130" s="15">
        <f t="shared" ref="AV130" si="341">+AT130*C130</f>
        <v>0</v>
      </c>
      <c r="AW130" s="10" t="str">
        <f>IFERROR(VLOOKUP(A130,'15'!U:V,2,0),"0")</f>
        <v>0</v>
      </c>
      <c r="AX130" s="5" t="s">
        <v>168</v>
      </c>
      <c r="AY130" s="15">
        <f t="shared" ref="AY130" si="342">+AW130*C130</f>
        <v>0</v>
      </c>
      <c r="AZ130" s="10" t="str">
        <f>IFERROR(VLOOKUP(A130,'16'!U:V,2,0),"0")</f>
        <v>0</v>
      </c>
      <c r="BA130" s="5" t="s">
        <v>168</v>
      </c>
      <c r="BB130" s="15">
        <f t="shared" ref="BB130" si="343">+AZ130*C130</f>
        <v>0</v>
      </c>
      <c r="BC130" s="10" t="str">
        <f>IFERROR(VLOOKUP(A130,'17'!U:V,2,0),"0")</f>
        <v>0</v>
      </c>
      <c r="BD130" s="5" t="s">
        <v>168</v>
      </c>
      <c r="BE130" s="15">
        <f t="shared" ref="BE130" si="344">+BC130*C130</f>
        <v>0</v>
      </c>
      <c r="BF130" s="10" t="str">
        <f>IFERROR(VLOOKUP(A130,'18'!U:V,2,0),"0")</f>
        <v>0</v>
      </c>
      <c r="BG130" s="5" t="s">
        <v>168</v>
      </c>
      <c r="BH130" s="15">
        <f t="shared" ref="BH130" si="345">+BF130*C130</f>
        <v>0</v>
      </c>
      <c r="BI130" s="10" t="str">
        <f>IFERROR(VLOOKUP(A130,'19'!U:V,2,0),"0")</f>
        <v>0</v>
      </c>
      <c r="BJ130" s="5" t="s">
        <v>168</v>
      </c>
      <c r="BK130" s="15">
        <f t="shared" ref="BK130" si="346">+BI130*C130</f>
        <v>0</v>
      </c>
      <c r="BL130" s="10" t="str">
        <f>IFERROR(VLOOKUP(A130,'20'!U:V,2,0),"0")</f>
        <v>0</v>
      </c>
      <c r="BM130" s="5" t="s">
        <v>168</v>
      </c>
      <c r="BN130" s="15">
        <f t="shared" ref="BN130" si="347">+BL130*C130</f>
        <v>0</v>
      </c>
      <c r="BO130" s="10" t="str">
        <f>IFERROR(VLOOKUP(A130,'21'!U:V,2,0),"0")</f>
        <v>0</v>
      </c>
      <c r="BP130" s="5" t="s">
        <v>168</v>
      </c>
      <c r="BQ130" s="15">
        <f t="shared" ref="BQ130" si="348">+BO130*C130</f>
        <v>0</v>
      </c>
      <c r="BR130" s="10" t="str">
        <f>IFERROR(VLOOKUP(A130,'22'!U:V,2,0),"0")</f>
        <v>0</v>
      </c>
      <c r="BS130" s="5" t="s">
        <v>168</v>
      </c>
      <c r="BT130" s="15">
        <f t="shared" ref="BT130" si="349">+BR130*C130</f>
        <v>0</v>
      </c>
      <c r="BU130" s="10" t="str">
        <f>IFERROR(VLOOKUP(A130,'23'!U:V,2,0),"0")</f>
        <v>0</v>
      </c>
      <c r="BV130" s="5" t="s">
        <v>168</v>
      </c>
      <c r="BW130" s="15">
        <f t="shared" ref="BW130" si="350">+BU130*C130</f>
        <v>0</v>
      </c>
      <c r="BX130" s="10" t="str">
        <f>IFERROR(VLOOKUP(A130,'24'!U:V,2,0),"0")</f>
        <v>0</v>
      </c>
      <c r="BY130" s="5" t="s">
        <v>168</v>
      </c>
      <c r="BZ130" s="15">
        <f t="shared" ref="BZ130" si="351">+BX130*C130</f>
        <v>0</v>
      </c>
      <c r="CA130" s="10" t="str">
        <f>IFERROR(VLOOKUP(A130,'25'!U:V,2,0),"0")</f>
        <v>0</v>
      </c>
      <c r="CB130" s="5" t="s">
        <v>168</v>
      </c>
      <c r="CC130" s="15">
        <f t="shared" ref="CC130" si="352">+CA130*C130</f>
        <v>0</v>
      </c>
      <c r="CD130" s="10" t="str">
        <f>IFERROR(VLOOKUP(A130,'26'!U:V,2,0),"0")</f>
        <v>0</v>
      </c>
      <c r="CE130" s="5" t="s">
        <v>168</v>
      </c>
      <c r="CF130" s="15">
        <f t="shared" ref="CF130" si="353">+CD130*C130</f>
        <v>0</v>
      </c>
      <c r="CG130" s="10" t="str">
        <f>IFERROR(VLOOKUP(A130,'27'!U:V,2,0),"0")</f>
        <v>0</v>
      </c>
      <c r="CH130" s="5" t="s">
        <v>168</v>
      </c>
      <c r="CI130" s="15">
        <f t="shared" ref="CI130" si="354">+CG130*C130</f>
        <v>0</v>
      </c>
      <c r="CJ130" s="10" t="str">
        <f>IFERROR(VLOOKUP(A130,'28'!U:V,2,0),"0")</f>
        <v>0</v>
      </c>
      <c r="CK130" s="5" t="s">
        <v>168</v>
      </c>
      <c r="CL130" s="15">
        <f t="shared" ref="CL130" si="355">+CJ130*C130</f>
        <v>0</v>
      </c>
      <c r="CM130" s="10" t="str">
        <f>IFERROR(VLOOKUP(A130,'29'!U:V,2,0),"0")</f>
        <v>0</v>
      </c>
      <c r="CN130" s="5" t="s">
        <v>168</v>
      </c>
      <c r="CO130" s="15">
        <f t="shared" ref="CO130" si="356">+CM130*C130</f>
        <v>0</v>
      </c>
      <c r="CP130" s="10" t="str">
        <f>IFERROR(VLOOKUP(A130,'30'!U:V,2,0),"0")</f>
        <v>0</v>
      </c>
      <c r="CQ130" s="5" t="s">
        <v>168</v>
      </c>
      <c r="CR130" s="15">
        <f t="shared" ref="CR130" si="357">+CP130*C130</f>
        <v>0</v>
      </c>
      <c r="CS130" s="10" t="str">
        <f>IFERROR(VLOOKUP(A130,'31'!U:V,2,0),"0")</f>
        <v>0</v>
      </c>
      <c r="CT130" s="5" t="s">
        <v>168</v>
      </c>
      <c r="CU130" s="15">
        <f t="shared" si="87"/>
        <v>0</v>
      </c>
      <c r="CV130" s="10" t="str">
        <f>IFERROR(VLOOKUP(A130,'เซต1-31'!V:W,2,0),"0")</f>
        <v>0</v>
      </c>
      <c r="CW130" s="5" t="s">
        <v>168</v>
      </c>
      <c r="CX130" s="15">
        <f t="shared" si="88"/>
        <v>0</v>
      </c>
    </row>
    <row r="131" spans="1:102" x14ac:dyDescent="0.25">
      <c r="A131" s="5" t="s">
        <v>393</v>
      </c>
      <c r="B131" s="4" t="s">
        <v>392</v>
      </c>
      <c r="C131" s="13">
        <v>4.5</v>
      </c>
      <c r="D131" s="19">
        <f t="shared" si="55"/>
        <v>0</v>
      </c>
      <c r="E131" s="5" t="s">
        <v>168</v>
      </c>
      <c r="F131" s="13">
        <f t="shared" ref="F131" si="358">+D131*C131</f>
        <v>0</v>
      </c>
      <c r="G131" s="10" t="str">
        <f>IFERROR(VLOOKUP(A131,'1'!U:V,2,0),"0")</f>
        <v>0</v>
      </c>
      <c r="H131" s="5" t="s">
        <v>168</v>
      </c>
      <c r="I131" s="15">
        <f t="shared" ref="I131" si="359">+G131*C131</f>
        <v>0</v>
      </c>
      <c r="J131" s="10" t="str">
        <f>IFERROR(VLOOKUP(A131,'2'!U:V,2,0),"0")</f>
        <v>0</v>
      </c>
      <c r="K131" s="5" t="s">
        <v>168</v>
      </c>
      <c r="L131" s="15">
        <f t="shared" ref="L131" si="360">+J131*C131</f>
        <v>0</v>
      </c>
      <c r="M131" s="10" t="str">
        <f>IFERROR(VLOOKUP(A131,'3'!U:V,2,0),"0")</f>
        <v>0</v>
      </c>
      <c r="N131" s="5" t="s">
        <v>168</v>
      </c>
      <c r="O131" s="15">
        <f t="shared" ref="O131" si="361">+M131*C131</f>
        <v>0</v>
      </c>
      <c r="P131" s="10" t="str">
        <f>IFERROR(VLOOKUP(A131,'4'!U:V,2,0),"0")</f>
        <v>0</v>
      </c>
      <c r="Q131" s="5" t="s">
        <v>168</v>
      </c>
      <c r="R131" s="15">
        <f t="shared" ref="R131" si="362">+P131*C131</f>
        <v>0</v>
      </c>
      <c r="S131" s="10" t="str">
        <f>IFERROR(VLOOKUP(A131,'5'!U:V,2,0),"0")</f>
        <v>0</v>
      </c>
      <c r="T131" s="5" t="s">
        <v>168</v>
      </c>
      <c r="U131" s="15">
        <f t="shared" ref="U131" si="363">+S131*C131</f>
        <v>0</v>
      </c>
      <c r="V131" s="10" t="str">
        <f>IFERROR(VLOOKUP(A131,'6'!U:V,2,0),"0")</f>
        <v>0</v>
      </c>
      <c r="W131" s="5" t="s">
        <v>168</v>
      </c>
      <c r="X131" s="15">
        <f t="shared" ref="X131" si="364">+V131*C131</f>
        <v>0</v>
      </c>
      <c r="Y131" s="10" t="str">
        <f>IFERROR(VLOOKUP(A131,'7'!U:V,2,0),"0")</f>
        <v>0</v>
      </c>
      <c r="Z131" s="5" t="s">
        <v>168</v>
      </c>
      <c r="AA131" s="15">
        <f t="shared" ref="AA131" si="365">+Y131*C131</f>
        <v>0</v>
      </c>
      <c r="AB131" s="10" t="str">
        <f>IFERROR(VLOOKUP(A131,'8'!U:V,2,0),"0")</f>
        <v>0</v>
      </c>
      <c r="AC131" s="5" t="s">
        <v>168</v>
      </c>
      <c r="AD131" s="15">
        <f t="shared" ref="AD131" si="366">+AB131*C131</f>
        <v>0</v>
      </c>
      <c r="AE131" s="10" t="str">
        <f>IFERROR(VLOOKUP(A131,'9'!U:V,2,0),"0")</f>
        <v>0</v>
      </c>
      <c r="AF131" s="5" t="s">
        <v>168</v>
      </c>
      <c r="AG131" s="15">
        <f t="shared" ref="AG131" si="367">+AE131*C131</f>
        <v>0</v>
      </c>
      <c r="AH131" s="10" t="str">
        <f>IFERROR(VLOOKUP(A131,'10'!U:V,2,0),"0")</f>
        <v>0</v>
      </c>
      <c r="AI131" s="5" t="s">
        <v>168</v>
      </c>
      <c r="AJ131" s="15">
        <f t="shared" ref="AJ131" si="368">+AH131*C131</f>
        <v>0</v>
      </c>
      <c r="AK131" s="10" t="str">
        <f>IFERROR(VLOOKUP(A131,'11'!U:V,2,0),"0")</f>
        <v>0</v>
      </c>
      <c r="AL131" s="5" t="s">
        <v>168</v>
      </c>
      <c r="AM131" s="15">
        <f t="shared" ref="AM131" si="369">+AK131*C131</f>
        <v>0</v>
      </c>
      <c r="AN131" s="10" t="str">
        <f>IFERROR(VLOOKUP(A131,'12'!U:V,2,0),"0")</f>
        <v>0</v>
      </c>
      <c r="AO131" s="5" t="s">
        <v>168</v>
      </c>
      <c r="AP131" s="15">
        <f t="shared" ref="AP131" si="370">+AN131*C131</f>
        <v>0</v>
      </c>
      <c r="AQ131" s="10" t="str">
        <f>IFERROR(VLOOKUP(A131,'13'!U:V,2,0),"0")</f>
        <v>0</v>
      </c>
      <c r="AR131" s="5" t="s">
        <v>168</v>
      </c>
      <c r="AS131" s="15">
        <f t="shared" ref="AS131" si="371">+AQ131*C131</f>
        <v>0</v>
      </c>
      <c r="AT131" s="10" t="str">
        <f>IFERROR(VLOOKUP(A131,'14'!U:V,2,0),"0")</f>
        <v>0</v>
      </c>
      <c r="AU131" s="5" t="s">
        <v>168</v>
      </c>
      <c r="AV131" s="15">
        <f t="shared" ref="AV131" si="372">+AT131*C131</f>
        <v>0</v>
      </c>
      <c r="AW131" s="10" t="str">
        <f>IFERROR(VLOOKUP(A131,'15'!U:V,2,0),"0")</f>
        <v>0</v>
      </c>
      <c r="AX131" s="5" t="s">
        <v>168</v>
      </c>
      <c r="AY131" s="15">
        <f t="shared" ref="AY131" si="373">+AW131*C131</f>
        <v>0</v>
      </c>
      <c r="AZ131" s="10" t="str">
        <f>IFERROR(VLOOKUP(A131,'16'!U:V,2,0),"0")</f>
        <v>0</v>
      </c>
      <c r="BA131" s="5" t="s">
        <v>168</v>
      </c>
      <c r="BB131" s="15">
        <f t="shared" ref="BB131" si="374">+AZ131*C131</f>
        <v>0</v>
      </c>
      <c r="BC131" s="10" t="str">
        <f>IFERROR(VLOOKUP(A131,'17'!U:V,2,0),"0")</f>
        <v>0</v>
      </c>
      <c r="BD131" s="5" t="s">
        <v>168</v>
      </c>
      <c r="BE131" s="15">
        <f t="shared" ref="BE131" si="375">+BC131*C131</f>
        <v>0</v>
      </c>
      <c r="BF131" s="10" t="str">
        <f>IFERROR(VLOOKUP(A131,'18'!U:V,2,0),"0")</f>
        <v>0</v>
      </c>
      <c r="BG131" s="5" t="s">
        <v>168</v>
      </c>
      <c r="BH131" s="15">
        <f t="shared" ref="BH131" si="376">+BF131*C131</f>
        <v>0</v>
      </c>
      <c r="BI131" s="10" t="str">
        <f>IFERROR(VLOOKUP(A131,'19'!U:V,2,0),"0")</f>
        <v>0</v>
      </c>
      <c r="BJ131" s="5" t="s">
        <v>168</v>
      </c>
      <c r="BK131" s="15">
        <f t="shared" ref="BK131" si="377">+BI131*C131</f>
        <v>0</v>
      </c>
      <c r="BL131" s="10" t="str">
        <f>IFERROR(VLOOKUP(A131,'20'!U:V,2,0),"0")</f>
        <v>0</v>
      </c>
      <c r="BM131" s="5" t="s">
        <v>168</v>
      </c>
      <c r="BN131" s="15">
        <f t="shared" ref="BN131" si="378">+BL131*C131</f>
        <v>0</v>
      </c>
      <c r="BO131" s="10" t="str">
        <f>IFERROR(VLOOKUP(A131,'21'!U:V,2,0),"0")</f>
        <v>0</v>
      </c>
      <c r="BP131" s="5" t="s">
        <v>168</v>
      </c>
      <c r="BQ131" s="15">
        <f t="shared" ref="BQ131" si="379">+BO131*C131</f>
        <v>0</v>
      </c>
      <c r="BR131" s="10" t="str">
        <f>IFERROR(VLOOKUP(A131,'22'!U:V,2,0),"0")</f>
        <v>0</v>
      </c>
      <c r="BS131" s="5" t="s">
        <v>168</v>
      </c>
      <c r="BT131" s="15">
        <f t="shared" ref="BT131" si="380">+BR131*C131</f>
        <v>0</v>
      </c>
      <c r="BU131" s="10" t="str">
        <f>IFERROR(VLOOKUP(A131,'23'!U:V,2,0),"0")</f>
        <v>0</v>
      </c>
      <c r="BV131" s="5" t="s">
        <v>168</v>
      </c>
      <c r="BW131" s="15">
        <f t="shared" ref="BW131" si="381">+BU131*C131</f>
        <v>0</v>
      </c>
      <c r="BX131" s="10" t="str">
        <f>IFERROR(VLOOKUP(A131,'24'!U:V,2,0),"0")</f>
        <v>0</v>
      </c>
      <c r="BY131" s="5" t="s">
        <v>168</v>
      </c>
      <c r="BZ131" s="15">
        <f t="shared" ref="BZ131" si="382">+BX131*C131</f>
        <v>0</v>
      </c>
      <c r="CA131" s="10" t="str">
        <f>IFERROR(VLOOKUP(A131,'25'!U:V,2,0),"0")</f>
        <v>0</v>
      </c>
      <c r="CB131" s="5" t="s">
        <v>168</v>
      </c>
      <c r="CC131" s="15">
        <f t="shared" ref="CC131" si="383">+CA131*C131</f>
        <v>0</v>
      </c>
      <c r="CD131" s="10" t="str">
        <f>IFERROR(VLOOKUP(A131,'26'!U:V,2,0),"0")</f>
        <v>0</v>
      </c>
      <c r="CE131" s="5" t="s">
        <v>168</v>
      </c>
      <c r="CF131" s="15">
        <f t="shared" ref="CF131" si="384">+CD131*C131</f>
        <v>0</v>
      </c>
      <c r="CG131" s="10" t="str">
        <f>IFERROR(VLOOKUP(A131,'27'!U:V,2,0),"0")</f>
        <v>0</v>
      </c>
      <c r="CH131" s="5" t="s">
        <v>168</v>
      </c>
      <c r="CI131" s="15">
        <f t="shared" ref="CI131" si="385">+CG131*C131</f>
        <v>0</v>
      </c>
      <c r="CJ131" s="10" t="str">
        <f>IFERROR(VLOOKUP(A131,'28'!U:V,2,0),"0")</f>
        <v>0</v>
      </c>
      <c r="CK131" s="5" t="s">
        <v>168</v>
      </c>
      <c r="CL131" s="15">
        <f t="shared" ref="CL131" si="386">+CJ131*C131</f>
        <v>0</v>
      </c>
      <c r="CM131" s="10" t="str">
        <f>IFERROR(VLOOKUP(A131,'29'!U:V,2,0),"0")</f>
        <v>0</v>
      </c>
      <c r="CN131" s="5" t="s">
        <v>168</v>
      </c>
      <c r="CO131" s="15">
        <f t="shared" ref="CO131" si="387">+CM131*C131</f>
        <v>0</v>
      </c>
      <c r="CP131" s="10" t="str">
        <f>IFERROR(VLOOKUP(A131,'30'!U:V,2,0),"0")</f>
        <v>0</v>
      </c>
      <c r="CQ131" s="5" t="s">
        <v>168</v>
      </c>
      <c r="CR131" s="15">
        <f t="shared" ref="CR131" si="388">+CP131*C131</f>
        <v>0</v>
      </c>
      <c r="CS131" s="10" t="str">
        <f>IFERROR(VLOOKUP(A131,'31'!U:V,2,0),"0")</f>
        <v>0</v>
      </c>
      <c r="CT131" s="5" t="s">
        <v>168</v>
      </c>
      <c r="CU131" s="15">
        <f t="shared" si="87"/>
        <v>0</v>
      </c>
      <c r="CV131" s="10" t="str">
        <f>IFERROR(VLOOKUP(A131,'เซต1-31'!V:W,2,0),"0")</f>
        <v>0</v>
      </c>
      <c r="CW131" s="5" t="s">
        <v>168</v>
      </c>
      <c r="CX131" s="15">
        <f t="shared" si="88"/>
        <v>0</v>
      </c>
    </row>
    <row r="132" spans="1:102" x14ac:dyDescent="0.25">
      <c r="A132" s="5" t="s">
        <v>394</v>
      </c>
      <c r="B132" s="4" t="s">
        <v>392</v>
      </c>
      <c r="C132" s="13">
        <v>4.5</v>
      </c>
      <c r="D132" s="19">
        <f t="shared" si="55"/>
        <v>0</v>
      </c>
      <c r="E132" s="5" t="s">
        <v>168</v>
      </c>
      <c r="F132" s="13">
        <f t="shared" ref="F132:F142" si="389">+D132*C132</f>
        <v>0</v>
      </c>
      <c r="G132" s="10" t="str">
        <f>IFERROR(VLOOKUP(A132,'1'!U:V,2,0),"0")</f>
        <v>0</v>
      </c>
      <c r="H132" s="5" t="s">
        <v>168</v>
      </c>
      <c r="I132" s="15">
        <f t="shared" ref="I132:I142" si="390">+G132*C132</f>
        <v>0</v>
      </c>
      <c r="J132" s="10" t="str">
        <f>IFERROR(VLOOKUP(A132,'2'!U:V,2,0),"0")</f>
        <v>0</v>
      </c>
      <c r="K132" s="5" t="s">
        <v>168</v>
      </c>
      <c r="L132" s="15">
        <f t="shared" ref="L132:L142" si="391">+J132*C132</f>
        <v>0</v>
      </c>
      <c r="M132" s="10" t="str">
        <f>IFERROR(VLOOKUP(A132,'3'!U:V,2,0),"0")</f>
        <v>0</v>
      </c>
      <c r="N132" s="5" t="s">
        <v>168</v>
      </c>
      <c r="O132" s="15">
        <f t="shared" ref="O132:O142" si="392">+M132*C132</f>
        <v>0</v>
      </c>
      <c r="P132" s="10" t="str">
        <f>IFERROR(VLOOKUP(A132,'4'!U:V,2,0),"0")</f>
        <v>0</v>
      </c>
      <c r="Q132" s="5" t="s">
        <v>168</v>
      </c>
      <c r="R132" s="15">
        <f t="shared" ref="R132:R142" si="393">+P132*C132</f>
        <v>0</v>
      </c>
      <c r="S132" s="10" t="str">
        <f>IFERROR(VLOOKUP(A132,'5'!U:V,2,0),"0")</f>
        <v>0</v>
      </c>
      <c r="T132" s="5" t="s">
        <v>168</v>
      </c>
      <c r="U132" s="15">
        <f t="shared" ref="U132:U142" si="394">+S132*C132</f>
        <v>0</v>
      </c>
      <c r="V132" s="10" t="str">
        <f>IFERROR(VLOOKUP(A132,'6'!U:V,2,0),"0")</f>
        <v>0</v>
      </c>
      <c r="W132" s="5" t="s">
        <v>168</v>
      </c>
      <c r="X132" s="15">
        <f t="shared" ref="X132:X142" si="395">+V132*C132</f>
        <v>0</v>
      </c>
      <c r="Y132" s="10" t="str">
        <f>IFERROR(VLOOKUP(A132,'7'!U:V,2,0),"0")</f>
        <v>0</v>
      </c>
      <c r="Z132" s="5" t="s">
        <v>168</v>
      </c>
      <c r="AA132" s="15">
        <f t="shared" ref="AA132:AA142" si="396">+Y132*C132</f>
        <v>0</v>
      </c>
      <c r="AB132" s="10" t="str">
        <f>IFERROR(VLOOKUP(A132,'8'!U:V,2,0),"0")</f>
        <v>0</v>
      </c>
      <c r="AC132" s="5" t="s">
        <v>168</v>
      </c>
      <c r="AD132" s="15">
        <f t="shared" ref="AD132:AD142" si="397">+AB132*C132</f>
        <v>0</v>
      </c>
      <c r="AE132" s="10" t="str">
        <f>IFERROR(VLOOKUP(A132,'9'!U:V,2,0),"0")</f>
        <v>0</v>
      </c>
      <c r="AF132" s="5" t="s">
        <v>168</v>
      </c>
      <c r="AG132" s="15">
        <f t="shared" ref="AG132:AG142" si="398">+AE132*C132</f>
        <v>0</v>
      </c>
      <c r="AH132" s="10" t="str">
        <f>IFERROR(VLOOKUP(A132,'10'!U:V,2,0),"0")</f>
        <v>0</v>
      </c>
      <c r="AI132" s="5" t="s">
        <v>168</v>
      </c>
      <c r="AJ132" s="15">
        <f t="shared" ref="AJ132:AJ142" si="399">+AH132*C132</f>
        <v>0</v>
      </c>
      <c r="AK132" s="10" t="str">
        <f>IFERROR(VLOOKUP(A132,'11'!U:V,2,0),"0")</f>
        <v>0</v>
      </c>
      <c r="AL132" s="5" t="s">
        <v>168</v>
      </c>
      <c r="AM132" s="15">
        <f t="shared" ref="AM132:AM142" si="400">+AK132*C132</f>
        <v>0</v>
      </c>
      <c r="AN132" s="10" t="str">
        <f>IFERROR(VLOOKUP(A132,'12'!U:V,2,0),"0")</f>
        <v>0</v>
      </c>
      <c r="AO132" s="5" t="s">
        <v>168</v>
      </c>
      <c r="AP132" s="15">
        <f t="shared" ref="AP132:AP142" si="401">+AN132*C132</f>
        <v>0</v>
      </c>
      <c r="AQ132" s="10" t="str">
        <f>IFERROR(VLOOKUP(A132,'13'!U:V,2,0),"0")</f>
        <v>0</v>
      </c>
      <c r="AR132" s="5" t="s">
        <v>168</v>
      </c>
      <c r="AS132" s="15">
        <f t="shared" ref="AS132:AS142" si="402">+AQ132*C132</f>
        <v>0</v>
      </c>
      <c r="AT132" s="10" t="str">
        <f>IFERROR(VLOOKUP(A132,'14'!U:V,2,0),"0")</f>
        <v>0</v>
      </c>
      <c r="AU132" s="5" t="s">
        <v>168</v>
      </c>
      <c r="AV132" s="15">
        <f t="shared" ref="AV132:AV142" si="403">+AT132*C132</f>
        <v>0</v>
      </c>
      <c r="AW132" s="10" t="str">
        <f>IFERROR(VLOOKUP(A132,'15'!U:V,2,0),"0")</f>
        <v>0</v>
      </c>
      <c r="AX132" s="5" t="s">
        <v>168</v>
      </c>
      <c r="AY132" s="15">
        <f t="shared" ref="AY132:AY142" si="404">+AW132*C132</f>
        <v>0</v>
      </c>
      <c r="AZ132" s="10" t="str">
        <f>IFERROR(VLOOKUP(A132,'16'!U:V,2,0),"0")</f>
        <v>0</v>
      </c>
      <c r="BA132" s="5" t="s">
        <v>168</v>
      </c>
      <c r="BB132" s="15">
        <f t="shared" ref="BB132:BB142" si="405">+AZ132*C132</f>
        <v>0</v>
      </c>
      <c r="BC132" s="10" t="str">
        <f>IFERROR(VLOOKUP(A132,'17'!U:V,2,0),"0")</f>
        <v>0</v>
      </c>
      <c r="BD132" s="5" t="s">
        <v>168</v>
      </c>
      <c r="BE132" s="15">
        <f t="shared" ref="BE132:BE142" si="406">+BC132*C132</f>
        <v>0</v>
      </c>
      <c r="BF132" s="10" t="str">
        <f>IFERROR(VLOOKUP(A132,'18'!U:V,2,0),"0")</f>
        <v>0</v>
      </c>
      <c r="BG132" s="5" t="s">
        <v>168</v>
      </c>
      <c r="BH132" s="15">
        <f t="shared" ref="BH132:BH142" si="407">+BF132*C132</f>
        <v>0</v>
      </c>
      <c r="BI132" s="10" t="str">
        <f>IFERROR(VLOOKUP(A132,'19'!U:V,2,0),"0")</f>
        <v>0</v>
      </c>
      <c r="BJ132" s="5" t="s">
        <v>168</v>
      </c>
      <c r="BK132" s="15">
        <f t="shared" ref="BK132:BK142" si="408">+BI132*C132</f>
        <v>0</v>
      </c>
      <c r="BL132" s="10" t="str">
        <f>IFERROR(VLOOKUP(A132,'20'!U:V,2,0),"0")</f>
        <v>0</v>
      </c>
      <c r="BM132" s="5" t="s">
        <v>168</v>
      </c>
      <c r="BN132" s="15">
        <f t="shared" ref="BN132:BN142" si="409">+BL132*C132</f>
        <v>0</v>
      </c>
      <c r="BO132" s="10" t="str">
        <f>IFERROR(VLOOKUP(A132,'21'!U:V,2,0),"0")</f>
        <v>0</v>
      </c>
      <c r="BP132" s="5" t="s">
        <v>168</v>
      </c>
      <c r="BQ132" s="15">
        <f t="shared" ref="BQ132:BQ142" si="410">+BO132*C132</f>
        <v>0</v>
      </c>
      <c r="BR132" s="10" t="str">
        <f>IFERROR(VLOOKUP(A132,'22'!U:V,2,0),"0")</f>
        <v>0</v>
      </c>
      <c r="BS132" s="5" t="s">
        <v>168</v>
      </c>
      <c r="BT132" s="15">
        <f t="shared" ref="BT132:BT142" si="411">+BR132*C132</f>
        <v>0</v>
      </c>
      <c r="BU132" s="10" t="str">
        <f>IFERROR(VLOOKUP(A132,'23'!U:V,2,0),"0")</f>
        <v>0</v>
      </c>
      <c r="BV132" s="5" t="s">
        <v>168</v>
      </c>
      <c r="BW132" s="15">
        <f t="shared" ref="BW132:BW142" si="412">+BU132*C132</f>
        <v>0</v>
      </c>
      <c r="BX132" s="10" t="str">
        <f>IFERROR(VLOOKUP(A132,'24'!U:V,2,0),"0")</f>
        <v>0</v>
      </c>
      <c r="BY132" s="5" t="s">
        <v>168</v>
      </c>
      <c r="BZ132" s="15">
        <f t="shared" ref="BZ132:BZ142" si="413">+BX132*C132</f>
        <v>0</v>
      </c>
      <c r="CA132" s="10" t="str">
        <f>IFERROR(VLOOKUP(A132,'25'!U:V,2,0),"0")</f>
        <v>0</v>
      </c>
      <c r="CB132" s="5" t="s">
        <v>168</v>
      </c>
      <c r="CC132" s="15">
        <f t="shared" ref="CC132:CC142" si="414">+CA132*C132</f>
        <v>0</v>
      </c>
      <c r="CD132" s="10" t="str">
        <f>IFERROR(VLOOKUP(A132,'26'!U:V,2,0),"0")</f>
        <v>0</v>
      </c>
      <c r="CE132" s="5" t="s">
        <v>168</v>
      </c>
      <c r="CF132" s="15">
        <f t="shared" ref="CF132:CF142" si="415">+CD132*C132</f>
        <v>0</v>
      </c>
      <c r="CG132" s="10" t="str">
        <f>IFERROR(VLOOKUP(A132,'27'!U:V,2,0),"0")</f>
        <v>0</v>
      </c>
      <c r="CH132" s="5" t="s">
        <v>168</v>
      </c>
      <c r="CI132" s="15">
        <f t="shared" ref="CI132:CI142" si="416">+CG132*C132</f>
        <v>0</v>
      </c>
      <c r="CJ132" s="10" t="str">
        <f>IFERROR(VLOOKUP(A132,'28'!U:V,2,0),"0")</f>
        <v>0</v>
      </c>
      <c r="CK132" s="5" t="s">
        <v>168</v>
      </c>
      <c r="CL132" s="15">
        <f t="shared" ref="CL132:CL142" si="417">+CJ132*C132</f>
        <v>0</v>
      </c>
      <c r="CM132" s="10" t="str">
        <f>IFERROR(VLOOKUP(A132,'29'!U:V,2,0),"0")</f>
        <v>0</v>
      </c>
      <c r="CN132" s="5" t="s">
        <v>168</v>
      </c>
      <c r="CO132" s="15">
        <f t="shared" ref="CO132:CO142" si="418">+CM132*C132</f>
        <v>0</v>
      </c>
      <c r="CP132" s="10" t="str">
        <f>IFERROR(VLOOKUP(A132,'30'!U:V,2,0),"0")</f>
        <v>0</v>
      </c>
      <c r="CQ132" s="5" t="s">
        <v>168</v>
      </c>
      <c r="CR132" s="15">
        <f t="shared" ref="CR132:CR142" si="419">+CP132*C132</f>
        <v>0</v>
      </c>
      <c r="CS132" s="10" t="str">
        <f>IFERROR(VLOOKUP(A132,'31'!U:V,2,0),"0")</f>
        <v>0</v>
      </c>
      <c r="CT132" s="5" t="s">
        <v>168</v>
      </c>
      <c r="CU132" s="15">
        <f t="shared" si="87"/>
        <v>0</v>
      </c>
      <c r="CV132" s="10" t="str">
        <f>IFERROR(VLOOKUP(A132,'เซต1-31'!V:W,2,0),"0")</f>
        <v>0</v>
      </c>
      <c r="CW132" s="5" t="s">
        <v>168</v>
      </c>
      <c r="CX132" s="15">
        <f t="shared" si="88"/>
        <v>0</v>
      </c>
    </row>
    <row r="133" spans="1:102" x14ac:dyDescent="0.25">
      <c r="A133" s="5" t="s">
        <v>395</v>
      </c>
      <c r="B133" s="4" t="s">
        <v>392</v>
      </c>
      <c r="C133" s="13">
        <v>4.5</v>
      </c>
      <c r="D133" s="19">
        <f t="shared" ref="D133:D161" si="420">+G133+J133+M133+P133+S133+V133+Y133+AB133+AE133+AH133+AK133+AN133+AQ133+AT133+AW133+AZ133+BC133+BF133+BI133+BL133+BO133+BR133+BU133+BX133+CA133+CD133+CG133+CJ133+CM133+CP133+CS133+CV133</f>
        <v>0</v>
      </c>
      <c r="E133" s="5" t="s">
        <v>168</v>
      </c>
      <c r="F133" s="13">
        <f t="shared" si="389"/>
        <v>0</v>
      </c>
      <c r="G133" s="10" t="str">
        <f>IFERROR(VLOOKUP(A133,'1'!U:V,2,0),"0")</f>
        <v>0</v>
      </c>
      <c r="H133" s="5" t="s">
        <v>168</v>
      </c>
      <c r="I133" s="15">
        <f t="shared" si="390"/>
        <v>0</v>
      </c>
      <c r="J133" s="10" t="str">
        <f>IFERROR(VLOOKUP(A133,'2'!U:V,2,0),"0")</f>
        <v>0</v>
      </c>
      <c r="K133" s="5" t="s">
        <v>168</v>
      </c>
      <c r="L133" s="15">
        <f t="shared" si="391"/>
        <v>0</v>
      </c>
      <c r="M133" s="10" t="str">
        <f>IFERROR(VLOOKUP(A133,'3'!U:V,2,0),"0")</f>
        <v>0</v>
      </c>
      <c r="N133" s="5" t="s">
        <v>168</v>
      </c>
      <c r="O133" s="15">
        <f t="shared" si="392"/>
        <v>0</v>
      </c>
      <c r="P133" s="10" t="str">
        <f>IFERROR(VLOOKUP(A133,'4'!U:V,2,0),"0")</f>
        <v>0</v>
      </c>
      <c r="Q133" s="5" t="s">
        <v>168</v>
      </c>
      <c r="R133" s="15">
        <f t="shared" si="393"/>
        <v>0</v>
      </c>
      <c r="S133" s="10" t="str">
        <f>IFERROR(VLOOKUP(A133,'5'!U:V,2,0),"0")</f>
        <v>0</v>
      </c>
      <c r="T133" s="5" t="s">
        <v>168</v>
      </c>
      <c r="U133" s="15">
        <f t="shared" si="394"/>
        <v>0</v>
      </c>
      <c r="V133" s="10" t="str">
        <f>IFERROR(VLOOKUP(A133,'6'!U:V,2,0),"0")</f>
        <v>0</v>
      </c>
      <c r="W133" s="5" t="s">
        <v>168</v>
      </c>
      <c r="X133" s="15">
        <f t="shared" si="395"/>
        <v>0</v>
      </c>
      <c r="Y133" s="10" t="str">
        <f>IFERROR(VLOOKUP(A133,'7'!U:V,2,0),"0")</f>
        <v>0</v>
      </c>
      <c r="Z133" s="5" t="s">
        <v>168</v>
      </c>
      <c r="AA133" s="15">
        <f t="shared" si="396"/>
        <v>0</v>
      </c>
      <c r="AB133" s="10" t="str">
        <f>IFERROR(VLOOKUP(A133,'8'!U:V,2,0),"0")</f>
        <v>0</v>
      </c>
      <c r="AC133" s="5" t="s">
        <v>168</v>
      </c>
      <c r="AD133" s="15">
        <f t="shared" si="397"/>
        <v>0</v>
      </c>
      <c r="AE133" s="10" t="str">
        <f>IFERROR(VLOOKUP(A133,'9'!U:V,2,0),"0")</f>
        <v>0</v>
      </c>
      <c r="AF133" s="5" t="s">
        <v>168</v>
      </c>
      <c r="AG133" s="15">
        <f t="shared" si="398"/>
        <v>0</v>
      </c>
      <c r="AH133" s="10" t="str">
        <f>IFERROR(VLOOKUP(A133,'10'!U:V,2,0),"0")</f>
        <v>0</v>
      </c>
      <c r="AI133" s="5" t="s">
        <v>168</v>
      </c>
      <c r="AJ133" s="15">
        <f t="shared" si="399"/>
        <v>0</v>
      </c>
      <c r="AK133" s="10" t="str">
        <f>IFERROR(VLOOKUP(A133,'11'!U:V,2,0),"0")</f>
        <v>0</v>
      </c>
      <c r="AL133" s="5" t="s">
        <v>168</v>
      </c>
      <c r="AM133" s="15">
        <f t="shared" si="400"/>
        <v>0</v>
      </c>
      <c r="AN133" s="10" t="str">
        <f>IFERROR(VLOOKUP(A133,'12'!U:V,2,0),"0")</f>
        <v>0</v>
      </c>
      <c r="AO133" s="5" t="s">
        <v>168</v>
      </c>
      <c r="AP133" s="15">
        <f t="shared" si="401"/>
        <v>0</v>
      </c>
      <c r="AQ133" s="10" t="str">
        <f>IFERROR(VLOOKUP(A133,'13'!U:V,2,0),"0")</f>
        <v>0</v>
      </c>
      <c r="AR133" s="5" t="s">
        <v>168</v>
      </c>
      <c r="AS133" s="15">
        <f t="shared" si="402"/>
        <v>0</v>
      </c>
      <c r="AT133" s="10" t="str">
        <f>IFERROR(VLOOKUP(A133,'14'!U:V,2,0),"0")</f>
        <v>0</v>
      </c>
      <c r="AU133" s="5" t="s">
        <v>168</v>
      </c>
      <c r="AV133" s="15">
        <f t="shared" si="403"/>
        <v>0</v>
      </c>
      <c r="AW133" s="10" t="str">
        <f>IFERROR(VLOOKUP(A133,'15'!U:V,2,0),"0")</f>
        <v>0</v>
      </c>
      <c r="AX133" s="5" t="s">
        <v>168</v>
      </c>
      <c r="AY133" s="15">
        <f t="shared" si="404"/>
        <v>0</v>
      </c>
      <c r="AZ133" s="10" t="str">
        <f>IFERROR(VLOOKUP(A133,'16'!U:V,2,0),"0")</f>
        <v>0</v>
      </c>
      <c r="BA133" s="5" t="s">
        <v>168</v>
      </c>
      <c r="BB133" s="15">
        <f t="shared" si="405"/>
        <v>0</v>
      </c>
      <c r="BC133" s="10" t="str">
        <f>IFERROR(VLOOKUP(A133,'17'!U:V,2,0),"0")</f>
        <v>0</v>
      </c>
      <c r="BD133" s="5" t="s">
        <v>168</v>
      </c>
      <c r="BE133" s="15">
        <f t="shared" si="406"/>
        <v>0</v>
      </c>
      <c r="BF133" s="10" t="str">
        <f>IFERROR(VLOOKUP(A133,'18'!U:V,2,0),"0")</f>
        <v>0</v>
      </c>
      <c r="BG133" s="5" t="s">
        <v>168</v>
      </c>
      <c r="BH133" s="15">
        <f t="shared" si="407"/>
        <v>0</v>
      </c>
      <c r="BI133" s="10" t="str">
        <f>IFERROR(VLOOKUP(A133,'19'!U:V,2,0),"0")</f>
        <v>0</v>
      </c>
      <c r="BJ133" s="5" t="s">
        <v>168</v>
      </c>
      <c r="BK133" s="15">
        <f t="shared" si="408"/>
        <v>0</v>
      </c>
      <c r="BL133" s="10" t="str">
        <f>IFERROR(VLOOKUP(A133,'20'!U:V,2,0),"0")</f>
        <v>0</v>
      </c>
      <c r="BM133" s="5" t="s">
        <v>168</v>
      </c>
      <c r="BN133" s="15">
        <f t="shared" si="409"/>
        <v>0</v>
      </c>
      <c r="BO133" s="10" t="str">
        <f>IFERROR(VLOOKUP(A133,'21'!U:V,2,0),"0")</f>
        <v>0</v>
      </c>
      <c r="BP133" s="5" t="s">
        <v>168</v>
      </c>
      <c r="BQ133" s="15">
        <f t="shared" si="410"/>
        <v>0</v>
      </c>
      <c r="BR133" s="10" t="str">
        <f>IFERROR(VLOOKUP(A133,'22'!U:V,2,0),"0")</f>
        <v>0</v>
      </c>
      <c r="BS133" s="5" t="s">
        <v>168</v>
      </c>
      <c r="BT133" s="15">
        <f t="shared" si="411"/>
        <v>0</v>
      </c>
      <c r="BU133" s="10" t="str">
        <f>IFERROR(VLOOKUP(A133,'23'!U:V,2,0),"0")</f>
        <v>0</v>
      </c>
      <c r="BV133" s="5" t="s">
        <v>168</v>
      </c>
      <c r="BW133" s="15">
        <f t="shared" si="412"/>
        <v>0</v>
      </c>
      <c r="BX133" s="10" t="str">
        <f>IFERROR(VLOOKUP(A133,'24'!U:V,2,0),"0")</f>
        <v>0</v>
      </c>
      <c r="BY133" s="5" t="s">
        <v>168</v>
      </c>
      <c r="BZ133" s="15">
        <f t="shared" si="413"/>
        <v>0</v>
      </c>
      <c r="CA133" s="10" t="str">
        <f>IFERROR(VLOOKUP(A133,'25'!U:V,2,0),"0")</f>
        <v>0</v>
      </c>
      <c r="CB133" s="5" t="s">
        <v>168</v>
      </c>
      <c r="CC133" s="15">
        <f t="shared" si="414"/>
        <v>0</v>
      </c>
      <c r="CD133" s="10" t="str">
        <f>IFERROR(VLOOKUP(A133,'26'!U:V,2,0),"0")</f>
        <v>0</v>
      </c>
      <c r="CE133" s="5" t="s">
        <v>168</v>
      </c>
      <c r="CF133" s="15">
        <f t="shared" si="415"/>
        <v>0</v>
      </c>
      <c r="CG133" s="10" t="str">
        <f>IFERROR(VLOOKUP(A133,'27'!U:V,2,0),"0")</f>
        <v>0</v>
      </c>
      <c r="CH133" s="5" t="s">
        <v>168</v>
      </c>
      <c r="CI133" s="15">
        <f t="shared" si="416"/>
        <v>0</v>
      </c>
      <c r="CJ133" s="10" t="str">
        <f>IFERROR(VLOOKUP(A133,'28'!U:V,2,0),"0")</f>
        <v>0</v>
      </c>
      <c r="CK133" s="5" t="s">
        <v>168</v>
      </c>
      <c r="CL133" s="15">
        <f t="shared" si="417"/>
        <v>0</v>
      </c>
      <c r="CM133" s="10" t="str">
        <f>IFERROR(VLOOKUP(A133,'29'!U:V,2,0),"0")</f>
        <v>0</v>
      </c>
      <c r="CN133" s="5" t="s">
        <v>168</v>
      </c>
      <c r="CO133" s="15">
        <f t="shared" si="418"/>
        <v>0</v>
      </c>
      <c r="CP133" s="10" t="str">
        <f>IFERROR(VLOOKUP(A133,'30'!U:V,2,0),"0")</f>
        <v>0</v>
      </c>
      <c r="CQ133" s="5" t="s">
        <v>168</v>
      </c>
      <c r="CR133" s="15">
        <f t="shared" si="419"/>
        <v>0</v>
      </c>
      <c r="CS133" s="10" t="str">
        <f>IFERROR(VLOOKUP(A133,'31'!U:V,2,0),"0")</f>
        <v>0</v>
      </c>
      <c r="CT133" s="5" t="s">
        <v>168</v>
      </c>
      <c r="CU133" s="15">
        <f t="shared" si="87"/>
        <v>0</v>
      </c>
      <c r="CV133" s="10" t="str">
        <f>IFERROR(VLOOKUP(A133,'เซต1-31'!V:W,2,0),"0")</f>
        <v>0</v>
      </c>
      <c r="CW133" s="5" t="s">
        <v>168</v>
      </c>
      <c r="CX133" s="15">
        <f t="shared" si="88"/>
        <v>0</v>
      </c>
    </row>
    <row r="134" spans="1:102" x14ac:dyDescent="0.25">
      <c r="A134" s="5" t="s">
        <v>404</v>
      </c>
      <c r="B134" s="4" t="s">
        <v>397</v>
      </c>
      <c r="C134" s="13">
        <v>5.15</v>
      </c>
      <c r="D134" s="19">
        <f t="shared" si="420"/>
        <v>0</v>
      </c>
      <c r="E134" s="5" t="s">
        <v>168</v>
      </c>
      <c r="F134" s="13">
        <f t="shared" si="389"/>
        <v>0</v>
      </c>
      <c r="G134" s="10" t="str">
        <f>IFERROR(VLOOKUP(A134,'1'!U:V,2,0),"0")</f>
        <v>0</v>
      </c>
      <c r="H134" s="5" t="s">
        <v>168</v>
      </c>
      <c r="I134" s="15">
        <f t="shared" si="390"/>
        <v>0</v>
      </c>
      <c r="J134" s="10" t="str">
        <f>IFERROR(VLOOKUP(A134,'2'!U:V,2,0),"0")</f>
        <v>0</v>
      </c>
      <c r="K134" s="5" t="s">
        <v>168</v>
      </c>
      <c r="L134" s="15">
        <f t="shared" si="391"/>
        <v>0</v>
      </c>
      <c r="M134" s="10" t="str">
        <f>IFERROR(VLOOKUP(A134,'3'!U:V,2,0),"0")</f>
        <v>0</v>
      </c>
      <c r="N134" s="5" t="s">
        <v>168</v>
      </c>
      <c r="O134" s="15">
        <f t="shared" si="392"/>
        <v>0</v>
      </c>
      <c r="P134" s="10" t="str">
        <f>IFERROR(VLOOKUP(A134,'4'!U:V,2,0),"0")</f>
        <v>0</v>
      </c>
      <c r="Q134" s="5" t="s">
        <v>168</v>
      </c>
      <c r="R134" s="15">
        <f t="shared" si="393"/>
        <v>0</v>
      </c>
      <c r="S134" s="10" t="str">
        <f>IFERROR(VLOOKUP(A134,'5'!U:V,2,0),"0")</f>
        <v>0</v>
      </c>
      <c r="T134" s="5" t="s">
        <v>168</v>
      </c>
      <c r="U134" s="15">
        <f t="shared" si="394"/>
        <v>0</v>
      </c>
      <c r="V134" s="10" t="str">
        <f>IFERROR(VLOOKUP(A134,'6'!U:V,2,0),"0")</f>
        <v>0</v>
      </c>
      <c r="W134" s="5" t="s">
        <v>168</v>
      </c>
      <c r="X134" s="15">
        <f t="shared" si="395"/>
        <v>0</v>
      </c>
      <c r="Y134" s="10" t="str">
        <f>IFERROR(VLOOKUP(A134,'7'!U:V,2,0),"0")</f>
        <v>0</v>
      </c>
      <c r="Z134" s="5" t="s">
        <v>168</v>
      </c>
      <c r="AA134" s="15">
        <f t="shared" si="396"/>
        <v>0</v>
      </c>
      <c r="AB134" s="10" t="str">
        <f>IFERROR(VLOOKUP(A134,'8'!U:V,2,0),"0")</f>
        <v>0</v>
      </c>
      <c r="AC134" s="5" t="s">
        <v>168</v>
      </c>
      <c r="AD134" s="15">
        <f t="shared" si="397"/>
        <v>0</v>
      </c>
      <c r="AE134" s="10" t="str">
        <f>IFERROR(VLOOKUP(A134,'9'!U:V,2,0),"0")</f>
        <v>0</v>
      </c>
      <c r="AF134" s="5" t="s">
        <v>168</v>
      </c>
      <c r="AG134" s="15">
        <f t="shared" si="398"/>
        <v>0</v>
      </c>
      <c r="AH134" s="10" t="str">
        <f>IFERROR(VLOOKUP(A134,'10'!U:V,2,0),"0")</f>
        <v>0</v>
      </c>
      <c r="AI134" s="5" t="s">
        <v>168</v>
      </c>
      <c r="AJ134" s="15">
        <f t="shared" si="399"/>
        <v>0</v>
      </c>
      <c r="AK134" s="10" t="str">
        <f>IFERROR(VLOOKUP(A134,'11'!U:V,2,0),"0")</f>
        <v>0</v>
      </c>
      <c r="AL134" s="5" t="s">
        <v>168</v>
      </c>
      <c r="AM134" s="15">
        <f t="shared" si="400"/>
        <v>0</v>
      </c>
      <c r="AN134" s="10" t="str">
        <f>IFERROR(VLOOKUP(A134,'12'!U:V,2,0),"0")</f>
        <v>0</v>
      </c>
      <c r="AO134" s="5" t="s">
        <v>168</v>
      </c>
      <c r="AP134" s="15">
        <f t="shared" si="401"/>
        <v>0</v>
      </c>
      <c r="AQ134" s="10" t="str">
        <f>IFERROR(VLOOKUP(A134,'13'!U:V,2,0),"0")</f>
        <v>0</v>
      </c>
      <c r="AR134" s="5" t="s">
        <v>168</v>
      </c>
      <c r="AS134" s="15">
        <f t="shared" si="402"/>
        <v>0</v>
      </c>
      <c r="AT134" s="10" t="str">
        <f>IFERROR(VLOOKUP(A134,'14'!U:V,2,0),"0")</f>
        <v>0</v>
      </c>
      <c r="AU134" s="5" t="s">
        <v>168</v>
      </c>
      <c r="AV134" s="15">
        <f t="shared" si="403"/>
        <v>0</v>
      </c>
      <c r="AW134" s="10" t="str">
        <f>IFERROR(VLOOKUP(A134,'15'!U:V,2,0),"0")</f>
        <v>0</v>
      </c>
      <c r="AX134" s="5" t="s">
        <v>168</v>
      </c>
      <c r="AY134" s="15">
        <f t="shared" si="404"/>
        <v>0</v>
      </c>
      <c r="AZ134" s="10" t="str">
        <f>IFERROR(VLOOKUP(A134,'16'!U:V,2,0),"0")</f>
        <v>0</v>
      </c>
      <c r="BA134" s="5" t="s">
        <v>168</v>
      </c>
      <c r="BB134" s="15">
        <f t="shared" si="405"/>
        <v>0</v>
      </c>
      <c r="BC134" s="10" t="str">
        <f>IFERROR(VLOOKUP(A134,'17'!U:V,2,0),"0")</f>
        <v>0</v>
      </c>
      <c r="BD134" s="5" t="s">
        <v>168</v>
      </c>
      <c r="BE134" s="15">
        <f t="shared" si="406"/>
        <v>0</v>
      </c>
      <c r="BF134" s="10" t="str">
        <f>IFERROR(VLOOKUP(A134,'18'!U:V,2,0),"0")</f>
        <v>0</v>
      </c>
      <c r="BG134" s="5" t="s">
        <v>168</v>
      </c>
      <c r="BH134" s="15">
        <f t="shared" si="407"/>
        <v>0</v>
      </c>
      <c r="BI134" s="10" t="str">
        <f>IFERROR(VLOOKUP(A134,'19'!U:V,2,0),"0")</f>
        <v>0</v>
      </c>
      <c r="BJ134" s="5" t="s">
        <v>168</v>
      </c>
      <c r="BK134" s="15">
        <f t="shared" si="408"/>
        <v>0</v>
      </c>
      <c r="BL134" s="10" t="str">
        <f>IFERROR(VLOOKUP(A134,'20'!U:V,2,0),"0")</f>
        <v>0</v>
      </c>
      <c r="BM134" s="5" t="s">
        <v>168</v>
      </c>
      <c r="BN134" s="15">
        <f t="shared" si="409"/>
        <v>0</v>
      </c>
      <c r="BO134" s="10" t="str">
        <f>IFERROR(VLOOKUP(A134,'21'!U:V,2,0),"0")</f>
        <v>0</v>
      </c>
      <c r="BP134" s="5" t="s">
        <v>168</v>
      </c>
      <c r="BQ134" s="15">
        <f t="shared" si="410"/>
        <v>0</v>
      </c>
      <c r="BR134" s="10" t="str">
        <f>IFERROR(VLOOKUP(A134,'22'!U:V,2,0),"0")</f>
        <v>0</v>
      </c>
      <c r="BS134" s="5" t="s">
        <v>168</v>
      </c>
      <c r="BT134" s="15">
        <f t="shared" si="411"/>
        <v>0</v>
      </c>
      <c r="BU134" s="10" t="str">
        <f>IFERROR(VLOOKUP(A134,'23'!U:V,2,0),"0")</f>
        <v>0</v>
      </c>
      <c r="BV134" s="5" t="s">
        <v>168</v>
      </c>
      <c r="BW134" s="15">
        <f t="shared" si="412"/>
        <v>0</v>
      </c>
      <c r="BX134" s="10" t="str">
        <f>IFERROR(VLOOKUP(A134,'24'!U:V,2,0),"0")</f>
        <v>0</v>
      </c>
      <c r="BY134" s="5" t="s">
        <v>168</v>
      </c>
      <c r="BZ134" s="15">
        <f t="shared" si="413"/>
        <v>0</v>
      </c>
      <c r="CA134" s="10" t="str">
        <f>IFERROR(VLOOKUP(A134,'25'!U:V,2,0),"0")</f>
        <v>0</v>
      </c>
      <c r="CB134" s="5" t="s">
        <v>168</v>
      </c>
      <c r="CC134" s="15">
        <f t="shared" si="414"/>
        <v>0</v>
      </c>
      <c r="CD134" s="10" t="str">
        <f>IFERROR(VLOOKUP(A134,'26'!U:V,2,0),"0")</f>
        <v>0</v>
      </c>
      <c r="CE134" s="5" t="s">
        <v>168</v>
      </c>
      <c r="CF134" s="15">
        <f t="shared" si="415"/>
        <v>0</v>
      </c>
      <c r="CG134" s="10" t="str">
        <f>IFERROR(VLOOKUP(A134,'27'!U:V,2,0),"0")</f>
        <v>0</v>
      </c>
      <c r="CH134" s="5" t="s">
        <v>168</v>
      </c>
      <c r="CI134" s="15">
        <f t="shared" si="416"/>
        <v>0</v>
      </c>
      <c r="CJ134" s="10" t="str">
        <f>IFERROR(VLOOKUP(A134,'28'!U:V,2,0),"0")</f>
        <v>0</v>
      </c>
      <c r="CK134" s="5" t="s">
        <v>168</v>
      </c>
      <c r="CL134" s="15">
        <f t="shared" si="417"/>
        <v>0</v>
      </c>
      <c r="CM134" s="10" t="str">
        <f>IFERROR(VLOOKUP(A134,'29'!U:V,2,0),"0")</f>
        <v>0</v>
      </c>
      <c r="CN134" s="5" t="s">
        <v>168</v>
      </c>
      <c r="CO134" s="15">
        <f t="shared" si="418"/>
        <v>0</v>
      </c>
      <c r="CP134" s="10" t="str">
        <f>IFERROR(VLOOKUP(A134,'30'!U:V,2,0),"0")</f>
        <v>0</v>
      </c>
      <c r="CQ134" s="5" t="s">
        <v>168</v>
      </c>
      <c r="CR134" s="15">
        <f t="shared" si="419"/>
        <v>0</v>
      </c>
      <c r="CS134" s="10" t="str">
        <f>IFERROR(VLOOKUP(A134,'31'!U:V,2,0),"0")</f>
        <v>0</v>
      </c>
      <c r="CT134" s="5" t="s">
        <v>168</v>
      </c>
      <c r="CU134" s="15">
        <f t="shared" ref="CU134:CU164" si="421">+CS134*C134</f>
        <v>0</v>
      </c>
      <c r="CV134" s="10" t="str">
        <f>IFERROR(VLOOKUP(A134,'เซต1-31'!V:W,2,0),"0")</f>
        <v>0</v>
      </c>
      <c r="CW134" s="5" t="s">
        <v>168</v>
      </c>
      <c r="CX134" s="15">
        <f t="shared" ref="CX134:CX194" si="422">+CV134*C134</f>
        <v>0</v>
      </c>
    </row>
    <row r="135" spans="1:102" x14ac:dyDescent="0.25">
      <c r="A135" s="5" t="s">
        <v>401</v>
      </c>
      <c r="B135" s="4" t="s">
        <v>397</v>
      </c>
      <c r="C135" s="13">
        <v>5.15</v>
      </c>
      <c r="D135" s="19">
        <f t="shared" si="420"/>
        <v>0</v>
      </c>
      <c r="E135" s="5" t="s">
        <v>168</v>
      </c>
      <c r="F135" s="13">
        <f t="shared" si="389"/>
        <v>0</v>
      </c>
      <c r="G135" s="10" t="str">
        <f>IFERROR(VLOOKUP(A135,'1'!U:V,2,0),"0")</f>
        <v>0</v>
      </c>
      <c r="H135" s="5" t="s">
        <v>168</v>
      </c>
      <c r="I135" s="15">
        <f t="shared" si="390"/>
        <v>0</v>
      </c>
      <c r="J135" s="10" t="str">
        <f>IFERROR(VLOOKUP(A135,'2'!U:V,2,0),"0")</f>
        <v>0</v>
      </c>
      <c r="K135" s="5" t="s">
        <v>168</v>
      </c>
      <c r="L135" s="15">
        <f t="shared" si="391"/>
        <v>0</v>
      </c>
      <c r="M135" s="10" t="str">
        <f>IFERROR(VLOOKUP(A135,'3'!U:V,2,0),"0")</f>
        <v>0</v>
      </c>
      <c r="N135" s="5" t="s">
        <v>168</v>
      </c>
      <c r="O135" s="15">
        <f t="shared" si="392"/>
        <v>0</v>
      </c>
      <c r="P135" s="10" t="str">
        <f>IFERROR(VLOOKUP(A135,'4'!U:V,2,0),"0")</f>
        <v>0</v>
      </c>
      <c r="Q135" s="5" t="s">
        <v>168</v>
      </c>
      <c r="R135" s="15">
        <f t="shared" si="393"/>
        <v>0</v>
      </c>
      <c r="S135" s="10" t="str">
        <f>IFERROR(VLOOKUP(A135,'5'!U:V,2,0),"0")</f>
        <v>0</v>
      </c>
      <c r="T135" s="5" t="s">
        <v>168</v>
      </c>
      <c r="U135" s="15">
        <f t="shared" si="394"/>
        <v>0</v>
      </c>
      <c r="V135" s="10" t="str">
        <f>IFERROR(VLOOKUP(A135,'6'!U:V,2,0),"0")</f>
        <v>0</v>
      </c>
      <c r="W135" s="5" t="s">
        <v>168</v>
      </c>
      <c r="X135" s="15">
        <f t="shared" si="395"/>
        <v>0</v>
      </c>
      <c r="Y135" s="10" t="str">
        <f>IFERROR(VLOOKUP(A135,'7'!U:V,2,0),"0")</f>
        <v>0</v>
      </c>
      <c r="Z135" s="5" t="s">
        <v>168</v>
      </c>
      <c r="AA135" s="15">
        <f t="shared" si="396"/>
        <v>0</v>
      </c>
      <c r="AB135" s="10" t="str">
        <f>IFERROR(VLOOKUP(A135,'8'!U:V,2,0),"0")</f>
        <v>0</v>
      </c>
      <c r="AC135" s="5" t="s">
        <v>168</v>
      </c>
      <c r="AD135" s="15">
        <f t="shared" si="397"/>
        <v>0</v>
      </c>
      <c r="AE135" s="10" t="str">
        <f>IFERROR(VLOOKUP(A135,'9'!U:V,2,0),"0")</f>
        <v>0</v>
      </c>
      <c r="AF135" s="5" t="s">
        <v>168</v>
      </c>
      <c r="AG135" s="15">
        <f t="shared" si="398"/>
        <v>0</v>
      </c>
      <c r="AH135" s="10" t="str">
        <f>IFERROR(VLOOKUP(A135,'10'!U:V,2,0),"0")</f>
        <v>0</v>
      </c>
      <c r="AI135" s="5" t="s">
        <v>168</v>
      </c>
      <c r="AJ135" s="15">
        <f t="shared" si="399"/>
        <v>0</v>
      </c>
      <c r="AK135" s="10" t="str">
        <f>IFERROR(VLOOKUP(A135,'11'!U:V,2,0),"0")</f>
        <v>0</v>
      </c>
      <c r="AL135" s="5" t="s">
        <v>168</v>
      </c>
      <c r="AM135" s="15">
        <f t="shared" si="400"/>
        <v>0</v>
      </c>
      <c r="AN135" s="10" t="str">
        <f>IFERROR(VLOOKUP(A135,'12'!U:V,2,0),"0")</f>
        <v>0</v>
      </c>
      <c r="AO135" s="5" t="s">
        <v>168</v>
      </c>
      <c r="AP135" s="15">
        <f t="shared" si="401"/>
        <v>0</v>
      </c>
      <c r="AQ135" s="10" t="str">
        <f>IFERROR(VLOOKUP(A135,'13'!U:V,2,0),"0")</f>
        <v>0</v>
      </c>
      <c r="AR135" s="5" t="s">
        <v>168</v>
      </c>
      <c r="AS135" s="15">
        <f t="shared" si="402"/>
        <v>0</v>
      </c>
      <c r="AT135" s="10" t="str">
        <f>IFERROR(VLOOKUP(A135,'14'!U:V,2,0),"0")</f>
        <v>0</v>
      </c>
      <c r="AU135" s="5" t="s">
        <v>168</v>
      </c>
      <c r="AV135" s="15">
        <f t="shared" si="403"/>
        <v>0</v>
      </c>
      <c r="AW135" s="10" t="str">
        <f>IFERROR(VLOOKUP(A135,'15'!U:V,2,0),"0")</f>
        <v>0</v>
      </c>
      <c r="AX135" s="5" t="s">
        <v>168</v>
      </c>
      <c r="AY135" s="15">
        <f t="shared" si="404"/>
        <v>0</v>
      </c>
      <c r="AZ135" s="10" t="str">
        <f>IFERROR(VLOOKUP(A135,'16'!U:V,2,0),"0")</f>
        <v>0</v>
      </c>
      <c r="BA135" s="5" t="s">
        <v>168</v>
      </c>
      <c r="BB135" s="15">
        <f t="shared" si="405"/>
        <v>0</v>
      </c>
      <c r="BC135" s="10" t="str">
        <f>IFERROR(VLOOKUP(A135,'17'!U:V,2,0),"0")</f>
        <v>0</v>
      </c>
      <c r="BD135" s="5" t="s">
        <v>168</v>
      </c>
      <c r="BE135" s="15">
        <f t="shared" si="406"/>
        <v>0</v>
      </c>
      <c r="BF135" s="10" t="str">
        <f>IFERROR(VLOOKUP(A135,'18'!U:V,2,0),"0")</f>
        <v>0</v>
      </c>
      <c r="BG135" s="5" t="s">
        <v>168</v>
      </c>
      <c r="BH135" s="15">
        <f t="shared" si="407"/>
        <v>0</v>
      </c>
      <c r="BI135" s="10" t="str">
        <f>IFERROR(VLOOKUP(A135,'19'!U:V,2,0),"0")</f>
        <v>0</v>
      </c>
      <c r="BJ135" s="5" t="s">
        <v>168</v>
      </c>
      <c r="BK135" s="15">
        <f t="shared" si="408"/>
        <v>0</v>
      </c>
      <c r="BL135" s="10" t="str">
        <f>IFERROR(VLOOKUP(A135,'20'!U:V,2,0),"0")</f>
        <v>0</v>
      </c>
      <c r="BM135" s="5" t="s">
        <v>168</v>
      </c>
      <c r="BN135" s="15">
        <f t="shared" si="409"/>
        <v>0</v>
      </c>
      <c r="BO135" s="10" t="str">
        <f>IFERROR(VLOOKUP(A135,'21'!U:V,2,0),"0")</f>
        <v>0</v>
      </c>
      <c r="BP135" s="5" t="s">
        <v>168</v>
      </c>
      <c r="BQ135" s="15">
        <f t="shared" si="410"/>
        <v>0</v>
      </c>
      <c r="BR135" s="10" t="str">
        <f>IFERROR(VLOOKUP(A135,'22'!U:V,2,0),"0")</f>
        <v>0</v>
      </c>
      <c r="BS135" s="5" t="s">
        <v>168</v>
      </c>
      <c r="BT135" s="15">
        <f t="shared" si="411"/>
        <v>0</v>
      </c>
      <c r="BU135" s="10" t="str">
        <f>IFERROR(VLOOKUP(A135,'23'!U:V,2,0),"0")</f>
        <v>0</v>
      </c>
      <c r="BV135" s="5" t="s">
        <v>168</v>
      </c>
      <c r="BW135" s="15">
        <f t="shared" si="412"/>
        <v>0</v>
      </c>
      <c r="BX135" s="10" t="str">
        <f>IFERROR(VLOOKUP(A135,'24'!U:V,2,0),"0")</f>
        <v>0</v>
      </c>
      <c r="BY135" s="5" t="s">
        <v>168</v>
      </c>
      <c r="BZ135" s="15">
        <f t="shared" si="413"/>
        <v>0</v>
      </c>
      <c r="CA135" s="10" t="str">
        <f>IFERROR(VLOOKUP(A135,'25'!U:V,2,0),"0")</f>
        <v>0</v>
      </c>
      <c r="CB135" s="5" t="s">
        <v>168</v>
      </c>
      <c r="CC135" s="15">
        <f t="shared" si="414"/>
        <v>0</v>
      </c>
      <c r="CD135" s="10" t="str">
        <f>IFERROR(VLOOKUP(A135,'26'!U:V,2,0),"0")</f>
        <v>0</v>
      </c>
      <c r="CE135" s="5" t="s">
        <v>168</v>
      </c>
      <c r="CF135" s="15">
        <f t="shared" si="415"/>
        <v>0</v>
      </c>
      <c r="CG135" s="10" t="str">
        <f>IFERROR(VLOOKUP(A135,'27'!U:V,2,0),"0")</f>
        <v>0</v>
      </c>
      <c r="CH135" s="5" t="s">
        <v>168</v>
      </c>
      <c r="CI135" s="15">
        <f t="shared" si="416"/>
        <v>0</v>
      </c>
      <c r="CJ135" s="10" t="str">
        <f>IFERROR(VLOOKUP(A135,'28'!U:V,2,0),"0")</f>
        <v>0</v>
      </c>
      <c r="CK135" s="5" t="s">
        <v>168</v>
      </c>
      <c r="CL135" s="15">
        <f t="shared" si="417"/>
        <v>0</v>
      </c>
      <c r="CM135" s="10" t="str">
        <f>IFERROR(VLOOKUP(A135,'29'!U:V,2,0),"0")</f>
        <v>0</v>
      </c>
      <c r="CN135" s="5" t="s">
        <v>168</v>
      </c>
      <c r="CO135" s="15">
        <f t="shared" si="418"/>
        <v>0</v>
      </c>
      <c r="CP135" s="10" t="str">
        <f>IFERROR(VLOOKUP(A135,'30'!U:V,2,0),"0")</f>
        <v>0</v>
      </c>
      <c r="CQ135" s="5" t="s">
        <v>168</v>
      </c>
      <c r="CR135" s="15">
        <f t="shared" si="419"/>
        <v>0</v>
      </c>
      <c r="CS135" s="10" t="str">
        <f>IFERROR(VLOOKUP(A135,'31'!U:V,2,0),"0")</f>
        <v>0</v>
      </c>
      <c r="CT135" s="5" t="s">
        <v>168</v>
      </c>
      <c r="CU135" s="15">
        <f t="shared" si="421"/>
        <v>0</v>
      </c>
      <c r="CV135" s="10" t="str">
        <f>IFERROR(VLOOKUP(A135,'เซต1-31'!V:W,2,0),"0")</f>
        <v>0</v>
      </c>
      <c r="CW135" s="5" t="s">
        <v>168</v>
      </c>
      <c r="CX135" s="15">
        <f t="shared" si="422"/>
        <v>0</v>
      </c>
    </row>
    <row r="136" spans="1:102" x14ac:dyDescent="0.25">
      <c r="A136" s="5" t="s">
        <v>403</v>
      </c>
      <c r="B136" s="4" t="s">
        <v>397</v>
      </c>
      <c r="C136" s="13">
        <v>5.15</v>
      </c>
      <c r="D136" s="19">
        <f t="shared" si="420"/>
        <v>0</v>
      </c>
      <c r="E136" s="5" t="s">
        <v>168</v>
      </c>
      <c r="F136" s="13">
        <f t="shared" si="389"/>
        <v>0</v>
      </c>
      <c r="G136" s="10" t="str">
        <f>IFERROR(VLOOKUP(A136,'1'!U:V,2,0),"0")</f>
        <v>0</v>
      </c>
      <c r="H136" s="5" t="s">
        <v>168</v>
      </c>
      <c r="I136" s="15">
        <f t="shared" si="390"/>
        <v>0</v>
      </c>
      <c r="J136" s="10" t="str">
        <f>IFERROR(VLOOKUP(A136,'2'!U:V,2,0),"0")</f>
        <v>0</v>
      </c>
      <c r="K136" s="5" t="s">
        <v>168</v>
      </c>
      <c r="L136" s="15">
        <f t="shared" si="391"/>
        <v>0</v>
      </c>
      <c r="M136" s="10" t="str">
        <f>IFERROR(VLOOKUP(A136,'3'!U:V,2,0),"0")</f>
        <v>0</v>
      </c>
      <c r="N136" s="5" t="s">
        <v>168</v>
      </c>
      <c r="O136" s="15">
        <f t="shared" si="392"/>
        <v>0</v>
      </c>
      <c r="P136" s="10" t="str">
        <f>IFERROR(VLOOKUP(A136,'4'!U:V,2,0),"0")</f>
        <v>0</v>
      </c>
      <c r="Q136" s="5" t="s">
        <v>168</v>
      </c>
      <c r="R136" s="15">
        <f t="shared" si="393"/>
        <v>0</v>
      </c>
      <c r="S136" s="10" t="str">
        <f>IFERROR(VLOOKUP(A136,'5'!U:V,2,0),"0")</f>
        <v>0</v>
      </c>
      <c r="T136" s="5" t="s">
        <v>168</v>
      </c>
      <c r="U136" s="15">
        <f t="shared" si="394"/>
        <v>0</v>
      </c>
      <c r="V136" s="10" t="str">
        <f>IFERROR(VLOOKUP(A136,'6'!U:V,2,0),"0")</f>
        <v>0</v>
      </c>
      <c r="W136" s="5" t="s">
        <v>168</v>
      </c>
      <c r="X136" s="15">
        <f t="shared" si="395"/>
        <v>0</v>
      </c>
      <c r="Y136" s="10" t="str">
        <f>IFERROR(VLOOKUP(A136,'7'!U:V,2,0),"0")</f>
        <v>0</v>
      </c>
      <c r="Z136" s="5" t="s">
        <v>168</v>
      </c>
      <c r="AA136" s="15">
        <f t="shared" si="396"/>
        <v>0</v>
      </c>
      <c r="AB136" s="10" t="str">
        <f>IFERROR(VLOOKUP(A136,'8'!U:V,2,0),"0")</f>
        <v>0</v>
      </c>
      <c r="AC136" s="5" t="s">
        <v>168</v>
      </c>
      <c r="AD136" s="15">
        <f t="shared" si="397"/>
        <v>0</v>
      </c>
      <c r="AE136" s="10" t="str">
        <f>IFERROR(VLOOKUP(A136,'9'!U:V,2,0),"0")</f>
        <v>0</v>
      </c>
      <c r="AF136" s="5" t="s">
        <v>168</v>
      </c>
      <c r="AG136" s="15">
        <f t="shared" si="398"/>
        <v>0</v>
      </c>
      <c r="AH136" s="10" t="str">
        <f>IFERROR(VLOOKUP(A136,'10'!U:V,2,0),"0")</f>
        <v>0</v>
      </c>
      <c r="AI136" s="5" t="s">
        <v>168</v>
      </c>
      <c r="AJ136" s="15">
        <f t="shared" si="399"/>
        <v>0</v>
      </c>
      <c r="AK136" s="10" t="str">
        <f>IFERROR(VLOOKUP(A136,'11'!U:V,2,0),"0")</f>
        <v>0</v>
      </c>
      <c r="AL136" s="5" t="s">
        <v>168</v>
      </c>
      <c r="AM136" s="15">
        <f t="shared" si="400"/>
        <v>0</v>
      </c>
      <c r="AN136" s="10" t="str">
        <f>IFERROR(VLOOKUP(A136,'12'!U:V,2,0),"0")</f>
        <v>0</v>
      </c>
      <c r="AO136" s="5" t="s">
        <v>168</v>
      </c>
      <c r="AP136" s="15">
        <f t="shared" si="401"/>
        <v>0</v>
      </c>
      <c r="AQ136" s="10" t="str">
        <f>IFERROR(VLOOKUP(A136,'13'!U:V,2,0),"0")</f>
        <v>0</v>
      </c>
      <c r="AR136" s="5" t="s">
        <v>168</v>
      </c>
      <c r="AS136" s="15">
        <f t="shared" si="402"/>
        <v>0</v>
      </c>
      <c r="AT136" s="10" t="str">
        <f>IFERROR(VLOOKUP(A136,'14'!U:V,2,0),"0")</f>
        <v>0</v>
      </c>
      <c r="AU136" s="5" t="s">
        <v>168</v>
      </c>
      <c r="AV136" s="15">
        <f t="shared" si="403"/>
        <v>0</v>
      </c>
      <c r="AW136" s="10" t="str">
        <f>IFERROR(VLOOKUP(A136,'15'!U:V,2,0),"0")</f>
        <v>0</v>
      </c>
      <c r="AX136" s="5" t="s">
        <v>168</v>
      </c>
      <c r="AY136" s="15">
        <f t="shared" si="404"/>
        <v>0</v>
      </c>
      <c r="AZ136" s="10" t="str">
        <f>IFERROR(VLOOKUP(A136,'16'!U:V,2,0),"0")</f>
        <v>0</v>
      </c>
      <c r="BA136" s="5" t="s">
        <v>168</v>
      </c>
      <c r="BB136" s="15">
        <f t="shared" si="405"/>
        <v>0</v>
      </c>
      <c r="BC136" s="10" t="str">
        <f>IFERROR(VLOOKUP(A136,'17'!U:V,2,0),"0")</f>
        <v>0</v>
      </c>
      <c r="BD136" s="5" t="s">
        <v>168</v>
      </c>
      <c r="BE136" s="15">
        <f t="shared" si="406"/>
        <v>0</v>
      </c>
      <c r="BF136" s="10" t="str">
        <f>IFERROR(VLOOKUP(A136,'18'!U:V,2,0),"0")</f>
        <v>0</v>
      </c>
      <c r="BG136" s="5" t="s">
        <v>168</v>
      </c>
      <c r="BH136" s="15">
        <f t="shared" si="407"/>
        <v>0</v>
      </c>
      <c r="BI136" s="10" t="str">
        <f>IFERROR(VLOOKUP(A136,'19'!U:V,2,0),"0")</f>
        <v>0</v>
      </c>
      <c r="BJ136" s="5" t="s">
        <v>168</v>
      </c>
      <c r="BK136" s="15">
        <f t="shared" si="408"/>
        <v>0</v>
      </c>
      <c r="BL136" s="10" t="str">
        <f>IFERROR(VLOOKUP(A136,'20'!U:V,2,0),"0")</f>
        <v>0</v>
      </c>
      <c r="BM136" s="5" t="s">
        <v>168</v>
      </c>
      <c r="BN136" s="15">
        <f t="shared" si="409"/>
        <v>0</v>
      </c>
      <c r="BO136" s="10" t="str">
        <f>IFERROR(VLOOKUP(A136,'21'!U:V,2,0),"0")</f>
        <v>0</v>
      </c>
      <c r="BP136" s="5" t="s">
        <v>168</v>
      </c>
      <c r="BQ136" s="15">
        <f t="shared" si="410"/>
        <v>0</v>
      </c>
      <c r="BR136" s="10" t="str">
        <f>IFERROR(VLOOKUP(A136,'22'!U:V,2,0),"0")</f>
        <v>0</v>
      </c>
      <c r="BS136" s="5" t="s">
        <v>168</v>
      </c>
      <c r="BT136" s="15">
        <f t="shared" si="411"/>
        <v>0</v>
      </c>
      <c r="BU136" s="10" t="str">
        <f>IFERROR(VLOOKUP(A136,'23'!U:V,2,0),"0")</f>
        <v>0</v>
      </c>
      <c r="BV136" s="5" t="s">
        <v>168</v>
      </c>
      <c r="BW136" s="15">
        <f t="shared" si="412"/>
        <v>0</v>
      </c>
      <c r="BX136" s="10" t="str">
        <f>IFERROR(VLOOKUP(A136,'24'!U:V,2,0),"0")</f>
        <v>0</v>
      </c>
      <c r="BY136" s="5" t="s">
        <v>168</v>
      </c>
      <c r="BZ136" s="15">
        <f t="shared" si="413"/>
        <v>0</v>
      </c>
      <c r="CA136" s="10" t="str">
        <f>IFERROR(VLOOKUP(A136,'25'!U:V,2,0),"0")</f>
        <v>0</v>
      </c>
      <c r="CB136" s="5" t="s">
        <v>168</v>
      </c>
      <c r="CC136" s="15">
        <f t="shared" si="414"/>
        <v>0</v>
      </c>
      <c r="CD136" s="10" t="str">
        <f>IFERROR(VLOOKUP(A136,'26'!U:V,2,0),"0")</f>
        <v>0</v>
      </c>
      <c r="CE136" s="5" t="s">
        <v>168</v>
      </c>
      <c r="CF136" s="15">
        <f t="shared" si="415"/>
        <v>0</v>
      </c>
      <c r="CG136" s="10" t="str">
        <f>IFERROR(VLOOKUP(A136,'27'!U:V,2,0),"0")</f>
        <v>0</v>
      </c>
      <c r="CH136" s="5" t="s">
        <v>168</v>
      </c>
      <c r="CI136" s="15">
        <f t="shared" si="416"/>
        <v>0</v>
      </c>
      <c r="CJ136" s="10" t="str">
        <f>IFERROR(VLOOKUP(A136,'28'!U:V,2,0),"0")</f>
        <v>0</v>
      </c>
      <c r="CK136" s="5" t="s">
        <v>168</v>
      </c>
      <c r="CL136" s="15">
        <f t="shared" si="417"/>
        <v>0</v>
      </c>
      <c r="CM136" s="10" t="str">
        <f>IFERROR(VLOOKUP(A136,'29'!U:V,2,0),"0")</f>
        <v>0</v>
      </c>
      <c r="CN136" s="5" t="s">
        <v>168</v>
      </c>
      <c r="CO136" s="15">
        <f t="shared" si="418"/>
        <v>0</v>
      </c>
      <c r="CP136" s="10" t="str">
        <f>IFERROR(VLOOKUP(A136,'30'!U:V,2,0),"0")</f>
        <v>0</v>
      </c>
      <c r="CQ136" s="5" t="s">
        <v>168</v>
      </c>
      <c r="CR136" s="15">
        <f t="shared" si="419"/>
        <v>0</v>
      </c>
      <c r="CS136" s="10" t="str">
        <f>IFERROR(VLOOKUP(A136,'31'!U:V,2,0),"0")</f>
        <v>0</v>
      </c>
      <c r="CT136" s="5" t="s">
        <v>168</v>
      </c>
      <c r="CU136" s="15">
        <f t="shared" si="421"/>
        <v>0</v>
      </c>
      <c r="CV136" s="10" t="str">
        <f>IFERROR(VLOOKUP(A136,'เซต1-31'!V:W,2,0),"0")</f>
        <v>0</v>
      </c>
      <c r="CW136" s="5" t="s">
        <v>168</v>
      </c>
      <c r="CX136" s="15">
        <f t="shared" si="422"/>
        <v>0</v>
      </c>
    </row>
    <row r="137" spans="1:102" x14ac:dyDescent="0.25">
      <c r="A137" s="5" t="s">
        <v>405</v>
      </c>
      <c r="B137" s="4" t="s">
        <v>397</v>
      </c>
      <c r="C137" s="13">
        <v>5.15</v>
      </c>
      <c r="D137" s="19">
        <f t="shared" si="420"/>
        <v>0</v>
      </c>
      <c r="E137" s="5" t="s">
        <v>168</v>
      </c>
      <c r="F137" s="13">
        <f t="shared" si="389"/>
        <v>0</v>
      </c>
      <c r="G137" s="10" t="str">
        <f>IFERROR(VLOOKUP(A137,'1'!U:V,2,0),"0")</f>
        <v>0</v>
      </c>
      <c r="H137" s="5" t="s">
        <v>168</v>
      </c>
      <c r="I137" s="15">
        <f t="shared" si="390"/>
        <v>0</v>
      </c>
      <c r="J137" s="10" t="str">
        <f>IFERROR(VLOOKUP(A137,'2'!U:V,2,0),"0")</f>
        <v>0</v>
      </c>
      <c r="K137" s="5" t="s">
        <v>168</v>
      </c>
      <c r="L137" s="15">
        <f t="shared" si="391"/>
        <v>0</v>
      </c>
      <c r="M137" s="10" t="str">
        <f>IFERROR(VLOOKUP(A137,'3'!U:V,2,0),"0")</f>
        <v>0</v>
      </c>
      <c r="N137" s="5" t="s">
        <v>168</v>
      </c>
      <c r="O137" s="15">
        <f t="shared" si="392"/>
        <v>0</v>
      </c>
      <c r="P137" s="10" t="str">
        <f>IFERROR(VLOOKUP(A137,'4'!U:V,2,0),"0")</f>
        <v>0</v>
      </c>
      <c r="Q137" s="5" t="s">
        <v>168</v>
      </c>
      <c r="R137" s="15">
        <f t="shared" si="393"/>
        <v>0</v>
      </c>
      <c r="S137" s="10" t="str">
        <f>IFERROR(VLOOKUP(A137,'5'!U:V,2,0),"0")</f>
        <v>0</v>
      </c>
      <c r="T137" s="5" t="s">
        <v>168</v>
      </c>
      <c r="U137" s="15">
        <f t="shared" si="394"/>
        <v>0</v>
      </c>
      <c r="V137" s="10" t="str">
        <f>IFERROR(VLOOKUP(A137,'6'!U:V,2,0),"0")</f>
        <v>0</v>
      </c>
      <c r="W137" s="5" t="s">
        <v>168</v>
      </c>
      <c r="X137" s="15">
        <f t="shared" si="395"/>
        <v>0</v>
      </c>
      <c r="Y137" s="10" t="str">
        <f>IFERROR(VLOOKUP(A137,'7'!U:V,2,0),"0")</f>
        <v>0</v>
      </c>
      <c r="Z137" s="5" t="s">
        <v>168</v>
      </c>
      <c r="AA137" s="15">
        <f t="shared" si="396"/>
        <v>0</v>
      </c>
      <c r="AB137" s="10" t="str">
        <f>IFERROR(VLOOKUP(A137,'8'!U:V,2,0),"0")</f>
        <v>0</v>
      </c>
      <c r="AC137" s="5" t="s">
        <v>168</v>
      </c>
      <c r="AD137" s="15">
        <f t="shared" si="397"/>
        <v>0</v>
      </c>
      <c r="AE137" s="10" t="str">
        <f>IFERROR(VLOOKUP(A137,'9'!U:V,2,0),"0")</f>
        <v>0</v>
      </c>
      <c r="AF137" s="5" t="s">
        <v>168</v>
      </c>
      <c r="AG137" s="15">
        <f t="shared" si="398"/>
        <v>0</v>
      </c>
      <c r="AH137" s="10" t="str">
        <f>IFERROR(VLOOKUP(A137,'10'!U:V,2,0),"0")</f>
        <v>0</v>
      </c>
      <c r="AI137" s="5" t="s">
        <v>168</v>
      </c>
      <c r="AJ137" s="15">
        <f t="shared" si="399"/>
        <v>0</v>
      </c>
      <c r="AK137" s="10" t="str">
        <f>IFERROR(VLOOKUP(A137,'11'!U:V,2,0),"0")</f>
        <v>0</v>
      </c>
      <c r="AL137" s="5" t="s">
        <v>168</v>
      </c>
      <c r="AM137" s="15">
        <f t="shared" si="400"/>
        <v>0</v>
      </c>
      <c r="AN137" s="10" t="str">
        <f>IFERROR(VLOOKUP(A137,'12'!U:V,2,0),"0")</f>
        <v>0</v>
      </c>
      <c r="AO137" s="5" t="s">
        <v>168</v>
      </c>
      <c r="AP137" s="15">
        <f t="shared" si="401"/>
        <v>0</v>
      </c>
      <c r="AQ137" s="10" t="str">
        <f>IFERROR(VLOOKUP(A137,'13'!U:V,2,0),"0")</f>
        <v>0</v>
      </c>
      <c r="AR137" s="5" t="s">
        <v>168</v>
      </c>
      <c r="AS137" s="15">
        <f t="shared" si="402"/>
        <v>0</v>
      </c>
      <c r="AT137" s="10" t="str">
        <f>IFERROR(VLOOKUP(A137,'14'!U:V,2,0),"0")</f>
        <v>0</v>
      </c>
      <c r="AU137" s="5" t="s">
        <v>168</v>
      </c>
      <c r="AV137" s="15">
        <f t="shared" si="403"/>
        <v>0</v>
      </c>
      <c r="AW137" s="10" t="str">
        <f>IFERROR(VLOOKUP(A137,'15'!U:V,2,0),"0")</f>
        <v>0</v>
      </c>
      <c r="AX137" s="5" t="s">
        <v>168</v>
      </c>
      <c r="AY137" s="15">
        <f t="shared" si="404"/>
        <v>0</v>
      </c>
      <c r="AZ137" s="10" t="str">
        <f>IFERROR(VLOOKUP(A137,'16'!U:V,2,0),"0")</f>
        <v>0</v>
      </c>
      <c r="BA137" s="5" t="s">
        <v>168</v>
      </c>
      <c r="BB137" s="15">
        <f t="shared" si="405"/>
        <v>0</v>
      </c>
      <c r="BC137" s="10" t="str">
        <f>IFERROR(VLOOKUP(A137,'17'!U:V,2,0),"0")</f>
        <v>0</v>
      </c>
      <c r="BD137" s="5" t="s">
        <v>168</v>
      </c>
      <c r="BE137" s="15">
        <f t="shared" si="406"/>
        <v>0</v>
      </c>
      <c r="BF137" s="10" t="str">
        <f>IFERROR(VLOOKUP(A137,'18'!U:V,2,0),"0")</f>
        <v>0</v>
      </c>
      <c r="BG137" s="5" t="s">
        <v>168</v>
      </c>
      <c r="BH137" s="15">
        <f t="shared" si="407"/>
        <v>0</v>
      </c>
      <c r="BI137" s="10" t="str">
        <f>IFERROR(VLOOKUP(A137,'19'!U:V,2,0),"0")</f>
        <v>0</v>
      </c>
      <c r="BJ137" s="5" t="s">
        <v>168</v>
      </c>
      <c r="BK137" s="15">
        <f t="shared" si="408"/>
        <v>0</v>
      </c>
      <c r="BL137" s="10" t="str">
        <f>IFERROR(VLOOKUP(A137,'20'!U:V,2,0),"0")</f>
        <v>0</v>
      </c>
      <c r="BM137" s="5" t="s">
        <v>168</v>
      </c>
      <c r="BN137" s="15">
        <f t="shared" si="409"/>
        <v>0</v>
      </c>
      <c r="BO137" s="10" t="str">
        <f>IFERROR(VLOOKUP(A137,'21'!U:V,2,0),"0")</f>
        <v>0</v>
      </c>
      <c r="BP137" s="5" t="s">
        <v>168</v>
      </c>
      <c r="BQ137" s="15">
        <f t="shared" si="410"/>
        <v>0</v>
      </c>
      <c r="BR137" s="10" t="str">
        <f>IFERROR(VLOOKUP(A137,'22'!U:V,2,0),"0")</f>
        <v>0</v>
      </c>
      <c r="BS137" s="5" t="s">
        <v>168</v>
      </c>
      <c r="BT137" s="15">
        <f t="shared" si="411"/>
        <v>0</v>
      </c>
      <c r="BU137" s="10" t="str">
        <f>IFERROR(VLOOKUP(A137,'23'!U:V,2,0),"0")</f>
        <v>0</v>
      </c>
      <c r="BV137" s="5" t="s">
        <v>168</v>
      </c>
      <c r="BW137" s="15">
        <f t="shared" si="412"/>
        <v>0</v>
      </c>
      <c r="BX137" s="10" t="str">
        <f>IFERROR(VLOOKUP(A137,'24'!U:V,2,0),"0")</f>
        <v>0</v>
      </c>
      <c r="BY137" s="5" t="s">
        <v>168</v>
      </c>
      <c r="BZ137" s="15">
        <f t="shared" si="413"/>
        <v>0</v>
      </c>
      <c r="CA137" s="10" t="str">
        <f>IFERROR(VLOOKUP(A137,'25'!U:V,2,0),"0")</f>
        <v>0</v>
      </c>
      <c r="CB137" s="5" t="s">
        <v>168</v>
      </c>
      <c r="CC137" s="15">
        <f t="shared" si="414"/>
        <v>0</v>
      </c>
      <c r="CD137" s="10" t="str">
        <f>IFERROR(VLOOKUP(A137,'26'!U:V,2,0),"0")</f>
        <v>0</v>
      </c>
      <c r="CE137" s="5" t="s">
        <v>168</v>
      </c>
      <c r="CF137" s="15">
        <f t="shared" si="415"/>
        <v>0</v>
      </c>
      <c r="CG137" s="10" t="str">
        <f>IFERROR(VLOOKUP(A137,'27'!U:V,2,0),"0")</f>
        <v>0</v>
      </c>
      <c r="CH137" s="5" t="s">
        <v>168</v>
      </c>
      <c r="CI137" s="15">
        <f t="shared" si="416"/>
        <v>0</v>
      </c>
      <c r="CJ137" s="10" t="str">
        <f>IFERROR(VLOOKUP(A137,'28'!U:V,2,0),"0")</f>
        <v>0</v>
      </c>
      <c r="CK137" s="5" t="s">
        <v>168</v>
      </c>
      <c r="CL137" s="15">
        <f t="shared" si="417"/>
        <v>0</v>
      </c>
      <c r="CM137" s="10" t="str">
        <f>IFERROR(VLOOKUP(A137,'29'!U:V,2,0),"0")</f>
        <v>0</v>
      </c>
      <c r="CN137" s="5" t="s">
        <v>168</v>
      </c>
      <c r="CO137" s="15">
        <f t="shared" si="418"/>
        <v>0</v>
      </c>
      <c r="CP137" s="10" t="str">
        <f>IFERROR(VLOOKUP(A137,'30'!U:V,2,0),"0")</f>
        <v>0</v>
      </c>
      <c r="CQ137" s="5" t="s">
        <v>168</v>
      </c>
      <c r="CR137" s="15">
        <f t="shared" si="419"/>
        <v>0</v>
      </c>
      <c r="CS137" s="10" t="str">
        <f>IFERROR(VLOOKUP(A137,'31'!U:V,2,0),"0")</f>
        <v>0</v>
      </c>
      <c r="CT137" s="5" t="s">
        <v>168</v>
      </c>
      <c r="CU137" s="15">
        <f t="shared" si="421"/>
        <v>0</v>
      </c>
      <c r="CV137" s="10" t="str">
        <f>IFERROR(VLOOKUP(A137,'เซต1-31'!V:W,2,0),"0")</f>
        <v>0</v>
      </c>
      <c r="CW137" s="5" t="s">
        <v>168</v>
      </c>
      <c r="CX137" s="15">
        <f t="shared" si="422"/>
        <v>0</v>
      </c>
    </row>
    <row r="138" spans="1:102" x14ac:dyDescent="0.25">
      <c r="A138" s="5" t="s">
        <v>399</v>
      </c>
      <c r="B138" s="4" t="s">
        <v>397</v>
      </c>
      <c r="C138" s="13">
        <v>5.15</v>
      </c>
      <c r="D138" s="19">
        <f t="shared" si="420"/>
        <v>0</v>
      </c>
      <c r="E138" s="5" t="s">
        <v>168</v>
      </c>
      <c r="F138" s="13">
        <f t="shared" si="389"/>
        <v>0</v>
      </c>
      <c r="G138" s="10" t="str">
        <f>IFERROR(VLOOKUP(A138,'1'!U:V,2,0),"0")</f>
        <v>0</v>
      </c>
      <c r="H138" s="5" t="s">
        <v>168</v>
      </c>
      <c r="I138" s="15">
        <f t="shared" si="390"/>
        <v>0</v>
      </c>
      <c r="J138" s="10" t="str">
        <f>IFERROR(VLOOKUP(A138,'2'!U:V,2,0),"0")</f>
        <v>0</v>
      </c>
      <c r="K138" s="5" t="s">
        <v>168</v>
      </c>
      <c r="L138" s="15">
        <f t="shared" si="391"/>
        <v>0</v>
      </c>
      <c r="M138" s="10" t="str">
        <f>IFERROR(VLOOKUP(A138,'3'!U:V,2,0),"0")</f>
        <v>0</v>
      </c>
      <c r="N138" s="5" t="s">
        <v>168</v>
      </c>
      <c r="O138" s="15">
        <f t="shared" si="392"/>
        <v>0</v>
      </c>
      <c r="P138" s="10" t="str">
        <f>IFERROR(VLOOKUP(A138,'4'!U:V,2,0),"0")</f>
        <v>0</v>
      </c>
      <c r="Q138" s="5" t="s">
        <v>168</v>
      </c>
      <c r="R138" s="15">
        <f t="shared" si="393"/>
        <v>0</v>
      </c>
      <c r="S138" s="10" t="str">
        <f>IFERROR(VLOOKUP(A138,'5'!U:V,2,0),"0")</f>
        <v>0</v>
      </c>
      <c r="T138" s="5" t="s">
        <v>168</v>
      </c>
      <c r="U138" s="15">
        <f t="shared" si="394"/>
        <v>0</v>
      </c>
      <c r="V138" s="10" t="str">
        <f>IFERROR(VLOOKUP(A138,'6'!U:V,2,0),"0")</f>
        <v>0</v>
      </c>
      <c r="W138" s="5" t="s">
        <v>168</v>
      </c>
      <c r="X138" s="15">
        <f t="shared" si="395"/>
        <v>0</v>
      </c>
      <c r="Y138" s="10" t="str">
        <f>IFERROR(VLOOKUP(A138,'7'!U:V,2,0),"0")</f>
        <v>0</v>
      </c>
      <c r="Z138" s="5" t="s">
        <v>168</v>
      </c>
      <c r="AA138" s="15">
        <f t="shared" si="396"/>
        <v>0</v>
      </c>
      <c r="AB138" s="10" t="str">
        <f>IFERROR(VLOOKUP(A138,'8'!U:V,2,0),"0")</f>
        <v>0</v>
      </c>
      <c r="AC138" s="5" t="s">
        <v>168</v>
      </c>
      <c r="AD138" s="15">
        <f t="shared" si="397"/>
        <v>0</v>
      </c>
      <c r="AE138" s="10" t="str">
        <f>IFERROR(VLOOKUP(A138,'9'!U:V,2,0),"0")</f>
        <v>0</v>
      </c>
      <c r="AF138" s="5" t="s">
        <v>168</v>
      </c>
      <c r="AG138" s="15">
        <f t="shared" si="398"/>
        <v>0</v>
      </c>
      <c r="AH138" s="10" t="str">
        <f>IFERROR(VLOOKUP(A138,'10'!U:V,2,0),"0")</f>
        <v>0</v>
      </c>
      <c r="AI138" s="5" t="s">
        <v>168</v>
      </c>
      <c r="AJ138" s="15">
        <f t="shared" si="399"/>
        <v>0</v>
      </c>
      <c r="AK138" s="10" t="str">
        <f>IFERROR(VLOOKUP(A138,'11'!U:V,2,0),"0")</f>
        <v>0</v>
      </c>
      <c r="AL138" s="5" t="s">
        <v>168</v>
      </c>
      <c r="AM138" s="15">
        <f t="shared" si="400"/>
        <v>0</v>
      </c>
      <c r="AN138" s="10" t="str">
        <f>IFERROR(VLOOKUP(A138,'12'!U:V,2,0),"0")</f>
        <v>0</v>
      </c>
      <c r="AO138" s="5" t="s">
        <v>168</v>
      </c>
      <c r="AP138" s="15">
        <f t="shared" si="401"/>
        <v>0</v>
      </c>
      <c r="AQ138" s="10" t="str">
        <f>IFERROR(VLOOKUP(A138,'13'!U:V,2,0),"0")</f>
        <v>0</v>
      </c>
      <c r="AR138" s="5" t="s">
        <v>168</v>
      </c>
      <c r="AS138" s="15">
        <f t="shared" si="402"/>
        <v>0</v>
      </c>
      <c r="AT138" s="10" t="str">
        <f>IFERROR(VLOOKUP(A138,'14'!U:V,2,0),"0")</f>
        <v>0</v>
      </c>
      <c r="AU138" s="5" t="s">
        <v>168</v>
      </c>
      <c r="AV138" s="15">
        <f t="shared" si="403"/>
        <v>0</v>
      </c>
      <c r="AW138" s="10" t="str">
        <f>IFERROR(VLOOKUP(A138,'15'!U:V,2,0),"0")</f>
        <v>0</v>
      </c>
      <c r="AX138" s="5" t="s">
        <v>168</v>
      </c>
      <c r="AY138" s="15">
        <f t="shared" si="404"/>
        <v>0</v>
      </c>
      <c r="AZ138" s="10" t="str">
        <f>IFERROR(VLOOKUP(A138,'16'!U:V,2,0),"0")</f>
        <v>0</v>
      </c>
      <c r="BA138" s="5" t="s">
        <v>168</v>
      </c>
      <c r="BB138" s="15">
        <f t="shared" si="405"/>
        <v>0</v>
      </c>
      <c r="BC138" s="10" t="str">
        <f>IFERROR(VLOOKUP(A138,'17'!U:V,2,0),"0")</f>
        <v>0</v>
      </c>
      <c r="BD138" s="5" t="s">
        <v>168</v>
      </c>
      <c r="BE138" s="15">
        <f t="shared" si="406"/>
        <v>0</v>
      </c>
      <c r="BF138" s="10" t="str">
        <f>IFERROR(VLOOKUP(A138,'18'!U:V,2,0),"0")</f>
        <v>0</v>
      </c>
      <c r="BG138" s="5" t="s">
        <v>168</v>
      </c>
      <c r="BH138" s="15">
        <f t="shared" si="407"/>
        <v>0</v>
      </c>
      <c r="BI138" s="10" t="str">
        <f>IFERROR(VLOOKUP(A138,'19'!U:V,2,0),"0")</f>
        <v>0</v>
      </c>
      <c r="BJ138" s="5" t="s">
        <v>168</v>
      </c>
      <c r="BK138" s="15">
        <f t="shared" si="408"/>
        <v>0</v>
      </c>
      <c r="BL138" s="10" t="str">
        <f>IFERROR(VLOOKUP(A138,'20'!U:V,2,0),"0")</f>
        <v>0</v>
      </c>
      <c r="BM138" s="5" t="s">
        <v>168</v>
      </c>
      <c r="BN138" s="15">
        <f t="shared" si="409"/>
        <v>0</v>
      </c>
      <c r="BO138" s="10" t="str">
        <f>IFERROR(VLOOKUP(A138,'21'!U:V,2,0),"0")</f>
        <v>0</v>
      </c>
      <c r="BP138" s="5" t="s">
        <v>168</v>
      </c>
      <c r="BQ138" s="15">
        <f t="shared" si="410"/>
        <v>0</v>
      </c>
      <c r="BR138" s="10" t="str">
        <f>IFERROR(VLOOKUP(A138,'22'!U:V,2,0),"0")</f>
        <v>0</v>
      </c>
      <c r="BS138" s="5" t="s">
        <v>168</v>
      </c>
      <c r="BT138" s="15">
        <f t="shared" si="411"/>
        <v>0</v>
      </c>
      <c r="BU138" s="10" t="str">
        <f>IFERROR(VLOOKUP(A138,'23'!U:V,2,0),"0")</f>
        <v>0</v>
      </c>
      <c r="BV138" s="5" t="s">
        <v>168</v>
      </c>
      <c r="BW138" s="15">
        <f t="shared" si="412"/>
        <v>0</v>
      </c>
      <c r="BX138" s="10" t="str">
        <f>IFERROR(VLOOKUP(A138,'24'!U:V,2,0),"0")</f>
        <v>0</v>
      </c>
      <c r="BY138" s="5" t="s">
        <v>168</v>
      </c>
      <c r="BZ138" s="15">
        <f t="shared" si="413"/>
        <v>0</v>
      </c>
      <c r="CA138" s="10" t="str">
        <f>IFERROR(VLOOKUP(A138,'25'!U:V,2,0),"0")</f>
        <v>0</v>
      </c>
      <c r="CB138" s="5" t="s">
        <v>168</v>
      </c>
      <c r="CC138" s="15">
        <f t="shared" si="414"/>
        <v>0</v>
      </c>
      <c r="CD138" s="10" t="str">
        <f>IFERROR(VLOOKUP(A138,'26'!U:V,2,0),"0")</f>
        <v>0</v>
      </c>
      <c r="CE138" s="5" t="s">
        <v>168</v>
      </c>
      <c r="CF138" s="15">
        <f t="shared" si="415"/>
        <v>0</v>
      </c>
      <c r="CG138" s="10" t="str">
        <f>IFERROR(VLOOKUP(A138,'27'!U:V,2,0),"0")</f>
        <v>0</v>
      </c>
      <c r="CH138" s="5" t="s">
        <v>168</v>
      </c>
      <c r="CI138" s="15">
        <f t="shared" si="416"/>
        <v>0</v>
      </c>
      <c r="CJ138" s="10" t="str">
        <f>IFERROR(VLOOKUP(A138,'28'!U:V,2,0),"0")</f>
        <v>0</v>
      </c>
      <c r="CK138" s="5" t="s">
        <v>168</v>
      </c>
      <c r="CL138" s="15">
        <f t="shared" si="417"/>
        <v>0</v>
      </c>
      <c r="CM138" s="10" t="str">
        <f>IFERROR(VLOOKUP(A138,'29'!U:V,2,0),"0")</f>
        <v>0</v>
      </c>
      <c r="CN138" s="5" t="s">
        <v>168</v>
      </c>
      <c r="CO138" s="15">
        <f t="shared" si="418"/>
        <v>0</v>
      </c>
      <c r="CP138" s="10" t="str">
        <f>IFERROR(VLOOKUP(A138,'30'!U:V,2,0),"0")</f>
        <v>0</v>
      </c>
      <c r="CQ138" s="5" t="s">
        <v>168</v>
      </c>
      <c r="CR138" s="15">
        <f t="shared" si="419"/>
        <v>0</v>
      </c>
      <c r="CS138" s="10" t="str">
        <f>IFERROR(VLOOKUP(A138,'31'!U:V,2,0),"0")</f>
        <v>0</v>
      </c>
      <c r="CT138" s="5" t="s">
        <v>168</v>
      </c>
      <c r="CU138" s="15">
        <f t="shared" si="421"/>
        <v>0</v>
      </c>
      <c r="CV138" s="10" t="str">
        <f>IFERROR(VLOOKUP(A138,'เซต1-31'!V:W,2,0),"0")</f>
        <v>0</v>
      </c>
      <c r="CW138" s="5" t="s">
        <v>168</v>
      </c>
      <c r="CX138" s="15">
        <f t="shared" si="422"/>
        <v>0</v>
      </c>
    </row>
    <row r="139" spans="1:102" x14ac:dyDescent="0.25">
      <c r="A139" s="5" t="s">
        <v>402</v>
      </c>
      <c r="B139" s="4" t="s">
        <v>397</v>
      </c>
      <c r="C139" s="13">
        <v>5.15</v>
      </c>
      <c r="D139" s="19">
        <f t="shared" si="420"/>
        <v>0</v>
      </c>
      <c r="E139" s="5" t="s">
        <v>168</v>
      </c>
      <c r="F139" s="13">
        <f t="shared" si="389"/>
        <v>0</v>
      </c>
      <c r="G139" s="10" t="str">
        <f>IFERROR(VLOOKUP(A139,'1'!U:V,2,0),"0")</f>
        <v>0</v>
      </c>
      <c r="H139" s="5" t="s">
        <v>168</v>
      </c>
      <c r="I139" s="15">
        <f t="shared" si="390"/>
        <v>0</v>
      </c>
      <c r="J139" s="10" t="str">
        <f>IFERROR(VLOOKUP(A139,'2'!U:V,2,0),"0")</f>
        <v>0</v>
      </c>
      <c r="K139" s="5" t="s">
        <v>168</v>
      </c>
      <c r="L139" s="15">
        <f t="shared" si="391"/>
        <v>0</v>
      </c>
      <c r="M139" s="10" t="str">
        <f>IFERROR(VLOOKUP(A139,'3'!U:V,2,0),"0")</f>
        <v>0</v>
      </c>
      <c r="N139" s="5" t="s">
        <v>168</v>
      </c>
      <c r="O139" s="15">
        <f t="shared" si="392"/>
        <v>0</v>
      </c>
      <c r="P139" s="10" t="str">
        <f>IFERROR(VLOOKUP(A139,'4'!U:V,2,0),"0")</f>
        <v>0</v>
      </c>
      <c r="Q139" s="5" t="s">
        <v>168</v>
      </c>
      <c r="R139" s="15">
        <f t="shared" si="393"/>
        <v>0</v>
      </c>
      <c r="S139" s="10" t="str">
        <f>IFERROR(VLOOKUP(A139,'5'!U:V,2,0),"0")</f>
        <v>0</v>
      </c>
      <c r="T139" s="5" t="s">
        <v>168</v>
      </c>
      <c r="U139" s="15">
        <f t="shared" si="394"/>
        <v>0</v>
      </c>
      <c r="V139" s="10" t="str">
        <f>IFERROR(VLOOKUP(A139,'6'!U:V,2,0),"0")</f>
        <v>0</v>
      </c>
      <c r="W139" s="5" t="s">
        <v>168</v>
      </c>
      <c r="X139" s="15">
        <f t="shared" si="395"/>
        <v>0</v>
      </c>
      <c r="Y139" s="10" t="str">
        <f>IFERROR(VLOOKUP(A139,'7'!U:V,2,0),"0")</f>
        <v>0</v>
      </c>
      <c r="Z139" s="5" t="s">
        <v>168</v>
      </c>
      <c r="AA139" s="15">
        <f t="shared" si="396"/>
        <v>0</v>
      </c>
      <c r="AB139" s="10" t="str">
        <f>IFERROR(VLOOKUP(A139,'8'!U:V,2,0),"0")</f>
        <v>0</v>
      </c>
      <c r="AC139" s="5" t="s">
        <v>168</v>
      </c>
      <c r="AD139" s="15">
        <f t="shared" si="397"/>
        <v>0</v>
      </c>
      <c r="AE139" s="10" t="str">
        <f>IFERROR(VLOOKUP(A139,'9'!U:V,2,0),"0")</f>
        <v>0</v>
      </c>
      <c r="AF139" s="5" t="s">
        <v>168</v>
      </c>
      <c r="AG139" s="15">
        <f t="shared" si="398"/>
        <v>0</v>
      </c>
      <c r="AH139" s="10" t="str">
        <f>IFERROR(VLOOKUP(A139,'10'!U:V,2,0),"0")</f>
        <v>0</v>
      </c>
      <c r="AI139" s="5" t="s">
        <v>168</v>
      </c>
      <c r="AJ139" s="15">
        <f t="shared" si="399"/>
        <v>0</v>
      </c>
      <c r="AK139" s="10" t="str">
        <f>IFERROR(VLOOKUP(A139,'11'!U:V,2,0),"0")</f>
        <v>0</v>
      </c>
      <c r="AL139" s="5" t="s">
        <v>168</v>
      </c>
      <c r="AM139" s="15">
        <f t="shared" si="400"/>
        <v>0</v>
      </c>
      <c r="AN139" s="10" t="str">
        <f>IFERROR(VLOOKUP(A139,'12'!U:V,2,0),"0")</f>
        <v>0</v>
      </c>
      <c r="AO139" s="5" t="s">
        <v>168</v>
      </c>
      <c r="AP139" s="15">
        <f t="shared" si="401"/>
        <v>0</v>
      </c>
      <c r="AQ139" s="10" t="str">
        <f>IFERROR(VLOOKUP(A139,'13'!U:V,2,0),"0")</f>
        <v>0</v>
      </c>
      <c r="AR139" s="5" t="s">
        <v>168</v>
      </c>
      <c r="AS139" s="15">
        <f t="shared" si="402"/>
        <v>0</v>
      </c>
      <c r="AT139" s="10" t="str">
        <f>IFERROR(VLOOKUP(A139,'14'!U:V,2,0),"0")</f>
        <v>0</v>
      </c>
      <c r="AU139" s="5" t="s">
        <v>168</v>
      </c>
      <c r="AV139" s="15">
        <f t="shared" si="403"/>
        <v>0</v>
      </c>
      <c r="AW139" s="10" t="str">
        <f>IFERROR(VLOOKUP(A139,'15'!U:V,2,0),"0")</f>
        <v>0</v>
      </c>
      <c r="AX139" s="5" t="s">
        <v>168</v>
      </c>
      <c r="AY139" s="15">
        <f t="shared" si="404"/>
        <v>0</v>
      </c>
      <c r="AZ139" s="10" t="str">
        <f>IFERROR(VLOOKUP(A139,'16'!U:V,2,0),"0")</f>
        <v>0</v>
      </c>
      <c r="BA139" s="5" t="s">
        <v>168</v>
      </c>
      <c r="BB139" s="15">
        <f t="shared" si="405"/>
        <v>0</v>
      </c>
      <c r="BC139" s="10" t="str">
        <f>IFERROR(VLOOKUP(A139,'17'!U:V,2,0),"0")</f>
        <v>0</v>
      </c>
      <c r="BD139" s="5" t="s">
        <v>168</v>
      </c>
      <c r="BE139" s="15">
        <f t="shared" si="406"/>
        <v>0</v>
      </c>
      <c r="BF139" s="10" t="str">
        <f>IFERROR(VLOOKUP(A139,'18'!U:V,2,0),"0")</f>
        <v>0</v>
      </c>
      <c r="BG139" s="5" t="s">
        <v>168</v>
      </c>
      <c r="BH139" s="15">
        <f t="shared" si="407"/>
        <v>0</v>
      </c>
      <c r="BI139" s="10" t="str">
        <f>IFERROR(VLOOKUP(A139,'19'!U:V,2,0),"0")</f>
        <v>0</v>
      </c>
      <c r="BJ139" s="5" t="s">
        <v>168</v>
      </c>
      <c r="BK139" s="15">
        <f t="shared" si="408"/>
        <v>0</v>
      </c>
      <c r="BL139" s="10" t="str">
        <f>IFERROR(VLOOKUP(A139,'20'!U:V,2,0),"0")</f>
        <v>0</v>
      </c>
      <c r="BM139" s="5" t="s">
        <v>168</v>
      </c>
      <c r="BN139" s="15">
        <f t="shared" si="409"/>
        <v>0</v>
      </c>
      <c r="BO139" s="10" t="str">
        <f>IFERROR(VLOOKUP(A139,'21'!U:V,2,0),"0")</f>
        <v>0</v>
      </c>
      <c r="BP139" s="5" t="s">
        <v>168</v>
      </c>
      <c r="BQ139" s="15">
        <f t="shared" si="410"/>
        <v>0</v>
      </c>
      <c r="BR139" s="10" t="str">
        <f>IFERROR(VLOOKUP(A139,'22'!U:V,2,0),"0")</f>
        <v>0</v>
      </c>
      <c r="BS139" s="5" t="s">
        <v>168</v>
      </c>
      <c r="BT139" s="15">
        <f t="shared" si="411"/>
        <v>0</v>
      </c>
      <c r="BU139" s="10" t="str">
        <f>IFERROR(VLOOKUP(A139,'23'!U:V,2,0),"0")</f>
        <v>0</v>
      </c>
      <c r="BV139" s="5" t="s">
        <v>168</v>
      </c>
      <c r="BW139" s="15">
        <f t="shared" si="412"/>
        <v>0</v>
      </c>
      <c r="BX139" s="10" t="str">
        <f>IFERROR(VLOOKUP(A139,'24'!U:V,2,0),"0")</f>
        <v>0</v>
      </c>
      <c r="BY139" s="5" t="s">
        <v>168</v>
      </c>
      <c r="BZ139" s="15">
        <f t="shared" si="413"/>
        <v>0</v>
      </c>
      <c r="CA139" s="10" t="str">
        <f>IFERROR(VLOOKUP(A139,'25'!U:V,2,0),"0")</f>
        <v>0</v>
      </c>
      <c r="CB139" s="5" t="s">
        <v>168</v>
      </c>
      <c r="CC139" s="15">
        <f t="shared" si="414"/>
        <v>0</v>
      </c>
      <c r="CD139" s="10" t="str">
        <f>IFERROR(VLOOKUP(A139,'26'!U:V,2,0),"0")</f>
        <v>0</v>
      </c>
      <c r="CE139" s="5" t="s">
        <v>168</v>
      </c>
      <c r="CF139" s="15">
        <f t="shared" si="415"/>
        <v>0</v>
      </c>
      <c r="CG139" s="10" t="str">
        <f>IFERROR(VLOOKUP(A139,'27'!U:V,2,0),"0")</f>
        <v>0</v>
      </c>
      <c r="CH139" s="5" t="s">
        <v>168</v>
      </c>
      <c r="CI139" s="15">
        <f t="shared" si="416"/>
        <v>0</v>
      </c>
      <c r="CJ139" s="10" t="str">
        <f>IFERROR(VLOOKUP(A139,'28'!U:V,2,0),"0")</f>
        <v>0</v>
      </c>
      <c r="CK139" s="5" t="s">
        <v>168</v>
      </c>
      <c r="CL139" s="15">
        <f t="shared" si="417"/>
        <v>0</v>
      </c>
      <c r="CM139" s="10" t="str">
        <f>IFERROR(VLOOKUP(A139,'29'!U:V,2,0),"0")</f>
        <v>0</v>
      </c>
      <c r="CN139" s="5" t="s">
        <v>168</v>
      </c>
      <c r="CO139" s="15">
        <f t="shared" si="418"/>
        <v>0</v>
      </c>
      <c r="CP139" s="10" t="str">
        <f>IFERROR(VLOOKUP(A139,'30'!U:V,2,0),"0")</f>
        <v>0</v>
      </c>
      <c r="CQ139" s="5" t="s">
        <v>168</v>
      </c>
      <c r="CR139" s="15">
        <f t="shared" si="419"/>
        <v>0</v>
      </c>
      <c r="CS139" s="10" t="str">
        <f>IFERROR(VLOOKUP(A139,'31'!U:V,2,0),"0")</f>
        <v>0</v>
      </c>
      <c r="CT139" s="5" t="s">
        <v>168</v>
      </c>
      <c r="CU139" s="15">
        <f t="shared" si="421"/>
        <v>0</v>
      </c>
      <c r="CV139" s="10" t="str">
        <f>IFERROR(VLOOKUP(A139,'เซต1-31'!V:W,2,0),"0")</f>
        <v>0</v>
      </c>
      <c r="CW139" s="5" t="s">
        <v>168</v>
      </c>
      <c r="CX139" s="15">
        <f t="shared" si="422"/>
        <v>0</v>
      </c>
    </row>
    <row r="140" spans="1:102" x14ac:dyDescent="0.25">
      <c r="A140" s="5" t="s">
        <v>398</v>
      </c>
      <c r="B140" s="4" t="s">
        <v>397</v>
      </c>
      <c r="C140" s="13">
        <v>5.15</v>
      </c>
      <c r="D140" s="19">
        <f t="shared" si="420"/>
        <v>0</v>
      </c>
      <c r="E140" s="5" t="s">
        <v>168</v>
      </c>
      <c r="F140" s="13">
        <f t="shared" si="389"/>
        <v>0</v>
      </c>
      <c r="G140" s="10" t="str">
        <f>IFERROR(VLOOKUP(A140,'1'!U:V,2,0),"0")</f>
        <v>0</v>
      </c>
      <c r="H140" s="5" t="s">
        <v>168</v>
      </c>
      <c r="I140" s="15">
        <f t="shared" si="390"/>
        <v>0</v>
      </c>
      <c r="J140" s="10" t="str">
        <f>IFERROR(VLOOKUP(A140,'2'!U:V,2,0),"0")</f>
        <v>0</v>
      </c>
      <c r="K140" s="5" t="s">
        <v>168</v>
      </c>
      <c r="L140" s="15">
        <f t="shared" si="391"/>
        <v>0</v>
      </c>
      <c r="M140" s="10" t="str">
        <f>IFERROR(VLOOKUP(A140,'3'!U:V,2,0),"0")</f>
        <v>0</v>
      </c>
      <c r="N140" s="5" t="s">
        <v>168</v>
      </c>
      <c r="O140" s="15">
        <f t="shared" si="392"/>
        <v>0</v>
      </c>
      <c r="P140" s="10" t="str">
        <f>IFERROR(VLOOKUP(A140,'4'!U:V,2,0),"0")</f>
        <v>0</v>
      </c>
      <c r="Q140" s="5" t="s">
        <v>168</v>
      </c>
      <c r="R140" s="15">
        <f t="shared" si="393"/>
        <v>0</v>
      </c>
      <c r="S140" s="10" t="str">
        <f>IFERROR(VLOOKUP(A140,'5'!U:V,2,0),"0")</f>
        <v>0</v>
      </c>
      <c r="T140" s="5" t="s">
        <v>168</v>
      </c>
      <c r="U140" s="15">
        <f t="shared" si="394"/>
        <v>0</v>
      </c>
      <c r="V140" s="10" t="str">
        <f>IFERROR(VLOOKUP(A140,'6'!U:V,2,0),"0")</f>
        <v>0</v>
      </c>
      <c r="W140" s="5" t="s">
        <v>168</v>
      </c>
      <c r="X140" s="15">
        <f t="shared" si="395"/>
        <v>0</v>
      </c>
      <c r="Y140" s="10" t="str">
        <f>IFERROR(VLOOKUP(A140,'7'!U:V,2,0),"0")</f>
        <v>0</v>
      </c>
      <c r="Z140" s="5" t="s">
        <v>168</v>
      </c>
      <c r="AA140" s="15">
        <f t="shared" si="396"/>
        <v>0</v>
      </c>
      <c r="AB140" s="10" t="str">
        <f>IFERROR(VLOOKUP(A140,'8'!U:V,2,0),"0")</f>
        <v>0</v>
      </c>
      <c r="AC140" s="5" t="s">
        <v>168</v>
      </c>
      <c r="AD140" s="15">
        <f t="shared" si="397"/>
        <v>0</v>
      </c>
      <c r="AE140" s="10" t="str">
        <f>IFERROR(VLOOKUP(A140,'9'!U:V,2,0),"0")</f>
        <v>0</v>
      </c>
      <c r="AF140" s="5" t="s">
        <v>168</v>
      </c>
      <c r="AG140" s="15">
        <f t="shared" si="398"/>
        <v>0</v>
      </c>
      <c r="AH140" s="10" t="str">
        <f>IFERROR(VLOOKUP(A140,'10'!U:V,2,0),"0")</f>
        <v>0</v>
      </c>
      <c r="AI140" s="5" t="s">
        <v>168</v>
      </c>
      <c r="AJ140" s="15">
        <f t="shared" si="399"/>
        <v>0</v>
      </c>
      <c r="AK140" s="10" t="str">
        <f>IFERROR(VLOOKUP(A140,'11'!U:V,2,0),"0")</f>
        <v>0</v>
      </c>
      <c r="AL140" s="5" t="s">
        <v>168</v>
      </c>
      <c r="AM140" s="15">
        <f t="shared" si="400"/>
        <v>0</v>
      </c>
      <c r="AN140" s="10" t="str">
        <f>IFERROR(VLOOKUP(A140,'12'!U:V,2,0),"0")</f>
        <v>0</v>
      </c>
      <c r="AO140" s="5" t="s">
        <v>168</v>
      </c>
      <c r="AP140" s="15">
        <f t="shared" si="401"/>
        <v>0</v>
      </c>
      <c r="AQ140" s="10" t="str">
        <f>IFERROR(VLOOKUP(A140,'13'!U:V,2,0),"0")</f>
        <v>0</v>
      </c>
      <c r="AR140" s="5" t="s">
        <v>168</v>
      </c>
      <c r="AS140" s="15">
        <f t="shared" si="402"/>
        <v>0</v>
      </c>
      <c r="AT140" s="10" t="str">
        <f>IFERROR(VLOOKUP(A140,'14'!U:V,2,0),"0")</f>
        <v>0</v>
      </c>
      <c r="AU140" s="5" t="s">
        <v>168</v>
      </c>
      <c r="AV140" s="15">
        <f t="shared" si="403"/>
        <v>0</v>
      </c>
      <c r="AW140" s="10" t="str">
        <f>IFERROR(VLOOKUP(A140,'15'!U:V,2,0),"0")</f>
        <v>0</v>
      </c>
      <c r="AX140" s="5" t="s">
        <v>168</v>
      </c>
      <c r="AY140" s="15">
        <f t="shared" si="404"/>
        <v>0</v>
      </c>
      <c r="AZ140" s="10" t="str">
        <f>IFERROR(VLOOKUP(A140,'16'!U:V,2,0),"0")</f>
        <v>0</v>
      </c>
      <c r="BA140" s="5" t="s">
        <v>168</v>
      </c>
      <c r="BB140" s="15">
        <f t="shared" si="405"/>
        <v>0</v>
      </c>
      <c r="BC140" s="10" t="str">
        <f>IFERROR(VLOOKUP(A140,'17'!U:V,2,0),"0")</f>
        <v>0</v>
      </c>
      <c r="BD140" s="5" t="s">
        <v>168</v>
      </c>
      <c r="BE140" s="15">
        <f t="shared" si="406"/>
        <v>0</v>
      </c>
      <c r="BF140" s="10" t="str">
        <f>IFERROR(VLOOKUP(A140,'18'!U:V,2,0),"0")</f>
        <v>0</v>
      </c>
      <c r="BG140" s="5" t="s">
        <v>168</v>
      </c>
      <c r="BH140" s="15">
        <f t="shared" si="407"/>
        <v>0</v>
      </c>
      <c r="BI140" s="10" t="str">
        <f>IFERROR(VLOOKUP(A140,'19'!U:V,2,0),"0")</f>
        <v>0</v>
      </c>
      <c r="BJ140" s="5" t="s">
        <v>168</v>
      </c>
      <c r="BK140" s="15">
        <f t="shared" si="408"/>
        <v>0</v>
      </c>
      <c r="BL140" s="10" t="str">
        <f>IFERROR(VLOOKUP(A140,'20'!U:V,2,0),"0")</f>
        <v>0</v>
      </c>
      <c r="BM140" s="5" t="s">
        <v>168</v>
      </c>
      <c r="BN140" s="15">
        <f t="shared" si="409"/>
        <v>0</v>
      </c>
      <c r="BO140" s="10" t="str">
        <f>IFERROR(VLOOKUP(A140,'21'!U:V,2,0),"0")</f>
        <v>0</v>
      </c>
      <c r="BP140" s="5" t="s">
        <v>168</v>
      </c>
      <c r="BQ140" s="15">
        <f t="shared" si="410"/>
        <v>0</v>
      </c>
      <c r="BR140" s="10" t="str">
        <f>IFERROR(VLOOKUP(A140,'22'!U:V,2,0),"0")</f>
        <v>0</v>
      </c>
      <c r="BS140" s="5" t="s">
        <v>168</v>
      </c>
      <c r="BT140" s="15">
        <f t="shared" si="411"/>
        <v>0</v>
      </c>
      <c r="BU140" s="10" t="str">
        <f>IFERROR(VLOOKUP(A140,'23'!U:V,2,0),"0")</f>
        <v>0</v>
      </c>
      <c r="BV140" s="5" t="s">
        <v>168</v>
      </c>
      <c r="BW140" s="15">
        <f t="shared" si="412"/>
        <v>0</v>
      </c>
      <c r="BX140" s="10" t="str">
        <f>IFERROR(VLOOKUP(A140,'24'!U:V,2,0),"0")</f>
        <v>0</v>
      </c>
      <c r="BY140" s="5" t="s">
        <v>168</v>
      </c>
      <c r="BZ140" s="15">
        <f t="shared" si="413"/>
        <v>0</v>
      </c>
      <c r="CA140" s="10" t="str">
        <f>IFERROR(VLOOKUP(A140,'25'!U:V,2,0),"0")</f>
        <v>0</v>
      </c>
      <c r="CB140" s="5" t="s">
        <v>168</v>
      </c>
      <c r="CC140" s="15">
        <f t="shared" si="414"/>
        <v>0</v>
      </c>
      <c r="CD140" s="10" t="str">
        <f>IFERROR(VLOOKUP(A140,'26'!U:V,2,0),"0")</f>
        <v>0</v>
      </c>
      <c r="CE140" s="5" t="s">
        <v>168</v>
      </c>
      <c r="CF140" s="15">
        <f t="shared" si="415"/>
        <v>0</v>
      </c>
      <c r="CG140" s="10" t="str">
        <f>IFERROR(VLOOKUP(A140,'27'!U:V,2,0),"0")</f>
        <v>0</v>
      </c>
      <c r="CH140" s="5" t="s">
        <v>168</v>
      </c>
      <c r="CI140" s="15">
        <f t="shared" si="416"/>
        <v>0</v>
      </c>
      <c r="CJ140" s="10" t="str">
        <f>IFERROR(VLOOKUP(A140,'28'!U:V,2,0),"0")</f>
        <v>0</v>
      </c>
      <c r="CK140" s="5" t="s">
        <v>168</v>
      </c>
      <c r="CL140" s="15">
        <f t="shared" si="417"/>
        <v>0</v>
      </c>
      <c r="CM140" s="10" t="str">
        <f>IFERROR(VLOOKUP(A140,'29'!U:V,2,0),"0")</f>
        <v>0</v>
      </c>
      <c r="CN140" s="5" t="s">
        <v>168</v>
      </c>
      <c r="CO140" s="15">
        <f t="shared" si="418"/>
        <v>0</v>
      </c>
      <c r="CP140" s="10" t="str">
        <f>IFERROR(VLOOKUP(A140,'30'!U:V,2,0),"0")</f>
        <v>0</v>
      </c>
      <c r="CQ140" s="5" t="s">
        <v>168</v>
      </c>
      <c r="CR140" s="15">
        <f t="shared" si="419"/>
        <v>0</v>
      </c>
      <c r="CS140" s="10" t="str">
        <f>IFERROR(VLOOKUP(A140,'31'!U:V,2,0),"0")</f>
        <v>0</v>
      </c>
      <c r="CT140" s="5" t="s">
        <v>168</v>
      </c>
      <c r="CU140" s="15">
        <f t="shared" si="421"/>
        <v>0</v>
      </c>
      <c r="CV140" s="10" t="str">
        <f>IFERROR(VLOOKUP(A140,'เซต1-31'!V:W,2,0),"0")</f>
        <v>0</v>
      </c>
      <c r="CW140" s="5" t="s">
        <v>168</v>
      </c>
      <c r="CX140" s="15">
        <f t="shared" si="422"/>
        <v>0</v>
      </c>
    </row>
    <row r="141" spans="1:102" x14ac:dyDescent="0.25">
      <c r="A141" s="5" t="s">
        <v>400</v>
      </c>
      <c r="B141" s="4" t="s">
        <v>397</v>
      </c>
      <c r="C141" s="13">
        <v>5.15</v>
      </c>
      <c r="D141" s="19">
        <f t="shared" si="420"/>
        <v>0</v>
      </c>
      <c r="E141" s="5" t="s">
        <v>168</v>
      </c>
      <c r="F141" s="13">
        <f t="shared" si="389"/>
        <v>0</v>
      </c>
      <c r="G141" s="10" t="str">
        <f>IFERROR(VLOOKUP(A141,'1'!U:V,2,0),"0")</f>
        <v>0</v>
      </c>
      <c r="H141" s="5" t="s">
        <v>168</v>
      </c>
      <c r="I141" s="15">
        <f t="shared" si="390"/>
        <v>0</v>
      </c>
      <c r="J141" s="10" t="str">
        <f>IFERROR(VLOOKUP(A141,'2'!U:V,2,0),"0")</f>
        <v>0</v>
      </c>
      <c r="K141" s="5" t="s">
        <v>168</v>
      </c>
      <c r="L141" s="15">
        <f t="shared" si="391"/>
        <v>0</v>
      </c>
      <c r="M141" s="10" t="str">
        <f>IFERROR(VLOOKUP(A141,'3'!U:V,2,0),"0")</f>
        <v>0</v>
      </c>
      <c r="N141" s="5" t="s">
        <v>168</v>
      </c>
      <c r="O141" s="15">
        <f t="shared" si="392"/>
        <v>0</v>
      </c>
      <c r="P141" s="10" t="str">
        <f>IFERROR(VLOOKUP(A141,'4'!U:V,2,0),"0")</f>
        <v>0</v>
      </c>
      <c r="Q141" s="5" t="s">
        <v>168</v>
      </c>
      <c r="R141" s="15">
        <f t="shared" si="393"/>
        <v>0</v>
      </c>
      <c r="S141" s="10" t="str">
        <f>IFERROR(VLOOKUP(A141,'5'!U:V,2,0),"0")</f>
        <v>0</v>
      </c>
      <c r="T141" s="5" t="s">
        <v>168</v>
      </c>
      <c r="U141" s="15">
        <f t="shared" si="394"/>
        <v>0</v>
      </c>
      <c r="V141" s="10" t="str">
        <f>IFERROR(VLOOKUP(A141,'6'!U:V,2,0),"0")</f>
        <v>0</v>
      </c>
      <c r="W141" s="5" t="s">
        <v>168</v>
      </c>
      <c r="X141" s="15">
        <f t="shared" si="395"/>
        <v>0</v>
      </c>
      <c r="Y141" s="10" t="str">
        <f>IFERROR(VLOOKUP(A141,'7'!U:V,2,0),"0")</f>
        <v>0</v>
      </c>
      <c r="Z141" s="5" t="s">
        <v>168</v>
      </c>
      <c r="AA141" s="15">
        <f t="shared" si="396"/>
        <v>0</v>
      </c>
      <c r="AB141" s="10" t="str">
        <f>IFERROR(VLOOKUP(A141,'8'!U:V,2,0),"0")</f>
        <v>0</v>
      </c>
      <c r="AC141" s="5" t="s">
        <v>168</v>
      </c>
      <c r="AD141" s="15">
        <f t="shared" si="397"/>
        <v>0</v>
      </c>
      <c r="AE141" s="10" t="str">
        <f>IFERROR(VLOOKUP(A141,'9'!U:V,2,0),"0")</f>
        <v>0</v>
      </c>
      <c r="AF141" s="5" t="s">
        <v>168</v>
      </c>
      <c r="AG141" s="15">
        <f t="shared" si="398"/>
        <v>0</v>
      </c>
      <c r="AH141" s="10" t="str">
        <f>IFERROR(VLOOKUP(A141,'10'!U:V,2,0),"0")</f>
        <v>0</v>
      </c>
      <c r="AI141" s="5" t="s">
        <v>168</v>
      </c>
      <c r="AJ141" s="15">
        <f t="shared" si="399"/>
        <v>0</v>
      </c>
      <c r="AK141" s="10" t="str">
        <f>IFERROR(VLOOKUP(A141,'11'!U:V,2,0),"0")</f>
        <v>0</v>
      </c>
      <c r="AL141" s="5" t="s">
        <v>168</v>
      </c>
      <c r="AM141" s="15">
        <f t="shared" si="400"/>
        <v>0</v>
      </c>
      <c r="AN141" s="10" t="str">
        <f>IFERROR(VLOOKUP(A141,'12'!U:V,2,0),"0")</f>
        <v>0</v>
      </c>
      <c r="AO141" s="5" t="s">
        <v>168</v>
      </c>
      <c r="AP141" s="15">
        <f t="shared" si="401"/>
        <v>0</v>
      </c>
      <c r="AQ141" s="10" t="str">
        <f>IFERROR(VLOOKUP(A141,'13'!U:V,2,0),"0")</f>
        <v>0</v>
      </c>
      <c r="AR141" s="5" t="s">
        <v>168</v>
      </c>
      <c r="AS141" s="15">
        <f t="shared" si="402"/>
        <v>0</v>
      </c>
      <c r="AT141" s="10" t="str">
        <f>IFERROR(VLOOKUP(A141,'14'!U:V,2,0),"0")</f>
        <v>0</v>
      </c>
      <c r="AU141" s="5" t="s">
        <v>168</v>
      </c>
      <c r="AV141" s="15">
        <f t="shared" si="403"/>
        <v>0</v>
      </c>
      <c r="AW141" s="10" t="str">
        <f>IFERROR(VLOOKUP(A141,'15'!U:V,2,0),"0")</f>
        <v>0</v>
      </c>
      <c r="AX141" s="5" t="s">
        <v>168</v>
      </c>
      <c r="AY141" s="15">
        <f t="shared" si="404"/>
        <v>0</v>
      </c>
      <c r="AZ141" s="10" t="str">
        <f>IFERROR(VLOOKUP(A141,'16'!U:V,2,0),"0")</f>
        <v>0</v>
      </c>
      <c r="BA141" s="5" t="s">
        <v>168</v>
      </c>
      <c r="BB141" s="15">
        <f t="shared" si="405"/>
        <v>0</v>
      </c>
      <c r="BC141" s="10" t="str">
        <f>IFERROR(VLOOKUP(A141,'17'!U:V,2,0),"0")</f>
        <v>0</v>
      </c>
      <c r="BD141" s="5" t="s">
        <v>168</v>
      </c>
      <c r="BE141" s="15">
        <f t="shared" si="406"/>
        <v>0</v>
      </c>
      <c r="BF141" s="10" t="str">
        <f>IFERROR(VLOOKUP(A141,'18'!U:V,2,0),"0")</f>
        <v>0</v>
      </c>
      <c r="BG141" s="5" t="s">
        <v>168</v>
      </c>
      <c r="BH141" s="15">
        <f t="shared" si="407"/>
        <v>0</v>
      </c>
      <c r="BI141" s="10" t="str">
        <f>IFERROR(VLOOKUP(A141,'19'!U:V,2,0),"0")</f>
        <v>0</v>
      </c>
      <c r="BJ141" s="5" t="s">
        <v>168</v>
      </c>
      <c r="BK141" s="15">
        <f t="shared" si="408"/>
        <v>0</v>
      </c>
      <c r="BL141" s="10" t="str">
        <f>IFERROR(VLOOKUP(A141,'20'!U:V,2,0),"0")</f>
        <v>0</v>
      </c>
      <c r="BM141" s="5" t="s">
        <v>168</v>
      </c>
      <c r="BN141" s="15">
        <f t="shared" si="409"/>
        <v>0</v>
      </c>
      <c r="BO141" s="10" t="str">
        <f>IFERROR(VLOOKUP(A141,'21'!U:V,2,0),"0")</f>
        <v>0</v>
      </c>
      <c r="BP141" s="5" t="s">
        <v>168</v>
      </c>
      <c r="BQ141" s="15">
        <f t="shared" si="410"/>
        <v>0</v>
      </c>
      <c r="BR141" s="10" t="str">
        <f>IFERROR(VLOOKUP(A141,'22'!U:V,2,0),"0")</f>
        <v>0</v>
      </c>
      <c r="BS141" s="5" t="s">
        <v>168</v>
      </c>
      <c r="BT141" s="15">
        <f t="shared" si="411"/>
        <v>0</v>
      </c>
      <c r="BU141" s="10" t="str">
        <f>IFERROR(VLOOKUP(A141,'23'!U:V,2,0),"0")</f>
        <v>0</v>
      </c>
      <c r="BV141" s="5" t="s">
        <v>168</v>
      </c>
      <c r="BW141" s="15">
        <f t="shared" si="412"/>
        <v>0</v>
      </c>
      <c r="BX141" s="10" t="str">
        <f>IFERROR(VLOOKUP(A141,'24'!U:V,2,0),"0")</f>
        <v>0</v>
      </c>
      <c r="BY141" s="5" t="s">
        <v>168</v>
      </c>
      <c r="BZ141" s="15">
        <f t="shared" si="413"/>
        <v>0</v>
      </c>
      <c r="CA141" s="10" t="str">
        <f>IFERROR(VLOOKUP(A141,'25'!U:V,2,0),"0")</f>
        <v>0</v>
      </c>
      <c r="CB141" s="5" t="s">
        <v>168</v>
      </c>
      <c r="CC141" s="15">
        <f t="shared" si="414"/>
        <v>0</v>
      </c>
      <c r="CD141" s="10" t="str">
        <f>IFERROR(VLOOKUP(A141,'26'!U:V,2,0),"0")</f>
        <v>0</v>
      </c>
      <c r="CE141" s="5" t="s">
        <v>168</v>
      </c>
      <c r="CF141" s="15">
        <f t="shared" si="415"/>
        <v>0</v>
      </c>
      <c r="CG141" s="10" t="str">
        <f>IFERROR(VLOOKUP(A141,'27'!U:V,2,0),"0")</f>
        <v>0</v>
      </c>
      <c r="CH141" s="5" t="s">
        <v>168</v>
      </c>
      <c r="CI141" s="15">
        <f t="shared" si="416"/>
        <v>0</v>
      </c>
      <c r="CJ141" s="10" t="str">
        <f>IFERROR(VLOOKUP(A141,'28'!U:V,2,0),"0")</f>
        <v>0</v>
      </c>
      <c r="CK141" s="5" t="s">
        <v>168</v>
      </c>
      <c r="CL141" s="15">
        <f t="shared" si="417"/>
        <v>0</v>
      </c>
      <c r="CM141" s="10" t="str">
        <f>IFERROR(VLOOKUP(A141,'29'!U:V,2,0),"0")</f>
        <v>0</v>
      </c>
      <c r="CN141" s="5" t="s">
        <v>168</v>
      </c>
      <c r="CO141" s="15">
        <f t="shared" si="418"/>
        <v>0</v>
      </c>
      <c r="CP141" s="10" t="str">
        <f>IFERROR(VLOOKUP(A141,'30'!U:V,2,0),"0")</f>
        <v>0</v>
      </c>
      <c r="CQ141" s="5" t="s">
        <v>168</v>
      </c>
      <c r="CR141" s="15">
        <f t="shared" si="419"/>
        <v>0</v>
      </c>
      <c r="CS141" s="10" t="str">
        <f>IFERROR(VLOOKUP(A141,'31'!U:V,2,0),"0")</f>
        <v>0</v>
      </c>
      <c r="CT141" s="5" t="s">
        <v>168</v>
      </c>
      <c r="CU141" s="15">
        <f t="shared" si="421"/>
        <v>0</v>
      </c>
      <c r="CV141" s="10" t="str">
        <f>IFERROR(VLOOKUP(A141,'เซต1-31'!V:W,2,0),"0")</f>
        <v>0</v>
      </c>
      <c r="CW141" s="5" t="s">
        <v>168</v>
      </c>
      <c r="CX141" s="15">
        <f t="shared" si="422"/>
        <v>0</v>
      </c>
    </row>
    <row r="142" spans="1:102" x14ac:dyDescent="0.25">
      <c r="A142" s="5" t="s">
        <v>396</v>
      </c>
      <c r="B142" s="4" t="s">
        <v>397</v>
      </c>
      <c r="C142" s="13">
        <v>5.15</v>
      </c>
      <c r="D142" s="19">
        <f t="shared" si="420"/>
        <v>0</v>
      </c>
      <c r="E142" s="5" t="s">
        <v>168</v>
      </c>
      <c r="F142" s="13">
        <f t="shared" si="389"/>
        <v>0</v>
      </c>
      <c r="G142" s="10" t="str">
        <f>IFERROR(VLOOKUP(A142,'1'!U:V,2,0),"0")</f>
        <v>0</v>
      </c>
      <c r="H142" s="5" t="s">
        <v>168</v>
      </c>
      <c r="I142" s="15">
        <f t="shared" si="390"/>
        <v>0</v>
      </c>
      <c r="J142" s="10" t="str">
        <f>IFERROR(VLOOKUP(A142,'2'!U:V,2,0),"0")</f>
        <v>0</v>
      </c>
      <c r="K142" s="5" t="s">
        <v>168</v>
      </c>
      <c r="L142" s="15">
        <f t="shared" si="391"/>
        <v>0</v>
      </c>
      <c r="M142" s="10" t="str">
        <f>IFERROR(VLOOKUP(A142,'3'!U:V,2,0),"0")</f>
        <v>0</v>
      </c>
      <c r="N142" s="5" t="s">
        <v>168</v>
      </c>
      <c r="O142" s="15">
        <f t="shared" si="392"/>
        <v>0</v>
      </c>
      <c r="P142" s="10" t="str">
        <f>IFERROR(VLOOKUP(A142,'4'!U:V,2,0),"0")</f>
        <v>0</v>
      </c>
      <c r="Q142" s="5" t="s">
        <v>168</v>
      </c>
      <c r="R142" s="15">
        <f t="shared" si="393"/>
        <v>0</v>
      </c>
      <c r="S142" s="10" t="str">
        <f>IFERROR(VLOOKUP(A142,'5'!U:V,2,0),"0")</f>
        <v>0</v>
      </c>
      <c r="T142" s="5" t="s">
        <v>168</v>
      </c>
      <c r="U142" s="15">
        <f t="shared" si="394"/>
        <v>0</v>
      </c>
      <c r="V142" s="10" t="str">
        <f>IFERROR(VLOOKUP(A142,'6'!U:V,2,0),"0")</f>
        <v>0</v>
      </c>
      <c r="W142" s="5" t="s">
        <v>168</v>
      </c>
      <c r="X142" s="15">
        <f t="shared" si="395"/>
        <v>0</v>
      </c>
      <c r="Y142" s="10" t="str">
        <f>IFERROR(VLOOKUP(A142,'7'!U:V,2,0),"0")</f>
        <v>0</v>
      </c>
      <c r="Z142" s="5" t="s">
        <v>168</v>
      </c>
      <c r="AA142" s="15">
        <f t="shared" si="396"/>
        <v>0</v>
      </c>
      <c r="AB142" s="10" t="str">
        <f>IFERROR(VLOOKUP(A142,'8'!U:V,2,0),"0")</f>
        <v>0</v>
      </c>
      <c r="AC142" s="5" t="s">
        <v>168</v>
      </c>
      <c r="AD142" s="15">
        <f t="shared" si="397"/>
        <v>0</v>
      </c>
      <c r="AE142" s="10" t="str">
        <f>IFERROR(VLOOKUP(A142,'9'!U:V,2,0),"0")</f>
        <v>0</v>
      </c>
      <c r="AF142" s="5" t="s">
        <v>168</v>
      </c>
      <c r="AG142" s="15">
        <f t="shared" si="398"/>
        <v>0</v>
      </c>
      <c r="AH142" s="10" t="str">
        <f>IFERROR(VLOOKUP(A142,'10'!U:V,2,0),"0")</f>
        <v>0</v>
      </c>
      <c r="AI142" s="5" t="s">
        <v>168</v>
      </c>
      <c r="AJ142" s="15">
        <f t="shared" si="399"/>
        <v>0</v>
      </c>
      <c r="AK142" s="10" t="str">
        <f>IFERROR(VLOOKUP(A142,'11'!U:V,2,0),"0")</f>
        <v>0</v>
      </c>
      <c r="AL142" s="5" t="s">
        <v>168</v>
      </c>
      <c r="AM142" s="15">
        <f t="shared" si="400"/>
        <v>0</v>
      </c>
      <c r="AN142" s="10" t="str">
        <f>IFERROR(VLOOKUP(A142,'12'!U:V,2,0),"0")</f>
        <v>0</v>
      </c>
      <c r="AO142" s="5" t="s">
        <v>168</v>
      </c>
      <c r="AP142" s="15">
        <f t="shared" si="401"/>
        <v>0</v>
      </c>
      <c r="AQ142" s="10" t="str">
        <f>IFERROR(VLOOKUP(A142,'13'!U:V,2,0),"0")</f>
        <v>0</v>
      </c>
      <c r="AR142" s="5" t="s">
        <v>168</v>
      </c>
      <c r="AS142" s="15">
        <f t="shared" si="402"/>
        <v>0</v>
      </c>
      <c r="AT142" s="10" t="str">
        <f>IFERROR(VLOOKUP(A142,'14'!U:V,2,0),"0")</f>
        <v>0</v>
      </c>
      <c r="AU142" s="5" t="s">
        <v>168</v>
      </c>
      <c r="AV142" s="15">
        <f t="shared" si="403"/>
        <v>0</v>
      </c>
      <c r="AW142" s="10" t="str">
        <f>IFERROR(VLOOKUP(A142,'15'!U:V,2,0),"0")</f>
        <v>0</v>
      </c>
      <c r="AX142" s="5" t="s">
        <v>168</v>
      </c>
      <c r="AY142" s="15">
        <f t="shared" si="404"/>
        <v>0</v>
      </c>
      <c r="AZ142" s="10" t="str">
        <f>IFERROR(VLOOKUP(A142,'16'!U:V,2,0),"0")</f>
        <v>0</v>
      </c>
      <c r="BA142" s="5" t="s">
        <v>168</v>
      </c>
      <c r="BB142" s="15">
        <f t="shared" si="405"/>
        <v>0</v>
      </c>
      <c r="BC142" s="10" t="str">
        <f>IFERROR(VLOOKUP(A142,'17'!U:V,2,0),"0")</f>
        <v>0</v>
      </c>
      <c r="BD142" s="5" t="s">
        <v>168</v>
      </c>
      <c r="BE142" s="15">
        <f t="shared" si="406"/>
        <v>0</v>
      </c>
      <c r="BF142" s="10" t="str">
        <f>IFERROR(VLOOKUP(A142,'18'!U:V,2,0),"0")</f>
        <v>0</v>
      </c>
      <c r="BG142" s="5" t="s">
        <v>168</v>
      </c>
      <c r="BH142" s="15">
        <f t="shared" si="407"/>
        <v>0</v>
      </c>
      <c r="BI142" s="10" t="str">
        <f>IFERROR(VLOOKUP(A142,'19'!U:V,2,0),"0")</f>
        <v>0</v>
      </c>
      <c r="BJ142" s="5" t="s">
        <v>168</v>
      </c>
      <c r="BK142" s="15">
        <f t="shared" si="408"/>
        <v>0</v>
      </c>
      <c r="BL142" s="10" t="str">
        <f>IFERROR(VLOOKUP(A142,'20'!U:V,2,0),"0")</f>
        <v>0</v>
      </c>
      <c r="BM142" s="5" t="s">
        <v>168</v>
      </c>
      <c r="BN142" s="15">
        <f t="shared" si="409"/>
        <v>0</v>
      </c>
      <c r="BO142" s="10" t="str">
        <f>IFERROR(VLOOKUP(A142,'21'!U:V,2,0),"0")</f>
        <v>0</v>
      </c>
      <c r="BP142" s="5" t="s">
        <v>168</v>
      </c>
      <c r="BQ142" s="15">
        <f t="shared" si="410"/>
        <v>0</v>
      </c>
      <c r="BR142" s="10" t="str">
        <f>IFERROR(VLOOKUP(A142,'22'!U:V,2,0),"0")</f>
        <v>0</v>
      </c>
      <c r="BS142" s="5" t="s">
        <v>168</v>
      </c>
      <c r="BT142" s="15">
        <f t="shared" si="411"/>
        <v>0</v>
      </c>
      <c r="BU142" s="10" t="str">
        <f>IFERROR(VLOOKUP(A142,'23'!U:V,2,0),"0")</f>
        <v>0</v>
      </c>
      <c r="BV142" s="5" t="s">
        <v>168</v>
      </c>
      <c r="BW142" s="15">
        <f t="shared" si="412"/>
        <v>0</v>
      </c>
      <c r="BX142" s="10" t="str">
        <f>IFERROR(VLOOKUP(A142,'24'!U:V,2,0),"0")</f>
        <v>0</v>
      </c>
      <c r="BY142" s="5" t="s">
        <v>168</v>
      </c>
      <c r="BZ142" s="15">
        <f t="shared" si="413"/>
        <v>0</v>
      </c>
      <c r="CA142" s="10" t="str">
        <f>IFERROR(VLOOKUP(A142,'25'!U:V,2,0),"0")</f>
        <v>0</v>
      </c>
      <c r="CB142" s="5" t="s">
        <v>168</v>
      </c>
      <c r="CC142" s="15">
        <f t="shared" si="414"/>
        <v>0</v>
      </c>
      <c r="CD142" s="10" t="str">
        <f>IFERROR(VLOOKUP(A142,'26'!U:V,2,0),"0")</f>
        <v>0</v>
      </c>
      <c r="CE142" s="5" t="s">
        <v>168</v>
      </c>
      <c r="CF142" s="15">
        <f t="shared" si="415"/>
        <v>0</v>
      </c>
      <c r="CG142" s="10" t="str">
        <f>IFERROR(VLOOKUP(A142,'27'!U:V,2,0),"0")</f>
        <v>0</v>
      </c>
      <c r="CH142" s="5" t="s">
        <v>168</v>
      </c>
      <c r="CI142" s="15">
        <f t="shared" si="416"/>
        <v>0</v>
      </c>
      <c r="CJ142" s="10" t="str">
        <f>IFERROR(VLOOKUP(A142,'28'!U:V,2,0),"0")</f>
        <v>0</v>
      </c>
      <c r="CK142" s="5" t="s">
        <v>168</v>
      </c>
      <c r="CL142" s="15">
        <f t="shared" si="417"/>
        <v>0</v>
      </c>
      <c r="CM142" s="10" t="str">
        <f>IFERROR(VLOOKUP(A142,'29'!U:V,2,0),"0")</f>
        <v>0</v>
      </c>
      <c r="CN142" s="5" t="s">
        <v>168</v>
      </c>
      <c r="CO142" s="15">
        <f t="shared" si="418"/>
        <v>0</v>
      </c>
      <c r="CP142" s="10" t="str">
        <f>IFERROR(VLOOKUP(A142,'30'!U:V,2,0),"0")</f>
        <v>0</v>
      </c>
      <c r="CQ142" s="5" t="s">
        <v>168</v>
      </c>
      <c r="CR142" s="15">
        <f t="shared" si="419"/>
        <v>0</v>
      </c>
      <c r="CS142" s="10" t="str">
        <f>IFERROR(VLOOKUP(A142,'31'!U:V,2,0),"0")</f>
        <v>0</v>
      </c>
      <c r="CT142" s="5" t="s">
        <v>168</v>
      </c>
      <c r="CU142" s="15">
        <f t="shared" si="421"/>
        <v>0</v>
      </c>
      <c r="CV142" s="10" t="str">
        <f>IFERROR(VLOOKUP(A142,'เซต1-31'!V:W,2,0),"0")</f>
        <v>0</v>
      </c>
      <c r="CW142" s="5" t="s">
        <v>168</v>
      </c>
      <c r="CX142" s="15">
        <f t="shared" si="422"/>
        <v>0</v>
      </c>
    </row>
    <row r="143" spans="1:102" x14ac:dyDescent="0.25">
      <c r="A143" s="5" t="s">
        <v>411</v>
      </c>
      <c r="B143" s="4" t="s">
        <v>412</v>
      </c>
      <c r="C143" s="13">
        <v>24.8</v>
      </c>
      <c r="D143" s="19">
        <f t="shared" si="420"/>
        <v>0</v>
      </c>
      <c r="E143" s="5" t="s">
        <v>168</v>
      </c>
      <c r="F143" s="13">
        <f t="shared" ref="F143:F145" si="423">+D143*C143</f>
        <v>0</v>
      </c>
      <c r="G143" s="10" t="str">
        <f>IFERROR(VLOOKUP(A143,'1'!U:V,2,0),"0")</f>
        <v>0</v>
      </c>
      <c r="H143" s="5" t="s">
        <v>168</v>
      </c>
      <c r="I143" s="15">
        <f t="shared" ref="I143:I145" si="424">+G143*C143</f>
        <v>0</v>
      </c>
      <c r="J143" s="10" t="str">
        <f>IFERROR(VLOOKUP(A143,'2'!U:V,2,0),"0")</f>
        <v>0</v>
      </c>
      <c r="K143" s="5" t="s">
        <v>168</v>
      </c>
      <c r="L143" s="15">
        <f t="shared" ref="L143:L145" si="425">+J143*C143</f>
        <v>0</v>
      </c>
      <c r="M143" s="10" t="str">
        <f>IFERROR(VLOOKUP(A143,'3'!U:V,2,0),"0")</f>
        <v>0</v>
      </c>
      <c r="N143" s="5" t="s">
        <v>168</v>
      </c>
      <c r="O143" s="15">
        <f t="shared" ref="O143:O145" si="426">+M143*C143</f>
        <v>0</v>
      </c>
      <c r="P143" s="10" t="str">
        <f>IFERROR(VLOOKUP(A143,'4'!U:V,2,0),"0")</f>
        <v>0</v>
      </c>
      <c r="Q143" s="5" t="s">
        <v>168</v>
      </c>
      <c r="R143" s="15">
        <f t="shared" ref="R143:R145" si="427">+P143*C143</f>
        <v>0</v>
      </c>
      <c r="S143" s="10" t="str">
        <f>IFERROR(VLOOKUP(A143,'5'!U:V,2,0),"0")</f>
        <v>0</v>
      </c>
      <c r="T143" s="5" t="s">
        <v>168</v>
      </c>
      <c r="U143" s="15">
        <f t="shared" ref="U143:U145" si="428">+S143*C143</f>
        <v>0</v>
      </c>
      <c r="V143" s="10" t="str">
        <f>IFERROR(VLOOKUP(A143,'6'!U:V,2,0),"0")</f>
        <v>0</v>
      </c>
      <c r="W143" s="5" t="s">
        <v>168</v>
      </c>
      <c r="X143" s="15">
        <f t="shared" ref="X143:X145" si="429">+V143*C143</f>
        <v>0</v>
      </c>
      <c r="Y143" s="10" t="str">
        <f>IFERROR(VLOOKUP(A143,'7'!U:V,2,0),"0")</f>
        <v>0</v>
      </c>
      <c r="Z143" s="5" t="s">
        <v>168</v>
      </c>
      <c r="AA143" s="15">
        <f t="shared" ref="AA143:AA145" si="430">+Y143*C143</f>
        <v>0</v>
      </c>
      <c r="AB143" s="10" t="str">
        <f>IFERROR(VLOOKUP(A143,'8'!U:V,2,0),"0")</f>
        <v>0</v>
      </c>
      <c r="AC143" s="5" t="s">
        <v>168</v>
      </c>
      <c r="AD143" s="15">
        <f t="shared" ref="AD143:AD145" si="431">+AB143*C143</f>
        <v>0</v>
      </c>
      <c r="AE143" s="10" t="str">
        <f>IFERROR(VLOOKUP(A143,'9'!U:V,2,0),"0")</f>
        <v>0</v>
      </c>
      <c r="AF143" s="5" t="s">
        <v>168</v>
      </c>
      <c r="AG143" s="15">
        <f t="shared" ref="AG143:AG145" si="432">+AE143*C143</f>
        <v>0</v>
      </c>
      <c r="AH143" s="10" t="str">
        <f>IFERROR(VLOOKUP(A143,'10'!U:V,2,0),"0")</f>
        <v>0</v>
      </c>
      <c r="AI143" s="5" t="s">
        <v>168</v>
      </c>
      <c r="AJ143" s="15">
        <f t="shared" ref="AJ143:AJ145" si="433">+AH143*C143</f>
        <v>0</v>
      </c>
      <c r="AK143" s="10" t="str">
        <f>IFERROR(VLOOKUP(A143,'11'!U:V,2,0),"0")</f>
        <v>0</v>
      </c>
      <c r="AL143" s="5" t="s">
        <v>168</v>
      </c>
      <c r="AM143" s="15">
        <f t="shared" ref="AM143:AM145" si="434">+AK143*C143</f>
        <v>0</v>
      </c>
      <c r="AN143" s="10" t="str">
        <f>IFERROR(VLOOKUP(A143,'12'!U:V,2,0),"0")</f>
        <v>0</v>
      </c>
      <c r="AO143" s="5" t="s">
        <v>168</v>
      </c>
      <c r="AP143" s="15">
        <f t="shared" ref="AP143:AP145" si="435">+AN143*C143</f>
        <v>0</v>
      </c>
      <c r="AQ143" s="10" t="str">
        <f>IFERROR(VLOOKUP(A143,'13'!U:V,2,0),"0")</f>
        <v>0</v>
      </c>
      <c r="AR143" s="5" t="s">
        <v>168</v>
      </c>
      <c r="AS143" s="15">
        <f t="shared" ref="AS143:AS145" si="436">+AQ143*C143</f>
        <v>0</v>
      </c>
      <c r="AT143" s="10" t="str">
        <f>IFERROR(VLOOKUP(A143,'14'!U:V,2,0),"0")</f>
        <v>0</v>
      </c>
      <c r="AU143" s="5" t="s">
        <v>168</v>
      </c>
      <c r="AV143" s="15">
        <f t="shared" ref="AV143:AV145" si="437">+AT143*C143</f>
        <v>0</v>
      </c>
      <c r="AW143" s="10" t="str">
        <f>IFERROR(VLOOKUP(A143,'15'!U:V,2,0),"0")</f>
        <v>0</v>
      </c>
      <c r="AX143" s="5" t="s">
        <v>168</v>
      </c>
      <c r="AY143" s="15">
        <f t="shared" ref="AY143:AY145" si="438">+AW143*C143</f>
        <v>0</v>
      </c>
      <c r="AZ143" s="10" t="str">
        <f>IFERROR(VLOOKUP(A143,'16'!U:V,2,0),"0")</f>
        <v>0</v>
      </c>
      <c r="BA143" s="5" t="s">
        <v>168</v>
      </c>
      <c r="BB143" s="15">
        <f t="shared" ref="BB143:BB145" si="439">+AZ143*C143</f>
        <v>0</v>
      </c>
      <c r="BC143" s="10" t="str">
        <f>IFERROR(VLOOKUP(A143,'17'!U:V,2,0),"0")</f>
        <v>0</v>
      </c>
      <c r="BD143" s="5" t="s">
        <v>168</v>
      </c>
      <c r="BE143" s="15">
        <f t="shared" ref="BE143:BE145" si="440">+BC143*C143</f>
        <v>0</v>
      </c>
      <c r="BF143" s="10" t="str">
        <f>IFERROR(VLOOKUP(A143,'18'!U:V,2,0),"0")</f>
        <v>0</v>
      </c>
      <c r="BG143" s="5" t="s">
        <v>168</v>
      </c>
      <c r="BH143" s="15">
        <f t="shared" ref="BH143:BH145" si="441">+BF143*C143</f>
        <v>0</v>
      </c>
      <c r="BI143" s="10" t="str">
        <f>IFERROR(VLOOKUP(A143,'19'!U:V,2,0),"0")</f>
        <v>0</v>
      </c>
      <c r="BJ143" s="5" t="s">
        <v>168</v>
      </c>
      <c r="BK143" s="15">
        <f t="shared" ref="BK143:BK145" si="442">+BI143*C143</f>
        <v>0</v>
      </c>
      <c r="BL143" s="10" t="str">
        <f>IFERROR(VLOOKUP(A143,'20'!U:V,2,0),"0")</f>
        <v>0</v>
      </c>
      <c r="BM143" s="5" t="s">
        <v>168</v>
      </c>
      <c r="BN143" s="15">
        <f t="shared" ref="BN143:BN145" si="443">+BL143*C143</f>
        <v>0</v>
      </c>
      <c r="BO143" s="10" t="str">
        <f>IFERROR(VLOOKUP(A143,'21'!U:V,2,0),"0")</f>
        <v>0</v>
      </c>
      <c r="BP143" s="5" t="s">
        <v>168</v>
      </c>
      <c r="BQ143" s="15">
        <f t="shared" ref="BQ143:BQ145" si="444">+BO143*C143</f>
        <v>0</v>
      </c>
      <c r="BR143" s="10" t="str">
        <f>IFERROR(VLOOKUP(A143,'22'!U:V,2,0),"0")</f>
        <v>0</v>
      </c>
      <c r="BS143" s="5" t="s">
        <v>168</v>
      </c>
      <c r="BT143" s="15">
        <f t="shared" ref="BT143:BT145" si="445">+BR143*C143</f>
        <v>0</v>
      </c>
      <c r="BU143" s="10" t="str">
        <f>IFERROR(VLOOKUP(A143,'23'!U:V,2,0),"0")</f>
        <v>0</v>
      </c>
      <c r="BV143" s="5" t="s">
        <v>168</v>
      </c>
      <c r="BW143" s="15">
        <f t="shared" ref="BW143:BW145" si="446">+BU143*C143</f>
        <v>0</v>
      </c>
      <c r="BX143" s="10" t="str">
        <f>IFERROR(VLOOKUP(A143,'24'!U:V,2,0),"0")</f>
        <v>0</v>
      </c>
      <c r="BY143" s="5" t="s">
        <v>168</v>
      </c>
      <c r="BZ143" s="15">
        <f t="shared" ref="BZ143:BZ145" si="447">+BX143*C143</f>
        <v>0</v>
      </c>
      <c r="CA143" s="10" t="str">
        <f>IFERROR(VLOOKUP(A143,'25'!U:V,2,0),"0")</f>
        <v>0</v>
      </c>
      <c r="CB143" s="5" t="s">
        <v>168</v>
      </c>
      <c r="CC143" s="15">
        <f t="shared" ref="CC143:CC145" si="448">+CA143*C143</f>
        <v>0</v>
      </c>
      <c r="CD143" s="10" t="str">
        <f>IFERROR(VLOOKUP(A143,'26'!U:V,2,0),"0")</f>
        <v>0</v>
      </c>
      <c r="CE143" s="5" t="s">
        <v>168</v>
      </c>
      <c r="CF143" s="15">
        <f t="shared" ref="CF143:CF145" si="449">+CD143*C143</f>
        <v>0</v>
      </c>
      <c r="CG143" s="10" t="str">
        <f>IFERROR(VLOOKUP(A143,'27'!U:V,2,0),"0")</f>
        <v>0</v>
      </c>
      <c r="CH143" s="5" t="s">
        <v>168</v>
      </c>
      <c r="CI143" s="15">
        <f t="shared" ref="CI143:CI145" si="450">+CG143*C143</f>
        <v>0</v>
      </c>
      <c r="CJ143" s="10" t="str">
        <f>IFERROR(VLOOKUP(A143,'28'!U:V,2,0),"0")</f>
        <v>0</v>
      </c>
      <c r="CK143" s="5" t="s">
        <v>168</v>
      </c>
      <c r="CL143" s="15">
        <f t="shared" ref="CL143:CL145" si="451">+CJ143*C143</f>
        <v>0</v>
      </c>
      <c r="CM143" s="10" t="str">
        <f>IFERROR(VLOOKUP(A143,'29'!U:V,2,0),"0")</f>
        <v>0</v>
      </c>
      <c r="CN143" s="5" t="s">
        <v>168</v>
      </c>
      <c r="CO143" s="15">
        <f t="shared" ref="CO143:CO145" si="452">+CM143*C143</f>
        <v>0</v>
      </c>
      <c r="CP143" s="10" t="str">
        <f>IFERROR(VLOOKUP(A143,'30'!U:V,2,0),"0")</f>
        <v>0</v>
      </c>
      <c r="CQ143" s="5" t="s">
        <v>168</v>
      </c>
      <c r="CR143" s="15">
        <f t="shared" ref="CR143:CR145" si="453">+CP143*C143</f>
        <v>0</v>
      </c>
      <c r="CS143" s="10" t="str">
        <f>IFERROR(VLOOKUP(A143,'31'!U:V,2,0),"0")</f>
        <v>0</v>
      </c>
      <c r="CT143" s="5" t="s">
        <v>168</v>
      </c>
      <c r="CU143" s="15">
        <f t="shared" si="421"/>
        <v>0</v>
      </c>
      <c r="CV143" s="10" t="str">
        <f>IFERROR(VLOOKUP(A143,'เซต1-31'!V:W,2,0),"0")</f>
        <v>0</v>
      </c>
      <c r="CW143" s="5" t="s">
        <v>168</v>
      </c>
      <c r="CX143" s="15">
        <f t="shared" si="422"/>
        <v>0</v>
      </c>
    </row>
    <row r="144" spans="1:102" x14ac:dyDescent="0.25">
      <c r="A144" s="5" t="s">
        <v>410</v>
      </c>
      <c r="B144" s="4" t="s">
        <v>409</v>
      </c>
      <c r="C144" s="13">
        <v>71.36</v>
      </c>
      <c r="D144" s="19">
        <f t="shared" si="420"/>
        <v>0</v>
      </c>
      <c r="E144" s="5" t="s">
        <v>168</v>
      </c>
      <c r="F144" s="13">
        <f t="shared" si="423"/>
        <v>0</v>
      </c>
      <c r="G144" s="10" t="str">
        <f>IFERROR(VLOOKUP(A144,'1'!U:V,2,0),"0")</f>
        <v>0</v>
      </c>
      <c r="H144" s="5" t="s">
        <v>168</v>
      </c>
      <c r="I144" s="15">
        <f t="shared" si="424"/>
        <v>0</v>
      </c>
      <c r="J144" s="10" t="str">
        <f>IFERROR(VLOOKUP(A144,'2'!U:V,2,0),"0")</f>
        <v>0</v>
      </c>
      <c r="K144" s="5" t="s">
        <v>168</v>
      </c>
      <c r="L144" s="15">
        <f t="shared" si="425"/>
        <v>0</v>
      </c>
      <c r="M144" s="10" t="str">
        <f>IFERROR(VLOOKUP(A144,'3'!U:V,2,0),"0")</f>
        <v>0</v>
      </c>
      <c r="N144" s="5" t="s">
        <v>168</v>
      </c>
      <c r="O144" s="15">
        <f t="shared" si="426"/>
        <v>0</v>
      </c>
      <c r="P144" s="10" t="str">
        <f>IFERROR(VLOOKUP(A144,'4'!U:V,2,0),"0")</f>
        <v>0</v>
      </c>
      <c r="Q144" s="5" t="s">
        <v>168</v>
      </c>
      <c r="R144" s="15">
        <f t="shared" si="427"/>
        <v>0</v>
      </c>
      <c r="S144" s="10" t="str">
        <f>IFERROR(VLOOKUP(A144,'5'!U:V,2,0),"0")</f>
        <v>0</v>
      </c>
      <c r="T144" s="5" t="s">
        <v>168</v>
      </c>
      <c r="U144" s="15">
        <f t="shared" si="428"/>
        <v>0</v>
      </c>
      <c r="V144" s="10" t="str">
        <f>IFERROR(VLOOKUP(A144,'6'!U:V,2,0),"0")</f>
        <v>0</v>
      </c>
      <c r="W144" s="5" t="s">
        <v>168</v>
      </c>
      <c r="X144" s="15">
        <f t="shared" si="429"/>
        <v>0</v>
      </c>
      <c r="Y144" s="10" t="str">
        <f>IFERROR(VLOOKUP(A144,'7'!U:V,2,0),"0")</f>
        <v>0</v>
      </c>
      <c r="Z144" s="5" t="s">
        <v>168</v>
      </c>
      <c r="AA144" s="15">
        <f t="shared" si="430"/>
        <v>0</v>
      </c>
      <c r="AB144" s="10" t="str">
        <f>IFERROR(VLOOKUP(A144,'8'!U:V,2,0),"0")</f>
        <v>0</v>
      </c>
      <c r="AC144" s="5" t="s">
        <v>168</v>
      </c>
      <c r="AD144" s="15">
        <f t="shared" si="431"/>
        <v>0</v>
      </c>
      <c r="AE144" s="10" t="str">
        <f>IFERROR(VLOOKUP(A144,'9'!U:V,2,0),"0")</f>
        <v>0</v>
      </c>
      <c r="AF144" s="5" t="s">
        <v>168</v>
      </c>
      <c r="AG144" s="15">
        <f t="shared" si="432"/>
        <v>0</v>
      </c>
      <c r="AH144" s="10" t="str">
        <f>IFERROR(VLOOKUP(A144,'10'!U:V,2,0),"0")</f>
        <v>0</v>
      </c>
      <c r="AI144" s="5" t="s">
        <v>168</v>
      </c>
      <c r="AJ144" s="15">
        <f t="shared" si="433"/>
        <v>0</v>
      </c>
      <c r="AK144" s="10" t="str">
        <f>IFERROR(VLOOKUP(A144,'11'!U:V,2,0),"0")</f>
        <v>0</v>
      </c>
      <c r="AL144" s="5" t="s">
        <v>168</v>
      </c>
      <c r="AM144" s="15">
        <f t="shared" si="434"/>
        <v>0</v>
      </c>
      <c r="AN144" s="10" t="str">
        <f>IFERROR(VLOOKUP(A144,'12'!U:V,2,0),"0")</f>
        <v>0</v>
      </c>
      <c r="AO144" s="5" t="s">
        <v>168</v>
      </c>
      <c r="AP144" s="15">
        <f t="shared" si="435"/>
        <v>0</v>
      </c>
      <c r="AQ144" s="10" t="str">
        <f>IFERROR(VLOOKUP(A144,'13'!U:V,2,0),"0")</f>
        <v>0</v>
      </c>
      <c r="AR144" s="5" t="s">
        <v>168</v>
      </c>
      <c r="AS144" s="15">
        <f t="shared" si="436"/>
        <v>0</v>
      </c>
      <c r="AT144" s="10" t="str">
        <f>IFERROR(VLOOKUP(A144,'14'!U:V,2,0),"0")</f>
        <v>0</v>
      </c>
      <c r="AU144" s="5" t="s">
        <v>168</v>
      </c>
      <c r="AV144" s="15">
        <f t="shared" si="437"/>
        <v>0</v>
      </c>
      <c r="AW144" s="10" t="str">
        <f>IFERROR(VLOOKUP(A144,'15'!U:V,2,0),"0")</f>
        <v>0</v>
      </c>
      <c r="AX144" s="5" t="s">
        <v>168</v>
      </c>
      <c r="AY144" s="15">
        <f t="shared" si="438"/>
        <v>0</v>
      </c>
      <c r="AZ144" s="10" t="str">
        <f>IFERROR(VLOOKUP(A144,'16'!U:V,2,0),"0")</f>
        <v>0</v>
      </c>
      <c r="BA144" s="5" t="s">
        <v>168</v>
      </c>
      <c r="BB144" s="15">
        <f t="shared" si="439"/>
        <v>0</v>
      </c>
      <c r="BC144" s="10" t="str">
        <f>IFERROR(VLOOKUP(A144,'17'!U:V,2,0),"0")</f>
        <v>0</v>
      </c>
      <c r="BD144" s="5" t="s">
        <v>168</v>
      </c>
      <c r="BE144" s="15">
        <f t="shared" si="440"/>
        <v>0</v>
      </c>
      <c r="BF144" s="10" t="str">
        <f>IFERROR(VLOOKUP(A144,'18'!U:V,2,0),"0")</f>
        <v>0</v>
      </c>
      <c r="BG144" s="5" t="s">
        <v>168</v>
      </c>
      <c r="BH144" s="15">
        <f t="shared" si="441"/>
        <v>0</v>
      </c>
      <c r="BI144" s="10" t="str">
        <f>IFERROR(VLOOKUP(A144,'19'!U:V,2,0),"0")</f>
        <v>0</v>
      </c>
      <c r="BJ144" s="5" t="s">
        <v>168</v>
      </c>
      <c r="BK144" s="15">
        <f t="shared" si="442"/>
        <v>0</v>
      </c>
      <c r="BL144" s="10" t="str">
        <f>IFERROR(VLOOKUP(A144,'20'!U:V,2,0),"0")</f>
        <v>0</v>
      </c>
      <c r="BM144" s="5" t="s">
        <v>168</v>
      </c>
      <c r="BN144" s="15">
        <f t="shared" si="443"/>
        <v>0</v>
      </c>
      <c r="BO144" s="10" t="str">
        <f>IFERROR(VLOOKUP(A144,'21'!U:V,2,0),"0")</f>
        <v>0</v>
      </c>
      <c r="BP144" s="5" t="s">
        <v>168</v>
      </c>
      <c r="BQ144" s="15">
        <f t="shared" si="444"/>
        <v>0</v>
      </c>
      <c r="BR144" s="10" t="str">
        <f>IFERROR(VLOOKUP(A144,'22'!U:V,2,0),"0")</f>
        <v>0</v>
      </c>
      <c r="BS144" s="5" t="s">
        <v>168</v>
      </c>
      <c r="BT144" s="15">
        <f t="shared" si="445"/>
        <v>0</v>
      </c>
      <c r="BU144" s="10" t="str">
        <f>IFERROR(VLOOKUP(A144,'23'!U:V,2,0),"0")</f>
        <v>0</v>
      </c>
      <c r="BV144" s="5" t="s">
        <v>168</v>
      </c>
      <c r="BW144" s="15">
        <f t="shared" si="446"/>
        <v>0</v>
      </c>
      <c r="BX144" s="10" t="str">
        <f>IFERROR(VLOOKUP(A144,'24'!U:V,2,0),"0")</f>
        <v>0</v>
      </c>
      <c r="BY144" s="5" t="s">
        <v>168</v>
      </c>
      <c r="BZ144" s="15">
        <f t="shared" si="447"/>
        <v>0</v>
      </c>
      <c r="CA144" s="10" t="str">
        <f>IFERROR(VLOOKUP(A144,'25'!U:V,2,0),"0")</f>
        <v>0</v>
      </c>
      <c r="CB144" s="5" t="s">
        <v>168</v>
      </c>
      <c r="CC144" s="15">
        <f t="shared" si="448"/>
        <v>0</v>
      </c>
      <c r="CD144" s="10" t="str">
        <f>IFERROR(VLOOKUP(A144,'26'!U:V,2,0),"0")</f>
        <v>0</v>
      </c>
      <c r="CE144" s="5" t="s">
        <v>168</v>
      </c>
      <c r="CF144" s="15">
        <f t="shared" si="449"/>
        <v>0</v>
      </c>
      <c r="CG144" s="10" t="str">
        <f>IFERROR(VLOOKUP(A144,'27'!U:V,2,0),"0")</f>
        <v>0</v>
      </c>
      <c r="CH144" s="5" t="s">
        <v>168</v>
      </c>
      <c r="CI144" s="15">
        <f t="shared" si="450"/>
        <v>0</v>
      </c>
      <c r="CJ144" s="10" t="str">
        <f>IFERROR(VLOOKUP(A144,'28'!U:V,2,0),"0")</f>
        <v>0</v>
      </c>
      <c r="CK144" s="5" t="s">
        <v>168</v>
      </c>
      <c r="CL144" s="15">
        <f t="shared" si="451"/>
        <v>0</v>
      </c>
      <c r="CM144" s="10" t="str">
        <f>IFERROR(VLOOKUP(A144,'29'!U:V,2,0),"0")</f>
        <v>0</v>
      </c>
      <c r="CN144" s="5" t="s">
        <v>168</v>
      </c>
      <c r="CO144" s="15">
        <f t="shared" si="452"/>
        <v>0</v>
      </c>
      <c r="CP144" s="10" t="str">
        <f>IFERROR(VLOOKUP(A144,'30'!U:V,2,0),"0")</f>
        <v>0</v>
      </c>
      <c r="CQ144" s="5" t="s">
        <v>168</v>
      </c>
      <c r="CR144" s="15">
        <f t="shared" si="453"/>
        <v>0</v>
      </c>
      <c r="CS144" s="10" t="str">
        <f>IFERROR(VLOOKUP(A144,'31'!U:V,2,0),"0")</f>
        <v>0</v>
      </c>
      <c r="CT144" s="5" t="s">
        <v>168</v>
      </c>
      <c r="CU144" s="15">
        <f t="shared" si="421"/>
        <v>0</v>
      </c>
      <c r="CV144" s="10" t="str">
        <f>IFERROR(VLOOKUP(A144,'เซต1-31'!V:W,2,0),"0")</f>
        <v>0</v>
      </c>
      <c r="CW144" s="5" t="s">
        <v>168</v>
      </c>
      <c r="CX144" s="15">
        <f t="shared" si="422"/>
        <v>0</v>
      </c>
    </row>
    <row r="145" spans="1:102" x14ac:dyDescent="0.25">
      <c r="A145" s="5" t="s">
        <v>408</v>
      </c>
      <c r="B145" s="4" t="s">
        <v>409</v>
      </c>
      <c r="C145" s="13">
        <v>71.36</v>
      </c>
      <c r="D145" s="19">
        <f t="shared" si="420"/>
        <v>0</v>
      </c>
      <c r="E145" s="5" t="s">
        <v>168</v>
      </c>
      <c r="F145" s="13">
        <f t="shared" si="423"/>
        <v>0</v>
      </c>
      <c r="G145" s="10" t="str">
        <f>IFERROR(VLOOKUP(A145,'1'!U:V,2,0),"0")</f>
        <v>0</v>
      </c>
      <c r="H145" s="5" t="s">
        <v>168</v>
      </c>
      <c r="I145" s="15">
        <f t="shared" si="424"/>
        <v>0</v>
      </c>
      <c r="J145" s="10" t="str">
        <f>IFERROR(VLOOKUP(A145,'2'!U:V,2,0),"0")</f>
        <v>0</v>
      </c>
      <c r="K145" s="5" t="s">
        <v>168</v>
      </c>
      <c r="L145" s="15">
        <f t="shared" si="425"/>
        <v>0</v>
      </c>
      <c r="M145" s="10" t="str">
        <f>IFERROR(VLOOKUP(A145,'3'!U:V,2,0),"0")</f>
        <v>0</v>
      </c>
      <c r="N145" s="5" t="s">
        <v>168</v>
      </c>
      <c r="O145" s="15">
        <f t="shared" si="426"/>
        <v>0</v>
      </c>
      <c r="P145" s="10" t="str">
        <f>IFERROR(VLOOKUP(A145,'4'!U:V,2,0),"0")</f>
        <v>0</v>
      </c>
      <c r="Q145" s="5" t="s">
        <v>168</v>
      </c>
      <c r="R145" s="15">
        <f t="shared" si="427"/>
        <v>0</v>
      </c>
      <c r="S145" s="10" t="str">
        <f>IFERROR(VLOOKUP(A145,'5'!U:V,2,0),"0")</f>
        <v>0</v>
      </c>
      <c r="T145" s="5" t="s">
        <v>168</v>
      </c>
      <c r="U145" s="15">
        <f t="shared" si="428"/>
        <v>0</v>
      </c>
      <c r="V145" s="10" t="str">
        <f>IFERROR(VLOOKUP(A145,'6'!U:V,2,0),"0")</f>
        <v>0</v>
      </c>
      <c r="W145" s="5" t="s">
        <v>168</v>
      </c>
      <c r="X145" s="15">
        <f t="shared" si="429"/>
        <v>0</v>
      </c>
      <c r="Y145" s="10" t="str">
        <f>IFERROR(VLOOKUP(A145,'7'!U:V,2,0),"0")</f>
        <v>0</v>
      </c>
      <c r="Z145" s="5" t="s">
        <v>168</v>
      </c>
      <c r="AA145" s="15">
        <f t="shared" si="430"/>
        <v>0</v>
      </c>
      <c r="AB145" s="10" t="str">
        <f>IFERROR(VLOOKUP(A145,'8'!U:V,2,0),"0")</f>
        <v>0</v>
      </c>
      <c r="AC145" s="5" t="s">
        <v>168</v>
      </c>
      <c r="AD145" s="15">
        <f t="shared" si="431"/>
        <v>0</v>
      </c>
      <c r="AE145" s="10" t="str">
        <f>IFERROR(VLOOKUP(A145,'9'!U:V,2,0),"0")</f>
        <v>0</v>
      </c>
      <c r="AF145" s="5" t="s">
        <v>168</v>
      </c>
      <c r="AG145" s="15">
        <f t="shared" si="432"/>
        <v>0</v>
      </c>
      <c r="AH145" s="10" t="str">
        <f>IFERROR(VLOOKUP(A145,'10'!U:V,2,0),"0")</f>
        <v>0</v>
      </c>
      <c r="AI145" s="5" t="s">
        <v>168</v>
      </c>
      <c r="AJ145" s="15">
        <f t="shared" si="433"/>
        <v>0</v>
      </c>
      <c r="AK145" s="10" t="str">
        <f>IFERROR(VLOOKUP(A145,'11'!U:V,2,0),"0")</f>
        <v>0</v>
      </c>
      <c r="AL145" s="5" t="s">
        <v>168</v>
      </c>
      <c r="AM145" s="15">
        <f t="shared" si="434"/>
        <v>0</v>
      </c>
      <c r="AN145" s="10" t="str">
        <f>IFERROR(VLOOKUP(A145,'12'!U:V,2,0),"0")</f>
        <v>0</v>
      </c>
      <c r="AO145" s="5" t="s">
        <v>168</v>
      </c>
      <c r="AP145" s="15">
        <f t="shared" si="435"/>
        <v>0</v>
      </c>
      <c r="AQ145" s="10" t="str">
        <f>IFERROR(VLOOKUP(A145,'13'!U:V,2,0),"0")</f>
        <v>0</v>
      </c>
      <c r="AR145" s="5" t="s">
        <v>168</v>
      </c>
      <c r="AS145" s="15">
        <f t="shared" si="436"/>
        <v>0</v>
      </c>
      <c r="AT145" s="10" t="str">
        <f>IFERROR(VLOOKUP(A145,'14'!U:V,2,0),"0")</f>
        <v>0</v>
      </c>
      <c r="AU145" s="5" t="s">
        <v>168</v>
      </c>
      <c r="AV145" s="15">
        <f t="shared" si="437"/>
        <v>0</v>
      </c>
      <c r="AW145" s="10" t="str">
        <f>IFERROR(VLOOKUP(A145,'15'!U:V,2,0),"0")</f>
        <v>0</v>
      </c>
      <c r="AX145" s="5" t="s">
        <v>168</v>
      </c>
      <c r="AY145" s="15">
        <f t="shared" si="438"/>
        <v>0</v>
      </c>
      <c r="AZ145" s="10" t="str">
        <f>IFERROR(VLOOKUP(A145,'16'!U:V,2,0),"0")</f>
        <v>0</v>
      </c>
      <c r="BA145" s="5" t="s">
        <v>168</v>
      </c>
      <c r="BB145" s="15">
        <f t="shared" si="439"/>
        <v>0</v>
      </c>
      <c r="BC145" s="10" t="str">
        <f>IFERROR(VLOOKUP(A145,'17'!U:V,2,0),"0")</f>
        <v>0</v>
      </c>
      <c r="BD145" s="5" t="s">
        <v>168</v>
      </c>
      <c r="BE145" s="15">
        <f t="shared" si="440"/>
        <v>0</v>
      </c>
      <c r="BF145" s="10" t="str">
        <f>IFERROR(VLOOKUP(A145,'18'!U:V,2,0),"0")</f>
        <v>0</v>
      </c>
      <c r="BG145" s="5" t="s">
        <v>168</v>
      </c>
      <c r="BH145" s="15">
        <f t="shared" si="441"/>
        <v>0</v>
      </c>
      <c r="BI145" s="10" t="str">
        <f>IFERROR(VLOOKUP(A145,'19'!U:V,2,0),"0")</f>
        <v>0</v>
      </c>
      <c r="BJ145" s="5" t="s">
        <v>168</v>
      </c>
      <c r="BK145" s="15">
        <f t="shared" si="442"/>
        <v>0</v>
      </c>
      <c r="BL145" s="10" t="str">
        <f>IFERROR(VLOOKUP(A145,'20'!U:V,2,0),"0")</f>
        <v>0</v>
      </c>
      <c r="BM145" s="5" t="s">
        <v>168</v>
      </c>
      <c r="BN145" s="15">
        <f t="shared" si="443"/>
        <v>0</v>
      </c>
      <c r="BO145" s="10" t="str">
        <f>IFERROR(VLOOKUP(A145,'21'!U:V,2,0),"0")</f>
        <v>0</v>
      </c>
      <c r="BP145" s="5" t="s">
        <v>168</v>
      </c>
      <c r="BQ145" s="15">
        <f t="shared" si="444"/>
        <v>0</v>
      </c>
      <c r="BR145" s="10" t="str">
        <f>IFERROR(VLOOKUP(A145,'22'!U:V,2,0),"0")</f>
        <v>0</v>
      </c>
      <c r="BS145" s="5" t="s">
        <v>168</v>
      </c>
      <c r="BT145" s="15">
        <f t="shared" si="445"/>
        <v>0</v>
      </c>
      <c r="BU145" s="10" t="str">
        <f>IFERROR(VLOOKUP(A145,'23'!U:V,2,0),"0")</f>
        <v>0</v>
      </c>
      <c r="BV145" s="5" t="s">
        <v>168</v>
      </c>
      <c r="BW145" s="15">
        <f t="shared" si="446"/>
        <v>0</v>
      </c>
      <c r="BX145" s="10" t="str">
        <f>IFERROR(VLOOKUP(A145,'24'!U:V,2,0),"0")</f>
        <v>0</v>
      </c>
      <c r="BY145" s="5" t="s">
        <v>168</v>
      </c>
      <c r="BZ145" s="15">
        <f t="shared" si="447"/>
        <v>0</v>
      </c>
      <c r="CA145" s="10" t="str">
        <f>IFERROR(VLOOKUP(A145,'25'!U:V,2,0),"0")</f>
        <v>0</v>
      </c>
      <c r="CB145" s="5" t="s">
        <v>168</v>
      </c>
      <c r="CC145" s="15">
        <f t="shared" si="448"/>
        <v>0</v>
      </c>
      <c r="CD145" s="10" t="str">
        <f>IFERROR(VLOOKUP(A145,'26'!U:V,2,0),"0")</f>
        <v>0</v>
      </c>
      <c r="CE145" s="5" t="s">
        <v>168</v>
      </c>
      <c r="CF145" s="15">
        <f t="shared" si="449"/>
        <v>0</v>
      </c>
      <c r="CG145" s="10" t="str">
        <f>IFERROR(VLOOKUP(A145,'27'!U:V,2,0),"0")</f>
        <v>0</v>
      </c>
      <c r="CH145" s="5" t="s">
        <v>168</v>
      </c>
      <c r="CI145" s="15">
        <f t="shared" si="450"/>
        <v>0</v>
      </c>
      <c r="CJ145" s="10" t="str">
        <f>IFERROR(VLOOKUP(A145,'28'!U:V,2,0),"0")</f>
        <v>0</v>
      </c>
      <c r="CK145" s="5" t="s">
        <v>168</v>
      </c>
      <c r="CL145" s="15">
        <f t="shared" si="451"/>
        <v>0</v>
      </c>
      <c r="CM145" s="10" t="str">
        <f>IFERROR(VLOOKUP(A145,'29'!U:V,2,0),"0")</f>
        <v>0</v>
      </c>
      <c r="CN145" s="5" t="s">
        <v>168</v>
      </c>
      <c r="CO145" s="15">
        <f t="shared" si="452"/>
        <v>0</v>
      </c>
      <c r="CP145" s="10" t="str">
        <f>IFERROR(VLOOKUP(A145,'30'!U:V,2,0),"0")</f>
        <v>0</v>
      </c>
      <c r="CQ145" s="5" t="s">
        <v>168</v>
      </c>
      <c r="CR145" s="15">
        <f t="shared" si="453"/>
        <v>0</v>
      </c>
      <c r="CS145" s="10" t="str">
        <f>IFERROR(VLOOKUP(A145,'31'!U:V,2,0),"0")</f>
        <v>0</v>
      </c>
      <c r="CT145" s="5" t="s">
        <v>168</v>
      </c>
      <c r="CU145" s="15">
        <f t="shared" si="421"/>
        <v>0</v>
      </c>
      <c r="CV145" s="10" t="str">
        <f>IFERROR(VLOOKUP(A145,'เซต1-31'!V:W,2,0),"0")</f>
        <v>0</v>
      </c>
      <c r="CW145" s="5" t="s">
        <v>168</v>
      </c>
      <c r="CX145" s="15">
        <f t="shared" si="422"/>
        <v>0</v>
      </c>
    </row>
    <row r="146" spans="1:102" x14ac:dyDescent="0.25">
      <c r="A146" s="5" t="s">
        <v>406</v>
      </c>
      <c r="B146" s="4" t="s">
        <v>407</v>
      </c>
      <c r="C146" s="13">
        <v>14.89</v>
      </c>
      <c r="D146" s="19">
        <f t="shared" si="420"/>
        <v>0</v>
      </c>
      <c r="E146" s="5" t="s">
        <v>168</v>
      </c>
      <c r="F146" s="13">
        <f t="shared" ref="F146" si="454">+D146*C146</f>
        <v>0</v>
      </c>
      <c r="G146" s="10" t="str">
        <f>IFERROR(VLOOKUP(A146,'1'!U:V,2,0),"0")</f>
        <v>0</v>
      </c>
      <c r="H146" s="5" t="s">
        <v>168</v>
      </c>
      <c r="I146" s="15">
        <f t="shared" ref="I146" si="455">+G146*C146</f>
        <v>0</v>
      </c>
      <c r="J146" s="10" t="str">
        <f>IFERROR(VLOOKUP(A146,'2'!U:V,2,0),"0")</f>
        <v>0</v>
      </c>
      <c r="K146" s="5" t="s">
        <v>168</v>
      </c>
      <c r="L146" s="15">
        <f t="shared" ref="L146" si="456">+J146*C146</f>
        <v>0</v>
      </c>
      <c r="M146" s="10" t="str">
        <f>IFERROR(VLOOKUP(A146,'3'!U:V,2,0),"0")</f>
        <v>0</v>
      </c>
      <c r="N146" s="5" t="s">
        <v>168</v>
      </c>
      <c r="O146" s="15">
        <f t="shared" ref="O146" si="457">+M146*C146</f>
        <v>0</v>
      </c>
      <c r="P146" s="10" t="str">
        <f>IFERROR(VLOOKUP(A146,'4'!U:V,2,0),"0")</f>
        <v>0</v>
      </c>
      <c r="Q146" s="5" t="s">
        <v>168</v>
      </c>
      <c r="R146" s="15">
        <f t="shared" ref="R146" si="458">+P146*C146</f>
        <v>0</v>
      </c>
      <c r="S146" s="10" t="str">
        <f>IFERROR(VLOOKUP(A146,'5'!U:V,2,0),"0")</f>
        <v>0</v>
      </c>
      <c r="T146" s="5" t="s">
        <v>168</v>
      </c>
      <c r="U146" s="15">
        <f t="shared" ref="U146" si="459">+S146*C146</f>
        <v>0</v>
      </c>
      <c r="V146" s="10" t="str">
        <f>IFERROR(VLOOKUP(A146,'6'!U:V,2,0),"0")</f>
        <v>0</v>
      </c>
      <c r="W146" s="5" t="s">
        <v>168</v>
      </c>
      <c r="X146" s="15">
        <f t="shared" ref="X146" si="460">+V146*C146</f>
        <v>0</v>
      </c>
      <c r="Y146" s="10" t="str">
        <f>IFERROR(VLOOKUP(A146,'7'!U:V,2,0),"0")</f>
        <v>0</v>
      </c>
      <c r="Z146" s="5" t="s">
        <v>168</v>
      </c>
      <c r="AA146" s="15">
        <f t="shared" ref="AA146" si="461">+Y146*C146</f>
        <v>0</v>
      </c>
      <c r="AB146" s="10" t="str">
        <f>IFERROR(VLOOKUP(A146,'8'!U:V,2,0),"0")</f>
        <v>0</v>
      </c>
      <c r="AC146" s="5" t="s">
        <v>168</v>
      </c>
      <c r="AD146" s="15">
        <f t="shared" ref="AD146" si="462">+AB146*C146</f>
        <v>0</v>
      </c>
      <c r="AE146" s="10" t="str">
        <f>IFERROR(VLOOKUP(A146,'9'!U:V,2,0),"0")</f>
        <v>0</v>
      </c>
      <c r="AF146" s="5" t="s">
        <v>168</v>
      </c>
      <c r="AG146" s="15">
        <f t="shared" ref="AG146" si="463">+AE146*C146</f>
        <v>0</v>
      </c>
      <c r="AH146" s="10" t="str">
        <f>IFERROR(VLOOKUP(A146,'10'!U:V,2,0),"0")</f>
        <v>0</v>
      </c>
      <c r="AI146" s="5" t="s">
        <v>168</v>
      </c>
      <c r="AJ146" s="15">
        <f t="shared" ref="AJ146" si="464">+AH146*C146</f>
        <v>0</v>
      </c>
      <c r="AK146" s="10" t="str">
        <f>IFERROR(VLOOKUP(A146,'11'!U:V,2,0),"0")</f>
        <v>0</v>
      </c>
      <c r="AL146" s="5" t="s">
        <v>168</v>
      </c>
      <c r="AM146" s="15">
        <f t="shared" ref="AM146" si="465">+AK146*C146</f>
        <v>0</v>
      </c>
      <c r="AN146" s="10" t="str">
        <f>IFERROR(VLOOKUP(A146,'12'!U:V,2,0),"0")</f>
        <v>0</v>
      </c>
      <c r="AO146" s="5" t="s">
        <v>168</v>
      </c>
      <c r="AP146" s="15">
        <f t="shared" ref="AP146" si="466">+AN146*C146</f>
        <v>0</v>
      </c>
      <c r="AQ146" s="10" t="str">
        <f>IFERROR(VLOOKUP(A146,'13'!U:V,2,0),"0")</f>
        <v>0</v>
      </c>
      <c r="AR146" s="5" t="s">
        <v>168</v>
      </c>
      <c r="AS146" s="15">
        <f t="shared" ref="AS146" si="467">+AQ146*C146</f>
        <v>0</v>
      </c>
      <c r="AT146" s="10" t="str">
        <f>IFERROR(VLOOKUP(A146,'14'!U:V,2,0),"0")</f>
        <v>0</v>
      </c>
      <c r="AU146" s="5" t="s">
        <v>168</v>
      </c>
      <c r="AV146" s="15">
        <f t="shared" ref="AV146" si="468">+AT146*C146</f>
        <v>0</v>
      </c>
      <c r="AW146" s="10" t="str">
        <f>IFERROR(VLOOKUP(A146,'15'!U:V,2,0),"0")</f>
        <v>0</v>
      </c>
      <c r="AX146" s="5" t="s">
        <v>168</v>
      </c>
      <c r="AY146" s="15">
        <f t="shared" ref="AY146" si="469">+AW146*C146</f>
        <v>0</v>
      </c>
      <c r="AZ146" s="10" t="str">
        <f>IFERROR(VLOOKUP(A146,'16'!U:V,2,0),"0")</f>
        <v>0</v>
      </c>
      <c r="BA146" s="5" t="s">
        <v>168</v>
      </c>
      <c r="BB146" s="15">
        <f t="shared" ref="BB146" si="470">+AZ146*C146</f>
        <v>0</v>
      </c>
      <c r="BC146" s="10" t="str">
        <f>IFERROR(VLOOKUP(A146,'17'!U:V,2,0),"0")</f>
        <v>0</v>
      </c>
      <c r="BD146" s="5" t="s">
        <v>168</v>
      </c>
      <c r="BE146" s="15">
        <f t="shared" ref="BE146" si="471">+BC146*C146</f>
        <v>0</v>
      </c>
      <c r="BF146" s="10" t="str">
        <f>IFERROR(VLOOKUP(A146,'18'!U:V,2,0),"0")</f>
        <v>0</v>
      </c>
      <c r="BG146" s="5" t="s">
        <v>168</v>
      </c>
      <c r="BH146" s="15">
        <f t="shared" ref="BH146" si="472">+BF146*C146</f>
        <v>0</v>
      </c>
      <c r="BI146" s="10" t="str">
        <f>IFERROR(VLOOKUP(A146,'19'!U:V,2,0),"0")</f>
        <v>0</v>
      </c>
      <c r="BJ146" s="5" t="s">
        <v>168</v>
      </c>
      <c r="BK146" s="15">
        <f t="shared" ref="BK146" si="473">+BI146*C146</f>
        <v>0</v>
      </c>
      <c r="BL146" s="10" t="str">
        <f>IFERROR(VLOOKUP(A146,'20'!U:V,2,0),"0")</f>
        <v>0</v>
      </c>
      <c r="BM146" s="5" t="s">
        <v>168</v>
      </c>
      <c r="BN146" s="15">
        <f t="shared" ref="BN146" si="474">+BL146*C146</f>
        <v>0</v>
      </c>
      <c r="BO146" s="10" t="str">
        <f>IFERROR(VLOOKUP(A146,'21'!U:V,2,0),"0")</f>
        <v>0</v>
      </c>
      <c r="BP146" s="5" t="s">
        <v>168</v>
      </c>
      <c r="BQ146" s="15">
        <f t="shared" ref="BQ146" si="475">+BO146*C146</f>
        <v>0</v>
      </c>
      <c r="BR146" s="10" t="str">
        <f>IFERROR(VLOOKUP(A146,'22'!U:V,2,0),"0")</f>
        <v>0</v>
      </c>
      <c r="BS146" s="5" t="s">
        <v>168</v>
      </c>
      <c r="BT146" s="15">
        <f t="shared" ref="BT146" si="476">+BR146*C146</f>
        <v>0</v>
      </c>
      <c r="BU146" s="10" t="str">
        <f>IFERROR(VLOOKUP(A146,'23'!U:V,2,0),"0")</f>
        <v>0</v>
      </c>
      <c r="BV146" s="5" t="s">
        <v>168</v>
      </c>
      <c r="BW146" s="15">
        <f t="shared" ref="BW146" si="477">+BU146*C146</f>
        <v>0</v>
      </c>
      <c r="BX146" s="10" t="str">
        <f>IFERROR(VLOOKUP(A146,'24'!U:V,2,0),"0")</f>
        <v>0</v>
      </c>
      <c r="BY146" s="5" t="s">
        <v>168</v>
      </c>
      <c r="BZ146" s="15">
        <f t="shared" ref="BZ146" si="478">+BX146*C146</f>
        <v>0</v>
      </c>
      <c r="CA146" s="10" t="str">
        <f>IFERROR(VLOOKUP(A146,'25'!U:V,2,0),"0")</f>
        <v>0</v>
      </c>
      <c r="CB146" s="5" t="s">
        <v>168</v>
      </c>
      <c r="CC146" s="15">
        <f t="shared" ref="CC146" si="479">+CA146*C146</f>
        <v>0</v>
      </c>
      <c r="CD146" s="10" t="str">
        <f>IFERROR(VLOOKUP(A146,'26'!U:V,2,0),"0")</f>
        <v>0</v>
      </c>
      <c r="CE146" s="5" t="s">
        <v>168</v>
      </c>
      <c r="CF146" s="15">
        <f t="shared" ref="CF146" si="480">+CD146*C146</f>
        <v>0</v>
      </c>
      <c r="CG146" s="10" t="str">
        <f>IFERROR(VLOOKUP(A146,'27'!U:V,2,0),"0")</f>
        <v>0</v>
      </c>
      <c r="CH146" s="5" t="s">
        <v>168</v>
      </c>
      <c r="CI146" s="15">
        <f t="shared" ref="CI146" si="481">+CG146*C146</f>
        <v>0</v>
      </c>
      <c r="CJ146" s="10" t="str">
        <f>IFERROR(VLOOKUP(A146,'28'!U:V,2,0),"0")</f>
        <v>0</v>
      </c>
      <c r="CK146" s="5" t="s">
        <v>168</v>
      </c>
      <c r="CL146" s="15">
        <f t="shared" ref="CL146" si="482">+CJ146*C146</f>
        <v>0</v>
      </c>
      <c r="CM146" s="10" t="str">
        <f>IFERROR(VLOOKUP(A146,'29'!U:V,2,0),"0")</f>
        <v>0</v>
      </c>
      <c r="CN146" s="5" t="s">
        <v>168</v>
      </c>
      <c r="CO146" s="15">
        <f t="shared" ref="CO146" si="483">+CM146*C146</f>
        <v>0</v>
      </c>
      <c r="CP146" s="10" t="str">
        <f>IFERROR(VLOOKUP(A146,'30'!U:V,2,0),"0")</f>
        <v>0</v>
      </c>
      <c r="CQ146" s="5" t="s">
        <v>168</v>
      </c>
      <c r="CR146" s="15">
        <f t="shared" ref="CR146" si="484">+CP146*C146</f>
        <v>0</v>
      </c>
      <c r="CS146" s="10" t="str">
        <f>IFERROR(VLOOKUP(A146,'31'!U:V,2,0),"0")</f>
        <v>0</v>
      </c>
      <c r="CT146" s="5" t="s">
        <v>168</v>
      </c>
      <c r="CU146" s="15">
        <f t="shared" si="421"/>
        <v>0</v>
      </c>
      <c r="CV146" s="10" t="str">
        <f>IFERROR(VLOOKUP(A146,'เซต1-31'!V:W,2,0),"0")</f>
        <v>0</v>
      </c>
      <c r="CW146" s="5" t="s">
        <v>168</v>
      </c>
      <c r="CX146" s="15">
        <f t="shared" si="422"/>
        <v>0</v>
      </c>
    </row>
    <row r="147" spans="1:102" x14ac:dyDescent="0.25">
      <c r="A147" s="5" t="s">
        <v>413</v>
      </c>
      <c r="B147" s="4" t="s">
        <v>414</v>
      </c>
      <c r="C147" s="13">
        <v>12.68</v>
      </c>
      <c r="D147" s="19">
        <f t="shared" si="420"/>
        <v>0</v>
      </c>
      <c r="E147" s="5" t="s">
        <v>168</v>
      </c>
      <c r="F147" s="13">
        <f t="shared" ref="F147" si="485">+D147*C147</f>
        <v>0</v>
      </c>
      <c r="G147" s="10" t="str">
        <f>IFERROR(VLOOKUP(A147,'1'!U:V,2,0),"0")</f>
        <v>0</v>
      </c>
      <c r="H147" s="5" t="s">
        <v>168</v>
      </c>
      <c r="I147" s="15">
        <f t="shared" ref="I147" si="486">+G147*C147</f>
        <v>0</v>
      </c>
      <c r="J147" s="10" t="str">
        <f>IFERROR(VLOOKUP(A147,'2'!U:V,2,0),"0")</f>
        <v>0</v>
      </c>
      <c r="K147" s="5" t="s">
        <v>168</v>
      </c>
      <c r="L147" s="15">
        <f t="shared" ref="L147" si="487">+J147*C147</f>
        <v>0</v>
      </c>
      <c r="M147" s="10" t="str">
        <f>IFERROR(VLOOKUP(A147,'3'!U:V,2,0),"0")</f>
        <v>0</v>
      </c>
      <c r="N147" s="5" t="s">
        <v>168</v>
      </c>
      <c r="O147" s="15">
        <f t="shared" ref="O147" si="488">+M147*C147</f>
        <v>0</v>
      </c>
      <c r="P147" s="10" t="str">
        <f>IFERROR(VLOOKUP(A147,'4'!U:V,2,0),"0")</f>
        <v>0</v>
      </c>
      <c r="Q147" s="5" t="s">
        <v>168</v>
      </c>
      <c r="R147" s="15">
        <f t="shared" ref="R147" si="489">+P147*C147</f>
        <v>0</v>
      </c>
      <c r="S147" s="10" t="str">
        <f>IFERROR(VLOOKUP(A147,'5'!U:V,2,0),"0")</f>
        <v>0</v>
      </c>
      <c r="T147" s="5" t="s">
        <v>168</v>
      </c>
      <c r="U147" s="15">
        <f t="shared" ref="U147" si="490">+S147*C147</f>
        <v>0</v>
      </c>
      <c r="V147" s="10" t="str">
        <f>IFERROR(VLOOKUP(A147,'6'!U:V,2,0),"0")</f>
        <v>0</v>
      </c>
      <c r="W147" s="5" t="s">
        <v>168</v>
      </c>
      <c r="X147" s="15">
        <f t="shared" ref="X147" si="491">+V147*C147</f>
        <v>0</v>
      </c>
      <c r="Y147" s="10" t="str">
        <f>IFERROR(VLOOKUP(A147,'7'!U:V,2,0),"0")</f>
        <v>0</v>
      </c>
      <c r="Z147" s="5" t="s">
        <v>168</v>
      </c>
      <c r="AA147" s="15">
        <f t="shared" ref="AA147" si="492">+Y147*C147</f>
        <v>0</v>
      </c>
      <c r="AB147" s="10" t="str">
        <f>IFERROR(VLOOKUP(A147,'8'!U:V,2,0),"0")</f>
        <v>0</v>
      </c>
      <c r="AC147" s="5" t="s">
        <v>168</v>
      </c>
      <c r="AD147" s="15">
        <f t="shared" ref="AD147" si="493">+AB147*C147</f>
        <v>0</v>
      </c>
      <c r="AE147" s="10" t="str">
        <f>IFERROR(VLOOKUP(A147,'9'!U:V,2,0),"0")</f>
        <v>0</v>
      </c>
      <c r="AF147" s="5" t="s">
        <v>168</v>
      </c>
      <c r="AG147" s="15">
        <f t="shared" ref="AG147" si="494">+AE147*C147</f>
        <v>0</v>
      </c>
      <c r="AH147" s="10" t="str">
        <f>IFERROR(VLOOKUP(A147,'10'!U:V,2,0),"0")</f>
        <v>0</v>
      </c>
      <c r="AI147" s="5" t="s">
        <v>168</v>
      </c>
      <c r="AJ147" s="15">
        <f t="shared" ref="AJ147" si="495">+AH147*C147</f>
        <v>0</v>
      </c>
      <c r="AK147" s="10" t="str">
        <f>IFERROR(VLOOKUP(A147,'11'!U:V,2,0),"0")</f>
        <v>0</v>
      </c>
      <c r="AL147" s="5" t="s">
        <v>168</v>
      </c>
      <c r="AM147" s="15">
        <f t="shared" ref="AM147" si="496">+AK147*C147</f>
        <v>0</v>
      </c>
      <c r="AN147" s="10" t="str">
        <f>IFERROR(VLOOKUP(A147,'12'!U:V,2,0),"0")</f>
        <v>0</v>
      </c>
      <c r="AO147" s="5" t="s">
        <v>168</v>
      </c>
      <c r="AP147" s="15">
        <f t="shared" ref="AP147" si="497">+AN147*C147</f>
        <v>0</v>
      </c>
      <c r="AQ147" s="10" t="str">
        <f>IFERROR(VLOOKUP(A147,'13'!U:V,2,0),"0")</f>
        <v>0</v>
      </c>
      <c r="AR147" s="5" t="s">
        <v>168</v>
      </c>
      <c r="AS147" s="15">
        <f t="shared" ref="AS147" si="498">+AQ147*C147</f>
        <v>0</v>
      </c>
      <c r="AT147" s="10" t="str">
        <f>IFERROR(VLOOKUP(A147,'14'!U:V,2,0),"0")</f>
        <v>0</v>
      </c>
      <c r="AU147" s="5" t="s">
        <v>168</v>
      </c>
      <c r="AV147" s="15">
        <f t="shared" ref="AV147" si="499">+AT147*C147</f>
        <v>0</v>
      </c>
      <c r="AW147" s="10" t="str">
        <f>IFERROR(VLOOKUP(A147,'15'!U:V,2,0),"0")</f>
        <v>0</v>
      </c>
      <c r="AX147" s="5" t="s">
        <v>168</v>
      </c>
      <c r="AY147" s="15">
        <f t="shared" ref="AY147" si="500">+AW147*C147</f>
        <v>0</v>
      </c>
      <c r="AZ147" s="10" t="str">
        <f>IFERROR(VLOOKUP(A147,'16'!U:V,2,0),"0")</f>
        <v>0</v>
      </c>
      <c r="BA147" s="5" t="s">
        <v>168</v>
      </c>
      <c r="BB147" s="15">
        <f t="shared" ref="BB147" si="501">+AZ147*C147</f>
        <v>0</v>
      </c>
      <c r="BC147" s="10" t="str">
        <f>IFERROR(VLOOKUP(A147,'17'!U:V,2,0),"0")</f>
        <v>0</v>
      </c>
      <c r="BD147" s="5" t="s">
        <v>168</v>
      </c>
      <c r="BE147" s="15">
        <f t="shared" ref="BE147" si="502">+BC147*C147</f>
        <v>0</v>
      </c>
      <c r="BF147" s="10" t="str">
        <f>IFERROR(VLOOKUP(A147,'18'!U:V,2,0),"0")</f>
        <v>0</v>
      </c>
      <c r="BG147" s="5" t="s">
        <v>168</v>
      </c>
      <c r="BH147" s="15">
        <f t="shared" ref="BH147" si="503">+BF147*C147</f>
        <v>0</v>
      </c>
      <c r="BI147" s="10" t="str">
        <f>IFERROR(VLOOKUP(A147,'19'!U:V,2,0),"0")</f>
        <v>0</v>
      </c>
      <c r="BJ147" s="5" t="s">
        <v>168</v>
      </c>
      <c r="BK147" s="15">
        <f t="shared" ref="BK147" si="504">+BI147*C147</f>
        <v>0</v>
      </c>
      <c r="BL147" s="10" t="str">
        <f>IFERROR(VLOOKUP(A147,'20'!U:V,2,0),"0")</f>
        <v>0</v>
      </c>
      <c r="BM147" s="5" t="s">
        <v>168</v>
      </c>
      <c r="BN147" s="15">
        <f t="shared" ref="BN147" si="505">+BL147*C147</f>
        <v>0</v>
      </c>
      <c r="BO147" s="10" t="str">
        <f>IFERROR(VLOOKUP(A147,'21'!U:V,2,0),"0")</f>
        <v>0</v>
      </c>
      <c r="BP147" s="5" t="s">
        <v>168</v>
      </c>
      <c r="BQ147" s="15">
        <f t="shared" ref="BQ147" si="506">+BO147*C147</f>
        <v>0</v>
      </c>
      <c r="BR147" s="10" t="str">
        <f>IFERROR(VLOOKUP(A147,'22'!U:V,2,0),"0")</f>
        <v>0</v>
      </c>
      <c r="BS147" s="5" t="s">
        <v>168</v>
      </c>
      <c r="BT147" s="15">
        <f t="shared" ref="BT147" si="507">+BR147*C147</f>
        <v>0</v>
      </c>
      <c r="BU147" s="10" t="str">
        <f>IFERROR(VLOOKUP(A147,'23'!U:V,2,0),"0")</f>
        <v>0</v>
      </c>
      <c r="BV147" s="5" t="s">
        <v>168</v>
      </c>
      <c r="BW147" s="15">
        <f t="shared" ref="BW147" si="508">+BU147*C147</f>
        <v>0</v>
      </c>
      <c r="BX147" s="10" t="str">
        <f>IFERROR(VLOOKUP(A147,'24'!U:V,2,0),"0")</f>
        <v>0</v>
      </c>
      <c r="BY147" s="5" t="s">
        <v>168</v>
      </c>
      <c r="BZ147" s="15">
        <f t="shared" ref="BZ147" si="509">+BX147*C147</f>
        <v>0</v>
      </c>
      <c r="CA147" s="10" t="str">
        <f>IFERROR(VLOOKUP(A147,'25'!U:V,2,0),"0")</f>
        <v>0</v>
      </c>
      <c r="CB147" s="5" t="s">
        <v>168</v>
      </c>
      <c r="CC147" s="15">
        <f t="shared" ref="CC147" si="510">+CA147*C147</f>
        <v>0</v>
      </c>
      <c r="CD147" s="10" t="str">
        <f>IFERROR(VLOOKUP(A147,'26'!U:V,2,0),"0")</f>
        <v>0</v>
      </c>
      <c r="CE147" s="5" t="s">
        <v>168</v>
      </c>
      <c r="CF147" s="15">
        <f t="shared" ref="CF147" si="511">+CD147*C147</f>
        <v>0</v>
      </c>
      <c r="CG147" s="10" t="str">
        <f>IFERROR(VLOOKUP(A147,'27'!U:V,2,0),"0")</f>
        <v>0</v>
      </c>
      <c r="CH147" s="5" t="s">
        <v>168</v>
      </c>
      <c r="CI147" s="15">
        <f t="shared" ref="CI147" si="512">+CG147*C147</f>
        <v>0</v>
      </c>
      <c r="CJ147" s="10" t="str">
        <f>IFERROR(VLOOKUP(A147,'28'!U:V,2,0),"0")</f>
        <v>0</v>
      </c>
      <c r="CK147" s="5" t="s">
        <v>168</v>
      </c>
      <c r="CL147" s="15">
        <f t="shared" ref="CL147" si="513">+CJ147*C147</f>
        <v>0</v>
      </c>
      <c r="CM147" s="10" t="str">
        <f>IFERROR(VLOOKUP(A147,'29'!U:V,2,0),"0")</f>
        <v>0</v>
      </c>
      <c r="CN147" s="5" t="s">
        <v>168</v>
      </c>
      <c r="CO147" s="15">
        <f t="shared" ref="CO147" si="514">+CM147*C147</f>
        <v>0</v>
      </c>
      <c r="CP147" s="10" t="str">
        <f>IFERROR(VLOOKUP(A147,'30'!U:V,2,0),"0")</f>
        <v>0</v>
      </c>
      <c r="CQ147" s="5" t="s">
        <v>168</v>
      </c>
      <c r="CR147" s="15">
        <f t="shared" ref="CR147" si="515">+CP147*C147</f>
        <v>0</v>
      </c>
      <c r="CS147" s="10" t="str">
        <f>IFERROR(VLOOKUP(A147,'31'!U:V,2,0),"0")</f>
        <v>0</v>
      </c>
      <c r="CT147" s="5" t="s">
        <v>168</v>
      </c>
      <c r="CU147" s="15">
        <f t="shared" si="421"/>
        <v>0</v>
      </c>
      <c r="CV147" s="10" t="str">
        <f>IFERROR(VLOOKUP(A147,'เซต1-31'!V:W,2,0),"0")</f>
        <v>0</v>
      </c>
      <c r="CW147" s="5" t="s">
        <v>168</v>
      </c>
      <c r="CX147" s="15">
        <f t="shared" si="422"/>
        <v>0</v>
      </c>
    </row>
    <row r="148" spans="1:102" x14ac:dyDescent="0.25">
      <c r="A148" s="5" t="s">
        <v>417</v>
      </c>
      <c r="B148" s="4" t="s">
        <v>52</v>
      </c>
      <c r="C148" s="13">
        <v>30.96</v>
      </c>
      <c r="D148" s="19">
        <f t="shared" si="420"/>
        <v>1</v>
      </c>
      <c r="E148" s="5" t="s">
        <v>172</v>
      </c>
      <c r="F148" s="13">
        <f t="shared" ref="F148:F149" si="516">+D148*C148</f>
        <v>30.96</v>
      </c>
      <c r="G148" s="10" t="str">
        <f>IFERROR(VLOOKUP(A148,'1'!U:V,2,0),"0")</f>
        <v>0</v>
      </c>
      <c r="H148" s="5" t="s">
        <v>172</v>
      </c>
      <c r="I148" s="15">
        <f>+G148*C148</f>
        <v>0</v>
      </c>
      <c r="J148" s="10" t="str">
        <f>IFERROR(VLOOKUP(A148,'2'!U:V,2,0),"0")</f>
        <v>0</v>
      </c>
      <c r="K148" s="5" t="s">
        <v>172</v>
      </c>
      <c r="L148" s="15">
        <f>+J148*C148</f>
        <v>0</v>
      </c>
      <c r="M148" s="10" t="str">
        <f>IFERROR(VLOOKUP(A148,'3'!U:V,2,0),"0")</f>
        <v>0</v>
      </c>
      <c r="N148" s="5" t="s">
        <v>172</v>
      </c>
      <c r="O148" s="15">
        <f>+M148*C148</f>
        <v>0</v>
      </c>
      <c r="P148" s="10" t="str">
        <f>IFERROR(VLOOKUP(A148,'4'!U:V,2,0),"0")</f>
        <v>0</v>
      </c>
      <c r="Q148" s="5" t="s">
        <v>172</v>
      </c>
      <c r="R148" s="15">
        <f>+P148*C148</f>
        <v>0</v>
      </c>
      <c r="S148" s="10" t="str">
        <f>IFERROR(VLOOKUP(A148,'5'!U:V,2,0),"0")</f>
        <v>0</v>
      </c>
      <c r="T148" s="5" t="s">
        <v>172</v>
      </c>
      <c r="U148" s="15">
        <f>+S148*C148</f>
        <v>0</v>
      </c>
      <c r="V148" s="10" t="str">
        <f>IFERROR(VLOOKUP(A148,'6'!U:V,2,0),"0")</f>
        <v>0</v>
      </c>
      <c r="W148" s="5" t="s">
        <v>172</v>
      </c>
      <c r="X148" s="15">
        <f>+V148*C148</f>
        <v>0</v>
      </c>
      <c r="Y148" s="10" t="str">
        <f>IFERROR(VLOOKUP(A148,'7'!U:V,2,0),"0")</f>
        <v>0</v>
      </c>
      <c r="Z148" s="5" t="s">
        <v>172</v>
      </c>
      <c r="AA148" s="15">
        <f t="shared" ref="AA148:AA149" si="517">+Y148*C148</f>
        <v>0</v>
      </c>
      <c r="AB148" s="10" t="str">
        <f>IFERROR(VLOOKUP(A148,'8'!U:V,2,0),"0")</f>
        <v>0</v>
      </c>
      <c r="AC148" s="5" t="s">
        <v>172</v>
      </c>
      <c r="AD148" s="15">
        <f t="shared" ref="AD148:AD149" si="518">+AB148*C148</f>
        <v>0</v>
      </c>
      <c r="AE148" s="10" t="str">
        <f>IFERROR(VLOOKUP(A148,'9'!U:V,2,0),"0")</f>
        <v>0</v>
      </c>
      <c r="AF148" s="5" t="s">
        <v>172</v>
      </c>
      <c r="AG148" s="15">
        <f t="shared" ref="AG148:AG149" si="519">+AE148*C148</f>
        <v>0</v>
      </c>
      <c r="AH148" s="10" t="str">
        <f>IFERROR(VLOOKUP(A148,'10'!U:V,2,0),"0")</f>
        <v>0</v>
      </c>
      <c r="AI148" s="5" t="s">
        <v>172</v>
      </c>
      <c r="AJ148" s="15">
        <f t="shared" ref="AJ148:AJ149" si="520">+AH148*C148</f>
        <v>0</v>
      </c>
      <c r="AK148" s="10" t="str">
        <f>IFERROR(VLOOKUP(A148,'11'!U:V,2,0),"0")</f>
        <v>0</v>
      </c>
      <c r="AL148" s="5" t="s">
        <v>172</v>
      </c>
      <c r="AM148" s="15">
        <f t="shared" ref="AM148:AM149" si="521">+AK148*C148</f>
        <v>0</v>
      </c>
      <c r="AN148" s="10" t="str">
        <f>IFERROR(VLOOKUP(A148,'12'!U:V,2,0),"0")</f>
        <v>0</v>
      </c>
      <c r="AO148" s="5" t="s">
        <v>172</v>
      </c>
      <c r="AP148" s="15">
        <f t="shared" ref="AP148:AP149" si="522">+AN148*C148</f>
        <v>0</v>
      </c>
      <c r="AQ148" s="10" t="str">
        <f>IFERROR(VLOOKUP(A148,'13'!U:V,2,0),"0")</f>
        <v>0</v>
      </c>
      <c r="AR148" s="5" t="s">
        <v>172</v>
      </c>
      <c r="AS148" s="15">
        <f t="shared" ref="AS148:AS149" si="523">+AQ148*C148</f>
        <v>0</v>
      </c>
      <c r="AT148" s="10" t="str">
        <f>IFERROR(VLOOKUP(A148,'14'!U:V,2,0),"0")</f>
        <v>0</v>
      </c>
      <c r="AU148" s="5" t="s">
        <v>172</v>
      </c>
      <c r="AV148" s="15">
        <f t="shared" ref="AV148:AV149" si="524">+AT148*C148</f>
        <v>0</v>
      </c>
      <c r="AW148" s="10" t="str">
        <f>IFERROR(VLOOKUP(A148,'15'!U:V,2,0),"0")</f>
        <v>0</v>
      </c>
      <c r="AX148" s="5" t="s">
        <v>172</v>
      </c>
      <c r="AY148" s="15">
        <f t="shared" ref="AY148:AY149" si="525">+AW148*C148</f>
        <v>0</v>
      </c>
      <c r="AZ148" s="10" t="str">
        <f>IFERROR(VLOOKUP(A148,'16'!U:V,2,0),"0")</f>
        <v>0</v>
      </c>
      <c r="BA148" s="5" t="s">
        <v>172</v>
      </c>
      <c r="BB148" s="15">
        <f t="shared" ref="BB148:BB149" si="526">+AZ148*C148</f>
        <v>0</v>
      </c>
      <c r="BC148" s="10" t="str">
        <f>IFERROR(VLOOKUP(A148,'17'!U:V,2,0),"0")</f>
        <v>0</v>
      </c>
      <c r="BD148" s="5" t="s">
        <v>172</v>
      </c>
      <c r="BE148" s="15">
        <f t="shared" ref="BE148:BE149" si="527">+BC148*C148</f>
        <v>0</v>
      </c>
      <c r="BF148" s="10" t="str">
        <f>IFERROR(VLOOKUP(A148,'18'!U:V,2,0),"0")</f>
        <v>0</v>
      </c>
      <c r="BG148" s="5" t="s">
        <v>172</v>
      </c>
      <c r="BH148" s="15">
        <f t="shared" ref="BH148:BH149" si="528">+BF148*C148</f>
        <v>0</v>
      </c>
      <c r="BI148" s="10" t="str">
        <f>IFERROR(VLOOKUP(A148,'19'!U:V,2,0),"0")</f>
        <v>0</v>
      </c>
      <c r="BJ148" s="5" t="s">
        <v>172</v>
      </c>
      <c r="BK148" s="15">
        <f t="shared" ref="BK148:BK149" si="529">+BI148*C148</f>
        <v>0</v>
      </c>
      <c r="BL148" s="10" t="str">
        <f>IFERROR(VLOOKUP(A148,'20'!U:V,2,0),"0")</f>
        <v>0</v>
      </c>
      <c r="BM148" s="5" t="s">
        <v>172</v>
      </c>
      <c r="BN148" s="15">
        <f t="shared" ref="BN148:BN149" si="530">+BL148*C148</f>
        <v>0</v>
      </c>
      <c r="BO148" s="10" t="str">
        <f>IFERROR(VLOOKUP(A148,'21'!U:V,2,0),"0")</f>
        <v>0</v>
      </c>
      <c r="BP148" s="5" t="s">
        <v>172</v>
      </c>
      <c r="BQ148" s="15">
        <f t="shared" ref="BQ148:BQ149" si="531">+BO148*C148</f>
        <v>0</v>
      </c>
      <c r="BR148" s="10" t="str">
        <f>IFERROR(VLOOKUP(A148,'22'!U:V,2,0),"0")</f>
        <v>0</v>
      </c>
      <c r="BS148" s="5" t="s">
        <v>172</v>
      </c>
      <c r="BT148" s="15">
        <f t="shared" ref="BT148:BT149" si="532">+BR148*C148</f>
        <v>0</v>
      </c>
      <c r="BU148" s="10" t="str">
        <f>IFERROR(VLOOKUP(A148,'23'!U:V,2,0),"0")</f>
        <v>0</v>
      </c>
      <c r="BV148" s="5" t="s">
        <v>172</v>
      </c>
      <c r="BW148" s="15">
        <f t="shared" ref="BW148:BW149" si="533">+BU148*C148</f>
        <v>0</v>
      </c>
      <c r="BX148" s="10" t="str">
        <f>IFERROR(VLOOKUP(A148,'24'!U:V,2,0),"0")</f>
        <v>0</v>
      </c>
      <c r="BY148" s="5" t="s">
        <v>172</v>
      </c>
      <c r="BZ148" s="15">
        <f t="shared" ref="BZ148:BZ149" si="534">+BX148*C148</f>
        <v>0</v>
      </c>
      <c r="CA148" s="10" t="str">
        <f>IFERROR(VLOOKUP(A148,'25'!U:V,2,0),"0")</f>
        <v>0</v>
      </c>
      <c r="CB148" s="5" t="s">
        <v>172</v>
      </c>
      <c r="CC148" s="15">
        <f t="shared" ref="CC148:CC149" si="535">+CA148*C148</f>
        <v>0</v>
      </c>
      <c r="CD148" s="10" t="str">
        <f>IFERROR(VLOOKUP(A148,'26'!U:V,2,0),"0")</f>
        <v>0</v>
      </c>
      <c r="CE148" s="5" t="s">
        <v>172</v>
      </c>
      <c r="CF148" s="15">
        <f t="shared" ref="CF148:CF149" si="536">+CD148*C148</f>
        <v>0</v>
      </c>
      <c r="CG148" s="10">
        <f>IFERROR(VLOOKUP(A148,'27'!U:V,2,0),"0")</f>
        <v>1</v>
      </c>
      <c r="CH148" s="5" t="s">
        <v>172</v>
      </c>
      <c r="CI148" s="15">
        <f t="shared" ref="CI148:CI149" si="537">+CG148*C148</f>
        <v>30.96</v>
      </c>
      <c r="CJ148" s="10" t="str">
        <f>IFERROR(VLOOKUP(A148,'28'!U:V,2,0),"0")</f>
        <v>0</v>
      </c>
      <c r="CK148" s="5" t="s">
        <v>172</v>
      </c>
      <c r="CL148" s="15">
        <f t="shared" ref="CL148:CL149" si="538">+CJ148*C148</f>
        <v>0</v>
      </c>
      <c r="CM148" s="10" t="str">
        <f>IFERROR(VLOOKUP(A148,'29'!U:V,2,0),"0")</f>
        <v>0</v>
      </c>
      <c r="CN148" s="5" t="s">
        <v>172</v>
      </c>
      <c r="CO148" s="15">
        <f t="shared" ref="CO148:CO149" si="539">+CM148*C148</f>
        <v>0</v>
      </c>
      <c r="CP148" s="10" t="str">
        <f>IFERROR(VLOOKUP(A148,'30'!U:V,2,0),"0")</f>
        <v>0</v>
      </c>
      <c r="CQ148" s="5" t="s">
        <v>172</v>
      </c>
      <c r="CR148" s="15">
        <f t="shared" ref="CR148:CR149" si="540">+CP148*C148</f>
        <v>0</v>
      </c>
      <c r="CS148" s="10" t="str">
        <f>IFERROR(VLOOKUP(A148,'31'!U:V,2,0),"0")</f>
        <v>0</v>
      </c>
      <c r="CT148" s="5" t="s">
        <v>172</v>
      </c>
      <c r="CU148" s="15">
        <f t="shared" si="421"/>
        <v>0</v>
      </c>
      <c r="CV148" s="10" t="str">
        <f>IFERROR(VLOOKUP(A148,'เซต1-31'!V:W,2,0),"0")</f>
        <v>0</v>
      </c>
      <c r="CW148" s="5" t="s">
        <v>172</v>
      </c>
      <c r="CX148" s="15">
        <f t="shared" si="422"/>
        <v>0</v>
      </c>
    </row>
    <row r="149" spans="1:102" x14ac:dyDescent="0.25">
      <c r="A149" s="5" t="s">
        <v>434</v>
      </c>
      <c r="B149" s="4" t="s">
        <v>435</v>
      </c>
      <c r="C149" s="13">
        <v>12.68</v>
      </c>
      <c r="D149" s="19">
        <f t="shared" si="420"/>
        <v>0</v>
      </c>
      <c r="E149" s="5" t="s">
        <v>168</v>
      </c>
      <c r="F149" s="13">
        <f t="shared" si="516"/>
        <v>0</v>
      </c>
      <c r="G149" s="10" t="str">
        <f>IFERROR(VLOOKUP(A149,'1'!U:V,2,0),"0")</f>
        <v>0</v>
      </c>
      <c r="H149" s="5" t="s">
        <v>168</v>
      </c>
      <c r="I149" s="15">
        <f t="shared" ref="I149" si="541">+G149*C149</f>
        <v>0</v>
      </c>
      <c r="J149" s="10" t="str">
        <f>IFERROR(VLOOKUP(A149,'2'!U:V,2,0),"0")</f>
        <v>0</v>
      </c>
      <c r="K149" s="5" t="s">
        <v>168</v>
      </c>
      <c r="L149" s="15">
        <f t="shared" ref="L149" si="542">+J149*C149</f>
        <v>0</v>
      </c>
      <c r="M149" s="10" t="str">
        <f>IFERROR(VLOOKUP(A149,'3'!U:V,2,0),"0")</f>
        <v>0</v>
      </c>
      <c r="N149" s="5" t="s">
        <v>168</v>
      </c>
      <c r="O149" s="15">
        <f t="shared" ref="O149" si="543">+M149*C149</f>
        <v>0</v>
      </c>
      <c r="P149" s="10" t="str">
        <f>IFERROR(VLOOKUP(A149,'4'!U:V,2,0),"0")</f>
        <v>0</v>
      </c>
      <c r="Q149" s="5" t="s">
        <v>168</v>
      </c>
      <c r="R149" s="15">
        <f t="shared" ref="R149" si="544">+P149*C149</f>
        <v>0</v>
      </c>
      <c r="S149" s="10" t="str">
        <f>IFERROR(VLOOKUP(A149,'5'!U:V,2,0),"0")</f>
        <v>0</v>
      </c>
      <c r="T149" s="5" t="s">
        <v>168</v>
      </c>
      <c r="U149" s="15">
        <f t="shared" ref="U149" si="545">+S149*C149</f>
        <v>0</v>
      </c>
      <c r="V149" s="10" t="str">
        <f>IFERROR(VLOOKUP(A149,'6'!U:V,2,0),"0")</f>
        <v>0</v>
      </c>
      <c r="W149" s="5" t="s">
        <v>168</v>
      </c>
      <c r="X149" s="15">
        <f t="shared" ref="X149" si="546">+V149*C149</f>
        <v>0</v>
      </c>
      <c r="Y149" s="10" t="str">
        <f>IFERROR(VLOOKUP(A149,'7'!U:V,2,0),"0")</f>
        <v>0</v>
      </c>
      <c r="Z149" s="5" t="s">
        <v>168</v>
      </c>
      <c r="AA149" s="15">
        <f t="shared" si="517"/>
        <v>0</v>
      </c>
      <c r="AB149" s="10" t="str">
        <f>IFERROR(VLOOKUP(A149,'8'!U:V,2,0),"0")</f>
        <v>0</v>
      </c>
      <c r="AC149" s="5" t="s">
        <v>168</v>
      </c>
      <c r="AD149" s="15">
        <f t="shared" si="518"/>
        <v>0</v>
      </c>
      <c r="AE149" s="10" t="str">
        <f>IFERROR(VLOOKUP(A149,'9'!U:V,2,0),"0")</f>
        <v>0</v>
      </c>
      <c r="AF149" s="5" t="s">
        <v>168</v>
      </c>
      <c r="AG149" s="15">
        <f t="shared" si="519"/>
        <v>0</v>
      </c>
      <c r="AH149" s="10" t="str">
        <f>IFERROR(VLOOKUP(A149,'10'!U:V,2,0),"0")</f>
        <v>0</v>
      </c>
      <c r="AI149" s="5" t="s">
        <v>168</v>
      </c>
      <c r="AJ149" s="15">
        <f t="shared" si="520"/>
        <v>0</v>
      </c>
      <c r="AK149" s="10" t="str">
        <f>IFERROR(VLOOKUP(A149,'11'!U:V,2,0),"0")</f>
        <v>0</v>
      </c>
      <c r="AL149" s="5" t="s">
        <v>168</v>
      </c>
      <c r="AM149" s="15">
        <f t="shared" si="521"/>
        <v>0</v>
      </c>
      <c r="AN149" s="10" t="str">
        <f>IFERROR(VLOOKUP(A149,'12'!U:V,2,0),"0")</f>
        <v>0</v>
      </c>
      <c r="AO149" s="5" t="s">
        <v>168</v>
      </c>
      <c r="AP149" s="15">
        <f t="shared" si="522"/>
        <v>0</v>
      </c>
      <c r="AQ149" s="10" t="str">
        <f>IFERROR(VLOOKUP(A149,'13'!U:V,2,0),"0")</f>
        <v>0</v>
      </c>
      <c r="AR149" s="5" t="s">
        <v>168</v>
      </c>
      <c r="AS149" s="15">
        <f t="shared" si="523"/>
        <v>0</v>
      </c>
      <c r="AT149" s="10" t="str">
        <f>IFERROR(VLOOKUP(A149,'14'!U:V,2,0),"0")</f>
        <v>0</v>
      </c>
      <c r="AU149" s="5" t="s">
        <v>168</v>
      </c>
      <c r="AV149" s="15">
        <f t="shared" si="524"/>
        <v>0</v>
      </c>
      <c r="AW149" s="10" t="str">
        <f>IFERROR(VLOOKUP(A149,'15'!U:V,2,0),"0")</f>
        <v>0</v>
      </c>
      <c r="AX149" s="5" t="s">
        <v>168</v>
      </c>
      <c r="AY149" s="15">
        <f t="shared" si="525"/>
        <v>0</v>
      </c>
      <c r="AZ149" s="10" t="str">
        <f>IFERROR(VLOOKUP(A149,'16'!U:V,2,0),"0")</f>
        <v>0</v>
      </c>
      <c r="BA149" s="5" t="s">
        <v>168</v>
      </c>
      <c r="BB149" s="15">
        <f t="shared" si="526"/>
        <v>0</v>
      </c>
      <c r="BC149" s="10" t="str">
        <f>IFERROR(VLOOKUP(A149,'17'!U:V,2,0),"0")</f>
        <v>0</v>
      </c>
      <c r="BD149" s="5" t="s">
        <v>168</v>
      </c>
      <c r="BE149" s="15">
        <f t="shared" si="527"/>
        <v>0</v>
      </c>
      <c r="BF149" s="10" t="str">
        <f>IFERROR(VLOOKUP(A149,'18'!U:V,2,0),"0")</f>
        <v>0</v>
      </c>
      <c r="BG149" s="5" t="s">
        <v>168</v>
      </c>
      <c r="BH149" s="15">
        <f t="shared" si="528"/>
        <v>0</v>
      </c>
      <c r="BI149" s="10" t="str">
        <f>IFERROR(VLOOKUP(A149,'19'!U:V,2,0),"0")</f>
        <v>0</v>
      </c>
      <c r="BJ149" s="5" t="s">
        <v>168</v>
      </c>
      <c r="BK149" s="15">
        <f t="shared" si="529"/>
        <v>0</v>
      </c>
      <c r="BL149" s="10" t="str">
        <f>IFERROR(VLOOKUP(A149,'20'!U:V,2,0),"0")</f>
        <v>0</v>
      </c>
      <c r="BM149" s="5" t="s">
        <v>168</v>
      </c>
      <c r="BN149" s="15">
        <f t="shared" si="530"/>
        <v>0</v>
      </c>
      <c r="BO149" s="10" t="str">
        <f>IFERROR(VLOOKUP(A149,'21'!U:V,2,0),"0")</f>
        <v>0</v>
      </c>
      <c r="BP149" s="5" t="s">
        <v>168</v>
      </c>
      <c r="BQ149" s="15">
        <f t="shared" si="531"/>
        <v>0</v>
      </c>
      <c r="BR149" s="10" t="str">
        <f>IFERROR(VLOOKUP(A149,'22'!U:V,2,0),"0")</f>
        <v>0</v>
      </c>
      <c r="BS149" s="5" t="s">
        <v>168</v>
      </c>
      <c r="BT149" s="15">
        <f t="shared" si="532"/>
        <v>0</v>
      </c>
      <c r="BU149" s="10" t="str">
        <f>IFERROR(VLOOKUP(A149,'23'!U:V,2,0),"0")</f>
        <v>0</v>
      </c>
      <c r="BV149" s="5" t="s">
        <v>168</v>
      </c>
      <c r="BW149" s="15">
        <f t="shared" si="533"/>
        <v>0</v>
      </c>
      <c r="BX149" s="10" t="str">
        <f>IFERROR(VLOOKUP(A149,'24'!U:V,2,0),"0")</f>
        <v>0</v>
      </c>
      <c r="BY149" s="5" t="s">
        <v>168</v>
      </c>
      <c r="BZ149" s="15">
        <f t="shared" si="534"/>
        <v>0</v>
      </c>
      <c r="CA149" s="10" t="str">
        <f>IFERROR(VLOOKUP(A149,'25'!U:V,2,0),"0")</f>
        <v>0</v>
      </c>
      <c r="CB149" s="5" t="s">
        <v>168</v>
      </c>
      <c r="CC149" s="15">
        <f t="shared" si="535"/>
        <v>0</v>
      </c>
      <c r="CD149" s="10" t="str">
        <f>IFERROR(VLOOKUP(A149,'26'!U:V,2,0),"0")</f>
        <v>0</v>
      </c>
      <c r="CE149" s="5" t="s">
        <v>168</v>
      </c>
      <c r="CF149" s="15">
        <f t="shared" si="536"/>
        <v>0</v>
      </c>
      <c r="CG149" s="10" t="str">
        <f>IFERROR(VLOOKUP(A149,'27'!U:V,2,0),"0")</f>
        <v>0</v>
      </c>
      <c r="CH149" s="5" t="s">
        <v>168</v>
      </c>
      <c r="CI149" s="15">
        <f t="shared" si="537"/>
        <v>0</v>
      </c>
      <c r="CJ149" s="10" t="str">
        <f>IFERROR(VLOOKUP(A149,'28'!U:V,2,0),"0")</f>
        <v>0</v>
      </c>
      <c r="CK149" s="5" t="s">
        <v>168</v>
      </c>
      <c r="CL149" s="15">
        <f t="shared" si="538"/>
        <v>0</v>
      </c>
      <c r="CM149" s="10" t="str">
        <f>IFERROR(VLOOKUP(A149,'29'!U:V,2,0),"0")</f>
        <v>0</v>
      </c>
      <c r="CN149" s="5" t="s">
        <v>168</v>
      </c>
      <c r="CO149" s="15">
        <f t="shared" si="539"/>
        <v>0</v>
      </c>
      <c r="CP149" s="10" t="str">
        <f>IFERROR(VLOOKUP(A149,'30'!U:V,2,0),"0")</f>
        <v>0</v>
      </c>
      <c r="CQ149" s="5" t="s">
        <v>168</v>
      </c>
      <c r="CR149" s="15">
        <f t="shared" si="540"/>
        <v>0</v>
      </c>
      <c r="CS149" s="10" t="str">
        <f>IFERROR(VLOOKUP(A149,'31'!U:V,2,0),"0")</f>
        <v>0</v>
      </c>
      <c r="CT149" s="5" t="s">
        <v>168</v>
      </c>
      <c r="CU149" s="15">
        <f t="shared" si="421"/>
        <v>0</v>
      </c>
      <c r="CV149" s="10" t="str">
        <f>IFERROR(VLOOKUP(A149,'เซต1-31'!V:W,2,0),"0")</f>
        <v>0</v>
      </c>
      <c r="CW149" s="5" t="s">
        <v>168</v>
      </c>
      <c r="CX149" s="15">
        <f t="shared" si="422"/>
        <v>0</v>
      </c>
    </row>
    <row r="150" spans="1:102" x14ac:dyDescent="0.25">
      <c r="A150" s="5" t="s">
        <v>430</v>
      </c>
      <c r="B150" s="4" t="s">
        <v>431</v>
      </c>
      <c r="C150" s="13">
        <v>33.96</v>
      </c>
      <c r="D150" s="19">
        <f t="shared" si="420"/>
        <v>0</v>
      </c>
      <c r="E150" s="5" t="s">
        <v>168</v>
      </c>
      <c r="F150" s="13">
        <f t="shared" ref="F150:F158" si="547">+D150*C150</f>
        <v>0</v>
      </c>
      <c r="G150" s="10" t="str">
        <f>IFERROR(VLOOKUP(A150,'1'!U:V,2,0),"0")</f>
        <v>0</v>
      </c>
      <c r="H150" s="5" t="s">
        <v>168</v>
      </c>
      <c r="I150" s="15">
        <f t="shared" ref="I150:I158" si="548">+G150*C150</f>
        <v>0</v>
      </c>
      <c r="J150" s="10" t="str">
        <f>IFERROR(VLOOKUP(A150,'2'!U:V,2,0),"0")</f>
        <v>0</v>
      </c>
      <c r="K150" s="5" t="s">
        <v>168</v>
      </c>
      <c r="L150" s="15">
        <f t="shared" ref="L150:L158" si="549">+J150*C150</f>
        <v>0</v>
      </c>
      <c r="M150" s="10" t="str">
        <f>IFERROR(VLOOKUP(A150,'3'!U:V,2,0),"0")</f>
        <v>0</v>
      </c>
      <c r="N150" s="5" t="s">
        <v>168</v>
      </c>
      <c r="O150" s="15">
        <f t="shared" ref="O150:O158" si="550">+M150*C150</f>
        <v>0</v>
      </c>
      <c r="P150" s="10" t="str">
        <f>IFERROR(VLOOKUP(A150,'4'!U:V,2,0),"0")</f>
        <v>0</v>
      </c>
      <c r="Q150" s="5" t="s">
        <v>168</v>
      </c>
      <c r="R150" s="15">
        <f t="shared" ref="R150:R158" si="551">+P150*C150</f>
        <v>0</v>
      </c>
      <c r="S150" s="10" t="str">
        <f>IFERROR(VLOOKUP(A150,'5'!U:V,2,0),"0")</f>
        <v>0</v>
      </c>
      <c r="T150" s="5" t="s">
        <v>168</v>
      </c>
      <c r="U150" s="15">
        <f t="shared" ref="U150:U158" si="552">+S150*C150</f>
        <v>0</v>
      </c>
      <c r="V150" s="10" t="str">
        <f>IFERROR(VLOOKUP(A150,'6'!U:V,2,0),"0")</f>
        <v>0</v>
      </c>
      <c r="W150" s="5" t="s">
        <v>168</v>
      </c>
      <c r="X150" s="15">
        <f t="shared" ref="X150:X158" si="553">+V150*C150</f>
        <v>0</v>
      </c>
      <c r="Y150" s="10" t="str">
        <f>IFERROR(VLOOKUP(A150,'7'!U:V,2,0),"0")</f>
        <v>0</v>
      </c>
      <c r="Z150" s="5" t="s">
        <v>168</v>
      </c>
      <c r="AA150" s="15">
        <f t="shared" ref="AA150:AA158" si="554">+Y150*C150</f>
        <v>0</v>
      </c>
      <c r="AB150" s="10" t="str">
        <f>IFERROR(VLOOKUP(A150,'8'!U:V,2,0),"0")</f>
        <v>0</v>
      </c>
      <c r="AC150" s="5" t="s">
        <v>168</v>
      </c>
      <c r="AD150" s="15">
        <f t="shared" ref="AD150:AD158" si="555">+AB150*C150</f>
        <v>0</v>
      </c>
      <c r="AE150" s="10" t="str">
        <f>IFERROR(VLOOKUP(A150,'9'!U:V,2,0),"0")</f>
        <v>0</v>
      </c>
      <c r="AF150" s="5" t="s">
        <v>168</v>
      </c>
      <c r="AG150" s="15">
        <f t="shared" ref="AG150:AG158" si="556">+AE150*C150</f>
        <v>0</v>
      </c>
      <c r="AH150" s="10" t="str">
        <f>IFERROR(VLOOKUP(A150,'10'!U:V,2,0),"0")</f>
        <v>0</v>
      </c>
      <c r="AI150" s="5" t="s">
        <v>168</v>
      </c>
      <c r="AJ150" s="15">
        <f t="shared" ref="AJ150:AJ158" si="557">+AH150*C150</f>
        <v>0</v>
      </c>
      <c r="AK150" s="10" t="str">
        <f>IFERROR(VLOOKUP(A150,'11'!U:V,2,0),"0")</f>
        <v>0</v>
      </c>
      <c r="AL150" s="5" t="s">
        <v>168</v>
      </c>
      <c r="AM150" s="15">
        <f t="shared" ref="AM150:AM158" si="558">+AK150*C150</f>
        <v>0</v>
      </c>
      <c r="AN150" s="10" t="str">
        <f>IFERROR(VLOOKUP(A150,'12'!U:V,2,0),"0")</f>
        <v>0</v>
      </c>
      <c r="AO150" s="5" t="s">
        <v>168</v>
      </c>
      <c r="AP150" s="15">
        <f t="shared" ref="AP150:AP158" si="559">+AN150*C150</f>
        <v>0</v>
      </c>
      <c r="AQ150" s="10" t="str">
        <f>IFERROR(VLOOKUP(A150,'13'!U:V,2,0),"0")</f>
        <v>0</v>
      </c>
      <c r="AR150" s="5" t="s">
        <v>168</v>
      </c>
      <c r="AS150" s="15">
        <f t="shared" ref="AS150:AS158" si="560">+AQ150*C150</f>
        <v>0</v>
      </c>
      <c r="AT150" s="10" t="str">
        <f>IFERROR(VLOOKUP(A150,'14'!U:V,2,0),"0")</f>
        <v>0</v>
      </c>
      <c r="AU150" s="5" t="s">
        <v>168</v>
      </c>
      <c r="AV150" s="15">
        <f t="shared" ref="AV150:AV158" si="561">+AT150*C150</f>
        <v>0</v>
      </c>
      <c r="AW150" s="10" t="str">
        <f>IFERROR(VLOOKUP(A150,'15'!U:V,2,0),"0")</f>
        <v>0</v>
      </c>
      <c r="AX150" s="5" t="s">
        <v>168</v>
      </c>
      <c r="AY150" s="15">
        <f t="shared" ref="AY150:AY158" si="562">+AW150*C150</f>
        <v>0</v>
      </c>
      <c r="AZ150" s="10" t="str">
        <f>IFERROR(VLOOKUP(A150,'16'!U:V,2,0),"0")</f>
        <v>0</v>
      </c>
      <c r="BA150" s="5" t="s">
        <v>168</v>
      </c>
      <c r="BB150" s="15">
        <f t="shared" ref="BB150:BB158" si="563">+AZ150*C150</f>
        <v>0</v>
      </c>
      <c r="BC150" s="10" t="str">
        <f>IFERROR(VLOOKUP(A150,'17'!U:V,2,0),"0")</f>
        <v>0</v>
      </c>
      <c r="BD150" s="5" t="s">
        <v>168</v>
      </c>
      <c r="BE150" s="15">
        <f t="shared" ref="BE150:BE158" si="564">+BC150*C150</f>
        <v>0</v>
      </c>
      <c r="BF150" s="10" t="str">
        <f>IFERROR(VLOOKUP(A150,'18'!U:V,2,0),"0")</f>
        <v>0</v>
      </c>
      <c r="BG150" s="5" t="s">
        <v>168</v>
      </c>
      <c r="BH150" s="15">
        <f t="shared" ref="BH150:BH158" si="565">+BF150*C150</f>
        <v>0</v>
      </c>
      <c r="BI150" s="10" t="str">
        <f>IFERROR(VLOOKUP(A150,'19'!U:V,2,0),"0")</f>
        <v>0</v>
      </c>
      <c r="BJ150" s="5" t="s">
        <v>168</v>
      </c>
      <c r="BK150" s="15">
        <f t="shared" ref="BK150:BK158" si="566">+BI150*C150</f>
        <v>0</v>
      </c>
      <c r="BL150" s="10" t="str">
        <f>IFERROR(VLOOKUP(A150,'20'!U:V,2,0),"0")</f>
        <v>0</v>
      </c>
      <c r="BM150" s="5" t="s">
        <v>168</v>
      </c>
      <c r="BN150" s="15">
        <f t="shared" ref="BN150:BN158" si="567">+BL150*C150</f>
        <v>0</v>
      </c>
      <c r="BO150" s="10" t="str">
        <f>IFERROR(VLOOKUP(A150,'21'!U:V,2,0),"0")</f>
        <v>0</v>
      </c>
      <c r="BP150" s="5" t="s">
        <v>168</v>
      </c>
      <c r="BQ150" s="15">
        <f t="shared" ref="BQ150:BQ158" si="568">+BO150*C150</f>
        <v>0</v>
      </c>
      <c r="BR150" s="10" t="str">
        <f>IFERROR(VLOOKUP(A150,'22'!U:V,2,0),"0")</f>
        <v>0</v>
      </c>
      <c r="BS150" s="5" t="s">
        <v>168</v>
      </c>
      <c r="BT150" s="15">
        <f t="shared" ref="BT150:BT158" si="569">+BR150*C150</f>
        <v>0</v>
      </c>
      <c r="BU150" s="10" t="str">
        <f>IFERROR(VLOOKUP(A150,'23'!U:V,2,0),"0")</f>
        <v>0</v>
      </c>
      <c r="BV150" s="5" t="s">
        <v>168</v>
      </c>
      <c r="BW150" s="15">
        <f t="shared" ref="BW150:BW158" si="570">+BU150*C150</f>
        <v>0</v>
      </c>
      <c r="BX150" s="10" t="str">
        <f>IFERROR(VLOOKUP(A150,'24'!U:V,2,0),"0")</f>
        <v>0</v>
      </c>
      <c r="BY150" s="5" t="s">
        <v>168</v>
      </c>
      <c r="BZ150" s="15">
        <f t="shared" ref="BZ150:BZ158" si="571">+BX150*C150</f>
        <v>0</v>
      </c>
      <c r="CA150" s="10" t="str">
        <f>IFERROR(VLOOKUP(A150,'25'!U:V,2,0),"0")</f>
        <v>0</v>
      </c>
      <c r="CB150" s="5" t="s">
        <v>168</v>
      </c>
      <c r="CC150" s="15">
        <f t="shared" ref="CC150:CC158" si="572">+CA150*C150</f>
        <v>0</v>
      </c>
      <c r="CD150" s="10" t="str">
        <f>IFERROR(VLOOKUP(A150,'26'!U:V,2,0),"0")</f>
        <v>0</v>
      </c>
      <c r="CE150" s="5" t="s">
        <v>168</v>
      </c>
      <c r="CF150" s="15">
        <f t="shared" ref="CF150:CF158" si="573">+CD150*C150</f>
        <v>0</v>
      </c>
      <c r="CG150" s="10" t="str">
        <f>IFERROR(VLOOKUP(A150,'27'!U:V,2,0),"0")</f>
        <v>0</v>
      </c>
      <c r="CH150" s="5" t="s">
        <v>168</v>
      </c>
      <c r="CI150" s="15">
        <f t="shared" ref="CI150:CI158" si="574">+CG150*C150</f>
        <v>0</v>
      </c>
      <c r="CJ150" s="10" t="str">
        <f>IFERROR(VLOOKUP(A150,'28'!U:V,2,0),"0")</f>
        <v>0</v>
      </c>
      <c r="CK150" s="5" t="s">
        <v>168</v>
      </c>
      <c r="CL150" s="15">
        <f t="shared" ref="CL150:CL158" si="575">+CJ150*C150</f>
        <v>0</v>
      </c>
      <c r="CM150" s="10" t="str">
        <f>IFERROR(VLOOKUP(A150,'29'!U:V,2,0),"0")</f>
        <v>0</v>
      </c>
      <c r="CN150" s="5" t="s">
        <v>168</v>
      </c>
      <c r="CO150" s="15">
        <f t="shared" ref="CO150:CO158" si="576">+CM150*C150</f>
        <v>0</v>
      </c>
      <c r="CP150" s="10" t="str">
        <f>IFERROR(VLOOKUP(A150,'30'!U:V,2,0),"0")</f>
        <v>0</v>
      </c>
      <c r="CQ150" s="5" t="s">
        <v>168</v>
      </c>
      <c r="CR150" s="15">
        <f t="shared" ref="CR150:CR158" si="577">+CP150*C150</f>
        <v>0</v>
      </c>
      <c r="CS150" s="10" t="str">
        <f>IFERROR(VLOOKUP(A150,'31'!U:V,2,0),"0")</f>
        <v>0</v>
      </c>
      <c r="CT150" s="5" t="s">
        <v>168</v>
      </c>
      <c r="CU150" s="15">
        <f t="shared" si="421"/>
        <v>0</v>
      </c>
      <c r="CV150" s="10" t="str">
        <f>IFERROR(VLOOKUP(A150,'เซต1-31'!V:W,2,0),"0")</f>
        <v>0</v>
      </c>
      <c r="CW150" s="5" t="s">
        <v>168</v>
      </c>
      <c r="CX150" s="15">
        <f t="shared" si="422"/>
        <v>0</v>
      </c>
    </row>
    <row r="151" spans="1:102" x14ac:dyDescent="0.25">
      <c r="A151" s="5" t="s">
        <v>424</v>
      </c>
      <c r="B151" s="4" t="s">
        <v>425</v>
      </c>
      <c r="C151" s="13">
        <v>31.62</v>
      </c>
      <c r="D151" s="19">
        <f t="shared" si="420"/>
        <v>0</v>
      </c>
      <c r="E151" s="5" t="s">
        <v>168</v>
      </c>
      <c r="F151" s="13">
        <f t="shared" si="547"/>
        <v>0</v>
      </c>
      <c r="G151" s="10" t="str">
        <f>IFERROR(VLOOKUP(A151,'1'!U:V,2,0),"0")</f>
        <v>0</v>
      </c>
      <c r="H151" s="5" t="s">
        <v>168</v>
      </c>
      <c r="I151" s="15">
        <f t="shared" si="548"/>
        <v>0</v>
      </c>
      <c r="J151" s="10" t="str">
        <f>IFERROR(VLOOKUP(A151,'2'!U:V,2,0),"0")</f>
        <v>0</v>
      </c>
      <c r="K151" s="5" t="s">
        <v>168</v>
      </c>
      <c r="L151" s="15">
        <f t="shared" si="549"/>
        <v>0</v>
      </c>
      <c r="M151" s="10" t="str">
        <f>IFERROR(VLOOKUP(A151,'3'!U:V,2,0),"0")</f>
        <v>0</v>
      </c>
      <c r="N151" s="5" t="s">
        <v>168</v>
      </c>
      <c r="O151" s="15">
        <f t="shared" si="550"/>
        <v>0</v>
      </c>
      <c r="P151" s="10" t="str">
        <f>IFERROR(VLOOKUP(A151,'4'!U:V,2,0),"0")</f>
        <v>0</v>
      </c>
      <c r="Q151" s="5" t="s">
        <v>168</v>
      </c>
      <c r="R151" s="15">
        <f t="shared" si="551"/>
        <v>0</v>
      </c>
      <c r="S151" s="10" t="str">
        <f>IFERROR(VLOOKUP(A151,'5'!U:V,2,0),"0")</f>
        <v>0</v>
      </c>
      <c r="T151" s="5" t="s">
        <v>168</v>
      </c>
      <c r="U151" s="15">
        <f t="shared" si="552"/>
        <v>0</v>
      </c>
      <c r="V151" s="10" t="str">
        <f>IFERROR(VLOOKUP(A151,'6'!U:V,2,0),"0")</f>
        <v>0</v>
      </c>
      <c r="W151" s="5" t="s">
        <v>168</v>
      </c>
      <c r="X151" s="15">
        <f t="shared" si="553"/>
        <v>0</v>
      </c>
      <c r="Y151" s="10" t="str">
        <f>IFERROR(VLOOKUP(A151,'7'!U:V,2,0),"0")</f>
        <v>0</v>
      </c>
      <c r="Z151" s="5" t="s">
        <v>168</v>
      </c>
      <c r="AA151" s="15">
        <f t="shared" si="554"/>
        <v>0</v>
      </c>
      <c r="AB151" s="10" t="str">
        <f>IFERROR(VLOOKUP(A151,'8'!U:V,2,0),"0")</f>
        <v>0</v>
      </c>
      <c r="AC151" s="5" t="s">
        <v>168</v>
      </c>
      <c r="AD151" s="15">
        <f t="shared" si="555"/>
        <v>0</v>
      </c>
      <c r="AE151" s="10" t="str">
        <f>IFERROR(VLOOKUP(A151,'9'!U:V,2,0),"0")</f>
        <v>0</v>
      </c>
      <c r="AF151" s="5" t="s">
        <v>168</v>
      </c>
      <c r="AG151" s="15">
        <f t="shared" si="556"/>
        <v>0</v>
      </c>
      <c r="AH151" s="10" t="str">
        <f>IFERROR(VLOOKUP(A151,'10'!U:V,2,0),"0")</f>
        <v>0</v>
      </c>
      <c r="AI151" s="5" t="s">
        <v>168</v>
      </c>
      <c r="AJ151" s="15">
        <f t="shared" si="557"/>
        <v>0</v>
      </c>
      <c r="AK151" s="10" t="str">
        <f>IFERROR(VLOOKUP(A151,'11'!U:V,2,0),"0")</f>
        <v>0</v>
      </c>
      <c r="AL151" s="5" t="s">
        <v>168</v>
      </c>
      <c r="AM151" s="15">
        <f t="shared" si="558"/>
        <v>0</v>
      </c>
      <c r="AN151" s="10" t="str">
        <f>IFERROR(VLOOKUP(A151,'12'!U:V,2,0),"0")</f>
        <v>0</v>
      </c>
      <c r="AO151" s="5" t="s">
        <v>168</v>
      </c>
      <c r="AP151" s="15">
        <f t="shared" si="559"/>
        <v>0</v>
      </c>
      <c r="AQ151" s="10" t="str">
        <f>IFERROR(VLOOKUP(A151,'13'!U:V,2,0),"0")</f>
        <v>0</v>
      </c>
      <c r="AR151" s="5" t="s">
        <v>168</v>
      </c>
      <c r="AS151" s="15">
        <f t="shared" si="560"/>
        <v>0</v>
      </c>
      <c r="AT151" s="10" t="str">
        <f>IFERROR(VLOOKUP(A151,'14'!U:V,2,0),"0")</f>
        <v>0</v>
      </c>
      <c r="AU151" s="5" t="s">
        <v>168</v>
      </c>
      <c r="AV151" s="15">
        <f t="shared" si="561"/>
        <v>0</v>
      </c>
      <c r="AW151" s="10" t="str">
        <f>IFERROR(VLOOKUP(A151,'15'!U:V,2,0),"0")</f>
        <v>0</v>
      </c>
      <c r="AX151" s="5" t="s">
        <v>168</v>
      </c>
      <c r="AY151" s="15">
        <f t="shared" si="562"/>
        <v>0</v>
      </c>
      <c r="AZ151" s="10" t="str">
        <f>IFERROR(VLOOKUP(A151,'16'!U:V,2,0),"0")</f>
        <v>0</v>
      </c>
      <c r="BA151" s="5" t="s">
        <v>168</v>
      </c>
      <c r="BB151" s="15">
        <f t="shared" si="563"/>
        <v>0</v>
      </c>
      <c r="BC151" s="10" t="str">
        <f>IFERROR(VLOOKUP(A151,'17'!U:V,2,0),"0")</f>
        <v>0</v>
      </c>
      <c r="BD151" s="5" t="s">
        <v>168</v>
      </c>
      <c r="BE151" s="15">
        <f t="shared" si="564"/>
        <v>0</v>
      </c>
      <c r="BF151" s="10" t="str">
        <f>IFERROR(VLOOKUP(A151,'18'!U:V,2,0),"0")</f>
        <v>0</v>
      </c>
      <c r="BG151" s="5" t="s">
        <v>168</v>
      </c>
      <c r="BH151" s="15">
        <f t="shared" si="565"/>
        <v>0</v>
      </c>
      <c r="BI151" s="10" t="str">
        <f>IFERROR(VLOOKUP(A151,'19'!U:V,2,0),"0")</f>
        <v>0</v>
      </c>
      <c r="BJ151" s="5" t="s">
        <v>168</v>
      </c>
      <c r="BK151" s="15">
        <f t="shared" si="566"/>
        <v>0</v>
      </c>
      <c r="BL151" s="10" t="str">
        <f>IFERROR(VLOOKUP(A151,'20'!U:V,2,0),"0")</f>
        <v>0</v>
      </c>
      <c r="BM151" s="5" t="s">
        <v>168</v>
      </c>
      <c r="BN151" s="15">
        <f t="shared" si="567"/>
        <v>0</v>
      </c>
      <c r="BO151" s="10" t="str">
        <f>IFERROR(VLOOKUP(A151,'21'!U:V,2,0),"0")</f>
        <v>0</v>
      </c>
      <c r="BP151" s="5" t="s">
        <v>168</v>
      </c>
      <c r="BQ151" s="15">
        <f t="shared" si="568"/>
        <v>0</v>
      </c>
      <c r="BR151" s="10" t="str">
        <f>IFERROR(VLOOKUP(A151,'22'!U:V,2,0),"0")</f>
        <v>0</v>
      </c>
      <c r="BS151" s="5" t="s">
        <v>168</v>
      </c>
      <c r="BT151" s="15">
        <f t="shared" si="569"/>
        <v>0</v>
      </c>
      <c r="BU151" s="10" t="str">
        <f>IFERROR(VLOOKUP(A151,'23'!U:V,2,0),"0")</f>
        <v>0</v>
      </c>
      <c r="BV151" s="5" t="s">
        <v>168</v>
      </c>
      <c r="BW151" s="15">
        <f t="shared" si="570"/>
        <v>0</v>
      </c>
      <c r="BX151" s="10" t="str">
        <f>IFERROR(VLOOKUP(A151,'24'!U:V,2,0),"0")</f>
        <v>0</v>
      </c>
      <c r="BY151" s="5" t="s">
        <v>168</v>
      </c>
      <c r="BZ151" s="15">
        <f t="shared" si="571"/>
        <v>0</v>
      </c>
      <c r="CA151" s="10" t="str">
        <f>IFERROR(VLOOKUP(A151,'25'!U:V,2,0),"0")</f>
        <v>0</v>
      </c>
      <c r="CB151" s="5" t="s">
        <v>168</v>
      </c>
      <c r="CC151" s="15">
        <f t="shared" si="572"/>
        <v>0</v>
      </c>
      <c r="CD151" s="10" t="str">
        <f>IFERROR(VLOOKUP(A151,'26'!U:V,2,0),"0")</f>
        <v>0</v>
      </c>
      <c r="CE151" s="5" t="s">
        <v>168</v>
      </c>
      <c r="CF151" s="15">
        <f t="shared" si="573"/>
        <v>0</v>
      </c>
      <c r="CG151" s="10" t="str">
        <f>IFERROR(VLOOKUP(A151,'27'!U:V,2,0),"0")</f>
        <v>0</v>
      </c>
      <c r="CH151" s="5" t="s">
        <v>168</v>
      </c>
      <c r="CI151" s="15">
        <f t="shared" si="574"/>
        <v>0</v>
      </c>
      <c r="CJ151" s="10" t="str">
        <f>IFERROR(VLOOKUP(A151,'28'!U:V,2,0),"0")</f>
        <v>0</v>
      </c>
      <c r="CK151" s="5" t="s">
        <v>168</v>
      </c>
      <c r="CL151" s="15">
        <f t="shared" si="575"/>
        <v>0</v>
      </c>
      <c r="CM151" s="10" t="str">
        <f>IFERROR(VLOOKUP(A151,'29'!U:V,2,0),"0")</f>
        <v>0</v>
      </c>
      <c r="CN151" s="5" t="s">
        <v>168</v>
      </c>
      <c r="CO151" s="15">
        <f t="shared" si="576"/>
        <v>0</v>
      </c>
      <c r="CP151" s="10" t="str">
        <f>IFERROR(VLOOKUP(A151,'30'!U:V,2,0),"0")</f>
        <v>0</v>
      </c>
      <c r="CQ151" s="5" t="s">
        <v>168</v>
      </c>
      <c r="CR151" s="15">
        <f t="shared" si="577"/>
        <v>0</v>
      </c>
      <c r="CS151" s="10" t="str">
        <f>IFERROR(VLOOKUP(A151,'31'!U:V,2,0),"0")</f>
        <v>0</v>
      </c>
      <c r="CT151" s="5" t="s">
        <v>168</v>
      </c>
      <c r="CU151" s="15">
        <f t="shared" si="421"/>
        <v>0</v>
      </c>
      <c r="CV151" s="10" t="str">
        <f>IFERROR(VLOOKUP(A151,'เซต1-31'!V:W,2,0),"0")</f>
        <v>0</v>
      </c>
      <c r="CW151" s="5" t="s">
        <v>168</v>
      </c>
      <c r="CX151" s="15">
        <f t="shared" si="422"/>
        <v>0</v>
      </c>
    </row>
    <row r="152" spans="1:102" x14ac:dyDescent="0.25">
      <c r="A152" s="5" t="s">
        <v>426</v>
      </c>
      <c r="B152" s="4" t="s">
        <v>427</v>
      </c>
      <c r="C152" s="13">
        <v>21.27</v>
      </c>
      <c r="D152" s="19">
        <f t="shared" si="420"/>
        <v>0</v>
      </c>
      <c r="E152" s="5" t="s">
        <v>168</v>
      </c>
      <c r="F152" s="13">
        <f t="shared" si="547"/>
        <v>0</v>
      </c>
      <c r="G152" s="10" t="str">
        <f>IFERROR(VLOOKUP(A152,'1'!U:V,2,0),"0")</f>
        <v>0</v>
      </c>
      <c r="H152" s="5" t="s">
        <v>168</v>
      </c>
      <c r="I152" s="15">
        <f t="shared" si="548"/>
        <v>0</v>
      </c>
      <c r="J152" s="10" t="str">
        <f>IFERROR(VLOOKUP(A152,'2'!U:V,2,0),"0")</f>
        <v>0</v>
      </c>
      <c r="K152" s="5" t="s">
        <v>168</v>
      </c>
      <c r="L152" s="15">
        <f t="shared" si="549"/>
        <v>0</v>
      </c>
      <c r="M152" s="10" t="str">
        <f>IFERROR(VLOOKUP(A152,'3'!U:V,2,0),"0")</f>
        <v>0</v>
      </c>
      <c r="N152" s="5" t="s">
        <v>168</v>
      </c>
      <c r="O152" s="15">
        <f t="shared" si="550"/>
        <v>0</v>
      </c>
      <c r="P152" s="10" t="str">
        <f>IFERROR(VLOOKUP(A152,'4'!U:V,2,0),"0")</f>
        <v>0</v>
      </c>
      <c r="Q152" s="5" t="s">
        <v>168</v>
      </c>
      <c r="R152" s="15">
        <f t="shared" si="551"/>
        <v>0</v>
      </c>
      <c r="S152" s="10" t="str">
        <f>IFERROR(VLOOKUP(A152,'5'!U:V,2,0),"0")</f>
        <v>0</v>
      </c>
      <c r="T152" s="5" t="s">
        <v>168</v>
      </c>
      <c r="U152" s="15">
        <f t="shared" si="552"/>
        <v>0</v>
      </c>
      <c r="V152" s="10" t="str">
        <f>IFERROR(VLOOKUP(A152,'6'!U:V,2,0),"0")</f>
        <v>0</v>
      </c>
      <c r="W152" s="5" t="s">
        <v>168</v>
      </c>
      <c r="X152" s="15">
        <f t="shared" si="553"/>
        <v>0</v>
      </c>
      <c r="Y152" s="10" t="str">
        <f>IFERROR(VLOOKUP(A152,'7'!U:V,2,0),"0")</f>
        <v>0</v>
      </c>
      <c r="Z152" s="5" t="s">
        <v>168</v>
      </c>
      <c r="AA152" s="15">
        <f t="shared" si="554"/>
        <v>0</v>
      </c>
      <c r="AB152" s="10" t="str">
        <f>IFERROR(VLOOKUP(A152,'8'!U:V,2,0),"0")</f>
        <v>0</v>
      </c>
      <c r="AC152" s="5" t="s">
        <v>168</v>
      </c>
      <c r="AD152" s="15">
        <f t="shared" si="555"/>
        <v>0</v>
      </c>
      <c r="AE152" s="10" t="str">
        <f>IFERROR(VLOOKUP(A152,'9'!U:V,2,0),"0")</f>
        <v>0</v>
      </c>
      <c r="AF152" s="5" t="s">
        <v>168</v>
      </c>
      <c r="AG152" s="15">
        <f t="shared" si="556"/>
        <v>0</v>
      </c>
      <c r="AH152" s="10" t="str">
        <f>IFERROR(VLOOKUP(A152,'10'!U:V,2,0),"0")</f>
        <v>0</v>
      </c>
      <c r="AI152" s="5" t="s">
        <v>168</v>
      </c>
      <c r="AJ152" s="15">
        <f t="shared" si="557"/>
        <v>0</v>
      </c>
      <c r="AK152" s="10" t="str">
        <f>IFERROR(VLOOKUP(A152,'11'!U:V,2,0),"0")</f>
        <v>0</v>
      </c>
      <c r="AL152" s="5" t="s">
        <v>168</v>
      </c>
      <c r="AM152" s="15">
        <f t="shared" si="558"/>
        <v>0</v>
      </c>
      <c r="AN152" s="10" t="str">
        <f>IFERROR(VLOOKUP(A152,'12'!U:V,2,0),"0")</f>
        <v>0</v>
      </c>
      <c r="AO152" s="5" t="s">
        <v>168</v>
      </c>
      <c r="AP152" s="15">
        <f t="shared" si="559"/>
        <v>0</v>
      </c>
      <c r="AQ152" s="10" t="str">
        <f>IFERROR(VLOOKUP(A152,'13'!U:V,2,0),"0")</f>
        <v>0</v>
      </c>
      <c r="AR152" s="5" t="s">
        <v>168</v>
      </c>
      <c r="AS152" s="15">
        <f t="shared" si="560"/>
        <v>0</v>
      </c>
      <c r="AT152" s="10" t="str">
        <f>IFERROR(VLOOKUP(A152,'14'!U:V,2,0),"0")</f>
        <v>0</v>
      </c>
      <c r="AU152" s="5" t="s">
        <v>168</v>
      </c>
      <c r="AV152" s="15">
        <f t="shared" si="561"/>
        <v>0</v>
      </c>
      <c r="AW152" s="10" t="str">
        <f>IFERROR(VLOOKUP(A152,'15'!U:V,2,0),"0")</f>
        <v>0</v>
      </c>
      <c r="AX152" s="5" t="s">
        <v>168</v>
      </c>
      <c r="AY152" s="15">
        <f t="shared" si="562"/>
        <v>0</v>
      </c>
      <c r="AZ152" s="10" t="str">
        <f>IFERROR(VLOOKUP(A152,'16'!U:V,2,0),"0")</f>
        <v>0</v>
      </c>
      <c r="BA152" s="5" t="s">
        <v>168</v>
      </c>
      <c r="BB152" s="15">
        <f t="shared" si="563"/>
        <v>0</v>
      </c>
      <c r="BC152" s="10" t="str">
        <f>IFERROR(VLOOKUP(A152,'17'!U:V,2,0),"0")</f>
        <v>0</v>
      </c>
      <c r="BD152" s="5" t="s">
        <v>168</v>
      </c>
      <c r="BE152" s="15">
        <f t="shared" si="564"/>
        <v>0</v>
      </c>
      <c r="BF152" s="10" t="str">
        <f>IFERROR(VLOOKUP(A152,'18'!U:V,2,0),"0")</f>
        <v>0</v>
      </c>
      <c r="BG152" s="5" t="s">
        <v>168</v>
      </c>
      <c r="BH152" s="15">
        <f t="shared" si="565"/>
        <v>0</v>
      </c>
      <c r="BI152" s="10" t="str">
        <f>IFERROR(VLOOKUP(A152,'19'!U:V,2,0),"0")</f>
        <v>0</v>
      </c>
      <c r="BJ152" s="5" t="s">
        <v>168</v>
      </c>
      <c r="BK152" s="15">
        <f t="shared" si="566"/>
        <v>0</v>
      </c>
      <c r="BL152" s="10" t="str">
        <f>IFERROR(VLOOKUP(A152,'20'!U:V,2,0),"0")</f>
        <v>0</v>
      </c>
      <c r="BM152" s="5" t="s">
        <v>168</v>
      </c>
      <c r="BN152" s="15">
        <f t="shared" si="567"/>
        <v>0</v>
      </c>
      <c r="BO152" s="10" t="str">
        <f>IFERROR(VLOOKUP(A152,'21'!U:V,2,0),"0")</f>
        <v>0</v>
      </c>
      <c r="BP152" s="5" t="s">
        <v>168</v>
      </c>
      <c r="BQ152" s="15">
        <f t="shared" si="568"/>
        <v>0</v>
      </c>
      <c r="BR152" s="10" t="str">
        <f>IFERROR(VLOOKUP(A152,'22'!U:V,2,0),"0")</f>
        <v>0</v>
      </c>
      <c r="BS152" s="5" t="s">
        <v>168</v>
      </c>
      <c r="BT152" s="15">
        <f t="shared" si="569"/>
        <v>0</v>
      </c>
      <c r="BU152" s="10" t="str">
        <f>IFERROR(VLOOKUP(A152,'23'!U:V,2,0),"0")</f>
        <v>0</v>
      </c>
      <c r="BV152" s="5" t="s">
        <v>168</v>
      </c>
      <c r="BW152" s="15">
        <f t="shared" si="570"/>
        <v>0</v>
      </c>
      <c r="BX152" s="10" t="str">
        <f>IFERROR(VLOOKUP(A152,'24'!U:V,2,0),"0")</f>
        <v>0</v>
      </c>
      <c r="BY152" s="5" t="s">
        <v>168</v>
      </c>
      <c r="BZ152" s="15">
        <f t="shared" si="571"/>
        <v>0</v>
      </c>
      <c r="CA152" s="10" t="str">
        <f>IFERROR(VLOOKUP(A152,'25'!U:V,2,0),"0")</f>
        <v>0</v>
      </c>
      <c r="CB152" s="5" t="s">
        <v>168</v>
      </c>
      <c r="CC152" s="15">
        <f t="shared" si="572"/>
        <v>0</v>
      </c>
      <c r="CD152" s="10" t="str">
        <f>IFERROR(VLOOKUP(A152,'26'!U:V,2,0),"0")</f>
        <v>0</v>
      </c>
      <c r="CE152" s="5" t="s">
        <v>168</v>
      </c>
      <c r="CF152" s="15">
        <f t="shared" si="573"/>
        <v>0</v>
      </c>
      <c r="CG152" s="10" t="str">
        <f>IFERROR(VLOOKUP(A152,'27'!U:V,2,0),"0")</f>
        <v>0</v>
      </c>
      <c r="CH152" s="5" t="s">
        <v>168</v>
      </c>
      <c r="CI152" s="15">
        <f t="shared" si="574"/>
        <v>0</v>
      </c>
      <c r="CJ152" s="10" t="str">
        <f>IFERROR(VLOOKUP(A152,'28'!U:V,2,0),"0")</f>
        <v>0</v>
      </c>
      <c r="CK152" s="5" t="s">
        <v>168</v>
      </c>
      <c r="CL152" s="15">
        <f t="shared" si="575"/>
        <v>0</v>
      </c>
      <c r="CM152" s="10" t="str">
        <f>IFERROR(VLOOKUP(A152,'29'!U:V,2,0),"0")</f>
        <v>0</v>
      </c>
      <c r="CN152" s="5" t="s">
        <v>168</v>
      </c>
      <c r="CO152" s="15">
        <f t="shared" si="576"/>
        <v>0</v>
      </c>
      <c r="CP152" s="10" t="str">
        <f>IFERROR(VLOOKUP(A152,'30'!U:V,2,0),"0")</f>
        <v>0</v>
      </c>
      <c r="CQ152" s="5" t="s">
        <v>168</v>
      </c>
      <c r="CR152" s="15">
        <f t="shared" si="577"/>
        <v>0</v>
      </c>
      <c r="CS152" s="10" t="str">
        <f>IFERROR(VLOOKUP(A152,'31'!U:V,2,0),"0")</f>
        <v>0</v>
      </c>
      <c r="CT152" s="5" t="s">
        <v>168</v>
      </c>
      <c r="CU152" s="15">
        <f t="shared" si="421"/>
        <v>0</v>
      </c>
      <c r="CV152" s="10" t="str">
        <f>IFERROR(VLOOKUP(A152,'เซต1-31'!V:W,2,0),"0")</f>
        <v>0</v>
      </c>
      <c r="CW152" s="5" t="s">
        <v>168</v>
      </c>
      <c r="CX152" s="15">
        <f t="shared" si="422"/>
        <v>0</v>
      </c>
    </row>
    <row r="153" spans="1:102" x14ac:dyDescent="0.25">
      <c r="A153" s="5" t="s">
        <v>428</v>
      </c>
      <c r="B153" s="4" t="s">
        <v>429</v>
      </c>
      <c r="C153" s="13">
        <v>37.51</v>
      </c>
      <c r="D153" s="19">
        <f t="shared" si="420"/>
        <v>0</v>
      </c>
      <c r="E153" s="5" t="s">
        <v>168</v>
      </c>
      <c r="F153" s="13">
        <f t="shared" si="547"/>
        <v>0</v>
      </c>
      <c r="G153" s="10" t="str">
        <f>IFERROR(VLOOKUP(A153,'1'!U:V,2,0),"0")</f>
        <v>0</v>
      </c>
      <c r="H153" s="5" t="s">
        <v>168</v>
      </c>
      <c r="I153" s="15">
        <f t="shared" si="548"/>
        <v>0</v>
      </c>
      <c r="J153" s="10" t="str">
        <f>IFERROR(VLOOKUP(A153,'2'!U:V,2,0),"0")</f>
        <v>0</v>
      </c>
      <c r="K153" s="5" t="s">
        <v>168</v>
      </c>
      <c r="L153" s="15">
        <f t="shared" si="549"/>
        <v>0</v>
      </c>
      <c r="M153" s="10" t="str">
        <f>IFERROR(VLOOKUP(A153,'3'!U:V,2,0),"0")</f>
        <v>0</v>
      </c>
      <c r="N153" s="5" t="s">
        <v>168</v>
      </c>
      <c r="O153" s="15">
        <f t="shared" si="550"/>
        <v>0</v>
      </c>
      <c r="P153" s="10" t="str">
        <f>IFERROR(VLOOKUP(A153,'4'!U:V,2,0),"0")</f>
        <v>0</v>
      </c>
      <c r="Q153" s="5" t="s">
        <v>168</v>
      </c>
      <c r="R153" s="15">
        <f t="shared" si="551"/>
        <v>0</v>
      </c>
      <c r="S153" s="10" t="str">
        <f>IFERROR(VLOOKUP(A153,'5'!U:V,2,0),"0")</f>
        <v>0</v>
      </c>
      <c r="T153" s="5" t="s">
        <v>168</v>
      </c>
      <c r="U153" s="15">
        <f t="shared" si="552"/>
        <v>0</v>
      </c>
      <c r="V153" s="10" t="str">
        <f>IFERROR(VLOOKUP(A153,'6'!U:V,2,0),"0")</f>
        <v>0</v>
      </c>
      <c r="W153" s="5" t="s">
        <v>168</v>
      </c>
      <c r="X153" s="15">
        <f t="shared" si="553"/>
        <v>0</v>
      </c>
      <c r="Y153" s="10" t="str">
        <f>IFERROR(VLOOKUP(A153,'7'!U:V,2,0),"0")</f>
        <v>0</v>
      </c>
      <c r="Z153" s="5" t="s">
        <v>168</v>
      </c>
      <c r="AA153" s="15">
        <f t="shared" si="554"/>
        <v>0</v>
      </c>
      <c r="AB153" s="10" t="str">
        <f>IFERROR(VLOOKUP(A153,'8'!U:V,2,0),"0")</f>
        <v>0</v>
      </c>
      <c r="AC153" s="5" t="s">
        <v>168</v>
      </c>
      <c r="AD153" s="15">
        <f t="shared" si="555"/>
        <v>0</v>
      </c>
      <c r="AE153" s="10" t="str">
        <f>IFERROR(VLOOKUP(A153,'9'!U:V,2,0),"0")</f>
        <v>0</v>
      </c>
      <c r="AF153" s="5" t="s">
        <v>168</v>
      </c>
      <c r="AG153" s="15">
        <f t="shared" si="556"/>
        <v>0</v>
      </c>
      <c r="AH153" s="10" t="str">
        <f>IFERROR(VLOOKUP(A153,'10'!U:V,2,0),"0")</f>
        <v>0</v>
      </c>
      <c r="AI153" s="5" t="s">
        <v>168</v>
      </c>
      <c r="AJ153" s="15">
        <f t="shared" si="557"/>
        <v>0</v>
      </c>
      <c r="AK153" s="10" t="str">
        <f>IFERROR(VLOOKUP(A153,'11'!U:V,2,0),"0")</f>
        <v>0</v>
      </c>
      <c r="AL153" s="5" t="s">
        <v>168</v>
      </c>
      <c r="AM153" s="15">
        <f t="shared" si="558"/>
        <v>0</v>
      </c>
      <c r="AN153" s="10" t="str">
        <f>IFERROR(VLOOKUP(A153,'12'!U:V,2,0),"0")</f>
        <v>0</v>
      </c>
      <c r="AO153" s="5" t="s">
        <v>168</v>
      </c>
      <c r="AP153" s="15">
        <f t="shared" si="559"/>
        <v>0</v>
      </c>
      <c r="AQ153" s="10" t="str">
        <f>IFERROR(VLOOKUP(A153,'13'!U:V,2,0),"0")</f>
        <v>0</v>
      </c>
      <c r="AR153" s="5" t="s">
        <v>168</v>
      </c>
      <c r="AS153" s="15">
        <f t="shared" si="560"/>
        <v>0</v>
      </c>
      <c r="AT153" s="10" t="str">
        <f>IFERROR(VLOOKUP(A153,'14'!U:V,2,0),"0")</f>
        <v>0</v>
      </c>
      <c r="AU153" s="5" t="s">
        <v>168</v>
      </c>
      <c r="AV153" s="15">
        <f t="shared" si="561"/>
        <v>0</v>
      </c>
      <c r="AW153" s="10" t="str">
        <f>IFERROR(VLOOKUP(A153,'15'!U:V,2,0),"0")</f>
        <v>0</v>
      </c>
      <c r="AX153" s="5" t="s">
        <v>168</v>
      </c>
      <c r="AY153" s="15">
        <f t="shared" si="562"/>
        <v>0</v>
      </c>
      <c r="AZ153" s="10" t="str">
        <f>IFERROR(VLOOKUP(A153,'16'!U:V,2,0),"0")</f>
        <v>0</v>
      </c>
      <c r="BA153" s="5" t="s">
        <v>168</v>
      </c>
      <c r="BB153" s="15">
        <f t="shared" si="563"/>
        <v>0</v>
      </c>
      <c r="BC153" s="10" t="str">
        <f>IFERROR(VLOOKUP(A153,'17'!U:V,2,0),"0")</f>
        <v>0</v>
      </c>
      <c r="BD153" s="5" t="s">
        <v>168</v>
      </c>
      <c r="BE153" s="15">
        <f t="shared" si="564"/>
        <v>0</v>
      </c>
      <c r="BF153" s="10" t="str">
        <f>IFERROR(VLOOKUP(A153,'18'!U:V,2,0),"0")</f>
        <v>0</v>
      </c>
      <c r="BG153" s="5" t="s">
        <v>168</v>
      </c>
      <c r="BH153" s="15">
        <f t="shared" si="565"/>
        <v>0</v>
      </c>
      <c r="BI153" s="10" t="str">
        <f>IFERROR(VLOOKUP(A153,'19'!U:V,2,0),"0")</f>
        <v>0</v>
      </c>
      <c r="BJ153" s="5" t="s">
        <v>168</v>
      </c>
      <c r="BK153" s="15">
        <f t="shared" si="566"/>
        <v>0</v>
      </c>
      <c r="BL153" s="10" t="str">
        <f>IFERROR(VLOOKUP(A153,'20'!U:V,2,0),"0")</f>
        <v>0</v>
      </c>
      <c r="BM153" s="5" t="s">
        <v>168</v>
      </c>
      <c r="BN153" s="15">
        <f t="shared" si="567"/>
        <v>0</v>
      </c>
      <c r="BO153" s="10" t="str">
        <f>IFERROR(VLOOKUP(A153,'21'!U:V,2,0),"0")</f>
        <v>0</v>
      </c>
      <c r="BP153" s="5" t="s">
        <v>168</v>
      </c>
      <c r="BQ153" s="15">
        <f t="shared" si="568"/>
        <v>0</v>
      </c>
      <c r="BR153" s="10" t="str">
        <f>IFERROR(VLOOKUP(A153,'22'!U:V,2,0),"0")</f>
        <v>0</v>
      </c>
      <c r="BS153" s="5" t="s">
        <v>168</v>
      </c>
      <c r="BT153" s="15">
        <f t="shared" si="569"/>
        <v>0</v>
      </c>
      <c r="BU153" s="10" t="str">
        <f>IFERROR(VLOOKUP(A153,'23'!U:V,2,0),"0")</f>
        <v>0</v>
      </c>
      <c r="BV153" s="5" t="s">
        <v>168</v>
      </c>
      <c r="BW153" s="15">
        <f t="shared" si="570"/>
        <v>0</v>
      </c>
      <c r="BX153" s="10" t="str">
        <f>IFERROR(VLOOKUP(A153,'24'!U:V,2,0),"0")</f>
        <v>0</v>
      </c>
      <c r="BY153" s="5" t="s">
        <v>168</v>
      </c>
      <c r="BZ153" s="15">
        <f t="shared" si="571"/>
        <v>0</v>
      </c>
      <c r="CA153" s="10" t="str">
        <f>IFERROR(VLOOKUP(A153,'25'!U:V,2,0),"0")</f>
        <v>0</v>
      </c>
      <c r="CB153" s="5" t="s">
        <v>168</v>
      </c>
      <c r="CC153" s="15">
        <f t="shared" si="572"/>
        <v>0</v>
      </c>
      <c r="CD153" s="10" t="str">
        <f>IFERROR(VLOOKUP(A153,'26'!U:V,2,0),"0")</f>
        <v>0</v>
      </c>
      <c r="CE153" s="5" t="s">
        <v>168</v>
      </c>
      <c r="CF153" s="15">
        <f t="shared" si="573"/>
        <v>0</v>
      </c>
      <c r="CG153" s="10" t="str">
        <f>IFERROR(VLOOKUP(A153,'27'!U:V,2,0),"0")</f>
        <v>0</v>
      </c>
      <c r="CH153" s="5" t="s">
        <v>168</v>
      </c>
      <c r="CI153" s="15">
        <f t="shared" si="574"/>
        <v>0</v>
      </c>
      <c r="CJ153" s="10" t="str">
        <f>IFERROR(VLOOKUP(A153,'28'!U:V,2,0),"0")</f>
        <v>0</v>
      </c>
      <c r="CK153" s="5" t="s">
        <v>168</v>
      </c>
      <c r="CL153" s="15">
        <f t="shared" si="575"/>
        <v>0</v>
      </c>
      <c r="CM153" s="10" t="str">
        <f>IFERROR(VLOOKUP(A153,'29'!U:V,2,0),"0")</f>
        <v>0</v>
      </c>
      <c r="CN153" s="5" t="s">
        <v>168</v>
      </c>
      <c r="CO153" s="15">
        <f t="shared" si="576"/>
        <v>0</v>
      </c>
      <c r="CP153" s="10" t="str">
        <f>IFERROR(VLOOKUP(A153,'30'!U:V,2,0),"0")</f>
        <v>0</v>
      </c>
      <c r="CQ153" s="5" t="s">
        <v>168</v>
      </c>
      <c r="CR153" s="15">
        <f t="shared" si="577"/>
        <v>0</v>
      </c>
      <c r="CS153" s="10" t="str">
        <f>IFERROR(VLOOKUP(A153,'31'!U:V,2,0),"0")</f>
        <v>0</v>
      </c>
      <c r="CT153" s="5" t="s">
        <v>168</v>
      </c>
      <c r="CU153" s="15">
        <f t="shared" si="421"/>
        <v>0</v>
      </c>
      <c r="CV153" s="10" t="str">
        <f>IFERROR(VLOOKUP(A153,'เซต1-31'!V:W,2,0),"0")</f>
        <v>0</v>
      </c>
      <c r="CW153" s="5" t="s">
        <v>168</v>
      </c>
      <c r="CX153" s="15">
        <f t="shared" si="422"/>
        <v>0</v>
      </c>
    </row>
    <row r="154" spans="1:102" x14ac:dyDescent="0.25">
      <c r="A154" s="5" t="s">
        <v>422</v>
      </c>
      <c r="B154" s="4" t="s">
        <v>423</v>
      </c>
      <c r="C154" s="13">
        <v>27.37</v>
      </c>
      <c r="D154" s="19">
        <f t="shared" si="420"/>
        <v>77</v>
      </c>
      <c r="E154" s="5" t="s">
        <v>168</v>
      </c>
      <c r="F154" s="13">
        <f t="shared" si="547"/>
        <v>2107.4900000000002</v>
      </c>
      <c r="G154" s="10">
        <f>IFERROR(VLOOKUP(A154,'1'!U:V,2,0),"0")</f>
        <v>2</v>
      </c>
      <c r="H154" s="5" t="s">
        <v>168</v>
      </c>
      <c r="I154" s="15">
        <f t="shared" si="548"/>
        <v>54.74</v>
      </c>
      <c r="J154" s="10" t="str">
        <f>IFERROR(VLOOKUP(A154,'2'!U:V,2,0),"0")</f>
        <v>0</v>
      </c>
      <c r="K154" s="5" t="s">
        <v>168</v>
      </c>
      <c r="L154" s="15">
        <f t="shared" si="549"/>
        <v>0</v>
      </c>
      <c r="M154" s="10">
        <f>IFERROR(VLOOKUP(A154,'3'!U:V,2,0),"0")</f>
        <v>4</v>
      </c>
      <c r="N154" s="5" t="s">
        <v>168</v>
      </c>
      <c r="O154" s="15">
        <f t="shared" si="550"/>
        <v>109.48</v>
      </c>
      <c r="P154" s="10">
        <f>IFERROR(VLOOKUP(A154,'4'!U:V,2,0),"0")</f>
        <v>4</v>
      </c>
      <c r="Q154" s="5" t="s">
        <v>168</v>
      </c>
      <c r="R154" s="15">
        <f t="shared" si="551"/>
        <v>109.48</v>
      </c>
      <c r="S154" s="10">
        <f>IFERROR(VLOOKUP(A154,'5'!U:V,2,0),"0")</f>
        <v>1</v>
      </c>
      <c r="T154" s="5" t="s">
        <v>168</v>
      </c>
      <c r="U154" s="15">
        <f t="shared" si="552"/>
        <v>27.37</v>
      </c>
      <c r="V154" s="10">
        <f>IFERROR(VLOOKUP(A154,'6'!U:V,2,0),"0")</f>
        <v>4</v>
      </c>
      <c r="W154" s="5" t="s">
        <v>168</v>
      </c>
      <c r="X154" s="15">
        <f t="shared" si="553"/>
        <v>109.48</v>
      </c>
      <c r="Y154" s="10">
        <f>IFERROR(VLOOKUP(A154,'7'!U:V,2,0),"0")</f>
        <v>6</v>
      </c>
      <c r="Z154" s="5" t="s">
        <v>168</v>
      </c>
      <c r="AA154" s="15">
        <f t="shared" si="554"/>
        <v>164.22</v>
      </c>
      <c r="AB154" s="10">
        <f>IFERROR(VLOOKUP(A154,'8'!U:V,2,0),"0")</f>
        <v>15</v>
      </c>
      <c r="AC154" s="5" t="s">
        <v>168</v>
      </c>
      <c r="AD154" s="15">
        <f t="shared" si="555"/>
        <v>410.55</v>
      </c>
      <c r="AE154" s="10">
        <f>IFERROR(VLOOKUP(A154,'9'!U:V,2,0),"0")</f>
        <v>6</v>
      </c>
      <c r="AF154" s="5" t="s">
        <v>168</v>
      </c>
      <c r="AG154" s="15">
        <f t="shared" si="556"/>
        <v>164.22</v>
      </c>
      <c r="AH154" s="10" t="str">
        <f>IFERROR(VLOOKUP(A154,'10'!U:V,2,0),"0")</f>
        <v>0</v>
      </c>
      <c r="AI154" s="5" t="s">
        <v>168</v>
      </c>
      <c r="AJ154" s="15">
        <f t="shared" si="557"/>
        <v>0</v>
      </c>
      <c r="AK154" s="10">
        <f>IFERROR(VLOOKUP(A154,'11'!U:V,2,0),"0")</f>
        <v>2</v>
      </c>
      <c r="AL154" s="5" t="s">
        <v>168</v>
      </c>
      <c r="AM154" s="15">
        <f t="shared" si="558"/>
        <v>54.74</v>
      </c>
      <c r="AN154" s="10">
        <f>IFERROR(VLOOKUP(A154,'12'!U:V,2,0),"0")</f>
        <v>3</v>
      </c>
      <c r="AO154" s="5" t="s">
        <v>168</v>
      </c>
      <c r="AP154" s="15">
        <f t="shared" si="559"/>
        <v>82.11</v>
      </c>
      <c r="AQ154" s="10">
        <f>IFERROR(VLOOKUP(A154,'13'!U:V,2,0),"0")</f>
        <v>3</v>
      </c>
      <c r="AR154" s="5" t="s">
        <v>168</v>
      </c>
      <c r="AS154" s="15">
        <f t="shared" si="560"/>
        <v>82.11</v>
      </c>
      <c r="AT154" s="10">
        <f>IFERROR(VLOOKUP(A154,'14'!U:V,2,0),"0")</f>
        <v>3</v>
      </c>
      <c r="AU154" s="5" t="s">
        <v>168</v>
      </c>
      <c r="AV154" s="15">
        <f t="shared" si="561"/>
        <v>82.11</v>
      </c>
      <c r="AW154" s="10">
        <f>IFERROR(VLOOKUP(A154,'15'!U:V,2,0),"0")</f>
        <v>1</v>
      </c>
      <c r="AX154" s="5" t="s">
        <v>168</v>
      </c>
      <c r="AY154" s="15">
        <f t="shared" si="562"/>
        <v>27.37</v>
      </c>
      <c r="AZ154" s="10" t="str">
        <f>IFERROR(VLOOKUP(A154,'16'!U:V,2,0),"0")</f>
        <v>0</v>
      </c>
      <c r="BA154" s="5" t="s">
        <v>168</v>
      </c>
      <c r="BB154" s="15">
        <f t="shared" si="563"/>
        <v>0</v>
      </c>
      <c r="BC154" s="10">
        <f>IFERROR(VLOOKUP(A154,'17'!U:V,2,0),"0")</f>
        <v>1</v>
      </c>
      <c r="BD154" s="5" t="s">
        <v>168</v>
      </c>
      <c r="BE154" s="15">
        <f t="shared" si="564"/>
        <v>27.37</v>
      </c>
      <c r="BF154" s="10">
        <f>IFERROR(VLOOKUP(A154,'18'!U:V,2,0),"0")</f>
        <v>2</v>
      </c>
      <c r="BG154" s="5" t="s">
        <v>168</v>
      </c>
      <c r="BH154" s="15">
        <f t="shared" si="565"/>
        <v>54.74</v>
      </c>
      <c r="BI154" s="10" t="str">
        <f>IFERROR(VLOOKUP(A154,'19'!U:V,2,0),"0")</f>
        <v>0</v>
      </c>
      <c r="BJ154" s="5" t="s">
        <v>168</v>
      </c>
      <c r="BK154" s="15">
        <f t="shared" si="566"/>
        <v>0</v>
      </c>
      <c r="BL154" s="10" t="str">
        <f>IFERROR(VLOOKUP(A154,'20'!U:V,2,0),"0")</f>
        <v>0</v>
      </c>
      <c r="BM154" s="5" t="s">
        <v>168</v>
      </c>
      <c r="BN154" s="15">
        <f t="shared" si="567"/>
        <v>0</v>
      </c>
      <c r="BO154" s="10" t="str">
        <f>IFERROR(VLOOKUP(A154,'21'!U:V,2,0),"0")</f>
        <v>0</v>
      </c>
      <c r="BP154" s="5" t="s">
        <v>168</v>
      </c>
      <c r="BQ154" s="15">
        <f t="shared" si="568"/>
        <v>0</v>
      </c>
      <c r="BR154" s="10" t="str">
        <f>IFERROR(VLOOKUP(A154,'22'!U:V,2,0),"0")</f>
        <v>0</v>
      </c>
      <c r="BS154" s="5" t="s">
        <v>168</v>
      </c>
      <c r="BT154" s="15">
        <f t="shared" si="569"/>
        <v>0</v>
      </c>
      <c r="BU154" s="10">
        <f>IFERROR(VLOOKUP(A154,'23'!U:V,2,0),"0")</f>
        <v>2</v>
      </c>
      <c r="BV154" s="5" t="s">
        <v>168</v>
      </c>
      <c r="BW154" s="15">
        <f t="shared" si="570"/>
        <v>54.74</v>
      </c>
      <c r="BX154" s="10" t="str">
        <f>IFERROR(VLOOKUP(A154,'24'!U:V,2,0),"0")</f>
        <v>0</v>
      </c>
      <c r="BY154" s="5" t="s">
        <v>168</v>
      </c>
      <c r="BZ154" s="15">
        <f t="shared" si="571"/>
        <v>0</v>
      </c>
      <c r="CA154" s="10" t="str">
        <f>IFERROR(VLOOKUP(A154,'25'!U:V,2,0),"0")</f>
        <v>0</v>
      </c>
      <c r="CB154" s="5" t="s">
        <v>168</v>
      </c>
      <c r="CC154" s="15">
        <f t="shared" si="572"/>
        <v>0</v>
      </c>
      <c r="CD154" s="10">
        <f>IFERROR(VLOOKUP(A154,'26'!U:V,2,0),"0")</f>
        <v>2</v>
      </c>
      <c r="CE154" s="5" t="s">
        <v>168</v>
      </c>
      <c r="CF154" s="15">
        <f t="shared" si="573"/>
        <v>54.74</v>
      </c>
      <c r="CG154" s="10" t="str">
        <f>IFERROR(VLOOKUP(A154,'27'!U:V,2,0),"0")</f>
        <v>0</v>
      </c>
      <c r="CH154" s="5" t="s">
        <v>168</v>
      </c>
      <c r="CI154" s="15">
        <f t="shared" si="574"/>
        <v>0</v>
      </c>
      <c r="CJ154" s="10">
        <f>IFERROR(VLOOKUP(A154,'28'!U:V,2,0),"0")</f>
        <v>8</v>
      </c>
      <c r="CK154" s="5" t="s">
        <v>168</v>
      </c>
      <c r="CL154" s="15">
        <f t="shared" si="575"/>
        <v>218.96</v>
      </c>
      <c r="CM154" s="10">
        <f>IFERROR(VLOOKUP(A154,'29'!U:V,2,0),"0")</f>
        <v>8</v>
      </c>
      <c r="CN154" s="5" t="s">
        <v>168</v>
      </c>
      <c r="CO154" s="15">
        <f t="shared" si="576"/>
        <v>218.96</v>
      </c>
      <c r="CP154" s="10" t="str">
        <f>IFERROR(VLOOKUP(A154,'30'!U:V,2,0),"0")</f>
        <v>0</v>
      </c>
      <c r="CQ154" s="5" t="s">
        <v>168</v>
      </c>
      <c r="CR154" s="15">
        <f t="shared" si="577"/>
        <v>0</v>
      </c>
      <c r="CS154" s="10" t="str">
        <f>IFERROR(VLOOKUP(A154,'31'!U:V,2,0),"0")</f>
        <v>0</v>
      </c>
      <c r="CT154" s="5" t="s">
        <v>168</v>
      </c>
      <c r="CU154" s="15">
        <f t="shared" si="421"/>
        <v>0</v>
      </c>
      <c r="CV154" s="10" t="str">
        <f>IFERROR(VLOOKUP(A154,'เซต1-31'!V:W,2,0),"0")</f>
        <v>0</v>
      </c>
      <c r="CW154" s="5" t="s">
        <v>168</v>
      </c>
      <c r="CX154" s="15">
        <f t="shared" si="422"/>
        <v>0</v>
      </c>
    </row>
    <row r="155" spans="1:102" x14ac:dyDescent="0.25">
      <c r="A155" s="5" t="s">
        <v>418</v>
      </c>
      <c r="B155" s="4" t="s">
        <v>419</v>
      </c>
      <c r="C155" s="13">
        <v>29.28</v>
      </c>
      <c r="D155" s="19">
        <f t="shared" si="420"/>
        <v>0</v>
      </c>
      <c r="E155" s="5" t="s">
        <v>168</v>
      </c>
      <c r="F155" s="13">
        <f t="shared" si="547"/>
        <v>0</v>
      </c>
      <c r="G155" s="10" t="str">
        <f>IFERROR(VLOOKUP(A155,'1'!U:V,2,0),"0")</f>
        <v>0</v>
      </c>
      <c r="H155" s="5" t="s">
        <v>168</v>
      </c>
      <c r="I155" s="15">
        <f t="shared" si="548"/>
        <v>0</v>
      </c>
      <c r="J155" s="10" t="str">
        <f>IFERROR(VLOOKUP(A155,'2'!U:V,2,0),"0")</f>
        <v>0</v>
      </c>
      <c r="K155" s="5" t="s">
        <v>168</v>
      </c>
      <c r="L155" s="15">
        <f t="shared" si="549"/>
        <v>0</v>
      </c>
      <c r="M155" s="10" t="str">
        <f>IFERROR(VLOOKUP(A155,'3'!U:V,2,0),"0")</f>
        <v>0</v>
      </c>
      <c r="N155" s="5" t="s">
        <v>168</v>
      </c>
      <c r="O155" s="15">
        <f t="shared" si="550"/>
        <v>0</v>
      </c>
      <c r="P155" s="10" t="str">
        <f>IFERROR(VLOOKUP(A155,'4'!U:V,2,0),"0")</f>
        <v>0</v>
      </c>
      <c r="Q155" s="5" t="s">
        <v>168</v>
      </c>
      <c r="R155" s="15">
        <f t="shared" si="551"/>
        <v>0</v>
      </c>
      <c r="S155" s="10" t="str">
        <f>IFERROR(VLOOKUP(A155,'5'!U:V,2,0),"0")</f>
        <v>0</v>
      </c>
      <c r="T155" s="5" t="s">
        <v>168</v>
      </c>
      <c r="U155" s="15">
        <f t="shared" si="552"/>
        <v>0</v>
      </c>
      <c r="V155" s="10" t="str">
        <f>IFERROR(VLOOKUP(A155,'6'!U:V,2,0),"0")</f>
        <v>0</v>
      </c>
      <c r="W155" s="5" t="s">
        <v>168</v>
      </c>
      <c r="X155" s="15">
        <f t="shared" si="553"/>
        <v>0</v>
      </c>
      <c r="Y155" s="10" t="str">
        <f>IFERROR(VLOOKUP(A155,'7'!U:V,2,0),"0")</f>
        <v>0</v>
      </c>
      <c r="Z155" s="5" t="s">
        <v>168</v>
      </c>
      <c r="AA155" s="15">
        <f t="shared" si="554"/>
        <v>0</v>
      </c>
      <c r="AB155" s="10" t="str">
        <f>IFERROR(VLOOKUP(A155,'8'!U:V,2,0),"0")</f>
        <v>0</v>
      </c>
      <c r="AC155" s="5" t="s">
        <v>168</v>
      </c>
      <c r="AD155" s="15">
        <f t="shared" si="555"/>
        <v>0</v>
      </c>
      <c r="AE155" s="10" t="str">
        <f>IFERROR(VLOOKUP(A155,'9'!U:V,2,0),"0")</f>
        <v>0</v>
      </c>
      <c r="AF155" s="5" t="s">
        <v>168</v>
      </c>
      <c r="AG155" s="15">
        <f t="shared" si="556"/>
        <v>0</v>
      </c>
      <c r="AH155" s="10" t="str">
        <f>IFERROR(VLOOKUP(A155,'10'!U:V,2,0),"0")</f>
        <v>0</v>
      </c>
      <c r="AI155" s="5" t="s">
        <v>168</v>
      </c>
      <c r="AJ155" s="15">
        <f t="shared" si="557"/>
        <v>0</v>
      </c>
      <c r="AK155" s="10" t="str">
        <f>IFERROR(VLOOKUP(A155,'11'!U:V,2,0),"0")</f>
        <v>0</v>
      </c>
      <c r="AL155" s="5" t="s">
        <v>168</v>
      </c>
      <c r="AM155" s="15">
        <f t="shared" si="558"/>
        <v>0</v>
      </c>
      <c r="AN155" s="10" t="str">
        <f>IFERROR(VLOOKUP(A155,'12'!U:V,2,0),"0")</f>
        <v>0</v>
      </c>
      <c r="AO155" s="5" t="s">
        <v>168</v>
      </c>
      <c r="AP155" s="15">
        <f t="shared" si="559"/>
        <v>0</v>
      </c>
      <c r="AQ155" s="10" t="str">
        <f>IFERROR(VLOOKUP(A155,'13'!U:V,2,0),"0")</f>
        <v>0</v>
      </c>
      <c r="AR155" s="5" t="s">
        <v>168</v>
      </c>
      <c r="AS155" s="15">
        <f t="shared" si="560"/>
        <v>0</v>
      </c>
      <c r="AT155" s="10" t="str">
        <f>IFERROR(VLOOKUP(A155,'14'!U:V,2,0),"0")</f>
        <v>0</v>
      </c>
      <c r="AU155" s="5" t="s">
        <v>168</v>
      </c>
      <c r="AV155" s="15">
        <f t="shared" si="561"/>
        <v>0</v>
      </c>
      <c r="AW155" s="10" t="str">
        <f>IFERROR(VLOOKUP(A155,'15'!U:V,2,0),"0")</f>
        <v>0</v>
      </c>
      <c r="AX155" s="5" t="s">
        <v>168</v>
      </c>
      <c r="AY155" s="15">
        <f t="shared" si="562"/>
        <v>0</v>
      </c>
      <c r="AZ155" s="10" t="str">
        <f>IFERROR(VLOOKUP(A155,'16'!U:V,2,0),"0")</f>
        <v>0</v>
      </c>
      <c r="BA155" s="5" t="s">
        <v>168</v>
      </c>
      <c r="BB155" s="15">
        <f t="shared" si="563"/>
        <v>0</v>
      </c>
      <c r="BC155" s="10" t="str">
        <f>IFERROR(VLOOKUP(A155,'17'!U:V,2,0),"0")</f>
        <v>0</v>
      </c>
      <c r="BD155" s="5" t="s">
        <v>168</v>
      </c>
      <c r="BE155" s="15">
        <f t="shared" si="564"/>
        <v>0</v>
      </c>
      <c r="BF155" s="10" t="str">
        <f>IFERROR(VLOOKUP(A155,'18'!U:V,2,0),"0")</f>
        <v>0</v>
      </c>
      <c r="BG155" s="5" t="s">
        <v>168</v>
      </c>
      <c r="BH155" s="15">
        <f t="shared" si="565"/>
        <v>0</v>
      </c>
      <c r="BI155" s="10" t="str">
        <f>IFERROR(VLOOKUP(A155,'19'!U:V,2,0),"0")</f>
        <v>0</v>
      </c>
      <c r="BJ155" s="5" t="s">
        <v>168</v>
      </c>
      <c r="BK155" s="15">
        <f t="shared" si="566"/>
        <v>0</v>
      </c>
      <c r="BL155" s="10" t="str">
        <f>IFERROR(VLOOKUP(A155,'20'!U:V,2,0),"0")</f>
        <v>0</v>
      </c>
      <c r="BM155" s="5" t="s">
        <v>168</v>
      </c>
      <c r="BN155" s="15">
        <f t="shared" si="567"/>
        <v>0</v>
      </c>
      <c r="BO155" s="10" t="str">
        <f>IFERROR(VLOOKUP(A155,'21'!U:V,2,0),"0")</f>
        <v>0</v>
      </c>
      <c r="BP155" s="5" t="s">
        <v>168</v>
      </c>
      <c r="BQ155" s="15">
        <f t="shared" si="568"/>
        <v>0</v>
      </c>
      <c r="BR155" s="10" t="str">
        <f>IFERROR(VLOOKUP(A155,'22'!U:V,2,0),"0")</f>
        <v>0</v>
      </c>
      <c r="BS155" s="5" t="s">
        <v>168</v>
      </c>
      <c r="BT155" s="15">
        <f t="shared" si="569"/>
        <v>0</v>
      </c>
      <c r="BU155" s="10" t="str">
        <f>IFERROR(VLOOKUP(A155,'23'!U:V,2,0),"0")</f>
        <v>0</v>
      </c>
      <c r="BV155" s="5" t="s">
        <v>168</v>
      </c>
      <c r="BW155" s="15">
        <f t="shared" si="570"/>
        <v>0</v>
      </c>
      <c r="BX155" s="10" t="str">
        <f>IFERROR(VLOOKUP(A155,'24'!U:V,2,0),"0")</f>
        <v>0</v>
      </c>
      <c r="BY155" s="5" t="s">
        <v>168</v>
      </c>
      <c r="BZ155" s="15">
        <f t="shared" si="571"/>
        <v>0</v>
      </c>
      <c r="CA155" s="10" t="str">
        <f>IFERROR(VLOOKUP(A155,'25'!U:V,2,0),"0")</f>
        <v>0</v>
      </c>
      <c r="CB155" s="5" t="s">
        <v>168</v>
      </c>
      <c r="CC155" s="15">
        <f t="shared" si="572"/>
        <v>0</v>
      </c>
      <c r="CD155" s="10" t="str">
        <f>IFERROR(VLOOKUP(A155,'26'!U:V,2,0),"0")</f>
        <v>0</v>
      </c>
      <c r="CE155" s="5" t="s">
        <v>168</v>
      </c>
      <c r="CF155" s="15">
        <f t="shared" si="573"/>
        <v>0</v>
      </c>
      <c r="CG155" s="10" t="str">
        <f>IFERROR(VLOOKUP(A155,'27'!U:V,2,0),"0")</f>
        <v>0</v>
      </c>
      <c r="CH155" s="5" t="s">
        <v>168</v>
      </c>
      <c r="CI155" s="15">
        <f t="shared" si="574"/>
        <v>0</v>
      </c>
      <c r="CJ155" s="10" t="str">
        <f>IFERROR(VLOOKUP(A155,'28'!U:V,2,0),"0")</f>
        <v>0</v>
      </c>
      <c r="CK155" s="5" t="s">
        <v>168</v>
      </c>
      <c r="CL155" s="15">
        <f t="shared" si="575"/>
        <v>0</v>
      </c>
      <c r="CM155" s="10" t="str">
        <f>IFERROR(VLOOKUP(A155,'29'!U:V,2,0),"0")</f>
        <v>0</v>
      </c>
      <c r="CN155" s="5" t="s">
        <v>168</v>
      </c>
      <c r="CO155" s="15">
        <f t="shared" si="576"/>
        <v>0</v>
      </c>
      <c r="CP155" s="10" t="str">
        <f>IFERROR(VLOOKUP(A155,'30'!U:V,2,0),"0")</f>
        <v>0</v>
      </c>
      <c r="CQ155" s="5" t="s">
        <v>168</v>
      </c>
      <c r="CR155" s="15">
        <f t="shared" si="577"/>
        <v>0</v>
      </c>
      <c r="CS155" s="10" t="str">
        <f>IFERROR(VLOOKUP(A155,'31'!U:V,2,0),"0")</f>
        <v>0</v>
      </c>
      <c r="CT155" s="5" t="s">
        <v>168</v>
      </c>
      <c r="CU155" s="15">
        <f t="shared" si="421"/>
        <v>0</v>
      </c>
      <c r="CV155" s="10" t="str">
        <f>IFERROR(VLOOKUP(A155,'เซต1-31'!V:W,2,0),"0")</f>
        <v>0</v>
      </c>
      <c r="CW155" s="5" t="s">
        <v>168</v>
      </c>
      <c r="CX155" s="15">
        <f t="shared" si="422"/>
        <v>0</v>
      </c>
    </row>
    <row r="156" spans="1:102" x14ac:dyDescent="0.25">
      <c r="A156" s="5" t="s">
        <v>420</v>
      </c>
      <c r="B156" s="4" t="s">
        <v>421</v>
      </c>
      <c r="C156" s="13">
        <v>25.21</v>
      </c>
      <c r="D156" s="19">
        <f t="shared" si="420"/>
        <v>0</v>
      </c>
      <c r="E156" s="5" t="s">
        <v>168</v>
      </c>
      <c r="F156" s="13">
        <f t="shared" si="547"/>
        <v>0</v>
      </c>
      <c r="G156" s="10" t="str">
        <f>IFERROR(VLOOKUP(A156,'1'!U:V,2,0),"0")</f>
        <v>0</v>
      </c>
      <c r="H156" s="5" t="s">
        <v>168</v>
      </c>
      <c r="I156" s="15">
        <f t="shared" si="548"/>
        <v>0</v>
      </c>
      <c r="J156" s="10" t="str">
        <f>IFERROR(VLOOKUP(A156,'2'!U:V,2,0),"0")</f>
        <v>0</v>
      </c>
      <c r="K156" s="5" t="s">
        <v>168</v>
      </c>
      <c r="L156" s="15">
        <f t="shared" si="549"/>
        <v>0</v>
      </c>
      <c r="M156" s="10" t="str">
        <f>IFERROR(VLOOKUP(A156,'3'!U:V,2,0),"0")</f>
        <v>0</v>
      </c>
      <c r="N156" s="5" t="s">
        <v>168</v>
      </c>
      <c r="O156" s="15">
        <f t="shared" si="550"/>
        <v>0</v>
      </c>
      <c r="P156" s="10" t="str">
        <f>IFERROR(VLOOKUP(A156,'4'!U:V,2,0),"0")</f>
        <v>0</v>
      </c>
      <c r="Q156" s="5" t="s">
        <v>168</v>
      </c>
      <c r="R156" s="15">
        <f t="shared" si="551"/>
        <v>0</v>
      </c>
      <c r="S156" s="10" t="str">
        <f>IFERROR(VLOOKUP(A156,'5'!U:V,2,0),"0")</f>
        <v>0</v>
      </c>
      <c r="T156" s="5" t="s">
        <v>168</v>
      </c>
      <c r="U156" s="15">
        <f t="shared" si="552"/>
        <v>0</v>
      </c>
      <c r="V156" s="10" t="str">
        <f>IFERROR(VLOOKUP(A156,'6'!U:V,2,0),"0")</f>
        <v>0</v>
      </c>
      <c r="W156" s="5" t="s">
        <v>168</v>
      </c>
      <c r="X156" s="15">
        <f t="shared" si="553"/>
        <v>0</v>
      </c>
      <c r="Y156" s="10" t="str">
        <f>IFERROR(VLOOKUP(A156,'7'!U:V,2,0),"0")</f>
        <v>0</v>
      </c>
      <c r="Z156" s="5" t="s">
        <v>168</v>
      </c>
      <c r="AA156" s="15">
        <f t="shared" si="554"/>
        <v>0</v>
      </c>
      <c r="AB156" s="10" t="str">
        <f>IFERROR(VLOOKUP(A156,'8'!U:V,2,0),"0")</f>
        <v>0</v>
      </c>
      <c r="AC156" s="5" t="s">
        <v>168</v>
      </c>
      <c r="AD156" s="15">
        <f t="shared" si="555"/>
        <v>0</v>
      </c>
      <c r="AE156" s="10" t="str">
        <f>IFERROR(VLOOKUP(A156,'9'!U:V,2,0),"0")</f>
        <v>0</v>
      </c>
      <c r="AF156" s="5" t="s">
        <v>168</v>
      </c>
      <c r="AG156" s="15">
        <f t="shared" si="556"/>
        <v>0</v>
      </c>
      <c r="AH156" s="10" t="str">
        <f>IFERROR(VLOOKUP(A156,'10'!U:V,2,0),"0")</f>
        <v>0</v>
      </c>
      <c r="AI156" s="5" t="s">
        <v>168</v>
      </c>
      <c r="AJ156" s="15">
        <f t="shared" si="557"/>
        <v>0</v>
      </c>
      <c r="AK156" s="10" t="str">
        <f>IFERROR(VLOOKUP(A156,'11'!U:V,2,0),"0")</f>
        <v>0</v>
      </c>
      <c r="AL156" s="5" t="s">
        <v>168</v>
      </c>
      <c r="AM156" s="15">
        <f t="shared" si="558"/>
        <v>0</v>
      </c>
      <c r="AN156" s="10" t="str">
        <f>IFERROR(VLOOKUP(A156,'12'!U:V,2,0),"0")</f>
        <v>0</v>
      </c>
      <c r="AO156" s="5" t="s">
        <v>168</v>
      </c>
      <c r="AP156" s="15">
        <f t="shared" si="559"/>
        <v>0</v>
      </c>
      <c r="AQ156" s="10" t="str">
        <f>IFERROR(VLOOKUP(A156,'13'!U:V,2,0),"0")</f>
        <v>0</v>
      </c>
      <c r="AR156" s="5" t="s">
        <v>168</v>
      </c>
      <c r="AS156" s="15">
        <f t="shared" si="560"/>
        <v>0</v>
      </c>
      <c r="AT156" s="10" t="str">
        <f>IFERROR(VLOOKUP(A156,'14'!U:V,2,0),"0")</f>
        <v>0</v>
      </c>
      <c r="AU156" s="5" t="s">
        <v>168</v>
      </c>
      <c r="AV156" s="15">
        <f t="shared" si="561"/>
        <v>0</v>
      </c>
      <c r="AW156" s="10" t="str">
        <f>IFERROR(VLOOKUP(A156,'15'!U:V,2,0),"0")</f>
        <v>0</v>
      </c>
      <c r="AX156" s="5" t="s">
        <v>168</v>
      </c>
      <c r="AY156" s="15">
        <f t="shared" si="562"/>
        <v>0</v>
      </c>
      <c r="AZ156" s="10" t="str">
        <f>IFERROR(VLOOKUP(A156,'16'!U:V,2,0),"0")</f>
        <v>0</v>
      </c>
      <c r="BA156" s="5" t="s">
        <v>168</v>
      </c>
      <c r="BB156" s="15">
        <f t="shared" si="563"/>
        <v>0</v>
      </c>
      <c r="BC156" s="10" t="str">
        <f>IFERROR(VLOOKUP(A156,'17'!U:V,2,0),"0")</f>
        <v>0</v>
      </c>
      <c r="BD156" s="5" t="s">
        <v>168</v>
      </c>
      <c r="BE156" s="15">
        <f t="shared" si="564"/>
        <v>0</v>
      </c>
      <c r="BF156" s="10" t="str">
        <f>IFERROR(VLOOKUP(A156,'18'!U:V,2,0),"0")</f>
        <v>0</v>
      </c>
      <c r="BG156" s="5" t="s">
        <v>168</v>
      </c>
      <c r="BH156" s="15">
        <f t="shared" si="565"/>
        <v>0</v>
      </c>
      <c r="BI156" s="10" t="str">
        <f>IFERROR(VLOOKUP(A156,'19'!U:V,2,0),"0")</f>
        <v>0</v>
      </c>
      <c r="BJ156" s="5" t="s">
        <v>168</v>
      </c>
      <c r="BK156" s="15">
        <f t="shared" si="566"/>
        <v>0</v>
      </c>
      <c r="BL156" s="10" t="str">
        <f>IFERROR(VLOOKUP(A156,'20'!U:V,2,0),"0")</f>
        <v>0</v>
      </c>
      <c r="BM156" s="5" t="s">
        <v>168</v>
      </c>
      <c r="BN156" s="15">
        <f t="shared" si="567"/>
        <v>0</v>
      </c>
      <c r="BO156" s="10" t="str">
        <f>IFERROR(VLOOKUP(A156,'21'!U:V,2,0),"0")</f>
        <v>0</v>
      </c>
      <c r="BP156" s="5" t="s">
        <v>168</v>
      </c>
      <c r="BQ156" s="15">
        <f t="shared" si="568"/>
        <v>0</v>
      </c>
      <c r="BR156" s="10" t="str">
        <f>IFERROR(VLOOKUP(A156,'22'!U:V,2,0),"0")</f>
        <v>0</v>
      </c>
      <c r="BS156" s="5" t="s">
        <v>168</v>
      </c>
      <c r="BT156" s="15">
        <f t="shared" si="569"/>
        <v>0</v>
      </c>
      <c r="BU156" s="10" t="str">
        <f>IFERROR(VLOOKUP(A156,'23'!U:V,2,0),"0")</f>
        <v>0</v>
      </c>
      <c r="BV156" s="5" t="s">
        <v>168</v>
      </c>
      <c r="BW156" s="15">
        <f t="shared" si="570"/>
        <v>0</v>
      </c>
      <c r="BX156" s="10" t="str">
        <f>IFERROR(VLOOKUP(A156,'24'!U:V,2,0),"0")</f>
        <v>0</v>
      </c>
      <c r="BY156" s="5" t="s">
        <v>168</v>
      </c>
      <c r="BZ156" s="15">
        <f t="shared" si="571"/>
        <v>0</v>
      </c>
      <c r="CA156" s="10" t="str">
        <f>IFERROR(VLOOKUP(A156,'25'!U:V,2,0),"0")</f>
        <v>0</v>
      </c>
      <c r="CB156" s="5" t="s">
        <v>168</v>
      </c>
      <c r="CC156" s="15">
        <f t="shared" si="572"/>
        <v>0</v>
      </c>
      <c r="CD156" s="10" t="str">
        <f>IFERROR(VLOOKUP(A156,'26'!U:V,2,0),"0")</f>
        <v>0</v>
      </c>
      <c r="CE156" s="5" t="s">
        <v>168</v>
      </c>
      <c r="CF156" s="15">
        <f t="shared" si="573"/>
        <v>0</v>
      </c>
      <c r="CG156" s="10" t="str">
        <f>IFERROR(VLOOKUP(A156,'27'!U:V,2,0),"0")</f>
        <v>0</v>
      </c>
      <c r="CH156" s="5" t="s">
        <v>168</v>
      </c>
      <c r="CI156" s="15">
        <f t="shared" si="574"/>
        <v>0</v>
      </c>
      <c r="CJ156" s="10" t="str">
        <f>IFERROR(VLOOKUP(A156,'28'!U:V,2,0),"0")</f>
        <v>0</v>
      </c>
      <c r="CK156" s="5" t="s">
        <v>168</v>
      </c>
      <c r="CL156" s="15">
        <f t="shared" si="575"/>
        <v>0</v>
      </c>
      <c r="CM156" s="10" t="str">
        <f>IFERROR(VLOOKUP(A156,'29'!U:V,2,0),"0")</f>
        <v>0</v>
      </c>
      <c r="CN156" s="5" t="s">
        <v>168</v>
      </c>
      <c r="CO156" s="15">
        <f t="shared" si="576"/>
        <v>0</v>
      </c>
      <c r="CP156" s="10" t="str">
        <f>IFERROR(VLOOKUP(A156,'30'!U:V,2,0),"0")</f>
        <v>0</v>
      </c>
      <c r="CQ156" s="5" t="s">
        <v>168</v>
      </c>
      <c r="CR156" s="15">
        <f t="shared" si="577"/>
        <v>0</v>
      </c>
      <c r="CS156" s="10" t="str">
        <f>IFERROR(VLOOKUP(A156,'31'!U:V,2,0),"0")</f>
        <v>0</v>
      </c>
      <c r="CT156" s="5" t="s">
        <v>168</v>
      </c>
      <c r="CU156" s="15">
        <f t="shared" si="421"/>
        <v>0</v>
      </c>
      <c r="CV156" s="10" t="str">
        <f>IFERROR(VLOOKUP(A156,'เซต1-31'!V:W,2,0),"0")</f>
        <v>0</v>
      </c>
      <c r="CW156" s="5" t="s">
        <v>168</v>
      </c>
      <c r="CX156" s="15">
        <f t="shared" si="422"/>
        <v>0</v>
      </c>
    </row>
    <row r="157" spans="1:102" x14ac:dyDescent="0.25">
      <c r="A157" s="5" t="s">
        <v>432</v>
      </c>
      <c r="B157" s="4" t="s">
        <v>433</v>
      </c>
      <c r="C157" s="13">
        <v>5</v>
      </c>
      <c r="D157" s="19">
        <f t="shared" si="420"/>
        <v>0</v>
      </c>
      <c r="E157" s="5" t="s">
        <v>168</v>
      </c>
      <c r="F157" s="13">
        <f t="shared" si="547"/>
        <v>0</v>
      </c>
      <c r="G157" s="10" t="str">
        <f>IFERROR(VLOOKUP(A157,'1'!U:V,2,0),"0")</f>
        <v>0</v>
      </c>
      <c r="H157" s="5" t="s">
        <v>168</v>
      </c>
      <c r="I157" s="15">
        <f t="shared" si="548"/>
        <v>0</v>
      </c>
      <c r="J157" s="10" t="str">
        <f>IFERROR(VLOOKUP(A157,'2'!U:V,2,0),"0")</f>
        <v>0</v>
      </c>
      <c r="K157" s="5" t="s">
        <v>168</v>
      </c>
      <c r="L157" s="15">
        <f t="shared" si="549"/>
        <v>0</v>
      </c>
      <c r="M157" s="10" t="str">
        <f>IFERROR(VLOOKUP(A157,'3'!U:V,2,0),"0")</f>
        <v>0</v>
      </c>
      <c r="N157" s="5" t="s">
        <v>168</v>
      </c>
      <c r="O157" s="15">
        <f t="shared" si="550"/>
        <v>0</v>
      </c>
      <c r="P157" s="10" t="str">
        <f>IFERROR(VLOOKUP(A157,'4'!U:V,2,0),"0")</f>
        <v>0</v>
      </c>
      <c r="Q157" s="5" t="s">
        <v>168</v>
      </c>
      <c r="R157" s="15">
        <f t="shared" si="551"/>
        <v>0</v>
      </c>
      <c r="S157" s="10" t="str">
        <f>IFERROR(VLOOKUP(A157,'5'!U:V,2,0),"0")</f>
        <v>0</v>
      </c>
      <c r="T157" s="5" t="s">
        <v>168</v>
      </c>
      <c r="U157" s="15">
        <f t="shared" si="552"/>
        <v>0</v>
      </c>
      <c r="V157" s="10" t="str">
        <f>IFERROR(VLOOKUP(A157,'6'!U:V,2,0),"0")</f>
        <v>0</v>
      </c>
      <c r="W157" s="5" t="s">
        <v>168</v>
      </c>
      <c r="X157" s="15">
        <f t="shared" si="553"/>
        <v>0</v>
      </c>
      <c r="Y157" s="10" t="str">
        <f>IFERROR(VLOOKUP(A157,'7'!U:V,2,0),"0")</f>
        <v>0</v>
      </c>
      <c r="Z157" s="5" t="s">
        <v>168</v>
      </c>
      <c r="AA157" s="15">
        <f t="shared" si="554"/>
        <v>0</v>
      </c>
      <c r="AB157" s="10" t="str">
        <f>IFERROR(VLOOKUP(A157,'8'!U:V,2,0),"0")</f>
        <v>0</v>
      </c>
      <c r="AC157" s="5" t="s">
        <v>168</v>
      </c>
      <c r="AD157" s="15">
        <f t="shared" si="555"/>
        <v>0</v>
      </c>
      <c r="AE157" s="10" t="str">
        <f>IFERROR(VLOOKUP(A157,'9'!U:V,2,0),"0")</f>
        <v>0</v>
      </c>
      <c r="AF157" s="5" t="s">
        <v>168</v>
      </c>
      <c r="AG157" s="15">
        <f t="shared" si="556"/>
        <v>0</v>
      </c>
      <c r="AH157" s="10" t="str">
        <f>IFERROR(VLOOKUP(A157,'10'!U:V,2,0),"0")</f>
        <v>0</v>
      </c>
      <c r="AI157" s="5" t="s">
        <v>168</v>
      </c>
      <c r="AJ157" s="15">
        <f t="shared" si="557"/>
        <v>0</v>
      </c>
      <c r="AK157" s="10" t="str">
        <f>IFERROR(VLOOKUP(A157,'11'!U:V,2,0),"0")</f>
        <v>0</v>
      </c>
      <c r="AL157" s="5" t="s">
        <v>168</v>
      </c>
      <c r="AM157" s="15">
        <f t="shared" si="558"/>
        <v>0</v>
      </c>
      <c r="AN157" s="10" t="str">
        <f>IFERROR(VLOOKUP(A157,'12'!U:V,2,0),"0")</f>
        <v>0</v>
      </c>
      <c r="AO157" s="5" t="s">
        <v>168</v>
      </c>
      <c r="AP157" s="15">
        <f t="shared" si="559"/>
        <v>0</v>
      </c>
      <c r="AQ157" s="10" t="str">
        <f>IFERROR(VLOOKUP(A157,'13'!U:V,2,0),"0")</f>
        <v>0</v>
      </c>
      <c r="AR157" s="5" t="s">
        <v>168</v>
      </c>
      <c r="AS157" s="15">
        <f t="shared" si="560"/>
        <v>0</v>
      </c>
      <c r="AT157" s="10" t="str">
        <f>IFERROR(VLOOKUP(A157,'14'!U:V,2,0),"0")</f>
        <v>0</v>
      </c>
      <c r="AU157" s="5" t="s">
        <v>168</v>
      </c>
      <c r="AV157" s="15">
        <f t="shared" si="561"/>
        <v>0</v>
      </c>
      <c r="AW157" s="10" t="str">
        <f>IFERROR(VLOOKUP(A157,'15'!U:V,2,0),"0")</f>
        <v>0</v>
      </c>
      <c r="AX157" s="5" t="s">
        <v>168</v>
      </c>
      <c r="AY157" s="15">
        <f t="shared" si="562"/>
        <v>0</v>
      </c>
      <c r="AZ157" s="10" t="str">
        <f>IFERROR(VLOOKUP(A157,'16'!U:V,2,0),"0")</f>
        <v>0</v>
      </c>
      <c r="BA157" s="5" t="s">
        <v>168</v>
      </c>
      <c r="BB157" s="15">
        <f t="shared" si="563"/>
        <v>0</v>
      </c>
      <c r="BC157" s="10" t="str">
        <f>IFERROR(VLOOKUP(A157,'17'!U:V,2,0),"0")</f>
        <v>0</v>
      </c>
      <c r="BD157" s="5" t="s">
        <v>168</v>
      </c>
      <c r="BE157" s="15">
        <f t="shared" si="564"/>
        <v>0</v>
      </c>
      <c r="BF157" s="10" t="str">
        <f>IFERROR(VLOOKUP(A157,'18'!U:V,2,0),"0")</f>
        <v>0</v>
      </c>
      <c r="BG157" s="5" t="s">
        <v>168</v>
      </c>
      <c r="BH157" s="15">
        <f t="shared" si="565"/>
        <v>0</v>
      </c>
      <c r="BI157" s="10" t="str">
        <f>IFERROR(VLOOKUP(A157,'19'!U:V,2,0),"0")</f>
        <v>0</v>
      </c>
      <c r="BJ157" s="5" t="s">
        <v>168</v>
      </c>
      <c r="BK157" s="15">
        <f t="shared" si="566"/>
        <v>0</v>
      </c>
      <c r="BL157" s="10" t="str">
        <f>IFERROR(VLOOKUP(A157,'20'!U:V,2,0),"0")</f>
        <v>0</v>
      </c>
      <c r="BM157" s="5" t="s">
        <v>168</v>
      </c>
      <c r="BN157" s="15">
        <f t="shared" si="567"/>
        <v>0</v>
      </c>
      <c r="BO157" s="10" t="str">
        <f>IFERROR(VLOOKUP(A157,'21'!U:V,2,0),"0")</f>
        <v>0</v>
      </c>
      <c r="BP157" s="5" t="s">
        <v>168</v>
      </c>
      <c r="BQ157" s="15">
        <f t="shared" si="568"/>
        <v>0</v>
      </c>
      <c r="BR157" s="10" t="str">
        <f>IFERROR(VLOOKUP(A157,'22'!U:V,2,0),"0")</f>
        <v>0</v>
      </c>
      <c r="BS157" s="5" t="s">
        <v>168</v>
      </c>
      <c r="BT157" s="15">
        <f t="shared" si="569"/>
        <v>0</v>
      </c>
      <c r="BU157" s="10" t="str">
        <f>IFERROR(VLOOKUP(A157,'23'!U:V,2,0),"0")</f>
        <v>0</v>
      </c>
      <c r="BV157" s="5" t="s">
        <v>168</v>
      </c>
      <c r="BW157" s="15">
        <f t="shared" si="570"/>
        <v>0</v>
      </c>
      <c r="BX157" s="10" t="str">
        <f>IFERROR(VLOOKUP(A157,'24'!U:V,2,0),"0")</f>
        <v>0</v>
      </c>
      <c r="BY157" s="5" t="s">
        <v>168</v>
      </c>
      <c r="BZ157" s="15">
        <f t="shared" si="571"/>
        <v>0</v>
      </c>
      <c r="CA157" s="10" t="str">
        <f>IFERROR(VLOOKUP(A157,'25'!U:V,2,0),"0")</f>
        <v>0</v>
      </c>
      <c r="CB157" s="5" t="s">
        <v>168</v>
      </c>
      <c r="CC157" s="15">
        <f t="shared" si="572"/>
        <v>0</v>
      </c>
      <c r="CD157" s="10" t="str">
        <f>IFERROR(VLOOKUP(A157,'26'!U:V,2,0),"0")</f>
        <v>0</v>
      </c>
      <c r="CE157" s="5" t="s">
        <v>168</v>
      </c>
      <c r="CF157" s="15">
        <f t="shared" si="573"/>
        <v>0</v>
      </c>
      <c r="CG157" s="10" t="str">
        <f>IFERROR(VLOOKUP(A157,'27'!U:V,2,0),"0")</f>
        <v>0</v>
      </c>
      <c r="CH157" s="5" t="s">
        <v>168</v>
      </c>
      <c r="CI157" s="15">
        <f t="shared" si="574"/>
        <v>0</v>
      </c>
      <c r="CJ157" s="10" t="str">
        <f>IFERROR(VLOOKUP(A157,'28'!U:V,2,0),"0")</f>
        <v>0</v>
      </c>
      <c r="CK157" s="5" t="s">
        <v>168</v>
      </c>
      <c r="CL157" s="15">
        <f t="shared" si="575"/>
        <v>0</v>
      </c>
      <c r="CM157" s="10" t="str">
        <f>IFERROR(VLOOKUP(A157,'29'!U:V,2,0),"0")</f>
        <v>0</v>
      </c>
      <c r="CN157" s="5" t="s">
        <v>168</v>
      </c>
      <c r="CO157" s="15">
        <f t="shared" si="576"/>
        <v>0</v>
      </c>
      <c r="CP157" s="10" t="str">
        <f>IFERROR(VLOOKUP(A157,'30'!U:V,2,0),"0")</f>
        <v>0</v>
      </c>
      <c r="CQ157" s="5" t="s">
        <v>168</v>
      </c>
      <c r="CR157" s="15">
        <f t="shared" si="577"/>
        <v>0</v>
      </c>
      <c r="CS157" s="10" t="str">
        <f>IFERROR(VLOOKUP(A157,'31'!U:V,2,0),"0")</f>
        <v>0</v>
      </c>
      <c r="CT157" s="5" t="s">
        <v>168</v>
      </c>
      <c r="CU157" s="15">
        <f t="shared" si="421"/>
        <v>0</v>
      </c>
      <c r="CV157" s="10" t="str">
        <f>IFERROR(VLOOKUP(A157,'เซต1-31'!V:W,2,0),"0")</f>
        <v>0</v>
      </c>
      <c r="CW157" s="5" t="s">
        <v>168</v>
      </c>
      <c r="CX157" s="15">
        <f t="shared" si="422"/>
        <v>0</v>
      </c>
    </row>
    <row r="158" spans="1:102" x14ac:dyDescent="0.25">
      <c r="A158" s="5" t="s">
        <v>436</v>
      </c>
      <c r="B158" s="4" t="s">
        <v>437</v>
      </c>
      <c r="C158" s="13">
        <v>200</v>
      </c>
      <c r="D158" s="19">
        <f t="shared" si="420"/>
        <v>1</v>
      </c>
      <c r="E158" s="5" t="s">
        <v>173</v>
      </c>
      <c r="F158" s="13">
        <f t="shared" si="547"/>
        <v>200</v>
      </c>
      <c r="G158" s="10" t="str">
        <f>IFERROR(VLOOKUP(A158,'1'!U:V,2,0),"0")</f>
        <v>0</v>
      </c>
      <c r="H158" s="5" t="s">
        <v>173</v>
      </c>
      <c r="I158" s="15">
        <f t="shared" si="548"/>
        <v>0</v>
      </c>
      <c r="J158" s="10" t="str">
        <f>IFERROR(VLOOKUP(A158,'2'!U:V,2,0),"0")</f>
        <v>0</v>
      </c>
      <c r="K158" s="5" t="s">
        <v>173</v>
      </c>
      <c r="L158" s="15">
        <f t="shared" si="549"/>
        <v>0</v>
      </c>
      <c r="M158" s="10" t="str">
        <f>IFERROR(VLOOKUP(A158,'3'!U:V,2,0),"0")</f>
        <v>0</v>
      </c>
      <c r="N158" s="5" t="s">
        <v>173</v>
      </c>
      <c r="O158" s="15">
        <f t="shared" si="550"/>
        <v>0</v>
      </c>
      <c r="P158" s="10" t="str">
        <f>IFERROR(VLOOKUP(A158,'4'!U:V,2,0),"0")</f>
        <v>0</v>
      </c>
      <c r="Q158" s="5" t="s">
        <v>173</v>
      </c>
      <c r="R158" s="15">
        <f t="shared" si="551"/>
        <v>0</v>
      </c>
      <c r="S158" s="10" t="str">
        <f>IFERROR(VLOOKUP(A158,'5'!U:V,2,0),"0")</f>
        <v>0</v>
      </c>
      <c r="T158" s="5" t="s">
        <v>173</v>
      </c>
      <c r="U158" s="15">
        <f t="shared" si="552"/>
        <v>0</v>
      </c>
      <c r="V158" s="10" t="str">
        <f>IFERROR(VLOOKUP(A158,'6'!U:V,2,0),"0")</f>
        <v>0</v>
      </c>
      <c r="W158" s="5" t="s">
        <v>173</v>
      </c>
      <c r="X158" s="15">
        <f t="shared" si="553"/>
        <v>0</v>
      </c>
      <c r="Y158" s="10" t="str">
        <f>IFERROR(VLOOKUP(A158,'7'!U:V,2,0),"0")</f>
        <v>0</v>
      </c>
      <c r="Z158" s="5" t="s">
        <v>173</v>
      </c>
      <c r="AA158" s="15">
        <f t="shared" si="554"/>
        <v>0</v>
      </c>
      <c r="AB158" s="10" t="str">
        <f>IFERROR(VLOOKUP(A158,'8'!U:V,2,0),"0")</f>
        <v>0</v>
      </c>
      <c r="AC158" s="5" t="s">
        <v>173</v>
      </c>
      <c r="AD158" s="15">
        <f t="shared" si="555"/>
        <v>0</v>
      </c>
      <c r="AE158" s="10" t="str">
        <f>IFERROR(VLOOKUP(A158,'9'!U:V,2,0),"0")</f>
        <v>0</v>
      </c>
      <c r="AF158" s="5" t="s">
        <v>173</v>
      </c>
      <c r="AG158" s="15">
        <f t="shared" si="556"/>
        <v>0</v>
      </c>
      <c r="AH158" s="10">
        <f>IFERROR(VLOOKUP(A158,'10'!U:V,2,0),"0")</f>
        <v>1</v>
      </c>
      <c r="AI158" s="5" t="s">
        <v>173</v>
      </c>
      <c r="AJ158" s="15">
        <f t="shared" si="557"/>
        <v>200</v>
      </c>
      <c r="AK158" s="10" t="str">
        <f>IFERROR(VLOOKUP(A158,'11'!U:V,2,0),"0")</f>
        <v>0</v>
      </c>
      <c r="AL158" s="5" t="s">
        <v>173</v>
      </c>
      <c r="AM158" s="15">
        <f t="shared" si="558"/>
        <v>0</v>
      </c>
      <c r="AN158" s="10" t="str">
        <f>IFERROR(VLOOKUP(A158,'12'!U:V,2,0),"0")</f>
        <v>0</v>
      </c>
      <c r="AO158" s="5" t="s">
        <v>173</v>
      </c>
      <c r="AP158" s="15">
        <f t="shared" si="559"/>
        <v>0</v>
      </c>
      <c r="AQ158" s="10" t="str">
        <f>IFERROR(VLOOKUP(A158,'13'!U:V,2,0),"0")</f>
        <v>0</v>
      </c>
      <c r="AR158" s="5" t="s">
        <v>173</v>
      </c>
      <c r="AS158" s="15">
        <f t="shared" si="560"/>
        <v>0</v>
      </c>
      <c r="AT158" s="10" t="str">
        <f>IFERROR(VLOOKUP(A158,'14'!U:V,2,0),"0")</f>
        <v>0</v>
      </c>
      <c r="AU158" s="5" t="s">
        <v>173</v>
      </c>
      <c r="AV158" s="15">
        <f t="shared" si="561"/>
        <v>0</v>
      </c>
      <c r="AW158" s="10" t="str">
        <f>IFERROR(VLOOKUP(A158,'15'!U:V,2,0),"0")</f>
        <v>0</v>
      </c>
      <c r="AX158" s="5" t="s">
        <v>173</v>
      </c>
      <c r="AY158" s="15">
        <f t="shared" si="562"/>
        <v>0</v>
      </c>
      <c r="AZ158" s="10" t="str">
        <f>IFERROR(VLOOKUP(A158,'16'!U:V,2,0),"0")</f>
        <v>0</v>
      </c>
      <c r="BA158" s="5" t="s">
        <v>173</v>
      </c>
      <c r="BB158" s="15">
        <f t="shared" si="563"/>
        <v>0</v>
      </c>
      <c r="BC158" s="10" t="str">
        <f>IFERROR(VLOOKUP(A158,'17'!U:V,2,0),"0")</f>
        <v>0</v>
      </c>
      <c r="BD158" s="5" t="s">
        <v>173</v>
      </c>
      <c r="BE158" s="15">
        <f t="shared" si="564"/>
        <v>0</v>
      </c>
      <c r="BF158" s="10" t="str">
        <f>IFERROR(VLOOKUP(A158,'18'!U:V,2,0),"0")</f>
        <v>0</v>
      </c>
      <c r="BG158" s="5" t="s">
        <v>173</v>
      </c>
      <c r="BH158" s="15">
        <f t="shared" si="565"/>
        <v>0</v>
      </c>
      <c r="BI158" s="10" t="str">
        <f>IFERROR(VLOOKUP(A158,'19'!U:V,2,0),"0")</f>
        <v>0</v>
      </c>
      <c r="BJ158" s="5" t="s">
        <v>173</v>
      </c>
      <c r="BK158" s="15">
        <f t="shared" si="566"/>
        <v>0</v>
      </c>
      <c r="BL158" s="10" t="str">
        <f>IFERROR(VLOOKUP(A158,'20'!U:V,2,0),"0")</f>
        <v>0</v>
      </c>
      <c r="BM158" s="5" t="s">
        <v>173</v>
      </c>
      <c r="BN158" s="15">
        <f t="shared" si="567"/>
        <v>0</v>
      </c>
      <c r="BO158" s="10" t="str">
        <f>IFERROR(VLOOKUP(A158,'21'!U:V,2,0),"0")</f>
        <v>0</v>
      </c>
      <c r="BP158" s="5" t="s">
        <v>173</v>
      </c>
      <c r="BQ158" s="15">
        <f t="shared" si="568"/>
        <v>0</v>
      </c>
      <c r="BR158" s="10" t="str">
        <f>IFERROR(VLOOKUP(A158,'22'!U:V,2,0),"0")</f>
        <v>0</v>
      </c>
      <c r="BS158" s="5" t="s">
        <v>173</v>
      </c>
      <c r="BT158" s="15">
        <f t="shared" si="569"/>
        <v>0</v>
      </c>
      <c r="BU158" s="10" t="str">
        <f>IFERROR(VLOOKUP(A158,'23'!U:V,2,0),"0")</f>
        <v>0</v>
      </c>
      <c r="BV158" s="5" t="s">
        <v>173</v>
      </c>
      <c r="BW158" s="15">
        <f t="shared" si="570"/>
        <v>0</v>
      </c>
      <c r="BX158" s="10" t="str">
        <f>IFERROR(VLOOKUP(A158,'24'!U:V,2,0),"0")</f>
        <v>0</v>
      </c>
      <c r="BY158" s="5" t="s">
        <v>173</v>
      </c>
      <c r="BZ158" s="15">
        <f t="shared" si="571"/>
        <v>0</v>
      </c>
      <c r="CA158" s="10" t="str">
        <f>IFERROR(VLOOKUP(A158,'25'!U:V,2,0),"0")</f>
        <v>0</v>
      </c>
      <c r="CB158" s="5" t="s">
        <v>173</v>
      </c>
      <c r="CC158" s="15">
        <f t="shared" si="572"/>
        <v>0</v>
      </c>
      <c r="CD158" s="10" t="str">
        <f>IFERROR(VLOOKUP(A158,'26'!U:V,2,0),"0")</f>
        <v>0</v>
      </c>
      <c r="CE158" s="5" t="s">
        <v>173</v>
      </c>
      <c r="CF158" s="15">
        <f t="shared" si="573"/>
        <v>0</v>
      </c>
      <c r="CG158" s="10" t="str">
        <f>IFERROR(VLOOKUP(A158,'27'!U:V,2,0),"0")</f>
        <v>0</v>
      </c>
      <c r="CH158" s="5" t="s">
        <v>173</v>
      </c>
      <c r="CI158" s="15">
        <f t="shared" si="574"/>
        <v>0</v>
      </c>
      <c r="CJ158" s="10" t="str">
        <f>IFERROR(VLOOKUP(A158,'28'!U:V,2,0),"0")</f>
        <v>0</v>
      </c>
      <c r="CK158" s="5" t="s">
        <v>173</v>
      </c>
      <c r="CL158" s="15">
        <f t="shared" si="575"/>
        <v>0</v>
      </c>
      <c r="CM158" s="10" t="str">
        <f>IFERROR(VLOOKUP(A158,'29'!U:V,2,0),"0")</f>
        <v>0</v>
      </c>
      <c r="CN158" s="5" t="s">
        <v>173</v>
      </c>
      <c r="CO158" s="15">
        <f t="shared" si="576"/>
        <v>0</v>
      </c>
      <c r="CP158" s="10" t="str">
        <f>IFERROR(VLOOKUP(A158,'30'!U:V,2,0),"0")</f>
        <v>0</v>
      </c>
      <c r="CQ158" s="5" t="s">
        <v>173</v>
      </c>
      <c r="CR158" s="15">
        <f t="shared" si="577"/>
        <v>0</v>
      </c>
      <c r="CS158" s="10" t="str">
        <f>IFERROR(VLOOKUP(A158,'31'!U:V,2,0),"0")</f>
        <v>0</v>
      </c>
      <c r="CT158" s="5" t="s">
        <v>173</v>
      </c>
      <c r="CU158" s="15">
        <f t="shared" si="421"/>
        <v>0</v>
      </c>
      <c r="CV158" s="10" t="str">
        <f>IFERROR(VLOOKUP(A158,'เซต1-31'!V:W,2,0),"0")</f>
        <v>0</v>
      </c>
      <c r="CW158" s="5" t="s">
        <v>173</v>
      </c>
      <c r="CX158" s="15">
        <f t="shared" si="422"/>
        <v>0</v>
      </c>
    </row>
    <row r="159" spans="1:102" x14ac:dyDescent="0.25">
      <c r="A159" s="5" t="s">
        <v>415</v>
      </c>
      <c r="B159" s="4" t="s">
        <v>416</v>
      </c>
      <c r="C159" s="13">
        <v>5</v>
      </c>
      <c r="D159" s="19">
        <f t="shared" si="420"/>
        <v>0</v>
      </c>
      <c r="E159" s="5" t="s">
        <v>168</v>
      </c>
      <c r="F159" s="13">
        <f t="shared" ref="F159" si="578">+D159*C159</f>
        <v>0</v>
      </c>
      <c r="G159" s="10" t="str">
        <f>IFERROR(VLOOKUP(A159,'1'!U:V,2,0),"0")</f>
        <v>0</v>
      </c>
      <c r="H159" s="5" t="s">
        <v>168</v>
      </c>
      <c r="I159" s="15">
        <f t="shared" ref="I159" si="579">+G159*C159</f>
        <v>0</v>
      </c>
      <c r="J159" s="10" t="str">
        <f>IFERROR(VLOOKUP(A159,'2'!U:V,2,0),"0")</f>
        <v>0</v>
      </c>
      <c r="K159" s="5" t="s">
        <v>168</v>
      </c>
      <c r="L159" s="15">
        <f t="shared" ref="L159" si="580">+J159*C159</f>
        <v>0</v>
      </c>
      <c r="M159" s="10" t="str">
        <f>IFERROR(VLOOKUP(A159,'3'!U:V,2,0),"0")</f>
        <v>0</v>
      </c>
      <c r="N159" s="5" t="s">
        <v>168</v>
      </c>
      <c r="O159" s="15">
        <f t="shared" ref="O159" si="581">+M159*C159</f>
        <v>0</v>
      </c>
      <c r="P159" s="10" t="str">
        <f>IFERROR(VLOOKUP(A159,'4'!U:V,2,0),"0")</f>
        <v>0</v>
      </c>
      <c r="Q159" s="5" t="s">
        <v>168</v>
      </c>
      <c r="R159" s="15">
        <f t="shared" ref="R159" si="582">+P159*C159</f>
        <v>0</v>
      </c>
      <c r="S159" s="10" t="str">
        <f>IFERROR(VLOOKUP(A159,'5'!U:V,2,0),"0")</f>
        <v>0</v>
      </c>
      <c r="T159" s="5" t="s">
        <v>168</v>
      </c>
      <c r="U159" s="15">
        <f t="shared" ref="U159" si="583">+S159*C159</f>
        <v>0</v>
      </c>
      <c r="V159" s="10" t="str">
        <f>IFERROR(VLOOKUP(A159,'6'!U:V,2,0),"0")</f>
        <v>0</v>
      </c>
      <c r="W159" s="5" t="s">
        <v>168</v>
      </c>
      <c r="X159" s="15">
        <f t="shared" ref="X159" si="584">+V159*C159</f>
        <v>0</v>
      </c>
      <c r="Y159" s="10" t="str">
        <f>IFERROR(VLOOKUP(A159,'7'!U:V,2,0),"0")</f>
        <v>0</v>
      </c>
      <c r="Z159" s="5" t="s">
        <v>168</v>
      </c>
      <c r="AA159" s="15">
        <f t="shared" ref="AA159" si="585">+Y159*C159</f>
        <v>0</v>
      </c>
      <c r="AB159" s="10" t="str">
        <f>IFERROR(VLOOKUP(A159,'8'!U:V,2,0),"0")</f>
        <v>0</v>
      </c>
      <c r="AC159" s="5" t="s">
        <v>168</v>
      </c>
      <c r="AD159" s="15">
        <f t="shared" ref="AD159" si="586">+AB159*C159</f>
        <v>0</v>
      </c>
      <c r="AE159" s="10" t="str">
        <f>IFERROR(VLOOKUP(A159,'9'!U:V,2,0),"0")</f>
        <v>0</v>
      </c>
      <c r="AF159" s="5" t="s">
        <v>168</v>
      </c>
      <c r="AG159" s="15">
        <f t="shared" ref="AG159" si="587">+AE159*C159</f>
        <v>0</v>
      </c>
      <c r="AH159" s="10" t="str">
        <f>IFERROR(VLOOKUP(A159,'10'!U:V,2,0),"0")</f>
        <v>0</v>
      </c>
      <c r="AI159" s="5" t="s">
        <v>168</v>
      </c>
      <c r="AJ159" s="15">
        <f t="shared" ref="AJ159" si="588">+AH159*C159</f>
        <v>0</v>
      </c>
      <c r="AK159" s="10" t="str">
        <f>IFERROR(VLOOKUP(A159,'11'!U:V,2,0),"0")</f>
        <v>0</v>
      </c>
      <c r="AL159" s="5" t="s">
        <v>168</v>
      </c>
      <c r="AM159" s="15">
        <f t="shared" ref="AM159" si="589">+AK159*C159</f>
        <v>0</v>
      </c>
      <c r="AN159" s="10" t="str">
        <f>IFERROR(VLOOKUP(A159,'12'!U:V,2,0),"0")</f>
        <v>0</v>
      </c>
      <c r="AO159" s="5" t="s">
        <v>168</v>
      </c>
      <c r="AP159" s="15">
        <f t="shared" ref="AP159" si="590">+AN159*C159</f>
        <v>0</v>
      </c>
      <c r="AQ159" s="10" t="str">
        <f>IFERROR(VLOOKUP(A159,'13'!U:V,2,0),"0")</f>
        <v>0</v>
      </c>
      <c r="AR159" s="5" t="s">
        <v>168</v>
      </c>
      <c r="AS159" s="15">
        <f t="shared" ref="AS159" si="591">+AQ159*C159</f>
        <v>0</v>
      </c>
      <c r="AT159" s="10" t="str">
        <f>IFERROR(VLOOKUP(A159,'14'!U:V,2,0),"0")</f>
        <v>0</v>
      </c>
      <c r="AU159" s="5" t="s">
        <v>168</v>
      </c>
      <c r="AV159" s="15">
        <f t="shared" ref="AV159" si="592">+AT159*C159</f>
        <v>0</v>
      </c>
      <c r="AW159" s="10" t="str">
        <f>IFERROR(VLOOKUP(A159,'15'!U:V,2,0),"0")</f>
        <v>0</v>
      </c>
      <c r="AX159" s="5" t="s">
        <v>168</v>
      </c>
      <c r="AY159" s="15">
        <f t="shared" ref="AY159" si="593">+AW159*C159</f>
        <v>0</v>
      </c>
      <c r="AZ159" s="10" t="str">
        <f>IFERROR(VLOOKUP(A159,'16'!U:V,2,0),"0")</f>
        <v>0</v>
      </c>
      <c r="BA159" s="5" t="s">
        <v>168</v>
      </c>
      <c r="BB159" s="15">
        <f t="shared" ref="BB159" si="594">+AZ159*C159</f>
        <v>0</v>
      </c>
      <c r="BC159" s="10" t="str">
        <f>IFERROR(VLOOKUP(A159,'17'!U:V,2,0),"0")</f>
        <v>0</v>
      </c>
      <c r="BD159" s="5" t="s">
        <v>168</v>
      </c>
      <c r="BE159" s="15">
        <f t="shared" ref="BE159" si="595">+BC159*C159</f>
        <v>0</v>
      </c>
      <c r="BF159" s="10" t="str">
        <f>IFERROR(VLOOKUP(A159,'18'!U:V,2,0),"0")</f>
        <v>0</v>
      </c>
      <c r="BG159" s="5" t="s">
        <v>168</v>
      </c>
      <c r="BH159" s="15">
        <f t="shared" ref="BH159" si="596">+BF159*C159</f>
        <v>0</v>
      </c>
      <c r="BI159" s="10" t="str">
        <f>IFERROR(VLOOKUP(A159,'19'!U:V,2,0),"0")</f>
        <v>0</v>
      </c>
      <c r="BJ159" s="5" t="s">
        <v>168</v>
      </c>
      <c r="BK159" s="15">
        <f t="shared" ref="BK159" si="597">+BI159*C159</f>
        <v>0</v>
      </c>
      <c r="BL159" s="10" t="str">
        <f>IFERROR(VLOOKUP(A159,'20'!U:V,2,0),"0")</f>
        <v>0</v>
      </c>
      <c r="BM159" s="5" t="s">
        <v>168</v>
      </c>
      <c r="BN159" s="15">
        <f t="shared" ref="BN159" si="598">+BL159*C159</f>
        <v>0</v>
      </c>
      <c r="BO159" s="10" t="str">
        <f>IFERROR(VLOOKUP(A159,'21'!U:V,2,0),"0")</f>
        <v>0</v>
      </c>
      <c r="BP159" s="5" t="s">
        <v>168</v>
      </c>
      <c r="BQ159" s="15">
        <f t="shared" ref="BQ159" si="599">+BO159*C159</f>
        <v>0</v>
      </c>
      <c r="BR159" s="10" t="str">
        <f>IFERROR(VLOOKUP(A159,'22'!U:V,2,0),"0")</f>
        <v>0</v>
      </c>
      <c r="BS159" s="5" t="s">
        <v>168</v>
      </c>
      <c r="BT159" s="15">
        <f t="shared" ref="BT159" si="600">+BR159*C159</f>
        <v>0</v>
      </c>
      <c r="BU159" s="10" t="str">
        <f>IFERROR(VLOOKUP(A159,'23'!U:V,2,0),"0")</f>
        <v>0</v>
      </c>
      <c r="BV159" s="5" t="s">
        <v>168</v>
      </c>
      <c r="BW159" s="15">
        <f t="shared" ref="BW159" si="601">+BU159*C159</f>
        <v>0</v>
      </c>
      <c r="BX159" s="10" t="str">
        <f>IFERROR(VLOOKUP(A159,'24'!U:V,2,0),"0")</f>
        <v>0</v>
      </c>
      <c r="BY159" s="5" t="s">
        <v>168</v>
      </c>
      <c r="BZ159" s="15">
        <f t="shared" ref="BZ159" si="602">+BX159*C159</f>
        <v>0</v>
      </c>
      <c r="CA159" s="10" t="str">
        <f>IFERROR(VLOOKUP(A159,'25'!U:V,2,0),"0")</f>
        <v>0</v>
      </c>
      <c r="CB159" s="5" t="s">
        <v>168</v>
      </c>
      <c r="CC159" s="15">
        <f t="shared" ref="CC159" si="603">+CA159*C159</f>
        <v>0</v>
      </c>
      <c r="CD159" s="10" t="str">
        <f>IFERROR(VLOOKUP(A159,'26'!U:V,2,0),"0")</f>
        <v>0</v>
      </c>
      <c r="CE159" s="5" t="s">
        <v>168</v>
      </c>
      <c r="CF159" s="15">
        <f t="shared" ref="CF159" si="604">+CD159*C159</f>
        <v>0</v>
      </c>
      <c r="CG159" s="10" t="str">
        <f>IFERROR(VLOOKUP(A159,'27'!U:V,2,0),"0")</f>
        <v>0</v>
      </c>
      <c r="CH159" s="5" t="s">
        <v>168</v>
      </c>
      <c r="CI159" s="15">
        <f t="shared" ref="CI159" si="605">+CG159*C159</f>
        <v>0</v>
      </c>
      <c r="CJ159" s="10" t="str">
        <f>IFERROR(VLOOKUP(A159,'28'!U:V,2,0),"0")</f>
        <v>0</v>
      </c>
      <c r="CK159" s="5" t="s">
        <v>168</v>
      </c>
      <c r="CL159" s="15">
        <f t="shared" ref="CL159" si="606">+CJ159*C159</f>
        <v>0</v>
      </c>
      <c r="CM159" s="10" t="str">
        <f>IFERROR(VLOOKUP(A159,'29'!U:V,2,0),"0")</f>
        <v>0</v>
      </c>
      <c r="CN159" s="5" t="s">
        <v>168</v>
      </c>
      <c r="CO159" s="15">
        <f t="shared" ref="CO159" si="607">+CM159*C159</f>
        <v>0</v>
      </c>
      <c r="CP159" s="10" t="str">
        <f>IFERROR(VLOOKUP(A159,'30'!U:V,2,0),"0")</f>
        <v>0</v>
      </c>
      <c r="CQ159" s="5" t="s">
        <v>168</v>
      </c>
      <c r="CR159" s="15">
        <f t="shared" ref="CR159" si="608">+CP159*C159</f>
        <v>0</v>
      </c>
      <c r="CS159" s="10" t="str">
        <f>IFERROR(VLOOKUP(A159,'31'!U:V,2,0),"0")</f>
        <v>0</v>
      </c>
      <c r="CT159" s="5" t="s">
        <v>168</v>
      </c>
      <c r="CU159" s="15">
        <f t="shared" si="421"/>
        <v>0</v>
      </c>
      <c r="CV159" s="10" t="str">
        <f>IFERROR(VLOOKUP(A159,'เซต1-31'!V:W,2,0),"0")</f>
        <v>0</v>
      </c>
      <c r="CW159" s="5" t="s">
        <v>168</v>
      </c>
      <c r="CX159" s="15">
        <f t="shared" si="422"/>
        <v>0</v>
      </c>
    </row>
    <row r="160" spans="1:102" x14ac:dyDescent="0.25">
      <c r="A160" s="5" t="s">
        <v>438</v>
      </c>
      <c r="B160" s="4" t="s">
        <v>439</v>
      </c>
      <c r="C160" s="13">
        <v>6</v>
      </c>
      <c r="D160" s="19">
        <f t="shared" si="420"/>
        <v>0</v>
      </c>
      <c r="E160" s="5" t="s">
        <v>168</v>
      </c>
      <c r="F160" s="13">
        <f t="shared" ref="F160" si="609">+D160*C160</f>
        <v>0</v>
      </c>
      <c r="G160" s="10" t="str">
        <f>IFERROR(VLOOKUP(A160,'1'!U:V,2,0),"0")</f>
        <v>0</v>
      </c>
      <c r="H160" s="5" t="s">
        <v>168</v>
      </c>
      <c r="I160" s="15">
        <f t="shared" ref="I160" si="610">+G160*C160</f>
        <v>0</v>
      </c>
      <c r="J160" s="10" t="str">
        <f>IFERROR(VLOOKUP(A160,'2'!U:V,2,0),"0")</f>
        <v>0</v>
      </c>
      <c r="K160" s="5" t="s">
        <v>168</v>
      </c>
      <c r="L160" s="15">
        <f t="shared" ref="L160" si="611">+J160*C160</f>
        <v>0</v>
      </c>
      <c r="M160" s="10" t="str">
        <f>IFERROR(VLOOKUP(A160,'3'!U:V,2,0),"0")</f>
        <v>0</v>
      </c>
      <c r="N160" s="5" t="s">
        <v>168</v>
      </c>
      <c r="O160" s="15">
        <f t="shared" ref="O160" si="612">+M160*C160</f>
        <v>0</v>
      </c>
      <c r="P160" s="10" t="str">
        <f>IFERROR(VLOOKUP(A160,'4'!U:V,2,0),"0")</f>
        <v>0</v>
      </c>
      <c r="Q160" s="5" t="s">
        <v>168</v>
      </c>
      <c r="R160" s="15">
        <f t="shared" ref="R160" si="613">+P160*C160</f>
        <v>0</v>
      </c>
      <c r="S160" s="10" t="str">
        <f>IFERROR(VLOOKUP(A160,'5'!U:V,2,0),"0")</f>
        <v>0</v>
      </c>
      <c r="T160" s="5" t="s">
        <v>168</v>
      </c>
      <c r="U160" s="15">
        <f t="shared" ref="U160" si="614">+S160*C160</f>
        <v>0</v>
      </c>
      <c r="V160" s="10" t="str">
        <f>IFERROR(VLOOKUP(A160,'6'!U:V,2,0),"0")</f>
        <v>0</v>
      </c>
      <c r="W160" s="5" t="s">
        <v>168</v>
      </c>
      <c r="X160" s="15">
        <f t="shared" ref="X160" si="615">+V160*C160</f>
        <v>0</v>
      </c>
      <c r="Y160" s="10" t="str">
        <f>IFERROR(VLOOKUP(A160,'7'!U:V,2,0),"0")</f>
        <v>0</v>
      </c>
      <c r="Z160" s="5" t="s">
        <v>168</v>
      </c>
      <c r="AA160" s="15">
        <f t="shared" ref="AA160" si="616">+Y160*C160</f>
        <v>0</v>
      </c>
      <c r="AB160" s="10" t="str">
        <f>IFERROR(VLOOKUP(A160,'8'!U:V,2,0),"0")</f>
        <v>0</v>
      </c>
      <c r="AC160" s="5" t="s">
        <v>168</v>
      </c>
      <c r="AD160" s="15">
        <f t="shared" ref="AD160" si="617">+AB160*C160</f>
        <v>0</v>
      </c>
      <c r="AE160" s="10" t="str">
        <f>IFERROR(VLOOKUP(A160,'9'!U:V,2,0),"0")</f>
        <v>0</v>
      </c>
      <c r="AF160" s="5" t="s">
        <v>168</v>
      </c>
      <c r="AG160" s="15">
        <f t="shared" ref="AG160" si="618">+AE160*C160</f>
        <v>0</v>
      </c>
      <c r="AH160" s="10" t="str">
        <f>IFERROR(VLOOKUP(A160,'10'!U:V,2,0),"0")</f>
        <v>0</v>
      </c>
      <c r="AI160" s="5" t="s">
        <v>168</v>
      </c>
      <c r="AJ160" s="15">
        <f t="shared" ref="AJ160" si="619">+AH160*C160</f>
        <v>0</v>
      </c>
      <c r="AK160" s="10" t="str">
        <f>IFERROR(VLOOKUP(A160,'11'!U:V,2,0),"0")</f>
        <v>0</v>
      </c>
      <c r="AL160" s="5" t="s">
        <v>168</v>
      </c>
      <c r="AM160" s="15">
        <f t="shared" ref="AM160" si="620">+AK160*C160</f>
        <v>0</v>
      </c>
      <c r="AN160" s="10" t="str">
        <f>IFERROR(VLOOKUP(A160,'12'!U:V,2,0),"0")</f>
        <v>0</v>
      </c>
      <c r="AO160" s="5" t="s">
        <v>168</v>
      </c>
      <c r="AP160" s="15">
        <f t="shared" ref="AP160" si="621">+AN160*C160</f>
        <v>0</v>
      </c>
      <c r="AQ160" s="10" t="str">
        <f>IFERROR(VLOOKUP(A160,'13'!U:V,2,0),"0")</f>
        <v>0</v>
      </c>
      <c r="AR160" s="5" t="s">
        <v>168</v>
      </c>
      <c r="AS160" s="15">
        <f t="shared" ref="AS160" si="622">+AQ160*C160</f>
        <v>0</v>
      </c>
      <c r="AT160" s="10" t="str">
        <f>IFERROR(VLOOKUP(A160,'14'!U:V,2,0),"0")</f>
        <v>0</v>
      </c>
      <c r="AU160" s="5" t="s">
        <v>168</v>
      </c>
      <c r="AV160" s="15">
        <f t="shared" ref="AV160" si="623">+AT160*C160</f>
        <v>0</v>
      </c>
      <c r="AW160" s="10" t="str">
        <f>IFERROR(VLOOKUP(A160,'15'!U:V,2,0),"0")</f>
        <v>0</v>
      </c>
      <c r="AX160" s="5" t="s">
        <v>168</v>
      </c>
      <c r="AY160" s="15">
        <f t="shared" ref="AY160" si="624">+AW160*C160</f>
        <v>0</v>
      </c>
      <c r="AZ160" s="10" t="str">
        <f>IFERROR(VLOOKUP(A160,'16'!U:V,2,0),"0")</f>
        <v>0</v>
      </c>
      <c r="BA160" s="5" t="s">
        <v>168</v>
      </c>
      <c r="BB160" s="15">
        <f t="shared" ref="BB160" si="625">+AZ160*C160</f>
        <v>0</v>
      </c>
      <c r="BC160" s="10" t="str">
        <f>IFERROR(VLOOKUP(A160,'17'!U:V,2,0),"0")</f>
        <v>0</v>
      </c>
      <c r="BD160" s="5" t="s">
        <v>168</v>
      </c>
      <c r="BE160" s="15">
        <f t="shared" ref="BE160" si="626">+BC160*C160</f>
        <v>0</v>
      </c>
      <c r="BF160" s="10" t="str">
        <f>IFERROR(VLOOKUP(A160,'18'!U:V,2,0),"0")</f>
        <v>0</v>
      </c>
      <c r="BG160" s="5" t="s">
        <v>168</v>
      </c>
      <c r="BH160" s="15">
        <f t="shared" ref="BH160" si="627">+BF160*C160</f>
        <v>0</v>
      </c>
      <c r="BI160" s="10" t="str">
        <f>IFERROR(VLOOKUP(A160,'19'!U:V,2,0),"0")</f>
        <v>0</v>
      </c>
      <c r="BJ160" s="5" t="s">
        <v>168</v>
      </c>
      <c r="BK160" s="15">
        <f t="shared" ref="BK160" si="628">+BI160*C160</f>
        <v>0</v>
      </c>
      <c r="BL160" s="10" t="str">
        <f>IFERROR(VLOOKUP(A160,'20'!U:V,2,0),"0")</f>
        <v>0</v>
      </c>
      <c r="BM160" s="5" t="s">
        <v>168</v>
      </c>
      <c r="BN160" s="15">
        <f t="shared" ref="BN160" si="629">+BL160*C160</f>
        <v>0</v>
      </c>
      <c r="BO160" s="10" t="str">
        <f>IFERROR(VLOOKUP(A160,'21'!U:V,2,0),"0")</f>
        <v>0</v>
      </c>
      <c r="BP160" s="5" t="s">
        <v>168</v>
      </c>
      <c r="BQ160" s="15">
        <f t="shared" ref="BQ160" si="630">+BO160*C160</f>
        <v>0</v>
      </c>
      <c r="BR160" s="10" t="str">
        <f>IFERROR(VLOOKUP(A160,'22'!U:V,2,0),"0")</f>
        <v>0</v>
      </c>
      <c r="BS160" s="5" t="s">
        <v>168</v>
      </c>
      <c r="BT160" s="15">
        <f t="shared" ref="BT160" si="631">+BR160*C160</f>
        <v>0</v>
      </c>
      <c r="BU160" s="10" t="str">
        <f>IFERROR(VLOOKUP(A160,'23'!U:V,2,0),"0")</f>
        <v>0</v>
      </c>
      <c r="BV160" s="5" t="s">
        <v>168</v>
      </c>
      <c r="BW160" s="15">
        <f t="shared" ref="BW160" si="632">+BU160*C160</f>
        <v>0</v>
      </c>
      <c r="BX160" s="10" t="str">
        <f>IFERROR(VLOOKUP(A160,'24'!U:V,2,0),"0")</f>
        <v>0</v>
      </c>
      <c r="BY160" s="5" t="s">
        <v>168</v>
      </c>
      <c r="BZ160" s="15">
        <f t="shared" ref="BZ160" si="633">+BX160*C160</f>
        <v>0</v>
      </c>
      <c r="CA160" s="10" t="str">
        <f>IFERROR(VLOOKUP(A160,'25'!U:V,2,0),"0")</f>
        <v>0</v>
      </c>
      <c r="CB160" s="5" t="s">
        <v>168</v>
      </c>
      <c r="CC160" s="15">
        <f t="shared" ref="CC160" si="634">+CA160*C160</f>
        <v>0</v>
      </c>
      <c r="CD160" s="10" t="str">
        <f>IFERROR(VLOOKUP(A160,'26'!U:V,2,0),"0")</f>
        <v>0</v>
      </c>
      <c r="CE160" s="5" t="s">
        <v>168</v>
      </c>
      <c r="CF160" s="15">
        <f t="shared" ref="CF160" si="635">+CD160*C160</f>
        <v>0</v>
      </c>
      <c r="CG160" s="10" t="str">
        <f>IFERROR(VLOOKUP(A160,'27'!U:V,2,0),"0")</f>
        <v>0</v>
      </c>
      <c r="CH160" s="5" t="s">
        <v>168</v>
      </c>
      <c r="CI160" s="15">
        <f t="shared" ref="CI160" si="636">+CG160*C160</f>
        <v>0</v>
      </c>
      <c r="CJ160" s="10" t="str">
        <f>IFERROR(VLOOKUP(A160,'28'!U:V,2,0),"0")</f>
        <v>0</v>
      </c>
      <c r="CK160" s="5" t="s">
        <v>168</v>
      </c>
      <c r="CL160" s="15">
        <f t="shared" ref="CL160" si="637">+CJ160*C160</f>
        <v>0</v>
      </c>
      <c r="CM160" s="10" t="str">
        <f>IFERROR(VLOOKUP(A160,'29'!U:V,2,0),"0")</f>
        <v>0</v>
      </c>
      <c r="CN160" s="5" t="s">
        <v>168</v>
      </c>
      <c r="CO160" s="15">
        <f t="shared" ref="CO160" si="638">+CM160*C160</f>
        <v>0</v>
      </c>
      <c r="CP160" s="10" t="str">
        <f>IFERROR(VLOOKUP(A160,'30'!U:V,2,0),"0")</f>
        <v>0</v>
      </c>
      <c r="CQ160" s="5" t="s">
        <v>168</v>
      </c>
      <c r="CR160" s="15">
        <f t="shared" ref="CR160" si="639">+CP160*C160</f>
        <v>0</v>
      </c>
      <c r="CS160" s="10" t="str">
        <f>IFERROR(VLOOKUP(A160,'31'!U:V,2,0),"0")</f>
        <v>0</v>
      </c>
      <c r="CT160" s="5" t="s">
        <v>168</v>
      </c>
      <c r="CU160" s="15">
        <f t="shared" si="421"/>
        <v>0</v>
      </c>
      <c r="CV160" s="10" t="str">
        <f>IFERROR(VLOOKUP(A160,'เซต1-31'!V:W,2,0),"0")</f>
        <v>0</v>
      </c>
      <c r="CW160" s="5" t="s">
        <v>168</v>
      </c>
      <c r="CX160" s="15">
        <f t="shared" si="422"/>
        <v>0</v>
      </c>
    </row>
    <row r="161" spans="1:102" x14ac:dyDescent="0.25">
      <c r="A161" s="5">
        <v>1111091</v>
      </c>
      <c r="B161" s="4" t="s">
        <v>441</v>
      </c>
      <c r="C161" s="13">
        <v>38.979999999999997</v>
      </c>
      <c r="D161" s="19">
        <f t="shared" si="420"/>
        <v>0</v>
      </c>
      <c r="E161" s="5" t="s">
        <v>168</v>
      </c>
      <c r="F161" s="13">
        <f t="shared" ref="F161" si="640">+D161*C161</f>
        <v>0</v>
      </c>
      <c r="G161" s="10" t="str">
        <f>IFERROR(VLOOKUP(A161,'1'!U:V,2,0),"0")</f>
        <v>0</v>
      </c>
      <c r="H161" s="5" t="s">
        <v>168</v>
      </c>
      <c r="I161" s="15">
        <f t="shared" ref="I161" si="641">+G161*C161</f>
        <v>0</v>
      </c>
      <c r="J161" s="10" t="str">
        <f>IFERROR(VLOOKUP(A161,'2'!U:V,2,0),"0")</f>
        <v>0</v>
      </c>
      <c r="K161" s="5" t="s">
        <v>168</v>
      </c>
      <c r="L161" s="15">
        <f t="shared" ref="L161" si="642">+J161*C161</f>
        <v>0</v>
      </c>
      <c r="M161" s="10" t="str">
        <f>IFERROR(VLOOKUP(A161,'3'!U:V,2,0),"0")</f>
        <v>0</v>
      </c>
      <c r="N161" s="5" t="s">
        <v>168</v>
      </c>
      <c r="O161" s="15">
        <f t="shared" ref="O161" si="643">+M161*C161</f>
        <v>0</v>
      </c>
      <c r="P161" s="10" t="str">
        <f>IFERROR(VLOOKUP(A161,'4'!U:V,2,0),"0")</f>
        <v>0</v>
      </c>
      <c r="Q161" s="5" t="s">
        <v>168</v>
      </c>
      <c r="R161" s="15">
        <f t="shared" ref="R161" si="644">+P161*C161</f>
        <v>0</v>
      </c>
      <c r="S161" s="10" t="str">
        <f>IFERROR(VLOOKUP(A161,'5'!U:V,2,0),"0")</f>
        <v>0</v>
      </c>
      <c r="T161" s="5" t="s">
        <v>168</v>
      </c>
      <c r="U161" s="15">
        <f t="shared" ref="U161" si="645">+S161*C161</f>
        <v>0</v>
      </c>
      <c r="V161" s="10" t="str">
        <f>IFERROR(VLOOKUP(A161,'6'!U:V,2,0),"0")</f>
        <v>0</v>
      </c>
      <c r="W161" s="5" t="s">
        <v>168</v>
      </c>
      <c r="X161" s="15">
        <f t="shared" ref="X161" si="646">+V161*C161</f>
        <v>0</v>
      </c>
      <c r="Y161" s="10" t="str">
        <f>IFERROR(VLOOKUP(A161,'7'!U:V,2,0),"0")</f>
        <v>0</v>
      </c>
      <c r="Z161" s="5" t="s">
        <v>168</v>
      </c>
      <c r="AA161" s="15">
        <f t="shared" ref="AA161" si="647">+Y161*C161</f>
        <v>0</v>
      </c>
      <c r="AB161" s="10" t="str">
        <f>IFERROR(VLOOKUP(A161,'8'!U:V,2,0),"0")</f>
        <v>0</v>
      </c>
      <c r="AC161" s="5" t="s">
        <v>168</v>
      </c>
      <c r="AD161" s="15">
        <f t="shared" ref="AD161" si="648">+AB161*C161</f>
        <v>0</v>
      </c>
      <c r="AE161" s="10" t="str">
        <f>IFERROR(VLOOKUP(A161,'9'!U:V,2,0),"0")</f>
        <v>0</v>
      </c>
      <c r="AF161" s="5" t="s">
        <v>168</v>
      </c>
      <c r="AG161" s="15">
        <f t="shared" ref="AG161" si="649">+AE161*C161</f>
        <v>0</v>
      </c>
      <c r="AH161" s="10" t="str">
        <f>IFERROR(VLOOKUP(A161,'10'!U:V,2,0),"0")</f>
        <v>0</v>
      </c>
      <c r="AI161" s="5" t="s">
        <v>168</v>
      </c>
      <c r="AJ161" s="15">
        <f t="shared" ref="AJ161" si="650">+AH161*C161</f>
        <v>0</v>
      </c>
      <c r="AK161" s="10" t="str">
        <f>IFERROR(VLOOKUP(A161,'11'!U:V,2,0),"0")</f>
        <v>0</v>
      </c>
      <c r="AL161" s="5" t="s">
        <v>168</v>
      </c>
      <c r="AM161" s="15">
        <f t="shared" ref="AM161" si="651">+AK161*C161</f>
        <v>0</v>
      </c>
      <c r="AN161" s="10" t="str">
        <f>IFERROR(VLOOKUP(A161,'12'!U:V,2,0),"0")</f>
        <v>0</v>
      </c>
      <c r="AO161" s="5" t="s">
        <v>168</v>
      </c>
      <c r="AP161" s="15">
        <f t="shared" ref="AP161" si="652">+AN161*C161</f>
        <v>0</v>
      </c>
      <c r="AQ161" s="10" t="str">
        <f>IFERROR(VLOOKUP(A161,'13'!U:V,2,0),"0")</f>
        <v>0</v>
      </c>
      <c r="AR161" s="5" t="s">
        <v>168</v>
      </c>
      <c r="AS161" s="15">
        <f t="shared" ref="AS161" si="653">+AQ161*C161</f>
        <v>0</v>
      </c>
      <c r="AT161" s="10" t="str">
        <f>IFERROR(VLOOKUP(A161,'14'!U:V,2,0),"0")</f>
        <v>0</v>
      </c>
      <c r="AU161" s="5" t="s">
        <v>168</v>
      </c>
      <c r="AV161" s="15">
        <f t="shared" ref="AV161" si="654">+AT161*C161</f>
        <v>0</v>
      </c>
      <c r="AW161" s="10" t="str">
        <f>IFERROR(VLOOKUP(A161,'15'!U:V,2,0),"0")</f>
        <v>0</v>
      </c>
      <c r="AX161" s="5" t="s">
        <v>168</v>
      </c>
      <c r="AY161" s="15">
        <f t="shared" ref="AY161" si="655">+AW161*C161</f>
        <v>0</v>
      </c>
      <c r="AZ161" s="10" t="str">
        <f>IFERROR(VLOOKUP(A161,'16'!U:V,2,0),"0")</f>
        <v>0</v>
      </c>
      <c r="BA161" s="5" t="s">
        <v>168</v>
      </c>
      <c r="BB161" s="15">
        <f t="shared" ref="BB161" si="656">+AZ161*C161</f>
        <v>0</v>
      </c>
      <c r="BC161" s="10" t="str">
        <f>IFERROR(VLOOKUP(A161,'17'!U:V,2,0),"0")</f>
        <v>0</v>
      </c>
      <c r="BD161" s="5" t="s">
        <v>168</v>
      </c>
      <c r="BE161" s="15">
        <f t="shared" ref="BE161" si="657">+BC161*C161</f>
        <v>0</v>
      </c>
      <c r="BF161" s="10" t="str">
        <f>IFERROR(VLOOKUP(A161,'18'!U:V,2,0),"0")</f>
        <v>0</v>
      </c>
      <c r="BG161" s="5" t="s">
        <v>168</v>
      </c>
      <c r="BH161" s="15">
        <f t="shared" ref="BH161" si="658">+BF161*C161</f>
        <v>0</v>
      </c>
      <c r="BI161" s="10" t="str">
        <f>IFERROR(VLOOKUP(A161,'19'!U:V,2,0),"0")</f>
        <v>0</v>
      </c>
      <c r="BJ161" s="5" t="s">
        <v>168</v>
      </c>
      <c r="BK161" s="15">
        <f t="shared" ref="BK161" si="659">+BI161*C161</f>
        <v>0</v>
      </c>
      <c r="BL161" s="10" t="str">
        <f>IFERROR(VLOOKUP(A161,'20'!U:V,2,0),"0")</f>
        <v>0</v>
      </c>
      <c r="BM161" s="5" t="s">
        <v>168</v>
      </c>
      <c r="BN161" s="15">
        <f t="shared" ref="BN161" si="660">+BL161*C161</f>
        <v>0</v>
      </c>
      <c r="BO161" s="10" t="str">
        <f>IFERROR(VLOOKUP(A161,'21'!U:V,2,0),"0")</f>
        <v>0</v>
      </c>
      <c r="BP161" s="5" t="s">
        <v>168</v>
      </c>
      <c r="BQ161" s="15">
        <f t="shared" ref="BQ161" si="661">+BO161*C161</f>
        <v>0</v>
      </c>
      <c r="BR161" s="10" t="str">
        <f>IFERROR(VLOOKUP(A161,'22'!U:V,2,0),"0")</f>
        <v>0</v>
      </c>
      <c r="BS161" s="5" t="s">
        <v>168</v>
      </c>
      <c r="BT161" s="15">
        <f t="shared" ref="BT161" si="662">+BR161*C161</f>
        <v>0</v>
      </c>
      <c r="BU161" s="10" t="str">
        <f>IFERROR(VLOOKUP(A161,'23'!U:V,2,0),"0")</f>
        <v>0</v>
      </c>
      <c r="BV161" s="5" t="s">
        <v>168</v>
      </c>
      <c r="BW161" s="15">
        <f t="shared" ref="BW161" si="663">+BU161*C161</f>
        <v>0</v>
      </c>
      <c r="BX161" s="10" t="str">
        <f>IFERROR(VLOOKUP(A161,'24'!U:V,2,0),"0")</f>
        <v>0</v>
      </c>
      <c r="BY161" s="5" t="s">
        <v>168</v>
      </c>
      <c r="BZ161" s="15">
        <f t="shared" ref="BZ161" si="664">+BX161*C161</f>
        <v>0</v>
      </c>
      <c r="CA161" s="10" t="str">
        <f>IFERROR(VLOOKUP(A161,'25'!U:V,2,0),"0")</f>
        <v>0</v>
      </c>
      <c r="CB161" s="5" t="s">
        <v>168</v>
      </c>
      <c r="CC161" s="15">
        <f t="shared" ref="CC161" si="665">+CA161*C161</f>
        <v>0</v>
      </c>
      <c r="CD161" s="10" t="str">
        <f>IFERROR(VLOOKUP(A161,'26'!U:V,2,0),"0")</f>
        <v>0</v>
      </c>
      <c r="CE161" s="5" t="s">
        <v>168</v>
      </c>
      <c r="CF161" s="15">
        <f t="shared" ref="CF161" si="666">+CD161*C161</f>
        <v>0</v>
      </c>
      <c r="CG161" s="10" t="str">
        <f>IFERROR(VLOOKUP(A161,'27'!U:V,2,0),"0")</f>
        <v>0</v>
      </c>
      <c r="CH161" s="5" t="s">
        <v>168</v>
      </c>
      <c r="CI161" s="15">
        <f t="shared" ref="CI161" si="667">+CG161*C161</f>
        <v>0</v>
      </c>
      <c r="CJ161" s="10" t="str">
        <f>IFERROR(VLOOKUP(A161,'28'!U:V,2,0),"0")</f>
        <v>0</v>
      </c>
      <c r="CK161" s="5" t="s">
        <v>168</v>
      </c>
      <c r="CL161" s="15">
        <f t="shared" ref="CL161" si="668">+CJ161*C161</f>
        <v>0</v>
      </c>
      <c r="CM161" s="10" t="str">
        <f>IFERROR(VLOOKUP(A161,'29'!U:V,2,0),"0")</f>
        <v>0</v>
      </c>
      <c r="CN161" s="5" t="s">
        <v>168</v>
      </c>
      <c r="CO161" s="15">
        <f t="shared" ref="CO161" si="669">+CM161*C161</f>
        <v>0</v>
      </c>
      <c r="CP161" s="10" t="str">
        <f>IFERROR(VLOOKUP(A161,'30'!U:V,2,0),"0")</f>
        <v>0</v>
      </c>
      <c r="CQ161" s="5" t="s">
        <v>168</v>
      </c>
      <c r="CR161" s="15">
        <f t="shared" ref="CR161" si="670">+CP161*C161</f>
        <v>0</v>
      </c>
      <c r="CS161" s="10" t="str">
        <f>IFERROR(VLOOKUP(A161,'31'!U:V,2,0),"0")</f>
        <v>0</v>
      </c>
      <c r="CT161" s="5" t="s">
        <v>168</v>
      </c>
      <c r="CU161" s="15">
        <f t="shared" si="421"/>
        <v>0</v>
      </c>
      <c r="CV161" s="10" t="str">
        <f>IFERROR(VLOOKUP(A161,'เซต1-31'!V:W,2,0),"0")</f>
        <v>0</v>
      </c>
      <c r="CW161" s="5" t="s">
        <v>168</v>
      </c>
      <c r="CX161" s="15">
        <f t="shared" si="422"/>
        <v>0</v>
      </c>
    </row>
    <row r="162" spans="1:102" x14ac:dyDescent="0.25">
      <c r="A162" s="5" t="s">
        <v>462</v>
      </c>
      <c r="B162" s="4" t="s">
        <v>468</v>
      </c>
      <c r="C162" s="13">
        <f>14.96*3</f>
        <v>44.88</v>
      </c>
      <c r="D162" s="19">
        <f t="shared" ref="D162:D163" si="671">+G162+J162+M162+P162+S162+V162+Y162+AB162+AE162+AH162+AK162+AN162+AQ162+AT162+AW162+AZ162+BC162+BF162+BI162+BL162+BO162+BR162+BU162+BX162+CA162+CD162+CG162+CJ162+CM162+CP162+CS162+CV162</f>
        <v>0</v>
      </c>
      <c r="E162" s="5" t="s">
        <v>168</v>
      </c>
      <c r="F162" s="13">
        <f t="shared" ref="F162:F163" si="672">+D162*C162</f>
        <v>0</v>
      </c>
      <c r="G162" s="10" t="str">
        <f>IFERROR(VLOOKUP(A162,'1'!U:V,2,0),"0")</f>
        <v>0</v>
      </c>
      <c r="H162" s="5" t="s">
        <v>168</v>
      </c>
      <c r="I162" s="15">
        <f t="shared" ref="I162:I163" si="673">+G162*C162</f>
        <v>0</v>
      </c>
      <c r="J162" s="10" t="str">
        <f>IFERROR(VLOOKUP(A162,'2'!U:V,2,0),"0")</f>
        <v>0</v>
      </c>
      <c r="K162" s="5" t="s">
        <v>168</v>
      </c>
      <c r="L162" s="15">
        <f t="shared" ref="L162:L163" si="674">+J162*C162</f>
        <v>0</v>
      </c>
      <c r="M162" s="10" t="str">
        <f>IFERROR(VLOOKUP(A162,'3'!U:V,2,0),"0")</f>
        <v>0</v>
      </c>
      <c r="N162" s="5" t="s">
        <v>168</v>
      </c>
      <c r="O162" s="15">
        <f t="shared" ref="O162:O163" si="675">+M162*C162</f>
        <v>0</v>
      </c>
      <c r="P162" s="10" t="str">
        <f>IFERROR(VLOOKUP(A162,'4'!U:V,2,0),"0")</f>
        <v>0</v>
      </c>
      <c r="Q162" s="5" t="s">
        <v>168</v>
      </c>
      <c r="R162" s="15">
        <f t="shared" ref="R162:R163" si="676">+P162*C162</f>
        <v>0</v>
      </c>
      <c r="S162" s="10" t="str">
        <f>IFERROR(VLOOKUP(A162,'5'!U:V,2,0),"0")</f>
        <v>0</v>
      </c>
      <c r="T162" s="5" t="s">
        <v>168</v>
      </c>
      <c r="U162" s="15">
        <f t="shared" ref="U162:U163" si="677">+S162*C162</f>
        <v>0</v>
      </c>
      <c r="V162" s="10" t="str">
        <f>IFERROR(VLOOKUP(A162,'6'!U:V,2,0),"0")</f>
        <v>0</v>
      </c>
      <c r="W162" s="5" t="s">
        <v>168</v>
      </c>
      <c r="X162" s="15">
        <f t="shared" ref="X162:X163" si="678">+V162*C162</f>
        <v>0</v>
      </c>
      <c r="Y162" s="10" t="str">
        <f>IFERROR(VLOOKUP(A162,'7'!U:V,2,0),"0")</f>
        <v>0</v>
      </c>
      <c r="Z162" s="5" t="s">
        <v>168</v>
      </c>
      <c r="AA162" s="15">
        <f t="shared" ref="AA162:AA163" si="679">+Y162*C162</f>
        <v>0</v>
      </c>
      <c r="AB162" s="10" t="str">
        <f>IFERROR(VLOOKUP(A162,'8'!U:V,2,0),"0")</f>
        <v>0</v>
      </c>
      <c r="AC162" s="5" t="s">
        <v>168</v>
      </c>
      <c r="AD162" s="15">
        <f t="shared" ref="AD162:AD163" si="680">+AB162*C162</f>
        <v>0</v>
      </c>
      <c r="AE162" s="10" t="str">
        <f>IFERROR(VLOOKUP(A162,'9'!U:V,2,0),"0")</f>
        <v>0</v>
      </c>
      <c r="AF162" s="5" t="s">
        <v>168</v>
      </c>
      <c r="AG162" s="15">
        <f t="shared" ref="AG162:AG163" si="681">+AE162*C162</f>
        <v>0</v>
      </c>
      <c r="AH162" s="10" t="str">
        <f>IFERROR(VLOOKUP(A162,'10'!U:V,2,0),"0")</f>
        <v>0</v>
      </c>
      <c r="AI162" s="5" t="s">
        <v>168</v>
      </c>
      <c r="AJ162" s="15">
        <f t="shared" ref="AJ162:AJ163" si="682">+AH162*C162</f>
        <v>0</v>
      </c>
      <c r="AK162" s="10" t="str">
        <f>IFERROR(VLOOKUP(A162,'11'!U:V,2,0),"0")</f>
        <v>0</v>
      </c>
      <c r="AL162" s="5" t="s">
        <v>168</v>
      </c>
      <c r="AM162" s="15">
        <f t="shared" ref="AM162:AM163" si="683">+AK162*C162</f>
        <v>0</v>
      </c>
      <c r="AN162" s="10" t="str">
        <f>IFERROR(VLOOKUP(A162,'12'!U:V,2,0),"0")</f>
        <v>0</v>
      </c>
      <c r="AO162" s="5" t="s">
        <v>168</v>
      </c>
      <c r="AP162" s="15">
        <f t="shared" ref="AP162:AP163" si="684">+AN162*C162</f>
        <v>0</v>
      </c>
      <c r="AQ162" s="10" t="str">
        <f>IFERROR(VLOOKUP(A162,'13'!U:V,2,0),"0")</f>
        <v>0</v>
      </c>
      <c r="AR162" s="5" t="s">
        <v>168</v>
      </c>
      <c r="AS162" s="15">
        <f t="shared" ref="AS162:AS163" si="685">+AQ162*C162</f>
        <v>0</v>
      </c>
      <c r="AT162" s="10" t="str">
        <f>IFERROR(VLOOKUP(A162,'14'!U:V,2,0),"0")</f>
        <v>0</v>
      </c>
      <c r="AU162" s="5" t="s">
        <v>168</v>
      </c>
      <c r="AV162" s="15">
        <f t="shared" ref="AV162:AV163" si="686">+AT162*C162</f>
        <v>0</v>
      </c>
      <c r="AW162" s="10" t="str">
        <f>IFERROR(VLOOKUP(A162,'15'!U:V,2,0),"0")</f>
        <v>0</v>
      </c>
      <c r="AX162" s="5" t="s">
        <v>168</v>
      </c>
      <c r="AY162" s="15">
        <f t="shared" ref="AY162:AY163" si="687">+AW162*C162</f>
        <v>0</v>
      </c>
      <c r="AZ162" s="10" t="str">
        <f>IFERROR(VLOOKUP(A162,'16'!U:V,2,0),"0")</f>
        <v>0</v>
      </c>
      <c r="BA162" s="5" t="s">
        <v>168</v>
      </c>
      <c r="BB162" s="15">
        <f t="shared" ref="BB162:BB163" si="688">+AZ162*C162</f>
        <v>0</v>
      </c>
      <c r="BC162" s="10" t="str">
        <f>IFERROR(VLOOKUP(A162,'17'!U:V,2,0),"0")</f>
        <v>0</v>
      </c>
      <c r="BD162" s="5" t="s">
        <v>168</v>
      </c>
      <c r="BE162" s="15">
        <f t="shared" ref="BE162:BE163" si="689">+BC162*C162</f>
        <v>0</v>
      </c>
      <c r="BF162" s="10" t="str">
        <f>IFERROR(VLOOKUP(A162,'18'!U:V,2,0),"0")</f>
        <v>0</v>
      </c>
      <c r="BG162" s="5" t="s">
        <v>168</v>
      </c>
      <c r="BH162" s="15">
        <f t="shared" ref="BH162:BH163" si="690">+BF162*C162</f>
        <v>0</v>
      </c>
      <c r="BI162" s="10" t="str">
        <f>IFERROR(VLOOKUP(A162,'19'!U:V,2,0),"0")</f>
        <v>0</v>
      </c>
      <c r="BJ162" s="5" t="s">
        <v>168</v>
      </c>
      <c r="BK162" s="15">
        <f t="shared" ref="BK162:BK163" si="691">+BI162*C162</f>
        <v>0</v>
      </c>
      <c r="BL162" s="10" t="str">
        <f>IFERROR(VLOOKUP(A162,'20'!U:V,2,0),"0")</f>
        <v>0</v>
      </c>
      <c r="BM162" s="5" t="s">
        <v>168</v>
      </c>
      <c r="BN162" s="15">
        <f t="shared" ref="BN162:BN163" si="692">+BL162*C162</f>
        <v>0</v>
      </c>
      <c r="BO162" s="10" t="str">
        <f>IFERROR(VLOOKUP(A162,'21'!U:V,2,0),"0")</f>
        <v>0</v>
      </c>
      <c r="BP162" s="5" t="s">
        <v>168</v>
      </c>
      <c r="BQ162" s="15">
        <f t="shared" ref="BQ162:BQ163" si="693">+BO162*C162</f>
        <v>0</v>
      </c>
      <c r="BR162" s="10" t="str">
        <f>IFERROR(VLOOKUP(A162,'22'!U:V,2,0),"0")</f>
        <v>0</v>
      </c>
      <c r="BS162" s="5" t="s">
        <v>168</v>
      </c>
      <c r="BT162" s="15">
        <f t="shared" ref="BT162:BT163" si="694">+BR162*C162</f>
        <v>0</v>
      </c>
      <c r="BU162" s="10" t="str">
        <f>IFERROR(VLOOKUP(A162,'23'!U:V,2,0),"0")</f>
        <v>0</v>
      </c>
      <c r="BV162" s="5" t="s">
        <v>168</v>
      </c>
      <c r="BW162" s="15">
        <f t="shared" ref="BW162:BW163" si="695">+BU162*C162</f>
        <v>0</v>
      </c>
      <c r="BX162" s="10" t="str">
        <f>IFERROR(VLOOKUP(A162,'24'!U:V,2,0),"0")</f>
        <v>0</v>
      </c>
      <c r="BY162" s="5" t="s">
        <v>168</v>
      </c>
      <c r="BZ162" s="15">
        <f t="shared" ref="BZ162:BZ163" si="696">+BX162*C162</f>
        <v>0</v>
      </c>
      <c r="CA162" s="10" t="str">
        <f>IFERROR(VLOOKUP(A162,'25'!U:V,2,0),"0")</f>
        <v>0</v>
      </c>
      <c r="CB162" s="5" t="s">
        <v>168</v>
      </c>
      <c r="CC162" s="15">
        <f t="shared" ref="CC162:CC163" si="697">+CA162*C162</f>
        <v>0</v>
      </c>
      <c r="CD162" s="10" t="str">
        <f>IFERROR(VLOOKUP(A162,'26'!U:V,2,0),"0")</f>
        <v>0</v>
      </c>
      <c r="CE162" s="5" t="s">
        <v>168</v>
      </c>
      <c r="CF162" s="15">
        <f t="shared" ref="CF162:CF163" si="698">+CD162*C162</f>
        <v>0</v>
      </c>
      <c r="CG162" s="10" t="str">
        <f>IFERROR(VLOOKUP(A162,'27'!U:V,2,0),"0")</f>
        <v>0</v>
      </c>
      <c r="CH162" s="5" t="s">
        <v>168</v>
      </c>
      <c r="CI162" s="15">
        <f t="shared" ref="CI162:CI163" si="699">+CG162*C162</f>
        <v>0</v>
      </c>
      <c r="CJ162" s="10" t="str">
        <f>IFERROR(VLOOKUP(A162,'28'!U:V,2,0),"0")</f>
        <v>0</v>
      </c>
      <c r="CK162" s="5" t="s">
        <v>168</v>
      </c>
      <c r="CL162" s="15">
        <f t="shared" ref="CL162:CL163" si="700">+CJ162*C162</f>
        <v>0</v>
      </c>
      <c r="CM162" s="10" t="str">
        <f>IFERROR(VLOOKUP(A162,'29'!U:V,2,0),"0")</f>
        <v>0</v>
      </c>
      <c r="CN162" s="5" t="s">
        <v>168</v>
      </c>
      <c r="CO162" s="15">
        <f t="shared" ref="CO162:CO163" si="701">+CM162*C162</f>
        <v>0</v>
      </c>
      <c r="CP162" s="10" t="str">
        <f>IFERROR(VLOOKUP(A162,'30'!U:V,2,0),"0")</f>
        <v>0</v>
      </c>
      <c r="CQ162" s="5" t="s">
        <v>168</v>
      </c>
      <c r="CR162" s="15">
        <f t="shared" ref="CR162:CR163" si="702">+CP162*C162</f>
        <v>0</v>
      </c>
      <c r="CS162" s="10" t="str">
        <f>IFERROR(VLOOKUP(A162,'31'!U:V,2,0),"0")</f>
        <v>0</v>
      </c>
      <c r="CT162" s="5" t="s">
        <v>168</v>
      </c>
      <c r="CU162" s="15">
        <f t="shared" si="421"/>
        <v>0</v>
      </c>
      <c r="CV162" s="10" t="str">
        <f>IFERROR(VLOOKUP(A162,'เซต1-31'!V:W,2,0),"0")</f>
        <v>0</v>
      </c>
      <c r="CW162" s="5" t="s">
        <v>168</v>
      </c>
      <c r="CX162" s="15">
        <f t="shared" si="422"/>
        <v>0</v>
      </c>
    </row>
    <row r="163" spans="1:102" x14ac:dyDescent="0.25">
      <c r="A163" s="5" t="s">
        <v>464</v>
      </c>
      <c r="B163" s="4" t="s">
        <v>469</v>
      </c>
      <c r="C163" s="13">
        <f>14.23*3</f>
        <v>42.69</v>
      </c>
      <c r="D163" s="19">
        <f t="shared" si="671"/>
        <v>0</v>
      </c>
      <c r="E163" s="5" t="s">
        <v>168</v>
      </c>
      <c r="F163" s="13">
        <f t="shared" si="672"/>
        <v>0</v>
      </c>
      <c r="G163" s="10" t="str">
        <f>IFERROR(VLOOKUP(A163,'1'!U:V,2,0),"0")</f>
        <v>0</v>
      </c>
      <c r="H163" s="5" t="s">
        <v>168</v>
      </c>
      <c r="I163" s="15">
        <f t="shared" si="673"/>
        <v>0</v>
      </c>
      <c r="J163" s="10" t="str">
        <f>IFERROR(VLOOKUP(A163,'2'!U:V,2,0),"0")</f>
        <v>0</v>
      </c>
      <c r="K163" s="5" t="s">
        <v>168</v>
      </c>
      <c r="L163" s="15">
        <f t="shared" si="674"/>
        <v>0</v>
      </c>
      <c r="M163" s="10" t="str">
        <f>IFERROR(VLOOKUP(A163,'3'!U:V,2,0),"0")</f>
        <v>0</v>
      </c>
      <c r="N163" s="5" t="s">
        <v>168</v>
      </c>
      <c r="O163" s="15">
        <f t="shared" si="675"/>
        <v>0</v>
      </c>
      <c r="P163" s="10" t="str">
        <f>IFERROR(VLOOKUP(A163,'4'!U:V,2,0),"0")</f>
        <v>0</v>
      </c>
      <c r="Q163" s="5" t="s">
        <v>168</v>
      </c>
      <c r="R163" s="15">
        <f t="shared" si="676"/>
        <v>0</v>
      </c>
      <c r="S163" s="10" t="str">
        <f>IFERROR(VLOOKUP(A163,'5'!U:V,2,0),"0")</f>
        <v>0</v>
      </c>
      <c r="T163" s="5" t="s">
        <v>168</v>
      </c>
      <c r="U163" s="15">
        <f t="shared" si="677"/>
        <v>0</v>
      </c>
      <c r="V163" s="10" t="str">
        <f>IFERROR(VLOOKUP(A163,'6'!U:V,2,0),"0")</f>
        <v>0</v>
      </c>
      <c r="W163" s="5" t="s">
        <v>168</v>
      </c>
      <c r="X163" s="15">
        <f t="shared" si="678"/>
        <v>0</v>
      </c>
      <c r="Y163" s="10" t="str">
        <f>IFERROR(VLOOKUP(A163,'7'!U:V,2,0),"0")</f>
        <v>0</v>
      </c>
      <c r="Z163" s="5" t="s">
        <v>168</v>
      </c>
      <c r="AA163" s="15">
        <f t="shared" si="679"/>
        <v>0</v>
      </c>
      <c r="AB163" s="10" t="str">
        <f>IFERROR(VLOOKUP(A163,'8'!U:V,2,0),"0")</f>
        <v>0</v>
      </c>
      <c r="AC163" s="5" t="s">
        <v>168</v>
      </c>
      <c r="AD163" s="15">
        <f t="shared" si="680"/>
        <v>0</v>
      </c>
      <c r="AE163" s="10" t="str">
        <f>IFERROR(VLOOKUP(A163,'9'!U:V,2,0),"0")</f>
        <v>0</v>
      </c>
      <c r="AF163" s="5" t="s">
        <v>168</v>
      </c>
      <c r="AG163" s="15">
        <f t="shared" si="681"/>
        <v>0</v>
      </c>
      <c r="AH163" s="10" t="str">
        <f>IFERROR(VLOOKUP(A163,'10'!U:V,2,0),"0")</f>
        <v>0</v>
      </c>
      <c r="AI163" s="5" t="s">
        <v>168</v>
      </c>
      <c r="AJ163" s="15">
        <f t="shared" si="682"/>
        <v>0</v>
      </c>
      <c r="AK163" s="10" t="str">
        <f>IFERROR(VLOOKUP(A163,'11'!U:V,2,0),"0")</f>
        <v>0</v>
      </c>
      <c r="AL163" s="5" t="s">
        <v>168</v>
      </c>
      <c r="AM163" s="15">
        <f t="shared" si="683"/>
        <v>0</v>
      </c>
      <c r="AN163" s="10" t="str">
        <f>IFERROR(VLOOKUP(A163,'12'!U:V,2,0),"0")</f>
        <v>0</v>
      </c>
      <c r="AO163" s="5" t="s">
        <v>168</v>
      </c>
      <c r="AP163" s="15">
        <f t="shared" si="684"/>
        <v>0</v>
      </c>
      <c r="AQ163" s="10" t="str">
        <f>IFERROR(VLOOKUP(A163,'13'!U:V,2,0),"0")</f>
        <v>0</v>
      </c>
      <c r="AR163" s="5" t="s">
        <v>168</v>
      </c>
      <c r="AS163" s="15">
        <f t="shared" si="685"/>
        <v>0</v>
      </c>
      <c r="AT163" s="10" t="str">
        <f>IFERROR(VLOOKUP(A163,'14'!U:V,2,0),"0")</f>
        <v>0</v>
      </c>
      <c r="AU163" s="5" t="s">
        <v>168</v>
      </c>
      <c r="AV163" s="15">
        <f t="shared" si="686"/>
        <v>0</v>
      </c>
      <c r="AW163" s="10" t="str">
        <f>IFERROR(VLOOKUP(A163,'15'!U:V,2,0),"0")</f>
        <v>0</v>
      </c>
      <c r="AX163" s="5" t="s">
        <v>168</v>
      </c>
      <c r="AY163" s="15">
        <f t="shared" si="687"/>
        <v>0</v>
      </c>
      <c r="AZ163" s="10" t="str">
        <f>IFERROR(VLOOKUP(A163,'16'!U:V,2,0),"0")</f>
        <v>0</v>
      </c>
      <c r="BA163" s="5" t="s">
        <v>168</v>
      </c>
      <c r="BB163" s="15">
        <f t="shared" si="688"/>
        <v>0</v>
      </c>
      <c r="BC163" s="10" t="str">
        <f>IFERROR(VLOOKUP(A163,'17'!U:V,2,0),"0")</f>
        <v>0</v>
      </c>
      <c r="BD163" s="5" t="s">
        <v>168</v>
      </c>
      <c r="BE163" s="15">
        <f t="shared" si="689"/>
        <v>0</v>
      </c>
      <c r="BF163" s="10" t="str">
        <f>IFERROR(VLOOKUP(A163,'18'!U:V,2,0),"0")</f>
        <v>0</v>
      </c>
      <c r="BG163" s="5" t="s">
        <v>168</v>
      </c>
      <c r="BH163" s="15">
        <f t="shared" si="690"/>
        <v>0</v>
      </c>
      <c r="BI163" s="10" t="str">
        <f>IFERROR(VLOOKUP(A163,'19'!U:V,2,0),"0")</f>
        <v>0</v>
      </c>
      <c r="BJ163" s="5" t="s">
        <v>168</v>
      </c>
      <c r="BK163" s="15">
        <f t="shared" si="691"/>
        <v>0</v>
      </c>
      <c r="BL163" s="10" t="str">
        <f>IFERROR(VLOOKUP(A163,'20'!U:V,2,0),"0")</f>
        <v>0</v>
      </c>
      <c r="BM163" s="5" t="s">
        <v>168</v>
      </c>
      <c r="BN163" s="15">
        <f t="shared" si="692"/>
        <v>0</v>
      </c>
      <c r="BO163" s="10" t="str">
        <f>IFERROR(VLOOKUP(A163,'21'!U:V,2,0),"0")</f>
        <v>0</v>
      </c>
      <c r="BP163" s="5" t="s">
        <v>168</v>
      </c>
      <c r="BQ163" s="15">
        <f t="shared" si="693"/>
        <v>0</v>
      </c>
      <c r="BR163" s="10" t="str">
        <f>IFERROR(VLOOKUP(A163,'22'!U:V,2,0),"0")</f>
        <v>0</v>
      </c>
      <c r="BS163" s="5" t="s">
        <v>168</v>
      </c>
      <c r="BT163" s="15">
        <f t="shared" si="694"/>
        <v>0</v>
      </c>
      <c r="BU163" s="10" t="str">
        <f>IFERROR(VLOOKUP(A163,'23'!U:V,2,0),"0")</f>
        <v>0</v>
      </c>
      <c r="BV163" s="5" t="s">
        <v>168</v>
      </c>
      <c r="BW163" s="15">
        <f t="shared" si="695"/>
        <v>0</v>
      </c>
      <c r="BX163" s="10" t="str">
        <f>IFERROR(VLOOKUP(A163,'24'!U:V,2,0),"0")</f>
        <v>0</v>
      </c>
      <c r="BY163" s="5" t="s">
        <v>168</v>
      </c>
      <c r="BZ163" s="15">
        <f t="shared" si="696"/>
        <v>0</v>
      </c>
      <c r="CA163" s="10" t="str">
        <f>IFERROR(VLOOKUP(A163,'25'!U:V,2,0),"0")</f>
        <v>0</v>
      </c>
      <c r="CB163" s="5" t="s">
        <v>168</v>
      </c>
      <c r="CC163" s="15">
        <f t="shared" si="697"/>
        <v>0</v>
      </c>
      <c r="CD163" s="10" t="str">
        <f>IFERROR(VLOOKUP(A163,'26'!U:V,2,0),"0")</f>
        <v>0</v>
      </c>
      <c r="CE163" s="5" t="s">
        <v>168</v>
      </c>
      <c r="CF163" s="15">
        <f t="shared" si="698"/>
        <v>0</v>
      </c>
      <c r="CG163" s="10" t="str">
        <f>IFERROR(VLOOKUP(A163,'27'!U:V,2,0),"0")</f>
        <v>0</v>
      </c>
      <c r="CH163" s="5" t="s">
        <v>168</v>
      </c>
      <c r="CI163" s="15">
        <f t="shared" si="699"/>
        <v>0</v>
      </c>
      <c r="CJ163" s="10" t="str">
        <f>IFERROR(VLOOKUP(A163,'28'!U:V,2,0),"0")</f>
        <v>0</v>
      </c>
      <c r="CK163" s="5" t="s">
        <v>168</v>
      </c>
      <c r="CL163" s="15">
        <f t="shared" si="700"/>
        <v>0</v>
      </c>
      <c r="CM163" s="10" t="str">
        <f>IFERROR(VLOOKUP(A163,'29'!U:V,2,0),"0")</f>
        <v>0</v>
      </c>
      <c r="CN163" s="5" t="s">
        <v>168</v>
      </c>
      <c r="CO163" s="15">
        <f t="shared" si="701"/>
        <v>0</v>
      </c>
      <c r="CP163" s="10" t="str">
        <f>IFERROR(VLOOKUP(A163,'30'!U:V,2,0),"0")</f>
        <v>0</v>
      </c>
      <c r="CQ163" s="5" t="s">
        <v>168</v>
      </c>
      <c r="CR163" s="15">
        <f t="shared" si="702"/>
        <v>0</v>
      </c>
      <c r="CS163" s="10" t="str">
        <f>IFERROR(VLOOKUP(A163,'31'!U:V,2,0),"0")</f>
        <v>0</v>
      </c>
      <c r="CT163" s="5" t="s">
        <v>168</v>
      </c>
      <c r="CU163" s="15">
        <f t="shared" si="421"/>
        <v>0</v>
      </c>
      <c r="CV163" s="10" t="str">
        <f>IFERROR(VLOOKUP(A163,'เซต1-31'!V:W,2,0),"0")</f>
        <v>0</v>
      </c>
      <c r="CW163" s="5" t="s">
        <v>168</v>
      </c>
      <c r="CX163" s="15">
        <f t="shared" si="422"/>
        <v>0</v>
      </c>
    </row>
    <row r="164" spans="1:102" x14ac:dyDescent="0.25">
      <c r="A164" s="5" t="s">
        <v>466</v>
      </c>
      <c r="B164" s="4" t="s">
        <v>470</v>
      </c>
      <c r="C164" s="13">
        <f>14.89*3</f>
        <v>44.67</v>
      </c>
      <c r="D164" s="19">
        <f t="shared" ref="D164" si="703">+G164+J164+M164+P164+S164+V164+Y164+AB164+AE164+AH164+AK164+AN164+AQ164+AT164+AW164+AZ164+BC164+BF164+BI164+BL164+BO164+BR164+BU164+BX164+CA164+CD164+CG164+CJ164+CM164+CP164+CS164+CV164</f>
        <v>0</v>
      </c>
      <c r="E164" s="5" t="s">
        <v>168</v>
      </c>
      <c r="F164" s="13">
        <f t="shared" ref="F164" si="704">+D164*C164</f>
        <v>0</v>
      </c>
      <c r="G164" s="10" t="str">
        <f>IFERROR(VLOOKUP(A164,'1'!U:V,2,0),"0")</f>
        <v>0</v>
      </c>
      <c r="H164" s="5" t="s">
        <v>168</v>
      </c>
      <c r="I164" s="15">
        <f t="shared" ref="I164" si="705">+G164*C164</f>
        <v>0</v>
      </c>
      <c r="J164" s="10" t="str">
        <f>IFERROR(VLOOKUP(A164,'2'!U:V,2,0),"0")</f>
        <v>0</v>
      </c>
      <c r="K164" s="5" t="s">
        <v>168</v>
      </c>
      <c r="L164" s="15">
        <f t="shared" ref="L164" si="706">+J164*C164</f>
        <v>0</v>
      </c>
      <c r="M164" s="10" t="str">
        <f>IFERROR(VLOOKUP(A164,'3'!U:V,2,0),"0")</f>
        <v>0</v>
      </c>
      <c r="N164" s="5" t="s">
        <v>168</v>
      </c>
      <c r="O164" s="15">
        <f t="shared" ref="O164" si="707">+M164*C164</f>
        <v>0</v>
      </c>
      <c r="P164" s="10" t="str">
        <f>IFERROR(VLOOKUP(A164,'4'!U:V,2,0),"0")</f>
        <v>0</v>
      </c>
      <c r="Q164" s="5" t="s">
        <v>168</v>
      </c>
      <c r="R164" s="15">
        <f t="shared" ref="R164" si="708">+P164*C164</f>
        <v>0</v>
      </c>
      <c r="S164" s="10" t="str">
        <f>IFERROR(VLOOKUP(A164,'5'!U:V,2,0),"0")</f>
        <v>0</v>
      </c>
      <c r="T164" s="5" t="s">
        <v>168</v>
      </c>
      <c r="U164" s="15">
        <f t="shared" ref="U164" si="709">+S164*C164</f>
        <v>0</v>
      </c>
      <c r="V164" s="10" t="str">
        <f>IFERROR(VLOOKUP(A164,'6'!U:V,2,0),"0")</f>
        <v>0</v>
      </c>
      <c r="W164" s="5" t="s">
        <v>168</v>
      </c>
      <c r="X164" s="15">
        <f t="shared" ref="X164" si="710">+V164*C164</f>
        <v>0</v>
      </c>
      <c r="Y164" s="10" t="str">
        <f>IFERROR(VLOOKUP(A164,'7'!U:V,2,0),"0")</f>
        <v>0</v>
      </c>
      <c r="Z164" s="5" t="s">
        <v>168</v>
      </c>
      <c r="AA164" s="15">
        <f t="shared" ref="AA164" si="711">+Y164*C164</f>
        <v>0</v>
      </c>
      <c r="AB164" s="10" t="str">
        <f>IFERROR(VLOOKUP(A164,'8'!U:V,2,0),"0")</f>
        <v>0</v>
      </c>
      <c r="AC164" s="5" t="s">
        <v>168</v>
      </c>
      <c r="AD164" s="15">
        <f t="shared" ref="AD164" si="712">+AB164*C164</f>
        <v>0</v>
      </c>
      <c r="AE164" s="10" t="str">
        <f>IFERROR(VLOOKUP(A164,'9'!U:V,2,0),"0")</f>
        <v>0</v>
      </c>
      <c r="AF164" s="5" t="s">
        <v>168</v>
      </c>
      <c r="AG164" s="15">
        <f t="shared" ref="AG164" si="713">+AE164*C164</f>
        <v>0</v>
      </c>
      <c r="AH164" s="10" t="str">
        <f>IFERROR(VLOOKUP(A164,'10'!U:V,2,0),"0")</f>
        <v>0</v>
      </c>
      <c r="AI164" s="5" t="s">
        <v>168</v>
      </c>
      <c r="AJ164" s="15">
        <f t="shared" ref="AJ164" si="714">+AH164*C164</f>
        <v>0</v>
      </c>
      <c r="AK164" s="10" t="str">
        <f>IFERROR(VLOOKUP(A164,'11'!U:V,2,0),"0")</f>
        <v>0</v>
      </c>
      <c r="AL164" s="5" t="s">
        <v>168</v>
      </c>
      <c r="AM164" s="15">
        <f t="shared" ref="AM164" si="715">+AK164*C164</f>
        <v>0</v>
      </c>
      <c r="AN164" s="10" t="str">
        <f>IFERROR(VLOOKUP(A164,'12'!U:V,2,0),"0")</f>
        <v>0</v>
      </c>
      <c r="AO164" s="5" t="s">
        <v>168</v>
      </c>
      <c r="AP164" s="15">
        <f t="shared" ref="AP164" si="716">+AN164*C164</f>
        <v>0</v>
      </c>
      <c r="AQ164" s="10" t="str">
        <f>IFERROR(VLOOKUP(A164,'13'!U:V,2,0),"0")</f>
        <v>0</v>
      </c>
      <c r="AR164" s="5" t="s">
        <v>168</v>
      </c>
      <c r="AS164" s="15">
        <f t="shared" ref="AS164" si="717">+AQ164*C164</f>
        <v>0</v>
      </c>
      <c r="AT164" s="10" t="str">
        <f>IFERROR(VLOOKUP(A164,'14'!U:V,2,0),"0")</f>
        <v>0</v>
      </c>
      <c r="AU164" s="5" t="s">
        <v>168</v>
      </c>
      <c r="AV164" s="15">
        <f t="shared" ref="AV164" si="718">+AT164*C164</f>
        <v>0</v>
      </c>
      <c r="AW164" s="10" t="str">
        <f>IFERROR(VLOOKUP(A164,'15'!U:V,2,0),"0")</f>
        <v>0</v>
      </c>
      <c r="AX164" s="5" t="s">
        <v>168</v>
      </c>
      <c r="AY164" s="15">
        <f t="shared" ref="AY164" si="719">+AW164*C164</f>
        <v>0</v>
      </c>
      <c r="AZ164" s="10" t="str">
        <f>IFERROR(VLOOKUP(A164,'16'!U:V,2,0),"0")</f>
        <v>0</v>
      </c>
      <c r="BA164" s="5" t="s">
        <v>168</v>
      </c>
      <c r="BB164" s="15">
        <f t="shared" ref="BB164" si="720">+AZ164*C164</f>
        <v>0</v>
      </c>
      <c r="BC164" s="10" t="str">
        <f>IFERROR(VLOOKUP(A164,'17'!U:V,2,0),"0")</f>
        <v>0</v>
      </c>
      <c r="BD164" s="5" t="s">
        <v>168</v>
      </c>
      <c r="BE164" s="15">
        <f t="shared" ref="BE164" si="721">+BC164*C164</f>
        <v>0</v>
      </c>
      <c r="BF164" s="10" t="str">
        <f>IFERROR(VLOOKUP(A164,'18'!U:V,2,0),"0")</f>
        <v>0</v>
      </c>
      <c r="BG164" s="5" t="s">
        <v>168</v>
      </c>
      <c r="BH164" s="15">
        <f t="shared" ref="BH164" si="722">+BF164*C164</f>
        <v>0</v>
      </c>
      <c r="BI164" s="10" t="str">
        <f>IFERROR(VLOOKUP(A164,'19'!U:V,2,0),"0")</f>
        <v>0</v>
      </c>
      <c r="BJ164" s="5" t="s">
        <v>168</v>
      </c>
      <c r="BK164" s="15">
        <f t="shared" ref="BK164" si="723">+BI164*C164</f>
        <v>0</v>
      </c>
      <c r="BL164" s="10" t="str">
        <f>IFERROR(VLOOKUP(A164,'20'!U:V,2,0),"0")</f>
        <v>0</v>
      </c>
      <c r="BM164" s="5" t="s">
        <v>168</v>
      </c>
      <c r="BN164" s="15">
        <f t="shared" ref="BN164" si="724">+BL164*C164</f>
        <v>0</v>
      </c>
      <c r="BO164" s="10" t="str">
        <f>IFERROR(VLOOKUP(A164,'21'!U:V,2,0),"0")</f>
        <v>0</v>
      </c>
      <c r="BP164" s="5" t="s">
        <v>168</v>
      </c>
      <c r="BQ164" s="15">
        <f t="shared" ref="BQ164" si="725">+BO164*C164</f>
        <v>0</v>
      </c>
      <c r="BR164" s="10" t="str">
        <f>IFERROR(VLOOKUP(A164,'22'!U:V,2,0),"0")</f>
        <v>0</v>
      </c>
      <c r="BS164" s="5" t="s">
        <v>168</v>
      </c>
      <c r="BT164" s="15">
        <f t="shared" ref="BT164" si="726">+BR164*C164</f>
        <v>0</v>
      </c>
      <c r="BU164" s="10" t="str">
        <f>IFERROR(VLOOKUP(A164,'23'!U:V,2,0),"0")</f>
        <v>0</v>
      </c>
      <c r="BV164" s="5" t="s">
        <v>168</v>
      </c>
      <c r="BW164" s="15">
        <f t="shared" ref="BW164" si="727">+BU164*C164</f>
        <v>0</v>
      </c>
      <c r="BX164" s="10" t="str">
        <f>IFERROR(VLOOKUP(A164,'24'!U:V,2,0),"0")</f>
        <v>0</v>
      </c>
      <c r="BY164" s="5" t="s">
        <v>168</v>
      </c>
      <c r="BZ164" s="15">
        <f t="shared" ref="BZ164" si="728">+BX164*C164</f>
        <v>0</v>
      </c>
      <c r="CA164" s="10" t="str">
        <f>IFERROR(VLOOKUP(A164,'25'!U:V,2,0),"0")</f>
        <v>0</v>
      </c>
      <c r="CB164" s="5" t="s">
        <v>168</v>
      </c>
      <c r="CC164" s="15">
        <f t="shared" ref="CC164" si="729">+CA164*C164</f>
        <v>0</v>
      </c>
      <c r="CD164" s="10" t="str">
        <f>IFERROR(VLOOKUP(A164,'26'!U:V,2,0),"0")</f>
        <v>0</v>
      </c>
      <c r="CE164" s="5" t="s">
        <v>168</v>
      </c>
      <c r="CF164" s="15">
        <f t="shared" ref="CF164" si="730">+CD164*C164</f>
        <v>0</v>
      </c>
      <c r="CG164" s="10" t="str">
        <f>IFERROR(VLOOKUP(A164,'27'!U:V,2,0),"0")</f>
        <v>0</v>
      </c>
      <c r="CH164" s="5" t="s">
        <v>168</v>
      </c>
      <c r="CI164" s="15">
        <f t="shared" ref="CI164" si="731">+CG164*C164</f>
        <v>0</v>
      </c>
      <c r="CJ164" s="10" t="str">
        <f>IFERROR(VLOOKUP(A164,'28'!U:V,2,0),"0")</f>
        <v>0</v>
      </c>
      <c r="CK164" s="5" t="s">
        <v>168</v>
      </c>
      <c r="CL164" s="15">
        <f t="shared" ref="CL164" si="732">+CJ164*C164</f>
        <v>0</v>
      </c>
      <c r="CM164" s="10" t="str">
        <f>IFERROR(VLOOKUP(A164,'29'!U:V,2,0),"0")</f>
        <v>0</v>
      </c>
      <c r="CN164" s="5" t="s">
        <v>168</v>
      </c>
      <c r="CO164" s="15">
        <f t="shared" ref="CO164" si="733">+CM164*C164</f>
        <v>0</v>
      </c>
      <c r="CP164" s="10" t="str">
        <f>IFERROR(VLOOKUP(A164,'30'!U:V,2,0),"0")</f>
        <v>0</v>
      </c>
      <c r="CQ164" s="5" t="s">
        <v>168</v>
      </c>
      <c r="CR164" s="15">
        <f t="shared" ref="CR164" si="734">+CP164*C164</f>
        <v>0</v>
      </c>
      <c r="CS164" s="10" t="str">
        <f>IFERROR(VLOOKUP(A164,'31'!U:V,2,0),"0")</f>
        <v>0</v>
      </c>
      <c r="CT164" s="5" t="s">
        <v>168</v>
      </c>
      <c r="CU164" s="15">
        <f t="shared" si="421"/>
        <v>0</v>
      </c>
      <c r="CV164" s="10" t="str">
        <f>IFERROR(VLOOKUP(A164,'เซต1-31'!V:W,2,0),"0")</f>
        <v>0</v>
      </c>
      <c r="CW164" s="5" t="s">
        <v>168</v>
      </c>
      <c r="CX164" s="15">
        <f t="shared" si="422"/>
        <v>0</v>
      </c>
    </row>
    <row r="165" spans="1:102" x14ac:dyDescent="0.25">
      <c r="A165" s="5" t="s">
        <v>670</v>
      </c>
      <c r="B165" s="4" t="s">
        <v>671</v>
      </c>
      <c r="C165" s="13">
        <v>14.96</v>
      </c>
      <c r="D165" s="19">
        <f t="shared" ref="D165" si="735">+G165+J165+M165+P165+S165+V165+Y165+AB165+AE165+AH165+AK165+AN165+AQ165+AT165+AW165+AZ165+BC165+BF165+BI165+BL165+BO165+BR165+BU165+BX165+CA165+CD165+CG165+CJ165+CM165+CP165+CS165+CV165</f>
        <v>0</v>
      </c>
      <c r="E165" s="5" t="s">
        <v>168</v>
      </c>
      <c r="F165" s="13">
        <f t="shared" ref="F165" si="736">+D165*C165</f>
        <v>0</v>
      </c>
      <c r="G165" s="10" t="str">
        <f>IFERROR(VLOOKUP(A165,'1'!U:V,2,0),"0")</f>
        <v>0</v>
      </c>
      <c r="H165" s="5" t="s">
        <v>168</v>
      </c>
      <c r="I165" s="15">
        <f t="shared" ref="I165" si="737">+G165*C165</f>
        <v>0</v>
      </c>
      <c r="J165" s="10" t="str">
        <f>IFERROR(VLOOKUP(A165,'2'!U:V,2,0),"0")</f>
        <v>0</v>
      </c>
      <c r="K165" s="5" t="s">
        <v>168</v>
      </c>
      <c r="L165" s="15">
        <f t="shared" ref="L165" si="738">+J165*C165</f>
        <v>0</v>
      </c>
      <c r="M165" s="10" t="str">
        <f>IFERROR(VLOOKUP(A165,'3'!U:V,2,0),"0")</f>
        <v>0</v>
      </c>
      <c r="N165" s="5" t="s">
        <v>168</v>
      </c>
      <c r="O165" s="15">
        <f t="shared" ref="O165" si="739">+M165*C165</f>
        <v>0</v>
      </c>
      <c r="P165" s="10" t="str">
        <f>IFERROR(VLOOKUP(A165,'4'!U:V,2,0),"0")</f>
        <v>0</v>
      </c>
      <c r="Q165" s="5" t="s">
        <v>168</v>
      </c>
      <c r="R165" s="15">
        <f t="shared" ref="R165" si="740">+P165*C165</f>
        <v>0</v>
      </c>
      <c r="S165" s="10" t="str">
        <f>IFERROR(VLOOKUP(A165,'5'!U:V,2,0),"0")</f>
        <v>0</v>
      </c>
      <c r="T165" s="5" t="s">
        <v>168</v>
      </c>
      <c r="U165" s="15">
        <f t="shared" ref="U165" si="741">+S165*C165</f>
        <v>0</v>
      </c>
      <c r="V165" s="10" t="str">
        <f>IFERROR(VLOOKUP(A165,'6'!U:V,2,0),"0")</f>
        <v>0</v>
      </c>
      <c r="W165" s="5" t="s">
        <v>168</v>
      </c>
      <c r="X165" s="15">
        <f t="shared" ref="X165" si="742">+V165*C165</f>
        <v>0</v>
      </c>
      <c r="Y165" s="10" t="str">
        <f>IFERROR(VLOOKUP(A165,'7'!U:V,2,0),"0")</f>
        <v>0</v>
      </c>
      <c r="Z165" s="5" t="s">
        <v>168</v>
      </c>
      <c r="AA165" s="15">
        <f t="shared" ref="AA165" si="743">+Y165*C165</f>
        <v>0</v>
      </c>
      <c r="AB165" s="10" t="str">
        <f>IFERROR(VLOOKUP(A165,'8'!U:V,2,0),"0")</f>
        <v>0</v>
      </c>
      <c r="AC165" s="5" t="s">
        <v>168</v>
      </c>
      <c r="AD165" s="15">
        <f t="shared" ref="AD165" si="744">+AB165*C165</f>
        <v>0</v>
      </c>
      <c r="AE165" s="10" t="str">
        <f>IFERROR(VLOOKUP(A165,'9'!U:V,2,0),"0")</f>
        <v>0</v>
      </c>
      <c r="AF165" s="5" t="s">
        <v>168</v>
      </c>
      <c r="AG165" s="15">
        <f t="shared" ref="AG165" si="745">+AE165*C165</f>
        <v>0</v>
      </c>
      <c r="AH165" s="10" t="str">
        <f>IFERROR(VLOOKUP(A165,'10'!U:V,2,0),"0")</f>
        <v>0</v>
      </c>
      <c r="AI165" s="5" t="s">
        <v>168</v>
      </c>
      <c r="AJ165" s="15">
        <f t="shared" ref="AJ165" si="746">+AH165*C165</f>
        <v>0</v>
      </c>
      <c r="AK165" s="10" t="str">
        <f>IFERROR(VLOOKUP(A165,'11'!U:V,2,0),"0")</f>
        <v>0</v>
      </c>
      <c r="AL165" s="5" t="s">
        <v>168</v>
      </c>
      <c r="AM165" s="15">
        <f t="shared" ref="AM165" si="747">+AK165*C165</f>
        <v>0</v>
      </c>
      <c r="AN165" s="10" t="str">
        <f>IFERROR(VLOOKUP(A165,'12'!U:V,2,0),"0")</f>
        <v>0</v>
      </c>
      <c r="AO165" s="5" t="s">
        <v>168</v>
      </c>
      <c r="AP165" s="15">
        <f t="shared" ref="AP165" si="748">+AN165*C165</f>
        <v>0</v>
      </c>
      <c r="AQ165" s="10" t="str">
        <f>IFERROR(VLOOKUP(A165,'13'!U:V,2,0),"0")</f>
        <v>0</v>
      </c>
      <c r="AR165" s="5" t="s">
        <v>168</v>
      </c>
      <c r="AS165" s="15">
        <f t="shared" ref="AS165" si="749">+AQ165*C165</f>
        <v>0</v>
      </c>
      <c r="AT165" s="10" t="str">
        <f>IFERROR(VLOOKUP(A165,'14'!U:V,2,0),"0")</f>
        <v>0</v>
      </c>
      <c r="AU165" s="5" t="s">
        <v>168</v>
      </c>
      <c r="AV165" s="15">
        <f t="shared" ref="AV165" si="750">+AT165*C165</f>
        <v>0</v>
      </c>
      <c r="AW165" s="10" t="str">
        <f>IFERROR(VLOOKUP(A165,'15'!U:V,2,0),"0")</f>
        <v>0</v>
      </c>
      <c r="AX165" s="5" t="s">
        <v>168</v>
      </c>
      <c r="AY165" s="15">
        <f t="shared" ref="AY165" si="751">+AW165*C165</f>
        <v>0</v>
      </c>
      <c r="AZ165" s="10" t="str">
        <f>IFERROR(VLOOKUP(A165,'16'!U:V,2,0),"0")</f>
        <v>0</v>
      </c>
      <c r="BA165" s="5" t="s">
        <v>168</v>
      </c>
      <c r="BB165" s="15">
        <f t="shared" ref="BB165" si="752">+AZ165*C165</f>
        <v>0</v>
      </c>
      <c r="BC165" s="10" t="str">
        <f>IFERROR(VLOOKUP(A165,'17'!U:V,2,0),"0")</f>
        <v>0</v>
      </c>
      <c r="BD165" s="5" t="s">
        <v>168</v>
      </c>
      <c r="BE165" s="15">
        <f t="shared" ref="BE165" si="753">+BC165*C165</f>
        <v>0</v>
      </c>
      <c r="BF165" s="10" t="str">
        <f>IFERROR(VLOOKUP(A165,'18'!U:V,2,0),"0")</f>
        <v>0</v>
      </c>
      <c r="BG165" s="5" t="s">
        <v>168</v>
      </c>
      <c r="BH165" s="15">
        <f t="shared" ref="BH165" si="754">+BF165*C165</f>
        <v>0</v>
      </c>
      <c r="BI165" s="10" t="str">
        <f>IFERROR(VLOOKUP(A165,'19'!U:V,2,0),"0")</f>
        <v>0</v>
      </c>
      <c r="BJ165" s="5" t="s">
        <v>168</v>
      </c>
      <c r="BK165" s="15">
        <f t="shared" ref="BK165" si="755">+BI165*C165</f>
        <v>0</v>
      </c>
      <c r="BL165" s="10" t="str">
        <f>IFERROR(VLOOKUP(A165,'20'!U:V,2,0),"0")</f>
        <v>0</v>
      </c>
      <c r="BM165" s="5" t="s">
        <v>168</v>
      </c>
      <c r="BN165" s="15">
        <f t="shared" ref="BN165" si="756">+BL165*C165</f>
        <v>0</v>
      </c>
      <c r="BO165" s="10" t="str">
        <f>IFERROR(VLOOKUP(A165,'21'!U:V,2,0),"0")</f>
        <v>0</v>
      </c>
      <c r="BP165" s="5" t="s">
        <v>168</v>
      </c>
      <c r="BQ165" s="15">
        <f t="shared" ref="BQ165" si="757">+BO165*C165</f>
        <v>0</v>
      </c>
      <c r="BR165" s="10" t="str">
        <f>IFERROR(VLOOKUP(A165,'22'!U:V,2,0),"0")</f>
        <v>0</v>
      </c>
      <c r="BS165" s="5" t="s">
        <v>168</v>
      </c>
      <c r="BT165" s="15">
        <f t="shared" ref="BT165" si="758">+BR165*C165</f>
        <v>0</v>
      </c>
      <c r="BU165" s="10" t="str">
        <f>IFERROR(VLOOKUP(A165,'23'!U:V,2,0),"0")</f>
        <v>0</v>
      </c>
      <c r="BV165" s="5" t="s">
        <v>168</v>
      </c>
      <c r="BW165" s="15">
        <f t="shared" ref="BW165" si="759">+BU165*C165</f>
        <v>0</v>
      </c>
      <c r="BX165" s="10" t="str">
        <f>IFERROR(VLOOKUP(A165,'24'!U:V,2,0),"0")</f>
        <v>0</v>
      </c>
      <c r="BY165" s="5" t="s">
        <v>168</v>
      </c>
      <c r="BZ165" s="15">
        <f t="shared" ref="BZ165" si="760">+BX165*C165</f>
        <v>0</v>
      </c>
      <c r="CA165" s="10" t="str">
        <f>IFERROR(VLOOKUP(A165,'25'!U:V,2,0),"0")</f>
        <v>0</v>
      </c>
      <c r="CB165" s="5" t="s">
        <v>168</v>
      </c>
      <c r="CC165" s="15">
        <f t="shared" ref="CC165" si="761">+CA165*C165</f>
        <v>0</v>
      </c>
      <c r="CD165" s="10" t="str">
        <f>IFERROR(VLOOKUP(A165,'26'!U:V,2,0),"0")</f>
        <v>0</v>
      </c>
      <c r="CE165" s="5" t="s">
        <v>168</v>
      </c>
      <c r="CF165" s="15">
        <f t="shared" ref="CF165" si="762">+CD165*C165</f>
        <v>0</v>
      </c>
      <c r="CG165" s="10" t="str">
        <f>IFERROR(VLOOKUP(A165,'27'!U:V,2,0),"0")</f>
        <v>0</v>
      </c>
      <c r="CH165" s="5" t="s">
        <v>168</v>
      </c>
      <c r="CI165" s="15">
        <f t="shared" ref="CI165" si="763">+CG165*C165</f>
        <v>0</v>
      </c>
      <c r="CJ165" s="10" t="str">
        <f>IFERROR(VLOOKUP(A165,'28'!U:V,2,0),"0")</f>
        <v>0</v>
      </c>
      <c r="CK165" s="5" t="s">
        <v>168</v>
      </c>
      <c r="CL165" s="15">
        <f t="shared" ref="CL165" si="764">+CJ165*C165</f>
        <v>0</v>
      </c>
      <c r="CM165" s="10" t="str">
        <f>IFERROR(VLOOKUP(A165,'29'!U:V,2,0),"0")</f>
        <v>0</v>
      </c>
      <c r="CN165" s="5" t="s">
        <v>168</v>
      </c>
      <c r="CO165" s="15">
        <f t="shared" ref="CO165" si="765">+CM165*C165</f>
        <v>0</v>
      </c>
      <c r="CP165" s="10" t="str">
        <f>IFERROR(VLOOKUP(A165,'30'!U:V,2,0),"0")</f>
        <v>0</v>
      </c>
      <c r="CQ165" s="5" t="s">
        <v>168</v>
      </c>
      <c r="CR165" s="15">
        <f t="shared" ref="CR165" si="766">+CP165*C165</f>
        <v>0</v>
      </c>
      <c r="CS165" s="10" t="str">
        <f>IFERROR(VLOOKUP(A165,'31'!U:V,2,0),"0")</f>
        <v>0</v>
      </c>
      <c r="CT165" s="5" t="s">
        <v>168</v>
      </c>
      <c r="CU165" s="15">
        <f t="shared" ref="CU165" si="767">+CS165*C165</f>
        <v>0</v>
      </c>
      <c r="CV165" s="10" t="str">
        <f>IFERROR(VLOOKUP(A165,'เซต1-31'!V:W,2,0),"0")</f>
        <v>0</v>
      </c>
      <c r="CW165" s="5" t="s">
        <v>168</v>
      </c>
      <c r="CX165" s="15">
        <f t="shared" si="422"/>
        <v>0</v>
      </c>
    </row>
    <row r="166" spans="1:102" x14ac:dyDescent="0.25">
      <c r="A166" s="5" t="s">
        <v>673</v>
      </c>
      <c r="B166" s="4" t="s">
        <v>674</v>
      </c>
      <c r="C166" s="13">
        <v>14.89</v>
      </c>
      <c r="D166" s="19">
        <f t="shared" ref="D166" si="768">+G166+J166+M166+P166+S166+V166+Y166+AB166+AE166+AH166+AK166+AN166+AQ166+AT166+AW166+AZ166+BC166+BF166+BI166+BL166+BO166+BR166+BU166+BX166+CA166+CD166+CG166+CJ166+CM166+CP166+CS166+CV166</f>
        <v>0</v>
      </c>
      <c r="E166" s="5" t="s">
        <v>168</v>
      </c>
      <c r="F166" s="13">
        <f t="shared" ref="F166" si="769">+D166*C166</f>
        <v>0</v>
      </c>
      <c r="G166" s="10" t="str">
        <f>IFERROR(VLOOKUP(A166,'1'!U:V,2,0),"0")</f>
        <v>0</v>
      </c>
      <c r="H166" s="5" t="s">
        <v>168</v>
      </c>
      <c r="I166" s="15">
        <f t="shared" ref="I166" si="770">+G166*C166</f>
        <v>0</v>
      </c>
      <c r="J166" s="10" t="str">
        <f>IFERROR(VLOOKUP(A166,'2'!U:V,2,0),"0")</f>
        <v>0</v>
      </c>
      <c r="K166" s="5" t="s">
        <v>168</v>
      </c>
      <c r="L166" s="15">
        <f t="shared" ref="L166" si="771">+J166*C166</f>
        <v>0</v>
      </c>
      <c r="M166" s="10" t="str">
        <f>IFERROR(VLOOKUP(A166,'3'!U:V,2,0),"0")</f>
        <v>0</v>
      </c>
      <c r="N166" s="5" t="s">
        <v>168</v>
      </c>
      <c r="O166" s="15">
        <f t="shared" ref="O166" si="772">+M166*C166</f>
        <v>0</v>
      </c>
      <c r="P166" s="10" t="str">
        <f>IFERROR(VLOOKUP(A166,'4'!U:V,2,0),"0")</f>
        <v>0</v>
      </c>
      <c r="Q166" s="5" t="s">
        <v>168</v>
      </c>
      <c r="R166" s="15">
        <f t="shared" ref="R166" si="773">+P166*C166</f>
        <v>0</v>
      </c>
      <c r="S166" s="10" t="str">
        <f>IFERROR(VLOOKUP(A166,'5'!U:V,2,0),"0")</f>
        <v>0</v>
      </c>
      <c r="T166" s="5" t="s">
        <v>168</v>
      </c>
      <c r="U166" s="15">
        <f t="shared" ref="U166" si="774">+S166*C166</f>
        <v>0</v>
      </c>
      <c r="V166" s="10" t="str">
        <f>IFERROR(VLOOKUP(A166,'6'!U:V,2,0),"0")</f>
        <v>0</v>
      </c>
      <c r="W166" s="5" t="s">
        <v>168</v>
      </c>
      <c r="X166" s="15">
        <f t="shared" ref="X166:X170" si="775">+V166*C166</f>
        <v>0</v>
      </c>
      <c r="Y166" s="10" t="str">
        <f>IFERROR(VLOOKUP(A166,'7'!U:V,2,0),"0")</f>
        <v>0</v>
      </c>
      <c r="Z166" s="5" t="s">
        <v>168</v>
      </c>
      <c r="AA166" s="15">
        <f t="shared" ref="AA166" si="776">+Y166*C166</f>
        <v>0</v>
      </c>
      <c r="AB166" s="10" t="str">
        <f>IFERROR(VLOOKUP(A166,'8'!U:V,2,0),"0")</f>
        <v>0</v>
      </c>
      <c r="AC166" s="5" t="s">
        <v>168</v>
      </c>
      <c r="AD166" s="15">
        <f t="shared" ref="AD166" si="777">+AB166*C166</f>
        <v>0</v>
      </c>
      <c r="AE166" s="10" t="str">
        <f>IFERROR(VLOOKUP(A166,'9'!U:V,2,0),"0")</f>
        <v>0</v>
      </c>
      <c r="AF166" s="5" t="s">
        <v>168</v>
      </c>
      <c r="AG166" s="15">
        <f t="shared" ref="AG166" si="778">+AE166*C166</f>
        <v>0</v>
      </c>
      <c r="AH166" s="10" t="str">
        <f>IFERROR(VLOOKUP(A166,'10'!U:V,2,0),"0")</f>
        <v>0</v>
      </c>
      <c r="AI166" s="5" t="s">
        <v>168</v>
      </c>
      <c r="AJ166" s="15">
        <f t="shared" ref="AJ166" si="779">+AH166*C166</f>
        <v>0</v>
      </c>
      <c r="AK166" s="10" t="str">
        <f>IFERROR(VLOOKUP(A166,'11'!U:V,2,0),"0")</f>
        <v>0</v>
      </c>
      <c r="AL166" s="5" t="s">
        <v>168</v>
      </c>
      <c r="AM166" s="15">
        <f t="shared" ref="AM166" si="780">+AK166*C166</f>
        <v>0</v>
      </c>
      <c r="AN166" s="10" t="str">
        <f>IFERROR(VLOOKUP(A166,'12'!U:V,2,0),"0")</f>
        <v>0</v>
      </c>
      <c r="AO166" s="5" t="s">
        <v>168</v>
      </c>
      <c r="AP166" s="15">
        <f t="shared" ref="AP166" si="781">+AN166*C166</f>
        <v>0</v>
      </c>
      <c r="AQ166" s="10" t="str">
        <f>IFERROR(VLOOKUP(A166,'13'!U:V,2,0),"0")</f>
        <v>0</v>
      </c>
      <c r="AR166" s="5" t="s">
        <v>168</v>
      </c>
      <c r="AS166" s="15">
        <f t="shared" ref="AS166" si="782">+AQ166*C166</f>
        <v>0</v>
      </c>
      <c r="AT166" s="10" t="str">
        <f>IFERROR(VLOOKUP(A166,'14'!U:V,2,0),"0")</f>
        <v>0</v>
      </c>
      <c r="AU166" s="5" t="s">
        <v>168</v>
      </c>
      <c r="AV166" s="15">
        <f t="shared" ref="AV166" si="783">+AT166*C166</f>
        <v>0</v>
      </c>
      <c r="AW166" s="10" t="str">
        <f>IFERROR(VLOOKUP(A166,'15'!U:V,2,0),"0")</f>
        <v>0</v>
      </c>
      <c r="AX166" s="5" t="s">
        <v>168</v>
      </c>
      <c r="AY166" s="15">
        <f t="shared" ref="AY166" si="784">+AW166*C166</f>
        <v>0</v>
      </c>
      <c r="AZ166" s="10" t="str">
        <f>IFERROR(VLOOKUP(A166,'16'!U:V,2,0),"0")</f>
        <v>0</v>
      </c>
      <c r="BA166" s="5" t="s">
        <v>168</v>
      </c>
      <c r="BB166" s="15">
        <f t="shared" ref="BB166" si="785">+AZ166*C166</f>
        <v>0</v>
      </c>
      <c r="BC166" s="10" t="str">
        <f>IFERROR(VLOOKUP(A166,'17'!U:V,2,0),"0")</f>
        <v>0</v>
      </c>
      <c r="BD166" s="5" t="s">
        <v>168</v>
      </c>
      <c r="BE166" s="15">
        <f t="shared" ref="BE166" si="786">+BC166*C166</f>
        <v>0</v>
      </c>
      <c r="BF166" s="10" t="str">
        <f>IFERROR(VLOOKUP(A166,'18'!U:V,2,0),"0")</f>
        <v>0</v>
      </c>
      <c r="BG166" s="5" t="s">
        <v>168</v>
      </c>
      <c r="BH166" s="15">
        <f t="shared" ref="BH166" si="787">+BF166*C166</f>
        <v>0</v>
      </c>
      <c r="BI166" s="10" t="str">
        <f>IFERROR(VLOOKUP(A166,'19'!U:V,2,0),"0")</f>
        <v>0</v>
      </c>
      <c r="BJ166" s="5" t="s">
        <v>168</v>
      </c>
      <c r="BK166" s="15">
        <f t="shared" ref="BK166" si="788">+BI166*C166</f>
        <v>0</v>
      </c>
      <c r="BL166" s="10" t="str">
        <f>IFERROR(VLOOKUP(A166,'20'!U:V,2,0),"0")</f>
        <v>0</v>
      </c>
      <c r="BM166" s="5" t="s">
        <v>168</v>
      </c>
      <c r="BN166" s="15">
        <f t="shared" ref="BN166" si="789">+BL166*C166</f>
        <v>0</v>
      </c>
      <c r="BO166" s="10" t="str">
        <f>IFERROR(VLOOKUP(A166,'21'!U:V,2,0),"0")</f>
        <v>0</v>
      </c>
      <c r="BP166" s="5" t="s">
        <v>168</v>
      </c>
      <c r="BQ166" s="15">
        <f t="shared" ref="BQ166" si="790">+BO166*C166</f>
        <v>0</v>
      </c>
      <c r="BR166" s="10" t="str">
        <f>IFERROR(VLOOKUP(A166,'22'!U:V,2,0),"0")</f>
        <v>0</v>
      </c>
      <c r="BS166" s="5" t="s">
        <v>168</v>
      </c>
      <c r="BT166" s="15">
        <f t="shared" ref="BT166" si="791">+BR166*C166</f>
        <v>0</v>
      </c>
      <c r="BU166" s="10" t="str">
        <f>IFERROR(VLOOKUP(A166,'23'!U:V,2,0),"0")</f>
        <v>0</v>
      </c>
      <c r="BV166" s="5" t="s">
        <v>168</v>
      </c>
      <c r="BW166" s="15">
        <f t="shared" ref="BW166" si="792">+BU166*C166</f>
        <v>0</v>
      </c>
      <c r="BX166" s="10" t="str">
        <f>IFERROR(VLOOKUP(A166,'24'!U:V,2,0),"0")</f>
        <v>0</v>
      </c>
      <c r="BY166" s="5" t="s">
        <v>168</v>
      </c>
      <c r="BZ166" s="15">
        <f t="shared" ref="BZ166" si="793">+BX166*C166</f>
        <v>0</v>
      </c>
      <c r="CA166" s="10" t="str">
        <f>IFERROR(VLOOKUP(A166,'25'!U:V,2,0),"0")</f>
        <v>0</v>
      </c>
      <c r="CB166" s="5" t="s">
        <v>168</v>
      </c>
      <c r="CC166" s="15">
        <f t="shared" ref="CC166" si="794">+CA166*C166</f>
        <v>0</v>
      </c>
      <c r="CD166" s="10" t="str">
        <f>IFERROR(VLOOKUP(A166,'26'!U:V,2,0),"0")</f>
        <v>0</v>
      </c>
      <c r="CE166" s="5" t="s">
        <v>168</v>
      </c>
      <c r="CF166" s="15">
        <f t="shared" ref="CF166" si="795">+CD166*C166</f>
        <v>0</v>
      </c>
      <c r="CG166" s="10" t="str">
        <f>IFERROR(VLOOKUP(A166,'27'!U:V,2,0),"0")</f>
        <v>0</v>
      </c>
      <c r="CH166" s="5" t="s">
        <v>168</v>
      </c>
      <c r="CI166" s="15">
        <f t="shared" ref="CI166" si="796">+CG166*C166</f>
        <v>0</v>
      </c>
      <c r="CJ166" s="10" t="str">
        <f>IFERROR(VLOOKUP(A166,'28'!U:V,2,0),"0")</f>
        <v>0</v>
      </c>
      <c r="CK166" s="5" t="s">
        <v>168</v>
      </c>
      <c r="CL166" s="15">
        <f t="shared" ref="CL166" si="797">+CJ166*C166</f>
        <v>0</v>
      </c>
      <c r="CM166" s="10" t="str">
        <f>IFERROR(VLOOKUP(A166,'29'!U:V,2,0),"0")</f>
        <v>0</v>
      </c>
      <c r="CN166" s="5" t="s">
        <v>168</v>
      </c>
      <c r="CO166" s="15">
        <f t="shared" ref="CO166" si="798">+CM166*C166</f>
        <v>0</v>
      </c>
      <c r="CP166" s="10" t="str">
        <f>IFERROR(VLOOKUP(A166,'30'!U:V,2,0),"0")</f>
        <v>0</v>
      </c>
      <c r="CQ166" s="5" t="s">
        <v>168</v>
      </c>
      <c r="CR166" s="15">
        <f t="shared" ref="CR166" si="799">+CP166*C166</f>
        <v>0</v>
      </c>
      <c r="CS166" s="10" t="str">
        <f>IFERROR(VLOOKUP(A166,'31'!U:V,2,0),"0")</f>
        <v>0</v>
      </c>
      <c r="CT166" s="5" t="s">
        <v>168</v>
      </c>
      <c r="CU166" s="15">
        <f t="shared" ref="CU166" si="800">+CS166*C166</f>
        <v>0</v>
      </c>
      <c r="CV166" s="10" t="str">
        <f>IFERROR(VLOOKUP(A166,'เซต1-31'!V:W,2,0),"0")</f>
        <v>0</v>
      </c>
      <c r="CW166" s="5" t="s">
        <v>168</v>
      </c>
      <c r="CX166" s="15">
        <f t="shared" si="422"/>
        <v>0</v>
      </c>
    </row>
    <row r="167" spans="1:102" x14ac:dyDescent="0.25">
      <c r="A167" s="5" t="s">
        <v>675</v>
      </c>
      <c r="B167" s="4" t="s">
        <v>676</v>
      </c>
      <c r="C167" s="13">
        <v>205.42</v>
      </c>
      <c r="D167" s="19">
        <f t="shared" ref="D167" si="801">+G167+J167+M167+P167+S167+V167+Y167+AB167+AE167+AH167+AK167+AN167+AQ167+AT167+AW167+AZ167+BC167+BF167+BI167+BL167+BO167+BR167+BU167+BX167+CA167+CD167+CG167+CJ167+CM167+CP167+CS167+CV167</f>
        <v>0</v>
      </c>
      <c r="E167" s="5" t="s">
        <v>168</v>
      </c>
      <c r="F167" s="13">
        <f t="shared" ref="F167:F173" si="802">+D167*C167</f>
        <v>0</v>
      </c>
      <c r="G167" s="10" t="str">
        <f>IFERROR(VLOOKUP(A167,'1'!U:V,2,0),"0")</f>
        <v>0</v>
      </c>
      <c r="H167" s="5" t="s">
        <v>168</v>
      </c>
      <c r="I167" s="15">
        <f t="shared" ref="I167:I173" si="803">+G167*C167</f>
        <v>0</v>
      </c>
      <c r="J167" s="10" t="str">
        <f>IFERROR(VLOOKUP(A167,'2'!U:V,2,0),"0")</f>
        <v>0</v>
      </c>
      <c r="K167" s="5" t="s">
        <v>168</v>
      </c>
      <c r="L167" s="15">
        <f t="shared" ref="L167:L173" si="804">+J167*C167</f>
        <v>0</v>
      </c>
      <c r="M167" s="10" t="str">
        <f>IFERROR(VLOOKUP(A167,'3'!U:V,2,0),"0")</f>
        <v>0</v>
      </c>
      <c r="N167" s="5" t="s">
        <v>168</v>
      </c>
      <c r="O167" s="15">
        <f t="shared" ref="O167:O173" si="805">+M167*C167</f>
        <v>0</v>
      </c>
      <c r="P167" s="10" t="str">
        <f>IFERROR(VLOOKUP(A167,'4'!U:V,2,0),"0")</f>
        <v>0</v>
      </c>
      <c r="Q167" s="5" t="s">
        <v>168</v>
      </c>
      <c r="R167" s="15">
        <f t="shared" ref="R167:R173" si="806">+P167*C167</f>
        <v>0</v>
      </c>
      <c r="S167" s="10" t="str">
        <f>IFERROR(VLOOKUP(A167,'5'!U:V,2,0),"0")</f>
        <v>0</v>
      </c>
      <c r="T167" s="5" t="s">
        <v>168</v>
      </c>
      <c r="U167" s="15">
        <f t="shared" ref="U167:U173" si="807">+S167*C167</f>
        <v>0</v>
      </c>
      <c r="V167" s="10" t="str">
        <f>IFERROR(VLOOKUP(A167,'6'!U:V,2,0),"0")</f>
        <v>0</v>
      </c>
      <c r="W167" s="5" t="s">
        <v>168</v>
      </c>
      <c r="X167" s="15">
        <f t="shared" si="775"/>
        <v>0</v>
      </c>
      <c r="Y167" s="10" t="str">
        <f>IFERROR(VLOOKUP(A167,'7'!U:V,2,0),"0")</f>
        <v>0</v>
      </c>
      <c r="Z167" s="5" t="s">
        <v>168</v>
      </c>
      <c r="AA167" s="15">
        <f t="shared" ref="AA167:AA173" si="808">+Y167*C167</f>
        <v>0</v>
      </c>
      <c r="AB167" s="10" t="str">
        <f>IFERROR(VLOOKUP(A167,'8'!U:V,2,0),"0")</f>
        <v>0</v>
      </c>
      <c r="AC167" s="5" t="s">
        <v>168</v>
      </c>
      <c r="AD167" s="15">
        <f t="shared" ref="AD167:AD173" si="809">+AB167*C167</f>
        <v>0</v>
      </c>
      <c r="AE167" s="10" t="str">
        <f>IFERROR(VLOOKUP(A167,'9'!U:V,2,0),"0")</f>
        <v>0</v>
      </c>
      <c r="AF167" s="5" t="s">
        <v>168</v>
      </c>
      <c r="AG167" s="15">
        <f t="shared" ref="AG167:AG173" si="810">+AE167*C167</f>
        <v>0</v>
      </c>
      <c r="AH167" s="10" t="str">
        <f>IFERROR(VLOOKUP(A167,'10'!U:V,2,0),"0")</f>
        <v>0</v>
      </c>
      <c r="AI167" s="5" t="s">
        <v>168</v>
      </c>
      <c r="AJ167" s="15">
        <f t="shared" ref="AJ167:AJ173" si="811">+AH167*C167</f>
        <v>0</v>
      </c>
      <c r="AK167" s="10" t="str">
        <f>IFERROR(VLOOKUP(A167,'11'!U:V,2,0),"0")</f>
        <v>0</v>
      </c>
      <c r="AL167" s="5" t="s">
        <v>168</v>
      </c>
      <c r="AM167" s="15">
        <f t="shared" ref="AM167:AM173" si="812">+AK167*C167</f>
        <v>0</v>
      </c>
      <c r="AN167" s="10" t="str">
        <f>IFERROR(VLOOKUP(A167,'12'!U:V,2,0),"0")</f>
        <v>0</v>
      </c>
      <c r="AO167" s="5" t="s">
        <v>168</v>
      </c>
      <c r="AP167" s="15">
        <f t="shared" ref="AP167:AP173" si="813">+AN167*C167</f>
        <v>0</v>
      </c>
      <c r="AQ167" s="10" t="str">
        <f>IFERROR(VLOOKUP(A167,'13'!U:V,2,0),"0")</f>
        <v>0</v>
      </c>
      <c r="AR167" s="5" t="s">
        <v>168</v>
      </c>
      <c r="AS167" s="15">
        <f t="shared" ref="AS167:AS173" si="814">+AQ167*C167</f>
        <v>0</v>
      </c>
      <c r="AT167" s="10" t="str">
        <f>IFERROR(VLOOKUP(A167,'14'!U:V,2,0),"0")</f>
        <v>0</v>
      </c>
      <c r="AU167" s="5" t="s">
        <v>168</v>
      </c>
      <c r="AV167" s="15">
        <f t="shared" ref="AV167:AV173" si="815">+AT167*C167</f>
        <v>0</v>
      </c>
      <c r="AW167" s="10" t="str">
        <f>IFERROR(VLOOKUP(A167,'15'!U:V,2,0),"0")</f>
        <v>0</v>
      </c>
      <c r="AX167" s="5" t="s">
        <v>168</v>
      </c>
      <c r="AY167" s="15">
        <f t="shared" ref="AY167:AY173" si="816">+AW167*C167</f>
        <v>0</v>
      </c>
      <c r="AZ167" s="10" t="str">
        <f>IFERROR(VLOOKUP(A167,'16'!U:V,2,0),"0")</f>
        <v>0</v>
      </c>
      <c r="BA167" s="5" t="s">
        <v>168</v>
      </c>
      <c r="BB167" s="15">
        <f t="shared" ref="BB167:BB173" si="817">+AZ167*C167</f>
        <v>0</v>
      </c>
      <c r="BC167" s="10" t="str">
        <f>IFERROR(VLOOKUP(A167,'17'!U:V,2,0),"0")</f>
        <v>0</v>
      </c>
      <c r="BD167" s="5" t="s">
        <v>168</v>
      </c>
      <c r="BE167" s="15">
        <f t="shared" ref="BE167:BE173" si="818">+BC167*C167</f>
        <v>0</v>
      </c>
      <c r="BF167" s="10" t="str">
        <f>IFERROR(VLOOKUP(A167,'18'!U:V,2,0),"0")</f>
        <v>0</v>
      </c>
      <c r="BG167" s="5" t="s">
        <v>168</v>
      </c>
      <c r="BH167" s="15">
        <f t="shared" ref="BH167:BH173" si="819">+BF167*C167</f>
        <v>0</v>
      </c>
      <c r="BI167" s="10" t="str">
        <f>IFERROR(VLOOKUP(A167,'19'!U:V,2,0),"0")</f>
        <v>0</v>
      </c>
      <c r="BJ167" s="5" t="s">
        <v>168</v>
      </c>
      <c r="BK167" s="15">
        <f t="shared" ref="BK167:BK173" si="820">+BI167*C167</f>
        <v>0</v>
      </c>
      <c r="BL167" s="10" t="str">
        <f>IFERROR(VLOOKUP(A167,'20'!U:V,2,0),"0")</f>
        <v>0</v>
      </c>
      <c r="BM167" s="5" t="s">
        <v>168</v>
      </c>
      <c r="BN167" s="15">
        <f t="shared" ref="BN167:BN173" si="821">+BL167*C167</f>
        <v>0</v>
      </c>
      <c r="BO167" s="10" t="str">
        <f>IFERROR(VLOOKUP(A167,'21'!U:V,2,0),"0")</f>
        <v>0</v>
      </c>
      <c r="BP167" s="5" t="s">
        <v>168</v>
      </c>
      <c r="BQ167" s="15">
        <f t="shared" ref="BQ167:BQ173" si="822">+BO167*C167</f>
        <v>0</v>
      </c>
      <c r="BR167" s="10" t="str">
        <f>IFERROR(VLOOKUP(A167,'22'!U:V,2,0),"0")</f>
        <v>0</v>
      </c>
      <c r="BS167" s="5" t="s">
        <v>168</v>
      </c>
      <c r="BT167" s="15">
        <f t="shared" ref="BT167:BT173" si="823">+BR167*C167</f>
        <v>0</v>
      </c>
      <c r="BU167" s="10" t="str">
        <f>IFERROR(VLOOKUP(A167,'23'!U:V,2,0),"0")</f>
        <v>0</v>
      </c>
      <c r="BV167" s="5" t="s">
        <v>168</v>
      </c>
      <c r="BW167" s="15">
        <f t="shared" ref="BW167:BW173" si="824">+BU167*C167</f>
        <v>0</v>
      </c>
      <c r="BX167" s="10" t="str">
        <f>IFERROR(VLOOKUP(A167,'24'!U:V,2,0),"0")</f>
        <v>0</v>
      </c>
      <c r="BY167" s="5" t="s">
        <v>168</v>
      </c>
      <c r="BZ167" s="15">
        <f t="shared" ref="BZ167:BZ173" si="825">+BX167*C167</f>
        <v>0</v>
      </c>
      <c r="CA167" s="10" t="str">
        <f>IFERROR(VLOOKUP(A167,'25'!U:V,2,0),"0")</f>
        <v>0</v>
      </c>
      <c r="CB167" s="5" t="s">
        <v>168</v>
      </c>
      <c r="CC167" s="15">
        <f t="shared" ref="CC167:CC173" si="826">+CA167*C167</f>
        <v>0</v>
      </c>
      <c r="CD167" s="10" t="str">
        <f>IFERROR(VLOOKUP(A167,'26'!U:V,2,0),"0")</f>
        <v>0</v>
      </c>
      <c r="CE167" s="5" t="s">
        <v>168</v>
      </c>
      <c r="CF167" s="15">
        <f t="shared" ref="CF167:CF173" si="827">+CD167*C167</f>
        <v>0</v>
      </c>
      <c r="CG167" s="10" t="str">
        <f>IFERROR(VLOOKUP(A167,'27'!U:V,2,0),"0")</f>
        <v>0</v>
      </c>
      <c r="CH167" s="5" t="s">
        <v>168</v>
      </c>
      <c r="CI167" s="15">
        <f t="shared" ref="CI167:CI173" si="828">+CG167*C167</f>
        <v>0</v>
      </c>
      <c r="CJ167" s="10" t="str">
        <f>IFERROR(VLOOKUP(A167,'28'!U:V,2,0),"0")</f>
        <v>0</v>
      </c>
      <c r="CK167" s="5" t="s">
        <v>168</v>
      </c>
      <c r="CL167" s="15">
        <f t="shared" ref="CL167:CL173" si="829">+CJ167*C167</f>
        <v>0</v>
      </c>
      <c r="CM167" s="10" t="str">
        <f>IFERROR(VLOOKUP(A167,'29'!U:V,2,0),"0")</f>
        <v>0</v>
      </c>
      <c r="CN167" s="5" t="s">
        <v>168</v>
      </c>
      <c r="CO167" s="15">
        <f t="shared" ref="CO167:CO173" si="830">+CM167*C167</f>
        <v>0</v>
      </c>
      <c r="CP167" s="10" t="str">
        <f>IFERROR(VLOOKUP(A167,'30'!U:V,2,0),"0")</f>
        <v>0</v>
      </c>
      <c r="CQ167" s="5" t="s">
        <v>168</v>
      </c>
      <c r="CR167" s="15">
        <f t="shared" ref="CR167:CR173" si="831">+CP167*C167</f>
        <v>0</v>
      </c>
      <c r="CS167" s="10" t="str">
        <f>IFERROR(VLOOKUP(A167,'31'!U:V,2,0),"0")</f>
        <v>0</v>
      </c>
      <c r="CT167" s="5" t="s">
        <v>168</v>
      </c>
      <c r="CU167" s="15">
        <f t="shared" ref="CU167:CU173" si="832">+CS167*C167</f>
        <v>0</v>
      </c>
      <c r="CV167" s="10" t="str">
        <f>IFERROR(VLOOKUP(A167,'เซต1-31'!V:W,2,0),"0")</f>
        <v>0</v>
      </c>
      <c r="CW167" s="5" t="s">
        <v>168</v>
      </c>
      <c r="CX167" s="15">
        <f t="shared" si="422"/>
        <v>0</v>
      </c>
    </row>
    <row r="168" spans="1:102" x14ac:dyDescent="0.25">
      <c r="A168" s="5" t="s">
        <v>677</v>
      </c>
      <c r="B168" s="4" t="s">
        <v>678</v>
      </c>
      <c r="C168" s="13">
        <v>205.42</v>
      </c>
      <c r="D168" s="19">
        <f t="shared" ref="D168" si="833">+G168+J168+M168+P168+S168+V168+Y168+AB168+AE168+AH168+AK168+AN168+AQ168+AT168+AW168+AZ168+BC168+BF168+BI168+BL168+BO168+BR168+BU168+BX168+CA168+CD168+CG168+CJ168+CM168+CP168+CS168+CV168</f>
        <v>0</v>
      </c>
      <c r="E168" s="5" t="s">
        <v>295</v>
      </c>
      <c r="F168" s="13">
        <f t="shared" si="802"/>
        <v>0</v>
      </c>
      <c r="G168" s="10" t="str">
        <f>IFERROR(VLOOKUP(A168,'1'!U:V,2,0),"0")</f>
        <v>0</v>
      </c>
      <c r="H168" s="5" t="s">
        <v>295</v>
      </c>
      <c r="I168" s="15">
        <f t="shared" si="803"/>
        <v>0</v>
      </c>
      <c r="J168" s="10" t="str">
        <f>IFERROR(VLOOKUP(A168,'2'!U:V,2,0),"0")</f>
        <v>0</v>
      </c>
      <c r="K168" s="5" t="s">
        <v>295</v>
      </c>
      <c r="L168" s="15">
        <f t="shared" si="804"/>
        <v>0</v>
      </c>
      <c r="M168" s="10" t="str">
        <f>IFERROR(VLOOKUP(A168,'3'!U:V,2,0),"0")</f>
        <v>0</v>
      </c>
      <c r="N168" s="5" t="s">
        <v>295</v>
      </c>
      <c r="O168" s="15">
        <f t="shared" si="805"/>
        <v>0</v>
      </c>
      <c r="P168" s="10" t="str">
        <f>IFERROR(VLOOKUP(A168,'4'!U:V,2,0),"0")</f>
        <v>0</v>
      </c>
      <c r="Q168" s="5" t="s">
        <v>295</v>
      </c>
      <c r="R168" s="15">
        <f t="shared" si="806"/>
        <v>0</v>
      </c>
      <c r="S168" s="10" t="str">
        <f>IFERROR(VLOOKUP(A168,'5'!U:V,2,0),"0")</f>
        <v>0</v>
      </c>
      <c r="T168" s="5" t="s">
        <v>295</v>
      </c>
      <c r="U168" s="15">
        <f t="shared" si="807"/>
        <v>0</v>
      </c>
      <c r="V168" s="10" t="str">
        <f>IFERROR(VLOOKUP(A168,'6'!U:V,2,0),"0")</f>
        <v>0</v>
      </c>
      <c r="W168" s="5" t="s">
        <v>295</v>
      </c>
      <c r="X168" s="15">
        <f t="shared" si="775"/>
        <v>0</v>
      </c>
      <c r="Y168" s="10" t="str">
        <f>IFERROR(VLOOKUP(A168,'7'!U:V,2,0),"0")</f>
        <v>0</v>
      </c>
      <c r="Z168" s="5" t="s">
        <v>295</v>
      </c>
      <c r="AA168" s="15">
        <f t="shared" si="808"/>
        <v>0</v>
      </c>
      <c r="AB168" s="10" t="str">
        <f>IFERROR(VLOOKUP(A168,'8'!U:V,2,0),"0")</f>
        <v>0</v>
      </c>
      <c r="AC168" s="5" t="s">
        <v>295</v>
      </c>
      <c r="AD168" s="15">
        <f t="shared" si="809"/>
        <v>0</v>
      </c>
      <c r="AE168" s="10" t="str">
        <f>IFERROR(VLOOKUP(A168,'9'!U:V,2,0),"0")</f>
        <v>0</v>
      </c>
      <c r="AF168" s="5" t="s">
        <v>295</v>
      </c>
      <c r="AG168" s="15">
        <f t="shared" si="810"/>
        <v>0</v>
      </c>
      <c r="AH168" s="10" t="str">
        <f>IFERROR(VLOOKUP(A168,'10'!U:V,2,0),"0")</f>
        <v>0</v>
      </c>
      <c r="AI168" s="5" t="s">
        <v>295</v>
      </c>
      <c r="AJ168" s="15">
        <f t="shared" si="811"/>
        <v>0</v>
      </c>
      <c r="AK168" s="10" t="str">
        <f>IFERROR(VLOOKUP(A168,'11'!U:V,2,0),"0")</f>
        <v>0</v>
      </c>
      <c r="AL168" s="5" t="s">
        <v>295</v>
      </c>
      <c r="AM168" s="15">
        <f t="shared" si="812"/>
        <v>0</v>
      </c>
      <c r="AN168" s="10" t="str">
        <f>IFERROR(VLOOKUP(A168,'12'!U:V,2,0),"0")</f>
        <v>0</v>
      </c>
      <c r="AO168" s="5" t="s">
        <v>295</v>
      </c>
      <c r="AP168" s="15">
        <f t="shared" si="813"/>
        <v>0</v>
      </c>
      <c r="AQ168" s="10" t="str">
        <f>IFERROR(VLOOKUP(A168,'13'!U:V,2,0),"0")</f>
        <v>0</v>
      </c>
      <c r="AR168" s="5" t="s">
        <v>295</v>
      </c>
      <c r="AS168" s="15">
        <f t="shared" si="814"/>
        <v>0</v>
      </c>
      <c r="AT168" s="10" t="str">
        <f>IFERROR(VLOOKUP(A168,'14'!U:V,2,0),"0")</f>
        <v>0</v>
      </c>
      <c r="AU168" s="5" t="s">
        <v>295</v>
      </c>
      <c r="AV168" s="15">
        <f t="shared" si="815"/>
        <v>0</v>
      </c>
      <c r="AW168" s="10" t="str">
        <f>IFERROR(VLOOKUP(A168,'15'!U:V,2,0),"0")</f>
        <v>0</v>
      </c>
      <c r="AX168" s="5" t="s">
        <v>295</v>
      </c>
      <c r="AY168" s="15">
        <f t="shared" si="816"/>
        <v>0</v>
      </c>
      <c r="AZ168" s="10" t="str">
        <f>IFERROR(VLOOKUP(A168,'16'!U:V,2,0),"0")</f>
        <v>0</v>
      </c>
      <c r="BA168" s="5" t="s">
        <v>295</v>
      </c>
      <c r="BB168" s="15">
        <f t="shared" si="817"/>
        <v>0</v>
      </c>
      <c r="BC168" s="10" t="str">
        <f>IFERROR(VLOOKUP(A168,'17'!U:V,2,0),"0")</f>
        <v>0</v>
      </c>
      <c r="BD168" s="5" t="s">
        <v>295</v>
      </c>
      <c r="BE168" s="15">
        <f t="shared" si="818"/>
        <v>0</v>
      </c>
      <c r="BF168" s="10" t="str">
        <f>IFERROR(VLOOKUP(A168,'18'!U:V,2,0),"0")</f>
        <v>0</v>
      </c>
      <c r="BG168" s="5" t="s">
        <v>295</v>
      </c>
      <c r="BH168" s="15">
        <f t="shared" si="819"/>
        <v>0</v>
      </c>
      <c r="BI168" s="10" t="str">
        <f>IFERROR(VLOOKUP(A168,'19'!U:V,2,0),"0")</f>
        <v>0</v>
      </c>
      <c r="BJ168" s="5" t="s">
        <v>295</v>
      </c>
      <c r="BK168" s="15">
        <f t="shared" si="820"/>
        <v>0</v>
      </c>
      <c r="BL168" s="10" t="str">
        <f>IFERROR(VLOOKUP(A168,'20'!U:V,2,0),"0")</f>
        <v>0</v>
      </c>
      <c r="BM168" s="5" t="s">
        <v>295</v>
      </c>
      <c r="BN168" s="15">
        <f t="shared" si="821"/>
        <v>0</v>
      </c>
      <c r="BO168" s="10" t="str">
        <f>IFERROR(VLOOKUP(A168,'21'!U:V,2,0),"0")</f>
        <v>0</v>
      </c>
      <c r="BP168" s="5" t="s">
        <v>295</v>
      </c>
      <c r="BQ168" s="15">
        <f t="shared" si="822"/>
        <v>0</v>
      </c>
      <c r="BR168" s="10" t="str">
        <f>IFERROR(VLOOKUP(A168,'22'!U:V,2,0),"0")</f>
        <v>0</v>
      </c>
      <c r="BS168" s="5" t="s">
        <v>295</v>
      </c>
      <c r="BT168" s="15">
        <f t="shared" si="823"/>
        <v>0</v>
      </c>
      <c r="BU168" s="10" t="str">
        <f>IFERROR(VLOOKUP(A168,'23'!U:V,2,0),"0")</f>
        <v>0</v>
      </c>
      <c r="BV168" s="5" t="s">
        <v>295</v>
      </c>
      <c r="BW168" s="15">
        <f t="shared" si="824"/>
        <v>0</v>
      </c>
      <c r="BX168" s="10" t="str">
        <f>IFERROR(VLOOKUP(A168,'24'!U:V,2,0),"0")</f>
        <v>0</v>
      </c>
      <c r="BY168" s="5" t="s">
        <v>295</v>
      </c>
      <c r="BZ168" s="15">
        <f t="shared" si="825"/>
        <v>0</v>
      </c>
      <c r="CA168" s="10" t="str">
        <f>IFERROR(VLOOKUP(A168,'25'!U:V,2,0),"0")</f>
        <v>0</v>
      </c>
      <c r="CB168" s="5" t="s">
        <v>295</v>
      </c>
      <c r="CC168" s="15">
        <f t="shared" si="826"/>
        <v>0</v>
      </c>
      <c r="CD168" s="10" t="str">
        <f>IFERROR(VLOOKUP(A168,'26'!U:V,2,0),"0")</f>
        <v>0</v>
      </c>
      <c r="CE168" s="5" t="s">
        <v>295</v>
      </c>
      <c r="CF168" s="15">
        <f t="shared" si="827"/>
        <v>0</v>
      </c>
      <c r="CG168" s="10" t="str">
        <f>IFERROR(VLOOKUP(A168,'27'!U:V,2,0),"0")</f>
        <v>0</v>
      </c>
      <c r="CH168" s="5" t="s">
        <v>295</v>
      </c>
      <c r="CI168" s="15">
        <f t="shared" si="828"/>
        <v>0</v>
      </c>
      <c r="CJ168" s="10" t="str">
        <f>IFERROR(VLOOKUP(A168,'28'!U:V,2,0),"0")</f>
        <v>0</v>
      </c>
      <c r="CK168" s="5" t="s">
        <v>295</v>
      </c>
      <c r="CL168" s="15">
        <f t="shared" si="829"/>
        <v>0</v>
      </c>
      <c r="CM168" s="10" t="str">
        <f>IFERROR(VLOOKUP(A168,'29'!U:V,2,0),"0")</f>
        <v>0</v>
      </c>
      <c r="CN168" s="5" t="s">
        <v>295</v>
      </c>
      <c r="CO168" s="15">
        <f t="shared" si="830"/>
        <v>0</v>
      </c>
      <c r="CP168" s="10" t="str">
        <f>IFERROR(VLOOKUP(A168,'30'!U:V,2,0),"0")</f>
        <v>0</v>
      </c>
      <c r="CQ168" s="5" t="s">
        <v>295</v>
      </c>
      <c r="CR168" s="15">
        <f t="shared" si="831"/>
        <v>0</v>
      </c>
      <c r="CS168" s="10" t="str">
        <f>IFERROR(VLOOKUP(A168,'31'!U:V,2,0),"0")</f>
        <v>0</v>
      </c>
      <c r="CT168" s="5" t="s">
        <v>295</v>
      </c>
      <c r="CU168" s="15">
        <f t="shared" si="832"/>
        <v>0</v>
      </c>
      <c r="CV168" s="10" t="str">
        <f>IFERROR(VLOOKUP(A168,'เซต1-31'!V:W,2,0),"0")</f>
        <v>0</v>
      </c>
      <c r="CW168" s="5" t="s">
        <v>295</v>
      </c>
      <c r="CX168" s="15">
        <f t="shared" si="422"/>
        <v>0</v>
      </c>
    </row>
    <row r="169" spans="1:102" x14ac:dyDescent="0.25">
      <c r="A169" s="5" t="s">
        <v>681</v>
      </c>
      <c r="B169" s="4" t="s">
        <v>682</v>
      </c>
      <c r="C169" s="13">
        <f>18.85+0.01</f>
        <v>18.860000000000003</v>
      </c>
      <c r="D169" s="19">
        <f>+G169+J169+M169+P169+S169+V169+Y169+AB169+AE169+AH169+AK169+AN169+AQ169+AT169+AW169+AZ169+BC169+BF169+BI169+BL169+BO169+BR169+BU169+BX169+CA169+CD169+CG169+CJ169+CM169+CP169+CS169+CV169</f>
        <v>0</v>
      </c>
      <c r="E169" s="5" t="s">
        <v>169</v>
      </c>
      <c r="F169" s="13">
        <f t="shared" si="802"/>
        <v>0</v>
      </c>
      <c r="G169" s="10" t="str">
        <f>IFERROR(VLOOKUP(A169,'1'!U:V,2,0),"0")</f>
        <v>0</v>
      </c>
      <c r="H169" s="5" t="s">
        <v>169</v>
      </c>
      <c r="I169" s="15">
        <f t="shared" si="803"/>
        <v>0</v>
      </c>
      <c r="J169" s="10" t="str">
        <f>IFERROR(VLOOKUP(A169,'2'!U:V,2,0),"0")</f>
        <v>0</v>
      </c>
      <c r="K169" s="5" t="s">
        <v>169</v>
      </c>
      <c r="L169" s="15">
        <f t="shared" si="804"/>
        <v>0</v>
      </c>
      <c r="M169" s="10" t="str">
        <f>IFERROR(VLOOKUP(A169,'3'!U:V,2,0),"0")</f>
        <v>0</v>
      </c>
      <c r="N169" s="5" t="s">
        <v>169</v>
      </c>
      <c r="O169" s="15">
        <f t="shared" si="805"/>
        <v>0</v>
      </c>
      <c r="P169" s="10" t="str">
        <f>IFERROR(VLOOKUP(A169,'4'!U:V,2,0),"0")</f>
        <v>0</v>
      </c>
      <c r="Q169" s="5" t="s">
        <v>169</v>
      </c>
      <c r="R169" s="15">
        <f t="shared" si="806"/>
        <v>0</v>
      </c>
      <c r="S169" s="10" t="str">
        <f>IFERROR(VLOOKUP(A169,'5'!U:V,2,0),"0")</f>
        <v>0</v>
      </c>
      <c r="T169" s="5" t="s">
        <v>169</v>
      </c>
      <c r="U169" s="15">
        <f t="shared" si="807"/>
        <v>0</v>
      </c>
      <c r="V169" s="10" t="str">
        <f>IFERROR(VLOOKUP(A169,'6'!U:V,2,0),"0")</f>
        <v>0</v>
      </c>
      <c r="W169" s="5" t="s">
        <v>169</v>
      </c>
      <c r="X169" s="15">
        <f t="shared" si="775"/>
        <v>0</v>
      </c>
      <c r="Y169" s="10" t="str">
        <f>IFERROR(VLOOKUP(A169,'7'!U:V,2,0),"0")</f>
        <v>0</v>
      </c>
      <c r="Z169" s="5" t="s">
        <v>169</v>
      </c>
      <c r="AA169" s="15">
        <f t="shared" si="808"/>
        <v>0</v>
      </c>
      <c r="AB169" s="10" t="str">
        <f>IFERROR(VLOOKUP(A169,'8'!U:V,2,0),"0")</f>
        <v>0</v>
      </c>
      <c r="AC169" s="5" t="s">
        <v>169</v>
      </c>
      <c r="AD169" s="15">
        <f t="shared" si="809"/>
        <v>0</v>
      </c>
      <c r="AE169" s="10" t="str">
        <f>IFERROR(VLOOKUP(A169,'9'!U:V,2,0),"0")</f>
        <v>0</v>
      </c>
      <c r="AF169" s="5" t="s">
        <v>169</v>
      </c>
      <c r="AG169" s="15">
        <f t="shared" si="810"/>
        <v>0</v>
      </c>
      <c r="AH169" s="10" t="str">
        <f>IFERROR(VLOOKUP(A169,'10'!U:V,2,0),"0")</f>
        <v>0</v>
      </c>
      <c r="AI169" s="5" t="s">
        <v>169</v>
      </c>
      <c r="AJ169" s="15">
        <f t="shared" si="811"/>
        <v>0</v>
      </c>
      <c r="AK169" s="10" t="str">
        <f>IFERROR(VLOOKUP(A169,'11'!U:V,2,0),"0")</f>
        <v>0</v>
      </c>
      <c r="AL169" s="5" t="s">
        <v>169</v>
      </c>
      <c r="AM169" s="15">
        <f t="shared" si="812"/>
        <v>0</v>
      </c>
      <c r="AN169" s="10" t="str">
        <f>IFERROR(VLOOKUP(A169,'12'!U:V,2,0),"0")</f>
        <v>0</v>
      </c>
      <c r="AO169" s="5" t="s">
        <v>169</v>
      </c>
      <c r="AP169" s="15">
        <f t="shared" si="813"/>
        <v>0</v>
      </c>
      <c r="AQ169" s="10" t="str">
        <f>IFERROR(VLOOKUP(A169,'13'!U:V,2,0),"0")</f>
        <v>0</v>
      </c>
      <c r="AR169" s="5" t="s">
        <v>169</v>
      </c>
      <c r="AS169" s="15">
        <f t="shared" si="814"/>
        <v>0</v>
      </c>
      <c r="AT169" s="10" t="str">
        <f>IFERROR(VLOOKUP(A169,'14'!U:V,2,0),"0")</f>
        <v>0</v>
      </c>
      <c r="AU169" s="5" t="s">
        <v>169</v>
      </c>
      <c r="AV169" s="15">
        <f t="shared" si="815"/>
        <v>0</v>
      </c>
      <c r="AW169" s="10" t="str">
        <f>IFERROR(VLOOKUP(A169,'15'!U:V,2,0),"0")</f>
        <v>0</v>
      </c>
      <c r="AX169" s="5" t="s">
        <v>169</v>
      </c>
      <c r="AY169" s="15">
        <f t="shared" si="816"/>
        <v>0</v>
      </c>
      <c r="AZ169" s="10" t="str">
        <f>IFERROR(VLOOKUP(A169,'16'!U:V,2,0),"0")</f>
        <v>0</v>
      </c>
      <c r="BA169" s="5" t="s">
        <v>169</v>
      </c>
      <c r="BB169" s="15">
        <f t="shared" si="817"/>
        <v>0</v>
      </c>
      <c r="BC169" s="10" t="str">
        <f>IFERROR(VLOOKUP(A169,'17'!U:V,2,0),"0")</f>
        <v>0</v>
      </c>
      <c r="BD169" s="5" t="s">
        <v>169</v>
      </c>
      <c r="BE169" s="15">
        <f t="shared" si="818"/>
        <v>0</v>
      </c>
      <c r="BF169" s="10" t="str">
        <f>IFERROR(VLOOKUP(A169,'18'!U:V,2,0),"0")</f>
        <v>0</v>
      </c>
      <c r="BG169" s="5" t="s">
        <v>169</v>
      </c>
      <c r="BH169" s="15">
        <f t="shared" si="819"/>
        <v>0</v>
      </c>
      <c r="BI169" s="10" t="str">
        <f>IFERROR(VLOOKUP(A169,'19'!U:V,2,0),"0")</f>
        <v>0</v>
      </c>
      <c r="BJ169" s="5" t="s">
        <v>169</v>
      </c>
      <c r="BK169" s="15">
        <f t="shared" si="820"/>
        <v>0</v>
      </c>
      <c r="BL169" s="10" t="str">
        <f>IFERROR(VLOOKUP(A169,'20'!U:V,2,0),"0")</f>
        <v>0</v>
      </c>
      <c r="BM169" s="5" t="s">
        <v>169</v>
      </c>
      <c r="BN169" s="15">
        <f t="shared" si="821"/>
        <v>0</v>
      </c>
      <c r="BO169" s="10" t="str">
        <f>IFERROR(VLOOKUP(A169,'21'!U:V,2,0),"0")</f>
        <v>0</v>
      </c>
      <c r="BP169" s="5" t="s">
        <v>169</v>
      </c>
      <c r="BQ169" s="15">
        <f t="shared" si="822"/>
        <v>0</v>
      </c>
      <c r="BR169" s="10" t="str">
        <f>IFERROR(VLOOKUP(A169,'22'!U:V,2,0),"0")</f>
        <v>0</v>
      </c>
      <c r="BS169" s="5" t="s">
        <v>169</v>
      </c>
      <c r="BT169" s="15">
        <f t="shared" si="823"/>
        <v>0</v>
      </c>
      <c r="BU169" s="10" t="str">
        <f>IFERROR(VLOOKUP(A169,'23'!U:V,2,0),"0")</f>
        <v>0</v>
      </c>
      <c r="BV169" s="5" t="s">
        <v>169</v>
      </c>
      <c r="BW169" s="15">
        <f t="shared" si="824"/>
        <v>0</v>
      </c>
      <c r="BX169" s="10" t="str">
        <f>IFERROR(VLOOKUP(A169,'24'!U:V,2,0),"0")</f>
        <v>0</v>
      </c>
      <c r="BY169" s="5" t="s">
        <v>169</v>
      </c>
      <c r="BZ169" s="15">
        <f t="shared" si="825"/>
        <v>0</v>
      </c>
      <c r="CA169" s="10" t="str">
        <f>IFERROR(VLOOKUP(A169,'25'!U:V,2,0),"0")</f>
        <v>0</v>
      </c>
      <c r="CB169" s="5" t="s">
        <v>169</v>
      </c>
      <c r="CC169" s="15">
        <f t="shared" si="826"/>
        <v>0</v>
      </c>
      <c r="CD169" s="10" t="str">
        <f>IFERROR(VLOOKUP(A169,'26'!U:V,2,0),"0")</f>
        <v>0</v>
      </c>
      <c r="CE169" s="5" t="s">
        <v>169</v>
      </c>
      <c r="CF169" s="15">
        <f t="shared" si="827"/>
        <v>0</v>
      </c>
      <c r="CG169" s="10" t="str">
        <f>IFERROR(VLOOKUP(A169,'27'!U:V,2,0),"0")</f>
        <v>0</v>
      </c>
      <c r="CH169" s="5" t="s">
        <v>169</v>
      </c>
      <c r="CI169" s="15">
        <f t="shared" si="828"/>
        <v>0</v>
      </c>
      <c r="CJ169" s="10" t="str">
        <f>IFERROR(VLOOKUP(A169,'28'!U:V,2,0),"0")</f>
        <v>0</v>
      </c>
      <c r="CK169" s="5" t="s">
        <v>169</v>
      </c>
      <c r="CL169" s="15">
        <f t="shared" si="829"/>
        <v>0</v>
      </c>
      <c r="CM169" s="10" t="str">
        <f>IFERROR(VLOOKUP(A169,'29'!U:V,2,0),"0")</f>
        <v>0</v>
      </c>
      <c r="CN169" s="5" t="s">
        <v>169</v>
      </c>
      <c r="CO169" s="15">
        <f t="shared" si="830"/>
        <v>0</v>
      </c>
      <c r="CP169" s="10" t="str">
        <f>IFERROR(VLOOKUP(A169,'30'!U:V,2,0),"0")</f>
        <v>0</v>
      </c>
      <c r="CQ169" s="5" t="s">
        <v>169</v>
      </c>
      <c r="CR169" s="15">
        <f t="shared" si="831"/>
        <v>0</v>
      </c>
      <c r="CS169" s="10" t="str">
        <f>IFERROR(VLOOKUP(A169,'31'!U:V,2,0),"0")</f>
        <v>0</v>
      </c>
      <c r="CT169" s="5" t="s">
        <v>169</v>
      </c>
      <c r="CU169" s="15">
        <f t="shared" si="832"/>
        <v>0</v>
      </c>
      <c r="CV169" s="10" t="str">
        <f>IFERROR(VLOOKUP(A169,'เซต1-31'!V:W,2,0),"0")</f>
        <v>0</v>
      </c>
      <c r="CW169" s="5" t="s">
        <v>169</v>
      </c>
      <c r="CX169" s="15">
        <f t="shared" si="422"/>
        <v>0</v>
      </c>
    </row>
    <row r="170" spans="1:102" x14ac:dyDescent="0.25">
      <c r="A170" s="5" t="s">
        <v>683</v>
      </c>
      <c r="B170" s="4" t="s">
        <v>158</v>
      </c>
      <c r="C170" s="13">
        <f>15*5</f>
        <v>75</v>
      </c>
      <c r="D170" s="19">
        <f t="shared" ref="D170:D177" si="834">+G170+J170+M170+P170+S170+V170+Y170+AB170+AE170+AH170+AK170+AN170+AQ170+AT170+AW170+AZ170+BC170+BF170+BI170+BL170+BO170+BR170+BU170+BX170+CA170+CD170+CG170+CJ170+CM170+CP170+CS170+CV170</f>
        <v>34</v>
      </c>
      <c r="E170" s="5" t="s">
        <v>173</v>
      </c>
      <c r="F170" s="13">
        <f t="shared" si="802"/>
        <v>2550</v>
      </c>
      <c r="G170" s="10">
        <f>IFERROR(VLOOKUP(A170,'1'!U:V,2,0),"0")</f>
        <v>1</v>
      </c>
      <c r="H170" s="5" t="s">
        <v>173</v>
      </c>
      <c r="I170" s="15">
        <f t="shared" si="803"/>
        <v>75</v>
      </c>
      <c r="J170" s="10">
        <f>IFERROR(VLOOKUP(A170,'2'!U:V,2,0),"0")</f>
        <v>8</v>
      </c>
      <c r="K170" s="5" t="s">
        <v>173</v>
      </c>
      <c r="L170" s="15">
        <f t="shared" si="804"/>
        <v>600</v>
      </c>
      <c r="M170" s="10" t="str">
        <f>IFERROR(VLOOKUP(A170,'3'!U:V,2,0),"0")</f>
        <v>0</v>
      </c>
      <c r="N170" s="5" t="s">
        <v>173</v>
      </c>
      <c r="O170" s="15">
        <f t="shared" si="805"/>
        <v>0</v>
      </c>
      <c r="P170" s="10" t="str">
        <f>IFERROR(VLOOKUP(A170,'4'!U:V,2,0),"0")</f>
        <v>0</v>
      </c>
      <c r="Q170" s="5" t="s">
        <v>173</v>
      </c>
      <c r="R170" s="15">
        <f t="shared" si="806"/>
        <v>0</v>
      </c>
      <c r="S170" s="10" t="str">
        <f>IFERROR(VLOOKUP(A170,'5'!U:V,2,0),"0")</f>
        <v>0</v>
      </c>
      <c r="T170" s="5" t="s">
        <v>173</v>
      </c>
      <c r="U170" s="15">
        <f t="shared" si="807"/>
        <v>0</v>
      </c>
      <c r="V170" s="10" t="str">
        <f>IFERROR(VLOOKUP(A170,'6'!U:V,2,0),"0")</f>
        <v>0</v>
      </c>
      <c r="W170" s="5" t="s">
        <v>173</v>
      </c>
      <c r="X170" s="15">
        <f t="shared" si="775"/>
        <v>0</v>
      </c>
      <c r="Y170" s="10" t="str">
        <f>IFERROR(VLOOKUP(A170,'7'!U:V,2,0),"0")</f>
        <v>0</v>
      </c>
      <c r="Z170" s="5" t="s">
        <v>173</v>
      </c>
      <c r="AA170" s="15">
        <f t="shared" si="808"/>
        <v>0</v>
      </c>
      <c r="AB170" s="10" t="str">
        <f>IFERROR(VLOOKUP(A170,'8'!U:V,2,0),"0")</f>
        <v>0</v>
      </c>
      <c r="AC170" s="5" t="s">
        <v>173</v>
      </c>
      <c r="AD170" s="15">
        <f t="shared" si="809"/>
        <v>0</v>
      </c>
      <c r="AE170" s="10" t="str">
        <f>IFERROR(VLOOKUP(A170,'9'!U:V,2,0),"0")</f>
        <v>0</v>
      </c>
      <c r="AF170" s="5" t="s">
        <v>173</v>
      </c>
      <c r="AG170" s="15">
        <f t="shared" si="810"/>
        <v>0</v>
      </c>
      <c r="AH170" s="10" t="str">
        <f>IFERROR(VLOOKUP(A170,'10'!U:V,2,0),"0")</f>
        <v>0</v>
      </c>
      <c r="AI170" s="5" t="s">
        <v>173</v>
      </c>
      <c r="AJ170" s="15">
        <f t="shared" si="811"/>
        <v>0</v>
      </c>
      <c r="AK170" s="10" t="str">
        <f>IFERROR(VLOOKUP(A170,'11'!U:V,2,0),"0")</f>
        <v>0</v>
      </c>
      <c r="AL170" s="5" t="s">
        <v>173</v>
      </c>
      <c r="AM170" s="15">
        <f t="shared" si="812"/>
        <v>0</v>
      </c>
      <c r="AN170" s="10">
        <f>IFERROR(VLOOKUP(A170,'12'!U:V,2,0),"0")</f>
        <v>3</v>
      </c>
      <c r="AO170" s="5" t="s">
        <v>173</v>
      </c>
      <c r="AP170" s="15">
        <f t="shared" si="813"/>
        <v>225</v>
      </c>
      <c r="AQ170" s="10">
        <f>IFERROR(VLOOKUP(A170,'13'!U:V,2,0),"0")</f>
        <v>3</v>
      </c>
      <c r="AR170" s="5" t="s">
        <v>173</v>
      </c>
      <c r="AS170" s="15">
        <f t="shared" si="814"/>
        <v>225</v>
      </c>
      <c r="AT170" s="10">
        <f>IFERROR(VLOOKUP(A170,'14'!U:V,2,0),"0")</f>
        <v>2</v>
      </c>
      <c r="AU170" s="5" t="s">
        <v>173</v>
      </c>
      <c r="AV170" s="15">
        <f t="shared" si="815"/>
        <v>150</v>
      </c>
      <c r="AW170" s="10">
        <f>IFERROR(VLOOKUP(A170,'15'!U:V,2,0),"0")</f>
        <v>1</v>
      </c>
      <c r="AX170" s="5" t="s">
        <v>173</v>
      </c>
      <c r="AY170" s="15">
        <f t="shared" si="816"/>
        <v>75</v>
      </c>
      <c r="AZ170" s="10">
        <f>IFERROR(VLOOKUP(A170,'16'!U:V,2,0),"0")</f>
        <v>6</v>
      </c>
      <c r="BA170" s="5" t="s">
        <v>173</v>
      </c>
      <c r="BB170" s="15">
        <f t="shared" si="817"/>
        <v>450</v>
      </c>
      <c r="BC170" s="10" t="str">
        <f>IFERROR(VLOOKUP(A170,'17'!U:V,2,0),"0")</f>
        <v>0</v>
      </c>
      <c r="BD170" s="5" t="s">
        <v>173</v>
      </c>
      <c r="BE170" s="15">
        <f t="shared" si="818"/>
        <v>0</v>
      </c>
      <c r="BF170" s="10">
        <f>IFERROR(VLOOKUP(A170,'18'!U:V,2,0),"0")</f>
        <v>5</v>
      </c>
      <c r="BG170" s="5" t="s">
        <v>173</v>
      </c>
      <c r="BH170" s="15">
        <f t="shared" si="819"/>
        <v>375</v>
      </c>
      <c r="BI170" s="10" t="str">
        <f>IFERROR(VLOOKUP(A170,'19'!U:V,2,0),"0")</f>
        <v>0</v>
      </c>
      <c r="BJ170" s="5" t="s">
        <v>173</v>
      </c>
      <c r="BK170" s="15">
        <f t="shared" si="820"/>
        <v>0</v>
      </c>
      <c r="BL170" s="10" t="str">
        <f>IFERROR(VLOOKUP(A170,'20'!U:V,2,0),"0")</f>
        <v>0</v>
      </c>
      <c r="BM170" s="5" t="s">
        <v>173</v>
      </c>
      <c r="BN170" s="15">
        <f t="shared" si="821"/>
        <v>0</v>
      </c>
      <c r="BO170" s="10" t="str">
        <f>IFERROR(VLOOKUP(A170,'21'!U:V,2,0),"0")</f>
        <v>0</v>
      </c>
      <c r="BP170" s="5" t="s">
        <v>173</v>
      </c>
      <c r="BQ170" s="15">
        <f t="shared" si="822"/>
        <v>0</v>
      </c>
      <c r="BR170" s="10" t="str">
        <f>IFERROR(VLOOKUP(A170,'22'!U:V,2,0),"0")</f>
        <v>0</v>
      </c>
      <c r="BS170" s="5" t="s">
        <v>173</v>
      </c>
      <c r="BT170" s="15">
        <f t="shared" si="823"/>
        <v>0</v>
      </c>
      <c r="BU170" s="10">
        <f>IFERROR(VLOOKUP(A170,'23'!U:V,2,0),"0")</f>
        <v>3</v>
      </c>
      <c r="BV170" s="5" t="s">
        <v>173</v>
      </c>
      <c r="BW170" s="15">
        <f t="shared" si="824"/>
        <v>225</v>
      </c>
      <c r="BX170" s="10" t="str">
        <f>IFERROR(VLOOKUP(A170,'24'!U:V,2,0),"0")</f>
        <v>0</v>
      </c>
      <c r="BY170" s="5" t="s">
        <v>173</v>
      </c>
      <c r="BZ170" s="15">
        <f t="shared" si="825"/>
        <v>0</v>
      </c>
      <c r="CA170" s="10">
        <f>IFERROR(VLOOKUP(A170,'25'!U:V,2,0),"0")</f>
        <v>1</v>
      </c>
      <c r="CB170" s="5" t="s">
        <v>173</v>
      </c>
      <c r="CC170" s="15">
        <f t="shared" si="826"/>
        <v>75</v>
      </c>
      <c r="CD170" s="10" t="str">
        <f>IFERROR(VLOOKUP(A170,'26'!U:V,2,0),"0")</f>
        <v>0</v>
      </c>
      <c r="CE170" s="5" t="s">
        <v>173</v>
      </c>
      <c r="CF170" s="15">
        <f t="shared" si="827"/>
        <v>0</v>
      </c>
      <c r="CG170" s="10" t="str">
        <f>IFERROR(VLOOKUP(A170,'27'!U:V,2,0),"0")</f>
        <v>0</v>
      </c>
      <c r="CH170" s="5" t="s">
        <v>173</v>
      </c>
      <c r="CI170" s="15">
        <f t="shared" si="828"/>
        <v>0</v>
      </c>
      <c r="CJ170" s="10" t="str">
        <f>IFERROR(VLOOKUP(A170,'28'!U:V,2,0),"0")</f>
        <v>0</v>
      </c>
      <c r="CK170" s="5" t="s">
        <v>173</v>
      </c>
      <c r="CL170" s="15">
        <f t="shared" si="829"/>
        <v>0</v>
      </c>
      <c r="CM170" s="10" t="str">
        <f>IFERROR(VLOOKUP(A170,'29'!U:V,2,0),"0")</f>
        <v>0</v>
      </c>
      <c r="CN170" s="5" t="s">
        <v>173</v>
      </c>
      <c r="CO170" s="15">
        <f t="shared" si="830"/>
        <v>0</v>
      </c>
      <c r="CP170" s="10">
        <f>IFERROR(VLOOKUP(A170,'30'!U:V,2,0),"0")</f>
        <v>1</v>
      </c>
      <c r="CQ170" s="5" t="s">
        <v>173</v>
      </c>
      <c r="CR170" s="15">
        <f t="shared" si="831"/>
        <v>75</v>
      </c>
      <c r="CS170" s="10" t="str">
        <f>IFERROR(VLOOKUP(A170,'31'!U:V,2,0),"0")</f>
        <v>0</v>
      </c>
      <c r="CT170" s="5" t="s">
        <v>173</v>
      </c>
      <c r="CU170" s="15">
        <f t="shared" si="832"/>
        <v>0</v>
      </c>
      <c r="CV170" s="10" t="str">
        <f>IFERROR(VLOOKUP(A170,'เซต1-31'!V:W,2,0),"0")</f>
        <v>0</v>
      </c>
      <c r="CW170" s="5" t="s">
        <v>173</v>
      </c>
      <c r="CX170" s="15">
        <f t="shared" si="422"/>
        <v>0</v>
      </c>
    </row>
    <row r="171" spans="1:102" x14ac:dyDescent="0.25">
      <c r="A171" s="5" t="s">
        <v>684</v>
      </c>
      <c r="B171" s="4" t="s">
        <v>688</v>
      </c>
      <c r="C171" s="13">
        <v>28.05</v>
      </c>
      <c r="D171" s="19">
        <f t="shared" si="834"/>
        <v>52</v>
      </c>
      <c r="E171" s="5" t="s">
        <v>168</v>
      </c>
      <c r="F171" s="13">
        <f t="shared" si="802"/>
        <v>1458.6000000000001</v>
      </c>
      <c r="G171" s="10" t="str">
        <f>IFERROR(VLOOKUP(A171,'1'!U:V,2,0),"0")</f>
        <v>0</v>
      </c>
      <c r="H171" s="5" t="s">
        <v>168</v>
      </c>
      <c r="I171" s="15">
        <f t="shared" si="803"/>
        <v>0</v>
      </c>
      <c r="J171" s="10" t="str">
        <f>IFERROR(VLOOKUP(A171,'2'!U:V,2,0),"0")</f>
        <v>0</v>
      </c>
      <c r="K171" s="5" t="s">
        <v>168</v>
      </c>
      <c r="L171" s="15">
        <f t="shared" si="804"/>
        <v>0</v>
      </c>
      <c r="M171" s="10" t="str">
        <f>IFERROR(VLOOKUP(A171,'3'!U:V,2,0),"0")</f>
        <v>0</v>
      </c>
      <c r="N171" s="5" t="s">
        <v>168</v>
      </c>
      <c r="O171" s="15">
        <f t="shared" si="805"/>
        <v>0</v>
      </c>
      <c r="P171" s="10" t="str">
        <f>IFERROR(VLOOKUP(A171,'4'!U:V,2,0),"0")</f>
        <v>0</v>
      </c>
      <c r="Q171" s="5" t="s">
        <v>168</v>
      </c>
      <c r="R171" s="15">
        <f t="shared" si="806"/>
        <v>0</v>
      </c>
      <c r="S171" s="10">
        <f>IFERROR(VLOOKUP(A171,'5'!U:V,2,0),"0")</f>
        <v>1</v>
      </c>
      <c r="T171" s="5" t="s">
        <v>168</v>
      </c>
      <c r="U171" s="15">
        <f t="shared" si="807"/>
        <v>28.05</v>
      </c>
      <c r="V171" s="10">
        <f>IFERROR(VLOOKUP(A171,'6'!U:V,2,0),"0")</f>
        <v>1</v>
      </c>
      <c r="W171" s="5" t="s">
        <v>168</v>
      </c>
      <c r="X171" s="15">
        <f t="shared" ref="X171:X174" si="835">+V171*C171</f>
        <v>28.05</v>
      </c>
      <c r="Y171" s="10">
        <f>IFERROR(VLOOKUP(A171,'7'!U:V,2,0),"0")</f>
        <v>1</v>
      </c>
      <c r="Z171" s="5" t="s">
        <v>168</v>
      </c>
      <c r="AA171" s="15">
        <f t="shared" si="808"/>
        <v>28.05</v>
      </c>
      <c r="AB171" s="10">
        <f>IFERROR(VLOOKUP(A171,'8'!U:V,2,0),"0")</f>
        <v>27</v>
      </c>
      <c r="AC171" s="5" t="s">
        <v>168</v>
      </c>
      <c r="AD171" s="15">
        <f t="shared" si="809"/>
        <v>757.35</v>
      </c>
      <c r="AE171" s="10">
        <f>IFERROR(VLOOKUP(A171,'9'!U:V,2,0),"0")</f>
        <v>21</v>
      </c>
      <c r="AF171" s="5" t="s">
        <v>168</v>
      </c>
      <c r="AG171" s="15">
        <f t="shared" si="810"/>
        <v>589.05000000000007</v>
      </c>
      <c r="AH171" s="10">
        <f>IFERROR(VLOOKUP(A171,'10'!U:V,2,0),"0")</f>
        <v>1</v>
      </c>
      <c r="AI171" s="5" t="s">
        <v>168</v>
      </c>
      <c r="AJ171" s="15">
        <f t="shared" si="811"/>
        <v>28.05</v>
      </c>
      <c r="AK171" s="10" t="str">
        <f>IFERROR(VLOOKUP(A171,'11'!U:V,2,0),"0")</f>
        <v>0</v>
      </c>
      <c r="AL171" s="5" t="s">
        <v>168</v>
      </c>
      <c r="AM171" s="15">
        <f t="shared" si="812"/>
        <v>0</v>
      </c>
      <c r="AN171" s="10" t="str">
        <f>IFERROR(VLOOKUP(A171,'12'!U:V,2,0),"0")</f>
        <v>0</v>
      </c>
      <c r="AO171" s="5" t="s">
        <v>168</v>
      </c>
      <c r="AP171" s="15">
        <f t="shared" si="813"/>
        <v>0</v>
      </c>
      <c r="AQ171" s="10" t="str">
        <f>IFERROR(VLOOKUP(A171,'13'!U:V,2,0),"0")</f>
        <v>0</v>
      </c>
      <c r="AR171" s="5" t="s">
        <v>168</v>
      </c>
      <c r="AS171" s="15">
        <f t="shared" si="814"/>
        <v>0</v>
      </c>
      <c r="AT171" s="10" t="str">
        <f>IFERROR(VLOOKUP(A171,'14'!U:V,2,0),"0")</f>
        <v>0</v>
      </c>
      <c r="AU171" s="5" t="s">
        <v>168</v>
      </c>
      <c r="AV171" s="15">
        <f t="shared" si="815"/>
        <v>0</v>
      </c>
      <c r="AW171" s="10" t="str">
        <f>IFERROR(VLOOKUP(A171,'15'!U:V,2,0),"0")</f>
        <v>0</v>
      </c>
      <c r="AX171" s="5" t="s">
        <v>168</v>
      </c>
      <c r="AY171" s="15">
        <f t="shared" si="816"/>
        <v>0</v>
      </c>
      <c r="AZ171" s="10" t="str">
        <f>IFERROR(VLOOKUP(A171,'16'!U:V,2,0),"0")</f>
        <v>0</v>
      </c>
      <c r="BA171" s="5" t="s">
        <v>168</v>
      </c>
      <c r="BB171" s="15">
        <f t="shared" si="817"/>
        <v>0</v>
      </c>
      <c r="BC171" s="10" t="str">
        <f>IFERROR(VLOOKUP(A171,'17'!U:V,2,0),"0")</f>
        <v>0</v>
      </c>
      <c r="BD171" s="5" t="s">
        <v>168</v>
      </c>
      <c r="BE171" s="15">
        <f t="shared" si="818"/>
        <v>0</v>
      </c>
      <c r="BF171" s="10" t="str">
        <f>IFERROR(VLOOKUP(A171,'18'!U:V,2,0),"0")</f>
        <v>0</v>
      </c>
      <c r="BG171" s="5" t="s">
        <v>168</v>
      </c>
      <c r="BH171" s="15">
        <f t="shared" si="819"/>
        <v>0</v>
      </c>
      <c r="BI171" s="10" t="str">
        <f>IFERROR(VLOOKUP(A171,'19'!U:V,2,0),"0")</f>
        <v>0</v>
      </c>
      <c r="BJ171" s="5" t="s">
        <v>168</v>
      </c>
      <c r="BK171" s="15">
        <f t="shared" si="820"/>
        <v>0</v>
      </c>
      <c r="BL171" s="10" t="str">
        <f>IFERROR(VLOOKUP(A171,'20'!U:V,2,0),"0")</f>
        <v>0</v>
      </c>
      <c r="BM171" s="5" t="s">
        <v>168</v>
      </c>
      <c r="BN171" s="15">
        <f t="shared" si="821"/>
        <v>0</v>
      </c>
      <c r="BO171" s="10" t="str">
        <f>IFERROR(VLOOKUP(A171,'21'!U:V,2,0),"0")</f>
        <v>0</v>
      </c>
      <c r="BP171" s="5" t="s">
        <v>168</v>
      </c>
      <c r="BQ171" s="15">
        <f t="shared" si="822"/>
        <v>0</v>
      </c>
      <c r="BR171" s="10" t="str">
        <f>IFERROR(VLOOKUP(A171,'22'!U:V,2,0),"0")</f>
        <v>0</v>
      </c>
      <c r="BS171" s="5" t="s">
        <v>168</v>
      </c>
      <c r="BT171" s="15">
        <f t="shared" si="823"/>
        <v>0</v>
      </c>
      <c r="BU171" s="10" t="str">
        <f>IFERROR(VLOOKUP(A171,'23'!U:V,2,0),"0")</f>
        <v>0</v>
      </c>
      <c r="BV171" s="5" t="s">
        <v>168</v>
      </c>
      <c r="BW171" s="15">
        <f t="shared" si="824"/>
        <v>0</v>
      </c>
      <c r="BX171" s="10" t="str">
        <f>IFERROR(VLOOKUP(A171,'24'!U:V,2,0),"0")</f>
        <v>0</v>
      </c>
      <c r="BY171" s="5" t="s">
        <v>168</v>
      </c>
      <c r="BZ171" s="15">
        <f t="shared" si="825"/>
        <v>0</v>
      </c>
      <c r="CA171" s="10" t="str">
        <f>IFERROR(VLOOKUP(A171,'25'!U:V,2,0),"0")</f>
        <v>0</v>
      </c>
      <c r="CB171" s="5" t="s">
        <v>168</v>
      </c>
      <c r="CC171" s="15">
        <f t="shared" si="826"/>
        <v>0</v>
      </c>
      <c r="CD171" s="10" t="str">
        <f>IFERROR(VLOOKUP(A171,'26'!U:V,2,0),"0")</f>
        <v>0</v>
      </c>
      <c r="CE171" s="5" t="s">
        <v>168</v>
      </c>
      <c r="CF171" s="15">
        <f t="shared" si="827"/>
        <v>0</v>
      </c>
      <c r="CG171" s="10" t="str">
        <f>IFERROR(VLOOKUP(A171,'27'!U:V,2,0),"0")</f>
        <v>0</v>
      </c>
      <c r="CH171" s="5" t="s">
        <v>168</v>
      </c>
      <c r="CI171" s="15">
        <f t="shared" si="828"/>
        <v>0</v>
      </c>
      <c r="CJ171" s="10" t="str">
        <f>IFERROR(VLOOKUP(A171,'28'!U:V,2,0),"0")</f>
        <v>0</v>
      </c>
      <c r="CK171" s="5" t="s">
        <v>168</v>
      </c>
      <c r="CL171" s="15">
        <f t="shared" si="829"/>
        <v>0</v>
      </c>
      <c r="CM171" s="10" t="str">
        <f>IFERROR(VLOOKUP(A171,'29'!U:V,2,0),"0")</f>
        <v>0</v>
      </c>
      <c r="CN171" s="5" t="s">
        <v>168</v>
      </c>
      <c r="CO171" s="15">
        <f t="shared" si="830"/>
        <v>0</v>
      </c>
      <c r="CP171" s="10" t="str">
        <f>IFERROR(VLOOKUP(A171,'30'!U:V,2,0),"0")</f>
        <v>0</v>
      </c>
      <c r="CQ171" s="5" t="s">
        <v>168</v>
      </c>
      <c r="CR171" s="15">
        <f t="shared" si="831"/>
        <v>0</v>
      </c>
      <c r="CS171" s="10" t="str">
        <f>IFERROR(VLOOKUP(A171,'31'!U:V,2,0),"0")</f>
        <v>0</v>
      </c>
      <c r="CT171" s="5" t="s">
        <v>168</v>
      </c>
      <c r="CU171" s="15">
        <f t="shared" si="832"/>
        <v>0</v>
      </c>
      <c r="CV171" s="10" t="str">
        <f>IFERROR(VLOOKUP(A171,'เซต1-31'!V:W,2,0),"0")</f>
        <v>0</v>
      </c>
      <c r="CW171" s="5" t="s">
        <v>168</v>
      </c>
      <c r="CX171" s="15">
        <f t="shared" si="422"/>
        <v>0</v>
      </c>
    </row>
    <row r="172" spans="1:102" x14ac:dyDescent="0.25">
      <c r="A172" s="5" t="s">
        <v>685</v>
      </c>
      <c r="B172" s="4" t="s">
        <v>56</v>
      </c>
      <c r="C172" s="13">
        <v>37.17</v>
      </c>
      <c r="D172" s="19">
        <f t="shared" si="834"/>
        <v>0</v>
      </c>
      <c r="E172" s="5" t="s">
        <v>168</v>
      </c>
      <c r="F172" s="13">
        <f t="shared" si="802"/>
        <v>0</v>
      </c>
      <c r="G172" s="10" t="str">
        <f>IFERROR(VLOOKUP(A172,'1'!U:V,2,0),"0")</f>
        <v>0</v>
      </c>
      <c r="H172" s="5" t="s">
        <v>168</v>
      </c>
      <c r="I172" s="15">
        <f t="shared" si="803"/>
        <v>0</v>
      </c>
      <c r="J172" s="10" t="str">
        <f>IFERROR(VLOOKUP(A172,'2'!U:V,2,0),"0")</f>
        <v>0</v>
      </c>
      <c r="K172" s="5" t="s">
        <v>168</v>
      </c>
      <c r="L172" s="15">
        <f t="shared" si="804"/>
        <v>0</v>
      </c>
      <c r="M172" s="10" t="str">
        <f>IFERROR(VLOOKUP(A172,'3'!U:V,2,0),"0")</f>
        <v>0</v>
      </c>
      <c r="N172" s="5" t="s">
        <v>168</v>
      </c>
      <c r="O172" s="15">
        <f t="shared" si="805"/>
        <v>0</v>
      </c>
      <c r="P172" s="10" t="str">
        <f>IFERROR(VLOOKUP(A172,'4'!U:V,2,0),"0")</f>
        <v>0</v>
      </c>
      <c r="Q172" s="5" t="s">
        <v>168</v>
      </c>
      <c r="R172" s="15">
        <f t="shared" si="806"/>
        <v>0</v>
      </c>
      <c r="S172" s="10" t="str">
        <f>IFERROR(VLOOKUP(A172,'5'!U:V,2,0),"0")</f>
        <v>0</v>
      </c>
      <c r="T172" s="5" t="s">
        <v>168</v>
      </c>
      <c r="U172" s="15">
        <f t="shared" si="807"/>
        <v>0</v>
      </c>
      <c r="V172" s="10" t="str">
        <f>IFERROR(VLOOKUP(A172,'6'!U:V,2,0),"0")</f>
        <v>0</v>
      </c>
      <c r="W172" s="5" t="s">
        <v>168</v>
      </c>
      <c r="X172" s="15">
        <f t="shared" si="835"/>
        <v>0</v>
      </c>
      <c r="Y172" s="10" t="str">
        <f>IFERROR(VLOOKUP(A172,'7'!U:V,2,0),"0")</f>
        <v>0</v>
      </c>
      <c r="Z172" s="5" t="s">
        <v>168</v>
      </c>
      <c r="AA172" s="15">
        <f t="shared" si="808"/>
        <v>0</v>
      </c>
      <c r="AB172" s="10" t="str">
        <f>IFERROR(VLOOKUP(A172,'8'!U:V,2,0),"0")</f>
        <v>0</v>
      </c>
      <c r="AC172" s="5" t="s">
        <v>168</v>
      </c>
      <c r="AD172" s="15">
        <f t="shared" si="809"/>
        <v>0</v>
      </c>
      <c r="AE172" s="10" t="str">
        <f>IFERROR(VLOOKUP(A172,'9'!U:V,2,0),"0")</f>
        <v>0</v>
      </c>
      <c r="AF172" s="5" t="s">
        <v>168</v>
      </c>
      <c r="AG172" s="15">
        <f t="shared" si="810"/>
        <v>0</v>
      </c>
      <c r="AH172" s="10" t="str">
        <f>IFERROR(VLOOKUP(A172,'10'!U:V,2,0),"0")</f>
        <v>0</v>
      </c>
      <c r="AI172" s="5" t="s">
        <v>168</v>
      </c>
      <c r="AJ172" s="15">
        <f t="shared" si="811"/>
        <v>0</v>
      </c>
      <c r="AK172" s="10" t="str">
        <f>IFERROR(VLOOKUP(A172,'11'!U:V,2,0),"0")</f>
        <v>0</v>
      </c>
      <c r="AL172" s="5" t="s">
        <v>168</v>
      </c>
      <c r="AM172" s="15">
        <f t="shared" si="812"/>
        <v>0</v>
      </c>
      <c r="AN172" s="10" t="str">
        <f>IFERROR(VLOOKUP(A172,'12'!U:V,2,0),"0")</f>
        <v>0</v>
      </c>
      <c r="AO172" s="5" t="s">
        <v>168</v>
      </c>
      <c r="AP172" s="15">
        <f t="shared" si="813"/>
        <v>0</v>
      </c>
      <c r="AQ172" s="10" t="str">
        <f>IFERROR(VLOOKUP(A172,'13'!U:V,2,0),"0")</f>
        <v>0</v>
      </c>
      <c r="AR172" s="5" t="s">
        <v>168</v>
      </c>
      <c r="AS172" s="15">
        <f t="shared" si="814"/>
        <v>0</v>
      </c>
      <c r="AT172" s="10" t="str">
        <f>IFERROR(VLOOKUP(A172,'14'!U:V,2,0),"0")</f>
        <v>0</v>
      </c>
      <c r="AU172" s="5" t="s">
        <v>168</v>
      </c>
      <c r="AV172" s="15">
        <f t="shared" si="815"/>
        <v>0</v>
      </c>
      <c r="AW172" s="10" t="str">
        <f>IFERROR(VLOOKUP(A172,'15'!U:V,2,0),"0")</f>
        <v>0</v>
      </c>
      <c r="AX172" s="5" t="s">
        <v>168</v>
      </c>
      <c r="AY172" s="15">
        <f t="shared" si="816"/>
        <v>0</v>
      </c>
      <c r="AZ172" s="10" t="str">
        <f>IFERROR(VLOOKUP(A172,'16'!U:V,2,0),"0")</f>
        <v>0</v>
      </c>
      <c r="BA172" s="5" t="s">
        <v>168</v>
      </c>
      <c r="BB172" s="15">
        <f t="shared" si="817"/>
        <v>0</v>
      </c>
      <c r="BC172" s="10" t="str">
        <f>IFERROR(VLOOKUP(A172,'17'!U:V,2,0),"0")</f>
        <v>0</v>
      </c>
      <c r="BD172" s="5" t="s">
        <v>168</v>
      </c>
      <c r="BE172" s="15">
        <f t="shared" si="818"/>
        <v>0</v>
      </c>
      <c r="BF172" s="10" t="str">
        <f>IFERROR(VLOOKUP(A172,'18'!U:V,2,0),"0")</f>
        <v>0</v>
      </c>
      <c r="BG172" s="5" t="s">
        <v>168</v>
      </c>
      <c r="BH172" s="15">
        <f t="shared" si="819"/>
        <v>0</v>
      </c>
      <c r="BI172" s="10" t="str">
        <f>IFERROR(VLOOKUP(A172,'19'!U:V,2,0),"0")</f>
        <v>0</v>
      </c>
      <c r="BJ172" s="5" t="s">
        <v>168</v>
      </c>
      <c r="BK172" s="15">
        <f t="shared" si="820"/>
        <v>0</v>
      </c>
      <c r="BL172" s="10" t="str">
        <f>IFERROR(VLOOKUP(A172,'20'!U:V,2,0),"0")</f>
        <v>0</v>
      </c>
      <c r="BM172" s="5" t="s">
        <v>168</v>
      </c>
      <c r="BN172" s="15">
        <f t="shared" si="821"/>
        <v>0</v>
      </c>
      <c r="BO172" s="10" t="str">
        <f>IFERROR(VLOOKUP(A172,'21'!U:V,2,0),"0")</f>
        <v>0</v>
      </c>
      <c r="BP172" s="5" t="s">
        <v>168</v>
      </c>
      <c r="BQ172" s="15">
        <f t="shared" si="822"/>
        <v>0</v>
      </c>
      <c r="BR172" s="10" t="str">
        <f>IFERROR(VLOOKUP(A172,'22'!U:V,2,0),"0")</f>
        <v>0</v>
      </c>
      <c r="BS172" s="5" t="s">
        <v>168</v>
      </c>
      <c r="BT172" s="15">
        <f t="shared" si="823"/>
        <v>0</v>
      </c>
      <c r="BU172" s="10" t="str">
        <f>IFERROR(VLOOKUP(A172,'23'!U:V,2,0),"0")</f>
        <v>0</v>
      </c>
      <c r="BV172" s="5" t="s">
        <v>168</v>
      </c>
      <c r="BW172" s="15">
        <f t="shared" si="824"/>
        <v>0</v>
      </c>
      <c r="BX172" s="10" t="str">
        <f>IFERROR(VLOOKUP(A172,'24'!U:V,2,0),"0")</f>
        <v>0</v>
      </c>
      <c r="BY172" s="5" t="s">
        <v>168</v>
      </c>
      <c r="BZ172" s="15">
        <f t="shared" si="825"/>
        <v>0</v>
      </c>
      <c r="CA172" s="10" t="str">
        <f>IFERROR(VLOOKUP(A172,'25'!U:V,2,0),"0")</f>
        <v>0</v>
      </c>
      <c r="CB172" s="5" t="s">
        <v>168</v>
      </c>
      <c r="CC172" s="15">
        <f t="shared" si="826"/>
        <v>0</v>
      </c>
      <c r="CD172" s="10" t="str">
        <f>IFERROR(VLOOKUP(A172,'26'!U:V,2,0),"0")</f>
        <v>0</v>
      </c>
      <c r="CE172" s="5" t="s">
        <v>168</v>
      </c>
      <c r="CF172" s="15">
        <f t="shared" si="827"/>
        <v>0</v>
      </c>
      <c r="CG172" s="10" t="str">
        <f>IFERROR(VLOOKUP(A172,'27'!U:V,2,0),"0")</f>
        <v>0</v>
      </c>
      <c r="CH172" s="5" t="s">
        <v>168</v>
      </c>
      <c r="CI172" s="15">
        <f t="shared" si="828"/>
        <v>0</v>
      </c>
      <c r="CJ172" s="10" t="str">
        <f>IFERROR(VLOOKUP(A172,'28'!U:V,2,0),"0")</f>
        <v>0</v>
      </c>
      <c r="CK172" s="5" t="s">
        <v>168</v>
      </c>
      <c r="CL172" s="15">
        <f t="shared" si="829"/>
        <v>0</v>
      </c>
      <c r="CM172" s="10" t="str">
        <f>IFERROR(VLOOKUP(A172,'29'!U:V,2,0),"0")</f>
        <v>0</v>
      </c>
      <c r="CN172" s="5" t="s">
        <v>168</v>
      </c>
      <c r="CO172" s="15">
        <f t="shared" si="830"/>
        <v>0</v>
      </c>
      <c r="CP172" s="10" t="str">
        <f>IFERROR(VLOOKUP(A172,'30'!U:V,2,0),"0")</f>
        <v>0</v>
      </c>
      <c r="CQ172" s="5" t="s">
        <v>168</v>
      </c>
      <c r="CR172" s="15">
        <f t="shared" si="831"/>
        <v>0</v>
      </c>
      <c r="CS172" s="10" t="str">
        <f>IFERROR(VLOOKUP(A172,'31'!U:V,2,0),"0")</f>
        <v>0</v>
      </c>
      <c r="CT172" s="5" t="s">
        <v>168</v>
      </c>
      <c r="CU172" s="15">
        <f t="shared" si="832"/>
        <v>0</v>
      </c>
      <c r="CV172" s="10" t="str">
        <f>IFERROR(VLOOKUP(A172,'เซต1-31'!V:W,2,0),"0")</f>
        <v>0</v>
      </c>
      <c r="CW172" s="5" t="s">
        <v>168</v>
      </c>
      <c r="CX172" s="15">
        <f t="shared" si="422"/>
        <v>0</v>
      </c>
    </row>
    <row r="173" spans="1:102" x14ac:dyDescent="0.25">
      <c r="A173" s="5" t="s">
        <v>686</v>
      </c>
      <c r="B173" s="4" t="s">
        <v>687</v>
      </c>
      <c r="C173" s="13">
        <v>26.78</v>
      </c>
      <c r="D173" s="19">
        <f t="shared" si="834"/>
        <v>0</v>
      </c>
      <c r="E173" s="5" t="s">
        <v>168</v>
      </c>
      <c r="F173" s="13">
        <f t="shared" si="802"/>
        <v>0</v>
      </c>
      <c r="G173" s="10" t="str">
        <f>IFERROR(VLOOKUP(A173,'1'!U:V,2,0),"0")</f>
        <v>0</v>
      </c>
      <c r="H173" s="5" t="s">
        <v>168</v>
      </c>
      <c r="I173" s="15">
        <f t="shared" si="803"/>
        <v>0</v>
      </c>
      <c r="J173" s="10" t="str">
        <f>IFERROR(VLOOKUP(A173,'2'!U:V,2,0),"0")</f>
        <v>0</v>
      </c>
      <c r="K173" s="5" t="s">
        <v>168</v>
      </c>
      <c r="L173" s="15">
        <f t="shared" si="804"/>
        <v>0</v>
      </c>
      <c r="M173" s="10" t="str">
        <f>IFERROR(VLOOKUP(A173,'3'!U:V,2,0),"0")</f>
        <v>0</v>
      </c>
      <c r="N173" s="5" t="s">
        <v>168</v>
      </c>
      <c r="O173" s="15">
        <f t="shared" si="805"/>
        <v>0</v>
      </c>
      <c r="P173" s="10" t="str">
        <f>IFERROR(VLOOKUP(A173,'4'!U:V,2,0),"0")</f>
        <v>0</v>
      </c>
      <c r="Q173" s="5" t="s">
        <v>168</v>
      </c>
      <c r="R173" s="15">
        <f t="shared" si="806"/>
        <v>0</v>
      </c>
      <c r="S173" s="10" t="str">
        <f>IFERROR(VLOOKUP(A173,'5'!U:V,2,0),"0")</f>
        <v>0</v>
      </c>
      <c r="T173" s="5" t="s">
        <v>168</v>
      </c>
      <c r="U173" s="15">
        <f t="shared" si="807"/>
        <v>0</v>
      </c>
      <c r="V173" s="10" t="str">
        <f>IFERROR(VLOOKUP(A173,'6'!U:V,2,0),"0")</f>
        <v>0</v>
      </c>
      <c r="W173" s="5" t="s">
        <v>168</v>
      </c>
      <c r="X173" s="15">
        <f t="shared" si="835"/>
        <v>0</v>
      </c>
      <c r="Y173" s="10" t="str">
        <f>IFERROR(VLOOKUP(A173,'7'!U:V,2,0),"0")</f>
        <v>0</v>
      </c>
      <c r="Z173" s="5" t="s">
        <v>168</v>
      </c>
      <c r="AA173" s="15">
        <f t="shared" si="808"/>
        <v>0</v>
      </c>
      <c r="AB173" s="10" t="str">
        <f>IFERROR(VLOOKUP(A173,'8'!U:V,2,0),"0")</f>
        <v>0</v>
      </c>
      <c r="AC173" s="5" t="s">
        <v>168</v>
      </c>
      <c r="AD173" s="15">
        <f t="shared" si="809"/>
        <v>0</v>
      </c>
      <c r="AE173" s="10" t="str">
        <f>IFERROR(VLOOKUP(A173,'9'!U:V,2,0),"0")</f>
        <v>0</v>
      </c>
      <c r="AF173" s="5" t="s">
        <v>168</v>
      </c>
      <c r="AG173" s="15">
        <f t="shared" si="810"/>
        <v>0</v>
      </c>
      <c r="AH173" s="10" t="str">
        <f>IFERROR(VLOOKUP(A173,'10'!U:V,2,0),"0")</f>
        <v>0</v>
      </c>
      <c r="AI173" s="5" t="s">
        <v>168</v>
      </c>
      <c r="AJ173" s="15">
        <f t="shared" si="811"/>
        <v>0</v>
      </c>
      <c r="AK173" s="10" t="str">
        <f>IFERROR(VLOOKUP(A173,'11'!U:V,2,0),"0")</f>
        <v>0</v>
      </c>
      <c r="AL173" s="5" t="s">
        <v>168</v>
      </c>
      <c r="AM173" s="15">
        <f t="shared" si="812"/>
        <v>0</v>
      </c>
      <c r="AN173" s="10" t="str">
        <f>IFERROR(VLOOKUP(A173,'12'!U:V,2,0),"0")</f>
        <v>0</v>
      </c>
      <c r="AO173" s="5" t="s">
        <v>168</v>
      </c>
      <c r="AP173" s="15">
        <f t="shared" si="813"/>
        <v>0</v>
      </c>
      <c r="AQ173" s="10" t="str">
        <f>IFERROR(VLOOKUP(A173,'13'!U:V,2,0),"0")</f>
        <v>0</v>
      </c>
      <c r="AR173" s="5" t="s">
        <v>168</v>
      </c>
      <c r="AS173" s="15">
        <f t="shared" si="814"/>
        <v>0</v>
      </c>
      <c r="AT173" s="10" t="str">
        <f>IFERROR(VLOOKUP(A173,'14'!U:V,2,0),"0")</f>
        <v>0</v>
      </c>
      <c r="AU173" s="5" t="s">
        <v>168</v>
      </c>
      <c r="AV173" s="15">
        <f t="shared" si="815"/>
        <v>0</v>
      </c>
      <c r="AW173" s="10" t="str">
        <f>IFERROR(VLOOKUP(A173,'15'!U:V,2,0),"0")</f>
        <v>0</v>
      </c>
      <c r="AX173" s="5" t="s">
        <v>168</v>
      </c>
      <c r="AY173" s="15">
        <f t="shared" si="816"/>
        <v>0</v>
      </c>
      <c r="AZ173" s="10" t="str">
        <f>IFERROR(VLOOKUP(A173,'16'!U:V,2,0),"0")</f>
        <v>0</v>
      </c>
      <c r="BA173" s="5" t="s">
        <v>168</v>
      </c>
      <c r="BB173" s="15">
        <f t="shared" si="817"/>
        <v>0</v>
      </c>
      <c r="BC173" s="10" t="str">
        <f>IFERROR(VLOOKUP(A173,'17'!U:V,2,0),"0")</f>
        <v>0</v>
      </c>
      <c r="BD173" s="5" t="s">
        <v>168</v>
      </c>
      <c r="BE173" s="15">
        <f t="shared" si="818"/>
        <v>0</v>
      </c>
      <c r="BF173" s="10" t="str">
        <f>IFERROR(VLOOKUP(A173,'18'!U:V,2,0),"0")</f>
        <v>0</v>
      </c>
      <c r="BG173" s="5" t="s">
        <v>168</v>
      </c>
      <c r="BH173" s="15">
        <f t="shared" si="819"/>
        <v>0</v>
      </c>
      <c r="BI173" s="10" t="str">
        <f>IFERROR(VLOOKUP(A173,'19'!U:V,2,0),"0")</f>
        <v>0</v>
      </c>
      <c r="BJ173" s="5" t="s">
        <v>168</v>
      </c>
      <c r="BK173" s="15">
        <f t="shared" si="820"/>
        <v>0</v>
      </c>
      <c r="BL173" s="10" t="str">
        <f>IFERROR(VLOOKUP(A173,'20'!U:V,2,0),"0")</f>
        <v>0</v>
      </c>
      <c r="BM173" s="5" t="s">
        <v>168</v>
      </c>
      <c r="BN173" s="15">
        <f t="shared" si="821"/>
        <v>0</v>
      </c>
      <c r="BO173" s="10" t="str">
        <f>IFERROR(VLOOKUP(A173,'21'!U:V,2,0),"0")</f>
        <v>0</v>
      </c>
      <c r="BP173" s="5" t="s">
        <v>168</v>
      </c>
      <c r="BQ173" s="15">
        <f t="shared" si="822"/>
        <v>0</v>
      </c>
      <c r="BR173" s="10" t="str">
        <f>IFERROR(VLOOKUP(A173,'22'!U:V,2,0),"0")</f>
        <v>0</v>
      </c>
      <c r="BS173" s="5" t="s">
        <v>168</v>
      </c>
      <c r="BT173" s="15">
        <f t="shared" si="823"/>
        <v>0</v>
      </c>
      <c r="BU173" s="10" t="str">
        <f>IFERROR(VLOOKUP(A173,'23'!U:V,2,0),"0")</f>
        <v>0</v>
      </c>
      <c r="BV173" s="5" t="s">
        <v>168</v>
      </c>
      <c r="BW173" s="15">
        <f t="shared" si="824"/>
        <v>0</v>
      </c>
      <c r="BX173" s="10" t="str">
        <f>IFERROR(VLOOKUP(A173,'24'!U:V,2,0),"0")</f>
        <v>0</v>
      </c>
      <c r="BY173" s="5" t="s">
        <v>168</v>
      </c>
      <c r="BZ173" s="15">
        <f t="shared" si="825"/>
        <v>0</v>
      </c>
      <c r="CA173" s="10" t="str">
        <f>IFERROR(VLOOKUP(A173,'25'!U:V,2,0),"0")</f>
        <v>0</v>
      </c>
      <c r="CB173" s="5" t="s">
        <v>168</v>
      </c>
      <c r="CC173" s="15">
        <f t="shared" si="826"/>
        <v>0</v>
      </c>
      <c r="CD173" s="10" t="str">
        <f>IFERROR(VLOOKUP(A173,'26'!U:V,2,0),"0")</f>
        <v>0</v>
      </c>
      <c r="CE173" s="5" t="s">
        <v>168</v>
      </c>
      <c r="CF173" s="15">
        <f t="shared" si="827"/>
        <v>0</v>
      </c>
      <c r="CG173" s="10" t="str">
        <f>IFERROR(VLOOKUP(A173,'27'!U:V,2,0),"0")</f>
        <v>0</v>
      </c>
      <c r="CH173" s="5" t="s">
        <v>168</v>
      </c>
      <c r="CI173" s="15">
        <f t="shared" si="828"/>
        <v>0</v>
      </c>
      <c r="CJ173" s="10" t="str">
        <f>IFERROR(VLOOKUP(A173,'28'!U:V,2,0),"0")</f>
        <v>0</v>
      </c>
      <c r="CK173" s="5" t="s">
        <v>168</v>
      </c>
      <c r="CL173" s="15">
        <f t="shared" si="829"/>
        <v>0</v>
      </c>
      <c r="CM173" s="10" t="str">
        <f>IFERROR(VLOOKUP(A173,'29'!U:V,2,0),"0")</f>
        <v>0</v>
      </c>
      <c r="CN173" s="5" t="s">
        <v>168</v>
      </c>
      <c r="CO173" s="15">
        <f t="shared" si="830"/>
        <v>0</v>
      </c>
      <c r="CP173" s="10" t="str">
        <f>IFERROR(VLOOKUP(A173,'30'!U:V,2,0),"0")</f>
        <v>0</v>
      </c>
      <c r="CQ173" s="5" t="s">
        <v>168</v>
      </c>
      <c r="CR173" s="15">
        <f t="shared" si="831"/>
        <v>0</v>
      </c>
      <c r="CS173" s="10" t="str">
        <f>IFERROR(VLOOKUP(A173,'31'!U:V,2,0),"0")</f>
        <v>0</v>
      </c>
      <c r="CT173" s="5" t="s">
        <v>168</v>
      </c>
      <c r="CU173" s="15">
        <f t="shared" si="832"/>
        <v>0</v>
      </c>
      <c r="CV173" s="10" t="str">
        <f>IFERROR(VLOOKUP(A173,'เซต1-31'!V:W,2,0),"0")</f>
        <v>0</v>
      </c>
      <c r="CW173" s="5" t="s">
        <v>168</v>
      </c>
      <c r="CX173" s="15">
        <f t="shared" si="422"/>
        <v>0</v>
      </c>
    </row>
    <row r="174" spans="1:102" x14ac:dyDescent="0.25">
      <c r="A174" s="5" t="s">
        <v>689</v>
      </c>
      <c r="B174" s="4" t="s">
        <v>690</v>
      </c>
      <c r="C174" s="13">
        <v>12.48</v>
      </c>
      <c r="D174" s="19">
        <f t="shared" si="834"/>
        <v>224</v>
      </c>
      <c r="E174" s="5" t="s">
        <v>169</v>
      </c>
      <c r="F174" s="13">
        <f t="shared" ref="F174:F176" si="836">+D174*C174</f>
        <v>2795.52</v>
      </c>
      <c r="G174" s="10" t="str">
        <f>IFERROR(VLOOKUP(A174,'1'!U:V,2,0),"0")</f>
        <v>0</v>
      </c>
      <c r="H174" s="5" t="s">
        <v>169</v>
      </c>
      <c r="I174" s="15">
        <f t="shared" ref="I174:I176" si="837">+G174*C174</f>
        <v>0</v>
      </c>
      <c r="J174" s="10" t="str">
        <f>IFERROR(VLOOKUP(A174,'2'!U:V,2,0),"0")</f>
        <v>0</v>
      </c>
      <c r="K174" s="5" t="s">
        <v>169</v>
      </c>
      <c r="L174" s="15">
        <f t="shared" ref="L174:L176" si="838">+J174*C174</f>
        <v>0</v>
      </c>
      <c r="M174" s="10">
        <f>IFERROR(VLOOKUP(A174,'3'!U:V,2,0),"0")</f>
        <v>24</v>
      </c>
      <c r="N174" s="5" t="s">
        <v>169</v>
      </c>
      <c r="O174" s="15">
        <f t="shared" ref="O174:O176" si="839">+M174*C174</f>
        <v>299.52</v>
      </c>
      <c r="P174" s="10">
        <f>IFERROR(VLOOKUP(A174,'4'!U:V,2,0),"0")</f>
        <v>32</v>
      </c>
      <c r="Q174" s="5" t="s">
        <v>169</v>
      </c>
      <c r="R174" s="15">
        <f t="shared" ref="R174:R176" si="840">+P174*C174</f>
        <v>399.36</v>
      </c>
      <c r="S174" s="10" t="str">
        <f>IFERROR(VLOOKUP(A174,'5'!U:V,2,0),"0")</f>
        <v>0</v>
      </c>
      <c r="T174" s="5" t="s">
        <v>169</v>
      </c>
      <c r="U174" s="15">
        <f t="shared" ref="U174:U176" si="841">+S174*C174</f>
        <v>0</v>
      </c>
      <c r="V174" s="10" t="str">
        <f>IFERROR(VLOOKUP(A174,'6'!U:V,2,0),"0")</f>
        <v>0</v>
      </c>
      <c r="W174" s="5" t="s">
        <v>169</v>
      </c>
      <c r="X174" s="15">
        <f t="shared" si="835"/>
        <v>0</v>
      </c>
      <c r="Y174" s="10">
        <f>IFERROR(VLOOKUP(A174,'7'!U:V,2,0),"0")</f>
        <v>4</v>
      </c>
      <c r="Z174" s="5" t="s">
        <v>169</v>
      </c>
      <c r="AA174" s="15">
        <f t="shared" ref="AA174:AA176" si="842">+Y174*C174</f>
        <v>49.92</v>
      </c>
      <c r="AB174" s="10" t="str">
        <f>IFERROR(VLOOKUP(A174,'8'!U:V,2,0),"0")</f>
        <v>0</v>
      </c>
      <c r="AC174" s="5" t="s">
        <v>169</v>
      </c>
      <c r="AD174" s="15">
        <f t="shared" ref="AD174:AD176" si="843">+AB174*C174</f>
        <v>0</v>
      </c>
      <c r="AE174" s="10">
        <f>IFERROR(VLOOKUP(A174,'9'!U:V,2,0),"0")</f>
        <v>20</v>
      </c>
      <c r="AF174" s="5" t="s">
        <v>169</v>
      </c>
      <c r="AG174" s="15">
        <f t="shared" ref="AG174:AG176" si="844">+AE174*C174</f>
        <v>249.60000000000002</v>
      </c>
      <c r="AH174" s="10" t="str">
        <f>IFERROR(VLOOKUP(A174,'10'!U:V,2,0),"0")</f>
        <v>0</v>
      </c>
      <c r="AI174" s="5" t="s">
        <v>169</v>
      </c>
      <c r="AJ174" s="15">
        <f t="shared" ref="AJ174:AJ176" si="845">+AH174*C174</f>
        <v>0</v>
      </c>
      <c r="AK174" s="10">
        <f>IFERROR(VLOOKUP(A174,'11'!U:V,2,0),"0")</f>
        <v>48</v>
      </c>
      <c r="AL174" s="5" t="s">
        <v>169</v>
      </c>
      <c r="AM174" s="15">
        <f t="shared" ref="AM174:AM176" si="846">+AK174*C174</f>
        <v>599.04</v>
      </c>
      <c r="AN174" s="10">
        <f>IFERROR(VLOOKUP(A174,'12'!U:V,2,0),"0")</f>
        <v>24</v>
      </c>
      <c r="AO174" s="5" t="s">
        <v>169</v>
      </c>
      <c r="AP174" s="15">
        <f t="shared" ref="AP174:AP176" si="847">+AN174*C174</f>
        <v>299.52</v>
      </c>
      <c r="AQ174" s="10">
        <f>IFERROR(VLOOKUP(A174,'13'!U:V,2,0),"0")</f>
        <v>8</v>
      </c>
      <c r="AR174" s="5" t="s">
        <v>169</v>
      </c>
      <c r="AS174" s="15">
        <f t="shared" ref="AS174:AS176" si="848">+AQ174*C174</f>
        <v>99.84</v>
      </c>
      <c r="AT174" s="10">
        <f>IFERROR(VLOOKUP(A174,'14'!U:V,2,0),"0")</f>
        <v>4</v>
      </c>
      <c r="AU174" s="5" t="s">
        <v>169</v>
      </c>
      <c r="AV174" s="15">
        <f t="shared" ref="AV174:AV176" si="849">+AT174*C174</f>
        <v>49.92</v>
      </c>
      <c r="AW174" s="10">
        <f>IFERROR(VLOOKUP(A174,'15'!U:V,2,0),"0")</f>
        <v>8</v>
      </c>
      <c r="AX174" s="5" t="s">
        <v>169</v>
      </c>
      <c r="AY174" s="15">
        <f t="shared" ref="AY174:AY176" si="850">+AW174*C174</f>
        <v>99.84</v>
      </c>
      <c r="AZ174" s="10">
        <f>IFERROR(VLOOKUP(A174,'16'!U:V,2,0),"0")</f>
        <v>4</v>
      </c>
      <c r="BA174" s="5" t="s">
        <v>169</v>
      </c>
      <c r="BB174" s="15">
        <f t="shared" ref="BB174:BB176" si="851">+AZ174*C174</f>
        <v>49.92</v>
      </c>
      <c r="BC174" s="10">
        <f>IFERROR(VLOOKUP(A174,'17'!U:V,2,0),"0")</f>
        <v>8</v>
      </c>
      <c r="BD174" s="5" t="s">
        <v>169</v>
      </c>
      <c r="BE174" s="15">
        <f t="shared" ref="BE174:BE176" si="852">+BC174*C174</f>
        <v>99.84</v>
      </c>
      <c r="BF174" s="10" t="str">
        <f>IFERROR(VLOOKUP(A174,'18'!U:V,2,0),"0")</f>
        <v>0</v>
      </c>
      <c r="BG174" s="5" t="s">
        <v>169</v>
      </c>
      <c r="BH174" s="15">
        <f t="shared" ref="BH174:BH176" si="853">+BF174*C174</f>
        <v>0</v>
      </c>
      <c r="BI174" s="10" t="str">
        <f>IFERROR(VLOOKUP(A174,'19'!U:V,2,0),"0")</f>
        <v>0</v>
      </c>
      <c r="BJ174" s="5" t="s">
        <v>169</v>
      </c>
      <c r="BK174" s="15">
        <f t="shared" ref="BK174:BK176" si="854">+BI174*C174</f>
        <v>0</v>
      </c>
      <c r="BL174" s="10" t="str">
        <f>IFERROR(VLOOKUP(A174,'20'!U:V,2,0),"0")</f>
        <v>0</v>
      </c>
      <c r="BM174" s="5" t="s">
        <v>169</v>
      </c>
      <c r="BN174" s="15">
        <f t="shared" ref="BN174:BN176" si="855">+BL174*C174</f>
        <v>0</v>
      </c>
      <c r="BO174" s="10" t="str">
        <f>IFERROR(VLOOKUP(A174,'21'!U:V,2,0),"0")</f>
        <v>0</v>
      </c>
      <c r="BP174" s="5" t="s">
        <v>169</v>
      </c>
      <c r="BQ174" s="15">
        <f t="shared" ref="BQ174:BQ176" si="856">+BO174*C174</f>
        <v>0</v>
      </c>
      <c r="BR174" s="10" t="str">
        <f>IFERROR(VLOOKUP(A174,'22'!U:V,2,0),"0")</f>
        <v>0</v>
      </c>
      <c r="BS174" s="5" t="s">
        <v>169</v>
      </c>
      <c r="BT174" s="15">
        <f t="shared" ref="BT174:BT176" si="857">+BR174*C174</f>
        <v>0</v>
      </c>
      <c r="BU174" s="10" t="str">
        <f>IFERROR(VLOOKUP(A174,'23'!U:V,2,0),"0")</f>
        <v>0</v>
      </c>
      <c r="BV174" s="5" t="s">
        <v>169</v>
      </c>
      <c r="BW174" s="15">
        <f t="shared" ref="BW174:BW176" si="858">+BU174*C174</f>
        <v>0</v>
      </c>
      <c r="BX174" s="10" t="str">
        <f>IFERROR(VLOOKUP(A174,'24'!U:V,2,0),"0")</f>
        <v>0</v>
      </c>
      <c r="BY174" s="5" t="s">
        <v>169</v>
      </c>
      <c r="BZ174" s="15">
        <f t="shared" ref="BZ174:BZ176" si="859">+BX174*C174</f>
        <v>0</v>
      </c>
      <c r="CA174" s="10" t="str">
        <f>IFERROR(VLOOKUP(A174,'25'!U:V,2,0),"0")</f>
        <v>0</v>
      </c>
      <c r="CB174" s="5" t="s">
        <v>169</v>
      </c>
      <c r="CC174" s="15">
        <f t="shared" ref="CC174:CC176" si="860">+CA174*C174</f>
        <v>0</v>
      </c>
      <c r="CD174" s="10" t="str">
        <f>IFERROR(VLOOKUP(A174,'26'!U:V,2,0),"0")</f>
        <v>0</v>
      </c>
      <c r="CE174" s="5" t="s">
        <v>169</v>
      </c>
      <c r="CF174" s="15">
        <f t="shared" ref="CF174:CF176" si="861">+CD174*C174</f>
        <v>0</v>
      </c>
      <c r="CG174" s="10">
        <f>IFERROR(VLOOKUP(A174,'27'!U:V,2,0),"0")</f>
        <v>40</v>
      </c>
      <c r="CH174" s="5" t="s">
        <v>169</v>
      </c>
      <c r="CI174" s="15">
        <f t="shared" ref="CI174:CI176" si="862">+CG174*C174</f>
        <v>499.20000000000005</v>
      </c>
      <c r="CJ174" s="10" t="str">
        <f>IFERROR(VLOOKUP(A174,'28'!U:V,2,0),"0")</f>
        <v>0</v>
      </c>
      <c r="CK174" s="5" t="s">
        <v>169</v>
      </c>
      <c r="CL174" s="15">
        <f t="shared" ref="CL174:CL176" si="863">+CJ174*C174</f>
        <v>0</v>
      </c>
      <c r="CM174" s="10" t="str">
        <f>IFERROR(VLOOKUP(A174,'29'!U:V,2,0),"0")</f>
        <v>0</v>
      </c>
      <c r="CN174" s="5" t="s">
        <v>169</v>
      </c>
      <c r="CO174" s="15">
        <f t="shared" ref="CO174:CO176" si="864">+CM174*C174</f>
        <v>0</v>
      </c>
      <c r="CP174" s="10" t="str">
        <f>IFERROR(VLOOKUP(A174,'30'!U:V,2,0),"0")</f>
        <v>0</v>
      </c>
      <c r="CQ174" s="5" t="s">
        <v>169</v>
      </c>
      <c r="CR174" s="15">
        <f t="shared" ref="CR174:CR176" si="865">+CP174*C174</f>
        <v>0</v>
      </c>
      <c r="CS174" s="10" t="str">
        <f>IFERROR(VLOOKUP(A174,'31'!U:V,2,0),"0")</f>
        <v>0</v>
      </c>
      <c r="CT174" s="5" t="s">
        <v>169</v>
      </c>
      <c r="CU174" s="15">
        <f t="shared" ref="CU174:CU176" si="866">+CS174*C174</f>
        <v>0</v>
      </c>
      <c r="CV174" s="10" t="str">
        <f>IFERROR(VLOOKUP(A174,'เซต1-31'!V:W,2,0),"0")</f>
        <v>0</v>
      </c>
      <c r="CW174" s="5" t="s">
        <v>169</v>
      </c>
      <c r="CX174" s="15">
        <f t="shared" si="422"/>
        <v>0</v>
      </c>
    </row>
    <row r="175" spans="1:102" x14ac:dyDescent="0.25">
      <c r="A175" s="5" t="s">
        <v>695</v>
      </c>
      <c r="B175" s="4" t="s">
        <v>696</v>
      </c>
      <c r="C175" s="13">
        <v>28.88</v>
      </c>
      <c r="D175" s="19">
        <f t="shared" si="834"/>
        <v>0</v>
      </c>
      <c r="E175" s="5" t="s">
        <v>168</v>
      </c>
      <c r="F175" s="13">
        <f t="shared" si="836"/>
        <v>0</v>
      </c>
      <c r="G175" s="10" t="str">
        <f>IFERROR(VLOOKUP(A175,'1'!U:V,2,0),"0")</f>
        <v>0</v>
      </c>
      <c r="H175" s="5" t="s">
        <v>168</v>
      </c>
      <c r="I175" s="15">
        <f t="shared" si="837"/>
        <v>0</v>
      </c>
      <c r="J175" s="10" t="str">
        <f>IFERROR(VLOOKUP(A175,'2'!U:V,2,0),"0")</f>
        <v>0</v>
      </c>
      <c r="K175" s="5" t="s">
        <v>168</v>
      </c>
      <c r="L175" s="15">
        <f t="shared" si="838"/>
        <v>0</v>
      </c>
      <c r="M175" s="10" t="str">
        <f>IFERROR(VLOOKUP(A175,'3'!U:V,2,0),"0")</f>
        <v>0</v>
      </c>
      <c r="N175" s="5" t="s">
        <v>168</v>
      </c>
      <c r="O175" s="15">
        <f t="shared" si="839"/>
        <v>0</v>
      </c>
      <c r="P175" s="10" t="str">
        <f>IFERROR(VLOOKUP(A175,'4'!U:V,2,0),"0")</f>
        <v>0</v>
      </c>
      <c r="Q175" s="5" t="s">
        <v>168</v>
      </c>
      <c r="R175" s="15">
        <f t="shared" si="840"/>
        <v>0</v>
      </c>
      <c r="S175" s="10" t="str">
        <f>IFERROR(VLOOKUP(A175,'5'!U:V,2,0),"0")</f>
        <v>0</v>
      </c>
      <c r="T175" s="5" t="s">
        <v>168</v>
      </c>
      <c r="U175" s="15">
        <f t="shared" si="841"/>
        <v>0</v>
      </c>
      <c r="V175" s="10" t="str">
        <f>IFERROR(VLOOKUP(A175,'6'!U:V,2,0),"0")</f>
        <v>0</v>
      </c>
      <c r="W175" s="5" t="s">
        <v>168</v>
      </c>
      <c r="X175" s="15">
        <f t="shared" ref="X175:X176" si="867">+V175*C175</f>
        <v>0</v>
      </c>
      <c r="Y175" s="10" t="str">
        <f>IFERROR(VLOOKUP(A175,'7'!U:V,2,0),"0")</f>
        <v>0</v>
      </c>
      <c r="Z175" s="5" t="s">
        <v>168</v>
      </c>
      <c r="AA175" s="15">
        <f t="shared" si="842"/>
        <v>0</v>
      </c>
      <c r="AB175" s="10" t="str">
        <f>IFERROR(VLOOKUP(A175,'8'!U:V,2,0),"0")</f>
        <v>0</v>
      </c>
      <c r="AC175" s="5" t="s">
        <v>168</v>
      </c>
      <c r="AD175" s="15">
        <f t="shared" si="843"/>
        <v>0</v>
      </c>
      <c r="AE175" s="10" t="str">
        <f>IFERROR(VLOOKUP(A175,'9'!U:V,2,0),"0")</f>
        <v>0</v>
      </c>
      <c r="AF175" s="5" t="s">
        <v>168</v>
      </c>
      <c r="AG175" s="15">
        <f t="shared" si="844"/>
        <v>0</v>
      </c>
      <c r="AH175" s="10" t="str">
        <f>IFERROR(VLOOKUP(A175,'10'!U:V,2,0),"0")</f>
        <v>0</v>
      </c>
      <c r="AI175" s="5" t="s">
        <v>168</v>
      </c>
      <c r="AJ175" s="15">
        <f t="shared" si="845"/>
        <v>0</v>
      </c>
      <c r="AK175" s="10" t="str">
        <f>IFERROR(VLOOKUP(A175,'11'!U:V,2,0),"0")</f>
        <v>0</v>
      </c>
      <c r="AL175" s="5" t="s">
        <v>168</v>
      </c>
      <c r="AM175" s="15">
        <f t="shared" si="846"/>
        <v>0</v>
      </c>
      <c r="AN175" s="10" t="str">
        <f>IFERROR(VLOOKUP(A175,'12'!U:V,2,0),"0")</f>
        <v>0</v>
      </c>
      <c r="AO175" s="5" t="s">
        <v>168</v>
      </c>
      <c r="AP175" s="15">
        <f t="shared" si="847"/>
        <v>0</v>
      </c>
      <c r="AQ175" s="10" t="str">
        <f>IFERROR(VLOOKUP(A175,'13'!U:V,2,0),"0")</f>
        <v>0</v>
      </c>
      <c r="AR175" s="5" t="s">
        <v>168</v>
      </c>
      <c r="AS175" s="15">
        <f t="shared" si="848"/>
        <v>0</v>
      </c>
      <c r="AT175" s="10" t="str">
        <f>IFERROR(VLOOKUP(A175,'14'!U:V,2,0),"0")</f>
        <v>0</v>
      </c>
      <c r="AU175" s="5" t="s">
        <v>168</v>
      </c>
      <c r="AV175" s="15">
        <f t="shared" si="849"/>
        <v>0</v>
      </c>
      <c r="AW175" s="10" t="str">
        <f>IFERROR(VLOOKUP(A175,'15'!U:V,2,0),"0")</f>
        <v>0</v>
      </c>
      <c r="AX175" s="5" t="s">
        <v>168</v>
      </c>
      <c r="AY175" s="15">
        <f t="shared" si="850"/>
        <v>0</v>
      </c>
      <c r="AZ175" s="10" t="str">
        <f>IFERROR(VLOOKUP(A175,'16'!U:V,2,0),"0")</f>
        <v>0</v>
      </c>
      <c r="BA175" s="5" t="s">
        <v>168</v>
      </c>
      <c r="BB175" s="15">
        <f t="shared" si="851"/>
        <v>0</v>
      </c>
      <c r="BC175" s="10" t="str">
        <f>IFERROR(VLOOKUP(A175,'17'!U:V,2,0),"0")</f>
        <v>0</v>
      </c>
      <c r="BD175" s="5" t="s">
        <v>168</v>
      </c>
      <c r="BE175" s="15">
        <f t="shared" si="852"/>
        <v>0</v>
      </c>
      <c r="BF175" s="10" t="str">
        <f>IFERROR(VLOOKUP(A175,'18'!U:V,2,0),"0")</f>
        <v>0</v>
      </c>
      <c r="BG175" s="5" t="s">
        <v>168</v>
      </c>
      <c r="BH175" s="15">
        <f t="shared" si="853"/>
        <v>0</v>
      </c>
      <c r="BI175" s="10" t="str">
        <f>IFERROR(VLOOKUP(A175,'19'!U:V,2,0),"0")</f>
        <v>0</v>
      </c>
      <c r="BJ175" s="5" t="s">
        <v>168</v>
      </c>
      <c r="BK175" s="15">
        <f t="shared" si="854"/>
        <v>0</v>
      </c>
      <c r="BL175" s="10" t="str">
        <f>IFERROR(VLOOKUP(A175,'20'!U:V,2,0),"0")</f>
        <v>0</v>
      </c>
      <c r="BM175" s="5" t="s">
        <v>168</v>
      </c>
      <c r="BN175" s="15">
        <f t="shared" si="855"/>
        <v>0</v>
      </c>
      <c r="BO175" s="10" t="str">
        <f>IFERROR(VLOOKUP(A175,'21'!U:V,2,0),"0")</f>
        <v>0</v>
      </c>
      <c r="BP175" s="5" t="s">
        <v>168</v>
      </c>
      <c r="BQ175" s="15">
        <f t="shared" si="856"/>
        <v>0</v>
      </c>
      <c r="BR175" s="10" t="str">
        <f>IFERROR(VLOOKUP(A175,'22'!U:V,2,0),"0")</f>
        <v>0</v>
      </c>
      <c r="BS175" s="5" t="s">
        <v>168</v>
      </c>
      <c r="BT175" s="15">
        <f t="shared" si="857"/>
        <v>0</v>
      </c>
      <c r="BU175" s="10" t="str">
        <f>IFERROR(VLOOKUP(A175,'23'!U:V,2,0),"0")</f>
        <v>0</v>
      </c>
      <c r="BV175" s="5" t="s">
        <v>168</v>
      </c>
      <c r="BW175" s="15">
        <f t="shared" si="858"/>
        <v>0</v>
      </c>
      <c r="BX175" s="10" t="str">
        <f>IFERROR(VLOOKUP(A175,'24'!U:V,2,0),"0")</f>
        <v>0</v>
      </c>
      <c r="BY175" s="5" t="s">
        <v>168</v>
      </c>
      <c r="BZ175" s="15">
        <f t="shared" si="859"/>
        <v>0</v>
      </c>
      <c r="CA175" s="10" t="str">
        <f>IFERROR(VLOOKUP(A175,'25'!U:V,2,0),"0")</f>
        <v>0</v>
      </c>
      <c r="CB175" s="5" t="s">
        <v>168</v>
      </c>
      <c r="CC175" s="15">
        <f t="shared" si="860"/>
        <v>0</v>
      </c>
      <c r="CD175" s="10" t="str">
        <f>IFERROR(VLOOKUP(A175,'26'!U:V,2,0),"0")</f>
        <v>0</v>
      </c>
      <c r="CE175" s="5" t="s">
        <v>168</v>
      </c>
      <c r="CF175" s="15">
        <f t="shared" si="861"/>
        <v>0</v>
      </c>
      <c r="CG175" s="10" t="str">
        <f>IFERROR(VLOOKUP(A175,'27'!U:V,2,0),"0")</f>
        <v>0</v>
      </c>
      <c r="CH175" s="5" t="s">
        <v>168</v>
      </c>
      <c r="CI175" s="15">
        <f t="shared" si="862"/>
        <v>0</v>
      </c>
      <c r="CJ175" s="10" t="str">
        <f>IFERROR(VLOOKUP(A175,'28'!U:V,2,0),"0")</f>
        <v>0</v>
      </c>
      <c r="CK175" s="5" t="s">
        <v>168</v>
      </c>
      <c r="CL175" s="15">
        <f t="shared" si="863"/>
        <v>0</v>
      </c>
      <c r="CM175" s="10" t="str">
        <f>IFERROR(VLOOKUP(A175,'29'!U:V,2,0),"0")</f>
        <v>0</v>
      </c>
      <c r="CN175" s="5" t="s">
        <v>168</v>
      </c>
      <c r="CO175" s="15">
        <f t="shared" si="864"/>
        <v>0</v>
      </c>
      <c r="CP175" s="10" t="str">
        <f>IFERROR(VLOOKUP(A175,'30'!U:V,2,0),"0")</f>
        <v>0</v>
      </c>
      <c r="CQ175" s="5" t="s">
        <v>168</v>
      </c>
      <c r="CR175" s="15">
        <f t="shared" si="865"/>
        <v>0</v>
      </c>
      <c r="CS175" s="10" t="str">
        <f>IFERROR(VLOOKUP(A175,'31'!U:V,2,0),"0")</f>
        <v>0</v>
      </c>
      <c r="CT175" s="5" t="s">
        <v>168</v>
      </c>
      <c r="CU175" s="15">
        <f t="shared" si="866"/>
        <v>0</v>
      </c>
      <c r="CV175" s="10" t="str">
        <f>IFERROR(VLOOKUP(A175,'เซต1-31'!V:W,2,0),"0")</f>
        <v>0</v>
      </c>
      <c r="CW175" s="5" t="s">
        <v>168</v>
      </c>
      <c r="CX175" s="15">
        <f t="shared" si="422"/>
        <v>0</v>
      </c>
    </row>
    <row r="176" spans="1:102" x14ac:dyDescent="0.25">
      <c r="A176" s="5" t="s">
        <v>697</v>
      </c>
      <c r="B176" s="4" t="s">
        <v>698</v>
      </c>
      <c r="C176" s="13">
        <v>0</v>
      </c>
      <c r="D176" s="19">
        <f t="shared" si="834"/>
        <v>0</v>
      </c>
      <c r="E176" s="5" t="s">
        <v>168</v>
      </c>
      <c r="F176" s="13">
        <f t="shared" si="836"/>
        <v>0</v>
      </c>
      <c r="G176" s="10" t="str">
        <f>IFERROR(VLOOKUP(A176,'1'!U:V,2,0),"0")</f>
        <v>0</v>
      </c>
      <c r="H176" s="5" t="s">
        <v>168</v>
      </c>
      <c r="I176" s="15">
        <f t="shared" si="837"/>
        <v>0</v>
      </c>
      <c r="J176" s="10" t="str">
        <f>IFERROR(VLOOKUP(A176,'2'!U:V,2,0),"0")</f>
        <v>0</v>
      </c>
      <c r="K176" s="5" t="s">
        <v>168</v>
      </c>
      <c r="L176" s="15">
        <f t="shared" si="838"/>
        <v>0</v>
      </c>
      <c r="M176" s="10" t="str">
        <f>IFERROR(VLOOKUP(A176,'3'!U:V,2,0),"0")</f>
        <v>0</v>
      </c>
      <c r="N176" s="5" t="s">
        <v>168</v>
      </c>
      <c r="O176" s="15">
        <f t="shared" si="839"/>
        <v>0</v>
      </c>
      <c r="P176" s="10" t="str">
        <f>IFERROR(VLOOKUP(A176,'4'!U:V,2,0),"0")</f>
        <v>0</v>
      </c>
      <c r="Q176" s="5" t="s">
        <v>168</v>
      </c>
      <c r="R176" s="15">
        <f t="shared" si="840"/>
        <v>0</v>
      </c>
      <c r="S176" s="10" t="str">
        <f>IFERROR(VLOOKUP(A176,'5'!U:V,2,0),"0")</f>
        <v>0</v>
      </c>
      <c r="T176" s="5" t="s">
        <v>168</v>
      </c>
      <c r="U176" s="15">
        <f t="shared" si="841"/>
        <v>0</v>
      </c>
      <c r="V176" s="10" t="str">
        <f>IFERROR(VLOOKUP(A176,'6'!U:V,2,0),"0")</f>
        <v>0</v>
      </c>
      <c r="W176" s="5" t="s">
        <v>168</v>
      </c>
      <c r="X176" s="15">
        <f t="shared" si="867"/>
        <v>0</v>
      </c>
      <c r="Y176" s="10" t="str">
        <f>IFERROR(VLOOKUP(A176,'7'!U:V,2,0),"0")</f>
        <v>0</v>
      </c>
      <c r="Z176" s="5" t="s">
        <v>168</v>
      </c>
      <c r="AA176" s="15">
        <f t="shared" si="842"/>
        <v>0</v>
      </c>
      <c r="AB176" s="10" t="str">
        <f>IFERROR(VLOOKUP(A176,'8'!U:V,2,0),"0")</f>
        <v>0</v>
      </c>
      <c r="AC176" s="5" t="s">
        <v>168</v>
      </c>
      <c r="AD176" s="15">
        <f t="shared" si="843"/>
        <v>0</v>
      </c>
      <c r="AE176" s="10" t="str">
        <f>IFERROR(VLOOKUP(A176,'9'!U:V,2,0),"0")</f>
        <v>0</v>
      </c>
      <c r="AF176" s="5" t="s">
        <v>168</v>
      </c>
      <c r="AG176" s="15">
        <f t="shared" si="844"/>
        <v>0</v>
      </c>
      <c r="AH176" s="10" t="str">
        <f>IFERROR(VLOOKUP(A176,'10'!U:V,2,0),"0")</f>
        <v>0</v>
      </c>
      <c r="AI176" s="5" t="s">
        <v>168</v>
      </c>
      <c r="AJ176" s="15">
        <f t="shared" si="845"/>
        <v>0</v>
      </c>
      <c r="AK176" s="10" t="str">
        <f>IFERROR(VLOOKUP(A176,'11'!U:V,2,0),"0")</f>
        <v>0</v>
      </c>
      <c r="AL176" s="5" t="s">
        <v>168</v>
      </c>
      <c r="AM176" s="15">
        <f t="shared" si="846"/>
        <v>0</v>
      </c>
      <c r="AN176" s="10" t="str">
        <f>IFERROR(VLOOKUP(A176,'12'!U:V,2,0),"0")</f>
        <v>0</v>
      </c>
      <c r="AO176" s="5" t="s">
        <v>168</v>
      </c>
      <c r="AP176" s="15">
        <f t="shared" si="847"/>
        <v>0</v>
      </c>
      <c r="AQ176" s="10" t="str">
        <f>IFERROR(VLOOKUP(A176,'13'!U:V,2,0),"0")</f>
        <v>0</v>
      </c>
      <c r="AR176" s="5" t="s">
        <v>168</v>
      </c>
      <c r="AS176" s="15">
        <f t="shared" si="848"/>
        <v>0</v>
      </c>
      <c r="AT176" s="10" t="str">
        <f>IFERROR(VLOOKUP(A176,'14'!U:V,2,0),"0")</f>
        <v>0</v>
      </c>
      <c r="AU176" s="5" t="s">
        <v>168</v>
      </c>
      <c r="AV176" s="15">
        <f t="shared" si="849"/>
        <v>0</v>
      </c>
      <c r="AW176" s="10" t="str">
        <f>IFERROR(VLOOKUP(A176,'15'!U:V,2,0),"0")</f>
        <v>0</v>
      </c>
      <c r="AX176" s="5" t="s">
        <v>168</v>
      </c>
      <c r="AY176" s="15">
        <f t="shared" si="850"/>
        <v>0</v>
      </c>
      <c r="AZ176" s="10" t="str">
        <f>IFERROR(VLOOKUP(A176,'16'!U:V,2,0),"0")</f>
        <v>0</v>
      </c>
      <c r="BA176" s="5" t="s">
        <v>168</v>
      </c>
      <c r="BB176" s="15">
        <f t="shared" si="851"/>
        <v>0</v>
      </c>
      <c r="BC176" s="10" t="str">
        <f>IFERROR(VLOOKUP(A176,'17'!U:V,2,0),"0")</f>
        <v>0</v>
      </c>
      <c r="BD176" s="5" t="s">
        <v>168</v>
      </c>
      <c r="BE176" s="15">
        <f t="shared" si="852"/>
        <v>0</v>
      </c>
      <c r="BF176" s="10" t="str">
        <f>IFERROR(VLOOKUP(A176,'18'!U:V,2,0),"0")</f>
        <v>0</v>
      </c>
      <c r="BG176" s="5" t="s">
        <v>168</v>
      </c>
      <c r="BH176" s="15">
        <f t="shared" si="853"/>
        <v>0</v>
      </c>
      <c r="BI176" s="10" t="str">
        <f>IFERROR(VLOOKUP(A176,'19'!U:V,2,0),"0")</f>
        <v>0</v>
      </c>
      <c r="BJ176" s="5" t="s">
        <v>168</v>
      </c>
      <c r="BK176" s="15">
        <f t="shared" si="854"/>
        <v>0</v>
      </c>
      <c r="BL176" s="10" t="str">
        <f>IFERROR(VLOOKUP(A176,'20'!U:V,2,0),"0")</f>
        <v>0</v>
      </c>
      <c r="BM176" s="5" t="s">
        <v>168</v>
      </c>
      <c r="BN176" s="15">
        <f t="shared" si="855"/>
        <v>0</v>
      </c>
      <c r="BO176" s="10" t="str">
        <f>IFERROR(VLOOKUP(A176,'21'!U:V,2,0),"0")</f>
        <v>0</v>
      </c>
      <c r="BP176" s="5" t="s">
        <v>168</v>
      </c>
      <c r="BQ176" s="15">
        <f t="shared" si="856"/>
        <v>0</v>
      </c>
      <c r="BR176" s="10" t="str">
        <f>IFERROR(VLOOKUP(A176,'22'!U:V,2,0),"0")</f>
        <v>0</v>
      </c>
      <c r="BS176" s="5" t="s">
        <v>168</v>
      </c>
      <c r="BT176" s="15">
        <f t="shared" si="857"/>
        <v>0</v>
      </c>
      <c r="BU176" s="10" t="str">
        <f>IFERROR(VLOOKUP(A176,'23'!U:V,2,0),"0")</f>
        <v>0</v>
      </c>
      <c r="BV176" s="5" t="s">
        <v>168</v>
      </c>
      <c r="BW176" s="15">
        <f t="shared" si="858"/>
        <v>0</v>
      </c>
      <c r="BX176" s="10" t="str">
        <f>IFERROR(VLOOKUP(A176,'24'!U:V,2,0),"0")</f>
        <v>0</v>
      </c>
      <c r="BY176" s="5" t="s">
        <v>168</v>
      </c>
      <c r="BZ176" s="15">
        <f t="shared" si="859"/>
        <v>0</v>
      </c>
      <c r="CA176" s="10" t="str">
        <f>IFERROR(VLOOKUP(A176,'25'!U:V,2,0),"0")</f>
        <v>0</v>
      </c>
      <c r="CB176" s="5" t="s">
        <v>168</v>
      </c>
      <c r="CC176" s="15">
        <f t="shared" si="860"/>
        <v>0</v>
      </c>
      <c r="CD176" s="10" t="str">
        <f>IFERROR(VLOOKUP(A176,'26'!U:V,2,0),"0")</f>
        <v>0</v>
      </c>
      <c r="CE176" s="5" t="s">
        <v>168</v>
      </c>
      <c r="CF176" s="15">
        <f t="shared" si="861"/>
        <v>0</v>
      </c>
      <c r="CG176" s="10" t="str">
        <f>IFERROR(VLOOKUP(A176,'27'!U:V,2,0),"0")</f>
        <v>0</v>
      </c>
      <c r="CH176" s="5" t="s">
        <v>168</v>
      </c>
      <c r="CI176" s="15">
        <f t="shared" si="862"/>
        <v>0</v>
      </c>
      <c r="CJ176" s="10" t="str">
        <f>IFERROR(VLOOKUP(A176,'28'!U:V,2,0),"0")</f>
        <v>0</v>
      </c>
      <c r="CK176" s="5" t="s">
        <v>168</v>
      </c>
      <c r="CL176" s="15">
        <f t="shared" si="863"/>
        <v>0</v>
      </c>
      <c r="CM176" s="10" t="str">
        <f>IFERROR(VLOOKUP(A176,'29'!U:V,2,0),"0")</f>
        <v>0</v>
      </c>
      <c r="CN176" s="5" t="s">
        <v>168</v>
      </c>
      <c r="CO176" s="15">
        <f t="shared" si="864"/>
        <v>0</v>
      </c>
      <c r="CP176" s="10" t="str">
        <f>IFERROR(VLOOKUP(A176,'30'!U:V,2,0),"0")</f>
        <v>0</v>
      </c>
      <c r="CQ176" s="5" t="s">
        <v>168</v>
      </c>
      <c r="CR176" s="15">
        <f t="shared" si="865"/>
        <v>0</v>
      </c>
      <c r="CS176" s="10" t="str">
        <f>IFERROR(VLOOKUP(A176,'31'!U:V,2,0),"0")</f>
        <v>0</v>
      </c>
      <c r="CT176" s="5" t="s">
        <v>168</v>
      </c>
      <c r="CU176" s="15">
        <f t="shared" si="866"/>
        <v>0</v>
      </c>
      <c r="CV176" s="10" t="str">
        <f>IFERROR(VLOOKUP(A176,'เซต1-31'!V:W,2,0),"0")</f>
        <v>0</v>
      </c>
      <c r="CW176" s="5" t="s">
        <v>168</v>
      </c>
      <c r="CX176" s="15">
        <f t="shared" si="422"/>
        <v>0</v>
      </c>
    </row>
    <row r="177" spans="1:102" x14ac:dyDescent="0.25">
      <c r="A177" s="5" t="s">
        <v>702</v>
      </c>
      <c r="B177" s="4" t="s">
        <v>703</v>
      </c>
      <c r="C177" s="13">
        <v>12.68</v>
      </c>
      <c r="D177" s="19">
        <f t="shared" si="834"/>
        <v>2</v>
      </c>
      <c r="E177" s="5" t="s">
        <v>168</v>
      </c>
      <c r="F177" s="13">
        <f t="shared" ref="F177" si="868">+D177*C177</f>
        <v>25.36</v>
      </c>
      <c r="G177" s="10" t="str">
        <f>IFERROR(VLOOKUP(A177,'1'!U:V,2,0),"0")</f>
        <v>0</v>
      </c>
      <c r="H177" s="5" t="s">
        <v>168</v>
      </c>
      <c r="I177" s="15">
        <f t="shared" ref="I177:I178" si="869">+G177*C177</f>
        <v>0</v>
      </c>
      <c r="J177" s="10" t="str">
        <f>IFERROR(VLOOKUP(A177,'2'!U:V,2,0),"0")</f>
        <v>0</v>
      </c>
      <c r="K177" s="5" t="s">
        <v>168</v>
      </c>
      <c r="L177" s="15">
        <f t="shared" ref="L177:L178" si="870">+J177*C177</f>
        <v>0</v>
      </c>
      <c r="M177" s="10" t="str">
        <f>IFERROR(VLOOKUP(A177,'3'!U:V,2,0),"0")</f>
        <v>0</v>
      </c>
      <c r="N177" s="5" t="s">
        <v>168</v>
      </c>
      <c r="O177" s="15">
        <f t="shared" ref="O177:O178" si="871">+M177*C177</f>
        <v>0</v>
      </c>
      <c r="P177" s="10" t="str">
        <f>IFERROR(VLOOKUP(A177,'4'!U:V,2,0),"0")</f>
        <v>0</v>
      </c>
      <c r="Q177" s="5" t="s">
        <v>168</v>
      </c>
      <c r="R177" s="15">
        <f t="shared" ref="R177:R178" si="872">+P177*C177</f>
        <v>0</v>
      </c>
      <c r="S177" s="10" t="str">
        <f>IFERROR(VLOOKUP(A177,'5'!U:V,2,0),"0")</f>
        <v>0</v>
      </c>
      <c r="T177" s="5" t="s">
        <v>168</v>
      </c>
      <c r="U177" s="15">
        <f t="shared" ref="U177:U178" si="873">+S177*C177</f>
        <v>0</v>
      </c>
      <c r="V177" s="10" t="str">
        <f>IFERROR(VLOOKUP(A177,'6'!U:V,2,0),"0")</f>
        <v>0</v>
      </c>
      <c r="W177" s="5" t="s">
        <v>168</v>
      </c>
      <c r="X177" s="15">
        <f t="shared" ref="X177:X178" si="874">+V177*C177</f>
        <v>0</v>
      </c>
      <c r="Y177" s="10" t="str">
        <f>IFERROR(VLOOKUP(A177,'7'!U:V,2,0),"0")</f>
        <v>0</v>
      </c>
      <c r="Z177" s="5" t="s">
        <v>168</v>
      </c>
      <c r="AA177" s="15">
        <f t="shared" ref="AA177:AA178" si="875">+Y177*C177</f>
        <v>0</v>
      </c>
      <c r="AB177" s="10" t="str">
        <f>IFERROR(VLOOKUP(A177,'8'!U:V,2,0),"0")</f>
        <v>0</v>
      </c>
      <c r="AC177" s="5" t="s">
        <v>168</v>
      </c>
      <c r="AD177" s="15">
        <f t="shared" ref="AD177:AD178" si="876">+AB177*C177</f>
        <v>0</v>
      </c>
      <c r="AE177" s="10" t="str">
        <f>IFERROR(VLOOKUP(A177,'9'!U:V,2,0),"0")</f>
        <v>0</v>
      </c>
      <c r="AF177" s="5" t="s">
        <v>168</v>
      </c>
      <c r="AG177" s="15">
        <f t="shared" ref="AG177:AG178" si="877">+AE177*C177</f>
        <v>0</v>
      </c>
      <c r="AH177" s="10" t="str">
        <f>IFERROR(VLOOKUP(A177,'10'!U:V,2,0),"0")</f>
        <v>0</v>
      </c>
      <c r="AI177" s="5" t="s">
        <v>168</v>
      </c>
      <c r="AJ177" s="15">
        <f t="shared" ref="AJ177:AJ178" si="878">+AH177*C177</f>
        <v>0</v>
      </c>
      <c r="AK177" s="10" t="str">
        <f>IFERROR(VLOOKUP(A177,'11'!U:V,2,0),"0")</f>
        <v>0</v>
      </c>
      <c r="AL177" s="5" t="s">
        <v>168</v>
      </c>
      <c r="AM177" s="15">
        <f t="shared" ref="AM177:AM178" si="879">+AK177*C177</f>
        <v>0</v>
      </c>
      <c r="AN177" s="10" t="str">
        <f>IFERROR(VLOOKUP(A177,'12'!U:V,2,0),"0")</f>
        <v>0</v>
      </c>
      <c r="AO177" s="5" t="s">
        <v>168</v>
      </c>
      <c r="AP177" s="15">
        <f t="shared" ref="AP177:AP178" si="880">+AN177*C177</f>
        <v>0</v>
      </c>
      <c r="AQ177" s="10" t="str">
        <f>IFERROR(VLOOKUP(A177,'13'!U:V,2,0),"0")</f>
        <v>0</v>
      </c>
      <c r="AR177" s="5" t="s">
        <v>168</v>
      </c>
      <c r="AS177" s="15">
        <f t="shared" ref="AS177:AS178" si="881">+AQ177*C177</f>
        <v>0</v>
      </c>
      <c r="AT177" s="10" t="str">
        <f>IFERROR(VLOOKUP(A177,'14'!U:V,2,0),"0")</f>
        <v>0</v>
      </c>
      <c r="AU177" s="5" t="s">
        <v>168</v>
      </c>
      <c r="AV177" s="15">
        <f t="shared" ref="AV177:AV178" si="882">+AT177*C177</f>
        <v>0</v>
      </c>
      <c r="AW177" s="10" t="str">
        <f>IFERROR(VLOOKUP(A177,'15'!U:V,2,0),"0")</f>
        <v>0</v>
      </c>
      <c r="AX177" s="5" t="s">
        <v>168</v>
      </c>
      <c r="AY177" s="15">
        <f t="shared" ref="AY177:AY178" si="883">+AW177*C177</f>
        <v>0</v>
      </c>
      <c r="AZ177" s="10" t="str">
        <f>IFERROR(VLOOKUP(A177,'16'!U:V,2,0),"0")</f>
        <v>0</v>
      </c>
      <c r="BA177" s="5" t="s">
        <v>168</v>
      </c>
      <c r="BB177" s="15">
        <f t="shared" ref="BB177:BB178" si="884">+AZ177*C177</f>
        <v>0</v>
      </c>
      <c r="BC177" s="10" t="str">
        <f>IFERROR(VLOOKUP(A177,'17'!U:V,2,0),"0")</f>
        <v>0</v>
      </c>
      <c r="BD177" s="5" t="s">
        <v>168</v>
      </c>
      <c r="BE177" s="15">
        <f t="shared" ref="BE177:BE178" si="885">+BC177*C177</f>
        <v>0</v>
      </c>
      <c r="BF177" s="10" t="str">
        <f>IFERROR(VLOOKUP(A177,'18'!U:V,2,0),"0")</f>
        <v>0</v>
      </c>
      <c r="BG177" s="5" t="s">
        <v>168</v>
      </c>
      <c r="BH177" s="15">
        <f t="shared" ref="BH177:BH178" si="886">+BF177*C177</f>
        <v>0</v>
      </c>
      <c r="BI177" s="10" t="str">
        <f>IFERROR(VLOOKUP(A177,'19'!U:V,2,0),"0")</f>
        <v>0</v>
      </c>
      <c r="BJ177" s="5" t="s">
        <v>168</v>
      </c>
      <c r="BK177" s="15">
        <f t="shared" ref="BK177:BK178" si="887">+BI177*C177</f>
        <v>0</v>
      </c>
      <c r="BL177" s="10" t="str">
        <f>IFERROR(VLOOKUP(A177,'20'!U:V,2,0),"0")</f>
        <v>0</v>
      </c>
      <c r="BM177" s="5" t="s">
        <v>168</v>
      </c>
      <c r="BN177" s="15">
        <f t="shared" ref="BN177:BN178" si="888">+BL177*C177</f>
        <v>0</v>
      </c>
      <c r="BO177" s="10" t="str">
        <f>IFERROR(VLOOKUP(A177,'21'!U:V,2,0),"0")</f>
        <v>0</v>
      </c>
      <c r="BP177" s="5" t="s">
        <v>168</v>
      </c>
      <c r="BQ177" s="15">
        <f t="shared" ref="BQ177:BQ178" si="889">+BO177*C177</f>
        <v>0</v>
      </c>
      <c r="BR177" s="10">
        <f>IFERROR(VLOOKUP(A177,'22'!U:V,2,0),"0")</f>
        <v>1</v>
      </c>
      <c r="BS177" s="5" t="s">
        <v>168</v>
      </c>
      <c r="BT177" s="15">
        <f t="shared" ref="BT177:BT178" si="890">+BR177*C177</f>
        <v>12.68</v>
      </c>
      <c r="BU177" s="10" t="str">
        <f>IFERROR(VLOOKUP(A177,'23'!U:V,2,0),"0")</f>
        <v>0</v>
      </c>
      <c r="BV177" s="5" t="s">
        <v>168</v>
      </c>
      <c r="BW177" s="15">
        <f t="shared" ref="BW177:BW178" si="891">+BU177*C177</f>
        <v>0</v>
      </c>
      <c r="BX177" s="10" t="str">
        <f>IFERROR(VLOOKUP(A177,'24'!U:V,2,0),"0")</f>
        <v>0</v>
      </c>
      <c r="BY177" s="5" t="s">
        <v>168</v>
      </c>
      <c r="BZ177" s="15">
        <f t="shared" ref="BZ177:BZ178" si="892">+BX177*C177</f>
        <v>0</v>
      </c>
      <c r="CA177" s="10" t="str">
        <f>IFERROR(VLOOKUP(A177,'25'!U:V,2,0),"0")</f>
        <v>0</v>
      </c>
      <c r="CB177" s="5" t="s">
        <v>168</v>
      </c>
      <c r="CC177" s="15">
        <f t="shared" ref="CC177:CC178" si="893">+CA177*C177</f>
        <v>0</v>
      </c>
      <c r="CD177" s="10" t="str">
        <f>IFERROR(VLOOKUP(A177,'26'!U:V,2,0),"0")</f>
        <v>0</v>
      </c>
      <c r="CE177" s="5" t="s">
        <v>168</v>
      </c>
      <c r="CF177" s="15">
        <f t="shared" ref="CF177:CF178" si="894">+CD177*C177</f>
        <v>0</v>
      </c>
      <c r="CG177" s="10" t="str">
        <f>IFERROR(VLOOKUP(A177,'27'!U:V,2,0),"0")</f>
        <v>0</v>
      </c>
      <c r="CH177" s="5" t="s">
        <v>168</v>
      </c>
      <c r="CI177" s="15">
        <f t="shared" ref="CI177:CI178" si="895">+CG177*C177</f>
        <v>0</v>
      </c>
      <c r="CJ177" s="10" t="str">
        <f>IFERROR(VLOOKUP(A177,'28'!U:V,2,0),"0")</f>
        <v>0</v>
      </c>
      <c r="CK177" s="5" t="s">
        <v>168</v>
      </c>
      <c r="CL177" s="15">
        <f t="shared" ref="CL177:CL178" si="896">+CJ177*C177</f>
        <v>0</v>
      </c>
      <c r="CM177" s="10" t="str">
        <f>IFERROR(VLOOKUP(A177,'29'!U:V,2,0),"0")</f>
        <v>0</v>
      </c>
      <c r="CN177" s="5" t="s">
        <v>168</v>
      </c>
      <c r="CO177" s="15">
        <f t="shared" ref="CO177:CO178" si="897">+CM177*C177</f>
        <v>0</v>
      </c>
      <c r="CP177" s="10">
        <f>IFERROR(VLOOKUP(A177,'30'!U:V,2,0),"0")</f>
        <v>1</v>
      </c>
      <c r="CQ177" s="5" t="s">
        <v>168</v>
      </c>
      <c r="CR177" s="15">
        <f t="shared" ref="CR177:CR178" si="898">+CP177*C177</f>
        <v>12.68</v>
      </c>
      <c r="CS177" s="10" t="str">
        <f>IFERROR(VLOOKUP(A177,'31'!U:V,2,0),"0")</f>
        <v>0</v>
      </c>
      <c r="CT177" s="5" t="s">
        <v>168</v>
      </c>
      <c r="CU177" s="15">
        <f t="shared" ref="CU177:CU178" si="899">+CS177*C177</f>
        <v>0</v>
      </c>
      <c r="CV177" s="10" t="str">
        <f>IFERROR(VLOOKUP(A177,'เซต1-31'!V:W,2,0),"0")</f>
        <v>0</v>
      </c>
      <c r="CW177" s="5" t="s">
        <v>168</v>
      </c>
      <c r="CX177" s="15">
        <f t="shared" si="422"/>
        <v>0</v>
      </c>
    </row>
    <row r="178" spans="1:102" x14ac:dyDescent="0.25">
      <c r="A178" s="5" t="s">
        <v>709</v>
      </c>
      <c r="B178" s="4" t="s">
        <v>710</v>
      </c>
      <c r="C178" s="13">
        <f>37.17+37.17</f>
        <v>74.34</v>
      </c>
      <c r="D178" s="19">
        <f>+G178+J178+M178+P178+S178+V178+Y178+AB178+AE178+AH178+AK178+AN178+AQ178+AT178+AW178+AZ178+BC178+BF178+BI178+BL178+BO178+BR178+BU178+BX178+CA178+CD178+CG178+CJ178+CM178+CP178+CS178+CV178</f>
        <v>128</v>
      </c>
      <c r="E178" s="5" t="s">
        <v>295</v>
      </c>
      <c r="F178" s="13">
        <f>+D178*C178</f>
        <v>9515.52</v>
      </c>
      <c r="G178" s="10" t="str">
        <f>IFERROR(VLOOKUP(A178,'1'!U:V,2,0),"0")</f>
        <v>0</v>
      </c>
      <c r="H178" s="5" t="s">
        <v>295</v>
      </c>
      <c r="I178" s="15">
        <f t="shared" si="869"/>
        <v>0</v>
      </c>
      <c r="J178" s="10">
        <f>IFERROR(VLOOKUP(A178,'2'!U:V,2,0),"0")</f>
        <v>6</v>
      </c>
      <c r="K178" s="5" t="s">
        <v>295</v>
      </c>
      <c r="L178" s="15">
        <f t="shared" si="870"/>
        <v>446.04</v>
      </c>
      <c r="M178" s="10">
        <f>IFERROR(VLOOKUP(A178,'3'!U:V,2,0),"0")</f>
        <v>5</v>
      </c>
      <c r="N178" s="5" t="s">
        <v>295</v>
      </c>
      <c r="O178" s="15">
        <f t="shared" si="871"/>
        <v>371.70000000000005</v>
      </c>
      <c r="P178" s="10">
        <f>IFERROR(VLOOKUP(A178,'4'!U:V,2,0),"0")</f>
        <v>6</v>
      </c>
      <c r="Q178" s="5" t="s">
        <v>295</v>
      </c>
      <c r="R178" s="15">
        <f t="shared" si="872"/>
        <v>446.04</v>
      </c>
      <c r="S178" s="10">
        <f>IFERROR(VLOOKUP(A178,'5'!U:V,2,0),"0")</f>
        <v>10</v>
      </c>
      <c r="T178" s="5" t="s">
        <v>295</v>
      </c>
      <c r="U178" s="15">
        <f t="shared" si="873"/>
        <v>743.40000000000009</v>
      </c>
      <c r="V178" s="10">
        <f>IFERROR(VLOOKUP(A178,'6'!U:V,2,0),"0")</f>
        <v>26</v>
      </c>
      <c r="W178" s="5" t="s">
        <v>295</v>
      </c>
      <c r="X178" s="15">
        <f t="shared" si="874"/>
        <v>1932.8400000000001</v>
      </c>
      <c r="Y178" s="10">
        <f>IFERROR(VLOOKUP(A178,'7'!U:V,2,0),"0")</f>
        <v>1</v>
      </c>
      <c r="Z178" s="5" t="s">
        <v>295</v>
      </c>
      <c r="AA178" s="15">
        <f t="shared" si="875"/>
        <v>74.34</v>
      </c>
      <c r="AB178" s="10" t="str">
        <f>IFERROR(VLOOKUP(A178,'8'!U:V,2,0),"0")</f>
        <v>0</v>
      </c>
      <c r="AC178" s="5" t="s">
        <v>295</v>
      </c>
      <c r="AD178" s="15">
        <f t="shared" si="876"/>
        <v>0</v>
      </c>
      <c r="AE178" s="10" t="str">
        <f>IFERROR(VLOOKUP(A178,'9'!U:V,2,0),"0")</f>
        <v>0</v>
      </c>
      <c r="AF178" s="5" t="s">
        <v>295</v>
      </c>
      <c r="AG178" s="15">
        <f t="shared" si="877"/>
        <v>0</v>
      </c>
      <c r="AH178" s="10">
        <f>IFERROR(VLOOKUP(A178,'10'!U:V,2,0),"0")</f>
        <v>1</v>
      </c>
      <c r="AI178" s="5" t="s">
        <v>295</v>
      </c>
      <c r="AJ178" s="15">
        <f t="shared" si="878"/>
        <v>74.34</v>
      </c>
      <c r="AK178" s="10">
        <f>IFERROR(VLOOKUP(A178,'11'!U:V,2,0),"0")</f>
        <v>17</v>
      </c>
      <c r="AL178" s="5" t="s">
        <v>295</v>
      </c>
      <c r="AM178" s="15">
        <f t="shared" si="879"/>
        <v>1263.78</v>
      </c>
      <c r="AN178" s="10">
        <f>IFERROR(VLOOKUP(A178,'12'!U:V,2,0),"0")</f>
        <v>14</v>
      </c>
      <c r="AO178" s="5" t="s">
        <v>295</v>
      </c>
      <c r="AP178" s="15">
        <f t="shared" si="880"/>
        <v>1040.76</v>
      </c>
      <c r="AQ178" s="10">
        <f>IFERROR(VLOOKUP(A178,'13'!U:V,2,0),"0")</f>
        <v>18</v>
      </c>
      <c r="AR178" s="5" t="s">
        <v>295</v>
      </c>
      <c r="AS178" s="15">
        <f t="shared" si="881"/>
        <v>1338.1200000000001</v>
      </c>
      <c r="AT178" s="10">
        <f>IFERROR(VLOOKUP(A178,'14'!U:V,2,0),"0")</f>
        <v>4</v>
      </c>
      <c r="AU178" s="5" t="s">
        <v>295</v>
      </c>
      <c r="AV178" s="15">
        <f t="shared" si="882"/>
        <v>297.36</v>
      </c>
      <c r="AW178" s="10" t="str">
        <f>IFERROR(VLOOKUP(A178,'15'!U:V,2,0),"0")</f>
        <v>0</v>
      </c>
      <c r="AX178" s="5" t="s">
        <v>295</v>
      </c>
      <c r="AY178" s="15">
        <f t="shared" si="883"/>
        <v>0</v>
      </c>
      <c r="AZ178" s="10">
        <f>IFERROR(VLOOKUP(A178,'16'!U:V,2,0),"0")</f>
        <v>1</v>
      </c>
      <c r="BA178" s="5" t="s">
        <v>295</v>
      </c>
      <c r="BB178" s="15">
        <f t="shared" si="884"/>
        <v>74.34</v>
      </c>
      <c r="BC178" s="10">
        <f>IFERROR(VLOOKUP(A178,'17'!U:V,2,0),"0")</f>
        <v>3</v>
      </c>
      <c r="BD178" s="5" t="s">
        <v>295</v>
      </c>
      <c r="BE178" s="15">
        <f t="shared" si="885"/>
        <v>223.02</v>
      </c>
      <c r="BF178" s="10">
        <f>IFERROR(VLOOKUP(A178,'18'!U:V,2,0),"0")</f>
        <v>4</v>
      </c>
      <c r="BG178" s="5" t="s">
        <v>295</v>
      </c>
      <c r="BH178" s="15">
        <f t="shared" si="886"/>
        <v>297.36</v>
      </c>
      <c r="BI178" s="10">
        <f>IFERROR(VLOOKUP(A178,'19'!U:V,2,0),"0")</f>
        <v>1</v>
      </c>
      <c r="BJ178" s="5" t="s">
        <v>295</v>
      </c>
      <c r="BK178" s="15">
        <f t="shared" si="887"/>
        <v>74.34</v>
      </c>
      <c r="BL178" s="10">
        <f>IFERROR(VLOOKUP(A178,'20'!U:V,2,0),"0")</f>
        <v>2</v>
      </c>
      <c r="BM178" s="5" t="s">
        <v>295</v>
      </c>
      <c r="BN178" s="15">
        <f t="shared" si="888"/>
        <v>148.68</v>
      </c>
      <c r="BO178" s="10" t="str">
        <f>IFERROR(VLOOKUP(A178,'21'!U:V,2,0),"0")</f>
        <v>0</v>
      </c>
      <c r="BP178" s="5" t="s">
        <v>295</v>
      </c>
      <c r="BQ178" s="15">
        <f t="shared" si="889"/>
        <v>0</v>
      </c>
      <c r="BR178" s="10">
        <f>IFERROR(VLOOKUP(A178,'22'!U:V,2,0),"0")</f>
        <v>6</v>
      </c>
      <c r="BS178" s="5" t="s">
        <v>295</v>
      </c>
      <c r="BT178" s="15">
        <f t="shared" si="890"/>
        <v>446.04</v>
      </c>
      <c r="BU178" s="10">
        <f>IFERROR(VLOOKUP(A178,'23'!U:V,2,0),"0")</f>
        <v>1</v>
      </c>
      <c r="BV178" s="5" t="s">
        <v>295</v>
      </c>
      <c r="BW178" s="15">
        <f t="shared" si="891"/>
        <v>74.34</v>
      </c>
      <c r="BX178" s="10">
        <f>IFERROR(VLOOKUP(A178,'24'!U:V,2,0),"0")</f>
        <v>1</v>
      </c>
      <c r="BY178" s="5" t="s">
        <v>295</v>
      </c>
      <c r="BZ178" s="15">
        <f t="shared" si="892"/>
        <v>74.34</v>
      </c>
      <c r="CA178" s="10" t="str">
        <f>IFERROR(VLOOKUP(A178,'25'!U:V,2,0),"0")</f>
        <v>0</v>
      </c>
      <c r="CB178" s="5" t="s">
        <v>295</v>
      </c>
      <c r="CC178" s="15">
        <f t="shared" si="893"/>
        <v>0</v>
      </c>
      <c r="CD178" s="10" t="str">
        <f>IFERROR(VLOOKUP(A178,'26'!U:V,2,0),"0")</f>
        <v>0</v>
      </c>
      <c r="CE178" s="5" t="s">
        <v>295</v>
      </c>
      <c r="CF178" s="15">
        <f t="shared" si="894"/>
        <v>0</v>
      </c>
      <c r="CG178" s="10" t="str">
        <f>IFERROR(VLOOKUP(A178,'27'!U:V,2,0),"0")</f>
        <v>0</v>
      </c>
      <c r="CH178" s="5" t="s">
        <v>295</v>
      </c>
      <c r="CI178" s="15">
        <f t="shared" si="895"/>
        <v>0</v>
      </c>
      <c r="CJ178" s="10" t="str">
        <f>IFERROR(VLOOKUP(A178,'28'!U:V,2,0),"0")</f>
        <v>0</v>
      </c>
      <c r="CK178" s="5" t="s">
        <v>295</v>
      </c>
      <c r="CL178" s="15">
        <f t="shared" si="896"/>
        <v>0</v>
      </c>
      <c r="CM178" s="10" t="str">
        <f>IFERROR(VLOOKUP(A178,'29'!U:V,2,0),"0")</f>
        <v>0</v>
      </c>
      <c r="CN178" s="5" t="s">
        <v>295</v>
      </c>
      <c r="CO178" s="15">
        <f t="shared" si="897"/>
        <v>0</v>
      </c>
      <c r="CP178" s="10">
        <f>IFERROR(VLOOKUP(A178,'30'!U:V,2,0),"0")</f>
        <v>1</v>
      </c>
      <c r="CQ178" s="5" t="s">
        <v>295</v>
      </c>
      <c r="CR178" s="15">
        <f t="shared" si="898"/>
        <v>74.34</v>
      </c>
      <c r="CS178" s="10" t="str">
        <f>IFERROR(VLOOKUP(A178,'31'!U:V,2,0),"0")</f>
        <v>0</v>
      </c>
      <c r="CT178" s="5" t="s">
        <v>295</v>
      </c>
      <c r="CU178" s="15">
        <f t="shared" si="899"/>
        <v>0</v>
      </c>
      <c r="CV178" s="10" t="str">
        <f>IFERROR(VLOOKUP(A178,'เซต1-31'!V:W,2,0),"0")</f>
        <v>0</v>
      </c>
      <c r="CW178" s="5" t="s">
        <v>295</v>
      </c>
      <c r="CX178" s="15">
        <f t="shared" si="422"/>
        <v>0</v>
      </c>
    </row>
    <row r="179" spans="1:102" x14ac:dyDescent="0.25">
      <c r="A179" s="5" t="s">
        <v>718</v>
      </c>
      <c r="B179" s="4" t="s">
        <v>719</v>
      </c>
      <c r="C179" s="13">
        <f>38.46+15.01</f>
        <v>53.47</v>
      </c>
      <c r="D179" s="19">
        <f t="shared" ref="D179" si="900">+G179+J179+M179+P179+S179+V179+Y179+AB179+AE179+AH179+AK179+AN179+AQ179+AT179+AW179+AZ179+BC179+BF179+BI179+BL179+BO179+BR179+BU179+BX179+CA179+CD179+CG179+CJ179+CM179+CP179+CS179+CV179</f>
        <v>0</v>
      </c>
      <c r="E179" s="5" t="s">
        <v>295</v>
      </c>
      <c r="F179" s="13">
        <f t="shared" ref="F179" si="901">+D179*C179</f>
        <v>0</v>
      </c>
      <c r="G179" s="10" t="str">
        <f>IFERROR(VLOOKUP(A179,'1'!U:V,2,0),"0")</f>
        <v>0</v>
      </c>
      <c r="H179" s="5" t="s">
        <v>295</v>
      </c>
      <c r="I179" s="15">
        <f t="shared" ref="I179" si="902">+G179*C179</f>
        <v>0</v>
      </c>
      <c r="J179" s="10" t="str">
        <f>IFERROR(VLOOKUP(A179,'2'!U:V,2,0),"0")</f>
        <v>0</v>
      </c>
      <c r="K179" s="5" t="s">
        <v>295</v>
      </c>
      <c r="L179" s="15">
        <f t="shared" ref="L179" si="903">+J179*C179</f>
        <v>0</v>
      </c>
      <c r="M179" s="10" t="str">
        <f>IFERROR(VLOOKUP(A179,'3'!U:V,2,0),"0")</f>
        <v>0</v>
      </c>
      <c r="N179" s="5" t="s">
        <v>295</v>
      </c>
      <c r="O179" s="15">
        <f t="shared" ref="O179" si="904">+M179*C179</f>
        <v>0</v>
      </c>
      <c r="P179" s="10" t="str">
        <f>IFERROR(VLOOKUP(A179,'4'!U:V,2,0),"0")</f>
        <v>0</v>
      </c>
      <c r="Q179" s="5" t="s">
        <v>295</v>
      </c>
      <c r="R179" s="15">
        <f t="shared" ref="R179" si="905">+P179*C179</f>
        <v>0</v>
      </c>
      <c r="S179" s="10" t="str">
        <f>IFERROR(VLOOKUP(A179,'5'!U:V,2,0),"0")</f>
        <v>0</v>
      </c>
      <c r="T179" s="5" t="s">
        <v>295</v>
      </c>
      <c r="U179" s="15">
        <f t="shared" ref="U179" si="906">+S179*C179</f>
        <v>0</v>
      </c>
      <c r="V179" s="10" t="str">
        <f>IFERROR(VLOOKUP(A179,'6'!U:V,2,0),"0")</f>
        <v>0</v>
      </c>
      <c r="W179" s="5" t="s">
        <v>295</v>
      </c>
      <c r="X179" s="15">
        <f t="shared" ref="X179" si="907">+V179*C179</f>
        <v>0</v>
      </c>
      <c r="Y179" s="10" t="str">
        <f>IFERROR(VLOOKUP(A179,'7'!U:V,2,0),"0")</f>
        <v>0</v>
      </c>
      <c r="Z179" s="5" t="s">
        <v>295</v>
      </c>
      <c r="AA179" s="15">
        <f t="shared" ref="AA179" si="908">+Y179*C179</f>
        <v>0</v>
      </c>
      <c r="AB179" s="10" t="str">
        <f>IFERROR(VLOOKUP(A179,'8'!U:V,2,0),"0")</f>
        <v>0</v>
      </c>
      <c r="AC179" s="5" t="s">
        <v>295</v>
      </c>
      <c r="AD179" s="15">
        <f t="shared" ref="AD179" si="909">+AB179*C179</f>
        <v>0</v>
      </c>
      <c r="AE179" s="10" t="str">
        <f>IFERROR(VLOOKUP(A179,'9'!U:V,2,0),"0")</f>
        <v>0</v>
      </c>
      <c r="AF179" s="5" t="s">
        <v>295</v>
      </c>
      <c r="AG179" s="15">
        <f t="shared" ref="AG179" si="910">+AE179*C179</f>
        <v>0</v>
      </c>
      <c r="AH179" s="10" t="str">
        <f>IFERROR(VLOOKUP(A179,'10'!U:V,2,0),"0")</f>
        <v>0</v>
      </c>
      <c r="AI179" s="5" t="s">
        <v>295</v>
      </c>
      <c r="AJ179" s="15">
        <f t="shared" ref="AJ179" si="911">+AH179*C179</f>
        <v>0</v>
      </c>
      <c r="AK179" s="10" t="str">
        <f>IFERROR(VLOOKUP(A179,'11'!U:V,2,0),"0")</f>
        <v>0</v>
      </c>
      <c r="AL179" s="5" t="s">
        <v>295</v>
      </c>
      <c r="AM179" s="15">
        <f t="shared" ref="AM179" si="912">+AK179*C179</f>
        <v>0</v>
      </c>
      <c r="AN179" s="10" t="str">
        <f>IFERROR(VLOOKUP(A179,'12'!U:V,2,0),"0")</f>
        <v>0</v>
      </c>
      <c r="AO179" s="5" t="s">
        <v>295</v>
      </c>
      <c r="AP179" s="15">
        <f t="shared" ref="AP179" si="913">+AN179*C179</f>
        <v>0</v>
      </c>
      <c r="AQ179" s="10" t="str">
        <f>IFERROR(VLOOKUP(A179,'13'!U:V,2,0),"0")</f>
        <v>0</v>
      </c>
      <c r="AR179" s="5" t="s">
        <v>295</v>
      </c>
      <c r="AS179" s="15">
        <f t="shared" ref="AS179" si="914">+AQ179*C179</f>
        <v>0</v>
      </c>
      <c r="AT179" s="10" t="str">
        <f>IFERROR(VLOOKUP(A179,'14'!U:V,2,0),"0")</f>
        <v>0</v>
      </c>
      <c r="AU179" s="5" t="s">
        <v>295</v>
      </c>
      <c r="AV179" s="15">
        <f t="shared" ref="AV179" si="915">+AT179*C179</f>
        <v>0</v>
      </c>
      <c r="AW179" s="10" t="str">
        <f>IFERROR(VLOOKUP(A179,'15'!U:V,2,0),"0")</f>
        <v>0</v>
      </c>
      <c r="AX179" s="5" t="s">
        <v>295</v>
      </c>
      <c r="AY179" s="15">
        <f t="shared" ref="AY179" si="916">+AW179*C179</f>
        <v>0</v>
      </c>
      <c r="AZ179" s="10" t="str">
        <f>IFERROR(VLOOKUP(A179,'16'!U:V,2,0),"0")</f>
        <v>0</v>
      </c>
      <c r="BA179" s="5" t="s">
        <v>295</v>
      </c>
      <c r="BB179" s="15">
        <f t="shared" ref="BB179" si="917">+AZ179*C179</f>
        <v>0</v>
      </c>
      <c r="BC179" s="10" t="str">
        <f>IFERROR(VLOOKUP(A179,'17'!U:V,2,0),"0")</f>
        <v>0</v>
      </c>
      <c r="BD179" s="5" t="s">
        <v>295</v>
      </c>
      <c r="BE179" s="15">
        <f t="shared" ref="BE179" si="918">+BC179*C179</f>
        <v>0</v>
      </c>
      <c r="BF179" s="10" t="str">
        <f>IFERROR(VLOOKUP(A179,'18'!U:V,2,0),"0")</f>
        <v>0</v>
      </c>
      <c r="BG179" s="5" t="s">
        <v>295</v>
      </c>
      <c r="BH179" s="15">
        <f t="shared" ref="BH179" si="919">+BF179*C179</f>
        <v>0</v>
      </c>
      <c r="BI179" s="10" t="str">
        <f>IFERROR(VLOOKUP(A179,'19'!U:V,2,0),"0")</f>
        <v>0</v>
      </c>
      <c r="BJ179" s="5" t="s">
        <v>295</v>
      </c>
      <c r="BK179" s="15">
        <f t="shared" ref="BK179" si="920">+BI179*C179</f>
        <v>0</v>
      </c>
      <c r="BL179" s="10" t="str">
        <f>IFERROR(VLOOKUP(A179,'20'!U:V,2,0),"0")</f>
        <v>0</v>
      </c>
      <c r="BM179" s="5" t="s">
        <v>295</v>
      </c>
      <c r="BN179" s="15">
        <f t="shared" ref="BN179" si="921">+BL179*C179</f>
        <v>0</v>
      </c>
      <c r="BO179" s="10" t="str">
        <f>IFERROR(VLOOKUP(A179,'21'!U:V,2,0),"0")</f>
        <v>0</v>
      </c>
      <c r="BP179" s="5" t="s">
        <v>295</v>
      </c>
      <c r="BQ179" s="15">
        <f t="shared" ref="BQ179" si="922">+BO179*C179</f>
        <v>0</v>
      </c>
      <c r="BR179" s="10" t="str">
        <f>IFERROR(VLOOKUP(A179,'22'!U:V,2,0),"0")</f>
        <v>0</v>
      </c>
      <c r="BS179" s="5" t="s">
        <v>295</v>
      </c>
      <c r="BT179" s="15">
        <f t="shared" ref="BT179" si="923">+BR179*C179</f>
        <v>0</v>
      </c>
      <c r="BU179" s="10" t="str">
        <f>IFERROR(VLOOKUP(A179,'23'!U:V,2,0),"0")</f>
        <v>0</v>
      </c>
      <c r="BV179" s="5" t="s">
        <v>295</v>
      </c>
      <c r="BW179" s="15">
        <f t="shared" ref="BW179" si="924">+BU179*C179</f>
        <v>0</v>
      </c>
      <c r="BX179" s="10" t="str">
        <f>IFERROR(VLOOKUP(A179,'24'!U:V,2,0),"0")</f>
        <v>0</v>
      </c>
      <c r="BY179" s="5" t="s">
        <v>295</v>
      </c>
      <c r="BZ179" s="15">
        <f t="shared" ref="BZ179" si="925">+BX179*C179</f>
        <v>0</v>
      </c>
      <c r="CA179" s="10" t="str">
        <f>IFERROR(VLOOKUP(A179,'25'!U:V,2,0),"0")</f>
        <v>0</v>
      </c>
      <c r="CB179" s="5" t="s">
        <v>295</v>
      </c>
      <c r="CC179" s="15">
        <f t="shared" ref="CC179" si="926">+CA179*C179</f>
        <v>0</v>
      </c>
      <c r="CD179" s="10" t="str">
        <f>IFERROR(VLOOKUP(A179,'26'!U:V,2,0),"0")</f>
        <v>0</v>
      </c>
      <c r="CE179" s="5" t="s">
        <v>295</v>
      </c>
      <c r="CF179" s="15">
        <f t="shared" ref="CF179" si="927">+CD179*C179</f>
        <v>0</v>
      </c>
      <c r="CG179" s="10" t="str">
        <f>IFERROR(VLOOKUP(A179,'27'!U:V,2,0),"0")</f>
        <v>0</v>
      </c>
      <c r="CH179" s="5" t="s">
        <v>295</v>
      </c>
      <c r="CI179" s="15">
        <f t="shared" ref="CI179" si="928">+CG179*C179</f>
        <v>0</v>
      </c>
      <c r="CJ179" s="10" t="str">
        <f>IFERROR(VLOOKUP(A179,'28'!U:V,2,0),"0")</f>
        <v>0</v>
      </c>
      <c r="CK179" s="5" t="s">
        <v>295</v>
      </c>
      <c r="CL179" s="15">
        <f t="shared" ref="CL179" si="929">+CJ179*C179</f>
        <v>0</v>
      </c>
      <c r="CM179" s="10" t="str">
        <f>IFERROR(VLOOKUP(A179,'29'!U:V,2,0),"0")</f>
        <v>0</v>
      </c>
      <c r="CN179" s="5" t="s">
        <v>295</v>
      </c>
      <c r="CO179" s="15">
        <f t="shared" ref="CO179" si="930">+CM179*C179</f>
        <v>0</v>
      </c>
      <c r="CP179" s="10" t="str">
        <f>IFERROR(VLOOKUP(A179,'30'!U:V,2,0),"0")</f>
        <v>0</v>
      </c>
      <c r="CQ179" s="5" t="s">
        <v>295</v>
      </c>
      <c r="CR179" s="15">
        <f t="shared" ref="CR179" si="931">+CP179*C179</f>
        <v>0</v>
      </c>
      <c r="CS179" s="10" t="str">
        <f>IFERROR(VLOOKUP(A179,'31'!U:V,2,0),"0")</f>
        <v>0</v>
      </c>
      <c r="CT179" s="5" t="s">
        <v>295</v>
      </c>
      <c r="CU179" s="15">
        <f t="shared" ref="CU179" si="932">+CS179*C179</f>
        <v>0</v>
      </c>
      <c r="CV179" s="10" t="str">
        <f>IFERROR(VLOOKUP(A179,'เซต1-31'!V:W,2,0),"0")</f>
        <v>0</v>
      </c>
      <c r="CW179" s="5" t="s">
        <v>295</v>
      </c>
      <c r="CX179" s="15">
        <f t="shared" si="422"/>
        <v>0</v>
      </c>
    </row>
    <row r="180" spans="1:102" x14ac:dyDescent="0.25">
      <c r="A180" s="5" t="s">
        <v>738</v>
      </c>
      <c r="B180" s="4" t="s">
        <v>739</v>
      </c>
      <c r="C180" s="13">
        <f>24.8+15.01</f>
        <v>39.81</v>
      </c>
      <c r="D180" s="19">
        <f t="shared" ref="D180" si="933">+G180+J180+M180+P180+S180+V180+Y180+AB180+AE180+AH180+AK180+AN180+AQ180+AT180+AW180+AZ180+BC180+BF180+BI180+BL180+BO180+BR180+BU180+BX180+CA180+CD180+CG180+CJ180+CM180+CP180+CS180+CV180</f>
        <v>0</v>
      </c>
      <c r="E180" s="5" t="s">
        <v>295</v>
      </c>
      <c r="F180" s="13">
        <f t="shared" ref="F180" si="934">+D180*C180</f>
        <v>0</v>
      </c>
      <c r="G180" s="10" t="str">
        <f>IFERROR(VLOOKUP(A180,'1'!U:V,2,0),"0")</f>
        <v>0</v>
      </c>
      <c r="H180" s="5" t="s">
        <v>295</v>
      </c>
      <c r="I180" s="15">
        <f t="shared" ref="I180" si="935">+G180*C180</f>
        <v>0</v>
      </c>
      <c r="J180" s="10" t="str">
        <f>IFERROR(VLOOKUP(A180,'2'!U:V,2,0),"0")</f>
        <v>0</v>
      </c>
      <c r="K180" s="5" t="s">
        <v>295</v>
      </c>
      <c r="L180" s="15">
        <f t="shared" ref="L180" si="936">+J180*C180</f>
        <v>0</v>
      </c>
      <c r="M180" s="10" t="str">
        <f>IFERROR(VLOOKUP(A180,'3'!U:V,2,0),"0")</f>
        <v>0</v>
      </c>
      <c r="N180" s="5" t="s">
        <v>295</v>
      </c>
      <c r="O180" s="15">
        <f t="shared" ref="O180" si="937">+M180*C180</f>
        <v>0</v>
      </c>
      <c r="P180" s="10" t="str">
        <f>IFERROR(VLOOKUP(A180,'4'!U:V,2,0),"0")</f>
        <v>0</v>
      </c>
      <c r="Q180" s="5" t="s">
        <v>295</v>
      </c>
      <c r="R180" s="15">
        <f t="shared" ref="R180" si="938">+P180*C180</f>
        <v>0</v>
      </c>
      <c r="S180" s="10" t="str">
        <f>IFERROR(VLOOKUP(A180,'5'!U:V,2,0),"0")</f>
        <v>0</v>
      </c>
      <c r="T180" s="5" t="s">
        <v>295</v>
      </c>
      <c r="U180" s="15">
        <f t="shared" ref="U180" si="939">+S180*C180</f>
        <v>0</v>
      </c>
      <c r="V180" s="10" t="str">
        <f>IFERROR(VLOOKUP(A180,'6'!U:V,2,0),"0")</f>
        <v>0</v>
      </c>
      <c r="W180" s="5" t="s">
        <v>295</v>
      </c>
      <c r="X180" s="15">
        <f t="shared" ref="X180" si="940">+V180*C180</f>
        <v>0</v>
      </c>
      <c r="Y180" s="10" t="str">
        <f>IFERROR(VLOOKUP(A180,'7'!U:V,2,0),"0")</f>
        <v>0</v>
      </c>
      <c r="Z180" s="5" t="s">
        <v>295</v>
      </c>
      <c r="AA180" s="15">
        <f t="shared" ref="AA180" si="941">+Y180*C180</f>
        <v>0</v>
      </c>
      <c r="AB180" s="10" t="str">
        <f>IFERROR(VLOOKUP(A180,'8'!U:V,2,0),"0")</f>
        <v>0</v>
      </c>
      <c r="AC180" s="5" t="s">
        <v>295</v>
      </c>
      <c r="AD180" s="15">
        <f t="shared" ref="AD180" si="942">+AB180*C180</f>
        <v>0</v>
      </c>
      <c r="AE180" s="10" t="str">
        <f>IFERROR(VLOOKUP(A180,'9'!U:V,2,0),"0")</f>
        <v>0</v>
      </c>
      <c r="AF180" s="5" t="s">
        <v>295</v>
      </c>
      <c r="AG180" s="15">
        <f t="shared" ref="AG180" si="943">+AE180*C180</f>
        <v>0</v>
      </c>
      <c r="AH180" s="10" t="str">
        <f>IFERROR(VLOOKUP(A180,'10'!U:V,2,0),"0")</f>
        <v>0</v>
      </c>
      <c r="AI180" s="5" t="s">
        <v>295</v>
      </c>
      <c r="AJ180" s="15">
        <f t="shared" ref="AJ180" si="944">+AH180*C180</f>
        <v>0</v>
      </c>
      <c r="AK180" s="10" t="str">
        <f>IFERROR(VLOOKUP(A180,'11'!U:V,2,0),"0")</f>
        <v>0</v>
      </c>
      <c r="AL180" s="5" t="s">
        <v>295</v>
      </c>
      <c r="AM180" s="15">
        <f t="shared" ref="AM180" si="945">+AK180*C180</f>
        <v>0</v>
      </c>
      <c r="AN180" s="10" t="str">
        <f>IFERROR(VLOOKUP(A180,'12'!U:V,2,0),"0")</f>
        <v>0</v>
      </c>
      <c r="AO180" s="5" t="s">
        <v>295</v>
      </c>
      <c r="AP180" s="15">
        <f t="shared" ref="AP180" si="946">+AN180*C180</f>
        <v>0</v>
      </c>
      <c r="AQ180" s="10" t="str">
        <f>IFERROR(VLOOKUP(A180,'13'!U:V,2,0),"0")</f>
        <v>0</v>
      </c>
      <c r="AR180" s="5" t="s">
        <v>295</v>
      </c>
      <c r="AS180" s="15">
        <f t="shared" ref="AS180" si="947">+AQ180*C180</f>
        <v>0</v>
      </c>
      <c r="AT180" s="10" t="str">
        <f>IFERROR(VLOOKUP(A180,'14'!U:V,2,0),"0")</f>
        <v>0</v>
      </c>
      <c r="AU180" s="5" t="s">
        <v>295</v>
      </c>
      <c r="AV180" s="15">
        <f t="shared" ref="AV180" si="948">+AT180*C180</f>
        <v>0</v>
      </c>
      <c r="AW180" s="10" t="str">
        <f>IFERROR(VLOOKUP(A180,'15'!U:V,2,0),"0")</f>
        <v>0</v>
      </c>
      <c r="AX180" s="5" t="s">
        <v>295</v>
      </c>
      <c r="AY180" s="15">
        <f t="shared" ref="AY180" si="949">+AW180*C180</f>
        <v>0</v>
      </c>
      <c r="AZ180" s="10" t="str">
        <f>IFERROR(VLOOKUP(A180,'16'!U:V,2,0),"0")</f>
        <v>0</v>
      </c>
      <c r="BA180" s="5" t="s">
        <v>295</v>
      </c>
      <c r="BB180" s="15">
        <f t="shared" ref="BB180" si="950">+AZ180*C180</f>
        <v>0</v>
      </c>
      <c r="BC180" s="10" t="str">
        <f>IFERROR(VLOOKUP(A180,'17'!U:V,2,0),"0")</f>
        <v>0</v>
      </c>
      <c r="BD180" s="5" t="s">
        <v>295</v>
      </c>
      <c r="BE180" s="15">
        <f t="shared" ref="BE180" si="951">+BC180*C180</f>
        <v>0</v>
      </c>
      <c r="BF180" s="10" t="str">
        <f>IFERROR(VLOOKUP(A180,'18'!U:V,2,0),"0")</f>
        <v>0</v>
      </c>
      <c r="BG180" s="5" t="s">
        <v>295</v>
      </c>
      <c r="BH180" s="15">
        <f t="shared" ref="BH180" si="952">+BF180*C180</f>
        <v>0</v>
      </c>
      <c r="BI180" s="10" t="str">
        <f>IFERROR(VLOOKUP(A180,'19'!U:V,2,0),"0")</f>
        <v>0</v>
      </c>
      <c r="BJ180" s="5" t="s">
        <v>295</v>
      </c>
      <c r="BK180" s="15">
        <f t="shared" ref="BK180" si="953">+BI180*C180</f>
        <v>0</v>
      </c>
      <c r="BL180" s="10" t="str">
        <f>IFERROR(VLOOKUP(A180,'20'!U:V,2,0),"0")</f>
        <v>0</v>
      </c>
      <c r="BM180" s="5" t="s">
        <v>295</v>
      </c>
      <c r="BN180" s="15">
        <f t="shared" ref="BN180" si="954">+BL180*C180</f>
        <v>0</v>
      </c>
      <c r="BO180" s="10" t="str">
        <f>IFERROR(VLOOKUP(A180,'21'!U:V,2,0),"0")</f>
        <v>0</v>
      </c>
      <c r="BP180" s="5" t="s">
        <v>295</v>
      </c>
      <c r="BQ180" s="15">
        <f t="shared" ref="BQ180" si="955">+BO180*C180</f>
        <v>0</v>
      </c>
      <c r="BR180" s="10" t="str">
        <f>IFERROR(VLOOKUP(A180,'22'!U:V,2,0),"0")</f>
        <v>0</v>
      </c>
      <c r="BS180" s="5" t="s">
        <v>295</v>
      </c>
      <c r="BT180" s="15">
        <f t="shared" ref="BT180" si="956">+BR180*C180</f>
        <v>0</v>
      </c>
      <c r="BU180" s="10" t="str">
        <f>IFERROR(VLOOKUP(A180,'23'!U:V,2,0),"0")</f>
        <v>0</v>
      </c>
      <c r="BV180" s="5" t="s">
        <v>295</v>
      </c>
      <c r="BW180" s="15">
        <f t="shared" ref="BW180" si="957">+BU180*C180</f>
        <v>0</v>
      </c>
      <c r="BX180" s="10" t="str">
        <f>IFERROR(VLOOKUP(A180,'24'!U:V,2,0),"0")</f>
        <v>0</v>
      </c>
      <c r="BY180" s="5" t="s">
        <v>295</v>
      </c>
      <c r="BZ180" s="15">
        <f t="shared" ref="BZ180" si="958">+BX180*C180</f>
        <v>0</v>
      </c>
      <c r="CA180" s="10" t="str">
        <f>IFERROR(VLOOKUP(A180,'25'!U:V,2,0),"0")</f>
        <v>0</v>
      </c>
      <c r="CB180" s="5" t="s">
        <v>295</v>
      </c>
      <c r="CC180" s="15">
        <f t="shared" ref="CC180" si="959">+CA180*C180</f>
        <v>0</v>
      </c>
      <c r="CD180" s="10" t="str">
        <f>IFERROR(VLOOKUP(A180,'26'!U:V,2,0),"0")</f>
        <v>0</v>
      </c>
      <c r="CE180" s="5" t="s">
        <v>295</v>
      </c>
      <c r="CF180" s="15">
        <f t="shared" ref="CF180" si="960">+CD180*C180</f>
        <v>0</v>
      </c>
      <c r="CG180" s="10" t="str">
        <f>IFERROR(VLOOKUP(A180,'27'!U:V,2,0),"0")</f>
        <v>0</v>
      </c>
      <c r="CH180" s="5" t="s">
        <v>295</v>
      </c>
      <c r="CI180" s="15">
        <f t="shared" ref="CI180" si="961">+CG180*C180</f>
        <v>0</v>
      </c>
      <c r="CJ180" s="10" t="str">
        <f>IFERROR(VLOOKUP(A180,'28'!U:V,2,0),"0")</f>
        <v>0</v>
      </c>
      <c r="CK180" s="5" t="s">
        <v>295</v>
      </c>
      <c r="CL180" s="15">
        <f t="shared" ref="CL180" si="962">+CJ180*C180</f>
        <v>0</v>
      </c>
      <c r="CM180" s="10" t="str">
        <f>IFERROR(VLOOKUP(A180,'29'!U:V,2,0),"0")</f>
        <v>0</v>
      </c>
      <c r="CN180" s="5" t="s">
        <v>295</v>
      </c>
      <c r="CO180" s="15">
        <f t="shared" ref="CO180" si="963">+CM180*C180</f>
        <v>0</v>
      </c>
      <c r="CP180" s="10" t="str">
        <f>IFERROR(VLOOKUP(A180,'30'!U:V,2,0),"0")</f>
        <v>0</v>
      </c>
      <c r="CQ180" s="5" t="s">
        <v>295</v>
      </c>
      <c r="CR180" s="15">
        <f t="shared" ref="CR180" si="964">+CP180*C180</f>
        <v>0</v>
      </c>
      <c r="CS180" s="10" t="str">
        <f>IFERROR(VLOOKUP(A180,'31'!U:V,2,0),"0")</f>
        <v>0</v>
      </c>
      <c r="CT180" s="5" t="s">
        <v>295</v>
      </c>
      <c r="CU180" s="15">
        <f t="shared" ref="CU180" si="965">+CS180*C180</f>
        <v>0</v>
      </c>
      <c r="CV180" s="10" t="str">
        <f>IFERROR(VLOOKUP(A180,'เซต1-31'!V:W,2,0),"0")</f>
        <v>0</v>
      </c>
      <c r="CW180" s="5" t="s">
        <v>295</v>
      </c>
      <c r="CX180" s="15">
        <f t="shared" si="422"/>
        <v>0</v>
      </c>
    </row>
    <row r="181" spans="1:102" x14ac:dyDescent="0.25">
      <c r="A181" s="5" t="s">
        <v>741</v>
      </c>
      <c r="B181" s="4" t="s">
        <v>742</v>
      </c>
      <c r="C181" s="13">
        <f>37.17+15.01</f>
        <v>52.18</v>
      </c>
      <c r="D181" s="19">
        <f t="shared" ref="D181:D182" si="966">+G181+J181+M181+P181+S181+V181+Y181+AB181+AE181+AH181+AK181+AN181+AQ181+AT181+AW181+AZ181+BC181+BF181+BI181+BL181+BO181+BR181+BU181+BX181+CA181+CD181+CG181+CJ181+CM181+CP181+CS181+CV181</f>
        <v>0</v>
      </c>
      <c r="E181" s="5" t="s">
        <v>295</v>
      </c>
      <c r="F181" s="13">
        <f t="shared" ref="F181:F182" si="967">+D181*C181</f>
        <v>0</v>
      </c>
      <c r="G181" s="10" t="str">
        <f>IFERROR(VLOOKUP(A181,'1'!U:V,2,0),"0")</f>
        <v>0</v>
      </c>
      <c r="H181" s="5" t="s">
        <v>295</v>
      </c>
      <c r="I181" s="15">
        <f t="shared" ref="I181:I182" si="968">+G181*C181</f>
        <v>0</v>
      </c>
      <c r="J181" s="10" t="str">
        <f>IFERROR(VLOOKUP(A181,'2'!U:V,2,0),"0")</f>
        <v>0</v>
      </c>
      <c r="K181" s="5" t="s">
        <v>295</v>
      </c>
      <c r="L181" s="15">
        <f t="shared" ref="L181:L182" si="969">+J181*C181</f>
        <v>0</v>
      </c>
      <c r="M181" s="10" t="str">
        <f>IFERROR(VLOOKUP(A181,'3'!U:V,2,0),"0")</f>
        <v>0</v>
      </c>
      <c r="N181" s="5" t="s">
        <v>295</v>
      </c>
      <c r="O181" s="15">
        <f t="shared" ref="O181:O182" si="970">+M181*C181</f>
        <v>0</v>
      </c>
      <c r="P181" s="10" t="str">
        <f>IFERROR(VLOOKUP(A181,'4'!U:V,2,0),"0")</f>
        <v>0</v>
      </c>
      <c r="Q181" s="5" t="s">
        <v>295</v>
      </c>
      <c r="R181" s="15">
        <f t="shared" ref="R181:R182" si="971">+P181*C181</f>
        <v>0</v>
      </c>
      <c r="S181" s="10" t="str">
        <f>IFERROR(VLOOKUP(A181,'5'!U:V,2,0),"0")</f>
        <v>0</v>
      </c>
      <c r="T181" s="5" t="s">
        <v>295</v>
      </c>
      <c r="U181" s="15">
        <f t="shared" ref="U181:U182" si="972">+S181*C181</f>
        <v>0</v>
      </c>
      <c r="V181" s="10" t="str">
        <f>IFERROR(VLOOKUP(A181,'6'!U:V,2,0),"0")</f>
        <v>0</v>
      </c>
      <c r="W181" s="5" t="s">
        <v>295</v>
      </c>
      <c r="X181" s="15">
        <f t="shared" ref="X181:X182" si="973">+V181*C181</f>
        <v>0</v>
      </c>
      <c r="Y181" s="10" t="str">
        <f>IFERROR(VLOOKUP(A181,'7'!U:V,2,0),"0")</f>
        <v>0</v>
      </c>
      <c r="Z181" s="5" t="s">
        <v>295</v>
      </c>
      <c r="AA181" s="15">
        <f t="shared" ref="AA181:AA182" si="974">+Y181*C181</f>
        <v>0</v>
      </c>
      <c r="AB181" s="10" t="str">
        <f>IFERROR(VLOOKUP(A181,'8'!U:V,2,0),"0")</f>
        <v>0</v>
      </c>
      <c r="AC181" s="5" t="s">
        <v>295</v>
      </c>
      <c r="AD181" s="15">
        <f t="shared" ref="AD181:AD182" si="975">+AB181*C181</f>
        <v>0</v>
      </c>
      <c r="AE181" s="10" t="str">
        <f>IFERROR(VLOOKUP(A181,'9'!U:V,2,0),"0")</f>
        <v>0</v>
      </c>
      <c r="AF181" s="5" t="s">
        <v>295</v>
      </c>
      <c r="AG181" s="15">
        <f t="shared" ref="AG181:AG182" si="976">+AE181*C181</f>
        <v>0</v>
      </c>
      <c r="AH181" s="10" t="str">
        <f>IFERROR(VLOOKUP(A181,'10'!U:V,2,0),"0")</f>
        <v>0</v>
      </c>
      <c r="AI181" s="5" t="s">
        <v>295</v>
      </c>
      <c r="AJ181" s="15">
        <f t="shared" ref="AJ181:AJ182" si="977">+AH181*C181</f>
        <v>0</v>
      </c>
      <c r="AK181" s="10" t="str">
        <f>IFERROR(VLOOKUP(A181,'11'!U:V,2,0),"0")</f>
        <v>0</v>
      </c>
      <c r="AL181" s="5" t="s">
        <v>295</v>
      </c>
      <c r="AM181" s="15">
        <f t="shared" ref="AM181:AM182" si="978">+AK181*C181</f>
        <v>0</v>
      </c>
      <c r="AN181" s="10" t="str">
        <f>IFERROR(VLOOKUP(A181,'12'!U:V,2,0),"0")</f>
        <v>0</v>
      </c>
      <c r="AO181" s="5" t="s">
        <v>295</v>
      </c>
      <c r="AP181" s="15">
        <f t="shared" ref="AP181:AP182" si="979">+AN181*C181</f>
        <v>0</v>
      </c>
      <c r="AQ181" s="10" t="str">
        <f>IFERROR(VLOOKUP(A181,'13'!U:V,2,0),"0")</f>
        <v>0</v>
      </c>
      <c r="AR181" s="5" t="s">
        <v>295</v>
      </c>
      <c r="AS181" s="15">
        <f t="shared" ref="AS181:AS182" si="980">+AQ181*C181</f>
        <v>0</v>
      </c>
      <c r="AT181" s="10" t="str">
        <f>IFERROR(VLOOKUP(A181,'14'!U:V,2,0),"0")</f>
        <v>0</v>
      </c>
      <c r="AU181" s="5" t="s">
        <v>295</v>
      </c>
      <c r="AV181" s="15">
        <f t="shared" ref="AV181:AV182" si="981">+AT181*C181</f>
        <v>0</v>
      </c>
      <c r="AW181" s="10" t="str">
        <f>IFERROR(VLOOKUP(A181,'15'!U:V,2,0),"0")</f>
        <v>0</v>
      </c>
      <c r="AX181" s="5" t="s">
        <v>295</v>
      </c>
      <c r="AY181" s="15">
        <f t="shared" ref="AY181:AY182" si="982">+AW181*C181</f>
        <v>0</v>
      </c>
      <c r="AZ181" s="10" t="str">
        <f>IFERROR(VLOOKUP(A181,'16'!U:V,2,0),"0")</f>
        <v>0</v>
      </c>
      <c r="BA181" s="5" t="s">
        <v>295</v>
      </c>
      <c r="BB181" s="15">
        <f t="shared" ref="BB181:BB182" si="983">+AZ181*C181</f>
        <v>0</v>
      </c>
      <c r="BC181" s="10" t="str">
        <f>IFERROR(VLOOKUP(A181,'17'!U:V,2,0),"0")</f>
        <v>0</v>
      </c>
      <c r="BD181" s="5" t="s">
        <v>295</v>
      </c>
      <c r="BE181" s="15">
        <f t="shared" ref="BE181:BE182" si="984">+BC181*C181</f>
        <v>0</v>
      </c>
      <c r="BF181" s="10" t="str">
        <f>IFERROR(VLOOKUP(A181,'18'!U:V,2,0),"0")</f>
        <v>0</v>
      </c>
      <c r="BG181" s="5" t="s">
        <v>295</v>
      </c>
      <c r="BH181" s="15">
        <f t="shared" ref="BH181:BH182" si="985">+BF181*C181</f>
        <v>0</v>
      </c>
      <c r="BI181" s="10" t="str">
        <f>IFERROR(VLOOKUP(A181,'19'!U:V,2,0),"0")</f>
        <v>0</v>
      </c>
      <c r="BJ181" s="5" t="s">
        <v>295</v>
      </c>
      <c r="BK181" s="15">
        <f t="shared" ref="BK181:BK182" si="986">+BI181*C181</f>
        <v>0</v>
      </c>
      <c r="BL181" s="10" t="str">
        <f>IFERROR(VLOOKUP(A181,'20'!U:V,2,0),"0")</f>
        <v>0</v>
      </c>
      <c r="BM181" s="5" t="s">
        <v>295</v>
      </c>
      <c r="BN181" s="15">
        <f t="shared" ref="BN181:BN182" si="987">+BL181*C181</f>
        <v>0</v>
      </c>
      <c r="BO181" s="10" t="str">
        <f>IFERROR(VLOOKUP(A181,'21'!U:V,2,0),"0")</f>
        <v>0</v>
      </c>
      <c r="BP181" s="5" t="s">
        <v>295</v>
      </c>
      <c r="BQ181" s="15">
        <f t="shared" ref="BQ181:BQ182" si="988">+BO181*C181</f>
        <v>0</v>
      </c>
      <c r="BR181" s="10" t="str">
        <f>IFERROR(VLOOKUP(A181,'22'!U:V,2,0),"0")</f>
        <v>0</v>
      </c>
      <c r="BS181" s="5" t="s">
        <v>295</v>
      </c>
      <c r="BT181" s="15">
        <f t="shared" ref="BT181:BT182" si="989">+BR181*C181</f>
        <v>0</v>
      </c>
      <c r="BU181" s="10" t="str">
        <f>IFERROR(VLOOKUP(A181,'23'!U:V,2,0),"0")</f>
        <v>0</v>
      </c>
      <c r="BV181" s="5" t="s">
        <v>295</v>
      </c>
      <c r="BW181" s="15">
        <f t="shared" ref="BW181:BW182" si="990">+BU181*C181</f>
        <v>0</v>
      </c>
      <c r="BX181" s="10" t="str">
        <f>IFERROR(VLOOKUP(A181,'24'!U:V,2,0),"0")</f>
        <v>0</v>
      </c>
      <c r="BY181" s="5" t="s">
        <v>295</v>
      </c>
      <c r="BZ181" s="15">
        <f t="shared" ref="BZ181:BZ182" si="991">+BX181*C181</f>
        <v>0</v>
      </c>
      <c r="CA181" s="10" t="str">
        <f>IFERROR(VLOOKUP(A181,'25'!U:V,2,0),"0")</f>
        <v>0</v>
      </c>
      <c r="CB181" s="5" t="s">
        <v>295</v>
      </c>
      <c r="CC181" s="15">
        <f t="shared" ref="CC181:CC182" si="992">+CA181*C181</f>
        <v>0</v>
      </c>
      <c r="CD181" s="10" t="str">
        <f>IFERROR(VLOOKUP(A181,'26'!U:V,2,0),"0")</f>
        <v>0</v>
      </c>
      <c r="CE181" s="5" t="s">
        <v>295</v>
      </c>
      <c r="CF181" s="15">
        <f t="shared" ref="CF181:CF182" si="993">+CD181*C181</f>
        <v>0</v>
      </c>
      <c r="CG181" s="10" t="str">
        <f>IFERROR(VLOOKUP(A181,'27'!U:V,2,0),"0")</f>
        <v>0</v>
      </c>
      <c r="CH181" s="5" t="s">
        <v>295</v>
      </c>
      <c r="CI181" s="15">
        <f t="shared" ref="CI181:CI182" si="994">+CG181*C181</f>
        <v>0</v>
      </c>
      <c r="CJ181" s="10" t="str">
        <f>IFERROR(VLOOKUP(A181,'28'!U:V,2,0),"0")</f>
        <v>0</v>
      </c>
      <c r="CK181" s="5" t="s">
        <v>295</v>
      </c>
      <c r="CL181" s="15">
        <f t="shared" ref="CL181:CL182" si="995">+CJ181*C181</f>
        <v>0</v>
      </c>
      <c r="CM181" s="10" t="str">
        <f>IFERROR(VLOOKUP(A181,'29'!U:V,2,0),"0")</f>
        <v>0</v>
      </c>
      <c r="CN181" s="5" t="s">
        <v>295</v>
      </c>
      <c r="CO181" s="15">
        <f t="shared" ref="CO181:CO182" si="996">+CM181*C181</f>
        <v>0</v>
      </c>
      <c r="CP181" s="10" t="str">
        <f>IFERROR(VLOOKUP(A181,'30'!U:V,2,0),"0")</f>
        <v>0</v>
      </c>
      <c r="CQ181" s="5" t="s">
        <v>295</v>
      </c>
      <c r="CR181" s="15">
        <f t="shared" ref="CR181:CR182" si="997">+CP181*C181</f>
        <v>0</v>
      </c>
      <c r="CS181" s="10" t="str">
        <f>IFERROR(VLOOKUP(A181,'31'!U:V,2,0),"0")</f>
        <v>0</v>
      </c>
      <c r="CT181" s="5" t="s">
        <v>295</v>
      </c>
      <c r="CU181" s="15">
        <f t="shared" ref="CU181:CU182" si="998">+CS181*C181</f>
        <v>0</v>
      </c>
      <c r="CV181" s="10" t="str">
        <f>IFERROR(VLOOKUP(A181,'เซต1-31'!V:W,2,0),"0")</f>
        <v>0</v>
      </c>
      <c r="CW181" s="5" t="s">
        <v>295</v>
      </c>
      <c r="CX181" s="15">
        <f t="shared" si="422"/>
        <v>0</v>
      </c>
    </row>
    <row r="182" spans="1:102" x14ac:dyDescent="0.25">
      <c r="A182" s="5" t="s">
        <v>745</v>
      </c>
      <c r="B182" s="4" t="s">
        <v>746</v>
      </c>
      <c r="C182" s="13">
        <v>37.17</v>
      </c>
      <c r="D182" s="19">
        <f t="shared" si="966"/>
        <v>0</v>
      </c>
      <c r="E182" s="5" t="s">
        <v>168</v>
      </c>
      <c r="F182" s="13">
        <f t="shared" si="967"/>
        <v>0</v>
      </c>
      <c r="G182" s="10" t="str">
        <f>IFERROR(VLOOKUP(A182,'1'!U:V,2,0),"0")</f>
        <v>0</v>
      </c>
      <c r="H182" s="5" t="s">
        <v>168</v>
      </c>
      <c r="I182" s="15">
        <f t="shared" si="968"/>
        <v>0</v>
      </c>
      <c r="J182" s="10" t="str">
        <f>IFERROR(VLOOKUP(A182,'2'!U:V,2,0),"0")</f>
        <v>0</v>
      </c>
      <c r="K182" s="5" t="s">
        <v>168</v>
      </c>
      <c r="L182" s="15">
        <f t="shared" si="969"/>
        <v>0</v>
      </c>
      <c r="M182" s="10" t="str">
        <f>IFERROR(VLOOKUP(A182,'3'!U:V,2,0),"0")</f>
        <v>0</v>
      </c>
      <c r="N182" s="5" t="s">
        <v>168</v>
      </c>
      <c r="O182" s="15">
        <f t="shared" si="970"/>
        <v>0</v>
      </c>
      <c r="P182" s="10" t="str">
        <f>IFERROR(VLOOKUP(A182,'4'!U:V,2,0),"0")</f>
        <v>0</v>
      </c>
      <c r="Q182" s="5" t="s">
        <v>168</v>
      </c>
      <c r="R182" s="15">
        <f t="shared" si="971"/>
        <v>0</v>
      </c>
      <c r="S182" s="10" t="str">
        <f>IFERROR(VLOOKUP(A182,'5'!U:V,2,0),"0")</f>
        <v>0</v>
      </c>
      <c r="T182" s="5" t="s">
        <v>168</v>
      </c>
      <c r="U182" s="15">
        <f t="shared" si="972"/>
        <v>0</v>
      </c>
      <c r="V182" s="10" t="str">
        <f>IFERROR(VLOOKUP(A182,'6'!U:V,2,0),"0")</f>
        <v>0</v>
      </c>
      <c r="W182" s="5" t="s">
        <v>168</v>
      </c>
      <c r="X182" s="15">
        <f t="shared" si="973"/>
        <v>0</v>
      </c>
      <c r="Y182" s="10" t="str">
        <f>IFERROR(VLOOKUP(A182,'7'!U:V,2,0),"0")</f>
        <v>0</v>
      </c>
      <c r="Z182" s="5" t="s">
        <v>168</v>
      </c>
      <c r="AA182" s="15">
        <f t="shared" si="974"/>
        <v>0</v>
      </c>
      <c r="AB182" s="10" t="str">
        <f>IFERROR(VLOOKUP(A182,'8'!U:V,2,0),"0")</f>
        <v>0</v>
      </c>
      <c r="AC182" s="5" t="s">
        <v>168</v>
      </c>
      <c r="AD182" s="15">
        <f t="shared" si="975"/>
        <v>0</v>
      </c>
      <c r="AE182" s="10" t="str">
        <f>IFERROR(VLOOKUP(A182,'9'!U:V,2,0),"0")</f>
        <v>0</v>
      </c>
      <c r="AF182" s="5" t="s">
        <v>168</v>
      </c>
      <c r="AG182" s="15">
        <f t="shared" si="976"/>
        <v>0</v>
      </c>
      <c r="AH182" s="10" t="str">
        <f>IFERROR(VLOOKUP(A182,'10'!U:V,2,0),"0")</f>
        <v>0</v>
      </c>
      <c r="AI182" s="5" t="s">
        <v>168</v>
      </c>
      <c r="AJ182" s="15">
        <f t="shared" si="977"/>
        <v>0</v>
      </c>
      <c r="AK182" s="10" t="str">
        <f>IFERROR(VLOOKUP(A182,'11'!U:V,2,0),"0")</f>
        <v>0</v>
      </c>
      <c r="AL182" s="5" t="s">
        <v>168</v>
      </c>
      <c r="AM182" s="15">
        <f t="shared" si="978"/>
        <v>0</v>
      </c>
      <c r="AN182" s="10" t="str">
        <f>IFERROR(VLOOKUP(A182,'12'!U:V,2,0),"0")</f>
        <v>0</v>
      </c>
      <c r="AO182" s="5" t="s">
        <v>168</v>
      </c>
      <c r="AP182" s="15">
        <f t="shared" si="979"/>
        <v>0</v>
      </c>
      <c r="AQ182" s="10" t="str">
        <f>IFERROR(VLOOKUP(A182,'13'!U:V,2,0),"0")</f>
        <v>0</v>
      </c>
      <c r="AR182" s="5" t="s">
        <v>168</v>
      </c>
      <c r="AS182" s="15">
        <f t="shared" si="980"/>
        <v>0</v>
      </c>
      <c r="AT182" s="10" t="str">
        <f>IFERROR(VLOOKUP(A182,'14'!U:V,2,0),"0")</f>
        <v>0</v>
      </c>
      <c r="AU182" s="5" t="s">
        <v>168</v>
      </c>
      <c r="AV182" s="15">
        <f t="shared" si="981"/>
        <v>0</v>
      </c>
      <c r="AW182" s="10" t="str">
        <f>IFERROR(VLOOKUP(A182,'15'!U:V,2,0),"0")</f>
        <v>0</v>
      </c>
      <c r="AX182" s="5" t="s">
        <v>168</v>
      </c>
      <c r="AY182" s="15">
        <f t="shared" si="982"/>
        <v>0</v>
      </c>
      <c r="AZ182" s="10" t="str">
        <f>IFERROR(VLOOKUP(A182,'16'!U:V,2,0),"0")</f>
        <v>0</v>
      </c>
      <c r="BA182" s="5" t="s">
        <v>168</v>
      </c>
      <c r="BB182" s="15">
        <f t="shared" si="983"/>
        <v>0</v>
      </c>
      <c r="BC182" s="10" t="str">
        <f>IFERROR(VLOOKUP(A182,'17'!U:V,2,0),"0")</f>
        <v>0</v>
      </c>
      <c r="BD182" s="5" t="s">
        <v>168</v>
      </c>
      <c r="BE182" s="15">
        <f t="shared" si="984"/>
        <v>0</v>
      </c>
      <c r="BF182" s="10" t="str">
        <f>IFERROR(VLOOKUP(A182,'18'!U:V,2,0),"0")</f>
        <v>0</v>
      </c>
      <c r="BG182" s="5" t="s">
        <v>168</v>
      </c>
      <c r="BH182" s="15">
        <f t="shared" si="985"/>
        <v>0</v>
      </c>
      <c r="BI182" s="10" t="str">
        <f>IFERROR(VLOOKUP(A182,'19'!U:V,2,0),"0")</f>
        <v>0</v>
      </c>
      <c r="BJ182" s="5" t="s">
        <v>168</v>
      </c>
      <c r="BK182" s="15">
        <f t="shared" si="986"/>
        <v>0</v>
      </c>
      <c r="BL182" s="10" t="str">
        <f>IFERROR(VLOOKUP(A182,'20'!U:V,2,0),"0")</f>
        <v>0</v>
      </c>
      <c r="BM182" s="5" t="s">
        <v>168</v>
      </c>
      <c r="BN182" s="15">
        <f t="shared" si="987"/>
        <v>0</v>
      </c>
      <c r="BO182" s="10" t="str">
        <f>IFERROR(VLOOKUP(A182,'21'!U:V,2,0),"0")</f>
        <v>0</v>
      </c>
      <c r="BP182" s="5" t="s">
        <v>168</v>
      </c>
      <c r="BQ182" s="15">
        <f t="shared" si="988"/>
        <v>0</v>
      </c>
      <c r="BR182" s="10" t="str">
        <f>IFERROR(VLOOKUP(A182,'22'!U:V,2,0),"0")</f>
        <v>0</v>
      </c>
      <c r="BS182" s="5" t="s">
        <v>168</v>
      </c>
      <c r="BT182" s="15">
        <f t="shared" si="989"/>
        <v>0</v>
      </c>
      <c r="BU182" s="10" t="str">
        <f>IFERROR(VLOOKUP(A182,'23'!U:V,2,0),"0")</f>
        <v>0</v>
      </c>
      <c r="BV182" s="5" t="s">
        <v>168</v>
      </c>
      <c r="BW182" s="15">
        <f t="shared" si="990"/>
        <v>0</v>
      </c>
      <c r="BX182" s="10" t="str">
        <f>IFERROR(VLOOKUP(A182,'24'!U:V,2,0),"0")</f>
        <v>0</v>
      </c>
      <c r="BY182" s="5" t="s">
        <v>168</v>
      </c>
      <c r="BZ182" s="15">
        <f t="shared" si="991"/>
        <v>0</v>
      </c>
      <c r="CA182" s="10" t="str">
        <f>IFERROR(VLOOKUP(A182,'25'!U:V,2,0),"0")</f>
        <v>0</v>
      </c>
      <c r="CB182" s="5" t="s">
        <v>168</v>
      </c>
      <c r="CC182" s="15">
        <f t="shared" si="992"/>
        <v>0</v>
      </c>
      <c r="CD182" s="10" t="str">
        <f>IFERROR(VLOOKUP(A182,'26'!U:V,2,0),"0")</f>
        <v>0</v>
      </c>
      <c r="CE182" s="5" t="s">
        <v>168</v>
      </c>
      <c r="CF182" s="15">
        <f t="shared" si="993"/>
        <v>0</v>
      </c>
      <c r="CG182" s="10" t="str">
        <f>IFERROR(VLOOKUP(A182,'27'!U:V,2,0),"0")</f>
        <v>0</v>
      </c>
      <c r="CH182" s="5" t="s">
        <v>168</v>
      </c>
      <c r="CI182" s="15">
        <f t="shared" si="994"/>
        <v>0</v>
      </c>
      <c r="CJ182" s="10" t="str">
        <f>IFERROR(VLOOKUP(A182,'28'!U:V,2,0),"0")</f>
        <v>0</v>
      </c>
      <c r="CK182" s="5" t="s">
        <v>168</v>
      </c>
      <c r="CL182" s="15">
        <f t="shared" si="995"/>
        <v>0</v>
      </c>
      <c r="CM182" s="10" t="str">
        <f>IFERROR(VLOOKUP(A182,'29'!U:V,2,0),"0")</f>
        <v>0</v>
      </c>
      <c r="CN182" s="5" t="s">
        <v>168</v>
      </c>
      <c r="CO182" s="15">
        <f t="shared" si="996"/>
        <v>0</v>
      </c>
      <c r="CP182" s="10" t="str">
        <f>IFERROR(VLOOKUP(A182,'30'!U:V,2,0),"0")</f>
        <v>0</v>
      </c>
      <c r="CQ182" s="5" t="s">
        <v>168</v>
      </c>
      <c r="CR182" s="15">
        <f t="shared" si="997"/>
        <v>0</v>
      </c>
      <c r="CS182" s="10" t="str">
        <f>IFERROR(VLOOKUP(A182,'31'!U:V,2,0),"0")</f>
        <v>0</v>
      </c>
      <c r="CT182" s="5" t="s">
        <v>168</v>
      </c>
      <c r="CU182" s="15">
        <f t="shared" si="998"/>
        <v>0</v>
      </c>
      <c r="CV182" s="10" t="str">
        <f>IFERROR(VLOOKUP(A182,'เซต1-31'!V:W,2,0),"0")</f>
        <v>0</v>
      </c>
      <c r="CW182" s="5" t="s">
        <v>168</v>
      </c>
      <c r="CX182" s="15">
        <f t="shared" si="422"/>
        <v>0</v>
      </c>
    </row>
    <row r="183" spans="1:102" x14ac:dyDescent="0.25">
      <c r="A183" s="5" t="s">
        <v>758</v>
      </c>
      <c r="B183" s="4" t="s">
        <v>759</v>
      </c>
      <c r="C183" s="13">
        <v>13.1</v>
      </c>
      <c r="D183" s="19">
        <f t="shared" ref="D183:D184" si="999">+G183+J183+M183+P183+S183+V183+Y183+AB183+AE183+AH183+AK183+AN183+AQ183+AT183+AW183+AZ183+BC183+BF183+BI183+BL183+BO183+BR183+BU183+BX183+CA183+CD183+CG183+CJ183+CM183+CP183+CS183+CV183</f>
        <v>6</v>
      </c>
      <c r="E183" s="5" t="s">
        <v>168</v>
      </c>
      <c r="F183" s="13">
        <f t="shared" ref="F183:F185" si="1000">+D183*C183</f>
        <v>78.599999999999994</v>
      </c>
      <c r="G183" s="10" t="str">
        <f>IFERROR(VLOOKUP(A183,'1'!U:V,2,0),"0")</f>
        <v>0</v>
      </c>
      <c r="H183" s="5" t="s">
        <v>168</v>
      </c>
      <c r="I183" s="15">
        <f t="shared" ref="I183:I185" si="1001">+G183*C183</f>
        <v>0</v>
      </c>
      <c r="J183" s="10" t="str">
        <f>IFERROR(VLOOKUP(A183,'2'!U:V,2,0),"0")</f>
        <v>0</v>
      </c>
      <c r="K183" s="5" t="s">
        <v>168</v>
      </c>
      <c r="L183" s="15">
        <f t="shared" ref="L183:L185" si="1002">+J183*C183</f>
        <v>0</v>
      </c>
      <c r="M183" s="10" t="str">
        <f>IFERROR(VLOOKUP(A183,'3'!U:V,2,0),"0")</f>
        <v>0</v>
      </c>
      <c r="N183" s="5" t="s">
        <v>168</v>
      </c>
      <c r="O183" s="15">
        <f t="shared" ref="O183:O185" si="1003">+M183*C183</f>
        <v>0</v>
      </c>
      <c r="P183" s="10" t="str">
        <f>IFERROR(VLOOKUP(A183,'4'!U:V,2,0),"0")</f>
        <v>0</v>
      </c>
      <c r="Q183" s="5" t="s">
        <v>168</v>
      </c>
      <c r="R183" s="15">
        <f t="shared" ref="R183:R185" si="1004">+P183*C183</f>
        <v>0</v>
      </c>
      <c r="S183" s="10" t="str">
        <f>IFERROR(VLOOKUP(A183,'5'!U:V,2,0),"0")</f>
        <v>0</v>
      </c>
      <c r="T183" s="5" t="s">
        <v>168</v>
      </c>
      <c r="U183" s="15">
        <f t="shared" ref="U183:U185" si="1005">+S183*C183</f>
        <v>0</v>
      </c>
      <c r="V183" s="10" t="str">
        <f>IFERROR(VLOOKUP(A183,'6'!U:V,2,0),"0")</f>
        <v>0</v>
      </c>
      <c r="W183" s="5" t="s">
        <v>168</v>
      </c>
      <c r="X183" s="15">
        <f t="shared" ref="X183:X185" si="1006">+V183*C183</f>
        <v>0</v>
      </c>
      <c r="Y183" s="10" t="str">
        <f>IFERROR(VLOOKUP(A183,'7'!U:V,2,0),"0")</f>
        <v>0</v>
      </c>
      <c r="Z183" s="5" t="s">
        <v>168</v>
      </c>
      <c r="AA183" s="15">
        <f t="shared" ref="AA183:AA185" si="1007">+Y183*C183</f>
        <v>0</v>
      </c>
      <c r="AB183" s="10" t="str">
        <f>IFERROR(VLOOKUP(A183,'8'!U:V,2,0),"0")</f>
        <v>0</v>
      </c>
      <c r="AC183" s="5" t="s">
        <v>168</v>
      </c>
      <c r="AD183" s="15">
        <f t="shared" ref="AD183:AD185" si="1008">+AB183*C183</f>
        <v>0</v>
      </c>
      <c r="AE183" s="10" t="str">
        <f>IFERROR(VLOOKUP(A183,'9'!U:V,2,0),"0")</f>
        <v>0</v>
      </c>
      <c r="AF183" s="5" t="s">
        <v>168</v>
      </c>
      <c r="AG183" s="15">
        <f t="shared" ref="AG183:AG185" si="1009">+AE183*C183</f>
        <v>0</v>
      </c>
      <c r="AH183" s="10" t="str">
        <f>IFERROR(VLOOKUP(A183,'10'!U:V,2,0),"0")</f>
        <v>0</v>
      </c>
      <c r="AI183" s="5" t="s">
        <v>168</v>
      </c>
      <c r="AJ183" s="15">
        <f t="shared" ref="AJ183:AJ185" si="1010">+AH183*C183</f>
        <v>0</v>
      </c>
      <c r="AK183" s="10" t="str">
        <f>IFERROR(VLOOKUP(A183,'11'!U:V,2,0),"0")</f>
        <v>0</v>
      </c>
      <c r="AL183" s="5" t="s">
        <v>168</v>
      </c>
      <c r="AM183" s="15">
        <f t="shared" ref="AM183:AM185" si="1011">+AK183*C183</f>
        <v>0</v>
      </c>
      <c r="AN183" s="10" t="str">
        <f>IFERROR(VLOOKUP(A183,'12'!U:V,2,0),"0")</f>
        <v>0</v>
      </c>
      <c r="AO183" s="5" t="s">
        <v>168</v>
      </c>
      <c r="AP183" s="15">
        <f t="shared" ref="AP183:AP185" si="1012">+AN183*C183</f>
        <v>0</v>
      </c>
      <c r="AQ183" s="10" t="str">
        <f>IFERROR(VLOOKUP(A183,'13'!U:V,2,0),"0")</f>
        <v>0</v>
      </c>
      <c r="AR183" s="5" t="s">
        <v>168</v>
      </c>
      <c r="AS183" s="15">
        <f t="shared" ref="AS183:AS185" si="1013">+AQ183*C183</f>
        <v>0</v>
      </c>
      <c r="AT183" s="10">
        <f>IFERROR(VLOOKUP(A183,'14'!U:V,2,0),"0")</f>
        <v>3</v>
      </c>
      <c r="AU183" s="5" t="s">
        <v>168</v>
      </c>
      <c r="AV183" s="15">
        <f t="shared" ref="AV183:AV185" si="1014">+AT183*C183</f>
        <v>39.299999999999997</v>
      </c>
      <c r="AW183" s="10" t="str">
        <f>IFERROR(VLOOKUP(A183,'15'!U:V,2,0),"0")</f>
        <v>0</v>
      </c>
      <c r="AX183" s="5" t="s">
        <v>168</v>
      </c>
      <c r="AY183" s="15">
        <f t="shared" ref="AY183:AY185" si="1015">+AW183*C183</f>
        <v>0</v>
      </c>
      <c r="AZ183" s="10" t="str">
        <f>IFERROR(VLOOKUP(A183,'16'!U:V,2,0),"0")</f>
        <v>0</v>
      </c>
      <c r="BA183" s="5" t="s">
        <v>168</v>
      </c>
      <c r="BB183" s="15">
        <f t="shared" ref="BB183:BB185" si="1016">+AZ183*C183</f>
        <v>0</v>
      </c>
      <c r="BC183" s="10">
        <f>IFERROR(VLOOKUP(A183,'17'!U:V,2,0),"0")</f>
        <v>3</v>
      </c>
      <c r="BD183" s="5" t="s">
        <v>168</v>
      </c>
      <c r="BE183" s="15">
        <f t="shared" ref="BE183:BE185" si="1017">+BC183*C183</f>
        <v>39.299999999999997</v>
      </c>
      <c r="BF183" s="10" t="str">
        <f>IFERROR(VLOOKUP(A183,'18'!U:V,2,0),"0")</f>
        <v>0</v>
      </c>
      <c r="BG183" s="5" t="s">
        <v>168</v>
      </c>
      <c r="BH183" s="15">
        <f t="shared" ref="BH183:BH185" si="1018">+BF183*C183</f>
        <v>0</v>
      </c>
      <c r="BI183" s="10" t="str">
        <f>IFERROR(VLOOKUP(A183,'19'!U:V,2,0),"0")</f>
        <v>0</v>
      </c>
      <c r="BJ183" s="5" t="s">
        <v>168</v>
      </c>
      <c r="BK183" s="15">
        <f t="shared" ref="BK183:BK185" si="1019">+BI183*C183</f>
        <v>0</v>
      </c>
      <c r="BL183" s="10" t="str">
        <f>IFERROR(VLOOKUP(A183,'20'!U:V,2,0),"0")</f>
        <v>0</v>
      </c>
      <c r="BM183" s="5" t="s">
        <v>168</v>
      </c>
      <c r="BN183" s="15">
        <f t="shared" ref="BN183:BN185" si="1020">+BL183*C183</f>
        <v>0</v>
      </c>
      <c r="BO183" s="10" t="str">
        <f>IFERROR(VLOOKUP(A183,'21'!U:V,2,0),"0")</f>
        <v>0</v>
      </c>
      <c r="BP183" s="5" t="s">
        <v>168</v>
      </c>
      <c r="BQ183" s="15">
        <f t="shared" ref="BQ183:BQ185" si="1021">+BO183*C183</f>
        <v>0</v>
      </c>
      <c r="BR183" s="10" t="str">
        <f>IFERROR(VLOOKUP(A183,'22'!U:V,2,0),"0")</f>
        <v>0</v>
      </c>
      <c r="BS183" s="5" t="s">
        <v>168</v>
      </c>
      <c r="BT183" s="15">
        <f t="shared" ref="BT183:BT185" si="1022">+BR183*C183</f>
        <v>0</v>
      </c>
      <c r="BU183" s="10" t="str">
        <f>IFERROR(VLOOKUP(A183,'23'!U:V,2,0),"0")</f>
        <v>0</v>
      </c>
      <c r="BV183" s="5" t="s">
        <v>168</v>
      </c>
      <c r="BW183" s="15">
        <f t="shared" ref="BW183:BW185" si="1023">+BU183*C183</f>
        <v>0</v>
      </c>
      <c r="BX183" s="10" t="str">
        <f>IFERROR(VLOOKUP(A183,'24'!U:V,2,0),"0")</f>
        <v>0</v>
      </c>
      <c r="BY183" s="5" t="s">
        <v>168</v>
      </c>
      <c r="BZ183" s="15">
        <f t="shared" ref="BZ183:BZ185" si="1024">+BX183*C183</f>
        <v>0</v>
      </c>
      <c r="CA183" s="10" t="str">
        <f>IFERROR(VLOOKUP(A183,'25'!U:V,2,0),"0")</f>
        <v>0</v>
      </c>
      <c r="CB183" s="5" t="s">
        <v>168</v>
      </c>
      <c r="CC183" s="15">
        <f t="shared" ref="CC183:CC185" si="1025">+CA183*C183</f>
        <v>0</v>
      </c>
      <c r="CD183" s="10" t="str">
        <f>IFERROR(VLOOKUP(A183,'26'!U:V,2,0),"0")</f>
        <v>0</v>
      </c>
      <c r="CE183" s="5" t="s">
        <v>168</v>
      </c>
      <c r="CF183" s="15">
        <f t="shared" ref="CF183:CF185" si="1026">+CD183*C183</f>
        <v>0</v>
      </c>
      <c r="CG183" s="10" t="str">
        <f>IFERROR(VLOOKUP(A183,'27'!U:V,2,0),"0")</f>
        <v>0</v>
      </c>
      <c r="CH183" s="5" t="s">
        <v>168</v>
      </c>
      <c r="CI183" s="15">
        <f t="shared" ref="CI183:CI185" si="1027">+CG183*C183</f>
        <v>0</v>
      </c>
      <c r="CJ183" s="10" t="str">
        <f>IFERROR(VLOOKUP(A183,'28'!U:V,2,0),"0")</f>
        <v>0</v>
      </c>
      <c r="CK183" s="5" t="s">
        <v>168</v>
      </c>
      <c r="CL183" s="15">
        <f t="shared" ref="CL183:CL185" si="1028">+CJ183*C183</f>
        <v>0</v>
      </c>
      <c r="CM183" s="10" t="str">
        <f>IFERROR(VLOOKUP(A183,'29'!U:V,2,0),"0")</f>
        <v>0</v>
      </c>
      <c r="CN183" s="5" t="s">
        <v>168</v>
      </c>
      <c r="CO183" s="15">
        <f t="shared" ref="CO183:CO185" si="1029">+CM183*C183</f>
        <v>0</v>
      </c>
      <c r="CP183" s="10" t="str">
        <f>IFERROR(VLOOKUP(A183,'30'!U:V,2,0),"0")</f>
        <v>0</v>
      </c>
      <c r="CQ183" s="5" t="s">
        <v>168</v>
      </c>
      <c r="CR183" s="15">
        <f t="shared" ref="CR183:CR185" si="1030">+CP183*C183</f>
        <v>0</v>
      </c>
      <c r="CS183" s="10" t="str">
        <f>IFERROR(VLOOKUP(A183,'31'!U:V,2,0),"0")</f>
        <v>0</v>
      </c>
      <c r="CT183" s="5" t="s">
        <v>168</v>
      </c>
      <c r="CU183" s="15">
        <f t="shared" ref="CU183:CU185" si="1031">+CS183*C183</f>
        <v>0</v>
      </c>
      <c r="CV183" s="10" t="str">
        <f>IFERROR(VLOOKUP(A183,'เซต1-31'!V:W,2,0),"0")</f>
        <v>0</v>
      </c>
      <c r="CW183" s="5" t="s">
        <v>168</v>
      </c>
      <c r="CX183" s="15">
        <f t="shared" si="422"/>
        <v>0</v>
      </c>
    </row>
    <row r="184" spans="1:102" x14ac:dyDescent="0.25">
      <c r="A184" s="5" t="s">
        <v>539</v>
      </c>
      <c r="B184" s="4" t="s">
        <v>540</v>
      </c>
      <c r="C184" s="13">
        <f>12.68*4</f>
        <v>50.72</v>
      </c>
      <c r="D184" s="19">
        <f t="shared" si="999"/>
        <v>1</v>
      </c>
      <c r="E184" s="5" t="s">
        <v>295</v>
      </c>
      <c r="F184" s="13">
        <f t="shared" si="1000"/>
        <v>50.72</v>
      </c>
      <c r="G184" s="10" t="str">
        <f>IFERROR(VLOOKUP(A184,'1'!U:V,2,0),"0")</f>
        <v>0</v>
      </c>
      <c r="H184" s="5" t="s">
        <v>295</v>
      </c>
      <c r="I184" s="15">
        <f t="shared" si="1001"/>
        <v>0</v>
      </c>
      <c r="J184" s="10" t="str">
        <f>IFERROR(VLOOKUP(A184,'2'!U:V,2,0),"0")</f>
        <v>0</v>
      </c>
      <c r="K184" s="5" t="s">
        <v>295</v>
      </c>
      <c r="L184" s="15">
        <f t="shared" si="1002"/>
        <v>0</v>
      </c>
      <c r="M184" s="10" t="str">
        <f>IFERROR(VLOOKUP(A184,'3'!U:V,2,0),"0")</f>
        <v>0</v>
      </c>
      <c r="N184" s="5" t="s">
        <v>295</v>
      </c>
      <c r="O184" s="15">
        <f t="shared" si="1003"/>
        <v>0</v>
      </c>
      <c r="P184" s="10" t="str">
        <f>IFERROR(VLOOKUP(A184,'4'!U:V,2,0),"0")</f>
        <v>0</v>
      </c>
      <c r="Q184" s="5" t="s">
        <v>295</v>
      </c>
      <c r="R184" s="15">
        <f t="shared" si="1004"/>
        <v>0</v>
      </c>
      <c r="S184" s="10" t="str">
        <f>IFERROR(VLOOKUP(A184,'5'!U:V,2,0),"0")</f>
        <v>0</v>
      </c>
      <c r="T184" s="5" t="s">
        <v>295</v>
      </c>
      <c r="U184" s="15">
        <f t="shared" si="1005"/>
        <v>0</v>
      </c>
      <c r="V184" s="10" t="str">
        <f>IFERROR(VLOOKUP(A184,'6'!U:V,2,0),"0")</f>
        <v>0</v>
      </c>
      <c r="W184" s="5" t="s">
        <v>295</v>
      </c>
      <c r="X184" s="15">
        <f t="shared" si="1006"/>
        <v>0</v>
      </c>
      <c r="Y184" s="10" t="str">
        <f>IFERROR(VLOOKUP(A184,'7'!U:V,2,0),"0")</f>
        <v>0</v>
      </c>
      <c r="Z184" s="5" t="s">
        <v>295</v>
      </c>
      <c r="AA184" s="15">
        <f t="shared" si="1007"/>
        <v>0</v>
      </c>
      <c r="AB184" s="10" t="str">
        <f>IFERROR(VLOOKUP(A184,'8'!U:V,2,0),"0")</f>
        <v>0</v>
      </c>
      <c r="AC184" s="5" t="s">
        <v>295</v>
      </c>
      <c r="AD184" s="15">
        <f t="shared" si="1008"/>
        <v>0</v>
      </c>
      <c r="AE184" s="10">
        <f>IFERROR(VLOOKUP(A184,'9'!U:V,2,0),"0")</f>
        <v>1</v>
      </c>
      <c r="AF184" s="5" t="s">
        <v>295</v>
      </c>
      <c r="AG184" s="15">
        <f t="shared" si="1009"/>
        <v>50.72</v>
      </c>
      <c r="AH184" s="10" t="str">
        <f>IFERROR(VLOOKUP(A184,'10'!U:V,2,0),"0")</f>
        <v>0</v>
      </c>
      <c r="AI184" s="5" t="s">
        <v>295</v>
      </c>
      <c r="AJ184" s="15">
        <f t="shared" si="1010"/>
        <v>0</v>
      </c>
      <c r="AK184" s="10" t="str">
        <f>IFERROR(VLOOKUP(A184,'11'!U:V,2,0),"0")</f>
        <v>0</v>
      </c>
      <c r="AL184" s="5" t="s">
        <v>295</v>
      </c>
      <c r="AM184" s="15">
        <f t="shared" si="1011"/>
        <v>0</v>
      </c>
      <c r="AN184" s="10" t="str">
        <f>IFERROR(VLOOKUP(A184,'12'!U:V,2,0),"0")</f>
        <v>0</v>
      </c>
      <c r="AO184" s="5" t="s">
        <v>295</v>
      </c>
      <c r="AP184" s="15">
        <f t="shared" si="1012"/>
        <v>0</v>
      </c>
      <c r="AQ184" s="10" t="str">
        <f>IFERROR(VLOOKUP(A184,'13'!U:V,2,0),"0")</f>
        <v>0</v>
      </c>
      <c r="AR184" s="5" t="s">
        <v>295</v>
      </c>
      <c r="AS184" s="15">
        <f t="shared" si="1013"/>
        <v>0</v>
      </c>
      <c r="AT184" s="10" t="str">
        <f>IFERROR(VLOOKUP(A184,'14'!U:V,2,0),"0")</f>
        <v>0</v>
      </c>
      <c r="AU184" s="5" t="s">
        <v>295</v>
      </c>
      <c r="AV184" s="15">
        <f t="shared" si="1014"/>
        <v>0</v>
      </c>
      <c r="AW184" s="10" t="str">
        <f>IFERROR(VLOOKUP(A184,'15'!U:V,2,0),"0")</f>
        <v>0</v>
      </c>
      <c r="AX184" s="5" t="s">
        <v>295</v>
      </c>
      <c r="AY184" s="15">
        <f t="shared" si="1015"/>
        <v>0</v>
      </c>
      <c r="AZ184" s="10" t="str">
        <f>IFERROR(VLOOKUP(A184,'16'!U:V,2,0),"0")</f>
        <v>0</v>
      </c>
      <c r="BA184" s="5" t="s">
        <v>295</v>
      </c>
      <c r="BB184" s="15">
        <f t="shared" si="1016"/>
        <v>0</v>
      </c>
      <c r="BC184" s="10" t="str">
        <f>IFERROR(VLOOKUP(A184,'17'!U:V,2,0),"0")</f>
        <v>0</v>
      </c>
      <c r="BD184" s="5" t="s">
        <v>295</v>
      </c>
      <c r="BE184" s="15">
        <f t="shared" si="1017"/>
        <v>0</v>
      </c>
      <c r="BF184" s="10" t="str">
        <f>IFERROR(VLOOKUP(A184,'18'!U:V,2,0),"0")</f>
        <v>0</v>
      </c>
      <c r="BG184" s="5" t="s">
        <v>295</v>
      </c>
      <c r="BH184" s="15">
        <f t="shared" si="1018"/>
        <v>0</v>
      </c>
      <c r="BI184" s="10" t="str">
        <f>IFERROR(VLOOKUP(A184,'19'!U:V,2,0),"0")</f>
        <v>0</v>
      </c>
      <c r="BJ184" s="5" t="s">
        <v>295</v>
      </c>
      <c r="BK184" s="15">
        <f t="shared" si="1019"/>
        <v>0</v>
      </c>
      <c r="BL184" s="10" t="str">
        <f>IFERROR(VLOOKUP(A184,'20'!U:V,2,0),"0")</f>
        <v>0</v>
      </c>
      <c r="BM184" s="5" t="s">
        <v>295</v>
      </c>
      <c r="BN184" s="15">
        <f t="shared" si="1020"/>
        <v>0</v>
      </c>
      <c r="BO184" s="10" t="str">
        <f>IFERROR(VLOOKUP(A184,'21'!U:V,2,0),"0")</f>
        <v>0</v>
      </c>
      <c r="BP184" s="5" t="s">
        <v>295</v>
      </c>
      <c r="BQ184" s="15">
        <f t="shared" si="1021"/>
        <v>0</v>
      </c>
      <c r="BR184" s="10" t="str">
        <f>IFERROR(VLOOKUP(A184,'22'!U:V,2,0),"0")</f>
        <v>0</v>
      </c>
      <c r="BS184" s="5" t="s">
        <v>295</v>
      </c>
      <c r="BT184" s="15">
        <f t="shared" si="1022"/>
        <v>0</v>
      </c>
      <c r="BU184" s="10" t="str">
        <f>IFERROR(VLOOKUP(A184,'23'!U:V,2,0),"0")</f>
        <v>0</v>
      </c>
      <c r="BV184" s="5" t="s">
        <v>295</v>
      </c>
      <c r="BW184" s="15">
        <f t="shared" si="1023"/>
        <v>0</v>
      </c>
      <c r="BX184" s="10" t="str">
        <f>IFERROR(VLOOKUP(A184,'24'!U:V,2,0),"0")</f>
        <v>0</v>
      </c>
      <c r="BY184" s="5" t="s">
        <v>295</v>
      </c>
      <c r="BZ184" s="15">
        <f t="shared" si="1024"/>
        <v>0</v>
      </c>
      <c r="CA184" s="10" t="str">
        <f>IFERROR(VLOOKUP(A184,'25'!U:V,2,0),"0")</f>
        <v>0</v>
      </c>
      <c r="CB184" s="5" t="s">
        <v>295</v>
      </c>
      <c r="CC184" s="15">
        <f t="shared" si="1025"/>
        <v>0</v>
      </c>
      <c r="CD184" s="10" t="str">
        <f>IFERROR(VLOOKUP(A184,'26'!U:V,2,0),"0")</f>
        <v>0</v>
      </c>
      <c r="CE184" s="5" t="s">
        <v>295</v>
      </c>
      <c r="CF184" s="15">
        <f t="shared" si="1026"/>
        <v>0</v>
      </c>
      <c r="CG184" s="10" t="str">
        <f>IFERROR(VLOOKUP(A184,'27'!U:V,2,0),"0")</f>
        <v>0</v>
      </c>
      <c r="CH184" s="5" t="s">
        <v>295</v>
      </c>
      <c r="CI184" s="15">
        <f t="shared" si="1027"/>
        <v>0</v>
      </c>
      <c r="CJ184" s="10" t="str">
        <f>IFERROR(VLOOKUP(A184,'28'!U:V,2,0),"0")</f>
        <v>0</v>
      </c>
      <c r="CK184" s="5" t="s">
        <v>295</v>
      </c>
      <c r="CL184" s="15">
        <f t="shared" si="1028"/>
        <v>0</v>
      </c>
      <c r="CM184" s="10" t="str">
        <f>IFERROR(VLOOKUP(A184,'29'!U:V,2,0),"0")</f>
        <v>0</v>
      </c>
      <c r="CN184" s="5" t="s">
        <v>295</v>
      </c>
      <c r="CO184" s="15">
        <f t="shared" si="1029"/>
        <v>0</v>
      </c>
      <c r="CP184" s="10" t="str">
        <f>IFERROR(VLOOKUP(A184,'30'!U:V,2,0),"0")</f>
        <v>0</v>
      </c>
      <c r="CQ184" s="5" t="s">
        <v>295</v>
      </c>
      <c r="CR184" s="15">
        <f t="shared" si="1030"/>
        <v>0</v>
      </c>
      <c r="CS184" s="10" t="str">
        <f>IFERROR(VLOOKUP(A184,'31'!U:V,2,0),"0")</f>
        <v>0</v>
      </c>
      <c r="CT184" s="5" t="s">
        <v>295</v>
      </c>
      <c r="CU184" s="15">
        <f t="shared" si="1031"/>
        <v>0</v>
      </c>
      <c r="CV184" s="10" t="str">
        <f>IFERROR(VLOOKUP(A184,'เซต1-31'!V:W,2,0),"0")</f>
        <v>0</v>
      </c>
      <c r="CW184" s="5" t="s">
        <v>295</v>
      </c>
      <c r="CX184" s="15">
        <f t="shared" si="422"/>
        <v>0</v>
      </c>
    </row>
    <row r="185" spans="1:102" x14ac:dyDescent="0.25">
      <c r="A185" s="5" t="s">
        <v>4860</v>
      </c>
      <c r="B185" s="4" t="s">
        <v>4861</v>
      </c>
      <c r="C185" s="13">
        <v>5.15</v>
      </c>
      <c r="D185" s="19">
        <f>+G185+J185+M185+P185+S185+V185+Y185+AB185+AE185+AH185+AK185+AN185+AQ185+AT185+AW185+AZ185+BC185+BF185+BI185+BL185+BO185+BR185+BU185+BX185+CA185+CD185+CG185+CJ185+CM185+CP185+CS185+CV185</f>
        <v>680</v>
      </c>
      <c r="E185" s="5" t="s">
        <v>169</v>
      </c>
      <c r="F185" s="13">
        <f t="shared" si="1000"/>
        <v>3502.0000000000005</v>
      </c>
      <c r="G185" s="10" t="str">
        <f>IFERROR(VLOOKUP(A185,'1'!U:V,2,0),"0")</f>
        <v>0</v>
      </c>
      <c r="H185" s="5" t="s">
        <v>169</v>
      </c>
      <c r="I185" s="15">
        <f t="shared" si="1001"/>
        <v>0</v>
      </c>
      <c r="J185" s="10" t="str">
        <f>IFERROR(VLOOKUP(A185,'2'!U:V,2,0),"0")</f>
        <v>0</v>
      </c>
      <c r="K185" s="5" t="s">
        <v>169</v>
      </c>
      <c r="L185" s="15">
        <f t="shared" si="1002"/>
        <v>0</v>
      </c>
      <c r="M185" s="10" t="str">
        <f>IFERROR(VLOOKUP(A185,'3'!U:V,2,0),"0")</f>
        <v>0</v>
      </c>
      <c r="N185" s="5" t="s">
        <v>169</v>
      </c>
      <c r="O185" s="15">
        <f t="shared" si="1003"/>
        <v>0</v>
      </c>
      <c r="P185" s="10" t="str">
        <f>IFERROR(VLOOKUP(A185,'4'!U:V,2,0),"0")</f>
        <v>0</v>
      </c>
      <c r="Q185" s="5" t="s">
        <v>169</v>
      </c>
      <c r="R185" s="15">
        <f t="shared" si="1004"/>
        <v>0</v>
      </c>
      <c r="S185" s="10" t="str">
        <f>IFERROR(VLOOKUP(A185,'5'!U:V,2,0),"0")</f>
        <v>0</v>
      </c>
      <c r="T185" s="5" t="s">
        <v>169</v>
      </c>
      <c r="U185" s="15">
        <f t="shared" si="1005"/>
        <v>0</v>
      </c>
      <c r="V185" s="10" t="str">
        <f>IFERROR(VLOOKUP(A185,'6'!U:V,2,0),"0")</f>
        <v>0</v>
      </c>
      <c r="W185" s="5" t="s">
        <v>169</v>
      </c>
      <c r="X185" s="15">
        <f t="shared" si="1006"/>
        <v>0</v>
      </c>
      <c r="Y185" s="10" t="str">
        <f>IFERROR(VLOOKUP(A185,'7'!U:V,2,0),"0")</f>
        <v>0</v>
      </c>
      <c r="Z185" s="5" t="s">
        <v>169</v>
      </c>
      <c r="AA185" s="15">
        <f t="shared" si="1007"/>
        <v>0</v>
      </c>
      <c r="AB185" s="10" t="str">
        <f>IFERROR(VLOOKUP(A185,'8'!U:V,2,0),"0")</f>
        <v>0</v>
      </c>
      <c r="AC185" s="5" t="s">
        <v>169</v>
      </c>
      <c r="AD185" s="15">
        <f t="shared" si="1008"/>
        <v>0</v>
      </c>
      <c r="AE185" s="10" t="str">
        <f>IFERROR(VLOOKUP(A185,'9'!U:V,2,0),"0")</f>
        <v>0</v>
      </c>
      <c r="AF185" s="5" t="s">
        <v>169</v>
      </c>
      <c r="AG185" s="15">
        <f t="shared" si="1009"/>
        <v>0</v>
      </c>
      <c r="AH185" s="10">
        <f>IFERROR(VLOOKUP(A185,'10'!U:V,2,0),"0")</f>
        <v>80</v>
      </c>
      <c r="AI185" s="5" t="s">
        <v>169</v>
      </c>
      <c r="AJ185" s="15">
        <f t="shared" si="1010"/>
        <v>412</v>
      </c>
      <c r="AK185" s="10" t="str">
        <f>IFERROR(VLOOKUP(A185,'11'!U:V,2,0),"0")</f>
        <v>0</v>
      </c>
      <c r="AL185" s="5" t="s">
        <v>169</v>
      </c>
      <c r="AM185" s="15">
        <f t="shared" si="1011"/>
        <v>0</v>
      </c>
      <c r="AN185" s="10">
        <f>IFERROR(VLOOKUP(A185,'12'!U:V,2,0),"0")</f>
        <v>60</v>
      </c>
      <c r="AO185" s="5" t="s">
        <v>169</v>
      </c>
      <c r="AP185" s="15">
        <f t="shared" si="1012"/>
        <v>309</v>
      </c>
      <c r="AQ185" s="10">
        <f>IFERROR(VLOOKUP(A185,'13'!U:V,2,0),"0")</f>
        <v>20</v>
      </c>
      <c r="AR185" s="5" t="s">
        <v>169</v>
      </c>
      <c r="AS185" s="15">
        <f t="shared" si="1013"/>
        <v>103</v>
      </c>
      <c r="AT185" s="10" t="str">
        <f>IFERROR(VLOOKUP(A185,'14'!U:V,2,0),"0")</f>
        <v>0</v>
      </c>
      <c r="AU185" s="5" t="s">
        <v>169</v>
      </c>
      <c r="AV185" s="15">
        <f t="shared" si="1014"/>
        <v>0</v>
      </c>
      <c r="AW185" s="10" t="str">
        <f>IFERROR(VLOOKUP(A185,'15'!U:V,2,0),"0")</f>
        <v>0</v>
      </c>
      <c r="AX185" s="5" t="s">
        <v>169</v>
      </c>
      <c r="AY185" s="15">
        <f t="shared" si="1015"/>
        <v>0</v>
      </c>
      <c r="AZ185" s="10" t="str">
        <f>IFERROR(VLOOKUP(A185,'16'!U:V,2,0),"0")</f>
        <v>0</v>
      </c>
      <c r="BA185" s="5" t="s">
        <v>169</v>
      </c>
      <c r="BB185" s="15">
        <f t="shared" si="1016"/>
        <v>0</v>
      </c>
      <c r="BC185" s="10" t="str">
        <f>IFERROR(VLOOKUP(A185,'17'!U:V,2,0),"0")</f>
        <v>0</v>
      </c>
      <c r="BD185" s="5" t="s">
        <v>169</v>
      </c>
      <c r="BE185" s="15">
        <f t="shared" si="1017"/>
        <v>0</v>
      </c>
      <c r="BF185" s="10" t="str">
        <f>IFERROR(VLOOKUP(A185,'18'!U:V,2,0),"0")</f>
        <v>0</v>
      </c>
      <c r="BG185" s="5" t="s">
        <v>169</v>
      </c>
      <c r="BH185" s="15">
        <f t="shared" si="1018"/>
        <v>0</v>
      </c>
      <c r="BI185" s="10">
        <f>IFERROR(VLOOKUP(A185,'19'!U:V,2,0),"0")</f>
        <v>20</v>
      </c>
      <c r="BJ185" s="5" t="s">
        <v>169</v>
      </c>
      <c r="BK185" s="15">
        <f t="shared" si="1019"/>
        <v>103</v>
      </c>
      <c r="BL185" s="10" t="str">
        <f>IFERROR(VLOOKUP(A185,'20'!U:V,2,0),"0")</f>
        <v>0</v>
      </c>
      <c r="BM185" s="5" t="s">
        <v>169</v>
      </c>
      <c r="BN185" s="15">
        <f t="shared" si="1020"/>
        <v>0</v>
      </c>
      <c r="BO185" s="10" t="str">
        <f>IFERROR(VLOOKUP(A185,'21'!U:V,2,0),"0")</f>
        <v>0</v>
      </c>
      <c r="BP185" s="5" t="s">
        <v>169</v>
      </c>
      <c r="BQ185" s="15">
        <f t="shared" si="1021"/>
        <v>0</v>
      </c>
      <c r="BR185" s="10" t="str">
        <f>IFERROR(VLOOKUP(A185,'22'!U:V,2,0),"0")</f>
        <v>0</v>
      </c>
      <c r="BS185" s="5" t="s">
        <v>169</v>
      </c>
      <c r="BT185" s="15">
        <f t="shared" si="1022"/>
        <v>0</v>
      </c>
      <c r="BU185" s="10">
        <f>IFERROR(VLOOKUP(A185,'23'!U:V,2,0),"0")</f>
        <v>100</v>
      </c>
      <c r="BV185" s="5" t="s">
        <v>169</v>
      </c>
      <c r="BW185" s="15">
        <f t="shared" si="1023"/>
        <v>515</v>
      </c>
      <c r="BX185" s="10" t="str">
        <f>IFERROR(VLOOKUP(A185,'24'!U:V,2,0),"0")</f>
        <v>0</v>
      </c>
      <c r="BY185" s="5" t="s">
        <v>169</v>
      </c>
      <c r="BZ185" s="15">
        <f t="shared" si="1024"/>
        <v>0</v>
      </c>
      <c r="CA185" s="10" t="str">
        <f>IFERROR(VLOOKUP(A185,'25'!U:V,2,0),"0")</f>
        <v>0</v>
      </c>
      <c r="CB185" s="5" t="s">
        <v>169</v>
      </c>
      <c r="CC185" s="15">
        <f t="shared" si="1025"/>
        <v>0</v>
      </c>
      <c r="CD185" s="10" t="str">
        <f>IFERROR(VLOOKUP(A185,'26'!U:V,2,0),"0")</f>
        <v>0</v>
      </c>
      <c r="CE185" s="5" t="s">
        <v>169</v>
      </c>
      <c r="CF185" s="15">
        <f t="shared" si="1026"/>
        <v>0</v>
      </c>
      <c r="CG185" s="10" t="str">
        <f>IFERROR(VLOOKUP(A185,'27'!U:V,2,0),"0")</f>
        <v>0</v>
      </c>
      <c r="CH185" s="5" t="s">
        <v>169</v>
      </c>
      <c r="CI185" s="15">
        <f t="shared" si="1027"/>
        <v>0</v>
      </c>
      <c r="CJ185" s="10" t="str">
        <f>IFERROR(VLOOKUP(A185,'28'!U:V,2,0),"0")</f>
        <v>0</v>
      </c>
      <c r="CK185" s="5" t="s">
        <v>169</v>
      </c>
      <c r="CL185" s="15">
        <f t="shared" si="1028"/>
        <v>0</v>
      </c>
      <c r="CM185" s="10" t="str">
        <f>IFERROR(VLOOKUP(A185,'29'!U:V,2,0),"0")</f>
        <v>0</v>
      </c>
      <c r="CN185" s="5" t="s">
        <v>169</v>
      </c>
      <c r="CO185" s="15">
        <f t="shared" si="1029"/>
        <v>0</v>
      </c>
      <c r="CP185" s="10">
        <f>IFERROR(VLOOKUP(A185,'30'!U:V,2,0),"0")</f>
        <v>400</v>
      </c>
      <c r="CQ185" s="5" t="s">
        <v>169</v>
      </c>
      <c r="CR185" s="15">
        <f t="shared" si="1030"/>
        <v>2060</v>
      </c>
      <c r="CS185" s="10" t="str">
        <f>IFERROR(VLOOKUP(A185,'31'!U:V,2,0),"0")</f>
        <v>0</v>
      </c>
      <c r="CT185" s="5" t="s">
        <v>169</v>
      </c>
      <c r="CU185" s="15">
        <f t="shared" si="1031"/>
        <v>0</v>
      </c>
      <c r="CV185" s="10" t="str">
        <f>IFERROR(VLOOKUP(A185,'เซต1-31'!V:W,2,0),"0")</f>
        <v>0</v>
      </c>
      <c r="CW185" s="5" t="s">
        <v>169</v>
      </c>
      <c r="CX185" s="15">
        <f t="shared" si="422"/>
        <v>0</v>
      </c>
    </row>
    <row r="186" spans="1:102" x14ac:dyDescent="0.25">
      <c r="A186" s="5" t="s">
        <v>7048</v>
      </c>
      <c r="B186" s="4" t="s">
        <v>7049</v>
      </c>
      <c r="C186" s="13">
        <v>13.1</v>
      </c>
      <c r="D186" s="19">
        <f t="shared" ref="D186:D187" si="1032">+G186+J186+M186+P186+S186+V186+Y186+AB186+AE186+AH186+AK186+AN186+AQ186+AT186+AW186+AZ186+BC186+BF186+BI186+BL186+BO186+BR186+BU186+BX186+CA186+CD186+CG186+CJ186+CM186+CP186+CS186+CV186</f>
        <v>1</v>
      </c>
      <c r="E186" s="5" t="s">
        <v>168</v>
      </c>
      <c r="F186" s="13">
        <f t="shared" ref="F186:F187" si="1033">+D186*C186</f>
        <v>13.1</v>
      </c>
      <c r="G186" s="10" t="str">
        <f>IFERROR(VLOOKUP(A186,'1'!U:V,2,0),"0")</f>
        <v>0</v>
      </c>
      <c r="H186" s="5" t="s">
        <v>168</v>
      </c>
      <c r="I186" s="15">
        <f t="shared" ref="I186:I187" si="1034">+G186*C186</f>
        <v>0</v>
      </c>
      <c r="J186" s="10" t="str">
        <f>IFERROR(VLOOKUP(A186,'2'!U:V,2,0),"0")</f>
        <v>0</v>
      </c>
      <c r="K186" s="5" t="s">
        <v>168</v>
      </c>
      <c r="L186" s="15">
        <f t="shared" ref="L186:L187" si="1035">+J186*C186</f>
        <v>0</v>
      </c>
      <c r="M186" s="10" t="str">
        <f>IFERROR(VLOOKUP(A186,'3'!U:V,2,0),"0")</f>
        <v>0</v>
      </c>
      <c r="N186" s="5" t="s">
        <v>168</v>
      </c>
      <c r="O186" s="15">
        <f t="shared" ref="O186:O187" si="1036">+M186*C186</f>
        <v>0</v>
      </c>
      <c r="P186" s="10" t="str">
        <f>IFERROR(VLOOKUP(A186,'4'!U:V,2,0),"0")</f>
        <v>0</v>
      </c>
      <c r="Q186" s="5" t="s">
        <v>168</v>
      </c>
      <c r="R186" s="15">
        <f t="shared" ref="R186:R187" si="1037">+P186*C186</f>
        <v>0</v>
      </c>
      <c r="S186" s="10" t="str">
        <f>IFERROR(VLOOKUP(A186,'5'!U:V,2,0),"0")</f>
        <v>0</v>
      </c>
      <c r="T186" s="5" t="s">
        <v>168</v>
      </c>
      <c r="U186" s="15">
        <f t="shared" ref="U186:U187" si="1038">+S186*C186</f>
        <v>0</v>
      </c>
      <c r="V186" s="10" t="str">
        <f>IFERROR(VLOOKUP(A186,'6'!U:V,2,0),"0")</f>
        <v>0</v>
      </c>
      <c r="W186" s="5" t="s">
        <v>168</v>
      </c>
      <c r="X186" s="15">
        <f t="shared" ref="X186:X187" si="1039">+V186*C186</f>
        <v>0</v>
      </c>
      <c r="Y186" s="10" t="str">
        <f>IFERROR(VLOOKUP(A186,'7'!U:V,2,0),"0")</f>
        <v>0</v>
      </c>
      <c r="Z186" s="5" t="s">
        <v>168</v>
      </c>
      <c r="AA186" s="15">
        <f t="shared" ref="AA186:AA187" si="1040">+Y186*C186</f>
        <v>0</v>
      </c>
      <c r="AB186" s="10" t="str">
        <f>IFERROR(VLOOKUP(A186,'8'!U:V,2,0),"0")</f>
        <v>0</v>
      </c>
      <c r="AC186" s="5" t="s">
        <v>168</v>
      </c>
      <c r="AD186" s="15">
        <f t="shared" ref="AD186:AD187" si="1041">+AB186*C186</f>
        <v>0</v>
      </c>
      <c r="AE186" s="10" t="str">
        <f>IFERROR(VLOOKUP(A186,'9'!U:V,2,0),"0")</f>
        <v>0</v>
      </c>
      <c r="AF186" s="5" t="s">
        <v>168</v>
      </c>
      <c r="AG186" s="15">
        <f t="shared" ref="AG186:AG187" si="1042">+AE186*C186</f>
        <v>0</v>
      </c>
      <c r="AH186" s="10" t="str">
        <f>IFERROR(VLOOKUP(A186,'10'!U:V,2,0),"0")</f>
        <v>0</v>
      </c>
      <c r="AI186" s="5" t="s">
        <v>168</v>
      </c>
      <c r="AJ186" s="15">
        <f t="shared" ref="AJ186:AJ187" si="1043">+AH186*C186</f>
        <v>0</v>
      </c>
      <c r="AK186" s="10" t="str">
        <f>IFERROR(VLOOKUP(A186,'11'!U:V,2,0),"0")</f>
        <v>0</v>
      </c>
      <c r="AL186" s="5" t="s">
        <v>168</v>
      </c>
      <c r="AM186" s="15">
        <f t="shared" ref="AM186:AM187" si="1044">+AK186*C186</f>
        <v>0</v>
      </c>
      <c r="AN186" s="10" t="str">
        <f>IFERROR(VLOOKUP(A186,'12'!U:V,2,0),"0")</f>
        <v>0</v>
      </c>
      <c r="AO186" s="5" t="s">
        <v>168</v>
      </c>
      <c r="AP186" s="15">
        <f t="shared" ref="AP186:AP187" si="1045">+AN186*C186</f>
        <v>0</v>
      </c>
      <c r="AQ186" s="10" t="str">
        <f>IFERROR(VLOOKUP(A186,'13'!U:V,2,0),"0")</f>
        <v>0</v>
      </c>
      <c r="AR186" s="5" t="s">
        <v>168</v>
      </c>
      <c r="AS186" s="15">
        <f t="shared" ref="AS186:AS187" si="1046">+AQ186*C186</f>
        <v>0</v>
      </c>
      <c r="AT186" s="10" t="str">
        <f>IFERROR(VLOOKUP(A186,'14'!U:V,2,0),"0")</f>
        <v>0</v>
      </c>
      <c r="AU186" s="5" t="s">
        <v>168</v>
      </c>
      <c r="AV186" s="15">
        <f t="shared" ref="AV186:AV187" si="1047">+AT186*C186</f>
        <v>0</v>
      </c>
      <c r="AW186" s="10">
        <f>IFERROR(VLOOKUP(A186,'15'!U:V,2,0),"0")</f>
        <v>1</v>
      </c>
      <c r="AX186" s="5" t="s">
        <v>168</v>
      </c>
      <c r="AY186" s="15">
        <f t="shared" ref="AY186:AY187" si="1048">+AW186*C186</f>
        <v>13.1</v>
      </c>
      <c r="AZ186" s="10" t="str">
        <f>IFERROR(VLOOKUP(A186,'16'!U:V,2,0),"0")</f>
        <v>0</v>
      </c>
      <c r="BA186" s="5" t="s">
        <v>168</v>
      </c>
      <c r="BB186" s="15">
        <f t="shared" ref="BB186:BB187" si="1049">+AZ186*C186</f>
        <v>0</v>
      </c>
      <c r="BC186" s="10" t="str">
        <f>IFERROR(VLOOKUP(A186,'17'!U:V,2,0),"0")</f>
        <v>0</v>
      </c>
      <c r="BD186" s="5" t="s">
        <v>168</v>
      </c>
      <c r="BE186" s="15">
        <f t="shared" ref="BE186:BE187" si="1050">+BC186*C186</f>
        <v>0</v>
      </c>
      <c r="BF186" s="10" t="str">
        <f>IFERROR(VLOOKUP(A186,'18'!U:V,2,0),"0")</f>
        <v>0</v>
      </c>
      <c r="BG186" s="5" t="s">
        <v>168</v>
      </c>
      <c r="BH186" s="15">
        <f t="shared" ref="BH186:BH187" si="1051">+BF186*C186</f>
        <v>0</v>
      </c>
      <c r="BI186" s="10" t="str">
        <f>IFERROR(VLOOKUP(A186,'19'!U:V,2,0),"0")</f>
        <v>0</v>
      </c>
      <c r="BJ186" s="5" t="s">
        <v>168</v>
      </c>
      <c r="BK186" s="15">
        <f t="shared" ref="BK186:BK187" si="1052">+BI186*C186</f>
        <v>0</v>
      </c>
      <c r="BL186" s="10" t="str">
        <f>IFERROR(VLOOKUP(A186,'20'!U:V,2,0),"0")</f>
        <v>0</v>
      </c>
      <c r="BM186" s="5" t="s">
        <v>168</v>
      </c>
      <c r="BN186" s="15">
        <f t="shared" ref="BN186:BN187" si="1053">+BL186*C186</f>
        <v>0</v>
      </c>
      <c r="BO186" s="10" t="str">
        <f>IFERROR(VLOOKUP(A186,'21'!U:V,2,0),"0")</f>
        <v>0</v>
      </c>
      <c r="BP186" s="5" t="s">
        <v>168</v>
      </c>
      <c r="BQ186" s="15">
        <f t="shared" ref="BQ186:BQ187" si="1054">+BO186*C186</f>
        <v>0</v>
      </c>
      <c r="BR186" s="10" t="str">
        <f>IFERROR(VLOOKUP(A186,'22'!U:V,2,0),"0")</f>
        <v>0</v>
      </c>
      <c r="BS186" s="5" t="s">
        <v>168</v>
      </c>
      <c r="BT186" s="15">
        <f t="shared" ref="BT186:BT187" si="1055">+BR186*C186</f>
        <v>0</v>
      </c>
      <c r="BU186" s="10" t="str">
        <f>IFERROR(VLOOKUP(A186,'23'!U:V,2,0),"0")</f>
        <v>0</v>
      </c>
      <c r="BV186" s="5" t="s">
        <v>168</v>
      </c>
      <c r="BW186" s="15">
        <f t="shared" ref="BW186:BW187" si="1056">+BU186*C186</f>
        <v>0</v>
      </c>
      <c r="BX186" s="10" t="str">
        <f>IFERROR(VLOOKUP(A186,'24'!U:V,2,0),"0")</f>
        <v>0</v>
      </c>
      <c r="BY186" s="5" t="s">
        <v>168</v>
      </c>
      <c r="BZ186" s="15">
        <f t="shared" ref="BZ186:BZ187" si="1057">+BX186*C186</f>
        <v>0</v>
      </c>
      <c r="CA186" s="10" t="str">
        <f>IFERROR(VLOOKUP(A186,'25'!U:V,2,0),"0")</f>
        <v>0</v>
      </c>
      <c r="CB186" s="5" t="s">
        <v>168</v>
      </c>
      <c r="CC186" s="15">
        <f t="shared" ref="CC186:CC187" si="1058">+CA186*C186</f>
        <v>0</v>
      </c>
      <c r="CD186" s="10" t="str">
        <f>IFERROR(VLOOKUP(A186,'26'!U:V,2,0),"0")</f>
        <v>0</v>
      </c>
      <c r="CE186" s="5" t="s">
        <v>168</v>
      </c>
      <c r="CF186" s="15">
        <f t="shared" ref="CF186:CF187" si="1059">+CD186*C186</f>
        <v>0</v>
      </c>
      <c r="CG186" s="10" t="str">
        <f>IFERROR(VLOOKUP(A186,'27'!U:V,2,0),"0")</f>
        <v>0</v>
      </c>
      <c r="CH186" s="5" t="s">
        <v>168</v>
      </c>
      <c r="CI186" s="15">
        <f t="shared" ref="CI186:CI187" si="1060">+CG186*C186</f>
        <v>0</v>
      </c>
      <c r="CJ186" s="10" t="str">
        <f>IFERROR(VLOOKUP(A186,'28'!U:V,2,0),"0")</f>
        <v>0</v>
      </c>
      <c r="CK186" s="5" t="s">
        <v>168</v>
      </c>
      <c r="CL186" s="15">
        <f t="shared" ref="CL186:CL187" si="1061">+CJ186*C186</f>
        <v>0</v>
      </c>
      <c r="CM186" s="10" t="str">
        <f>IFERROR(VLOOKUP(A186,'29'!U:V,2,0),"0")</f>
        <v>0</v>
      </c>
      <c r="CN186" s="5" t="s">
        <v>168</v>
      </c>
      <c r="CO186" s="15">
        <f t="shared" ref="CO186:CO187" si="1062">+CM186*C186</f>
        <v>0</v>
      </c>
      <c r="CP186" s="10" t="str">
        <f>IFERROR(VLOOKUP(A186,'30'!U:V,2,0),"0")</f>
        <v>0</v>
      </c>
      <c r="CQ186" s="5" t="s">
        <v>168</v>
      </c>
      <c r="CR186" s="15">
        <f t="shared" ref="CR186:CR187" si="1063">+CP186*C186</f>
        <v>0</v>
      </c>
      <c r="CS186" s="10" t="str">
        <f>IFERROR(VLOOKUP(A186,'31'!U:V,2,0),"0")</f>
        <v>0</v>
      </c>
      <c r="CT186" s="5" t="s">
        <v>168</v>
      </c>
      <c r="CU186" s="15">
        <f t="shared" ref="CU186:CU187" si="1064">+CS186*C186</f>
        <v>0</v>
      </c>
      <c r="CV186" s="10" t="str">
        <f>IFERROR(VLOOKUP(A186,'เซต1-31'!V:W,2,0),"0")</f>
        <v>0</v>
      </c>
      <c r="CW186" s="5" t="s">
        <v>168</v>
      </c>
      <c r="CX186" s="15">
        <f t="shared" si="422"/>
        <v>0</v>
      </c>
    </row>
    <row r="187" spans="1:102" x14ac:dyDescent="0.25">
      <c r="A187" s="5" t="s">
        <v>14176</v>
      </c>
      <c r="B187" s="4" t="s">
        <v>14177</v>
      </c>
      <c r="C187" s="13">
        <v>0</v>
      </c>
      <c r="D187" s="19">
        <f t="shared" si="1032"/>
        <v>1</v>
      </c>
      <c r="E187" s="5" t="s">
        <v>168</v>
      </c>
      <c r="F187" s="13">
        <f t="shared" si="1033"/>
        <v>0</v>
      </c>
      <c r="G187" s="10" t="str">
        <f>IFERROR(VLOOKUP(A187,'1'!U:V,2,0),"0")</f>
        <v>0</v>
      </c>
      <c r="H187" s="5" t="s">
        <v>168</v>
      </c>
      <c r="I187" s="15">
        <f t="shared" si="1034"/>
        <v>0</v>
      </c>
      <c r="J187" s="10" t="str">
        <f>IFERROR(VLOOKUP(A187,'2'!U:V,2,0),"0")</f>
        <v>0</v>
      </c>
      <c r="K187" s="5" t="s">
        <v>168</v>
      </c>
      <c r="L187" s="15">
        <f t="shared" si="1035"/>
        <v>0</v>
      </c>
      <c r="M187" s="10" t="str">
        <f>IFERROR(VLOOKUP(A187,'3'!U:V,2,0),"0")</f>
        <v>0</v>
      </c>
      <c r="N187" s="5" t="s">
        <v>168</v>
      </c>
      <c r="O187" s="15">
        <f t="shared" si="1036"/>
        <v>0</v>
      </c>
      <c r="P187" s="10" t="str">
        <f>IFERROR(VLOOKUP(A187,'4'!U:V,2,0),"0")</f>
        <v>0</v>
      </c>
      <c r="Q187" s="5" t="s">
        <v>168</v>
      </c>
      <c r="R187" s="15">
        <f t="shared" si="1037"/>
        <v>0</v>
      </c>
      <c r="S187" s="10" t="str">
        <f>IFERROR(VLOOKUP(A187,'5'!U:V,2,0),"0")</f>
        <v>0</v>
      </c>
      <c r="T187" s="5" t="s">
        <v>168</v>
      </c>
      <c r="U187" s="15">
        <f t="shared" si="1038"/>
        <v>0</v>
      </c>
      <c r="V187" s="10" t="str">
        <f>IFERROR(VLOOKUP(A187,'6'!U:V,2,0),"0")</f>
        <v>0</v>
      </c>
      <c r="W187" s="5" t="s">
        <v>168</v>
      </c>
      <c r="X187" s="15">
        <f t="shared" si="1039"/>
        <v>0</v>
      </c>
      <c r="Y187" s="10" t="str">
        <f>IFERROR(VLOOKUP(A187,'7'!U:V,2,0),"0")</f>
        <v>0</v>
      </c>
      <c r="Z187" s="5" t="s">
        <v>168</v>
      </c>
      <c r="AA187" s="15">
        <f t="shared" si="1040"/>
        <v>0</v>
      </c>
      <c r="AB187" s="10" t="str">
        <f>IFERROR(VLOOKUP(A187,'8'!U:V,2,0),"0")</f>
        <v>0</v>
      </c>
      <c r="AC187" s="5" t="s">
        <v>168</v>
      </c>
      <c r="AD187" s="15">
        <f t="shared" si="1041"/>
        <v>0</v>
      </c>
      <c r="AE187" s="10" t="str">
        <f>IFERROR(VLOOKUP(A187,'9'!U:V,2,0),"0")</f>
        <v>0</v>
      </c>
      <c r="AF187" s="5" t="s">
        <v>168</v>
      </c>
      <c r="AG187" s="15">
        <f t="shared" si="1042"/>
        <v>0</v>
      </c>
      <c r="AH187" s="10" t="str">
        <f>IFERROR(VLOOKUP(A187,'10'!U:V,2,0),"0")</f>
        <v>0</v>
      </c>
      <c r="AI187" s="5" t="s">
        <v>168</v>
      </c>
      <c r="AJ187" s="15">
        <f t="shared" si="1043"/>
        <v>0</v>
      </c>
      <c r="AK187" s="10" t="str">
        <f>IFERROR(VLOOKUP(A187,'11'!U:V,2,0),"0")</f>
        <v>0</v>
      </c>
      <c r="AL187" s="5" t="s">
        <v>168</v>
      </c>
      <c r="AM187" s="15">
        <f t="shared" si="1044"/>
        <v>0</v>
      </c>
      <c r="AN187" s="10" t="str">
        <f>IFERROR(VLOOKUP(A187,'12'!U:V,2,0),"0")</f>
        <v>0</v>
      </c>
      <c r="AO187" s="5" t="s">
        <v>168</v>
      </c>
      <c r="AP187" s="15">
        <f t="shared" si="1045"/>
        <v>0</v>
      </c>
      <c r="AQ187" s="10" t="str">
        <f>IFERROR(VLOOKUP(A187,'13'!U:V,2,0),"0")</f>
        <v>0</v>
      </c>
      <c r="AR187" s="5" t="s">
        <v>168</v>
      </c>
      <c r="AS187" s="15">
        <f t="shared" si="1046"/>
        <v>0</v>
      </c>
      <c r="AT187" s="10" t="str">
        <f>IFERROR(VLOOKUP(A187,'14'!U:V,2,0),"0")</f>
        <v>0</v>
      </c>
      <c r="AU187" s="5" t="s">
        <v>168</v>
      </c>
      <c r="AV187" s="15">
        <f t="shared" si="1047"/>
        <v>0</v>
      </c>
      <c r="AW187" s="10" t="str">
        <f>IFERROR(VLOOKUP(A187,'15'!U:V,2,0),"0")</f>
        <v>0</v>
      </c>
      <c r="AX187" s="5" t="s">
        <v>168</v>
      </c>
      <c r="AY187" s="15">
        <f t="shared" si="1048"/>
        <v>0</v>
      </c>
      <c r="AZ187" s="10" t="str">
        <f>IFERROR(VLOOKUP(A187,'16'!U:V,2,0),"0")</f>
        <v>0</v>
      </c>
      <c r="BA187" s="5" t="s">
        <v>168</v>
      </c>
      <c r="BB187" s="15">
        <f t="shared" si="1049"/>
        <v>0</v>
      </c>
      <c r="BC187" s="10" t="str">
        <f>IFERROR(VLOOKUP(A187,'17'!U:V,2,0),"0")</f>
        <v>0</v>
      </c>
      <c r="BD187" s="5" t="s">
        <v>168</v>
      </c>
      <c r="BE187" s="15">
        <f t="shared" si="1050"/>
        <v>0</v>
      </c>
      <c r="BF187" s="10" t="str">
        <f>IFERROR(VLOOKUP(A187,'18'!U:V,2,0),"0")</f>
        <v>0</v>
      </c>
      <c r="BG187" s="5" t="s">
        <v>168</v>
      </c>
      <c r="BH187" s="15">
        <f t="shared" si="1051"/>
        <v>0</v>
      </c>
      <c r="BI187" s="10" t="str">
        <f>IFERROR(VLOOKUP(A187,'19'!U:V,2,0),"0")</f>
        <v>0</v>
      </c>
      <c r="BJ187" s="5" t="s">
        <v>168</v>
      </c>
      <c r="BK187" s="15">
        <f t="shared" si="1052"/>
        <v>0</v>
      </c>
      <c r="BL187" s="10" t="str">
        <f>IFERROR(VLOOKUP(A187,'20'!U:V,2,0),"0")</f>
        <v>0</v>
      </c>
      <c r="BM187" s="5" t="s">
        <v>168</v>
      </c>
      <c r="BN187" s="15">
        <f t="shared" si="1053"/>
        <v>0</v>
      </c>
      <c r="BO187" s="10" t="str">
        <f>IFERROR(VLOOKUP(A187,'21'!U:V,2,0),"0")</f>
        <v>0</v>
      </c>
      <c r="BP187" s="5" t="s">
        <v>168</v>
      </c>
      <c r="BQ187" s="15">
        <f t="shared" si="1054"/>
        <v>0</v>
      </c>
      <c r="BR187" s="10" t="str">
        <f>IFERROR(VLOOKUP(A187,'22'!U:V,2,0),"0")</f>
        <v>0</v>
      </c>
      <c r="BS187" s="5" t="s">
        <v>168</v>
      </c>
      <c r="BT187" s="15">
        <f t="shared" si="1055"/>
        <v>0</v>
      </c>
      <c r="BU187" s="10" t="str">
        <f>IFERROR(VLOOKUP(A187,'23'!U:V,2,0),"0")</f>
        <v>0</v>
      </c>
      <c r="BV187" s="5" t="s">
        <v>168</v>
      </c>
      <c r="BW187" s="15">
        <f t="shared" si="1056"/>
        <v>0</v>
      </c>
      <c r="BX187" s="10" t="str">
        <f>IFERROR(VLOOKUP(A187,'24'!U:V,2,0),"0")</f>
        <v>0</v>
      </c>
      <c r="BY187" s="5" t="s">
        <v>168</v>
      </c>
      <c r="BZ187" s="15">
        <f t="shared" si="1057"/>
        <v>0</v>
      </c>
      <c r="CA187" s="10" t="str">
        <f>IFERROR(VLOOKUP(A187,'25'!U:V,2,0),"0")</f>
        <v>0</v>
      </c>
      <c r="CB187" s="5" t="s">
        <v>168</v>
      </c>
      <c r="CC187" s="15">
        <f t="shared" si="1058"/>
        <v>0</v>
      </c>
      <c r="CD187" s="10" t="str">
        <f>IFERROR(VLOOKUP(A187,'26'!U:V,2,0),"0")</f>
        <v>0</v>
      </c>
      <c r="CE187" s="5" t="s">
        <v>168</v>
      </c>
      <c r="CF187" s="15">
        <f t="shared" si="1059"/>
        <v>0</v>
      </c>
      <c r="CG187" s="10">
        <f>IFERROR(VLOOKUP(A187,'27'!U:V,2,0),"0")</f>
        <v>1</v>
      </c>
      <c r="CH187" s="5" t="s">
        <v>168</v>
      </c>
      <c r="CI187" s="15">
        <f t="shared" si="1060"/>
        <v>0</v>
      </c>
      <c r="CJ187" s="10" t="str">
        <f>IFERROR(VLOOKUP(A187,'28'!U:V,2,0),"0")</f>
        <v>0</v>
      </c>
      <c r="CK187" s="5" t="s">
        <v>168</v>
      </c>
      <c r="CL187" s="15">
        <f t="shared" si="1061"/>
        <v>0</v>
      </c>
      <c r="CM187" s="10" t="str">
        <f>IFERROR(VLOOKUP(A187,'29'!U:V,2,0),"0")</f>
        <v>0</v>
      </c>
      <c r="CN187" s="5" t="s">
        <v>168</v>
      </c>
      <c r="CO187" s="15">
        <f t="shared" si="1062"/>
        <v>0</v>
      </c>
      <c r="CP187" s="10" t="str">
        <f>IFERROR(VLOOKUP(A187,'30'!U:V,2,0),"0")</f>
        <v>0</v>
      </c>
      <c r="CQ187" s="5" t="s">
        <v>168</v>
      </c>
      <c r="CR187" s="15">
        <f t="shared" si="1063"/>
        <v>0</v>
      </c>
      <c r="CS187" s="10" t="str">
        <f>IFERROR(VLOOKUP(A187,'31'!U:V,2,0),"0")</f>
        <v>0</v>
      </c>
      <c r="CT187" s="5" t="s">
        <v>168</v>
      </c>
      <c r="CU187" s="15">
        <f t="shared" si="1064"/>
        <v>0</v>
      </c>
      <c r="CV187" s="10" t="str">
        <f>IFERROR(VLOOKUP(A187,'เซต1-31'!V:W,2,0),"0")</f>
        <v>0</v>
      </c>
      <c r="CW187" s="5" t="s">
        <v>168</v>
      </c>
      <c r="CX187" s="15">
        <f t="shared" si="422"/>
        <v>0</v>
      </c>
    </row>
    <row r="188" spans="1:102" x14ac:dyDescent="0.25">
      <c r="A188" s="5" t="s">
        <v>16516</v>
      </c>
      <c r="B188" s="4" t="s">
        <v>16517</v>
      </c>
      <c r="C188" s="13">
        <v>23.17</v>
      </c>
      <c r="D188" s="19">
        <f t="shared" ref="D188:D189" si="1065">+G188+J188+M188+P188+S188+V188+Y188+AB188+AE188+AH188+AK188+AN188+AQ188+AT188+AW188+AZ188+BC188+BF188+BI188+BL188+BO188+BR188+BU188+BX188+CA188+CD188+CG188+CJ188+CM188+CP188+CS188+CV188</f>
        <v>6</v>
      </c>
      <c r="E188" s="5" t="s">
        <v>168</v>
      </c>
      <c r="F188" s="13">
        <f t="shared" ref="F188:F189" si="1066">+D188*C188</f>
        <v>139.02000000000001</v>
      </c>
      <c r="G188" s="10" t="str">
        <f>IFERROR(VLOOKUP(A188,'1'!U:V,2,0),"0")</f>
        <v>0</v>
      </c>
      <c r="H188" s="5" t="s">
        <v>168</v>
      </c>
      <c r="I188" s="15">
        <f t="shared" ref="I188:I189" si="1067">+G188*C188</f>
        <v>0</v>
      </c>
      <c r="J188" s="10" t="str">
        <f>IFERROR(VLOOKUP(A188,'2'!U:V,2,0),"0")</f>
        <v>0</v>
      </c>
      <c r="K188" s="5" t="s">
        <v>168</v>
      </c>
      <c r="L188" s="15">
        <f t="shared" ref="L188:L189" si="1068">+J188*C188</f>
        <v>0</v>
      </c>
      <c r="M188" s="10" t="str">
        <f>IFERROR(VLOOKUP(A188,'3'!U:V,2,0),"0")</f>
        <v>0</v>
      </c>
      <c r="N188" s="5" t="s">
        <v>168</v>
      </c>
      <c r="O188" s="15">
        <f t="shared" ref="O188:O189" si="1069">+M188*C188</f>
        <v>0</v>
      </c>
      <c r="P188" s="10" t="str">
        <f>IFERROR(VLOOKUP(A188,'4'!U:V,2,0),"0")</f>
        <v>0</v>
      </c>
      <c r="Q188" s="5" t="s">
        <v>168</v>
      </c>
      <c r="R188" s="15">
        <f t="shared" ref="R188:R189" si="1070">+P188*C188</f>
        <v>0</v>
      </c>
      <c r="S188" s="10" t="str">
        <f>IFERROR(VLOOKUP(A188,'5'!U:V,2,0),"0")</f>
        <v>0</v>
      </c>
      <c r="T188" s="5" t="s">
        <v>168</v>
      </c>
      <c r="U188" s="15">
        <f t="shared" ref="U188:U189" si="1071">+S188*C188</f>
        <v>0</v>
      </c>
      <c r="V188" s="10" t="str">
        <f>IFERROR(VLOOKUP(A188,'6'!U:V,2,0),"0")</f>
        <v>0</v>
      </c>
      <c r="W188" s="5" t="s">
        <v>168</v>
      </c>
      <c r="X188" s="15">
        <f t="shared" ref="X188:X189" si="1072">+V188*C188</f>
        <v>0</v>
      </c>
      <c r="Y188" s="10" t="str">
        <f>IFERROR(VLOOKUP(A188,'7'!U:V,2,0),"0")</f>
        <v>0</v>
      </c>
      <c r="Z188" s="5" t="s">
        <v>168</v>
      </c>
      <c r="AA188" s="15">
        <f t="shared" ref="AA188:AA189" si="1073">+Y188*C188</f>
        <v>0</v>
      </c>
      <c r="AB188" s="10" t="str">
        <f>IFERROR(VLOOKUP(A188,'8'!U:V,2,0),"0")</f>
        <v>0</v>
      </c>
      <c r="AC188" s="5" t="s">
        <v>168</v>
      </c>
      <c r="AD188" s="15">
        <f t="shared" ref="AD188:AD189" si="1074">+AB188*C188</f>
        <v>0</v>
      </c>
      <c r="AE188" s="10" t="str">
        <f>IFERROR(VLOOKUP(A188,'9'!U:V,2,0),"0")</f>
        <v>0</v>
      </c>
      <c r="AF188" s="5" t="s">
        <v>168</v>
      </c>
      <c r="AG188" s="15">
        <f t="shared" ref="AG188:AG189" si="1075">+AE188*C188</f>
        <v>0</v>
      </c>
      <c r="AH188" s="10" t="str">
        <f>IFERROR(VLOOKUP(A188,'10'!U:V,2,0),"0")</f>
        <v>0</v>
      </c>
      <c r="AI188" s="5" t="s">
        <v>168</v>
      </c>
      <c r="AJ188" s="15">
        <f t="shared" ref="AJ188:AJ189" si="1076">+AH188*C188</f>
        <v>0</v>
      </c>
      <c r="AK188" s="10" t="str">
        <f>IFERROR(VLOOKUP(A188,'11'!U:V,2,0),"0")</f>
        <v>0</v>
      </c>
      <c r="AL188" s="5" t="s">
        <v>168</v>
      </c>
      <c r="AM188" s="15">
        <f t="shared" ref="AM188:AM189" si="1077">+AK188*C188</f>
        <v>0</v>
      </c>
      <c r="AN188" s="10" t="str">
        <f>IFERROR(VLOOKUP(A188,'12'!U:V,2,0),"0")</f>
        <v>0</v>
      </c>
      <c r="AO188" s="5" t="s">
        <v>168</v>
      </c>
      <c r="AP188" s="15">
        <f t="shared" ref="AP188:AP189" si="1078">+AN188*C188</f>
        <v>0</v>
      </c>
      <c r="AQ188" s="10" t="str">
        <f>IFERROR(VLOOKUP(A188,'13'!U:V,2,0),"0")</f>
        <v>0</v>
      </c>
      <c r="AR188" s="5" t="s">
        <v>168</v>
      </c>
      <c r="AS188" s="15">
        <f t="shared" ref="AS188:AS189" si="1079">+AQ188*C188</f>
        <v>0</v>
      </c>
      <c r="AT188" s="10" t="str">
        <f>IFERROR(VLOOKUP(A188,'14'!U:V,2,0),"0")</f>
        <v>0</v>
      </c>
      <c r="AU188" s="5" t="s">
        <v>168</v>
      </c>
      <c r="AV188" s="15">
        <f t="shared" ref="AV188:AV189" si="1080">+AT188*C188</f>
        <v>0</v>
      </c>
      <c r="AW188" s="10" t="str">
        <f>IFERROR(VLOOKUP(A188,'15'!U:V,2,0),"0")</f>
        <v>0</v>
      </c>
      <c r="AX188" s="5" t="s">
        <v>168</v>
      </c>
      <c r="AY188" s="15">
        <f t="shared" ref="AY188:AY189" si="1081">+AW188*C188</f>
        <v>0</v>
      </c>
      <c r="AZ188" s="10" t="str">
        <f>IFERROR(VLOOKUP(A188,'16'!U:V,2,0),"0")</f>
        <v>0</v>
      </c>
      <c r="BA188" s="5" t="s">
        <v>168</v>
      </c>
      <c r="BB188" s="15">
        <f t="shared" ref="BB188:BB189" si="1082">+AZ188*C188</f>
        <v>0</v>
      </c>
      <c r="BC188" s="10" t="str">
        <f>IFERROR(VLOOKUP(A188,'17'!U:V,2,0),"0")</f>
        <v>0</v>
      </c>
      <c r="BD188" s="5" t="s">
        <v>168</v>
      </c>
      <c r="BE188" s="15">
        <f t="shared" ref="BE188:BE189" si="1083">+BC188*C188</f>
        <v>0</v>
      </c>
      <c r="BF188" s="10" t="str">
        <f>IFERROR(VLOOKUP(A188,'18'!U:V,2,0),"0")</f>
        <v>0</v>
      </c>
      <c r="BG188" s="5" t="s">
        <v>168</v>
      </c>
      <c r="BH188" s="15">
        <f t="shared" ref="BH188:BH189" si="1084">+BF188*C188</f>
        <v>0</v>
      </c>
      <c r="BI188" s="10" t="str">
        <f>IFERROR(VLOOKUP(A188,'19'!U:V,2,0),"0")</f>
        <v>0</v>
      </c>
      <c r="BJ188" s="5" t="s">
        <v>168</v>
      </c>
      <c r="BK188" s="15">
        <f t="shared" ref="BK188:BK189" si="1085">+BI188*C188</f>
        <v>0</v>
      </c>
      <c r="BL188" s="10" t="str">
        <f>IFERROR(VLOOKUP(A188,'20'!U:V,2,0),"0")</f>
        <v>0</v>
      </c>
      <c r="BM188" s="5" t="s">
        <v>168</v>
      </c>
      <c r="BN188" s="15">
        <f t="shared" ref="BN188:BN189" si="1086">+BL188*C188</f>
        <v>0</v>
      </c>
      <c r="BO188" s="10" t="str">
        <f>IFERROR(VLOOKUP(A188,'21'!U:V,2,0),"0")</f>
        <v>0</v>
      </c>
      <c r="BP188" s="5" t="s">
        <v>168</v>
      </c>
      <c r="BQ188" s="15">
        <f t="shared" ref="BQ188:BQ189" si="1087">+BO188*C188</f>
        <v>0</v>
      </c>
      <c r="BR188" s="10" t="str">
        <f>IFERROR(VLOOKUP(A188,'22'!U:V,2,0),"0")</f>
        <v>0</v>
      </c>
      <c r="BS188" s="5" t="s">
        <v>168</v>
      </c>
      <c r="BT188" s="15">
        <f t="shared" ref="BT188:BT189" si="1088">+BR188*C188</f>
        <v>0</v>
      </c>
      <c r="BU188" s="10" t="str">
        <f>IFERROR(VLOOKUP(A188,'23'!U:V,2,0),"0")</f>
        <v>0</v>
      </c>
      <c r="BV188" s="5" t="s">
        <v>168</v>
      </c>
      <c r="BW188" s="15">
        <f t="shared" ref="BW188:BW189" si="1089">+BU188*C188</f>
        <v>0</v>
      </c>
      <c r="BX188" s="10" t="str">
        <f>IFERROR(VLOOKUP(A188,'24'!U:V,2,0),"0")</f>
        <v>0</v>
      </c>
      <c r="BY188" s="5" t="s">
        <v>168</v>
      </c>
      <c r="BZ188" s="15">
        <f t="shared" ref="BZ188:BZ189" si="1090">+BX188*C188</f>
        <v>0</v>
      </c>
      <c r="CA188" s="10" t="str">
        <f>IFERROR(VLOOKUP(A188,'25'!U:V,2,0),"0")</f>
        <v>0</v>
      </c>
      <c r="CB188" s="5" t="s">
        <v>168</v>
      </c>
      <c r="CC188" s="15">
        <f t="shared" ref="CC188:CC189" si="1091">+CA188*C188</f>
        <v>0</v>
      </c>
      <c r="CD188" s="10" t="str">
        <f>IFERROR(VLOOKUP(A188,'26'!U:V,2,0),"0")</f>
        <v>0</v>
      </c>
      <c r="CE188" s="5" t="s">
        <v>168</v>
      </c>
      <c r="CF188" s="15">
        <f t="shared" ref="CF188:CF189" si="1092">+CD188*C188</f>
        <v>0</v>
      </c>
      <c r="CG188" s="10" t="str">
        <f>IFERROR(VLOOKUP(A188,'27'!U:V,2,0),"0")</f>
        <v>0</v>
      </c>
      <c r="CH188" s="5" t="s">
        <v>168</v>
      </c>
      <c r="CI188" s="15">
        <f t="shared" ref="CI188:CI189" si="1093">+CG188*C188</f>
        <v>0</v>
      </c>
      <c r="CJ188" s="10" t="str">
        <f>IFERROR(VLOOKUP(A188,'28'!U:V,2,0),"0")</f>
        <v>0</v>
      </c>
      <c r="CK188" s="5" t="s">
        <v>168</v>
      </c>
      <c r="CL188" s="15">
        <f t="shared" ref="CL188:CL189" si="1094">+CJ188*C188</f>
        <v>0</v>
      </c>
      <c r="CM188" s="10" t="str">
        <f>IFERROR(VLOOKUP(A188,'29'!U:V,2,0),"0")</f>
        <v>0</v>
      </c>
      <c r="CN188" s="5" t="s">
        <v>168</v>
      </c>
      <c r="CO188" s="15">
        <f t="shared" ref="CO188:CO189" si="1095">+CM188*C188</f>
        <v>0</v>
      </c>
      <c r="CP188" s="10" t="str">
        <f>IFERROR(VLOOKUP(A188,'30'!U:V,2,0),"0")</f>
        <v>0</v>
      </c>
      <c r="CQ188" s="5" t="s">
        <v>168</v>
      </c>
      <c r="CR188" s="15">
        <f t="shared" ref="CR188:CR189" si="1096">+CP188*C188</f>
        <v>0</v>
      </c>
      <c r="CS188" s="10">
        <f>IFERROR(VLOOKUP(A188,'31'!U:V,2,0),"0")</f>
        <v>6</v>
      </c>
      <c r="CT188" s="5" t="s">
        <v>168</v>
      </c>
      <c r="CU188" s="15">
        <f t="shared" ref="CU188:CU189" si="1097">+CS188*C188</f>
        <v>139.02000000000001</v>
      </c>
      <c r="CV188" s="10" t="str">
        <f>IFERROR(VLOOKUP(A188,'เซต1-31'!V:W,2,0),"0")</f>
        <v>0</v>
      </c>
      <c r="CW188" s="5" t="s">
        <v>168</v>
      </c>
      <c r="CX188" s="15">
        <f t="shared" si="422"/>
        <v>0</v>
      </c>
    </row>
    <row r="189" spans="1:102" x14ac:dyDescent="0.25">
      <c r="A189" s="5" t="s">
        <v>16507</v>
      </c>
      <c r="B189" s="4" t="s">
        <v>16508</v>
      </c>
      <c r="C189" s="13">
        <v>22.37</v>
      </c>
      <c r="D189" s="19">
        <f t="shared" si="1065"/>
        <v>6</v>
      </c>
      <c r="E189" s="5" t="s">
        <v>168</v>
      </c>
      <c r="F189" s="13">
        <f t="shared" si="1066"/>
        <v>134.22</v>
      </c>
      <c r="G189" s="10" t="str">
        <f>IFERROR(VLOOKUP(A189,'1'!U:V,2,0),"0")</f>
        <v>0</v>
      </c>
      <c r="H189" s="5" t="s">
        <v>168</v>
      </c>
      <c r="I189" s="15">
        <f t="shared" si="1067"/>
        <v>0</v>
      </c>
      <c r="J189" s="10" t="str">
        <f>IFERROR(VLOOKUP(A189,'2'!U:V,2,0),"0")</f>
        <v>0</v>
      </c>
      <c r="K189" s="5" t="s">
        <v>168</v>
      </c>
      <c r="L189" s="15">
        <f t="shared" si="1068"/>
        <v>0</v>
      </c>
      <c r="M189" s="10" t="str">
        <f>IFERROR(VLOOKUP(A189,'3'!U:V,2,0),"0")</f>
        <v>0</v>
      </c>
      <c r="N189" s="5" t="s">
        <v>168</v>
      </c>
      <c r="O189" s="15">
        <f t="shared" si="1069"/>
        <v>0</v>
      </c>
      <c r="P189" s="10" t="str">
        <f>IFERROR(VLOOKUP(A189,'4'!U:V,2,0),"0")</f>
        <v>0</v>
      </c>
      <c r="Q189" s="5" t="s">
        <v>168</v>
      </c>
      <c r="R189" s="15">
        <f t="shared" si="1070"/>
        <v>0</v>
      </c>
      <c r="S189" s="10" t="str">
        <f>IFERROR(VLOOKUP(A189,'5'!U:V,2,0),"0")</f>
        <v>0</v>
      </c>
      <c r="T189" s="5" t="s">
        <v>168</v>
      </c>
      <c r="U189" s="15">
        <f t="shared" si="1071"/>
        <v>0</v>
      </c>
      <c r="V189" s="10" t="str">
        <f>IFERROR(VLOOKUP(A189,'6'!U:V,2,0),"0")</f>
        <v>0</v>
      </c>
      <c r="W189" s="5" t="s">
        <v>168</v>
      </c>
      <c r="X189" s="15">
        <f t="shared" si="1072"/>
        <v>0</v>
      </c>
      <c r="Y189" s="10" t="str">
        <f>IFERROR(VLOOKUP(A189,'7'!U:V,2,0),"0")</f>
        <v>0</v>
      </c>
      <c r="Z189" s="5" t="s">
        <v>168</v>
      </c>
      <c r="AA189" s="15">
        <f t="shared" si="1073"/>
        <v>0</v>
      </c>
      <c r="AB189" s="10" t="str">
        <f>IFERROR(VLOOKUP(A189,'8'!U:V,2,0),"0")</f>
        <v>0</v>
      </c>
      <c r="AC189" s="5" t="s">
        <v>168</v>
      </c>
      <c r="AD189" s="15">
        <f t="shared" si="1074"/>
        <v>0</v>
      </c>
      <c r="AE189" s="10" t="str">
        <f>IFERROR(VLOOKUP(A189,'9'!U:V,2,0),"0")</f>
        <v>0</v>
      </c>
      <c r="AF189" s="5" t="s">
        <v>168</v>
      </c>
      <c r="AG189" s="15">
        <f t="shared" si="1075"/>
        <v>0</v>
      </c>
      <c r="AH189" s="10" t="str">
        <f>IFERROR(VLOOKUP(A189,'10'!U:V,2,0),"0")</f>
        <v>0</v>
      </c>
      <c r="AI189" s="5" t="s">
        <v>168</v>
      </c>
      <c r="AJ189" s="15">
        <f t="shared" si="1076"/>
        <v>0</v>
      </c>
      <c r="AK189" s="10" t="str">
        <f>IFERROR(VLOOKUP(A189,'11'!U:V,2,0),"0")</f>
        <v>0</v>
      </c>
      <c r="AL189" s="5" t="s">
        <v>168</v>
      </c>
      <c r="AM189" s="15">
        <f t="shared" si="1077"/>
        <v>0</v>
      </c>
      <c r="AN189" s="10" t="str">
        <f>IFERROR(VLOOKUP(A189,'12'!U:V,2,0),"0")</f>
        <v>0</v>
      </c>
      <c r="AO189" s="5" t="s">
        <v>168</v>
      </c>
      <c r="AP189" s="15">
        <f t="shared" si="1078"/>
        <v>0</v>
      </c>
      <c r="AQ189" s="10" t="str">
        <f>IFERROR(VLOOKUP(A189,'13'!U:V,2,0),"0")</f>
        <v>0</v>
      </c>
      <c r="AR189" s="5" t="s">
        <v>168</v>
      </c>
      <c r="AS189" s="15">
        <f t="shared" si="1079"/>
        <v>0</v>
      </c>
      <c r="AT189" s="10" t="str">
        <f>IFERROR(VLOOKUP(A189,'14'!U:V,2,0),"0")</f>
        <v>0</v>
      </c>
      <c r="AU189" s="5" t="s">
        <v>168</v>
      </c>
      <c r="AV189" s="15">
        <f t="shared" si="1080"/>
        <v>0</v>
      </c>
      <c r="AW189" s="10" t="str">
        <f>IFERROR(VLOOKUP(A189,'15'!U:V,2,0),"0")</f>
        <v>0</v>
      </c>
      <c r="AX189" s="5" t="s">
        <v>168</v>
      </c>
      <c r="AY189" s="15">
        <f t="shared" si="1081"/>
        <v>0</v>
      </c>
      <c r="AZ189" s="10" t="str">
        <f>IFERROR(VLOOKUP(A189,'16'!U:V,2,0),"0")</f>
        <v>0</v>
      </c>
      <c r="BA189" s="5" t="s">
        <v>168</v>
      </c>
      <c r="BB189" s="15">
        <f t="shared" si="1082"/>
        <v>0</v>
      </c>
      <c r="BC189" s="10" t="str">
        <f>IFERROR(VLOOKUP(A189,'17'!U:V,2,0),"0")</f>
        <v>0</v>
      </c>
      <c r="BD189" s="5" t="s">
        <v>168</v>
      </c>
      <c r="BE189" s="15">
        <f t="shared" si="1083"/>
        <v>0</v>
      </c>
      <c r="BF189" s="10" t="str">
        <f>IFERROR(VLOOKUP(A189,'18'!U:V,2,0),"0")</f>
        <v>0</v>
      </c>
      <c r="BG189" s="5" t="s">
        <v>168</v>
      </c>
      <c r="BH189" s="15">
        <f t="shared" si="1084"/>
        <v>0</v>
      </c>
      <c r="BI189" s="10" t="str">
        <f>IFERROR(VLOOKUP(A189,'19'!U:V,2,0),"0")</f>
        <v>0</v>
      </c>
      <c r="BJ189" s="5" t="s">
        <v>168</v>
      </c>
      <c r="BK189" s="15">
        <f t="shared" si="1085"/>
        <v>0</v>
      </c>
      <c r="BL189" s="10" t="str">
        <f>IFERROR(VLOOKUP(A189,'20'!U:V,2,0),"0")</f>
        <v>0</v>
      </c>
      <c r="BM189" s="5" t="s">
        <v>168</v>
      </c>
      <c r="BN189" s="15">
        <f t="shared" si="1086"/>
        <v>0</v>
      </c>
      <c r="BO189" s="10" t="str">
        <f>IFERROR(VLOOKUP(A189,'21'!U:V,2,0),"0")</f>
        <v>0</v>
      </c>
      <c r="BP189" s="5" t="s">
        <v>168</v>
      </c>
      <c r="BQ189" s="15">
        <f t="shared" si="1087"/>
        <v>0</v>
      </c>
      <c r="BR189" s="10" t="str">
        <f>IFERROR(VLOOKUP(A189,'22'!U:V,2,0),"0")</f>
        <v>0</v>
      </c>
      <c r="BS189" s="5" t="s">
        <v>168</v>
      </c>
      <c r="BT189" s="15">
        <f t="shared" si="1088"/>
        <v>0</v>
      </c>
      <c r="BU189" s="10" t="str">
        <f>IFERROR(VLOOKUP(A189,'23'!U:V,2,0),"0")</f>
        <v>0</v>
      </c>
      <c r="BV189" s="5" t="s">
        <v>168</v>
      </c>
      <c r="BW189" s="15">
        <f t="shared" si="1089"/>
        <v>0</v>
      </c>
      <c r="BX189" s="10" t="str">
        <f>IFERROR(VLOOKUP(A189,'24'!U:V,2,0),"0")</f>
        <v>0</v>
      </c>
      <c r="BY189" s="5" t="s">
        <v>168</v>
      </c>
      <c r="BZ189" s="15">
        <f t="shared" si="1090"/>
        <v>0</v>
      </c>
      <c r="CA189" s="10" t="str">
        <f>IFERROR(VLOOKUP(A189,'25'!U:V,2,0),"0")</f>
        <v>0</v>
      </c>
      <c r="CB189" s="5" t="s">
        <v>168</v>
      </c>
      <c r="CC189" s="15">
        <f t="shared" si="1091"/>
        <v>0</v>
      </c>
      <c r="CD189" s="10" t="str">
        <f>IFERROR(VLOOKUP(A189,'26'!U:V,2,0),"0")</f>
        <v>0</v>
      </c>
      <c r="CE189" s="5" t="s">
        <v>168</v>
      </c>
      <c r="CF189" s="15">
        <f t="shared" si="1092"/>
        <v>0</v>
      </c>
      <c r="CG189" s="10" t="str">
        <f>IFERROR(VLOOKUP(A189,'27'!U:V,2,0),"0")</f>
        <v>0</v>
      </c>
      <c r="CH189" s="5" t="s">
        <v>168</v>
      </c>
      <c r="CI189" s="15">
        <f t="shared" si="1093"/>
        <v>0</v>
      </c>
      <c r="CJ189" s="10" t="str">
        <f>IFERROR(VLOOKUP(A189,'28'!U:V,2,0),"0")</f>
        <v>0</v>
      </c>
      <c r="CK189" s="5" t="s">
        <v>168</v>
      </c>
      <c r="CL189" s="15">
        <f t="shared" si="1094"/>
        <v>0</v>
      </c>
      <c r="CM189" s="10" t="str">
        <f>IFERROR(VLOOKUP(A189,'29'!U:V,2,0),"0")</f>
        <v>0</v>
      </c>
      <c r="CN189" s="5" t="s">
        <v>168</v>
      </c>
      <c r="CO189" s="15">
        <f t="shared" si="1095"/>
        <v>0</v>
      </c>
      <c r="CP189" s="10" t="str">
        <f>IFERROR(VLOOKUP(A189,'30'!U:V,2,0),"0")</f>
        <v>0</v>
      </c>
      <c r="CQ189" s="5" t="s">
        <v>168</v>
      </c>
      <c r="CR189" s="15">
        <f t="shared" si="1096"/>
        <v>0</v>
      </c>
      <c r="CS189" s="10">
        <f>IFERROR(VLOOKUP(A189,'31'!U:V,2,0),"0")</f>
        <v>6</v>
      </c>
      <c r="CT189" s="5" t="s">
        <v>168</v>
      </c>
      <c r="CU189" s="15">
        <f t="shared" si="1097"/>
        <v>134.22</v>
      </c>
      <c r="CV189" s="10" t="str">
        <f>IFERROR(VLOOKUP(A189,'เซต1-31'!V:W,2,0),"0")</f>
        <v>0</v>
      </c>
      <c r="CW189" s="5" t="s">
        <v>168</v>
      </c>
      <c r="CX189" s="15">
        <f t="shared" si="422"/>
        <v>0</v>
      </c>
    </row>
    <row r="190" spans="1:102" x14ac:dyDescent="0.25">
      <c r="A190" s="5" t="s">
        <v>16524</v>
      </c>
      <c r="B190" s="4" t="s">
        <v>16525</v>
      </c>
      <c r="C190" s="13">
        <v>23.84</v>
      </c>
      <c r="D190" s="19">
        <f t="shared" ref="D190:D194" si="1098">+G190+J190+M190+P190+S190+V190+Y190+AB190+AE190+AH190+AK190+AN190+AQ190+AT190+AW190+AZ190+BC190+BF190+BI190+BL190+BO190+BR190+BU190+BX190+CA190+CD190+CG190+CJ190+CM190+CP190+CS190+CV190</f>
        <v>6</v>
      </c>
      <c r="E190" s="5" t="s">
        <v>169</v>
      </c>
      <c r="F190" s="13">
        <f t="shared" ref="F190:F194" si="1099">+D190*C190</f>
        <v>143.04</v>
      </c>
      <c r="G190" s="10" t="str">
        <f>IFERROR(VLOOKUP(A190,'1'!U:V,2,0),"0")</f>
        <v>0</v>
      </c>
      <c r="H190" s="5" t="s">
        <v>169</v>
      </c>
      <c r="I190" s="15">
        <f t="shared" ref="I190:I194" si="1100">+G190*C190</f>
        <v>0</v>
      </c>
      <c r="J190" s="10" t="str">
        <f>IFERROR(VLOOKUP(A190,'2'!U:V,2,0),"0")</f>
        <v>0</v>
      </c>
      <c r="K190" s="5" t="s">
        <v>169</v>
      </c>
      <c r="L190" s="15">
        <f t="shared" ref="L190:L194" si="1101">+J190*C190</f>
        <v>0</v>
      </c>
      <c r="M190" s="10" t="str">
        <f>IFERROR(VLOOKUP(A190,'3'!U:V,2,0),"0")</f>
        <v>0</v>
      </c>
      <c r="N190" s="5" t="s">
        <v>169</v>
      </c>
      <c r="O190" s="15">
        <f t="shared" ref="O190:O194" si="1102">+M190*C190</f>
        <v>0</v>
      </c>
      <c r="P190" s="10" t="str">
        <f>IFERROR(VLOOKUP(A190,'4'!U:V,2,0),"0")</f>
        <v>0</v>
      </c>
      <c r="Q190" s="5" t="s">
        <v>169</v>
      </c>
      <c r="R190" s="15">
        <f t="shared" ref="R190:R194" si="1103">+P190*C190</f>
        <v>0</v>
      </c>
      <c r="S190" s="10" t="str">
        <f>IFERROR(VLOOKUP(A190,'5'!U:V,2,0),"0")</f>
        <v>0</v>
      </c>
      <c r="T190" s="5" t="s">
        <v>169</v>
      </c>
      <c r="U190" s="15">
        <f t="shared" ref="U190:U194" si="1104">+S190*C190</f>
        <v>0</v>
      </c>
      <c r="V190" s="10" t="str">
        <f>IFERROR(VLOOKUP(A190,'6'!U:V,2,0),"0")</f>
        <v>0</v>
      </c>
      <c r="W190" s="5" t="s">
        <v>169</v>
      </c>
      <c r="X190" s="15">
        <f t="shared" ref="X190:X194" si="1105">+V190*C190</f>
        <v>0</v>
      </c>
      <c r="Y190" s="10" t="str">
        <f>IFERROR(VLOOKUP(A190,'7'!U:V,2,0),"0")</f>
        <v>0</v>
      </c>
      <c r="Z190" s="5" t="s">
        <v>169</v>
      </c>
      <c r="AA190" s="15">
        <f t="shared" ref="AA190:AA194" si="1106">+Y190*C190</f>
        <v>0</v>
      </c>
      <c r="AB190" s="10" t="str">
        <f>IFERROR(VLOOKUP(A190,'8'!U:V,2,0),"0")</f>
        <v>0</v>
      </c>
      <c r="AC190" s="5" t="s">
        <v>169</v>
      </c>
      <c r="AD190" s="15">
        <f t="shared" ref="AD190:AD194" si="1107">+AB190*C190</f>
        <v>0</v>
      </c>
      <c r="AE190" s="10" t="str">
        <f>IFERROR(VLOOKUP(A190,'9'!U:V,2,0),"0")</f>
        <v>0</v>
      </c>
      <c r="AF190" s="5" t="s">
        <v>169</v>
      </c>
      <c r="AG190" s="15">
        <f t="shared" ref="AG190:AG194" si="1108">+AE190*C190</f>
        <v>0</v>
      </c>
      <c r="AH190" s="10" t="str">
        <f>IFERROR(VLOOKUP(A190,'10'!U:V,2,0),"0")</f>
        <v>0</v>
      </c>
      <c r="AI190" s="5" t="s">
        <v>169</v>
      </c>
      <c r="AJ190" s="15">
        <f t="shared" ref="AJ190:AJ194" si="1109">+AH190*C190</f>
        <v>0</v>
      </c>
      <c r="AK190" s="10" t="str">
        <f>IFERROR(VLOOKUP(A190,'11'!U:V,2,0),"0")</f>
        <v>0</v>
      </c>
      <c r="AL190" s="5" t="s">
        <v>169</v>
      </c>
      <c r="AM190" s="15">
        <f t="shared" ref="AM190:AM194" si="1110">+AK190*C190</f>
        <v>0</v>
      </c>
      <c r="AN190" s="10" t="str">
        <f>IFERROR(VLOOKUP(A190,'12'!U:V,2,0),"0")</f>
        <v>0</v>
      </c>
      <c r="AO190" s="5" t="s">
        <v>169</v>
      </c>
      <c r="AP190" s="15">
        <f t="shared" ref="AP190:AP194" si="1111">+AN190*C190</f>
        <v>0</v>
      </c>
      <c r="AQ190" s="10" t="str">
        <f>IFERROR(VLOOKUP(A190,'13'!U:V,2,0),"0")</f>
        <v>0</v>
      </c>
      <c r="AR190" s="5" t="s">
        <v>169</v>
      </c>
      <c r="AS190" s="15">
        <f t="shared" ref="AS190:AS194" si="1112">+AQ190*C190</f>
        <v>0</v>
      </c>
      <c r="AT190" s="10" t="str">
        <f>IFERROR(VLOOKUP(A190,'14'!U:V,2,0),"0")</f>
        <v>0</v>
      </c>
      <c r="AU190" s="5" t="s">
        <v>169</v>
      </c>
      <c r="AV190" s="15">
        <f t="shared" ref="AV190:AV194" si="1113">+AT190*C190</f>
        <v>0</v>
      </c>
      <c r="AW190" s="10" t="str">
        <f>IFERROR(VLOOKUP(A190,'15'!U:V,2,0),"0")</f>
        <v>0</v>
      </c>
      <c r="AX190" s="5" t="s">
        <v>169</v>
      </c>
      <c r="AY190" s="15">
        <f t="shared" ref="AY190:AY194" si="1114">+AW190*C190</f>
        <v>0</v>
      </c>
      <c r="AZ190" s="10" t="str">
        <f>IFERROR(VLOOKUP(A190,'16'!U:V,2,0),"0")</f>
        <v>0</v>
      </c>
      <c r="BA190" s="5" t="s">
        <v>169</v>
      </c>
      <c r="BB190" s="15">
        <f t="shared" ref="BB190:BB194" si="1115">+AZ190*C190</f>
        <v>0</v>
      </c>
      <c r="BC190" s="10" t="str">
        <f>IFERROR(VLOOKUP(A190,'17'!U:V,2,0),"0")</f>
        <v>0</v>
      </c>
      <c r="BD190" s="5" t="s">
        <v>169</v>
      </c>
      <c r="BE190" s="15">
        <f t="shared" ref="BE190:BE194" si="1116">+BC190*C190</f>
        <v>0</v>
      </c>
      <c r="BF190" s="10" t="str">
        <f>IFERROR(VLOOKUP(A190,'18'!U:V,2,0),"0")</f>
        <v>0</v>
      </c>
      <c r="BG190" s="5" t="s">
        <v>169</v>
      </c>
      <c r="BH190" s="15">
        <f t="shared" ref="BH190:BH194" si="1117">+BF190*C190</f>
        <v>0</v>
      </c>
      <c r="BI190" s="10" t="str">
        <f>IFERROR(VLOOKUP(A190,'19'!U:V,2,0),"0")</f>
        <v>0</v>
      </c>
      <c r="BJ190" s="5" t="s">
        <v>169</v>
      </c>
      <c r="BK190" s="15">
        <f t="shared" ref="BK190:BK194" si="1118">+BI190*C190</f>
        <v>0</v>
      </c>
      <c r="BL190" s="10" t="str">
        <f>IFERROR(VLOOKUP(A190,'20'!U:V,2,0),"0")</f>
        <v>0</v>
      </c>
      <c r="BM190" s="5" t="s">
        <v>169</v>
      </c>
      <c r="BN190" s="15">
        <f t="shared" ref="BN190:BN194" si="1119">+BL190*C190</f>
        <v>0</v>
      </c>
      <c r="BO190" s="10" t="str">
        <f>IFERROR(VLOOKUP(A190,'21'!U:V,2,0),"0")</f>
        <v>0</v>
      </c>
      <c r="BP190" s="5" t="s">
        <v>169</v>
      </c>
      <c r="BQ190" s="15">
        <f t="shared" ref="BQ190:BQ194" si="1120">+BO190*C190</f>
        <v>0</v>
      </c>
      <c r="BR190" s="10" t="str">
        <f>IFERROR(VLOOKUP(A190,'22'!U:V,2,0),"0")</f>
        <v>0</v>
      </c>
      <c r="BS190" s="5" t="s">
        <v>169</v>
      </c>
      <c r="BT190" s="15">
        <f t="shared" ref="BT190:BT194" si="1121">+BR190*C190</f>
        <v>0</v>
      </c>
      <c r="BU190" s="10" t="str">
        <f>IFERROR(VLOOKUP(A190,'23'!U:V,2,0),"0")</f>
        <v>0</v>
      </c>
      <c r="BV190" s="5" t="s">
        <v>169</v>
      </c>
      <c r="BW190" s="15">
        <f t="shared" ref="BW190:BW194" si="1122">+BU190*C190</f>
        <v>0</v>
      </c>
      <c r="BX190" s="10" t="str">
        <f>IFERROR(VLOOKUP(A190,'24'!U:V,2,0),"0")</f>
        <v>0</v>
      </c>
      <c r="BY190" s="5" t="s">
        <v>169</v>
      </c>
      <c r="BZ190" s="15">
        <f t="shared" ref="BZ190:BZ194" si="1123">+BX190*C190</f>
        <v>0</v>
      </c>
      <c r="CA190" s="10" t="str">
        <f>IFERROR(VLOOKUP(A190,'25'!U:V,2,0),"0")</f>
        <v>0</v>
      </c>
      <c r="CB190" s="5" t="s">
        <v>169</v>
      </c>
      <c r="CC190" s="15">
        <f t="shared" ref="CC190:CC194" si="1124">+CA190*C190</f>
        <v>0</v>
      </c>
      <c r="CD190" s="10" t="str">
        <f>IFERROR(VLOOKUP(A190,'26'!U:V,2,0),"0")</f>
        <v>0</v>
      </c>
      <c r="CE190" s="5" t="s">
        <v>169</v>
      </c>
      <c r="CF190" s="15">
        <f t="shared" ref="CF190:CF194" si="1125">+CD190*C190</f>
        <v>0</v>
      </c>
      <c r="CG190" s="10" t="str">
        <f>IFERROR(VLOOKUP(A190,'27'!U:V,2,0),"0")</f>
        <v>0</v>
      </c>
      <c r="CH190" s="5" t="s">
        <v>169</v>
      </c>
      <c r="CI190" s="15">
        <f t="shared" ref="CI190:CI194" si="1126">+CG190*C190</f>
        <v>0</v>
      </c>
      <c r="CJ190" s="10" t="str">
        <f>IFERROR(VLOOKUP(A190,'28'!U:V,2,0),"0")</f>
        <v>0</v>
      </c>
      <c r="CK190" s="5" t="s">
        <v>169</v>
      </c>
      <c r="CL190" s="15">
        <f t="shared" ref="CL190:CL194" si="1127">+CJ190*C190</f>
        <v>0</v>
      </c>
      <c r="CM190" s="10" t="str">
        <f>IFERROR(VLOOKUP(A190,'29'!U:V,2,0),"0")</f>
        <v>0</v>
      </c>
      <c r="CN190" s="5" t="s">
        <v>169</v>
      </c>
      <c r="CO190" s="15">
        <f t="shared" ref="CO190:CO194" si="1128">+CM190*C190</f>
        <v>0</v>
      </c>
      <c r="CP190" s="10" t="str">
        <f>IFERROR(VLOOKUP(A190,'30'!U:V,2,0),"0")</f>
        <v>0</v>
      </c>
      <c r="CQ190" s="5" t="s">
        <v>169</v>
      </c>
      <c r="CR190" s="15">
        <f t="shared" ref="CR190:CR194" si="1129">+CP190*C190</f>
        <v>0</v>
      </c>
      <c r="CS190" s="10">
        <f>IFERROR(VLOOKUP(A190,'31'!U:V,2,0),"0")</f>
        <v>6</v>
      </c>
      <c r="CT190" s="5" t="s">
        <v>169</v>
      </c>
      <c r="CU190" s="15">
        <f t="shared" ref="CU190:CU194" si="1130">+CS190*C190</f>
        <v>143.04</v>
      </c>
      <c r="CV190" s="10" t="str">
        <f>IFERROR(VLOOKUP(A190,'เซต1-31'!V:W,2,0),"0")</f>
        <v>0</v>
      </c>
      <c r="CW190" s="5" t="s">
        <v>169</v>
      </c>
      <c r="CX190" s="15">
        <f t="shared" si="422"/>
        <v>0</v>
      </c>
    </row>
    <row r="191" spans="1:102" x14ac:dyDescent="0.25">
      <c r="A191" s="5" t="s">
        <v>16522</v>
      </c>
      <c r="B191" s="4" t="s">
        <v>16523</v>
      </c>
      <c r="C191" s="13">
        <v>27.2</v>
      </c>
      <c r="D191" s="19">
        <f t="shared" si="1098"/>
        <v>6</v>
      </c>
      <c r="E191" s="5" t="s">
        <v>169</v>
      </c>
      <c r="F191" s="13">
        <f t="shared" si="1099"/>
        <v>163.19999999999999</v>
      </c>
      <c r="G191" s="10" t="str">
        <f>IFERROR(VLOOKUP(A191,'1'!U:V,2,0),"0")</f>
        <v>0</v>
      </c>
      <c r="H191" s="5" t="s">
        <v>169</v>
      </c>
      <c r="I191" s="15">
        <f t="shared" si="1100"/>
        <v>0</v>
      </c>
      <c r="J191" s="10" t="str">
        <f>IFERROR(VLOOKUP(A191,'2'!U:V,2,0),"0")</f>
        <v>0</v>
      </c>
      <c r="K191" s="5" t="s">
        <v>169</v>
      </c>
      <c r="L191" s="15">
        <f t="shared" si="1101"/>
        <v>0</v>
      </c>
      <c r="M191" s="10" t="str">
        <f>IFERROR(VLOOKUP(A191,'3'!U:V,2,0),"0")</f>
        <v>0</v>
      </c>
      <c r="N191" s="5" t="s">
        <v>169</v>
      </c>
      <c r="O191" s="15">
        <f t="shared" si="1102"/>
        <v>0</v>
      </c>
      <c r="P191" s="10" t="str">
        <f>IFERROR(VLOOKUP(A191,'4'!U:V,2,0),"0")</f>
        <v>0</v>
      </c>
      <c r="Q191" s="5" t="s">
        <v>169</v>
      </c>
      <c r="R191" s="15">
        <f t="shared" si="1103"/>
        <v>0</v>
      </c>
      <c r="S191" s="10" t="str">
        <f>IFERROR(VLOOKUP(A191,'5'!U:V,2,0),"0")</f>
        <v>0</v>
      </c>
      <c r="T191" s="5" t="s">
        <v>169</v>
      </c>
      <c r="U191" s="15">
        <f t="shared" si="1104"/>
        <v>0</v>
      </c>
      <c r="V191" s="10" t="str">
        <f>IFERROR(VLOOKUP(A191,'6'!U:V,2,0),"0")</f>
        <v>0</v>
      </c>
      <c r="W191" s="5" t="s">
        <v>169</v>
      </c>
      <c r="X191" s="15">
        <f t="shared" si="1105"/>
        <v>0</v>
      </c>
      <c r="Y191" s="10" t="str">
        <f>IFERROR(VLOOKUP(A191,'7'!U:V,2,0),"0")</f>
        <v>0</v>
      </c>
      <c r="Z191" s="5" t="s">
        <v>169</v>
      </c>
      <c r="AA191" s="15">
        <f t="shared" si="1106"/>
        <v>0</v>
      </c>
      <c r="AB191" s="10" t="str">
        <f>IFERROR(VLOOKUP(A191,'8'!U:V,2,0),"0")</f>
        <v>0</v>
      </c>
      <c r="AC191" s="5" t="s">
        <v>169</v>
      </c>
      <c r="AD191" s="15">
        <f t="shared" si="1107"/>
        <v>0</v>
      </c>
      <c r="AE191" s="10" t="str">
        <f>IFERROR(VLOOKUP(A191,'9'!U:V,2,0),"0")</f>
        <v>0</v>
      </c>
      <c r="AF191" s="5" t="s">
        <v>169</v>
      </c>
      <c r="AG191" s="15">
        <f t="shared" si="1108"/>
        <v>0</v>
      </c>
      <c r="AH191" s="10" t="str">
        <f>IFERROR(VLOOKUP(A191,'10'!U:V,2,0),"0")</f>
        <v>0</v>
      </c>
      <c r="AI191" s="5" t="s">
        <v>169</v>
      </c>
      <c r="AJ191" s="15">
        <f t="shared" si="1109"/>
        <v>0</v>
      </c>
      <c r="AK191" s="10" t="str">
        <f>IFERROR(VLOOKUP(A191,'11'!U:V,2,0),"0")</f>
        <v>0</v>
      </c>
      <c r="AL191" s="5" t="s">
        <v>169</v>
      </c>
      <c r="AM191" s="15">
        <f t="shared" si="1110"/>
        <v>0</v>
      </c>
      <c r="AN191" s="10" t="str">
        <f>IFERROR(VLOOKUP(A191,'12'!U:V,2,0),"0")</f>
        <v>0</v>
      </c>
      <c r="AO191" s="5" t="s">
        <v>169</v>
      </c>
      <c r="AP191" s="15">
        <f t="shared" si="1111"/>
        <v>0</v>
      </c>
      <c r="AQ191" s="10" t="str">
        <f>IFERROR(VLOOKUP(A191,'13'!U:V,2,0),"0")</f>
        <v>0</v>
      </c>
      <c r="AR191" s="5" t="s">
        <v>169</v>
      </c>
      <c r="AS191" s="15">
        <f t="shared" si="1112"/>
        <v>0</v>
      </c>
      <c r="AT191" s="10" t="str">
        <f>IFERROR(VLOOKUP(A191,'14'!U:V,2,0),"0")</f>
        <v>0</v>
      </c>
      <c r="AU191" s="5" t="s">
        <v>169</v>
      </c>
      <c r="AV191" s="15">
        <f t="shared" si="1113"/>
        <v>0</v>
      </c>
      <c r="AW191" s="10" t="str">
        <f>IFERROR(VLOOKUP(A191,'15'!U:V,2,0),"0")</f>
        <v>0</v>
      </c>
      <c r="AX191" s="5" t="s">
        <v>169</v>
      </c>
      <c r="AY191" s="15">
        <f t="shared" si="1114"/>
        <v>0</v>
      </c>
      <c r="AZ191" s="10" t="str">
        <f>IFERROR(VLOOKUP(A191,'16'!U:V,2,0),"0")</f>
        <v>0</v>
      </c>
      <c r="BA191" s="5" t="s">
        <v>169</v>
      </c>
      <c r="BB191" s="15">
        <f t="shared" si="1115"/>
        <v>0</v>
      </c>
      <c r="BC191" s="10" t="str">
        <f>IFERROR(VLOOKUP(A191,'17'!U:V,2,0),"0")</f>
        <v>0</v>
      </c>
      <c r="BD191" s="5" t="s">
        <v>169</v>
      </c>
      <c r="BE191" s="15">
        <f t="shared" si="1116"/>
        <v>0</v>
      </c>
      <c r="BF191" s="10" t="str">
        <f>IFERROR(VLOOKUP(A191,'18'!U:V,2,0),"0")</f>
        <v>0</v>
      </c>
      <c r="BG191" s="5" t="s">
        <v>169</v>
      </c>
      <c r="BH191" s="15">
        <f t="shared" si="1117"/>
        <v>0</v>
      </c>
      <c r="BI191" s="10" t="str">
        <f>IFERROR(VLOOKUP(A191,'19'!U:V,2,0),"0")</f>
        <v>0</v>
      </c>
      <c r="BJ191" s="5" t="s">
        <v>169</v>
      </c>
      <c r="BK191" s="15">
        <f t="shared" si="1118"/>
        <v>0</v>
      </c>
      <c r="BL191" s="10" t="str">
        <f>IFERROR(VLOOKUP(A191,'20'!U:V,2,0),"0")</f>
        <v>0</v>
      </c>
      <c r="BM191" s="5" t="s">
        <v>169</v>
      </c>
      <c r="BN191" s="15">
        <f t="shared" si="1119"/>
        <v>0</v>
      </c>
      <c r="BO191" s="10" t="str">
        <f>IFERROR(VLOOKUP(A191,'21'!U:V,2,0),"0")</f>
        <v>0</v>
      </c>
      <c r="BP191" s="5" t="s">
        <v>169</v>
      </c>
      <c r="BQ191" s="15">
        <f t="shared" si="1120"/>
        <v>0</v>
      </c>
      <c r="BR191" s="10" t="str">
        <f>IFERROR(VLOOKUP(A191,'22'!U:V,2,0),"0")</f>
        <v>0</v>
      </c>
      <c r="BS191" s="5" t="s">
        <v>169</v>
      </c>
      <c r="BT191" s="15">
        <f t="shared" si="1121"/>
        <v>0</v>
      </c>
      <c r="BU191" s="10" t="str">
        <f>IFERROR(VLOOKUP(A191,'23'!U:V,2,0),"0")</f>
        <v>0</v>
      </c>
      <c r="BV191" s="5" t="s">
        <v>169</v>
      </c>
      <c r="BW191" s="15">
        <f t="shared" si="1122"/>
        <v>0</v>
      </c>
      <c r="BX191" s="10" t="str">
        <f>IFERROR(VLOOKUP(A191,'24'!U:V,2,0),"0")</f>
        <v>0</v>
      </c>
      <c r="BY191" s="5" t="s">
        <v>169</v>
      </c>
      <c r="BZ191" s="15">
        <f t="shared" si="1123"/>
        <v>0</v>
      </c>
      <c r="CA191" s="10" t="str">
        <f>IFERROR(VLOOKUP(A191,'25'!U:V,2,0),"0")</f>
        <v>0</v>
      </c>
      <c r="CB191" s="5" t="s">
        <v>169</v>
      </c>
      <c r="CC191" s="15">
        <f t="shared" si="1124"/>
        <v>0</v>
      </c>
      <c r="CD191" s="10" t="str">
        <f>IFERROR(VLOOKUP(A191,'26'!U:V,2,0),"0")</f>
        <v>0</v>
      </c>
      <c r="CE191" s="5" t="s">
        <v>169</v>
      </c>
      <c r="CF191" s="15">
        <f t="shared" si="1125"/>
        <v>0</v>
      </c>
      <c r="CG191" s="10" t="str">
        <f>IFERROR(VLOOKUP(A191,'27'!U:V,2,0),"0")</f>
        <v>0</v>
      </c>
      <c r="CH191" s="5" t="s">
        <v>169</v>
      </c>
      <c r="CI191" s="15">
        <f t="shared" si="1126"/>
        <v>0</v>
      </c>
      <c r="CJ191" s="10" t="str">
        <f>IFERROR(VLOOKUP(A191,'28'!U:V,2,0),"0")</f>
        <v>0</v>
      </c>
      <c r="CK191" s="5" t="s">
        <v>169</v>
      </c>
      <c r="CL191" s="15">
        <f t="shared" si="1127"/>
        <v>0</v>
      </c>
      <c r="CM191" s="10" t="str">
        <f>IFERROR(VLOOKUP(A191,'29'!U:V,2,0),"0")</f>
        <v>0</v>
      </c>
      <c r="CN191" s="5" t="s">
        <v>169</v>
      </c>
      <c r="CO191" s="15">
        <f t="shared" si="1128"/>
        <v>0</v>
      </c>
      <c r="CP191" s="10" t="str">
        <f>IFERROR(VLOOKUP(A191,'30'!U:V,2,0),"0")</f>
        <v>0</v>
      </c>
      <c r="CQ191" s="5" t="s">
        <v>169</v>
      </c>
      <c r="CR191" s="15">
        <f t="shared" si="1129"/>
        <v>0</v>
      </c>
      <c r="CS191" s="10">
        <f>IFERROR(VLOOKUP(A191,'31'!U:V,2,0),"0")</f>
        <v>6</v>
      </c>
      <c r="CT191" s="5" t="s">
        <v>169</v>
      </c>
      <c r="CU191" s="15">
        <f t="shared" si="1130"/>
        <v>163.19999999999999</v>
      </c>
      <c r="CV191" s="10" t="str">
        <f>IFERROR(VLOOKUP(A191,'เซต1-31'!V:W,2,0),"0")</f>
        <v>0</v>
      </c>
      <c r="CW191" s="5" t="s">
        <v>169</v>
      </c>
      <c r="CX191" s="15">
        <f t="shared" si="422"/>
        <v>0</v>
      </c>
    </row>
    <row r="192" spans="1:102" x14ac:dyDescent="0.25">
      <c r="A192" s="5" t="s">
        <v>16520</v>
      </c>
      <c r="B192" s="4" t="s">
        <v>16521</v>
      </c>
      <c r="C192" s="13">
        <v>43.32</v>
      </c>
      <c r="D192" s="19">
        <f t="shared" si="1098"/>
        <v>6</v>
      </c>
      <c r="E192" s="5" t="s">
        <v>169</v>
      </c>
      <c r="F192" s="13">
        <f t="shared" si="1099"/>
        <v>259.92</v>
      </c>
      <c r="G192" s="10" t="str">
        <f>IFERROR(VLOOKUP(A192,'1'!U:V,2,0),"0")</f>
        <v>0</v>
      </c>
      <c r="H192" s="5" t="s">
        <v>169</v>
      </c>
      <c r="I192" s="15">
        <f t="shared" si="1100"/>
        <v>0</v>
      </c>
      <c r="J192" s="10" t="str">
        <f>IFERROR(VLOOKUP(A192,'2'!U:V,2,0),"0")</f>
        <v>0</v>
      </c>
      <c r="K192" s="5" t="s">
        <v>169</v>
      </c>
      <c r="L192" s="15">
        <f t="shared" si="1101"/>
        <v>0</v>
      </c>
      <c r="M192" s="10" t="str">
        <f>IFERROR(VLOOKUP(A192,'3'!U:V,2,0),"0")</f>
        <v>0</v>
      </c>
      <c r="N192" s="5" t="s">
        <v>169</v>
      </c>
      <c r="O192" s="15">
        <f t="shared" si="1102"/>
        <v>0</v>
      </c>
      <c r="P192" s="10" t="str">
        <f>IFERROR(VLOOKUP(A192,'4'!U:V,2,0),"0")</f>
        <v>0</v>
      </c>
      <c r="Q192" s="5" t="s">
        <v>169</v>
      </c>
      <c r="R192" s="15">
        <f t="shared" si="1103"/>
        <v>0</v>
      </c>
      <c r="S192" s="10" t="str">
        <f>IFERROR(VLOOKUP(A192,'5'!U:V,2,0),"0")</f>
        <v>0</v>
      </c>
      <c r="T192" s="5" t="s">
        <v>169</v>
      </c>
      <c r="U192" s="15">
        <f t="shared" si="1104"/>
        <v>0</v>
      </c>
      <c r="V192" s="10" t="str">
        <f>IFERROR(VLOOKUP(A192,'6'!U:V,2,0),"0")</f>
        <v>0</v>
      </c>
      <c r="W192" s="5" t="s">
        <v>169</v>
      </c>
      <c r="X192" s="15">
        <f t="shared" si="1105"/>
        <v>0</v>
      </c>
      <c r="Y192" s="10" t="str">
        <f>IFERROR(VLOOKUP(A192,'7'!U:V,2,0),"0")</f>
        <v>0</v>
      </c>
      <c r="Z192" s="5" t="s">
        <v>169</v>
      </c>
      <c r="AA192" s="15">
        <f t="shared" si="1106"/>
        <v>0</v>
      </c>
      <c r="AB192" s="10" t="str">
        <f>IFERROR(VLOOKUP(A192,'8'!U:V,2,0),"0")</f>
        <v>0</v>
      </c>
      <c r="AC192" s="5" t="s">
        <v>169</v>
      </c>
      <c r="AD192" s="15">
        <f t="shared" si="1107"/>
        <v>0</v>
      </c>
      <c r="AE192" s="10" t="str">
        <f>IFERROR(VLOOKUP(A192,'9'!U:V,2,0),"0")</f>
        <v>0</v>
      </c>
      <c r="AF192" s="5" t="s">
        <v>169</v>
      </c>
      <c r="AG192" s="15">
        <f t="shared" si="1108"/>
        <v>0</v>
      </c>
      <c r="AH192" s="10" t="str">
        <f>IFERROR(VLOOKUP(A192,'10'!U:V,2,0),"0")</f>
        <v>0</v>
      </c>
      <c r="AI192" s="5" t="s">
        <v>169</v>
      </c>
      <c r="AJ192" s="15">
        <f t="shared" si="1109"/>
        <v>0</v>
      </c>
      <c r="AK192" s="10" t="str">
        <f>IFERROR(VLOOKUP(A192,'11'!U:V,2,0),"0")</f>
        <v>0</v>
      </c>
      <c r="AL192" s="5" t="s">
        <v>169</v>
      </c>
      <c r="AM192" s="15">
        <f t="shared" si="1110"/>
        <v>0</v>
      </c>
      <c r="AN192" s="10" t="str">
        <f>IFERROR(VLOOKUP(A192,'12'!U:V,2,0),"0")</f>
        <v>0</v>
      </c>
      <c r="AO192" s="5" t="s">
        <v>169</v>
      </c>
      <c r="AP192" s="15">
        <f t="shared" si="1111"/>
        <v>0</v>
      </c>
      <c r="AQ192" s="10" t="str">
        <f>IFERROR(VLOOKUP(A192,'13'!U:V,2,0),"0")</f>
        <v>0</v>
      </c>
      <c r="AR192" s="5" t="s">
        <v>169</v>
      </c>
      <c r="AS192" s="15">
        <f t="shared" si="1112"/>
        <v>0</v>
      </c>
      <c r="AT192" s="10" t="str">
        <f>IFERROR(VLOOKUP(A192,'14'!U:V,2,0),"0")</f>
        <v>0</v>
      </c>
      <c r="AU192" s="5" t="s">
        <v>169</v>
      </c>
      <c r="AV192" s="15">
        <f t="shared" si="1113"/>
        <v>0</v>
      </c>
      <c r="AW192" s="10" t="str">
        <f>IFERROR(VLOOKUP(A192,'15'!U:V,2,0),"0")</f>
        <v>0</v>
      </c>
      <c r="AX192" s="5" t="s">
        <v>169</v>
      </c>
      <c r="AY192" s="15">
        <f t="shared" si="1114"/>
        <v>0</v>
      </c>
      <c r="AZ192" s="10" t="str">
        <f>IFERROR(VLOOKUP(A192,'16'!U:V,2,0),"0")</f>
        <v>0</v>
      </c>
      <c r="BA192" s="5" t="s">
        <v>169</v>
      </c>
      <c r="BB192" s="15">
        <f t="shared" si="1115"/>
        <v>0</v>
      </c>
      <c r="BC192" s="10" t="str">
        <f>IFERROR(VLOOKUP(A192,'17'!U:V,2,0),"0")</f>
        <v>0</v>
      </c>
      <c r="BD192" s="5" t="s">
        <v>169</v>
      </c>
      <c r="BE192" s="15">
        <f t="shared" si="1116"/>
        <v>0</v>
      </c>
      <c r="BF192" s="10" t="str">
        <f>IFERROR(VLOOKUP(A192,'18'!U:V,2,0),"0")</f>
        <v>0</v>
      </c>
      <c r="BG192" s="5" t="s">
        <v>169</v>
      </c>
      <c r="BH192" s="15">
        <f t="shared" si="1117"/>
        <v>0</v>
      </c>
      <c r="BI192" s="10" t="str">
        <f>IFERROR(VLOOKUP(A192,'19'!U:V,2,0),"0")</f>
        <v>0</v>
      </c>
      <c r="BJ192" s="5" t="s">
        <v>169</v>
      </c>
      <c r="BK192" s="15">
        <f t="shared" si="1118"/>
        <v>0</v>
      </c>
      <c r="BL192" s="10" t="str">
        <f>IFERROR(VLOOKUP(A192,'20'!U:V,2,0),"0")</f>
        <v>0</v>
      </c>
      <c r="BM192" s="5" t="s">
        <v>169</v>
      </c>
      <c r="BN192" s="15">
        <f t="shared" si="1119"/>
        <v>0</v>
      </c>
      <c r="BO192" s="10" t="str">
        <f>IFERROR(VLOOKUP(A192,'21'!U:V,2,0),"0")</f>
        <v>0</v>
      </c>
      <c r="BP192" s="5" t="s">
        <v>169</v>
      </c>
      <c r="BQ192" s="15">
        <f t="shared" si="1120"/>
        <v>0</v>
      </c>
      <c r="BR192" s="10" t="str">
        <f>IFERROR(VLOOKUP(A192,'22'!U:V,2,0),"0")</f>
        <v>0</v>
      </c>
      <c r="BS192" s="5" t="s">
        <v>169</v>
      </c>
      <c r="BT192" s="15">
        <f t="shared" si="1121"/>
        <v>0</v>
      </c>
      <c r="BU192" s="10" t="str">
        <f>IFERROR(VLOOKUP(A192,'23'!U:V,2,0),"0")</f>
        <v>0</v>
      </c>
      <c r="BV192" s="5" t="s">
        <v>169</v>
      </c>
      <c r="BW192" s="15">
        <f t="shared" si="1122"/>
        <v>0</v>
      </c>
      <c r="BX192" s="10" t="str">
        <f>IFERROR(VLOOKUP(A192,'24'!U:V,2,0),"0")</f>
        <v>0</v>
      </c>
      <c r="BY192" s="5" t="s">
        <v>169</v>
      </c>
      <c r="BZ192" s="15">
        <f t="shared" si="1123"/>
        <v>0</v>
      </c>
      <c r="CA192" s="10" t="str">
        <f>IFERROR(VLOOKUP(A192,'25'!U:V,2,0),"0")</f>
        <v>0</v>
      </c>
      <c r="CB192" s="5" t="s">
        <v>169</v>
      </c>
      <c r="CC192" s="15">
        <f t="shared" si="1124"/>
        <v>0</v>
      </c>
      <c r="CD192" s="10" t="str">
        <f>IFERROR(VLOOKUP(A192,'26'!U:V,2,0),"0")</f>
        <v>0</v>
      </c>
      <c r="CE192" s="5" t="s">
        <v>169</v>
      </c>
      <c r="CF192" s="15">
        <f t="shared" si="1125"/>
        <v>0</v>
      </c>
      <c r="CG192" s="10" t="str">
        <f>IFERROR(VLOOKUP(A192,'27'!U:V,2,0),"0")</f>
        <v>0</v>
      </c>
      <c r="CH192" s="5" t="s">
        <v>169</v>
      </c>
      <c r="CI192" s="15">
        <f t="shared" si="1126"/>
        <v>0</v>
      </c>
      <c r="CJ192" s="10" t="str">
        <f>IFERROR(VLOOKUP(A192,'28'!U:V,2,0),"0")</f>
        <v>0</v>
      </c>
      <c r="CK192" s="5" t="s">
        <v>169</v>
      </c>
      <c r="CL192" s="15">
        <f t="shared" si="1127"/>
        <v>0</v>
      </c>
      <c r="CM192" s="10" t="str">
        <f>IFERROR(VLOOKUP(A192,'29'!U:V,2,0),"0")</f>
        <v>0</v>
      </c>
      <c r="CN192" s="5" t="s">
        <v>169</v>
      </c>
      <c r="CO192" s="15">
        <f t="shared" si="1128"/>
        <v>0</v>
      </c>
      <c r="CP192" s="10" t="str">
        <f>IFERROR(VLOOKUP(A192,'30'!U:V,2,0),"0")</f>
        <v>0</v>
      </c>
      <c r="CQ192" s="5" t="s">
        <v>169</v>
      </c>
      <c r="CR192" s="15">
        <f t="shared" si="1129"/>
        <v>0</v>
      </c>
      <c r="CS192" s="10">
        <f>IFERROR(VLOOKUP(A192,'31'!U:V,2,0),"0")</f>
        <v>6</v>
      </c>
      <c r="CT192" s="5" t="s">
        <v>169</v>
      </c>
      <c r="CU192" s="15">
        <f t="shared" si="1130"/>
        <v>259.92</v>
      </c>
      <c r="CV192" s="10" t="str">
        <f>IFERROR(VLOOKUP(A192,'เซต1-31'!V:W,2,0),"0")</f>
        <v>0</v>
      </c>
      <c r="CW192" s="5" t="s">
        <v>169</v>
      </c>
      <c r="CX192" s="15">
        <f t="shared" si="422"/>
        <v>0</v>
      </c>
    </row>
    <row r="193" spans="1:102" x14ac:dyDescent="0.25">
      <c r="A193" s="5" t="s">
        <v>16526</v>
      </c>
      <c r="B193" s="4" t="s">
        <v>16527</v>
      </c>
      <c r="C193" s="13">
        <v>31.16</v>
      </c>
      <c r="D193" s="19">
        <f t="shared" si="1098"/>
        <v>6</v>
      </c>
      <c r="E193" s="5" t="s">
        <v>169</v>
      </c>
      <c r="F193" s="13">
        <f t="shared" si="1099"/>
        <v>186.96</v>
      </c>
      <c r="G193" s="10" t="str">
        <f>IFERROR(VLOOKUP(A193,'1'!U:V,2,0),"0")</f>
        <v>0</v>
      </c>
      <c r="H193" s="5" t="s">
        <v>169</v>
      </c>
      <c r="I193" s="15">
        <f t="shared" si="1100"/>
        <v>0</v>
      </c>
      <c r="J193" s="10" t="str">
        <f>IFERROR(VLOOKUP(A193,'2'!U:V,2,0),"0")</f>
        <v>0</v>
      </c>
      <c r="K193" s="5" t="s">
        <v>169</v>
      </c>
      <c r="L193" s="15">
        <f t="shared" si="1101"/>
        <v>0</v>
      </c>
      <c r="M193" s="10" t="str">
        <f>IFERROR(VLOOKUP(A193,'3'!U:V,2,0),"0")</f>
        <v>0</v>
      </c>
      <c r="N193" s="5" t="s">
        <v>169</v>
      </c>
      <c r="O193" s="15">
        <f t="shared" si="1102"/>
        <v>0</v>
      </c>
      <c r="P193" s="10" t="str">
        <f>IFERROR(VLOOKUP(A193,'4'!U:V,2,0),"0")</f>
        <v>0</v>
      </c>
      <c r="Q193" s="5" t="s">
        <v>169</v>
      </c>
      <c r="R193" s="15">
        <f t="shared" si="1103"/>
        <v>0</v>
      </c>
      <c r="S193" s="10" t="str">
        <f>IFERROR(VLOOKUP(A193,'5'!U:V,2,0),"0")</f>
        <v>0</v>
      </c>
      <c r="T193" s="5" t="s">
        <v>169</v>
      </c>
      <c r="U193" s="15">
        <f t="shared" si="1104"/>
        <v>0</v>
      </c>
      <c r="V193" s="10" t="str">
        <f>IFERROR(VLOOKUP(A193,'6'!U:V,2,0),"0")</f>
        <v>0</v>
      </c>
      <c r="W193" s="5" t="s">
        <v>169</v>
      </c>
      <c r="X193" s="15">
        <f t="shared" si="1105"/>
        <v>0</v>
      </c>
      <c r="Y193" s="10" t="str">
        <f>IFERROR(VLOOKUP(A193,'7'!U:V,2,0),"0")</f>
        <v>0</v>
      </c>
      <c r="Z193" s="5" t="s">
        <v>169</v>
      </c>
      <c r="AA193" s="15">
        <f t="shared" si="1106"/>
        <v>0</v>
      </c>
      <c r="AB193" s="10" t="str">
        <f>IFERROR(VLOOKUP(A193,'8'!U:V,2,0),"0")</f>
        <v>0</v>
      </c>
      <c r="AC193" s="5" t="s">
        <v>169</v>
      </c>
      <c r="AD193" s="15">
        <f t="shared" si="1107"/>
        <v>0</v>
      </c>
      <c r="AE193" s="10" t="str">
        <f>IFERROR(VLOOKUP(A193,'9'!U:V,2,0),"0")</f>
        <v>0</v>
      </c>
      <c r="AF193" s="5" t="s">
        <v>169</v>
      </c>
      <c r="AG193" s="15">
        <f t="shared" si="1108"/>
        <v>0</v>
      </c>
      <c r="AH193" s="10" t="str">
        <f>IFERROR(VLOOKUP(A193,'10'!U:V,2,0),"0")</f>
        <v>0</v>
      </c>
      <c r="AI193" s="5" t="s">
        <v>169</v>
      </c>
      <c r="AJ193" s="15">
        <f t="shared" si="1109"/>
        <v>0</v>
      </c>
      <c r="AK193" s="10" t="str">
        <f>IFERROR(VLOOKUP(A193,'11'!U:V,2,0),"0")</f>
        <v>0</v>
      </c>
      <c r="AL193" s="5" t="s">
        <v>169</v>
      </c>
      <c r="AM193" s="15">
        <f t="shared" si="1110"/>
        <v>0</v>
      </c>
      <c r="AN193" s="10" t="str">
        <f>IFERROR(VLOOKUP(A193,'12'!U:V,2,0),"0")</f>
        <v>0</v>
      </c>
      <c r="AO193" s="5" t="s">
        <v>169</v>
      </c>
      <c r="AP193" s="15">
        <f t="shared" si="1111"/>
        <v>0</v>
      </c>
      <c r="AQ193" s="10" t="str">
        <f>IFERROR(VLOOKUP(A193,'13'!U:V,2,0),"0")</f>
        <v>0</v>
      </c>
      <c r="AR193" s="5" t="s">
        <v>169</v>
      </c>
      <c r="AS193" s="15">
        <f t="shared" si="1112"/>
        <v>0</v>
      </c>
      <c r="AT193" s="10" t="str">
        <f>IFERROR(VLOOKUP(A193,'14'!U:V,2,0),"0")</f>
        <v>0</v>
      </c>
      <c r="AU193" s="5" t="s">
        <v>169</v>
      </c>
      <c r="AV193" s="15">
        <f t="shared" si="1113"/>
        <v>0</v>
      </c>
      <c r="AW193" s="10" t="str">
        <f>IFERROR(VLOOKUP(A193,'15'!U:V,2,0),"0")</f>
        <v>0</v>
      </c>
      <c r="AX193" s="5" t="s">
        <v>169</v>
      </c>
      <c r="AY193" s="15">
        <f t="shared" si="1114"/>
        <v>0</v>
      </c>
      <c r="AZ193" s="10" t="str">
        <f>IFERROR(VLOOKUP(A193,'16'!U:V,2,0),"0")</f>
        <v>0</v>
      </c>
      <c r="BA193" s="5" t="s">
        <v>169</v>
      </c>
      <c r="BB193" s="15">
        <f t="shared" si="1115"/>
        <v>0</v>
      </c>
      <c r="BC193" s="10" t="str">
        <f>IFERROR(VLOOKUP(A193,'17'!U:V,2,0),"0")</f>
        <v>0</v>
      </c>
      <c r="BD193" s="5" t="s">
        <v>169</v>
      </c>
      <c r="BE193" s="15">
        <f t="shared" si="1116"/>
        <v>0</v>
      </c>
      <c r="BF193" s="10" t="str">
        <f>IFERROR(VLOOKUP(A193,'18'!U:V,2,0),"0")</f>
        <v>0</v>
      </c>
      <c r="BG193" s="5" t="s">
        <v>169</v>
      </c>
      <c r="BH193" s="15">
        <f t="shared" si="1117"/>
        <v>0</v>
      </c>
      <c r="BI193" s="10" t="str">
        <f>IFERROR(VLOOKUP(A193,'19'!U:V,2,0),"0")</f>
        <v>0</v>
      </c>
      <c r="BJ193" s="5" t="s">
        <v>169</v>
      </c>
      <c r="BK193" s="15">
        <f t="shared" si="1118"/>
        <v>0</v>
      </c>
      <c r="BL193" s="10" t="str">
        <f>IFERROR(VLOOKUP(A193,'20'!U:V,2,0),"0")</f>
        <v>0</v>
      </c>
      <c r="BM193" s="5" t="s">
        <v>169</v>
      </c>
      <c r="BN193" s="15">
        <f t="shared" si="1119"/>
        <v>0</v>
      </c>
      <c r="BO193" s="10" t="str">
        <f>IFERROR(VLOOKUP(A193,'21'!U:V,2,0),"0")</f>
        <v>0</v>
      </c>
      <c r="BP193" s="5" t="s">
        <v>169</v>
      </c>
      <c r="BQ193" s="15">
        <f t="shared" si="1120"/>
        <v>0</v>
      </c>
      <c r="BR193" s="10" t="str">
        <f>IFERROR(VLOOKUP(A193,'22'!U:V,2,0),"0")</f>
        <v>0</v>
      </c>
      <c r="BS193" s="5" t="s">
        <v>169</v>
      </c>
      <c r="BT193" s="15">
        <f t="shared" si="1121"/>
        <v>0</v>
      </c>
      <c r="BU193" s="10" t="str">
        <f>IFERROR(VLOOKUP(A193,'23'!U:V,2,0),"0")</f>
        <v>0</v>
      </c>
      <c r="BV193" s="5" t="s">
        <v>169</v>
      </c>
      <c r="BW193" s="15">
        <f t="shared" si="1122"/>
        <v>0</v>
      </c>
      <c r="BX193" s="10" t="str">
        <f>IFERROR(VLOOKUP(A193,'24'!U:V,2,0),"0")</f>
        <v>0</v>
      </c>
      <c r="BY193" s="5" t="s">
        <v>169</v>
      </c>
      <c r="BZ193" s="15">
        <f t="shared" si="1123"/>
        <v>0</v>
      </c>
      <c r="CA193" s="10" t="str">
        <f>IFERROR(VLOOKUP(A193,'25'!U:V,2,0),"0")</f>
        <v>0</v>
      </c>
      <c r="CB193" s="5" t="s">
        <v>169</v>
      </c>
      <c r="CC193" s="15">
        <f t="shared" si="1124"/>
        <v>0</v>
      </c>
      <c r="CD193" s="10" t="str">
        <f>IFERROR(VLOOKUP(A193,'26'!U:V,2,0),"0")</f>
        <v>0</v>
      </c>
      <c r="CE193" s="5" t="s">
        <v>169</v>
      </c>
      <c r="CF193" s="15">
        <f t="shared" si="1125"/>
        <v>0</v>
      </c>
      <c r="CG193" s="10" t="str">
        <f>IFERROR(VLOOKUP(A193,'27'!U:V,2,0),"0")</f>
        <v>0</v>
      </c>
      <c r="CH193" s="5" t="s">
        <v>169</v>
      </c>
      <c r="CI193" s="15">
        <f t="shared" si="1126"/>
        <v>0</v>
      </c>
      <c r="CJ193" s="10" t="str">
        <f>IFERROR(VLOOKUP(A193,'28'!U:V,2,0),"0")</f>
        <v>0</v>
      </c>
      <c r="CK193" s="5" t="s">
        <v>169</v>
      </c>
      <c r="CL193" s="15">
        <f t="shared" si="1127"/>
        <v>0</v>
      </c>
      <c r="CM193" s="10" t="str">
        <f>IFERROR(VLOOKUP(A193,'29'!U:V,2,0),"0")</f>
        <v>0</v>
      </c>
      <c r="CN193" s="5" t="s">
        <v>169</v>
      </c>
      <c r="CO193" s="15">
        <f t="shared" si="1128"/>
        <v>0</v>
      </c>
      <c r="CP193" s="10" t="str">
        <f>IFERROR(VLOOKUP(A193,'30'!U:V,2,0),"0")</f>
        <v>0</v>
      </c>
      <c r="CQ193" s="5" t="s">
        <v>169</v>
      </c>
      <c r="CR193" s="15">
        <f t="shared" si="1129"/>
        <v>0</v>
      </c>
      <c r="CS193" s="10">
        <f>IFERROR(VLOOKUP(A193,'31'!U:V,2,0),"0")</f>
        <v>6</v>
      </c>
      <c r="CT193" s="5" t="s">
        <v>169</v>
      </c>
      <c r="CU193" s="15">
        <f t="shared" si="1130"/>
        <v>186.96</v>
      </c>
      <c r="CV193" s="10" t="str">
        <f>IFERROR(VLOOKUP(A193,'เซต1-31'!V:W,2,0),"0")</f>
        <v>0</v>
      </c>
      <c r="CW193" s="5" t="s">
        <v>169</v>
      </c>
      <c r="CX193" s="15">
        <f t="shared" si="422"/>
        <v>0</v>
      </c>
    </row>
    <row r="194" spans="1:102" x14ac:dyDescent="0.25">
      <c r="A194" s="5" t="s">
        <v>16518</v>
      </c>
      <c r="B194" s="4" t="s">
        <v>16519</v>
      </c>
      <c r="D194" s="19">
        <f t="shared" si="1098"/>
        <v>10</v>
      </c>
      <c r="E194" s="5" t="s">
        <v>168</v>
      </c>
      <c r="F194" s="13">
        <f t="shared" si="1099"/>
        <v>0</v>
      </c>
      <c r="G194" s="10" t="str">
        <f>IFERROR(VLOOKUP(A194,'1'!U:V,2,0),"0")</f>
        <v>0</v>
      </c>
      <c r="H194" s="5" t="s">
        <v>168</v>
      </c>
      <c r="I194" s="15">
        <f t="shared" si="1100"/>
        <v>0</v>
      </c>
      <c r="J194" s="10" t="str">
        <f>IFERROR(VLOOKUP(A194,'2'!U:V,2,0),"0")</f>
        <v>0</v>
      </c>
      <c r="K194" s="5" t="s">
        <v>168</v>
      </c>
      <c r="L194" s="15">
        <f t="shared" si="1101"/>
        <v>0</v>
      </c>
      <c r="M194" s="10" t="str">
        <f>IFERROR(VLOOKUP(A194,'3'!U:V,2,0),"0")</f>
        <v>0</v>
      </c>
      <c r="N194" s="5" t="s">
        <v>168</v>
      </c>
      <c r="O194" s="15">
        <f t="shared" si="1102"/>
        <v>0</v>
      </c>
      <c r="P194" s="10" t="str">
        <f>IFERROR(VLOOKUP(A194,'4'!U:V,2,0),"0")</f>
        <v>0</v>
      </c>
      <c r="Q194" s="5" t="s">
        <v>168</v>
      </c>
      <c r="R194" s="15">
        <f t="shared" si="1103"/>
        <v>0</v>
      </c>
      <c r="S194" s="10" t="str">
        <f>IFERROR(VLOOKUP(A194,'5'!U:V,2,0),"0")</f>
        <v>0</v>
      </c>
      <c r="T194" s="5" t="s">
        <v>168</v>
      </c>
      <c r="U194" s="15">
        <f t="shared" si="1104"/>
        <v>0</v>
      </c>
      <c r="V194" s="10" t="str">
        <f>IFERROR(VLOOKUP(A194,'6'!U:V,2,0),"0")</f>
        <v>0</v>
      </c>
      <c r="W194" s="5" t="s">
        <v>168</v>
      </c>
      <c r="X194" s="15">
        <f t="shared" si="1105"/>
        <v>0</v>
      </c>
      <c r="Y194" s="10" t="str">
        <f>IFERROR(VLOOKUP(A194,'7'!U:V,2,0),"0")</f>
        <v>0</v>
      </c>
      <c r="Z194" s="5" t="s">
        <v>168</v>
      </c>
      <c r="AA194" s="15">
        <f t="shared" si="1106"/>
        <v>0</v>
      </c>
      <c r="AB194" s="10" t="str">
        <f>IFERROR(VLOOKUP(A194,'8'!U:V,2,0),"0")</f>
        <v>0</v>
      </c>
      <c r="AC194" s="5" t="s">
        <v>168</v>
      </c>
      <c r="AD194" s="15">
        <f t="shared" si="1107"/>
        <v>0</v>
      </c>
      <c r="AE194" s="10" t="str">
        <f>IFERROR(VLOOKUP(A194,'9'!U:V,2,0),"0")</f>
        <v>0</v>
      </c>
      <c r="AF194" s="5" t="s">
        <v>168</v>
      </c>
      <c r="AG194" s="15">
        <f t="shared" si="1108"/>
        <v>0</v>
      </c>
      <c r="AH194" s="10" t="str">
        <f>IFERROR(VLOOKUP(A194,'10'!U:V,2,0),"0")</f>
        <v>0</v>
      </c>
      <c r="AI194" s="5" t="s">
        <v>168</v>
      </c>
      <c r="AJ194" s="15">
        <f t="shared" si="1109"/>
        <v>0</v>
      </c>
      <c r="AK194" s="10" t="str">
        <f>IFERROR(VLOOKUP(A194,'11'!U:V,2,0),"0")</f>
        <v>0</v>
      </c>
      <c r="AL194" s="5" t="s">
        <v>168</v>
      </c>
      <c r="AM194" s="15">
        <f t="shared" si="1110"/>
        <v>0</v>
      </c>
      <c r="AN194" s="10" t="str">
        <f>IFERROR(VLOOKUP(A194,'12'!U:V,2,0),"0")</f>
        <v>0</v>
      </c>
      <c r="AO194" s="5" t="s">
        <v>168</v>
      </c>
      <c r="AP194" s="15">
        <f t="shared" si="1111"/>
        <v>0</v>
      </c>
      <c r="AQ194" s="10" t="str">
        <f>IFERROR(VLOOKUP(A194,'13'!U:V,2,0),"0")</f>
        <v>0</v>
      </c>
      <c r="AR194" s="5" t="s">
        <v>168</v>
      </c>
      <c r="AS194" s="15">
        <f t="shared" si="1112"/>
        <v>0</v>
      </c>
      <c r="AT194" s="10" t="str">
        <f>IFERROR(VLOOKUP(A194,'14'!U:V,2,0),"0")</f>
        <v>0</v>
      </c>
      <c r="AU194" s="5" t="s">
        <v>168</v>
      </c>
      <c r="AV194" s="15">
        <f t="shared" si="1113"/>
        <v>0</v>
      </c>
      <c r="AW194" s="10" t="str">
        <f>IFERROR(VLOOKUP(A194,'15'!U:V,2,0),"0")</f>
        <v>0</v>
      </c>
      <c r="AX194" s="5" t="s">
        <v>168</v>
      </c>
      <c r="AY194" s="15">
        <f t="shared" si="1114"/>
        <v>0</v>
      </c>
      <c r="AZ194" s="10" t="str">
        <f>IFERROR(VLOOKUP(A194,'16'!U:V,2,0),"0")</f>
        <v>0</v>
      </c>
      <c r="BA194" s="5" t="s">
        <v>168</v>
      </c>
      <c r="BB194" s="15">
        <f t="shared" si="1115"/>
        <v>0</v>
      </c>
      <c r="BC194" s="10" t="str">
        <f>IFERROR(VLOOKUP(A194,'17'!U:V,2,0),"0")</f>
        <v>0</v>
      </c>
      <c r="BD194" s="5" t="s">
        <v>168</v>
      </c>
      <c r="BE194" s="15">
        <f t="shared" si="1116"/>
        <v>0</v>
      </c>
      <c r="BF194" s="10" t="str">
        <f>IFERROR(VLOOKUP(A194,'18'!U:V,2,0),"0")</f>
        <v>0</v>
      </c>
      <c r="BG194" s="5" t="s">
        <v>168</v>
      </c>
      <c r="BH194" s="15">
        <f t="shared" si="1117"/>
        <v>0</v>
      </c>
      <c r="BI194" s="10" t="str">
        <f>IFERROR(VLOOKUP(A194,'19'!U:V,2,0),"0")</f>
        <v>0</v>
      </c>
      <c r="BJ194" s="5" t="s">
        <v>168</v>
      </c>
      <c r="BK194" s="15">
        <f t="shared" si="1118"/>
        <v>0</v>
      </c>
      <c r="BL194" s="10" t="str">
        <f>IFERROR(VLOOKUP(A194,'20'!U:V,2,0),"0")</f>
        <v>0</v>
      </c>
      <c r="BM194" s="5" t="s">
        <v>168</v>
      </c>
      <c r="BN194" s="15">
        <f t="shared" si="1119"/>
        <v>0</v>
      </c>
      <c r="BO194" s="10" t="str">
        <f>IFERROR(VLOOKUP(A194,'21'!U:V,2,0),"0")</f>
        <v>0</v>
      </c>
      <c r="BP194" s="5" t="s">
        <v>168</v>
      </c>
      <c r="BQ194" s="15">
        <f t="shared" si="1120"/>
        <v>0</v>
      </c>
      <c r="BR194" s="10" t="str">
        <f>IFERROR(VLOOKUP(A194,'22'!U:V,2,0),"0")</f>
        <v>0</v>
      </c>
      <c r="BS194" s="5" t="s">
        <v>168</v>
      </c>
      <c r="BT194" s="15">
        <f t="shared" si="1121"/>
        <v>0</v>
      </c>
      <c r="BU194" s="10" t="str">
        <f>IFERROR(VLOOKUP(A194,'23'!U:V,2,0),"0")</f>
        <v>0</v>
      </c>
      <c r="BV194" s="5" t="s">
        <v>168</v>
      </c>
      <c r="BW194" s="15">
        <f t="shared" si="1122"/>
        <v>0</v>
      </c>
      <c r="BX194" s="10" t="str">
        <f>IFERROR(VLOOKUP(A194,'24'!U:V,2,0),"0")</f>
        <v>0</v>
      </c>
      <c r="BY194" s="5" t="s">
        <v>168</v>
      </c>
      <c r="BZ194" s="15">
        <f t="shared" si="1123"/>
        <v>0</v>
      </c>
      <c r="CA194" s="10" t="str">
        <f>IFERROR(VLOOKUP(A194,'25'!U:V,2,0),"0")</f>
        <v>0</v>
      </c>
      <c r="CB194" s="5" t="s">
        <v>168</v>
      </c>
      <c r="CC194" s="15">
        <f t="shared" si="1124"/>
        <v>0</v>
      </c>
      <c r="CD194" s="10" t="str">
        <f>IFERROR(VLOOKUP(A194,'26'!U:V,2,0),"0")</f>
        <v>0</v>
      </c>
      <c r="CE194" s="5" t="s">
        <v>168</v>
      </c>
      <c r="CF194" s="15">
        <f t="shared" si="1125"/>
        <v>0</v>
      </c>
      <c r="CG194" s="10" t="str">
        <f>IFERROR(VLOOKUP(A194,'27'!U:V,2,0),"0")</f>
        <v>0</v>
      </c>
      <c r="CH194" s="5" t="s">
        <v>168</v>
      </c>
      <c r="CI194" s="15">
        <f t="shared" si="1126"/>
        <v>0</v>
      </c>
      <c r="CJ194" s="10" t="str">
        <f>IFERROR(VLOOKUP(A194,'28'!U:V,2,0),"0")</f>
        <v>0</v>
      </c>
      <c r="CK194" s="5" t="s">
        <v>168</v>
      </c>
      <c r="CL194" s="15">
        <f t="shared" si="1127"/>
        <v>0</v>
      </c>
      <c r="CM194" s="10" t="str">
        <f>IFERROR(VLOOKUP(A194,'29'!U:V,2,0),"0")</f>
        <v>0</v>
      </c>
      <c r="CN194" s="5" t="s">
        <v>168</v>
      </c>
      <c r="CO194" s="15">
        <f t="shared" si="1128"/>
        <v>0</v>
      </c>
      <c r="CP194" s="10" t="str">
        <f>IFERROR(VLOOKUP(A194,'30'!U:V,2,0),"0")</f>
        <v>0</v>
      </c>
      <c r="CQ194" s="5" t="s">
        <v>168</v>
      </c>
      <c r="CR194" s="15">
        <f t="shared" si="1129"/>
        <v>0</v>
      </c>
      <c r="CS194" s="10">
        <f>IFERROR(VLOOKUP(A194,'31'!U:V,2,0),"0")</f>
        <v>10</v>
      </c>
      <c r="CT194" s="5" t="s">
        <v>168</v>
      </c>
      <c r="CU194" s="15">
        <f t="shared" si="1130"/>
        <v>0</v>
      </c>
      <c r="CV194" s="10" t="str">
        <f>IFERROR(VLOOKUP(A194,'เซต1-31'!V:W,2,0),"0")</f>
        <v>0</v>
      </c>
      <c r="CW194" s="5" t="s">
        <v>168</v>
      </c>
      <c r="CX194" s="15">
        <f t="shared" si="422"/>
        <v>0</v>
      </c>
    </row>
  </sheetData>
  <autoFilter ref="A4:CU161" xr:uid="{3BB70A44-8E24-460E-AEF1-23CC5E2DF68D}"/>
  <mergeCells count="36">
    <mergeCell ref="CV3:CX3"/>
    <mergeCell ref="CG3:CI3"/>
    <mergeCell ref="CJ3:CL3"/>
    <mergeCell ref="CM3:CO3"/>
    <mergeCell ref="CP3:CR3"/>
    <mergeCell ref="CS3:CU3"/>
    <mergeCell ref="CD3:CF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AT3:AV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J3:L3"/>
    <mergeCell ref="A3:A4"/>
    <mergeCell ref="B3:B4"/>
    <mergeCell ref="C3:C4"/>
    <mergeCell ref="D3:F3"/>
    <mergeCell ref="G3:I3"/>
  </mergeCells>
  <conditionalFormatting sqref="A1:A1048576">
    <cfRule type="duplicateValues" dxfId="10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CE57-41BA-4B8B-BFDE-7978FC806C4A}">
  <sheetPr>
    <tabColor rgb="FF00B0F0"/>
    <pageSetUpPr fitToPage="1"/>
  </sheetPr>
  <dimension ref="A1:CX97"/>
  <sheetViews>
    <sheetView zoomScale="70" zoomScaleNormal="70" workbookViewId="0">
      <pane xSplit="6" ySplit="4" topLeftCell="W5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T8" sqref="T8:AC11"/>
    </sheetView>
  </sheetViews>
  <sheetFormatPr defaultColWidth="8.81640625" defaultRowHeight="23.4" x14ac:dyDescent="0.25"/>
  <cols>
    <col min="1" max="1" width="20.1796875" style="5" customWidth="1"/>
    <col min="2" max="2" width="85" style="4" customWidth="1"/>
    <col min="3" max="3" width="9.453125" style="13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761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C2" s="20"/>
      <c r="D2" s="16">
        <f t="shared" ref="D2:AI2" si="0">SUBTOTAL(9,D5:D10327)</f>
        <v>1</v>
      </c>
      <c r="E2" s="17">
        <f t="shared" si="0"/>
        <v>0</v>
      </c>
      <c r="F2" s="18">
        <f t="shared" si="0"/>
        <v>50.72</v>
      </c>
      <c r="G2" s="16">
        <f t="shared" si="0"/>
        <v>0</v>
      </c>
      <c r="H2" s="17">
        <f t="shared" si="0"/>
        <v>0</v>
      </c>
      <c r="I2" s="18">
        <f t="shared" si="0"/>
        <v>0</v>
      </c>
      <c r="J2" s="16">
        <f t="shared" si="0"/>
        <v>0</v>
      </c>
      <c r="K2" s="17">
        <f t="shared" si="0"/>
        <v>0</v>
      </c>
      <c r="L2" s="18">
        <f t="shared" si="0"/>
        <v>0</v>
      </c>
      <c r="M2" s="16">
        <f t="shared" si="0"/>
        <v>0</v>
      </c>
      <c r="N2" s="17">
        <f t="shared" si="0"/>
        <v>0</v>
      </c>
      <c r="O2" s="18">
        <f t="shared" si="0"/>
        <v>0</v>
      </c>
      <c r="P2" s="16">
        <f t="shared" si="0"/>
        <v>0</v>
      </c>
      <c r="Q2" s="17">
        <f t="shared" si="0"/>
        <v>0</v>
      </c>
      <c r="R2" s="18">
        <f t="shared" si="0"/>
        <v>0</v>
      </c>
      <c r="S2" s="16">
        <f t="shared" si="0"/>
        <v>0</v>
      </c>
      <c r="T2" s="17">
        <f t="shared" si="0"/>
        <v>0</v>
      </c>
      <c r="U2" s="18">
        <f t="shared" si="0"/>
        <v>0</v>
      </c>
      <c r="V2" s="16">
        <f t="shared" si="0"/>
        <v>0</v>
      </c>
      <c r="W2" s="17">
        <f t="shared" si="0"/>
        <v>0</v>
      </c>
      <c r="X2" s="18">
        <f t="shared" si="0"/>
        <v>0</v>
      </c>
      <c r="Y2" s="16">
        <f t="shared" si="0"/>
        <v>0</v>
      </c>
      <c r="Z2" s="17">
        <f t="shared" si="0"/>
        <v>0</v>
      </c>
      <c r="AA2" s="18">
        <f t="shared" si="0"/>
        <v>0</v>
      </c>
      <c r="AB2" s="16">
        <f t="shared" si="0"/>
        <v>0</v>
      </c>
      <c r="AC2" s="17">
        <f t="shared" si="0"/>
        <v>0</v>
      </c>
      <c r="AD2" s="18">
        <f t="shared" si="0"/>
        <v>0</v>
      </c>
      <c r="AE2" s="16">
        <f t="shared" si="0"/>
        <v>1</v>
      </c>
      <c r="AF2" s="17">
        <f t="shared" si="0"/>
        <v>0</v>
      </c>
      <c r="AG2" s="18">
        <f t="shared" si="0"/>
        <v>50.72</v>
      </c>
      <c r="AH2" s="16">
        <f t="shared" si="0"/>
        <v>0</v>
      </c>
      <c r="AI2" s="17">
        <f t="shared" si="0"/>
        <v>0</v>
      </c>
      <c r="AJ2" s="18">
        <f t="shared" ref="AJ2:BO2" si="1">SUBTOTAL(9,AJ5:AJ10327)</f>
        <v>0</v>
      </c>
      <c r="AK2" s="16">
        <f t="shared" si="1"/>
        <v>0</v>
      </c>
      <c r="AL2" s="17">
        <f t="shared" si="1"/>
        <v>0</v>
      </c>
      <c r="AM2" s="18">
        <f t="shared" si="1"/>
        <v>0</v>
      </c>
      <c r="AN2" s="16">
        <f t="shared" si="1"/>
        <v>0</v>
      </c>
      <c r="AO2" s="17">
        <f t="shared" si="1"/>
        <v>0</v>
      </c>
      <c r="AP2" s="18">
        <f t="shared" si="1"/>
        <v>0</v>
      </c>
      <c r="AQ2" s="16">
        <f t="shared" si="1"/>
        <v>0</v>
      </c>
      <c r="AR2" s="17">
        <f t="shared" si="1"/>
        <v>0</v>
      </c>
      <c r="AS2" s="18">
        <f t="shared" si="1"/>
        <v>0</v>
      </c>
      <c r="AT2" s="16">
        <f t="shared" si="1"/>
        <v>0</v>
      </c>
      <c r="AU2" s="17">
        <f t="shared" si="1"/>
        <v>0</v>
      </c>
      <c r="AV2" s="18">
        <f t="shared" si="1"/>
        <v>0</v>
      </c>
      <c r="AW2" s="16">
        <f t="shared" si="1"/>
        <v>0</v>
      </c>
      <c r="AX2" s="17">
        <f t="shared" si="1"/>
        <v>0</v>
      </c>
      <c r="AY2" s="18">
        <f t="shared" si="1"/>
        <v>0</v>
      </c>
      <c r="AZ2" s="16">
        <f t="shared" si="1"/>
        <v>0</v>
      </c>
      <c r="BA2" s="17">
        <f t="shared" si="1"/>
        <v>0</v>
      </c>
      <c r="BB2" s="18">
        <f t="shared" si="1"/>
        <v>0</v>
      </c>
      <c r="BC2" s="16">
        <f t="shared" si="1"/>
        <v>0</v>
      </c>
      <c r="BD2" s="17">
        <f t="shared" si="1"/>
        <v>0</v>
      </c>
      <c r="BE2" s="18">
        <f t="shared" si="1"/>
        <v>0</v>
      </c>
      <c r="BF2" s="16">
        <f t="shared" si="1"/>
        <v>0</v>
      </c>
      <c r="BG2" s="17">
        <f t="shared" si="1"/>
        <v>0</v>
      </c>
      <c r="BH2" s="18">
        <f t="shared" si="1"/>
        <v>0</v>
      </c>
      <c r="BI2" s="16">
        <f t="shared" si="1"/>
        <v>0</v>
      </c>
      <c r="BJ2" s="17">
        <f t="shared" si="1"/>
        <v>0</v>
      </c>
      <c r="BK2" s="18">
        <f t="shared" si="1"/>
        <v>0</v>
      </c>
      <c r="BL2" s="16">
        <f t="shared" si="1"/>
        <v>0</v>
      </c>
      <c r="BM2" s="17">
        <f t="shared" si="1"/>
        <v>0</v>
      </c>
      <c r="BN2" s="18">
        <f t="shared" si="1"/>
        <v>0</v>
      </c>
      <c r="BO2" s="16">
        <f t="shared" si="1"/>
        <v>0</v>
      </c>
      <c r="BP2" s="17">
        <f t="shared" ref="BP2:CX2" si="2">SUBTOTAL(9,BP5:BP10327)</f>
        <v>0</v>
      </c>
      <c r="BQ2" s="18">
        <f t="shared" si="2"/>
        <v>0</v>
      </c>
      <c r="BR2" s="16">
        <f t="shared" si="2"/>
        <v>0</v>
      </c>
      <c r="BS2" s="17">
        <f t="shared" si="2"/>
        <v>0</v>
      </c>
      <c r="BT2" s="18">
        <f t="shared" si="2"/>
        <v>0</v>
      </c>
      <c r="BU2" s="16">
        <f t="shared" si="2"/>
        <v>0</v>
      </c>
      <c r="BV2" s="17">
        <f t="shared" si="2"/>
        <v>0</v>
      </c>
      <c r="BW2" s="18">
        <f t="shared" si="2"/>
        <v>0</v>
      </c>
      <c r="BX2" s="16">
        <f t="shared" si="2"/>
        <v>0</v>
      </c>
      <c r="BY2" s="17">
        <f t="shared" si="2"/>
        <v>0</v>
      </c>
      <c r="BZ2" s="18">
        <f t="shared" si="2"/>
        <v>0</v>
      </c>
      <c r="CA2" s="16">
        <f t="shared" si="2"/>
        <v>0</v>
      </c>
      <c r="CB2" s="17">
        <f t="shared" si="2"/>
        <v>0</v>
      </c>
      <c r="CC2" s="18">
        <f t="shared" si="2"/>
        <v>0</v>
      </c>
      <c r="CD2" s="16">
        <f t="shared" si="2"/>
        <v>0</v>
      </c>
      <c r="CE2" s="17">
        <f t="shared" si="2"/>
        <v>0</v>
      </c>
      <c r="CF2" s="18">
        <f t="shared" si="2"/>
        <v>0</v>
      </c>
      <c r="CG2" s="16">
        <f t="shared" si="2"/>
        <v>0</v>
      </c>
      <c r="CH2" s="17">
        <f t="shared" si="2"/>
        <v>0</v>
      </c>
      <c r="CI2" s="18">
        <f t="shared" si="2"/>
        <v>0</v>
      </c>
      <c r="CJ2" s="16">
        <f t="shared" si="2"/>
        <v>0</v>
      </c>
      <c r="CK2" s="17">
        <f t="shared" si="2"/>
        <v>0</v>
      </c>
      <c r="CL2" s="18">
        <f t="shared" si="2"/>
        <v>0</v>
      </c>
      <c r="CM2" s="16">
        <f t="shared" si="2"/>
        <v>0</v>
      </c>
      <c r="CN2" s="17">
        <f t="shared" si="2"/>
        <v>0</v>
      </c>
      <c r="CO2" s="18">
        <f t="shared" si="2"/>
        <v>0</v>
      </c>
      <c r="CP2" s="16">
        <f t="shared" si="2"/>
        <v>0</v>
      </c>
      <c r="CQ2" s="17">
        <f t="shared" si="2"/>
        <v>0</v>
      </c>
      <c r="CR2" s="18">
        <f t="shared" si="2"/>
        <v>0</v>
      </c>
      <c r="CS2" s="16">
        <f t="shared" si="2"/>
        <v>0</v>
      </c>
      <c r="CT2" s="17">
        <f t="shared" si="2"/>
        <v>0</v>
      </c>
      <c r="CU2" s="18">
        <f t="shared" si="2"/>
        <v>0</v>
      </c>
      <c r="CV2" s="16">
        <f t="shared" si="2"/>
        <v>0</v>
      </c>
      <c r="CW2" s="17">
        <f t="shared" si="2"/>
        <v>0</v>
      </c>
      <c r="CX2" s="18">
        <f t="shared" si="2"/>
        <v>0</v>
      </c>
    </row>
    <row r="3" spans="1:102" s="8" customFormat="1" ht="26.4" x14ac:dyDescent="0.25">
      <c r="A3" s="111" t="s">
        <v>0</v>
      </c>
      <c r="B3" s="111" t="s">
        <v>164</v>
      </c>
      <c r="C3" s="114" t="s">
        <v>166</v>
      </c>
      <c r="D3" s="113" t="s">
        <v>630</v>
      </c>
      <c r="E3" s="113"/>
      <c r="F3" s="113"/>
      <c r="G3" s="110">
        <v>243984</v>
      </c>
      <c r="H3" s="110"/>
      <c r="I3" s="110"/>
      <c r="J3" s="110">
        <v>243985</v>
      </c>
      <c r="K3" s="110"/>
      <c r="L3" s="110"/>
      <c r="M3" s="110">
        <v>243986</v>
      </c>
      <c r="N3" s="110"/>
      <c r="O3" s="110"/>
      <c r="P3" s="110">
        <v>243987</v>
      </c>
      <c r="Q3" s="110"/>
      <c r="R3" s="110"/>
      <c r="S3" s="110">
        <v>243988</v>
      </c>
      <c r="T3" s="110"/>
      <c r="U3" s="110"/>
      <c r="V3" s="110">
        <v>243989</v>
      </c>
      <c r="W3" s="110"/>
      <c r="X3" s="110"/>
      <c r="Y3" s="110">
        <v>243990</v>
      </c>
      <c r="Z3" s="110"/>
      <c r="AA3" s="110"/>
      <c r="AB3" s="110">
        <v>243991</v>
      </c>
      <c r="AC3" s="110"/>
      <c r="AD3" s="110"/>
      <c r="AE3" s="110">
        <v>243992</v>
      </c>
      <c r="AF3" s="110"/>
      <c r="AG3" s="110"/>
      <c r="AH3" s="110">
        <v>243993</v>
      </c>
      <c r="AI3" s="110"/>
      <c r="AJ3" s="110"/>
      <c r="AK3" s="110">
        <v>243994</v>
      </c>
      <c r="AL3" s="110"/>
      <c r="AM3" s="110"/>
      <c r="AN3" s="110">
        <v>243995</v>
      </c>
      <c r="AO3" s="110"/>
      <c r="AP3" s="110"/>
      <c r="AQ3" s="110">
        <v>243996</v>
      </c>
      <c r="AR3" s="110"/>
      <c r="AS3" s="110"/>
      <c r="AT3" s="110">
        <v>243997</v>
      </c>
      <c r="AU3" s="110"/>
      <c r="AV3" s="110"/>
      <c r="AW3" s="110">
        <v>243998</v>
      </c>
      <c r="AX3" s="110"/>
      <c r="AY3" s="110"/>
      <c r="AZ3" s="110">
        <v>243999</v>
      </c>
      <c r="BA3" s="110"/>
      <c r="BB3" s="110"/>
      <c r="BC3" s="110">
        <v>244000</v>
      </c>
      <c r="BD3" s="110"/>
      <c r="BE3" s="110"/>
      <c r="BF3" s="110">
        <v>244001</v>
      </c>
      <c r="BG3" s="110"/>
      <c r="BH3" s="110"/>
      <c r="BI3" s="110">
        <v>244002</v>
      </c>
      <c r="BJ3" s="110"/>
      <c r="BK3" s="110"/>
      <c r="BL3" s="110">
        <v>244003</v>
      </c>
      <c r="BM3" s="110"/>
      <c r="BN3" s="110"/>
      <c r="BO3" s="110">
        <v>244004</v>
      </c>
      <c r="BP3" s="110"/>
      <c r="BQ3" s="110"/>
      <c r="BR3" s="110">
        <v>244005</v>
      </c>
      <c r="BS3" s="110"/>
      <c r="BT3" s="110"/>
      <c r="BU3" s="110">
        <v>244006</v>
      </c>
      <c r="BV3" s="110"/>
      <c r="BW3" s="110"/>
      <c r="BX3" s="110">
        <v>244007</v>
      </c>
      <c r="BY3" s="110"/>
      <c r="BZ3" s="110"/>
      <c r="CA3" s="110">
        <v>244008</v>
      </c>
      <c r="CB3" s="110"/>
      <c r="CC3" s="110"/>
      <c r="CD3" s="110">
        <v>244009</v>
      </c>
      <c r="CE3" s="110"/>
      <c r="CF3" s="110"/>
      <c r="CG3" s="110">
        <v>244010</v>
      </c>
      <c r="CH3" s="110"/>
      <c r="CI3" s="110"/>
      <c r="CJ3" s="110">
        <v>244011</v>
      </c>
      <c r="CK3" s="110"/>
      <c r="CL3" s="110"/>
      <c r="CM3" s="110">
        <v>244012</v>
      </c>
      <c r="CN3" s="110"/>
      <c r="CO3" s="110"/>
      <c r="CP3" s="110">
        <v>244013</v>
      </c>
      <c r="CQ3" s="110"/>
      <c r="CR3" s="110"/>
      <c r="CS3" s="110">
        <v>244014</v>
      </c>
      <c r="CT3" s="110"/>
      <c r="CU3" s="110"/>
      <c r="CV3" s="110" t="s">
        <v>629</v>
      </c>
      <c r="CW3" s="110"/>
      <c r="CX3" s="110"/>
    </row>
    <row r="4" spans="1:102" s="8" customFormat="1" ht="26.4" x14ac:dyDescent="0.25">
      <c r="A4" s="111"/>
      <c r="B4" s="111"/>
      <c r="C4" s="114"/>
      <c r="D4" s="12" t="s">
        <v>3</v>
      </c>
      <c r="E4" s="12" t="s">
        <v>165</v>
      </c>
      <c r="F4" s="29" t="s">
        <v>167</v>
      </c>
      <c r="G4" s="11" t="s">
        <v>3</v>
      </c>
      <c r="H4" s="9" t="s">
        <v>165</v>
      </c>
      <c r="I4" s="14" t="s">
        <v>167</v>
      </c>
      <c r="J4" s="11" t="s">
        <v>3</v>
      </c>
      <c r="K4" s="9" t="s">
        <v>165</v>
      </c>
      <c r="L4" s="14" t="s">
        <v>167</v>
      </c>
      <c r="M4" s="11" t="s">
        <v>3</v>
      </c>
      <c r="N4" s="9" t="s">
        <v>165</v>
      </c>
      <c r="O4" s="14" t="s">
        <v>167</v>
      </c>
      <c r="P4" s="11" t="s">
        <v>3</v>
      </c>
      <c r="Q4" s="9" t="s">
        <v>165</v>
      </c>
      <c r="R4" s="14" t="s">
        <v>167</v>
      </c>
      <c r="S4" s="11" t="s">
        <v>3</v>
      </c>
      <c r="T4" s="9" t="s">
        <v>165</v>
      </c>
      <c r="U4" s="14" t="s">
        <v>167</v>
      </c>
      <c r="V4" s="11" t="s">
        <v>3</v>
      </c>
      <c r="W4" s="9" t="s">
        <v>165</v>
      </c>
      <c r="X4" s="14" t="s">
        <v>167</v>
      </c>
      <c r="Y4" s="11" t="s">
        <v>3</v>
      </c>
      <c r="Z4" s="9" t="s">
        <v>165</v>
      </c>
      <c r="AA4" s="14" t="s">
        <v>167</v>
      </c>
      <c r="AB4" s="11" t="s">
        <v>3</v>
      </c>
      <c r="AC4" s="9" t="s">
        <v>165</v>
      </c>
      <c r="AD4" s="14" t="s">
        <v>167</v>
      </c>
      <c r="AE4" s="11" t="s">
        <v>3</v>
      </c>
      <c r="AF4" s="9" t="s">
        <v>165</v>
      </c>
      <c r="AG4" s="14" t="s">
        <v>167</v>
      </c>
      <c r="AH4" s="11" t="s">
        <v>3</v>
      </c>
      <c r="AI4" s="9" t="s">
        <v>165</v>
      </c>
      <c r="AJ4" s="14" t="s">
        <v>167</v>
      </c>
      <c r="AK4" s="11" t="s">
        <v>3</v>
      </c>
      <c r="AL4" s="9" t="s">
        <v>165</v>
      </c>
      <c r="AM4" s="14" t="s">
        <v>167</v>
      </c>
      <c r="AN4" s="11" t="s">
        <v>3</v>
      </c>
      <c r="AO4" s="9" t="s">
        <v>165</v>
      </c>
      <c r="AP4" s="14" t="s">
        <v>167</v>
      </c>
      <c r="AQ4" s="11" t="s">
        <v>3</v>
      </c>
      <c r="AR4" s="9" t="s">
        <v>165</v>
      </c>
      <c r="AS4" s="14" t="s">
        <v>167</v>
      </c>
      <c r="AT4" s="11" t="s">
        <v>3</v>
      </c>
      <c r="AU4" s="9" t="s">
        <v>165</v>
      </c>
      <c r="AV4" s="14" t="s">
        <v>167</v>
      </c>
      <c r="AW4" s="11" t="s">
        <v>3</v>
      </c>
      <c r="AX4" s="9" t="s">
        <v>165</v>
      </c>
      <c r="AY4" s="14" t="s">
        <v>167</v>
      </c>
      <c r="AZ4" s="11" t="s">
        <v>3</v>
      </c>
      <c r="BA4" s="9" t="s">
        <v>165</v>
      </c>
      <c r="BB4" s="14" t="s">
        <v>167</v>
      </c>
      <c r="BC4" s="11" t="s">
        <v>3</v>
      </c>
      <c r="BD4" s="9" t="s">
        <v>165</v>
      </c>
      <c r="BE4" s="14" t="s">
        <v>167</v>
      </c>
      <c r="BF4" s="11" t="s">
        <v>3</v>
      </c>
      <c r="BG4" s="9" t="s">
        <v>165</v>
      </c>
      <c r="BH4" s="14" t="s">
        <v>167</v>
      </c>
      <c r="BI4" s="11" t="s">
        <v>3</v>
      </c>
      <c r="BJ4" s="9" t="s">
        <v>165</v>
      </c>
      <c r="BK4" s="14" t="s">
        <v>167</v>
      </c>
      <c r="BL4" s="11" t="s">
        <v>3</v>
      </c>
      <c r="BM4" s="9" t="s">
        <v>165</v>
      </c>
      <c r="BN4" s="14" t="s">
        <v>167</v>
      </c>
      <c r="BO4" s="11" t="s">
        <v>3</v>
      </c>
      <c r="BP4" s="9" t="s">
        <v>165</v>
      </c>
      <c r="BQ4" s="14" t="s">
        <v>167</v>
      </c>
      <c r="BR4" s="11" t="s">
        <v>3</v>
      </c>
      <c r="BS4" s="9" t="s">
        <v>165</v>
      </c>
      <c r="BT4" s="14" t="s">
        <v>167</v>
      </c>
      <c r="BU4" s="11" t="s">
        <v>3</v>
      </c>
      <c r="BV4" s="9" t="s">
        <v>165</v>
      </c>
      <c r="BW4" s="14" t="s">
        <v>167</v>
      </c>
      <c r="BX4" s="11" t="s">
        <v>3</v>
      </c>
      <c r="BY4" s="9" t="s">
        <v>165</v>
      </c>
      <c r="BZ4" s="14" t="s">
        <v>167</v>
      </c>
      <c r="CA4" s="11" t="s">
        <v>3</v>
      </c>
      <c r="CB4" s="9" t="s">
        <v>165</v>
      </c>
      <c r="CC4" s="14" t="s">
        <v>167</v>
      </c>
      <c r="CD4" s="11" t="s">
        <v>3</v>
      </c>
      <c r="CE4" s="9" t="s">
        <v>165</v>
      </c>
      <c r="CF4" s="14" t="s">
        <v>167</v>
      </c>
      <c r="CG4" s="11" t="s">
        <v>3</v>
      </c>
      <c r="CH4" s="9" t="s">
        <v>165</v>
      </c>
      <c r="CI4" s="14" t="s">
        <v>167</v>
      </c>
      <c r="CJ4" s="11" t="s">
        <v>3</v>
      </c>
      <c r="CK4" s="9" t="s">
        <v>165</v>
      </c>
      <c r="CL4" s="14" t="s">
        <v>167</v>
      </c>
      <c r="CM4" s="11" t="s">
        <v>3</v>
      </c>
      <c r="CN4" s="9" t="s">
        <v>165</v>
      </c>
      <c r="CO4" s="14" t="s">
        <v>167</v>
      </c>
      <c r="CP4" s="11" t="s">
        <v>3</v>
      </c>
      <c r="CQ4" s="9" t="s">
        <v>165</v>
      </c>
      <c r="CR4" s="14" t="s">
        <v>167</v>
      </c>
      <c r="CS4" s="11" t="s">
        <v>3</v>
      </c>
      <c r="CT4" s="9" t="s">
        <v>165</v>
      </c>
      <c r="CU4" s="14" t="s">
        <v>167</v>
      </c>
      <c r="CV4" s="11" t="s">
        <v>3</v>
      </c>
      <c r="CW4" s="9" t="s">
        <v>165</v>
      </c>
      <c r="CX4" s="14" t="s">
        <v>167</v>
      </c>
    </row>
    <row r="5" spans="1:102" x14ac:dyDescent="0.25">
      <c r="A5" s="51" t="s">
        <v>454</v>
      </c>
      <c r="B5" s="4" t="s">
        <v>454</v>
      </c>
      <c r="C5" s="52">
        <f>15.01*3</f>
        <v>45.03</v>
      </c>
      <c r="D5" s="19">
        <f>+G5+J5+M5+P5+S5+V5+Y5+AB5+AE5+AH5+AK5+AN5+AQ5+AT5+AW5+AZ5+BC5+BF5+BI5+BL5+BO5+BR5+BU5+BX5+CA5+CD5+CG5+CJ5+CM5+CP5+CS5+CV5</f>
        <v>0</v>
      </c>
      <c r="E5" s="5" t="s">
        <v>295</v>
      </c>
      <c r="F5" s="13">
        <f t="shared" ref="F5:F8" si="3">+D5*C5</f>
        <v>0</v>
      </c>
      <c r="G5" s="10" t="str">
        <f>IFERROR(VLOOKUP(A5,'1'!U:V,2,0),"0")</f>
        <v>0</v>
      </c>
      <c r="H5" s="5" t="s">
        <v>295</v>
      </c>
      <c r="I5" s="15">
        <f t="shared" ref="I5:I14" si="4">+G5*C5</f>
        <v>0</v>
      </c>
      <c r="J5" s="10" t="str">
        <f>IFERROR(VLOOKUP(A5,'2'!U:V,2,0),"0")</f>
        <v>0</v>
      </c>
      <c r="K5" s="5" t="s">
        <v>295</v>
      </c>
      <c r="L5" s="15">
        <f t="shared" ref="L5:L14" si="5">+J5*C5</f>
        <v>0</v>
      </c>
      <c r="M5" s="10" t="str">
        <f>IFERROR(VLOOKUP(A5,'3'!U:V,2,0),"0")</f>
        <v>0</v>
      </c>
      <c r="N5" s="5" t="s">
        <v>295</v>
      </c>
      <c r="O5" s="15">
        <f t="shared" ref="O5:O14" si="6">+M5*C5</f>
        <v>0</v>
      </c>
      <c r="P5" s="10" t="str">
        <f>IFERROR(VLOOKUP(A5,'4'!U:V,2,0),"0")</f>
        <v>0</v>
      </c>
      <c r="Q5" s="5" t="s">
        <v>295</v>
      </c>
      <c r="R5" s="15">
        <f t="shared" ref="R5:R14" si="7">+P5*C5</f>
        <v>0</v>
      </c>
      <c r="S5" s="10" t="str">
        <f>IFERROR(VLOOKUP(A5,'5'!U:V,2,0),"0")</f>
        <v>0</v>
      </c>
      <c r="T5" s="5" t="s">
        <v>295</v>
      </c>
      <c r="U5" s="15">
        <f t="shared" ref="U5:U14" si="8">+S5*C5</f>
        <v>0</v>
      </c>
      <c r="V5" s="10" t="str">
        <f>IFERROR(VLOOKUP(A5,'6'!U:V,2,0),"0")</f>
        <v>0</v>
      </c>
      <c r="W5" s="5" t="s">
        <v>295</v>
      </c>
      <c r="X5" s="15">
        <f t="shared" ref="X5:X14" si="9">+V5*C5</f>
        <v>0</v>
      </c>
      <c r="Y5" s="10" t="str">
        <f>IFERROR(VLOOKUP(A5,'7'!U:V,2,0),"0")</f>
        <v>0</v>
      </c>
      <c r="Z5" s="5" t="s">
        <v>295</v>
      </c>
      <c r="AA5" s="15">
        <f t="shared" ref="AA5:AA14" si="10">+Y5*C5</f>
        <v>0</v>
      </c>
      <c r="AB5" s="10" t="str">
        <f>IFERROR(VLOOKUP(A5,'8'!U:V,2,0),"0")</f>
        <v>0</v>
      </c>
      <c r="AC5" s="5" t="s">
        <v>295</v>
      </c>
      <c r="AD5" s="15">
        <f t="shared" ref="AD5:AD14" si="11">+AB5*C5</f>
        <v>0</v>
      </c>
      <c r="AE5" s="10" t="str">
        <f>IFERROR(VLOOKUP(A5,'9'!U:V,2,0),"0")</f>
        <v>0</v>
      </c>
      <c r="AF5" s="5" t="s">
        <v>295</v>
      </c>
      <c r="AG5" s="15">
        <f t="shared" ref="AG5:AG14" si="12">+AE5*C5</f>
        <v>0</v>
      </c>
      <c r="AH5" s="10" t="str">
        <f>IFERROR(VLOOKUP(A5,'10'!U:V,2,0),"0")</f>
        <v>0</v>
      </c>
      <c r="AI5" s="5" t="s">
        <v>295</v>
      </c>
      <c r="AJ5" s="15">
        <f t="shared" ref="AJ5:AJ14" si="13">+AH5*C5</f>
        <v>0</v>
      </c>
      <c r="AK5" s="10" t="str">
        <f>IFERROR(VLOOKUP(A5,'11'!U:V,2,0),"0")</f>
        <v>0</v>
      </c>
      <c r="AL5" s="5" t="s">
        <v>295</v>
      </c>
      <c r="AM5" s="15">
        <f t="shared" ref="AM5:AM14" si="14">+AK5*C5</f>
        <v>0</v>
      </c>
      <c r="AN5" s="10" t="str">
        <f>IFERROR(VLOOKUP(A5,'12'!U:V,2,0),"0")</f>
        <v>0</v>
      </c>
      <c r="AO5" s="5" t="s">
        <v>295</v>
      </c>
      <c r="AP5" s="15">
        <f t="shared" ref="AP5:AP14" si="15">+AN5*C5</f>
        <v>0</v>
      </c>
      <c r="AQ5" s="10" t="str">
        <f>IFERROR(VLOOKUP(A5,'13'!U:V,2,0),"0")</f>
        <v>0</v>
      </c>
      <c r="AR5" s="5" t="s">
        <v>295</v>
      </c>
      <c r="AS5" s="15">
        <f t="shared" ref="AS5:AS14" si="16">+AQ5*C5</f>
        <v>0</v>
      </c>
      <c r="AT5" s="10" t="str">
        <f>IFERROR(VLOOKUP(A5,'14'!U:V,2,0),"0")</f>
        <v>0</v>
      </c>
      <c r="AU5" s="5" t="s">
        <v>295</v>
      </c>
      <c r="AV5" s="15">
        <f t="shared" ref="AV5:AV14" si="17">+AT5*C5</f>
        <v>0</v>
      </c>
      <c r="AW5" s="10" t="str">
        <f>IFERROR(VLOOKUP(A5,'15'!U:V,2,0),"0")</f>
        <v>0</v>
      </c>
      <c r="AX5" s="5" t="s">
        <v>295</v>
      </c>
      <c r="AY5" s="15">
        <f t="shared" ref="AY5:AY14" si="18">+AW5*C5</f>
        <v>0</v>
      </c>
      <c r="AZ5" s="10" t="str">
        <f>IFERROR(VLOOKUP(A5,'16'!U:V,2,0),"0")</f>
        <v>0</v>
      </c>
      <c r="BA5" s="5" t="s">
        <v>295</v>
      </c>
      <c r="BB5" s="15">
        <f t="shared" ref="BB5:BB14" si="19">+AZ5*C5</f>
        <v>0</v>
      </c>
      <c r="BC5" s="10" t="str">
        <f>IFERROR(VLOOKUP(A5,'17'!U:V,2,0),"0")</f>
        <v>0</v>
      </c>
      <c r="BD5" s="5" t="s">
        <v>295</v>
      </c>
      <c r="BE5" s="15">
        <f t="shared" ref="BE5:BE14" si="20">+BC5*C5</f>
        <v>0</v>
      </c>
      <c r="BF5" s="10" t="str">
        <f>IFERROR(VLOOKUP(A5,'18'!U:V,2,0),"0")</f>
        <v>0</v>
      </c>
      <c r="BG5" s="5" t="s">
        <v>295</v>
      </c>
      <c r="BH5" s="15">
        <f t="shared" ref="BH5:BH14" si="21">+BF5*C5</f>
        <v>0</v>
      </c>
      <c r="BI5" s="10" t="str">
        <f>IFERROR(VLOOKUP(A5,'19'!U:V,2,0),"0")</f>
        <v>0</v>
      </c>
      <c r="BJ5" s="5" t="s">
        <v>295</v>
      </c>
      <c r="BK5" s="15">
        <f t="shared" ref="BK5:BK14" si="22">+BI5*C5</f>
        <v>0</v>
      </c>
      <c r="BL5" s="10" t="str">
        <f>IFERROR(VLOOKUP(A5,'20'!U:V,2,0),"0")</f>
        <v>0</v>
      </c>
      <c r="BM5" s="5" t="s">
        <v>295</v>
      </c>
      <c r="BN5" s="15">
        <f t="shared" ref="BN5:BN14" si="23">+BL5*C5</f>
        <v>0</v>
      </c>
      <c r="BO5" s="10" t="str">
        <f>IFERROR(VLOOKUP(A5,'21'!U:V,2,0),"0")</f>
        <v>0</v>
      </c>
      <c r="BP5" s="5" t="s">
        <v>295</v>
      </c>
      <c r="BQ5" s="15">
        <f t="shared" ref="BQ5:BQ14" si="24">+BO5*C5</f>
        <v>0</v>
      </c>
      <c r="BR5" s="10" t="str">
        <f>IFERROR(VLOOKUP(A5,'22'!U:V,2,0),"0")</f>
        <v>0</v>
      </c>
      <c r="BS5" s="5" t="s">
        <v>295</v>
      </c>
      <c r="BT5" s="15">
        <f t="shared" ref="BT5:BT14" si="25">+BR5*C5</f>
        <v>0</v>
      </c>
      <c r="BU5" s="10" t="str">
        <f>IFERROR(VLOOKUP(A5,'23'!U:V,2,0),"0")</f>
        <v>0</v>
      </c>
      <c r="BV5" s="5" t="s">
        <v>295</v>
      </c>
      <c r="BW5" s="15">
        <f t="shared" ref="BW5:BW14" si="26">+BU5*C5</f>
        <v>0</v>
      </c>
      <c r="BX5" s="10" t="str">
        <f>IFERROR(VLOOKUP(A5,'24'!U:V,2,0),"0")</f>
        <v>0</v>
      </c>
      <c r="BY5" s="5" t="s">
        <v>295</v>
      </c>
      <c r="BZ5" s="15">
        <f t="shared" ref="BZ5:BZ14" si="27">+BX5*C5</f>
        <v>0</v>
      </c>
      <c r="CA5" s="10" t="str">
        <f>IFERROR(VLOOKUP(A5,'25'!U:V,2,0),"0")</f>
        <v>0</v>
      </c>
      <c r="CB5" s="5" t="s">
        <v>295</v>
      </c>
      <c r="CC5" s="15">
        <f t="shared" ref="CC5:CC14" si="28">+CA5*C5</f>
        <v>0</v>
      </c>
      <c r="CD5" s="10" t="str">
        <f>IFERROR(VLOOKUP(A5,'26'!U:V,2,0),"0")</f>
        <v>0</v>
      </c>
      <c r="CE5" s="5" t="s">
        <v>295</v>
      </c>
      <c r="CF5" s="15">
        <f t="shared" ref="CF5:CF14" si="29">+CD5*C5</f>
        <v>0</v>
      </c>
      <c r="CG5" s="10" t="str">
        <f>IFERROR(VLOOKUP(A5,'28'!#REF!,2,0),"0")</f>
        <v>0</v>
      </c>
      <c r="CH5" s="5" t="s">
        <v>295</v>
      </c>
      <c r="CI5" s="15">
        <f t="shared" ref="CI5:CI14" si="30">+CG5*C5</f>
        <v>0</v>
      </c>
      <c r="CJ5" s="10" t="str">
        <f>IFERROR(VLOOKUP(A5,'28'!U:V,2,0),"0")</f>
        <v>0</v>
      </c>
      <c r="CK5" s="5" t="s">
        <v>295</v>
      </c>
      <c r="CL5" s="15">
        <f t="shared" ref="CL5:CL14" si="31">+CJ5*C5</f>
        <v>0</v>
      </c>
      <c r="CM5" s="10" t="str">
        <f>IFERROR(VLOOKUP(A5,'29'!U:V,2,0),"0")</f>
        <v>0</v>
      </c>
      <c r="CN5" s="5" t="s">
        <v>295</v>
      </c>
      <c r="CO5" s="15">
        <f t="shared" ref="CO5:CO14" si="32">+CM5*C5</f>
        <v>0</v>
      </c>
      <c r="CP5" s="10" t="str">
        <f>IFERROR(VLOOKUP(A5,'30'!U:V,2,0),"0")</f>
        <v>0</v>
      </c>
      <c r="CQ5" s="5" t="s">
        <v>295</v>
      </c>
      <c r="CR5" s="15">
        <f t="shared" ref="CR5:CR14" si="33">+CP5*C5</f>
        <v>0</v>
      </c>
      <c r="CT5" s="5" t="s">
        <v>295</v>
      </c>
      <c r="CU5" s="15">
        <f t="shared" ref="CU5:CU14" si="34">+CS5*CL5</f>
        <v>0</v>
      </c>
      <c r="CV5" s="10" t="str">
        <f>IFERROR(VLOOKUP(A5,'เซต1-31'!V:W,2,0),"0")</f>
        <v>0</v>
      </c>
      <c r="CW5" s="5" t="s">
        <v>295</v>
      </c>
      <c r="CX5" s="15">
        <f t="shared" ref="CX5:CX14" si="35">+CV5*CO5</f>
        <v>0</v>
      </c>
    </row>
    <row r="6" spans="1:102" x14ac:dyDescent="0.25">
      <c r="A6" s="51" t="s">
        <v>498</v>
      </c>
      <c r="B6" s="4" t="s">
        <v>339</v>
      </c>
      <c r="C6" s="52">
        <f>16.01*12</f>
        <v>192.12</v>
      </c>
      <c r="D6" s="19">
        <f t="shared" ref="D6:D14" si="36">+G6+J6+M6+P6+S6+V6+Y6+AB6+AE6+AH6+AK6+AN6+AQ6+AT6+AW6+AZ6+BC6+BF6+BI6+BL6+BO6+BR6+BU6+BX6+CA6+CD6+CG6+CJ6+CM6+CP6+CS6+CV6</f>
        <v>0</v>
      </c>
      <c r="E6" s="5" t="s">
        <v>295</v>
      </c>
      <c r="F6" s="13">
        <f t="shared" si="3"/>
        <v>0</v>
      </c>
      <c r="G6" s="10" t="str">
        <f>IFERROR(VLOOKUP(A6,'1'!U:V,2,0),"0")</f>
        <v>0</v>
      </c>
      <c r="H6" s="5" t="s">
        <v>295</v>
      </c>
      <c r="I6" s="15">
        <f t="shared" si="4"/>
        <v>0</v>
      </c>
      <c r="J6" s="10" t="str">
        <f>IFERROR(VLOOKUP(A6,'2'!U:V,2,0),"0")</f>
        <v>0</v>
      </c>
      <c r="K6" s="5" t="s">
        <v>295</v>
      </c>
      <c r="L6" s="15">
        <f t="shared" si="5"/>
        <v>0</v>
      </c>
      <c r="M6" s="10" t="str">
        <f>IFERROR(VLOOKUP(A6,'3'!U:V,2,0),"0")</f>
        <v>0</v>
      </c>
      <c r="N6" s="5" t="s">
        <v>295</v>
      </c>
      <c r="O6" s="15">
        <f t="shared" si="6"/>
        <v>0</v>
      </c>
      <c r="P6" s="10" t="str">
        <f>IFERROR(VLOOKUP(A6,'4'!U:V,2,0),"0")</f>
        <v>0</v>
      </c>
      <c r="Q6" s="5" t="s">
        <v>295</v>
      </c>
      <c r="R6" s="15">
        <f t="shared" si="7"/>
        <v>0</v>
      </c>
      <c r="S6" s="10" t="str">
        <f>IFERROR(VLOOKUP(A6,'5'!U:V,2,0),"0")</f>
        <v>0</v>
      </c>
      <c r="T6" s="5" t="s">
        <v>295</v>
      </c>
      <c r="U6" s="15">
        <f t="shared" si="8"/>
        <v>0</v>
      </c>
      <c r="V6" s="10" t="str">
        <f>IFERROR(VLOOKUP(A6,'6'!U:V,2,0),"0")</f>
        <v>0</v>
      </c>
      <c r="W6" s="5" t="s">
        <v>295</v>
      </c>
      <c r="X6" s="15">
        <f t="shared" si="9"/>
        <v>0</v>
      </c>
      <c r="Y6" s="10" t="str">
        <f>IFERROR(VLOOKUP(A6,'7'!U:V,2,0),"0")</f>
        <v>0</v>
      </c>
      <c r="Z6" s="5" t="s">
        <v>295</v>
      </c>
      <c r="AA6" s="15">
        <f t="shared" si="10"/>
        <v>0</v>
      </c>
      <c r="AB6" s="10" t="str">
        <f>IFERROR(VLOOKUP(A6,'8'!U:V,2,0),"0")</f>
        <v>0</v>
      </c>
      <c r="AC6" s="5" t="s">
        <v>295</v>
      </c>
      <c r="AD6" s="15">
        <f t="shared" si="11"/>
        <v>0</v>
      </c>
      <c r="AE6" s="10" t="str">
        <f>IFERROR(VLOOKUP(A6,'9'!U:V,2,0),"0")</f>
        <v>0</v>
      </c>
      <c r="AF6" s="5" t="s">
        <v>295</v>
      </c>
      <c r="AG6" s="15">
        <f t="shared" si="12"/>
        <v>0</v>
      </c>
      <c r="AH6" s="10" t="str">
        <f>IFERROR(VLOOKUP(A6,'10'!U:V,2,0),"0")</f>
        <v>0</v>
      </c>
      <c r="AI6" s="5" t="s">
        <v>295</v>
      </c>
      <c r="AJ6" s="15">
        <f t="shared" si="13"/>
        <v>0</v>
      </c>
      <c r="AK6" s="10" t="str">
        <f>IFERROR(VLOOKUP(A6,'11'!U:V,2,0),"0")</f>
        <v>0</v>
      </c>
      <c r="AL6" s="5" t="s">
        <v>295</v>
      </c>
      <c r="AM6" s="15">
        <f t="shared" si="14"/>
        <v>0</v>
      </c>
      <c r="AN6" s="10" t="str">
        <f>IFERROR(VLOOKUP(A6,'12'!U:V,2,0),"0")</f>
        <v>0</v>
      </c>
      <c r="AO6" s="5" t="s">
        <v>295</v>
      </c>
      <c r="AP6" s="15">
        <f t="shared" si="15"/>
        <v>0</v>
      </c>
      <c r="AQ6" s="10" t="str">
        <f>IFERROR(VLOOKUP(A6,'13'!U:V,2,0),"0")</f>
        <v>0</v>
      </c>
      <c r="AR6" s="5" t="s">
        <v>295</v>
      </c>
      <c r="AS6" s="15">
        <f t="shared" si="16"/>
        <v>0</v>
      </c>
      <c r="AT6" s="10" t="str">
        <f>IFERROR(VLOOKUP(A6,'14'!U:V,2,0),"0")</f>
        <v>0</v>
      </c>
      <c r="AU6" s="5" t="s">
        <v>295</v>
      </c>
      <c r="AV6" s="15">
        <f t="shared" si="17"/>
        <v>0</v>
      </c>
      <c r="AW6" s="10" t="str">
        <f>IFERROR(VLOOKUP(A6,'15'!U:V,2,0),"0")</f>
        <v>0</v>
      </c>
      <c r="AX6" s="5" t="s">
        <v>295</v>
      </c>
      <c r="AY6" s="15">
        <f t="shared" si="18"/>
        <v>0</v>
      </c>
      <c r="AZ6" s="10" t="str">
        <f>IFERROR(VLOOKUP(A6,'16'!U:V,2,0),"0")</f>
        <v>0</v>
      </c>
      <c r="BA6" s="5" t="s">
        <v>295</v>
      </c>
      <c r="BB6" s="15">
        <f t="shared" si="19"/>
        <v>0</v>
      </c>
      <c r="BC6" s="10" t="str">
        <f>IFERROR(VLOOKUP(A6,'17'!U:V,2,0),"0")</f>
        <v>0</v>
      </c>
      <c r="BD6" s="5" t="s">
        <v>295</v>
      </c>
      <c r="BE6" s="15">
        <f t="shared" si="20"/>
        <v>0</v>
      </c>
      <c r="BF6" s="10" t="str">
        <f>IFERROR(VLOOKUP(A6,'18'!U:V,2,0),"0")</f>
        <v>0</v>
      </c>
      <c r="BG6" s="5" t="s">
        <v>295</v>
      </c>
      <c r="BH6" s="15">
        <f t="shared" si="21"/>
        <v>0</v>
      </c>
      <c r="BI6" s="10" t="str">
        <f>IFERROR(VLOOKUP(A6,'19'!U:V,2,0),"0")</f>
        <v>0</v>
      </c>
      <c r="BJ6" s="5" t="s">
        <v>295</v>
      </c>
      <c r="BK6" s="15">
        <f t="shared" si="22"/>
        <v>0</v>
      </c>
      <c r="BL6" s="10" t="str">
        <f>IFERROR(VLOOKUP(A6,'20'!U:V,2,0),"0")</f>
        <v>0</v>
      </c>
      <c r="BM6" s="5" t="s">
        <v>295</v>
      </c>
      <c r="BN6" s="15">
        <f t="shared" si="23"/>
        <v>0</v>
      </c>
      <c r="BO6" s="10" t="str">
        <f>IFERROR(VLOOKUP(A6,'21'!U:V,2,0),"0")</f>
        <v>0</v>
      </c>
      <c r="BP6" s="5" t="s">
        <v>295</v>
      </c>
      <c r="BQ6" s="15">
        <f t="shared" si="24"/>
        <v>0</v>
      </c>
      <c r="BR6" s="10" t="str">
        <f>IFERROR(VLOOKUP(A6,'22'!U:V,2,0),"0")</f>
        <v>0</v>
      </c>
      <c r="BS6" s="5" t="s">
        <v>295</v>
      </c>
      <c r="BT6" s="15">
        <f t="shared" si="25"/>
        <v>0</v>
      </c>
      <c r="BU6" s="10" t="str">
        <f>IFERROR(VLOOKUP(A6,'23'!U:V,2,0),"0")</f>
        <v>0</v>
      </c>
      <c r="BV6" s="5" t="s">
        <v>295</v>
      </c>
      <c r="BW6" s="15">
        <f t="shared" si="26"/>
        <v>0</v>
      </c>
      <c r="BX6" s="10" t="str">
        <f>IFERROR(VLOOKUP(A6,'24'!U:V,2,0),"0")</f>
        <v>0</v>
      </c>
      <c r="BY6" s="5" t="s">
        <v>295</v>
      </c>
      <c r="BZ6" s="15">
        <f t="shared" si="27"/>
        <v>0</v>
      </c>
      <c r="CA6" s="10" t="str">
        <f>IFERROR(VLOOKUP(A6,'25'!U:V,2,0),"0")</f>
        <v>0</v>
      </c>
      <c r="CB6" s="5" t="s">
        <v>295</v>
      </c>
      <c r="CC6" s="15">
        <f t="shared" si="28"/>
        <v>0</v>
      </c>
      <c r="CD6" s="10" t="str">
        <f>IFERROR(VLOOKUP(A6,'26'!U:V,2,0),"0")</f>
        <v>0</v>
      </c>
      <c r="CE6" s="5" t="s">
        <v>295</v>
      </c>
      <c r="CF6" s="15">
        <f t="shared" si="29"/>
        <v>0</v>
      </c>
      <c r="CG6" s="10" t="str">
        <f>IFERROR(VLOOKUP(A6,'28'!#REF!,2,0),"0")</f>
        <v>0</v>
      </c>
      <c r="CH6" s="5" t="s">
        <v>295</v>
      </c>
      <c r="CI6" s="15">
        <f t="shared" si="30"/>
        <v>0</v>
      </c>
      <c r="CJ6" s="10" t="str">
        <f>IFERROR(VLOOKUP(A6,'28'!U:V,2,0),"0")</f>
        <v>0</v>
      </c>
      <c r="CK6" s="5" t="s">
        <v>295</v>
      </c>
      <c r="CL6" s="15">
        <f t="shared" si="31"/>
        <v>0</v>
      </c>
      <c r="CM6" s="10" t="str">
        <f>IFERROR(VLOOKUP(A6,'29'!U:V,2,0),"0")</f>
        <v>0</v>
      </c>
      <c r="CN6" s="5" t="s">
        <v>295</v>
      </c>
      <c r="CO6" s="15">
        <f t="shared" si="32"/>
        <v>0</v>
      </c>
      <c r="CP6" s="10" t="str">
        <f>IFERROR(VLOOKUP(A6,'30'!U:V,2,0),"0")</f>
        <v>0</v>
      </c>
      <c r="CQ6" s="5" t="s">
        <v>295</v>
      </c>
      <c r="CR6" s="15">
        <f t="shared" si="33"/>
        <v>0</v>
      </c>
      <c r="CT6" s="5" t="s">
        <v>295</v>
      </c>
      <c r="CU6" s="15">
        <f t="shared" si="34"/>
        <v>0</v>
      </c>
      <c r="CV6" s="10" t="str">
        <f>IFERROR(VLOOKUP(A6,'เซต1-31'!V:W,2,0),"0")</f>
        <v>0</v>
      </c>
      <c r="CW6" s="5" t="s">
        <v>295</v>
      </c>
      <c r="CX6" s="15">
        <f t="shared" si="35"/>
        <v>0</v>
      </c>
    </row>
    <row r="7" spans="1:102" x14ac:dyDescent="0.25">
      <c r="A7" s="51" t="s">
        <v>484</v>
      </c>
      <c r="B7" s="4" t="s">
        <v>485</v>
      </c>
      <c r="C7" s="52">
        <f>16.01*12</f>
        <v>192.12</v>
      </c>
      <c r="D7" s="19">
        <f t="shared" si="36"/>
        <v>0</v>
      </c>
      <c r="E7" s="5" t="s">
        <v>295</v>
      </c>
      <c r="F7" s="13">
        <f t="shared" si="3"/>
        <v>0</v>
      </c>
      <c r="G7" s="10" t="str">
        <f>IFERROR(VLOOKUP(A7,'1'!U:V,2,0),"0")</f>
        <v>0</v>
      </c>
      <c r="H7" s="5" t="s">
        <v>295</v>
      </c>
      <c r="I7" s="15">
        <f t="shared" si="4"/>
        <v>0</v>
      </c>
      <c r="J7" s="10" t="str">
        <f>IFERROR(VLOOKUP(A7,'2'!U:V,2,0),"0")</f>
        <v>0</v>
      </c>
      <c r="K7" s="5" t="s">
        <v>295</v>
      </c>
      <c r="L7" s="15">
        <f t="shared" si="5"/>
        <v>0</v>
      </c>
      <c r="M7" s="10" t="str">
        <f>IFERROR(VLOOKUP(A7,'3'!U:V,2,0),"0")</f>
        <v>0</v>
      </c>
      <c r="N7" s="5" t="s">
        <v>295</v>
      </c>
      <c r="O7" s="15">
        <f t="shared" si="6"/>
        <v>0</v>
      </c>
      <c r="P7" s="10" t="str">
        <f>IFERROR(VLOOKUP(A7,'4'!U:V,2,0),"0")</f>
        <v>0</v>
      </c>
      <c r="Q7" s="5" t="s">
        <v>295</v>
      </c>
      <c r="R7" s="15">
        <f t="shared" si="7"/>
        <v>0</v>
      </c>
      <c r="S7" s="10" t="str">
        <f>IFERROR(VLOOKUP(A7,'5'!U:V,2,0),"0")</f>
        <v>0</v>
      </c>
      <c r="T7" s="5" t="s">
        <v>295</v>
      </c>
      <c r="U7" s="15">
        <f t="shared" si="8"/>
        <v>0</v>
      </c>
      <c r="V7" s="10" t="str">
        <f>IFERROR(VLOOKUP(A7,'6'!U:V,2,0),"0")</f>
        <v>0</v>
      </c>
      <c r="W7" s="5" t="s">
        <v>295</v>
      </c>
      <c r="X7" s="15">
        <f t="shared" si="9"/>
        <v>0</v>
      </c>
      <c r="Y7" s="10" t="str">
        <f>IFERROR(VLOOKUP(A7,'7'!U:V,2,0),"0")</f>
        <v>0</v>
      </c>
      <c r="Z7" s="5" t="s">
        <v>295</v>
      </c>
      <c r="AA7" s="15">
        <f t="shared" si="10"/>
        <v>0</v>
      </c>
      <c r="AB7" s="10" t="str">
        <f>IFERROR(VLOOKUP(A7,'8'!U:V,2,0),"0")</f>
        <v>0</v>
      </c>
      <c r="AC7" s="5" t="s">
        <v>295</v>
      </c>
      <c r="AD7" s="15">
        <f t="shared" si="11"/>
        <v>0</v>
      </c>
      <c r="AE7" s="10" t="str">
        <f>IFERROR(VLOOKUP(A7,'9'!U:V,2,0),"0")</f>
        <v>0</v>
      </c>
      <c r="AF7" s="5" t="s">
        <v>295</v>
      </c>
      <c r="AG7" s="15">
        <f t="shared" si="12"/>
        <v>0</v>
      </c>
      <c r="AH7" s="10" t="str">
        <f>IFERROR(VLOOKUP(A7,'10'!U:V,2,0),"0")</f>
        <v>0</v>
      </c>
      <c r="AI7" s="5" t="s">
        <v>295</v>
      </c>
      <c r="AJ7" s="15">
        <f t="shared" si="13"/>
        <v>0</v>
      </c>
      <c r="AK7" s="10" t="str">
        <f>IFERROR(VLOOKUP(A7,'11'!U:V,2,0),"0")</f>
        <v>0</v>
      </c>
      <c r="AL7" s="5" t="s">
        <v>295</v>
      </c>
      <c r="AM7" s="15">
        <f t="shared" si="14"/>
        <v>0</v>
      </c>
      <c r="AN7" s="10" t="str">
        <f>IFERROR(VLOOKUP(A7,'12'!U:V,2,0),"0")</f>
        <v>0</v>
      </c>
      <c r="AO7" s="5" t="s">
        <v>295</v>
      </c>
      <c r="AP7" s="15">
        <f t="shared" si="15"/>
        <v>0</v>
      </c>
      <c r="AQ7" s="10" t="str">
        <f>IFERROR(VLOOKUP(A7,'13'!U:V,2,0),"0")</f>
        <v>0</v>
      </c>
      <c r="AR7" s="5" t="s">
        <v>295</v>
      </c>
      <c r="AS7" s="15">
        <f t="shared" si="16"/>
        <v>0</v>
      </c>
      <c r="AT7" s="10" t="str">
        <f>IFERROR(VLOOKUP(A7,'14'!U:V,2,0),"0")</f>
        <v>0</v>
      </c>
      <c r="AU7" s="5" t="s">
        <v>295</v>
      </c>
      <c r="AV7" s="15">
        <f t="shared" si="17"/>
        <v>0</v>
      </c>
      <c r="AW7" s="10" t="str">
        <f>IFERROR(VLOOKUP(A7,'15'!U:V,2,0),"0")</f>
        <v>0</v>
      </c>
      <c r="AX7" s="5" t="s">
        <v>295</v>
      </c>
      <c r="AY7" s="15">
        <f t="shared" si="18"/>
        <v>0</v>
      </c>
      <c r="AZ7" s="10" t="str">
        <f>IFERROR(VLOOKUP(A7,'16'!U:V,2,0),"0")</f>
        <v>0</v>
      </c>
      <c r="BA7" s="5" t="s">
        <v>295</v>
      </c>
      <c r="BB7" s="15">
        <f t="shared" si="19"/>
        <v>0</v>
      </c>
      <c r="BC7" s="10" t="str">
        <f>IFERROR(VLOOKUP(A7,'17'!U:V,2,0),"0")</f>
        <v>0</v>
      </c>
      <c r="BD7" s="5" t="s">
        <v>295</v>
      </c>
      <c r="BE7" s="15">
        <f t="shared" si="20"/>
        <v>0</v>
      </c>
      <c r="BF7" s="10" t="str">
        <f>IFERROR(VLOOKUP(A7,'18'!U:V,2,0),"0")</f>
        <v>0</v>
      </c>
      <c r="BG7" s="5" t="s">
        <v>295</v>
      </c>
      <c r="BH7" s="15">
        <f t="shared" si="21"/>
        <v>0</v>
      </c>
      <c r="BI7" s="10" t="str">
        <f>IFERROR(VLOOKUP(A7,'19'!U:V,2,0),"0")</f>
        <v>0</v>
      </c>
      <c r="BJ7" s="5" t="s">
        <v>295</v>
      </c>
      <c r="BK7" s="15">
        <f t="shared" si="22"/>
        <v>0</v>
      </c>
      <c r="BL7" s="10" t="str">
        <f>IFERROR(VLOOKUP(A7,'20'!U:V,2,0),"0")</f>
        <v>0</v>
      </c>
      <c r="BM7" s="5" t="s">
        <v>295</v>
      </c>
      <c r="BN7" s="15">
        <f t="shared" si="23"/>
        <v>0</v>
      </c>
      <c r="BO7" s="10" t="str">
        <f>IFERROR(VLOOKUP(A7,'21'!U:V,2,0),"0")</f>
        <v>0</v>
      </c>
      <c r="BP7" s="5" t="s">
        <v>295</v>
      </c>
      <c r="BQ7" s="15">
        <f t="shared" si="24"/>
        <v>0</v>
      </c>
      <c r="BR7" s="10" t="str">
        <f>IFERROR(VLOOKUP(A7,'22'!U:V,2,0),"0")</f>
        <v>0</v>
      </c>
      <c r="BS7" s="5" t="s">
        <v>295</v>
      </c>
      <c r="BT7" s="15">
        <f t="shared" si="25"/>
        <v>0</v>
      </c>
      <c r="BU7" s="10" t="str">
        <f>IFERROR(VLOOKUP(A7,'23'!U:V,2,0),"0")</f>
        <v>0</v>
      </c>
      <c r="BV7" s="5" t="s">
        <v>295</v>
      </c>
      <c r="BW7" s="15">
        <f t="shared" si="26"/>
        <v>0</v>
      </c>
      <c r="BX7" s="10" t="str">
        <f>IFERROR(VLOOKUP(A7,'24'!U:V,2,0),"0")</f>
        <v>0</v>
      </c>
      <c r="BY7" s="5" t="s">
        <v>295</v>
      </c>
      <c r="BZ7" s="15">
        <f t="shared" si="27"/>
        <v>0</v>
      </c>
      <c r="CA7" s="10" t="str">
        <f>IFERROR(VLOOKUP(A7,'25'!U:V,2,0),"0")</f>
        <v>0</v>
      </c>
      <c r="CB7" s="5" t="s">
        <v>295</v>
      </c>
      <c r="CC7" s="15">
        <f t="shared" si="28"/>
        <v>0</v>
      </c>
      <c r="CD7" s="10" t="str">
        <f>IFERROR(VLOOKUP(A7,'26'!U:V,2,0),"0")</f>
        <v>0</v>
      </c>
      <c r="CE7" s="5" t="s">
        <v>295</v>
      </c>
      <c r="CF7" s="15">
        <f t="shared" si="29"/>
        <v>0</v>
      </c>
      <c r="CG7" s="10" t="str">
        <f>IFERROR(VLOOKUP(A7,'28'!#REF!,2,0),"0")</f>
        <v>0</v>
      </c>
      <c r="CH7" s="5" t="s">
        <v>295</v>
      </c>
      <c r="CI7" s="15">
        <f t="shared" si="30"/>
        <v>0</v>
      </c>
      <c r="CJ7" s="10" t="str">
        <f>IFERROR(VLOOKUP(A7,'28'!U:V,2,0),"0")</f>
        <v>0</v>
      </c>
      <c r="CK7" s="5" t="s">
        <v>295</v>
      </c>
      <c r="CL7" s="15">
        <f t="shared" si="31"/>
        <v>0</v>
      </c>
      <c r="CM7" s="10" t="str">
        <f>IFERROR(VLOOKUP(A7,'29'!U:V,2,0),"0")</f>
        <v>0</v>
      </c>
      <c r="CN7" s="5" t="s">
        <v>295</v>
      </c>
      <c r="CO7" s="15">
        <f t="shared" si="32"/>
        <v>0</v>
      </c>
      <c r="CP7" s="10" t="str">
        <f>IFERROR(VLOOKUP(A7,'30'!U:V,2,0),"0")</f>
        <v>0</v>
      </c>
      <c r="CQ7" s="5" t="s">
        <v>295</v>
      </c>
      <c r="CR7" s="15">
        <f t="shared" si="33"/>
        <v>0</v>
      </c>
      <c r="CT7" s="5" t="s">
        <v>295</v>
      </c>
      <c r="CU7" s="15">
        <f t="shared" si="34"/>
        <v>0</v>
      </c>
      <c r="CV7" s="10" t="str">
        <f>IFERROR(VLOOKUP(A7,'เซต1-31'!V:W,2,0),"0")</f>
        <v>0</v>
      </c>
      <c r="CW7" s="5" t="s">
        <v>295</v>
      </c>
      <c r="CX7" s="15">
        <f t="shared" si="35"/>
        <v>0</v>
      </c>
    </row>
    <row r="8" spans="1:102" x14ac:dyDescent="0.25">
      <c r="A8" s="51" t="s">
        <v>606</v>
      </c>
      <c r="B8" s="4" t="s">
        <v>607</v>
      </c>
      <c r="C8" s="52">
        <v>11.01</v>
      </c>
      <c r="D8" s="19">
        <f t="shared" si="36"/>
        <v>0</v>
      </c>
      <c r="E8" s="5" t="s">
        <v>295</v>
      </c>
      <c r="F8" s="13">
        <f t="shared" si="3"/>
        <v>0</v>
      </c>
      <c r="G8" s="10" t="str">
        <f>IFERROR(VLOOKUP(A8,'1'!U:V,2,0),"0")</f>
        <v>0</v>
      </c>
      <c r="H8" s="5" t="s">
        <v>295</v>
      </c>
      <c r="I8" s="15">
        <f t="shared" si="4"/>
        <v>0</v>
      </c>
      <c r="J8" s="10" t="str">
        <f>IFERROR(VLOOKUP(A8,'2'!U:V,2,0),"0")</f>
        <v>0</v>
      </c>
      <c r="K8" s="5" t="s">
        <v>295</v>
      </c>
      <c r="L8" s="15">
        <f t="shared" si="5"/>
        <v>0</v>
      </c>
      <c r="M8" s="10" t="str">
        <f>IFERROR(VLOOKUP(A8,'3'!U:V,2,0),"0")</f>
        <v>0</v>
      </c>
      <c r="N8" s="5" t="s">
        <v>295</v>
      </c>
      <c r="O8" s="15">
        <f t="shared" si="6"/>
        <v>0</v>
      </c>
      <c r="P8" s="10" t="str">
        <f>IFERROR(VLOOKUP(A8,'4'!U:V,2,0),"0")</f>
        <v>0</v>
      </c>
      <c r="Q8" s="5" t="s">
        <v>295</v>
      </c>
      <c r="R8" s="15">
        <f t="shared" si="7"/>
        <v>0</v>
      </c>
      <c r="S8" s="10" t="str">
        <f>IFERROR(VLOOKUP(A8,'5'!U:V,2,0),"0")</f>
        <v>0</v>
      </c>
      <c r="T8" s="5" t="s">
        <v>295</v>
      </c>
      <c r="U8" s="15">
        <f t="shared" si="8"/>
        <v>0</v>
      </c>
      <c r="V8" s="10" t="str">
        <f>IFERROR(VLOOKUP(A8,'6'!U:V,2,0),"0")</f>
        <v>0</v>
      </c>
      <c r="W8" s="5" t="s">
        <v>295</v>
      </c>
      <c r="X8" s="15">
        <f t="shared" si="9"/>
        <v>0</v>
      </c>
      <c r="Y8" s="10" t="str">
        <f>IFERROR(VLOOKUP(A8,'7'!U:V,2,0),"0")</f>
        <v>0</v>
      </c>
      <c r="Z8" s="5" t="s">
        <v>295</v>
      </c>
      <c r="AA8" s="15">
        <f t="shared" si="10"/>
        <v>0</v>
      </c>
      <c r="AB8" s="10" t="str">
        <f>IFERROR(VLOOKUP(A8,'8'!U:V,2,0),"0")</f>
        <v>0</v>
      </c>
      <c r="AC8" s="5" t="s">
        <v>295</v>
      </c>
      <c r="AD8" s="15">
        <f t="shared" si="11"/>
        <v>0</v>
      </c>
      <c r="AE8" s="10" t="str">
        <f>IFERROR(VLOOKUP(A8,'9'!U:V,2,0),"0")</f>
        <v>0</v>
      </c>
      <c r="AF8" s="5" t="s">
        <v>295</v>
      </c>
      <c r="AG8" s="15">
        <f t="shared" si="12"/>
        <v>0</v>
      </c>
      <c r="AH8" s="10" t="str">
        <f>IFERROR(VLOOKUP(A8,'10'!U:V,2,0),"0")</f>
        <v>0</v>
      </c>
      <c r="AI8" s="5" t="s">
        <v>295</v>
      </c>
      <c r="AJ8" s="15">
        <f t="shared" si="13"/>
        <v>0</v>
      </c>
      <c r="AK8" s="10" t="str">
        <f>IFERROR(VLOOKUP(A8,'11'!U:V,2,0),"0")</f>
        <v>0</v>
      </c>
      <c r="AL8" s="5" t="s">
        <v>295</v>
      </c>
      <c r="AM8" s="15">
        <f t="shared" si="14"/>
        <v>0</v>
      </c>
      <c r="AN8" s="10" t="str">
        <f>IFERROR(VLOOKUP(A8,'12'!U:V,2,0),"0")</f>
        <v>0</v>
      </c>
      <c r="AO8" s="5" t="s">
        <v>295</v>
      </c>
      <c r="AP8" s="15">
        <f t="shared" si="15"/>
        <v>0</v>
      </c>
      <c r="AQ8" s="10" t="str">
        <f>IFERROR(VLOOKUP(A8,'13'!U:V,2,0),"0")</f>
        <v>0</v>
      </c>
      <c r="AR8" s="5" t="s">
        <v>295</v>
      </c>
      <c r="AS8" s="15">
        <f t="shared" si="16"/>
        <v>0</v>
      </c>
      <c r="AT8" s="10" t="str">
        <f>IFERROR(VLOOKUP(A8,'14'!U:V,2,0),"0")</f>
        <v>0</v>
      </c>
      <c r="AU8" s="5" t="s">
        <v>295</v>
      </c>
      <c r="AV8" s="15">
        <f t="shared" si="17"/>
        <v>0</v>
      </c>
      <c r="AW8" s="10" t="str">
        <f>IFERROR(VLOOKUP(A8,'15'!U:V,2,0),"0")</f>
        <v>0</v>
      </c>
      <c r="AX8" s="5" t="s">
        <v>295</v>
      </c>
      <c r="AY8" s="15">
        <f t="shared" si="18"/>
        <v>0</v>
      </c>
      <c r="AZ8" s="10" t="str">
        <f>IFERROR(VLOOKUP(A8,'16'!U:V,2,0),"0")</f>
        <v>0</v>
      </c>
      <c r="BA8" s="5" t="s">
        <v>295</v>
      </c>
      <c r="BB8" s="15">
        <f t="shared" si="19"/>
        <v>0</v>
      </c>
      <c r="BC8" s="10" t="str">
        <f>IFERROR(VLOOKUP(A8,'17'!U:V,2,0),"0")</f>
        <v>0</v>
      </c>
      <c r="BD8" s="5" t="s">
        <v>295</v>
      </c>
      <c r="BE8" s="15">
        <f t="shared" si="20"/>
        <v>0</v>
      </c>
      <c r="BF8" s="10" t="str">
        <f>IFERROR(VLOOKUP(A8,'18'!U:V,2,0),"0")</f>
        <v>0</v>
      </c>
      <c r="BG8" s="5" t="s">
        <v>295</v>
      </c>
      <c r="BH8" s="15">
        <f t="shared" si="21"/>
        <v>0</v>
      </c>
      <c r="BI8" s="10" t="str">
        <f>IFERROR(VLOOKUP(A8,'19'!U:V,2,0),"0")</f>
        <v>0</v>
      </c>
      <c r="BJ8" s="5" t="s">
        <v>295</v>
      </c>
      <c r="BK8" s="15">
        <f t="shared" si="22"/>
        <v>0</v>
      </c>
      <c r="BL8" s="10" t="str">
        <f>IFERROR(VLOOKUP(A8,'20'!U:V,2,0),"0")</f>
        <v>0</v>
      </c>
      <c r="BM8" s="5" t="s">
        <v>295</v>
      </c>
      <c r="BN8" s="15">
        <f t="shared" si="23"/>
        <v>0</v>
      </c>
      <c r="BO8" s="10" t="str">
        <f>IFERROR(VLOOKUP(A8,'21'!U:V,2,0),"0")</f>
        <v>0</v>
      </c>
      <c r="BP8" s="5" t="s">
        <v>295</v>
      </c>
      <c r="BQ8" s="15">
        <f t="shared" si="24"/>
        <v>0</v>
      </c>
      <c r="BR8" s="10" t="str">
        <f>IFERROR(VLOOKUP(A8,'22'!U:V,2,0),"0")</f>
        <v>0</v>
      </c>
      <c r="BS8" s="5" t="s">
        <v>295</v>
      </c>
      <c r="BT8" s="15">
        <f t="shared" si="25"/>
        <v>0</v>
      </c>
      <c r="BU8" s="10" t="str">
        <f>IFERROR(VLOOKUP(A8,'23'!U:V,2,0),"0")</f>
        <v>0</v>
      </c>
      <c r="BV8" s="5" t="s">
        <v>295</v>
      </c>
      <c r="BW8" s="15">
        <f t="shared" si="26"/>
        <v>0</v>
      </c>
      <c r="BX8" s="10" t="str">
        <f>IFERROR(VLOOKUP(A8,'24'!U:V,2,0),"0")</f>
        <v>0</v>
      </c>
      <c r="BY8" s="5" t="s">
        <v>295</v>
      </c>
      <c r="BZ8" s="15">
        <f t="shared" si="27"/>
        <v>0</v>
      </c>
      <c r="CA8" s="10" t="str">
        <f>IFERROR(VLOOKUP(A8,'25'!U:V,2,0),"0")</f>
        <v>0</v>
      </c>
      <c r="CB8" s="5" t="s">
        <v>295</v>
      </c>
      <c r="CC8" s="15">
        <f t="shared" si="28"/>
        <v>0</v>
      </c>
      <c r="CD8" s="10" t="str">
        <f>IFERROR(VLOOKUP(A8,'26'!U:V,2,0),"0")</f>
        <v>0</v>
      </c>
      <c r="CE8" s="5" t="s">
        <v>295</v>
      </c>
      <c r="CF8" s="15">
        <f t="shared" si="29"/>
        <v>0</v>
      </c>
      <c r="CG8" s="10" t="str">
        <f>IFERROR(VLOOKUP(A8,'28'!#REF!,2,0),"0")</f>
        <v>0</v>
      </c>
      <c r="CH8" s="5" t="s">
        <v>295</v>
      </c>
      <c r="CI8" s="15">
        <f t="shared" si="30"/>
        <v>0</v>
      </c>
      <c r="CJ8" s="10" t="str">
        <f>IFERROR(VLOOKUP(A8,'28'!U:V,2,0),"0")</f>
        <v>0</v>
      </c>
      <c r="CK8" s="5" t="s">
        <v>295</v>
      </c>
      <c r="CL8" s="15">
        <f t="shared" si="31"/>
        <v>0</v>
      </c>
      <c r="CM8" s="10" t="str">
        <f>IFERROR(VLOOKUP(A8,'29'!U:V,2,0),"0")</f>
        <v>0</v>
      </c>
      <c r="CN8" s="5" t="s">
        <v>295</v>
      </c>
      <c r="CO8" s="15">
        <f t="shared" si="32"/>
        <v>0</v>
      </c>
      <c r="CP8" s="10" t="str">
        <f>IFERROR(VLOOKUP(A8,'30'!U:V,2,0),"0")</f>
        <v>0</v>
      </c>
      <c r="CQ8" s="5" t="s">
        <v>295</v>
      </c>
      <c r="CR8" s="15">
        <f t="shared" si="33"/>
        <v>0</v>
      </c>
      <c r="CT8" s="5" t="s">
        <v>295</v>
      </c>
      <c r="CU8" s="15">
        <f t="shared" si="34"/>
        <v>0</v>
      </c>
      <c r="CV8" s="10" t="str">
        <f>IFERROR(VLOOKUP(A8,'เซต1-31'!V:W,2,0),"0")</f>
        <v>0</v>
      </c>
      <c r="CW8" s="5" t="s">
        <v>295</v>
      </c>
      <c r="CX8" s="15">
        <f t="shared" si="35"/>
        <v>0</v>
      </c>
    </row>
    <row r="9" spans="1:102" x14ac:dyDescent="0.25">
      <c r="A9" s="51" t="s">
        <v>487</v>
      </c>
      <c r="B9" s="4" t="s">
        <v>488</v>
      </c>
      <c r="C9" s="52">
        <f>16.01*4</f>
        <v>64.040000000000006</v>
      </c>
      <c r="D9" s="19">
        <f t="shared" si="36"/>
        <v>0</v>
      </c>
      <c r="E9" s="5" t="s">
        <v>295</v>
      </c>
      <c r="F9" s="13">
        <f t="shared" ref="F9:F14" si="37">+D9*C9</f>
        <v>0</v>
      </c>
      <c r="G9" s="10" t="str">
        <f>IFERROR(VLOOKUP(A9,'1'!U:V,2,0),"0")</f>
        <v>0</v>
      </c>
      <c r="H9" s="5" t="s">
        <v>295</v>
      </c>
      <c r="I9" s="15">
        <f t="shared" si="4"/>
        <v>0</v>
      </c>
      <c r="J9" s="10" t="str">
        <f>IFERROR(VLOOKUP(A9,'2'!U:V,2,0),"0")</f>
        <v>0</v>
      </c>
      <c r="K9" s="5" t="s">
        <v>295</v>
      </c>
      <c r="L9" s="15">
        <f t="shared" si="5"/>
        <v>0</v>
      </c>
      <c r="M9" s="10" t="str">
        <f>IFERROR(VLOOKUP(A9,'3'!U:V,2,0),"0")</f>
        <v>0</v>
      </c>
      <c r="N9" s="5" t="s">
        <v>295</v>
      </c>
      <c r="O9" s="15">
        <f t="shared" si="6"/>
        <v>0</v>
      </c>
      <c r="P9" s="10" t="str">
        <f>IFERROR(VLOOKUP(A9,'4'!U:V,2,0),"0")</f>
        <v>0</v>
      </c>
      <c r="Q9" s="5" t="s">
        <v>295</v>
      </c>
      <c r="R9" s="15">
        <f t="shared" si="7"/>
        <v>0</v>
      </c>
      <c r="S9" s="10" t="str">
        <f>IFERROR(VLOOKUP(A9,'5'!U:V,2,0),"0")</f>
        <v>0</v>
      </c>
      <c r="T9" s="5" t="s">
        <v>295</v>
      </c>
      <c r="U9" s="15">
        <f t="shared" si="8"/>
        <v>0</v>
      </c>
      <c r="V9" s="10" t="str">
        <f>IFERROR(VLOOKUP(A9,'6'!U:V,2,0),"0")</f>
        <v>0</v>
      </c>
      <c r="W9" s="5" t="s">
        <v>295</v>
      </c>
      <c r="X9" s="15">
        <f t="shared" si="9"/>
        <v>0</v>
      </c>
      <c r="Y9" s="10" t="str">
        <f>IFERROR(VLOOKUP(A9,'7'!U:V,2,0),"0")</f>
        <v>0</v>
      </c>
      <c r="Z9" s="5" t="s">
        <v>295</v>
      </c>
      <c r="AA9" s="15">
        <f t="shared" si="10"/>
        <v>0</v>
      </c>
      <c r="AB9" s="10" t="str">
        <f>IFERROR(VLOOKUP(A9,'8'!U:V,2,0),"0")</f>
        <v>0</v>
      </c>
      <c r="AC9" s="5" t="s">
        <v>295</v>
      </c>
      <c r="AD9" s="15">
        <f t="shared" si="11"/>
        <v>0</v>
      </c>
      <c r="AE9" s="10" t="str">
        <f>IFERROR(VLOOKUP(A9,'9'!U:V,2,0),"0")</f>
        <v>0</v>
      </c>
      <c r="AF9" s="5" t="s">
        <v>295</v>
      </c>
      <c r="AG9" s="15">
        <f t="shared" si="12"/>
        <v>0</v>
      </c>
      <c r="AH9" s="10" t="str">
        <f>IFERROR(VLOOKUP(A9,'10'!U:V,2,0),"0")</f>
        <v>0</v>
      </c>
      <c r="AI9" s="5" t="s">
        <v>295</v>
      </c>
      <c r="AJ9" s="15">
        <f t="shared" si="13"/>
        <v>0</v>
      </c>
      <c r="AK9" s="10" t="str">
        <f>IFERROR(VLOOKUP(A9,'11'!U:V,2,0),"0")</f>
        <v>0</v>
      </c>
      <c r="AL9" s="5" t="s">
        <v>295</v>
      </c>
      <c r="AM9" s="15">
        <f t="shared" si="14"/>
        <v>0</v>
      </c>
      <c r="AN9" s="10" t="str">
        <f>IFERROR(VLOOKUP(A9,'12'!U:V,2,0),"0")</f>
        <v>0</v>
      </c>
      <c r="AO9" s="5" t="s">
        <v>295</v>
      </c>
      <c r="AP9" s="15">
        <f t="shared" si="15"/>
        <v>0</v>
      </c>
      <c r="AQ9" s="10" t="str">
        <f>IFERROR(VLOOKUP(A9,'13'!U:V,2,0),"0")</f>
        <v>0</v>
      </c>
      <c r="AR9" s="5" t="s">
        <v>295</v>
      </c>
      <c r="AS9" s="15">
        <f t="shared" si="16"/>
        <v>0</v>
      </c>
      <c r="AT9" s="10" t="str">
        <f>IFERROR(VLOOKUP(A9,'14'!U:V,2,0),"0")</f>
        <v>0</v>
      </c>
      <c r="AU9" s="5" t="s">
        <v>295</v>
      </c>
      <c r="AV9" s="15">
        <f t="shared" si="17"/>
        <v>0</v>
      </c>
      <c r="AW9" s="10" t="str">
        <f>IFERROR(VLOOKUP(A9,'15'!U:V,2,0),"0")</f>
        <v>0</v>
      </c>
      <c r="AX9" s="5" t="s">
        <v>295</v>
      </c>
      <c r="AY9" s="15">
        <f t="shared" si="18"/>
        <v>0</v>
      </c>
      <c r="AZ9" s="10" t="str">
        <f>IFERROR(VLOOKUP(A9,'16'!U:V,2,0),"0")</f>
        <v>0</v>
      </c>
      <c r="BA9" s="5" t="s">
        <v>295</v>
      </c>
      <c r="BB9" s="15">
        <f t="shared" si="19"/>
        <v>0</v>
      </c>
      <c r="BC9" s="10" t="str">
        <f>IFERROR(VLOOKUP(A9,'17'!U:V,2,0),"0")</f>
        <v>0</v>
      </c>
      <c r="BD9" s="5" t="s">
        <v>295</v>
      </c>
      <c r="BE9" s="15">
        <f t="shared" si="20"/>
        <v>0</v>
      </c>
      <c r="BF9" s="10" t="str">
        <f>IFERROR(VLOOKUP(A9,'18'!U:V,2,0),"0")</f>
        <v>0</v>
      </c>
      <c r="BG9" s="5" t="s">
        <v>295</v>
      </c>
      <c r="BH9" s="15">
        <f t="shared" si="21"/>
        <v>0</v>
      </c>
      <c r="BI9" s="10" t="str">
        <f>IFERROR(VLOOKUP(A9,'19'!U:V,2,0),"0")</f>
        <v>0</v>
      </c>
      <c r="BJ9" s="5" t="s">
        <v>295</v>
      </c>
      <c r="BK9" s="15">
        <f t="shared" si="22"/>
        <v>0</v>
      </c>
      <c r="BL9" s="10" t="str">
        <f>IFERROR(VLOOKUP(A9,'20'!U:V,2,0),"0")</f>
        <v>0</v>
      </c>
      <c r="BM9" s="5" t="s">
        <v>295</v>
      </c>
      <c r="BN9" s="15">
        <f t="shared" si="23"/>
        <v>0</v>
      </c>
      <c r="BO9" s="10" t="str">
        <f>IFERROR(VLOOKUP(A9,'21'!U:V,2,0),"0")</f>
        <v>0</v>
      </c>
      <c r="BP9" s="5" t="s">
        <v>295</v>
      </c>
      <c r="BQ9" s="15">
        <f t="shared" si="24"/>
        <v>0</v>
      </c>
      <c r="BR9" s="10" t="str">
        <f>IFERROR(VLOOKUP(A9,'22'!U:V,2,0),"0")</f>
        <v>0</v>
      </c>
      <c r="BS9" s="5" t="s">
        <v>295</v>
      </c>
      <c r="BT9" s="15">
        <f t="shared" si="25"/>
        <v>0</v>
      </c>
      <c r="BU9" s="10" t="str">
        <f>IFERROR(VLOOKUP(A9,'23'!U:V,2,0),"0")</f>
        <v>0</v>
      </c>
      <c r="BV9" s="5" t="s">
        <v>295</v>
      </c>
      <c r="BW9" s="15">
        <f t="shared" si="26"/>
        <v>0</v>
      </c>
      <c r="BX9" s="10" t="str">
        <f>IFERROR(VLOOKUP(A9,'24'!U:V,2,0),"0")</f>
        <v>0</v>
      </c>
      <c r="BY9" s="5" t="s">
        <v>295</v>
      </c>
      <c r="BZ9" s="15">
        <f t="shared" si="27"/>
        <v>0</v>
      </c>
      <c r="CA9" s="10" t="str">
        <f>IFERROR(VLOOKUP(A9,'25'!U:V,2,0),"0")</f>
        <v>0</v>
      </c>
      <c r="CB9" s="5" t="s">
        <v>295</v>
      </c>
      <c r="CC9" s="15">
        <f t="shared" si="28"/>
        <v>0</v>
      </c>
      <c r="CD9" s="10" t="str">
        <f>IFERROR(VLOOKUP(A9,'26'!U:V,2,0),"0")</f>
        <v>0</v>
      </c>
      <c r="CE9" s="5" t="s">
        <v>295</v>
      </c>
      <c r="CF9" s="15">
        <f t="shared" si="29"/>
        <v>0</v>
      </c>
      <c r="CG9" s="10" t="str">
        <f>IFERROR(VLOOKUP(A9,'28'!#REF!,2,0),"0")</f>
        <v>0</v>
      </c>
      <c r="CH9" s="5" t="s">
        <v>295</v>
      </c>
      <c r="CI9" s="15">
        <f t="shared" si="30"/>
        <v>0</v>
      </c>
      <c r="CJ9" s="10" t="str">
        <f>IFERROR(VLOOKUP(A9,'28'!U:V,2,0),"0")</f>
        <v>0</v>
      </c>
      <c r="CK9" s="5" t="s">
        <v>295</v>
      </c>
      <c r="CL9" s="15">
        <f t="shared" si="31"/>
        <v>0</v>
      </c>
      <c r="CM9" s="10" t="str">
        <f>IFERROR(VLOOKUP(A9,'29'!U:V,2,0),"0")</f>
        <v>0</v>
      </c>
      <c r="CN9" s="5" t="s">
        <v>295</v>
      </c>
      <c r="CO9" s="15">
        <f t="shared" si="32"/>
        <v>0</v>
      </c>
      <c r="CP9" s="10" t="str">
        <f>IFERROR(VLOOKUP(A9,'30'!U:V,2,0),"0")</f>
        <v>0</v>
      </c>
      <c r="CQ9" s="5" t="s">
        <v>295</v>
      </c>
      <c r="CR9" s="15">
        <f t="shared" si="33"/>
        <v>0</v>
      </c>
      <c r="CT9" s="5" t="s">
        <v>295</v>
      </c>
      <c r="CU9" s="15">
        <f t="shared" si="34"/>
        <v>0</v>
      </c>
      <c r="CV9" s="10" t="str">
        <f>IFERROR(VLOOKUP(A9,'เซต1-31'!V:W,2,0),"0")</f>
        <v>0</v>
      </c>
      <c r="CW9" s="5" t="s">
        <v>295</v>
      </c>
      <c r="CX9" s="15">
        <f t="shared" si="35"/>
        <v>0</v>
      </c>
    </row>
    <row r="10" spans="1:102" x14ac:dyDescent="0.25">
      <c r="A10" s="51" t="s">
        <v>532</v>
      </c>
      <c r="B10" s="4" t="s">
        <v>533</v>
      </c>
      <c r="C10" s="52">
        <f>38.98+38.46+24.8</f>
        <v>102.24</v>
      </c>
      <c r="D10" s="19">
        <f t="shared" si="36"/>
        <v>0</v>
      </c>
      <c r="E10" s="5" t="s">
        <v>295</v>
      </c>
      <c r="F10" s="13">
        <f t="shared" si="37"/>
        <v>0</v>
      </c>
      <c r="G10" s="10" t="str">
        <f>IFERROR(VLOOKUP(A10,'1'!U:V,2,0),"0")</f>
        <v>0</v>
      </c>
      <c r="H10" s="5" t="s">
        <v>295</v>
      </c>
      <c r="I10" s="15">
        <f t="shared" si="4"/>
        <v>0</v>
      </c>
      <c r="J10" s="10" t="str">
        <f>IFERROR(VLOOKUP(A10,'2'!U:V,2,0),"0")</f>
        <v>0</v>
      </c>
      <c r="K10" s="5" t="s">
        <v>295</v>
      </c>
      <c r="L10" s="15">
        <f t="shared" si="5"/>
        <v>0</v>
      </c>
      <c r="M10" s="10" t="str">
        <f>IFERROR(VLOOKUP(A10,'3'!U:V,2,0),"0")</f>
        <v>0</v>
      </c>
      <c r="N10" s="5" t="s">
        <v>295</v>
      </c>
      <c r="O10" s="15">
        <f t="shared" si="6"/>
        <v>0</v>
      </c>
      <c r="P10" s="10" t="str">
        <f>IFERROR(VLOOKUP(A10,'4'!U:V,2,0),"0")</f>
        <v>0</v>
      </c>
      <c r="Q10" s="5" t="s">
        <v>295</v>
      </c>
      <c r="R10" s="15">
        <f t="shared" si="7"/>
        <v>0</v>
      </c>
      <c r="S10" s="10" t="str">
        <f>IFERROR(VLOOKUP(A10,'5'!U:V,2,0),"0")</f>
        <v>0</v>
      </c>
      <c r="T10" s="5" t="s">
        <v>295</v>
      </c>
      <c r="U10" s="15">
        <f t="shared" si="8"/>
        <v>0</v>
      </c>
      <c r="V10" s="10" t="str">
        <f>IFERROR(VLOOKUP(A10,'6'!U:V,2,0),"0")</f>
        <v>0</v>
      </c>
      <c r="W10" s="5" t="s">
        <v>295</v>
      </c>
      <c r="X10" s="15">
        <f t="shared" si="9"/>
        <v>0</v>
      </c>
      <c r="Y10" s="10" t="str">
        <f>IFERROR(VLOOKUP(A10,'7'!U:V,2,0),"0")</f>
        <v>0</v>
      </c>
      <c r="Z10" s="5" t="s">
        <v>295</v>
      </c>
      <c r="AA10" s="15">
        <f t="shared" si="10"/>
        <v>0</v>
      </c>
      <c r="AB10" s="10" t="str">
        <f>IFERROR(VLOOKUP(A10,'8'!U:V,2,0),"0")</f>
        <v>0</v>
      </c>
      <c r="AC10" s="5" t="s">
        <v>295</v>
      </c>
      <c r="AD10" s="15">
        <f t="shared" si="11"/>
        <v>0</v>
      </c>
      <c r="AE10" s="10" t="str">
        <f>IFERROR(VLOOKUP(A10,'9'!U:V,2,0),"0")</f>
        <v>0</v>
      </c>
      <c r="AF10" s="5" t="s">
        <v>295</v>
      </c>
      <c r="AG10" s="15">
        <f t="shared" si="12"/>
        <v>0</v>
      </c>
      <c r="AH10" s="10" t="str">
        <f>IFERROR(VLOOKUP(A10,'10'!U:V,2,0),"0")</f>
        <v>0</v>
      </c>
      <c r="AI10" s="5" t="s">
        <v>295</v>
      </c>
      <c r="AJ10" s="15">
        <f t="shared" si="13"/>
        <v>0</v>
      </c>
      <c r="AK10" s="10" t="str">
        <f>IFERROR(VLOOKUP(A10,'11'!U:V,2,0),"0")</f>
        <v>0</v>
      </c>
      <c r="AL10" s="5" t="s">
        <v>295</v>
      </c>
      <c r="AM10" s="15">
        <f t="shared" si="14"/>
        <v>0</v>
      </c>
      <c r="AN10" s="10" t="str">
        <f>IFERROR(VLOOKUP(A10,'12'!U:V,2,0),"0")</f>
        <v>0</v>
      </c>
      <c r="AO10" s="5" t="s">
        <v>295</v>
      </c>
      <c r="AP10" s="15">
        <f t="shared" si="15"/>
        <v>0</v>
      </c>
      <c r="AQ10" s="10" t="str">
        <f>IFERROR(VLOOKUP(A10,'13'!U:V,2,0),"0")</f>
        <v>0</v>
      </c>
      <c r="AR10" s="5" t="s">
        <v>295</v>
      </c>
      <c r="AS10" s="15">
        <f t="shared" si="16"/>
        <v>0</v>
      </c>
      <c r="AT10" s="10" t="str">
        <f>IFERROR(VLOOKUP(A10,'14'!U:V,2,0),"0")</f>
        <v>0</v>
      </c>
      <c r="AU10" s="5" t="s">
        <v>295</v>
      </c>
      <c r="AV10" s="15">
        <f t="shared" si="17"/>
        <v>0</v>
      </c>
      <c r="AW10" s="10" t="str">
        <f>IFERROR(VLOOKUP(A10,'15'!U:V,2,0),"0")</f>
        <v>0</v>
      </c>
      <c r="AX10" s="5" t="s">
        <v>295</v>
      </c>
      <c r="AY10" s="15">
        <f t="shared" si="18"/>
        <v>0</v>
      </c>
      <c r="AZ10" s="10" t="str">
        <f>IFERROR(VLOOKUP(A10,'16'!U:V,2,0),"0")</f>
        <v>0</v>
      </c>
      <c r="BA10" s="5" t="s">
        <v>295</v>
      </c>
      <c r="BB10" s="15">
        <f t="shared" si="19"/>
        <v>0</v>
      </c>
      <c r="BC10" s="10" t="str">
        <f>IFERROR(VLOOKUP(A10,'17'!U:V,2,0),"0")</f>
        <v>0</v>
      </c>
      <c r="BD10" s="5" t="s">
        <v>295</v>
      </c>
      <c r="BE10" s="15">
        <f t="shared" si="20"/>
        <v>0</v>
      </c>
      <c r="BF10" s="10" t="str">
        <f>IFERROR(VLOOKUP(A10,'18'!U:V,2,0),"0")</f>
        <v>0</v>
      </c>
      <c r="BG10" s="5" t="s">
        <v>295</v>
      </c>
      <c r="BH10" s="15">
        <f t="shared" si="21"/>
        <v>0</v>
      </c>
      <c r="BI10" s="10" t="str">
        <f>IFERROR(VLOOKUP(A10,'19'!U:V,2,0),"0")</f>
        <v>0</v>
      </c>
      <c r="BJ10" s="5" t="s">
        <v>295</v>
      </c>
      <c r="BK10" s="15">
        <f t="shared" si="22"/>
        <v>0</v>
      </c>
      <c r="BL10" s="10" t="str">
        <f>IFERROR(VLOOKUP(A10,'20'!U:V,2,0),"0")</f>
        <v>0</v>
      </c>
      <c r="BM10" s="5" t="s">
        <v>295</v>
      </c>
      <c r="BN10" s="15">
        <f t="shared" si="23"/>
        <v>0</v>
      </c>
      <c r="BO10" s="10" t="str">
        <f>IFERROR(VLOOKUP(A10,'21'!U:V,2,0),"0")</f>
        <v>0</v>
      </c>
      <c r="BP10" s="5" t="s">
        <v>295</v>
      </c>
      <c r="BQ10" s="15">
        <f t="shared" si="24"/>
        <v>0</v>
      </c>
      <c r="BR10" s="10" t="str">
        <f>IFERROR(VLOOKUP(A10,'22'!U:V,2,0),"0")</f>
        <v>0</v>
      </c>
      <c r="BS10" s="5" t="s">
        <v>295</v>
      </c>
      <c r="BT10" s="15">
        <f t="shared" si="25"/>
        <v>0</v>
      </c>
      <c r="BU10" s="10" t="str">
        <f>IFERROR(VLOOKUP(A10,'23'!U:V,2,0),"0")</f>
        <v>0</v>
      </c>
      <c r="BV10" s="5" t="s">
        <v>295</v>
      </c>
      <c r="BW10" s="15">
        <f t="shared" si="26"/>
        <v>0</v>
      </c>
      <c r="BX10" s="10" t="str">
        <f>IFERROR(VLOOKUP(A10,'24'!U:V,2,0),"0")</f>
        <v>0</v>
      </c>
      <c r="BY10" s="5" t="s">
        <v>295</v>
      </c>
      <c r="BZ10" s="15">
        <f t="shared" si="27"/>
        <v>0</v>
      </c>
      <c r="CA10" s="10" t="str">
        <f>IFERROR(VLOOKUP(A10,'25'!U:V,2,0),"0")</f>
        <v>0</v>
      </c>
      <c r="CB10" s="5" t="s">
        <v>295</v>
      </c>
      <c r="CC10" s="15">
        <f t="shared" si="28"/>
        <v>0</v>
      </c>
      <c r="CD10" s="10" t="str">
        <f>IFERROR(VLOOKUP(A10,'26'!U:V,2,0),"0")</f>
        <v>0</v>
      </c>
      <c r="CE10" s="5" t="s">
        <v>295</v>
      </c>
      <c r="CF10" s="15">
        <f t="shared" si="29"/>
        <v>0</v>
      </c>
      <c r="CG10" s="10" t="str">
        <f>IFERROR(VLOOKUP(A10,'28'!#REF!,2,0),"0")</f>
        <v>0</v>
      </c>
      <c r="CH10" s="5" t="s">
        <v>295</v>
      </c>
      <c r="CI10" s="15">
        <f t="shared" si="30"/>
        <v>0</v>
      </c>
      <c r="CJ10" s="10" t="str">
        <f>IFERROR(VLOOKUP(A10,'28'!U:V,2,0),"0")</f>
        <v>0</v>
      </c>
      <c r="CK10" s="5" t="s">
        <v>295</v>
      </c>
      <c r="CL10" s="15">
        <f t="shared" si="31"/>
        <v>0</v>
      </c>
      <c r="CM10" s="10" t="str">
        <f>IFERROR(VLOOKUP(A10,'29'!U:V,2,0),"0")</f>
        <v>0</v>
      </c>
      <c r="CN10" s="5" t="s">
        <v>295</v>
      </c>
      <c r="CO10" s="15">
        <f t="shared" si="32"/>
        <v>0</v>
      </c>
      <c r="CP10" s="10" t="str">
        <f>IFERROR(VLOOKUP(A10,'30'!U:V,2,0),"0")</f>
        <v>0</v>
      </c>
      <c r="CQ10" s="5" t="s">
        <v>295</v>
      </c>
      <c r="CR10" s="15">
        <f t="shared" si="33"/>
        <v>0</v>
      </c>
      <c r="CT10" s="5" t="s">
        <v>295</v>
      </c>
      <c r="CU10" s="15">
        <f t="shared" si="34"/>
        <v>0</v>
      </c>
      <c r="CV10" s="10" t="str">
        <f>IFERROR(VLOOKUP(A10,'เซต1-31'!V:W,2,0),"0")</f>
        <v>0</v>
      </c>
      <c r="CW10" s="5" t="s">
        <v>295</v>
      </c>
      <c r="CX10" s="15">
        <f t="shared" si="35"/>
        <v>0</v>
      </c>
    </row>
    <row r="11" spans="1:102" x14ac:dyDescent="0.25">
      <c r="A11" s="51" t="s">
        <v>442</v>
      </c>
      <c r="B11" s="4" t="s">
        <v>447</v>
      </c>
      <c r="C11" s="52">
        <f>38.98*30</f>
        <v>1169.3999999999999</v>
      </c>
      <c r="D11" s="19">
        <f t="shared" si="36"/>
        <v>0</v>
      </c>
      <c r="E11" s="5" t="s">
        <v>295</v>
      </c>
      <c r="F11" s="13">
        <f t="shared" si="37"/>
        <v>0</v>
      </c>
      <c r="G11" s="10" t="str">
        <f>IFERROR(VLOOKUP(A11,'1'!U:V,2,0),"0")</f>
        <v>0</v>
      </c>
      <c r="H11" s="5" t="s">
        <v>295</v>
      </c>
      <c r="I11" s="15">
        <f t="shared" si="4"/>
        <v>0</v>
      </c>
      <c r="J11" s="10" t="str">
        <f>IFERROR(VLOOKUP(A11,'2'!U:V,2,0),"0")</f>
        <v>0</v>
      </c>
      <c r="K11" s="5" t="s">
        <v>295</v>
      </c>
      <c r="L11" s="15">
        <f t="shared" si="5"/>
        <v>0</v>
      </c>
      <c r="M11" s="10" t="str">
        <f>IFERROR(VLOOKUP(A11,'3'!U:V,2,0),"0")</f>
        <v>0</v>
      </c>
      <c r="N11" s="5" t="s">
        <v>295</v>
      </c>
      <c r="O11" s="15">
        <f t="shared" si="6"/>
        <v>0</v>
      </c>
      <c r="P11" s="10" t="str">
        <f>IFERROR(VLOOKUP(A11,'4'!U:V,2,0),"0")</f>
        <v>0</v>
      </c>
      <c r="Q11" s="5" t="s">
        <v>295</v>
      </c>
      <c r="R11" s="15">
        <f t="shared" si="7"/>
        <v>0</v>
      </c>
      <c r="S11" s="10" t="str">
        <f>IFERROR(VLOOKUP(A11,'5'!U:V,2,0),"0")</f>
        <v>0</v>
      </c>
      <c r="T11" s="5" t="s">
        <v>295</v>
      </c>
      <c r="U11" s="15">
        <f t="shared" si="8"/>
        <v>0</v>
      </c>
      <c r="V11" s="10" t="str">
        <f>IFERROR(VLOOKUP(A11,'6'!U:V,2,0),"0")</f>
        <v>0</v>
      </c>
      <c r="W11" s="5" t="s">
        <v>295</v>
      </c>
      <c r="X11" s="15">
        <f t="shared" si="9"/>
        <v>0</v>
      </c>
      <c r="Y11" s="10" t="str">
        <f>IFERROR(VLOOKUP(A11,'7'!U:V,2,0),"0")</f>
        <v>0</v>
      </c>
      <c r="Z11" s="5" t="s">
        <v>295</v>
      </c>
      <c r="AA11" s="15">
        <f t="shared" si="10"/>
        <v>0</v>
      </c>
      <c r="AB11" s="10" t="str">
        <f>IFERROR(VLOOKUP(A11,'8'!U:V,2,0),"0")</f>
        <v>0</v>
      </c>
      <c r="AC11" s="5" t="s">
        <v>295</v>
      </c>
      <c r="AD11" s="15">
        <f t="shared" si="11"/>
        <v>0</v>
      </c>
      <c r="AE11" s="10" t="str">
        <f>IFERROR(VLOOKUP(A11,'9'!U:V,2,0),"0")</f>
        <v>0</v>
      </c>
      <c r="AF11" s="5" t="s">
        <v>295</v>
      </c>
      <c r="AG11" s="15">
        <f t="shared" si="12"/>
        <v>0</v>
      </c>
      <c r="AH11" s="10" t="str">
        <f>IFERROR(VLOOKUP(A11,'10'!U:V,2,0),"0")</f>
        <v>0</v>
      </c>
      <c r="AI11" s="5" t="s">
        <v>295</v>
      </c>
      <c r="AJ11" s="15">
        <f t="shared" si="13"/>
        <v>0</v>
      </c>
      <c r="AK11" s="10" t="str">
        <f>IFERROR(VLOOKUP(A11,'11'!U:V,2,0),"0")</f>
        <v>0</v>
      </c>
      <c r="AL11" s="5" t="s">
        <v>295</v>
      </c>
      <c r="AM11" s="15">
        <f t="shared" si="14"/>
        <v>0</v>
      </c>
      <c r="AN11" s="10" t="str">
        <f>IFERROR(VLOOKUP(A11,'12'!U:V,2,0),"0")</f>
        <v>0</v>
      </c>
      <c r="AO11" s="5" t="s">
        <v>295</v>
      </c>
      <c r="AP11" s="15">
        <f t="shared" si="15"/>
        <v>0</v>
      </c>
      <c r="AQ11" s="10" t="str">
        <f>IFERROR(VLOOKUP(A11,'13'!U:V,2,0),"0")</f>
        <v>0</v>
      </c>
      <c r="AR11" s="5" t="s">
        <v>295</v>
      </c>
      <c r="AS11" s="15">
        <f t="shared" si="16"/>
        <v>0</v>
      </c>
      <c r="AT11" s="10" t="str">
        <f>IFERROR(VLOOKUP(A11,'14'!U:V,2,0),"0")</f>
        <v>0</v>
      </c>
      <c r="AU11" s="5" t="s">
        <v>295</v>
      </c>
      <c r="AV11" s="15">
        <f t="shared" si="17"/>
        <v>0</v>
      </c>
      <c r="AW11" s="10" t="str">
        <f>IFERROR(VLOOKUP(A11,'15'!U:V,2,0),"0")</f>
        <v>0</v>
      </c>
      <c r="AX11" s="5" t="s">
        <v>295</v>
      </c>
      <c r="AY11" s="15">
        <f t="shared" si="18"/>
        <v>0</v>
      </c>
      <c r="AZ11" s="10" t="str">
        <f>IFERROR(VLOOKUP(A11,'16'!U:V,2,0),"0")</f>
        <v>0</v>
      </c>
      <c r="BA11" s="5" t="s">
        <v>295</v>
      </c>
      <c r="BB11" s="15">
        <f t="shared" si="19"/>
        <v>0</v>
      </c>
      <c r="BC11" s="10" t="str">
        <f>IFERROR(VLOOKUP(A11,'17'!U:V,2,0),"0")</f>
        <v>0</v>
      </c>
      <c r="BD11" s="5" t="s">
        <v>295</v>
      </c>
      <c r="BE11" s="15">
        <f t="shared" si="20"/>
        <v>0</v>
      </c>
      <c r="BF11" s="10" t="str">
        <f>IFERROR(VLOOKUP(A11,'18'!U:V,2,0),"0")</f>
        <v>0</v>
      </c>
      <c r="BG11" s="5" t="s">
        <v>295</v>
      </c>
      <c r="BH11" s="15">
        <f t="shared" si="21"/>
        <v>0</v>
      </c>
      <c r="BI11" s="10" t="str">
        <f>IFERROR(VLOOKUP(A11,'19'!U:V,2,0),"0")</f>
        <v>0</v>
      </c>
      <c r="BJ11" s="5" t="s">
        <v>295</v>
      </c>
      <c r="BK11" s="15">
        <f t="shared" si="22"/>
        <v>0</v>
      </c>
      <c r="BL11" s="10" t="str">
        <f>IFERROR(VLOOKUP(A11,'20'!U:V,2,0),"0")</f>
        <v>0</v>
      </c>
      <c r="BM11" s="5" t="s">
        <v>295</v>
      </c>
      <c r="BN11" s="15">
        <f t="shared" si="23"/>
        <v>0</v>
      </c>
      <c r="BO11" s="10" t="str">
        <f>IFERROR(VLOOKUP(A11,'21'!U:V,2,0),"0")</f>
        <v>0</v>
      </c>
      <c r="BP11" s="5" t="s">
        <v>295</v>
      </c>
      <c r="BQ11" s="15">
        <f t="shared" si="24"/>
        <v>0</v>
      </c>
      <c r="BR11" s="10" t="str">
        <f>IFERROR(VLOOKUP(A11,'22'!U:V,2,0),"0")</f>
        <v>0</v>
      </c>
      <c r="BS11" s="5" t="s">
        <v>295</v>
      </c>
      <c r="BT11" s="15">
        <f t="shared" si="25"/>
        <v>0</v>
      </c>
      <c r="BU11" s="10" t="str">
        <f>IFERROR(VLOOKUP(A11,'23'!U:V,2,0),"0")</f>
        <v>0</v>
      </c>
      <c r="BV11" s="5" t="s">
        <v>295</v>
      </c>
      <c r="BW11" s="15">
        <f t="shared" si="26"/>
        <v>0</v>
      </c>
      <c r="BX11" s="10" t="str">
        <f>IFERROR(VLOOKUP(A11,'24'!U:V,2,0),"0")</f>
        <v>0</v>
      </c>
      <c r="BY11" s="5" t="s">
        <v>295</v>
      </c>
      <c r="BZ11" s="15">
        <f t="shared" si="27"/>
        <v>0</v>
      </c>
      <c r="CA11" s="10" t="str">
        <f>IFERROR(VLOOKUP(A11,'25'!U:V,2,0),"0")</f>
        <v>0</v>
      </c>
      <c r="CB11" s="5" t="s">
        <v>295</v>
      </c>
      <c r="CC11" s="15">
        <f t="shared" si="28"/>
        <v>0</v>
      </c>
      <c r="CD11" s="10" t="str">
        <f>IFERROR(VLOOKUP(A11,'26'!U:V,2,0),"0")</f>
        <v>0</v>
      </c>
      <c r="CE11" s="5" t="s">
        <v>295</v>
      </c>
      <c r="CF11" s="15">
        <f t="shared" si="29"/>
        <v>0</v>
      </c>
      <c r="CG11" s="10" t="str">
        <f>IFERROR(VLOOKUP(A11,'28'!#REF!,2,0),"0")</f>
        <v>0</v>
      </c>
      <c r="CH11" s="5" t="s">
        <v>295</v>
      </c>
      <c r="CI11" s="15">
        <f t="shared" si="30"/>
        <v>0</v>
      </c>
      <c r="CJ11" s="10" t="str">
        <f>IFERROR(VLOOKUP(A11,'28'!U:V,2,0),"0")</f>
        <v>0</v>
      </c>
      <c r="CK11" s="5" t="s">
        <v>295</v>
      </c>
      <c r="CL11" s="15">
        <f t="shared" si="31"/>
        <v>0</v>
      </c>
      <c r="CM11" s="10" t="str">
        <f>IFERROR(VLOOKUP(A11,'29'!U:V,2,0),"0")</f>
        <v>0</v>
      </c>
      <c r="CN11" s="5" t="s">
        <v>295</v>
      </c>
      <c r="CO11" s="15">
        <f t="shared" si="32"/>
        <v>0</v>
      </c>
      <c r="CP11" s="10" t="str">
        <f>IFERROR(VLOOKUP(A11,'30'!U:V,2,0),"0")</f>
        <v>0</v>
      </c>
      <c r="CQ11" s="5" t="s">
        <v>295</v>
      </c>
      <c r="CR11" s="15">
        <f t="shared" si="33"/>
        <v>0</v>
      </c>
      <c r="CT11" s="5" t="s">
        <v>295</v>
      </c>
      <c r="CU11" s="15">
        <f t="shared" si="34"/>
        <v>0</v>
      </c>
      <c r="CV11" s="10" t="str">
        <f>IFERROR(VLOOKUP(A11,'เซต1-31'!V:W,2,0),"0")</f>
        <v>0</v>
      </c>
      <c r="CW11" s="5" t="s">
        <v>295</v>
      </c>
      <c r="CX11" s="15">
        <f t="shared" si="35"/>
        <v>0</v>
      </c>
    </row>
    <row r="12" spans="1:102" x14ac:dyDescent="0.25">
      <c r="A12" s="51" t="s">
        <v>492</v>
      </c>
      <c r="B12" s="4" t="s">
        <v>493</v>
      </c>
      <c r="C12" s="52">
        <f>16.01*3</f>
        <v>48.03</v>
      </c>
      <c r="D12" s="19">
        <f t="shared" si="36"/>
        <v>0</v>
      </c>
      <c r="E12" s="5" t="s">
        <v>295</v>
      </c>
      <c r="F12" s="13">
        <f t="shared" si="37"/>
        <v>0</v>
      </c>
      <c r="G12" s="10" t="str">
        <f>IFERROR(VLOOKUP(A12,'1'!U:V,2,0),"0")</f>
        <v>0</v>
      </c>
      <c r="H12" s="5" t="s">
        <v>295</v>
      </c>
      <c r="I12" s="15">
        <f t="shared" si="4"/>
        <v>0</v>
      </c>
      <c r="J12" s="10" t="str">
        <f>IFERROR(VLOOKUP(A12,'2'!U:V,2,0),"0")</f>
        <v>0</v>
      </c>
      <c r="K12" s="5" t="s">
        <v>295</v>
      </c>
      <c r="L12" s="15">
        <f t="shared" si="5"/>
        <v>0</v>
      </c>
      <c r="M12" s="10" t="str">
        <f>IFERROR(VLOOKUP(A12,'3'!U:V,2,0),"0")</f>
        <v>0</v>
      </c>
      <c r="N12" s="5" t="s">
        <v>295</v>
      </c>
      <c r="O12" s="15">
        <f t="shared" si="6"/>
        <v>0</v>
      </c>
      <c r="P12" s="10" t="str">
        <f>IFERROR(VLOOKUP(A12,'4'!U:V,2,0),"0")</f>
        <v>0</v>
      </c>
      <c r="Q12" s="5" t="s">
        <v>295</v>
      </c>
      <c r="R12" s="15">
        <f t="shared" si="7"/>
        <v>0</v>
      </c>
      <c r="S12" s="10" t="str">
        <f>IFERROR(VLOOKUP(A12,'5'!U:V,2,0),"0")</f>
        <v>0</v>
      </c>
      <c r="T12" s="5" t="s">
        <v>295</v>
      </c>
      <c r="U12" s="15">
        <f t="shared" si="8"/>
        <v>0</v>
      </c>
      <c r="V12" s="10" t="str">
        <f>IFERROR(VLOOKUP(A12,'6'!U:V,2,0),"0")</f>
        <v>0</v>
      </c>
      <c r="W12" s="5" t="s">
        <v>295</v>
      </c>
      <c r="X12" s="15">
        <f t="shared" si="9"/>
        <v>0</v>
      </c>
      <c r="Y12" s="10" t="str">
        <f>IFERROR(VLOOKUP(A12,'7'!U:V,2,0),"0")</f>
        <v>0</v>
      </c>
      <c r="Z12" s="5" t="s">
        <v>295</v>
      </c>
      <c r="AA12" s="15">
        <f t="shared" si="10"/>
        <v>0</v>
      </c>
      <c r="AB12" s="10" t="str">
        <f>IFERROR(VLOOKUP(A12,'8'!U:V,2,0),"0")</f>
        <v>0</v>
      </c>
      <c r="AC12" s="5" t="s">
        <v>295</v>
      </c>
      <c r="AD12" s="15">
        <f t="shared" si="11"/>
        <v>0</v>
      </c>
      <c r="AE12" s="10" t="str">
        <f>IFERROR(VLOOKUP(A12,'9'!U:V,2,0),"0")</f>
        <v>0</v>
      </c>
      <c r="AF12" s="5" t="s">
        <v>295</v>
      </c>
      <c r="AG12" s="15">
        <f t="shared" si="12"/>
        <v>0</v>
      </c>
      <c r="AH12" s="10" t="str">
        <f>IFERROR(VLOOKUP(A12,'10'!U:V,2,0),"0")</f>
        <v>0</v>
      </c>
      <c r="AI12" s="5" t="s">
        <v>295</v>
      </c>
      <c r="AJ12" s="15">
        <f t="shared" si="13"/>
        <v>0</v>
      </c>
      <c r="AK12" s="10" t="str">
        <f>IFERROR(VLOOKUP(A12,'11'!U:V,2,0),"0")</f>
        <v>0</v>
      </c>
      <c r="AL12" s="5" t="s">
        <v>295</v>
      </c>
      <c r="AM12" s="15">
        <f t="shared" si="14"/>
        <v>0</v>
      </c>
      <c r="AN12" s="10" t="str">
        <f>IFERROR(VLOOKUP(A12,'12'!U:V,2,0),"0")</f>
        <v>0</v>
      </c>
      <c r="AO12" s="5" t="s">
        <v>295</v>
      </c>
      <c r="AP12" s="15">
        <f t="shared" si="15"/>
        <v>0</v>
      </c>
      <c r="AQ12" s="10" t="str">
        <f>IFERROR(VLOOKUP(A12,'13'!U:V,2,0),"0")</f>
        <v>0</v>
      </c>
      <c r="AR12" s="5" t="s">
        <v>295</v>
      </c>
      <c r="AS12" s="15">
        <f t="shared" si="16"/>
        <v>0</v>
      </c>
      <c r="AT12" s="10" t="str">
        <f>IFERROR(VLOOKUP(A12,'14'!U:V,2,0),"0")</f>
        <v>0</v>
      </c>
      <c r="AU12" s="5" t="s">
        <v>295</v>
      </c>
      <c r="AV12" s="15">
        <f t="shared" si="17"/>
        <v>0</v>
      </c>
      <c r="AW12" s="10" t="str">
        <f>IFERROR(VLOOKUP(A12,'15'!U:V,2,0),"0")</f>
        <v>0</v>
      </c>
      <c r="AX12" s="5" t="s">
        <v>295</v>
      </c>
      <c r="AY12" s="15">
        <f t="shared" si="18"/>
        <v>0</v>
      </c>
      <c r="AZ12" s="10" t="str">
        <f>IFERROR(VLOOKUP(A12,'16'!U:V,2,0),"0")</f>
        <v>0</v>
      </c>
      <c r="BA12" s="5" t="s">
        <v>295</v>
      </c>
      <c r="BB12" s="15">
        <f t="shared" si="19"/>
        <v>0</v>
      </c>
      <c r="BC12" s="10" t="str">
        <f>IFERROR(VLOOKUP(A12,'17'!U:V,2,0),"0")</f>
        <v>0</v>
      </c>
      <c r="BD12" s="5" t="s">
        <v>295</v>
      </c>
      <c r="BE12" s="15">
        <f t="shared" si="20"/>
        <v>0</v>
      </c>
      <c r="BF12" s="10" t="str">
        <f>IFERROR(VLOOKUP(A12,'18'!U:V,2,0),"0")</f>
        <v>0</v>
      </c>
      <c r="BG12" s="5" t="s">
        <v>295</v>
      </c>
      <c r="BH12" s="15">
        <f t="shared" si="21"/>
        <v>0</v>
      </c>
      <c r="BI12" s="10" t="str">
        <f>IFERROR(VLOOKUP(A12,'19'!U:V,2,0),"0")</f>
        <v>0</v>
      </c>
      <c r="BJ12" s="5" t="s">
        <v>295</v>
      </c>
      <c r="BK12" s="15">
        <f t="shared" si="22"/>
        <v>0</v>
      </c>
      <c r="BL12" s="10" t="str">
        <f>IFERROR(VLOOKUP(A12,'20'!U:V,2,0),"0")</f>
        <v>0</v>
      </c>
      <c r="BM12" s="5" t="s">
        <v>295</v>
      </c>
      <c r="BN12" s="15">
        <f t="shared" si="23"/>
        <v>0</v>
      </c>
      <c r="BO12" s="10" t="str">
        <f>IFERROR(VLOOKUP(A12,'21'!U:V,2,0),"0")</f>
        <v>0</v>
      </c>
      <c r="BP12" s="5" t="s">
        <v>295</v>
      </c>
      <c r="BQ12" s="15">
        <f t="shared" si="24"/>
        <v>0</v>
      </c>
      <c r="BR12" s="10" t="str">
        <f>IFERROR(VLOOKUP(A12,'22'!U:V,2,0),"0")</f>
        <v>0</v>
      </c>
      <c r="BS12" s="5" t="s">
        <v>295</v>
      </c>
      <c r="BT12" s="15">
        <f t="shared" si="25"/>
        <v>0</v>
      </c>
      <c r="BU12" s="10" t="str">
        <f>IFERROR(VLOOKUP(A12,'23'!U:V,2,0),"0")</f>
        <v>0</v>
      </c>
      <c r="BV12" s="5" t="s">
        <v>295</v>
      </c>
      <c r="BW12" s="15">
        <f t="shared" si="26"/>
        <v>0</v>
      </c>
      <c r="BX12" s="10" t="str">
        <f>IFERROR(VLOOKUP(A12,'24'!U:V,2,0),"0")</f>
        <v>0</v>
      </c>
      <c r="BY12" s="5" t="s">
        <v>295</v>
      </c>
      <c r="BZ12" s="15">
        <f t="shared" si="27"/>
        <v>0</v>
      </c>
      <c r="CA12" s="10" t="str">
        <f>IFERROR(VLOOKUP(A12,'25'!U:V,2,0),"0")</f>
        <v>0</v>
      </c>
      <c r="CB12" s="5" t="s">
        <v>295</v>
      </c>
      <c r="CC12" s="15">
        <f t="shared" si="28"/>
        <v>0</v>
      </c>
      <c r="CD12" s="10" t="str">
        <f>IFERROR(VLOOKUP(A12,'26'!U:V,2,0),"0")</f>
        <v>0</v>
      </c>
      <c r="CE12" s="5" t="s">
        <v>295</v>
      </c>
      <c r="CF12" s="15">
        <f t="shared" si="29"/>
        <v>0</v>
      </c>
      <c r="CG12" s="10" t="str">
        <f>IFERROR(VLOOKUP(A12,'28'!#REF!,2,0),"0")</f>
        <v>0</v>
      </c>
      <c r="CH12" s="5" t="s">
        <v>295</v>
      </c>
      <c r="CI12" s="15">
        <f t="shared" si="30"/>
        <v>0</v>
      </c>
      <c r="CJ12" s="10" t="str">
        <f>IFERROR(VLOOKUP(A12,'28'!U:V,2,0),"0")</f>
        <v>0</v>
      </c>
      <c r="CK12" s="5" t="s">
        <v>295</v>
      </c>
      <c r="CL12" s="15">
        <f t="shared" si="31"/>
        <v>0</v>
      </c>
      <c r="CM12" s="10" t="str">
        <f>IFERROR(VLOOKUP(A12,'29'!U:V,2,0),"0")</f>
        <v>0</v>
      </c>
      <c r="CN12" s="5" t="s">
        <v>295</v>
      </c>
      <c r="CO12" s="15">
        <f t="shared" si="32"/>
        <v>0</v>
      </c>
      <c r="CP12" s="10" t="str">
        <f>IFERROR(VLOOKUP(A12,'30'!U:V,2,0),"0")</f>
        <v>0</v>
      </c>
      <c r="CQ12" s="5" t="s">
        <v>295</v>
      </c>
      <c r="CR12" s="15">
        <f t="shared" si="33"/>
        <v>0</v>
      </c>
      <c r="CT12" s="5" t="s">
        <v>295</v>
      </c>
      <c r="CU12" s="15">
        <f t="shared" si="34"/>
        <v>0</v>
      </c>
      <c r="CV12" s="10" t="str">
        <f>IFERROR(VLOOKUP(A12,'เซต1-31'!V:W,2,0),"0")</f>
        <v>0</v>
      </c>
      <c r="CW12" s="5" t="s">
        <v>295</v>
      </c>
      <c r="CX12" s="15">
        <f t="shared" si="35"/>
        <v>0</v>
      </c>
    </row>
    <row r="13" spans="1:102" x14ac:dyDescent="0.25">
      <c r="A13" s="51" t="s">
        <v>515</v>
      </c>
      <c r="B13" s="4" t="s">
        <v>516</v>
      </c>
      <c r="C13" s="52">
        <f>12.68*6</f>
        <v>76.08</v>
      </c>
      <c r="D13" s="19">
        <f t="shared" si="36"/>
        <v>0</v>
      </c>
      <c r="E13" s="5" t="s">
        <v>295</v>
      </c>
      <c r="F13" s="13">
        <f t="shared" si="37"/>
        <v>0</v>
      </c>
      <c r="G13" s="10" t="str">
        <f>IFERROR(VLOOKUP(A13,'1'!U:V,2,0),"0")</f>
        <v>0</v>
      </c>
      <c r="H13" s="5" t="s">
        <v>295</v>
      </c>
      <c r="I13" s="15">
        <f t="shared" si="4"/>
        <v>0</v>
      </c>
      <c r="J13" s="10" t="str">
        <f>IFERROR(VLOOKUP(A13,'2'!U:V,2,0),"0")</f>
        <v>0</v>
      </c>
      <c r="K13" s="5" t="s">
        <v>295</v>
      </c>
      <c r="L13" s="15">
        <f t="shared" si="5"/>
        <v>0</v>
      </c>
      <c r="M13" s="10" t="str">
        <f>IFERROR(VLOOKUP(A13,'3'!U:V,2,0),"0")</f>
        <v>0</v>
      </c>
      <c r="N13" s="5" t="s">
        <v>295</v>
      </c>
      <c r="O13" s="15">
        <f t="shared" si="6"/>
        <v>0</v>
      </c>
      <c r="P13" s="10" t="str">
        <f>IFERROR(VLOOKUP(A13,'4'!U:V,2,0),"0")</f>
        <v>0</v>
      </c>
      <c r="Q13" s="5" t="s">
        <v>295</v>
      </c>
      <c r="R13" s="15">
        <f t="shared" si="7"/>
        <v>0</v>
      </c>
      <c r="S13" s="10" t="str">
        <f>IFERROR(VLOOKUP(A13,'5'!U:V,2,0),"0")</f>
        <v>0</v>
      </c>
      <c r="T13" s="5" t="s">
        <v>295</v>
      </c>
      <c r="U13" s="15">
        <f t="shared" si="8"/>
        <v>0</v>
      </c>
      <c r="V13" s="10" t="str">
        <f>IFERROR(VLOOKUP(A13,'6'!U:V,2,0),"0")</f>
        <v>0</v>
      </c>
      <c r="W13" s="5" t="s">
        <v>295</v>
      </c>
      <c r="X13" s="15">
        <f t="shared" si="9"/>
        <v>0</v>
      </c>
      <c r="Y13" s="10" t="str">
        <f>IFERROR(VLOOKUP(A13,'7'!U:V,2,0),"0")</f>
        <v>0</v>
      </c>
      <c r="Z13" s="5" t="s">
        <v>295</v>
      </c>
      <c r="AA13" s="15">
        <f t="shared" si="10"/>
        <v>0</v>
      </c>
      <c r="AB13" s="10" t="str">
        <f>IFERROR(VLOOKUP(A13,'8'!U:V,2,0),"0")</f>
        <v>0</v>
      </c>
      <c r="AC13" s="5" t="s">
        <v>295</v>
      </c>
      <c r="AD13" s="15">
        <f t="shared" si="11"/>
        <v>0</v>
      </c>
      <c r="AE13" s="10" t="str">
        <f>IFERROR(VLOOKUP(A13,'9'!U:V,2,0),"0")</f>
        <v>0</v>
      </c>
      <c r="AF13" s="5" t="s">
        <v>295</v>
      </c>
      <c r="AG13" s="15">
        <f t="shared" si="12"/>
        <v>0</v>
      </c>
      <c r="AH13" s="10" t="str">
        <f>IFERROR(VLOOKUP(A13,'10'!U:V,2,0),"0")</f>
        <v>0</v>
      </c>
      <c r="AI13" s="5" t="s">
        <v>295</v>
      </c>
      <c r="AJ13" s="15">
        <f t="shared" si="13"/>
        <v>0</v>
      </c>
      <c r="AK13" s="10" t="str">
        <f>IFERROR(VLOOKUP(A13,'11'!U:V,2,0),"0")</f>
        <v>0</v>
      </c>
      <c r="AL13" s="5" t="s">
        <v>295</v>
      </c>
      <c r="AM13" s="15">
        <f t="shared" si="14"/>
        <v>0</v>
      </c>
      <c r="AN13" s="10" t="str">
        <f>IFERROR(VLOOKUP(A13,'12'!U:V,2,0),"0")</f>
        <v>0</v>
      </c>
      <c r="AO13" s="5" t="s">
        <v>295</v>
      </c>
      <c r="AP13" s="15">
        <f t="shared" si="15"/>
        <v>0</v>
      </c>
      <c r="AQ13" s="10" t="str">
        <f>IFERROR(VLOOKUP(A13,'13'!U:V,2,0),"0")</f>
        <v>0</v>
      </c>
      <c r="AR13" s="5" t="s">
        <v>295</v>
      </c>
      <c r="AS13" s="15">
        <f t="shared" si="16"/>
        <v>0</v>
      </c>
      <c r="AT13" s="10" t="str">
        <f>IFERROR(VLOOKUP(A13,'14'!U:V,2,0),"0")</f>
        <v>0</v>
      </c>
      <c r="AU13" s="5" t="s">
        <v>295</v>
      </c>
      <c r="AV13" s="15">
        <f t="shared" si="17"/>
        <v>0</v>
      </c>
      <c r="AW13" s="10" t="str">
        <f>IFERROR(VLOOKUP(A13,'15'!U:V,2,0),"0")</f>
        <v>0</v>
      </c>
      <c r="AX13" s="5" t="s">
        <v>295</v>
      </c>
      <c r="AY13" s="15">
        <f t="shared" si="18"/>
        <v>0</v>
      </c>
      <c r="AZ13" s="10" t="str">
        <f>IFERROR(VLOOKUP(A13,'16'!U:V,2,0),"0")</f>
        <v>0</v>
      </c>
      <c r="BA13" s="5" t="s">
        <v>295</v>
      </c>
      <c r="BB13" s="15">
        <f t="shared" si="19"/>
        <v>0</v>
      </c>
      <c r="BC13" s="10" t="str">
        <f>IFERROR(VLOOKUP(A13,'17'!U:V,2,0),"0")</f>
        <v>0</v>
      </c>
      <c r="BD13" s="5" t="s">
        <v>295</v>
      </c>
      <c r="BE13" s="15">
        <f t="shared" si="20"/>
        <v>0</v>
      </c>
      <c r="BF13" s="10" t="str">
        <f>IFERROR(VLOOKUP(A13,'18'!U:V,2,0),"0")</f>
        <v>0</v>
      </c>
      <c r="BG13" s="5" t="s">
        <v>295</v>
      </c>
      <c r="BH13" s="15">
        <f t="shared" si="21"/>
        <v>0</v>
      </c>
      <c r="BI13" s="10" t="str">
        <f>IFERROR(VLOOKUP(A13,'19'!U:V,2,0),"0")</f>
        <v>0</v>
      </c>
      <c r="BJ13" s="5" t="s">
        <v>295</v>
      </c>
      <c r="BK13" s="15">
        <f t="shared" si="22"/>
        <v>0</v>
      </c>
      <c r="BL13" s="10" t="str">
        <f>IFERROR(VLOOKUP(A13,'20'!U:V,2,0),"0")</f>
        <v>0</v>
      </c>
      <c r="BM13" s="5" t="s">
        <v>295</v>
      </c>
      <c r="BN13" s="15">
        <f t="shared" si="23"/>
        <v>0</v>
      </c>
      <c r="BO13" s="10" t="str">
        <f>IFERROR(VLOOKUP(A13,'21'!U:V,2,0),"0")</f>
        <v>0</v>
      </c>
      <c r="BP13" s="5" t="s">
        <v>295</v>
      </c>
      <c r="BQ13" s="15">
        <f t="shared" si="24"/>
        <v>0</v>
      </c>
      <c r="BR13" s="10" t="str">
        <f>IFERROR(VLOOKUP(A13,'22'!U:V,2,0),"0")</f>
        <v>0</v>
      </c>
      <c r="BS13" s="5" t="s">
        <v>295</v>
      </c>
      <c r="BT13" s="15">
        <f t="shared" si="25"/>
        <v>0</v>
      </c>
      <c r="BU13" s="10" t="str">
        <f>IFERROR(VLOOKUP(A13,'23'!U:V,2,0),"0")</f>
        <v>0</v>
      </c>
      <c r="BV13" s="5" t="s">
        <v>295</v>
      </c>
      <c r="BW13" s="15">
        <f t="shared" si="26"/>
        <v>0</v>
      </c>
      <c r="BX13" s="10" t="str">
        <f>IFERROR(VLOOKUP(A13,'24'!U:V,2,0),"0")</f>
        <v>0</v>
      </c>
      <c r="BY13" s="5" t="s">
        <v>295</v>
      </c>
      <c r="BZ13" s="15">
        <f t="shared" si="27"/>
        <v>0</v>
      </c>
      <c r="CA13" s="10" t="str">
        <f>IFERROR(VLOOKUP(A13,'25'!U:V,2,0),"0")</f>
        <v>0</v>
      </c>
      <c r="CB13" s="5" t="s">
        <v>295</v>
      </c>
      <c r="CC13" s="15">
        <f t="shared" si="28"/>
        <v>0</v>
      </c>
      <c r="CD13" s="10" t="str">
        <f>IFERROR(VLOOKUP(A13,'26'!U:V,2,0),"0")</f>
        <v>0</v>
      </c>
      <c r="CE13" s="5" t="s">
        <v>295</v>
      </c>
      <c r="CF13" s="15">
        <f t="shared" si="29"/>
        <v>0</v>
      </c>
      <c r="CG13" s="10" t="str">
        <f>IFERROR(VLOOKUP(A13,'28'!#REF!,2,0),"0")</f>
        <v>0</v>
      </c>
      <c r="CH13" s="5" t="s">
        <v>295</v>
      </c>
      <c r="CI13" s="15">
        <f t="shared" si="30"/>
        <v>0</v>
      </c>
      <c r="CJ13" s="10" t="str">
        <f>IFERROR(VLOOKUP(A13,'28'!U:V,2,0),"0")</f>
        <v>0</v>
      </c>
      <c r="CK13" s="5" t="s">
        <v>295</v>
      </c>
      <c r="CL13" s="15">
        <f t="shared" si="31"/>
        <v>0</v>
      </c>
      <c r="CM13" s="10" t="str">
        <f>IFERROR(VLOOKUP(A13,'29'!U:V,2,0),"0")</f>
        <v>0</v>
      </c>
      <c r="CN13" s="5" t="s">
        <v>295</v>
      </c>
      <c r="CO13" s="15">
        <f t="shared" si="32"/>
        <v>0</v>
      </c>
      <c r="CP13" s="10" t="str">
        <f>IFERROR(VLOOKUP(A13,'30'!U:V,2,0),"0")</f>
        <v>0</v>
      </c>
      <c r="CQ13" s="5" t="s">
        <v>295</v>
      </c>
      <c r="CR13" s="15">
        <f t="shared" si="33"/>
        <v>0</v>
      </c>
      <c r="CT13" s="5" t="s">
        <v>295</v>
      </c>
      <c r="CU13" s="15">
        <f t="shared" si="34"/>
        <v>0</v>
      </c>
      <c r="CV13" s="10" t="str">
        <f>IFERROR(VLOOKUP(A13,'เซต1-31'!V:W,2,0),"0")</f>
        <v>0</v>
      </c>
      <c r="CW13" s="5" t="s">
        <v>295</v>
      </c>
      <c r="CX13" s="15">
        <f t="shared" si="35"/>
        <v>0</v>
      </c>
    </row>
    <row r="14" spans="1:102" x14ac:dyDescent="0.25">
      <c r="A14" s="51" t="s">
        <v>504</v>
      </c>
      <c r="B14" s="4" t="s">
        <v>505</v>
      </c>
      <c r="C14" s="52">
        <f>12.68*3</f>
        <v>38.04</v>
      </c>
      <c r="D14" s="19">
        <f t="shared" si="36"/>
        <v>0</v>
      </c>
      <c r="E14" s="5" t="s">
        <v>295</v>
      </c>
      <c r="F14" s="13">
        <f t="shared" si="37"/>
        <v>0</v>
      </c>
      <c r="G14" s="10" t="str">
        <f>IFERROR(VLOOKUP(A14,'1'!U:V,2,0),"0")</f>
        <v>0</v>
      </c>
      <c r="H14" s="5" t="s">
        <v>295</v>
      </c>
      <c r="I14" s="15">
        <f t="shared" si="4"/>
        <v>0</v>
      </c>
      <c r="J14" s="10" t="str">
        <f>IFERROR(VLOOKUP(A14,'2'!U:V,2,0),"0")</f>
        <v>0</v>
      </c>
      <c r="K14" s="5" t="s">
        <v>295</v>
      </c>
      <c r="L14" s="15">
        <f t="shared" si="5"/>
        <v>0</v>
      </c>
      <c r="M14" s="10" t="str">
        <f>IFERROR(VLOOKUP(A14,'3'!U:V,2,0),"0")</f>
        <v>0</v>
      </c>
      <c r="N14" s="5" t="s">
        <v>295</v>
      </c>
      <c r="O14" s="15">
        <f t="shared" si="6"/>
        <v>0</v>
      </c>
      <c r="P14" s="10" t="str">
        <f>IFERROR(VLOOKUP(A14,'4'!U:V,2,0),"0")</f>
        <v>0</v>
      </c>
      <c r="Q14" s="5" t="s">
        <v>295</v>
      </c>
      <c r="R14" s="15">
        <f t="shared" si="7"/>
        <v>0</v>
      </c>
      <c r="S14" s="10" t="str">
        <f>IFERROR(VLOOKUP(A14,'5'!U:V,2,0),"0")</f>
        <v>0</v>
      </c>
      <c r="T14" s="5" t="s">
        <v>295</v>
      </c>
      <c r="U14" s="15">
        <f t="shared" si="8"/>
        <v>0</v>
      </c>
      <c r="V14" s="10" t="str">
        <f>IFERROR(VLOOKUP(A14,'6'!U:V,2,0),"0")</f>
        <v>0</v>
      </c>
      <c r="W14" s="5" t="s">
        <v>295</v>
      </c>
      <c r="X14" s="15">
        <f t="shared" si="9"/>
        <v>0</v>
      </c>
      <c r="Y14" s="10" t="str">
        <f>IFERROR(VLOOKUP(A14,'7'!U:V,2,0),"0")</f>
        <v>0</v>
      </c>
      <c r="Z14" s="5" t="s">
        <v>295</v>
      </c>
      <c r="AA14" s="15">
        <f t="shared" si="10"/>
        <v>0</v>
      </c>
      <c r="AB14" s="10" t="str">
        <f>IFERROR(VLOOKUP(A14,'8'!U:V,2,0),"0")</f>
        <v>0</v>
      </c>
      <c r="AC14" s="5" t="s">
        <v>295</v>
      </c>
      <c r="AD14" s="15">
        <f t="shared" si="11"/>
        <v>0</v>
      </c>
      <c r="AE14" s="10" t="str">
        <f>IFERROR(VLOOKUP(A14,'9'!U:V,2,0),"0")</f>
        <v>0</v>
      </c>
      <c r="AF14" s="5" t="s">
        <v>295</v>
      </c>
      <c r="AG14" s="15">
        <f t="shared" si="12"/>
        <v>0</v>
      </c>
      <c r="AH14" s="10" t="str">
        <f>IFERROR(VLOOKUP(A14,'10'!U:V,2,0),"0")</f>
        <v>0</v>
      </c>
      <c r="AI14" s="5" t="s">
        <v>295</v>
      </c>
      <c r="AJ14" s="15">
        <f t="shared" si="13"/>
        <v>0</v>
      </c>
      <c r="AK14" s="10" t="str">
        <f>IFERROR(VLOOKUP(A14,'11'!U:V,2,0),"0")</f>
        <v>0</v>
      </c>
      <c r="AL14" s="5" t="s">
        <v>295</v>
      </c>
      <c r="AM14" s="15">
        <f t="shared" si="14"/>
        <v>0</v>
      </c>
      <c r="AN14" s="10" t="str">
        <f>IFERROR(VLOOKUP(A14,'12'!U:V,2,0),"0")</f>
        <v>0</v>
      </c>
      <c r="AO14" s="5" t="s">
        <v>295</v>
      </c>
      <c r="AP14" s="15">
        <f t="shared" si="15"/>
        <v>0</v>
      </c>
      <c r="AQ14" s="10" t="str">
        <f>IFERROR(VLOOKUP(A14,'13'!U:V,2,0),"0")</f>
        <v>0</v>
      </c>
      <c r="AR14" s="5" t="s">
        <v>295</v>
      </c>
      <c r="AS14" s="15">
        <f t="shared" si="16"/>
        <v>0</v>
      </c>
      <c r="AT14" s="10" t="str">
        <f>IFERROR(VLOOKUP(A14,'14'!U:V,2,0),"0")</f>
        <v>0</v>
      </c>
      <c r="AU14" s="5" t="s">
        <v>295</v>
      </c>
      <c r="AV14" s="15">
        <f t="shared" si="17"/>
        <v>0</v>
      </c>
      <c r="AW14" s="10" t="str">
        <f>IFERROR(VLOOKUP(A14,'15'!U:V,2,0),"0")</f>
        <v>0</v>
      </c>
      <c r="AX14" s="5" t="s">
        <v>295</v>
      </c>
      <c r="AY14" s="15">
        <f t="shared" si="18"/>
        <v>0</v>
      </c>
      <c r="AZ14" s="10" t="str">
        <f>IFERROR(VLOOKUP(A14,'16'!U:V,2,0),"0")</f>
        <v>0</v>
      </c>
      <c r="BA14" s="5" t="s">
        <v>295</v>
      </c>
      <c r="BB14" s="15">
        <f t="shared" si="19"/>
        <v>0</v>
      </c>
      <c r="BC14" s="10" t="str">
        <f>IFERROR(VLOOKUP(A14,'17'!U:V,2,0),"0")</f>
        <v>0</v>
      </c>
      <c r="BD14" s="5" t="s">
        <v>295</v>
      </c>
      <c r="BE14" s="15">
        <f t="shared" si="20"/>
        <v>0</v>
      </c>
      <c r="BF14" s="10" t="str">
        <f>IFERROR(VLOOKUP(A14,'18'!U:V,2,0),"0")</f>
        <v>0</v>
      </c>
      <c r="BG14" s="5" t="s">
        <v>295</v>
      </c>
      <c r="BH14" s="15">
        <f t="shared" si="21"/>
        <v>0</v>
      </c>
      <c r="BI14" s="10" t="str">
        <f>IFERROR(VLOOKUP(A14,'19'!U:V,2,0),"0")</f>
        <v>0</v>
      </c>
      <c r="BJ14" s="5" t="s">
        <v>295</v>
      </c>
      <c r="BK14" s="15">
        <f t="shared" si="22"/>
        <v>0</v>
      </c>
      <c r="BL14" s="10" t="str">
        <f>IFERROR(VLOOKUP(A14,'20'!U:V,2,0),"0")</f>
        <v>0</v>
      </c>
      <c r="BM14" s="5" t="s">
        <v>295</v>
      </c>
      <c r="BN14" s="15">
        <f t="shared" si="23"/>
        <v>0</v>
      </c>
      <c r="BO14" s="10" t="str">
        <f>IFERROR(VLOOKUP(A14,'21'!U:V,2,0),"0")</f>
        <v>0</v>
      </c>
      <c r="BP14" s="5" t="s">
        <v>295</v>
      </c>
      <c r="BQ14" s="15">
        <f t="shared" si="24"/>
        <v>0</v>
      </c>
      <c r="BR14" s="10" t="str">
        <f>IFERROR(VLOOKUP(A14,'22'!U:V,2,0),"0")</f>
        <v>0</v>
      </c>
      <c r="BS14" s="5" t="s">
        <v>295</v>
      </c>
      <c r="BT14" s="15">
        <f t="shared" si="25"/>
        <v>0</v>
      </c>
      <c r="BU14" s="10" t="str">
        <f>IFERROR(VLOOKUP(A14,'23'!U:V,2,0),"0")</f>
        <v>0</v>
      </c>
      <c r="BV14" s="5" t="s">
        <v>295</v>
      </c>
      <c r="BW14" s="15">
        <f t="shared" si="26"/>
        <v>0</v>
      </c>
      <c r="BX14" s="10" t="str">
        <f>IFERROR(VLOOKUP(A14,'24'!U:V,2,0),"0")</f>
        <v>0</v>
      </c>
      <c r="BY14" s="5" t="s">
        <v>295</v>
      </c>
      <c r="BZ14" s="15">
        <f t="shared" si="27"/>
        <v>0</v>
      </c>
      <c r="CA14" s="10" t="str">
        <f>IFERROR(VLOOKUP(A14,'25'!U:V,2,0),"0")</f>
        <v>0</v>
      </c>
      <c r="CB14" s="5" t="s">
        <v>295</v>
      </c>
      <c r="CC14" s="15">
        <f t="shared" si="28"/>
        <v>0</v>
      </c>
      <c r="CD14" s="10" t="str">
        <f>IFERROR(VLOOKUP(A14,'26'!U:V,2,0),"0")</f>
        <v>0</v>
      </c>
      <c r="CE14" s="5" t="s">
        <v>295</v>
      </c>
      <c r="CF14" s="15">
        <f t="shared" si="29"/>
        <v>0</v>
      </c>
      <c r="CG14" s="10" t="str">
        <f>IFERROR(VLOOKUP(A14,'28'!#REF!,2,0),"0")</f>
        <v>0</v>
      </c>
      <c r="CH14" s="5" t="s">
        <v>295</v>
      </c>
      <c r="CI14" s="15">
        <f t="shared" si="30"/>
        <v>0</v>
      </c>
      <c r="CJ14" s="10" t="str">
        <f>IFERROR(VLOOKUP(A14,'28'!U:V,2,0),"0")</f>
        <v>0</v>
      </c>
      <c r="CK14" s="5" t="s">
        <v>295</v>
      </c>
      <c r="CL14" s="15">
        <f t="shared" si="31"/>
        <v>0</v>
      </c>
      <c r="CM14" s="10" t="str">
        <f>IFERROR(VLOOKUP(A14,'29'!U:V,2,0),"0")</f>
        <v>0</v>
      </c>
      <c r="CN14" s="5" t="s">
        <v>295</v>
      </c>
      <c r="CO14" s="15">
        <f t="shared" si="32"/>
        <v>0</v>
      </c>
      <c r="CP14" s="10" t="str">
        <f>IFERROR(VLOOKUP(A14,'30'!U:V,2,0),"0")</f>
        <v>0</v>
      </c>
      <c r="CQ14" s="5" t="s">
        <v>295</v>
      </c>
      <c r="CR14" s="15">
        <f t="shared" si="33"/>
        <v>0</v>
      </c>
      <c r="CT14" s="5" t="s">
        <v>295</v>
      </c>
      <c r="CU14" s="15">
        <f t="shared" si="34"/>
        <v>0</v>
      </c>
      <c r="CV14" s="10" t="str">
        <f>IFERROR(VLOOKUP(A14,'เซต1-31'!V:W,2,0),"0")</f>
        <v>0</v>
      </c>
      <c r="CW14" s="5" t="s">
        <v>295</v>
      </c>
      <c r="CX14" s="15">
        <f t="shared" si="35"/>
        <v>0</v>
      </c>
    </row>
    <row r="15" spans="1:102" x14ac:dyDescent="0.25">
      <c r="A15" s="5" t="s">
        <v>450</v>
      </c>
      <c r="B15" s="4" t="s">
        <v>451</v>
      </c>
      <c r="C15" s="52">
        <f>12.68*3</f>
        <v>38.04</v>
      </c>
      <c r="D15" s="19">
        <f t="shared" ref="D15:D78" si="38">+G15+J15+M15+P15+S15+V15+Y15+AB15+AE15+AH15+AK15+AN15+AQ15+AT15+AW15+AZ15+BC15+BF15+BI15+BL15+BO15+BR15+BU15+BX15+CA15+CD15+CG15+CJ15+CM15+CP15+CS15+CV15</f>
        <v>0</v>
      </c>
      <c r="E15" s="5" t="s">
        <v>295</v>
      </c>
      <c r="F15" s="13">
        <f t="shared" ref="F15:F78" si="39">+D15*C15</f>
        <v>0</v>
      </c>
      <c r="G15" s="10" t="str">
        <f>IFERROR(VLOOKUP(A15,'1'!U:V,2,0),"0")</f>
        <v>0</v>
      </c>
      <c r="H15" s="5" t="s">
        <v>295</v>
      </c>
      <c r="I15" s="15">
        <f t="shared" ref="I15:I78" si="40">+G15*C15</f>
        <v>0</v>
      </c>
      <c r="J15" s="10" t="str">
        <f>IFERROR(VLOOKUP(A15,'2'!U:V,2,0),"0")</f>
        <v>0</v>
      </c>
      <c r="K15" s="5" t="s">
        <v>295</v>
      </c>
      <c r="L15" s="15">
        <f t="shared" ref="L15:L78" si="41">+J15*C15</f>
        <v>0</v>
      </c>
      <c r="M15" s="10" t="str">
        <f>IFERROR(VLOOKUP(A15,'3'!U:V,2,0),"0")</f>
        <v>0</v>
      </c>
      <c r="N15" s="5" t="s">
        <v>295</v>
      </c>
      <c r="O15" s="15">
        <f t="shared" ref="O15:O78" si="42">+M15*C15</f>
        <v>0</v>
      </c>
      <c r="P15" s="10" t="str">
        <f>IFERROR(VLOOKUP(A15,'4'!U:V,2,0),"0")</f>
        <v>0</v>
      </c>
      <c r="Q15" s="5" t="s">
        <v>295</v>
      </c>
      <c r="R15" s="15">
        <f t="shared" ref="R15:R78" si="43">+P15*C15</f>
        <v>0</v>
      </c>
      <c r="S15" s="10" t="str">
        <f>IFERROR(VLOOKUP(A15,'5'!U:V,2,0),"0")</f>
        <v>0</v>
      </c>
      <c r="T15" s="5" t="s">
        <v>295</v>
      </c>
      <c r="U15" s="15">
        <f t="shared" ref="U15:U78" si="44">+S15*C15</f>
        <v>0</v>
      </c>
      <c r="V15" s="10" t="str">
        <f>IFERROR(VLOOKUP(A15,'6'!U:V,2,0),"0")</f>
        <v>0</v>
      </c>
      <c r="W15" s="5" t="s">
        <v>295</v>
      </c>
      <c r="X15" s="15">
        <f t="shared" ref="X15:X78" si="45">+V15*C15</f>
        <v>0</v>
      </c>
      <c r="Y15" s="10" t="str">
        <f>IFERROR(VLOOKUP(A15,'7'!U:V,2,0),"0")</f>
        <v>0</v>
      </c>
      <c r="Z15" s="5" t="s">
        <v>295</v>
      </c>
      <c r="AA15" s="15">
        <f t="shared" ref="AA15:AA78" si="46">+Y15*C15</f>
        <v>0</v>
      </c>
      <c r="AB15" s="10" t="str">
        <f>IFERROR(VLOOKUP(A15,'8'!U:V,2,0),"0")</f>
        <v>0</v>
      </c>
      <c r="AC15" s="5" t="s">
        <v>295</v>
      </c>
      <c r="AD15" s="15">
        <f t="shared" ref="AD15:AD78" si="47">+AB15*C15</f>
        <v>0</v>
      </c>
      <c r="AE15" s="10" t="str">
        <f>IFERROR(VLOOKUP(A15,'9'!U:V,2,0),"0")</f>
        <v>0</v>
      </c>
      <c r="AF15" s="5" t="s">
        <v>295</v>
      </c>
      <c r="AG15" s="15">
        <f t="shared" ref="AG15:AG78" si="48">+AE15*C15</f>
        <v>0</v>
      </c>
      <c r="AH15" s="10" t="str">
        <f>IFERROR(VLOOKUP(A15,'10'!U:V,2,0),"0")</f>
        <v>0</v>
      </c>
      <c r="AI15" s="5" t="s">
        <v>295</v>
      </c>
      <c r="AJ15" s="15">
        <f t="shared" ref="AJ15:AJ78" si="49">+AH15*C15</f>
        <v>0</v>
      </c>
      <c r="AK15" s="10" t="str">
        <f>IFERROR(VLOOKUP(A15,'11'!U:V,2,0),"0")</f>
        <v>0</v>
      </c>
      <c r="AL15" s="5" t="s">
        <v>295</v>
      </c>
      <c r="AM15" s="15">
        <f t="shared" ref="AM15:AM78" si="50">+AK15*C15</f>
        <v>0</v>
      </c>
      <c r="AN15" s="10" t="str">
        <f>IFERROR(VLOOKUP(A15,'12'!U:V,2,0),"0")</f>
        <v>0</v>
      </c>
      <c r="AO15" s="5" t="s">
        <v>295</v>
      </c>
      <c r="AP15" s="15">
        <f t="shared" ref="AP15:AP78" si="51">+AN15*C15</f>
        <v>0</v>
      </c>
      <c r="AQ15" s="10" t="str">
        <f>IFERROR(VLOOKUP(A15,'13'!U:V,2,0),"0")</f>
        <v>0</v>
      </c>
      <c r="AR15" s="5" t="s">
        <v>295</v>
      </c>
      <c r="AS15" s="15">
        <f t="shared" ref="AS15:AS78" si="52">+AQ15*C15</f>
        <v>0</v>
      </c>
      <c r="AT15" s="10" t="str">
        <f>IFERROR(VLOOKUP(A15,'14'!U:V,2,0),"0")</f>
        <v>0</v>
      </c>
      <c r="AU15" s="5" t="s">
        <v>295</v>
      </c>
      <c r="AV15" s="15">
        <f t="shared" ref="AV15:AV78" si="53">+AT15*C15</f>
        <v>0</v>
      </c>
      <c r="AW15" s="10" t="str">
        <f>IFERROR(VLOOKUP(A15,'15'!U:V,2,0),"0")</f>
        <v>0</v>
      </c>
      <c r="AX15" s="5" t="s">
        <v>295</v>
      </c>
      <c r="AY15" s="15">
        <f t="shared" ref="AY15:AY78" si="54">+AW15*C15</f>
        <v>0</v>
      </c>
      <c r="AZ15" s="10" t="str">
        <f>IFERROR(VLOOKUP(A15,'16'!U:V,2,0),"0")</f>
        <v>0</v>
      </c>
      <c r="BA15" s="5" t="s">
        <v>295</v>
      </c>
      <c r="BB15" s="15">
        <f t="shared" ref="BB15:BB78" si="55">+AZ15*C15</f>
        <v>0</v>
      </c>
      <c r="BC15" s="10" t="str">
        <f>IFERROR(VLOOKUP(A15,'17'!U:V,2,0),"0")</f>
        <v>0</v>
      </c>
      <c r="BD15" s="5" t="s">
        <v>295</v>
      </c>
      <c r="BE15" s="15">
        <f t="shared" ref="BE15:BE78" si="56">+BC15*C15</f>
        <v>0</v>
      </c>
      <c r="BF15" s="10" t="str">
        <f>IFERROR(VLOOKUP(A15,'18'!U:V,2,0),"0")</f>
        <v>0</v>
      </c>
      <c r="BG15" s="5" t="s">
        <v>295</v>
      </c>
      <c r="BH15" s="15">
        <f t="shared" ref="BH15:BH78" si="57">+BF15*C15</f>
        <v>0</v>
      </c>
      <c r="BI15" s="10" t="str">
        <f>IFERROR(VLOOKUP(A15,'19'!U:V,2,0),"0")</f>
        <v>0</v>
      </c>
      <c r="BJ15" s="5" t="s">
        <v>295</v>
      </c>
      <c r="BK15" s="15">
        <f t="shared" ref="BK15:BK78" si="58">+BI15*C15</f>
        <v>0</v>
      </c>
      <c r="BL15" s="10" t="str">
        <f>IFERROR(VLOOKUP(A15,'20'!U:V,2,0),"0")</f>
        <v>0</v>
      </c>
      <c r="BM15" s="5" t="s">
        <v>295</v>
      </c>
      <c r="BN15" s="15">
        <f t="shared" ref="BN15:BN78" si="59">+BL15*C15</f>
        <v>0</v>
      </c>
      <c r="BO15" s="10" t="str">
        <f>IFERROR(VLOOKUP(A15,'21'!U:V,2,0),"0")</f>
        <v>0</v>
      </c>
      <c r="BP15" s="5" t="s">
        <v>295</v>
      </c>
      <c r="BQ15" s="15">
        <f t="shared" ref="BQ15:BQ78" si="60">+BO15*C15</f>
        <v>0</v>
      </c>
      <c r="BR15" s="10" t="str">
        <f>IFERROR(VLOOKUP(A15,'22'!U:V,2,0),"0")</f>
        <v>0</v>
      </c>
      <c r="BS15" s="5" t="s">
        <v>295</v>
      </c>
      <c r="BT15" s="15">
        <f t="shared" ref="BT15:BT78" si="61">+BR15*C15</f>
        <v>0</v>
      </c>
      <c r="BU15" s="10" t="str">
        <f>IFERROR(VLOOKUP(A15,'23'!U:V,2,0),"0")</f>
        <v>0</v>
      </c>
      <c r="BV15" s="5" t="s">
        <v>295</v>
      </c>
      <c r="BW15" s="15">
        <f t="shared" ref="BW15:BW78" si="62">+BU15*C15</f>
        <v>0</v>
      </c>
      <c r="BX15" s="10" t="str">
        <f>IFERROR(VLOOKUP(A15,'24'!U:V,2,0),"0")</f>
        <v>0</v>
      </c>
      <c r="BY15" s="5" t="s">
        <v>295</v>
      </c>
      <c r="BZ15" s="15">
        <f t="shared" ref="BZ15:BZ78" si="63">+BX15*C15</f>
        <v>0</v>
      </c>
      <c r="CA15" s="10" t="str">
        <f>IFERROR(VLOOKUP(A15,'25'!U:V,2,0),"0")</f>
        <v>0</v>
      </c>
      <c r="CB15" s="5" t="s">
        <v>295</v>
      </c>
      <c r="CC15" s="15">
        <f t="shared" ref="CC15:CC78" si="64">+CA15*C15</f>
        <v>0</v>
      </c>
      <c r="CD15" s="10" t="str">
        <f>IFERROR(VLOOKUP(A15,'26'!U:V,2,0),"0")</f>
        <v>0</v>
      </c>
      <c r="CE15" s="5" t="s">
        <v>295</v>
      </c>
      <c r="CF15" s="15">
        <f t="shared" ref="CF15:CF78" si="65">+CD15*C15</f>
        <v>0</v>
      </c>
      <c r="CG15" s="10" t="str">
        <f>IFERROR(VLOOKUP(A15,'28'!#REF!,2,0),"0")</f>
        <v>0</v>
      </c>
      <c r="CH15" s="5" t="s">
        <v>295</v>
      </c>
      <c r="CI15" s="15">
        <f t="shared" ref="CI15:CI78" si="66">+CG15*C15</f>
        <v>0</v>
      </c>
      <c r="CJ15" s="10" t="str">
        <f>IFERROR(VLOOKUP(A15,'28'!U:V,2,0),"0")</f>
        <v>0</v>
      </c>
      <c r="CK15" s="5" t="s">
        <v>295</v>
      </c>
      <c r="CL15" s="15">
        <f t="shared" ref="CL15:CL78" si="67">+CJ15*C15</f>
        <v>0</v>
      </c>
      <c r="CM15" s="10" t="str">
        <f>IFERROR(VLOOKUP(A15,'29'!U:V,2,0),"0")</f>
        <v>0</v>
      </c>
      <c r="CN15" s="5" t="s">
        <v>295</v>
      </c>
      <c r="CO15" s="15">
        <f t="shared" ref="CO15:CO78" si="68">+CM15*C15</f>
        <v>0</v>
      </c>
      <c r="CP15" s="10" t="str">
        <f>IFERROR(VLOOKUP(A15,'30'!U:V,2,0),"0")</f>
        <v>0</v>
      </c>
      <c r="CQ15" s="5" t="s">
        <v>295</v>
      </c>
      <c r="CR15" s="15">
        <f t="shared" ref="CR15:CR78" si="69">+CP15*C15</f>
        <v>0</v>
      </c>
      <c r="CT15" s="5" t="s">
        <v>295</v>
      </c>
      <c r="CU15" s="15">
        <f t="shared" ref="CU15:CU78" si="70">+CS15*CL15</f>
        <v>0</v>
      </c>
      <c r="CV15" s="10" t="str">
        <f>IFERROR(VLOOKUP(A15,'เซต1-31'!V:W,2,0),"0")</f>
        <v>0</v>
      </c>
      <c r="CW15" s="5" t="s">
        <v>295</v>
      </c>
      <c r="CX15" s="15">
        <f t="shared" ref="CX15:CX78" si="71">+CV15*CO15</f>
        <v>0</v>
      </c>
    </row>
    <row r="16" spans="1:102" x14ac:dyDescent="0.25">
      <c r="A16" s="5" t="s">
        <v>513</v>
      </c>
      <c r="B16" s="4" t="s">
        <v>514</v>
      </c>
      <c r="C16" s="52">
        <f>19.58*5</f>
        <v>97.899999999999991</v>
      </c>
      <c r="D16" s="19">
        <f t="shared" si="38"/>
        <v>0</v>
      </c>
      <c r="E16" s="5" t="s">
        <v>295</v>
      </c>
      <c r="F16" s="13">
        <f t="shared" si="39"/>
        <v>0</v>
      </c>
      <c r="G16" s="10" t="str">
        <f>IFERROR(VLOOKUP(A16,'1'!U:V,2,0),"0")</f>
        <v>0</v>
      </c>
      <c r="H16" s="5" t="s">
        <v>295</v>
      </c>
      <c r="I16" s="15">
        <f t="shared" si="40"/>
        <v>0</v>
      </c>
      <c r="J16" s="10" t="str">
        <f>IFERROR(VLOOKUP(A16,'2'!U:V,2,0),"0")</f>
        <v>0</v>
      </c>
      <c r="K16" s="5" t="s">
        <v>295</v>
      </c>
      <c r="L16" s="15">
        <f t="shared" si="41"/>
        <v>0</v>
      </c>
      <c r="M16" s="10" t="str">
        <f>IFERROR(VLOOKUP(A16,'3'!U:V,2,0),"0")</f>
        <v>0</v>
      </c>
      <c r="N16" s="5" t="s">
        <v>295</v>
      </c>
      <c r="O16" s="15">
        <f t="shared" si="42"/>
        <v>0</v>
      </c>
      <c r="P16" s="10" t="str">
        <f>IFERROR(VLOOKUP(A16,'4'!U:V,2,0),"0")</f>
        <v>0</v>
      </c>
      <c r="Q16" s="5" t="s">
        <v>295</v>
      </c>
      <c r="R16" s="15">
        <f t="shared" si="43"/>
        <v>0</v>
      </c>
      <c r="S16" s="10" t="str">
        <f>IFERROR(VLOOKUP(A16,'5'!U:V,2,0),"0")</f>
        <v>0</v>
      </c>
      <c r="T16" s="5" t="s">
        <v>295</v>
      </c>
      <c r="U16" s="15">
        <f t="shared" si="44"/>
        <v>0</v>
      </c>
      <c r="V16" s="10" t="str">
        <f>IFERROR(VLOOKUP(A16,'6'!U:V,2,0),"0")</f>
        <v>0</v>
      </c>
      <c r="W16" s="5" t="s">
        <v>295</v>
      </c>
      <c r="X16" s="15">
        <f t="shared" si="45"/>
        <v>0</v>
      </c>
      <c r="Y16" s="10" t="str">
        <f>IFERROR(VLOOKUP(A16,'7'!U:V,2,0),"0")</f>
        <v>0</v>
      </c>
      <c r="Z16" s="5" t="s">
        <v>295</v>
      </c>
      <c r="AA16" s="15">
        <f t="shared" si="46"/>
        <v>0</v>
      </c>
      <c r="AB16" s="10" t="str">
        <f>IFERROR(VLOOKUP(A16,'8'!U:V,2,0),"0")</f>
        <v>0</v>
      </c>
      <c r="AC16" s="5" t="s">
        <v>295</v>
      </c>
      <c r="AD16" s="15">
        <f t="shared" si="47"/>
        <v>0</v>
      </c>
      <c r="AE16" s="10" t="str">
        <f>IFERROR(VLOOKUP(A16,'9'!U:V,2,0),"0")</f>
        <v>0</v>
      </c>
      <c r="AF16" s="5" t="s">
        <v>295</v>
      </c>
      <c r="AG16" s="15">
        <f t="shared" si="48"/>
        <v>0</v>
      </c>
      <c r="AH16" s="10" t="str">
        <f>IFERROR(VLOOKUP(A16,'10'!U:V,2,0),"0")</f>
        <v>0</v>
      </c>
      <c r="AI16" s="5" t="s">
        <v>295</v>
      </c>
      <c r="AJ16" s="15">
        <f t="shared" si="49"/>
        <v>0</v>
      </c>
      <c r="AK16" s="10" t="str">
        <f>IFERROR(VLOOKUP(A16,'11'!U:V,2,0),"0")</f>
        <v>0</v>
      </c>
      <c r="AL16" s="5" t="s">
        <v>295</v>
      </c>
      <c r="AM16" s="15">
        <f t="shared" si="50"/>
        <v>0</v>
      </c>
      <c r="AN16" s="10" t="str">
        <f>IFERROR(VLOOKUP(A16,'12'!U:V,2,0),"0")</f>
        <v>0</v>
      </c>
      <c r="AO16" s="5" t="s">
        <v>295</v>
      </c>
      <c r="AP16" s="15">
        <f t="shared" si="51"/>
        <v>0</v>
      </c>
      <c r="AQ16" s="10" t="str">
        <f>IFERROR(VLOOKUP(A16,'13'!U:V,2,0),"0")</f>
        <v>0</v>
      </c>
      <c r="AR16" s="5" t="s">
        <v>295</v>
      </c>
      <c r="AS16" s="15">
        <f t="shared" si="52"/>
        <v>0</v>
      </c>
      <c r="AT16" s="10" t="str">
        <f>IFERROR(VLOOKUP(A16,'14'!U:V,2,0),"0")</f>
        <v>0</v>
      </c>
      <c r="AU16" s="5" t="s">
        <v>295</v>
      </c>
      <c r="AV16" s="15">
        <f t="shared" si="53"/>
        <v>0</v>
      </c>
      <c r="AW16" s="10" t="str">
        <f>IFERROR(VLOOKUP(A16,'15'!U:V,2,0),"0")</f>
        <v>0</v>
      </c>
      <c r="AX16" s="5" t="s">
        <v>295</v>
      </c>
      <c r="AY16" s="15">
        <f t="shared" si="54"/>
        <v>0</v>
      </c>
      <c r="AZ16" s="10" t="str">
        <f>IFERROR(VLOOKUP(A16,'16'!U:V,2,0),"0")</f>
        <v>0</v>
      </c>
      <c r="BA16" s="5" t="s">
        <v>295</v>
      </c>
      <c r="BB16" s="15">
        <f t="shared" si="55"/>
        <v>0</v>
      </c>
      <c r="BC16" s="10" t="str">
        <f>IFERROR(VLOOKUP(A16,'17'!U:V,2,0),"0")</f>
        <v>0</v>
      </c>
      <c r="BD16" s="5" t="s">
        <v>295</v>
      </c>
      <c r="BE16" s="15">
        <f t="shared" si="56"/>
        <v>0</v>
      </c>
      <c r="BF16" s="10" t="str">
        <f>IFERROR(VLOOKUP(A16,'18'!U:V,2,0),"0")</f>
        <v>0</v>
      </c>
      <c r="BG16" s="5" t="s">
        <v>295</v>
      </c>
      <c r="BH16" s="15">
        <f t="shared" si="57"/>
        <v>0</v>
      </c>
      <c r="BI16" s="10" t="str">
        <f>IFERROR(VLOOKUP(A16,'19'!U:V,2,0),"0")</f>
        <v>0</v>
      </c>
      <c r="BJ16" s="5" t="s">
        <v>295</v>
      </c>
      <c r="BK16" s="15">
        <f t="shared" si="58"/>
        <v>0</v>
      </c>
      <c r="BL16" s="10" t="str">
        <f>IFERROR(VLOOKUP(A16,'20'!U:V,2,0),"0")</f>
        <v>0</v>
      </c>
      <c r="BM16" s="5" t="s">
        <v>295</v>
      </c>
      <c r="BN16" s="15">
        <f t="shared" si="59"/>
        <v>0</v>
      </c>
      <c r="BO16" s="10" t="str">
        <f>IFERROR(VLOOKUP(A16,'21'!U:V,2,0),"0")</f>
        <v>0</v>
      </c>
      <c r="BP16" s="5" t="s">
        <v>295</v>
      </c>
      <c r="BQ16" s="15">
        <f t="shared" si="60"/>
        <v>0</v>
      </c>
      <c r="BR16" s="10" t="str">
        <f>IFERROR(VLOOKUP(A16,'22'!U:V,2,0),"0")</f>
        <v>0</v>
      </c>
      <c r="BS16" s="5" t="s">
        <v>295</v>
      </c>
      <c r="BT16" s="15">
        <f t="shared" si="61"/>
        <v>0</v>
      </c>
      <c r="BU16" s="10" t="str">
        <f>IFERROR(VLOOKUP(A16,'23'!U:V,2,0),"0")</f>
        <v>0</v>
      </c>
      <c r="BV16" s="5" t="s">
        <v>295</v>
      </c>
      <c r="BW16" s="15">
        <f t="shared" si="62"/>
        <v>0</v>
      </c>
      <c r="BX16" s="10" t="str">
        <f>IFERROR(VLOOKUP(A16,'24'!U:V,2,0),"0")</f>
        <v>0</v>
      </c>
      <c r="BY16" s="5" t="s">
        <v>295</v>
      </c>
      <c r="BZ16" s="15">
        <f t="shared" si="63"/>
        <v>0</v>
      </c>
      <c r="CA16" s="10" t="str">
        <f>IFERROR(VLOOKUP(A16,'25'!U:V,2,0),"0")</f>
        <v>0</v>
      </c>
      <c r="CB16" s="5" t="s">
        <v>295</v>
      </c>
      <c r="CC16" s="15">
        <f t="shared" si="64"/>
        <v>0</v>
      </c>
      <c r="CD16" s="10" t="str">
        <f>IFERROR(VLOOKUP(A16,'26'!U:V,2,0),"0")</f>
        <v>0</v>
      </c>
      <c r="CE16" s="5" t="s">
        <v>295</v>
      </c>
      <c r="CF16" s="15">
        <f t="shared" si="65"/>
        <v>0</v>
      </c>
      <c r="CG16" s="10" t="str">
        <f>IFERROR(VLOOKUP(A16,'28'!#REF!,2,0),"0")</f>
        <v>0</v>
      </c>
      <c r="CH16" s="5" t="s">
        <v>295</v>
      </c>
      <c r="CI16" s="15">
        <f t="shared" si="66"/>
        <v>0</v>
      </c>
      <c r="CJ16" s="10" t="str">
        <f>IFERROR(VLOOKUP(A16,'28'!U:V,2,0),"0")</f>
        <v>0</v>
      </c>
      <c r="CK16" s="5" t="s">
        <v>295</v>
      </c>
      <c r="CL16" s="15">
        <f t="shared" si="67"/>
        <v>0</v>
      </c>
      <c r="CM16" s="10" t="str">
        <f>IFERROR(VLOOKUP(A16,'29'!U:V,2,0),"0")</f>
        <v>0</v>
      </c>
      <c r="CN16" s="5" t="s">
        <v>295</v>
      </c>
      <c r="CO16" s="15">
        <f t="shared" si="68"/>
        <v>0</v>
      </c>
      <c r="CP16" s="10" t="str">
        <f>IFERROR(VLOOKUP(A16,'30'!U:V,2,0),"0")</f>
        <v>0</v>
      </c>
      <c r="CQ16" s="5" t="s">
        <v>295</v>
      </c>
      <c r="CR16" s="15">
        <f t="shared" si="69"/>
        <v>0</v>
      </c>
      <c r="CT16" s="5" t="s">
        <v>295</v>
      </c>
      <c r="CU16" s="15">
        <f t="shared" si="70"/>
        <v>0</v>
      </c>
      <c r="CV16" s="10" t="str">
        <f>IFERROR(VLOOKUP(A16,'เซต1-31'!V:W,2,0),"0")</f>
        <v>0</v>
      </c>
      <c r="CW16" s="5" t="s">
        <v>295</v>
      </c>
      <c r="CX16" s="15">
        <f t="shared" si="71"/>
        <v>0</v>
      </c>
    </row>
    <row r="17" spans="1:102" x14ac:dyDescent="0.25">
      <c r="A17" s="5" t="s">
        <v>596</v>
      </c>
      <c r="B17" s="4" t="s">
        <v>603</v>
      </c>
      <c r="C17" s="52">
        <f>12.68*4</f>
        <v>50.72</v>
      </c>
      <c r="D17" s="19">
        <f t="shared" si="38"/>
        <v>0</v>
      </c>
      <c r="E17" s="5" t="s">
        <v>295</v>
      </c>
      <c r="F17" s="13">
        <f t="shared" si="39"/>
        <v>0</v>
      </c>
      <c r="G17" s="10" t="str">
        <f>IFERROR(VLOOKUP(A17,'1'!U:V,2,0),"0")</f>
        <v>0</v>
      </c>
      <c r="H17" s="5" t="s">
        <v>295</v>
      </c>
      <c r="I17" s="15">
        <f t="shared" si="40"/>
        <v>0</v>
      </c>
      <c r="J17" s="10" t="str">
        <f>IFERROR(VLOOKUP(A17,'2'!U:V,2,0),"0")</f>
        <v>0</v>
      </c>
      <c r="K17" s="5" t="s">
        <v>295</v>
      </c>
      <c r="L17" s="15">
        <f t="shared" si="41"/>
        <v>0</v>
      </c>
      <c r="M17" s="10" t="str">
        <f>IFERROR(VLOOKUP(A17,'3'!U:V,2,0),"0")</f>
        <v>0</v>
      </c>
      <c r="N17" s="5" t="s">
        <v>295</v>
      </c>
      <c r="O17" s="15">
        <f t="shared" si="42"/>
        <v>0</v>
      </c>
      <c r="P17" s="10" t="str">
        <f>IFERROR(VLOOKUP(A17,'4'!U:V,2,0),"0")</f>
        <v>0</v>
      </c>
      <c r="Q17" s="5" t="s">
        <v>295</v>
      </c>
      <c r="R17" s="15">
        <f t="shared" si="43"/>
        <v>0</v>
      </c>
      <c r="S17" s="10" t="str">
        <f>IFERROR(VLOOKUP(A17,'5'!U:V,2,0),"0")</f>
        <v>0</v>
      </c>
      <c r="T17" s="5" t="s">
        <v>295</v>
      </c>
      <c r="U17" s="15">
        <f t="shared" si="44"/>
        <v>0</v>
      </c>
      <c r="V17" s="10" t="str">
        <f>IFERROR(VLOOKUP(A17,'6'!U:V,2,0),"0")</f>
        <v>0</v>
      </c>
      <c r="W17" s="5" t="s">
        <v>295</v>
      </c>
      <c r="X17" s="15">
        <f t="shared" si="45"/>
        <v>0</v>
      </c>
      <c r="Y17" s="10" t="str">
        <f>IFERROR(VLOOKUP(A17,'7'!U:V,2,0),"0")</f>
        <v>0</v>
      </c>
      <c r="Z17" s="5" t="s">
        <v>295</v>
      </c>
      <c r="AA17" s="15">
        <f t="shared" si="46"/>
        <v>0</v>
      </c>
      <c r="AB17" s="10" t="str">
        <f>IFERROR(VLOOKUP(A17,'8'!U:V,2,0),"0")</f>
        <v>0</v>
      </c>
      <c r="AC17" s="5" t="s">
        <v>295</v>
      </c>
      <c r="AD17" s="15">
        <f t="shared" si="47"/>
        <v>0</v>
      </c>
      <c r="AE17" s="10" t="str">
        <f>IFERROR(VLOOKUP(A17,'9'!U:V,2,0),"0")</f>
        <v>0</v>
      </c>
      <c r="AF17" s="5" t="s">
        <v>295</v>
      </c>
      <c r="AG17" s="15">
        <f t="shared" si="48"/>
        <v>0</v>
      </c>
      <c r="AH17" s="10" t="str">
        <f>IFERROR(VLOOKUP(A17,'10'!U:V,2,0),"0")</f>
        <v>0</v>
      </c>
      <c r="AI17" s="5" t="s">
        <v>295</v>
      </c>
      <c r="AJ17" s="15">
        <f t="shared" si="49"/>
        <v>0</v>
      </c>
      <c r="AK17" s="10" t="str">
        <f>IFERROR(VLOOKUP(A17,'11'!U:V,2,0),"0")</f>
        <v>0</v>
      </c>
      <c r="AL17" s="5" t="s">
        <v>295</v>
      </c>
      <c r="AM17" s="15">
        <f t="shared" si="50"/>
        <v>0</v>
      </c>
      <c r="AN17" s="10" t="str">
        <f>IFERROR(VLOOKUP(A17,'12'!U:V,2,0),"0")</f>
        <v>0</v>
      </c>
      <c r="AO17" s="5" t="s">
        <v>295</v>
      </c>
      <c r="AP17" s="15">
        <f t="shared" si="51"/>
        <v>0</v>
      </c>
      <c r="AQ17" s="10" t="str">
        <f>IFERROR(VLOOKUP(A17,'13'!U:V,2,0),"0")</f>
        <v>0</v>
      </c>
      <c r="AR17" s="5" t="s">
        <v>295</v>
      </c>
      <c r="AS17" s="15">
        <f t="shared" si="52"/>
        <v>0</v>
      </c>
      <c r="AT17" s="10" t="str">
        <f>IFERROR(VLOOKUP(A17,'14'!U:V,2,0),"0")</f>
        <v>0</v>
      </c>
      <c r="AU17" s="5" t="s">
        <v>295</v>
      </c>
      <c r="AV17" s="15">
        <f t="shared" si="53"/>
        <v>0</v>
      </c>
      <c r="AW17" s="10" t="str">
        <f>IFERROR(VLOOKUP(A17,'15'!U:V,2,0),"0")</f>
        <v>0</v>
      </c>
      <c r="AX17" s="5" t="s">
        <v>295</v>
      </c>
      <c r="AY17" s="15">
        <f t="shared" si="54"/>
        <v>0</v>
      </c>
      <c r="AZ17" s="10" t="str">
        <f>IFERROR(VLOOKUP(A17,'16'!U:V,2,0),"0")</f>
        <v>0</v>
      </c>
      <c r="BA17" s="5" t="s">
        <v>295</v>
      </c>
      <c r="BB17" s="15">
        <f t="shared" si="55"/>
        <v>0</v>
      </c>
      <c r="BC17" s="10" t="str">
        <f>IFERROR(VLOOKUP(A17,'17'!U:V,2,0),"0")</f>
        <v>0</v>
      </c>
      <c r="BD17" s="5" t="s">
        <v>295</v>
      </c>
      <c r="BE17" s="15">
        <f t="shared" si="56"/>
        <v>0</v>
      </c>
      <c r="BF17" s="10" t="str">
        <f>IFERROR(VLOOKUP(A17,'18'!U:V,2,0),"0")</f>
        <v>0</v>
      </c>
      <c r="BG17" s="5" t="s">
        <v>295</v>
      </c>
      <c r="BH17" s="15">
        <f t="shared" si="57"/>
        <v>0</v>
      </c>
      <c r="BI17" s="10" t="str">
        <f>IFERROR(VLOOKUP(A17,'19'!U:V,2,0),"0")</f>
        <v>0</v>
      </c>
      <c r="BJ17" s="5" t="s">
        <v>295</v>
      </c>
      <c r="BK17" s="15">
        <f t="shared" si="58"/>
        <v>0</v>
      </c>
      <c r="BL17" s="10" t="str">
        <f>IFERROR(VLOOKUP(A17,'20'!U:V,2,0),"0")</f>
        <v>0</v>
      </c>
      <c r="BM17" s="5" t="s">
        <v>295</v>
      </c>
      <c r="BN17" s="15">
        <f t="shared" si="59"/>
        <v>0</v>
      </c>
      <c r="BO17" s="10" t="str">
        <f>IFERROR(VLOOKUP(A17,'21'!U:V,2,0),"0")</f>
        <v>0</v>
      </c>
      <c r="BP17" s="5" t="s">
        <v>295</v>
      </c>
      <c r="BQ17" s="15">
        <f t="shared" si="60"/>
        <v>0</v>
      </c>
      <c r="BR17" s="10" t="str">
        <f>IFERROR(VLOOKUP(A17,'22'!U:V,2,0),"0")</f>
        <v>0</v>
      </c>
      <c r="BS17" s="5" t="s">
        <v>295</v>
      </c>
      <c r="BT17" s="15">
        <f t="shared" si="61"/>
        <v>0</v>
      </c>
      <c r="BU17" s="10" t="str">
        <f>IFERROR(VLOOKUP(A17,'23'!U:V,2,0),"0")</f>
        <v>0</v>
      </c>
      <c r="BV17" s="5" t="s">
        <v>295</v>
      </c>
      <c r="BW17" s="15">
        <f t="shared" si="62"/>
        <v>0</v>
      </c>
      <c r="BX17" s="10" t="str">
        <f>IFERROR(VLOOKUP(A17,'24'!U:V,2,0),"0")</f>
        <v>0</v>
      </c>
      <c r="BY17" s="5" t="s">
        <v>295</v>
      </c>
      <c r="BZ17" s="15">
        <f t="shared" si="63"/>
        <v>0</v>
      </c>
      <c r="CA17" s="10" t="str">
        <f>IFERROR(VLOOKUP(A17,'25'!U:V,2,0),"0")</f>
        <v>0</v>
      </c>
      <c r="CB17" s="5" t="s">
        <v>295</v>
      </c>
      <c r="CC17" s="15">
        <f t="shared" si="64"/>
        <v>0</v>
      </c>
      <c r="CD17" s="10" t="str">
        <f>IFERROR(VLOOKUP(A17,'26'!U:V,2,0),"0")</f>
        <v>0</v>
      </c>
      <c r="CE17" s="5" t="s">
        <v>295</v>
      </c>
      <c r="CF17" s="15">
        <f t="shared" si="65"/>
        <v>0</v>
      </c>
      <c r="CG17" s="10" t="str">
        <f>IFERROR(VLOOKUP(A17,'28'!#REF!,2,0),"0")</f>
        <v>0</v>
      </c>
      <c r="CH17" s="5" t="s">
        <v>295</v>
      </c>
      <c r="CI17" s="15">
        <f t="shared" si="66"/>
        <v>0</v>
      </c>
      <c r="CJ17" s="10" t="str">
        <f>IFERROR(VLOOKUP(A17,'28'!U:V,2,0),"0")</f>
        <v>0</v>
      </c>
      <c r="CK17" s="5" t="s">
        <v>295</v>
      </c>
      <c r="CL17" s="15">
        <f t="shared" si="67"/>
        <v>0</v>
      </c>
      <c r="CM17" s="10" t="str">
        <f>IFERROR(VLOOKUP(A17,'29'!U:V,2,0),"0")</f>
        <v>0</v>
      </c>
      <c r="CN17" s="5" t="s">
        <v>295</v>
      </c>
      <c r="CO17" s="15">
        <f t="shared" si="68"/>
        <v>0</v>
      </c>
      <c r="CP17" s="10" t="str">
        <f>IFERROR(VLOOKUP(A17,'30'!U:V,2,0),"0")</f>
        <v>0</v>
      </c>
      <c r="CQ17" s="5" t="s">
        <v>295</v>
      </c>
      <c r="CR17" s="15">
        <f t="shared" si="69"/>
        <v>0</v>
      </c>
      <c r="CT17" s="5" t="s">
        <v>295</v>
      </c>
      <c r="CU17" s="15">
        <f t="shared" si="70"/>
        <v>0</v>
      </c>
      <c r="CV17" s="10" t="str">
        <f>IFERROR(VLOOKUP(A17,'เซต1-31'!V:W,2,0),"0")</f>
        <v>0</v>
      </c>
      <c r="CW17" s="5" t="s">
        <v>295</v>
      </c>
      <c r="CX17" s="15">
        <f t="shared" si="71"/>
        <v>0</v>
      </c>
    </row>
    <row r="18" spans="1:102" x14ac:dyDescent="0.25">
      <c r="A18" s="5" t="s">
        <v>611</v>
      </c>
      <c r="B18" s="4" t="s">
        <v>612</v>
      </c>
      <c r="C18" s="52">
        <f>12.68*4</f>
        <v>50.72</v>
      </c>
      <c r="D18" s="19">
        <f t="shared" si="38"/>
        <v>0</v>
      </c>
      <c r="E18" s="5" t="s">
        <v>295</v>
      </c>
      <c r="F18" s="13">
        <f t="shared" si="39"/>
        <v>0</v>
      </c>
      <c r="G18" s="10" t="str">
        <f>IFERROR(VLOOKUP(A18,'1'!U:V,2,0),"0")</f>
        <v>0</v>
      </c>
      <c r="H18" s="5" t="s">
        <v>295</v>
      </c>
      <c r="I18" s="15">
        <f t="shared" si="40"/>
        <v>0</v>
      </c>
      <c r="J18" s="10" t="str">
        <f>IFERROR(VLOOKUP(A18,'2'!U:V,2,0),"0")</f>
        <v>0</v>
      </c>
      <c r="K18" s="5" t="s">
        <v>295</v>
      </c>
      <c r="L18" s="15">
        <f t="shared" si="41"/>
        <v>0</v>
      </c>
      <c r="M18" s="10" t="str">
        <f>IFERROR(VLOOKUP(A18,'3'!U:V,2,0),"0")</f>
        <v>0</v>
      </c>
      <c r="N18" s="5" t="s">
        <v>295</v>
      </c>
      <c r="O18" s="15">
        <f t="shared" si="42"/>
        <v>0</v>
      </c>
      <c r="P18" s="10" t="str">
        <f>IFERROR(VLOOKUP(A18,'4'!U:V,2,0),"0")</f>
        <v>0</v>
      </c>
      <c r="Q18" s="5" t="s">
        <v>295</v>
      </c>
      <c r="R18" s="15">
        <f t="shared" si="43"/>
        <v>0</v>
      </c>
      <c r="S18" s="10" t="str">
        <f>IFERROR(VLOOKUP(A18,'5'!U:V,2,0),"0")</f>
        <v>0</v>
      </c>
      <c r="T18" s="5" t="s">
        <v>295</v>
      </c>
      <c r="U18" s="15">
        <f t="shared" si="44"/>
        <v>0</v>
      </c>
      <c r="V18" s="10" t="str">
        <f>IFERROR(VLOOKUP(A18,'6'!U:V,2,0),"0")</f>
        <v>0</v>
      </c>
      <c r="W18" s="5" t="s">
        <v>295</v>
      </c>
      <c r="X18" s="15">
        <f t="shared" si="45"/>
        <v>0</v>
      </c>
      <c r="Y18" s="10" t="str">
        <f>IFERROR(VLOOKUP(A18,'7'!U:V,2,0),"0")</f>
        <v>0</v>
      </c>
      <c r="Z18" s="5" t="s">
        <v>295</v>
      </c>
      <c r="AA18" s="15">
        <f t="shared" si="46"/>
        <v>0</v>
      </c>
      <c r="AB18" s="10" t="str">
        <f>IFERROR(VLOOKUP(A18,'8'!U:V,2,0),"0")</f>
        <v>0</v>
      </c>
      <c r="AC18" s="5" t="s">
        <v>295</v>
      </c>
      <c r="AD18" s="15">
        <f t="shared" si="47"/>
        <v>0</v>
      </c>
      <c r="AE18" s="10" t="str">
        <f>IFERROR(VLOOKUP(A18,'9'!U:V,2,0),"0")</f>
        <v>0</v>
      </c>
      <c r="AF18" s="5" t="s">
        <v>295</v>
      </c>
      <c r="AG18" s="15">
        <f t="shared" si="48"/>
        <v>0</v>
      </c>
      <c r="AH18" s="10" t="str">
        <f>IFERROR(VLOOKUP(A18,'10'!U:V,2,0),"0")</f>
        <v>0</v>
      </c>
      <c r="AI18" s="5" t="s">
        <v>295</v>
      </c>
      <c r="AJ18" s="15">
        <f t="shared" si="49"/>
        <v>0</v>
      </c>
      <c r="AK18" s="10" t="str">
        <f>IFERROR(VLOOKUP(A18,'11'!U:V,2,0),"0")</f>
        <v>0</v>
      </c>
      <c r="AL18" s="5" t="s">
        <v>295</v>
      </c>
      <c r="AM18" s="15">
        <f t="shared" si="50"/>
        <v>0</v>
      </c>
      <c r="AN18" s="10" t="str">
        <f>IFERROR(VLOOKUP(A18,'12'!U:V,2,0),"0")</f>
        <v>0</v>
      </c>
      <c r="AO18" s="5" t="s">
        <v>295</v>
      </c>
      <c r="AP18" s="15">
        <f t="shared" si="51"/>
        <v>0</v>
      </c>
      <c r="AQ18" s="10" t="str">
        <f>IFERROR(VLOOKUP(A18,'13'!U:V,2,0),"0")</f>
        <v>0</v>
      </c>
      <c r="AR18" s="5" t="s">
        <v>295</v>
      </c>
      <c r="AS18" s="15">
        <f t="shared" si="52"/>
        <v>0</v>
      </c>
      <c r="AT18" s="10" t="str">
        <f>IFERROR(VLOOKUP(A18,'14'!U:V,2,0),"0")</f>
        <v>0</v>
      </c>
      <c r="AU18" s="5" t="s">
        <v>295</v>
      </c>
      <c r="AV18" s="15">
        <f t="shared" si="53"/>
        <v>0</v>
      </c>
      <c r="AW18" s="10" t="str">
        <f>IFERROR(VLOOKUP(A18,'15'!U:V,2,0),"0")</f>
        <v>0</v>
      </c>
      <c r="AX18" s="5" t="s">
        <v>295</v>
      </c>
      <c r="AY18" s="15">
        <f t="shared" si="54"/>
        <v>0</v>
      </c>
      <c r="AZ18" s="10" t="str">
        <f>IFERROR(VLOOKUP(A18,'16'!U:V,2,0),"0")</f>
        <v>0</v>
      </c>
      <c r="BA18" s="5" t="s">
        <v>295</v>
      </c>
      <c r="BB18" s="15">
        <f t="shared" si="55"/>
        <v>0</v>
      </c>
      <c r="BC18" s="10" t="str">
        <f>IFERROR(VLOOKUP(A18,'17'!U:V,2,0),"0")</f>
        <v>0</v>
      </c>
      <c r="BD18" s="5" t="s">
        <v>295</v>
      </c>
      <c r="BE18" s="15">
        <f t="shared" si="56"/>
        <v>0</v>
      </c>
      <c r="BF18" s="10" t="str">
        <f>IFERROR(VLOOKUP(A18,'18'!U:V,2,0),"0")</f>
        <v>0</v>
      </c>
      <c r="BG18" s="5" t="s">
        <v>295</v>
      </c>
      <c r="BH18" s="15">
        <f t="shared" si="57"/>
        <v>0</v>
      </c>
      <c r="BI18" s="10" t="str">
        <f>IFERROR(VLOOKUP(A18,'19'!U:V,2,0),"0")</f>
        <v>0</v>
      </c>
      <c r="BJ18" s="5" t="s">
        <v>295</v>
      </c>
      <c r="BK18" s="15">
        <f t="shared" si="58"/>
        <v>0</v>
      </c>
      <c r="BL18" s="10" t="str">
        <f>IFERROR(VLOOKUP(A18,'20'!U:V,2,0),"0")</f>
        <v>0</v>
      </c>
      <c r="BM18" s="5" t="s">
        <v>295</v>
      </c>
      <c r="BN18" s="15">
        <f t="shared" si="59"/>
        <v>0</v>
      </c>
      <c r="BO18" s="10" t="str">
        <f>IFERROR(VLOOKUP(A18,'21'!U:V,2,0),"0")</f>
        <v>0</v>
      </c>
      <c r="BP18" s="5" t="s">
        <v>295</v>
      </c>
      <c r="BQ18" s="15">
        <f t="shared" si="60"/>
        <v>0</v>
      </c>
      <c r="BR18" s="10" t="str">
        <f>IFERROR(VLOOKUP(A18,'22'!U:V,2,0),"0")</f>
        <v>0</v>
      </c>
      <c r="BS18" s="5" t="s">
        <v>295</v>
      </c>
      <c r="BT18" s="15">
        <f t="shared" si="61"/>
        <v>0</v>
      </c>
      <c r="BU18" s="10" t="str">
        <f>IFERROR(VLOOKUP(A18,'23'!U:V,2,0),"0")</f>
        <v>0</v>
      </c>
      <c r="BV18" s="5" t="s">
        <v>295</v>
      </c>
      <c r="BW18" s="15">
        <f t="shared" si="62"/>
        <v>0</v>
      </c>
      <c r="BX18" s="10" t="str">
        <f>IFERROR(VLOOKUP(A18,'24'!U:V,2,0),"0")</f>
        <v>0</v>
      </c>
      <c r="BY18" s="5" t="s">
        <v>295</v>
      </c>
      <c r="BZ18" s="15">
        <f t="shared" si="63"/>
        <v>0</v>
      </c>
      <c r="CA18" s="10" t="str">
        <f>IFERROR(VLOOKUP(A18,'25'!U:V,2,0),"0")</f>
        <v>0</v>
      </c>
      <c r="CB18" s="5" t="s">
        <v>295</v>
      </c>
      <c r="CC18" s="15">
        <f t="shared" si="64"/>
        <v>0</v>
      </c>
      <c r="CD18" s="10" t="str">
        <f>IFERROR(VLOOKUP(A18,'26'!U:V,2,0),"0")</f>
        <v>0</v>
      </c>
      <c r="CE18" s="5" t="s">
        <v>295</v>
      </c>
      <c r="CF18" s="15">
        <f t="shared" si="65"/>
        <v>0</v>
      </c>
      <c r="CG18" s="10" t="str">
        <f>IFERROR(VLOOKUP(A18,'28'!#REF!,2,0),"0")</f>
        <v>0</v>
      </c>
      <c r="CH18" s="5" t="s">
        <v>295</v>
      </c>
      <c r="CI18" s="15">
        <f t="shared" si="66"/>
        <v>0</v>
      </c>
      <c r="CJ18" s="10" t="str">
        <f>IFERROR(VLOOKUP(A18,'28'!U:V,2,0),"0")</f>
        <v>0</v>
      </c>
      <c r="CK18" s="5" t="s">
        <v>295</v>
      </c>
      <c r="CL18" s="15">
        <f t="shared" si="67"/>
        <v>0</v>
      </c>
      <c r="CM18" s="10" t="str">
        <f>IFERROR(VLOOKUP(A18,'29'!U:V,2,0),"0")</f>
        <v>0</v>
      </c>
      <c r="CN18" s="5" t="s">
        <v>295</v>
      </c>
      <c r="CO18" s="15">
        <f t="shared" si="68"/>
        <v>0</v>
      </c>
      <c r="CP18" s="10" t="str">
        <f>IFERROR(VLOOKUP(A18,'30'!U:V,2,0),"0")</f>
        <v>0</v>
      </c>
      <c r="CQ18" s="5" t="s">
        <v>295</v>
      </c>
      <c r="CR18" s="15">
        <f t="shared" si="69"/>
        <v>0</v>
      </c>
      <c r="CT18" s="5" t="s">
        <v>295</v>
      </c>
      <c r="CU18" s="15">
        <f t="shared" si="70"/>
        <v>0</v>
      </c>
      <c r="CV18" s="10" t="str">
        <f>IFERROR(VLOOKUP(A18,'เซต1-31'!V:W,2,0),"0")</f>
        <v>0</v>
      </c>
      <c r="CW18" s="5" t="s">
        <v>295</v>
      </c>
      <c r="CX18" s="15">
        <f t="shared" si="71"/>
        <v>0</v>
      </c>
    </row>
    <row r="19" spans="1:102" x14ac:dyDescent="0.25">
      <c r="A19" s="5" t="s">
        <v>581</v>
      </c>
      <c r="B19" s="4" t="s">
        <v>582</v>
      </c>
      <c r="C19" s="52">
        <f>12.68*3</f>
        <v>38.04</v>
      </c>
      <c r="D19" s="19">
        <f t="shared" si="38"/>
        <v>0</v>
      </c>
      <c r="E19" s="5" t="s">
        <v>295</v>
      </c>
      <c r="F19" s="13">
        <f t="shared" si="39"/>
        <v>0</v>
      </c>
      <c r="G19" s="10" t="str">
        <f>IFERROR(VLOOKUP(A19,'1'!U:V,2,0),"0")</f>
        <v>0</v>
      </c>
      <c r="H19" s="5" t="s">
        <v>295</v>
      </c>
      <c r="I19" s="15">
        <f t="shared" si="40"/>
        <v>0</v>
      </c>
      <c r="J19" s="10" t="str">
        <f>IFERROR(VLOOKUP(A19,'2'!U:V,2,0),"0")</f>
        <v>0</v>
      </c>
      <c r="K19" s="5" t="s">
        <v>295</v>
      </c>
      <c r="L19" s="15">
        <f t="shared" si="41"/>
        <v>0</v>
      </c>
      <c r="M19" s="10" t="str">
        <f>IFERROR(VLOOKUP(A19,'3'!U:V,2,0),"0")</f>
        <v>0</v>
      </c>
      <c r="N19" s="5" t="s">
        <v>295</v>
      </c>
      <c r="O19" s="15">
        <f t="shared" si="42"/>
        <v>0</v>
      </c>
      <c r="P19" s="10" t="str">
        <f>IFERROR(VLOOKUP(A19,'4'!U:V,2,0),"0")</f>
        <v>0</v>
      </c>
      <c r="Q19" s="5" t="s">
        <v>295</v>
      </c>
      <c r="R19" s="15">
        <f t="shared" si="43"/>
        <v>0</v>
      </c>
      <c r="S19" s="10" t="str">
        <f>IFERROR(VLOOKUP(A19,'5'!U:V,2,0),"0")</f>
        <v>0</v>
      </c>
      <c r="T19" s="5" t="s">
        <v>295</v>
      </c>
      <c r="U19" s="15">
        <f t="shared" si="44"/>
        <v>0</v>
      </c>
      <c r="V19" s="10" t="str">
        <f>IFERROR(VLOOKUP(A19,'6'!U:V,2,0),"0")</f>
        <v>0</v>
      </c>
      <c r="W19" s="5" t="s">
        <v>295</v>
      </c>
      <c r="X19" s="15">
        <f t="shared" si="45"/>
        <v>0</v>
      </c>
      <c r="Y19" s="10" t="str">
        <f>IFERROR(VLOOKUP(A19,'7'!U:V,2,0),"0")</f>
        <v>0</v>
      </c>
      <c r="Z19" s="5" t="s">
        <v>295</v>
      </c>
      <c r="AA19" s="15">
        <f t="shared" si="46"/>
        <v>0</v>
      </c>
      <c r="AB19" s="10" t="str">
        <f>IFERROR(VLOOKUP(A19,'8'!U:V,2,0),"0")</f>
        <v>0</v>
      </c>
      <c r="AC19" s="5" t="s">
        <v>295</v>
      </c>
      <c r="AD19" s="15">
        <f t="shared" si="47"/>
        <v>0</v>
      </c>
      <c r="AE19" s="10" t="str">
        <f>IFERROR(VLOOKUP(A19,'9'!U:V,2,0),"0")</f>
        <v>0</v>
      </c>
      <c r="AF19" s="5" t="s">
        <v>295</v>
      </c>
      <c r="AG19" s="15">
        <f t="shared" si="48"/>
        <v>0</v>
      </c>
      <c r="AH19" s="10" t="str">
        <f>IFERROR(VLOOKUP(A19,'10'!U:V,2,0),"0")</f>
        <v>0</v>
      </c>
      <c r="AI19" s="5" t="s">
        <v>295</v>
      </c>
      <c r="AJ19" s="15">
        <f t="shared" si="49"/>
        <v>0</v>
      </c>
      <c r="AK19" s="10" t="str">
        <f>IFERROR(VLOOKUP(A19,'11'!U:V,2,0),"0")</f>
        <v>0</v>
      </c>
      <c r="AL19" s="5" t="s">
        <v>295</v>
      </c>
      <c r="AM19" s="15">
        <f t="shared" si="50"/>
        <v>0</v>
      </c>
      <c r="AN19" s="10" t="str">
        <f>IFERROR(VLOOKUP(A19,'12'!U:V,2,0),"0")</f>
        <v>0</v>
      </c>
      <c r="AO19" s="5" t="s">
        <v>295</v>
      </c>
      <c r="AP19" s="15">
        <f t="shared" si="51"/>
        <v>0</v>
      </c>
      <c r="AQ19" s="10" t="str">
        <f>IFERROR(VLOOKUP(A19,'13'!U:V,2,0),"0")</f>
        <v>0</v>
      </c>
      <c r="AR19" s="5" t="s">
        <v>295</v>
      </c>
      <c r="AS19" s="15">
        <f t="shared" si="52"/>
        <v>0</v>
      </c>
      <c r="AT19" s="10" t="str">
        <f>IFERROR(VLOOKUP(A19,'14'!U:V,2,0),"0")</f>
        <v>0</v>
      </c>
      <c r="AU19" s="5" t="s">
        <v>295</v>
      </c>
      <c r="AV19" s="15">
        <f t="shared" si="53"/>
        <v>0</v>
      </c>
      <c r="AW19" s="10" t="str">
        <f>IFERROR(VLOOKUP(A19,'15'!U:V,2,0),"0")</f>
        <v>0</v>
      </c>
      <c r="AX19" s="5" t="s">
        <v>295</v>
      </c>
      <c r="AY19" s="15">
        <f t="shared" si="54"/>
        <v>0</v>
      </c>
      <c r="AZ19" s="10" t="str">
        <f>IFERROR(VLOOKUP(A19,'16'!U:V,2,0),"0")</f>
        <v>0</v>
      </c>
      <c r="BA19" s="5" t="s">
        <v>295</v>
      </c>
      <c r="BB19" s="15">
        <f t="shared" si="55"/>
        <v>0</v>
      </c>
      <c r="BC19" s="10" t="str">
        <f>IFERROR(VLOOKUP(A19,'17'!U:V,2,0),"0")</f>
        <v>0</v>
      </c>
      <c r="BD19" s="5" t="s">
        <v>295</v>
      </c>
      <c r="BE19" s="15">
        <f t="shared" si="56"/>
        <v>0</v>
      </c>
      <c r="BF19" s="10" t="str">
        <f>IFERROR(VLOOKUP(A19,'18'!U:V,2,0),"0")</f>
        <v>0</v>
      </c>
      <c r="BG19" s="5" t="s">
        <v>295</v>
      </c>
      <c r="BH19" s="15">
        <f t="shared" si="57"/>
        <v>0</v>
      </c>
      <c r="BI19" s="10" t="str">
        <f>IFERROR(VLOOKUP(A19,'19'!U:V,2,0),"0")</f>
        <v>0</v>
      </c>
      <c r="BJ19" s="5" t="s">
        <v>295</v>
      </c>
      <c r="BK19" s="15">
        <f t="shared" si="58"/>
        <v>0</v>
      </c>
      <c r="BL19" s="10" t="str">
        <f>IFERROR(VLOOKUP(A19,'20'!U:V,2,0),"0")</f>
        <v>0</v>
      </c>
      <c r="BM19" s="5" t="s">
        <v>295</v>
      </c>
      <c r="BN19" s="15">
        <f t="shared" si="59"/>
        <v>0</v>
      </c>
      <c r="BO19" s="10" t="str">
        <f>IFERROR(VLOOKUP(A19,'21'!U:V,2,0),"0")</f>
        <v>0</v>
      </c>
      <c r="BP19" s="5" t="s">
        <v>295</v>
      </c>
      <c r="BQ19" s="15">
        <f t="shared" si="60"/>
        <v>0</v>
      </c>
      <c r="BR19" s="10" t="str">
        <f>IFERROR(VLOOKUP(A19,'22'!U:V,2,0),"0")</f>
        <v>0</v>
      </c>
      <c r="BS19" s="5" t="s">
        <v>295</v>
      </c>
      <c r="BT19" s="15">
        <f t="shared" si="61"/>
        <v>0</v>
      </c>
      <c r="BU19" s="10" t="str">
        <f>IFERROR(VLOOKUP(A19,'23'!U:V,2,0),"0")</f>
        <v>0</v>
      </c>
      <c r="BV19" s="5" t="s">
        <v>295</v>
      </c>
      <c r="BW19" s="15">
        <f t="shared" si="62"/>
        <v>0</v>
      </c>
      <c r="BX19" s="10" t="str">
        <f>IFERROR(VLOOKUP(A19,'24'!U:V,2,0),"0")</f>
        <v>0</v>
      </c>
      <c r="BY19" s="5" t="s">
        <v>295</v>
      </c>
      <c r="BZ19" s="15">
        <f t="shared" si="63"/>
        <v>0</v>
      </c>
      <c r="CA19" s="10" t="str">
        <f>IFERROR(VLOOKUP(A19,'25'!U:V,2,0),"0")</f>
        <v>0</v>
      </c>
      <c r="CB19" s="5" t="s">
        <v>295</v>
      </c>
      <c r="CC19" s="15">
        <f t="shared" si="64"/>
        <v>0</v>
      </c>
      <c r="CD19" s="10" t="str">
        <f>IFERROR(VLOOKUP(A19,'26'!U:V,2,0),"0")</f>
        <v>0</v>
      </c>
      <c r="CE19" s="5" t="s">
        <v>295</v>
      </c>
      <c r="CF19" s="15">
        <f t="shared" si="65"/>
        <v>0</v>
      </c>
      <c r="CG19" s="10" t="str">
        <f>IFERROR(VLOOKUP(A19,'28'!#REF!,2,0),"0")</f>
        <v>0</v>
      </c>
      <c r="CH19" s="5" t="s">
        <v>295</v>
      </c>
      <c r="CI19" s="15">
        <f t="shared" si="66"/>
        <v>0</v>
      </c>
      <c r="CJ19" s="10" t="str">
        <f>IFERROR(VLOOKUP(A19,'28'!U:V,2,0),"0")</f>
        <v>0</v>
      </c>
      <c r="CK19" s="5" t="s">
        <v>295</v>
      </c>
      <c r="CL19" s="15">
        <f t="shared" si="67"/>
        <v>0</v>
      </c>
      <c r="CM19" s="10" t="str">
        <f>IFERROR(VLOOKUP(A19,'29'!U:V,2,0),"0")</f>
        <v>0</v>
      </c>
      <c r="CN19" s="5" t="s">
        <v>295</v>
      </c>
      <c r="CO19" s="15">
        <f t="shared" si="68"/>
        <v>0</v>
      </c>
      <c r="CP19" s="10" t="str">
        <f>IFERROR(VLOOKUP(A19,'30'!U:V,2,0),"0")</f>
        <v>0</v>
      </c>
      <c r="CQ19" s="5" t="s">
        <v>295</v>
      </c>
      <c r="CR19" s="15">
        <f t="shared" si="69"/>
        <v>0</v>
      </c>
      <c r="CT19" s="5" t="s">
        <v>295</v>
      </c>
      <c r="CU19" s="15">
        <f t="shared" si="70"/>
        <v>0</v>
      </c>
      <c r="CV19" s="10" t="str">
        <f>IFERROR(VLOOKUP(A19,'เซต1-31'!V:W,2,0),"0")</f>
        <v>0</v>
      </c>
      <c r="CW19" s="5" t="s">
        <v>295</v>
      </c>
      <c r="CX19" s="15">
        <f t="shared" si="71"/>
        <v>0</v>
      </c>
    </row>
    <row r="20" spans="1:102" x14ac:dyDescent="0.25">
      <c r="A20" s="5" t="s">
        <v>508</v>
      </c>
      <c r="B20" s="4" t="s">
        <v>508</v>
      </c>
      <c r="C20" s="52">
        <f>4.38*10</f>
        <v>43.8</v>
      </c>
      <c r="D20" s="19">
        <f t="shared" si="38"/>
        <v>0</v>
      </c>
      <c r="E20" s="5" t="s">
        <v>295</v>
      </c>
      <c r="F20" s="13">
        <f t="shared" si="39"/>
        <v>0</v>
      </c>
      <c r="G20" s="10" t="str">
        <f>IFERROR(VLOOKUP(A20,'1'!U:V,2,0),"0")</f>
        <v>0</v>
      </c>
      <c r="H20" s="5" t="s">
        <v>295</v>
      </c>
      <c r="I20" s="15">
        <f t="shared" si="40"/>
        <v>0</v>
      </c>
      <c r="J20" s="10" t="str">
        <f>IFERROR(VLOOKUP(A20,'2'!U:V,2,0),"0")</f>
        <v>0</v>
      </c>
      <c r="K20" s="5" t="s">
        <v>295</v>
      </c>
      <c r="L20" s="15">
        <f t="shared" si="41"/>
        <v>0</v>
      </c>
      <c r="M20" s="10" t="str">
        <f>IFERROR(VLOOKUP(A20,'3'!U:V,2,0),"0")</f>
        <v>0</v>
      </c>
      <c r="N20" s="5" t="s">
        <v>295</v>
      </c>
      <c r="O20" s="15">
        <f t="shared" si="42"/>
        <v>0</v>
      </c>
      <c r="P20" s="10" t="str">
        <f>IFERROR(VLOOKUP(A20,'4'!U:V,2,0),"0")</f>
        <v>0</v>
      </c>
      <c r="Q20" s="5" t="s">
        <v>295</v>
      </c>
      <c r="R20" s="15">
        <f t="shared" si="43"/>
        <v>0</v>
      </c>
      <c r="S20" s="10" t="str">
        <f>IFERROR(VLOOKUP(A20,'5'!U:V,2,0),"0")</f>
        <v>0</v>
      </c>
      <c r="T20" s="5" t="s">
        <v>295</v>
      </c>
      <c r="U20" s="15">
        <f t="shared" si="44"/>
        <v>0</v>
      </c>
      <c r="V20" s="10" t="str">
        <f>IFERROR(VLOOKUP(A20,'6'!U:V,2,0),"0")</f>
        <v>0</v>
      </c>
      <c r="W20" s="5" t="s">
        <v>295</v>
      </c>
      <c r="X20" s="15">
        <f t="shared" si="45"/>
        <v>0</v>
      </c>
      <c r="Y20" s="10" t="str">
        <f>IFERROR(VLOOKUP(A20,'7'!U:V,2,0),"0")</f>
        <v>0</v>
      </c>
      <c r="Z20" s="5" t="s">
        <v>295</v>
      </c>
      <c r="AA20" s="15">
        <f t="shared" si="46"/>
        <v>0</v>
      </c>
      <c r="AB20" s="10" t="str">
        <f>IFERROR(VLOOKUP(A20,'8'!U:V,2,0),"0")</f>
        <v>0</v>
      </c>
      <c r="AC20" s="5" t="s">
        <v>295</v>
      </c>
      <c r="AD20" s="15">
        <f t="shared" si="47"/>
        <v>0</v>
      </c>
      <c r="AE20" s="10" t="str">
        <f>IFERROR(VLOOKUP(A20,'9'!U:V,2,0),"0")</f>
        <v>0</v>
      </c>
      <c r="AF20" s="5" t="s">
        <v>295</v>
      </c>
      <c r="AG20" s="15">
        <f t="shared" si="48"/>
        <v>0</v>
      </c>
      <c r="AH20" s="10" t="str">
        <f>IFERROR(VLOOKUP(A20,'10'!U:V,2,0),"0")</f>
        <v>0</v>
      </c>
      <c r="AI20" s="5" t="s">
        <v>295</v>
      </c>
      <c r="AJ20" s="15">
        <f t="shared" si="49"/>
        <v>0</v>
      </c>
      <c r="AK20" s="10" t="str">
        <f>IFERROR(VLOOKUP(A20,'11'!U:V,2,0),"0")</f>
        <v>0</v>
      </c>
      <c r="AL20" s="5" t="s">
        <v>295</v>
      </c>
      <c r="AM20" s="15">
        <f t="shared" si="50"/>
        <v>0</v>
      </c>
      <c r="AN20" s="10" t="str">
        <f>IFERROR(VLOOKUP(A20,'12'!U:V,2,0),"0")</f>
        <v>0</v>
      </c>
      <c r="AO20" s="5" t="s">
        <v>295</v>
      </c>
      <c r="AP20" s="15">
        <f t="shared" si="51"/>
        <v>0</v>
      </c>
      <c r="AQ20" s="10" t="str">
        <f>IFERROR(VLOOKUP(A20,'13'!U:V,2,0),"0")</f>
        <v>0</v>
      </c>
      <c r="AR20" s="5" t="s">
        <v>295</v>
      </c>
      <c r="AS20" s="15">
        <f t="shared" si="52"/>
        <v>0</v>
      </c>
      <c r="AT20" s="10" t="str">
        <f>IFERROR(VLOOKUP(A20,'14'!U:V,2,0),"0")</f>
        <v>0</v>
      </c>
      <c r="AU20" s="5" t="s">
        <v>295</v>
      </c>
      <c r="AV20" s="15">
        <f t="shared" si="53"/>
        <v>0</v>
      </c>
      <c r="AW20" s="10" t="str">
        <f>IFERROR(VLOOKUP(A20,'15'!U:V,2,0),"0")</f>
        <v>0</v>
      </c>
      <c r="AX20" s="5" t="s">
        <v>295</v>
      </c>
      <c r="AY20" s="15">
        <f t="shared" si="54"/>
        <v>0</v>
      </c>
      <c r="AZ20" s="10" t="str">
        <f>IFERROR(VLOOKUP(A20,'16'!U:V,2,0),"0")</f>
        <v>0</v>
      </c>
      <c r="BA20" s="5" t="s">
        <v>295</v>
      </c>
      <c r="BB20" s="15">
        <f t="shared" si="55"/>
        <v>0</v>
      </c>
      <c r="BC20" s="10" t="str">
        <f>IFERROR(VLOOKUP(A20,'17'!U:V,2,0),"0")</f>
        <v>0</v>
      </c>
      <c r="BD20" s="5" t="s">
        <v>295</v>
      </c>
      <c r="BE20" s="15">
        <f t="shared" si="56"/>
        <v>0</v>
      </c>
      <c r="BF20" s="10" t="str">
        <f>IFERROR(VLOOKUP(A20,'18'!U:V,2,0),"0")</f>
        <v>0</v>
      </c>
      <c r="BG20" s="5" t="s">
        <v>295</v>
      </c>
      <c r="BH20" s="15">
        <f t="shared" si="57"/>
        <v>0</v>
      </c>
      <c r="BI20" s="10" t="str">
        <f>IFERROR(VLOOKUP(A20,'19'!U:V,2,0),"0")</f>
        <v>0</v>
      </c>
      <c r="BJ20" s="5" t="s">
        <v>295</v>
      </c>
      <c r="BK20" s="15">
        <f t="shared" si="58"/>
        <v>0</v>
      </c>
      <c r="BL20" s="10" t="str">
        <f>IFERROR(VLOOKUP(A20,'20'!U:V,2,0),"0")</f>
        <v>0</v>
      </c>
      <c r="BM20" s="5" t="s">
        <v>295</v>
      </c>
      <c r="BN20" s="15">
        <f t="shared" si="59"/>
        <v>0</v>
      </c>
      <c r="BO20" s="10" t="str">
        <f>IFERROR(VLOOKUP(A20,'21'!U:V,2,0),"0")</f>
        <v>0</v>
      </c>
      <c r="BP20" s="5" t="s">
        <v>295</v>
      </c>
      <c r="BQ20" s="15">
        <f t="shared" si="60"/>
        <v>0</v>
      </c>
      <c r="BR20" s="10" t="str">
        <f>IFERROR(VLOOKUP(A20,'22'!U:V,2,0),"0")</f>
        <v>0</v>
      </c>
      <c r="BS20" s="5" t="s">
        <v>295</v>
      </c>
      <c r="BT20" s="15">
        <f t="shared" si="61"/>
        <v>0</v>
      </c>
      <c r="BU20" s="10" t="str">
        <f>IFERROR(VLOOKUP(A20,'23'!U:V,2,0),"0")</f>
        <v>0</v>
      </c>
      <c r="BV20" s="5" t="s">
        <v>295</v>
      </c>
      <c r="BW20" s="15">
        <f t="shared" si="62"/>
        <v>0</v>
      </c>
      <c r="BX20" s="10" t="str">
        <f>IFERROR(VLOOKUP(A20,'24'!U:V,2,0),"0")</f>
        <v>0</v>
      </c>
      <c r="BY20" s="5" t="s">
        <v>295</v>
      </c>
      <c r="BZ20" s="15">
        <f t="shared" si="63"/>
        <v>0</v>
      </c>
      <c r="CA20" s="10" t="str">
        <f>IFERROR(VLOOKUP(A20,'25'!U:V,2,0),"0")</f>
        <v>0</v>
      </c>
      <c r="CB20" s="5" t="s">
        <v>295</v>
      </c>
      <c r="CC20" s="15">
        <f t="shared" si="64"/>
        <v>0</v>
      </c>
      <c r="CD20" s="10" t="str">
        <f>IFERROR(VLOOKUP(A20,'26'!U:V,2,0),"0")</f>
        <v>0</v>
      </c>
      <c r="CE20" s="5" t="s">
        <v>295</v>
      </c>
      <c r="CF20" s="15">
        <f t="shared" si="65"/>
        <v>0</v>
      </c>
      <c r="CG20" s="10" t="str">
        <f>IFERROR(VLOOKUP(A20,'28'!#REF!,2,0),"0")</f>
        <v>0</v>
      </c>
      <c r="CH20" s="5" t="s">
        <v>295</v>
      </c>
      <c r="CI20" s="15">
        <f t="shared" si="66"/>
        <v>0</v>
      </c>
      <c r="CJ20" s="10" t="str">
        <f>IFERROR(VLOOKUP(A20,'28'!U:V,2,0),"0")</f>
        <v>0</v>
      </c>
      <c r="CK20" s="5" t="s">
        <v>295</v>
      </c>
      <c r="CL20" s="15">
        <f t="shared" si="67"/>
        <v>0</v>
      </c>
      <c r="CM20" s="10" t="str">
        <f>IFERROR(VLOOKUP(A20,'29'!U:V,2,0),"0")</f>
        <v>0</v>
      </c>
      <c r="CN20" s="5" t="s">
        <v>295</v>
      </c>
      <c r="CO20" s="15">
        <f t="shared" si="68"/>
        <v>0</v>
      </c>
      <c r="CP20" s="10" t="str">
        <f>IFERROR(VLOOKUP(A20,'30'!U:V,2,0),"0")</f>
        <v>0</v>
      </c>
      <c r="CQ20" s="5" t="s">
        <v>295</v>
      </c>
      <c r="CR20" s="15">
        <f t="shared" si="69"/>
        <v>0</v>
      </c>
      <c r="CT20" s="5" t="s">
        <v>295</v>
      </c>
      <c r="CU20" s="15">
        <f t="shared" si="70"/>
        <v>0</v>
      </c>
      <c r="CV20" s="10" t="str">
        <f>IFERROR(VLOOKUP(A20,'เซต1-31'!V:W,2,0),"0")</f>
        <v>0</v>
      </c>
      <c r="CW20" s="5" t="s">
        <v>295</v>
      </c>
      <c r="CX20" s="15">
        <f t="shared" si="71"/>
        <v>0</v>
      </c>
    </row>
    <row r="21" spans="1:102" x14ac:dyDescent="0.25">
      <c r="A21" s="5" t="s">
        <v>591</v>
      </c>
      <c r="B21" s="4" t="s">
        <v>591</v>
      </c>
      <c r="C21" s="52">
        <f>4.38*30</f>
        <v>131.4</v>
      </c>
      <c r="D21" s="19">
        <f t="shared" si="38"/>
        <v>0</v>
      </c>
      <c r="E21" s="5" t="s">
        <v>295</v>
      </c>
      <c r="F21" s="13">
        <f t="shared" si="39"/>
        <v>0</v>
      </c>
      <c r="G21" s="10" t="str">
        <f>IFERROR(VLOOKUP(A21,'1'!U:V,2,0),"0")</f>
        <v>0</v>
      </c>
      <c r="H21" s="5" t="s">
        <v>295</v>
      </c>
      <c r="I21" s="15">
        <f t="shared" si="40"/>
        <v>0</v>
      </c>
      <c r="J21" s="10" t="str">
        <f>IFERROR(VLOOKUP(A21,'2'!U:V,2,0),"0")</f>
        <v>0</v>
      </c>
      <c r="K21" s="5" t="s">
        <v>295</v>
      </c>
      <c r="L21" s="15">
        <f t="shared" si="41"/>
        <v>0</v>
      </c>
      <c r="M21" s="10" t="str">
        <f>IFERROR(VLOOKUP(A21,'3'!U:V,2,0),"0")</f>
        <v>0</v>
      </c>
      <c r="N21" s="5" t="s">
        <v>295</v>
      </c>
      <c r="O21" s="15">
        <f t="shared" si="42"/>
        <v>0</v>
      </c>
      <c r="P21" s="10" t="str">
        <f>IFERROR(VLOOKUP(A21,'4'!U:V,2,0),"0")</f>
        <v>0</v>
      </c>
      <c r="Q21" s="5" t="s">
        <v>295</v>
      </c>
      <c r="R21" s="15">
        <f t="shared" si="43"/>
        <v>0</v>
      </c>
      <c r="S21" s="10" t="str">
        <f>IFERROR(VLOOKUP(A21,'5'!U:V,2,0),"0")</f>
        <v>0</v>
      </c>
      <c r="T21" s="5" t="s">
        <v>295</v>
      </c>
      <c r="U21" s="15">
        <f t="shared" si="44"/>
        <v>0</v>
      </c>
      <c r="V21" s="10" t="str">
        <f>IFERROR(VLOOKUP(A21,'6'!U:V,2,0),"0")</f>
        <v>0</v>
      </c>
      <c r="W21" s="5" t="s">
        <v>295</v>
      </c>
      <c r="X21" s="15">
        <f t="shared" si="45"/>
        <v>0</v>
      </c>
      <c r="Y21" s="10" t="str">
        <f>IFERROR(VLOOKUP(A21,'7'!U:V,2,0),"0")</f>
        <v>0</v>
      </c>
      <c r="Z21" s="5" t="s">
        <v>295</v>
      </c>
      <c r="AA21" s="15">
        <f t="shared" si="46"/>
        <v>0</v>
      </c>
      <c r="AB21" s="10" t="str">
        <f>IFERROR(VLOOKUP(A21,'8'!U:V,2,0),"0")</f>
        <v>0</v>
      </c>
      <c r="AC21" s="5" t="s">
        <v>295</v>
      </c>
      <c r="AD21" s="15">
        <f t="shared" si="47"/>
        <v>0</v>
      </c>
      <c r="AE21" s="10" t="str">
        <f>IFERROR(VLOOKUP(A21,'9'!U:V,2,0),"0")</f>
        <v>0</v>
      </c>
      <c r="AF21" s="5" t="s">
        <v>295</v>
      </c>
      <c r="AG21" s="15">
        <f t="shared" si="48"/>
        <v>0</v>
      </c>
      <c r="AH21" s="10" t="str">
        <f>IFERROR(VLOOKUP(A21,'10'!U:V,2,0),"0")</f>
        <v>0</v>
      </c>
      <c r="AI21" s="5" t="s">
        <v>295</v>
      </c>
      <c r="AJ21" s="15">
        <f t="shared" si="49"/>
        <v>0</v>
      </c>
      <c r="AK21" s="10" t="str">
        <f>IFERROR(VLOOKUP(A21,'11'!U:V,2,0),"0")</f>
        <v>0</v>
      </c>
      <c r="AL21" s="5" t="s">
        <v>295</v>
      </c>
      <c r="AM21" s="15">
        <f t="shared" si="50"/>
        <v>0</v>
      </c>
      <c r="AN21" s="10" t="str">
        <f>IFERROR(VLOOKUP(A21,'12'!U:V,2,0),"0")</f>
        <v>0</v>
      </c>
      <c r="AO21" s="5" t="s">
        <v>295</v>
      </c>
      <c r="AP21" s="15">
        <f t="shared" si="51"/>
        <v>0</v>
      </c>
      <c r="AQ21" s="10" t="str">
        <f>IFERROR(VLOOKUP(A21,'13'!U:V,2,0),"0")</f>
        <v>0</v>
      </c>
      <c r="AR21" s="5" t="s">
        <v>295</v>
      </c>
      <c r="AS21" s="15">
        <f t="shared" si="52"/>
        <v>0</v>
      </c>
      <c r="AT21" s="10" t="str">
        <f>IFERROR(VLOOKUP(A21,'14'!U:V,2,0),"0")</f>
        <v>0</v>
      </c>
      <c r="AU21" s="5" t="s">
        <v>295</v>
      </c>
      <c r="AV21" s="15">
        <f t="shared" si="53"/>
        <v>0</v>
      </c>
      <c r="AW21" s="10" t="str">
        <f>IFERROR(VLOOKUP(A21,'15'!U:V,2,0),"0")</f>
        <v>0</v>
      </c>
      <c r="AX21" s="5" t="s">
        <v>295</v>
      </c>
      <c r="AY21" s="15">
        <f t="shared" si="54"/>
        <v>0</v>
      </c>
      <c r="AZ21" s="10" t="str">
        <f>IFERROR(VLOOKUP(A21,'16'!U:V,2,0),"0")</f>
        <v>0</v>
      </c>
      <c r="BA21" s="5" t="s">
        <v>295</v>
      </c>
      <c r="BB21" s="15">
        <f t="shared" si="55"/>
        <v>0</v>
      </c>
      <c r="BC21" s="10" t="str">
        <f>IFERROR(VLOOKUP(A21,'17'!U:V,2,0),"0")</f>
        <v>0</v>
      </c>
      <c r="BD21" s="5" t="s">
        <v>295</v>
      </c>
      <c r="BE21" s="15">
        <f t="shared" si="56"/>
        <v>0</v>
      </c>
      <c r="BF21" s="10" t="str">
        <f>IFERROR(VLOOKUP(A21,'18'!U:V,2,0),"0")</f>
        <v>0</v>
      </c>
      <c r="BG21" s="5" t="s">
        <v>295</v>
      </c>
      <c r="BH21" s="15">
        <f t="shared" si="57"/>
        <v>0</v>
      </c>
      <c r="BI21" s="10" t="str">
        <f>IFERROR(VLOOKUP(A21,'19'!U:V,2,0),"0")</f>
        <v>0</v>
      </c>
      <c r="BJ21" s="5" t="s">
        <v>295</v>
      </c>
      <c r="BK21" s="15">
        <f t="shared" si="58"/>
        <v>0</v>
      </c>
      <c r="BL21" s="10" t="str">
        <f>IFERROR(VLOOKUP(A21,'20'!U:V,2,0),"0")</f>
        <v>0</v>
      </c>
      <c r="BM21" s="5" t="s">
        <v>295</v>
      </c>
      <c r="BN21" s="15">
        <f t="shared" si="59"/>
        <v>0</v>
      </c>
      <c r="BO21" s="10" t="str">
        <f>IFERROR(VLOOKUP(A21,'21'!U:V,2,0),"0")</f>
        <v>0</v>
      </c>
      <c r="BP21" s="5" t="s">
        <v>295</v>
      </c>
      <c r="BQ21" s="15">
        <f t="shared" si="60"/>
        <v>0</v>
      </c>
      <c r="BR21" s="10" t="str">
        <f>IFERROR(VLOOKUP(A21,'22'!U:V,2,0),"0")</f>
        <v>0</v>
      </c>
      <c r="BS21" s="5" t="s">
        <v>295</v>
      </c>
      <c r="BT21" s="15">
        <f t="shared" si="61"/>
        <v>0</v>
      </c>
      <c r="BU21" s="10" t="str">
        <f>IFERROR(VLOOKUP(A21,'23'!U:V,2,0),"0")</f>
        <v>0</v>
      </c>
      <c r="BV21" s="5" t="s">
        <v>295</v>
      </c>
      <c r="BW21" s="15">
        <f t="shared" si="62"/>
        <v>0</v>
      </c>
      <c r="BX21" s="10" t="str">
        <f>IFERROR(VLOOKUP(A21,'24'!U:V,2,0),"0")</f>
        <v>0</v>
      </c>
      <c r="BY21" s="5" t="s">
        <v>295</v>
      </c>
      <c r="BZ21" s="15">
        <f t="shared" si="63"/>
        <v>0</v>
      </c>
      <c r="CA21" s="10" t="str">
        <f>IFERROR(VLOOKUP(A21,'25'!U:V,2,0),"0")</f>
        <v>0</v>
      </c>
      <c r="CB21" s="5" t="s">
        <v>295</v>
      </c>
      <c r="CC21" s="15">
        <f t="shared" si="64"/>
        <v>0</v>
      </c>
      <c r="CD21" s="10" t="str">
        <f>IFERROR(VLOOKUP(A21,'26'!U:V,2,0),"0")</f>
        <v>0</v>
      </c>
      <c r="CE21" s="5" t="s">
        <v>295</v>
      </c>
      <c r="CF21" s="15">
        <f t="shared" si="65"/>
        <v>0</v>
      </c>
      <c r="CG21" s="10" t="str">
        <f>IFERROR(VLOOKUP(A21,'28'!#REF!,2,0),"0")</f>
        <v>0</v>
      </c>
      <c r="CH21" s="5" t="s">
        <v>295</v>
      </c>
      <c r="CI21" s="15">
        <f t="shared" si="66"/>
        <v>0</v>
      </c>
      <c r="CJ21" s="10" t="str">
        <f>IFERROR(VLOOKUP(A21,'28'!U:V,2,0),"0")</f>
        <v>0</v>
      </c>
      <c r="CK21" s="5" t="s">
        <v>295</v>
      </c>
      <c r="CL21" s="15">
        <f t="shared" si="67"/>
        <v>0</v>
      </c>
      <c r="CM21" s="10" t="str">
        <f>IFERROR(VLOOKUP(A21,'29'!U:V,2,0),"0")</f>
        <v>0</v>
      </c>
      <c r="CN21" s="5" t="s">
        <v>295</v>
      </c>
      <c r="CO21" s="15">
        <f t="shared" si="68"/>
        <v>0</v>
      </c>
      <c r="CP21" s="10" t="str">
        <f>IFERROR(VLOOKUP(A21,'30'!U:V,2,0),"0")</f>
        <v>0</v>
      </c>
      <c r="CQ21" s="5" t="s">
        <v>295</v>
      </c>
      <c r="CR21" s="15">
        <f t="shared" si="69"/>
        <v>0</v>
      </c>
      <c r="CT21" s="5" t="s">
        <v>295</v>
      </c>
      <c r="CU21" s="15">
        <f t="shared" si="70"/>
        <v>0</v>
      </c>
      <c r="CV21" s="10" t="str">
        <f>IFERROR(VLOOKUP(A21,'เซต1-31'!V:W,2,0),"0")</f>
        <v>0</v>
      </c>
      <c r="CW21" s="5" t="s">
        <v>295</v>
      </c>
      <c r="CX21" s="15">
        <f t="shared" si="71"/>
        <v>0</v>
      </c>
    </row>
    <row r="22" spans="1:102" x14ac:dyDescent="0.25">
      <c r="A22" s="5" t="s">
        <v>614</v>
      </c>
      <c r="B22" s="4" t="s">
        <v>615</v>
      </c>
      <c r="C22" s="52">
        <f>4.33*100</f>
        <v>433</v>
      </c>
      <c r="D22" s="19">
        <f t="shared" si="38"/>
        <v>0</v>
      </c>
      <c r="E22" s="5" t="s">
        <v>295</v>
      </c>
      <c r="F22" s="13">
        <f t="shared" si="39"/>
        <v>0</v>
      </c>
      <c r="G22" s="10" t="str">
        <f>IFERROR(VLOOKUP(A22,'1'!U:V,2,0),"0")</f>
        <v>0</v>
      </c>
      <c r="H22" s="5" t="s">
        <v>295</v>
      </c>
      <c r="I22" s="15">
        <f t="shared" si="40"/>
        <v>0</v>
      </c>
      <c r="J22" s="10" t="str">
        <f>IFERROR(VLOOKUP(A22,'2'!U:V,2,0),"0")</f>
        <v>0</v>
      </c>
      <c r="K22" s="5" t="s">
        <v>295</v>
      </c>
      <c r="L22" s="15">
        <f t="shared" si="41"/>
        <v>0</v>
      </c>
      <c r="M22" s="10" t="str">
        <f>IFERROR(VLOOKUP(A22,'3'!U:V,2,0),"0")</f>
        <v>0</v>
      </c>
      <c r="N22" s="5" t="s">
        <v>295</v>
      </c>
      <c r="O22" s="15">
        <f t="shared" si="42"/>
        <v>0</v>
      </c>
      <c r="P22" s="10" t="str">
        <f>IFERROR(VLOOKUP(A22,'4'!U:V,2,0),"0")</f>
        <v>0</v>
      </c>
      <c r="Q22" s="5" t="s">
        <v>295</v>
      </c>
      <c r="R22" s="15">
        <f t="shared" si="43"/>
        <v>0</v>
      </c>
      <c r="S22" s="10" t="str">
        <f>IFERROR(VLOOKUP(A22,'5'!U:V,2,0),"0")</f>
        <v>0</v>
      </c>
      <c r="T22" s="5" t="s">
        <v>295</v>
      </c>
      <c r="U22" s="15">
        <f t="shared" si="44"/>
        <v>0</v>
      </c>
      <c r="V22" s="10" t="str">
        <f>IFERROR(VLOOKUP(A22,'6'!U:V,2,0),"0")</f>
        <v>0</v>
      </c>
      <c r="W22" s="5" t="s">
        <v>295</v>
      </c>
      <c r="X22" s="15">
        <f t="shared" si="45"/>
        <v>0</v>
      </c>
      <c r="Y22" s="10" t="str">
        <f>IFERROR(VLOOKUP(A22,'7'!U:V,2,0),"0")</f>
        <v>0</v>
      </c>
      <c r="Z22" s="5" t="s">
        <v>295</v>
      </c>
      <c r="AA22" s="15">
        <f t="shared" si="46"/>
        <v>0</v>
      </c>
      <c r="AB22" s="10" t="str">
        <f>IFERROR(VLOOKUP(A22,'8'!U:V,2,0),"0")</f>
        <v>0</v>
      </c>
      <c r="AC22" s="5" t="s">
        <v>295</v>
      </c>
      <c r="AD22" s="15">
        <f t="shared" si="47"/>
        <v>0</v>
      </c>
      <c r="AE22" s="10" t="str">
        <f>IFERROR(VLOOKUP(A22,'9'!U:V,2,0),"0")</f>
        <v>0</v>
      </c>
      <c r="AF22" s="5" t="s">
        <v>295</v>
      </c>
      <c r="AG22" s="15">
        <f t="shared" si="48"/>
        <v>0</v>
      </c>
      <c r="AH22" s="10" t="str">
        <f>IFERROR(VLOOKUP(A22,'10'!U:V,2,0),"0")</f>
        <v>0</v>
      </c>
      <c r="AI22" s="5" t="s">
        <v>295</v>
      </c>
      <c r="AJ22" s="15">
        <f t="shared" si="49"/>
        <v>0</v>
      </c>
      <c r="AK22" s="10" t="str">
        <f>IFERROR(VLOOKUP(A22,'11'!U:V,2,0),"0")</f>
        <v>0</v>
      </c>
      <c r="AL22" s="5" t="s">
        <v>295</v>
      </c>
      <c r="AM22" s="15">
        <f t="shared" si="50"/>
        <v>0</v>
      </c>
      <c r="AN22" s="10" t="str">
        <f>IFERROR(VLOOKUP(A22,'12'!U:V,2,0),"0")</f>
        <v>0</v>
      </c>
      <c r="AO22" s="5" t="s">
        <v>295</v>
      </c>
      <c r="AP22" s="15">
        <f t="shared" si="51"/>
        <v>0</v>
      </c>
      <c r="AQ22" s="10" t="str">
        <f>IFERROR(VLOOKUP(A22,'13'!U:V,2,0),"0")</f>
        <v>0</v>
      </c>
      <c r="AR22" s="5" t="s">
        <v>295</v>
      </c>
      <c r="AS22" s="15">
        <f t="shared" si="52"/>
        <v>0</v>
      </c>
      <c r="AT22" s="10" t="str">
        <f>IFERROR(VLOOKUP(A22,'14'!U:V,2,0),"0")</f>
        <v>0</v>
      </c>
      <c r="AU22" s="5" t="s">
        <v>295</v>
      </c>
      <c r="AV22" s="15">
        <f t="shared" si="53"/>
        <v>0</v>
      </c>
      <c r="AW22" s="10" t="str">
        <f>IFERROR(VLOOKUP(A22,'15'!U:V,2,0),"0")</f>
        <v>0</v>
      </c>
      <c r="AX22" s="5" t="s">
        <v>295</v>
      </c>
      <c r="AY22" s="15">
        <f t="shared" si="54"/>
        <v>0</v>
      </c>
      <c r="AZ22" s="10" t="str">
        <f>IFERROR(VLOOKUP(A22,'16'!U:V,2,0),"0")</f>
        <v>0</v>
      </c>
      <c r="BA22" s="5" t="s">
        <v>295</v>
      </c>
      <c r="BB22" s="15">
        <f t="shared" si="55"/>
        <v>0</v>
      </c>
      <c r="BC22" s="10" t="str">
        <f>IFERROR(VLOOKUP(A22,'17'!U:V,2,0),"0")</f>
        <v>0</v>
      </c>
      <c r="BD22" s="5" t="s">
        <v>295</v>
      </c>
      <c r="BE22" s="15">
        <f t="shared" si="56"/>
        <v>0</v>
      </c>
      <c r="BF22" s="10" t="str">
        <f>IFERROR(VLOOKUP(A22,'18'!U:V,2,0),"0")</f>
        <v>0</v>
      </c>
      <c r="BG22" s="5" t="s">
        <v>295</v>
      </c>
      <c r="BH22" s="15">
        <f t="shared" si="57"/>
        <v>0</v>
      </c>
      <c r="BI22" s="10" t="str">
        <f>IFERROR(VLOOKUP(A22,'19'!U:V,2,0),"0")</f>
        <v>0</v>
      </c>
      <c r="BJ22" s="5" t="s">
        <v>295</v>
      </c>
      <c r="BK22" s="15">
        <f t="shared" si="58"/>
        <v>0</v>
      </c>
      <c r="BL22" s="10" t="str">
        <f>IFERROR(VLOOKUP(A22,'20'!U:V,2,0),"0")</f>
        <v>0</v>
      </c>
      <c r="BM22" s="5" t="s">
        <v>295</v>
      </c>
      <c r="BN22" s="15">
        <f t="shared" si="59"/>
        <v>0</v>
      </c>
      <c r="BO22" s="10" t="str">
        <f>IFERROR(VLOOKUP(A22,'21'!U:V,2,0),"0")</f>
        <v>0</v>
      </c>
      <c r="BP22" s="5" t="s">
        <v>295</v>
      </c>
      <c r="BQ22" s="15">
        <f t="shared" si="60"/>
        <v>0</v>
      </c>
      <c r="BR22" s="10" t="str">
        <f>IFERROR(VLOOKUP(A22,'22'!U:V,2,0),"0")</f>
        <v>0</v>
      </c>
      <c r="BS22" s="5" t="s">
        <v>295</v>
      </c>
      <c r="BT22" s="15">
        <f t="shared" si="61"/>
        <v>0</v>
      </c>
      <c r="BU22" s="10" t="str">
        <f>IFERROR(VLOOKUP(A22,'23'!U:V,2,0),"0")</f>
        <v>0</v>
      </c>
      <c r="BV22" s="5" t="s">
        <v>295</v>
      </c>
      <c r="BW22" s="15">
        <f t="shared" si="62"/>
        <v>0</v>
      </c>
      <c r="BX22" s="10" t="str">
        <f>IFERROR(VLOOKUP(A22,'24'!U:V,2,0),"0")</f>
        <v>0</v>
      </c>
      <c r="BY22" s="5" t="s">
        <v>295</v>
      </c>
      <c r="BZ22" s="15">
        <f t="shared" si="63"/>
        <v>0</v>
      </c>
      <c r="CA22" s="10" t="str">
        <f>IFERROR(VLOOKUP(A22,'25'!U:V,2,0),"0")</f>
        <v>0</v>
      </c>
      <c r="CB22" s="5" t="s">
        <v>295</v>
      </c>
      <c r="CC22" s="15">
        <f t="shared" si="64"/>
        <v>0</v>
      </c>
      <c r="CD22" s="10" t="str">
        <f>IFERROR(VLOOKUP(A22,'26'!U:V,2,0),"0")</f>
        <v>0</v>
      </c>
      <c r="CE22" s="5" t="s">
        <v>295</v>
      </c>
      <c r="CF22" s="15">
        <f t="shared" si="65"/>
        <v>0</v>
      </c>
      <c r="CG22" s="10" t="str">
        <f>IFERROR(VLOOKUP(A22,'28'!#REF!,2,0),"0")</f>
        <v>0</v>
      </c>
      <c r="CH22" s="5" t="s">
        <v>295</v>
      </c>
      <c r="CI22" s="15">
        <f t="shared" si="66"/>
        <v>0</v>
      </c>
      <c r="CJ22" s="10" t="str">
        <f>IFERROR(VLOOKUP(A22,'28'!U:V,2,0),"0")</f>
        <v>0</v>
      </c>
      <c r="CK22" s="5" t="s">
        <v>295</v>
      </c>
      <c r="CL22" s="15">
        <f t="shared" si="67"/>
        <v>0</v>
      </c>
      <c r="CM22" s="10" t="str">
        <f>IFERROR(VLOOKUP(A22,'29'!U:V,2,0),"0")</f>
        <v>0</v>
      </c>
      <c r="CN22" s="5" t="s">
        <v>295</v>
      </c>
      <c r="CO22" s="15">
        <f t="shared" si="68"/>
        <v>0</v>
      </c>
      <c r="CP22" s="10" t="str">
        <f>IFERROR(VLOOKUP(A22,'30'!U:V,2,0),"0")</f>
        <v>0</v>
      </c>
      <c r="CQ22" s="5" t="s">
        <v>295</v>
      </c>
      <c r="CR22" s="15">
        <f t="shared" si="69"/>
        <v>0</v>
      </c>
      <c r="CT22" s="5" t="s">
        <v>295</v>
      </c>
      <c r="CU22" s="15">
        <f t="shared" si="70"/>
        <v>0</v>
      </c>
      <c r="CV22" s="10" t="str">
        <f>IFERROR(VLOOKUP(A22,'เซต1-31'!V:W,2,0),"0")</f>
        <v>0</v>
      </c>
      <c r="CW22" s="5" t="s">
        <v>295</v>
      </c>
      <c r="CX22" s="15">
        <f t="shared" si="71"/>
        <v>0</v>
      </c>
    </row>
    <row r="23" spans="1:102" x14ac:dyDescent="0.25">
      <c r="A23" s="5" t="s">
        <v>599</v>
      </c>
      <c r="B23" s="4" t="s">
        <v>616</v>
      </c>
      <c r="C23" s="52">
        <f>4.33*10</f>
        <v>43.3</v>
      </c>
      <c r="D23" s="19">
        <f t="shared" si="38"/>
        <v>0</v>
      </c>
      <c r="E23" s="5" t="s">
        <v>295</v>
      </c>
      <c r="F23" s="13">
        <f t="shared" si="39"/>
        <v>0</v>
      </c>
      <c r="G23" s="10" t="str">
        <f>IFERROR(VLOOKUP(A23,'1'!U:V,2,0),"0")</f>
        <v>0</v>
      </c>
      <c r="H23" s="5" t="s">
        <v>295</v>
      </c>
      <c r="I23" s="15">
        <f t="shared" si="40"/>
        <v>0</v>
      </c>
      <c r="J23" s="10" t="str">
        <f>IFERROR(VLOOKUP(A23,'2'!U:V,2,0),"0")</f>
        <v>0</v>
      </c>
      <c r="K23" s="5" t="s">
        <v>295</v>
      </c>
      <c r="L23" s="15">
        <f t="shared" si="41"/>
        <v>0</v>
      </c>
      <c r="M23" s="10" t="str">
        <f>IFERROR(VLOOKUP(A23,'3'!U:V,2,0),"0")</f>
        <v>0</v>
      </c>
      <c r="N23" s="5" t="s">
        <v>295</v>
      </c>
      <c r="O23" s="15">
        <f t="shared" si="42"/>
        <v>0</v>
      </c>
      <c r="P23" s="10" t="str">
        <f>IFERROR(VLOOKUP(A23,'4'!U:V,2,0),"0")</f>
        <v>0</v>
      </c>
      <c r="Q23" s="5" t="s">
        <v>295</v>
      </c>
      <c r="R23" s="15">
        <f t="shared" si="43"/>
        <v>0</v>
      </c>
      <c r="S23" s="10" t="str">
        <f>IFERROR(VLOOKUP(A23,'5'!U:V,2,0),"0")</f>
        <v>0</v>
      </c>
      <c r="T23" s="5" t="s">
        <v>295</v>
      </c>
      <c r="U23" s="15">
        <f t="shared" si="44"/>
        <v>0</v>
      </c>
      <c r="V23" s="10" t="str">
        <f>IFERROR(VLOOKUP(A23,'6'!U:V,2,0),"0")</f>
        <v>0</v>
      </c>
      <c r="W23" s="5" t="s">
        <v>295</v>
      </c>
      <c r="X23" s="15">
        <f t="shared" si="45"/>
        <v>0</v>
      </c>
      <c r="Y23" s="10" t="str">
        <f>IFERROR(VLOOKUP(A23,'7'!U:V,2,0),"0")</f>
        <v>0</v>
      </c>
      <c r="Z23" s="5" t="s">
        <v>295</v>
      </c>
      <c r="AA23" s="15">
        <f t="shared" si="46"/>
        <v>0</v>
      </c>
      <c r="AB23" s="10" t="str">
        <f>IFERROR(VLOOKUP(A23,'8'!U:V,2,0),"0")</f>
        <v>0</v>
      </c>
      <c r="AC23" s="5" t="s">
        <v>295</v>
      </c>
      <c r="AD23" s="15">
        <f t="shared" si="47"/>
        <v>0</v>
      </c>
      <c r="AE23" s="10" t="str">
        <f>IFERROR(VLOOKUP(A23,'9'!U:V,2,0),"0")</f>
        <v>0</v>
      </c>
      <c r="AF23" s="5" t="s">
        <v>295</v>
      </c>
      <c r="AG23" s="15">
        <f t="shared" si="48"/>
        <v>0</v>
      </c>
      <c r="AH23" s="10" t="str">
        <f>IFERROR(VLOOKUP(A23,'10'!U:V,2,0),"0")</f>
        <v>0</v>
      </c>
      <c r="AI23" s="5" t="s">
        <v>295</v>
      </c>
      <c r="AJ23" s="15">
        <f t="shared" si="49"/>
        <v>0</v>
      </c>
      <c r="AK23" s="10" t="str">
        <f>IFERROR(VLOOKUP(A23,'11'!U:V,2,0),"0")</f>
        <v>0</v>
      </c>
      <c r="AL23" s="5" t="s">
        <v>295</v>
      </c>
      <c r="AM23" s="15">
        <f t="shared" si="50"/>
        <v>0</v>
      </c>
      <c r="AN23" s="10" t="str">
        <f>IFERROR(VLOOKUP(A23,'12'!U:V,2,0),"0")</f>
        <v>0</v>
      </c>
      <c r="AO23" s="5" t="s">
        <v>295</v>
      </c>
      <c r="AP23" s="15">
        <f t="shared" si="51"/>
        <v>0</v>
      </c>
      <c r="AQ23" s="10" t="str">
        <f>IFERROR(VLOOKUP(A23,'13'!U:V,2,0),"0")</f>
        <v>0</v>
      </c>
      <c r="AR23" s="5" t="s">
        <v>295</v>
      </c>
      <c r="AS23" s="15">
        <f t="shared" si="52"/>
        <v>0</v>
      </c>
      <c r="AT23" s="10" t="str">
        <f>IFERROR(VLOOKUP(A23,'14'!U:V,2,0),"0")</f>
        <v>0</v>
      </c>
      <c r="AU23" s="5" t="s">
        <v>295</v>
      </c>
      <c r="AV23" s="15">
        <f t="shared" si="53"/>
        <v>0</v>
      </c>
      <c r="AW23" s="10" t="str">
        <f>IFERROR(VLOOKUP(A23,'15'!U:V,2,0),"0")</f>
        <v>0</v>
      </c>
      <c r="AX23" s="5" t="s">
        <v>295</v>
      </c>
      <c r="AY23" s="15">
        <f t="shared" si="54"/>
        <v>0</v>
      </c>
      <c r="AZ23" s="10" t="str">
        <f>IFERROR(VLOOKUP(A23,'16'!U:V,2,0),"0")</f>
        <v>0</v>
      </c>
      <c r="BA23" s="5" t="s">
        <v>295</v>
      </c>
      <c r="BB23" s="15">
        <f t="shared" si="55"/>
        <v>0</v>
      </c>
      <c r="BC23" s="10" t="str">
        <f>IFERROR(VLOOKUP(A23,'17'!U:V,2,0),"0")</f>
        <v>0</v>
      </c>
      <c r="BD23" s="5" t="s">
        <v>295</v>
      </c>
      <c r="BE23" s="15">
        <f t="shared" si="56"/>
        <v>0</v>
      </c>
      <c r="BF23" s="10" t="str">
        <f>IFERROR(VLOOKUP(A23,'18'!U:V,2,0),"0")</f>
        <v>0</v>
      </c>
      <c r="BG23" s="5" t="s">
        <v>295</v>
      </c>
      <c r="BH23" s="15">
        <f t="shared" si="57"/>
        <v>0</v>
      </c>
      <c r="BI23" s="10" t="str">
        <f>IFERROR(VLOOKUP(A23,'19'!U:V,2,0),"0")</f>
        <v>0</v>
      </c>
      <c r="BJ23" s="5" t="s">
        <v>295</v>
      </c>
      <c r="BK23" s="15">
        <f t="shared" si="58"/>
        <v>0</v>
      </c>
      <c r="BL23" s="10" t="str">
        <f>IFERROR(VLOOKUP(A23,'20'!U:V,2,0),"0")</f>
        <v>0</v>
      </c>
      <c r="BM23" s="5" t="s">
        <v>295</v>
      </c>
      <c r="BN23" s="15">
        <f t="shared" si="59"/>
        <v>0</v>
      </c>
      <c r="BO23" s="10" t="str">
        <f>IFERROR(VLOOKUP(A23,'21'!U:V,2,0),"0")</f>
        <v>0</v>
      </c>
      <c r="BP23" s="5" t="s">
        <v>295</v>
      </c>
      <c r="BQ23" s="15">
        <f t="shared" si="60"/>
        <v>0</v>
      </c>
      <c r="BR23" s="10" t="str">
        <f>IFERROR(VLOOKUP(A23,'22'!U:V,2,0),"0")</f>
        <v>0</v>
      </c>
      <c r="BS23" s="5" t="s">
        <v>295</v>
      </c>
      <c r="BT23" s="15">
        <f t="shared" si="61"/>
        <v>0</v>
      </c>
      <c r="BU23" s="10" t="str">
        <f>IFERROR(VLOOKUP(A23,'23'!U:V,2,0),"0")</f>
        <v>0</v>
      </c>
      <c r="BV23" s="5" t="s">
        <v>295</v>
      </c>
      <c r="BW23" s="15">
        <f t="shared" si="62"/>
        <v>0</v>
      </c>
      <c r="BX23" s="10" t="str">
        <f>IFERROR(VLOOKUP(A23,'24'!U:V,2,0),"0")</f>
        <v>0</v>
      </c>
      <c r="BY23" s="5" t="s">
        <v>295</v>
      </c>
      <c r="BZ23" s="15">
        <f t="shared" si="63"/>
        <v>0</v>
      </c>
      <c r="CA23" s="10" t="str">
        <f>IFERROR(VLOOKUP(A23,'25'!U:V,2,0),"0")</f>
        <v>0</v>
      </c>
      <c r="CB23" s="5" t="s">
        <v>295</v>
      </c>
      <c r="CC23" s="15">
        <f t="shared" si="64"/>
        <v>0</v>
      </c>
      <c r="CD23" s="10" t="str">
        <f>IFERROR(VLOOKUP(A23,'26'!U:V,2,0),"0")</f>
        <v>0</v>
      </c>
      <c r="CE23" s="5" t="s">
        <v>295</v>
      </c>
      <c r="CF23" s="15">
        <f t="shared" si="65"/>
        <v>0</v>
      </c>
      <c r="CG23" s="10" t="str">
        <f>IFERROR(VLOOKUP(A23,'28'!#REF!,2,0),"0")</f>
        <v>0</v>
      </c>
      <c r="CH23" s="5" t="s">
        <v>295</v>
      </c>
      <c r="CI23" s="15">
        <f t="shared" si="66"/>
        <v>0</v>
      </c>
      <c r="CJ23" s="10" t="str">
        <f>IFERROR(VLOOKUP(A23,'28'!U:V,2,0),"0")</f>
        <v>0</v>
      </c>
      <c r="CK23" s="5" t="s">
        <v>295</v>
      </c>
      <c r="CL23" s="15">
        <f t="shared" si="67"/>
        <v>0</v>
      </c>
      <c r="CM23" s="10" t="str">
        <f>IFERROR(VLOOKUP(A23,'29'!U:V,2,0),"0")</f>
        <v>0</v>
      </c>
      <c r="CN23" s="5" t="s">
        <v>295</v>
      </c>
      <c r="CO23" s="15">
        <f t="shared" si="68"/>
        <v>0</v>
      </c>
      <c r="CP23" s="10" t="str">
        <f>IFERROR(VLOOKUP(A23,'30'!U:V,2,0),"0")</f>
        <v>0</v>
      </c>
      <c r="CQ23" s="5" t="s">
        <v>295</v>
      </c>
      <c r="CR23" s="15">
        <f t="shared" si="69"/>
        <v>0</v>
      </c>
      <c r="CT23" s="5" t="s">
        <v>295</v>
      </c>
      <c r="CU23" s="15">
        <f t="shared" si="70"/>
        <v>0</v>
      </c>
      <c r="CV23" s="10" t="str">
        <f>IFERROR(VLOOKUP(A23,'เซต1-31'!V:W,2,0),"0")</f>
        <v>0</v>
      </c>
      <c r="CW23" s="5" t="s">
        <v>295</v>
      </c>
      <c r="CX23" s="15">
        <f t="shared" si="71"/>
        <v>0</v>
      </c>
    </row>
    <row r="24" spans="1:102" x14ac:dyDescent="0.25">
      <c r="A24" s="5" t="s">
        <v>534</v>
      </c>
      <c r="B24" s="4" t="s">
        <v>535</v>
      </c>
      <c r="C24" s="52">
        <f>4.33*20</f>
        <v>86.6</v>
      </c>
      <c r="D24" s="19">
        <f t="shared" si="38"/>
        <v>0</v>
      </c>
      <c r="E24" s="5" t="s">
        <v>295</v>
      </c>
      <c r="F24" s="13">
        <f t="shared" si="39"/>
        <v>0</v>
      </c>
      <c r="G24" s="10" t="str">
        <f>IFERROR(VLOOKUP(A24,'1'!U:V,2,0),"0")</f>
        <v>0</v>
      </c>
      <c r="H24" s="5" t="s">
        <v>295</v>
      </c>
      <c r="I24" s="15">
        <f t="shared" si="40"/>
        <v>0</v>
      </c>
      <c r="J24" s="10" t="str">
        <f>IFERROR(VLOOKUP(A24,'2'!U:V,2,0),"0")</f>
        <v>0</v>
      </c>
      <c r="K24" s="5" t="s">
        <v>295</v>
      </c>
      <c r="L24" s="15">
        <f t="shared" si="41"/>
        <v>0</v>
      </c>
      <c r="M24" s="10" t="str">
        <f>IFERROR(VLOOKUP(A24,'3'!U:V,2,0),"0")</f>
        <v>0</v>
      </c>
      <c r="N24" s="5" t="s">
        <v>295</v>
      </c>
      <c r="O24" s="15">
        <f t="shared" si="42"/>
        <v>0</v>
      </c>
      <c r="P24" s="10" t="str">
        <f>IFERROR(VLOOKUP(A24,'4'!U:V,2,0),"0")</f>
        <v>0</v>
      </c>
      <c r="Q24" s="5" t="s">
        <v>295</v>
      </c>
      <c r="R24" s="15">
        <f t="shared" si="43"/>
        <v>0</v>
      </c>
      <c r="S24" s="10" t="str">
        <f>IFERROR(VLOOKUP(A24,'5'!U:V,2,0),"0")</f>
        <v>0</v>
      </c>
      <c r="T24" s="5" t="s">
        <v>295</v>
      </c>
      <c r="U24" s="15">
        <f t="shared" si="44"/>
        <v>0</v>
      </c>
      <c r="V24" s="10" t="str">
        <f>IFERROR(VLOOKUP(A24,'6'!U:V,2,0),"0")</f>
        <v>0</v>
      </c>
      <c r="W24" s="5" t="s">
        <v>295</v>
      </c>
      <c r="X24" s="15">
        <f t="shared" si="45"/>
        <v>0</v>
      </c>
      <c r="Y24" s="10" t="str">
        <f>IFERROR(VLOOKUP(A24,'7'!U:V,2,0),"0")</f>
        <v>0</v>
      </c>
      <c r="Z24" s="5" t="s">
        <v>295</v>
      </c>
      <c r="AA24" s="15">
        <f t="shared" si="46"/>
        <v>0</v>
      </c>
      <c r="AB24" s="10" t="str">
        <f>IFERROR(VLOOKUP(A24,'8'!U:V,2,0),"0")</f>
        <v>0</v>
      </c>
      <c r="AC24" s="5" t="s">
        <v>295</v>
      </c>
      <c r="AD24" s="15">
        <f t="shared" si="47"/>
        <v>0</v>
      </c>
      <c r="AE24" s="10" t="str">
        <f>IFERROR(VLOOKUP(A24,'9'!U:V,2,0),"0")</f>
        <v>0</v>
      </c>
      <c r="AF24" s="5" t="s">
        <v>295</v>
      </c>
      <c r="AG24" s="15">
        <f t="shared" si="48"/>
        <v>0</v>
      </c>
      <c r="AH24" s="10" t="str">
        <f>IFERROR(VLOOKUP(A24,'10'!U:V,2,0),"0")</f>
        <v>0</v>
      </c>
      <c r="AI24" s="5" t="s">
        <v>295</v>
      </c>
      <c r="AJ24" s="15">
        <f t="shared" si="49"/>
        <v>0</v>
      </c>
      <c r="AK24" s="10" t="str">
        <f>IFERROR(VLOOKUP(A24,'11'!U:V,2,0),"0")</f>
        <v>0</v>
      </c>
      <c r="AL24" s="5" t="s">
        <v>295</v>
      </c>
      <c r="AM24" s="15">
        <f t="shared" si="50"/>
        <v>0</v>
      </c>
      <c r="AN24" s="10" t="str">
        <f>IFERROR(VLOOKUP(A24,'12'!U:V,2,0),"0")</f>
        <v>0</v>
      </c>
      <c r="AO24" s="5" t="s">
        <v>295</v>
      </c>
      <c r="AP24" s="15">
        <f t="shared" si="51"/>
        <v>0</v>
      </c>
      <c r="AQ24" s="10" t="str">
        <f>IFERROR(VLOOKUP(A24,'13'!U:V,2,0),"0")</f>
        <v>0</v>
      </c>
      <c r="AR24" s="5" t="s">
        <v>295</v>
      </c>
      <c r="AS24" s="15">
        <f t="shared" si="52"/>
        <v>0</v>
      </c>
      <c r="AT24" s="10" t="str">
        <f>IFERROR(VLOOKUP(A24,'14'!U:V,2,0),"0")</f>
        <v>0</v>
      </c>
      <c r="AU24" s="5" t="s">
        <v>295</v>
      </c>
      <c r="AV24" s="15">
        <f t="shared" si="53"/>
        <v>0</v>
      </c>
      <c r="AW24" s="10" t="str">
        <f>IFERROR(VLOOKUP(A24,'15'!U:V,2,0),"0")</f>
        <v>0</v>
      </c>
      <c r="AX24" s="5" t="s">
        <v>295</v>
      </c>
      <c r="AY24" s="15">
        <f t="shared" si="54"/>
        <v>0</v>
      </c>
      <c r="AZ24" s="10" t="str">
        <f>IFERROR(VLOOKUP(A24,'16'!U:V,2,0),"0")</f>
        <v>0</v>
      </c>
      <c r="BA24" s="5" t="s">
        <v>295</v>
      </c>
      <c r="BB24" s="15">
        <f t="shared" si="55"/>
        <v>0</v>
      </c>
      <c r="BC24" s="10" t="str">
        <f>IFERROR(VLOOKUP(A24,'17'!U:V,2,0),"0")</f>
        <v>0</v>
      </c>
      <c r="BD24" s="5" t="s">
        <v>295</v>
      </c>
      <c r="BE24" s="15">
        <f t="shared" si="56"/>
        <v>0</v>
      </c>
      <c r="BF24" s="10" t="str">
        <f>IFERROR(VLOOKUP(A24,'18'!U:V,2,0),"0")</f>
        <v>0</v>
      </c>
      <c r="BG24" s="5" t="s">
        <v>295</v>
      </c>
      <c r="BH24" s="15">
        <f t="shared" si="57"/>
        <v>0</v>
      </c>
      <c r="BI24" s="10" t="str">
        <f>IFERROR(VLOOKUP(A24,'19'!U:V,2,0),"0")</f>
        <v>0</v>
      </c>
      <c r="BJ24" s="5" t="s">
        <v>295</v>
      </c>
      <c r="BK24" s="15">
        <f t="shared" si="58"/>
        <v>0</v>
      </c>
      <c r="BL24" s="10" t="str">
        <f>IFERROR(VLOOKUP(A24,'20'!U:V,2,0),"0")</f>
        <v>0</v>
      </c>
      <c r="BM24" s="5" t="s">
        <v>295</v>
      </c>
      <c r="BN24" s="15">
        <f t="shared" si="59"/>
        <v>0</v>
      </c>
      <c r="BO24" s="10" t="str">
        <f>IFERROR(VLOOKUP(A24,'21'!U:V,2,0),"0")</f>
        <v>0</v>
      </c>
      <c r="BP24" s="5" t="s">
        <v>295</v>
      </c>
      <c r="BQ24" s="15">
        <f t="shared" si="60"/>
        <v>0</v>
      </c>
      <c r="BR24" s="10" t="str">
        <f>IFERROR(VLOOKUP(A24,'22'!U:V,2,0),"0")</f>
        <v>0</v>
      </c>
      <c r="BS24" s="5" t="s">
        <v>295</v>
      </c>
      <c r="BT24" s="15">
        <f t="shared" si="61"/>
        <v>0</v>
      </c>
      <c r="BU24" s="10" t="str">
        <f>IFERROR(VLOOKUP(A24,'23'!U:V,2,0),"0")</f>
        <v>0</v>
      </c>
      <c r="BV24" s="5" t="s">
        <v>295</v>
      </c>
      <c r="BW24" s="15">
        <f t="shared" si="62"/>
        <v>0</v>
      </c>
      <c r="BX24" s="10" t="str">
        <f>IFERROR(VLOOKUP(A24,'24'!U:V,2,0),"0")</f>
        <v>0</v>
      </c>
      <c r="BY24" s="5" t="s">
        <v>295</v>
      </c>
      <c r="BZ24" s="15">
        <f t="shared" si="63"/>
        <v>0</v>
      </c>
      <c r="CA24" s="10" t="str">
        <f>IFERROR(VLOOKUP(A24,'25'!U:V,2,0),"0")</f>
        <v>0</v>
      </c>
      <c r="CB24" s="5" t="s">
        <v>295</v>
      </c>
      <c r="CC24" s="15">
        <f t="shared" si="64"/>
        <v>0</v>
      </c>
      <c r="CD24" s="10" t="str">
        <f>IFERROR(VLOOKUP(A24,'26'!U:V,2,0),"0")</f>
        <v>0</v>
      </c>
      <c r="CE24" s="5" t="s">
        <v>295</v>
      </c>
      <c r="CF24" s="15">
        <f t="shared" si="65"/>
        <v>0</v>
      </c>
      <c r="CG24" s="10" t="str">
        <f>IFERROR(VLOOKUP(A24,'28'!#REF!,2,0),"0")</f>
        <v>0</v>
      </c>
      <c r="CH24" s="5" t="s">
        <v>295</v>
      </c>
      <c r="CI24" s="15">
        <f t="shared" si="66"/>
        <v>0</v>
      </c>
      <c r="CJ24" s="10" t="str">
        <f>IFERROR(VLOOKUP(A24,'28'!U:V,2,0),"0")</f>
        <v>0</v>
      </c>
      <c r="CK24" s="5" t="s">
        <v>295</v>
      </c>
      <c r="CL24" s="15">
        <f t="shared" si="67"/>
        <v>0</v>
      </c>
      <c r="CM24" s="10" t="str">
        <f>IFERROR(VLOOKUP(A24,'29'!U:V,2,0),"0")</f>
        <v>0</v>
      </c>
      <c r="CN24" s="5" t="s">
        <v>295</v>
      </c>
      <c r="CO24" s="15">
        <f t="shared" si="68"/>
        <v>0</v>
      </c>
      <c r="CP24" s="10" t="str">
        <f>IFERROR(VLOOKUP(A24,'30'!U:V,2,0),"0")</f>
        <v>0</v>
      </c>
      <c r="CQ24" s="5" t="s">
        <v>295</v>
      </c>
      <c r="CR24" s="15">
        <f t="shared" si="69"/>
        <v>0</v>
      </c>
      <c r="CT24" s="5" t="s">
        <v>295</v>
      </c>
      <c r="CU24" s="15">
        <f t="shared" si="70"/>
        <v>0</v>
      </c>
      <c r="CV24" s="10" t="str">
        <f>IFERROR(VLOOKUP(A24,'เซต1-31'!V:W,2,0),"0")</f>
        <v>0</v>
      </c>
      <c r="CW24" s="5" t="s">
        <v>295</v>
      </c>
      <c r="CX24" s="15">
        <f t="shared" si="71"/>
        <v>0</v>
      </c>
    </row>
    <row r="25" spans="1:102" x14ac:dyDescent="0.25">
      <c r="A25" s="5" t="s">
        <v>574</v>
      </c>
      <c r="B25" s="4" t="s">
        <v>605</v>
      </c>
      <c r="C25" s="52">
        <f>4.33*30</f>
        <v>129.9</v>
      </c>
      <c r="D25" s="19">
        <f t="shared" si="38"/>
        <v>0</v>
      </c>
      <c r="E25" s="5" t="s">
        <v>295</v>
      </c>
      <c r="F25" s="13">
        <f t="shared" si="39"/>
        <v>0</v>
      </c>
      <c r="G25" s="10" t="str">
        <f>IFERROR(VLOOKUP(A25,'1'!U:V,2,0),"0")</f>
        <v>0</v>
      </c>
      <c r="H25" s="5" t="s">
        <v>295</v>
      </c>
      <c r="I25" s="15">
        <f t="shared" si="40"/>
        <v>0</v>
      </c>
      <c r="J25" s="10" t="str">
        <f>IFERROR(VLOOKUP(A25,'2'!U:V,2,0),"0")</f>
        <v>0</v>
      </c>
      <c r="K25" s="5" t="s">
        <v>295</v>
      </c>
      <c r="L25" s="15">
        <f t="shared" si="41"/>
        <v>0</v>
      </c>
      <c r="M25" s="10" t="str">
        <f>IFERROR(VLOOKUP(A25,'3'!U:V,2,0),"0")</f>
        <v>0</v>
      </c>
      <c r="N25" s="5" t="s">
        <v>295</v>
      </c>
      <c r="O25" s="15">
        <f t="shared" si="42"/>
        <v>0</v>
      </c>
      <c r="P25" s="10" t="str">
        <f>IFERROR(VLOOKUP(A25,'4'!U:V,2,0),"0")</f>
        <v>0</v>
      </c>
      <c r="Q25" s="5" t="s">
        <v>295</v>
      </c>
      <c r="R25" s="15">
        <f t="shared" si="43"/>
        <v>0</v>
      </c>
      <c r="S25" s="10" t="str">
        <f>IFERROR(VLOOKUP(A25,'5'!U:V,2,0),"0")</f>
        <v>0</v>
      </c>
      <c r="T25" s="5" t="s">
        <v>295</v>
      </c>
      <c r="U25" s="15">
        <f t="shared" si="44"/>
        <v>0</v>
      </c>
      <c r="V25" s="10" t="str">
        <f>IFERROR(VLOOKUP(A25,'6'!U:V,2,0),"0")</f>
        <v>0</v>
      </c>
      <c r="W25" s="5" t="s">
        <v>295</v>
      </c>
      <c r="X25" s="15">
        <f t="shared" si="45"/>
        <v>0</v>
      </c>
      <c r="Y25" s="10" t="str">
        <f>IFERROR(VLOOKUP(A25,'7'!U:V,2,0),"0")</f>
        <v>0</v>
      </c>
      <c r="Z25" s="5" t="s">
        <v>295</v>
      </c>
      <c r="AA25" s="15">
        <f t="shared" si="46"/>
        <v>0</v>
      </c>
      <c r="AB25" s="10" t="str">
        <f>IFERROR(VLOOKUP(A25,'8'!U:V,2,0),"0")</f>
        <v>0</v>
      </c>
      <c r="AC25" s="5" t="s">
        <v>295</v>
      </c>
      <c r="AD25" s="15">
        <f t="shared" si="47"/>
        <v>0</v>
      </c>
      <c r="AE25" s="10" t="str">
        <f>IFERROR(VLOOKUP(A25,'9'!U:V,2,0),"0")</f>
        <v>0</v>
      </c>
      <c r="AF25" s="5" t="s">
        <v>295</v>
      </c>
      <c r="AG25" s="15">
        <f t="shared" si="48"/>
        <v>0</v>
      </c>
      <c r="AH25" s="10" t="str">
        <f>IFERROR(VLOOKUP(A25,'10'!U:V,2,0),"0")</f>
        <v>0</v>
      </c>
      <c r="AI25" s="5" t="s">
        <v>295</v>
      </c>
      <c r="AJ25" s="15">
        <f t="shared" si="49"/>
        <v>0</v>
      </c>
      <c r="AK25" s="10" t="str">
        <f>IFERROR(VLOOKUP(A25,'11'!U:V,2,0),"0")</f>
        <v>0</v>
      </c>
      <c r="AL25" s="5" t="s">
        <v>295</v>
      </c>
      <c r="AM25" s="15">
        <f t="shared" si="50"/>
        <v>0</v>
      </c>
      <c r="AN25" s="10" t="str">
        <f>IFERROR(VLOOKUP(A25,'12'!U:V,2,0),"0")</f>
        <v>0</v>
      </c>
      <c r="AO25" s="5" t="s">
        <v>295</v>
      </c>
      <c r="AP25" s="15">
        <f t="shared" si="51"/>
        <v>0</v>
      </c>
      <c r="AQ25" s="10" t="str">
        <f>IFERROR(VLOOKUP(A25,'13'!U:V,2,0),"0")</f>
        <v>0</v>
      </c>
      <c r="AR25" s="5" t="s">
        <v>295</v>
      </c>
      <c r="AS25" s="15">
        <f t="shared" si="52"/>
        <v>0</v>
      </c>
      <c r="AT25" s="10" t="str">
        <f>IFERROR(VLOOKUP(A25,'14'!U:V,2,0),"0")</f>
        <v>0</v>
      </c>
      <c r="AU25" s="5" t="s">
        <v>295</v>
      </c>
      <c r="AV25" s="15">
        <f t="shared" si="53"/>
        <v>0</v>
      </c>
      <c r="AW25" s="10" t="str">
        <f>IFERROR(VLOOKUP(A25,'15'!U:V,2,0),"0")</f>
        <v>0</v>
      </c>
      <c r="AX25" s="5" t="s">
        <v>295</v>
      </c>
      <c r="AY25" s="15">
        <f t="shared" si="54"/>
        <v>0</v>
      </c>
      <c r="AZ25" s="10" t="str">
        <f>IFERROR(VLOOKUP(A25,'16'!U:V,2,0),"0")</f>
        <v>0</v>
      </c>
      <c r="BA25" s="5" t="s">
        <v>295</v>
      </c>
      <c r="BB25" s="15">
        <f t="shared" si="55"/>
        <v>0</v>
      </c>
      <c r="BC25" s="10" t="str">
        <f>IFERROR(VLOOKUP(A25,'17'!U:V,2,0),"0")</f>
        <v>0</v>
      </c>
      <c r="BD25" s="5" t="s">
        <v>295</v>
      </c>
      <c r="BE25" s="15">
        <f t="shared" si="56"/>
        <v>0</v>
      </c>
      <c r="BF25" s="10" t="str">
        <f>IFERROR(VLOOKUP(A25,'18'!U:V,2,0),"0")</f>
        <v>0</v>
      </c>
      <c r="BG25" s="5" t="s">
        <v>295</v>
      </c>
      <c r="BH25" s="15">
        <f t="shared" si="57"/>
        <v>0</v>
      </c>
      <c r="BI25" s="10" t="str">
        <f>IFERROR(VLOOKUP(A25,'19'!U:V,2,0),"0")</f>
        <v>0</v>
      </c>
      <c r="BJ25" s="5" t="s">
        <v>295</v>
      </c>
      <c r="BK25" s="15">
        <f t="shared" si="58"/>
        <v>0</v>
      </c>
      <c r="BL25" s="10" t="str">
        <f>IFERROR(VLOOKUP(A25,'20'!U:V,2,0),"0")</f>
        <v>0</v>
      </c>
      <c r="BM25" s="5" t="s">
        <v>295</v>
      </c>
      <c r="BN25" s="15">
        <f t="shared" si="59"/>
        <v>0</v>
      </c>
      <c r="BO25" s="10" t="str">
        <f>IFERROR(VLOOKUP(A25,'21'!U:V,2,0),"0")</f>
        <v>0</v>
      </c>
      <c r="BP25" s="5" t="s">
        <v>295</v>
      </c>
      <c r="BQ25" s="15">
        <f t="shared" si="60"/>
        <v>0</v>
      </c>
      <c r="BR25" s="10" t="str">
        <f>IFERROR(VLOOKUP(A25,'22'!U:V,2,0),"0")</f>
        <v>0</v>
      </c>
      <c r="BS25" s="5" t="s">
        <v>295</v>
      </c>
      <c r="BT25" s="15">
        <f t="shared" si="61"/>
        <v>0</v>
      </c>
      <c r="BU25" s="10" t="str">
        <f>IFERROR(VLOOKUP(A25,'23'!U:V,2,0),"0")</f>
        <v>0</v>
      </c>
      <c r="BV25" s="5" t="s">
        <v>295</v>
      </c>
      <c r="BW25" s="15">
        <f t="shared" si="62"/>
        <v>0</v>
      </c>
      <c r="BX25" s="10" t="str">
        <f>IFERROR(VLOOKUP(A25,'24'!U:V,2,0),"0")</f>
        <v>0</v>
      </c>
      <c r="BY25" s="5" t="s">
        <v>295</v>
      </c>
      <c r="BZ25" s="15">
        <f t="shared" si="63"/>
        <v>0</v>
      </c>
      <c r="CA25" s="10" t="str">
        <f>IFERROR(VLOOKUP(A25,'25'!U:V,2,0),"0")</f>
        <v>0</v>
      </c>
      <c r="CB25" s="5" t="s">
        <v>295</v>
      </c>
      <c r="CC25" s="15">
        <f t="shared" si="64"/>
        <v>0</v>
      </c>
      <c r="CD25" s="10" t="str">
        <f>IFERROR(VLOOKUP(A25,'26'!U:V,2,0),"0")</f>
        <v>0</v>
      </c>
      <c r="CE25" s="5" t="s">
        <v>295</v>
      </c>
      <c r="CF25" s="15">
        <f t="shared" si="65"/>
        <v>0</v>
      </c>
      <c r="CG25" s="10" t="str">
        <f>IFERROR(VLOOKUP(A25,'28'!#REF!,2,0),"0")</f>
        <v>0</v>
      </c>
      <c r="CH25" s="5" t="s">
        <v>295</v>
      </c>
      <c r="CI25" s="15">
        <f t="shared" si="66"/>
        <v>0</v>
      </c>
      <c r="CJ25" s="10" t="str">
        <f>IFERROR(VLOOKUP(A25,'28'!U:V,2,0),"0")</f>
        <v>0</v>
      </c>
      <c r="CK25" s="5" t="s">
        <v>295</v>
      </c>
      <c r="CL25" s="15">
        <f t="shared" si="67"/>
        <v>0</v>
      </c>
      <c r="CM25" s="10" t="str">
        <f>IFERROR(VLOOKUP(A25,'29'!U:V,2,0),"0")</f>
        <v>0</v>
      </c>
      <c r="CN25" s="5" t="s">
        <v>295</v>
      </c>
      <c r="CO25" s="15">
        <f t="shared" si="68"/>
        <v>0</v>
      </c>
      <c r="CP25" s="10" t="str">
        <f>IFERROR(VLOOKUP(A25,'30'!U:V,2,0),"0")</f>
        <v>0</v>
      </c>
      <c r="CQ25" s="5" t="s">
        <v>295</v>
      </c>
      <c r="CR25" s="15">
        <f t="shared" si="69"/>
        <v>0</v>
      </c>
      <c r="CT25" s="5" t="s">
        <v>295</v>
      </c>
      <c r="CU25" s="15">
        <f t="shared" si="70"/>
        <v>0</v>
      </c>
      <c r="CV25" s="10" t="str">
        <f>IFERROR(VLOOKUP(A25,'เซต1-31'!V:W,2,0),"0")</f>
        <v>0</v>
      </c>
      <c r="CW25" s="5" t="s">
        <v>295</v>
      </c>
      <c r="CX25" s="15">
        <f t="shared" si="71"/>
        <v>0</v>
      </c>
    </row>
    <row r="26" spans="1:102" x14ac:dyDescent="0.25">
      <c r="A26" s="5" t="s">
        <v>456</v>
      </c>
      <c r="B26" s="4" t="s">
        <v>457</v>
      </c>
      <c r="C26" s="52">
        <v>102.2</v>
      </c>
      <c r="D26" s="19">
        <f t="shared" si="38"/>
        <v>0</v>
      </c>
      <c r="E26" s="5" t="s">
        <v>295</v>
      </c>
      <c r="F26" s="13">
        <f t="shared" si="39"/>
        <v>0</v>
      </c>
      <c r="G26" s="10" t="str">
        <f>IFERROR(VLOOKUP(A26,'1'!U:V,2,0),"0")</f>
        <v>0</v>
      </c>
      <c r="H26" s="5" t="s">
        <v>295</v>
      </c>
      <c r="I26" s="15">
        <f t="shared" si="40"/>
        <v>0</v>
      </c>
      <c r="J26" s="10" t="str">
        <f>IFERROR(VLOOKUP(A26,'2'!U:V,2,0),"0")</f>
        <v>0</v>
      </c>
      <c r="K26" s="5" t="s">
        <v>295</v>
      </c>
      <c r="L26" s="15">
        <f t="shared" si="41"/>
        <v>0</v>
      </c>
      <c r="M26" s="10" t="str">
        <f>IFERROR(VLOOKUP(A26,'3'!U:V,2,0),"0")</f>
        <v>0</v>
      </c>
      <c r="N26" s="5" t="s">
        <v>295</v>
      </c>
      <c r="O26" s="15">
        <f t="shared" si="42"/>
        <v>0</v>
      </c>
      <c r="P26" s="10" t="str">
        <f>IFERROR(VLOOKUP(A26,'4'!U:V,2,0),"0")</f>
        <v>0</v>
      </c>
      <c r="Q26" s="5" t="s">
        <v>295</v>
      </c>
      <c r="R26" s="15">
        <f t="shared" si="43"/>
        <v>0</v>
      </c>
      <c r="S26" s="10" t="str">
        <f>IFERROR(VLOOKUP(A26,'5'!U:V,2,0),"0")</f>
        <v>0</v>
      </c>
      <c r="T26" s="5" t="s">
        <v>295</v>
      </c>
      <c r="U26" s="15">
        <f t="shared" si="44"/>
        <v>0</v>
      </c>
      <c r="V26" s="10" t="str">
        <f>IFERROR(VLOOKUP(A26,'6'!U:V,2,0),"0")</f>
        <v>0</v>
      </c>
      <c r="W26" s="5" t="s">
        <v>295</v>
      </c>
      <c r="X26" s="15">
        <f t="shared" si="45"/>
        <v>0</v>
      </c>
      <c r="Y26" s="10" t="str">
        <f>IFERROR(VLOOKUP(A26,'7'!U:V,2,0),"0")</f>
        <v>0</v>
      </c>
      <c r="Z26" s="5" t="s">
        <v>295</v>
      </c>
      <c r="AA26" s="15">
        <f t="shared" si="46"/>
        <v>0</v>
      </c>
      <c r="AB26" s="10" t="str">
        <f>IFERROR(VLOOKUP(A26,'8'!U:V,2,0),"0")</f>
        <v>0</v>
      </c>
      <c r="AC26" s="5" t="s">
        <v>295</v>
      </c>
      <c r="AD26" s="15">
        <f t="shared" si="47"/>
        <v>0</v>
      </c>
      <c r="AE26" s="10" t="str">
        <f>IFERROR(VLOOKUP(A26,'9'!U:V,2,0),"0")</f>
        <v>0</v>
      </c>
      <c r="AF26" s="5" t="s">
        <v>295</v>
      </c>
      <c r="AG26" s="15">
        <f t="shared" si="48"/>
        <v>0</v>
      </c>
      <c r="AH26" s="10" t="str">
        <f>IFERROR(VLOOKUP(A26,'10'!U:V,2,0),"0")</f>
        <v>0</v>
      </c>
      <c r="AI26" s="5" t="s">
        <v>295</v>
      </c>
      <c r="AJ26" s="15">
        <f t="shared" si="49"/>
        <v>0</v>
      </c>
      <c r="AK26" s="10" t="str">
        <f>IFERROR(VLOOKUP(A26,'11'!U:V,2,0),"0")</f>
        <v>0</v>
      </c>
      <c r="AL26" s="5" t="s">
        <v>295</v>
      </c>
      <c r="AM26" s="15">
        <f t="shared" si="50"/>
        <v>0</v>
      </c>
      <c r="AN26" s="10" t="str">
        <f>IFERROR(VLOOKUP(A26,'12'!U:V,2,0),"0")</f>
        <v>0</v>
      </c>
      <c r="AO26" s="5" t="s">
        <v>295</v>
      </c>
      <c r="AP26" s="15">
        <f t="shared" si="51"/>
        <v>0</v>
      </c>
      <c r="AQ26" s="10" t="str">
        <f>IFERROR(VLOOKUP(A26,'13'!U:V,2,0),"0")</f>
        <v>0</v>
      </c>
      <c r="AR26" s="5" t="s">
        <v>295</v>
      </c>
      <c r="AS26" s="15">
        <f t="shared" si="52"/>
        <v>0</v>
      </c>
      <c r="AT26" s="10" t="str">
        <f>IFERROR(VLOOKUP(A26,'14'!U:V,2,0),"0")</f>
        <v>0</v>
      </c>
      <c r="AU26" s="5" t="s">
        <v>295</v>
      </c>
      <c r="AV26" s="15">
        <f t="shared" si="53"/>
        <v>0</v>
      </c>
      <c r="AW26" s="10" t="str">
        <f>IFERROR(VLOOKUP(A26,'15'!U:V,2,0),"0")</f>
        <v>0</v>
      </c>
      <c r="AX26" s="5" t="s">
        <v>295</v>
      </c>
      <c r="AY26" s="15">
        <f t="shared" si="54"/>
        <v>0</v>
      </c>
      <c r="AZ26" s="10" t="str">
        <f>IFERROR(VLOOKUP(A26,'16'!U:V,2,0),"0")</f>
        <v>0</v>
      </c>
      <c r="BA26" s="5" t="s">
        <v>295</v>
      </c>
      <c r="BB26" s="15">
        <f t="shared" si="55"/>
        <v>0</v>
      </c>
      <c r="BC26" s="10" t="str">
        <f>IFERROR(VLOOKUP(A26,'17'!U:V,2,0),"0")</f>
        <v>0</v>
      </c>
      <c r="BD26" s="5" t="s">
        <v>295</v>
      </c>
      <c r="BE26" s="15">
        <f t="shared" si="56"/>
        <v>0</v>
      </c>
      <c r="BF26" s="10" t="str">
        <f>IFERROR(VLOOKUP(A26,'18'!U:V,2,0),"0")</f>
        <v>0</v>
      </c>
      <c r="BG26" s="5" t="s">
        <v>295</v>
      </c>
      <c r="BH26" s="15">
        <f t="shared" si="57"/>
        <v>0</v>
      </c>
      <c r="BI26" s="10" t="str">
        <f>IFERROR(VLOOKUP(A26,'19'!U:V,2,0),"0")</f>
        <v>0</v>
      </c>
      <c r="BJ26" s="5" t="s">
        <v>295</v>
      </c>
      <c r="BK26" s="15">
        <f t="shared" si="58"/>
        <v>0</v>
      </c>
      <c r="BL26" s="10" t="str">
        <f>IFERROR(VLOOKUP(A26,'20'!U:V,2,0),"0")</f>
        <v>0</v>
      </c>
      <c r="BM26" s="5" t="s">
        <v>295</v>
      </c>
      <c r="BN26" s="15">
        <f t="shared" si="59"/>
        <v>0</v>
      </c>
      <c r="BO26" s="10" t="str">
        <f>IFERROR(VLOOKUP(A26,'21'!U:V,2,0),"0")</f>
        <v>0</v>
      </c>
      <c r="BP26" s="5" t="s">
        <v>295</v>
      </c>
      <c r="BQ26" s="15">
        <f t="shared" si="60"/>
        <v>0</v>
      </c>
      <c r="BR26" s="10" t="str">
        <f>IFERROR(VLOOKUP(A26,'22'!U:V,2,0),"0")</f>
        <v>0</v>
      </c>
      <c r="BS26" s="5" t="s">
        <v>295</v>
      </c>
      <c r="BT26" s="15">
        <f t="shared" si="61"/>
        <v>0</v>
      </c>
      <c r="BU26" s="10" t="str">
        <f>IFERROR(VLOOKUP(A26,'23'!U:V,2,0),"0")</f>
        <v>0</v>
      </c>
      <c r="BV26" s="5" t="s">
        <v>295</v>
      </c>
      <c r="BW26" s="15">
        <f t="shared" si="62"/>
        <v>0</v>
      </c>
      <c r="BX26" s="10" t="str">
        <f>IFERROR(VLOOKUP(A26,'24'!U:V,2,0),"0")</f>
        <v>0</v>
      </c>
      <c r="BY26" s="5" t="s">
        <v>295</v>
      </c>
      <c r="BZ26" s="15">
        <f t="shared" si="63"/>
        <v>0</v>
      </c>
      <c r="CA26" s="10" t="str">
        <f>IFERROR(VLOOKUP(A26,'25'!U:V,2,0),"0")</f>
        <v>0</v>
      </c>
      <c r="CB26" s="5" t="s">
        <v>295</v>
      </c>
      <c r="CC26" s="15">
        <f t="shared" si="64"/>
        <v>0</v>
      </c>
      <c r="CD26" s="10" t="str">
        <f>IFERROR(VLOOKUP(A26,'26'!U:V,2,0),"0")</f>
        <v>0</v>
      </c>
      <c r="CE26" s="5" t="s">
        <v>295</v>
      </c>
      <c r="CF26" s="15">
        <f t="shared" si="65"/>
        <v>0</v>
      </c>
      <c r="CG26" s="10" t="str">
        <f>IFERROR(VLOOKUP(A26,'28'!#REF!,2,0),"0")</f>
        <v>0</v>
      </c>
      <c r="CH26" s="5" t="s">
        <v>295</v>
      </c>
      <c r="CI26" s="15">
        <f t="shared" si="66"/>
        <v>0</v>
      </c>
      <c r="CJ26" s="10" t="str">
        <f>IFERROR(VLOOKUP(A26,'28'!U:V,2,0),"0")</f>
        <v>0</v>
      </c>
      <c r="CK26" s="5" t="s">
        <v>295</v>
      </c>
      <c r="CL26" s="15">
        <f t="shared" si="67"/>
        <v>0</v>
      </c>
      <c r="CM26" s="10" t="str">
        <f>IFERROR(VLOOKUP(A26,'29'!U:V,2,0),"0")</f>
        <v>0</v>
      </c>
      <c r="CN26" s="5" t="s">
        <v>295</v>
      </c>
      <c r="CO26" s="15">
        <f t="shared" si="68"/>
        <v>0</v>
      </c>
      <c r="CP26" s="10" t="str">
        <f>IFERROR(VLOOKUP(A26,'30'!U:V,2,0),"0")</f>
        <v>0</v>
      </c>
      <c r="CQ26" s="5" t="s">
        <v>295</v>
      </c>
      <c r="CR26" s="15">
        <f t="shared" si="69"/>
        <v>0</v>
      </c>
      <c r="CT26" s="5" t="s">
        <v>295</v>
      </c>
      <c r="CU26" s="15">
        <f t="shared" si="70"/>
        <v>0</v>
      </c>
      <c r="CV26" s="10" t="str">
        <f>IFERROR(VLOOKUP(A26,'เซต1-31'!V:W,2,0),"0")</f>
        <v>0</v>
      </c>
      <c r="CW26" s="5" t="s">
        <v>295</v>
      </c>
      <c r="CX26" s="15">
        <f t="shared" si="71"/>
        <v>0</v>
      </c>
    </row>
    <row r="27" spans="1:102" x14ac:dyDescent="0.25">
      <c r="A27" s="5" t="s">
        <v>561</v>
      </c>
      <c r="B27" s="4" t="s">
        <v>562</v>
      </c>
      <c r="C27" s="52">
        <f>4.33*40</f>
        <v>173.2</v>
      </c>
      <c r="D27" s="19">
        <f t="shared" si="38"/>
        <v>0</v>
      </c>
      <c r="E27" s="5" t="s">
        <v>295</v>
      </c>
      <c r="F27" s="13">
        <f t="shared" si="39"/>
        <v>0</v>
      </c>
      <c r="G27" s="10" t="str">
        <f>IFERROR(VLOOKUP(A27,'1'!U:V,2,0),"0")</f>
        <v>0</v>
      </c>
      <c r="H27" s="5" t="s">
        <v>295</v>
      </c>
      <c r="I27" s="15">
        <f t="shared" si="40"/>
        <v>0</v>
      </c>
      <c r="J27" s="10" t="str">
        <f>IFERROR(VLOOKUP(A27,'2'!U:V,2,0),"0")</f>
        <v>0</v>
      </c>
      <c r="K27" s="5" t="s">
        <v>295</v>
      </c>
      <c r="L27" s="15">
        <f t="shared" si="41"/>
        <v>0</v>
      </c>
      <c r="M27" s="10" t="str">
        <f>IFERROR(VLOOKUP(A27,'3'!U:V,2,0),"0")</f>
        <v>0</v>
      </c>
      <c r="N27" s="5" t="s">
        <v>295</v>
      </c>
      <c r="O27" s="15">
        <f t="shared" si="42"/>
        <v>0</v>
      </c>
      <c r="P27" s="10" t="str">
        <f>IFERROR(VLOOKUP(A27,'4'!U:V,2,0),"0")</f>
        <v>0</v>
      </c>
      <c r="Q27" s="5" t="s">
        <v>295</v>
      </c>
      <c r="R27" s="15">
        <f t="shared" si="43"/>
        <v>0</v>
      </c>
      <c r="S27" s="10" t="str">
        <f>IFERROR(VLOOKUP(A27,'5'!U:V,2,0),"0")</f>
        <v>0</v>
      </c>
      <c r="T27" s="5" t="s">
        <v>295</v>
      </c>
      <c r="U27" s="15">
        <f t="shared" si="44"/>
        <v>0</v>
      </c>
      <c r="V27" s="10" t="str">
        <f>IFERROR(VLOOKUP(A27,'6'!U:V,2,0),"0")</f>
        <v>0</v>
      </c>
      <c r="W27" s="5" t="s">
        <v>295</v>
      </c>
      <c r="X27" s="15">
        <f t="shared" si="45"/>
        <v>0</v>
      </c>
      <c r="Y27" s="10" t="str">
        <f>IFERROR(VLOOKUP(A27,'7'!U:V,2,0),"0")</f>
        <v>0</v>
      </c>
      <c r="Z27" s="5" t="s">
        <v>295</v>
      </c>
      <c r="AA27" s="15">
        <f t="shared" si="46"/>
        <v>0</v>
      </c>
      <c r="AB27" s="10" t="str">
        <f>IFERROR(VLOOKUP(A27,'8'!U:V,2,0),"0")</f>
        <v>0</v>
      </c>
      <c r="AC27" s="5" t="s">
        <v>295</v>
      </c>
      <c r="AD27" s="15">
        <f t="shared" si="47"/>
        <v>0</v>
      </c>
      <c r="AE27" s="10" t="str">
        <f>IFERROR(VLOOKUP(A27,'9'!U:V,2,0),"0")</f>
        <v>0</v>
      </c>
      <c r="AF27" s="5" t="s">
        <v>295</v>
      </c>
      <c r="AG27" s="15">
        <f t="shared" si="48"/>
        <v>0</v>
      </c>
      <c r="AH27" s="10" t="str">
        <f>IFERROR(VLOOKUP(A27,'10'!U:V,2,0),"0")</f>
        <v>0</v>
      </c>
      <c r="AI27" s="5" t="s">
        <v>295</v>
      </c>
      <c r="AJ27" s="15">
        <f t="shared" si="49"/>
        <v>0</v>
      </c>
      <c r="AK27" s="10" t="str">
        <f>IFERROR(VLOOKUP(A27,'11'!U:V,2,0),"0")</f>
        <v>0</v>
      </c>
      <c r="AL27" s="5" t="s">
        <v>295</v>
      </c>
      <c r="AM27" s="15">
        <f t="shared" si="50"/>
        <v>0</v>
      </c>
      <c r="AN27" s="10" t="str">
        <f>IFERROR(VLOOKUP(A27,'12'!U:V,2,0),"0")</f>
        <v>0</v>
      </c>
      <c r="AO27" s="5" t="s">
        <v>295</v>
      </c>
      <c r="AP27" s="15">
        <f t="shared" si="51"/>
        <v>0</v>
      </c>
      <c r="AQ27" s="10" t="str">
        <f>IFERROR(VLOOKUP(A27,'13'!U:V,2,0),"0")</f>
        <v>0</v>
      </c>
      <c r="AR27" s="5" t="s">
        <v>295</v>
      </c>
      <c r="AS27" s="15">
        <f t="shared" si="52"/>
        <v>0</v>
      </c>
      <c r="AT27" s="10" t="str">
        <f>IFERROR(VLOOKUP(A27,'14'!U:V,2,0),"0")</f>
        <v>0</v>
      </c>
      <c r="AU27" s="5" t="s">
        <v>295</v>
      </c>
      <c r="AV27" s="15">
        <f t="shared" si="53"/>
        <v>0</v>
      </c>
      <c r="AW27" s="10" t="str">
        <f>IFERROR(VLOOKUP(A27,'15'!U:V,2,0),"0")</f>
        <v>0</v>
      </c>
      <c r="AX27" s="5" t="s">
        <v>295</v>
      </c>
      <c r="AY27" s="15">
        <f t="shared" si="54"/>
        <v>0</v>
      </c>
      <c r="AZ27" s="10" t="str">
        <f>IFERROR(VLOOKUP(A27,'16'!U:V,2,0),"0")</f>
        <v>0</v>
      </c>
      <c r="BA27" s="5" t="s">
        <v>295</v>
      </c>
      <c r="BB27" s="15">
        <f t="shared" si="55"/>
        <v>0</v>
      </c>
      <c r="BC27" s="10" t="str">
        <f>IFERROR(VLOOKUP(A27,'17'!U:V,2,0),"0")</f>
        <v>0</v>
      </c>
      <c r="BD27" s="5" t="s">
        <v>295</v>
      </c>
      <c r="BE27" s="15">
        <f t="shared" si="56"/>
        <v>0</v>
      </c>
      <c r="BF27" s="10" t="str">
        <f>IFERROR(VLOOKUP(A27,'18'!U:V,2,0),"0")</f>
        <v>0</v>
      </c>
      <c r="BG27" s="5" t="s">
        <v>295</v>
      </c>
      <c r="BH27" s="15">
        <f t="shared" si="57"/>
        <v>0</v>
      </c>
      <c r="BI27" s="10" t="str">
        <f>IFERROR(VLOOKUP(A27,'19'!U:V,2,0),"0")</f>
        <v>0</v>
      </c>
      <c r="BJ27" s="5" t="s">
        <v>295</v>
      </c>
      <c r="BK27" s="15">
        <f t="shared" si="58"/>
        <v>0</v>
      </c>
      <c r="BL27" s="10" t="str">
        <f>IFERROR(VLOOKUP(A27,'20'!U:V,2,0),"0")</f>
        <v>0</v>
      </c>
      <c r="BM27" s="5" t="s">
        <v>295</v>
      </c>
      <c r="BN27" s="15">
        <f t="shared" si="59"/>
        <v>0</v>
      </c>
      <c r="BO27" s="10" t="str">
        <f>IFERROR(VLOOKUP(A27,'21'!U:V,2,0),"0")</f>
        <v>0</v>
      </c>
      <c r="BP27" s="5" t="s">
        <v>295</v>
      </c>
      <c r="BQ27" s="15">
        <f t="shared" si="60"/>
        <v>0</v>
      </c>
      <c r="BR27" s="10" t="str">
        <f>IFERROR(VLOOKUP(A27,'22'!U:V,2,0),"0")</f>
        <v>0</v>
      </c>
      <c r="BS27" s="5" t="s">
        <v>295</v>
      </c>
      <c r="BT27" s="15">
        <f t="shared" si="61"/>
        <v>0</v>
      </c>
      <c r="BU27" s="10" t="str">
        <f>IFERROR(VLOOKUP(A27,'23'!U:V,2,0),"0")</f>
        <v>0</v>
      </c>
      <c r="BV27" s="5" t="s">
        <v>295</v>
      </c>
      <c r="BW27" s="15">
        <f t="shared" si="62"/>
        <v>0</v>
      </c>
      <c r="BX27" s="10" t="str">
        <f>IFERROR(VLOOKUP(A27,'24'!U:V,2,0),"0")</f>
        <v>0</v>
      </c>
      <c r="BY27" s="5" t="s">
        <v>295</v>
      </c>
      <c r="BZ27" s="15">
        <f t="shared" si="63"/>
        <v>0</v>
      </c>
      <c r="CA27" s="10" t="str">
        <f>IFERROR(VLOOKUP(A27,'25'!U:V,2,0),"0")</f>
        <v>0</v>
      </c>
      <c r="CB27" s="5" t="s">
        <v>295</v>
      </c>
      <c r="CC27" s="15">
        <f t="shared" si="64"/>
        <v>0</v>
      </c>
      <c r="CD27" s="10" t="str">
        <f>IFERROR(VLOOKUP(A27,'26'!U:V,2,0),"0")</f>
        <v>0</v>
      </c>
      <c r="CE27" s="5" t="s">
        <v>295</v>
      </c>
      <c r="CF27" s="15">
        <f t="shared" si="65"/>
        <v>0</v>
      </c>
      <c r="CG27" s="10" t="str">
        <f>IFERROR(VLOOKUP(A27,'28'!#REF!,2,0),"0")</f>
        <v>0</v>
      </c>
      <c r="CH27" s="5" t="s">
        <v>295</v>
      </c>
      <c r="CI27" s="15">
        <f t="shared" si="66"/>
        <v>0</v>
      </c>
      <c r="CJ27" s="10" t="str">
        <f>IFERROR(VLOOKUP(A27,'28'!U:V,2,0),"0")</f>
        <v>0</v>
      </c>
      <c r="CK27" s="5" t="s">
        <v>295</v>
      </c>
      <c r="CL27" s="15">
        <f t="shared" si="67"/>
        <v>0</v>
      </c>
      <c r="CM27" s="10" t="str">
        <f>IFERROR(VLOOKUP(A27,'29'!U:V,2,0),"0")</f>
        <v>0</v>
      </c>
      <c r="CN27" s="5" t="s">
        <v>295</v>
      </c>
      <c r="CO27" s="15">
        <f t="shared" si="68"/>
        <v>0</v>
      </c>
      <c r="CP27" s="10" t="str">
        <f>IFERROR(VLOOKUP(A27,'30'!U:V,2,0),"0")</f>
        <v>0</v>
      </c>
      <c r="CQ27" s="5" t="s">
        <v>295</v>
      </c>
      <c r="CR27" s="15">
        <f t="shared" si="69"/>
        <v>0</v>
      </c>
      <c r="CT27" s="5" t="s">
        <v>295</v>
      </c>
      <c r="CU27" s="15">
        <f t="shared" si="70"/>
        <v>0</v>
      </c>
      <c r="CV27" s="10" t="str">
        <f>IFERROR(VLOOKUP(A27,'เซต1-31'!V:W,2,0),"0")</f>
        <v>0</v>
      </c>
      <c r="CW27" s="5" t="s">
        <v>295</v>
      </c>
      <c r="CX27" s="15">
        <f t="shared" si="71"/>
        <v>0</v>
      </c>
    </row>
    <row r="28" spans="1:102" x14ac:dyDescent="0.25">
      <c r="A28" s="5" t="s">
        <v>550</v>
      </c>
      <c r="B28" s="4" t="s">
        <v>551</v>
      </c>
      <c r="C28" s="52">
        <f>4.33*50</f>
        <v>216.5</v>
      </c>
      <c r="D28" s="19">
        <f t="shared" si="38"/>
        <v>0</v>
      </c>
      <c r="E28" s="5" t="s">
        <v>295</v>
      </c>
      <c r="F28" s="13">
        <f t="shared" si="39"/>
        <v>0</v>
      </c>
      <c r="G28" s="10" t="str">
        <f>IFERROR(VLOOKUP(A28,'1'!U:V,2,0),"0")</f>
        <v>0</v>
      </c>
      <c r="H28" s="5" t="s">
        <v>295</v>
      </c>
      <c r="I28" s="15">
        <f t="shared" si="40"/>
        <v>0</v>
      </c>
      <c r="J28" s="10" t="str">
        <f>IFERROR(VLOOKUP(A28,'2'!U:V,2,0),"0")</f>
        <v>0</v>
      </c>
      <c r="K28" s="5" t="s">
        <v>295</v>
      </c>
      <c r="L28" s="15">
        <f t="shared" si="41"/>
        <v>0</v>
      </c>
      <c r="M28" s="10" t="str">
        <f>IFERROR(VLOOKUP(A28,'3'!U:V,2,0),"0")</f>
        <v>0</v>
      </c>
      <c r="N28" s="5" t="s">
        <v>295</v>
      </c>
      <c r="O28" s="15">
        <f t="shared" si="42"/>
        <v>0</v>
      </c>
      <c r="P28" s="10" t="str">
        <f>IFERROR(VLOOKUP(A28,'4'!U:V,2,0),"0")</f>
        <v>0</v>
      </c>
      <c r="Q28" s="5" t="s">
        <v>295</v>
      </c>
      <c r="R28" s="15">
        <f t="shared" si="43"/>
        <v>0</v>
      </c>
      <c r="S28" s="10" t="str">
        <f>IFERROR(VLOOKUP(A28,'5'!U:V,2,0),"0")</f>
        <v>0</v>
      </c>
      <c r="T28" s="5" t="s">
        <v>295</v>
      </c>
      <c r="U28" s="15">
        <f t="shared" si="44"/>
        <v>0</v>
      </c>
      <c r="V28" s="10" t="str">
        <f>IFERROR(VLOOKUP(A28,'6'!U:V,2,0),"0")</f>
        <v>0</v>
      </c>
      <c r="W28" s="5" t="s">
        <v>295</v>
      </c>
      <c r="X28" s="15">
        <f t="shared" si="45"/>
        <v>0</v>
      </c>
      <c r="Y28" s="10" t="str">
        <f>IFERROR(VLOOKUP(A28,'7'!U:V,2,0),"0")</f>
        <v>0</v>
      </c>
      <c r="Z28" s="5" t="s">
        <v>295</v>
      </c>
      <c r="AA28" s="15">
        <f t="shared" si="46"/>
        <v>0</v>
      </c>
      <c r="AB28" s="10" t="str">
        <f>IFERROR(VLOOKUP(A28,'8'!U:V,2,0),"0")</f>
        <v>0</v>
      </c>
      <c r="AC28" s="5" t="s">
        <v>295</v>
      </c>
      <c r="AD28" s="15">
        <f t="shared" si="47"/>
        <v>0</v>
      </c>
      <c r="AE28" s="10" t="str">
        <f>IFERROR(VLOOKUP(A28,'9'!U:V,2,0),"0")</f>
        <v>0</v>
      </c>
      <c r="AF28" s="5" t="s">
        <v>295</v>
      </c>
      <c r="AG28" s="15">
        <f t="shared" si="48"/>
        <v>0</v>
      </c>
      <c r="AH28" s="10" t="str">
        <f>IFERROR(VLOOKUP(A28,'10'!U:V,2,0),"0")</f>
        <v>0</v>
      </c>
      <c r="AI28" s="5" t="s">
        <v>295</v>
      </c>
      <c r="AJ28" s="15">
        <f t="shared" si="49"/>
        <v>0</v>
      </c>
      <c r="AK28" s="10" t="str">
        <f>IFERROR(VLOOKUP(A28,'11'!U:V,2,0),"0")</f>
        <v>0</v>
      </c>
      <c r="AL28" s="5" t="s">
        <v>295</v>
      </c>
      <c r="AM28" s="15">
        <f t="shared" si="50"/>
        <v>0</v>
      </c>
      <c r="AN28" s="10" t="str">
        <f>IFERROR(VLOOKUP(A28,'12'!U:V,2,0),"0")</f>
        <v>0</v>
      </c>
      <c r="AO28" s="5" t="s">
        <v>295</v>
      </c>
      <c r="AP28" s="15">
        <f t="shared" si="51"/>
        <v>0</v>
      </c>
      <c r="AQ28" s="10" t="str">
        <f>IFERROR(VLOOKUP(A28,'13'!U:V,2,0),"0")</f>
        <v>0</v>
      </c>
      <c r="AR28" s="5" t="s">
        <v>295</v>
      </c>
      <c r="AS28" s="15">
        <f t="shared" si="52"/>
        <v>0</v>
      </c>
      <c r="AT28" s="10" t="str">
        <f>IFERROR(VLOOKUP(A28,'14'!U:V,2,0),"0")</f>
        <v>0</v>
      </c>
      <c r="AU28" s="5" t="s">
        <v>295</v>
      </c>
      <c r="AV28" s="15">
        <f t="shared" si="53"/>
        <v>0</v>
      </c>
      <c r="AW28" s="10" t="str">
        <f>IFERROR(VLOOKUP(A28,'15'!U:V,2,0),"0")</f>
        <v>0</v>
      </c>
      <c r="AX28" s="5" t="s">
        <v>295</v>
      </c>
      <c r="AY28" s="15">
        <f t="shared" si="54"/>
        <v>0</v>
      </c>
      <c r="AZ28" s="10" t="str">
        <f>IFERROR(VLOOKUP(A28,'16'!U:V,2,0),"0")</f>
        <v>0</v>
      </c>
      <c r="BA28" s="5" t="s">
        <v>295</v>
      </c>
      <c r="BB28" s="15">
        <f t="shared" si="55"/>
        <v>0</v>
      </c>
      <c r="BC28" s="10" t="str">
        <f>IFERROR(VLOOKUP(A28,'17'!U:V,2,0),"0")</f>
        <v>0</v>
      </c>
      <c r="BD28" s="5" t="s">
        <v>295</v>
      </c>
      <c r="BE28" s="15">
        <f t="shared" si="56"/>
        <v>0</v>
      </c>
      <c r="BF28" s="10" t="str">
        <f>IFERROR(VLOOKUP(A28,'18'!U:V,2,0),"0")</f>
        <v>0</v>
      </c>
      <c r="BG28" s="5" t="s">
        <v>295</v>
      </c>
      <c r="BH28" s="15">
        <f t="shared" si="57"/>
        <v>0</v>
      </c>
      <c r="BI28" s="10" t="str">
        <f>IFERROR(VLOOKUP(A28,'19'!U:V,2,0),"0")</f>
        <v>0</v>
      </c>
      <c r="BJ28" s="5" t="s">
        <v>295</v>
      </c>
      <c r="BK28" s="15">
        <f t="shared" si="58"/>
        <v>0</v>
      </c>
      <c r="BL28" s="10" t="str">
        <f>IFERROR(VLOOKUP(A28,'20'!U:V,2,0),"0")</f>
        <v>0</v>
      </c>
      <c r="BM28" s="5" t="s">
        <v>295</v>
      </c>
      <c r="BN28" s="15">
        <f t="shared" si="59"/>
        <v>0</v>
      </c>
      <c r="BO28" s="10" t="str">
        <f>IFERROR(VLOOKUP(A28,'21'!U:V,2,0),"0")</f>
        <v>0</v>
      </c>
      <c r="BP28" s="5" t="s">
        <v>295</v>
      </c>
      <c r="BQ28" s="15">
        <f t="shared" si="60"/>
        <v>0</v>
      </c>
      <c r="BR28" s="10" t="str">
        <f>IFERROR(VLOOKUP(A28,'22'!U:V,2,0),"0")</f>
        <v>0</v>
      </c>
      <c r="BS28" s="5" t="s">
        <v>295</v>
      </c>
      <c r="BT28" s="15">
        <f t="shared" si="61"/>
        <v>0</v>
      </c>
      <c r="BU28" s="10" t="str">
        <f>IFERROR(VLOOKUP(A28,'23'!U:V,2,0),"0")</f>
        <v>0</v>
      </c>
      <c r="BV28" s="5" t="s">
        <v>295</v>
      </c>
      <c r="BW28" s="15">
        <f t="shared" si="62"/>
        <v>0</v>
      </c>
      <c r="BX28" s="10" t="str">
        <f>IFERROR(VLOOKUP(A28,'24'!U:V,2,0),"0")</f>
        <v>0</v>
      </c>
      <c r="BY28" s="5" t="s">
        <v>295</v>
      </c>
      <c r="BZ28" s="15">
        <f t="shared" si="63"/>
        <v>0</v>
      </c>
      <c r="CA28" s="10" t="str">
        <f>IFERROR(VLOOKUP(A28,'25'!U:V,2,0),"0")</f>
        <v>0</v>
      </c>
      <c r="CB28" s="5" t="s">
        <v>295</v>
      </c>
      <c r="CC28" s="15">
        <f t="shared" si="64"/>
        <v>0</v>
      </c>
      <c r="CD28" s="10" t="str">
        <f>IFERROR(VLOOKUP(A28,'26'!U:V,2,0),"0")</f>
        <v>0</v>
      </c>
      <c r="CE28" s="5" t="s">
        <v>295</v>
      </c>
      <c r="CF28" s="15">
        <f t="shared" si="65"/>
        <v>0</v>
      </c>
      <c r="CG28" s="10" t="str">
        <f>IFERROR(VLOOKUP(A28,'28'!#REF!,2,0),"0")</f>
        <v>0</v>
      </c>
      <c r="CH28" s="5" t="s">
        <v>295</v>
      </c>
      <c r="CI28" s="15">
        <f t="shared" si="66"/>
        <v>0</v>
      </c>
      <c r="CJ28" s="10" t="str">
        <f>IFERROR(VLOOKUP(A28,'28'!U:V,2,0),"0")</f>
        <v>0</v>
      </c>
      <c r="CK28" s="5" t="s">
        <v>295</v>
      </c>
      <c r="CL28" s="15">
        <f t="shared" si="67"/>
        <v>0</v>
      </c>
      <c r="CM28" s="10" t="str">
        <f>IFERROR(VLOOKUP(A28,'29'!U:V,2,0),"0")</f>
        <v>0</v>
      </c>
      <c r="CN28" s="5" t="s">
        <v>295</v>
      </c>
      <c r="CO28" s="15">
        <f t="shared" si="68"/>
        <v>0</v>
      </c>
      <c r="CP28" s="10" t="str">
        <f>IFERROR(VLOOKUP(A28,'30'!U:V,2,0),"0")</f>
        <v>0</v>
      </c>
      <c r="CQ28" s="5" t="s">
        <v>295</v>
      </c>
      <c r="CR28" s="15">
        <f t="shared" si="69"/>
        <v>0</v>
      </c>
      <c r="CT28" s="5" t="s">
        <v>295</v>
      </c>
      <c r="CU28" s="15">
        <f t="shared" si="70"/>
        <v>0</v>
      </c>
      <c r="CV28" s="10" t="str">
        <f>IFERROR(VLOOKUP(A28,'เซต1-31'!V:W,2,0),"0")</f>
        <v>0</v>
      </c>
      <c r="CW28" s="5" t="s">
        <v>295</v>
      </c>
      <c r="CX28" s="15">
        <f t="shared" si="71"/>
        <v>0</v>
      </c>
    </row>
    <row r="29" spans="1:102" x14ac:dyDescent="0.25">
      <c r="A29" s="5" t="s">
        <v>597</v>
      </c>
      <c r="B29" s="4" t="s">
        <v>598</v>
      </c>
      <c r="C29" s="52">
        <f>4.33*60</f>
        <v>259.8</v>
      </c>
      <c r="D29" s="19">
        <f t="shared" si="38"/>
        <v>0</v>
      </c>
      <c r="E29" s="5" t="s">
        <v>295</v>
      </c>
      <c r="F29" s="13">
        <f t="shared" si="39"/>
        <v>0</v>
      </c>
      <c r="G29" s="10" t="str">
        <f>IFERROR(VLOOKUP(A29,'1'!U:V,2,0),"0")</f>
        <v>0</v>
      </c>
      <c r="H29" s="5" t="s">
        <v>295</v>
      </c>
      <c r="I29" s="15">
        <f t="shared" si="40"/>
        <v>0</v>
      </c>
      <c r="J29" s="10" t="str">
        <f>IFERROR(VLOOKUP(A29,'2'!U:V,2,0),"0")</f>
        <v>0</v>
      </c>
      <c r="K29" s="5" t="s">
        <v>295</v>
      </c>
      <c r="L29" s="15">
        <f t="shared" si="41"/>
        <v>0</v>
      </c>
      <c r="M29" s="10" t="str">
        <f>IFERROR(VLOOKUP(A29,'3'!U:V,2,0),"0")</f>
        <v>0</v>
      </c>
      <c r="N29" s="5" t="s">
        <v>295</v>
      </c>
      <c r="O29" s="15">
        <f t="shared" si="42"/>
        <v>0</v>
      </c>
      <c r="P29" s="10" t="str">
        <f>IFERROR(VLOOKUP(A29,'4'!U:V,2,0),"0")</f>
        <v>0</v>
      </c>
      <c r="Q29" s="5" t="s">
        <v>295</v>
      </c>
      <c r="R29" s="15">
        <f t="shared" si="43"/>
        <v>0</v>
      </c>
      <c r="S29" s="10" t="str">
        <f>IFERROR(VLOOKUP(A29,'5'!U:V,2,0),"0")</f>
        <v>0</v>
      </c>
      <c r="T29" s="5" t="s">
        <v>295</v>
      </c>
      <c r="U29" s="15">
        <f t="shared" si="44"/>
        <v>0</v>
      </c>
      <c r="V29" s="10" t="str">
        <f>IFERROR(VLOOKUP(A29,'6'!U:V,2,0),"0")</f>
        <v>0</v>
      </c>
      <c r="W29" s="5" t="s">
        <v>295</v>
      </c>
      <c r="X29" s="15">
        <f t="shared" si="45"/>
        <v>0</v>
      </c>
      <c r="Y29" s="10" t="str">
        <f>IFERROR(VLOOKUP(A29,'7'!U:V,2,0),"0")</f>
        <v>0</v>
      </c>
      <c r="Z29" s="5" t="s">
        <v>295</v>
      </c>
      <c r="AA29" s="15">
        <f t="shared" si="46"/>
        <v>0</v>
      </c>
      <c r="AB29" s="10" t="str">
        <f>IFERROR(VLOOKUP(A29,'8'!U:V,2,0),"0")</f>
        <v>0</v>
      </c>
      <c r="AC29" s="5" t="s">
        <v>295</v>
      </c>
      <c r="AD29" s="15">
        <f t="shared" si="47"/>
        <v>0</v>
      </c>
      <c r="AE29" s="10" t="str">
        <f>IFERROR(VLOOKUP(A29,'9'!U:V,2,0),"0")</f>
        <v>0</v>
      </c>
      <c r="AF29" s="5" t="s">
        <v>295</v>
      </c>
      <c r="AG29" s="15">
        <f t="shared" si="48"/>
        <v>0</v>
      </c>
      <c r="AH29" s="10" t="str">
        <f>IFERROR(VLOOKUP(A29,'10'!U:V,2,0),"0")</f>
        <v>0</v>
      </c>
      <c r="AI29" s="5" t="s">
        <v>295</v>
      </c>
      <c r="AJ29" s="15">
        <f t="shared" si="49"/>
        <v>0</v>
      </c>
      <c r="AK29" s="10" t="str">
        <f>IFERROR(VLOOKUP(A29,'11'!U:V,2,0),"0")</f>
        <v>0</v>
      </c>
      <c r="AL29" s="5" t="s">
        <v>295</v>
      </c>
      <c r="AM29" s="15">
        <f t="shared" si="50"/>
        <v>0</v>
      </c>
      <c r="AN29" s="10" t="str">
        <f>IFERROR(VLOOKUP(A29,'12'!U:V,2,0),"0")</f>
        <v>0</v>
      </c>
      <c r="AO29" s="5" t="s">
        <v>295</v>
      </c>
      <c r="AP29" s="15">
        <f t="shared" si="51"/>
        <v>0</v>
      </c>
      <c r="AQ29" s="10" t="str">
        <f>IFERROR(VLOOKUP(A29,'13'!U:V,2,0),"0")</f>
        <v>0</v>
      </c>
      <c r="AR29" s="5" t="s">
        <v>295</v>
      </c>
      <c r="AS29" s="15">
        <f t="shared" si="52"/>
        <v>0</v>
      </c>
      <c r="AT29" s="10" t="str">
        <f>IFERROR(VLOOKUP(A29,'14'!U:V,2,0),"0")</f>
        <v>0</v>
      </c>
      <c r="AU29" s="5" t="s">
        <v>295</v>
      </c>
      <c r="AV29" s="15">
        <f t="shared" si="53"/>
        <v>0</v>
      </c>
      <c r="AW29" s="10" t="str">
        <f>IFERROR(VLOOKUP(A29,'15'!U:V,2,0),"0")</f>
        <v>0</v>
      </c>
      <c r="AX29" s="5" t="s">
        <v>295</v>
      </c>
      <c r="AY29" s="15">
        <f t="shared" si="54"/>
        <v>0</v>
      </c>
      <c r="AZ29" s="10" t="str">
        <f>IFERROR(VLOOKUP(A29,'16'!U:V,2,0),"0")</f>
        <v>0</v>
      </c>
      <c r="BA29" s="5" t="s">
        <v>295</v>
      </c>
      <c r="BB29" s="15">
        <f t="shared" si="55"/>
        <v>0</v>
      </c>
      <c r="BC29" s="10" t="str">
        <f>IFERROR(VLOOKUP(A29,'17'!U:V,2,0),"0")</f>
        <v>0</v>
      </c>
      <c r="BD29" s="5" t="s">
        <v>295</v>
      </c>
      <c r="BE29" s="15">
        <f t="shared" si="56"/>
        <v>0</v>
      </c>
      <c r="BF29" s="10" t="str">
        <f>IFERROR(VLOOKUP(A29,'18'!U:V,2,0),"0")</f>
        <v>0</v>
      </c>
      <c r="BG29" s="5" t="s">
        <v>295</v>
      </c>
      <c r="BH29" s="15">
        <f t="shared" si="57"/>
        <v>0</v>
      </c>
      <c r="BI29" s="10" t="str">
        <f>IFERROR(VLOOKUP(A29,'19'!U:V,2,0),"0")</f>
        <v>0</v>
      </c>
      <c r="BJ29" s="5" t="s">
        <v>295</v>
      </c>
      <c r="BK29" s="15">
        <f t="shared" si="58"/>
        <v>0</v>
      </c>
      <c r="BL29" s="10" t="str">
        <f>IFERROR(VLOOKUP(A29,'20'!U:V,2,0),"0")</f>
        <v>0</v>
      </c>
      <c r="BM29" s="5" t="s">
        <v>295</v>
      </c>
      <c r="BN29" s="15">
        <f t="shared" si="59"/>
        <v>0</v>
      </c>
      <c r="BO29" s="10" t="str">
        <f>IFERROR(VLOOKUP(A29,'21'!U:V,2,0),"0")</f>
        <v>0</v>
      </c>
      <c r="BP29" s="5" t="s">
        <v>295</v>
      </c>
      <c r="BQ29" s="15">
        <f t="shared" si="60"/>
        <v>0</v>
      </c>
      <c r="BR29" s="10" t="str">
        <f>IFERROR(VLOOKUP(A29,'22'!U:V,2,0),"0")</f>
        <v>0</v>
      </c>
      <c r="BS29" s="5" t="s">
        <v>295</v>
      </c>
      <c r="BT29" s="15">
        <f t="shared" si="61"/>
        <v>0</v>
      </c>
      <c r="BU29" s="10" t="str">
        <f>IFERROR(VLOOKUP(A29,'23'!U:V,2,0),"0")</f>
        <v>0</v>
      </c>
      <c r="BV29" s="5" t="s">
        <v>295</v>
      </c>
      <c r="BW29" s="15">
        <f t="shared" si="62"/>
        <v>0</v>
      </c>
      <c r="BX29" s="10" t="str">
        <f>IFERROR(VLOOKUP(A29,'24'!U:V,2,0),"0")</f>
        <v>0</v>
      </c>
      <c r="BY29" s="5" t="s">
        <v>295</v>
      </c>
      <c r="BZ29" s="15">
        <f t="shared" si="63"/>
        <v>0</v>
      </c>
      <c r="CA29" s="10" t="str">
        <f>IFERROR(VLOOKUP(A29,'25'!U:V,2,0),"0")</f>
        <v>0</v>
      </c>
      <c r="CB29" s="5" t="s">
        <v>295</v>
      </c>
      <c r="CC29" s="15">
        <f t="shared" si="64"/>
        <v>0</v>
      </c>
      <c r="CD29" s="10" t="str">
        <f>IFERROR(VLOOKUP(A29,'26'!U:V,2,0),"0")</f>
        <v>0</v>
      </c>
      <c r="CE29" s="5" t="s">
        <v>295</v>
      </c>
      <c r="CF29" s="15">
        <f t="shared" si="65"/>
        <v>0</v>
      </c>
      <c r="CG29" s="10" t="str">
        <f>IFERROR(VLOOKUP(A29,'28'!#REF!,2,0),"0")</f>
        <v>0</v>
      </c>
      <c r="CH29" s="5" t="s">
        <v>295</v>
      </c>
      <c r="CI29" s="15">
        <f t="shared" si="66"/>
        <v>0</v>
      </c>
      <c r="CJ29" s="10" t="str">
        <f>IFERROR(VLOOKUP(A29,'28'!U:V,2,0),"0")</f>
        <v>0</v>
      </c>
      <c r="CK29" s="5" t="s">
        <v>295</v>
      </c>
      <c r="CL29" s="15">
        <f t="shared" si="67"/>
        <v>0</v>
      </c>
      <c r="CM29" s="10" t="str">
        <f>IFERROR(VLOOKUP(A29,'29'!U:V,2,0),"0")</f>
        <v>0</v>
      </c>
      <c r="CN29" s="5" t="s">
        <v>295</v>
      </c>
      <c r="CO29" s="15">
        <f t="shared" si="68"/>
        <v>0</v>
      </c>
      <c r="CP29" s="10" t="str">
        <f>IFERROR(VLOOKUP(A29,'30'!U:V,2,0),"0")</f>
        <v>0</v>
      </c>
      <c r="CQ29" s="5" t="s">
        <v>295</v>
      </c>
      <c r="CR29" s="15">
        <f t="shared" si="69"/>
        <v>0</v>
      </c>
      <c r="CT29" s="5" t="s">
        <v>295</v>
      </c>
      <c r="CU29" s="15">
        <f t="shared" si="70"/>
        <v>0</v>
      </c>
      <c r="CV29" s="10" t="str">
        <f>IFERROR(VLOOKUP(A29,'เซต1-31'!V:W,2,0),"0")</f>
        <v>0</v>
      </c>
      <c r="CW29" s="5" t="s">
        <v>295</v>
      </c>
      <c r="CX29" s="15">
        <f t="shared" si="71"/>
        <v>0</v>
      </c>
    </row>
    <row r="30" spans="1:102" x14ac:dyDescent="0.25">
      <c r="A30" s="5" t="s">
        <v>585</v>
      </c>
      <c r="B30" s="4" t="s">
        <v>586</v>
      </c>
      <c r="C30" s="52">
        <f>4.33*90</f>
        <v>389.7</v>
      </c>
      <c r="D30" s="19">
        <f t="shared" si="38"/>
        <v>0</v>
      </c>
      <c r="E30" s="5" t="s">
        <v>295</v>
      </c>
      <c r="F30" s="13">
        <f t="shared" si="39"/>
        <v>0</v>
      </c>
      <c r="G30" s="10" t="str">
        <f>IFERROR(VLOOKUP(A30,'1'!U:V,2,0),"0")</f>
        <v>0</v>
      </c>
      <c r="H30" s="5" t="s">
        <v>295</v>
      </c>
      <c r="I30" s="15">
        <f t="shared" si="40"/>
        <v>0</v>
      </c>
      <c r="J30" s="10" t="str">
        <f>IFERROR(VLOOKUP(A30,'2'!U:V,2,0),"0")</f>
        <v>0</v>
      </c>
      <c r="K30" s="5" t="s">
        <v>295</v>
      </c>
      <c r="L30" s="15">
        <f t="shared" si="41"/>
        <v>0</v>
      </c>
      <c r="M30" s="10" t="str">
        <f>IFERROR(VLOOKUP(A30,'3'!U:V,2,0),"0")</f>
        <v>0</v>
      </c>
      <c r="N30" s="5" t="s">
        <v>295</v>
      </c>
      <c r="O30" s="15">
        <f t="shared" si="42"/>
        <v>0</v>
      </c>
      <c r="P30" s="10" t="str">
        <f>IFERROR(VLOOKUP(A30,'4'!U:V,2,0),"0")</f>
        <v>0</v>
      </c>
      <c r="Q30" s="5" t="s">
        <v>295</v>
      </c>
      <c r="R30" s="15">
        <f t="shared" si="43"/>
        <v>0</v>
      </c>
      <c r="S30" s="10" t="str">
        <f>IFERROR(VLOOKUP(A30,'5'!U:V,2,0),"0")</f>
        <v>0</v>
      </c>
      <c r="T30" s="5" t="s">
        <v>295</v>
      </c>
      <c r="U30" s="15">
        <f t="shared" si="44"/>
        <v>0</v>
      </c>
      <c r="V30" s="10" t="str">
        <f>IFERROR(VLOOKUP(A30,'6'!U:V,2,0),"0")</f>
        <v>0</v>
      </c>
      <c r="W30" s="5" t="s">
        <v>295</v>
      </c>
      <c r="X30" s="15">
        <f t="shared" si="45"/>
        <v>0</v>
      </c>
      <c r="Y30" s="10" t="str">
        <f>IFERROR(VLOOKUP(A30,'7'!U:V,2,0),"0")</f>
        <v>0</v>
      </c>
      <c r="Z30" s="5" t="s">
        <v>295</v>
      </c>
      <c r="AA30" s="15">
        <f t="shared" si="46"/>
        <v>0</v>
      </c>
      <c r="AB30" s="10" t="str">
        <f>IFERROR(VLOOKUP(A30,'8'!U:V,2,0),"0")</f>
        <v>0</v>
      </c>
      <c r="AC30" s="5" t="s">
        <v>295</v>
      </c>
      <c r="AD30" s="15">
        <f t="shared" si="47"/>
        <v>0</v>
      </c>
      <c r="AE30" s="10" t="str">
        <f>IFERROR(VLOOKUP(A30,'9'!U:V,2,0),"0")</f>
        <v>0</v>
      </c>
      <c r="AF30" s="5" t="s">
        <v>295</v>
      </c>
      <c r="AG30" s="15">
        <f t="shared" si="48"/>
        <v>0</v>
      </c>
      <c r="AH30" s="10" t="str">
        <f>IFERROR(VLOOKUP(A30,'10'!U:V,2,0),"0")</f>
        <v>0</v>
      </c>
      <c r="AI30" s="5" t="s">
        <v>295</v>
      </c>
      <c r="AJ30" s="15">
        <f t="shared" si="49"/>
        <v>0</v>
      </c>
      <c r="AK30" s="10" t="str">
        <f>IFERROR(VLOOKUP(A30,'11'!U:V,2,0),"0")</f>
        <v>0</v>
      </c>
      <c r="AL30" s="5" t="s">
        <v>295</v>
      </c>
      <c r="AM30" s="15">
        <f t="shared" si="50"/>
        <v>0</v>
      </c>
      <c r="AN30" s="10" t="str">
        <f>IFERROR(VLOOKUP(A30,'12'!U:V,2,0),"0")</f>
        <v>0</v>
      </c>
      <c r="AO30" s="5" t="s">
        <v>295</v>
      </c>
      <c r="AP30" s="15">
        <f t="shared" si="51"/>
        <v>0</v>
      </c>
      <c r="AQ30" s="10" t="str">
        <f>IFERROR(VLOOKUP(A30,'13'!U:V,2,0),"0")</f>
        <v>0</v>
      </c>
      <c r="AR30" s="5" t="s">
        <v>295</v>
      </c>
      <c r="AS30" s="15">
        <f t="shared" si="52"/>
        <v>0</v>
      </c>
      <c r="AT30" s="10" t="str">
        <f>IFERROR(VLOOKUP(A30,'14'!U:V,2,0),"0")</f>
        <v>0</v>
      </c>
      <c r="AU30" s="5" t="s">
        <v>295</v>
      </c>
      <c r="AV30" s="15">
        <f t="shared" si="53"/>
        <v>0</v>
      </c>
      <c r="AW30" s="10" t="str">
        <f>IFERROR(VLOOKUP(A30,'15'!U:V,2,0),"0")</f>
        <v>0</v>
      </c>
      <c r="AX30" s="5" t="s">
        <v>295</v>
      </c>
      <c r="AY30" s="15">
        <f t="shared" si="54"/>
        <v>0</v>
      </c>
      <c r="AZ30" s="10" t="str">
        <f>IFERROR(VLOOKUP(A30,'16'!U:V,2,0),"0")</f>
        <v>0</v>
      </c>
      <c r="BA30" s="5" t="s">
        <v>295</v>
      </c>
      <c r="BB30" s="15">
        <f t="shared" si="55"/>
        <v>0</v>
      </c>
      <c r="BC30" s="10" t="str">
        <f>IFERROR(VLOOKUP(A30,'17'!U:V,2,0),"0")</f>
        <v>0</v>
      </c>
      <c r="BD30" s="5" t="s">
        <v>295</v>
      </c>
      <c r="BE30" s="15">
        <f t="shared" si="56"/>
        <v>0</v>
      </c>
      <c r="BF30" s="10" t="str">
        <f>IFERROR(VLOOKUP(A30,'18'!U:V,2,0),"0")</f>
        <v>0</v>
      </c>
      <c r="BG30" s="5" t="s">
        <v>295</v>
      </c>
      <c r="BH30" s="15">
        <f t="shared" si="57"/>
        <v>0</v>
      </c>
      <c r="BI30" s="10" t="str">
        <f>IFERROR(VLOOKUP(A30,'19'!U:V,2,0),"0")</f>
        <v>0</v>
      </c>
      <c r="BJ30" s="5" t="s">
        <v>295</v>
      </c>
      <c r="BK30" s="15">
        <f t="shared" si="58"/>
        <v>0</v>
      </c>
      <c r="BL30" s="10" t="str">
        <f>IFERROR(VLOOKUP(A30,'20'!U:V,2,0),"0")</f>
        <v>0</v>
      </c>
      <c r="BM30" s="5" t="s">
        <v>295</v>
      </c>
      <c r="BN30" s="15">
        <f t="shared" si="59"/>
        <v>0</v>
      </c>
      <c r="BO30" s="10" t="str">
        <f>IFERROR(VLOOKUP(A30,'21'!U:V,2,0),"0")</f>
        <v>0</v>
      </c>
      <c r="BP30" s="5" t="s">
        <v>295</v>
      </c>
      <c r="BQ30" s="15">
        <f t="shared" si="60"/>
        <v>0</v>
      </c>
      <c r="BR30" s="10" t="str">
        <f>IFERROR(VLOOKUP(A30,'22'!U:V,2,0),"0")</f>
        <v>0</v>
      </c>
      <c r="BS30" s="5" t="s">
        <v>295</v>
      </c>
      <c r="BT30" s="15">
        <f t="shared" si="61"/>
        <v>0</v>
      </c>
      <c r="BU30" s="10" t="str">
        <f>IFERROR(VLOOKUP(A30,'23'!U:V,2,0),"0")</f>
        <v>0</v>
      </c>
      <c r="BV30" s="5" t="s">
        <v>295</v>
      </c>
      <c r="BW30" s="15">
        <f t="shared" si="62"/>
        <v>0</v>
      </c>
      <c r="BX30" s="10" t="str">
        <f>IFERROR(VLOOKUP(A30,'24'!U:V,2,0),"0")</f>
        <v>0</v>
      </c>
      <c r="BY30" s="5" t="s">
        <v>295</v>
      </c>
      <c r="BZ30" s="15">
        <f t="shared" si="63"/>
        <v>0</v>
      </c>
      <c r="CA30" s="10" t="str">
        <f>IFERROR(VLOOKUP(A30,'25'!U:V,2,0),"0")</f>
        <v>0</v>
      </c>
      <c r="CB30" s="5" t="s">
        <v>295</v>
      </c>
      <c r="CC30" s="15">
        <f t="shared" si="64"/>
        <v>0</v>
      </c>
      <c r="CD30" s="10" t="str">
        <f>IFERROR(VLOOKUP(A30,'26'!U:V,2,0),"0")</f>
        <v>0</v>
      </c>
      <c r="CE30" s="5" t="s">
        <v>295</v>
      </c>
      <c r="CF30" s="15">
        <f t="shared" si="65"/>
        <v>0</v>
      </c>
      <c r="CG30" s="10" t="str">
        <f>IFERROR(VLOOKUP(A30,'28'!#REF!,2,0),"0")</f>
        <v>0</v>
      </c>
      <c r="CH30" s="5" t="s">
        <v>295</v>
      </c>
      <c r="CI30" s="15">
        <f t="shared" si="66"/>
        <v>0</v>
      </c>
      <c r="CJ30" s="10" t="str">
        <f>IFERROR(VLOOKUP(A30,'28'!U:V,2,0),"0")</f>
        <v>0</v>
      </c>
      <c r="CK30" s="5" t="s">
        <v>295</v>
      </c>
      <c r="CL30" s="15">
        <f t="shared" si="67"/>
        <v>0</v>
      </c>
      <c r="CM30" s="10" t="str">
        <f>IFERROR(VLOOKUP(A30,'29'!U:V,2,0),"0")</f>
        <v>0</v>
      </c>
      <c r="CN30" s="5" t="s">
        <v>295</v>
      </c>
      <c r="CO30" s="15">
        <f t="shared" si="68"/>
        <v>0</v>
      </c>
      <c r="CP30" s="10" t="str">
        <f>IFERROR(VLOOKUP(A30,'30'!U:V,2,0),"0")</f>
        <v>0</v>
      </c>
      <c r="CQ30" s="5" t="s">
        <v>295</v>
      </c>
      <c r="CR30" s="15">
        <f t="shared" si="69"/>
        <v>0</v>
      </c>
      <c r="CT30" s="5" t="s">
        <v>295</v>
      </c>
      <c r="CU30" s="15">
        <f t="shared" si="70"/>
        <v>0</v>
      </c>
      <c r="CV30" s="10" t="str">
        <f>IFERROR(VLOOKUP(A30,'เซต1-31'!V:W,2,0),"0")</f>
        <v>0</v>
      </c>
      <c r="CW30" s="5" t="s">
        <v>295</v>
      </c>
      <c r="CX30" s="15">
        <f t="shared" si="71"/>
        <v>0</v>
      </c>
    </row>
    <row r="31" spans="1:102" x14ac:dyDescent="0.25">
      <c r="A31" s="5" t="s">
        <v>559</v>
      </c>
      <c r="B31" s="4" t="s">
        <v>560</v>
      </c>
      <c r="C31" s="52">
        <f>4.33*200</f>
        <v>866</v>
      </c>
      <c r="D31" s="19">
        <f t="shared" si="38"/>
        <v>0</v>
      </c>
      <c r="E31" s="5" t="s">
        <v>295</v>
      </c>
      <c r="F31" s="13">
        <f t="shared" si="39"/>
        <v>0</v>
      </c>
      <c r="G31" s="10" t="str">
        <f>IFERROR(VLOOKUP(A31,'1'!U:V,2,0),"0")</f>
        <v>0</v>
      </c>
      <c r="H31" s="5" t="s">
        <v>295</v>
      </c>
      <c r="I31" s="15">
        <f t="shared" si="40"/>
        <v>0</v>
      </c>
      <c r="J31" s="10" t="str">
        <f>IFERROR(VLOOKUP(A31,'2'!U:V,2,0),"0")</f>
        <v>0</v>
      </c>
      <c r="K31" s="5" t="s">
        <v>295</v>
      </c>
      <c r="L31" s="15">
        <f t="shared" si="41"/>
        <v>0</v>
      </c>
      <c r="M31" s="10" t="str">
        <f>IFERROR(VLOOKUP(A31,'3'!U:V,2,0),"0")</f>
        <v>0</v>
      </c>
      <c r="N31" s="5" t="s">
        <v>295</v>
      </c>
      <c r="O31" s="15">
        <f t="shared" si="42"/>
        <v>0</v>
      </c>
      <c r="P31" s="10" t="str">
        <f>IFERROR(VLOOKUP(A31,'4'!U:V,2,0),"0")</f>
        <v>0</v>
      </c>
      <c r="Q31" s="5" t="s">
        <v>295</v>
      </c>
      <c r="R31" s="15">
        <f t="shared" si="43"/>
        <v>0</v>
      </c>
      <c r="S31" s="10" t="str">
        <f>IFERROR(VLOOKUP(A31,'5'!U:V,2,0),"0")</f>
        <v>0</v>
      </c>
      <c r="T31" s="5" t="s">
        <v>295</v>
      </c>
      <c r="U31" s="15">
        <f t="shared" si="44"/>
        <v>0</v>
      </c>
      <c r="V31" s="10" t="str">
        <f>IFERROR(VLOOKUP(A31,'6'!U:V,2,0),"0")</f>
        <v>0</v>
      </c>
      <c r="W31" s="5" t="s">
        <v>295</v>
      </c>
      <c r="X31" s="15">
        <f t="shared" si="45"/>
        <v>0</v>
      </c>
      <c r="Y31" s="10" t="str">
        <f>IFERROR(VLOOKUP(A31,'7'!U:V,2,0),"0")</f>
        <v>0</v>
      </c>
      <c r="Z31" s="5" t="s">
        <v>295</v>
      </c>
      <c r="AA31" s="15">
        <f t="shared" si="46"/>
        <v>0</v>
      </c>
      <c r="AB31" s="10" t="str">
        <f>IFERROR(VLOOKUP(A31,'8'!U:V,2,0),"0")</f>
        <v>0</v>
      </c>
      <c r="AC31" s="5" t="s">
        <v>295</v>
      </c>
      <c r="AD31" s="15">
        <f t="shared" si="47"/>
        <v>0</v>
      </c>
      <c r="AE31" s="10" t="str">
        <f>IFERROR(VLOOKUP(A31,'9'!U:V,2,0),"0")</f>
        <v>0</v>
      </c>
      <c r="AF31" s="5" t="s">
        <v>295</v>
      </c>
      <c r="AG31" s="15">
        <f t="shared" si="48"/>
        <v>0</v>
      </c>
      <c r="AH31" s="10" t="str">
        <f>IFERROR(VLOOKUP(A31,'10'!U:V,2,0),"0")</f>
        <v>0</v>
      </c>
      <c r="AI31" s="5" t="s">
        <v>295</v>
      </c>
      <c r="AJ31" s="15">
        <f t="shared" si="49"/>
        <v>0</v>
      </c>
      <c r="AK31" s="10" t="str">
        <f>IFERROR(VLOOKUP(A31,'11'!U:V,2,0),"0")</f>
        <v>0</v>
      </c>
      <c r="AL31" s="5" t="s">
        <v>295</v>
      </c>
      <c r="AM31" s="15">
        <f t="shared" si="50"/>
        <v>0</v>
      </c>
      <c r="AN31" s="10" t="str">
        <f>IFERROR(VLOOKUP(A31,'12'!U:V,2,0),"0")</f>
        <v>0</v>
      </c>
      <c r="AO31" s="5" t="s">
        <v>295</v>
      </c>
      <c r="AP31" s="15">
        <f t="shared" si="51"/>
        <v>0</v>
      </c>
      <c r="AQ31" s="10" t="str">
        <f>IFERROR(VLOOKUP(A31,'13'!U:V,2,0),"0")</f>
        <v>0</v>
      </c>
      <c r="AR31" s="5" t="s">
        <v>295</v>
      </c>
      <c r="AS31" s="15">
        <f t="shared" si="52"/>
        <v>0</v>
      </c>
      <c r="AT31" s="10" t="str">
        <f>IFERROR(VLOOKUP(A31,'14'!U:V,2,0),"0")</f>
        <v>0</v>
      </c>
      <c r="AU31" s="5" t="s">
        <v>295</v>
      </c>
      <c r="AV31" s="15">
        <f t="shared" si="53"/>
        <v>0</v>
      </c>
      <c r="AW31" s="10" t="str">
        <f>IFERROR(VLOOKUP(A31,'15'!U:V,2,0),"0")</f>
        <v>0</v>
      </c>
      <c r="AX31" s="5" t="s">
        <v>295</v>
      </c>
      <c r="AY31" s="15">
        <f t="shared" si="54"/>
        <v>0</v>
      </c>
      <c r="AZ31" s="10" t="str">
        <f>IFERROR(VLOOKUP(A31,'16'!U:V,2,0),"0")</f>
        <v>0</v>
      </c>
      <c r="BA31" s="5" t="s">
        <v>295</v>
      </c>
      <c r="BB31" s="15">
        <f t="shared" si="55"/>
        <v>0</v>
      </c>
      <c r="BC31" s="10" t="str">
        <f>IFERROR(VLOOKUP(A31,'17'!U:V,2,0),"0")</f>
        <v>0</v>
      </c>
      <c r="BD31" s="5" t="s">
        <v>295</v>
      </c>
      <c r="BE31" s="15">
        <f t="shared" si="56"/>
        <v>0</v>
      </c>
      <c r="BF31" s="10" t="str">
        <f>IFERROR(VLOOKUP(A31,'18'!U:V,2,0),"0")</f>
        <v>0</v>
      </c>
      <c r="BG31" s="5" t="s">
        <v>295</v>
      </c>
      <c r="BH31" s="15">
        <f t="shared" si="57"/>
        <v>0</v>
      </c>
      <c r="BI31" s="10" t="str">
        <f>IFERROR(VLOOKUP(A31,'19'!U:V,2,0),"0")</f>
        <v>0</v>
      </c>
      <c r="BJ31" s="5" t="s">
        <v>295</v>
      </c>
      <c r="BK31" s="15">
        <f t="shared" si="58"/>
        <v>0</v>
      </c>
      <c r="BL31" s="10" t="str">
        <f>IFERROR(VLOOKUP(A31,'20'!U:V,2,0),"0")</f>
        <v>0</v>
      </c>
      <c r="BM31" s="5" t="s">
        <v>295</v>
      </c>
      <c r="BN31" s="15">
        <f t="shared" si="59"/>
        <v>0</v>
      </c>
      <c r="BO31" s="10" t="str">
        <f>IFERROR(VLOOKUP(A31,'21'!U:V,2,0),"0")</f>
        <v>0</v>
      </c>
      <c r="BP31" s="5" t="s">
        <v>295</v>
      </c>
      <c r="BQ31" s="15">
        <f t="shared" si="60"/>
        <v>0</v>
      </c>
      <c r="BR31" s="10" t="str">
        <f>IFERROR(VLOOKUP(A31,'22'!U:V,2,0),"0")</f>
        <v>0</v>
      </c>
      <c r="BS31" s="5" t="s">
        <v>295</v>
      </c>
      <c r="BT31" s="15">
        <f t="shared" si="61"/>
        <v>0</v>
      </c>
      <c r="BU31" s="10" t="str">
        <f>IFERROR(VLOOKUP(A31,'23'!U:V,2,0),"0")</f>
        <v>0</v>
      </c>
      <c r="BV31" s="5" t="s">
        <v>295</v>
      </c>
      <c r="BW31" s="15">
        <f t="shared" si="62"/>
        <v>0</v>
      </c>
      <c r="BX31" s="10" t="str">
        <f>IFERROR(VLOOKUP(A31,'24'!U:V,2,0),"0")</f>
        <v>0</v>
      </c>
      <c r="BY31" s="5" t="s">
        <v>295</v>
      </c>
      <c r="BZ31" s="15">
        <f t="shared" si="63"/>
        <v>0</v>
      </c>
      <c r="CA31" s="10" t="str">
        <f>IFERROR(VLOOKUP(A31,'25'!U:V,2,0),"0")</f>
        <v>0</v>
      </c>
      <c r="CB31" s="5" t="s">
        <v>295</v>
      </c>
      <c r="CC31" s="15">
        <f t="shared" si="64"/>
        <v>0</v>
      </c>
      <c r="CD31" s="10" t="str">
        <f>IFERROR(VLOOKUP(A31,'26'!U:V,2,0),"0")</f>
        <v>0</v>
      </c>
      <c r="CE31" s="5" t="s">
        <v>295</v>
      </c>
      <c r="CF31" s="15">
        <f t="shared" si="65"/>
        <v>0</v>
      </c>
      <c r="CG31" s="10" t="str">
        <f>IFERROR(VLOOKUP(A31,'28'!#REF!,2,0),"0")</f>
        <v>0</v>
      </c>
      <c r="CH31" s="5" t="s">
        <v>295</v>
      </c>
      <c r="CI31" s="15">
        <f t="shared" si="66"/>
        <v>0</v>
      </c>
      <c r="CJ31" s="10" t="str">
        <f>IFERROR(VLOOKUP(A31,'28'!U:V,2,0),"0")</f>
        <v>0</v>
      </c>
      <c r="CK31" s="5" t="s">
        <v>295</v>
      </c>
      <c r="CL31" s="15">
        <f t="shared" si="67"/>
        <v>0</v>
      </c>
      <c r="CM31" s="10" t="str">
        <f>IFERROR(VLOOKUP(A31,'29'!U:V,2,0),"0")</f>
        <v>0</v>
      </c>
      <c r="CN31" s="5" t="s">
        <v>295</v>
      </c>
      <c r="CO31" s="15">
        <f t="shared" si="68"/>
        <v>0</v>
      </c>
      <c r="CP31" s="10" t="str">
        <f>IFERROR(VLOOKUP(A31,'30'!U:V,2,0),"0")</f>
        <v>0</v>
      </c>
      <c r="CQ31" s="5" t="s">
        <v>295</v>
      </c>
      <c r="CR31" s="15">
        <f t="shared" si="69"/>
        <v>0</v>
      </c>
      <c r="CT31" s="5" t="s">
        <v>295</v>
      </c>
      <c r="CU31" s="15">
        <f t="shared" si="70"/>
        <v>0</v>
      </c>
      <c r="CV31" s="10" t="str">
        <f>IFERROR(VLOOKUP(A31,'เซต1-31'!V:W,2,0),"0")</f>
        <v>0</v>
      </c>
      <c r="CW31" s="5" t="s">
        <v>295</v>
      </c>
      <c r="CX31" s="15">
        <f t="shared" si="71"/>
        <v>0</v>
      </c>
    </row>
    <row r="32" spans="1:102" x14ac:dyDescent="0.25">
      <c r="A32" s="5" t="s">
        <v>557</v>
      </c>
      <c r="B32" s="4" t="s">
        <v>558</v>
      </c>
      <c r="C32" s="52">
        <f>19.58+38.98</f>
        <v>58.559999999999995</v>
      </c>
      <c r="D32" s="19">
        <f t="shared" si="38"/>
        <v>0</v>
      </c>
      <c r="E32" s="5" t="s">
        <v>295</v>
      </c>
      <c r="F32" s="13">
        <f t="shared" si="39"/>
        <v>0</v>
      </c>
      <c r="G32" s="10" t="str">
        <f>IFERROR(VLOOKUP(A32,'1'!U:V,2,0),"0")</f>
        <v>0</v>
      </c>
      <c r="H32" s="5" t="s">
        <v>295</v>
      </c>
      <c r="I32" s="15">
        <f t="shared" si="40"/>
        <v>0</v>
      </c>
      <c r="J32" s="10" t="str">
        <f>IFERROR(VLOOKUP(A32,'2'!U:V,2,0),"0")</f>
        <v>0</v>
      </c>
      <c r="K32" s="5" t="s">
        <v>295</v>
      </c>
      <c r="L32" s="15">
        <f t="shared" si="41"/>
        <v>0</v>
      </c>
      <c r="M32" s="10" t="str">
        <f>IFERROR(VLOOKUP(A32,'3'!U:V,2,0),"0")</f>
        <v>0</v>
      </c>
      <c r="N32" s="5" t="s">
        <v>295</v>
      </c>
      <c r="O32" s="15">
        <f t="shared" si="42"/>
        <v>0</v>
      </c>
      <c r="P32" s="10" t="str">
        <f>IFERROR(VLOOKUP(A32,'4'!U:V,2,0),"0")</f>
        <v>0</v>
      </c>
      <c r="Q32" s="5" t="s">
        <v>295</v>
      </c>
      <c r="R32" s="15">
        <f t="shared" si="43"/>
        <v>0</v>
      </c>
      <c r="S32" s="10" t="str">
        <f>IFERROR(VLOOKUP(A32,'5'!U:V,2,0),"0")</f>
        <v>0</v>
      </c>
      <c r="T32" s="5" t="s">
        <v>295</v>
      </c>
      <c r="U32" s="15">
        <f t="shared" si="44"/>
        <v>0</v>
      </c>
      <c r="V32" s="10" t="str">
        <f>IFERROR(VLOOKUP(A32,'6'!U:V,2,0),"0")</f>
        <v>0</v>
      </c>
      <c r="W32" s="5" t="s">
        <v>295</v>
      </c>
      <c r="X32" s="15">
        <f t="shared" si="45"/>
        <v>0</v>
      </c>
      <c r="Y32" s="10" t="str">
        <f>IFERROR(VLOOKUP(A32,'7'!U:V,2,0),"0")</f>
        <v>0</v>
      </c>
      <c r="Z32" s="5" t="s">
        <v>295</v>
      </c>
      <c r="AA32" s="15">
        <f t="shared" si="46"/>
        <v>0</v>
      </c>
      <c r="AB32" s="10" t="str">
        <f>IFERROR(VLOOKUP(A32,'8'!U:V,2,0),"0")</f>
        <v>0</v>
      </c>
      <c r="AC32" s="5" t="s">
        <v>295</v>
      </c>
      <c r="AD32" s="15">
        <f t="shared" si="47"/>
        <v>0</v>
      </c>
      <c r="AE32" s="10" t="str">
        <f>IFERROR(VLOOKUP(A32,'9'!U:V,2,0),"0")</f>
        <v>0</v>
      </c>
      <c r="AF32" s="5" t="s">
        <v>295</v>
      </c>
      <c r="AG32" s="15">
        <f t="shared" si="48"/>
        <v>0</v>
      </c>
      <c r="AH32" s="10" t="str">
        <f>IFERROR(VLOOKUP(A32,'10'!U:V,2,0),"0")</f>
        <v>0</v>
      </c>
      <c r="AI32" s="5" t="s">
        <v>295</v>
      </c>
      <c r="AJ32" s="15">
        <f t="shared" si="49"/>
        <v>0</v>
      </c>
      <c r="AK32" s="10" t="str">
        <f>IFERROR(VLOOKUP(A32,'11'!U:V,2,0),"0")</f>
        <v>0</v>
      </c>
      <c r="AL32" s="5" t="s">
        <v>295</v>
      </c>
      <c r="AM32" s="15">
        <f t="shared" si="50"/>
        <v>0</v>
      </c>
      <c r="AN32" s="10" t="str">
        <f>IFERROR(VLOOKUP(A32,'12'!U:V,2,0),"0")</f>
        <v>0</v>
      </c>
      <c r="AO32" s="5" t="s">
        <v>295</v>
      </c>
      <c r="AP32" s="15">
        <f t="shared" si="51"/>
        <v>0</v>
      </c>
      <c r="AQ32" s="10" t="str">
        <f>IFERROR(VLOOKUP(A32,'13'!U:V,2,0),"0")</f>
        <v>0</v>
      </c>
      <c r="AR32" s="5" t="s">
        <v>295</v>
      </c>
      <c r="AS32" s="15">
        <f t="shared" si="52"/>
        <v>0</v>
      </c>
      <c r="AT32" s="10" t="str">
        <f>IFERROR(VLOOKUP(A32,'14'!U:V,2,0),"0")</f>
        <v>0</v>
      </c>
      <c r="AU32" s="5" t="s">
        <v>295</v>
      </c>
      <c r="AV32" s="15">
        <f t="shared" si="53"/>
        <v>0</v>
      </c>
      <c r="AW32" s="10" t="str">
        <f>IFERROR(VLOOKUP(A32,'15'!U:V,2,0),"0")</f>
        <v>0</v>
      </c>
      <c r="AX32" s="5" t="s">
        <v>295</v>
      </c>
      <c r="AY32" s="15">
        <f t="shared" si="54"/>
        <v>0</v>
      </c>
      <c r="AZ32" s="10" t="str">
        <f>IFERROR(VLOOKUP(A32,'16'!U:V,2,0),"0")</f>
        <v>0</v>
      </c>
      <c r="BA32" s="5" t="s">
        <v>295</v>
      </c>
      <c r="BB32" s="15">
        <f t="shared" si="55"/>
        <v>0</v>
      </c>
      <c r="BC32" s="10" t="str">
        <f>IFERROR(VLOOKUP(A32,'17'!U:V,2,0),"0")</f>
        <v>0</v>
      </c>
      <c r="BD32" s="5" t="s">
        <v>295</v>
      </c>
      <c r="BE32" s="15">
        <f t="shared" si="56"/>
        <v>0</v>
      </c>
      <c r="BF32" s="10" t="str">
        <f>IFERROR(VLOOKUP(A32,'18'!U:V,2,0),"0")</f>
        <v>0</v>
      </c>
      <c r="BG32" s="5" t="s">
        <v>295</v>
      </c>
      <c r="BH32" s="15">
        <f t="shared" si="57"/>
        <v>0</v>
      </c>
      <c r="BI32" s="10" t="str">
        <f>IFERROR(VLOOKUP(A32,'19'!U:V,2,0),"0")</f>
        <v>0</v>
      </c>
      <c r="BJ32" s="5" t="s">
        <v>295</v>
      </c>
      <c r="BK32" s="15">
        <f t="shared" si="58"/>
        <v>0</v>
      </c>
      <c r="BL32" s="10" t="str">
        <f>IFERROR(VLOOKUP(A32,'20'!U:V,2,0),"0")</f>
        <v>0</v>
      </c>
      <c r="BM32" s="5" t="s">
        <v>295</v>
      </c>
      <c r="BN32" s="15">
        <f t="shared" si="59"/>
        <v>0</v>
      </c>
      <c r="BO32" s="10" t="str">
        <f>IFERROR(VLOOKUP(A32,'21'!U:V,2,0),"0")</f>
        <v>0</v>
      </c>
      <c r="BP32" s="5" t="s">
        <v>295</v>
      </c>
      <c r="BQ32" s="15">
        <f t="shared" si="60"/>
        <v>0</v>
      </c>
      <c r="BR32" s="10" t="str">
        <f>IFERROR(VLOOKUP(A32,'22'!U:V,2,0),"0")</f>
        <v>0</v>
      </c>
      <c r="BS32" s="5" t="s">
        <v>295</v>
      </c>
      <c r="BT32" s="15">
        <f t="shared" si="61"/>
        <v>0</v>
      </c>
      <c r="BU32" s="10" t="str">
        <f>IFERROR(VLOOKUP(A32,'23'!U:V,2,0),"0")</f>
        <v>0</v>
      </c>
      <c r="BV32" s="5" t="s">
        <v>295</v>
      </c>
      <c r="BW32" s="15">
        <f t="shared" si="62"/>
        <v>0</v>
      </c>
      <c r="BX32" s="10" t="str">
        <f>IFERROR(VLOOKUP(A32,'24'!U:V,2,0),"0")</f>
        <v>0</v>
      </c>
      <c r="BY32" s="5" t="s">
        <v>295</v>
      </c>
      <c r="BZ32" s="15">
        <f t="shared" si="63"/>
        <v>0</v>
      </c>
      <c r="CA32" s="10" t="str">
        <f>IFERROR(VLOOKUP(A32,'25'!U:V,2,0),"0")</f>
        <v>0</v>
      </c>
      <c r="CB32" s="5" t="s">
        <v>295</v>
      </c>
      <c r="CC32" s="15">
        <f t="shared" si="64"/>
        <v>0</v>
      </c>
      <c r="CD32" s="10" t="str">
        <f>IFERROR(VLOOKUP(A32,'26'!U:V,2,0),"0")</f>
        <v>0</v>
      </c>
      <c r="CE32" s="5" t="s">
        <v>295</v>
      </c>
      <c r="CF32" s="15">
        <f t="shared" si="65"/>
        <v>0</v>
      </c>
      <c r="CG32" s="10" t="str">
        <f>IFERROR(VLOOKUP(A32,'28'!#REF!,2,0),"0")</f>
        <v>0</v>
      </c>
      <c r="CH32" s="5" t="s">
        <v>295</v>
      </c>
      <c r="CI32" s="15">
        <f t="shared" si="66"/>
        <v>0</v>
      </c>
      <c r="CJ32" s="10" t="str">
        <f>IFERROR(VLOOKUP(A32,'28'!U:V,2,0),"0")</f>
        <v>0</v>
      </c>
      <c r="CK32" s="5" t="s">
        <v>295</v>
      </c>
      <c r="CL32" s="15">
        <f t="shared" si="67"/>
        <v>0</v>
      </c>
      <c r="CM32" s="10" t="str">
        <f>IFERROR(VLOOKUP(A32,'29'!U:V,2,0),"0")</f>
        <v>0</v>
      </c>
      <c r="CN32" s="5" t="s">
        <v>295</v>
      </c>
      <c r="CO32" s="15">
        <f t="shared" si="68"/>
        <v>0</v>
      </c>
      <c r="CP32" s="10" t="str">
        <f>IFERROR(VLOOKUP(A32,'30'!U:V,2,0),"0")</f>
        <v>0</v>
      </c>
      <c r="CQ32" s="5" t="s">
        <v>295</v>
      </c>
      <c r="CR32" s="15">
        <f t="shared" si="69"/>
        <v>0</v>
      </c>
      <c r="CT32" s="5" t="s">
        <v>295</v>
      </c>
      <c r="CU32" s="15">
        <f t="shared" si="70"/>
        <v>0</v>
      </c>
      <c r="CV32" s="10" t="str">
        <f>IFERROR(VLOOKUP(A32,'เซต1-31'!V:W,2,0),"0")</f>
        <v>0</v>
      </c>
      <c r="CW32" s="5" t="s">
        <v>295</v>
      </c>
      <c r="CX32" s="15">
        <f t="shared" si="71"/>
        <v>0</v>
      </c>
    </row>
    <row r="33" spans="1:102" x14ac:dyDescent="0.25">
      <c r="A33" s="5" t="s">
        <v>480</v>
      </c>
      <c r="B33" s="4" t="s">
        <v>494</v>
      </c>
      <c r="C33" s="52">
        <f>19.58*10</f>
        <v>195.79999999999998</v>
      </c>
      <c r="D33" s="19">
        <f t="shared" si="38"/>
        <v>0</v>
      </c>
      <c r="E33" s="5" t="s">
        <v>295</v>
      </c>
      <c r="F33" s="13">
        <f t="shared" si="39"/>
        <v>0</v>
      </c>
      <c r="G33" s="10" t="str">
        <f>IFERROR(VLOOKUP(A33,'1'!U:V,2,0),"0")</f>
        <v>0</v>
      </c>
      <c r="H33" s="5" t="s">
        <v>295</v>
      </c>
      <c r="I33" s="15">
        <f t="shared" si="40"/>
        <v>0</v>
      </c>
      <c r="J33" s="10" t="str">
        <f>IFERROR(VLOOKUP(A33,'2'!U:V,2,0),"0")</f>
        <v>0</v>
      </c>
      <c r="K33" s="5" t="s">
        <v>295</v>
      </c>
      <c r="L33" s="15">
        <f t="shared" si="41"/>
        <v>0</v>
      </c>
      <c r="M33" s="10" t="str">
        <f>IFERROR(VLOOKUP(A33,'3'!U:V,2,0),"0")</f>
        <v>0</v>
      </c>
      <c r="N33" s="5" t="s">
        <v>295</v>
      </c>
      <c r="O33" s="15">
        <f t="shared" si="42"/>
        <v>0</v>
      </c>
      <c r="P33" s="10" t="str">
        <f>IFERROR(VLOOKUP(A33,'4'!U:V,2,0),"0")</f>
        <v>0</v>
      </c>
      <c r="Q33" s="5" t="s">
        <v>295</v>
      </c>
      <c r="R33" s="15">
        <f t="shared" si="43"/>
        <v>0</v>
      </c>
      <c r="S33" s="10" t="str">
        <f>IFERROR(VLOOKUP(A33,'5'!U:V,2,0),"0")</f>
        <v>0</v>
      </c>
      <c r="T33" s="5" t="s">
        <v>295</v>
      </c>
      <c r="U33" s="15">
        <f t="shared" si="44"/>
        <v>0</v>
      </c>
      <c r="V33" s="10" t="str">
        <f>IFERROR(VLOOKUP(A33,'6'!U:V,2,0),"0")</f>
        <v>0</v>
      </c>
      <c r="W33" s="5" t="s">
        <v>295</v>
      </c>
      <c r="X33" s="15">
        <f t="shared" si="45"/>
        <v>0</v>
      </c>
      <c r="Y33" s="10" t="str">
        <f>IFERROR(VLOOKUP(A33,'7'!U:V,2,0),"0")</f>
        <v>0</v>
      </c>
      <c r="Z33" s="5" t="s">
        <v>295</v>
      </c>
      <c r="AA33" s="15">
        <f t="shared" si="46"/>
        <v>0</v>
      </c>
      <c r="AB33" s="10" t="str">
        <f>IFERROR(VLOOKUP(A33,'8'!U:V,2,0),"0")</f>
        <v>0</v>
      </c>
      <c r="AC33" s="5" t="s">
        <v>295</v>
      </c>
      <c r="AD33" s="15">
        <f t="shared" si="47"/>
        <v>0</v>
      </c>
      <c r="AE33" s="10" t="str">
        <f>IFERROR(VLOOKUP(A33,'9'!U:V,2,0),"0")</f>
        <v>0</v>
      </c>
      <c r="AF33" s="5" t="s">
        <v>295</v>
      </c>
      <c r="AG33" s="15">
        <f t="shared" si="48"/>
        <v>0</v>
      </c>
      <c r="AH33" s="10" t="str">
        <f>IFERROR(VLOOKUP(A33,'10'!U:V,2,0),"0")</f>
        <v>0</v>
      </c>
      <c r="AI33" s="5" t="s">
        <v>295</v>
      </c>
      <c r="AJ33" s="15">
        <f t="shared" si="49"/>
        <v>0</v>
      </c>
      <c r="AK33" s="10" t="str">
        <f>IFERROR(VLOOKUP(A33,'11'!U:V,2,0),"0")</f>
        <v>0</v>
      </c>
      <c r="AL33" s="5" t="s">
        <v>295</v>
      </c>
      <c r="AM33" s="15">
        <f t="shared" si="50"/>
        <v>0</v>
      </c>
      <c r="AN33" s="10" t="str">
        <f>IFERROR(VLOOKUP(A33,'12'!U:V,2,0),"0")</f>
        <v>0</v>
      </c>
      <c r="AO33" s="5" t="s">
        <v>295</v>
      </c>
      <c r="AP33" s="15">
        <f t="shared" si="51"/>
        <v>0</v>
      </c>
      <c r="AQ33" s="10" t="str">
        <f>IFERROR(VLOOKUP(A33,'13'!U:V,2,0),"0")</f>
        <v>0</v>
      </c>
      <c r="AR33" s="5" t="s">
        <v>295</v>
      </c>
      <c r="AS33" s="15">
        <f t="shared" si="52"/>
        <v>0</v>
      </c>
      <c r="AT33" s="10" t="str">
        <f>IFERROR(VLOOKUP(A33,'14'!U:V,2,0),"0")</f>
        <v>0</v>
      </c>
      <c r="AU33" s="5" t="s">
        <v>295</v>
      </c>
      <c r="AV33" s="15">
        <f t="shared" si="53"/>
        <v>0</v>
      </c>
      <c r="AW33" s="10" t="str">
        <f>IFERROR(VLOOKUP(A33,'15'!U:V,2,0),"0")</f>
        <v>0</v>
      </c>
      <c r="AX33" s="5" t="s">
        <v>295</v>
      </c>
      <c r="AY33" s="15">
        <f t="shared" si="54"/>
        <v>0</v>
      </c>
      <c r="AZ33" s="10" t="str">
        <f>IFERROR(VLOOKUP(A33,'16'!U:V,2,0),"0")</f>
        <v>0</v>
      </c>
      <c r="BA33" s="5" t="s">
        <v>295</v>
      </c>
      <c r="BB33" s="15">
        <f t="shared" si="55"/>
        <v>0</v>
      </c>
      <c r="BC33" s="10" t="str">
        <f>IFERROR(VLOOKUP(A33,'17'!U:V,2,0),"0")</f>
        <v>0</v>
      </c>
      <c r="BD33" s="5" t="s">
        <v>295</v>
      </c>
      <c r="BE33" s="15">
        <f t="shared" si="56"/>
        <v>0</v>
      </c>
      <c r="BF33" s="10" t="str">
        <f>IFERROR(VLOOKUP(A33,'18'!U:V,2,0),"0")</f>
        <v>0</v>
      </c>
      <c r="BG33" s="5" t="s">
        <v>295</v>
      </c>
      <c r="BH33" s="15">
        <f t="shared" si="57"/>
        <v>0</v>
      </c>
      <c r="BI33" s="10" t="str">
        <f>IFERROR(VLOOKUP(A33,'19'!U:V,2,0),"0")</f>
        <v>0</v>
      </c>
      <c r="BJ33" s="5" t="s">
        <v>295</v>
      </c>
      <c r="BK33" s="15">
        <f t="shared" si="58"/>
        <v>0</v>
      </c>
      <c r="BL33" s="10" t="str">
        <f>IFERROR(VLOOKUP(A33,'20'!U:V,2,0),"0")</f>
        <v>0</v>
      </c>
      <c r="BM33" s="5" t="s">
        <v>295</v>
      </c>
      <c r="BN33" s="15">
        <f t="shared" si="59"/>
        <v>0</v>
      </c>
      <c r="BO33" s="10" t="str">
        <f>IFERROR(VLOOKUP(A33,'21'!U:V,2,0),"0")</f>
        <v>0</v>
      </c>
      <c r="BP33" s="5" t="s">
        <v>295</v>
      </c>
      <c r="BQ33" s="15">
        <f t="shared" si="60"/>
        <v>0</v>
      </c>
      <c r="BR33" s="10" t="str">
        <f>IFERROR(VLOOKUP(A33,'22'!U:V,2,0),"0")</f>
        <v>0</v>
      </c>
      <c r="BS33" s="5" t="s">
        <v>295</v>
      </c>
      <c r="BT33" s="15">
        <f t="shared" si="61"/>
        <v>0</v>
      </c>
      <c r="BU33" s="10" t="str">
        <f>IFERROR(VLOOKUP(A33,'23'!U:V,2,0),"0")</f>
        <v>0</v>
      </c>
      <c r="BV33" s="5" t="s">
        <v>295</v>
      </c>
      <c r="BW33" s="15">
        <f t="shared" si="62"/>
        <v>0</v>
      </c>
      <c r="BX33" s="10" t="str">
        <f>IFERROR(VLOOKUP(A33,'24'!U:V,2,0),"0")</f>
        <v>0</v>
      </c>
      <c r="BY33" s="5" t="s">
        <v>295</v>
      </c>
      <c r="BZ33" s="15">
        <f t="shared" si="63"/>
        <v>0</v>
      </c>
      <c r="CA33" s="10" t="str">
        <f>IFERROR(VLOOKUP(A33,'25'!U:V,2,0),"0")</f>
        <v>0</v>
      </c>
      <c r="CB33" s="5" t="s">
        <v>295</v>
      </c>
      <c r="CC33" s="15">
        <f t="shared" si="64"/>
        <v>0</v>
      </c>
      <c r="CD33" s="10" t="str">
        <f>IFERROR(VLOOKUP(A33,'26'!U:V,2,0),"0")</f>
        <v>0</v>
      </c>
      <c r="CE33" s="5" t="s">
        <v>295</v>
      </c>
      <c r="CF33" s="15">
        <f t="shared" si="65"/>
        <v>0</v>
      </c>
      <c r="CG33" s="10" t="str">
        <f>IFERROR(VLOOKUP(A33,'28'!#REF!,2,0),"0")</f>
        <v>0</v>
      </c>
      <c r="CH33" s="5" t="s">
        <v>295</v>
      </c>
      <c r="CI33" s="15">
        <f t="shared" si="66"/>
        <v>0</v>
      </c>
      <c r="CJ33" s="10" t="str">
        <f>IFERROR(VLOOKUP(A33,'28'!U:V,2,0),"0")</f>
        <v>0</v>
      </c>
      <c r="CK33" s="5" t="s">
        <v>295</v>
      </c>
      <c r="CL33" s="15">
        <f t="shared" si="67"/>
        <v>0</v>
      </c>
      <c r="CM33" s="10" t="str">
        <f>IFERROR(VLOOKUP(A33,'29'!U:V,2,0),"0")</f>
        <v>0</v>
      </c>
      <c r="CN33" s="5" t="s">
        <v>295</v>
      </c>
      <c r="CO33" s="15">
        <f t="shared" si="68"/>
        <v>0</v>
      </c>
      <c r="CP33" s="10" t="str">
        <f>IFERROR(VLOOKUP(A33,'30'!U:V,2,0),"0")</f>
        <v>0</v>
      </c>
      <c r="CQ33" s="5" t="s">
        <v>295</v>
      </c>
      <c r="CR33" s="15">
        <f t="shared" si="69"/>
        <v>0</v>
      </c>
      <c r="CT33" s="5" t="s">
        <v>295</v>
      </c>
      <c r="CU33" s="15">
        <f t="shared" si="70"/>
        <v>0</v>
      </c>
      <c r="CV33" s="10" t="str">
        <f>IFERROR(VLOOKUP(A33,'เซต1-31'!V:W,2,0),"0")</f>
        <v>0</v>
      </c>
      <c r="CW33" s="5" t="s">
        <v>295</v>
      </c>
      <c r="CX33" s="15">
        <f t="shared" si="71"/>
        <v>0</v>
      </c>
    </row>
    <row r="34" spans="1:102" x14ac:dyDescent="0.25">
      <c r="A34" s="5" t="s">
        <v>481</v>
      </c>
      <c r="B34" s="4" t="s">
        <v>482</v>
      </c>
      <c r="C34" s="52">
        <f>19.58*3+24.8*3</f>
        <v>133.13999999999999</v>
      </c>
      <c r="D34" s="19">
        <f t="shared" si="38"/>
        <v>0</v>
      </c>
      <c r="E34" s="5" t="s">
        <v>295</v>
      </c>
      <c r="F34" s="13">
        <f t="shared" si="39"/>
        <v>0</v>
      </c>
      <c r="G34" s="10" t="str">
        <f>IFERROR(VLOOKUP(A34,'1'!U:V,2,0),"0")</f>
        <v>0</v>
      </c>
      <c r="H34" s="5" t="s">
        <v>295</v>
      </c>
      <c r="I34" s="15">
        <f t="shared" si="40"/>
        <v>0</v>
      </c>
      <c r="J34" s="10" t="str">
        <f>IFERROR(VLOOKUP(A34,'2'!U:V,2,0),"0")</f>
        <v>0</v>
      </c>
      <c r="K34" s="5" t="s">
        <v>295</v>
      </c>
      <c r="L34" s="15">
        <f t="shared" si="41"/>
        <v>0</v>
      </c>
      <c r="M34" s="10" t="str">
        <f>IFERROR(VLOOKUP(A34,'3'!U:V,2,0),"0")</f>
        <v>0</v>
      </c>
      <c r="N34" s="5" t="s">
        <v>295</v>
      </c>
      <c r="O34" s="15">
        <f t="shared" si="42"/>
        <v>0</v>
      </c>
      <c r="P34" s="10" t="str">
        <f>IFERROR(VLOOKUP(A34,'4'!U:V,2,0),"0")</f>
        <v>0</v>
      </c>
      <c r="Q34" s="5" t="s">
        <v>295</v>
      </c>
      <c r="R34" s="15">
        <f t="shared" si="43"/>
        <v>0</v>
      </c>
      <c r="S34" s="10" t="str">
        <f>IFERROR(VLOOKUP(A34,'5'!U:V,2,0),"0")</f>
        <v>0</v>
      </c>
      <c r="T34" s="5" t="s">
        <v>295</v>
      </c>
      <c r="U34" s="15">
        <f t="shared" si="44"/>
        <v>0</v>
      </c>
      <c r="V34" s="10" t="str">
        <f>IFERROR(VLOOKUP(A34,'6'!U:V,2,0),"0")</f>
        <v>0</v>
      </c>
      <c r="W34" s="5" t="s">
        <v>295</v>
      </c>
      <c r="X34" s="15">
        <f t="shared" si="45"/>
        <v>0</v>
      </c>
      <c r="Y34" s="10" t="str">
        <f>IFERROR(VLOOKUP(A34,'7'!U:V,2,0),"0")</f>
        <v>0</v>
      </c>
      <c r="Z34" s="5" t="s">
        <v>295</v>
      </c>
      <c r="AA34" s="15">
        <f t="shared" si="46"/>
        <v>0</v>
      </c>
      <c r="AB34" s="10" t="str">
        <f>IFERROR(VLOOKUP(A34,'8'!U:V,2,0),"0")</f>
        <v>0</v>
      </c>
      <c r="AC34" s="5" t="s">
        <v>295</v>
      </c>
      <c r="AD34" s="15">
        <f t="shared" si="47"/>
        <v>0</v>
      </c>
      <c r="AE34" s="10" t="str">
        <f>IFERROR(VLOOKUP(A34,'9'!U:V,2,0),"0")</f>
        <v>0</v>
      </c>
      <c r="AF34" s="5" t="s">
        <v>295</v>
      </c>
      <c r="AG34" s="15">
        <f t="shared" si="48"/>
        <v>0</v>
      </c>
      <c r="AH34" s="10" t="str">
        <f>IFERROR(VLOOKUP(A34,'10'!U:V,2,0),"0")</f>
        <v>0</v>
      </c>
      <c r="AI34" s="5" t="s">
        <v>295</v>
      </c>
      <c r="AJ34" s="15">
        <f t="shared" si="49"/>
        <v>0</v>
      </c>
      <c r="AK34" s="10" t="str">
        <f>IFERROR(VLOOKUP(A34,'11'!U:V,2,0),"0")</f>
        <v>0</v>
      </c>
      <c r="AL34" s="5" t="s">
        <v>295</v>
      </c>
      <c r="AM34" s="15">
        <f t="shared" si="50"/>
        <v>0</v>
      </c>
      <c r="AN34" s="10" t="str">
        <f>IFERROR(VLOOKUP(A34,'12'!U:V,2,0),"0")</f>
        <v>0</v>
      </c>
      <c r="AO34" s="5" t="s">
        <v>295</v>
      </c>
      <c r="AP34" s="15">
        <f t="shared" si="51"/>
        <v>0</v>
      </c>
      <c r="AQ34" s="10" t="str">
        <f>IFERROR(VLOOKUP(A34,'13'!U:V,2,0),"0")</f>
        <v>0</v>
      </c>
      <c r="AR34" s="5" t="s">
        <v>295</v>
      </c>
      <c r="AS34" s="15">
        <f t="shared" si="52"/>
        <v>0</v>
      </c>
      <c r="AT34" s="10" t="str">
        <f>IFERROR(VLOOKUP(A34,'14'!U:V,2,0),"0")</f>
        <v>0</v>
      </c>
      <c r="AU34" s="5" t="s">
        <v>295</v>
      </c>
      <c r="AV34" s="15">
        <f t="shared" si="53"/>
        <v>0</v>
      </c>
      <c r="AW34" s="10" t="str">
        <f>IFERROR(VLOOKUP(A34,'15'!U:V,2,0),"0")</f>
        <v>0</v>
      </c>
      <c r="AX34" s="5" t="s">
        <v>295</v>
      </c>
      <c r="AY34" s="15">
        <f t="shared" si="54"/>
        <v>0</v>
      </c>
      <c r="AZ34" s="10" t="str">
        <f>IFERROR(VLOOKUP(A34,'16'!U:V,2,0),"0")</f>
        <v>0</v>
      </c>
      <c r="BA34" s="5" t="s">
        <v>295</v>
      </c>
      <c r="BB34" s="15">
        <f t="shared" si="55"/>
        <v>0</v>
      </c>
      <c r="BC34" s="10" t="str">
        <f>IFERROR(VLOOKUP(A34,'17'!U:V,2,0),"0")</f>
        <v>0</v>
      </c>
      <c r="BD34" s="5" t="s">
        <v>295</v>
      </c>
      <c r="BE34" s="15">
        <f t="shared" si="56"/>
        <v>0</v>
      </c>
      <c r="BF34" s="10" t="str">
        <f>IFERROR(VLOOKUP(A34,'18'!U:V,2,0),"0")</f>
        <v>0</v>
      </c>
      <c r="BG34" s="5" t="s">
        <v>295</v>
      </c>
      <c r="BH34" s="15">
        <f t="shared" si="57"/>
        <v>0</v>
      </c>
      <c r="BI34" s="10" t="str">
        <f>IFERROR(VLOOKUP(A34,'19'!U:V,2,0),"0")</f>
        <v>0</v>
      </c>
      <c r="BJ34" s="5" t="s">
        <v>295</v>
      </c>
      <c r="BK34" s="15">
        <f t="shared" si="58"/>
        <v>0</v>
      </c>
      <c r="BL34" s="10" t="str">
        <f>IFERROR(VLOOKUP(A34,'20'!U:V,2,0),"0")</f>
        <v>0</v>
      </c>
      <c r="BM34" s="5" t="s">
        <v>295</v>
      </c>
      <c r="BN34" s="15">
        <f t="shared" si="59"/>
        <v>0</v>
      </c>
      <c r="BO34" s="10" t="str">
        <f>IFERROR(VLOOKUP(A34,'21'!U:V,2,0),"0")</f>
        <v>0</v>
      </c>
      <c r="BP34" s="5" t="s">
        <v>295</v>
      </c>
      <c r="BQ34" s="15">
        <f t="shared" si="60"/>
        <v>0</v>
      </c>
      <c r="BR34" s="10" t="str">
        <f>IFERROR(VLOOKUP(A34,'22'!U:V,2,0),"0")</f>
        <v>0</v>
      </c>
      <c r="BS34" s="5" t="s">
        <v>295</v>
      </c>
      <c r="BT34" s="15">
        <f t="shared" si="61"/>
        <v>0</v>
      </c>
      <c r="BU34" s="10" t="str">
        <f>IFERROR(VLOOKUP(A34,'23'!U:V,2,0),"0")</f>
        <v>0</v>
      </c>
      <c r="BV34" s="5" t="s">
        <v>295</v>
      </c>
      <c r="BW34" s="15">
        <f t="shared" si="62"/>
        <v>0</v>
      </c>
      <c r="BX34" s="10" t="str">
        <f>IFERROR(VLOOKUP(A34,'24'!U:V,2,0),"0")</f>
        <v>0</v>
      </c>
      <c r="BY34" s="5" t="s">
        <v>295</v>
      </c>
      <c r="BZ34" s="15">
        <f t="shared" si="63"/>
        <v>0</v>
      </c>
      <c r="CA34" s="10" t="str">
        <f>IFERROR(VLOOKUP(A34,'25'!U:V,2,0),"0")</f>
        <v>0</v>
      </c>
      <c r="CB34" s="5" t="s">
        <v>295</v>
      </c>
      <c r="CC34" s="15">
        <f t="shared" si="64"/>
        <v>0</v>
      </c>
      <c r="CD34" s="10" t="str">
        <f>IFERROR(VLOOKUP(A34,'26'!U:V,2,0),"0")</f>
        <v>0</v>
      </c>
      <c r="CE34" s="5" t="s">
        <v>295</v>
      </c>
      <c r="CF34" s="15">
        <f t="shared" si="65"/>
        <v>0</v>
      </c>
      <c r="CG34" s="10" t="str">
        <f>IFERROR(VLOOKUP(A34,'28'!#REF!,2,0),"0")</f>
        <v>0</v>
      </c>
      <c r="CH34" s="5" t="s">
        <v>295</v>
      </c>
      <c r="CI34" s="15">
        <f t="shared" si="66"/>
        <v>0</v>
      </c>
      <c r="CJ34" s="10" t="str">
        <f>IFERROR(VLOOKUP(A34,'28'!U:V,2,0),"0")</f>
        <v>0</v>
      </c>
      <c r="CK34" s="5" t="s">
        <v>295</v>
      </c>
      <c r="CL34" s="15">
        <f t="shared" si="67"/>
        <v>0</v>
      </c>
      <c r="CM34" s="10" t="str">
        <f>IFERROR(VLOOKUP(A34,'29'!U:V,2,0),"0")</f>
        <v>0</v>
      </c>
      <c r="CN34" s="5" t="s">
        <v>295</v>
      </c>
      <c r="CO34" s="15">
        <f t="shared" si="68"/>
        <v>0</v>
      </c>
      <c r="CP34" s="10" t="str">
        <f>IFERROR(VLOOKUP(A34,'30'!U:V,2,0),"0")</f>
        <v>0</v>
      </c>
      <c r="CQ34" s="5" t="s">
        <v>295</v>
      </c>
      <c r="CR34" s="15">
        <f t="shared" si="69"/>
        <v>0</v>
      </c>
      <c r="CT34" s="5" t="s">
        <v>295</v>
      </c>
      <c r="CU34" s="15">
        <f t="shared" si="70"/>
        <v>0</v>
      </c>
      <c r="CV34" s="10" t="str">
        <f>IFERROR(VLOOKUP(A34,'เซต1-31'!V:W,2,0),"0")</f>
        <v>0</v>
      </c>
      <c r="CW34" s="5" t="s">
        <v>295</v>
      </c>
      <c r="CX34" s="15">
        <f t="shared" si="71"/>
        <v>0</v>
      </c>
    </row>
    <row r="35" spans="1:102" x14ac:dyDescent="0.25">
      <c r="A35" s="5" t="s">
        <v>593</v>
      </c>
      <c r="B35" s="4" t="s">
        <v>461</v>
      </c>
      <c r="C35" s="52">
        <f>4.33*100</f>
        <v>433</v>
      </c>
      <c r="D35" s="19">
        <f t="shared" si="38"/>
        <v>0</v>
      </c>
      <c r="E35" s="5" t="s">
        <v>295</v>
      </c>
      <c r="F35" s="13">
        <f t="shared" si="39"/>
        <v>0</v>
      </c>
      <c r="G35" s="10" t="str">
        <f>IFERROR(VLOOKUP(A35,'1'!U:V,2,0),"0")</f>
        <v>0</v>
      </c>
      <c r="H35" s="5" t="s">
        <v>295</v>
      </c>
      <c r="I35" s="15">
        <f t="shared" si="40"/>
        <v>0</v>
      </c>
      <c r="J35" s="10" t="str">
        <f>IFERROR(VLOOKUP(A35,'2'!U:V,2,0),"0")</f>
        <v>0</v>
      </c>
      <c r="K35" s="5" t="s">
        <v>295</v>
      </c>
      <c r="L35" s="15">
        <f t="shared" si="41"/>
        <v>0</v>
      </c>
      <c r="M35" s="10" t="str">
        <f>IFERROR(VLOOKUP(A35,'3'!U:V,2,0),"0")</f>
        <v>0</v>
      </c>
      <c r="N35" s="5" t="s">
        <v>295</v>
      </c>
      <c r="O35" s="15">
        <f t="shared" si="42"/>
        <v>0</v>
      </c>
      <c r="P35" s="10" t="str">
        <f>IFERROR(VLOOKUP(A35,'4'!U:V,2,0),"0")</f>
        <v>0</v>
      </c>
      <c r="Q35" s="5" t="s">
        <v>295</v>
      </c>
      <c r="R35" s="15">
        <f t="shared" si="43"/>
        <v>0</v>
      </c>
      <c r="S35" s="10" t="str">
        <f>IFERROR(VLOOKUP(A35,'5'!U:V,2,0),"0")</f>
        <v>0</v>
      </c>
      <c r="T35" s="5" t="s">
        <v>295</v>
      </c>
      <c r="U35" s="15">
        <f t="shared" si="44"/>
        <v>0</v>
      </c>
      <c r="V35" s="10" t="str">
        <f>IFERROR(VLOOKUP(A35,'6'!U:V,2,0),"0")</f>
        <v>0</v>
      </c>
      <c r="W35" s="5" t="s">
        <v>295</v>
      </c>
      <c r="X35" s="15">
        <f t="shared" si="45"/>
        <v>0</v>
      </c>
      <c r="Y35" s="10" t="str">
        <f>IFERROR(VLOOKUP(A35,'7'!U:V,2,0),"0")</f>
        <v>0</v>
      </c>
      <c r="Z35" s="5" t="s">
        <v>295</v>
      </c>
      <c r="AA35" s="15">
        <f t="shared" si="46"/>
        <v>0</v>
      </c>
      <c r="AB35" s="10" t="str">
        <f>IFERROR(VLOOKUP(A35,'8'!U:V,2,0),"0")</f>
        <v>0</v>
      </c>
      <c r="AC35" s="5" t="s">
        <v>295</v>
      </c>
      <c r="AD35" s="15">
        <f t="shared" si="47"/>
        <v>0</v>
      </c>
      <c r="AE35" s="10" t="str">
        <f>IFERROR(VLOOKUP(A35,'9'!U:V,2,0),"0")</f>
        <v>0</v>
      </c>
      <c r="AF35" s="5" t="s">
        <v>295</v>
      </c>
      <c r="AG35" s="15">
        <f t="shared" si="48"/>
        <v>0</v>
      </c>
      <c r="AH35" s="10" t="str">
        <f>IFERROR(VLOOKUP(A35,'10'!U:V,2,0),"0")</f>
        <v>0</v>
      </c>
      <c r="AI35" s="5" t="s">
        <v>295</v>
      </c>
      <c r="AJ35" s="15">
        <f t="shared" si="49"/>
        <v>0</v>
      </c>
      <c r="AK35" s="10" t="str">
        <f>IFERROR(VLOOKUP(A35,'11'!U:V,2,0),"0")</f>
        <v>0</v>
      </c>
      <c r="AL35" s="5" t="s">
        <v>295</v>
      </c>
      <c r="AM35" s="15">
        <f t="shared" si="50"/>
        <v>0</v>
      </c>
      <c r="AN35" s="10" t="str">
        <f>IFERROR(VLOOKUP(A35,'12'!U:V,2,0),"0")</f>
        <v>0</v>
      </c>
      <c r="AO35" s="5" t="s">
        <v>295</v>
      </c>
      <c r="AP35" s="15">
        <f t="shared" si="51"/>
        <v>0</v>
      </c>
      <c r="AQ35" s="10" t="str">
        <f>IFERROR(VLOOKUP(A35,'13'!U:V,2,0),"0")</f>
        <v>0</v>
      </c>
      <c r="AR35" s="5" t="s">
        <v>295</v>
      </c>
      <c r="AS35" s="15">
        <f t="shared" si="52"/>
        <v>0</v>
      </c>
      <c r="AT35" s="10" t="str">
        <f>IFERROR(VLOOKUP(A35,'14'!U:V,2,0),"0")</f>
        <v>0</v>
      </c>
      <c r="AU35" s="5" t="s">
        <v>295</v>
      </c>
      <c r="AV35" s="15">
        <f t="shared" si="53"/>
        <v>0</v>
      </c>
      <c r="AW35" s="10" t="str">
        <f>IFERROR(VLOOKUP(A35,'15'!U:V,2,0),"0")</f>
        <v>0</v>
      </c>
      <c r="AX35" s="5" t="s">
        <v>295</v>
      </c>
      <c r="AY35" s="15">
        <f t="shared" si="54"/>
        <v>0</v>
      </c>
      <c r="AZ35" s="10" t="str">
        <f>IFERROR(VLOOKUP(A35,'16'!U:V,2,0),"0")</f>
        <v>0</v>
      </c>
      <c r="BA35" s="5" t="s">
        <v>295</v>
      </c>
      <c r="BB35" s="15">
        <f t="shared" si="55"/>
        <v>0</v>
      </c>
      <c r="BC35" s="10" t="str">
        <f>IFERROR(VLOOKUP(A35,'17'!U:V,2,0),"0")</f>
        <v>0</v>
      </c>
      <c r="BD35" s="5" t="s">
        <v>295</v>
      </c>
      <c r="BE35" s="15">
        <f t="shared" si="56"/>
        <v>0</v>
      </c>
      <c r="BF35" s="10" t="str">
        <f>IFERROR(VLOOKUP(A35,'18'!U:V,2,0),"0")</f>
        <v>0</v>
      </c>
      <c r="BG35" s="5" t="s">
        <v>295</v>
      </c>
      <c r="BH35" s="15">
        <f t="shared" si="57"/>
        <v>0</v>
      </c>
      <c r="BI35" s="10" t="str">
        <f>IFERROR(VLOOKUP(A35,'19'!U:V,2,0),"0")</f>
        <v>0</v>
      </c>
      <c r="BJ35" s="5" t="s">
        <v>295</v>
      </c>
      <c r="BK35" s="15">
        <f t="shared" si="58"/>
        <v>0</v>
      </c>
      <c r="BL35" s="10" t="str">
        <f>IFERROR(VLOOKUP(A35,'20'!U:V,2,0),"0")</f>
        <v>0</v>
      </c>
      <c r="BM35" s="5" t="s">
        <v>295</v>
      </c>
      <c r="BN35" s="15">
        <f t="shared" si="59"/>
        <v>0</v>
      </c>
      <c r="BO35" s="10" t="str">
        <f>IFERROR(VLOOKUP(A35,'21'!U:V,2,0),"0")</f>
        <v>0</v>
      </c>
      <c r="BP35" s="5" t="s">
        <v>295</v>
      </c>
      <c r="BQ35" s="15">
        <f t="shared" si="60"/>
        <v>0</v>
      </c>
      <c r="BR35" s="10" t="str">
        <f>IFERROR(VLOOKUP(A35,'22'!U:V,2,0),"0")</f>
        <v>0</v>
      </c>
      <c r="BS35" s="5" t="s">
        <v>295</v>
      </c>
      <c r="BT35" s="15">
        <f t="shared" si="61"/>
        <v>0</v>
      </c>
      <c r="BU35" s="10" t="str">
        <f>IFERROR(VLOOKUP(A35,'23'!U:V,2,0),"0")</f>
        <v>0</v>
      </c>
      <c r="BV35" s="5" t="s">
        <v>295</v>
      </c>
      <c r="BW35" s="15">
        <f t="shared" si="62"/>
        <v>0</v>
      </c>
      <c r="BX35" s="10" t="str">
        <f>IFERROR(VLOOKUP(A35,'24'!U:V,2,0),"0")</f>
        <v>0</v>
      </c>
      <c r="BY35" s="5" t="s">
        <v>295</v>
      </c>
      <c r="BZ35" s="15">
        <f t="shared" si="63"/>
        <v>0</v>
      </c>
      <c r="CA35" s="10" t="str">
        <f>IFERROR(VLOOKUP(A35,'25'!U:V,2,0),"0")</f>
        <v>0</v>
      </c>
      <c r="CB35" s="5" t="s">
        <v>295</v>
      </c>
      <c r="CC35" s="15">
        <f t="shared" si="64"/>
        <v>0</v>
      </c>
      <c r="CD35" s="10" t="str">
        <f>IFERROR(VLOOKUP(A35,'26'!U:V,2,0),"0")</f>
        <v>0</v>
      </c>
      <c r="CE35" s="5" t="s">
        <v>295</v>
      </c>
      <c r="CF35" s="15">
        <f t="shared" si="65"/>
        <v>0</v>
      </c>
      <c r="CG35" s="10" t="str">
        <f>IFERROR(VLOOKUP(A35,'28'!#REF!,2,0),"0")</f>
        <v>0</v>
      </c>
      <c r="CH35" s="5" t="s">
        <v>295</v>
      </c>
      <c r="CI35" s="15">
        <f t="shared" si="66"/>
        <v>0</v>
      </c>
      <c r="CJ35" s="10" t="str">
        <f>IFERROR(VLOOKUP(A35,'28'!U:V,2,0),"0")</f>
        <v>0</v>
      </c>
      <c r="CK35" s="5" t="s">
        <v>295</v>
      </c>
      <c r="CL35" s="15">
        <f t="shared" si="67"/>
        <v>0</v>
      </c>
      <c r="CM35" s="10" t="str">
        <f>IFERROR(VLOOKUP(A35,'29'!U:V,2,0),"0")</f>
        <v>0</v>
      </c>
      <c r="CN35" s="5" t="s">
        <v>295</v>
      </c>
      <c r="CO35" s="15">
        <f t="shared" si="68"/>
        <v>0</v>
      </c>
      <c r="CP35" s="10" t="str">
        <f>IFERROR(VLOOKUP(A35,'30'!U:V,2,0),"0")</f>
        <v>0</v>
      </c>
      <c r="CQ35" s="5" t="s">
        <v>295</v>
      </c>
      <c r="CR35" s="15">
        <f t="shared" si="69"/>
        <v>0</v>
      </c>
      <c r="CT35" s="5" t="s">
        <v>295</v>
      </c>
      <c r="CU35" s="15">
        <f t="shared" si="70"/>
        <v>0</v>
      </c>
      <c r="CV35" s="10" t="str">
        <f>IFERROR(VLOOKUP(A35,'เซต1-31'!V:W,2,0),"0")</f>
        <v>0</v>
      </c>
      <c r="CW35" s="5" t="s">
        <v>295</v>
      </c>
      <c r="CX35" s="15">
        <f t="shared" si="71"/>
        <v>0</v>
      </c>
    </row>
    <row r="36" spans="1:102" x14ac:dyDescent="0.25">
      <c r="A36" s="5" t="s">
        <v>476</v>
      </c>
      <c r="B36" s="4" t="s">
        <v>477</v>
      </c>
      <c r="C36" s="52">
        <f>4.33*10</f>
        <v>43.3</v>
      </c>
      <c r="D36" s="19">
        <f t="shared" si="38"/>
        <v>0</v>
      </c>
      <c r="E36" s="5" t="s">
        <v>295</v>
      </c>
      <c r="F36" s="13">
        <f t="shared" si="39"/>
        <v>0</v>
      </c>
      <c r="G36" s="10" t="str">
        <f>IFERROR(VLOOKUP(A36,'1'!U:V,2,0),"0")</f>
        <v>0</v>
      </c>
      <c r="H36" s="5" t="s">
        <v>295</v>
      </c>
      <c r="I36" s="15">
        <f t="shared" si="40"/>
        <v>0</v>
      </c>
      <c r="J36" s="10" t="str">
        <f>IFERROR(VLOOKUP(A36,'2'!U:V,2,0),"0")</f>
        <v>0</v>
      </c>
      <c r="K36" s="5" t="s">
        <v>295</v>
      </c>
      <c r="L36" s="15">
        <f t="shared" si="41"/>
        <v>0</v>
      </c>
      <c r="M36" s="10" t="str">
        <f>IFERROR(VLOOKUP(A36,'3'!U:V,2,0),"0")</f>
        <v>0</v>
      </c>
      <c r="N36" s="5" t="s">
        <v>295</v>
      </c>
      <c r="O36" s="15">
        <f t="shared" si="42"/>
        <v>0</v>
      </c>
      <c r="P36" s="10" t="str">
        <f>IFERROR(VLOOKUP(A36,'4'!U:V,2,0),"0")</f>
        <v>0</v>
      </c>
      <c r="Q36" s="5" t="s">
        <v>295</v>
      </c>
      <c r="R36" s="15">
        <f t="shared" si="43"/>
        <v>0</v>
      </c>
      <c r="S36" s="10" t="str">
        <f>IFERROR(VLOOKUP(A36,'5'!U:V,2,0),"0")</f>
        <v>0</v>
      </c>
      <c r="T36" s="5" t="s">
        <v>295</v>
      </c>
      <c r="U36" s="15">
        <f t="shared" si="44"/>
        <v>0</v>
      </c>
      <c r="V36" s="10" t="str">
        <f>IFERROR(VLOOKUP(A36,'6'!U:V,2,0),"0")</f>
        <v>0</v>
      </c>
      <c r="W36" s="5" t="s">
        <v>295</v>
      </c>
      <c r="X36" s="15">
        <f t="shared" si="45"/>
        <v>0</v>
      </c>
      <c r="Y36" s="10" t="str">
        <f>IFERROR(VLOOKUP(A36,'7'!U:V,2,0),"0")</f>
        <v>0</v>
      </c>
      <c r="Z36" s="5" t="s">
        <v>295</v>
      </c>
      <c r="AA36" s="15">
        <f t="shared" si="46"/>
        <v>0</v>
      </c>
      <c r="AB36" s="10" t="str">
        <f>IFERROR(VLOOKUP(A36,'8'!U:V,2,0),"0")</f>
        <v>0</v>
      </c>
      <c r="AC36" s="5" t="s">
        <v>295</v>
      </c>
      <c r="AD36" s="15">
        <f t="shared" si="47"/>
        <v>0</v>
      </c>
      <c r="AE36" s="10" t="str">
        <f>IFERROR(VLOOKUP(A36,'9'!U:V,2,0),"0")</f>
        <v>0</v>
      </c>
      <c r="AF36" s="5" t="s">
        <v>295</v>
      </c>
      <c r="AG36" s="15">
        <f t="shared" si="48"/>
        <v>0</v>
      </c>
      <c r="AH36" s="10" t="str">
        <f>IFERROR(VLOOKUP(A36,'10'!U:V,2,0),"0")</f>
        <v>0</v>
      </c>
      <c r="AI36" s="5" t="s">
        <v>295</v>
      </c>
      <c r="AJ36" s="15">
        <f t="shared" si="49"/>
        <v>0</v>
      </c>
      <c r="AK36" s="10" t="str">
        <f>IFERROR(VLOOKUP(A36,'11'!U:V,2,0),"0")</f>
        <v>0</v>
      </c>
      <c r="AL36" s="5" t="s">
        <v>295</v>
      </c>
      <c r="AM36" s="15">
        <f t="shared" si="50"/>
        <v>0</v>
      </c>
      <c r="AN36" s="10" t="str">
        <f>IFERROR(VLOOKUP(A36,'12'!U:V,2,0),"0")</f>
        <v>0</v>
      </c>
      <c r="AO36" s="5" t="s">
        <v>295</v>
      </c>
      <c r="AP36" s="15">
        <f t="shared" si="51"/>
        <v>0</v>
      </c>
      <c r="AQ36" s="10" t="str">
        <f>IFERROR(VLOOKUP(A36,'13'!U:V,2,0),"0")</f>
        <v>0</v>
      </c>
      <c r="AR36" s="5" t="s">
        <v>295</v>
      </c>
      <c r="AS36" s="15">
        <f t="shared" si="52"/>
        <v>0</v>
      </c>
      <c r="AT36" s="10" t="str">
        <f>IFERROR(VLOOKUP(A36,'14'!U:V,2,0),"0")</f>
        <v>0</v>
      </c>
      <c r="AU36" s="5" t="s">
        <v>295</v>
      </c>
      <c r="AV36" s="15">
        <f t="shared" si="53"/>
        <v>0</v>
      </c>
      <c r="AW36" s="10" t="str">
        <f>IFERROR(VLOOKUP(A36,'15'!U:V,2,0),"0")</f>
        <v>0</v>
      </c>
      <c r="AX36" s="5" t="s">
        <v>295</v>
      </c>
      <c r="AY36" s="15">
        <f t="shared" si="54"/>
        <v>0</v>
      </c>
      <c r="AZ36" s="10" t="str">
        <f>IFERROR(VLOOKUP(A36,'16'!U:V,2,0),"0")</f>
        <v>0</v>
      </c>
      <c r="BA36" s="5" t="s">
        <v>295</v>
      </c>
      <c r="BB36" s="15">
        <f t="shared" si="55"/>
        <v>0</v>
      </c>
      <c r="BC36" s="10" t="str">
        <f>IFERROR(VLOOKUP(A36,'17'!U:V,2,0),"0")</f>
        <v>0</v>
      </c>
      <c r="BD36" s="5" t="s">
        <v>295</v>
      </c>
      <c r="BE36" s="15">
        <f t="shared" si="56"/>
        <v>0</v>
      </c>
      <c r="BF36" s="10" t="str">
        <f>IFERROR(VLOOKUP(A36,'18'!U:V,2,0),"0")</f>
        <v>0</v>
      </c>
      <c r="BG36" s="5" t="s">
        <v>295</v>
      </c>
      <c r="BH36" s="15">
        <f t="shared" si="57"/>
        <v>0</v>
      </c>
      <c r="BI36" s="10" t="str">
        <f>IFERROR(VLOOKUP(A36,'19'!U:V,2,0),"0")</f>
        <v>0</v>
      </c>
      <c r="BJ36" s="5" t="s">
        <v>295</v>
      </c>
      <c r="BK36" s="15">
        <f t="shared" si="58"/>
        <v>0</v>
      </c>
      <c r="BL36" s="10" t="str">
        <f>IFERROR(VLOOKUP(A36,'20'!U:V,2,0),"0")</f>
        <v>0</v>
      </c>
      <c r="BM36" s="5" t="s">
        <v>295</v>
      </c>
      <c r="BN36" s="15">
        <f t="shared" si="59"/>
        <v>0</v>
      </c>
      <c r="BO36" s="10" t="str">
        <f>IFERROR(VLOOKUP(A36,'21'!U:V,2,0),"0")</f>
        <v>0</v>
      </c>
      <c r="BP36" s="5" t="s">
        <v>295</v>
      </c>
      <c r="BQ36" s="15">
        <f t="shared" si="60"/>
        <v>0</v>
      </c>
      <c r="BR36" s="10" t="str">
        <f>IFERROR(VLOOKUP(A36,'22'!U:V,2,0),"0")</f>
        <v>0</v>
      </c>
      <c r="BS36" s="5" t="s">
        <v>295</v>
      </c>
      <c r="BT36" s="15">
        <f t="shared" si="61"/>
        <v>0</v>
      </c>
      <c r="BU36" s="10" t="str">
        <f>IFERROR(VLOOKUP(A36,'23'!U:V,2,0),"0")</f>
        <v>0</v>
      </c>
      <c r="BV36" s="5" t="s">
        <v>295</v>
      </c>
      <c r="BW36" s="15">
        <f t="shared" si="62"/>
        <v>0</v>
      </c>
      <c r="BX36" s="10" t="str">
        <f>IFERROR(VLOOKUP(A36,'24'!U:V,2,0),"0")</f>
        <v>0</v>
      </c>
      <c r="BY36" s="5" t="s">
        <v>295</v>
      </c>
      <c r="BZ36" s="15">
        <f t="shared" si="63"/>
        <v>0</v>
      </c>
      <c r="CA36" s="10" t="str">
        <f>IFERROR(VLOOKUP(A36,'25'!U:V,2,0),"0")</f>
        <v>0</v>
      </c>
      <c r="CB36" s="5" t="s">
        <v>295</v>
      </c>
      <c r="CC36" s="15">
        <f t="shared" si="64"/>
        <v>0</v>
      </c>
      <c r="CD36" s="10" t="str">
        <f>IFERROR(VLOOKUP(A36,'26'!U:V,2,0),"0")</f>
        <v>0</v>
      </c>
      <c r="CE36" s="5" t="s">
        <v>295</v>
      </c>
      <c r="CF36" s="15">
        <f t="shared" si="65"/>
        <v>0</v>
      </c>
      <c r="CG36" s="10" t="str">
        <f>IFERROR(VLOOKUP(A36,'28'!#REF!,2,0),"0")</f>
        <v>0</v>
      </c>
      <c r="CH36" s="5" t="s">
        <v>295</v>
      </c>
      <c r="CI36" s="15">
        <f t="shared" si="66"/>
        <v>0</v>
      </c>
      <c r="CJ36" s="10" t="str">
        <f>IFERROR(VLOOKUP(A36,'28'!U:V,2,0),"0")</f>
        <v>0</v>
      </c>
      <c r="CK36" s="5" t="s">
        <v>295</v>
      </c>
      <c r="CL36" s="15">
        <f t="shared" si="67"/>
        <v>0</v>
      </c>
      <c r="CM36" s="10" t="str">
        <f>IFERROR(VLOOKUP(A36,'29'!U:V,2,0),"0")</f>
        <v>0</v>
      </c>
      <c r="CN36" s="5" t="s">
        <v>295</v>
      </c>
      <c r="CO36" s="15">
        <f t="shared" si="68"/>
        <v>0</v>
      </c>
      <c r="CP36" s="10" t="str">
        <f>IFERROR(VLOOKUP(A36,'30'!U:V,2,0),"0")</f>
        <v>0</v>
      </c>
      <c r="CQ36" s="5" t="s">
        <v>295</v>
      </c>
      <c r="CR36" s="15">
        <f t="shared" si="69"/>
        <v>0</v>
      </c>
      <c r="CT36" s="5" t="s">
        <v>295</v>
      </c>
      <c r="CU36" s="15">
        <f t="shared" si="70"/>
        <v>0</v>
      </c>
      <c r="CV36" s="10" t="str">
        <f>IFERROR(VLOOKUP(A36,'เซต1-31'!V:W,2,0),"0")</f>
        <v>0</v>
      </c>
      <c r="CW36" s="5" t="s">
        <v>295</v>
      </c>
      <c r="CX36" s="15">
        <f t="shared" si="71"/>
        <v>0</v>
      </c>
    </row>
    <row r="37" spans="1:102" x14ac:dyDescent="0.25">
      <c r="A37" s="5" t="s">
        <v>460</v>
      </c>
      <c r="B37" s="4" t="s">
        <v>543</v>
      </c>
      <c r="C37" s="52">
        <f>4.33*20</f>
        <v>86.6</v>
      </c>
      <c r="D37" s="19">
        <f t="shared" si="38"/>
        <v>0</v>
      </c>
      <c r="E37" s="5" t="s">
        <v>295</v>
      </c>
      <c r="F37" s="13">
        <f t="shared" si="39"/>
        <v>0</v>
      </c>
      <c r="G37" s="10" t="str">
        <f>IFERROR(VLOOKUP(A37,'1'!U:V,2,0),"0")</f>
        <v>0</v>
      </c>
      <c r="H37" s="5" t="s">
        <v>295</v>
      </c>
      <c r="I37" s="15">
        <f t="shared" si="40"/>
        <v>0</v>
      </c>
      <c r="J37" s="10" t="str">
        <f>IFERROR(VLOOKUP(A37,'2'!U:V,2,0),"0")</f>
        <v>0</v>
      </c>
      <c r="K37" s="5" t="s">
        <v>295</v>
      </c>
      <c r="L37" s="15">
        <f t="shared" si="41"/>
        <v>0</v>
      </c>
      <c r="M37" s="10" t="str">
        <f>IFERROR(VLOOKUP(A37,'3'!U:V,2,0),"0")</f>
        <v>0</v>
      </c>
      <c r="N37" s="5" t="s">
        <v>295</v>
      </c>
      <c r="O37" s="15">
        <f t="shared" si="42"/>
        <v>0</v>
      </c>
      <c r="P37" s="10" t="str">
        <f>IFERROR(VLOOKUP(A37,'4'!U:V,2,0),"0")</f>
        <v>0</v>
      </c>
      <c r="Q37" s="5" t="s">
        <v>295</v>
      </c>
      <c r="R37" s="15">
        <f t="shared" si="43"/>
        <v>0</v>
      </c>
      <c r="S37" s="10" t="str">
        <f>IFERROR(VLOOKUP(A37,'5'!U:V,2,0),"0")</f>
        <v>0</v>
      </c>
      <c r="T37" s="5" t="s">
        <v>295</v>
      </c>
      <c r="U37" s="15">
        <f t="shared" si="44"/>
        <v>0</v>
      </c>
      <c r="V37" s="10" t="str">
        <f>IFERROR(VLOOKUP(A37,'6'!U:V,2,0),"0")</f>
        <v>0</v>
      </c>
      <c r="W37" s="5" t="s">
        <v>295</v>
      </c>
      <c r="X37" s="15">
        <f t="shared" si="45"/>
        <v>0</v>
      </c>
      <c r="Y37" s="10" t="str">
        <f>IFERROR(VLOOKUP(A37,'7'!U:V,2,0),"0")</f>
        <v>0</v>
      </c>
      <c r="Z37" s="5" t="s">
        <v>295</v>
      </c>
      <c r="AA37" s="15">
        <f t="shared" si="46"/>
        <v>0</v>
      </c>
      <c r="AB37" s="10" t="str">
        <f>IFERROR(VLOOKUP(A37,'8'!U:V,2,0),"0")</f>
        <v>0</v>
      </c>
      <c r="AC37" s="5" t="s">
        <v>295</v>
      </c>
      <c r="AD37" s="15">
        <f t="shared" si="47"/>
        <v>0</v>
      </c>
      <c r="AE37" s="10" t="str">
        <f>IFERROR(VLOOKUP(A37,'9'!U:V,2,0),"0")</f>
        <v>0</v>
      </c>
      <c r="AF37" s="5" t="s">
        <v>295</v>
      </c>
      <c r="AG37" s="15">
        <f t="shared" si="48"/>
        <v>0</v>
      </c>
      <c r="AH37" s="10" t="str">
        <f>IFERROR(VLOOKUP(A37,'10'!U:V,2,0),"0")</f>
        <v>0</v>
      </c>
      <c r="AI37" s="5" t="s">
        <v>295</v>
      </c>
      <c r="AJ37" s="15">
        <f t="shared" si="49"/>
        <v>0</v>
      </c>
      <c r="AK37" s="10" t="str">
        <f>IFERROR(VLOOKUP(A37,'11'!U:V,2,0),"0")</f>
        <v>0</v>
      </c>
      <c r="AL37" s="5" t="s">
        <v>295</v>
      </c>
      <c r="AM37" s="15">
        <f t="shared" si="50"/>
        <v>0</v>
      </c>
      <c r="AN37" s="10" t="str">
        <f>IFERROR(VLOOKUP(A37,'12'!U:V,2,0),"0")</f>
        <v>0</v>
      </c>
      <c r="AO37" s="5" t="s">
        <v>295</v>
      </c>
      <c r="AP37" s="15">
        <f t="shared" si="51"/>
        <v>0</v>
      </c>
      <c r="AQ37" s="10" t="str">
        <f>IFERROR(VLOOKUP(A37,'13'!U:V,2,0),"0")</f>
        <v>0</v>
      </c>
      <c r="AR37" s="5" t="s">
        <v>295</v>
      </c>
      <c r="AS37" s="15">
        <f t="shared" si="52"/>
        <v>0</v>
      </c>
      <c r="AT37" s="10" t="str">
        <f>IFERROR(VLOOKUP(A37,'14'!U:V,2,0),"0")</f>
        <v>0</v>
      </c>
      <c r="AU37" s="5" t="s">
        <v>295</v>
      </c>
      <c r="AV37" s="15">
        <f t="shared" si="53"/>
        <v>0</v>
      </c>
      <c r="AW37" s="10" t="str">
        <f>IFERROR(VLOOKUP(A37,'15'!U:V,2,0),"0")</f>
        <v>0</v>
      </c>
      <c r="AX37" s="5" t="s">
        <v>295</v>
      </c>
      <c r="AY37" s="15">
        <f t="shared" si="54"/>
        <v>0</v>
      </c>
      <c r="AZ37" s="10" t="str">
        <f>IFERROR(VLOOKUP(A37,'16'!U:V,2,0),"0")</f>
        <v>0</v>
      </c>
      <c r="BA37" s="5" t="s">
        <v>295</v>
      </c>
      <c r="BB37" s="15">
        <f t="shared" si="55"/>
        <v>0</v>
      </c>
      <c r="BC37" s="10" t="str">
        <f>IFERROR(VLOOKUP(A37,'17'!U:V,2,0),"0")</f>
        <v>0</v>
      </c>
      <c r="BD37" s="5" t="s">
        <v>295</v>
      </c>
      <c r="BE37" s="15">
        <f t="shared" si="56"/>
        <v>0</v>
      </c>
      <c r="BF37" s="10" t="str">
        <f>IFERROR(VLOOKUP(A37,'18'!U:V,2,0),"0")</f>
        <v>0</v>
      </c>
      <c r="BG37" s="5" t="s">
        <v>295</v>
      </c>
      <c r="BH37" s="15">
        <f t="shared" si="57"/>
        <v>0</v>
      </c>
      <c r="BI37" s="10" t="str">
        <f>IFERROR(VLOOKUP(A37,'19'!U:V,2,0),"0")</f>
        <v>0</v>
      </c>
      <c r="BJ37" s="5" t="s">
        <v>295</v>
      </c>
      <c r="BK37" s="15">
        <f t="shared" si="58"/>
        <v>0</v>
      </c>
      <c r="BL37" s="10" t="str">
        <f>IFERROR(VLOOKUP(A37,'20'!U:V,2,0),"0")</f>
        <v>0</v>
      </c>
      <c r="BM37" s="5" t="s">
        <v>295</v>
      </c>
      <c r="BN37" s="15">
        <f t="shared" si="59"/>
        <v>0</v>
      </c>
      <c r="BO37" s="10" t="str">
        <f>IFERROR(VLOOKUP(A37,'21'!U:V,2,0),"0")</f>
        <v>0</v>
      </c>
      <c r="BP37" s="5" t="s">
        <v>295</v>
      </c>
      <c r="BQ37" s="15">
        <f t="shared" si="60"/>
        <v>0</v>
      </c>
      <c r="BR37" s="10" t="str">
        <f>IFERROR(VLOOKUP(A37,'22'!U:V,2,0),"0")</f>
        <v>0</v>
      </c>
      <c r="BS37" s="5" t="s">
        <v>295</v>
      </c>
      <c r="BT37" s="15">
        <f t="shared" si="61"/>
        <v>0</v>
      </c>
      <c r="BU37" s="10" t="str">
        <f>IFERROR(VLOOKUP(A37,'23'!U:V,2,0),"0")</f>
        <v>0</v>
      </c>
      <c r="BV37" s="5" t="s">
        <v>295</v>
      </c>
      <c r="BW37" s="15">
        <f t="shared" si="62"/>
        <v>0</v>
      </c>
      <c r="BX37" s="10" t="str">
        <f>IFERROR(VLOOKUP(A37,'24'!U:V,2,0),"0")</f>
        <v>0</v>
      </c>
      <c r="BY37" s="5" t="s">
        <v>295</v>
      </c>
      <c r="BZ37" s="15">
        <f t="shared" si="63"/>
        <v>0</v>
      </c>
      <c r="CA37" s="10" t="str">
        <f>IFERROR(VLOOKUP(A37,'25'!U:V,2,0),"0")</f>
        <v>0</v>
      </c>
      <c r="CB37" s="5" t="s">
        <v>295</v>
      </c>
      <c r="CC37" s="15">
        <f t="shared" si="64"/>
        <v>0</v>
      </c>
      <c r="CD37" s="10" t="str">
        <f>IFERROR(VLOOKUP(A37,'26'!U:V,2,0),"0")</f>
        <v>0</v>
      </c>
      <c r="CE37" s="5" t="s">
        <v>295</v>
      </c>
      <c r="CF37" s="15">
        <f t="shared" si="65"/>
        <v>0</v>
      </c>
      <c r="CG37" s="10" t="str">
        <f>IFERROR(VLOOKUP(A37,'28'!#REF!,2,0),"0")</f>
        <v>0</v>
      </c>
      <c r="CH37" s="5" t="s">
        <v>295</v>
      </c>
      <c r="CI37" s="15">
        <f t="shared" si="66"/>
        <v>0</v>
      </c>
      <c r="CJ37" s="10" t="str">
        <f>IFERROR(VLOOKUP(A37,'28'!U:V,2,0),"0")</f>
        <v>0</v>
      </c>
      <c r="CK37" s="5" t="s">
        <v>295</v>
      </c>
      <c r="CL37" s="15">
        <f t="shared" si="67"/>
        <v>0</v>
      </c>
      <c r="CM37" s="10" t="str">
        <f>IFERROR(VLOOKUP(A37,'29'!U:V,2,0),"0")</f>
        <v>0</v>
      </c>
      <c r="CN37" s="5" t="s">
        <v>295</v>
      </c>
      <c r="CO37" s="15">
        <f t="shared" si="68"/>
        <v>0</v>
      </c>
      <c r="CP37" s="10" t="str">
        <f>IFERROR(VLOOKUP(A37,'30'!U:V,2,0),"0")</f>
        <v>0</v>
      </c>
      <c r="CQ37" s="5" t="s">
        <v>295</v>
      </c>
      <c r="CR37" s="15">
        <f t="shared" si="69"/>
        <v>0</v>
      </c>
      <c r="CT37" s="5" t="s">
        <v>295</v>
      </c>
      <c r="CU37" s="15">
        <f t="shared" si="70"/>
        <v>0</v>
      </c>
      <c r="CV37" s="10" t="str">
        <f>IFERROR(VLOOKUP(A37,'เซต1-31'!V:W,2,0),"0")</f>
        <v>0</v>
      </c>
      <c r="CW37" s="5" t="s">
        <v>295</v>
      </c>
      <c r="CX37" s="15">
        <f t="shared" si="71"/>
        <v>0</v>
      </c>
    </row>
    <row r="38" spans="1:102" x14ac:dyDescent="0.25">
      <c r="A38" s="5" t="s">
        <v>523</v>
      </c>
      <c r="B38" s="4" t="s">
        <v>547</v>
      </c>
      <c r="C38" s="52">
        <f>4.33*30</f>
        <v>129.9</v>
      </c>
      <c r="D38" s="19">
        <f t="shared" si="38"/>
        <v>0</v>
      </c>
      <c r="E38" s="5" t="s">
        <v>295</v>
      </c>
      <c r="F38" s="13">
        <f t="shared" si="39"/>
        <v>0</v>
      </c>
      <c r="G38" s="10" t="str">
        <f>IFERROR(VLOOKUP(A38,'1'!U:V,2,0),"0")</f>
        <v>0</v>
      </c>
      <c r="H38" s="5" t="s">
        <v>295</v>
      </c>
      <c r="I38" s="15">
        <f t="shared" si="40"/>
        <v>0</v>
      </c>
      <c r="J38" s="10" t="str">
        <f>IFERROR(VLOOKUP(A38,'2'!U:V,2,0),"0")</f>
        <v>0</v>
      </c>
      <c r="K38" s="5" t="s">
        <v>295</v>
      </c>
      <c r="L38" s="15">
        <f t="shared" si="41"/>
        <v>0</v>
      </c>
      <c r="M38" s="10" t="str">
        <f>IFERROR(VLOOKUP(A38,'3'!U:V,2,0),"0")</f>
        <v>0</v>
      </c>
      <c r="N38" s="5" t="s">
        <v>295</v>
      </c>
      <c r="O38" s="15">
        <f t="shared" si="42"/>
        <v>0</v>
      </c>
      <c r="P38" s="10" t="str">
        <f>IFERROR(VLOOKUP(A38,'4'!U:V,2,0),"0")</f>
        <v>0</v>
      </c>
      <c r="Q38" s="5" t="s">
        <v>295</v>
      </c>
      <c r="R38" s="15">
        <f t="shared" si="43"/>
        <v>0</v>
      </c>
      <c r="S38" s="10" t="str">
        <f>IFERROR(VLOOKUP(A38,'5'!U:V,2,0),"0")</f>
        <v>0</v>
      </c>
      <c r="T38" s="5" t="s">
        <v>295</v>
      </c>
      <c r="U38" s="15">
        <f t="shared" si="44"/>
        <v>0</v>
      </c>
      <c r="V38" s="10" t="str">
        <f>IFERROR(VLOOKUP(A38,'6'!U:V,2,0),"0")</f>
        <v>0</v>
      </c>
      <c r="W38" s="5" t="s">
        <v>295</v>
      </c>
      <c r="X38" s="15">
        <f t="shared" si="45"/>
        <v>0</v>
      </c>
      <c r="Y38" s="10" t="str">
        <f>IFERROR(VLOOKUP(A38,'7'!U:V,2,0),"0")</f>
        <v>0</v>
      </c>
      <c r="Z38" s="5" t="s">
        <v>295</v>
      </c>
      <c r="AA38" s="15">
        <f t="shared" si="46"/>
        <v>0</v>
      </c>
      <c r="AB38" s="10" t="str">
        <f>IFERROR(VLOOKUP(A38,'8'!U:V,2,0),"0")</f>
        <v>0</v>
      </c>
      <c r="AC38" s="5" t="s">
        <v>295</v>
      </c>
      <c r="AD38" s="15">
        <f t="shared" si="47"/>
        <v>0</v>
      </c>
      <c r="AE38" s="10" t="str">
        <f>IFERROR(VLOOKUP(A38,'9'!U:V,2,0),"0")</f>
        <v>0</v>
      </c>
      <c r="AF38" s="5" t="s">
        <v>295</v>
      </c>
      <c r="AG38" s="15">
        <f t="shared" si="48"/>
        <v>0</v>
      </c>
      <c r="AH38" s="10" t="str">
        <f>IFERROR(VLOOKUP(A38,'10'!U:V,2,0),"0")</f>
        <v>0</v>
      </c>
      <c r="AI38" s="5" t="s">
        <v>295</v>
      </c>
      <c r="AJ38" s="15">
        <f t="shared" si="49"/>
        <v>0</v>
      </c>
      <c r="AK38" s="10" t="str">
        <f>IFERROR(VLOOKUP(A38,'11'!U:V,2,0),"0")</f>
        <v>0</v>
      </c>
      <c r="AL38" s="5" t="s">
        <v>295</v>
      </c>
      <c r="AM38" s="15">
        <f t="shared" si="50"/>
        <v>0</v>
      </c>
      <c r="AN38" s="10" t="str">
        <f>IFERROR(VLOOKUP(A38,'12'!U:V,2,0),"0")</f>
        <v>0</v>
      </c>
      <c r="AO38" s="5" t="s">
        <v>295</v>
      </c>
      <c r="AP38" s="15">
        <f t="shared" si="51"/>
        <v>0</v>
      </c>
      <c r="AQ38" s="10" t="str">
        <f>IFERROR(VLOOKUP(A38,'13'!U:V,2,0),"0")</f>
        <v>0</v>
      </c>
      <c r="AR38" s="5" t="s">
        <v>295</v>
      </c>
      <c r="AS38" s="15">
        <f t="shared" si="52"/>
        <v>0</v>
      </c>
      <c r="AT38" s="10" t="str">
        <f>IFERROR(VLOOKUP(A38,'14'!U:V,2,0),"0")</f>
        <v>0</v>
      </c>
      <c r="AU38" s="5" t="s">
        <v>295</v>
      </c>
      <c r="AV38" s="15">
        <f t="shared" si="53"/>
        <v>0</v>
      </c>
      <c r="AW38" s="10" t="str">
        <f>IFERROR(VLOOKUP(A38,'15'!U:V,2,0),"0")</f>
        <v>0</v>
      </c>
      <c r="AX38" s="5" t="s">
        <v>295</v>
      </c>
      <c r="AY38" s="15">
        <f t="shared" si="54"/>
        <v>0</v>
      </c>
      <c r="AZ38" s="10" t="str">
        <f>IFERROR(VLOOKUP(A38,'16'!U:V,2,0),"0")</f>
        <v>0</v>
      </c>
      <c r="BA38" s="5" t="s">
        <v>295</v>
      </c>
      <c r="BB38" s="15">
        <f t="shared" si="55"/>
        <v>0</v>
      </c>
      <c r="BC38" s="10" t="str">
        <f>IFERROR(VLOOKUP(A38,'17'!U:V,2,0),"0")</f>
        <v>0</v>
      </c>
      <c r="BD38" s="5" t="s">
        <v>295</v>
      </c>
      <c r="BE38" s="15">
        <f t="shared" si="56"/>
        <v>0</v>
      </c>
      <c r="BF38" s="10" t="str">
        <f>IFERROR(VLOOKUP(A38,'18'!U:V,2,0),"0")</f>
        <v>0</v>
      </c>
      <c r="BG38" s="5" t="s">
        <v>295</v>
      </c>
      <c r="BH38" s="15">
        <f t="shared" si="57"/>
        <v>0</v>
      </c>
      <c r="BI38" s="10" t="str">
        <f>IFERROR(VLOOKUP(A38,'19'!U:V,2,0),"0")</f>
        <v>0</v>
      </c>
      <c r="BJ38" s="5" t="s">
        <v>295</v>
      </c>
      <c r="BK38" s="15">
        <f t="shared" si="58"/>
        <v>0</v>
      </c>
      <c r="BL38" s="10" t="str">
        <f>IFERROR(VLOOKUP(A38,'20'!U:V,2,0),"0")</f>
        <v>0</v>
      </c>
      <c r="BM38" s="5" t="s">
        <v>295</v>
      </c>
      <c r="BN38" s="15">
        <f t="shared" si="59"/>
        <v>0</v>
      </c>
      <c r="BO38" s="10" t="str">
        <f>IFERROR(VLOOKUP(A38,'21'!U:V,2,0),"0")</f>
        <v>0</v>
      </c>
      <c r="BP38" s="5" t="s">
        <v>295</v>
      </c>
      <c r="BQ38" s="15">
        <f t="shared" si="60"/>
        <v>0</v>
      </c>
      <c r="BR38" s="10" t="str">
        <f>IFERROR(VLOOKUP(A38,'22'!U:V,2,0),"0")</f>
        <v>0</v>
      </c>
      <c r="BS38" s="5" t="s">
        <v>295</v>
      </c>
      <c r="BT38" s="15">
        <f t="shared" si="61"/>
        <v>0</v>
      </c>
      <c r="BU38" s="10" t="str">
        <f>IFERROR(VLOOKUP(A38,'23'!U:V,2,0),"0")</f>
        <v>0</v>
      </c>
      <c r="BV38" s="5" t="s">
        <v>295</v>
      </c>
      <c r="BW38" s="15">
        <f t="shared" si="62"/>
        <v>0</v>
      </c>
      <c r="BX38" s="10" t="str">
        <f>IFERROR(VLOOKUP(A38,'24'!U:V,2,0),"0")</f>
        <v>0</v>
      </c>
      <c r="BY38" s="5" t="s">
        <v>295</v>
      </c>
      <c r="BZ38" s="15">
        <f t="shared" si="63"/>
        <v>0</v>
      </c>
      <c r="CA38" s="10" t="str">
        <f>IFERROR(VLOOKUP(A38,'25'!U:V,2,0),"0")</f>
        <v>0</v>
      </c>
      <c r="CB38" s="5" t="s">
        <v>295</v>
      </c>
      <c r="CC38" s="15">
        <f t="shared" si="64"/>
        <v>0</v>
      </c>
      <c r="CD38" s="10" t="str">
        <f>IFERROR(VLOOKUP(A38,'26'!U:V,2,0),"0")</f>
        <v>0</v>
      </c>
      <c r="CE38" s="5" t="s">
        <v>295</v>
      </c>
      <c r="CF38" s="15">
        <f t="shared" si="65"/>
        <v>0</v>
      </c>
      <c r="CG38" s="10" t="str">
        <f>IFERROR(VLOOKUP(A38,'28'!#REF!,2,0),"0")</f>
        <v>0</v>
      </c>
      <c r="CH38" s="5" t="s">
        <v>295</v>
      </c>
      <c r="CI38" s="15">
        <f t="shared" si="66"/>
        <v>0</v>
      </c>
      <c r="CJ38" s="10" t="str">
        <f>IFERROR(VLOOKUP(A38,'28'!U:V,2,0),"0")</f>
        <v>0</v>
      </c>
      <c r="CK38" s="5" t="s">
        <v>295</v>
      </c>
      <c r="CL38" s="15">
        <f t="shared" si="67"/>
        <v>0</v>
      </c>
      <c r="CM38" s="10" t="str">
        <f>IFERROR(VLOOKUP(A38,'29'!U:V,2,0),"0")</f>
        <v>0</v>
      </c>
      <c r="CN38" s="5" t="s">
        <v>295</v>
      </c>
      <c r="CO38" s="15">
        <f t="shared" si="68"/>
        <v>0</v>
      </c>
      <c r="CP38" s="10" t="str">
        <f>IFERROR(VLOOKUP(A38,'30'!U:V,2,0),"0")</f>
        <v>0</v>
      </c>
      <c r="CQ38" s="5" t="s">
        <v>295</v>
      </c>
      <c r="CR38" s="15">
        <f t="shared" si="69"/>
        <v>0</v>
      </c>
      <c r="CT38" s="5" t="s">
        <v>295</v>
      </c>
      <c r="CU38" s="15">
        <f t="shared" si="70"/>
        <v>0</v>
      </c>
      <c r="CV38" s="10" t="str">
        <f>IFERROR(VLOOKUP(A38,'เซต1-31'!V:W,2,0),"0")</f>
        <v>0</v>
      </c>
      <c r="CW38" s="5" t="s">
        <v>295</v>
      </c>
      <c r="CX38" s="15">
        <f t="shared" si="71"/>
        <v>0</v>
      </c>
    </row>
    <row r="39" spans="1:102" x14ac:dyDescent="0.25">
      <c r="A39" s="5" t="s">
        <v>519</v>
      </c>
      <c r="B39" s="4" t="s">
        <v>520</v>
      </c>
      <c r="C39" s="52">
        <f>4.33*40</f>
        <v>173.2</v>
      </c>
      <c r="D39" s="19">
        <f t="shared" si="38"/>
        <v>0</v>
      </c>
      <c r="E39" s="5" t="s">
        <v>295</v>
      </c>
      <c r="F39" s="13">
        <f t="shared" si="39"/>
        <v>0</v>
      </c>
      <c r="G39" s="10" t="str">
        <f>IFERROR(VLOOKUP(A39,'1'!U:V,2,0),"0")</f>
        <v>0</v>
      </c>
      <c r="H39" s="5" t="s">
        <v>295</v>
      </c>
      <c r="I39" s="15">
        <f t="shared" si="40"/>
        <v>0</v>
      </c>
      <c r="J39" s="10" t="str">
        <f>IFERROR(VLOOKUP(A39,'2'!U:V,2,0),"0")</f>
        <v>0</v>
      </c>
      <c r="K39" s="5" t="s">
        <v>295</v>
      </c>
      <c r="L39" s="15">
        <f t="shared" si="41"/>
        <v>0</v>
      </c>
      <c r="M39" s="10" t="str">
        <f>IFERROR(VLOOKUP(A39,'3'!U:V,2,0),"0")</f>
        <v>0</v>
      </c>
      <c r="N39" s="5" t="s">
        <v>295</v>
      </c>
      <c r="O39" s="15">
        <f t="shared" si="42"/>
        <v>0</v>
      </c>
      <c r="P39" s="10" t="str">
        <f>IFERROR(VLOOKUP(A39,'4'!U:V,2,0),"0")</f>
        <v>0</v>
      </c>
      <c r="Q39" s="5" t="s">
        <v>295</v>
      </c>
      <c r="R39" s="15">
        <f t="shared" si="43"/>
        <v>0</v>
      </c>
      <c r="S39" s="10" t="str">
        <f>IFERROR(VLOOKUP(A39,'5'!U:V,2,0),"0")</f>
        <v>0</v>
      </c>
      <c r="T39" s="5" t="s">
        <v>295</v>
      </c>
      <c r="U39" s="15">
        <f t="shared" si="44"/>
        <v>0</v>
      </c>
      <c r="V39" s="10" t="str">
        <f>IFERROR(VLOOKUP(A39,'6'!U:V,2,0),"0")</f>
        <v>0</v>
      </c>
      <c r="W39" s="5" t="s">
        <v>295</v>
      </c>
      <c r="X39" s="15">
        <f t="shared" si="45"/>
        <v>0</v>
      </c>
      <c r="Y39" s="10" t="str">
        <f>IFERROR(VLOOKUP(A39,'7'!U:V,2,0),"0")</f>
        <v>0</v>
      </c>
      <c r="Z39" s="5" t="s">
        <v>295</v>
      </c>
      <c r="AA39" s="15">
        <f t="shared" si="46"/>
        <v>0</v>
      </c>
      <c r="AB39" s="10" t="str">
        <f>IFERROR(VLOOKUP(A39,'8'!U:V,2,0),"0")</f>
        <v>0</v>
      </c>
      <c r="AC39" s="5" t="s">
        <v>295</v>
      </c>
      <c r="AD39" s="15">
        <f t="shared" si="47"/>
        <v>0</v>
      </c>
      <c r="AE39" s="10" t="str">
        <f>IFERROR(VLOOKUP(A39,'9'!U:V,2,0),"0")</f>
        <v>0</v>
      </c>
      <c r="AF39" s="5" t="s">
        <v>295</v>
      </c>
      <c r="AG39" s="15">
        <f t="shared" si="48"/>
        <v>0</v>
      </c>
      <c r="AH39" s="10" t="str">
        <f>IFERROR(VLOOKUP(A39,'10'!U:V,2,0),"0")</f>
        <v>0</v>
      </c>
      <c r="AI39" s="5" t="s">
        <v>295</v>
      </c>
      <c r="AJ39" s="15">
        <f t="shared" si="49"/>
        <v>0</v>
      </c>
      <c r="AK39" s="10" t="str">
        <f>IFERROR(VLOOKUP(A39,'11'!U:V,2,0),"0")</f>
        <v>0</v>
      </c>
      <c r="AL39" s="5" t="s">
        <v>295</v>
      </c>
      <c r="AM39" s="15">
        <f t="shared" si="50"/>
        <v>0</v>
      </c>
      <c r="AN39" s="10" t="str">
        <f>IFERROR(VLOOKUP(A39,'12'!U:V,2,0),"0")</f>
        <v>0</v>
      </c>
      <c r="AO39" s="5" t="s">
        <v>295</v>
      </c>
      <c r="AP39" s="15">
        <f t="shared" si="51"/>
        <v>0</v>
      </c>
      <c r="AQ39" s="10" t="str">
        <f>IFERROR(VLOOKUP(A39,'13'!U:V,2,0),"0")</f>
        <v>0</v>
      </c>
      <c r="AR39" s="5" t="s">
        <v>295</v>
      </c>
      <c r="AS39" s="15">
        <f t="shared" si="52"/>
        <v>0</v>
      </c>
      <c r="AT39" s="10" t="str">
        <f>IFERROR(VLOOKUP(A39,'14'!U:V,2,0),"0")</f>
        <v>0</v>
      </c>
      <c r="AU39" s="5" t="s">
        <v>295</v>
      </c>
      <c r="AV39" s="15">
        <f t="shared" si="53"/>
        <v>0</v>
      </c>
      <c r="AW39" s="10" t="str">
        <f>IFERROR(VLOOKUP(A39,'15'!U:V,2,0),"0")</f>
        <v>0</v>
      </c>
      <c r="AX39" s="5" t="s">
        <v>295</v>
      </c>
      <c r="AY39" s="15">
        <f t="shared" si="54"/>
        <v>0</v>
      </c>
      <c r="AZ39" s="10" t="str">
        <f>IFERROR(VLOOKUP(A39,'16'!U:V,2,0),"0")</f>
        <v>0</v>
      </c>
      <c r="BA39" s="5" t="s">
        <v>295</v>
      </c>
      <c r="BB39" s="15">
        <f t="shared" si="55"/>
        <v>0</v>
      </c>
      <c r="BC39" s="10" t="str">
        <f>IFERROR(VLOOKUP(A39,'17'!U:V,2,0),"0")</f>
        <v>0</v>
      </c>
      <c r="BD39" s="5" t="s">
        <v>295</v>
      </c>
      <c r="BE39" s="15">
        <f t="shared" si="56"/>
        <v>0</v>
      </c>
      <c r="BF39" s="10" t="str">
        <f>IFERROR(VLOOKUP(A39,'18'!U:V,2,0),"0")</f>
        <v>0</v>
      </c>
      <c r="BG39" s="5" t="s">
        <v>295</v>
      </c>
      <c r="BH39" s="15">
        <f t="shared" si="57"/>
        <v>0</v>
      </c>
      <c r="BI39" s="10" t="str">
        <f>IFERROR(VLOOKUP(A39,'19'!U:V,2,0),"0")</f>
        <v>0</v>
      </c>
      <c r="BJ39" s="5" t="s">
        <v>295</v>
      </c>
      <c r="BK39" s="15">
        <f t="shared" si="58"/>
        <v>0</v>
      </c>
      <c r="BL39" s="10" t="str">
        <f>IFERROR(VLOOKUP(A39,'20'!U:V,2,0),"0")</f>
        <v>0</v>
      </c>
      <c r="BM39" s="5" t="s">
        <v>295</v>
      </c>
      <c r="BN39" s="15">
        <f t="shared" si="59"/>
        <v>0</v>
      </c>
      <c r="BO39" s="10" t="str">
        <f>IFERROR(VLOOKUP(A39,'21'!U:V,2,0),"0")</f>
        <v>0</v>
      </c>
      <c r="BP39" s="5" t="s">
        <v>295</v>
      </c>
      <c r="BQ39" s="15">
        <f t="shared" si="60"/>
        <v>0</v>
      </c>
      <c r="BR39" s="10" t="str">
        <f>IFERROR(VLOOKUP(A39,'22'!U:V,2,0),"0")</f>
        <v>0</v>
      </c>
      <c r="BS39" s="5" t="s">
        <v>295</v>
      </c>
      <c r="BT39" s="15">
        <f t="shared" si="61"/>
        <v>0</v>
      </c>
      <c r="BU39" s="10" t="str">
        <f>IFERROR(VLOOKUP(A39,'23'!U:V,2,0),"0")</f>
        <v>0</v>
      </c>
      <c r="BV39" s="5" t="s">
        <v>295</v>
      </c>
      <c r="BW39" s="15">
        <f t="shared" si="62"/>
        <v>0</v>
      </c>
      <c r="BX39" s="10" t="str">
        <f>IFERROR(VLOOKUP(A39,'24'!U:V,2,0),"0")</f>
        <v>0</v>
      </c>
      <c r="BY39" s="5" t="s">
        <v>295</v>
      </c>
      <c r="BZ39" s="15">
        <f t="shared" si="63"/>
        <v>0</v>
      </c>
      <c r="CA39" s="10" t="str">
        <f>IFERROR(VLOOKUP(A39,'25'!U:V,2,0),"0")</f>
        <v>0</v>
      </c>
      <c r="CB39" s="5" t="s">
        <v>295</v>
      </c>
      <c r="CC39" s="15">
        <f t="shared" si="64"/>
        <v>0</v>
      </c>
      <c r="CD39" s="10" t="str">
        <f>IFERROR(VLOOKUP(A39,'26'!U:V,2,0),"0")</f>
        <v>0</v>
      </c>
      <c r="CE39" s="5" t="s">
        <v>295</v>
      </c>
      <c r="CF39" s="15">
        <f t="shared" si="65"/>
        <v>0</v>
      </c>
      <c r="CG39" s="10" t="str">
        <f>IFERROR(VLOOKUP(A39,'28'!#REF!,2,0),"0")</f>
        <v>0</v>
      </c>
      <c r="CH39" s="5" t="s">
        <v>295</v>
      </c>
      <c r="CI39" s="15">
        <f t="shared" si="66"/>
        <v>0</v>
      </c>
      <c r="CJ39" s="10" t="str">
        <f>IFERROR(VLOOKUP(A39,'28'!U:V,2,0),"0")</f>
        <v>0</v>
      </c>
      <c r="CK39" s="5" t="s">
        <v>295</v>
      </c>
      <c r="CL39" s="15">
        <f t="shared" si="67"/>
        <v>0</v>
      </c>
      <c r="CM39" s="10" t="str">
        <f>IFERROR(VLOOKUP(A39,'29'!U:V,2,0),"0")</f>
        <v>0</v>
      </c>
      <c r="CN39" s="5" t="s">
        <v>295</v>
      </c>
      <c r="CO39" s="15">
        <f t="shared" si="68"/>
        <v>0</v>
      </c>
      <c r="CP39" s="10" t="str">
        <f>IFERROR(VLOOKUP(A39,'30'!U:V,2,0),"0")</f>
        <v>0</v>
      </c>
      <c r="CQ39" s="5" t="s">
        <v>295</v>
      </c>
      <c r="CR39" s="15">
        <f t="shared" si="69"/>
        <v>0</v>
      </c>
      <c r="CT39" s="5" t="s">
        <v>295</v>
      </c>
      <c r="CU39" s="15">
        <f t="shared" si="70"/>
        <v>0</v>
      </c>
      <c r="CV39" s="10" t="str">
        <f>IFERROR(VLOOKUP(A39,'เซต1-31'!V:W,2,0),"0")</f>
        <v>0</v>
      </c>
      <c r="CW39" s="5" t="s">
        <v>295</v>
      </c>
      <c r="CX39" s="15">
        <f t="shared" si="71"/>
        <v>0</v>
      </c>
    </row>
    <row r="40" spans="1:102" x14ac:dyDescent="0.25">
      <c r="A40" s="5" t="s">
        <v>544</v>
      </c>
      <c r="B40" s="4" t="s">
        <v>568</v>
      </c>
      <c r="C40" s="52">
        <f>4.33*50</f>
        <v>216.5</v>
      </c>
      <c r="D40" s="19">
        <f t="shared" si="38"/>
        <v>0</v>
      </c>
      <c r="E40" s="5" t="s">
        <v>295</v>
      </c>
      <c r="F40" s="13">
        <f t="shared" si="39"/>
        <v>0</v>
      </c>
      <c r="G40" s="10" t="str">
        <f>IFERROR(VLOOKUP(A40,'1'!U:V,2,0),"0")</f>
        <v>0</v>
      </c>
      <c r="H40" s="5" t="s">
        <v>295</v>
      </c>
      <c r="I40" s="15">
        <f t="shared" si="40"/>
        <v>0</v>
      </c>
      <c r="J40" s="10" t="str">
        <f>IFERROR(VLOOKUP(A40,'2'!U:V,2,0),"0")</f>
        <v>0</v>
      </c>
      <c r="K40" s="5" t="s">
        <v>295</v>
      </c>
      <c r="L40" s="15">
        <f t="shared" si="41"/>
        <v>0</v>
      </c>
      <c r="M40" s="10" t="str">
        <f>IFERROR(VLOOKUP(A40,'3'!U:V,2,0),"0")</f>
        <v>0</v>
      </c>
      <c r="N40" s="5" t="s">
        <v>295</v>
      </c>
      <c r="O40" s="15">
        <f t="shared" si="42"/>
        <v>0</v>
      </c>
      <c r="P40" s="10" t="str">
        <f>IFERROR(VLOOKUP(A40,'4'!U:V,2,0),"0")</f>
        <v>0</v>
      </c>
      <c r="Q40" s="5" t="s">
        <v>295</v>
      </c>
      <c r="R40" s="15">
        <f t="shared" si="43"/>
        <v>0</v>
      </c>
      <c r="S40" s="10" t="str">
        <f>IFERROR(VLOOKUP(A40,'5'!U:V,2,0),"0")</f>
        <v>0</v>
      </c>
      <c r="T40" s="5" t="s">
        <v>295</v>
      </c>
      <c r="U40" s="15">
        <f t="shared" si="44"/>
        <v>0</v>
      </c>
      <c r="V40" s="10" t="str">
        <f>IFERROR(VLOOKUP(A40,'6'!U:V,2,0),"0")</f>
        <v>0</v>
      </c>
      <c r="W40" s="5" t="s">
        <v>295</v>
      </c>
      <c r="X40" s="15">
        <f t="shared" si="45"/>
        <v>0</v>
      </c>
      <c r="Y40" s="10" t="str">
        <f>IFERROR(VLOOKUP(A40,'7'!U:V,2,0),"0")</f>
        <v>0</v>
      </c>
      <c r="Z40" s="5" t="s">
        <v>295</v>
      </c>
      <c r="AA40" s="15">
        <f t="shared" si="46"/>
        <v>0</v>
      </c>
      <c r="AB40" s="10" t="str">
        <f>IFERROR(VLOOKUP(A40,'8'!U:V,2,0),"0")</f>
        <v>0</v>
      </c>
      <c r="AC40" s="5" t="s">
        <v>295</v>
      </c>
      <c r="AD40" s="15">
        <f t="shared" si="47"/>
        <v>0</v>
      </c>
      <c r="AE40" s="10" t="str">
        <f>IFERROR(VLOOKUP(A40,'9'!U:V,2,0),"0")</f>
        <v>0</v>
      </c>
      <c r="AF40" s="5" t="s">
        <v>295</v>
      </c>
      <c r="AG40" s="15">
        <f t="shared" si="48"/>
        <v>0</v>
      </c>
      <c r="AH40" s="10" t="str">
        <f>IFERROR(VLOOKUP(A40,'10'!U:V,2,0),"0")</f>
        <v>0</v>
      </c>
      <c r="AI40" s="5" t="s">
        <v>295</v>
      </c>
      <c r="AJ40" s="15">
        <f t="shared" si="49"/>
        <v>0</v>
      </c>
      <c r="AK40" s="10" t="str">
        <f>IFERROR(VLOOKUP(A40,'11'!U:V,2,0),"0")</f>
        <v>0</v>
      </c>
      <c r="AL40" s="5" t="s">
        <v>295</v>
      </c>
      <c r="AM40" s="15">
        <f t="shared" si="50"/>
        <v>0</v>
      </c>
      <c r="AN40" s="10" t="str">
        <f>IFERROR(VLOOKUP(A40,'12'!U:V,2,0),"0")</f>
        <v>0</v>
      </c>
      <c r="AO40" s="5" t="s">
        <v>295</v>
      </c>
      <c r="AP40" s="15">
        <f t="shared" si="51"/>
        <v>0</v>
      </c>
      <c r="AQ40" s="10" t="str">
        <f>IFERROR(VLOOKUP(A40,'13'!U:V,2,0),"0")</f>
        <v>0</v>
      </c>
      <c r="AR40" s="5" t="s">
        <v>295</v>
      </c>
      <c r="AS40" s="15">
        <f t="shared" si="52"/>
        <v>0</v>
      </c>
      <c r="AT40" s="10" t="str">
        <f>IFERROR(VLOOKUP(A40,'14'!U:V,2,0),"0")</f>
        <v>0</v>
      </c>
      <c r="AU40" s="5" t="s">
        <v>295</v>
      </c>
      <c r="AV40" s="15">
        <f t="shared" si="53"/>
        <v>0</v>
      </c>
      <c r="AW40" s="10" t="str">
        <f>IFERROR(VLOOKUP(A40,'15'!U:V,2,0),"0")</f>
        <v>0</v>
      </c>
      <c r="AX40" s="5" t="s">
        <v>295</v>
      </c>
      <c r="AY40" s="15">
        <f t="shared" si="54"/>
        <v>0</v>
      </c>
      <c r="AZ40" s="10" t="str">
        <f>IFERROR(VLOOKUP(A40,'16'!U:V,2,0),"0")</f>
        <v>0</v>
      </c>
      <c r="BA40" s="5" t="s">
        <v>295</v>
      </c>
      <c r="BB40" s="15">
        <f t="shared" si="55"/>
        <v>0</v>
      </c>
      <c r="BC40" s="10" t="str">
        <f>IFERROR(VLOOKUP(A40,'17'!U:V,2,0),"0")</f>
        <v>0</v>
      </c>
      <c r="BD40" s="5" t="s">
        <v>295</v>
      </c>
      <c r="BE40" s="15">
        <f t="shared" si="56"/>
        <v>0</v>
      </c>
      <c r="BF40" s="10" t="str">
        <f>IFERROR(VLOOKUP(A40,'18'!U:V,2,0),"0")</f>
        <v>0</v>
      </c>
      <c r="BG40" s="5" t="s">
        <v>295</v>
      </c>
      <c r="BH40" s="15">
        <f t="shared" si="57"/>
        <v>0</v>
      </c>
      <c r="BI40" s="10" t="str">
        <f>IFERROR(VLOOKUP(A40,'19'!U:V,2,0),"0")</f>
        <v>0</v>
      </c>
      <c r="BJ40" s="5" t="s">
        <v>295</v>
      </c>
      <c r="BK40" s="15">
        <f t="shared" si="58"/>
        <v>0</v>
      </c>
      <c r="BL40" s="10" t="str">
        <f>IFERROR(VLOOKUP(A40,'20'!U:V,2,0),"0")</f>
        <v>0</v>
      </c>
      <c r="BM40" s="5" t="s">
        <v>295</v>
      </c>
      <c r="BN40" s="15">
        <f t="shared" si="59"/>
        <v>0</v>
      </c>
      <c r="BO40" s="10" t="str">
        <f>IFERROR(VLOOKUP(A40,'21'!U:V,2,0),"0")</f>
        <v>0</v>
      </c>
      <c r="BP40" s="5" t="s">
        <v>295</v>
      </c>
      <c r="BQ40" s="15">
        <f t="shared" si="60"/>
        <v>0</v>
      </c>
      <c r="BR40" s="10" t="str">
        <f>IFERROR(VLOOKUP(A40,'22'!U:V,2,0),"0")</f>
        <v>0</v>
      </c>
      <c r="BS40" s="5" t="s">
        <v>295</v>
      </c>
      <c r="BT40" s="15">
        <f t="shared" si="61"/>
        <v>0</v>
      </c>
      <c r="BU40" s="10" t="str">
        <f>IFERROR(VLOOKUP(A40,'23'!U:V,2,0),"0")</f>
        <v>0</v>
      </c>
      <c r="BV40" s="5" t="s">
        <v>295</v>
      </c>
      <c r="BW40" s="15">
        <f t="shared" si="62"/>
        <v>0</v>
      </c>
      <c r="BX40" s="10" t="str">
        <f>IFERROR(VLOOKUP(A40,'24'!U:V,2,0),"0")</f>
        <v>0</v>
      </c>
      <c r="BY40" s="5" t="s">
        <v>295</v>
      </c>
      <c r="BZ40" s="15">
        <f t="shared" si="63"/>
        <v>0</v>
      </c>
      <c r="CA40" s="10" t="str">
        <f>IFERROR(VLOOKUP(A40,'25'!U:V,2,0),"0")</f>
        <v>0</v>
      </c>
      <c r="CB40" s="5" t="s">
        <v>295</v>
      </c>
      <c r="CC40" s="15">
        <f t="shared" si="64"/>
        <v>0</v>
      </c>
      <c r="CD40" s="10" t="str">
        <f>IFERROR(VLOOKUP(A40,'26'!U:V,2,0),"0")</f>
        <v>0</v>
      </c>
      <c r="CE40" s="5" t="s">
        <v>295</v>
      </c>
      <c r="CF40" s="15">
        <f t="shared" si="65"/>
        <v>0</v>
      </c>
      <c r="CG40" s="10" t="str">
        <f>IFERROR(VLOOKUP(A40,'28'!#REF!,2,0),"0")</f>
        <v>0</v>
      </c>
      <c r="CH40" s="5" t="s">
        <v>295</v>
      </c>
      <c r="CI40" s="15">
        <f t="shared" si="66"/>
        <v>0</v>
      </c>
      <c r="CJ40" s="10" t="str">
        <f>IFERROR(VLOOKUP(A40,'28'!U:V,2,0),"0")</f>
        <v>0</v>
      </c>
      <c r="CK40" s="5" t="s">
        <v>295</v>
      </c>
      <c r="CL40" s="15">
        <f t="shared" si="67"/>
        <v>0</v>
      </c>
      <c r="CM40" s="10" t="str">
        <f>IFERROR(VLOOKUP(A40,'29'!U:V,2,0),"0")</f>
        <v>0</v>
      </c>
      <c r="CN40" s="5" t="s">
        <v>295</v>
      </c>
      <c r="CO40" s="15">
        <f t="shared" si="68"/>
        <v>0</v>
      </c>
      <c r="CP40" s="10" t="str">
        <f>IFERROR(VLOOKUP(A40,'30'!U:V,2,0),"0")</f>
        <v>0</v>
      </c>
      <c r="CQ40" s="5" t="s">
        <v>295</v>
      </c>
      <c r="CR40" s="15">
        <f t="shared" si="69"/>
        <v>0</v>
      </c>
      <c r="CT40" s="5" t="s">
        <v>295</v>
      </c>
      <c r="CU40" s="15">
        <f t="shared" si="70"/>
        <v>0</v>
      </c>
      <c r="CV40" s="10" t="str">
        <f>IFERROR(VLOOKUP(A40,'เซต1-31'!V:W,2,0),"0")</f>
        <v>0</v>
      </c>
      <c r="CW40" s="5" t="s">
        <v>295</v>
      </c>
      <c r="CX40" s="15">
        <f t="shared" si="71"/>
        <v>0</v>
      </c>
    </row>
    <row r="41" spans="1:102" x14ac:dyDescent="0.25">
      <c r="A41" s="5" t="s">
        <v>496</v>
      </c>
      <c r="B41" s="4" t="s">
        <v>497</v>
      </c>
      <c r="C41" s="52">
        <f>24.8+11.38+12.68*2</f>
        <v>61.54</v>
      </c>
      <c r="D41" s="19">
        <f t="shared" si="38"/>
        <v>0</v>
      </c>
      <c r="E41" s="5" t="s">
        <v>295</v>
      </c>
      <c r="F41" s="13">
        <f t="shared" si="39"/>
        <v>0</v>
      </c>
      <c r="G41" s="10" t="str">
        <f>IFERROR(VLOOKUP(A41,'1'!U:V,2,0),"0")</f>
        <v>0</v>
      </c>
      <c r="H41" s="5" t="s">
        <v>295</v>
      </c>
      <c r="I41" s="15">
        <f t="shared" si="40"/>
        <v>0</v>
      </c>
      <c r="J41" s="10" t="str">
        <f>IFERROR(VLOOKUP(A41,'2'!U:V,2,0),"0")</f>
        <v>0</v>
      </c>
      <c r="K41" s="5" t="s">
        <v>295</v>
      </c>
      <c r="L41" s="15">
        <f t="shared" si="41"/>
        <v>0</v>
      </c>
      <c r="M41" s="10" t="str">
        <f>IFERROR(VLOOKUP(A41,'3'!U:V,2,0),"0")</f>
        <v>0</v>
      </c>
      <c r="N41" s="5" t="s">
        <v>295</v>
      </c>
      <c r="O41" s="15">
        <f t="shared" si="42"/>
        <v>0</v>
      </c>
      <c r="P41" s="10" t="str">
        <f>IFERROR(VLOOKUP(A41,'4'!U:V,2,0),"0")</f>
        <v>0</v>
      </c>
      <c r="Q41" s="5" t="s">
        <v>295</v>
      </c>
      <c r="R41" s="15">
        <f t="shared" si="43"/>
        <v>0</v>
      </c>
      <c r="S41" s="10" t="str">
        <f>IFERROR(VLOOKUP(A41,'5'!U:V,2,0),"0")</f>
        <v>0</v>
      </c>
      <c r="T41" s="5" t="s">
        <v>295</v>
      </c>
      <c r="U41" s="15">
        <f t="shared" si="44"/>
        <v>0</v>
      </c>
      <c r="V41" s="10" t="str">
        <f>IFERROR(VLOOKUP(A41,'6'!U:V,2,0),"0")</f>
        <v>0</v>
      </c>
      <c r="W41" s="5" t="s">
        <v>295</v>
      </c>
      <c r="X41" s="15">
        <f t="shared" si="45"/>
        <v>0</v>
      </c>
      <c r="Y41" s="10" t="str">
        <f>IFERROR(VLOOKUP(A41,'7'!U:V,2,0),"0")</f>
        <v>0</v>
      </c>
      <c r="Z41" s="5" t="s">
        <v>295</v>
      </c>
      <c r="AA41" s="15">
        <f t="shared" si="46"/>
        <v>0</v>
      </c>
      <c r="AB41" s="10" t="str">
        <f>IFERROR(VLOOKUP(A41,'8'!U:V,2,0),"0")</f>
        <v>0</v>
      </c>
      <c r="AC41" s="5" t="s">
        <v>295</v>
      </c>
      <c r="AD41" s="15">
        <f t="shared" si="47"/>
        <v>0</v>
      </c>
      <c r="AE41" s="10" t="str">
        <f>IFERROR(VLOOKUP(A41,'9'!U:V,2,0),"0")</f>
        <v>0</v>
      </c>
      <c r="AF41" s="5" t="s">
        <v>295</v>
      </c>
      <c r="AG41" s="15">
        <f t="shared" si="48"/>
        <v>0</v>
      </c>
      <c r="AH41" s="10" t="str">
        <f>IFERROR(VLOOKUP(A41,'10'!U:V,2,0),"0")</f>
        <v>0</v>
      </c>
      <c r="AI41" s="5" t="s">
        <v>295</v>
      </c>
      <c r="AJ41" s="15">
        <f t="shared" si="49"/>
        <v>0</v>
      </c>
      <c r="AK41" s="10" t="str">
        <f>IFERROR(VLOOKUP(A41,'11'!U:V,2,0),"0")</f>
        <v>0</v>
      </c>
      <c r="AL41" s="5" t="s">
        <v>295</v>
      </c>
      <c r="AM41" s="15">
        <f t="shared" si="50"/>
        <v>0</v>
      </c>
      <c r="AN41" s="10" t="str">
        <f>IFERROR(VLOOKUP(A41,'12'!U:V,2,0),"0")</f>
        <v>0</v>
      </c>
      <c r="AO41" s="5" t="s">
        <v>295</v>
      </c>
      <c r="AP41" s="15">
        <f t="shared" si="51"/>
        <v>0</v>
      </c>
      <c r="AQ41" s="10" t="str">
        <f>IFERROR(VLOOKUP(A41,'13'!U:V,2,0),"0")</f>
        <v>0</v>
      </c>
      <c r="AR41" s="5" t="s">
        <v>295</v>
      </c>
      <c r="AS41" s="15">
        <f t="shared" si="52"/>
        <v>0</v>
      </c>
      <c r="AT41" s="10" t="str">
        <f>IFERROR(VLOOKUP(A41,'14'!U:V,2,0),"0")</f>
        <v>0</v>
      </c>
      <c r="AU41" s="5" t="s">
        <v>295</v>
      </c>
      <c r="AV41" s="15">
        <f t="shared" si="53"/>
        <v>0</v>
      </c>
      <c r="AW41" s="10" t="str">
        <f>IFERROR(VLOOKUP(A41,'15'!U:V,2,0),"0")</f>
        <v>0</v>
      </c>
      <c r="AX41" s="5" t="s">
        <v>295</v>
      </c>
      <c r="AY41" s="15">
        <f t="shared" si="54"/>
        <v>0</v>
      </c>
      <c r="AZ41" s="10" t="str">
        <f>IFERROR(VLOOKUP(A41,'16'!U:V,2,0),"0")</f>
        <v>0</v>
      </c>
      <c r="BA41" s="5" t="s">
        <v>295</v>
      </c>
      <c r="BB41" s="15">
        <f t="shared" si="55"/>
        <v>0</v>
      </c>
      <c r="BC41" s="10" t="str">
        <f>IFERROR(VLOOKUP(A41,'17'!U:V,2,0),"0")</f>
        <v>0</v>
      </c>
      <c r="BD41" s="5" t="s">
        <v>295</v>
      </c>
      <c r="BE41" s="15">
        <f t="shared" si="56"/>
        <v>0</v>
      </c>
      <c r="BF41" s="10" t="str">
        <f>IFERROR(VLOOKUP(A41,'18'!U:V,2,0),"0")</f>
        <v>0</v>
      </c>
      <c r="BG41" s="5" t="s">
        <v>295</v>
      </c>
      <c r="BH41" s="15">
        <f t="shared" si="57"/>
        <v>0</v>
      </c>
      <c r="BI41" s="10" t="str">
        <f>IFERROR(VLOOKUP(A41,'19'!U:V,2,0),"0")</f>
        <v>0</v>
      </c>
      <c r="BJ41" s="5" t="s">
        <v>295</v>
      </c>
      <c r="BK41" s="15">
        <f t="shared" si="58"/>
        <v>0</v>
      </c>
      <c r="BL41" s="10" t="str">
        <f>IFERROR(VLOOKUP(A41,'20'!U:V,2,0),"0")</f>
        <v>0</v>
      </c>
      <c r="BM41" s="5" t="s">
        <v>295</v>
      </c>
      <c r="BN41" s="15">
        <f t="shared" si="59"/>
        <v>0</v>
      </c>
      <c r="BO41" s="10" t="str">
        <f>IFERROR(VLOOKUP(A41,'21'!U:V,2,0),"0")</f>
        <v>0</v>
      </c>
      <c r="BP41" s="5" t="s">
        <v>295</v>
      </c>
      <c r="BQ41" s="15">
        <f t="shared" si="60"/>
        <v>0</v>
      </c>
      <c r="BR41" s="10" t="str">
        <f>IFERROR(VLOOKUP(A41,'22'!U:V,2,0),"0")</f>
        <v>0</v>
      </c>
      <c r="BS41" s="5" t="s">
        <v>295</v>
      </c>
      <c r="BT41" s="15">
        <f t="shared" si="61"/>
        <v>0</v>
      </c>
      <c r="BU41" s="10" t="str">
        <f>IFERROR(VLOOKUP(A41,'23'!U:V,2,0),"0")</f>
        <v>0</v>
      </c>
      <c r="BV41" s="5" t="s">
        <v>295</v>
      </c>
      <c r="BW41" s="15">
        <f t="shared" si="62"/>
        <v>0</v>
      </c>
      <c r="BX41" s="10" t="str">
        <f>IFERROR(VLOOKUP(A41,'24'!U:V,2,0),"0")</f>
        <v>0</v>
      </c>
      <c r="BY41" s="5" t="s">
        <v>295</v>
      </c>
      <c r="BZ41" s="15">
        <f t="shared" si="63"/>
        <v>0</v>
      </c>
      <c r="CA41" s="10" t="str">
        <f>IFERROR(VLOOKUP(A41,'25'!U:V,2,0),"0")</f>
        <v>0</v>
      </c>
      <c r="CB41" s="5" t="s">
        <v>295</v>
      </c>
      <c r="CC41" s="15">
        <f t="shared" si="64"/>
        <v>0</v>
      </c>
      <c r="CD41" s="10" t="str">
        <f>IFERROR(VLOOKUP(A41,'26'!U:V,2,0),"0")</f>
        <v>0</v>
      </c>
      <c r="CE41" s="5" t="s">
        <v>295</v>
      </c>
      <c r="CF41" s="15">
        <f t="shared" si="65"/>
        <v>0</v>
      </c>
      <c r="CG41" s="10" t="str">
        <f>IFERROR(VLOOKUP(A41,'28'!#REF!,2,0),"0")</f>
        <v>0</v>
      </c>
      <c r="CH41" s="5" t="s">
        <v>295</v>
      </c>
      <c r="CI41" s="15">
        <f t="shared" si="66"/>
        <v>0</v>
      </c>
      <c r="CJ41" s="10" t="str">
        <f>IFERROR(VLOOKUP(A41,'28'!U:V,2,0),"0")</f>
        <v>0</v>
      </c>
      <c r="CK41" s="5" t="s">
        <v>295</v>
      </c>
      <c r="CL41" s="15">
        <f t="shared" si="67"/>
        <v>0</v>
      </c>
      <c r="CM41" s="10" t="str">
        <f>IFERROR(VLOOKUP(A41,'29'!U:V,2,0),"0")</f>
        <v>0</v>
      </c>
      <c r="CN41" s="5" t="s">
        <v>295</v>
      </c>
      <c r="CO41" s="15">
        <f t="shared" si="68"/>
        <v>0</v>
      </c>
      <c r="CP41" s="10" t="str">
        <f>IFERROR(VLOOKUP(A41,'30'!U:V,2,0),"0")</f>
        <v>0</v>
      </c>
      <c r="CQ41" s="5" t="s">
        <v>295</v>
      </c>
      <c r="CR41" s="15">
        <f t="shared" si="69"/>
        <v>0</v>
      </c>
      <c r="CT41" s="5" t="s">
        <v>295</v>
      </c>
      <c r="CU41" s="15">
        <f t="shared" si="70"/>
        <v>0</v>
      </c>
      <c r="CV41" s="10" t="str">
        <f>IFERROR(VLOOKUP(A41,'เซต1-31'!V:W,2,0),"0")</f>
        <v>0</v>
      </c>
      <c r="CW41" s="5" t="s">
        <v>295</v>
      </c>
      <c r="CX41" s="15">
        <f t="shared" si="71"/>
        <v>0</v>
      </c>
    </row>
    <row r="42" spans="1:102" x14ac:dyDescent="0.25">
      <c r="A42" s="5" t="s">
        <v>594</v>
      </c>
      <c r="B42" s="4" t="s">
        <v>595</v>
      </c>
      <c r="C42" s="52">
        <f>24.8+15.01+37.52+19.58+12.68</f>
        <v>109.59</v>
      </c>
      <c r="D42" s="19">
        <f t="shared" si="38"/>
        <v>0</v>
      </c>
      <c r="E42" s="5" t="s">
        <v>295</v>
      </c>
      <c r="F42" s="13">
        <f t="shared" si="39"/>
        <v>0</v>
      </c>
      <c r="G42" s="10" t="str">
        <f>IFERROR(VLOOKUP(A42,'1'!U:V,2,0),"0")</f>
        <v>0</v>
      </c>
      <c r="H42" s="5" t="s">
        <v>295</v>
      </c>
      <c r="I42" s="15">
        <f t="shared" si="40"/>
        <v>0</v>
      </c>
      <c r="J42" s="10" t="str">
        <f>IFERROR(VLOOKUP(A42,'2'!U:V,2,0),"0")</f>
        <v>0</v>
      </c>
      <c r="K42" s="5" t="s">
        <v>295</v>
      </c>
      <c r="L42" s="15">
        <f t="shared" si="41"/>
        <v>0</v>
      </c>
      <c r="M42" s="10" t="str">
        <f>IFERROR(VLOOKUP(A42,'3'!U:V,2,0),"0")</f>
        <v>0</v>
      </c>
      <c r="N42" s="5" t="s">
        <v>295</v>
      </c>
      <c r="O42" s="15">
        <f t="shared" si="42"/>
        <v>0</v>
      </c>
      <c r="P42" s="10" t="str">
        <f>IFERROR(VLOOKUP(A42,'4'!U:V,2,0),"0")</f>
        <v>0</v>
      </c>
      <c r="Q42" s="5" t="s">
        <v>295</v>
      </c>
      <c r="R42" s="15">
        <f t="shared" si="43"/>
        <v>0</v>
      </c>
      <c r="S42" s="10" t="str">
        <f>IFERROR(VLOOKUP(A42,'5'!U:V,2,0),"0")</f>
        <v>0</v>
      </c>
      <c r="T42" s="5" t="s">
        <v>295</v>
      </c>
      <c r="U42" s="15">
        <f t="shared" si="44"/>
        <v>0</v>
      </c>
      <c r="V42" s="10" t="str">
        <f>IFERROR(VLOOKUP(A42,'6'!U:V,2,0),"0")</f>
        <v>0</v>
      </c>
      <c r="W42" s="5" t="s">
        <v>295</v>
      </c>
      <c r="X42" s="15">
        <f t="shared" si="45"/>
        <v>0</v>
      </c>
      <c r="Y42" s="10" t="str">
        <f>IFERROR(VLOOKUP(A42,'7'!U:V,2,0),"0")</f>
        <v>0</v>
      </c>
      <c r="Z42" s="5" t="s">
        <v>295</v>
      </c>
      <c r="AA42" s="15">
        <f t="shared" si="46"/>
        <v>0</v>
      </c>
      <c r="AB42" s="10" t="str">
        <f>IFERROR(VLOOKUP(A42,'8'!U:V,2,0),"0")</f>
        <v>0</v>
      </c>
      <c r="AC42" s="5" t="s">
        <v>295</v>
      </c>
      <c r="AD42" s="15">
        <f t="shared" si="47"/>
        <v>0</v>
      </c>
      <c r="AE42" s="10" t="str">
        <f>IFERROR(VLOOKUP(A42,'9'!U:V,2,0),"0")</f>
        <v>0</v>
      </c>
      <c r="AF42" s="5" t="s">
        <v>295</v>
      </c>
      <c r="AG42" s="15">
        <f t="shared" si="48"/>
        <v>0</v>
      </c>
      <c r="AH42" s="10" t="str">
        <f>IFERROR(VLOOKUP(A42,'10'!U:V,2,0),"0")</f>
        <v>0</v>
      </c>
      <c r="AI42" s="5" t="s">
        <v>295</v>
      </c>
      <c r="AJ42" s="15">
        <f t="shared" si="49"/>
        <v>0</v>
      </c>
      <c r="AK42" s="10" t="str">
        <f>IFERROR(VLOOKUP(A42,'11'!U:V,2,0),"0")</f>
        <v>0</v>
      </c>
      <c r="AL42" s="5" t="s">
        <v>295</v>
      </c>
      <c r="AM42" s="15">
        <f t="shared" si="50"/>
        <v>0</v>
      </c>
      <c r="AN42" s="10" t="str">
        <f>IFERROR(VLOOKUP(A42,'12'!U:V,2,0),"0")</f>
        <v>0</v>
      </c>
      <c r="AO42" s="5" t="s">
        <v>295</v>
      </c>
      <c r="AP42" s="15">
        <f t="shared" si="51"/>
        <v>0</v>
      </c>
      <c r="AQ42" s="10" t="str">
        <f>IFERROR(VLOOKUP(A42,'13'!U:V,2,0),"0")</f>
        <v>0</v>
      </c>
      <c r="AR42" s="5" t="s">
        <v>295</v>
      </c>
      <c r="AS42" s="15">
        <f t="shared" si="52"/>
        <v>0</v>
      </c>
      <c r="AT42" s="10" t="str">
        <f>IFERROR(VLOOKUP(A42,'14'!U:V,2,0),"0")</f>
        <v>0</v>
      </c>
      <c r="AU42" s="5" t="s">
        <v>295</v>
      </c>
      <c r="AV42" s="15">
        <f t="shared" si="53"/>
        <v>0</v>
      </c>
      <c r="AW42" s="10" t="str">
        <f>IFERROR(VLOOKUP(A42,'15'!U:V,2,0),"0")</f>
        <v>0</v>
      </c>
      <c r="AX42" s="5" t="s">
        <v>295</v>
      </c>
      <c r="AY42" s="15">
        <f t="shared" si="54"/>
        <v>0</v>
      </c>
      <c r="AZ42" s="10" t="str">
        <f>IFERROR(VLOOKUP(A42,'16'!U:V,2,0),"0")</f>
        <v>0</v>
      </c>
      <c r="BA42" s="5" t="s">
        <v>295</v>
      </c>
      <c r="BB42" s="15">
        <f t="shared" si="55"/>
        <v>0</v>
      </c>
      <c r="BC42" s="10" t="str">
        <f>IFERROR(VLOOKUP(A42,'17'!U:V,2,0),"0")</f>
        <v>0</v>
      </c>
      <c r="BD42" s="5" t="s">
        <v>295</v>
      </c>
      <c r="BE42" s="15">
        <f t="shared" si="56"/>
        <v>0</v>
      </c>
      <c r="BF42" s="10" t="str">
        <f>IFERROR(VLOOKUP(A42,'18'!U:V,2,0),"0")</f>
        <v>0</v>
      </c>
      <c r="BG42" s="5" t="s">
        <v>295</v>
      </c>
      <c r="BH42" s="15">
        <f t="shared" si="57"/>
        <v>0</v>
      </c>
      <c r="BI42" s="10" t="str">
        <f>IFERROR(VLOOKUP(A42,'19'!U:V,2,0),"0")</f>
        <v>0</v>
      </c>
      <c r="BJ42" s="5" t="s">
        <v>295</v>
      </c>
      <c r="BK42" s="15">
        <f t="shared" si="58"/>
        <v>0</v>
      </c>
      <c r="BL42" s="10" t="str">
        <f>IFERROR(VLOOKUP(A42,'20'!U:V,2,0),"0")</f>
        <v>0</v>
      </c>
      <c r="BM42" s="5" t="s">
        <v>295</v>
      </c>
      <c r="BN42" s="15">
        <f t="shared" si="59"/>
        <v>0</v>
      </c>
      <c r="BO42" s="10" t="str">
        <f>IFERROR(VLOOKUP(A42,'21'!U:V,2,0),"0")</f>
        <v>0</v>
      </c>
      <c r="BP42" s="5" t="s">
        <v>295</v>
      </c>
      <c r="BQ42" s="15">
        <f t="shared" si="60"/>
        <v>0</v>
      </c>
      <c r="BR42" s="10" t="str">
        <f>IFERROR(VLOOKUP(A42,'22'!U:V,2,0),"0")</f>
        <v>0</v>
      </c>
      <c r="BS42" s="5" t="s">
        <v>295</v>
      </c>
      <c r="BT42" s="15">
        <f t="shared" si="61"/>
        <v>0</v>
      </c>
      <c r="BU42" s="10" t="str">
        <f>IFERROR(VLOOKUP(A42,'23'!U:V,2,0),"0")</f>
        <v>0</v>
      </c>
      <c r="BV42" s="5" t="s">
        <v>295</v>
      </c>
      <c r="BW42" s="15">
        <f t="shared" si="62"/>
        <v>0</v>
      </c>
      <c r="BX42" s="10" t="str">
        <f>IFERROR(VLOOKUP(A42,'24'!U:V,2,0),"0")</f>
        <v>0</v>
      </c>
      <c r="BY42" s="5" t="s">
        <v>295</v>
      </c>
      <c r="BZ42" s="15">
        <f t="shared" si="63"/>
        <v>0</v>
      </c>
      <c r="CA42" s="10" t="str">
        <f>IFERROR(VLOOKUP(A42,'25'!U:V,2,0),"0")</f>
        <v>0</v>
      </c>
      <c r="CB42" s="5" t="s">
        <v>295</v>
      </c>
      <c r="CC42" s="15">
        <f t="shared" si="64"/>
        <v>0</v>
      </c>
      <c r="CD42" s="10" t="str">
        <f>IFERROR(VLOOKUP(A42,'26'!U:V,2,0),"0")</f>
        <v>0</v>
      </c>
      <c r="CE42" s="5" t="s">
        <v>295</v>
      </c>
      <c r="CF42" s="15">
        <f t="shared" si="65"/>
        <v>0</v>
      </c>
      <c r="CG42" s="10" t="str">
        <f>IFERROR(VLOOKUP(A42,'28'!#REF!,2,0),"0")</f>
        <v>0</v>
      </c>
      <c r="CH42" s="5" t="s">
        <v>295</v>
      </c>
      <c r="CI42" s="15">
        <f t="shared" si="66"/>
        <v>0</v>
      </c>
      <c r="CJ42" s="10" t="str">
        <f>IFERROR(VLOOKUP(A42,'28'!U:V,2,0),"0")</f>
        <v>0</v>
      </c>
      <c r="CK42" s="5" t="s">
        <v>295</v>
      </c>
      <c r="CL42" s="15">
        <f t="shared" si="67"/>
        <v>0</v>
      </c>
      <c r="CM42" s="10" t="str">
        <f>IFERROR(VLOOKUP(A42,'29'!U:V,2,0),"0")</f>
        <v>0</v>
      </c>
      <c r="CN42" s="5" t="s">
        <v>295</v>
      </c>
      <c r="CO42" s="15">
        <f t="shared" si="68"/>
        <v>0</v>
      </c>
      <c r="CP42" s="10" t="str">
        <f>IFERROR(VLOOKUP(A42,'30'!U:V,2,0),"0")</f>
        <v>0</v>
      </c>
      <c r="CQ42" s="5" t="s">
        <v>295</v>
      </c>
      <c r="CR42" s="15">
        <f t="shared" si="69"/>
        <v>0</v>
      </c>
      <c r="CT42" s="5" t="s">
        <v>295</v>
      </c>
      <c r="CU42" s="15">
        <f t="shared" si="70"/>
        <v>0</v>
      </c>
      <c r="CV42" s="10" t="str">
        <f>IFERROR(VLOOKUP(A42,'เซต1-31'!V:W,2,0),"0")</f>
        <v>0</v>
      </c>
      <c r="CW42" s="5" t="s">
        <v>295</v>
      </c>
      <c r="CX42" s="15">
        <f t="shared" si="71"/>
        <v>0</v>
      </c>
    </row>
    <row r="43" spans="1:102" x14ac:dyDescent="0.25">
      <c r="A43" s="5" t="s">
        <v>509</v>
      </c>
      <c r="B43" s="4" t="s">
        <v>510</v>
      </c>
      <c r="C43" s="52">
        <f>12.68*3</f>
        <v>38.04</v>
      </c>
      <c r="D43" s="19">
        <f t="shared" si="38"/>
        <v>0</v>
      </c>
      <c r="E43" s="5" t="s">
        <v>295</v>
      </c>
      <c r="F43" s="13">
        <f t="shared" si="39"/>
        <v>0</v>
      </c>
      <c r="G43" s="10" t="str">
        <f>IFERROR(VLOOKUP(A43,'1'!U:V,2,0),"0")</f>
        <v>0</v>
      </c>
      <c r="H43" s="5" t="s">
        <v>295</v>
      </c>
      <c r="I43" s="15">
        <f t="shared" si="40"/>
        <v>0</v>
      </c>
      <c r="J43" s="10" t="str">
        <f>IFERROR(VLOOKUP(A43,'2'!U:V,2,0),"0")</f>
        <v>0</v>
      </c>
      <c r="K43" s="5" t="s">
        <v>295</v>
      </c>
      <c r="L43" s="15">
        <f t="shared" si="41"/>
        <v>0</v>
      </c>
      <c r="M43" s="10" t="str">
        <f>IFERROR(VLOOKUP(A43,'3'!U:V,2,0),"0")</f>
        <v>0</v>
      </c>
      <c r="N43" s="5" t="s">
        <v>295</v>
      </c>
      <c r="O43" s="15">
        <f t="shared" si="42"/>
        <v>0</v>
      </c>
      <c r="P43" s="10" t="str">
        <f>IFERROR(VLOOKUP(A43,'4'!U:V,2,0),"0")</f>
        <v>0</v>
      </c>
      <c r="Q43" s="5" t="s">
        <v>295</v>
      </c>
      <c r="R43" s="15">
        <f t="shared" si="43"/>
        <v>0</v>
      </c>
      <c r="S43" s="10" t="str">
        <f>IFERROR(VLOOKUP(A43,'5'!U:V,2,0),"0")</f>
        <v>0</v>
      </c>
      <c r="T43" s="5" t="s">
        <v>295</v>
      </c>
      <c r="U43" s="15">
        <f t="shared" si="44"/>
        <v>0</v>
      </c>
      <c r="V43" s="10" t="str">
        <f>IFERROR(VLOOKUP(A43,'6'!U:V,2,0),"0")</f>
        <v>0</v>
      </c>
      <c r="W43" s="5" t="s">
        <v>295</v>
      </c>
      <c r="X43" s="15">
        <f t="shared" si="45"/>
        <v>0</v>
      </c>
      <c r="Y43" s="10" t="str">
        <f>IFERROR(VLOOKUP(A43,'7'!U:V,2,0),"0")</f>
        <v>0</v>
      </c>
      <c r="Z43" s="5" t="s">
        <v>295</v>
      </c>
      <c r="AA43" s="15">
        <f t="shared" si="46"/>
        <v>0</v>
      </c>
      <c r="AB43" s="10" t="str">
        <f>IFERROR(VLOOKUP(A43,'8'!U:V,2,0),"0")</f>
        <v>0</v>
      </c>
      <c r="AC43" s="5" t="s">
        <v>295</v>
      </c>
      <c r="AD43" s="15">
        <f t="shared" si="47"/>
        <v>0</v>
      </c>
      <c r="AE43" s="10" t="str">
        <f>IFERROR(VLOOKUP(A43,'9'!U:V,2,0),"0")</f>
        <v>0</v>
      </c>
      <c r="AF43" s="5" t="s">
        <v>295</v>
      </c>
      <c r="AG43" s="15">
        <f t="shared" si="48"/>
        <v>0</v>
      </c>
      <c r="AH43" s="10" t="str">
        <f>IFERROR(VLOOKUP(A43,'10'!U:V,2,0),"0")</f>
        <v>0</v>
      </c>
      <c r="AI43" s="5" t="s">
        <v>295</v>
      </c>
      <c r="AJ43" s="15">
        <f t="shared" si="49"/>
        <v>0</v>
      </c>
      <c r="AK43" s="10" t="str">
        <f>IFERROR(VLOOKUP(A43,'11'!U:V,2,0),"0")</f>
        <v>0</v>
      </c>
      <c r="AL43" s="5" t="s">
        <v>295</v>
      </c>
      <c r="AM43" s="15">
        <f t="shared" si="50"/>
        <v>0</v>
      </c>
      <c r="AN43" s="10" t="str">
        <f>IFERROR(VLOOKUP(A43,'12'!U:V,2,0),"0")</f>
        <v>0</v>
      </c>
      <c r="AO43" s="5" t="s">
        <v>295</v>
      </c>
      <c r="AP43" s="15">
        <f t="shared" si="51"/>
        <v>0</v>
      </c>
      <c r="AQ43" s="10" t="str">
        <f>IFERROR(VLOOKUP(A43,'13'!U:V,2,0),"0")</f>
        <v>0</v>
      </c>
      <c r="AR43" s="5" t="s">
        <v>295</v>
      </c>
      <c r="AS43" s="15">
        <f t="shared" si="52"/>
        <v>0</v>
      </c>
      <c r="AT43" s="10" t="str">
        <f>IFERROR(VLOOKUP(A43,'14'!U:V,2,0),"0")</f>
        <v>0</v>
      </c>
      <c r="AU43" s="5" t="s">
        <v>295</v>
      </c>
      <c r="AV43" s="15">
        <f t="shared" si="53"/>
        <v>0</v>
      </c>
      <c r="AW43" s="10" t="str">
        <f>IFERROR(VLOOKUP(A43,'15'!U:V,2,0),"0")</f>
        <v>0</v>
      </c>
      <c r="AX43" s="5" t="s">
        <v>295</v>
      </c>
      <c r="AY43" s="15">
        <f t="shared" si="54"/>
        <v>0</v>
      </c>
      <c r="AZ43" s="10" t="str">
        <f>IFERROR(VLOOKUP(A43,'16'!U:V,2,0),"0")</f>
        <v>0</v>
      </c>
      <c r="BA43" s="5" t="s">
        <v>295</v>
      </c>
      <c r="BB43" s="15">
        <f t="shared" si="55"/>
        <v>0</v>
      </c>
      <c r="BC43" s="10" t="str">
        <f>IFERROR(VLOOKUP(A43,'17'!U:V,2,0),"0")</f>
        <v>0</v>
      </c>
      <c r="BD43" s="5" t="s">
        <v>295</v>
      </c>
      <c r="BE43" s="15">
        <f t="shared" si="56"/>
        <v>0</v>
      </c>
      <c r="BF43" s="10" t="str">
        <f>IFERROR(VLOOKUP(A43,'18'!U:V,2,0),"0")</f>
        <v>0</v>
      </c>
      <c r="BG43" s="5" t="s">
        <v>295</v>
      </c>
      <c r="BH43" s="15">
        <f t="shared" si="57"/>
        <v>0</v>
      </c>
      <c r="BI43" s="10" t="str">
        <f>IFERROR(VLOOKUP(A43,'19'!U:V,2,0),"0")</f>
        <v>0</v>
      </c>
      <c r="BJ43" s="5" t="s">
        <v>295</v>
      </c>
      <c r="BK43" s="15">
        <f t="shared" si="58"/>
        <v>0</v>
      </c>
      <c r="BL43" s="10" t="str">
        <f>IFERROR(VLOOKUP(A43,'20'!U:V,2,0),"0")</f>
        <v>0</v>
      </c>
      <c r="BM43" s="5" t="s">
        <v>295</v>
      </c>
      <c r="BN43" s="15">
        <f t="shared" si="59"/>
        <v>0</v>
      </c>
      <c r="BO43" s="10" t="str">
        <f>IFERROR(VLOOKUP(A43,'21'!U:V,2,0),"0")</f>
        <v>0</v>
      </c>
      <c r="BP43" s="5" t="s">
        <v>295</v>
      </c>
      <c r="BQ43" s="15">
        <f t="shared" si="60"/>
        <v>0</v>
      </c>
      <c r="BR43" s="10" t="str">
        <f>IFERROR(VLOOKUP(A43,'22'!U:V,2,0),"0")</f>
        <v>0</v>
      </c>
      <c r="BS43" s="5" t="s">
        <v>295</v>
      </c>
      <c r="BT43" s="15">
        <f t="shared" si="61"/>
        <v>0</v>
      </c>
      <c r="BU43" s="10" t="str">
        <f>IFERROR(VLOOKUP(A43,'23'!U:V,2,0),"0")</f>
        <v>0</v>
      </c>
      <c r="BV43" s="5" t="s">
        <v>295</v>
      </c>
      <c r="BW43" s="15">
        <f t="shared" si="62"/>
        <v>0</v>
      </c>
      <c r="BX43" s="10" t="str">
        <f>IFERROR(VLOOKUP(A43,'24'!U:V,2,0),"0")</f>
        <v>0</v>
      </c>
      <c r="BY43" s="5" t="s">
        <v>295</v>
      </c>
      <c r="BZ43" s="15">
        <f t="shared" si="63"/>
        <v>0</v>
      </c>
      <c r="CA43" s="10" t="str">
        <f>IFERROR(VLOOKUP(A43,'25'!U:V,2,0),"0")</f>
        <v>0</v>
      </c>
      <c r="CB43" s="5" t="s">
        <v>295</v>
      </c>
      <c r="CC43" s="15">
        <f t="shared" si="64"/>
        <v>0</v>
      </c>
      <c r="CD43" s="10" t="str">
        <f>IFERROR(VLOOKUP(A43,'26'!U:V,2,0),"0")</f>
        <v>0</v>
      </c>
      <c r="CE43" s="5" t="s">
        <v>295</v>
      </c>
      <c r="CF43" s="15">
        <f t="shared" si="65"/>
        <v>0</v>
      </c>
      <c r="CG43" s="10" t="str">
        <f>IFERROR(VLOOKUP(A43,'28'!#REF!,2,0),"0")</f>
        <v>0</v>
      </c>
      <c r="CH43" s="5" t="s">
        <v>295</v>
      </c>
      <c r="CI43" s="15">
        <f t="shared" si="66"/>
        <v>0</v>
      </c>
      <c r="CJ43" s="10" t="str">
        <f>IFERROR(VLOOKUP(A43,'28'!U:V,2,0),"0")</f>
        <v>0</v>
      </c>
      <c r="CK43" s="5" t="s">
        <v>295</v>
      </c>
      <c r="CL43" s="15">
        <f t="shared" si="67"/>
        <v>0</v>
      </c>
      <c r="CM43" s="10" t="str">
        <f>IFERROR(VLOOKUP(A43,'29'!U:V,2,0),"0")</f>
        <v>0</v>
      </c>
      <c r="CN43" s="5" t="s">
        <v>295</v>
      </c>
      <c r="CO43" s="15">
        <f t="shared" si="68"/>
        <v>0</v>
      </c>
      <c r="CP43" s="10" t="str">
        <f>IFERROR(VLOOKUP(A43,'30'!U:V,2,0),"0")</f>
        <v>0</v>
      </c>
      <c r="CQ43" s="5" t="s">
        <v>295</v>
      </c>
      <c r="CR43" s="15">
        <f t="shared" si="69"/>
        <v>0</v>
      </c>
      <c r="CT43" s="5" t="s">
        <v>295</v>
      </c>
      <c r="CU43" s="15">
        <f t="shared" si="70"/>
        <v>0</v>
      </c>
      <c r="CV43" s="10" t="str">
        <f>IFERROR(VLOOKUP(A43,'เซต1-31'!V:W,2,0),"0")</f>
        <v>0</v>
      </c>
      <c r="CW43" s="5" t="s">
        <v>295</v>
      </c>
      <c r="CX43" s="15">
        <f t="shared" si="71"/>
        <v>0</v>
      </c>
    </row>
    <row r="44" spans="1:102" x14ac:dyDescent="0.25">
      <c r="A44" s="5" t="s">
        <v>521</v>
      </c>
      <c r="B44" s="4" t="s">
        <v>522</v>
      </c>
      <c r="C44" s="52">
        <f>38.98*2+15.01*3</f>
        <v>122.99</v>
      </c>
      <c r="D44" s="19">
        <f t="shared" si="38"/>
        <v>0</v>
      </c>
      <c r="E44" s="5" t="s">
        <v>295</v>
      </c>
      <c r="F44" s="13">
        <f t="shared" si="39"/>
        <v>0</v>
      </c>
      <c r="G44" s="10" t="str">
        <f>IFERROR(VLOOKUP(A44,'1'!U:V,2,0),"0")</f>
        <v>0</v>
      </c>
      <c r="H44" s="5" t="s">
        <v>295</v>
      </c>
      <c r="I44" s="15">
        <f t="shared" si="40"/>
        <v>0</v>
      </c>
      <c r="J44" s="10" t="str">
        <f>IFERROR(VLOOKUP(A44,'2'!U:V,2,0),"0")</f>
        <v>0</v>
      </c>
      <c r="K44" s="5" t="s">
        <v>295</v>
      </c>
      <c r="L44" s="15">
        <f t="shared" si="41"/>
        <v>0</v>
      </c>
      <c r="M44" s="10" t="str">
        <f>IFERROR(VLOOKUP(A44,'3'!U:V,2,0),"0")</f>
        <v>0</v>
      </c>
      <c r="N44" s="5" t="s">
        <v>295</v>
      </c>
      <c r="O44" s="15">
        <f t="shared" si="42"/>
        <v>0</v>
      </c>
      <c r="P44" s="10" t="str">
        <f>IFERROR(VLOOKUP(A44,'4'!U:V,2,0),"0")</f>
        <v>0</v>
      </c>
      <c r="Q44" s="5" t="s">
        <v>295</v>
      </c>
      <c r="R44" s="15">
        <f t="shared" si="43"/>
        <v>0</v>
      </c>
      <c r="S44" s="10" t="str">
        <f>IFERROR(VLOOKUP(A44,'5'!U:V,2,0),"0")</f>
        <v>0</v>
      </c>
      <c r="T44" s="5" t="s">
        <v>295</v>
      </c>
      <c r="U44" s="15">
        <f t="shared" si="44"/>
        <v>0</v>
      </c>
      <c r="V44" s="10" t="str">
        <f>IFERROR(VLOOKUP(A44,'6'!U:V,2,0),"0")</f>
        <v>0</v>
      </c>
      <c r="W44" s="5" t="s">
        <v>295</v>
      </c>
      <c r="X44" s="15">
        <f t="shared" si="45"/>
        <v>0</v>
      </c>
      <c r="Y44" s="10" t="str">
        <f>IFERROR(VLOOKUP(A44,'7'!U:V,2,0),"0")</f>
        <v>0</v>
      </c>
      <c r="Z44" s="5" t="s">
        <v>295</v>
      </c>
      <c r="AA44" s="15">
        <f t="shared" si="46"/>
        <v>0</v>
      </c>
      <c r="AB44" s="10" t="str">
        <f>IFERROR(VLOOKUP(A44,'8'!U:V,2,0),"0")</f>
        <v>0</v>
      </c>
      <c r="AC44" s="5" t="s">
        <v>295</v>
      </c>
      <c r="AD44" s="15">
        <f t="shared" si="47"/>
        <v>0</v>
      </c>
      <c r="AE44" s="10" t="str">
        <f>IFERROR(VLOOKUP(A44,'9'!U:V,2,0),"0")</f>
        <v>0</v>
      </c>
      <c r="AF44" s="5" t="s">
        <v>295</v>
      </c>
      <c r="AG44" s="15">
        <f t="shared" si="48"/>
        <v>0</v>
      </c>
      <c r="AH44" s="10" t="str">
        <f>IFERROR(VLOOKUP(A44,'10'!U:V,2,0),"0")</f>
        <v>0</v>
      </c>
      <c r="AI44" s="5" t="s">
        <v>295</v>
      </c>
      <c r="AJ44" s="15">
        <f t="shared" si="49"/>
        <v>0</v>
      </c>
      <c r="AK44" s="10" t="str">
        <f>IFERROR(VLOOKUP(A44,'11'!U:V,2,0),"0")</f>
        <v>0</v>
      </c>
      <c r="AL44" s="5" t="s">
        <v>295</v>
      </c>
      <c r="AM44" s="15">
        <f t="shared" si="50"/>
        <v>0</v>
      </c>
      <c r="AN44" s="10" t="str">
        <f>IFERROR(VLOOKUP(A44,'12'!U:V,2,0),"0")</f>
        <v>0</v>
      </c>
      <c r="AO44" s="5" t="s">
        <v>295</v>
      </c>
      <c r="AP44" s="15">
        <f t="shared" si="51"/>
        <v>0</v>
      </c>
      <c r="AQ44" s="10" t="str">
        <f>IFERROR(VLOOKUP(A44,'13'!U:V,2,0),"0")</f>
        <v>0</v>
      </c>
      <c r="AR44" s="5" t="s">
        <v>295</v>
      </c>
      <c r="AS44" s="15">
        <f t="shared" si="52"/>
        <v>0</v>
      </c>
      <c r="AT44" s="10" t="str">
        <f>IFERROR(VLOOKUP(A44,'14'!U:V,2,0),"0")</f>
        <v>0</v>
      </c>
      <c r="AU44" s="5" t="s">
        <v>295</v>
      </c>
      <c r="AV44" s="15">
        <f t="shared" si="53"/>
        <v>0</v>
      </c>
      <c r="AW44" s="10" t="str">
        <f>IFERROR(VLOOKUP(A44,'15'!U:V,2,0),"0")</f>
        <v>0</v>
      </c>
      <c r="AX44" s="5" t="s">
        <v>295</v>
      </c>
      <c r="AY44" s="15">
        <f t="shared" si="54"/>
        <v>0</v>
      </c>
      <c r="AZ44" s="10" t="str">
        <f>IFERROR(VLOOKUP(A44,'16'!U:V,2,0),"0")</f>
        <v>0</v>
      </c>
      <c r="BA44" s="5" t="s">
        <v>295</v>
      </c>
      <c r="BB44" s="15">
        <f t="shared" si="55"/>
        <v>0</v>
      </c>
      <c r="BC44" s="10" t="str">
        <f>IFERROR(VLOOKUP(A44,'17'!U:V,2,0),"0")</f>
        <v>0</v>
      </c>
      <c r="BD44" s="5" t="s">
        <v>295</v>
      </c>
      <c r="BE44" s="15">
        <f t="shared" si="56"/>
        <v>0</v>
      </c>
      <c r="BF44" s="10" t="str">
        <f>IFERROR(VLOOKUP(A44,'18'!U:V,2,0),"0")</f>
        <v>0</v>
      </c>
      <c r="BG44" s="5" t="s">
        <v>295</v>
      </c>
      <c r="BH44" s="15">
        <f t="shared" si="57"/>
        <v>0</v>
      </c>
      <c r="BI44" s="10" t="str">
        <f>IFERROR(VLOOKUP(A44,'19'!U:V,2,0),"0")</f>
        <v>0</v>
      </c>
      <c r="BJ44" s="5" t="s">
        <v>295</v>
      </c>
      <c r="BK44" s="15">
        <f t="shared" si="58"/>
        <v>0</v>
      </c>
      <c r="BL44" s="10" t="str">
        <f>IFERROR(VLOOKUP(A44,'20'!U:V,2,0),"0")</f>
        <v>0</v>
      </c>
      <c r="BM44" s="5" t="s">
        <v>295</v>
      </c>
      <c r="BN44" s="15">
        <f t="shared" si="59"/>
        <v>0</v>
      </c>
      <c r="BO44" s="10" t="str">
        <f>IFERROR(VLOOKUP(A44,'21'!U:V,2,0),"0")</f>
        <v>0</v>
      </c>
      <c r="BP44" s="5" t="s">
        <v>295</v>
      </c>
      <c r="BQ44" s="15">
        <f t="shared" si="60"/>
        <v>0</v>
      </c>
      <c r="BR44" s="10" t="str">
        <f>IFERROR(VLOOKUP(A44,'22'!U:V,2,0),"0")</f>
        <v>0</v>
      </c>
      <c r="BS44" s="5" t="s">
        <v>295</v>
      </c>
      <c r="BT44" s="15">
        <f t="shared" si="61"/>
        <v>0</v>
      </c>
      <c r="BU44" s="10" t="str">
        <f>IFERROR(VLOOKUP(A44,'23'!U:V,2,0),"0")</f>
        <v>0</v>
      </c>
      <c r="BV44" s="5" t="s">
        <v>295</v>
      </c>
      <c r="BW44" s="15">
        <f t="shared" si="62"/>
        <v>0</v>
      </c>
      <c r="BX44" s="10" t="str">
        <f>IFERROR(VLOOKUP(A44,'24'!U:V,2,0),"0")</f>
        <v>0</v>
      </c>
      <c r="BY44" s="5" t="s">
        <v>295</v>
      </c>
      <c r="BZ44" s="15">
        <f t="shared" si="63"/>
        <v>0</v>
      </c>
      <c r="CA44" s="10" t="str">
        <f>IFERROR(VLOOKUP(A44,'25'!U:V,2,0),"0")</f>
        <v>0</v>
      </c>
      <c r="CB44" s="5" t="s">
        <v>295</v>
      </c>
      <c r="CC44" s="15">
        <f t="shared" si="64"/>
        <v>0</v>
      </c>
      <c r="CD44" s="10" t="str">
        <f>IFERROR(VLOOKUP(A44,'26'!U:V,2,0),"0")</f>
        <v>0</v>
      </c>
      <c r="CE44" s="5" t="s">
        <v>295</v>
      </c>
      <c r="CF44" s="15">
        <f t="shared" si="65"/>
        <v>0</v>
      </c>
      <c r="CG44" s="10" t="str">
        <f>IFERROR(VLOOKUP(A44,'28'!#REF!,2,0),"0")</f>
        <v>0</v>
      </c>
      <c r="CH44" s="5" t="s">
        <v>295</v>
      </c>
      <c r="CI44" s="15">
        <f t="shared" si="66"/>
        <v>0</v>
      </c>
      <c r="CJ44" s="10" t="str">
        <f>IFERROR(VLOOKUP(A44,'28'!U:V,2,0),"0")</f>
        <v>0</v>
      </c>
      <c r="CK44" s="5" t="s">
        <v>295</v>
      </c>
      <c r="CL44" s="15">
        <f t="shared" si="67"/>
        <v>0</v>
      </c>
      <c r="CM44" s="10" t="str">
        <f>IFERROR(VLOOKUP(A44,'29'!U:V,2,0),"0")</f>
        <v>0</v>
      </c>
      <c r="CN44" s="5" t="s">
        <v>295</v>
      </c>
      <c r="CO44" s="15">
        <f t="shared" si="68"/>
        <v>0</v>
      </c>
      <c r="CP44" s="10" t="str">
        <f>IFERROR(VLOOKUP(A44,'30'!U:V,2,0),"0")</f>
        <v>0</v>
      </c>
      <c r="CQ44" s="5" t="s">
        <v>295</v>
      </c>
      <c r="CR44" s="15">
        <f t="shared" si="69"/>
        <v>0</v>
      </c>
      <c r="CT44" s="5" t="s">
        <v>295</v>
      </c>
      <c r="CU44" s="15">
        <f t="shared" si="70"/>
        <v>0</v>
      </c>
      <c r="CV44" s="10" t="str">
        <f>IFERROR(VLOOKUP(A44,'เซต1-31'!V:W,2,0),"0")</f>
        <v>0</v>
      </c>
      <c r="CW44" s="5" t="s">
        <v>295</v>
      </c>
      <c r="CX44" s="15">
        <f t="shared" si="71"/>
        <v>0</v>
      </c>
    </row>
    <row r="45" spans="1:102" x14ac:dyDescent="0.25">
      <c r="A45" s="5" t="s">
        <v>608</v>
      </c>
      <c r="B45" s="4" t="s">
        <v>609</v>
      </c>
      <c r="C45" s="52">
        <f>20.58*3</f>
        <v>61.739999999999995</v>
      </c>
      <c r="D45" s="19">
        <f t="shared" si="38"/>
        <v>0</v>
      </c>
      <c r="E45" s="5" t="s">
        <v>295</v>
      </c>
      <c r="F45" s="13">
        <f t="shared" si="39"/>
        <v>0</v>
      </c>
      <c r="G45" s="10" t="str">
        <f>IFERROR(VLOOKUP(A45,'1'!U:V,2,0),"0")</f>
        <v>0</v>
      </c>
      <c r="H45" s="5" t="s">
        <v>295</v>
      </c>
      <c r="I45" s="15">
        <f t="shared" si="40"/>
        <v>0</v>
      </c>
      <c r="J45" s="10" t="str">
        <f>IFERROR(VLOOKUP(A45,'2'!U:V,2,0),"0")</f>
        <v>0</v>
      </c>
      <c r="K45" s="5" t="s">
        <v>295</v>
      </c>
      <c r="L45" s="15">
        <f t="shared" si="41"/>
        <v>0</v>
      </c>
      <c r="M45" s="10" t="str">
        <f>IFERROR(VLOOKUP(A45,'3'!U:V,2,0),"0")</f>
        <v>0</v>
      </c>
      <c r="N45" s="5" t="s">
        <v>295</v>
      </c>
      <c r="O45" s="15">
        <f t="shared" si="42"/>
        <v>0</v>
      </c>
      <c r="P45" s="10" t="str">
        <f>IFERROR(VLOOKUP(A45,'4'!U:V,2,0),"0")</f>
        <v>0</v>
      </c>
      <c r="Q45" s="5" t="s">
        <v>295</v>
      </c>
      <c r="R45" s="15">
        <f t="shared" si="43"/>
        <v>0</v>
      </c>
      <c r="S45" s="10" t="str">
        <f>IFERROR(VLOOKUP(A45,'5'!U:V,2,0),"0")</f>
        <v>0</v>
      </c>
      <c r="T45" s="5" t="s">
        <v>295</v>
      </c>
      <c r="U45" s="15">
        <f t="shared" si="44"/>
        <v>0</v>
      </c>
      <c r="V45" s="10" t="str">
        <f>IFERROR(VLOOKUP(A45,'6'!U:V,2,0),"0")</f>
        <v>0</v>
      </c>
      <c r="W45" s="5" t="s">
        <v>295</v>
      </c>
      <c r="X45" s="15">
        <f t="shared" si="45"/>
        <v>0</v>
      </c>
      <c r="Y45" s="10" t="str">
        <f>IFERROR(VLOOKUP(A45,'7'!U:V,2,0),"0")</f>
        <v>0</v>
      </c>
      <c r="Z45" s="5" t="s">
        <v>295</v>
      </c>
      <c r="AA45" s="15">
        <f t="shared" si="46"/>
        <v>0</v>
      </c>
      <c r="AB45" s="10" t="str">
        <f>IFERROR(VLOOKUP(A45,'8'!U:V,2,0),"0")</f>
        <v>0</v>
      </c>
      <c r="AC45" s="5" t="s">
        <v>295</v>
      </c>
      <c r="AD45" s="15">
        <f t="shared" si="47"/>
        <v>0</v>
      </c>
      <c r="AE45" s="10" t="str">
        <f>IFERROR(VLOOKUP(A45,'9'!U:V,2,0),"0")</f>
        <v>0</v>
      </c>
      <c r="AF45" s="5" t="s">
        <v>295</v>
      </c>
      <c r="AG45" s="15">
        <f t="shared" si="48"/>
        <v>0</v>
      </c>
      <c r="AH45" s="10" t="str">
        <f>IFERROR(VLOOKUP(A45,'10'!U:V,2,0),"0")</f>
        <v>0</v>
      </c>
      <c r="AI45" s="5" t="s">
        <v>295</v>
      </c>
      <c r="AJ45" s="15">
        <f t="shared" si="49"/>
        <v>0</v>
      </c>
      <c r="AK45" s="10" t="str">
        <f>IFERROR(VLOOKUP(A45,'11'!U:V,2,0),"0")</f>
        <v>0</v>
      </c>
      <c r="AL45" s="5" t="s">
        <v>295</v>
      </c>
      <c r="AM45" s="15">
        <f t="shared" si="50"/>
        <v>0</v>
      </c>
      <c r="AN45" s="10" t="str">
        <f>IFERROR(VLOOKUP(A45,'12'!U:V,2,0),"0")</f>
        <v>0</v>
      </c>
      <c r="AO45" s="5" t="s">
        <v>295</v>
      </c>
      <c r="AP45" s="15">
        <f t="shared" si="51"/>
        <v>0</v>
      </c>
      <c r="AQ45" s="10" t="str">
        <f>IFERROR(VLOOKUP(A45,'13'!U:V,2,0),"0")</f>
        <v>0</v>
      </c>
      <c r="AR45" s="5" t="s">
        <v>295</v>
      </c>
      <c r="AS45" s="15">
        <f t="shared" si="52"/>
        <v>0</v>
      </c>
      <c r="AT45" s="10" t="str">
        <f>IFERROR(VLOOKUP(A45,'14'!U:V,2,0),"0")</f>
        <v>0</v>
      </c>
      <c r="AU45" s="5" t="s">
        <v>295</v>
      </c>
      <c r="AV45" s="15">
        <f t="shared" si="53"/>
        <v>0</v>
      </c>
      <c r="AW45" s="10" t="str">
        <f>IFERROR(VLOOKUP(A45,'15'!U:V,2,0),"0")</f>
        <v>0</v>
      </c>
      <c r="AX45" s="5" t="s">
        <v>295</v>
      </c>
      <c r="AY45" s="15">
        <f t="shared" si="54"/>
        <v>0</v>
      </c>
      <c r="AZ45" s="10" t="str">
        <f>IFERROR(VLOOKUP(A45,'16'!U:V,2,0),"0")</f>
        <v>0</v>
      </c>
      <c r="BA45" s="5" t="s">
        <v>295</v>
      </c>
      <c r="BB45" s="15">
        <f t="shared" si="55"/>
        <v>0</v>
      </c>
      <c r="BC45" s="10" t="str">
        <f>IFERROR(VLOOKUP(A45,'17'!U:V,2,0),"0")</f>
        <v>0</v>
      </c>
      <c r="BD45" s="5" t="s">
        <v>295</v>
      </c>
      <c r="BE45" s="15">
        <f t="shared" si="56"/>
        <v>0</v>
      </c>
      <c r="BF45" s="10" t="str">
        <f>IFERROR(VLOOKUP(A45,'18'!U:V,2,0),"0")</f>
        <v>0</v>
      </c>
      <c r="BG45" s="5" t="s">
        <v>295</v>
      </c>
      <c r="BH45" s="15">
        <f t="shared" si="57"/>
        <v>0</v>
      </c>
      <c r="BI45" s="10" t="str">
        <f>IFERROR(VLOOKUP(A45,'19'!U:V,2,0),"0")</f>
        <v>0</v>
      </c>
      <c r="BJ45" s="5" t="s">
        <v>295</v>
      </c>
      <c r="BK45" s="15">
        <f t="shared" si="58"/>
        <v>0</v>
      </c>
      <c r="BL45" s="10" t="str">
        <f>IFERROR(VLOOKUP(A45,'20'!U:V,2,0),"0")</f>
        <v>0</v>
      </c>
      <c r="BM45" s="5" t="s">
        <v>295</v>
      </c>
      <c r="BN45" s="15">
        <f t="shared" si="59"/>
        <v>0</v>
      </c>
      <c r="BO45" s="10" t="str">
        <f>IFERROR(VLOOKUP(A45,'21'!U:V,2,0),"0")</f>
        <v>0</v>
      </c>
      <c r="BP45" s="5" t="s">
        <v>295</v>
      </c>
      <c r="BQ45" s="15">
        <f t="shared" si="60"/>
        <v>0</v>
      </c>
      <c r="BR45" s="10" t="str">
        <f>IFERROR(VLOOKUP(A45,'22'!U:V,2,0),"0")</f>
        <v>0</v>
      </c>
      <c r="BS45" s="5" t="s">
        <v>295</v>
      </c>
      <c r="BT45" s="15">
        <f t="shared" si="61"/>
        <v>0</v>
      </c>
      <c r="BU45" s="10" t="str">
        <f>IFERROR(VLOOKUP(A45,'23'!U:V,2,0),"0")</f>
        <v>0</v>
      </c>
      <c r="BV45" s="5" t="s">
        <v>295</v>
      </c>
      <c r="BW45" s="15">
        <f t="shared" si="62"/>
        <v>0</v>
      </c>
      <c r="BX45" s="10" t="str">
        <f>IFERROR(VLOOKUP(A45,'24'!U:V,2,0),"0")</f>
        <v>0</v>
      </c>
      <c r="BY45" s="5" t="s">
        <v>295</v>
      </c>
      <c r="BZ45" s="15">
        <f t="shared" si="63"/>
        <v>0</v>
      </c>
      <c r="CA45" s="10" t="str">
        <f>IFERROR(VLOOKUP(A45,'25'!U:V,2,0),"0")</f>
        <v>0</v>
      </c>
      <c r="CB45" s="5" t="s">
        <v>295</v>
      </c>
      <c r="CC45" s="15">
        <f t="shared" si="64"/>
        <v>0</v>
      </c>
      <c r="CD45" s="10" t="str">
        <f>IFERROR(VLOOKUP(A45,'26'!U:V,2,0),"0")</f>
        <v>0</v>
      </c>
      <c r="CE45" s="5" t="s">
        <v>295</v>
      </c>
      <c r="CF45" s="15">
        <f t="shared" si="65"/>
        <v>0</v>
      </c>
      <c r="CG45" s="10" t="str">
        <f>IFERROR(VLOOKUP(A45,'28'!#REF!,2,0),"0")</f>
        <v>0</v>
      </c>
      <c r="CH45" s="5" t="s">
        <v>295</v>
      </c>
      <c r="CI45" s="15">
        <f t="shared" si="66"/>
        <v>0</v>
      </c>
      <c r="CJ45" s="10" t="str">
        <f>IFERROR(VLOOKUP(A45,'28'!U:V,2,0),"0")</f>
        <v>0</v>
      </c>
      <c r="CK45" s="5" t="s">
        <v>295</v>
      </c>
      <c r="CL45" s="15">
        <f t="shared" si="67"/>
        <v>0</v>
      </c>
      <c r="CM45" s="10" t="str">
        <f>IFERROR(VLOOKUP(A45,'29'!U:V,2,0),"0")</f>
        <v>0</v>
      </c>
      <c r="CN45" s="5" t="s">
        <v>295</v>
      </c>
      <c r="CO45" s="15">
        <f t="shared" si="68"/>
        <v>0</v>
      </c>
      <c r="CP45" s="10" t="str">
        <f>IFERROR(VLOOKUP(A45,'30'!U:V,2,0),"0")</f>
        <v>0</v>
      </c>
      <c r="CQ45" s="5" t="s">
        <v>295</v>
      </c>
      <c r="CR45" s="15">
        <f t="shared" si="69"/>
        <v>0</v>
      </c>
      <c r="CT45" s="5" t="s">
        <v>295</v>
      </c>
      <c r="CU45" s="15">
        <f t="shared" si="70"/>
        <v>0</v>
      </c>
      <c r="CV45" s="10" t="str">
        <f>IFERROR(VLOOKUP(A45,'เซต1-31'!V:W,2,0),"0")</f>
        <v>0</v>
      </c>
      <c r="CW45" s="5" t="s">
        <v>295</v>
      </c>
      <c r="CX45" s="15">
        <f t="shared" si="71"/>
        <v>0</v>
      </c>
    </row>
    <row r="46" spans="1:102" x14ac:dyDescent="0.25">
      <c r="A46" s="5" t="s">
        <v>564</v>
      </c>
      <c r="B46" s="4" t="s">
        <v>565</v>
      </c>
      <c r="C46" s="52">
        <f>15.01*4</f>
        <v>60.04</v>
      </c>
      <c r="D46" s="19">
        <f t="shared" si="38"/>
        <v>0</v>
      </c>
      <c r="E46" s="5" t="s">
        <v>295</v>
      </c>
      <c r="F46" s="13">
        <f t="shared" si="39"/>
        <v>0</v>
      </c>
      <c r="G46" s="10" t="str">
        <f>IFERROR(VLOOKUP(A46,'1'!U:V,2,0),"0")</f>
        <v>0</v>
      </c>
      <c r="H46" s="5" t="s">
        <v>295</v>
      </c>
      <c r="I46" s="15">
        <f t="shared" si="40"/>
        <v>0</v>
      </c>
      <c r="J46" s="10" t="str">
        <f>IFERROR(VLOOKUP(A46,'2'!U:V,2,0),"0")</f>
        <v>0</v>
      </c>
      <c r="K46" s="5" t="s">
        <v>295</v>
      </c>
      <c r="L46" s="15">
        <f t="shared" si="41"/>
        <v>0</v>
      </c>
      <c r="M46" s="10" t="str">
        <f>IFERROR(VLOOKUP(A46,'3'!U:V,2,0),"0")</f>
        <v>0</v>
      </c>
      <c r="N46" s="5" t="s">
        <v>295</v>
      </c>
      <c r="O46" s="15">
        <f t="shared" si="42"/>
        <v>0</v>
      </c>
      <c r="P46" s="10" t="str">
        <f>IFERROR(VLOOKUP(A46,'4'!U:V,2,0),"0")</f>
        <v>0</v>
      </c>
      <c r="Q46" s="5" t="s">
        <v>295</v>
      </c>
      <c r="R46" s="15">
        <f t="shared" si="43"/>
        <v>0</v>
      </c>
      <c r="S46" s="10" t="str">
        <f>IFERROR(VLOOKUP(A46,'5'!U:V,2,0),"0")</f>
        <v>0</v>
      </c>
      <c r="T46" s="5" t="s">
        <v>295</v>
      </c>
      <c r="U46" s="15">
        <f t="shared" si="44"/>
        <v>0</v>
      </c>
      <c r="V46" s="10" t="str">
        <f>IFERROR(VLOOKUP(A46,'6'!U:V,2,0),"0")</f>
        <v>0</v>
      </c>
      <c r="W46" s="5" t="s">
        <v>295</v>
      </c>
      <c r="X46" s="15">
        <f t="shared" si="45"/>
        <v>0</v>
      </c>
      <c r="Y46" s="10" t="str">
        <f>IFERROR(VLOOKUP(A46,'7'!U:V,2,0),"0")</f>
        <v>0</v>
      </c>
      <c r="Z46" s="5" t="s">
        <v>295</v>
      </c>
      <c r="AA46" s="15">
        <f t="shared" si="46"/>
        <v>0</v>
      </c>
      <c r="AB46" s="10" t="str">
        <f>IFERROR(VLOOKUP(A46,'8'!U:V,2,0),"0")</f>
        <v>0</v>
      </c>
      <c r="AC46" s="5" t="s">
        <v>295</v>
      </c>
      <c r="AD46" s="15">
        <f t="shared" si="47"/>
        <v>0</v>
      </c>
      <c r="AE46" s="10" t="str">
        <f>IFERROR(VLOOKUP(A46,'9'!U:V,2,0),"0")</f>
        <v>0</v>
      </c>
      <c r="AF46" s="5" t="s">
        <v>295</v>
      </c>
      <c r="AG46" s="15">
        <f t="shared" si="48"/>
        <v>0</v>
      </c>
      <c r="AH46" s="10" t="str">
        <f>IFERROR(VLOOKUP(A46,'10'!U:V,2,0),"0")</f>
        <v>0</v>
      </c>
      <c r="AI46" s="5" t="s">
        <v>295</v>
      </c>
      <c r="AJ46" s="15">
        <f t="shared" si="49"/>
        <v>0</v>
      </c>
      <c r="AK46" s="10" t="str">
        <f>IFERROR(VLOOKUP(A46,'11'!U:V,2,0),"0")</f>
        <v>0</v>
      </c>
      <c r="AL46" s="5" t="s">
        <v>295</v>
      </c>
      <c r="AM46" s="15">
        <f t="shared" si="50"/>
        <v>0</v>
      </c>
      <c r="AN46" s="10" t="str">
        <f>IFERROR(VLOOKUP(A46,'12'!U:V,2,0),"0")</f>
        <v>0</v>
      </c>
      <c r="AO46" s="5" t="s">
        <v>295</v>
      </c>
      <c r="AP46" s="15">
        <f t="shared" si="51"/>
        <v>0</v>
      </c>
      <c r="AQ46" s="10" t="str">
        <f>IFERROR(VLOOKUP(A46,'13'!U:V,2,0),"0")</f>
        <v>0</v>
      </c>
      <c r="AR46" s="5" t="s">
        <v>295</v>
      </c>
      <c r="AS46" s="15">
        <f t="shared" si="52"/>
        <v>0</v>
      </c>
      <c r="AT46" s="10" t="str">
        <f>IFERROR(VLOOKUP(A46,'14'!U:V,2,0),"0")</f>
        <v>0</v>
      </c>
      <c r="AU46" s="5" t="s">
        <v>295</v>
      </c>
      <c r="AV46" s="15">
        <f t="shared" si="53"/>
        <v>0</v>
      </c>
      <c r="AW46" s="10" t="str">
        <f>IFERROR(VLOOKUP(A46,'15'!U:V,2,0),"0")</f>
        <v>0</v>
      </c>
      <c r="AX46" s="5" t="s">
        <v>295</v>
      </c>
      <c r="AY46" s="15">
        <f t="shared" si="54"/>
        <v>0</v>
      </c>
      <c r="AZ46" s="10" t="str">
        <f>IFERROR(VLOOKUP(A46,'16'!U:V,2,0),"0")</f>
        <v>0</v>
      </c>
      <c r="BA46" s="5" t="s">
        <v>295</v>
      </c>
      <c r="BB46" s="15">
        <f t="shared" si="55"/>
        <v>0</v>
      </c>
      <c r="BC46" s="10" t="str">
        <f>IFERROR(VLOOKUP(A46,'17'!U:V,2,0),"0")</f>
        <v>0</v>
      </c>
      <c r="BD46" s="5" t="s">
        <v>295</v>
      </c>
      <c r="BE46" s="15">
        <f t="shared" si="56"/>
        <v>0</v>
      </c>
      <c r="BF46" s="10" t="str">
        <f>IFERROR(VLOOKUP(A46,'18'!U:V,2,0),"0")</f>
        <v>0</v>
      </c>
      <c r="BG46" s="5" t="s">
        <v>295</v>
      </c>
      <c r="BH46" s="15">
        <f t="shared" si="57"/>
        <v>0</v>
      </c>
      <c r="BI46" s="10" t="str">
        <f>IFERROR(VLOOKUP(A46,'19'!U:V,2,0),"0")</f>
        <v>0</v>
      </c>
      <c r="BJ46" s="5" t="s">
        <v>295</v>
      </c>
      <c r="BK46" s="15">
        <f t="shared" si="58"/>
        <v>0</v>
      </c>
      <c r="BL46" s="10" t="str">
        <f>IFERROR(VLOOKUP(A46,'20'!U:V,2,0),"0")</f>
        <v>0</v>
      </c>
      <c r="BM46" s="5" t="s">
        <v>295</v>
      </c>
      <c r="BN46" s="15">
        <f t="shared" si="59"/>
        <v>0</v>
      </c>
      <c r="BO46" s="10" t="str">
        <f>IFERROR(VLOOKUP(A46,'21'!U:V,2,0),"0")</f>
        <v>0</v>
      </c>
      <c r="BP46" s="5" t="s">
        <v>295</v>
      </c>
      <c r="BQ46" s="15">
        <f t="shared" si="60"/>
        <v>0</v>
      </c>
      <c r="BR46" s="10" t="str">
        <f>IFERROR(VLOOKUP(A46,'22'!U:V,2,0),"0")</f>
        <v>0</v>
      </c>
      <c r="BS46" s="5" t="s">
        <v>295</v>
      </c>
      <c r="BT46" s="15">
        <f t="shared" si="61"/>
        <v>0</v>
      </c>
      <c r="BU46" s="10" t="str">
        <f>IFERROR(VLOOKUP(A46,'23'!U:V,2,0),"0")</f>
        <v>0</v>
      </c>
      <c r="BV46" s="5" t="s">
        <v>295</v>
      </c>
      <c r="BW46" s="15">
        <f t="shared" si="62"/>
        <v>0</v>
      </c>
      <c r="BX46" s="10" t="str">
        <f>IFERROR(VLOOKUP(A46,'24'!U:V,2,0),"0")</f>
        <v>0</v>
      </c>
      <c r="BY46" s="5" t="s">
        <v>295</v>
      </c>
      <c r="BZ46" s="15">
        <f t="shared" si="63"/>
        <v>0</v>
      </c>
      <c r="CA46" s="10" t="str">
        <f>IFERROR(VLOOKUP(A46,'25'!U:V,2,0),"0")</f>
        <v>0</v>
      </c>
      <c r="CB46" s="5" t="s">
        <v>295</v>
      </c>
      <c r="CC46" s="15">
        <f t="shared" si="64"/>
        <v>0</v>
      </c>
      <c r="CD46" s="10" t="str">
        <f>IFERROR(VLOOKUP(A46,'26'!U:V,2,0),"0")</f>
        <v>0</v>
      </c>
      <c r="CE46" s="5" t="s">
        <v>295</v>
      </c>
      <c r="CF46" s="15">
        <f t="shared" si="65"/>
        <v>0</v>
      </c>
      <c r="CG46" s="10" t="str">
        <f>IFERROR(VLOOKUP(A46,'28'!#REF!,2,0),"0")</f>
        <v>0</v>
      </c>
      <c r="CH46" s="5" t="s">
        <v>295</v>
      </c>
      <c r="CI46" s="15">
        <f t="shared" si="66"/>
        <v>0</v>
      </c>
      <c r="CJ46" s="10" t="str">
        <f>IFERROR(VLOOKUP(A46,'28'!U:V,2,0),"0")</f>
        <v>0</v>
      </c>
      <c r="CK46" s="5" t="s">
        <v>295</v>
      </c>
      <c r="CL46" s="15">
        <f t="shared" si="67"/>
        <v>0</v>
      </c>
      <c r="CM46" s="10" t="str">
        <f>IFERROR(VLOOKUP(A46,'29'!U:V,2,0),"0")</f>
        <v>0</v>
      </c>
      <c r="CN46" s="5" t="s">
        <v>295</v>
      </c>
      <c r="CO46" s="15">
        <f t="shared" si="68"/>
        <v>0</v>
      </c>
      <c r="CP46" s="10" t="str">
        <f>IFERROR(VLOOKUP(A46,'30'!U:V,2,0),"0")</f>
        <v>0</v>
      </c>
      <c r="CQ46" s="5" t="s">
        <v>295</v>
      </c>
      <c r="CR46" s="15">
        <f t="shared" si="69"/>
        <v>0</v>
      </c>
      <c r="CT46" s="5" t="s">
        <v>295</v>
      </c>
      <c r="CU46" s="15">
        <f t="shared" si="70"/>
        <v>0</v>
      </c>
      <c r="CV46" s="10" t="str">
        <f>IFERROR(VLOOKUP(A46,'เซต1-31'!V:W,2,0),"0")</f>
        <v>0</v>
      </c>
      <c r="CW46" s="5" t="s">
        <v>295</v>
      </c>
      <c r="CX46" s="15">
        <f t="shared" si="71"/>
        <v>0</v>
      </c>
    </row>
    <row r="47" spans="1:102" x14ac:dyDescent="0.25">
      <c r="A47" s="5" t="s">
        <v>471</v>
      </c>
      <c r="B47" s="4" t="s">
        <v>472</v>
      </c>
      <c r="C47" s="52">
        <f>15.01*6</f>
        <v>90.06</v>
      </c>
      <c r="D47" s="19">
        <f t="shared" si="38"/>
        <v>0</v>
      </c>
      <c r="E47" s="5" t="s">
        <v>295</v>
      </c>
      <c r="F47" s="13">
        <f t="shared" si="39"/>
        <v>0</v>
      </c>
      <c r="G47" s="10" t="str">
        <f>IFERROR(VLOOKUP(A47,'1'!U:V,2,0),"0")</f>
        <v>0</v>
      </c>
      <c r="H47" s="5" t="s">
        <v>295</v>
      </c>
      <c r="I47" s="15">
        <f t="shared" si="40"/>
        <v>0</v>
      </c>
      <c r="J47" s="10" t="str">
        <f>IFERROR(VLOOKUP(A47,'2'!U:V,2,0),"0")</f>
        <v>0</v>
      </c>
      <c r="K47" s="5" t="s">
        <v>295</v>
      </c>
      <c r="L47" s="15">
        <f t="shared" si="41"/>
        <v>0</v>
      </c>
      <c r="M47" s="10" t="str">
        <f>IFERROR(VLOOKUP(A47,'3'!U:V,2,0),"0")</f>
        <v>0</v>
      </c>
      <c r="N47" s="5" t="s">
        <v>295</v>
      </c>
      <c r="O47" s="15">
        <f t="shared" si="42"/>
        <v>0</v>
      </c>
      <c r="P47" s="10" t="str">
        <f>IFERROR(VLOOKUP(A47,'4'!U:V,2,0),"0")</f>
        <v>0</v>
      </c>
      <c r="Q47" s="5" t="s">
        <v>295</v>
      </c>
      <c r="R47" s="15">
        <f t="shared" si="43"/>
        <v>0</v>
      </c>
      <c r="S47" s="10" t="str">
        <f>IFERROR(VLOOKUP(A47,'5'!U:V,2,0),"0")</f>
        <v>0</v>
      </c>
      <c r="T47" s="5" t="s">
        <v>295</v>
      </c>
      <c r="U47" s="15">
        <f t="shared" si="44"/>
        <v>0</v>
      </c>
      <c r="V47" s="10" t="str">
        <f>IFERROR(VLOOKUP(A47,'6'!U:V,2,0),"0")</f>
        <v>0</v>
      </c>
      <c r="W47" s="5" t="s">
        <v>295</v>
      </c>
      <c r="X47" s="15">
        <f t="shared" si="45"/>
        <v>0</v>
      </c>
      <c r="Y47" s="10" t="str">
        <f>IFERROR(VLOOKUP(A47,'7'!U:V,2,0),"0")</f>
        <v>0</v>
      </c>
      <c r="Z47" s="5" t="s">
        <v>295</v>
      </c>
      <c r="AA47" s="15">
        <f t="shared" si="46"/>
        <v>0</v>
      </c>
      <c r="AB47" s="10" t="str">
        <f>IFERROR(VLOOKUP(A47,'8'!U:V,2,0),"0")</f>
        <v>0</v>
      </c>
      <c r="AC47" s="5" t="s">
        <v>295</v>
      </c>
      <c r="AD47" s="15">
        <f t="shared" si="47"/>
        <v>0</v>
      </c>
      <c r="AE47" s="10" t="str">
        <f>IFERROR(VLOOKUP(A47,'9'!U:V,2,0),"0")</f>
        <v>0</v>
      </c>
      <c r="AF47" s="5" t="s">
        <v>295</v>
      </c>
      <c r="AG47" s="15">
        <f t="shared" si="48"/>
        <v>0</v>
      </c>
      <c r="AH47" s="10" t="str">
        <f>IFERROR(VLOOKUP(A47,'10'!U:V,2,0),"0")</f>
        <v>0</v>
      </c>
      <c r="AI47" s="5" t="s">
        <v>295</v>
      </c>
      <c r="AJ47" s="15">
        <f t="shared" si="49"/>
        <v>0</v>
      </c>
      <c r="AK47" s="10" t="str">
        <f>IFERROR(VLOOKUP(A47,'11'!U:V,2,0),"0")</f>
        <v>0</v>
      </c>
      <c r="AL47" s="5" t="s">
        <v>295</v>
      </c>
      <c r="AM47" s="15">
        <f t="shared" si="50"/>
        <v>0</v>
      </c>
      <c r="AN47" s="10" t="str">
        <f>IFERROR(VLOOKUP(A47,'12'!U:V,2,0),"0")</f>
        <v>0</v>
      </c>
      <c r="AO47" s="5" t="s">
        <v>295</v>
      </c>
      <c r="AP47" s="15">
        <f t="shared" si="51"/>
        <v>0</v>
      </c>
      <c r="AQ47" s="10" t="str">
        <f>IFERROR(VLOOKUP(A47,'13'!U:V,2,0),"0")</f>
        <v>0</v>
      </c>
      <c r="AR47" s="5" t="s">
        <v>295</v>
      </c>
      <c r="AS47" s="15">
        <f t="shared" si="52"/>
        <v>0</v>
      </c>
      <c r="AT47" s="10" t="str">
        <f>IFERROR(VLOOKUP(A47,'14'!U:V,2,0),"0")</f>
        <v>0</v>
      </c>
      <c r="AU47" s="5" t="s">
        <v>295</v>
      </c>
      <c r="AV47" s="15">
        <f t="shared" si="53"/>
        <v>0</v>
      </c>
      <c r="AW47" s="10" t="str">
        <f>IFERROR(VLOOKUP(A47,'15'!U:V,2,0),"0")</f>
        <v>0</v>
      </c>
      <c r="AX47" s="5" t="s">
        <v>295</v>
      </c>
      <c r="AY47" s="15">
        <f t="shared" si="54"/>
        <v>0</v>
      </c>
      <c r="AZ47" s="10" t="str">
        <f>IFERROR(VLOOKUP(A47,'16'!U:V,2,0),"0")</f>
        <v>0</v>
      </c>
      <c r="BA47" s="5" t="s">
        <v>295</v>
      </c>
      <c r="BB47" s="15">
        <f t="shared" si="55"/>
        <v>0</v>
      </c>
      <c r="BC47" s="10" t="str">
        <f>IFERROR(VLOOKUP(A47,'17'!U:V,2,0),"0")</f>
        <v>0</v>
      </c>
      <c r="BD47" s="5" t="s">
        <v>295</v>
      </c>
      <c r="BE47" s="15">
        <f t="shared" si="56"/>
        <v>0</v>
      </c>
      <c r="BF47" s="10" t="str">
        <f>IFERROR(VLOOKUP(A47,'18'!U:V,2,0),"0")</f>
        <v>0</v>
      </c>
      <c r="BG47" s="5" t="s">
        <v>295</v>
      </c>
      <c r="BH47" s="15">
        <f t="shared" si="57"/>
        <v>0</v>
      </c>
      <c r="BI47" s="10" t="str">
        <f>IFERROR(VLOOKUP(A47,'19'!U:V,2,0),"0")</f>
        <v>0</v>
      </c>
      <c r="BJ47" s="5" t="s">
        <v>295</v>
      </c>
      <c r="BK47" s="15">
        <f t="shared" si="58"/>
        <v>0</v>
      </c>
      <c r="BL47" s="10" t="str">
        <f>IFERROR(VLOOKUP(A47,'20'!U:V,2,0),"0")</f>
        <v>0</v>
      </c>
      <c r="BM47" s="5" t="s">
        <v>295</v>
      </c>
      <c r="BN47" s="15">
        <f t="shared" si="59"/>
        <v>0</v>
      </c>
      <c r="BO47" s="10" t="str">
        <f>IFERROR(VLOOKUP(A47,'21'!U:V,2,0),"0")</f>
        <v>0</v>
      </c>
      <c r="BP47" s="5" t="s">
        <v>295</v>
      </c>
      <c r="BQ47" s="15">
        <f t="shared" si="60"/>
        <v>0</v>
      </c>
      <c r="BR47" s="10" t="str">
        <f>IFERROR(VLOOKUP(A47,'22'!U:V,2,0),"0")</f>
        <v>0</v>
      </c>
      <c r="BS47" s="5" t="s">
        <v>295</v>
      </c>
      <c r="BT47" s="15">
        <f t="shared" si="61"/>
        <v>0</v>
      </c>
      <c r="BU47" s="10" t="str">
        <f>IFERROR(VLOOKUP(A47,'23'!U:V,2,0),"0")</f>
        <v>0</v>
      </c>
      <c r="BV47" s="5" t="s">
        <v>295</v>
      </c>
      <c r="BW47" s="15">
        <f t="shared" si="62"/>
        <v>0</v>
      </c>
      <c r="BX47" s="10" t="str">
        <f>IFERROR(VLOOKUP(A47,'24'!U:V,2,0),"0")</f>
        <v>0</v>
      </c>
      <c r="BY47" s="5" t="s">
        <v>295</v>
      </c>
      <c r="BZ47" s="15">
        <f t="shared" si="63"/>
        <v>0</v>
      </c>
      <c r="CA47" s="10" t="str">
        <f>IFERROR(VLOOKUP(A47,'25'!U:V,2,0),"0")</f>
        <v>0</v>
      </c>
      <c r="CB47" s="5" t="s">
        <v>295</v>
      </c>
      <c r="CC47" s="15">
        <f t="shared" si="64"/>
        <v>0</v>
      </c>
      <c r="CD47" s="10" t="str">
        <f>IFERROR(VLOOKUP(A47,'26'!U:V,2,0),"0")</f>
        <v>0</v>
      </c>
      <c r="CE47" s="5" t="s">
        <v>295</v>
      </c>
      <c r="CF47" s="15">
        <f t="shared" si="65"/>
        <v>0</v>
      </c>
      <c r="CG47" s="10" t="str">
        <f>IFERROR(VLOOKUP(A47,'28'!#REF!,2,0),"0")</f>
        <v>0</v>
      </c>
      <c r="CH47" s="5" t="s">
        <v>295</v>
      </c>
      <c r="CI47" s="15">
        <f t="shared" si="66"/>
        <v>0</v>
      </c>
      <c r="CJ47" s="10" t="str">
        <f>IFERROR(VLOOKUP(A47,'28'!U:V,2,0),"0")</f>
        <v>0</v>
      </c>
      <c r="CK47" s="5" t="s">
        <v>295</v>
      </c>
      <c r="CL47" s="15">
        <f t="shared" si="67"/>
        <v>0</v>
      </c>
      <c r="CM47" s="10" t="str">
        <f>IFERROR(VLOOKUP(A47,'29'!U:V,2,0),"0")</f>
        <v>0</v>
      </c>
      <c r="CN47" s="5" t="s">
        <v>295</v>
      </c>
      <c r="CO47" s="15">
        <f t="shared" si="68"/>
        <v>0</v>
      </c>
      <c r="CP47" s="10" t="str">
        <f>IFERROR(VLOOKUP(A47,'30'!U:V,2,0),"0")</f>
        <v>0</v>
      </c>
      <c r="CQ47" s="5" t="s">
        <v>295</v>
      </c>
      <c r="CR47" s="15">
        <f t="shared" si="69"/>
        <v>0</v>
      </c>
      <c r="CT47" s="5" t="s">
        <v>295</v>
      </c>
      <c r="CU47" s="15">
        <f t="shared" si="70"/>
        <v>0</v>
      </c>
      <c r="CV47" s="10" t="str">
        <f>IFERROR(VLOOKUP(A47,'เซต1-31'!V:W,2,0),"0")</f>
        <v>0</v>
      </c>
      <c r="CW47" s="5" t="s">
        <v>295</v>
      </c>
      <c r="CX47" s="15">
        <f t="shared" si="71"/>
        <v>0</v>
      </c>
    </row>
    <row r="48" spans="1:102" x14ac:dyDescent="0.25">
      <c r="A48" s="5" t="s">
        <v>475</v>
      </c>
      <c r="B48" s="4" t="s">
        <v>475</v>
      </c>
      <c r="C48" s="52">
        <f>15.01*10</f>
        <v>150.1</v>
      </c>
      <c r="D48" s="19">
        <f t="shared" si="38"/>
        <v>0</v>
      </c>
      <c r="E48" s="5" t="s">
        <v>295</v>
      </c>
      <c r="F48" s="13">
        <f t="shared" si="39"/>
        <v>0</v>
      </c>
      <c r="G48" s="10" t="str">
        <f>IFERROR(VLOOKUP(A48,'1'!U:V,2,0),"0")</f>
        <v>0</v>
      </c>
      <c r="H48" s="5" t="s">
        <v>295</v>
      </c>
      <c r="I48" s="15">
        <f t="shared" si="40"/>
        <v>0</v>
      </c>
      <c r="J48" s="10" t="str">
        <f>IFERROR(VLOOKUP(A48,'2'!U:V,2,0),"0")</f>
        <v>0</v>
      </c>
      <c r="K48" s="5" t="s">
        <v>295</v>
      </c>
      <c r="L48" s="15">
        <f t="shared" si="41"/>
        <v>0</v>
      </c>
      <c r="M48" s="10" t="str">
        <f>IFERROR(VLOOKUP(A48,'3'!U:V,2,0),"0")</f>
        <v>0</v>
      </c>
      <c r="N48" s="5" t="s">
        <v>295</v>
      </c>
      <c r="O48" s="15">
        <f t="shared" si="42"/>
        <v>0</v>
      </c>
      <c r="P48" s="10" t="str">
        <f>IFERROR(VLOOKUP(A48,'4'!U:V,2,0),"0")</f>
        <v>0</v>
      </c>
      <c r="Q48" s="5" t="s">
        <v>295</v>
      </c>
      <c r="R48" s="15">
        <f t="shared" si="43"/>
        <v>0</v>
      </c>
      <c r="S48" s="10" t="str">
        <f>IFERROR(VLOOKUP(A48,'5'!U:V,2,0),"0")</f>
        <v>0</v>
      </c>
      <c r="T48" s="5" t="s">
        <v>295</v>
      </c>
      <c r="U48" s="15">
        <f t="shared" si="44"/>
        <v>0</v>
      </c>
      <c r="V48" s="10" t="str">
        <f>IFERROR(VLOOKUP(A48,'6'!U:V,2,0),"0")</f>
        <v>0</v>
      </c>
      <c r="W48" s="5" t="s">
        <v>295</v>
      </c>
      <c r="X48" s="15">
        <f t="shared" si="45"/>
        <v>0</v>
      </c>
      <c r="Y48" s="10" t="str">
        <f>IFERROR(VLOOKUP(A48,'7'!U:V,2,0),"0")</f>
        <v>0</v>
      </c>
      <c r="Z48" s="5" t="s">
        <v>295</v>
      </c>
      <c r="AA48" s="15">
        <f t="shared" si="46"/>
        <v>0</v>
      </c>
      <c r="AB48" s="10" t="str">
        <f>IFERROR(VLOOKUP(A48,'8'!U:V,2,0),"0")</f>
        <v>0</v>
      </c>
      <c r="AC48" s="5" t="s">
        <v>295</v>
      </c>
      <c r="AD48" s="15">
        <f t="shared" si="47"/>
        <v>0</v>
      </c>
      <c r="AE48" s="10" t="str">
        <f>IFERROR(VLOOKUP(A48,'9'!U:V,2,0),"0")</f>
        <v>0</v>
      </c>
      <c r="AF48" s="5" t="s">
        <v>295</v>
      </c>
      <c r="AG48" s="15">
        <f t="shared" si="48"/>
        <v>0</v>
      </c>
      <c r="AH48" s="10" t="str">
        <f>IFERROR(VLOOKUP(A48,'10'!U:V,2,0),"0")</f>
        <v>0</v>
      </c>
      <c r="AI48" s="5" t="s">
        <v>295</v>
      </c>
      <c r="AJ48" s="15">
        <f t="shared" si="49"/>
        <v>0</v>
      </c>
      <c r="AK48" s="10" t="str">
        <f>IFERROR(VLOOKUP(A48,'11'!U:V,2,0),"0")</f>
        <v>0</v>
      </c>
      <c r="AL48" s="5" t="s">
        <v>295</v>
      </c>
      <c r="AM48" s="15">
        <f t="shared" si="50"/>
        <v>0</v>
      </c>
      <c r="AN48" s="10" t="str">
        <f>IFERROR(VLOOKUP(A48,'12'!U:V,2,0),"0")</f>
        <v>0</v>
      </c>
      <c r="AO48" s="5" t="s">
        <v>295</v>
      </c>
      <c r="AP48" s="15">
        <f t="shared" si="51"/>
        <v>0</v>
      </c>
      <c r="AQ48" s="10" t="str">
        <f>IFERROR(VLOOKUP(A48,'13'!U:V,2,0),"0")</f>
        <v>0</v>
      </c>
      <c r="AR48" s="5" t="s">
        <v>295</v>
      </c>
      <c r="AS48" s="15">
        <f t="shared" si="52"/>
        <v>0</v>
      </c>
      <c r="AT48" s="10" t="str">
        <f>IFERROR(VLOOKUP(A48,'14'!U:V,2,0),"0")</f>
        <v>0</v>
      </c>
      <c r="AU48" s="5" t="s">
        <v>295</v>
      </c>
      <c r="AV48" s="15">
        <f t="shared" si="53"/>
        <v>0</v>
      </c>
      <c r="AW48" s="10" t="str">
        <f>IFERROR(VLOOKUP(A48,'15'!U:V,2,0),"0")</f>
        <v>0</v>
      </c>
      <c r="AX48" s="5" t="s">
        <v>295</v>
      </c>
      <c r="AY48" s="15">
        <f t="shared" si="54"/>
        <v>0</v>
      </c>
      <c r="AZ48" s="10" t="str">
        <f>IFERROR(VLOOKUP(A48,'16'!U:V,2,0),"0")</f>
        <v>0</v>
      </c>
      <c r="BA48" s="5" t="s">
        <v>295</v>
      </c>
      <c r="BB48" s="15">
        <f t="shared" si="55"/>
        <v>0</v>
      </c>
      <c r="BC48" s="10" t="str">
        <f>IFERROR(VLOOKUP(A48,'17'!U:V,2,0),"0")</f>
        <v>0</v>
      </c>
      <c r="BD48" s="5" t="s">
        <v>295</v>
      </c>
      <c r="BE48" s="15">
        <f t="shared" si="56"/>
        <v>0</v>
      </c>
      <c r="BF48" s="10" t="str">
        <f>IFERROR(VLOOKUP(A48,'18'!U:V,2,0),"0")</f>
        <v>0</v>
      </c>
      <c r="BG48" s="5" t="s">
        <v>295</v>
      </c>
      <c r="BH48" s="15">
        <f t="shared" si="57"/>
        <v>0</v>
      </c>
      <c r="BI48" s="10" t="str">
        <f>IFERROR(VLOOKUP(A48,'19'!U:V,2,0),"0")</f>
        <v>0</v>
      </c>
      <c r="BJ48" s="5" t="s">
        <v>295</v>
      </c>
      <c r="BK48" s="15">
        <f t="shared" si="58"/>
        <v>0</v>
      </c>
      <c r="BL48" s="10" t="str">
        <f>IFERROR(VLOOKUP(A48,'20'!U:V,2,0),"0")</f>
        <v>0</v>
      </c>
      <c r="BM48" s="5" t="s">
        <v>295</v>
      </c>
      <c r="BN48" s="15">
        <f t="shared" si="59"/>
        <v>0</v>
      </c>
      <c r="BO48" s="10" t="str">
        <f>IFERROR(VLOOKUP(A48,'21'!U:V,2,0),"0")</f>
        <v>0</v>
      </c>
      <c r="BP48" s="5" t="s">
        <v>295</v>
      </c>
      <c r="BQ48" s="15">
        <f t="shared" si="60"/>
        <v>0</v>
      </c>
      <c r="BR48" s="10" t="str">
        <f>IFERROR(VLOOKUP(A48,'22'!U:V,2,0),"0")</f>
        <v>0</v>
      </c>
      <c r="BS48" s="5" t="s">
        <v>295</v>
      </c>
      <c r="BT48" s="15">
        <f t="shared" si="61"/>
        <v>0</v>
      </c>
      <c r="BU48" s="10" t="str">
        <f>IFERROR(VLOOKUP(A48,'23'!U:V,2,0),"0")</f>
        <v>0</v>
      </c>
      <c r="BV48" s="5" t="s">
        <v>295</v>
      </c>
      <c r="BW48" s="15">
        <f t="shared" si="62"/>
        <v>0</v>
      </c>
      <c r="BX48" s="10" t="str">
        <f>IFERROR(VLOOKUP(A48,'24'!U:V,2,0),"0")</f>
        <v>0</v>
      </c>
      <c r="BY48" s="5" t="s">
        <v>295</v>
      </c>
      <c r="BZ48" s="15">
        <f t="shared" si="63"/>
        <v>0</v>
      </c>
      <c r="CA48" s="10" t="str">
        <f>IFERROR(VLOOKUP(A48,'25'!U:V,2,0),"0")</f>
        <v>0</v>
      </c>
      <c r="CB48" s="5" t="s">
        <v>295</v>
      </c>
      <c r="CC48" s="15">
        <f t="shared" si="64"/>
        <v>0</v>
      </c>
      <c r="CD48" s="10" t="str">
        <f>IFERROR(VLOOKUP(A48,'26'!U:V,2,0),"0")</f>
        <v>0</v>
      </c>
      <c r="CE48" s="5" t="s">
        <v>295</v>
      </c>
      <c r="CF48" s="15">
        <f t="shared" si="65"/>
        <v>0</v>
      </c>
      <c r="CG48" s="10" t="str">
        <f>IFERROR(VLOOKUP(A48,'28'!#REF!,2,0),"0")</f>
        <v>0</v>
      </c>
      <c r="CH48" s="5" t="s">
        <v>295</v>
      </c>
      <c r="CI48" s="15">
        <f t="shared" si="66"/>
        <v>0</v>
      </c>
      <c r="CJ48" s="10" t="str">
        <f>IFERROR(VLOOKUP(A48,'28'!U:V,2,0),"0")</f>
        <v>0</v>
      </c>
      <c r="CK48" s="5" t="s">
        <v>295</v>
      </c>
      <c r="CL48" s="15">
        <f t="shared" si="67"/>
        <v>0</v>
      </c>
      <c r="CM48" s="10" t="str">
        <f>IFERROR(VLOOKUP(A48,'29'!U:V,2,0),"0")</f>
        <v>0</v>
      </c>
      <c r="CN48" s="5" t="s">
        <v>295</v>
      </c>
      <c r="CO48" s="15">
        <f t="shared" si="68"/>
        <v>0</v>
      </c>
      <c r="CP48" s="10" t="str">
        <f>IFERROR(VLOOKUP(A48,'30'!U:V,2,0),"0")</f>
        <v>0</v>
      </c>
      <c r="CQ48" s="5" t="s">
        <v>295</v>
      </c>
      <c r="CR48" s="15">
        <f t="shared" si="69"/>
        <v>0</v>
      </c>
      <c r="CT48" s="5" t="s">
        <v>295</v>
      </c>
      <c r="CU48" s="15">
        <f t="shared" si="70"/>
        <v>0</v>
      </c>
      <c r="CV48" s="10" t="str">
        <f>IFERROR(VLOOKUP(A48,'เซต1-31'!V:W,2,0),"0")</f>
        <v>0</v>
      </c>
      <c r="CW48" s="5" t="s">
        <v>295</v>
      </c>
      <c r="CX48" s="15">
        <f t="shared" si="71"/>
        <v>0</v>
      </c>
    </row>
    <row r="49" spans="1:102" x14ac:dyDescent="0.25">
      <c r="A49" s="5" t="s">
        <v>552</v>
      </c>
      <c r="B49" s="4" t="s">
        <v>553</v>
      </c>
      <c r="C49" s="52">
        <f>12.68*3</f>
        <v>38.04</v>
      </c>
      <c r="D49" s="19">
        <f t="shared" si="38"/>
        <v>0</v>
      </c>
      <c r="E49" s="5" t="s">
        <v>295</v>
      </c>
      <c r="F49" s="13">
        <f t="shared" si="39"/>
        <v>0</v>
      </c>
      <c r="G49" s="10" t="str">
        <f>IFERROR(VLOOKUP(A49,'1'!U:V,2,0),"0")</f>
        <v>0</v>
      </c>
      <c r="H49" s="5" t="s">
        <v>295</v>
      </c>
      <c r="I49" s="15">
        <f t="shared" si="40"/>
        <v>0</v>
      </c>
      <c r="J49" s="10" t="str">
        <f>IFERROR(VLOOKUP(A49,'2'!U:V,2,0),"0")</f>
        <v>0</v>
      </c>
      <c r="K49" s="5" t="s">
        <v>295</v>
      </c>
      <c r="L49" s="15">
        <f t="shared" si="41"/>
        <v>0</v>
      </c>
      <c r="M49" s="10" t="str">
        <f>IFERROR(VLOOKUP(A49,'3'!U:V,2,0),"0")</f>
        <v>0</v>
      </c>
      <c r="N49" s="5" t="s">
        <v>295</v>
      </c>
      <c r="O49" s="15">
        <f t="shared" si="42"/>
        <v>0</v>
      </c>
      <c r="P49" s="10" t="str">
        <f>IFERROR(VLOOKUP(A49,'4'!U:V,2,0),"0")</f>
        <v>0</v>
      </c>
      <c r="Q49" s="5" t="s">
        <v>295</v>
      </c>
      <c r="R49" s="15">
        <f t="shared" si="43"/>
        <v>0</v>
      </c>
      <c r="S49" s="10" t="str">
        <f>IFERROR(VLOOKUP(A49,'5'!U:V,2,0),"0")</f>
        <v>0</v>
      </c>
      <c r="T49" s="5" t="s">
        <v>295</v>
      </c>
      <c r="U49" s="15">
        <f t="shared" si="44"/>
        <v>0</v>
      </c>
      <c r="V49" s="10" t="str">
        <f>IFERROR(VLOOKUP(A49,'6'!U:V,2,0),"0")</f>
        <v>0</v>
      </c>
      <c r="W49" s="5" t="s">
        <v>295</v>
      </c>
      <c r="X49" s="15">
        <f t="shared" si="45"/>
        <v>0</v>
      </c>
      <c r="Y49" s="10" t="str">
        <f>IFERROR(VLOOKUP(A49,'7'!U:V,2,0),"0")</f>
        <v>0</v>
      </c>
      <c r="Z49" s="5" t="s">
        <v>295</v>
      </c>
      <c r="AA49" s="15">
        <f t="shared" si="46"/>
        <v>0</v>
      </c>
      <c r="AB49" s="10" t="str">
        <f>IFERROR(VLOOKUP(A49,'8'!U:V,2,0),"0")</f>
        <v>0</v>
      </c>
      <c r="AC49" s="5" t="s">
        <v>295</v>
      </c>
      <c r="AD49" s="15">
        <f t="shared" si="47"/>
        <v>0</v>
      </c>
      <c r="AE49" s="10" t="str">
        <f>IFERROR(VLOOKUP(A49,'9'!U:V,2,0),"0")</f>
        <v>0</v>
      </c>
      <c r="AF49" s="5" t="s">
        <v>295</v>
      </c>
      <c r="AG49" s="15">
        <f t="shared" si="48"/>
        <v>0</v>
      </c>
      <c r="AH49" s="10" t="str">
        <f>IFERROR(VLOOKUP(A49,'10'!U:V,2,0),"0")</f>
        <v>0</v>
      </c>
      <c r="AI49" s="5" t="s">
        <v>295</v>
      </c>
      <c r="AJ49" s="15">
        <f t="shared" si="49"/>
        <v>0</v>
      </c>
      <c r="AK49" s="10" t="str">
        <f>IFERROR(VLOOKUP(A49,'11'!U:V,2,0),"0")</f>
        <v>0</v>
      </c>
      <c r="AL49" s="5" t="s">
        <v>295</v>
      </c>
      <c r="AM49" s="15">
        <f t="shared" si="50"/>
        <v>0</v>
      </c>
      <c r="AN49" s="10" t="str">
        <f>IFERROR(VLOOKUP(A49,'12'!U:V,2,0),"0")</f>
        <v>0</v>
      </c>
      <c r="AO49" s="5" t="s">
        <v>295</v>
      </c>
      <c r="AP49" s="15">
        <f t="shared" si="51"/>
        <v>0</v>
      </c>
      <c r="AQ49" s="10" t="str">
        <f>IFERROR(VLOOKUP(A49,'13'!U:V,2,0),"0")</f>
        <v>0</v>
      </c>
      <c r="AR49" s="5" t="s">
        <v>295</v>
      </c>
      <c r="AS49" s="15">
        <f t="shared" si="52"/>
        <v>0</v>
      </c>
      <c r="AT49" s="10" t="str">
        <f>IFERROR(VLOOKUP(A49,'14'!U:V,2,0),"0")</f>
        <v>0</v>
      </c>
      <c r="AU49" s="5" t="s">
        <v>295</v>
      </c>
      <c r="AV49" s="15">
        <f t="shared" si="53"/>
        <v>0</v>
      </c>
      <c r="AW49" s="10" t="str">
        <f>IFERROR(VLOOKUP(A49,'15'!U:V,2,0),"0")</f>
        <v>0</v>
      </c>
      <c r="AX49" s="5" t="s">
        <v>295</v>
      </c>
      <c r="AY49" s="15">
        <f t="shared" si="54"/>
        <v>0</v>
      </c>
      <c r="AZ49" s="10" t="str">
        <f>IFERROR(VLOOKUP(A49,'16'!U:V,2,0),"0")</f>
        <v>0</v>
      </c>
      <c r="BA49" s="5" t="s">
        <v>295</v>
      </c>
      <c r="BB49" s="15">
        <f t="shared" si="55"/>
        <v>0</v>
      </c>
      <c r="BC49" s="10" t="str">
        <f>IFERROR(VLOOKUP(A49,'17'!U:V,2,0),"0")</f>
        <v>0</v>
      </c>
      <c r="BD49" s="5" t="s">
        <v>295</v>
      </c>
      <c r="BE49" s="15">
        <f t="shared" si="56"/>
        <v>0</v>
      </c>
      <c r="BF49" s="10" t="str">
        <f>IFERROR(VLOOKUP(A49,'18'!U:V,2,0),"0")</f>
        <v>0</v>
      </c>
      <c r="BG49" s="5" t="s">
        <v>295</v>
      </c>
      <c r="BH49" s="15">
        <f t="shared" si="57"/>
        <v>0</v>
      </c>
      <c r="BI49" s="10" t="str">
        <f>IFERROR(VLOOKUP(A49,'19'!U:V,2,0),"0")</f>
        <v>0</v>
      </c>
      <c r="BJ49" s="5" t="s">
        <v>295</v>
      </c>
      <c r="BK49" s="15">
        <f t="shared" si="58"/>
        <v>0</v>
      </c>
      <c r="BL49" s="10" t="str">
        <f>IFERROR(VLOOKUP(A49,'20'!U:V,2,0),"0")</f>
        <v>0</v>
      </c>
      <c r="BM49" s="5" t="s">
        <v>295</v>
      </c>
      <c r="BN49" s="15">
        <f t="shared" si="59"/>
        <v>0</v>
      </c>
      <c r="BO49" s="10" t="str">
        <f>IFERROR(VLOOKUP(A49,'21'!U:V,2,0),"0")</f>
        <v>0</v>
      </c>
      <c r="BP49" s="5" t="s">
        <v>295</v>
      </c>
      <c r="BQ49" s="15">
        <f t="shared" si="60"/>
        <v>0</v>
      </c>
      <c r="BR49" s="10" t="str">
        <f>IFERROR(VLOOKUP(A49,'22'!U:V,2,0),"0")</f>
        <v>0</v>
      </c>
      <c r="BS49" s="5" t="s">
        <v>295</v>
      </c>
      <c r="BT49" s="15">
        <f t="shared" si="61"/>
        <v>0</v>
      </c>
      <c r="BU49" s="10" t="str">
        <f>IFERROR(VLOOKUP(A49,'23'!U:V,2,0),"0")</f>
        <v>0</v>
      </c>
      <c r="BV49" s="5" t="s">
        <v>295</v>
      </c>
      <c r="BW49" s="15">
        <f t="shared" si="62"/>
        <v>0</v>
      </c>
      <c r="BX49" s="10" t="str">
        <f>IFERROR(VLOOKUP(A49,'24'!U:V,2,0),"0")</f>
        <v>0</v>
      </c>
      <c r="BY49" s="5" t="s">
        <v>295</v>
      </c>
      <c r="BZ49" s="15">
        <f t="shared" si="63"/>
        <v>0</v>
      </c>
      <c r="CA49" s="10" t="str">
        <f>IFERROR(VLOOKUP(A49,'25'!U:V,2,0),"0")</f>
        <v>0</v>
      </c>
      <c r="CB49" s="5" t="s">
        <v>295</v>
      </c>
      <c r="CC49" s="15">
        <f t="shared" si="64"/>
        <v>0</v>
      </c>
      <c r="CD49" s="10" t="str">
        <f>IFERROR(VLOOKUP(A49,'26'!U:V,2,0),"0")</f>
        <v>0</v>
      </c>
      <c r="CE49" s="5" t="s">
        <v>295</v>
      </c>
      <c r="CF49" s="15">
        <f t="shared" si="65"/>
        <v>0</v>
      </c>
      <c r="CG49" s="10" t="str">
        <f>IFERROR(VLOOKUP(A49,'28'!#REF!,2,0),"0")</f>
        <v>0</v>
      </c>
      <c r="CH49" s="5" t="s">
        <v>295</v>
      </c>
      <c r="CI49" s="15">
        <f t="shared" si="66"/>
        <v>0</v>
      </c>
      <c r="CJ49" s="10" t="str">
        <f>IFERROR(VLOOKUP(A49,'28'!U:V,2,0),"0")</f>
        <v>0</v>
      </c>
      <c r="CK49" s="5" t="s">
        <v>295</v>
      </c>
      <c r="CL49" s="15">
        <f t="shared" si="67"/>
        <v>0</v>
      </c>
      <c r="CM49" s="10" t="str">
        <f>IFERROR(VLOOKUP(A49,'29'!U:V,2,0),"0")</f>
        <v>0</v>
      </c>
      <c r="CN49" s="5" t="s">
        <v>295</v>
      </c>
      <c r="CO49" s="15">
        <f t="shared" si="68"/>
        <v>0</v>
      </c>
      <c r="CP49" s="10" t="str">
        <f>IFERROR(VLOOKUP(A49,'30'!U:V,2,0),"0")</f>
        <v>0</v>
      </c>
      <c r="CQ49" s="5" t="s">
        <v>295</v>
      </c>
      <c r="CR49" s="15">
        <f t="shared" si="69"/>
        <v>0</v>
      </c>
      <c r="CT49" s="5" t="s">
        <v>295</v>
      </c>
      <c r="CU49" s="15">
        <f t="shared" si="70"/>
        <v>0</v>
      </c>
      <c r="CV49" s="10" t="str">
        <f>IFERROR(VLOOKUP(A49,'เซต1-31'!V:W,2,0),"0")</f>
        <v>0</v>
      </c>
      <c r="CW49" s="5" t="s">
        <v>295</v>
      </c>
      <c r="CX49" s="15">
        <f t="shared" si="71"/>
        <v>0</v>
      </c>
    </row>
    <row r="50" spans="1:102" x14ac:dyDescent="0.25">
      <c r="A50" s="5" t="s">
        <v>587</v>
      </c>
      <c r="B50" s="4" t="s">
        <v>588</v>
      </c>
      <c r="C50" s="52">
        <f>12.68*4</f>
        <v>50.72</v>
      </c>
      <c r="D50" s="19">
        <f t="shared" si="38"/>
        <v>0</v>
      </c>
      <c r="E50" s="5" t="s">
        <v>295</v>
      </c>
      <c r="F50" s="13">
        <f t="shared" si="39"/>
        <v>0</v>
      </c>
      <c r="G50" s="10" t="str">
        <f>IFERROR(VLOOKUP(A50,'1'!U:V,2,0),"0")</f>
        <v>0</v>
      </c>
      <c r="H50" s="5" t="s">
        <v>295</v>
      </c>
      <c r="I50" s="15">
        <f t="shared" si="40"/>
        <v>0</v>
      </c>
      <c r="J50" s="10" t="str">
        <f>IFERROR(VLOOKUP(A50,'2'!U:V,2,0),"0")</f>
        <v>0</v>
      </c>
      <c r="K50" s="5" t="s">
        <v>295</v>
      </c>
      <c r="L50" s="15">
        <f t="shared" si="41"/>
        <v>0</v>
      </c>
      <c r="M50" s="10" t="str">
        <f>IFERROR(VLOOKUP(A50,'3'!U:V,2,0),"0")</f>
        <v>0</v>
      </c>
      <c r="N50" s="5" t="s">
        <v>295</v>
      </c>
      <c r="O50" s="15">
        <f t="shared" si="42"/>
        <v>0</v>
      </c>
      <c r="P50" s="10" t="str">
        <f>IFERROR(VLOOKUP(A50,'4'!U:V,2,0),"0")</f>
        <v>0</v>
      </c>
      <c r="Q50" s="5" t="s">
        <v>295</v>
      </c>
      <c r="R50" s="15">
        <f t="shared" si="43"/>
        <v>0</v>
      </c>
      <c r="S50" s="10" t="str">
        <f>IFERROR(VLOOKUP(A50,'5'!U:V,2,0),"0")</f>
        <v>0</v>
      </c>
      <c r="T50" s="5" t="s">
        <v>295</v>
      </c>
      <c r="U50" s="15">
        <f t="shared" si="44"/>
        <v>0</v>
      </c>
      <c r="V50" s="10" t="str">
        <f>IFERROR(VLOOKUP(A50,'6'!U:V,2,0),"0")</f>
        <v>0</v>
      </c>
      <c r="W50" s="5" t="s">
        <v>295</v>
      </c>
      <c r="X50" s="15">
        <f t="shared" si="45"/>
        <v>0</v>
      </c>
      <c r="Y50" s="10" t="str">
        <f>IFERROR(VLOOKUP(A50,'7'!U:V,2,0),"0")</f>
        <v>0</v>
      </c>
      <c r="Z50" s="5" t="s">
        <v>295</v>
      </c>
      <c r="AA50" s="15">
        <f t="shared" si="46"/>
        <v>0</v>
      </c>
      <c r="AB50" s="10" t="str">
        <f>IFERROR(VLOOKUP(A50,'8'!U:V,2,0),"0")</f>
        <v>0</v>
      </c>
      <c r="AC50" s="5" t="s">
        <v>295</v>
      </c>
      <c r="AD50" s="15">
        <f t="shared" si="47"/>
        <v>0</v>
      </c>
      <c r="AE50" s="10" t="str">
        <f>IFERROR(VLOOKUP(A50,'9'!U:V,2,0),"0")</f>
        <v>0</v>
      </c>
      <c r="AF50" s="5" t="s">
        <v>295</v>
      </c>
      <c r="AG50" s="15">
        <f t="shared" si="48"/>
        <v>0</v>
      </c>
      <c r="AH50" s="10" t="str">
        <f>IFERROR(VLOOKUP(A50,'10'!U:V,2,0),"0")</f>
        <v>0</v>
      </c>
      <c r="AI50" s="5" t="s">
        <v>295</v>
      </c>
      <c r="AJ50" s="15">
        <f t="shared" si="49"/>
        <v>0</v>
      </c>
      <c r="AK50" s="10" t="str">
        <f>IFERROR(VLOOKUP(A50,'11'!U:V,2,0),"0")</f>
        <v>0</v>
      </c>
      <c r="AL50" s="5" t="s">
        <v>295</v>
      </c>
      <c r="AM50" s="15">
        <f t="shared" si="50"/>
        <v>0</v>
      </c>
      <c r="AN50" s="10" t="str">
        <f>IFERROR(VLOOKUP(A50,'12'!U:V,2,0),"0")</f>
        <v>0</v>
      </c>
      <c r="AO50" s="5" t="s">
        <v>295</v>
      </c>
      <c r="AP50" s="15">
        <f t="shared" si="51"/>
        <v>0</v>
      </c>
      <c r="AQ50" s="10" t="str">
        <f>IFERROR(VLOOKUP(A50,'13'!U:V,2,0),"0")</f>
        <v>0</v>
      </c>
      <c r="AR50" s="5" t="s">
        <v>295</v>
      </c>
      <c r="AS50" s="15">
        <f t="shared" si="52"/>
        <v>0</v>
      </c>
      <c r="AT50" s="10" t="str">
        <f>IFERROR(VLOOKUP(A50,'14'!U:V,2,0),"0")</f>
        <v>0</v>
      </c>
      <c r="AU50" s="5" t="s">
        <v>295</v>
      </c>
      <c r="AV50" s="15">
        <f t="shared" si="53"/>
        <v>0</v>
      </c>
      <c r="AW50" s="10" t="str">
        <f>IFERROR(VLOOKUP(A50,'15'!U:V,2,0),"0")</f>
        <v>0</v>
      </c>
      <c r="AX50" s="5" t="s">
        <v>295</v>
      </c>
      <c r="AY50" s="15">
        <f t="shared" si="54"/>
        <v>0</v>
      </c>
      <c r="AZ50" s="10" t="str">
        <f>IFERROR(VLOOKUP(A50,'16'!U:V,2,0),"0")</f>
        <v>0</v>
      </c>
      <c r="BA50" s="5" t="s">
        <v>295</v>
      </c>
      <c r="BB50" s="15">
        <f t="shared" si="55"/>
        <v>0</v>
      </c>
      <c r="BC50" s="10" t="str">
        <f>IFERROR(VLOOKUP(A50,'17'!U:V,2,0),"0")</f>
        <v>0</v>
      </c>
      <c r="BD50" s="5" t="s">
        <v>295</v>
      </c>
      <c r="BE50" s="15">
        <f t="shared" si="56"/>
        <v>0</v>
      </c>
      <c r="BF50" s="10" t="str">
        <f>IFERROR(VLOOKUP(A50,'18'!U:V,2,0),"0")</f>
        <v>0</v>
      </c>
      <c r="BG50" s="5" t="s">
        <v>295</v>
      </c>
      <c r="BH50" s="15">
        <f t="shared" si="57"/>
        <v>0</v>
      </c>
      <c r="BI50" s="10" t="str">
        <f>IFERROR(VLOOKUP(A50,'19'!U:V,2,0),"0")</f>
        <v>0</v>
      </c>
      <c r="BJ50" s="5" t="s">
        <v>295</v>
      </c>
      <c r="BK50" s="15">
        <f t="shared" si="58"/>
        <v>0</v>
      </c>
      <c r="BL50" s="10" t="str">
        <f>IFERROR(VLOOKUP(A50,'20'!U:V,2,0),"0")</f>
        <v>0</v>
      </c>
      <c r="BM50" s="5" t="s">
        <v>295</v>
      </c>
      <c r="BN50" s="15">
        <f t="shared" si="59"/>
        <v>0</v>
      </c>
      <c r="BO50" s="10" t="str">
        <f>IFERROR(VLOOKUP(A50,'21'!U:V,2,0),"0")</f>
        <v>0</v>
      </c>
      <c r="BP50" s="5" t="s">
        <v>295</v>
      </c>
      <c r="BQ50" s="15">
        <f t="shared" si="60"/>
        <v>0</v>
      </c>
      <c r="BR50" s="10" t="str">
        <f>IFERROR(VLOOKUP(A50,'22'!U:V,2,0),"0")</f>
        <v>0</v>
      </c>
      <c r="BS50" s="5" t="s">
        <v>295</v>
      </c>
      <c r="BT50" s="15">
        <f t="shared" si="61"/>
        <v>0</v>
      </c>
      <c r="BU50" s="10" t="str">
        <f>IFERROR(VLOOKUP(A50,'23'!U:V,2,0),"0")</f>
        <v>0</v>
      </c>
      <c r="BV50" s="5" t="s">
        <v>295</v>
      </c>
      <c r="BW50" s="15">
        <f t="shared" si="62"/>
        <v>0</v>
      </c>
      <c r="BX50" s="10" t="str">
        <f>IFERROR(VLOOKUP(A50,'24'!U:V,2,0),"0")</f>
        <v>0</v>
      </c>
      <c r="BY50" s="5" t="s">
        <v>295</v>
      </c>
      <c r="BZ50" s="15">
        <f t="shared" si="63"/>
        <v>0</v>
      </c>
      <c r="CA50" s="10" t="str">
        <f>IFERROR(VLOOKUP(A50,'25'!U:V,2,0),"0")</f>
        <v>0</v>
      </c>
      <c r="CB50" s="5" t="s">
        <v>295</v>
      </c>
      <c r="CC50" s="15">
        <f t="shared" si="64"/>
        <v>0</v>
      </c>
      <c r="CD50" s="10" t="str">
        <f>IFERROR(VLOOKUP(A50,'26'!U:V,2,0),"0")</f>
        <v>0</v>
      </c>
      <c r="CE50" s="5" t="s">
        <v>295</v>
      </c>
      <c r="CF50" s="15">
        <f t="shared" si="65"/>
        <v>0</v>
      </c>
      <c r="CG50" s="10" t="str">
        <f>IFERROR(VLOOKUP(A50,'28'!#REF!,2,0),"0")</f>
        <v>0</v>
      </c>
      <c r="CH50" s="5" t="s">
        <v>295</v>
      </c>
      <c r="CI50" s="15">
        <f t="shared" si="66"/>
        <v>0</v>
      </c>
      <c r="CJ50" s="10" t="str">
        <f>IFERROR(VLOOKUP(A50,'28'!U:V,2,0),"0")</f>
        <v>0</v>
      </c>
      <c r="CK50" s="5" t="s">
        <v>295</v>
      </c>
      <c r="CL50" s="15">
        <f t="shared" si="67"/>
        <v>0</v>
      </c>
      <c r="CM50" s="10" t="str">
        <f>IFERROR(VLOOKUP(A50,'29'!U:V,2,0),"0")</f>
        <v>0</v>
      </c>
      <c r="CN50" s="5" t="s">
        <v>295</v>
      </c>
      <c r="CO50" s="15">
        <f t="shared" si="68"/>
        <v>0</v>
      </c>
      <c r="CP50" s="10" t="str">
        <f>IFERROR(VLOOKUP(A50,'30'!U:V,2,0),"0")</f>
        <v>0</v>
      </c>
      <c r="CQ50" s="5" t="s">
        <v>295</v>
      </c>
      <c r="CR50" s="15">
        <f t="shared" si="69"/>
        <v>0</v>
      </c>
      <c r="CT50" s="5" t="s">
        <v>295</v>
      </c>
      <c r="CU50" s="15">
        <f t="shared" si="70"/>
        <v>0</v>
      </c>
      <c r="CV50" s="10" t="str">
        <f>IFERROR(VLOOKUP(A50,'เซต1-31'!V:W,2,0),"0")</f>
        <v>0</v>
      </c>
      <c r="CW50" s="5" t="s">
        <v>295</v>
      </c>
      <c r="CX50" s="15">
        <f t="shared" si="71"/>
        <v>0</v>
      </c>
    </row>
    <row r="51" spans="1:102" x14ac:dyDescent="0.25">
      <c r="A51" s="5" t="s">
        <v>483</v>
      </c>
      <c r="B51" s="4" t="s">
        <v>339</v>
      </c>
      <c r="C51" s="52">
        <f>16.01*6</f>
        <v>96.06</v>
      </c>
      <c r="D51" s="19">
        <f t="shared" si="38"/>
        <v>0</v>
      </c>
      <c r="E51" s="5" t="s">
        <v>295</v>
      </c>
      <c r="F51" s="13">
        <f t="shared" si="39"/>
        <v>0</v>
      </c>
      <c r="G51" s="10" t="str">
        <f>IFERROR(VLOOKUP(A51,'1'!U:V,2,0),"0")</f>
        <v>0</v>
      </c>
      <c r="H51" s="5" t="s">
        <v>295</v>
      </c>
      <c r="I51" s="15">
        <f t="shared" si="40"/>
        <v>0</v>
      </c>
      <c r="J51" s="10" t="str">
        <f>IFERROR(VLOOKUP(A51,'2'!U:V,2,0),"0")</f>
        <v>0</v>
      </c>
      <c r="K51" s="5" t="s">
        <v>295</v>
      </c>
      <c r="L51" s="15">
        <f t="shared" si="41"/>
        <v>0</v>
      </c>
      <c r="M51" s="10" t="str">
        <f>IFERROR(VLOOKUP(A51,'3'!U:V,2,0),"0")</f>
        <v>0</v>
      </c>
      <c r="N51" s="5" t="s">
        <v>295</v>
      </c>
      <c r="O51" s="15">
        <f t="shared" si="42"/>
        <v>0</v>
      </c>
      <c r="P51" s="10" t="str">
        <f>IFERROR(VLOOKUP(A51,'4'!U:V,2,0),"0")</f>
        <v>0</v>
      </c>
      <c r="Q51" s="5" t="s">
        <v>295</v>
      </c>
      <c r="R51" s="15">
        <f t="shared" si="43"/>
        <v>0</v>
      </c>
      <c r="S51" s="10" t="str">
        <f>IFERROR(VLOOKUP(A51,'5'!U:V,2,0),"0")</f>
        <v>0</v>
      </c>
      <c r="T51" s="5" t="s">
        <v>295</v>
      </c>
      <c r="U51" s="15">
        <f t="shared" si="44"/>
        <v>0</v>
      </c>
      <c r="V51" s="10" t="str">
        <f>IFERROR(VLOOKUP(A51,'6'!U:V,2,0),"0")</f>
        <v>0</v>
      </c>
      <c r="W51" s="5" t="s">
        <v>295</v>
      </c>
      <c r="X51" s="15">
        <f t="shared" si="45"/>
        <v>0</v>
      </c>
      <c r="Y51" s="10" t="str">
        <f>IFERROR(VLOOKUP(A51,'7'!U:V,2,0),"0")</f>
        <v>0</v>
      </c>
      <c r="Z51" s="5" t="s">
        <v>295</v>
      </c>
      <c r="AA51" s="15">
        <f t="shared" si="46"/>
        <v>0</v>
      </c>
      <c r="AB51" s="10" t="str">
        <f>IFERROR(VLOOKUP(A51,'8'!U:V,2,0),"0")</f>
        <v>0</v>
      </c>
      <c r="AC51" s="5" t="s">
        <v>295</v>
      </c>
      <c r="AD51" s="15">
        <f t="shared" si="47"/>
        <v>0</v>
      </c>
      <c r="AE51" s="10" t="str">
        <f>IFERROR(VLOOKUP(A51,'9'!U:V,2,0),"0")</f>
        <v>0</v>
      </c>
      <c r="AF51" s="5" t="s">
        <v>295</v>
      </c>
      <c r="AG51" s="15">
        <f t="shared" si="48"/>
        <v>0</v>
      </c>
      <c r="AH51" s="10" t="str">
        <f>IFERROR(VLOOKUP(A51,'10'!U:V,2,0),"0")</f>
        <v>0</v>
      </c>
      <c r="AI51" s="5" t="s">
        <v>295</v>
      </c>
      <c r="AJ51" s="15">
        <f t="shared" si="49"/>
        <v>0</v>
      </c>
      <c r="AK51" s="10" t="str">
        <f>IFERROR(VLOOKUP(A51,'11'!U:V,2,0),"0")</f>
        <v>0</v>
      </c>
      <c r="AL51" s="5" t="s">
        <v>295</v>
      </c>
      <c r="AM51" s="15">
        <f t="shared" si="50"/>
        <v>0</v>
      </c>
      <c r="AN51" s="10" t="str">
        <f>IFERROR(VLOOKUP(A51,'12'!U:V,2,0),"0")</f>
        <v>0</v>
      </c>
      <c r="AO51" s="5" t="s">
        <v>295</v>
      </c>
      <c r="AP51" s="15">
        <f t="shared" si="51"/>
        <v>0</v>
      </c>
      <c r="AQ51" s="10" t="str">
        <f>IFERROR(VLOOKUP(A51,'13'!U:V,2,0),"0")</f>
        <v>0</v>
      </c>
      <c r="AR51" s="5" t="s">
        <v>295</v>
      </c>
      <c r="AS51" s="15">
        <f t="shared" si="52"/>
        <v>0</v>
      </c>
      <c r="AT51" s="10" t="str">
        <f>IFERROR(VLOOKUP(A51,'14'!U:V,2,0),"0")</f>
        <v>0</v>
      </c>
      <c r="AU51" s="5" t="s">
        <v>295</v>
      </c>
      <c r="AV51" s="15">
        <f t="shared" si="53"/>
        <v>0</v>
      </c>
      <c r="AW51" s="10" t="str">
        <f>IFERROR(VLOOKUP(A51,'15'!U:V,2,0),"0")</f>
        <v>0</v>
      </c>
      <c r="AX51" s="5" t="s">
        <v>295</v>
      </c>
      <c r="AY51" s="15">
        <f t="shared" si="54"/>
        <v>0</v>
      </c>
      <c r="AZ51" s="10" t="str">
        <f>IFERROR(VLOOKUP(A51,'16'!U:V,2,0),"0")</f>
        <v>0</v>
      </c>
      <c r="BA51" s="5" t="s">
        <v>295</v>
      </c>
      <c r="BB51" s="15">
        <f t="shared" si="55"/>
        <v>0</v>
      </c>
      <c r="BC51" s="10" t="str">
        <f>IFERROR(VLOOKUP(A51,'17'!U:V,2,0),"0")</f>
        <v>0</v>
      </c>
      <c r="BD51" s="5" t="s">
        <v>295</v>
      </c>
      <c r="BE51" s="15">
        <f t="shared" si="56"/>
        <v>0</v>
      </c>
      <c r="BF51" s="10" t="str">
        <f>IFERROR(VLOOKUP(A51,'18'!U:V,2,0),"0")</f>
        <v>0</v>
      </c>
      <c r="BG51" s="5" t="s">
        <v>295</v>
      </c>
      <c r="BH51" s="15">
        <f t="shared" si="57"/>
        <v>0</v>
      </c>
      <c r="BI51" s="10" t="str">
        <f>IFERROR(VLOOKUP(A51,'19'!U:V,2,0),"0")</f>
        <v>0</v>
      </c>
      <c r="BJ51" s="5" t="s">
        <v>295</v>
      </c>
      <c r="BK51" s="15">
        <f t="shared" si="58"/>
        <v>0</v>
      </c>
      <c r="BL51" s="10" t="str">
        <f>IFERROR(VLOOKUP(A51,'20'!U:V,2,0),"0")</f>
        <v>0</v>
      </c>
      <c r="BM51" s="5" t="s">
        <v>295</v>
      </c>
      <c r="BN51" s="15">
        <f t="shared" si="59"/>
        <v>0</v>
      </c>
      <c r="BO51" s="10" t="str">
        <f>IFERROR(VLOOKUP(A51,'21'!U:V,2,0),"0")</f>
        <v>0</v>
      </c>
      <c r="BP51" s="5" t="s">
        <v>295</v>
      </c>
      <c r="BQ51" s="15">
        <f t="shared" si="60"/>
        <v>0</v>
      </c>
      <c r="BR51" s="10" t="str">
        <f>IFERROR(VLOOKUP(A51,'22'!U:V,2,0),"0")</f>
        <v>0</v>
      </c>
      <c r="BS51" s="5" t="s">
        <v>295</v>
      </c>
      <c r="BT51" s="15">
        <f t="shared" si="61"/>
        <v>0</v>
      </c>
      <c r="BU51" s="10" t="str">
        <f>IFERROR(VLOOKUP(A51,'23'!U:V,2,0),"0")</f>
        <v>0</v>
      </c>
      <c r="BV51" s="5" t="s">
        <v>295</v>
      </c>
      <c r="BW51" s="15">
        <f t="shared" si="62"/>
        <v>0</v>
      </c>
      <c r="BX51" s="10" t="str">
        <f>IFERROR(VLOOKUP(A51,'24'!U:V,2,0),"0")</f>
        <v>0</v>
      </c>
      <c r="BY51" s="5" t="s">
        <v>295</v>
      </c>
      <c r="BZ51" s="15">
        <f t="shared" si="63"/>
        <v>0</v>
      </c>
      <c r="CA51" s="10" t="str">
        <f>IFERROR(VLOOKUP(A51,'25'!U:V,2,0),"0")</f>
        <v>0</v>
      </c>
      <c r="CB51" s="5" t="s">
        <v>295</v>
      </c>
      <c r="CC51" s="15">
        <f t="shared" si="64"/>
        <v>0</v>
      </c>
      <c r="CD51" s="10" t="str">
        <f>IFERROR(VLOOKUP(A51,'26'!U:V,2,0),"0")</f>
        <v>0</v>
      </c>
      <c r="CE51" s="5" t="s">
        <v>295</v>
      </c>
      <c r="CF51" s="15">
        <f t="shared" si="65"/>
        <v>0</v>
      </c>
      <c r="CG51" s="10" t="str">
        <f>IFERROR(VLOOKUP(A51,'28'!#REF!,2,0),"0")</f>
        <v>0</v>
      </c>
      <c r="CH51" s="5" t="s">
        <v>295</v>
      </c>
      <c r="CI51" s="15">
        <f t="shared" si="66"/>
        <v>0</v>
      </c>
      <c r="CJ51" s="10" t="str">
        <f>IFERROR(VLOOKUP(A51,'28'!U:V,2,0),"0")</f>
        <v>0</v>
      </c>
      <c r="CK51" s="5" t="s">
        <v>295</v>
      </c>
      <c r="CL51" s="15">
        <f t="shared" si="67"/>
        <v>0</v>
      </c>
      <c r="CM51" s="10" t="str">
        <f>IFERROR(VLOOKUP(A51,'29'!U:V,2,0),"0")</f>
        <v>0</v>
      </c>
      <c r="CN51" s="5" t="s">
        <v>295</v>
      </c>
      <c r="CO51" s="15">
        <f t="shared" si="68"/>
        <v>0</v>
      </c>
      <c r="CP51" s="10" t="str">
        <f>IFERROR(VLOOKUP(A51,'30'!U:V,2,0),"0")</f>
        <v>0</v>
      </c>
      <c r="CQ51" s="5" t="s">
        <v>295</v>
      </c>
      <c r="CR51" s="15">
        <f t="shared" si="69"/>
        <v>0</v>
      </c>
      <c r="CT51" s="5" t="s">
        <v>295</v>
      </c>
      <c r="CU51" s="15">
        <f t="shared" si="70"/>
        <v>0</v>
      </c>
      <c r="CV51" s="10" t="str">
        <f>IFERROR(VLOOKUP(A51,'เซต1-31'!V:W,2,0),"0")</f>
        <v>0</v>
      </c>
      <c r="CW51" s="5" t="s">
        <v>295</v>
      </c>
      <c r="CX51" s="15">
        <f t="shared" si="71"/>
        <v>0</v>
      </c>
    </row>
    <row r="52" spans="1:102" x14ac:dyDescent="0.25">
      <c r="A52" s="5" t="s">
        <v>583</v>
      </c>
      <c r="B52" s="4" t="s">
        <v>584</v>
      </c>
      <c r="C52" s="52">
        <f>17.5*3</f>
        <v>52.5</v>
      </c>
      <c r="D52" s="19">
        <f t="shared" si="38"/>
        <v>0</v>
      </c>
      <c r="E52" s="5" t="s">
        <v>295</v>
      </c>
      <c r="F52" s="13">
        <f t="shared" si="39"/>
        <v>0</v>
      </c>
      <c r="G52" s="10" t="str">
        <f>IFERROR(VLOOKUP(A52,'1'!U:V,2,0),"0")</f>
        <v>0</v>
      </c>
      <c r="H52" s="5" t="s">
        <v>295</v>
      </c>
      <c r="I52" s="15">
        <f t="shared" si="40"/>
        <v>0</v>
      </c>
      <c r="J52" s="10" t="str">
        <f>IFERROR(VLOOKUP(A52,'2'!U:V,2,0),"0")</f>
        <v>0</v>
      </c>
      <c r="K52" s="5" t="s">
        <v>295</v>
      </c>
      <c r="L52" s="15">
        <f t="shared" si="41"/>
        <v>0</v>
      </c>
      <c r="M52" s="10" t="str">
        <f>IFERROR(VLOOKUP(A52,'3'!U:V,2,0),"0")</f>
        <v>0</v>
      </c>
      <c r="N52" s="5" t="s">
        <v>295</v>
      </c>
      <c r="O52" s="15">
        <f t="shared" si="42"/>
        <v>0</v>
      </c>
      <c r="P52" s="10" t="str">
        <f>IFERROR(VLOOKUP(A52,'4'!U:V,2,0),"0")</f>
        <v>0</v>
      </c>
      <c r="Q52" s="5" t="s">
        <v>295</v>
      </c>
      <c r="R52" s="15">
        <f t="shared" si="43"/>
        <v>0</v>
      </c>
      <c r="S52" s="10" t="str">
        <f>IFERROR(VLOOKUP(A52,'5'!U:V,2,0),"0")</f>
        <v>0</v>
      </c>
      <c r="T52" s="5" t="s">
        <v>295</v>
      </c>
      <c r="U52" s="15">
        <f t="shared" si="44"/>
        <v>0</v>
      </c>
      <c r="V52" s="10" t="str">
        <f>IFERROR(VLOOKUP(A52,'6'!U:V,2,0),"0")</f>
        <v>0</v>
      </c>
      <c r="W52" s="5" t="s">
        <v>295</v>
      </c>
      <c r="X52" s="15">
        <f t="shared" si="45"/>
        <v>0</v>
      </c>
      <c r="Y52" s="10" t="str">
        <f>IFERROR(VLOOKUP(A52,'7'!U:V,2,0),"0")</f>
        <v>0</v>
      </c>
      <c r="Z52" s="5" t="s">
        <v>295</v>
      </c>
      <c r="AA52" s="15">
        <f t="shared" si="46"/>
        <v>0</v>
      </c>
      <c r="AB52" s="10" t="str">
        <f>IFERROR(VLOOKUP(A52,'8'!U:V,2,0),"0")</f>
        <v>0</v>
      </c>
      <c r="AC52" s="5" t="s">
        <v>295</v>
      </c>
      <c r="AD52" s="15">
        <f t="shared" si="47"/>
        <v>0</v>
      </c>
      <c r="AE52" s="10" t="str">
        <f>IFERROR(VLOOKUP(A52,'9'!U:V,2,0),"0")</f>
        <v>0</v>
      </c>
      <c r="AF52" s="5" t="s">
        <v>295</v>
      </c>
      <c r="AG52" s="15">
        <f t="shared" si="48"/>
        <v>0</v>
      </c>
      <c r="AH52" s="10" t="str">
        <f>IFERROR(VLOOKUP(A52,'10'!U:V,2,0),"0")</f>
        <v>0</v>
      </c>
      <c r="AI52" s="5" t="s">
        <v>295</v>
      </c>
      <c r="AJ52" s="15">
        <f t="shared" si="49"/>
        <v>0</v>
      </c>
      <c r="AK52" s="10" t="str">
        <f>IFERROR(VLOOKUP(A52,'11'!U:V,2,0),"0")</f>
        <v>0</v>
      </c>
      <c r="AL52" s="5" t="s">
        <v>295</v>
      </c>
      <c r="AM52" s="15">
        <f t="shared" si="50"/>
        <v>0</v>
      </c>
      <c r="AN52" s="10" t="str">
        <f>IFERROR(VLOOKUP(A52,'12'!U:V,2,0),"0")</f>
        <v>0</v>
      </c>
      <c r="AO52" s="5" t="s">
        <v>295</v>
      </c>
      <c r="AP52" s="15">
        <f t="shared" si="51"/>
        <v>0</v>
      </c>
      <c r="AQ52" s="10" t="str">
        <f>IFERROR(VLOOKUP(A52,'13'!U:V,2,0),"0")</f>
        <v>0</v>
      </c>
      <c r="AR52" s="5" t="s">
        <v>295</v>
      </c>
      <c r="AS52" s="15">
        <f t="shared" si="52"/>
        <v>0</v>
      </c>
      <c r="AT52" s="10" t="str">
        <f>IFERROR(VLOOKUP(A52,'14'!U:V,2,0),"0")</f>
        <v>0</v>
      </c>
      <c r="AU52" s="5" t="s">
        <v>295</v>
      </c>
      <c r="AV52" s="15">
        <f t="shared" si="53"/>
        <v>0</v>
      </c>
      <c r="AW52" s="10" t="str">
        <f>IFERROR(VLOOKUP(A52,'15'!U:V,2,0),"0")</f>
        <v>0</v>
      </c>
      <c r="AX52" s="5" t="s">
        <v>295</v>
      </c>
      <c r="AY52" s="15">
        <f t="shared" si="54"/>
        <v>0</v>
      </c>
      <c r="AZ52" s="10" t="str">
        <f>IFERROR(VLOOKUP(A52,'16'!U:V,2,0),"0")</f>
        <v>0</v>
      </c>
      <c r="BA52" s="5" t="s">
        <v>295</v>
      </c>
      <c r="BB52" s="15">
        <f t="shared" si="55"/>
        <v>0</v>
      </c>
      <c r="BC52" s="10" t="str">
        <f>IFERROR(VLOOKUP(A52,'17'!U:V,2,0),"0")</f>
        <v>0</v>
      </c>
      <c r="BD52" s="5" t="s">
        <v>295</v>
      </c>
      <c r="BE52" s="15">
        <f t="shared" si="56"/>
        <v>0</v>
      </c>
      <c r="BF52" s="10" t="str">
        <f>IFERROR(VLOOKUP(A52,'18'!U:V,2,0),"0")</f>
        <v>0</v>
      </c>
      <c r="BG52" s="5" t="s">
        <v>295</v>
      </c>
      <c r="BH52" s="15">
        <f t="shared" si="57"/>
        <v>0</v>
      </c>
      <c r="BI52" s="10" t="str">
        <f>IFERROR(VLOOKUP(A52,'19'!U:V,2,0),"0")</f>
        <v>0</v>
      </c>
      <c r="BJ52" s="5" t="s">
        <v>295</v>
      </c>
      <c r="BK52" s="15">
        <f t="shared" si="58"/>
        <v>0</v>
      </c>
      <c r="BL52" s="10" t="str">
        <f>IFERROR(VLOOKUP(A52,'20'!U:V,2,0),"0")</f>
        <v>0</v>
      </c>
      <c r="BM52" s="5" t="s">
        <v>295</v>
      </c>
      <c r="BN52" s="15">
        <f t="shared" si="59"/>
        <v>0</v>
      </c>
      <c r="BO52" s="10" t="str">
        <f>IFERROR(VLOOKUP(A52,'21'!U:V,2,0),"0")</f>
        <v>0</v>
      </c>
      <c r="BP52" s="5" t="s">
        <v>295</v>
      </c>
      <c r="BQ52" s="15">
        <f t="shared" si="60"/>
        <v>0</v>
      </c>
      <c r="BR52" s="10" t="str">
        <f>IFERROR(VLOOKUP(A52,'22'!U:V,2,0),"0")</f>
        <v>0</v>
      </c>
      <c r="BS52" s="5" t="s">
        <v>295</v>
      </c>
      <c r="BT52" s="15">
        <f t="shared" si="61"/>
        <v>0</v>
      </c>
      <c r="BU52" s="10" t="str">
        <f>IFERROR(VLOOKUP(A52,'23'!U:V,2,0),"0")</f>
        <v>0</v>
      </c>
      <c r="BV52" s="5" t="s">
        <v>295</v>
      </c>
      <c r="BW52" s="15">
        <f t="shared" si="62"/>
        <v>0</v>
      </c>
      <c r="BX52" s="10" t="str">
        <f>IFERROR(VLOOKUP(A52,'24'!U:V,2,0),"0")</f>
        <v>0</v>
      </c>
      <c r="BY52" s="5" t="s">
        <v>295</v>
      </c>
      <c r="BZ52" s="15">
        <f t="shared" si="63"/>
        <v>0</v>
      </c>
      <c r="CA52" s="10" t="str">
        <f>IFERROR(VLOOKUP(A52,'25'!U:V,2,0),"0")</f>
        <v>0</v>
      </c>
      <c r="CB52" s="5" t="s">
        <v>295</v>
      </c>
      <c r="CC52" s="15">
        <f t="shared" si="64"/>
        <v>0</v>
      </c>
      <c r="CD52" s="10" t="str">
        <f>IFERROR(VLOOKUP(A52,'26'!U:V,2,0),"0")</f>
        <v>0</v>
      </c>
      <c r="CE52" s="5" t="s">
        <v>295</v>
      </c>
      <c r="CF52" s="15">
        <f t="shared" si="65"/>
        <v>0</v>
      </c>
      <c r="CG52" s="10" t="str">
        <f>IFERROR(VLOOKUP(A52,'28'!#REF!,2,0),"0")</f>
        <v>0</v>
      </c>
      <c r="CH52" s="5" t="s">
        <v>295</v>
      </c>
      <c r="CI52" s="15">
        <f t="shared" si="66"/>
        <v>0</v>
      </c>
      <c r="CJ52" s="10" t="str">
        <f>IFERROR(VLOOKUP(A52,'28'!U:V,2,0),"0")</f>
        <v>0</v>
      </c>
      <c r="CK52" s="5" t="s">
        <v>295</v>
      </c>
      <c r="CL52" s="15">
        <f t="shared" si="67"/>
        <v>0</v>
      </c>
      <c r="CM52" s="10" t="str">
        <f>IFERROR(VLOOKUP(A52,'29'!U:V,2,0),"0")</f>
        <v>0</v>
      </c>
      <c r="CN52" s="5" t="s">
        <v>295</v>
      </c>
      <c r="CO52" s="15">
        <f t="shared" si="68"/>
        <v>0</v>
      </c>
      <c r="CP52" s="10" t="str">
        <f>IFERROR(VLOOKUP(A52,'30'!U:V,2,0),"0")</f>
        <v>0</v>
      </c>
      <c r="CQ52" s="5" t="s">
        <v>295</v>
      </c>
      <c r="CR52" s="15">
        <f t="shared" si="69"/>
        <v>0</v>
      </c>
      <c r="CT52" s="5" t="s">
        <v>295</v>
      </c>
      <c r="CU52" s="15">
        <f t="shared" si="70"/>
        <v>0</v>
      </c>
      <c r="CV52" s="10" t="str">
        <f>IFERROR(VLOOKUP(A52,'เซต1-31'!V:W,2,0),"0")</f>
        <v>0</v>
      </c>
      <c r="CW52" s="5" t="s">
        <v>295</v>
      </c>
      <c r="CX52" s="15">
        <f t="shared" si="71"/>
        <v>0</v>
      </c>
    </row>
    <row r="53" spans="1:102" x14ac:dyDescent="0.25">
      <c r="A53" s="5" t="s">
        <v>518</v>
      </c>
      <c r="B53" s="4" t="s">
        <v>531</v>
      </c>
      <c r="C53" s="52">
        <f>16.01*4</f>
        <v>64.040000000000006</v>
      </c>
      <c r="D53" s="19">
        <f t="shared" si="38"/>
        <v>0</v>
      </c>
      <c r="E53" s="5" t="s">
        <v>295</v>
      </c>
      <c r="F53" s="13">
        <f t="shared" si="39"/>
        <v>0</v>
      </c>
      <c r="G53" s="10" t="str">
        <f>IFERROR(VLOOKUP(A53,'1'!U:V,2,0),"0")</f>
        <v>0</v>
      </c>
      <c r="H53" s="5" t="s">
        <v>295</v>
      </c>
      <c r="I53" s="15">
        <f t="shared" si="40"/>
        <v>0</v>
      </c>
      <c r="J53" s="10" t="str">
        <f>IFERROR(VLOOKUP(A53,'2'!U:V,2,0),"0")</f>
        <v>0</v>
      </c>
      <c r="K53" s="5" t="s">
        <v>295</v>
      </c>
      <c r="L53" s="15">
        <f t="shared" si="41"/>
        <v>0</v>
      </c>
      <c r="M53" s="10" t="str">
        <f>IFERROR(VLOOKUP(A53,'3'!U:V,2,0),"0")</f>
        <v>0</v>
      </c>
      <c r="N53" s="5" t="s">
        <v>295</v>
      </c>
      <c r="O53" s="15">
        <f t="shared" si="42"/>
        <v>0</v>
      </c>
      <c r="P53" s="10" t="str">
        <f>IFERROR(VLOOKUP(A53,'4'!U:V,2,0),"0")</f>
        <v>0</v>
      </c>
      <c r="Q53" s="5" t="s">
        <v>295</v>
      </c>
      <c r="R53" s="15">
        <f t="shared" si="43"/>
        <v>0</v>
      </c>
      <c r="S53" s="10" t="str">
        <f>IFERROR(VLOOKUP(A53,'5'!U:V,2,0),"0")</f>
        <v>0</v>
      </c>
      <c r="T53" s="5" t="s">
        <v>295</v>
      </c>
      <c r="U53" s="15">
        <f t="shared" si="44"/>
        <v>0</v>
      </c>
      <c r="V53" s="10" t="str">
        <f>IFERROR(VLOOKUP(A53,'6'!U:V,2,0),"0")</f>
        <v>0</v>
      </c>
      <c r="W53" s="5" t="s">
        <v>295</v>
      </c>
      <c r="X53" s="15">
        <f t="shared" si="45"/>
        <v>0</v>
      </c>
      <c r="Y53" s="10" t="str">
        <f>IFERROR(VLOOKUP(A53,'7'!U:V,2,0),"0")</f>
        <v>0</v>
      </c>
      <c r="Z53" s="5" t="s">
        <v>295</v>
      </c>
      <c r="AA53" s="15">
        <f t="shared" si="46"/>
        <v>0</v>
      </c>
      <c r="AB53" s="10" t="str">
        <f>IFERROR(VLOOKUP(A53,'8'!U:V,2,0),"0")</f>
        <v>0</v>
      </c>
      <c r="AC53" s="5" t="s">
        <v>295</v>
      </c>
      <c r="AD53" s="15">
        <f t="shared" si="47"/>
        <v>0</v>
      </c>
      <c r="AE53" s="10" t="str">
        <f>IFERROR(VLOOKUP(A53,'9'!U:V,2,0),"0")</f>
        <v>0</v>
      </c>
      <c r="AF53" s="5" t="s">
        <v>295</v>
      </c>
      <c r="AG53" s="15">
        <f t="shared" si="48"/>
        <v>0</v>
      </c>
      <c r="AH53" s="10" t="str">
        <f>IFERROR(VLOOKUP(A53,'10'!U:V,2,0),"0")</f>
        <v>0</v>
      </c>
      <c r="AI53" s="5" t="s">
        <v>295</v>
      </c>
      <c r="AJ53" s="15">
        <f t="shared" si="49"/>
        <v>0</v>
      </c>
      <c r="AK53" s="10" t="str">
        <f>IFERROR(VLOOKUP(A53,'11'!U:V,2,0),"0")</f>
        <v>0</v>
      </c>
      <c r="AL53" s="5" t="s">
        <v>295</v>
      </c>
      <c r="AM53" s="15">
        <f t="shared" si="50"/>
        <v>0</v>
      </c>
      <c r="AN53" s="10" t="str">
        <f>IFERROR(VLOOKUP(A53,'12'!U:V,2,0),"0")</f>
        <v>0</v>
      </c>
      <c r="AO53" s="5" t="s">
        <v>295</v>
      </c>
      <c r="AP53" s="15">
        <f t="shared" si="51"/>
        <v>0</v>
      </c>
      <c r="AQ53" s="10" t="str">
        <f>IFERROR(VLOOKUP(A53,'13'!U:V,2,0),"0")</f>
        <v>0</v>
      </c>
      <c r="AR53" s="5" t="s">
        <v>295</v>
      </c>
      <c r="AS53" s="15">
        <f t="shared" si="52"/>
        <v>0</v>
      </c>
      <c r="AT53" s="10" t="str">
        <f>IFERROR(VLOOKUP(A53,'14'!U:V,2,0),"0")</f>
        <v>0</v>
      </c>
      <c r="AU53" s="5" t="s">
        <v>295</v>
      </c>
      <c r="AV53" s="15">
        <f t="shared" si="53"/>
        <v>0</v>
      </c>
      <c r="AW53" s="10" t="str">
        <f>IFERROR(VLOOKUP(A53,'15'!U:V,2,0),"0")</f>
        <v>0</v>
      </c>
      <c r="AX53" s="5" t="s">
        <v>295</v>
      </c>
      <c r="AY53" s="15">
        <f t="shared" si="54"/>
        <v>0</v>
      </c>
      <c r="AZ53" s="10" t="str">
        <f>IFERROR(VLOOKUP(A53,'16'!U:V,2,0),"0")</f>
        <v>0</v>
      </c>
      <c r="BA53" s="5" t="s">
        <v>295</v>
      </c>
      <c r="BB53" s="15">
        <f t="shared" si="55"/>
        <v>0</v>
      </c>
      <c r="BC53" s="10" t="str">
        <f>IFERROR(VLOOKUP(A53,'17'!U:V,2,0),"0")</f>
        <v>0</v>
      </c>
      <c r="BD53" s="5" t="s">
        <v>295</v>
      </c>
      <c r="BE53" s="15">
        <f t="shared" si="56"/>
        <v>0</v>
      </c>
      <c r="BF53" s="10" t="str">
        <f>IFERROR(VLOOKUP(A53,'18'!U:V,2,0),"0")</f>
        <v>0</v>
      </c>
      <c r="BG53" s="5" t="s">
        <v>295</v>
      </c>
      <c r="BH53" s="15">
        <f t="shared" si="57"/>
        <v>0</v>
      </c>
      <c r="BI53" s="10" t="str">
        <f>IFERROR(VLOOKUP(A53,'19'!U:V,2,0),"0")</f>
        <v>0</v>
      </c>
      <c r="BJ53" s="5" t="s">
        <v>295</v>
      </c>
      <c r="BK53" s="15">
        <f t="shared" si="58"/>
        <v>0</v>
      </c>
      <c r="BL53" s="10" t="str">
        <f>IFERROR(VLOOKUP(A53,'20'!U:V,2,0),"0")</f>
        <v>0</v>
      </c>
      <c r="BM53" s="5" t="s">
        <v>295</v>
      </c>
      <c r="BN53" s="15">
        <f t="shared" si="59"/>
        <v>0</v>
      </c>
      <c r="BO53" s="10" t="str">
        <f>IFERROR(VLOOKUP(A53,'21'!U:V,2,0),"0")</f>
        <v>0</v>
      </c>
      <c r="BP53" s="5" t="s">
        <v>295</v>
      </c>
      <c r="BQ53" s="15">
        <f t="shared" si="60"/>
        <v>0</v>
      </c>
      <c r="BR53" s="10" t="str">
        <f>IFERROR(VLOOKUP(A53,'22'!U:V,2,0),"0")</f>
        <v>0</v>
      </c>
      <c r="BS53" s="5" t="s">
        <v>295</v>
      </c>
      <c r="BT53" s="15">
        <f t="shared" si="61"/>
        <v>0</v>
      </c>
      <c r="BU53" s="10" t="str">
        <f>IFERROR(VLOOKUP(A53,'23'!U:V,2,0),"0")</f>
        <v>0</v>
      </c>
      <c r="BV53" s="5" t="s">
        <v>295</v>
      </c>
      <c r="BW53" s="15">
        <f t="shared" si="62"/>
        <v>0</v>
      </c>
      <c r="BX53" s="10" t="str">
        <f>IFERROR(VLOOKUP(A53,'24'!U:V,2,0),"0")</f>
        <v>0</v>
      </c>
      <c r="BY53" s="5" t="s">
        <v>295</v>
      </c>
      <c r="BZ53" s="15">
        <f t="shared" si="63"/>
        <v>0</v>
      </c>
      <c r="CA53" s="10" t="str">
        <f>IFERROR(VLOOKUP(A53,'25'!U:V,2,0),"0")</f>
        <v>0</v>
      </c>
      <c r="CB53" s="5" t="s">
        <v>295</v>
      </c>
      <c r="CC53" s="15">
        <f t="shared" si="64"/>
        <v>0</v>
      </c>
      <c r="CD53" s="10" t="str">
        <f>IFERROR(VLOOKUP(A53,'26'!U:V,2,0),"0")</f>
        <v>0</v>
      </c>
      <c r="CE53" s="5" t="s">
        <v>295</v>
      </c>
      <c r="CF53" s="15">
        <f t="shared" si="65"/>
        <v>0</v>
      </c>
      <c r="CG53" s="10" t="str">
        <f>IFERROR(VLOOKUP(A53,'28'!#REF!,2,0),"0")</f>
        <v>0</v>
      </c>
      <c r="CH53" s="5" t="s">
        <v>295</v>
      </c>
      <c r="CI53" s="15">
        <f t="shared" si="66"/>
        <v>0</v>
      </c>
      <c r="CJ53" s="10" t="str">
        <f>IFERROR(VLOOKUP(A53,'28'!U:V,2,0),"0")</f>
        <v>0</v>
      </c>
      <c r="CK53" s="5" t="s">
        <v>295</v>
      </c>
      <c r="CL53" s="15">
        <f t="shared" si="67"/>
        <v>0</v>
      </c>
      <c r="CM53" s="10" t="str">
        <f>IFERROR(VLOOKUP(A53,'29'!U:V,2,0),"0")</f>
        <v>0</v>
      </c>
      <c r="CN53" s="5" t="s">
        <v>295</v>
      </c>
      <c r="CO53" s="15">
        <f t="shared" si="68"/>
        <v>0</v>
      </c>
      <c r="CP53" s="10" t="str">
        <f>IFERROR(VLOOKUP(A53,'30'!U:V,2,0),"0")</f>
        <v>0</v>
      </c>
      <c r="CQ53" s="5" t="s">
        <v>295</v>
      </c>
      <c r="CR53" s="15">
        <f t="shared" si="69"/>
        <v>0</v>
      </c>
      <c r="CT53" s="5" t="s">
        <v>295</v>
      </c>
      <c r="CU53" s="15">
        <f t="shared" si="70"/>
        <v>0</v>
      </c>
      <c r="CV53" s="10" t="str">
        <f>IFERROR(VLOOKUP(A53,'เซต1-31'!V:W,2,0),"0")</f>
        <v>0</v>
      </c>
      <c r="CW53" s="5" t="s">
        <v>295</v>
      </c>
      <c r="CX53" s="15">
        <f t="shared" si="71"/>
        <v>0</v>
      </c>
    </row>
    <row r="54" spans="1:102" x14ac:dyDescent="0.25">
      <c r="A54" s="5" t="s">
        <v>495</v>
      </c>
      <c r="B54" s="4" t="s">
        <v>538</v>
      </c>
      <c r="C54" s="52">
        <f>16.01*8</f>
        <v>128.08000000000001</v>
      </c>
      <c r="D54" s="19">
        <f t="shared" si="38"/>
        <v>0</v>
      </c>
      <c r="E54" s="5" t="s">
        <v>295</v>
      </c>
      <c r="F54" s="13">
        <f t="shared" si="39"/>
        <v>0</v>
      </c>
      <c r="G54" s="10" t="str">
        <f>IFERROR(VLOOKUP(A54,'1'!U:V,2,0),"0")</f>
        <v>0</v>
      </c>
      <c r="H54" s="5" t="s">
        <v>295</v>
      </c>
      <c r="I54" s="15">
        <f t="shared" si="40"/>
        <v>0</v>
      </c>
      <c r="J54" s="10" t="str">
        <f>IFERROR(VLOOKUP(A54,'2'!U:V,2,0),"0")</f>
        <v>0</v>
      </c>
      <c r="K54" s="5" t="s">
        <v>295</v>
      </c>
      <c r="L54" s="15">
        <f t="shared" si="41"/>
        <v>0</v>
      </c>
      <c r="M54" s="10" t="str">
        <f>IFERROR(VLOOKUP(A54,'3'!U:V,2,0),"0")</f>
        <v>0</v>
      </c>
      <c r="N54" s="5" t="s">
        <v>295</v>
      </c>
      <c r="O54" s="15">
        <f t="shared" si="42"/>
        <v>0</v>
      </c>
      <c r="P54" s="10" t="str">
        <f>IFERROR(VLOOKUP(A54,'4'!U:V,2,0),"0")</f>
        <v>0</v>
      </c>
      <c r="Q54" s="5" t="s">
        <v>295</v>
      </c>
      <c r="R54" s="15">
        <f t="shared" si="43"/>
        <v>0</v>
      </c>
      <c r="S54" s="10" t="str">
        <f>IFERROR(VLOOKUP(A54,'5'!U:V,2,0),"0")</f>
        <v>0</v>
      </c>
      <c r="T54" s="5" t="s">
        <v>295</v>
      </c>
      <c r="U54" s="15">
        <f t="shared" si="44"/>
        <v>0</v>
      </c>
      <c r="V54" s="10" t="str">
        <f>IFERROR(VLOOKUP(A54,'6'!U:V,2,0),"0")</f>
        <v>0</v>
      </c>
      <c r="W54" s="5" t="s">
        <v>295</v>
      </c>
      <c r="X54" s="15">
        <f t="shared" si="45"/>
        <v>0</v>
      </c>
      <c r="Y54" s="10" t="str">
        <f>IFERROR(VLOOKUP(A54,'7'!U:V,2,0),"0")</f>
        <v>0</v>
      </c>
      <c r="Z54" s="5" t="s">
        <v>295</v>
      </c>
      <c r="AA54" s="15">
        <f t="shared" si="46"/>
        <v>0</v>
      </c>
      <c r="AB54" s="10" t="str">
        <f>IFERROR(VLOOKUP(A54,'8'!U:V,2,0),"0")</f>
        <v>0</v>
      </c>
      <c r="AC54" s="5" t="s">
        <v>295</v>
      </c>
      <c r="AD54" s="15">
        <f t="shared" si="47"/>
        <v>0</v>
      </c>
      <c r="AE54" s="10" t="str">
        <f>IFERROR(VLOOKUP(A54,'9'!U:V,2,0),"0")</f>
        <v>0</v>
      </c>
      <c r="AF54" s="5" t="s">
        <v>295</v>
      </c>
      <c r="AG54" s="15">
        <f t="shared" si="48"/>
        <v>0</v>
      </c>
      <c r="AH54" s="10" t="str">
        <f>IFERROR(VLOOKUP(A54,'10'!U:V,2,0),"0")</f>
        <v>0</v>
      </c>
      <c r="AI54" s="5" t="s">
        <v>295</v>
      </c>
      <c r="AJ54" s="15">
        <f t="shared" si="49"/>
        <v>0</v>
      </c>
      <c r="AK54" s="10" t="str">
        <f>IFERROR(VLOOKUP(A54,'11'!U:V,2,0),"0")</f>
        <v>0</v>
      </c>
      <c r="AL54" s="5" t="s">
        <v>295</v>
      </c>
      <c r="AM54" s="15">
        <f t="shared" si="50"/>
        <v>0</v>
      </c>
      <c r="AN54" s="10" t="str">
        <f>IFERROR(VLOOKUP(A54,'12'!U:V,2,0),"0")</f>
        <v>0</v>
      </c>
      <c r="AO54" s="5" t="s">
        <v>295</v>
      </c>
      <c r="AP54" s="15">
        <f t="shared" si="51"/>
        <v>0</v>
      </c>
      <c r="AQ54" s="10" t="str">
        <f>IFERROR(VLOOKUP(A54,'13'!U:V,2,0),"0")</f>
        <v>0</v>
      </c>
      <c r="AR54" s="5" t="s">
        <v>295</v>
      </c>
      <c r="AS54" s="15">
        <f t="shared" si="52"/>
        <v>0</v>
      </c>
      <c r="AT54" s="10" t="str">
        <f>IFERROR(VLOOKUP(A54,'14'!U:V,2,0),"0")</f>
        <v>0</v>
      </c>
      <c r="AU54" s="5" t="s">
        <v>295</v>
      </c>
      <c r="AV54" s="15">
        <f t="shared" si="53"/>
        <v>0</v>
      </c>
      <c r="AW54" s="10" t="str">
        <f>IFERROR(VLOOKUP(A54,'15'!U:V,2,0),"0")</f>
        <v>0</v>
      </c>
      <c r="AX54" s="5" t="s">
        <v>295</v>
      </c>
      <c r="AY54" s="15">
        <f t="shared" si="54"/>
        <v>0</v>
      </c>
      <c r="AZ54" s="10" t="str">
        <f>IFERROR(VLOOKUP(A54,'16'!U:V,2,0),"0")</f>
        <v>0</v>
      </c>
      <c r="BA54" s="5" t="s">
        <v>295</v>
      </c>
      <c r="BB54" s="15">
        <f t="shared" si="55"/>
        <v>0</v>
      </c>
      <c r="BC54" s="10" t="str">
        <f>IFERROR(VLOOKUP(A54,'17'!U:V,2,0),"0")</f>
        <v>0</v>
      </c>
      <c r="BD54" s="5" t="s">
        <v>295</v>
      </c>
      <c r="BE54" s="15">
        <f t="shared" si="56"/>
        <v>0</v>
      </c>
      <c r="BF54" s="10" t="str">
        <f>IFERROR(VLOOKUP(A54,'18'!U:V,2,0),"0")</f>
        <v>0</v>
      </c>
      <c r="BG54" s="5" t="s">
        <v>295</v>
      </c>
      <c r="BH54" s="15">
        <f t="shared" si="57"/>
        <v>0</v>
      </c>
      <c r="BI54" s="10" t="str">
        <f>IFERROR(VLOOKUP(A54,'19'!U:V,2,0),"0")</f>
        <v>0</v>
      </c>
      <c r="BJ54" s="5" t="s">
        <v>295</v>
      </c>
      <c r="BK54" s="15">
        <f t="shared" si="58"/>
        <v>0</v>
      </c>
      <c r="BL54" s="10" t="str">
        <f>IFERROR(VLOOKUP(A54,'20'!U:V,2,0),"0")</f>
        <v>0</v>
      </c>
      <c r="BM54" s="5" t="s">
        <v>295</v>
      </c>
      <c r="BN54" s="15">
        <f t="shared" si="59"/>
        <v>0</v>
      </c>
      <c r="BO54" s="10" t="str">
        <f>IFERROR(VLOOKUP(A54,'21'!U:V,2,0),"0")</f>
        <v>0</v>
      </c>
      <c r="BP54" s="5" t="s">
        <v>295</v>
      </c>
      <c r="BQ54" s="15">
        <f t="shared" si="60"/>
        <v>0</v>
      </c>
      <c r="BR54" s="10" t="str">
        <f>IFERROR(VLOOKUP(A54,'22'!U:V,2,0),"0")</f>
        <v>0</v>
      </c>
      <c r="BS54" s="5" t="s">
        <v>295</v>
      </c>
      <c r="BT54" s="15">
        <f t="shared" si="61"/>
        <v>0</v>
      </c>
      <c r="BU54" s="10" t="str">
        <f>IFERROR(VLOOKUP(A54,'23'!U:V,2,0),"0")</f>
        <v>0</v>
      </c>
      <c r="BV54" s="5" t="s">
        <v>295</v>
      </c>
      <c r="BW54" s="15">
        <f t="shared" si="62"/>
        <v>0</v>
      </c>
      <c r="BX54" s="10" t="str">
        <f>IFERROR(VLOOKUP(A54,'24'!U:V,2,0),"0")</f>
        <v>0</v>
      </c>
      <c r="BY54" s="5" t="s">
        <v>295</v>
      </c>
      <c r="BZ54" s="15">
        <f t="shared" si="63"/>
        <v>0</v>
      </c>
      <c r="CA54" s="10" t="str">
        <f>IFERROR(VLOOKUP(A54,'25'!U:V,2,0),"0")</f>
        <v>0</v>
      </c>
      <c r="CB54" s="5" t="s">
        <v>295</v>
      </c>
      <c r="CC54" s="15">
        <f t="shared" si="64"/>
        <v>0</v>
      </c>
      <c r="CD54" s="10" t="str">
        <f>IFERROR(VLOOKUP(A54,'26'!U:V,2,0),"0")</f>
        <v>0</v>
      </c>
      <c r="CE54" s="5" t="s">
        <v>295</v>
      </c>
      <c r="CF54" s="15">
        <f t="shared" si="65"/>
        <v>0</v>
      </c>
      <c r="CG54" s="10" t="str">
        <f>IFERROR(VLOOKUP(A54,'28'!#REF!,2,0),"0")</f>
        <v>0</v>
      </c>
      <c r="CH54" s="5" t="s">
        <v>295</v>
      </c>
      <c r="CI54" s="15">
        <f t="shared" si="66"/>
        <v>0</v>
      </c>
      <c r="CJ54" s="10" t="str">
        <f>IFERROR(VLOOKUP(A54,'28'!U:V,2,0),"0")</f>
        <v>0</v>
      </c>
      <c r="CK54" s="5" t="s">
        <v>295</v>
      </c>
      <c r="CL54" s="15">
        <f t="shared" si="67"/>
        <v>0</v>
      </c>
      <c r="CM54" s="10" t="str">
        <f>IFERROR(VLOOKUP(A54,'29'!U:V,2,0),"0")</f>
        <v>0</v>
      </c>
      <c r="CN54" s="5" t="s">
        <v>295</v>
      </c>
      <c r="CO54" s="15">
        <f t="shared" si="68"/>
        <v>0</v>
      </c>
      <c r="CP54" s="10" t="str">
        <f>IFERROR(VLOOKUP(A54,'30'!U:V,2,0),"0")</f>
        <v>0</v>
      </c>
      <c r="CQ54" s="5" t="s">
        <v>295</v>
      </c>
      <c r="CR54" s="15">
        <f t="shared" si="69"/>
        <v>0</v>
      </c>
      <c r="CT54" s="5" t="s">
        <v>295</v>
      </c>
      <c r="CU54" s="15">
        <f t="shared" si="70"/>
        <v>0</v>
      </c>
      <c r="CV54" s="10" t="str">
        <f>IFERROR(VLOOKUP(A54,'เซต1-31'!V:W,2,0),"0")</f>
        <v>0</v>
      </c>
      <c r="CW54" s="5" t="s">
        <v>295</v>
      </c>
      <c r="CX54" s="15">
        <f t="shared" si="71"/>
        <v>0</v>
      </c>
    </row>
    <row r="55" spans="1:102" x14ac:dyDescent="0.25">
      <c r="A55" s="5" t="s">
        <v>445</v>
      </c>
      <c r="B55" s="4" t="s">
        <v>589</v>
      </c>
      <c r="C55" s="52">
        <f>38.98*10</f>
        <v>389.79999999999995</v>
      </c>
      <c r="D55" s="19">
        <f t="shared" si="38"/>
        <v>0</v>
      </c>
      <c r="E55" s="5" t="s">
        <v>295</v>
      </c>
      <c r="F55" s="13">
        <f t="shared" si="39"/>
        <v>0</v>
      </c>
      <c r="G55" s="10" t="str">
        <f>IFERROR(VLOOKUP(A55,'1'!U:V,2,0),"0")</f>
        <v>0</v>
      </c>
      <c r="H55" s="5" t="s">
        <v>295</v>
      </c>
      <c r="I55" s="15">
        <f t="shared" si="40"/>
        <v>0</v>
      </c>
      <c r="J55" s="10" t="str">
        <f>IFERROR(VLOOKUP(A55,'2'!U:V,2,0),"0")</f>
        <v>0</v>
      </c>
      <c r="K55" s="5" t="s">
        <v>295</v>
      </c>
      <c r="L55" s="15">
        <f t="shared" si="41"/>
        <v>0</v>
      </c>
      <c r="M55" s="10" t="str">
        <f>IFERROR(VLOOKUP(A55,'3'!U:V,2,0),"0")</f>
        <v>0</v>
      </c>
      <c r="N55" s="5" t="s">
        <v>295</v>
      </c>
      <c r="O55" s="15">
        <f t="shared" si="42"/>
        <v>0</v>
      </c>
      <c r="P55" s="10" t="str">
        <f>IFERROR(VLOOKUP(A55,'4'!U:V,2,0),"0")</f>
        <v>0</v>
      </c>
      <c r="Q55" s="5" t="s">
        <v>295</v>
      </c>
      <c r="R55" s="15">
        <f t="shared" si="43"/>
        <v>0</v>
      </c>
      <c r="S55" s="10" t="str">
        <f>IFERROR(VLOOKUP(A55,'5'!U:V,2,0),"0")</f>
        <v>0</v>
      </c>
      <c r="T55" s="5" t="s">
        <v>295</v>
      </c>
      <c r="U55" s="15">
        <f t="shared" si="44"/>
        <v>0</v>
      </c>
      <c r="V55" s="10" t="str">
        <f>IFERROR(VLOOKUP(A55,'6'!U:V,2,0),"0")</f>
        <v>0</v>
      </c>
      <c r="W55" s="5" t="s">
        <v>295</v>
      </c>
      <c r="X55" s="15">
        <f t="shared" si="45"/>
        <v>0</v>
      </c>
      <c r="Y55" s="10" t="str">
        <f>IFERROR(VLOOKUP(A55,'7'!U:V,2,0),"0")</f>
        <v>0</v>
      </c>
      <c r="Z55" s="5" t="s">
        <v>295</v>
      </c>
      <c r="AA55" s="15">
        <f t="shared" si="46"/>
        <v>0</v>
      </c>
      <c r="AB55" s="10" t="str">
        <f>IFERROR(VLOOKUP(A55,'8'!U:V,2,0),"0")</f>
        <v>0</v>
      </c>
      <c r="AC55" s="5" t="s">
        <v>295</v>
      </c>
      <c r="AD55" s="15">
        <f t="shared" si="47"/>
        <v>0</v>
      </c>
      <c r="AE55" s="10" t="str">
        <f>IFERROR(VLOOKUP(A55,'9'!U:V,2,0),"0")</f>
        <v>0</v>
      </c>
      <c r="AF55" s="5" t="s">
        <v>295</v>
      </c>
      <c r="AG55" s="15">
        <f t="shared" si="48"/>
        <v>0</v>
      </c>
      <c r="AH55" s="10" t="str">
        <f>IFERROR(VLOOKUP(A55,'10'!U:V,2,0),"0")</f>
        <v>0</v>
      </c>
      <c r="AI55" s="5" t="s">
        <v>295</v>
      </c>
      <c r="AJ55" s="15">
        <f t="shared" si="49"/>
        <v>0</v>
      </c>
      <c r="AK55" s="10" t="str">
        <f>IFERROR(VLOOKUP(A55,'11'!U:V,2,0),"0")</f>
        <v>0</v>
      </c>
      <c r="AL55" s="5" t="s">
        <v>295</v>
      </c>
      <c r="AM55" s="15">
        <f t="shared" si="50"/>
        <v>0</v>
      </c>
      <c r="AN55" s="10" t="str">
        <f>IFERROR(VLOOKUP(A55,'12'!U:V,2,0),"0")</f>
        <v>0</v>
      </c>
      <c r="AO55" s="5" t="s">
        <v>295</v>
      </c>
      <c r="AP55" s="15">
        <f t="shared" si="51"/>
        <v>0</v>
      </c>
      <c r="AQ55" s="10" t="str">
        <f>IFERROR(VLOOKUP(A55,'13'!U:V,2,0),"0")</f>
        <v>0</v>
      </c>
      <c r="AR55" s="5" t="s">
        <v>295</v>
      </c>
      <c r="AS55" s="15">
        <f t="shared" si="52"/>
        <v>0</v>
      </c>
      <c r="AT55" s="10" t="str">
        <f>IFERROR(VLOOKUP(A55,'14'!U:V,2,0),"0")</f>
        <v>0</v>
      </c>
      <c r="AU55" s="5" t="s">
        <v>295</v>
      </c>
      <c r="AV55" s="15">
        <f t="shared" si="53"/>
        <v>0</v>
      </c>
      <c r="AW55" s="10" t="str">
        <f>IFERROR(VLOOKUP(A55,'15'!U:V,2,0),"0")</f>
        <v>0</v>
      </c>
      <c r="AX55" s="5" t="s">
        <v>295</v>
      </c>
      <c r="AY55" s="15">
        <f t="shared" si="54"/>
        <v>0</v>
      </c>
      <c r="AZ55" s="10" t="str">
        <f>IFERROR(VLOOKUP(A55,'16'!U:V,2,0),"0")</f>
        <v>0</v>
      </c>
      <c r="BA55" s="5" t="s">
        <v>295</v>
      </c>
      <c r="BB55" s="15">
        <f t="shared" si="55"/>
        <v>0</v>
      </c>
      <c r="BC55" s="10" t="str">
        <f>IFERROR(VLOOKUP(A55,'17'!U:V,2,0),"0")</f>
        <v>0</v>
      </c>
      <c r="BD55" s="5" t="s">
        <v>295</v>
      </c>
      <c r="BE55" s="15">
        <f t="shared" si="56"/>
        <v>0</v>
      </c>
      <c r="BF55" s="10" t="str">
        <f>IFERROR(VLOOKUP(A55,'18'!U:V,2,0),"0")</f>
        <v>0</v>
      </c>
      <c r="BG55" s="5" t="s">
        <v>295</v>
      </c>
      <c r="BH55" s="15">
        <f t="shared" si="57"/>
        <v>0</v>
      </c>
      <c r="BI55" s="10" t="str">
        <f>IFERROR(VLOOKUP(A55,'19'!U:V,2,0),"0")</f>
        <v>0</v>
      </c>
      <c r="BJ55" s="5" t="s">
        <v>295</v>
      </c>
      <c r="BK55" s="15">
        <f t="shared" si="58"/>
        <v>0</v>
      </c>
      <c r="BL55" s="10" t="str">
        <f>IFERROR(VLOOKUP(A55,'20'!U:V,2,0),"0")</f>
        <v>0</v>
      </c>
      <c r="BM55" s="5" t="s">
        <v>295</v>
      </c>
      <c r="BN55" s="15">
        <f t="shared" si="59"/>
        <v>0</v>
      </c>
      <c r="BO55" s="10" t="str">
        <f>IFERROR(VLOOKUP(A55,'21'!U:V,2,0),"0")</f>
        <v>0</v>
      </c>
      <c r="BP55" s="5" t="s">
        <v>295</v>
      </c>
      <c r="BQ55" s="15">
        <f t="shared" si="60"/>
        <v>0</v>
      </c>
      <c r="BR55" s="10" t="str">
        <f>IFERROR(VLOOKUP(A55,'22'!U:V,2,0),"0")</f>
        <v>0</v>
      </c>
      <c r="BS55" s="5" t="s">
        <v>295</v>
      </c>
      <c r="BT55" s="15">
        <f t="shared" si="61"/>
        <v>0</v>
      </c>
      <c r="BU55" s="10" t="str">
        <f>IFERROR(VLOOKUP(A55,'23'!U:V,2,0),"0")</f>
        <v>0</v>
      </c>
      <c r="BV55" s="5" t="s">
        <v>295</v>
      </c>
      <c r="BW55" s="15">
        <f t="shared" si="62"/>
        <v>0</v>
      </c>
      <c r="BX55" s="10" t="str">
        <f>IFERROR(VLOOKUP(A55,'24'!U:V,2,0),"0")</f>
        <v>0</v>
      </c>
      <c r="BY55" s="5" t="s">
        <v>295</v>
      </c>
      <c r="BZ55" s="15">
        <f t="shared" si="63"/>
        <v>0</v>
      </c>
      <c r="CA55" s="10" t="str">
        <f>IFERROR(VLOOKUP(A55,'25'!U:V,2,0),"0")</f>
        <v>0</v>
      </c>
      <c r="CB55" s="5" t="s">
        <v>295</v>
      </c>
      <c r="CC55" s="15">
        <f t="shared" si="64"/>
        <v>0</v>
      </c>
      <c r="CD55" s="10" t="str">
        <f>IFERROR(VLOOKUP(A55,'26'!U:V,2,0),"0")</f>
        <v>0</v>
      </c>
      <c r="CE55" s="5" t="s">
        <v>295</v>
      </c>
      <c r="CF55" s="15">
        <f t="shared" si="65"/>
        <v>0</v>
      </c>
      <c r="CG55" s="10" t="str">
        <f>IFERROR(VLOOKUP(A55,'28'!#REF!,2,0),"0")</f>
        <v>0</v>
      </c>
      <c r="CH55" s="5" t="s">
        <v>295</v>
      </c>
      <c r="CI55" s="15">
        <f t="shared" si="66"/>
        <v>0</v>
      </c>
      <c r="CJ55" s="10" t="str">
        <f>IFERROR(VLOOKUP(A55,'28'!U:V,2,0),"0")</f>
        <v>0</v>
      </c>
      <c r="CK55" s="5" t="s">
        <v>295</v>
      </c>
      <c r="CL55" s="15">
        <f t="shared" si="67"/>
        <v>0</v>
      </c>
      <c r="CM55" s="10" t="str">
        <f>IFERROR(VLOOKUP(A55,'29'!U:V,2,0),"0")</f>
        <v>0</v>
      </c>
      <c r="CN55" s="5" t="s">
        <v>295</v>
      </c>
      <c r="CO55" s="15">
        <f t="shared" si="68"/>
        <v>0</v>
      </c>
      <c r="CP55" s="10" t="str">
        <f>IFERROR(VLOOKUP(A55,'30'!U:V,2,0),"0")</f>
        <v>0</v>
      </c>
      <c r="CQ55" s="5" t="s">
        <v>295</v>
      </c>
      <c r="CR55" s="15">
        <f t="shared" si="69"/>
        <v>0</v>
      </c>
      <c r="CT55" s="5" t="s">
        <v>295</v>
      </c>
      <c r="CU55" s="15">
        <f t="shared" si="70"/>
        <v>0</v>
      </c>
      <c r="CV55" s="10" t="str">
        <f>IFERROR(VLOOKUP(A55,'เซต1-31'!V:W,2,0),"0")</f>
        <v>0</v>
      </c>
      <c r="CW55" s="5" t="s">
        <v>295</v>
      </c>
      <c r="CX55" s="15">
        <f t="shared" si="71"/>
        <v>0</v>
      </c>
    </row>
    <row r="56" spans="1:102" x14ac:dyDescent="0.25">
      <c r="A56" s="5" t="s">
        <v>458</v>
      </c>
      <c r="B56" s="4" t="s">
        <v>459</v>
      </c>
      <c r="C56" s="52">
        <f>38.98*3+12.68*2</f>
        <v>142.30000000000001</v>
      </c>
      <c r="D56" s="19">
        <f t="shared" si="38"/>
        <v>0</v>
      </c>
      <c r="E56" s="5" t="s">
        <v>295</v>
      </c>
      <c r="F56" s="13">
        <f t="shared" si="39"/>
        <v>0</v>
      </c>
      <c r="G56" s="10" t="str">
        <f>IFERROR(VLOOKUP(A56,'1'!U:V,2,0),"0")</f>
        <v>0</v>
      </c>
      <c r="H56" s="5" t="s">
        <v>295</v>
      </c>
      <c r="I56" s="15">
        <f t="shared" si="40"/>
        <v>0</v>
      </c>
      <c r="J56" s="10" t="str">
        <f>IFERROR(VLOOKUP(A56,'2'!U:V,2,0),"0")</f>
        <v>0</v>
      </c>
      <c r="K56" s="5" t="s">
        <v>295</v>
      </c>
      <c r="L56" s="15">
        <f t="shared" si="41"/>
        <v>0</v>
      </c>
      <c r="M56" s="10" t="str">
        <f>IFERROR(VLOOKUP(A56,'3'!U:V,2,0),"0")</f>
        <v>0</v>
      </c>
      <c r="N56" s="5" t="s">
        <v>295</v>
      </c>
      <c r="O56" s="15">
        <f t="shared" si="42"/>
        <v>0</v>
      </c>
      <c r="P56" s="10" t="str">
        <f>IFERROR(VLOOKUP(A56,'4'!U:V,2,0),"0")</f>
        <v>0</v>
      </c>
      <c r="Q56" s="5" t="s">
        <v>295</v>
      </c>
      <c r="R56" s="15">
        <f t="shared" si="43"/>
        <v>0</v>
      </c>
      <c r="S56" s="10" t="str">
        <f>IFERROR(VLOOKUP(A56,'5'!U:V,2,0),"0")</f>
        <v>0</v>
      </c>
      <c r="T56" s="5" t="s">
        <v>295</v>
      </c>
      <c r="U56" s="15">
        <f t="shared" si="44"/>
        <v>0</v>
      </c>
      <c r="V56" s="10" t="str">
        <f>IFERROR(VLOOKUP(A56,'6'!U:V,2,0),"0")</f>
        <v>0</v>
      </c>
      <c r="W56" s="5" t="s">
        <v>295</v>
      </c>
      <c r="X56" s="15">
        <f t="shared" si="45"/>
        <v>0</v>
      </c>
      <c r="Y56" s="10" t="str">
        <f>IFERROR(VLOOKUP(A56,'7'!U:V,2,0),"0")</f>
        <v>0</v>
      </c>
      <c r="Z56" s="5" t="s">
        <v>295</v>
      </c>
      <c r="AA56" s="15">
        <f t="shared" si="46"/>
        <v>0</v>
      </c>
      <c r="AB56" s="10" t="str">
        <f>IFERROR(VLOOKUP(A56,'8'!U:V,2,0),"0")</f>
        <v>0</v>
      </c>
      <c r="AC56" s="5" t="s">
        <v>295</v>
      </c>
      <c r="AD56" s="15">
        <f t="shared" si="47"/>
        <v>0</v>
      </c>
      <c r="AE56" s="10" t="str">
        <f>IFERROR(VLOOKUP(A56,'9'!U:V,2,0),"0")</f>
        <v>0</v>
      </c>
      <c r="AF56" s="5" t="s">
        <v>295</v>
      </c>
      <c r="AG56" s="15">
        <f t="shared" si="48"/>
        <v>0</v>
      </c>
      <c r="AH56" s="10" t="str">
        <f>IFERROR(VLOOKUP(A56,'10'!U:V,2,0),"0")</f>
        <v>0</v>
      </c>
      <c r="AI56" s="5" t="s">
        <v>295</v>
      </c>
      <c r="AJ56" s="15">
        <f t="shared" si="49"/>
        <v>0</v>
      </c>
      <c r="AK56" s="10" t="str">
        <f>IFERROR(VLOOKUP(A56,'11'!U:V,2,0),"0")</f>
        <v>0</v>
      </c>
      <c r="AL56" s="5" t="s">
        <v>295</v>
      </c>
      <c r="AM56" s="15">
        <f t="shared" si="50"/>
        <v>0</v>
      </c>
      <c r="AN56" s="10" t="str">
        <f>IFERROR(VLOOKUP(A56,'12'!U:V,2,0),"0")</f>
        <v>0</v>
      </c>
      <c r="AO56" s="5" t="s">
        <v>295</v>
      </c>
      <c r="AP56" s="15">
        <f t="shared" si="51"/>
        <v>0</v>
      </c>
      <c r="AQ56" s="10" t="str">
        <f>IFERROR(VLOOKUP(A56,'13'!U:V,2,0),"0")</f>
        <v>0</v>
      </c>
      <c r="AR56" s="5" t="s">
        <v>295</v>
      </c>
      <c r="AS56" s="15">
        <f t="shared" si="52"/>
        <v>0</v>
      </c>
      <c r="AT56" s="10" t="str">
        <f>IFERROR(VLOOKUP(A56,'14'!U:V,2,0),"0")</f>
        <v>0</v>
      </c>
      <c r="AU56" s="5" t="s">
        <v>295</v>
      </c>
      <c r="AV56" s="15">
        <f t="shared" si="53"/>
        <v>0</v>
      </c>
      <c r="AW56" s="10" t="str">
        <f>IFERROR(VLOOKUP(A56,'15'!U:V,2,0),"0")</f>
        <v>0</v>
      </c>
      <c r="AX56" s="5" t="s">
        <v>295</v>
      </c>
      <c r="AY56" s="15">
        <f t="shared" si="54"/>
        <v>0</v>
      </c>
      <c r="AZ56" s="10" t="str">
        <f>IFERROR(VLOOKUP(A56,'16'!U:V,2,0),"0")</f>
        <v>0</v>
      </c>
      <c r="BA56" s="5" t="s">
        <v>295</v>
      </c>
      <c r="BB56" s="15">
        <f t="shared" si="55"/>
        <v>0</v>
      </c>
      <c r="BC56" s="10" t="str">
        <f>IFERROR(VLOOKUP(A56,'17'!U:V,2,0),"0")</f>
        <v>0</v>
      </c>
      <c r="BD56" s="5" t="s">
        <v>295</v>
      </c>
      <c r="BE56" s="15">
        <f t="shared" si="56"/>
        <v>0</v>
      </c>
      <c r="BF56" s="10" t="str">
        <f>IFERROR(VLOOKUP(A56,'18'!U:V,2,0),"0")</f>
        <v>0</v>
      </c>
      <c r="BG56" s="5" t="s">
        <v>295</v>
      </c>
      <c r="BH56" s="15">
        <f t="shared" si="57"/>
        <v>0</v>
      </c>
      <c r="BI56" s="10" t="str">
        <f>IFERROR(VLOOKUP(A56,'19'!U:V,2,0),"0")</f>
        <v>0</v>
      </c>
      <c r="BJ56" s="5" t="s">
        <v>295</v>
      </c>
      <c r="BK56" s="15">
        <f t="shared" si="58"/>
        <v>0</v>
      </c>
      <c r="BL56" s="10" t="str">
        <f>IFERROR(VLOOKUP(A56,'20'!U:V,2,0),"0")</f>
        <v>0</v>
      </c>
      <c r="BM56" s="5" t="s">
        <v>295</v>
      </c>
      <c r="BN56" s="15">
        <f t="shared" si="59"/>
        <v>0</v>
      </c>
      <c r="BO56" s="10" t="str">
        <f>IFERROR(VLOOKUP(A56,'21'!U:V,2,0),"0")</f>
        <v>0</v>
      </c>
      <c r="BP56" s="5" t="s">
        <v>295</v>
      </c>
      <c r="BQ56" s="15">
        <f t="shared" si="60"/>
        <v>0</v>
      </c>
      <c r="BR56" s="10" t="str">
        <f>IFERROR(VLOOKUP(A56,'22'!U:V,2,0),"0")</f>
        <v>0</v>
      </c>
      <c r="BS56" s="5" t="s">
        <v>295</v>
      </c>
      <c r="BT56" s="15">
        <f t="shared" si="61"/>
        <v>0</v>
      </c>
      <c r="BU56" s="10" t="str">
        <f>IFERROR(VLOOKUP(A56,'23'!U:V,2,0),"0")</f>
        <v>0</v>
      </c>
      <c r="BV56" s="5" t="s">
        <v>295</v>
      </c>
      <c r="BW56" s="15">
        <f t="shared" si="62"/>
        <v>0</v>
      </c>
      <c r="BX56" s="10" t="str">
        <f>IFERROR(VLOOKUP(A56,'24'!U:V,2,0),"0")</f>
        <v>0</v>
      </c>
      <c r="BY56" s="5" t="s">
        <v>295</v>
      </c>
      <c r="BZ56" s="15">
        <f t="shared" si="63"/>
        <v>0</v>
      </c>
      <c r="CA56" s="10" t="str">
        <f>IFERROR(VLOOKUP(A56,'25'!U:V,2,0),"0")</f>
        <v>0</v>
      </c>
      <c r="CB56" s="5" t="s">
        <v>295</v>
      </c>
      <c r="CC56" s="15">
        <f t="shared" si="64"/>
        <v>0</v>
      </c>
      <c r="CD56" s="10" t="str">
        <f>IFERROR(VLOOKUP(A56,'26'!U:V,2,0),"0")</f>
        <v>0</v>
      </c>
      <c r="CE56" s="5" t="s">
        <v>295</v>
      </c>
      <c r="CF56" s="15">
        <f t="shared" si="65"/>
        <v>0</v>
      </c>
      <c r="CG56" s="10" t="str">
        <f>IFERROR(VLOOKUP(A56,'28'!#REF!,2,0),"0")</f>
        <v>0</v>
      </c>
      <c r="CH56" s="5" t="s">
        <v>295</v>
      </c>
      <c r="CI56" s="15">
        <f t="shared" si="66"/>
        <v>0</v>
      </c>
      <c r="CJ56" s="10" t="str">
        <f>IFERROR(VLOOKUP(A56,'28'!U:V,2,0),"0")</f>
        <v>0</v>
      </c>
      <c r="CK56" s="5" t="s">
        <v>295</v>
      </c>
      <c r="CL56" s="15">
        <f t="shared" si="67"/>
        <v>0</v>
      </c>
      <c r="CM56" s="10" t="str">
        <f>IFERROR(VLOOKUP(A56,'29'!U:V,2,0),"0")</f>
        <v>0</v>
      </c>
      <c r="CN56" s="5" t="s">
        <v>295</v>
      </c>
      <c r="CO56" s="15">
        <f t="shared" si="68"/>
        <v>0</v>
      </c>
      <c r="CP56" s="10" t="str">
        <f>IFERROR(VLOOKUP(A56,'30'!U:V,2,0),"0")</f>
        <v>0</v>
      </c>
      <c r="CQ56" s="5" t="s">
        <v>295</v>
      </c>
      <c r="CR56" s="15">
        <f t="shared" si="69"/>
        <v>0</v>
      </c>
      <c r="CT56" s="5" t="s">
        <v>295</v>
      </c>
      <c r="CU56" s="15">
        <f t="shared" si="70"/>
        <v>0</v>
      </c>
      <c r="CV56" s="10" t="str">
        <f>IFERROR(VLOOKUP(A56,'เซต1-31'!V:W,2,0),"0")</f>
        <v>0</v>
      </c>
      <c r="CW56" s="5" t="s">
        <v>295</v>
      </c>
      <c r="CX56" s="15">
        <f t="shared" si="71"/>
        <v>0</v>
      </c>
    </row>
    <row r="57" spans="1:102" x14ac:dyDescent="0.25">
      <c r="A57" s="5" t="s">
        <v>452</v>
      </c>
      <c r="B57" s="4" t="s">
        <v>453</v>
      </c>
      <c r="C57" s="52">
        <f>38.98*3+12.68</f>
        <v>129.62</v>
      </c>
      <c r="D57" s="19">
        <f t="shared" si="38"/>
        <v>0</v>
      </c>
      <c r="E57" s="5" t="s">
        <v>295</v>
      </c>
      <c r="F57" s="13">
        <f t="shared" si="39"/>
        <v>0</v>
      </c>
      <c r="G57" s="10" t="str">
        <f>IFERROR(VLOOKUP(A57,'1'!U:V,2,0),"0")</f>
        <v>0</v>
      </c>
      <c r="H57" s="5" t="s">
        <v>295</v>
      </c>
      <c r="I57" s="15">
        <f t="shared" si="40"/>
        <v>0</v>
      </c>
      <c r="J57" s="10" t="str">
        <f>IFERROR(VLOOKUP(A57,'2'!U:V,2,0),"0")</f>
        <v>0</v>
      </c>
      <c r="K57" s="5" t="s">
        <v>295</v>
      </c>
      <c r="L57" s="15">
        <f t="shared" si="41"/>
        <v>0</v>
      </c>
      <c r="M57" s="10" t="str">
        <f>IFERROR(VLOOKUP(A57,'3'!U:V,2,0),"0")</f>
        <v>0</v>
      </c>
      <c r="N57" s="5" t="s">
        <v>295</v>
      </c>
      <c r="O57" s="15">
        <f t="shared" si="42"/>
        <v>0</v>
      </c>
      <c r="P57" s="10" t="str">
        <f>IFERROR(VLOOKUP(A57,'4'!U:V,2,0),"0")</f>
        <v>0</v>
      </c>
      <c r="Q57" s="5" t="s">
        <v>295</v>
      </c>
      <c r="R57" s="15">
        <f t="shared" si="43"/>
        <v>0</v>
      </c>
      <c r="S57" s="10" t="str">
        <f>IFERROR(VLOOKUP(A57,'5'!U:V,2,0),"0")</f>
        <v>0</v>
      </c>
      <c r="T57" s="5" t="s">
        <v>295</v>
      </c>
      <c r="U57" s="15">
        <f t="shared" si="44"/>
        <v>0</v>
      </c>
      <c r="V57" s="10" t="str">
        <f>IFERROR(VLOOKUP(A57,'6'!U:V,2,0),"0")</f>
        <v>0</v>
      </c>
      <c r="W57" s="5" t="s">
        <v>295</v>
      </c>
      <c r="X57" s="15">
        <f t="shared" si="45"/>
        <v>0</v>
      </c>
      <c r="Y57" s="10" t="str">
        <f>IFERROR(VLOOKUP(A57,'7'!U:V,2,0),"0")</f>
        <v>0</v>
      </c>
      <c r="Z57" s="5" t="s">
        <v>295</v>
      </c>
      <c r="AA57" s="15">
        <f t="shared" si="46"/>
        <v>0</v>
      </c>
      <c r="AB57" s="10" t="str">
        <f>IFERROR(VLOOKUP(A57,'8'!U:V,2,0),"0")</f>
        <v>0</v>
      </c>
      <c r="AC57" s="5" t="s">
        <v>295</v>
      </c>
      <c r="AD57" s="15">
        <f t="shared" si="47"/>
        <v>0</v>
      </c>
      <c r="AE57" s="10" t="str">
        <f>IFERROR(VLOOKUP(A57,'9'!U:V,2,0),"0")</f>
        <v>0</v>
      </c>
      <c r="AF57" s="5" t="s">
        <v>295</v>
      </c>
      <c r="AG57" s="15">
        <f t="shared" si="48"/>
        <v>0</v>
      </c>
      <c r="AH57" s="10" t="str">
        <f>IFERROR(VLOOKUP(A57,'10'!U:V,2,0),"0")</f>
        <v>0</v>
      </c>
      <c r="AI57" s="5" t="s">
        <v>295</v>
      </c>
      <c r="AJ57" s="15">
        <f t="shared" si="49"/>
        <v>0</v>
      </c>
      <c r="AK57" s="10" t="str">
        <f>IFERROR(VLOOKUP(A57,'11'!U:V,2,0),"0")</f>
        <v>0</v>
      </c>
      <c r="AL57" s="5" t="s">
        <v>295</v>
      </c>
      <c r="AM57" s="15">
        <f t="shared" si="50"/>
        <v>0</v>
      </c>
      <c r="AN57" s="10" t="str">
        <f>IFERROR(VLOOKUP(A57,'12'!U:V,2,0),"0")</f>
        <v>0</v>
      </c>
      <c r="AO57" s="5" t="s">
        <v>295</v>
      </c>
      <c r="AP57" s="15">
        <f t="shared" si="51"/>
        <v>0</v>
      </c>
      <c r="AQ57" s="10" t="str">
        <f>IFERROR(VLOOKUP(A57,'13'!U:V,2,0),"0")</f>
        <v>0</v>
      </c>
      <c r="AR57" s="5" t="s">
        <v>295</v>
      </c>
      <c r="AS57" s="15">
        <f t="shared" si="52"/>
        <v>0</v>
      </c>
      <c r="AT57" s="10" t="str">
        <f>IFERROR(VLOOKUP(A57,'14'!U:V,2,0),"0")</f>
        <v>0</v>
      </c>
      <c r="AU57" s="5" t="s">
        <v>295</v>
      </c>
      <c r="AV57" s="15">
        <f t="shared" si="53"/>
        <v>0</v>
      </c>
      <c r="AW57" s="10" t="str">
        <f>IFERROR(VLOOKUP(A57,'15'!U:V,2,0),"0")</f>
        <v>0</v>
      </c>
      <c r="AX57" s="5" t="s">
        <v>295</v>
      </c>
      <c r="AY57" s="15">
        <f t="shared" si="54"/>
        <v>0</v>
      </c>
      <c r="AZ57" s="10" t="str">
        <f>IFERROR(VLOOKUP(A57,'16'!U:V,2,0),"0")</f>
        <v>0</v>
      </c>
      <c r="BA57" s="5" t="s">
        <v>295</v>
      </c>
      <c r="BB57" s="15">
        <f t="shared" si="55"/>
        <v>0</v>
      </c>
      <c r="BC57" s="10" t="str">
        <f>IFERROR(VLOOKUP(A57,'17'!U:V,2,0),"0")</f>
        <v>0</v>
      </c>
      <c r="BD57" s="5" t="s">
        <v>295</v>
      </c>
      <c r="BE57" s="15">
        <f t="shared" si="56"/>
        <v>0</v>
      </c>
      <c r="BF57" s="10" t="str">
        <f>IFERROR(VLOOKUP(A57,'18'!U:V,2,0),"0")</f>
        <v>0</v>
      </c>
      <c r="BG57" s="5" t="s">
        <v>295</v>
      </c>
      <c r="BH57" s="15">
        <f t="shared" si="57"/>
        <v>0</v>
      </c>
      <c r="BI57" s="10" t="str">
        <f>IFERROR(VLOOKUP(A57,'19'!U:V,2,0),"0")</f>
        <v>0</v>
      </c>
      <c r="BJ57" s="5" t="s">
        <v>295</v>
      </c>
      <c r="BK57" s="15">
        <f t="shared" si="58"/>
        <v>0</v>
      </c>
      <c r="BL57" s="10" t="str">
        <f>IFERROR(VLOOKUP(A57,'20'!U:V,2,0),"0")</f>
        <v>0</v>
      </c>
      <c r="BM57" s="5" t="s">
        <v>295</v>
      </c>
      <c r="BN57" s="15">
        <f t="shared" si="59"/>
        <v>0</v>
      </c>
      <c r="BO57" s="10" t="str">
        <f>IFERROR(VLOOKUP(A57,'21'!U:V,2,0),"0")</f>
        <v>0</v>
      </c>
      <c r="BP57" s="5" t="s">
        <v>295</v>
      </c>
      <c r="BQ57" s="15">
        <f t="shared" si="60"/>
        <v>0</v>
      </c>
      <c r="BR57" s="10" t="str">
        <f>IFERROR(VLOOKUP(A57,'22'!U:V,2,0),"0")</f>
        <v>0</v>
      </c>
      <c r="BS57" s="5" t="s">
        <v>295</v>
      </c>
      <c r="BT57" s="15">
        <f t="shared" si="61"/>
        <v>0</v>
      </c>
      <c r="BU57" s="10" t="str">
        <f>IFERROR(VLOOKUP(A57,'23'!U:V,2,0),"0")</f>
        <v>0</v>
      </c>
      <c r="BV57" s="5" t="s">
        <v>295</v>
      </c>
      <c r="BW57" s="15">
        <f t="shared" si="62"/>
        <v>0</v>
      </c>
      <c r="BX57" s="10" t="str">
        <f>IFERROR(VLOOKUP(A57,'24'!U:V,2,0),"0")</f>
        <v>0</v>
      </c>
      <c r="BY57" s="5" t="s">
        <v>295</v>
      </c>
      <c r="BZ57" s="15">
        <f t="shared" si="63"/>
        <v>0</v>
      </c>
      <c r="CA57" s="10" t="str">
        <f>IFERROR(VLOOKUP(A57,'25'!U:V,2,0),"0")</f>
        <v>0</v>
      </c>
      <c r="CB57" s="5" t="s">
        <v>295</v>
      </c>
      <c r="CC57" s="15">
        <f t="shared" si="64"/>
        <v>0</v>
      </c>
      <c r="CD57" s="10" t="str">
        <f>IFERROR(VLOOKUP(A57,'26'!U:V,2,0),"0")</f>
        <v>0</v>
      </c>
      <c r="CE57" s="5" t="s">
        <v>295</v>
      </c>
      <c r="CF57" s="15">
        <f t="shared" si="65"/>
        <v>0</v>
      </c>
      <c r="CG57" s="10" t="str">
        <f>IFERROR(VLOOKUP(A57,'28'!#REF!,2,0),"0")</f>
        <v>0</v>
      </c>
      <c r="CH57" s="5" t="s">
        <v>295</v>
      </c>
      <c r="CI57" s="15">
        <f t="shared" si="66"/>
        <v>0</v>
      </c>
      <c r="CJ57" s="10" t="str">
        <f>IFERROR(VLOOKUP(A57,'28'!U:V,2,0),"0")</f>
        <v>0</v>
      </c>
      <c r="CK57" s="5" t="s">
        <v>295</v>
      </c>
      <c r="CL57" s="15">
        <f t="shared" si="67"/>
        <v>0</v>
      </c>
      <c r="CM57" s="10" t="str">
        <f>IFERROR(VLOOKUP(A57,'29'!U:V,2,0),"0")</f>
        <v>0</v>
      </c>
      <c r="CN57" s="5" t="s">
        <v>295</v>
      </c>
      <c r="CO57" s="15">
        <f t="shared" si="68"/>
        <v>0</v>
      </c>
      <c r="CP57" s="10" t="str">
        <f>IFERROR(VLOOKUP(A57,'30'!U:V,2,0),"0")</f>
        <v>0</v>
      </c>
      <c r="CQ57" s="5" t="s">
        <v>295</v>
      </c>
      <c r="CR57" s="15">
        <f t="shared" si="69"/>
        <v>0</v>
      </c>
      <c r="CT57" s="5" t="s">
        <v>295</v>
      </c>
      <c r="CU57" s="15">
        <f t="shared" si="70"/>
        <v>0</v>
      </c>
      <c r="CV57" s="10" t="str">
        <f>IFERROR(VLOOKUP(A57,'เซต1-31'!V:W,2,0),"0")</f>
        <v>0</v>
      </c>
      <c r="CW57" s="5" t="s">
        <v>295</v>
      </c>
      <c r="CX57" s="15">
        <f t="shared" si="71"/>
        <v>0</v>
      </c>
    </row>
    <row r="58" spans="1:102" x14ac:dyDescent="0.25">
      <c r="A58" s="5" t="s">
        <v>570</v>
      </c>
      <c r="B58" s="4" t="s">
        <v>571</v>
      </c>
      <c r="C58" s="52">
        <f>14.96+14.23</f>
        <v>29.19</v>
      </c>
      <c r="D58" s="19">
        <f t="shared" si="38"/>
        <v>0</v>
      </c>
      <c r="E58" s="5" t="s">
        <v>295</v>
      </c>
      <c r="F58" s="13">
        <f t="shared" si="39"/>
        <v>0</v>
      </c>
      <c r="G58" s="10" t="str">
        <f>IFERROR(VLOOKUP(A58,'1'!U:V,2,0),"0")</f>
        <v>0</v>
      </c>
      <c r="H58" s="5" t="s">
        <v>295</v>
      </c>
      <c r="I58" s="15">
        <f t="shared" si="40"/>
        <v>0</v>
      </c>
      <c r="J58" s="10" t="str">
        <f>IFERROR(VLOOKUP(A58,'2'!U:V,2,0),"0")</f>
        <v>0</v>
      </c>
      <c r="K58" s="5" t="s">
        <v>295</v>
      </c>
      <c r="L58" s="15">
        <f t="shared" si="41"/>
        <v>0</v>
      </c>
      <c r="M58" s="10" t="str">
        <f>IFERROR(VLOOKUP(A58,'3'!U:V,2,0),"0")</f>
        <v>0</v>
      </c>
      <c r="N58" s="5" t="s">
        <v>295</v>
      </c>
      <c r="O58" s="15">
        <f t="shared" si="42"/>
        <v>0</v>
      </c>
      <c r="P58" s="10" t="str">
        <f>IFERROR(VLOOKUP(A58,'4'!U:V,2,0),"0")</f>
        <v>0</v>
      </c>
      <c r="Q58" s="5" t="s">
        <v>295</v>
      </c>
      <c r="R58" s="15">
        <f t="shared" si="43"/>
        <v>0</v>
      </c>
      <c r="S58" s="10" t="str">
        <f>IFERROR(VLOOKUP(A58,'5'!U:V,2,0),"0")</f>
        <v>0</v>
      </c>
      <c r="T58" s="5" t="s">
        <v>295</v>
      </c>
      <c r="U58" s="15">
        <f t="shared" si="44"/>
        <v>0</v>
      </c>
      <c r="V58" s="10" t="str">
        <f>IFERROR(VLOOKUP(A58,'6'!U:V,2,0),"0")</f>
        <v>0</v>
      </c>
      <c r="W58" s="5" t="s">
        <v>295</v>
      </c>
      <c r="X58" s="15">
        <f t="shared" si="45"/>
        <v>0</v>
      </c>
      <c r="Y58" s="10" t="str">
        <f>IFERROR(VLOOKUP(A58,'7'!U:V,2,0),"0")</f>
        <v>0</v>
      </c>
      <c r="Z58" s="5" t="s">
        <v>295</v>
      </c>
      <c r="AA58" s="15">
        <f t="shared" si="46"/>
        <v>0</v>
      </c>
      <c r="AB58" s="10" t="str">
        <f>IFERROR(VLOOKUP(A58,'8'!U:V,2,0),"0")</f>
        <v>0</v>
      </c>
      <c r="AC58" s="5" t="s">
        <v>295</v>
      </c>
      <c r="AD58" s="15">
        <f t="shared" si="47"/>
        <v>0</v>
      </c>
      <c r="AE58" s="10" t="str">
        <f>IFERROR(VLOOKUP(A58,'9'!U:V,2,0),"0")</f>
        <v>0</v>
      </c>
      <c r="AF58" s="5" t="s">
        <v>295</v>
      </c>
      <c r="AG58" s="15">
        <f t="shared" si="48"/>
        <v>0</v>
      </c>
      <c r="AH58" s="10" t="str">
        <f>IFERROR(VLOOKUP(A58,'10'!U:V,2,0),"0")</f>
        <v>0</v>
      </c>
      <c r="AI58" s="5" t="s">
        <v>295</v>
      </c>
      <c r="AJ58" s="15">
        <f t="shared" si="49"/>
        <v>0</v>
      </c>
      <c r="AK58" s="10" t="str">
        <f>IFERROR(VLOOKUP(A58,'11'!U:V,2,0),"0")</f>
        <v>0</v>
      </c>
      <c r="AL58" s="5" t="s">
        <v>295</v>
      </c>
      <c r="AM58" s="15">
        <f t="shared" si="50"/>
        <v>0</v>
      </c>
      <c r="AN58" s="10" t="str">
        <f>IFERROR(VLOOKUP(A58,'12'!U:V,2,0),"0")</f>
        <v>0</v>
      </c>
      <c r="AO58" s="5" t="s">
        <v>295</v>
      </c>
      <c r="AP58" s="15">
        <f t="shared" si="51"/>
        <v>0</v>
      </c>
      <c r="AQ58" s="10" t="str">
        <f>IFERROR(VLOOKUP(A58,'13'!U:V,2,0),"0")</f>
        <v>0</v>
      </c>
      <c r="AR58" s="5" t="s">
        <v>295</v>
      </c>
      <c r="AS58" s="15">
        <f t="shared" si="52"/>
        <v>0</v>
      </c>
      <c r="AT58" s="10" t="str">
        <f>IFERROR(VLOOKUP(A58,'14'!U:V,2,0),"0")</f>
        <v>0</v>
      </c>
      <c r="AU58" s="5" t="s">
        <v>295</v>
      </c>
      <c r="AV58" s="15">
        <f t="shared" si="53"/>
        <v>0</v>
      </c>
      <c r="AW58" s="10" t="str">
        <f>IFERROR(VLOOKUP(A58,'15'!U:V,2,0),"0")</f>
        <v>0</v>
      </c>
      <c r="AX58" s="5" t="s">
        <v>295</v>
      </c>
      <c r="AY58" s="15">
        <f t="shared" si="54"/>
        <v>0</v>
      </c>
      <c r="AZ58" s="10" t="str">
        <f>IFERROR(VLOOKUP(A58,'16'!U:V,2,0),"0")</f>
        <v>0</v>
      </c>
      <c r="BA58" s="5" t="s">
        <v>295</v>
      </c>
      <c r="BB58" s="15">
        <f t="shared" si="55"/>
        <v>0</v>
      </c>
      <c r="BC58" s="10" t="str">
        <f>IFERROR(VLOOKUP(A58,'17'!U:V,2,0),"0")</f>
        <v>0</v>
      </c>
      <c r="BD58" s="5" t="s">
        <v>295</v>
      </c>
      <c r="BE58" s="15">
        <f t="shared" si="56"/>
        <v>0</v>
      </c>
      <c r="BF58" s="10" t="str">
        <f>IFERROR(VLOOKUP(A58,'18'!U:V,2,0),"0")</f>
        <v>0</v>
      </c>
      <c r="BG58" s="5" t="s">
        <v>295</v>
      </c>
      <c r="BH58" s="15">
        <f t="shared" si="57"/>
        <v>0</v>
      </c>
      <c r="BI58" s="10" t="str">
        <f>IFERROR(VLOOKUP(A58,'19'!U:V,2,0),"0")</f>
        <v>0</v>
      </c>
      <c r="BJ58" s="5" t="s">
        <v>295</v>
      </c>
      <c r="BK58" s="15">
        <f t="shared" si="58"/>
        <v>0</v>
      </c>
      <c r="BL58" s="10" t="str">
        <f>IFERROR(VLOOKUP(A58,'20'!U:V,2,0),"0")</f>
        <v>0</v>
      </c>
      <c r="BM58" s="5" t="s">
        <v>295</v>
      </c>
      <c r="BN58" s="15">
        <f t="shared" si="59"/>
        <v>0</v>
      </c>
      <c r="BO58" s="10" t="str">
        <f>IFERROR(VLOOKUP(A58,'21'!U:V,2,0),"0")</f>
        <v>0</v>
      </c>
      <c r="BP58" s="5" t="s">
        <v>295</v>
      </c>
      <c r="BQ58" s="15">
        <f t="shared" si="60"/>
        <v>0</v>
      </c>
      <c r="BR58" s="10" t="str">
        <f>IFERROR(VLOOKUP(A58,'22'!U:V,2,0),"0")</f>
        <v>0</v>
      </c>
      <c r="BS58" s="5" t="s">
        <v>295</v>
      </c>
      <c r="BT58" s="15">
        <f t="shared" si="61"/>
        <v>0</v>
      </c>
      <c r="BU58" s="10" t="str">
        <f>IFERROR(VLOOKUP(A58,'23'!U:V,2,0),"0")</f>
        <v>0</v>
      </c>
      <c r="BV58" s="5" t="s">
        <v>295</v>
      </c>
      <c r="BW58" s="15">
        <f t="shared" si="62"/>
        <v>0</v>
      </c>
      <c r="BX58" s="10" t="str">
        <f>IFERROR(VLOOKUP(A58,'24'!U:V,2,0),"0")</f>
        <v>0</v>
      </c>
      <c r="BY58" s="5" t="s">
        <v>295</v>
      </c>
      <c r="BZ58" s="15">
        <f t="shared" si="63"/>
        <v>0</v>
      </c>
      <c r="CA58" s="10" t="str">
        <f>IFERROR(VLOOKUP(A58,'25'!U:V,2,0),"0")</f>
        <v>0</v>
      </c>
      <c r="CB58" s="5" t="s">
        <v>295</v>
      </c>
      <c r="CC58" s="15">
        <f t="shared" si="64"/>
        <v>0</v>
      </c>
      <c r="CD58" s="10" t="str">
        <f>IFERROR(VLOOKUP(A58,'26'!U:V,2,0),"0")</f>
        <v>0</v>
      </c>
      <c r="CE58" s="5" t="s">
        <v>295</v>
      </c>
      <c r="CF58" s="15">
        <f t="shared" si="65"/>
        <v>0</v>
      </c>
      <c r="CG58" s="10" t="str">
        <f>IFERROR(VLOOKUP(A58,'28'!#REF!,2,0),"0")</f>
        <v>0</v>
      </c>
      <c r="CH58" s="5" t="s">
        <v>295</v>
      </c>
      <c r="CI58" s="15">
        <f t="shared" si="66"/>
        <v>0</v>
      </c>
      <c r="CJ58" s="10" t="str">
        <f>IFERROR(VLOOKUP(A58,'28'!U:V,2,0),"0")</f>
        <v>0</v>
      </c>
      <c r="CK58" s="5" t="s">
        <v>295</v>
      </c>
      <c r="CL58" s="15">
        <f t="shared" si="67"/>
        <v>0</v>
      </c>
      <c r="CM58" s="10" t="str">
        <f>IFERROR(VLOOKUP(A58,'29'!U:V,2,0),"0")</f>
        <v>0</v>
      </c>
      <c r="CN58" s="5" t="s">
        <v>295</v>
      </c>
      <c r="CO58" s="15">
        <f t="shared" si="68"/>
        <v>0</v>
      </c>
      <c r="CP58" s="10" t="str">
        <f>IFERROR(VLOOKUP(A58,'30'!U:V,2,0),"0")</f>
        <v>0</v>
      </c>
      <c r="CQ58" s="5" t="s">
        <v>295</v>
      </c>
      <c r="CR58" s="15">
        <f t="shared" si="69"/>
        <v>0</v>
      </c>
      <c r="CT58" s="5" t="s">
        <v>295</v>
      </c>
      <c r="CU58" s="15">
        <f t="shared" si="70"/>
        <v>0</v>
      </c>
      <c r="CV58" s="10" t="str">
        <f>IFERROR(VLOOKUP(A58,'เซต1-31'!V:W,2,0),"0")</f>
        <v>0</v>
      </c>
      <c r="CW58" s="5" t="s">
        <v>295</v>
      </c>
      <c r="CX58" s="15">
        <f t="shared" si="71"/>
        <v>0</v>
      </c>
    </row>
    <row r="59" spans="1:102" x14ac:dyDescent="0.25">
      <c r="A59" s="5" t="s">
        <v>548</v>
      </c>
      <c r="B59" s="4" t="s">
        <v>549</v>
      </c>
      <c r="C59" s="52">
        <v>29.19</v>
      </c>
      <c r="D59" s="19">
        <f t="shared" si="38"/>
        <v>0</v>
      </c>
      <c r="E59" s="5" t="s">
        <v>295</v>
      </c>
      <c r="F59" s="13">
        <f t="shared" si="39"/>
        <v>0</v>
      </c>
      <c r="G59" s="10" t="str">
        <f>IFERROR(VLOOKUP(A59,'1'!U:V,2,0),"0")</f>
        <v>0</v>
      </c>
      <c r="H59" s="5" t="s">
        <v>295</v>
      </c>
      <c r="I59" s="15">
        <f t="shared" si="40"/>
        <v>0</v>
      </c>
      <c r="J59" s="10" t="str">
        <f>IFERROR(VLOOKUP(A59,'2'!U:V,2,0),"0")</f>
        <v>0</v>
      </c>
      <c r="K59" s="5" t="s">
        <v>295</v>
      </c>
      <c r="L59" s="15">
        <f t="shared" si="41"/>
        <v>0</v>
      </c>
      <c r="M59" s="10" t="str">
        <f>IFERROR(VLOOKUP(A59,'3'!U:V,2,0),"0")</f>
        <v>0</v>
      </c>
      <c r="N59" s="5" t="s">
        <v>295</v>
      </c>
      <c r="O59" s="15">
        <f t="shared" si="42"/>
        <v>0</v>
      </c>
      <c r="P59" s="10" t="str">
        <f>IFERROR(VLOOKUP(A59,'4'!U:V,2,0),"0")</f>
        <v>0</v>
      </c>
      <c r="Q59" s="5" t="s">
        <v>295</v>
      </c>
      <c r="R59" s="15">
        <f t="shared" si="43"/>
        <v>0</v>
      </c>
      <c r="S59" s="10" t="str">
        <f>IFERROR(VLOOKUP(A59,'5'!U:V,2,0),"0")</f>
        <v>0</v>
      </c>
      <c r="T59" s="5" t="s">
        <v>295</v>
      </c>
      <c r="U59" s="15">
        <f t="shared" si="44"/>
        <v>0</v>
      </c>
      <c r="V59" s="10" t="str">
        <f>IFERROR(VLOOKUP(A59,'6'!U:V,2,0),"0")</f>
        <v>0</v>
      </c>
      <c r="W59" s="5" t="s">
        <v>295</v>
      </c>
      <c r="X59" s="15">
        <f t="shared" si="45"/>
        <v>0</v>
      </c>
      <c r="Y59" s="10" t="str">
        <f>IFERROR(VLOOKUP(A59,'7'!U:V,2,0),"0")</f>
        <v>0</v>
      </c>
      <c r="Z59" s="5" t="s">
        <v>295</v>
      </c>
      <c r="AA59" s="15">
        <f t="shared" si="46"/>
        <v>0</v>
      </c>
      <c r="AB59" s="10" t="str">
        <f>IFERROR(VLOOKUP(A59,'8'!U:V,2,0),"0")</f>
        <v>0</v>
      </c>
      <c r="AC59" s="5" t="s">
        <v>295</v>
      </c>
      <c r="AD59" s="15">
        <f t="shared" si="47"/>
        <v>0</v>
      </c>
      <c r="AE59" s="10" t="str">
        <f>IFERROR(VLOOKUP(A59,'9'!U:V,2,0),"0")</f>
        <v>0</v>
      </c>
      <c r="AF59" s="5" t="s">
        <v>295</v>
      </c>
      <c r="AG59" s="15">
        <f t="shared" si="48"/>
        <v>0</v>
      </c>
      <c r="AH59" s="10" t="str">
        <f>IFERROR(VLOOKUP(A59,'10'!U:V,2,0),"0")</f>
        <v>0</v>
      </c>
      <c r="AI59" s="5" t="s">
        <v>295</v>
      </c>
      <c r="AJ59" s="15">
        <f t="shared" si="49"/>
        <v>0</v>
      </c>
      <c r="AK59" s="10" t="str">
        <f>IFERROR(VLOOKUP(A59,'11'!U:V,2,0),"0")</f>
        <v>0</v>
      </c>
      <c r="AL59" s="5" t="s">
        <v>295</v>
      </c>
      <c r="AM59" s="15">
        <f t="shared" si="50"/>
        <v>0</v>
      </c>
      <c r="AN59" s="10" t="str">
        <f>IFERROR(VLOOKUP(A59,'12'!U:V,2,0),"0")</f>
        <v>0</v>
      </c>
      <c r="AO59" s="5" t="s">
        <v>295</v>
      </c>
      <c r="AP59" s="15">
        <f t="shared" si="51"/>
        <v>0</v>
      </c>
      <c r="AQ59" s="10" t="str">
        <f>IFERROR(VLOOKUP(A59,'13'!U:V,2,0),"0")</f>
        <v>0</v>
      </c>
      <c r="AR59" s="5" t="s">
        <v>295</v>
      </c>
      <c r="AS59" s="15">
        <f t="shared" si="52"/>
        <v>0</v>
      </c>
      <c r="AT59" s="10" t="str">
        <f>IFERROR(VLOOKUP(A59,'14'!U:V,2,0),"0")</f>
        <v>0</v>
      </c>
      <c r="AU59" s="5" t="s">
        <v>295</v>
      </c>
      <c r="AV59" s="15">
        <f t="shared" si="53"/>
        <v>0</v>
      </c>
      <c r="AW59" s="10" t="str">
        <f>IFERROR(VLOOKUP(A59,'15'!U:V,2,0),"0")</f>
        <v>0</v>
      </c>
      <c r="AX59" s="5" t="s">
        <v>295</v>
      </c>
      <c r="AY59" s="15">
        <f t="shared" si="54"/>
        <v>0</v>
      </c>
      <c r="AZ59" s="10" t="str">
        <f>IFERROR(VLOOKUP(A59,'16'!U:V,2,0),"0")</f>
        <v>0</v>
      </c>
      <c r="BA59" s="5" t="s">
        <v>295</v>
      </c>
      <c r="BB59" s="15">
        <f t="shared" si="55"/>
        <v>0</v>
      </c>
      <c r="BC59" s="10" t="str">
        <f>IFERROR(VLOOKUP(A59,'17'!U:V,2,0),"0")</f>
        <v>0</v>
      </c>
      <c r="BD59" s="5" t="s">
        <v>295</v>
      </c>
      <c r="BE59" s="15">
        <f t="shared" si="56"/>
        <v>0</v>
      </c>
      <c r="BF59" s="10" t="str">
        <f>IFERROR(VLOOKUP(A59,'18'!U:V,2,0),"0")</f>
        <v>0</v>
      </c>
      <c r="BG59" s="5" t="s">
        <v>295</v>
      </c>
      <c r="BH59" s="15">
        <f t="shared" si="57"/>
        <v>0</v>
      </c>
      <c r="BI59" s="10" t="str">
        <f>IFERROR(VLOOKUP(A59,'19'!U:V,2,0),"0")</f>
        <v>0</v>
      </c>
      <c r="BJ59" s="5" t="s">
        <v>295</v>
      </c>
      <c r="BK59" s="15">
        <f t="shared" si="58"/>
        <v>0</v>
      </c>
      <c r="BL59" s="10" t="str">
        <f>IFERROR(VLOOKUP(A59,'20'!U:V,2,0),"0")</f>
        <v>0</v>
      </c>
      <c r="BM59" s="5" t="s">
        <v>295</v>
      </c>
      <c r="BN59" s="15">
        <f t="shared" si="59"/>
        <v>0</v>
      </c>
      <c r="BO59" s="10" t="str">
        <f>IFERROR(VLOOKUP(A59,'21'!U:V,2,0),"0")</f>
        <v>0</v>
      </c>
      <c r="BP59" s="5" t="s">
        <v>295</v>
      </c>
      <c r="BQ59" s="15">
        <f t="shared" si="60"/>
        <v>0</v>
      </c>
      <c r="BR59" s="10" t="str">
        <f>IFERROR(VLOOKUP(A59,'22'!U:V,2,0),"0")</f>
        <v>0</v>
      </c>
      <c r="BS59" s="5" t="s">
        <v>295</v>
      </c>
      <c r="BT59" s="15">
        <f t="shared" si="61"/>
        <v>0</v>
      </c>
      <c r="BU59" s="10" t="str">
        <f>IFERROR(VLOOKUP(A59,'23'!U:V,2,0),"0")</f>
        <v>0</v>
      </c>
      <c r="BV59" s="5" t="s">
        <v>295</v>
      </c>
      <c r="BW59" s="15">
        <f t="shared" si="62"/>
        <v>0</v>
      </c>
      <c r="BX59" s="10" t="str">
        <f>IFERROR(VLOOKUP(A59,'24'!U:V,2,0),"0")</f>
        <v>0</v>
      </c>
      <c r="BY59" s="5" t="s">
        <v>295</v>
      </c>
      <c r="BZ59" s="15">
        <f t="shared" si="63"/>
        <v>0</v>
      </c>
      <c r="CA59" s="10" t="str">
        <f>IFERROR(VLOOKUP(A59,'25'!U:V,2,0),"0")</f>
        <v>0</v>
      </c>
      <c r="CB59" s="5" t="s">
        <v>295</v>
      </c>
      <c r="CC59" s="15">
        <f t="shared" si="64"/>
        <v>0</v>
      </c>
      <c r="CD59" s="10" t="str">
        <f>IFERROR(VLOOKUP(A59,'26'!U:V,2,0),"0")</f>
        <v>0</v>
      </c>
      <c r="CE59" s="5" t="s">
        <v>295</v>
      </c>
      <c r="CF59" s="15">
        <f t="shared" si="65"/>
        <v>0</v>
      </c>
      <c r="CG59" s="10" t="str">
        <f>IFERROR(VLOOKUP(A59,'28'!#REF!,2,0),"0")</f>
        <v>0</v>
      </c>
      <c r="CH59" s="5" t="s">
        <v>295</v>
      </c>
      <c r="CI59" s="15">
        <f t="shared" si="66"/>
        <v>0</v>
      </c>
      <c r="CJ59" s="10" t="str">
        <f>IFERROR(VLOOKUP(A59,'28'!U:V,2,0),"0")</f>
        <v>0</v>
      </c>
      <c r="CK59" s="5" t="s">
        <v>295</v>
      </c>
      <c r="CL59" s="15">
        <f t="shared" si="67"/>
        <v>0</v>
      </c>
      <c r="CM59" s="10" t="str">
        <f>IFERROR(VLOOKUP(A59,'29'!U:V,2,0),"0")</f>
        <v>0</v>
      </c>
      <c r="CN59" s="5" t="s">
        <v>295</v>
      </c>
      <c r="CO59" s="15">
        <f t="shared" si="68"/>
        <v>0</v>
      </c>
      <c r="CP59" s="10" t="str">
        <f>IFERROR(VLOOKUP(A59,'30'!U:V,2,0),"0")</f>
        <v>0</v>
      </c>
      <c r="CQ59" s="5" t="s">
        <v>295</v>
      </c>
      <c r="CR59" s="15">
        <f t="shared" si="69"/>
        <v>0</v>
      </c>
      <c r="CT59" s="5" t="s">
        <v>295</v>
      </c>
      <c r="CU59" s="15">
        <f t="shared" si="70"/>
        <v>0</v>
      </c>
      <c r="CV59" s="10" t="str">
        <f>IFERROR(VLOOKUP(A59,'เซต1-31'!V:W,2,0),"0")</f>
        <v>0</v>
      </c>
      <c r="CW59" s="5" t="s">
        <v>295</v>
      </c>
      <c r="CX59" s="15">
        <f t="shared" si="71"/>
        <v>0</v>
      </c>
    </row>
    <row r="60" spans="1:102" x14ac:dyDescent="0.25">
      <c r="A60" s="5" t="s">
        <v>572</v>
      </c>
      <c r="B60" s="4" t="s">
        <v>573</v>
      </c>
      <c r="C60" s="52">
        <f>14.96*2</f>
        <v>29.92</v>
      </c>
      <c r="D60" s="19">
        <f t="shared" si="38"/>
        <v>0</v>
      </c>
      <c r="E60" s="5" t="s">
        <v>295</v>
      </c>
      <c r="F60" s="13">
        <f t="shared" si="39"/>
        <v>0</v>
      </c>
      <c r="G60" s="10" t="str">
        <f>IFERROR(VLOOKUP(A60,'1'!U:V,2,0),"0")</f>
        <v>0</v>
      </c>
      <c r="H60" s="5" t="s">
        <v>295</v>
      </c>
      <c r="I60" s="15">
        <f t="shared" si="40"/>
        <v>0</v>
      </c>
      <c r="J60" s="10" t="str">
        <f>IFERROR(VLOOKUP(A60,'2'!U:V,2,0),"0")</f>
        <v>0</v>
      </c>
      <c r="K60" s="5" t="s">
        <v>295</v>
      </c>
      <c r="L60" s="15">
        <f t="shared" si="41"/>
        <v>0</v>
      </c>
      <c r="M60" s="10" t="str">
        <f>IFERROR(VLOOKUP(A60,'3'!U:V,2,0),"0")</f>
        <v>0</v>
      </c>
      <c r="N60" s="5" t="s">
        <v>295</v>
      </c>
      <c r="O60" s="15">
        <f t="shared" si="42"/>
        <v>0</v>
      </c>
      <c r="P60" s="10" t="str">
        <f>IFERROR(VLOOKUP(A60,'4'!U:V,2,0),"0")</f>
        <v>0</v>
      </c>
      <c r="Q60" s="5" t="s">
        <v>295</v>
      </c>
      <c r="R60" s="15">
        <f t="shared" si="43"/>
        <v>0</v>
      </c>
      <c r="S60" s="10" t="str">
        <f>IFERROR(VLOOKUP(A60,'5'!U:V,2,0),"0")</f>
        <v>0</v>
      </c>
      <c r="T60" s="5" t="s">
        <v>295</v>
      </c>
      <c r="U60" s="15">
        <f t="shared" si="44"/>
        <v>0</v>
      </c>
      <c r="V60" s="10" t="str">
        <f>IFERROR(VLOOKUP(A60,'6'!U:V,2,0),"0")</f>
        <v>0</v>
      </c>
      <c r="W60" s="5" t="s">
        <v>295</v>
      </c>
      <c r="X60" s="15">
        <f t="shared" si="45"/>
        <v>0</v>
      </c>
      <c r="Y60" s="10" t="str">
        <f>IFERROR(VLOOKUP(A60,'7'!U:V,2,0),"0")</f>
        <v>0</v>
      </c>
      <c r="Z60" s="5" t="s">
        <v>295</v>
      </c>
      <c r="AA60" s="15">
        <f t="shared" si="46"/>
        <v>0</v>
      </c>
      <c r="AB60" s="10" t="str">
        <f>IFERROR(VLOOKUP(A60,'8'!U:V,2,0),"0")</f>
        <v>0</v>
      </c>
      <c r="AC60" s="5" t="s">
        <v>295</v>
      </c>
      <c r="AD60" s="15">
        <f t="shared" si="47"/>
        <v>0</v>
      </c>
      <c r="AE60" s="10" t="str">
        <f>IFERROR(VLOOKUP(A60,'9'!U:V,2,0),"0")</f>
        <v>0</v>
      </c>
      <c r="AF60" s="5" t="s">
        <v>295</v>
      </c>
      <c r="AG60" s="15">
        <f t="shared" si="48"/>
        <v>0</v>
      </c>
      <c r="AH60" s="10" t="str">
        <f>IFERROR(VLOOKUP(A60,'10'!U:V,2,0),"0")</f>
        <v>0</v>
      </c>
      <c r="AI60" s="5" t="s">
        <v>295</v>
      </c>
      <c r="AJ60" s="15">
        <f t="shared" si="49"/>
        <v>0</v>
      </c>
      <c r="AK60" s="10" t="str">
        <f>IFERROR(VLOOKUP(A60,'11'!U:V,2,0),"0")</f>
        <v>0</v>
      </c>
      <c r="AL60" s="5" t="s">
        <v>295</v>
      </c>
      <c r="AM60" s="15">
        <f t="shared" si="50"/>
        <v>0</v>
      </c>
      <c r="AN60" s="10" t="str">
        <f>IFERROR(VLOOKUP(A60,'12'!U:V,2,0),"0")</f>
        <v>0</v>
      </c>
      <c r="AO60" s="5" t="s">
        <v>295</v>
      </c>
      <c r="AP60" s="15">
        <f t="shared" si="51"/>
        <v>0</v>
      </c>
      <c r="AQ60" s="10" t="str">
        <f>IFERROR(VLOOKUP(A60,'13'!U:V,2,0),"0")</f>
        <v>0</v>
      </c>
      <c r="AR60" s="5" t="s">
        <v>295</v>
      </c>
      <c r="AS60" s="15">
        <f t="shared" si="52"/>
        <v>0</v>
      </c>
      <c r="AT60" s="10" t="str">
        <f>IFERROR(VLOOKUP(A60,'14'!U:V,2,0),"0")</f>
        <v>0</v>
      </c>
      <c r="AU60" s="5" t="s">
        <v>295</v>
      </c>
      <c r="AV60" s="15">
        <f t="shared" si="53"/>
        <v>0</v>
      </c>
      <c r="AW60" s="10" t="str">
        <f>IFERROR(VLOOKUP(A60,'15'!U:V,2,0),"0")</f>
        <v>0</v>
      </c>
      <c r="AX60" s="5" t="s">
        <v>295</v>
      </c>
      <c r="AY60" s="15">
        <f t="shared" si="54"/>
        <v>0</v>
      </c>
      <c r="AZ60" s="10" t="str">
        <f>IFERROR(VLOOKUP(A60,'16'!U:V,2,0),"0")</f>
        <v>0</v>
      </c>
      <c r="BA60" s="5" t="s">
        <v>295</v>
      </c>
      <c r="BB60" s="15">
        <f t="shared" si="55"/>
        <v>0</v>
      </c>
      <c r="BC60" s="10" t="str">
        <f>IFERROR(VLOOKUP(A60,'17'!U:V,2,0),"0")</f>
        <v>0</v>
      </c>
      <c r="BD60" s="5" t="s">
        <v>295</v>
      </c>
      <c r="BE60" s="15">
        <f t="shared" si="56"/>
        <v>0</v>
      </c>
      <c r="BF60" s="10" t="str">
        <f>IFERROR(VLOOKUP(A60,'18'!U:V,2,0),"0")</f>
        <v>0</v>
      </c>
      <c r="BG60" s="5" t="s">
        <v>295</v>
      </c>
      <c r="BH60" s="15">
        <f t="shared" si="57"/>
        <v>0</v>
      </c>
      <c r="BI60" s="10" t="str">
        <f>IFERROR(VLOOKUP(A60,'19'!U:V,2,0),"0")</f>
        <v>0</v>
      </c>
      <c r="BJ60" s="5" t="s">
        <v>295</v>
      </c>
      <c r="BK60" s="15">
        <f t="shared" si="58"/>
        <v>0</v>
      </c>
      <c r="BL60" s="10" t="str">
        <f>IFERROR(VLOOKUP(A60,'20'!U:V,2,0),"0")</f>
        <v>0</v>
      </c>
      <c r="BM60" s="5" t="s">
        <v>295</v>
      </c>
      <c r="BN60" s="15">
        <f t="shared" si="59"/>
        <v>0</v>
      </c>
      <c r="BO60" s="10" t="str">
        <f>IFERROR(VLOOKUP(A60,'21'!U:V,2,0),"0")</f>
        <v>0</v>
      </c>
      <c r="BP60" s="5" t="s">
        <v>295</v>
      </c>
      <c r="BQ60" s="15">
        <f t="shared" si="60"/>
        <v>0</v>
      </c>
      <c r="BR60" s="10" t="str">
        <f>IFERROR(VLOOKUP(A60,'22'!U:V,2,0),"0")</f>
        <v>0</v>
      </c>
      <c r="BS60" s="5" t="s">
        <v>295</v>
      </c>
      <c r="BT60" s="15">
        <f t="shared" si="61"/>
        <v>0</v>
      </c>
      <c r="BU60" s="10" t="str">
        <f>IFERROR(VLOOKUP(A60,'23'!U:V,2,0),"0")</f>
        <v>0</v>
      </c>
      <c r="BV60" s="5" t="s">
        <v>295</v>
      </c>
      <c r="BW60" s="15">
        <f t="shared" si="62"/>
        <v>0</v>
      </c>
      <c r="BX60" s="10" t="str">
        <f>IFERROR(VLOOKUP(A60,'24'!U:V,2,0),"0")</f>
        <v>0</v>
      </c>
      <c r="BY60" s="5" t="s">
        <v>295</v>
      </c>
      <c r="BZ60" s="15">
        <f t="shared" si="63"/>
        <v>0</v>
      </c>
      <c r="CA60" s="10" t="str">
        <f>IFERROR(VLOOKUP(A60,'25'!U:V,2,0),"0")</f>
        <v>0</v>
      </c>
      <c r="CB60" s="5" t="s">
        <v>295</v>
      </c>
      <c r="CC60" s="15">
        <f t="shared" si="64"/>
        <v>0</v>
      </c>
      <c r="CD60" s="10" t="str">
        <f>IFERROR(VLOOKUP(A60,'26'!U:V,2,0),"0")</f>
        <v>0</v>
      </c>
      <c r="CE60" s="5" t="s">
        <v>295</v>
      </c>
      <c r="CF60" s="15">
        <f t="shared" si="65"/>
        <v>0</v>
      </c>
      <c r="CG60" s="10" t="str">
        <f>IFERROR(VLOOKUP(A60,'28'!#REF!,2,0),"0")</f>
        <v>0</v>
      </c>
      <c r="CH60" s="5" t="s">
        <v>295</v>
      </c>
      <c r="CI60" s="15">
        <f t="shared" si="66"/>
        <v>0</v>
      </c>
      <c r="CJ60" s="10" t="str">
        <f>IFERROR(VLOOKUP(A60,'28'!U:V,2,0),"0")</f>
        <v>0</v>
      </c>
      <c r="CK60" s="5" t="s">
        <v>295</v>
      </c>
      <c r="CL60" s="15">
        <f t="shared" si="67"/>
        <v>0</v>
      </c>
      <c r="CM60" s="10" t="str">
        <f>IFERROR(VLOOKUP(A60,'29'!U:V,2,0),"0")</f>
        <v>0</v>
      </c>
      <c r="CN60" s="5" t="s">
        <v>295</v>
      </c>
      <c r="CO60" s="15">
        <f t="shared" si="68"/>
        <v>0</v>
      </c>
      <c r="CP60" s="10" t="str">
        <f>IFERROR(VLOOKUP(A60,'30'!U:V,2,0),"0")</f>
        <v>0</v>
      </c>
      <c r="CQ60" s="5" t="s">
        <v>295</v>
      </c>
      <c r="CR60" s="15">
        <f t="shared" si="69"/>
        <v>0</v>
      </c>
      <c r="CT60" s="5" t="s">
        <v>295</v>
      </c>
      <c r="CU60" s="15">
        <f t="shared" si="70"/>
        <v>0</v>
      </c>
      <c r="CV60" s="10" t="str">
        <f>IFERROR(VLOOKUP(A60,'เซต1-31'!V:W,2,0),"0")</f>
        <v>0</v>
      </c>
      <c r="CW60" s="5" t="s">
        <v>295</v>
      </c>
      <c r="CX60" s="15">
        <f t="shared" si="71"/>
        <v>0</v>
      </c>
    </row>
    <row r="61" spans="1:102" x14ac:dyDescent="0.25">
      <c r="A61" s="5" t="s">
        <v>501</v>
      </c>
      <c r="B61" s="4" t="s">
        <v>502</v>
      </c>
      <c r="C61" s="52">
        <f>14.96*2+14.89</f>
        <v>44.81</v>
      </c>
      <c r="D61" s="19">
        <f t="shared" si="38"/>
        <v>0</v>
      </c>
      <c r="E61" s="5" t="s">
        <v>295</v>
      </c>
      <c r="F61" s="13">
        <f t="shared" si="39"/>
        <v>0</v>
      </c>
      <c r="G61" s="10" t="str">
        <f>IFERROR(VLOOKUP(A61,'1'!U:V,2,0),"0")</f>
        <v>0</v>
      </c>
      <c r="H61" s="5" t="s">
        <v>295</v>
      </c>
      <c r="I61" s="15">
        <f t="shared" si="40"/>
        <v>0</v>
      </c>
      <c r="J61" s="10" t="str">
        <f>IFERROR(VLOOKUP(A61,'2'!U:V,2,0),"0")</f>
        <v>0</v>
      </c>
      <c r="K61" s="5" t="s">
        <v>295</v>
      </c>
      <c r="L61" s="15">
        <f t="shared" si="41"/>
        <v>0</v>
      </c>
      <c r="M61" s="10" t="str">
        <f>IFERROR(VLOOKUP(A61,'3'!U:V,2,0),"0")</f>
        <v>0</v>
      </c>
      <c r="N61" s="5" t="s">
        <v>295</v>
      </c>
      <c r="O61" s="15">
        <f t="shared" si="42"/>
        <v>0</v>
      </c>
      <c r="P61" s="10" t="str">
        <f>IFERROR(VLOOKUP(A61,'4'!U:V,2,0),"0")</f>
        <v>0</v>
      </c>
      <c r="Q61" s="5" t="s">
        <v>295</v>
      </c>
      <c r="R61" s="15">
        <f t="shared" si="43"/>
        <v>0</v>
      </c>
      <c r="S61" s="10" t="str">
        <f>IFERROR(VLOOKUP(A61,'5'!U:V,2,0),"0")</f>
        <v>0</v>
      </c>
      <c r="T61" s="5" t="s">
        <v>295</v>
      </c>
      <c r="U61" s="15">
        <f t="shared" si="44"/>
        <v>0</v>
      </c>
      <c r="V61" s="10" t="str">
        <f>IFERROR(VLOOKUP(A61,'6'!U:V,2,0),"0")</f>
        <v>0</v>
      </c>
      <c r="W61" s="5" t="s">
        <v>295</v>
      </c>
      <c r="X61" s="15">
        <f t="shared" si="45"/>
        <v>0</v>
      </c>
      <c r="Y61" s="10" t="str">
        <f>IFERROR(VLOOKUP(A61,'7'!U:V,2,0),"0")</f>
        <v>0</v>
      </c>
      <c r="Z61" s="5" t="s">
        <v>295</v>
      </c>
      <c r="AA61" s="15">
        <f t="shared" si="46"/>
        <v>0</v>
      </c>
      <c r="AB61" s="10" t="str">
        <f>IFERROR(VLOOKUP(A61,'8'!U:V,2,0),"0")</f>
        <v>0</v>
      </c>
      <c r="AC61" s="5" t="s">
        <v>295</v>
      </c>
      <c r="AD61" s="15">
        <f t="shared" si="47"/>
        <v>0</v>
      </c>
      <c r="AE61" s="10" t="str">
        <f>IFERROR(VLOOKUP(A61,'9'!U:V,2,0),"0")</f>
        <v>0</v>
      </c>
      <c r="AF61" s="5" t="s">
        <v>295</v>
      </c>
      <c r="AG61" s="15">
        <f t="shared" si="48"/>
        <v>0</v>
      </c>
      <c r="AH61" s="10" t="str">
        <f>IFERROR(VLOOKUP(A61,'10'!U:V,2,0),"0")</f>
        <v>0</v>
      </c>
      <c r="AI61" s="5" t="s">
        <v>295</v>
      </c>
      <c r="AJ61" s="15">
        <f t="shared" si="49"/>
        <v>0</v>
      </c>
      <c r="AK61" s="10" t="str">
        <f>IFERROR(VLOOKUP(A61,'11'!U:V,2,0),"0")</f>
        <v>0</v>
      </c>
      <c r="AL61" s="5" t="s">
        <v>295</v>
      </c>
      <c r="AM61" s="15">
        <f t="shared" si="50"/>
        <v>0</v>
      </c>
      <c r="AN61" s="10" t="str">
        <f>IFERROR(VLOOKUP(A61,'12'!U:V,2,0),"0")</f>
        <v>0</v>
      </c>
      <c r="AO61" s="5" t="s">
        <v>295</v>
      </c>
      <c r="AP61" s="15">
        <f t="shared" si="51"/>
        <v>0</v>
      </c>
      <c r="AQ61" s="10" t="str">
        <f>IFERROR(VLOOKUP(A61,'13'!U:V,2,0),"0")</f>
        <v>0</v>
      </c>
      <c r="AR61" s="5" t="s">
        <v>295</v>
      </c>
      <c r="AS61" s="15">
        <f t="shared" si="52"/>
        <v>0</v>
      </c>
      <c r="AT61" s="10" t="str">
        <f>IFERROR(VLOOKUP(A61,'14'!U:V,2,0),"0")</f>
        <v>0</v>
      </c>
      <c r="AU61" s="5" t="s">
        <v>295</v>
      </c>
      <c r="AV61" s="15">
        <f t="shared" si="53"/>
        <v>0</v>
      </c>
      <c r="AW61" s="10" t="str">
        <f>IFERROR(VLOOKUP(A61,'15'!U:V,2,0),"0")</f>
        <v>0</v>
      </c>
      <c r="AX61" s="5" t="s">
        <v>295</v>
      </c>
      <c r="AY61" s="15">
        <f t="shared" si="54"/>
        <v>0</v>
      </c>
      <c r="AZ61" s="10" t="str">
        <f>IFERROR(VLOOKUP(A61,'16'!U:V,2,0),"0")</f>
        <v>0</v>
      </c>
      <c r="BA61" s="5" t="s">
        <v>295</v>
      </c>
      <c r="BB61" s="15">
        <f t="shared" si="55"/>
        <v>0</v>
      </c>
      <c r="BC61" s="10" t="str">
        <f>IFERROR(VLOOKUP(A61,'17'!U:V,2,0),"0")</f>
        <v>0</v>
      </c>
      <c r="BD61" s="5" t="s">
        <v>295</v>
      </c>
      <c r="BE61" s="15">
        <f t="shared" si="56"/>
        <v>0</v>
      </c>
      <c r="BF61" s="10" t="str">
        <f>IFERROR(VLOOKUP(A61,'18'!U:V,2,0),"0")</f>
        <v>0</v>
      </c>
      <c r="BG61" s="5" t="s">
        <v>295</v>
      </c>
      <c r="BH61" s="15">
        <f t="shared" si="57"/>
        <v>0</v>
      </c>
      <c r="BI61" s="10" t="str">
        <f>IFERROR(VLOOKUP(A61,'19'!U:V,2,0),"0")</f>
        <v>0</v>
      </c>
      <c r="BJ61" s="5" t="s">
        <v>295</v>
      </c>
      <c r="BK61" s="15">
        <f t="shared" si="58"/>
        <v>0</v>
      </c>
      <c r="BL61" s="10" t="str">
        <f>IFERROR(VLOOKUP(A61,'20'!U:V,2,0),"0")</f>
        <v>0</v>
      </c>
      <c r="BM61" s="5" t="s">
        <v>295</v>
      </c>
      <c r="BN61" s="15">
        <f t="shared" si="59"/>
        <v>0</v>
      </c>
      <c r="BO61" s="10" t="str">
        <f>IFERROR(VLOOKUP(A61,'21'!U:V,2,0),"0")</f>
        <v>0</v>
      </c>
      <c r="BP61" s="5" t="s">
        <v>295</v>
      </c>
      <c r="BQ61" s="15">
        <f t="shared" si="60"/>
        <v>0</v>
      </c>
      <c r="BR61" s="10" t="str">
        <f>IFERROR(VLOOKUP(A61,'22'!U:V,2,0),"0")</f>
        <v>0</v>
      </c>
      <c r="BS61" s="5" t="s">
        <v>295</v>
      </c>
      <c r="BT61" s="15">
        <f t="shared" si="61"/>
        <v>0</v>
      </c>
      <c r="BU61" s="10" t="str">
        <f>IFERROR(VLOOKUP(A61,'23'!U:V,2,0),"0")</f>
        <v>0</v>
      </c>
      <c r="BV61" s="5" t="s">
        <v>295</v>
      </c>
      <c r="BW61" s="15">
        <f t="shared" si="62"/>
        <v>0</v>
      </c>
      <c r="BX61" s="10" t="str">
        <f>IFERROR(VLOOKUP(A61,'24'!U:V,2,0),"0")</f>
        <v>0</v>
      </c>
      <c r="BY61" s="5" t="s">
        <v>295</v>
      </c>
      <c r="BZ61" s="15">
        <f t="shared" si="63"/>
        <v>0</v>
      </c>
      <c r="CA61" s="10" t="str">
        <f>IFERROR(VLOOKUP(A61,'25'!U:V,2,0),"0")</f>
        <v>0</v>
      </c>
      <c r="CB61" s="5" t="s">
        <v>295</v>
      </c>
      <c r="CC61" s="15">
        <f t="shared" si="64"/>
        <v>0</v>
      </c>
      <c r="CD61" s="10" t="str">
        <f>IFERROR(VLOOKUP(A61,'26'!U:V,2,0),"0")</f>
        <v>0</v>
      </c>
      <c r="CE61" s="5" t="s">
        <v>295</v>
      </c>
      <c r="CF61" s="15">
        <f t="shared" si="65"/>
        <v>0</v>
      </c>
      <c r="CG61" s="10" t="str">
        <f>IFERROR(VLOOKUP(A61,'28'!#REF!,2,0),"0")</f>
        <v>0</v>
      </c>
      <c r="CH61" s="5" t="s">
        <v>295</v>
      </c>
      <c r="CI61" s="15">
        <f t="shared" si="66"/>
        <v>0</v>
      </c>
      <c r="CJ61" s="10" t="str">
        <f>IFERROR(VLOOKUP(A61,'28'!U:V,2,0),"0")</f>
        <v>0</v>
      </c>
      <c r="CK61" s="5" t="s">
        <v>295</v>
      </c>
      <c r="CL61" s="15">
        <f t="shared" si="67"/>
        <v>0</v>
      </c>
      <c r="CM61" s="10" t="str">
        <f>IFERROR(VLOOKUP(A61,'29'!U:V,2,0),"0")</f>
        <v>0</v>
      </c>
      <c r="CN61" s="5" t="s">
        <v>295</v>
      </c>
      <c r="CO61" s="15">
        <f t="shared" si="68"/>
        <v>0</v>
      </c>
      <c r="CP61" s="10" t="str">
        <f>IFERROR(VLOOKUP(A61,'30'!U:V,2,0),"0")</f>
        <v>0</v>
      </c>
      <c r="CQ61" s="5" t="s">
        <v>295</v>
      </c>
      <c r="CR61" s="15">
        <f t="shared" si="69"/>
        <v>0</v>
      </c>
      <c r="CT61" s="5" t="s">
        <v>295</v>
      </c>
      <c r="CU61" s="15">
        <f t="shared" si="70"/>
        <v>0</v>
      </c>
      <c r="CV61" s="10" t="str">
        <f>IFERROR(VLOOKUP(A61,'เซต1-31'!V:W,2,0),"0")</f>
        <v>0</v>
      </c>
      <c r="CW61" s="5" t="s">
        <v>295</v>
      </c>
      <c r="CX61" s="15">
        <f t="shared" si="71"/>
        <v>0</v>
      </c>
    </row>
    <row r="62" spans="1:102" x14ac:dyDescent="0.25">
      <c r="A62" s="5" t="s">
        <v>600</v>
      </c>
      <c r="B62" s="4" t="s">
        <v>601</v>
      </c>
      <c r="C62" s="52">
        <f>14.23+14.89</f>
        <v>29.12</v>
      </c>
      <c r="D62" s="19">
        <f t="shared" si="38"/>
        <v>0</v>
      </c>
      <c r="E62" s="5" t="s">
        <v>295</v>
      </c>
      <c r="F62" s="13">
        <f t="shared" si="39"/>
        <v>0</v>
      </c>
      <c r="G62" s="10" t="str">
        <f>IFERROR(VLOOKUP(A62,'1'!U:V,2,0),"0")</f>
        <v>0</v>
      </c>
      <c r="H62" s="5" t="s">
        <v>295</v>
      </c>
      <c r="I62" s="15">
        <f t="shared" si="40"/>
        <v>0</v>
      </c>
      <c r="J62" s="10" t="str">
        <f>IFERROR(VLOOKUP(A62,'2'!U:V,2,0),"0")</f>
        <v>0</v>
      </c>
      <c r="K62" s="5" t="s">
        <v>295</v>
      </c>
      <c r="L62" s="15">
        <f t="shared" si="41"/>
        <v>0</v>
      </c>
      <c r="M62" s="10" t="str">
        <f>IFERROR(VLOOKUP(A62,'3'!U:V,2,0),"0")</f>
        <v>0</v>
      </c>
      <c r="N62" s="5" t="s">
        <v>295</v>
      </c>
      <c r="O62" s="15">
        <f t="shared" si="42"/>
        <v>0</v>
      </c>
      <c r="P62" s="10" t="str">
        <f>IFERROR(VLOOKUP(A62,'4'!U:V,2,0),"0")</f>
        <v>0</v>
      </c>
      <c r="Q62" s="5" t="s">
        <v>295</v>
      </c>
      <c r="R62" s="15">
        <f t="shared" si="43"/>
        <v>0</v>
      </c>
      <c r="S62" s="10" t="str">
        <f>IFERROR(VLOOKUP(A62,'5'!U:V,2,0),"0")</f>
        <v>0</v>
      </c>
      <c r="T62" s="5" t="s">
        <v>295</v>
      </c>
      <c r="U62" s="15">
        <f t="shared" si="44"/>
        <v>0</v>
      </c>
      <c r="V62" s="10" t="str">
        <f>IFERROR(VLOOKUP(A62,'6'!U:V,2,0),"0")</f>
        <v>0</v>
      </c>
      <c r="W62" s="5" t="s">
        <v>295</v>
      </c>
      <c r="X62" s="15">
        <f t="shared" si="45"/>
        <v>0</v>
      </c>
      <c r="Y62" s="10" t="str">
        <f>IFERROR(VLOOKUP(A62,'7'!U:V,2,0),"0")</f>
        <v>0</v>
      </c>
      <c r="Z62" s="5" t="s">
        <v>295</v>
      </c>
      <c r="AA62" s="15">
        <f t="shared" si="46"/>
        <v>0</v>
      </c>
      <c r="AB62" s="10" t="str">
        <f>IFERROR(VLOOKUP(A62,'8'!U:V,2,0),"0")</f>
        <v>0</v>
      </c>
      <c r="AC62" s="5" t="s">
        <v>295</v>
      </c>
      <c r="AD62" s="15">
        <f t="shared" si="47"/>
        <v>0</v>
      </c>
      <c r="AE62" s="10" t="str">
        <f>IFERROR(VLOOKUP(A62,'9'!U:V,2,0),"0")</f>
        <v>0</v>
      </c>
      <c r="AF62" s="5" t="s">
        <v>295</v>
      </c>
      <c r="AG62" s="15">
        <f t="shared" si="48"/>
        <v>0</v>
      </c>
      <c r="AH62" s="10" t="str">
        <f>IFERROR(VLOOKUP(A62,'10'!U:V,2,0),"0")</f>
        <v>0</v>
      </c>
      <c r="AI62" s="5" t="s">
        <v>295</v>
      </c>
      <c r="AJ62" s="15">
        <f t="shared" si="49"/>
        <v>0</v>
      </c>
      <c r="AK62" s="10" t="str">
        <f>IFERROR(VLOOKUP(A62,'11'!U:V,2,0),"0")</f>
        <v>0</v>
      </c>
      <c r="AL62" s="5" t="s">
        <v>295</v>
      </c>
      <c r="AM62" s="15">
        <f t="shared" si="50"/>
        <v>0</v>
      </c>
      <c r="AN62" s="10" t="str">
        <f>IFERROR(VLOOKUP(A62,'12'!U:V,2,0),"0")</f>
        <v>0</v>
      </c>
      <c r="AO62" s="5" t="s">
        <v>295</v>
      </c>
      <c r="AP62" s="15">
        <f t="shared" si="51"/>
        <v>0</v>
      </c>
      <c r="AQ62" s="10" t="str">
        <f>IFERROR(VLOOKUP(A62,'13'!U:V,2,0),"0")</f>
        <v>0</v>
      </c>
      <c r="AR62" s="5" t="s">
        <v>295</v>
      </c>
      <c r="AS62" s="15">
        <f t="shared" si="52"/>
        <v>0</v>
      </c>
      <c r="AT62" s="10" t="str">
        <f>IFERROR(VLOOKUP(A62,'14'!U:V,2,0),"0")</f>
        <v>0</v>
      </c>
      <c r="AU62" s="5" t="s">
        <v>295</v>
      </c>
      <c r="AV62" s="15">
        <f t="shared" si="53"/>
        <v>0</v>
      </c>
      <c r="AW62" s="10" t="str">
        <f>IFERROR(VLOOKUP(A62,'15'!U:V,2,0),"0")</f>
        <v>0</v>
      </c>
      <c r="AX62" s="5" t="s">
        <v>295</v>
      </c>
      <c r="AY62" s="15">
        <f t="shared" si="54"/>
        <v>0</v>
      </c>
      <c r="AZ62" s="10" t="str">
        <f>IFERROR(VLOOKUP(A62,'16'!U:V,2,0),"0")</f>
        <v>0</v>
      </c>
      <c r="BA62" s="5" t="s">
        <v>295</v>
      </c>
      <c r="BB62" s="15">
        <f t="shared" si="55"/>
        <v>0</v>
      </c>
      <c r="BC62" s="10" t="str">
        <f>IFERROR(VLOOKUP(A62,'17'!U:V,2,0),"0")</f>
        <v>0</v>
      </c>
      <c r="BD62" s="5" t="s">
        <v>295</v>
      </c>
      <c r="BE62" s="15">
        <f t="shared" si="56"/>
        <v>0</v>
      </c>
      <c r="BF62" s="10" t="str">
        <f>IFERROR(VLOOKUP(A62,'18'!U:V,2,0),"0")</f>
        <v>0</v>
      </c>
      <c r="BG62" s="5" t="s">
        <v>295</v>
      </c>
      <c r="BH62" s="15">
        <f t="shared" si="57"/>
        <v>0</v>
      </c>
      <c r="BI62" s="10" t="str">
        <f>IFERROR(VLOOKUP(A62,'19'!U:V,2,0),"0")</f>
        <v>0</v>
      </c>
      <c r="BJ62" s="5" t="s">
        <v>295</v>
      </c>
      <c r="BK62" s="15">
        <f t="shared" si="58"/>
        <v>0</v>
      </c>
      <c r="BL62" s="10" t="str">
        <f>IFERROR(VLOOKUP(A62,'20'!U:V,2,0),"0")</f>
        <v>0</v>
      </c>
      <c r="BM62" s="5" t="s">
        <v>295</v>
      </c>
      <c r="BN62" s="15">
        <f t="shared" si="59"/>
        <v>0</v>
      </c>
      <c r="BO62" s="10" t="str">
        <f>IFERROR(VLOOKUP(A62,'21'!U:V,2,0),"0")</f>
        <v>0</v>
      </c>
      <c r="BP62" s="5" t="s">
        <v>295</v>
      </c>
      <c r="BQ62" s="15">
        <f t="shared" si="60"/>
        <v>0</v>
      </c>
      <c r="BR62" s="10" t="str">
        <f>IFERROR(VLOOKUP(A62,'22'!U:V,2,0),"0")</f>
        <v>0</v>
      </c>
      <c r="BS62" s="5" t="s">
        <v>295</v>
      </c>
      <c r="BT62" s="15">
        <f t="shared" si="61"/>
        <v>0</v>
      </c>
      <c r="BU62" s="10" t="str">
        <f>IFERROR(VLOOKUP(A62,'23'!U:V,2,0),"0")</f>
        <v>0</v>
      </c>
      <c r="BV62" s="5" t="s">
        <v>295</v>
      </c>
      <c r="BW62" s="15">
        <f t="shared" si="62"/>
        <v>0</v>
      </c>
      <c r="BX62" s="10" t="str">
        <f>IFERROR(VLOOKUP(A62,'24'!U:V,2,0),"0")</f>
        <v>0</v>
      </c>
      <c r="BY62" s="5" t="s">
        <v>295</v>
      </c>
      <c r="BZ62" s="15">
        <f t="shared" si="63"/>
        <v>0</v>
      </c>
      <c r="CA62" s="10" t="str">
        <f>IFERROR(VLOOKUP(A62,'25'!U:V,2,0),"0")</f>
        <v>0</v>
      </c>
      <c r="CB62" s="5" t="s">
        <v>295</v>
      </c>
      <c r="CC62" s="15">
        <f t="shared" si="64"/>
        <v>0</v>
      </c>
      <c r="CD62" s="10" t="str">
        <f>IFERROR(VLOOKUP(A62,'26'!U:V,2,0),"0")</f>
        <v>0</v>
      </c>
      <c r="CE62" s="5" t="s">
        <v>295</v>
      </c>
      <c r="CF62" s="15">
        <f t="shared" si="65"/>
        <v>0</v>
      </c>
      <c r="CG62" s="10" t="str">
        <f>IFERROR(VLOOKUP(A62,'28'!#REF!,2,0),"0")</f>
        <v>0</v>
      </c>
      <c r="CH62" s="5" t="s">
        <v>295</v>
      </c>
      <c r="CI62" s="15">
        <f t="shared" si="66"/>
        <v>0</v>
      </c>
      <c r="CJ62" s="10" t="str">
        <f>IFERROR(VLOOKUP(A62,'28'!U:V,2,0),"0")</f>
        <v>0</v>
      </c>
      <c r="CK62" s="5" t="s">
        <v>295</v>
      </c>
      <c r="CL62" s="15">
        <f t="shared" si="67"/>
        <v>0</v>
      </c>
      <c r="CM62" s="10" t="str">
        <f>IFERROR(VLOOKUP(A62,'29'!U:V,2,0),"0")</f>
        <v>0</v>
      </c>
      <c r="CN62" s="5" t="s">
        <v>295</v>
      </c>
      <c r="CO62" s="15">
        <f t="shared" si="68"/>
        <v>0</v>
      </c>
      <c r="CP62" s="10" t="str">
        <f>IFERROR(VLOOKUP(A62,'30'!U:V,2,0),"0")</f>
        <v>0</v>
      </c>
      <c r="CQ62" s="5" t="s">
        <v>295</v>
      </c>
      <c r="CR62" s="15">
        <f t="shared" si="69"/>
        <v>0</v>
      </c>
      <c r="CT62" s="5" t="s">
        <v>295</v>
      </c>
      <c r="CU62" s="15">
        <f t="shared" si="70"/>
        <v>0</v>
      </c>
      <c r="CV62" s="10" t="str">
        <f>IFERROR(VLOOKUP(A62,'เซต1-31'!V:W,2,0),"0")</f>
        <v>0</v>
      </c>
      <c r="CW62" s="5" t="s">
        <v>295</v>
      </c>
      <c r="CX62" s="15">
        <f t="shared" si="71"/>
        <v>0</v>
      </c>
    </row>
    <row r="63" spans="1:102" x14ac:dyDescent="0.25">
      <c r="A63" s="5" t="s">
        <v>506</v>
      </c>
      <c r="B63" s="4" t="s">
        <v>569</v>
      </c>
      <c r="C63" s="52">
        <f>14.23*2</f>
        <v>28.46</v>
      </c>
      <c r="D63" s="19">
        <f t="shared" si="38"/>
        <v>0</v>
      </c>
      <c r="E63" s="5" t="s">
        <v>295</v>
      </c>
      <c r="F63" s="13">
        <f t="shared" si="39"/>
        <v>0</v>
      </c>
      <c r="G63" s="10" t="str">
        <f>IFERROR(VLOOKUP(A63,'1'!U:V,2,0),"0")</f>
        <v>0</v>
      </c>
      <c r="H63" s="5" t="s">
        <v>295</v>
      </c>
      <c r="I63" s="15">
        <f t="shared" si="40"/>
        <v>0</v>
      </c>
      <c r="J63" s="10" t="str">
        <f>IFERROR(VLOOKUP(A63,'2'!U:V,2,0),"0")</f>
        <v>0</v>
      </c>
      <c r="K63" s="5" t="s">
        <v>295</v>
      </c>
      <c r="L63" s="15">
        <f t="shared" si="41"/>
        <v>0</v>
      </c>
      <c r="M63" s="10" t="str">
        <f>IFERROR(VLOOKUP(A63,'3'!U:V,2,0),"0")</f>
        <v>0</v>
      </c>
      <c r="N63" s="5" t="s">
        <v>295</v>
      </c>
      <c r="O63" s="15">
        <f t="shared" si="42"/>
        <v>0</v>
      </c>
      <c r="P63" s="10" t="str">
        <f>IFERROR(VLOOKUP(A63,'4'!U:V,2,0),"0")</f>
        <v>0</v>
      </c>
      <c r="Q63" s="5" t="s">
        <v>295</v>
      </c>
      <c r="R63" s="15">
        <f t="shared" si="43"/>
        <v>0</v>
      </c>
      <c r="S63" s="10" t="str">
        <f>IFERROR(VLOOKUP(A63,'5'!U:V,2,0),"0")</f>
        <v>0</v>
      </c>
      <c r="T63" s="5" t="s">
        <v>295</v>
      </c>
      <c r="U63" s="15">
        <f t="shared" si="44"/>
        <v>0</v>
      </c>
      <c r="V63" s="10" t="str">
        <f>IFERROR(VLOOKUP(A63,'6'!U:V,2,0),"0")</f>
        <v>0</v>
      </c>
      <c r="W63" s="5" t="s">
        <v>295</v>
      </c>
      <c r="X63" s="15">
        <f t="shared" si="45"/>
        <v>0</v>
      </c>
      <c r="Y63" s="10" t="str">
        <f>IFERROR(VLOOKUP(A63,'7'!U:V,2,0),"0")</f>
        <v>0</v>
      </c>
      <c r="Z63" s="5" t="s">
        <v>295</v>
      </c>
      <c r="AA63" s="15">
        <f t="shared" si="46"/>
        <v>0</v>
      </c>
      <c r="AB63" s="10" t="str">
        <f>IFERROR(VLOOKUP(A63,'8'!U:V,2,0),"0")</f>
        <v>0</v>
      </c>
      <c r="AC63" s="5" t="s">
        <v>295</v>
      </c>
      <c r="AD63" s="15">
        <f t="shared" si="47"/>
        <v>0</v>
      </c>
      <c r="AE63" s="10" t="str">
        <f>IFERROR(VLOOKUP(A63,'9'!U:V,2,0),"0")</f>
        <v>0</v>
      </c>
      <c r="AF63" s="5" t="s">
        <v>295</v>
      </c>
      <c r="AG63" s="15">
        <f t="shared" si="48"/>
        <v>0</v>
      </c>
      <c r="AH63" s="10" t="str">
        <f>IFERROR(VLOOKUP(A63,'10'!U:V,2,0),"0")</f>
        <v>0</v>
      </c>
      <c r="AI63" s="5" t="s">
        <v>295</v>
      </c>
      <c r="AJ63" s="15">
        <f t="shared" si="49"/>
        <v>0</v>
      </c>
      <c r="AK63" s="10" t="str">
        <f>IFERROR(VLOOKUP(A63,'11'!U:V,2,0),"0")</f>
        <v>0</v>
      </c>
      <c r="AL63" s="5" t="s">
        <v>295</v>
      </c>
      <c r="AM63" s="15">
        <f t="shared" si="50"/>
        <v>0</v>
      </c>
      <c r="AN63" s="10" t="str">
        <f>IFERROR(VLOOKUP(A63,'12'!U:V,2,0),"0")</f>
        <v>0</v>
      </c>
      <c r="AO63" s="5" t="s">
        <v>295</v>
      </c>
      <c r="AP63" s="15">
        <f t="shared" si="51"/>
        <v>0</v>
      </c>
      <c r="AQ63" s="10" t="str">
        <f>IFERROR(VLOOKUP(A63,'13'!U:V,2,0),"0")</f>
        <v>0</v>
      </c>
      <c r="AR63" s="5" t="s">
        <v>295</v>
      </c>
      <c r="AS63" s="15">
        <f t="shared" si="52"/>
        <v>0</v>
      </c>
      <c r="AT63" s="10" t="str">
        <f>IFERROR(VLOOKUP(A63,'14'!U:V,2,0),"0")</f>
        <v>0</v>
      </c>
      <c r="AU63" s="5" t="s">
        <v>295</v>
      </c>
      <c r="AV63" s="15">
        <f t="shared" si="53"/>
        <v>0</v>
      </c>
      <c r="AW63" s="10" t="str">
        <f>IFERROR(VLOOKUP(A63,'15'!U:V,2,0),"0")</f>
        <v>0</v>
      </c>
      <c r="AX63" s="5" t="s">
        <v>295</v>
      </c>
      <c r="AY63" s="15">
        <f t="shared" si="54"/>
        <v>0</v>
      </c>
      <c r="AZ63" s="10" t="str">
        <f>IFERROR(VLOOKUP(A63,'16'!U:V,2,0),"0")</f>
        <v>0</v>
      </c>
      <c r="BA63" s="5" t="s">
        <v>295</v>
      </c>
      <c r="BB63" s="15">
        <f t="shared" si="55"/>
        <v>0</v>
      </c>
      <c r="BC63" s="10" t="str">
        <f>IFERROR(VLOOKUP(A63,'17'!U:V,2,0),"0")</f>
        <v>0</v>
      </c>
      <c r="BD63" s="5" t="s">
        <v>295</v>
      </c>
      <c r="BE63" s="15">
        <f t="shared" si="56"/>
        <v>0</v>
      </c>
      <c r="BF63" s="10" t="str">
        <f>IFERROR(VLOOKUP(A63,'18'!U:V,2,0),"0")</f>
        <v>0</v>
      </c>
      <c r="BG63" s="5" t="s">
        <v>295</v>
      </c>
      <c r="BH63" s="15">
        <f t="shared" si="57"/>
        <v>0</v>
      </c>
      <c r="BI63" s="10" t="str">
        <f>IFERROR(VLOOKUP(A63,'19'!U:V,2,0),"0")</f>
        <v>0</v>
      </c>
      <c r="BJ63" s="5" t="s">
        <v>295</v>
      </c>
      <c r="BK63" s="15">
        <f t="shared" si="58"/>
        <v>0</v>
      </c>
      <c r="BL63" s="10" t="str">
        <f>IFERROR(VLOOKUP(A63,'20'!U:V,2,0),"0")</f>
        <v>0</v>
      </c>
      <c r="BM63" s="5" t="s">
        <v>295</v>
      </c>
      <c r="BN63" s="15">
        <f t="shared" si="59"/>
        <v>0</v>
      </c>
      <c r="BO63" s="10" t="str">
        <f>IFERROR(VLOOKUP(A63,'21'!U:V,2,0),"0")</f>
        <v>0</v>
      </c>
      <c r="BP63" s="5" t="s">
        <v>295</v>
      </c>
      <c r="BQ63" s="15">
        <f t="shared" si="60"/>
        <v>0</v>
      </c>
      <c r="BR63" s="10" t="str">
        <f>IFERROR(VLOOKUP(A63,'22'!U:V,2,0),"0")</f>
        <v>0</v>
      </c>
      <c r="BS63" s="5" t="s">
        <v>295</v>
      </c>
      <c r="BT63" s="15">
        <f t="shared" si="61"/>
        <v>0</v>
      </c>
      <c r="BU63" s="10" t="str">
        <f>IFERROR(VLOOKUP(A63,'23'!U:V,2,0),"0")</f>
        <v>0</v>
      </c>
      <c r="BV63" s="5" t="s">
        <v>295</v>
      </c>
      <c r="BW63" s="15">
        <f t="shared" si="62"/>
        <v>0</v>
      </c>
      <c r="BX63" s="10" t="str">
        <f>IFERROR(VLOOKUP(A63,'24'!U:V,2,0),"0")</f>
        <v>0</v>
      </c>
      <c r="BY63" s="5" t="s">
        <v>295</v>
      </c>
      <c r="BZ63" s="15">
        <f t="shared" si="63"/>
        <v>0</v>
      </c>
      <c r="CA63" s="10" t="str">
        <f>IFERROR(VLOOKUP(A63,'25'!U:V,2,0),"0")</f>
        <v>0</v>
      </c>
      <c r="CB63" s="5" t="s">
        <v>295</v>
      </c>
      <c r="CC63" s="15">
        <f t="shared" si="64"/>
        <v>0</v>
      </c>
      <c r="CD63" s="10" t="str">
        <f>IFERROR(VLOOKUP(A63,'26'!U:V,2,0),"0")</f>
        <v>0</v>
      </c>
      <c r="CE63" s="5" t="s">
        <v>295</v>
      </c>
      <c r="CF63" s="15">
        <f t="shared" si="65"/>
        <v>0</v>
      </c>
      <c r="CG63" s="10" t="str">
        <f>IFERROR(VLOOKUP(A63,'28'!#REF!,2,0),"0")</f>
        <v>0</v>
      </c>
      <c r="CH63" s="5" t="s">
        <v>295</v>
      </c>
      <c r="CI63" s="15">
        <f t="shared" si="66"/>
        <v>0</v>
      </c>
      <c r="CJ63" s="10" t="str">
        <f>IFERROR(VLOOKUP(A63,'28'!U:V,2,0),"0")</f>
        <v>0</v>
      </c>
      <c r="CK63" s="5" t="s">
        <v>295</v>
      </c>
      <c r="CL63" s="15">
        <f t="shared" si="67"/>
        <v>0</v>
      </c>
      <c r="CM63" s="10" t="str">
        <f>IFERROR(VLOOKUP(A63,'29'!U:V,2,0),"0")</f>
        <v>0</v>
      </c>
      <c r="CN63" s="5" t="s">
        <v>295</v>
      </c>
      <c r="CO63" s="15">
        <f t="shared" si="68"/>
        <v>0</v>
      </c>
      <c r="CP63" s="10" t="str">
        <f>IFERROR(VLOOKUP(A63,'30'!U:V,2,0),"0")</f>
        <v>0</v>
      </c>
      <c r="CQ63" s="5" t="s">
        <v>295</v>
      </c>
      <c r="CR63" s="15">
        <f t="shared" si="69"/>
        <v>0</v>
      </c>
      <c r="CT63" s="5" t="s">
        <v>295</v>
      </c>
      <c r="CU63" s="15">
        <f t="shared" si="70"/>
        <v>0</v>
      </c>
      <c r="CV63" s="10" t="str">
        <f>IFERROR(VLOOKUP(A63,'เซต1-31'!V:W,2,0),"0")</f>
        <v>0</v>
      </c>
      <c r="CW63" s="5" t="s">
        <v>295</v>
      </c>
      <c r="CX63" s="15">
        <f t="shared" si="71"/>
        <v>0</v>
      </c>
    </row>
    <row r="64" spans="1:102" x14ac:dyDescent="0.25">
      <c r="A64" s="5" t="s">
        <v>507</v>
      </c>
      <c r="B64" s="4" t="s">
        <v>502</v>
      </c>
      <c r="C64" s="52">
        <f>14.23*2+14.96</f>
        <v>43.42</v>
      </c>
      <c r="D64" s="19">
        <f t="shared" si="38"/>
        <v>0</v>
      </c>
      <c r="E64" s="5" t="s">
        <v>295</v>
      </c>
      <c r="F64" s="13">
        <f t="shared" si="39"/>
        <v>0</v>
      </c>
      <c r="G64" s="10" t="str">
        <f>IFERROR(VLOOKUP(A64,'1'!U:V,2,0),"0")</f>
        <v>0</v>
      </c>
      <c r="H64" s="5" t="s">
        <v>295</v>
      </c>
      <c r="I64" s="15">
        <f t="shared" si="40"/>
        <v>0</v>
      </c>
      <c r="J64" s="10" t="str">
        <f>IFERROR(VLOOKUP(A64,'2'!U:V,2,0),"0")</f>
        <v>0</v>
      </c>
      <c r="K64" s="5" t="s">
        <v>295</v>
      </c>
      <c r="L64" s="15">
        <f t="shared" si="41"/>
        <v>0</v>
      </c>
      <c r="M64" s="10" t="str">
        <f>IFERROR(VLOOKUP(A64,'3'!U:V,2,0),"0")</f>
        <v>0</v>
      </c>
      <c r="N64" s="5" t="s">
        <v>295</v>
      </c>
      <c r="O64" s="15">
        <f t="shared" si="42"/>
        <v>0</v>
      </c>
      <c r="P64" s="10" t="str">
        <f>IFERROR(VLOOKUP(A64,'4'!U:V,2,0),"0")</f>
        <v>0</v>
      </c>
      <c r="Q64" s="5" t="s">
        <v>295</v>
      </c>
      <c r="R64" s="15">
        <f t="shared" si="43"/>
        <v>0</v>
      </c>
      <c r="S64" s="10" t="str">
        <f>IFERROR(VLOOKUP(A64,'5'!U:V,2,0),"0")</f>
        <v>0</v>
      </c>
      <c r="T64" s="5" t="s">
        <v>295</v>
      </c>
      <c r="U64" s="15">
        <f t="shared" si="44"/>
        <v>0</v>
      </c>
      <c r="V64" s="10" t="str">
        <f>IFERROR(VLOOKUP(A64,'6'!U:V,2,0),"0")</f>
        <v>0</v>
      </c>
      <c r="W64" s="5" t="s">
        <v>295</v>
      </c>
      <c r="X64" s="15">
        <f t="shared" si="45"/>
        <v>0</v>
      </c>
      <c r="Y64" s="10" t="str">
        <f>IFERROR(VLOOKUP(A64,'7'!U:V,2,0),"0")</f>
        <v>0</v>
      </c>
      <c r="Z64" s="5" t="s">
        <v>295</v>
      </c>
      <c r="AA64" s="15">
        <f t="shared" si="46"/>
        <v>0</v>
      </c>
      <c r="AB64" s="10" t="str">
        <f>IFERROR(VLOOKUP(A64,'8'!U:V,2,0),"0")</f>
        <v>0</v>
      </c>
      <c r="AC64" s="5" t="s">
        <v>295</v>
      </c>
      <c r="AD64" s="15">
        <f t="shared" si="47"/>
        <v>0</v>
      </c>
      <c r="AE64" s="10" t="str">
        <f>IFERROR(VLOOKUP(A64,'9'!U:V,2,0),"0")</f>
        <v>0</v>
      </c>
      <c r="AF64" s="5" t="s">
        <v>295</v>
      </c>
      <c r="AG64" s="15">
        <f t="shared" si="48"/>
        <v>0</v>
      </c>
      <c r="AH64" s="10" t="str">
        <f>IFERROR(VLOOKUP(A64,'10'!U:V,2,0),"0")</f>
        <v>0</v>
      </c>
      <c r="AI64" s="5" t="s">
        <v>295</v>
      </c>
      <c r="AJ64" s="15">
        <f t="shared" si="49"/>
        <v>0</v>
      </c>
      <c r="AK64" s="10" t="str">
        <f>IFERROR(VLOOKUP(A64,'11'!U:V,2,0),"0")</f>
        <v>0</v>
      </c>
      <c r="AL64" s="5" t="s">
        <v>295</v>
      </c>
      <c r="AM64" s="15">
        <f t="shared" si="50"/>
        <v>0</v>
      </c>
      <c r="AN64" s="10" t="str">
        <f>IFERROR(VLOOKUP(A64,'12'!U:V,2,0),"0")</f>
        <v>0</v>
      </c>
      <c r="AO64" s="5" t="s">
        <v>295</v>
      </c>
      <c r="AP64" s="15">
        <f t="shared" si="51"/>
        <v>0</v>
      </c>
      <c r="AQ64" s="10" t="str">
        <f>IFERROR(VLOOKUP(A64,'13'!U:V,2,0),"0")</f>
        <v>0</v>
      </c>
      <c r="AR64" s="5" t="s">
        <v>295</v>
      </c>
      <c r="AS64" s="15">
        <f t="shared" si="52"/>
        <v>0</v>
      </c>
      <c r="AT64" s="10" t="str">
        <f>IFERROR(VLOOKUP(A64,'14'!U:V,2,0),"0")</f>
        <v>0</v>
      </c>
      <c r="AU64" s="5" t="s">
        <v>295</v>
      </c>
      <c r="AV64" s="15">
        <f t="shared" si="53"/>
        <v>0</v>
      </c>
      <c r="AW64" s="10" t="str">
        <f>IFERROR(VLOOKUP(A64,'15'!U:V,2,0),"0")</f>
        <v>0</v>
      </c>
      <c r="AX64" s="5" t="s">
        <v>295</v>
      </c>
      <c r="AY64" s="15">
        <f t="shared" si="54"/>
        <v>0</v>
      </c>
      <c r="AZ64" s="10" t="str">
        <f>IFERROR(VLOOKUP(A64,'16'!U:V,2,0),"0")</f>
        <v>0</v>
      </c>
      <c r="BA64" s="5" t="s">
        <v>295</v>
      </c>
      <c r="BB64" s="15">
        <f t="shared" si="55"/>
        <v>0</v>
      </c>
      <c r="BC64" s="10" t="str">
        <f>IFERROR(VLOOKUP(A64,'17'!U:V,2,0),"0")</f>
        <v>0</v>
      </c>
      <c r="BD64" s="5" t="s">
        <v>295</v>
      </c>
      <c r="BE64" s="15">
        <f t="shared" si="56"/>
        <v>0</v>
      </c>
      <c r="BF64" s="10" t="str">
        <f>IFERROR(VLOOKUP(A64,'18'!U:V,2,0),"0")</f>
        <v>0</v>
      </c>
      <c r="BG64" s="5" t="s">
        <v>295</v>
      </c>
      <c r="BH64" s="15">
        <f t="shared" si="57"/>
        <v>0</v>
      </c>
      <c r="BI64" s="10" t="str">
        <f>IFERROR(VLOOKUP(A64,'19'!U:V,2,0),"0")</f>
        <v>0</v>
      </c>
      <c r="BJ64" s="5" t="s">
        <v>295</v>
      </c>
      <c r="BK64" s="15">
        <f t="shared" si="58"/>
        <v>0</v>
      </c>
      <c r="BL64" s="10" t="str">
        <f>IFERROR(VLOOKUP(A64,'20'!U:V,2,0),"0")</f>
        <v>0</v>
      </c>
      <c r="BM64" s="5" t="s">
        <v>295</v>
      </c>
      <c r="BN64" s="15">
        <f t="shared" si="59"/>
        <v>0</v>
      </c>
      <c r="BO64" s="10" t="str">
        <f>IFERROR(VLOOKUP(A64,'21'!U:V,2,0),"0")</f>
        <v>0</v>
      </c>
      <c r="BP64" s="5" t="s">
        <v>295</v>
      </c>
      <c r="BQ64" s="15">
        <f t="shared" si="60"/>
        <v>0</v>
      </c>
      <c r="BR64" s="10" t="str">
        <f>IFERROR(VLOOKUP(A64,'22'!U:V,2,0),"0")</f>
        <v>0</v>
      </c>
      <c r="BS64" s="5" t="s">
        <v>295</v>
      </c>
      <c r="BT64" s="15">
        <f t="shared" si="61"/>
        <v>0</v>
      </c>
      <c r="BU64" s="10" t="str">
        <f>IFERROR(VLOOKUP(A64,'23'!U:V,2,0),"0")</f>
        <v>0</v>
      </c>
      <c r="BV64" s="5" t="s">
        <v>295</v>
      </c>
      <c r="BW64" s="15">
        <f t="shared" si="62"/>
        <v>0</v>
      </c>
      <c r="BX64" s="10" t="str">
        <f>IFERROR(VLOOKUP(A64,'24'!U:V,2,0),"0")</f>
        <v>0</v>
      </c>
      <c r="BY64" s="5" t="s">
        <v>295</v>
      </c>
      <c r="BZ64" s="15">
        <f t="shared" si="63"/>
        <v>0</v>
      </c>
      <c r="CA64" s="10" t="str">
        <f>IFERROR(VLOOKUP(A64,'25'!U:V,2,0),"0")</f>
        <v>0</v>
      </c>
      <c r="CB64" s="5" t="s">
        <v>295</v>
      </c>
      <c r="CC64" s="15">
        <f t="shared" si="64"/>
        <v>0</v>
      </c>
      <c r="CD64" s="10" t="str">
        <f>IFERROR(VLOOKUP(A64,'26'!U:V,2,0),"0")</f>
        <v>0</v>
      </c>
      <c r="CE64" s="5" t="s">
        <v>295</v>
      </c>
      <c r="CF64" s="15">
        <f t="shared" si="65"/>
        <v>0</v>
      </c>
      <c r="CG64" s="10" t="str">
        <f>IFERROR(VLOOKUP(A64,'28'!#REF!,2,0),"0")</f>
        <v>0</v>
      </c>
      <c r="CH64" s="5" t="s">
        <v>295</v>
      </c>
      <c r="CI64" s="15">
        <f t="shared" si="66"/>
        <v>0</v>
      </c>
      <c r="CJ64" s="10" t="str">
        <f>IFERROR(VLOOKUP(A64,'28'!U:V,2,0),"0")</f>
        <v>0</v>
      </c>
      <c r="CK64" s="5" t="s">
        <v>295</v>
      </c>
      <c r="CL64" s="15">
        <f t="shared" si="67"/>
        <v>0</v>
      </c>
      <c r="CM64" s="10" t="str">
        <f>IFERROR(VLOOKUP(A64,'29'!U:V,2,0),"0")</f>
        <v>0</v>
      </c>
      <c r="CN64" s="5" t="s">
        <v>295</v>
      </c>
      <c r="CO64" s="15">
        <f t="shared" si="68"/>
        <v>0</v>
      </c>
      <c r="CP64" s="10" t="str">
        <f>IFERROR(VLOOKUP(A64,'30'!U:V,2,0),"0")</f>
        <v>0</v>
      </c>
      <c r="CQ64" s="5" t="s">
        <v>295</v>
      </c>
      <c r="CR64" s="15">
        <f t="shared" si="69"/>
        <v>0</v>
      </c>
      <c r="CT64" s="5" t="s">
        <v>295</v>
      </c>
      <c r="CU64" s="15">
        <f t="shared" si="70"/>
        <v>0</v>
      </c>
      <c r="CV64" s="10" t="str">
        <f>IFERROR(VLOOKUP(A64,'เซต1-31'!V:W,2,0),"0")</f>
        <v>0</v>
      </c>
      <c r="CW64" s="5" t="s">
        <v>295</v>
      </c>
      <c r="CX64" s="15">
        <f t="shared" si="71"/>
        <v>0</v>
      </c>
    </row>
    <row r="65" spans="1:102" x14ac:dyDescent="0.25">
      <c r="A65" s="5" t="s">
        <v>512</v>
      </c>
      <c r="B65" s="4" t="s">
        <v>502</v>
      </c>
      <c r="C65" s="52">
        <f>14.23*2+14.89</f>
        <v>43.35</v>
      </c>
      <c r="D65" s="19">
        <f t="shared" si="38"/>
        <v>0</v>
      </c>
      <c r="E65" s="5" t="s">
        <v>295</v>
      </c>
      <c r="F65" s="13">
        <f t="shared" si="39"/>
        <v>0</v>
      </c>
      <c r="G65" s="10" t="str">
        <f>IFERROR(VLOOKUP(A65,'1'!U:V,2,0),"0")</f>
        <v>0</v>
      </c>
      <c r="H65" s="5" t="s">
        <v>295</v>
      </c>
      <c r="I65" s="15">
        <f t="shared" si="40"/>
        <v>0</v>
      </c>
      <c r="J65" s="10" t="str">
        <f>IFERROR(VLOOKUP(A65,'2'!U:V,2,0),"0")</f>
        <v>0</v>
      </c>
      <c r="K65" s="5" t="s">
        <v>295</v>
      </c>
      <c r="L65" s="15">
        <f t="shared" si="41"/>
        <v>0</v>
      </c>
      <c r="M65" s="10" t="str">
        <f>IFERROR(VLOOKUP(A65,'3'!U:V,2,0),"0")</f>
        <v>0</v>
      </c>
      <c r="N65" s="5" t="s">
        <v>295</v>
      </c>
      <c r="O65" s="15">
        <f t="shared" si="42"/>
        <v>0</v>
      </c>
      <c r="P65" s="10" t="str">
        <f>IFERROR(VLOOKUP(A65,'4'!U:V,2,0),"0")</f>
        <v>0</v>
      </c>
      <c r="Q65" s="5" t="s">
        <v>295</v>
      </c>
      <c r="R65" s="15">
        <f t="shared" si="43"/>
        <v>0</v>
      </c>
      <c r="S65" s="10" t="str">
        <f>IFERROR(VLOOKUP(A65,'5'!U:V,2,0),"0")</f>
        <v>0</v>
      </c>
      <c r="T65" s="5" t="s">
        <v>295</v>
      </c>
      <c r="U65" s="15">
        <f t="shared" si="44"/>
        <v>0</v>
      </c>
      <c r="V65" s="10" t="str">
        <f>IFERROR(VLOOKUP(A65,'6'!U:V,2,0),"0")</f>
        <v>0</v>
      </c>
      <c r="W65" s="5" t="s">
        <v>295</v>
      </c>
      <c r="X65" s="15">
        <f t="shared" si="45"/>
        <v>0</v>
      </c>
      <c r="Y65" s="10" t="str">
        <f>IFERROR(VLOOKUP(A65,'7'!U:V,2,0),"0")</f>
        <v>0</v>
      </c>
      <c r="Z65" s="5" t="s">
        <v>295</v>
      </c>
      <c r="AA65" s="15">
        <f t="shared" si="46"/>
        <v>0</v>
      </c>
      <c r="AB65" s="10" t="str">
        <f>IFERROR(VLOOKUP(A65,'8'!U:V,2,0),"0")</f>
        <v>0</v>
      </c>
      <c r="AC65" s="5" t="s">
        <v>295</v>
      </c>
      <c r="AD65" s="15">
        <f t="shared" si="47"/>
        <v>0</v>
      </c>
      <c r="AE65" s="10" t="str">
        <f>IFERROR(VLOOKUP(A65,'9'!U:V,2,0),"0")</f>
        <v>0</v>
      </c>
      <c r="AF65" s="5" t="s">
        <v>295</v>
      </c>
      <c r="AG65" s="15">
        <f t="shared" si="48"/>
        <v>0</v>
      </c>
      <c r="AH65" s="10" t="str">
        <f>IFERROR(VLOOKUP(A65,'10'!U:V,2,0),"0")</f>
        <v>0</v>
      </c>
      <c r="AI65" s="5" t="s">
        <v>295</v>
      </c>
      <c r="AJ65" s="15">
        <f t="shared" si="49"/>
        <v>0</v>
      </c>
      <c r="AK65" s="10" t="str">
        <f>IFERROR(VLOOKUP(A65,'11'!U:V,2,0),"0")</f>
        <v>0</v>
      </c>
      <c r="AL65" s="5" t="s">
        <v>295</v>
      </c>
      <c r="AM65" s="15">
        <f t="shared" si="50"/>
        <v>0</v>
      </c>
      <c r="AN65" s="10" t="str">
        <f>IFERROR(VLOOKUP(A65,'12'!U:V,2,0),"0")</f>
        <v>0</v>
      </c>
      <c r="AO65" s="5" t="s">
        <v>295</v>
      </c>
      <c r="AP65" s="15">
        <f t="shared" si="51"/>
        <v>0</v>
      </c>
      <c r="AQ65" s="10" t="str">
        <f>IFERROR(VLOOKUP(A65,'13'!U:V,2,0),"0")</f>
        <v>0</v>
      </c>
      <c r="AR65" s="5" t="s">
        <v>295</v>
      </c>
      <c r="AS65" s="15">
        <f t="shared" si="52"/>
        <v>0</v>
      </c>
      <c r="AT65" s="10" t="str">
        <f>IFERROR(VLOOKUP(A65,'14'!U:V,2,0),"0")</f>
        <v>0</v>
      </c>
      <c r="AU65" s="5" t="s">
        <v>295</v>
      </c>
      <c r="AV65" s="15">
        <f t="shared" si="53"/>
        <v>0</v>
      </c>
      <c r="AW65" s="10" t="str">
        <f>IFERROR(VLOOKUP(A65,'15'!U:V,2,0),"0")</f>
        <v>0</v>
      </c>
      <c r="AX65" s="5" t="s">
        <v>295</v>
      </c>
      <c r="AY65" s="15">
        <f t="shared" si="54"/>
        <v>0</v>
      </c>
      <c r="AZ65" s="10" t="str">
        <f>IFERROR(VLOOKUP(A65,'16'!U:V,2,0),"0")</f>
        <v>0</v>
      </c>
      <c r="BA65" s="5" t="s">
        <v>295</v>
      </c>
      <c r="BB65" s="15">
        <f t="shared" si="55"/>
        <v>0</v>
      </c>
      <c r="BC65" s="10" t="str">
        <f>IFERROR(VLOOKUP(A65,'17'!U:V,2,0),"0")</f>
        <v>0</v>
      </c>
      <c r="BD65" s="5" t="s">
        <v>295</v>
      </c>
      <c r="BE65" s="15">
        <f t="shared" si="56"/>
        <v>0</v>
      </c>
      <c r="BF65" s="10" t="str">
        <f>IFERROR(VLOOKUP(A65,'18'!U:V,2,0),"0")</f>
        <v>0</v>
      </c>
      <c r="BG65" s="5" t="s">
        <v>295</v>
      </c>
      <c r="BH65" s="15">
        <f t="shared" si="57"/>
        <v>0</v>
      </c>
      <c r="BI65" s="10" t="str">
        <f>IFERROR(VLOOKUP(A65,'19'!U:V,2,0),"0")</f>
        <v>0</v>
      </c>
      <c r="BJ65" s="5" t="s">
        <v>295</v>
      </c>
      <c r="BK65" s="15">
        <f t="shared" si="58"/>
        <v>0</v>
      </c>
      <c r="BL65" s="10" t="str">
        <f>IFERROR(VLOOKUP(A65,'20'!U:V,2,0),"0")</f>
        <v>0</v>
      </c>
      <c r="BM65" s="5" t="s">
        <v>295</v>
      </c>
      <c r="BN65" s="15">
        <f t="shared" si="59"/>
        <v>0</v>
      </c>
      <c r="BO65" s="10" t="str">
        <f>IFERROR(VLOOKUP(A65,'21'!U:V,2,0),"0")</f>
        <v>0</v>
      </c>
      <c r="BP65" s="5" t="s">
        <v>295</v>
      </c>
      <c r="BQ65" s="15">
        <f t="shared" si="60"/>
        <v>0</v>
      </c>
      <c r="BR65" s="10" t="str">
        <f>IFERROR(VLOOKUP(A65,'22'!U:V,2,0),"0")</f>
        <v>0</v>
      </c>
      <c r="BS65" s="5" t="s">
        <v>295</v>
      </c>
      <c r="BT65" s="15">
        <f t="shared" si="61"/>
        <v>0</v>
      </c>
      <c r="BU65" s="10" t="str">
        <f>IFERROR(VLOOKUP(A65,'23'!U:V,2,0),"0")</f>
        <v>0</v>
      </c>
      <c r="BV65" s="5" t="s">
        <v>295</v>
      </c>
      <c r="BW65" s="15">
        <f t="shared" si="62"/>
        <v>0</v>
      </c>
      <c r="BX65" s="10" t="str">
        <f>IFERROR(VLOOKUP(A65,'24'!U:V,2,0),"0")</f>
        <v>0</v>
      </c>
      <c r="BY65" s="5" t="s">
        <v>295</v>
      </c>
      <c r="BZ65" s="15">
        <f t="shared" si="63"/>
        <v>0</v>
      </c>
      <c r="CA65" s="10" t="str">
        <f>IFERROR(VLOOKUP(A65,'25'!U:V,2,0),"0")</f>
        <v>0</v>
      </c>
      <c r="CB65" s="5" t="s">
        <v>295</v>
      </c>
      <c r="CC65" s="15">
        <f t="shared" si="64"/>
        <v>0</v>
      </c>
      <c r="CD65" s="10" t="str">
        <f>IFERROR(VLOOKUP(A65,'26'!U:V,2,0),"0")</f>
        <v>0</v>
      </c>
      <c r="CE65" s="5" t="s">
        <v>295</v>
      </c>
      <c r="CF65" s="15">
        <f t="shared" si="65"/>
        <v>0</v>
      </c>
      <c r="CG65" s="10" t="str">
        <f>IFERROR(VLOOKUP(A65,'28'!#REF!,2,0),"0")</f>
        <v>0</v>
      </c>
      <c r="CH65" s="5" t="s">
        <v>295</v>
      </c>
      <c r="CI65" s="15">
        <f t="shared" si="66"/>
        <v>0</v>
      </c>
      <c r="CJ65" s="10" t="str">
        <f>IFERROR(VLOOKUP(A65,'28'!U:V,2,0),"0")</f>
        <v>0</v>
      </c>
      <c r="CK65" s="5" t="s">
        <v>295</v>
      </c>
      <c r="CL65" s="15">
        <f t="shared" si="67"/>
        <v>0</v>
      </c>
      <c r="CM65" s="10" t="str">
        <f>IFERROR(VLOOKUP(A65,'29'!U:V,2,0),"0")</f>
        <v>0</v>
      </c>
      <c r="CN65" s="5" t="s">
        <v>295</v>
      </c>
      <c r="CO65" s="15">
        <f t="shared" si="68"/>
        <v>0</v>
      </c>
      <c r="CP65" s="10" t="str">
        <f>IFERROR(VLOOKUP(A65,'30'!U:V,2,0),"0")</f>
        <v>0</v>
      </c>
      <c r="CQ65" s="5" t="s">
        <v>295</v>
      </c>
      <c r="CR65" s="15">
        <f t="shared" si="69"/>
        <v>0</v>
      </c>
      <c r="CT65" s="5" t="s">
        <v>295</v>
      </c>
      <c r="CU65" s="15">
        <f t="shared" si="70"/>
        <v>0</v>
      </c>
      <c r="CV65" s="10" t="str">
        <f>IFERROR(VLOOKUP(A65,'เซต1-31'!V:W,2,0),"0")</f>
        <v>0</v>
      </c>
      <c r="CW65" s="5" t="s">
        <v>295</v>
      </c>
      <c r="CX65" s="15">
        <f t="shared" si="71"/>
        <v>0</v>
      </c>
    </row>
    <row r="66" spans="1:102" x14ac:dyDescent="0.25">
      <c r="A66" s="5" t="s">
        <v>536</v>
      </c>
      <c r="B66" s="4" t="s">
        <v>537</v>
      </c>
      <c r="C66" s="52">
        <f>38.98*2+15.01</f>
        <v>92.97</v>
      </c>
      <c r="D66" s="19">
        <f t="shared" si="38"/>
        <v>0</v>
      </c>
      <c r="E66" s="5" t="s">
        <v>295</v>
      </c>
      <c r="F66" s="13">
        <f t="shared" si="39"/>
        <v>0</v>
      </c>
      <c r="G66" s="10" t="str">
        <f>IFERROR(VLOOKUP(A66,'1'!U:V,2,0),"0")</f>
        <v>0</v>
      </c>
      <c r="H66" s="5" t="s">
        <v>295</v>
      </c>
      <c r="I66" s="15">
        <f t="shared" si="40"/>
        <v>0</v>
      </c>
      <c r="J66" s="10" t="str">
        <f>IFERROR(VLOOKUP(A66,'2'!U:V,2,0),"0")</f>
        <v>0</v>
      </c>
      <c r="K66" s="5" t="s">
        <v>295</v>
      </c>
      <c r="L66" s="15">
        <f t="shared" si="41"/>
        <v>0</v>
      </c>
      <c r="M66" s="10" t="str">
        <f>IFERROR(VLOOKUP(A66,'3'!U:V,2,0),"0")</f>
        <v>0</v>
      </c>
      <c r="N66" s="5" t="s">
        <v>295</v>
      </c>
      <c r="O66" s="15">
        <f t="shared" si="42"/>
        <v>0</v>
      </c>
      <c r="P66" s="10" t="str">
        <f>IFERROR(VLOOKUP(A66,'4'!U:V,2,0),"0")</f>
        <v>0</v>
      </c>
      <c r="Q66" s="5" t="s">
        <v>295</v>
      </c>
      <c r="R66" s="15">
        <f t="shared" si="43"/>
        <v>0</v>
      </c>
      <c r="S66" s="10" t="str">
        <f>IFERROR(VLOOKUP(A66,'5'!U:V,2,0),"0")</f>
        <v>0</v>
      </c>
      <c r="T66" s="5" t="s">
        <v>295</v>
      </c>
      <c r="U66" s="15">
        <f t="shared" si="44"/>
        <v>0</v>
      </c>
      <c r="V66" s="10" t="str">
        <f>IFERROR(VLOOKUP(A66,'6'!U:V,2,0),"0")</f>
        <v>0</v>
      </c>
      <c r="W66" s="5" t="s">
        <v>295</v>
      </c>
      <c r="X66" s="15">
        <f t="shared" si="45"/>
        <v>0</v>
      </c>
      <c r="Y66" s="10" t="str">
        <f>IFERROR(VLOOKUP(A66,'7'!U:V,2,0),"0")</f>
        <v>0</v>
      </c>
      <c r="Z66" s="5" t="s">
        <v>295</v>
      </c>
      <c r="AA66" s="15">
        <f t="shared" si="46"/>
        <v>0</v>
      </c>
      <c r="AB66" s="10" t="str">
        <f>IFERROR(VLOOKUP(A66,'8'!U:V,2,0),"0")</f>
        <v>0</v>
      </c>
      <c r="AC66" s="5" t="s">
        <v>295</v>
      </c>
      <c r="AD66" s="15">
        <f t="shared" si="47"/>
        <v>0</v>
      </c>
      <c r="AE66" s="10" t="str">
        <f>IFERROR(VLOOKUP(A66,'9'!U:V,2,0),"0")</f>
        <v>0</v>
      </c>
      <c r="AF66" s="5" t="s">
        <v>295</v>
      </c>
      <c r="AG66" s="15">
        <f t="shared" si="48"/>
        <v>0</v>
      </c>
      <c r="AH66" s="10" t="str">
        <f>IFERROR(VLOOKUP(A66,'10'!U:V,2,0),"0")</f>
        <v>0</v>
      </c>
      <c r="AI66" s="5" t="s">
        <v>295</v>
      </c>
      <c r="AJ66" s="15">
        <f t="shared" si="49"/>
        <v>0</v>
      </c>
      <c r="AK66" s="10" t="str">
        <f>IFERROR(VLOOKUP(A66,'11'!U:V,2,0),"0")</f>
        <v>0</v>
      </c>
      <c r="AL66" s="5" t="s">
        <v>295</v>
      </c>
      <c r="AM66" s="15">
        <f t="shared" si="50"/>
        <v>0</v>
      </c>
      <c r="AN66" s="10" t="str">
        <f>IFERROR(VLOOKUP(A66,'12'!U:V,2,0),"0")</f>
        <v>0</v>
      </c>
      <c r="AO66" s="5" t="s">
        <v>295</v>
      </c>
      <c r="AP66" s="15">
        <f t="shared" si="51"/>
        <v>0</v>
      </c>
      <c r="AQ66" s="10" t="str">
        <f>IFERROR(VLOOKUP(A66,'13'!U:V,2,0),"0")</f>
        <v>0</v>
      </c>
      <c r="AR66" s="5" t="s">
        <v>295</v>
      </c>
      <c r="AS66" s="15">
        <f t="shared" si="52"/>
        <v>0</v>
      </c>
      <c r="AT66" s="10" t="str">
        <f>IFERROR(VLOOKUP(A66,'14'!U:V,2,0),"0")</f>
        <v>0</v>
      </c>
      <c r="AU66" s="5" t="s">
        <v>295</v>
      </c>
      <c r="AV66" s="15">
        <f t="shared" si="53"/>
        <v>0</v>
      </c>
      <c r="AW66" s="10" t="str">
        <f>IFERROR(VLOOKUP(A66,'15'!U:V,2,0),"0")</f>
        <v>0</v>
      </c>
      <c r="AX66" s="5" t="s">
        <v>295</v>
      </c>
      <c r="AY66" s="15">
        <f t="shared" si="54"/>
        <v>0</v>
      </c>
      <c r="AZ66" s="10" t="str">
        <f>IFERROR(VLOOKUP(A66,'16'!U:V,2,0),"0")</f>
        <v>0</v>
      </c>
      <c r="BA66" s="5" t="s">
        <v>295</v>
      </c>
      <c r="BB66" s="15">
        <f t="shared" si="55"/>
        <v>0</v>
      </c>
      <c r="BC66" s="10" t="str">
        <f>IFERROR(VLOOKUP(A66,'17'!U:V,2,0),"0")</f>
        <v>0</v>
      </c>
      <c r="BD66" s="5" t="s">
        <v>295</v>
      </c>
      <c r="BE66" s="15">
        <f t="shared" si="56"/>
        <v>0</v>
      </c>
      <c r="BF66" s="10" t="str">
        <f>IFERROR(VLOOKUP(A66,'18'!U:V,2,0),"0")</f>
        <v>0</v>
      </c>
      <c r="BG66" s="5" t="s">
        <v>295</v>
      </c>
      <c r="BH66" s="15">
        <f t="shared" si="57"/>
        <v>0</v>
      </c>
      <c r="BI66" s="10" t="str">
        <f>IFERROR(VLOOKUP(A66,'19'!U:V,2,0),"0")</f>
        <v>0</v>
      </c>
      <c r="BJ66" s="5" t="s">
        <v>295</v>
      </c>
      <c r="BK66" s="15">
        <f t="shared" si="58"/>
        <v>0</v>
      </c>
      <c r="BL66" s="10" t="str">
        <f>IFERROR(VLOOKUP(A66,'20'!U:V,2,0),"0")</f>
        <v>0</v>
      </c>
      <c r="BM66" s="5" t="s">
        <v>295</v>
      </c>
      <c r="BN66" s="15">
        <f t="shared" si="59"/>
        <v>0</v>
      </c>
      <c r="BO66" s="10" t="str">
        <f>IFERROR(VLOOKUP(A66,'21'!U:V,2,0),"0")</f>
        <v>0</v>
      </c>
      <c r="BP66" s="5" t="s">
        <v>295</v>
      </c>
      <c r="BQ66" s="15">
        <f t="shared" si="60"/>
        <v>0</v>
      </c>
      <c r="BR66" s="10" t="str">
        <f>IFERROR(VLOOKUP(A66,'22'!U:V,2,0),"0")</f>
        <v>0</v>
      </c>
      <c r="BS66" s="5" t="s">
        <v>295</v>
      </c>
      <c r="BT66" s="15">
        <f t="shared" si="61"/>
        <v>0</v>
      </c>
      <c r="BU66" s="10" t="str">
        <f>IFERROR(VLOOKUP(A66,'23'!U:V,2,0),"0")</f>
        <v>0</v>
      </c>
      <c r="BV66" s="5" t="s">
        <v>295</v>
      </c>
      <c r="BW66" s="15">
        <f t="shared" si="62"/>
        <v>0</v>
      </c>
      <c r="BX66" s="10" t="str">
        <f>IFERROR(VLOOKUP(A66,'24'!U:V,2,0),"0")</f>
        <v>0</v>
      </c>
      <c r="BY66" s="5" t="s">
        <v>295</v>
      </c>
      <c r="BZ66" s="15">
        <f t="shared" si="63"/>
        <v>0</v>
      </c>
      <c r="CA66" s="10" t="str">
        <f>IFERROR(VLOOKUP(A66,'25'!U:V,2,0),"0")</f>
        <v>0</v>
      </c>
      <c r="CB66" s="5" t="s">
        <v>295</v>
      </c>
      <c r="CC66" s="15">
        <f t="shared" si="64"/>
        <v>0</v>
      </c>
      <c r="CD66" s="10" t="str">
        <f>IFERROR(VLOOKUP(A66,'26'!U:V,2,0),"0")</f>
        <v>0</v>
      </c>
      <c r="CE66" s="5" t="s">
        <v>295</v>
      </c>
      <c r="CF66" s="15">
        <f t="shared" si="65"/>
        <v>0</v>
      </c>
      <c r="CG66" s="10" t="str">
        <f>IFERROR(VLOOKUP(A66,'28'!#REF!,2,0),"0")</f>
        <v>0</v>
      </c>
      <c r="CH66" s="5" t="s">
        <v>295</v>
      </c>
      <c r="CI66" s="15">
        <f t="shared" si="66"/>
        <v>0</v>
      </c>
      <c r="CJ66" s="10" t="str">
        <f>IFERROR(VLOOKUP(A66,'28'!U:V,2,0),"0")</f>
        <v>0</v>
      </c>
      <c r="CK66" s="5" t="s">
        <v>295</v>
      </c>
      <c r="CL66" s="15">
        <f t="shared" si="67"/>
        <v>0</v>
      </c>
      <c r="CM66" s="10" t="str">
        <f>IFERROR(VLOOKUP(A66,'29'!U:V,2,0),"0")</f>
        <v>0</v>
      </c>
      <c r="CN66" s="5" t="s">
        <v>295</v>
      </c>
      <c r="CO66" s="15">
        <f t="shared" si="68"/>
        <v>0</v>
      </c>
      <c r="CP66" s="10" t="str">
        <f>IFERROR(VLOOKUP(A66,'30'!U:V,2,0),"0")</f>
        <v>0</v>
      </c>
      <c r="CQ66" s="5" t="s">
        <v>295</v>
      </c>
      <c r="CR66" s="15">
        <f t="shared" si="69"/>
        <v>0</v>
      </c>
      <c r="CT66" s="5" t="s">
        <v>295</v>
      </c>
      <c r="CU66" s="15">
        <f t="shared" si="70"/>
        <v>0</v>
      </c>
      <c r="CV66" s="10" t="str">
        <f>IFERROR(VLOOKUP(A66,'เซต1-31'!V:W,2,0),"0")</f>
        <v>0</v>
      </c>
      <c r="CW66" s="5" t="s">
        <v>295</v>
      </c>
      <c r="CX66" s="15">
        <f t="shared" si="71"/>
        <v>0</v>
      </c>
    </row>
    <row r="67" spans="1:102" x14ac:dyDescent="0.25">
      <c r="A67" s="5" t="s">
        <v>545</v>
      </c>
      <c r="B67" s="4" t="s">
        <v>546</v>
      </c>
      <c r="C67" s="52">
        <f>14.89*2</f>
        <v>29.78</v>
      </c>
      <c r="D67" s="19">
        <f t="shared" si="38"/>
        <v>0</v>
      </c>
      <c r="E67" s="5" t="s">
        <v>295</v>
      </c>
      <c r="F67" s="13">
        <f t="shared" si="39"/>
        <v>0</v>
      </c>
      <c r="G67" s="10" t="str">
        <f>IFERROR(VLOOKUP(A67,'1'!U:V,2,0),"0")</f>
        <v>0</v>
      </c>
      <c r="H67" s="5" t="s">
        <v>295</v>
      </c>
      <c r="I67" s="15">
        <f t="shared" si="40"/>
        <v>0</v>
      </c>
      <c r="J67" s="10" t="str">
        <f>IFERROR(VLOOKUP(A67,'2'!U:V,2,0),"0")</f>
        <v>0</v>
      </c>
      <c r="K67" s="5" t="s">
        <v>295</v>
      </c>
      <c r="L67" s="15">
        <f t="shared" si="41"/>
        <v>0</v>
      </c>
      <c r="M67" s="10" t="str">
        <f>IFERROR(VLOOKUP(A67,'3'!U:V,2,0),"0")</f>
        <v>0</v>
      </c>
      <c r="N67" s="5" t="s">
        <v>295</v>
      </c>
      <c r="O67" s="15">
        <f t="shared" si="42"/>
        <v>0</v>
      </c>
      <c r="P67" s="10" t="str">
        <f>IFERROR(VLOOKUP(A67,'4'!U:V,2,0),"0")</f>
        <v>0</v>
      </c>
      <c r="Q67" s="5" t="s">
        <v>295</v>
      </c>
      <c r="R67" s="15">
        <f t="shared" si="43"/>
        <v>0</v>
      </c>
      <c r="S67" s="10" t="str">
        <f>IFERROR(VLOOKUP(A67,'5'!U:V,2,0),"0")</f>
        <v>0</v>
      </c>
      <c r="T67" s="5" t="s">
        <v>295</v>
      </c>
      <c r="U67" s="15">
        <f t="shared" si="44"/>
        <v>0</v>
      </c>
      <c r="V67" s="10" t="str">
        <f>IFERROR(VLOOKUP(A67,'6'!U:V,2,0),"0")</f>
        <v>0</v>
      </c>
      <c r="W67" s="5" t="s">
        <v>295</v>
      </c>
      <c r="X67" s="15">
        <f t="shared" si="45"/>
        <v>0</v>
      </c>
      <c r="Y67" s="10" t="str">
        <f>IFERROR(VLOOKUP(A67,'7'!U:V,2,0),"0")</f>
        <v>0</v>
      </c>
      <c r="Z67" s="5" t="s">
        <v>295</v>
      </c>
      <c r="AA67" s="15">
        <f t="shared" si="46"/>
        <v>0</v>
      </c>
      <c r="AB67" s="10" t="str">
        <f>IFERROR(VLOOKUP(A67,'8'!U:V,2,0),"0")</f>
        <v>0</v>
      </c>
      <c r="AC67" s="5" t="s">
        <v>295</v>
      </c>
      <c r="AD67" s="15">
        <f t="shared" si="47"/>
        <v>0</v>
      </c>
      <c r="AE67" s="10" t="str">
        <f>IFERROR(VLOOKUP(A67,'9'!U:V,2,0),"0")</f>
        <v>0</v>
      </c>
      <c r="AF67" s="5" t="s">
        <v>295</v>
      </c>
      <c r="AG67" s="15">
        <f t="shared" si="48"/>
        <v>0</v>
      </c>
      <c r="AH67" s="10" t="str">
        <f>IFERROR(VLOOKUP(A67,'10'!U:V,2,0),"0")</f>
        <v>0</v>
      </c>
      <c r="AI67" s="5" t="s">
        <v>295</v>
      </c>
      <c r="AJ67" s="15">
        <f t="shared" si="49"/>
        <v>0</v>
      </c>
      <c r="AK67" s="10" t="str">
        <f>IFERROR(VLOOKUP(A67,'11'!U:V,2,0),"0")</f>
        <v>0</v>
      </c>
      <c r="AL67" s="5" t="s">
        <v>295</v>
      </c>
      <c r="AM67" s="15">
        <f t="shared" si="50"/>
        <v>0</v>
      </c>
      <c r="AN67" s="10" t="str">
        <f>IFERROR(VLOOKUP(A67,'12'!U:V,2,0),"0")</f>
        <v>0</v>
      </c>
      <c r="AO67" s="5" t="s">
        <v>295</v>
      </c>
      <c r="AP67" s="15">
        <f t="shared" si="51"/>
        <v>0</v>
      </c>
      <c r="AQ67" s="10" t="str">
        <f>IFERROR(VLOOKUP(A67,'13'!U:V,2,0),"0")</f>
        <v>0</v>
      </c>
      <c r="AR67" s="5" t="s">
        <v>295</v>
      </c>
      <c r="AS67" s="15">
        <f t="shared" si="52"/>
        <v>0</v>
      </c>
      <c r="AT67" s="10" t="str">
        <f>IFERROR(VLOOKUP(A67,'14'!U:V,2,0),"0")</f>
        <v>0</v>
      </c>
      <c r="AU67" s="5" t="s">
        <v>295</v>
      </c>
      <c r="AV67" s="15">
        <f t="shared" si="53"/>
        <v>0</v>
      </c>
      <c r="AW67" s="10" t="str">
        <f>IFERROR(VLOOKUP(A67,'15'!U:V,2,0),"0")</f>
        <v>0</v>
      </c>
      <c r="AX67" s="5" t="s">
        <v>295</v>
      </c>
      <c r="AY67" s="15">
        <f t="shared" si="54"/>
        <v>0</v>
      </c>
      <c r="AZ67" s="10" t="str">
        <f>IFERROR(VLOOKUP(A67,'16'!U:V,2,0),"0")</f>
        <v>0</v>
      </c>
      <c r="BA67" s="5" t="s">
        <v>295</v>
      </c>
      <c r="BB67" s="15">
        <f t="shared" si="55"/>
        <v>0</v>
      </c>
      <c r="BC67" s="10" t="str">
        <f>IFERROR(VLOOKUP(A67,'17'!U:V,2,0),"0")</f>
        <v>0</v>
      </c>
      <c r="BD67" s="5" t="s">
        <v>295</v>
      </c>
      <c r="BE67" s="15">
        <f t="shared" si="56"/>
        <v>0</v>
      </c>
      <c r="BF67" s="10" t="str">
        <f>IFERROR(VLOOKUP(A67,'18'!U:V,2,0),"0")</f>
        <v>0</v>
      </c>
      <c r="BG67" s="5" t="s">
        <v>295</v>
      </c>
      <c r="BH67" s="15">
        <f t="shared" si="57"/>
        <v>0</v>
      </c>
      <c r="BI67" s="10" t="str">
        <f>IFERROR(VLOOKUP(A67,'19'!U:V,2,0),"0")</f>
        <v>0</v>
      </c>
      <c r="BJ67" s="5" t="s">
        <v>295</v>
      </c>
      <c r="BK67" s="15">
        <f t="shared" si="58"/>
        <v>0</v>
      </c>
      <c r="BL67" s="10" t="str">
        <f>IFERROR(VLOOKUP(A67,'20'!U:V,2,0),"0")</f>
        <v>0</v>
      </c>
      <c r="BM67" s="5" t="s">
        <v>295</v>
      </c>
      <c r="BN67" s="15">
        <f t="shared" si="59"/>
        <v>0</v>
      </c>
      <c r="BO67" s="10" t="str">
        <f>IFERROR(VLOOKUP(A67,'21'!U:V,2,0),"0")</f>
        <v>0</v>
      </c>
      <c r="BP67" s="5" t="s">
        <v>295</v>
      </c>
      <c r="BQ67" s="15">
        <f t="shared" si="60"/>
        <v>0</v>
      </c>
      <c r="BR67" s="10" t="str">
        <f>IFERROR(VLOOKUP(A67,'22'!U:V,2,0),"0")</f>
        <v>0</v>
      </c>
      <c r="BS67" s="5" t="s">
        <v>295</v>
      </c>
      <c r="BT67" s="15">
        <f t="shared" si="61"/>
        <v>0</v>
      </c>
      <c r="BU67" s="10" t="str">
        <f>IFERROR(VLOOKUP(A67,'23'!U:V,2,0),"0")</f>
        <v>0</v>
      </c>
      <c r="BV67" s="5" t="s">
        <v>295</v>
      </c>
      <c r="BW67" s="15">
        <f t="shared" si="62"/>
        <v>0</v>
      </c>
      <c r="BX67" s="10" t="str">
        <f>IFERROR(VLOOKUP(A67,'24'!U:V,2,0),"0")</f>
        <v>0</v>
      </c>
      <c r="BY67" s="5" t="s">
        <v>295</v>
      </c>
      <c r="BZ67" s="15">
        <f t="shared" si="63"/>
        <v>0</v>
      </c>
      <c r="CA67" s="10" t="str">
        <f>IFERROR(VLOOKUP(A67,'25'!U:V,2,0),"0")</f>
        <v>0</v>
      </c>
      <c r="CB67" s="5" t="s">
        <v>295</v>
      </c>
      <c r="CC67" s="15">
        <f t="shared" si="64"/>
        <v>0</v>
      </c>
      <c r="CD67" s="10" t="str">
        <f>IFERROR(VLOOKUP(A67,'26'!U:V,2,0),"0")</f>
        <v>0</v>
      </c>
      <c r="CE67" s="5" t="s">
        <v>295</v>
      </c>
      <c r="CF67" s="15">
        <f t="shared" si="65"/>
        <v>0</v>
      </c>
      <c r="CG67" s="10" t="str">
        <f>IFERROR(VLOOKUP(A67,'28'!#REF!,2,0),"0")</f>
        <v>0</v>
      </c>
      <c r="CH67" s="5" t="s">
        <v>295</v>
      </c>
      <c r="CI67" s="15">
        <f t="shared" si="66"/>
        <v>0</v>
      </c>
      <c r="CJ67" s="10" t="str">
        <f>IFERROR(VLOOKUP(A67,'28'!U:V,2,0),"0")</f>
        <v>0</v>
      </c>
      <c r="CK67" s="5" t="s">
        <v>295</v>
      </c>
      <c r="CL67" s="15">
        <f t="shared" si="67"/>
        <v>0</v>
      </c>
      <c r="CM67" s="10" t="str">
        <f>IFERROR(VLOOKUP(A67,'29'!U:V,2,0),"0")</f>
        <v>0</v>
      </c>
      <c r="CN67" s="5" t="s">
        <v>295</v>
      </c>
      <c r="CO67" s="15">
        <f t="shared" si="68"/>
        <v>0</v>
      </c>
      <c r="CP67" s="10" t="str">
        <f>IFERROR(VLOOKUP(A67,'30'!U:V,2,0),"0")</f>
        <v>0</v>
      </c>
      <c r="CQ67" s="5" t="s">
        <v>295</v>
      </c>
      <c r="CR67" s="15">
        <f t="shared" si="69"/>
        <v>0</v>
      </c>
      <c r="CT67" s="5" t="s">
        <v>295</v>
      </c>
      <c r="CU67" s="15">
        <f t="shared" si="70"/>
        <v>0</v>
      </c>
      <c r="CV67" s="10" t="str">
        <f>IFERROR(VLOOKUP(A67,'เซต1-31'!V:W,2,0),"0")</f>
        <v>0</v>
      </c>
      <c r="CW67" s="5" t="s">
        <v>295</v>
      </c>
      <c r="CX67" s="15">
        <f t="shared" si="71"/>
        <v>0</v>
      </c>
    </row>
    <row r="68" spans="1:102" x14ac:dyDescent="0.25">
      <c r="A68" s="5" t="s">
        <v>511</v>
      </c>
      <c r="B68" s="4" t="s">
        <v>502</v>
      </c>
      <c r="C68" s="52">
        <f>14.89*2+14.96</f>
        <v>44.74</v>
      </c>
      <c r="D68" s="19">
        <f t="shared" si="38"/>
        <v>0</v>
      </c>
      <c r="E68" s="5" t="s">
        <v>295</v>
      </c>
      <c r="F68" s="13">
        <f t="shared" si="39"/>
        <v>0</v>
      </c>
      <c r="G68" s="10" t="str">
        <f>IFERROR(VLOOKUP(A68,'1'!U:V,2,0),"0")</f>
        <v>0</v>
      </c>
      <c r="H68" s="5" t="s">
        <v>295</v>
      </c>
      <c r="I68" s="15">
        <f t="shared" si="40"/>
        <v>0</v>
      </c>
      <c r="J68" s="10" t="str">
        <f>IFERROR(VLOOKUP(A68,'2'!U:V,2,0),"0")</f>
        <v>0</v>
      </c>
      <c r="K68" s="5" t="s">
        <v>295</v>
      </c>
      <c r="L68" s="15">
        <f t="shared" si="41"/>
        <v>0</v>
      </c>
      <c r="M68" s="10" t="str">
        <f>IFERROR(VLOOKUP(A68,'3'!U:V,2,0),"0")</f>
        <v>0</v>
      </c>
      <c r="N68" s="5" t="s">
        <v>295</v>
      </c>
      <c r="O68" s="15">
        <f t="shared" si="42"/>
        <v>0</v>
      </c>
      <c r="P68" s="10" t="str">
        <f>IFERROR(VLOOKUP(A68,'4'!U:V,2,0),"0")</f>
        <v>0</v>
      </c>
      <c r="Q68" s="5" t="s">
        <v>295</v>
      </c>
      <c r="R68" s="15">
        <f t="shared" si="43"/>
        <v>0</v>
      </c>
      <c r="S68" s="10" t="str">
        <f>IFERROR(VLOOKUP(A68,'5'!U:V,2,0),"0")</f>
        <v>0</v>
      </c>
      <c r="T68" s="5" t="s">
        <v>295</v>
      </c>
      <c r="U68" s="15">
        <f t="shared" si="44"/>
        <v>0</v>
      </c>
      <c r="V68" s="10" t="str">
        <f>IFERROR(VLOOKUP(A68,'6'!U:V,2,0),"0")</f>
        <v>0</v>
      </c>
      <c r="W68" s="5" t="s">
        <v>295</v>
      </c>
      <c r="X68" s="15">
        <f t="shared" si="45"/>
        <v>0</v>
      </c>
      <c r="Y68" s="10" t="str">
        <f>IFERROR(VLOOKUP(A68,'7'!U:V,2,0),"0")</f>
        <v>0</v>
      </c>
      <c r="Z68" s="5" t="s">
        <v>295</v>
      </c>
      <c r="AA68" s="15">
        <f t="shared" si="46"/>
        <v>0</v>
      </c>
      <c r="AB68" s="10" t="str">
        <f>IFERROR(VLOOKUP(A68,'8'!U:V,2,0),"0")</f>
        <v>0</v>
      </c>
      <c r="AC68" s="5" t="s">
        <v>295</v>
      </c>
      <c r="AD68" s="15">
        <f t="shared" si="47"/>
        <v>0</v>
      </c>
      <c r="AE68" s="10" t="str">
        <f>IFERROR(VLOOKUP(A68,'9'!U:V,2,0),"0")</f>
        <v>0</v>
      </c>
      <c r="AF68" s="5" t="s">
        <v>295</v>
      </c>
      <c r="AG68" s="15">
        <f t="shared" si="48"/>
        <v>0</v>
      </c>
      <c r="AH68" s="10" t="str">
        <f>IFERROR(VLOOKUP(A68,'10'!U:V,2,0),"0")</f>
        <v>0</v>
      </c>
      <c r="AI68" s="5" t="s">
        <v>295</v>
      </c>
      <c r="AJ68" s="15">
        <f t="shared" si="49"/>
        <v>0</v>
      </c>
      <c r="AK68" s="10" t="str">
        <f>IFERROR(VLOOKUP(A68,'11'!U:V,2,0),"0")</f>
        <v>0</v>
      </c>
      <c r="AL68" s="5" t="s">
        <v>295</v>
      </c>
      <c r="AM68" s="15">
        <f t="shared" si="50"/>
        <v>0</v>
      </c>
      <c r="AN68" s="10" t="str">
        <f>IFERROR(VLOOKUP(A68,'12'!U:V,2,0),"0")</f>
        <v>0</v>
      </c>
      <c r="AO68" s="5" t="s">
        <v>295</v>
      </c>
      <c r="AP68" s="15">
        <f t="shared" si="51"/>
        <v>0</v>
      </c>
      <c r="AQ68" s="10" t="str">
        <f>IFERROR(VLOOKUP(A68,'13'!U:V,2,0),"0")</f>
        <v>0</v>
      </c>
      <c r="AR68" s="5" t="s">
        <v>295</v>
      </c>
      <c r="AS68" s="15">
        <f t="shared" si="52"/>
        <v>0</v>
      </c>
      <c r="AT68" s="10" t="str">
        <f>IFERROR(VLOOKUP(A68,'14'!U:V,2,0),"0")</f>
        <v>0</v>
      </c>
      <c r="AU68" s="5" t="s">
        <v>295</v>
      </c>
      <c r="AV68" s="15">
        <f t="shared" si="53"/>
        <v>0</v>
      </c>
      <c r="AW68" s="10" t="str">
        <f>IFERROR(VLOOKUP(A68,'15'!U:V,2,0),"0")</f>
        <v>0</v>
      </c>
      <c r="AX68" s="5" t="s">
        <v>295</v>
      </c>
      <c r="AY68" s="15">
        <f t="shared" si="54"/>
        <v>0</v>
      </c>
      <c r="AZ68" s="10" t="str">
        <f>IFERROR(VLOOKUP(A68,'16'!U:V,2,0),"0")</f>
        <v>0</v>
      </c>
      <c r="BA68" s="5" t="s">
        <v>295</v>
      </c>
      <c r="BB68" s="15">
        <f t="shared" si="55"/>
        <v>0</v>
      </c>
      <c r="BC68" s="10" t="str">
        <f>IFERROR(VLOOKUP(A68,'17'!U:V,2,0),"0")</f>
        <v>0</v>
      </c>
      <c r="BD68" s="5" t="s">
        <v>295</v>
      </c>
      <c r="BE68" s="15">
        <f t="shared" si="56"/>
        <v>0</v>
      </c>
      <c r="BF68" s="10" t="str">
        <f>IFERROR(VLOOKUP(A68,'18'!U:V,2,0),"0")</f>
        <v>0</v>
      </c>
      <c r="BG68" s="5" t="s">
        <v>295</v>
      </c>
      <c r="BH68" s="15">
        <f t="shared" si="57"/>
        <v>0</v>
      </c>
      <c r="BI68" s="10" t="str">
        <f>IFERROR(VLOOKUP(A68,'19'!U:V,2,0),"0")</f>
        <v>0</v>
      </c>
      <c r="BJ68" s="5" t="s">
        <v>295</v>
      </c>
      <c r="BK68" s="15">
        <f t="shared" si="58"/>
        <v>0</v>
      </c>
      <c r="BL68" s="10" t="str">
        <f>IFERROR(VLOOKUP(A68,'20'!U:V,2,0),"0")</f>
        <v>0</v>
      </c>
      <c r="BM68" s="5" t="s">
        <v>295</v>
      </c>
      <c r="BN68" s="15">
        <f t="shared" si="59"/>
        <v>0</v>
      </c>
      <c r="BO68" s="10" t="str">
        <f>IFERROR(VLOOKUP(A68,'21'!U:V,2,0),"0")</f>
        <v>0</v>
      </c>
      <c r="BP68" s="5" t="s">
        <v>295</v>
      </c>
      <c r="BQ68" s="15">
        <f t="shared" si="60"/>
        <v>0</v>
      </c>
      <c r="BR68" s="10" t="str">
        <f>IFERROR(VLOOKUP(A68,'22'!U:V,2,0),"0")</f>
        <v>0</v>
      </c>
      <c r="BS68" s="5" t="s">
        <v>295</v>
      </c>
      <c r="BT68" s="15">
        <f t="shared" si="61"/>
        <v>0</v>
      </c>
      <c r="BU68" s="10" t="str">
        <f>IFERROR(VLOOKUP(A68,'23'!U:V,2,0),"0")</f>
        <v>0</v>
      </c>
      <c r="BV68" s="5" t="s">
        <v>295</v>
      </c>
      <c r="BW68" s="15">
        <f t="shared" si="62"/>
        <v>0</v>
      </c>
      <c r="BX68" s="10" t="str">
        <f>IFERROR(VLOOKUP(A68,'24'!U:V,2,0),"0")</f>
        <v>0</v>
      </c>
      <c r="BY68" s="5" t="s">
        <v>295</v>
      </c>
      <c r="BZ68" s="15">
        <f t="shared" si="63"/>
        <v>0</v>
      </c>
      <c r="CA68" s="10" t="str">
        <f>IFERROR(VLOOKUP(A68,'25'!U:V,2,0),"0")</f>
        <v>0</v>
      </c>
      <c r="CB68" s="5" t="s">
        <v>295</v>
      </c>
      <c r="CC68" s="15">
        <f t="shared" si="64"/>
        <v>0</v>
      </c>
      <c r="CD68" s="10" t="str">
        <f>IFERROR(VLOOKUP(A68,'26'!U:V,2,0),"0")</f>
        <v>0</v>
      </c>
      <c r="CE68" s="5" t="s">
        <v>295</v>
      </c>
      <c r="CF68" s="15">
        <f t="shared" si="65"/>
        <v>0</v>
      </c>
      <c r="CG68" s="10" t="str">
        <f>IFERROR(VLOOKUP(A68,'28'!#REF!,2,0),"0")</f>
        <v>0</v>
      </c>
      <c r="CH68" s="5" t="s">
        <v>295</v>
      </c>
      <c r="CI68" s="15">
        <f t="shared" si="66"/>
        <v>0</v>
      </c>
      <c r="CJ68" s="10" t="str">
        <f>IFERROR(VLOOKUP(A68,'28'!U:V,2,0),"0")</f>
        <v>0</v>
      </c>
      <c r="CK68" s="5" t="s">
        <v>295</v>
      </c>
      <c r="CL68" s="15">
        <f t="shared" si="67"/>
        <v>0</v>
      </c>
      <c r="CM68" s="10" t="str">
        <f>IFERROR(VLOOKUP(A68,'29'!U:V,2,0),"0")</f>
        <v>0</v>
      </c>
      <c r="CN68" s="5" t="s">
        <v>295</v>
      </c>
      <c r="CO68" s="15">
        <f t="shared" si="68"/>
        <v>0</v>
      </c>
      <c r="CP68" s="10" t="str">
        <f>IFERROR(VLOOKUP(A68,'30'!U:V,2,0),"0")</f>
        <v>0</v>
      </c>
      <c r="CQ68" s="5" t="s">
        <v>295</v>
      </c>
      <c r="CR68" s="15">
        <f t="shared" si="69"/>
        <v>0</v>
      </c>
      <c r="CT68" s="5" t="s">
        <v>295</v>
      </c>
      <c r="CU68" s="15">
        <f t="shared" si="70"/>
        <v>0</v>
      </c>
      <c r="CV68" s="10" t="str">
        <f>IFERROR(VLOOKUP(A68,'เซต1-31'!V:W,2,0),"0")</f>
        <v>0</v>
      </c>
      <c r="CW68" s="5" t="s">
        <v>295</v>
      </c>
      <c r="CX68" s="15">
        <f t="shared" si="71"/>
        <v>0</v>
      </c>
    </row>
    <row r="69" spans="1:102" x14ac:dyDescent="0.25">
      <c r="A69" s="5" t="s">
        <v>517</v>
      </c>
      <c r="B69" s="4" t="s">
        <v>502</v>
      </c>
      <c r="C69" s="52">
        <f>14.89*2+14.23</f>
        <v>44.010000000000005</v>
      </c>
      <c r="D69" s="19">
        <f t="shared" si="38"/>
        <v>0</v>
      </c>
      <c r="E69" s="5" t="s">
        <v>295</v>
      </c>
      <c r="F69" s="13">
        <f t="shared" si="39"/>
        <v>0</v>
      </c>
      <c r="G69" s="10" t="str">
        <f>IFERROR(VLOOKUP(A69,'1'!U:V,2,0),"0")</f>
        <v>0</v>
      </c>
      <c r="H69" s="5" t="s">
        <v>295</v>
      </c>
      <c r="I69" s="15">
        <f t="shared" si="40"/>
        <v>0</v>
      </c>
      <c r="J69" s="10" t="str">
        <f>IFERROR(VLOOKUP(A69,'2'!U:V,2,0),"0")</f>
        <v>0</v>
      </c>
      <c r="K69" s="5" t="s">
        <v>295</v>
      </c>
      <c r="L69" s="15">
        <f t="shared" si="41"/>
        <v>0</v>
      </c>
      <c r="M69" s="10" t="str">
        <f>IFERROR(VLOOKUP(A69,'3'!U:V,2,0),"0")</f>
        <v>0</v>
      </c>
      <c r="N69" s="5" t="s">
        <v>295</v>
      </c>
      <c r="O69" s="15">
        <f t="shared" si="42"/>
        <v>0</v>
      </c>
      <c r="P69" s="10" t="str">
        <f>IFERROR(VLOOKUP(A69,'4'!U:V,2,0),"0")</f>
        <v>0</v>
      </c>
      <c r="Q69" s="5" t="s">
        <v>295</v>
      </c>
      <c r="R69" s="15">
        <f t="shared" si="43"/>
        <v>0</v>
      </c>
      <c r="S69" s="10" t="str">
        <f>IFERROR(VLOOKUP(A69,'5'!U:V,2,0),"0")</f>
        <v>0</v>
      </c>
      <c r="T69" s="5" t="s">
        <v>295</v>
      </c>
      <c r="U69" s="15">
        <f t="shared" si="44"/>
        <v>0</v>
      </c>
      <c r="V69" s="10" t="str">
        <f>IFERROR(VLOOKUP(A69,'6'!U:V,2,0),"0")</f>
        <v>0</v>
      </c>
      <c r="W69" s="5" t="s">
        <v>295</v>
      </c>
      <c r="X69" s="15">
        <f t="shared" si="45"/>
        <v>0</v>
      </c>
      <c r="Y69" s="10" t="str">
        <f>IFERROR(VLOOKUP(A69,'7'!U:V,2,0),"0")</f>
        <v>0</v>
      </c>
      <c r="Z69" s="5" t="s">
        <v>295</v>
      </c>
      <c r="AA69" s="15">
        <f t="shared" si="46"/>
        <v>0</v>
      </c>
      <c r="AB69" s="10" t="str">
        <f>IFERROR(VLOOKUP(A69,'8'!U:V,2,0),"0")</f>
        <v>0</v>
      </c>
      <c r="AC69" s="5" t="s">
        <v>295</v>
      </c>
      <c r="AD69" s="15">
        <f t="shared" si="47"/>
        <v>0</v>
      </c>
      <c r="AE69" s="10" t="str">
        <f>IFERROR(VLOOKUP(A69,'9'!U:V,2,0),"0")</f>
        <v>0</v>
      </c>
      <c r="AF69" s="5" t="s">
        <v>295</v>
      </c>
      <c r="AG69" s="15">
        <f t="shared" si="48"/>
        <v>0</v>
      </c>
      <c r="AH69" s="10" t="str">
        <f>IFERROR(VLOOKUP(A69,'10'!U:V,2,0),"0")</f>
        <v>0</v>
      </c>
      <c r="AI69" s="5" t="s">
        <v>295</v>
      </c>
      <c r="AJ69" s="15">
        <f t="shared" si="49"/>
        <v>0</v>
      </c>
      <c r="AK69" s="10" t="str">
        <f>IFERROR(VLOOKUP(A69,'11'!U:V,2,0),"0")</f>
        <v>0</v>
      </c>
      <c r="AL69" s="5" t="s">
        <v>295</v>
      </c>
      <c r="AM69" s="15">
        <f t="shared" si="50"/>
        <v>0</v>
      </c>
      <c r="AN69" s="10" t="str">
        <f>IFERROR(VLOOKUP(A69,'12'!U:V,2,0),"0")</f>
        <v>0</v>
      </c>
      <c r="AO69" s="5" t="s">
        <v>295</v>
      </c>
      <c r="AP69" s="15">
        <f t="shared" si="51"/>
        <v>0</v>
      </c>
      <c r="AQ69" s="10" t="str">
        <f>IFERROR(VLOOKUP(A69,'13'!U:V,2,0),"0")</f>
        <v>0</v>
      </c>
      <c r="AR69" s="5" t="s">
        <v>295</v>
      </c>
      <c r="AS69" s="15">
        <f t="shared" si="52"/>
        <v>0</v>
      </c>
      <c r="AT69" s="10" t="str">
        <f>IFERROR(VLOOKUP(A69,'14'!U:V,2,0),"0")</f>
        <v>0</v>
      </c>
      <c r="AU69" s="5" t="s">
        <v>295</v>
      </c>
      <c r="AV69" s="15">
        <f t="shared" si="53"/>
        <v>0</v>
      </c>
      <c r="AW69" s="10" t="str">
        <f>IFERROR(VLOOKUP(A69,'15'!U:V,2,0),"0")</f>
        <v>0</v>
      </c>
      <c r="AX69" s="5" t="s">
        <v>295</v>
      </c>
      <c r="AY69" s="15">
        <f t="shared" si="54"/>
        <v>0</v>
      </c>
      <c r="AZ69" s="10" t="str">
        <f>IFERROR(VLOOKUP(A69,'16'!U:V,2,0),"0")</f>
        <v>0</v>
      </c>
      <c r="BA69" s="5" t="s">
        <v>295</v>
      </c>
      <c r="BB69" s="15">
        <f t="shared" si="55"/>
        <v>0</v>
      </c>
      <c r="BC69" s="10" t="str">
        <f>IFERROR(VLOOKUP(A69,'17'!U:V,2,0),"0")</f>
        <v>0</v>
      </c>
      <c r="BD69" s="5" t="s">
        <v>295</v>
      </c>
      <c r="BE69" s="15">
        <f t="shared" si="56"/>
        <v>0</v>
      </c>
      <c r="BF69" s="10" t="str">
        <f>IFERROR(VLOOKUP(A69,'18'!U:V,2,0),"0")</f>
        <v>0</v>
      </c>
      <c r="BG69" s="5" t="s">
        <v>295</v>
      </c>
      <c r="BH69" s="15">
        <f t="shared" si="57"/>
        <v>0</v>
      </c>
      <c r="BI69" s="10" t="str">
        <f>IFERROR(VLOOKUP(A69,'19'!U:V,2,0),"0")</f>
        <v>0</v>
      </c>
      <c r="BJ69" s="5" t="s">
        <v>295</v>
      </c>
      <c r="BK69" s="15">
        <f t="shared" si="58"/>
        <v>0</v>
      </c>
      <c r="BL69" s="10" t="str">
        <f>IFERROR(VLOOKUP(A69,'20'!U:V,2,0),"0")</f>
        <v>0</v>
      </c>
      <c r="BM69" s="5" t="s">
        <v>295</v>
      </c>
      <c r="BN69" s="15">
        <f t="shared" si="59"/>
        <v>0</v>
      </c>
      <c r="BO69" s="10" t="str">
        <f>IFERROR(VLOOKUP(A69,'21'!U:V,2,0),"0")</f>
        <v>0</v>
      </c>
      <c r="BP69" s="5" t="s">
        <v>295</v>
      </c>
      <c r="BQ69" s="15">
        <f t="shared" si="60"/>
        <v>0</v>
      </c>
      <c r="BR69" s="10" t="str">
        <f>IFERROR(VLOOKUP(A69,'22'!U:V,2,0),"0")</f>
        <v>0</v>
      </c>
      <c r="BS69" s="5" t="s">
        <v>295</v>
      </c>
      <c r="BT69" s="15">
        <f t="shared" si="61"/>
        <v>0</v>
      </c>
      <c r="BU69" s="10" t="str">
        <f>IFERROR(VLOOKUP(A69,'23'!U:V,2,0),"0")</f>
        <v>0</v>
      </c>
      <c r="BV69" s="5" t="s">
        <v>295</v>
      </c>
      <c r="BW69" s="15">
        <f t="shared" si="62"/>
        <v>0</v>
      </c>
      <c r="BX69" s="10" t="str">
        <f>IFERROR(VLOOKUP(A69,'24'!U:V,2,0),"0")</f>
        <v>0</v>
      </c>
      <c r="BY69" s="5" t="s">
        <v>295</v>
      </c>
      <c r="BZ69" s="15">
        <f t="shared" si="63"/>
        <v>0</v>
      </c>
      <c r="CA69" s="10" t="str">
        <f>IFERROR(VLOOKUP(A69,'25'!U:V,2,0),"0")</f>
        <v>0</v>
      </c>
      <c r="CB69" s="5" t="s">
        <v>295</v>
      </c>
      <c r="CC69" s="15">
        <f t="shared" si="64"/>
        <v>0</v>
      </c>
      <c r="CD69" s="10" t="str">
        <f>IFERROR(VLOOKUP(A69,'26'!U:V,2,0),"0")</f>
        <v>0</v>
      </c>
      <c r="CE69" s="5" t="s">
        <v>295</v>
      </c>
      <c r="CF69" s="15">
        <f t="shared" si="65"/>
        <v>0</v>
      </c>
      <c r="CG69" s="10" t="str">
        <f>IFERROR(VLOOKUP(A69,'28'!#REF!,2,0),"0")</f>
        <v>0</v>
      </c>
      <c r="CH69" s="5" t="s">
        <v>295</v>
      </c>
      <c r="CI69" s="15">
        <f t="shared" si="66"/>
        <v>0</v>
      </c>
      <c r="CJ69" s="10" t="str">
        <f>IFERROR(VLOOKUP(A69,'28'!U:V,2,0),"0")</f>
        <v>0</v>
      </c>
      <c r="CK69" s="5" t="s">
        <v>295</v>
      </c>
      <c r="CL69" s="15">
        <f t="shared" si="67"/>
        <v>0</v>
      </c>
      <c r="CM69" s="10" t="str">
        <f>IFERROR(VLOOKUP(A69,'29'!U:V,2,0),"0")</f>
        <v>0</v>
      </c>
      <c r="CN69" s="5" t="s">
        <v>295</v>
      </c>
      <c r="CO69" s="15">
        <f t="shared" si="68"/>
        <v>0</v>
      </c>
      <c r="CP69" s="10" t="str">
        <f>IFERROR(VLOOKUP(A69,'30'!U:V,2,0),"0")</f>
        <v>0</v>
      </c>
      <c r="CQ69" s="5" t="s">
        <v>295</v>
      </c>
      <c r="CR69" s="15">
        <f t="shared" si="69"/>
        <v>0</v>
      </c>
      <c r="CT69" s="5" t="s">
        <v>295</v>
      </c>
      <c r="CU69" s="15">
        <f t="shared" si="70"/>
        <v>0</v>
      </c>
      <c r="CV69" s="10" t="str">
        <f>IFERROR(VLOOKUP(A69,'เซต1-31'!V:W,2,0),"0")</f>
        <v>0</v>
      </c>
      <c r="CW69" s="5" t="s">
        <v>295</v>
      </c>
      <c r="CX69" s="15">
        <f t="shared" si="71"/>
        <v>0</v>
      </c>
    </row>
    <row r="70" spans="1:102" x14ac:dyDescent="0.25">
      <c r="A70" s="5" t="s">
        <v>478</v>
      </c>
      <c r="B70" s="4" t="s">
        <v>479</v>
      </c>
      <c r="C70" s="52">
        <f>38.98*10</f>
        <v>389.79999999999995</v>
      </c>
      <c r="D70" s="19">
        <f t="shared" si="38"/>
        <v>0</v>
      </c>
      <c r="E70" s="5" t="s">
        <v>295</v>
      </c>
      <c r="F70" s="13">
        <f t="shared" si="39"/>
        <v>0</v>
      </c>
      <c r="G70" s="10" t="str">
        <f>IFERROR(VLOOKUP(A70,'1'!U:V,2,0),"0")</f>
        <v>0</v>
      </c>
      <c r="H70" s="5" t="s">
        <v>295</v>
      </c>
      <c r="I70" s="15">
        <f t="shared" si="40"/>
        <v>0</v>
      </c>
      <c r="J70" s="10" t="str">
        <f>IFERROR(VLOOKUP(A70,'2'!U:V,2,0),"0")</f>
        <v>0</v>
      </c>
      <c r="K70" s="5" t="s">
        <v>295</v>
      </c>
      <c r="L70" s="15">
        <f t="shared" si="41"/>
        <v>0</v>
      </c>
      <c r="M70" s="10" t="str">
        <f>IFERROR(VLOOKUP(A70,'3'!U:V,2,0),"0")</f>
        <v>0</v>
      </c>
      <c r="N70" s="5" t="s">
        <v>295</v>
      </c>
      <c r="O70" s="15">
        <f t="shared" si="42"/>
        <v>0</v>
      </c>
      <c r="P70" s="10" t="str">
        <f>IFERROR(VLOOKUP(A70,'4'!U:V,2,0),"0")</f>
        <v>0</v>
      </c>
      <c r="Q70" s="5" t="s">
        <v>295</v>
      </c>
      <c r="R70" s="15">
        <f t="shared" si="43"/>
        <v>0</v>
      </c>
      <c r="S70" s="10" t="str">
        <f>IFERROR(VLOOKUP(A70,'5'!U:V,2,0),"0")</f>
        <v>0</v>
      </c>
      <c r="T70" s="5" t="s">
        <v>295</v>
      </c>
      <c r="U70" s="15">
        <f t="shared" si="44"/>
        <v>0</v>
      </c>
      <c r="V70" s="10" t="str">
        <f>IFERROR(VLOOKUP(A70,'6'!U:V,2,0),"0")</f>
        <v>0</v>
      </c>
      <c r="W70" s="5" t="s">
        <v>295</v>
      </c>
      <c r="X70" s="15">
        <f t="shared" si="45"/>
        <v>0</v>
      </c>
      <c r="Y70" s="10" t="str">
        <f>IFERROR(VLOOKUP(A70,'7'!U:V,2,0),"0")</f>
        <v>0</v>
      </c>
      <c r="Z70" s="5" t="s">
        <v>295</v>
      </c>
      <c r="AA70" s="15">
        <f t="shared" si="46"/>
        <v>0</v>
      </c>
      <c r="AB70" s="10" t="str">
        <f>IFERROR(VLOOKUP(A70,'8'!U:V,2,0),"0")</f>
        <v>0</v>
      </c>
      <c r="AC70" s="5" t="s">
        <v>295</v>
      </c>
      <c r="AD70" s="15">
        <f t="shared" si="47"/>
        <v>0</v>
      </c>
      <c r="AE70" s="10" t="str">
        <f>IFERROR(VLOOKUP(A70,'9'!U:V,2,0),"0")</f>
        <v>0</v>
      </c>
      <c r="AF70" s="5" t="s">
        <v>295</v>
      </c>
      <c r="AG70" s="15">
        <f t="shared" si="48"/>
        <v>0</v>
      </c>
      <c r="AH70" s="10" t="str">
        <f>IFERROR(VLOOKUP(A70,'10'!U:V,2,0),"0")</f>
        <v>0</v>
      </c>
      <c r="AI70" s="5" t="s">
        <v>295</v>
      </c>
      <c r="AJ70" s="15">
        <f t="shared" si="49"/>
        <v>0</v>
      </c>
      <c r="AK70" s="10" t="str">
        <f>IFERROR(VLOOKUP(A70,'11'!U:V,2,0),"0")</f>
        <v>0</v>
      </c>
      <c r="AL70" s="5" t="s">
        <v>295</v>
      </c>
      <c r="AM70" s="15">
        <f t="shared" si="50"/>
        <v>0</v>
      </c>
      <c r="AN70" s="10" t="str">
        <f>IFERROR(VLOOKUP(A70,'12'!U:V,2,0),"0")</f>
        <v>0</v>
      </c>
      <c r="AO70" s="5" t="s">
        <v>295</v>
      </c>
      <c r="AP70" s="15">
        <f t="shared" si="51"/>
        <v>0</v>
      </c>
      <c r="AQ70" s="10" t="str">
        <f>IFERROR(VLOOKUP(A70,'13'!U:V,2,0),"0")</f>
        <v>0</v>
      </c>
      <c r="AR70" s="5" t="s">
        <v>295</v>
      </c>
      <c r="AS70" s="15">
        <f t="shared" si="52"/>
        <v>0</v>
      </c>
      <c r="AT70" s="10" t="str">
        <f>IFERROR(VLOOKUP(A70,'14'!U:V,2,0),"0")</f>
        <v>0</v>
      </c>
      <c r="AU70" s="5" t="s">
        <v>295</v>
      </c>
      <c r="AV70" s="15">
        <f t="shared" si="53"/>
        <v>0</v>
      </c>
      <c r="AW70" s="10" t="str">
        <f>IFERROR(VLOOKUP(A70,'15'!U:V,2,0),"0")</f>
        <v>0</v>
      </c>
      <c r="AX70" s="5" t="s">
        <v>295</v>
      </c>
      <c r="AY70" s="15">
        <f t="shared" si="54"/>
        <v>0</v>
      </c>
      <c r="AZ70" s="10" t="str">
        <f>IFERROR(VLOOKUP(A70,'16'!U:V,2,0),"0")</f>
        <v>0</v>
      </c>
      <c r="BA70" s="5" t="s">
        <v>295</v>
      </c>
      <c r="BB70" s="15">
        <f t="shared" si="55"/>
        <v>0</v>
      </c>
      <c r="BC70" s="10" t="str">
        <f>IFERROR(VLOOKUP(A70,'17'!U:V,2,0),"0")</f>
        <v>0</v>
      </c>
      <c r="BD70" s="5" t="s">
        <v>295</v>
      </c>
      <c r="BE70" s="15">
        <f t="shared" si="56"/>
        <v>0</v>
      </c>
      <c r="BF70" s="10" t="str">
        <f>IFERROR(VLOOKUP(A70,'18'!U:V,2,0),"0")</f>
        <v>0</v>
      </c>
      <c r="BG70" s="5" t="s">
        <v>295</v>
      </c>
      <c r="BH70" s="15">
        <f t="shared" si="57"/>
        <v>0</v>
      </c>
      <c r="BI70" s="10" t="str">
        <f>IFERROR(VLOOKUP(A70,'19'!U:V,2,0),"0")</f>
        <v>0</v>
      </c>
      <c r="BJ70" s="5" t="s">
        <v>295</v>
      </c>
      <c r="BK70" s="15">
        <f t="shared" si="58"/>
        <v>0</v>
      </c>
      <c r="BL70" s="10" t="str">
        <f>IFERROR(VLOOKUP(A70,'20'!U:V,2,0),"0")</f>
        <v>0</v>
      </c>
      <c r="BM70" s="5" t="s">
        <v>295</v>
      </c>
      <c r="BN70" s="15">
        <f t="shared" si="59"/>
        <v>0</v>
      </c>
      <c r="BO70" s="10" t="str">
        <f>IFERROR(VLOOKUP(A70,'21'!U:V,2,0),"0")</f>
        <v>0</v>
      </c>
      <c r="BP70" s="5" t="s">
        <v>295</v>
      </c>
      <c r="BQ70" s="15">
        <f t="shared" si="60"/>
        <v>0</v>
      </c>
      <c r="BR70" s="10" t="str">
        <f>IFERROR(VLOOKUP(A70,'22'!U:V,2,0),"0")</f>
        <v>0</v>
      </c>
      <c r="BS70" s="5" t="s">
        <v>295</v>
      </c>
      <c r="BT70" s="15">
        <f t="shared" si="61"/>
        <v>0</v>
      </c>
      <c r="BU70" s="10" t="str">
        <f>IFERROR(VLOOKUP(A70,'23'!U:V,2,0),"0")</f>
        <v>0</v>
      </c>
      <c r="BV70" s="5" t="s">
        <v>295</v>
      </c>
      <c r="BW70" s="15">
        <f t="shared" si="62"/>
        <v>0</v>
      </c>
      <c r="BX70" s="10" t="str">
        <f>IFERROR(VLOOKUP(A70,'24'!U:V,2,0),"0")</f>
        <v>0</v>
      </c>
      <c r="BY70" s="5" t="s">
        <v>295</v>
      </c>
      <c r="BZ70" s="15">
        <f t="shared" si="63"/>
        <v>0</v>
      </c>
      <c r="CA70" s="10" t="str">
        <f>IFERROR(VLOOKUP(A70,'25'!U:V,2,0),"0")</f>
        <v>0</v>
      </c>
      <c r="CB70" s="5" t="s">
        <v>295</v>
      </c>
      <c r="CC70" s="15">
        <f t="shared" si="64"/>
        <v>0</v>
      </c>
      <c r="CD70" s="10" t="str">
        <f>IFERROR(VLOOKUP(A70,'26'!U:V,2,0),"0")</f>
        <v>0</v>
      </c>
      <c r="CE70" s="5" t="s">
        <v>295</v>
      </c>
      <c r="CF70" s="15">
        <f t="shared" si="65"/>
        <v>0</v>
      </c>
      <c r="CG70" s="10" t="str">
        <f>IFERROR(VLOOKUP(A70,'28'!#REF!,2,0),"0")</f>
        <v>0</v>
      </c>
      <c r="CH70" s="5" t="s">
        <v>295</v>
      </c>
      <c r="CI70" s="15">
        <f t="shared" si="66"/>
        <v>0</v>
      </c>
      <c r="CJ70" s="10" t="str">
        <f>IFERROR(VLOOKUP(A70,'28'!U:V,2,0),"0")</f>
        <v>0</v>
      </c>
      <c r="CK70" s="5" t="s">
        <v>295</v>
      </c>
      <c r="CL70" s="15">
        <f t="shared" si="67"/>
        <v>0</v>
      </c>
      <c r="CM70" s="10" t="str">
        <f>IFERROR(VLOOKUP(A70,'29'!U:V,2,0),"0")</f>
        <v>0</v>
      </c>
      <c r="CN70" s="5" t="s">
        <v>295</v>
      </c>
      <c r="CO70" s="15">
        <f t="shared" si="68"/>
        <v>0</v>
      </c>
      <c r="CP70" s="10" t="str">
        <f>IFERROR(VLOOKUP(A70,'30'!U:V,2,0),"0")</f>
        <v>0</v>
      </c>
      <c r="CQ70" s="5" t="s">
        <v>295</v>
      </c>
      <c r="CR70" s="15">
        <f t="shared" si="69"/>
        <v>0</v>
      </c>
      <c r="CT70" s="5" t="s">
        <v>295</v>
      </c>
      <c r="CU70" s="15">
        <f t="shared" si="70"/>
        <v>0</v>
      </c>
      <c r="CV70" s="10" t="str">
        <f>IFERROR(VLOOKUP(A70,'เซต1-31'!V:W,2,0),"0")</f>
        <v>0</v>
      </c>
      <c r="CW70" s="5" t="s">
        <v>295</v>
      </c>
      <c r="CX70" s="15">
        <f t="shared" si="71"/>
        <v>0</v>
      </c>
    </row>
    <row r="71" spans="1:102" x14ac:dyDescent="0.25">
      <c r="A71" s="5" t="s">
        <v>524</v>
      </c>
      <c r="B71" s="4" t="s">
        <v>525</v>
      </c>
      <c r="C71" s="52">
        <f>38.98*10</f>
        <v>389.79999999999995</v>
      </c>
      <c r="D71" s="19">
        <f t="shared" si="38"/>
        <v>0</v>
      </c>
      <c r="E71" s="5" t="s">
        <v>295</v>
      </c>
      <c r="F71" s="13">
        <f t="shared" si="39"/>
        <v>0</v>
      </c>
      <c r="G71" s="10" t="str">
        <f>IFERROR(VLOOKUP(A71,'1'!U:V,2,0),"0")</f>
        <v>0</v>
      </c>
      <c r="H71" s="5" t="s">
        <v>295</v>
      </c>
      <c r="I71" s="15">
        <f t="shared" si="40"/>
        <v>0</v>
      </c>
      <c r="J71" s="10" t="str">
        <f>IFERROR(VLOOKUP(A71,'2'!U:V,2,0),"0")</f>
        <v>0</v>
      </c>
      <c r="K71" s="5" t="s">
        <v>295</v>
      </c>
      <c r="L71" s="15">
        <f t="shared" si="41"/>
        <v>0</v>
      </c>
      <c r="M71" s="10" t="str">
        <f>IFERROR(VLOOKUP(A71,'3'!U:V,2,0),"0")</f>
        <v>0</v>
      </c>
      <c r="N71" s="5" t="s">
        <v>295</v>
      </c>
      <c r="O71" s="15">
        <f t="shared" si="42"/>
        <v>0</v>
      </c>
      <c r="P71" s="10" t="str">
        <f>IFERROR(VLOOKUP(A71,'4'!U:V,2,0),"0")</f>
        <v>0</v>
      </c>
      <c r="Q71" s="5" t="s">
        <v>295</v>
      </c>
      <c r="R71" s="15">
        <f t="shared" si="43"/>
        <v>0</v>
      </c>
      <c r="S71" s="10" t="str">
        <f>IFERROR(VLOOKUP(A71,'5'!U:V,2,0),"0")</f>
        <v>0</v>
      </c>
      <c r="T71" s="5" t="s">
        <v>295</v>
      </c>
      <c r="U71" s="15">
        <f t="shared" si="44"/>
        <v>0</v>
      </c>
      <c r="V71" s="10" t="str">
        <f>IFERROR(VLOOKUP(A71,'6'!U:V,2,0),"0")</f>
        <v>0</v>
      </c>
      <c r="W71" s="5" t="s">
        <v>295</v>
      </c>
      <c r="X71" s="15">
        <f t="shared" si="45"/>
        <v>0</v>
      </c>
      <c r="Y71" s="10" t="str">
        <f>IFERROR(VLOOKUP(A71,'7'!U:V,2,0),"0")</f>
        <v>0</v>
      </c>
      <c r="Z71" s="5" t="s">
        <v>295</v>
      </c>
      <c r="AA71" s="15">
        <f t="shared" si="46"/>
        <v>0</v>
      </c>
      <c r="AB71" s="10" t="str">
        <f>IFERROR(VLOOKUP(A71,'8'!U:V,2,0),"0")</f>
        <v>0</v>
      </c>
      <c r="AC71" s="5" t="s">
        <v>295</v>
      </c>
      <c r="AD71" s="15">
        <f t="shared" si="47"/>
        <v>0</v>
      </c>
      <c r="AE71" s="10" t="str">
        <f>IFERROR(VLOOKUP(A71,'9'!U:V,2,0),"0")</f>
        <v>0</v>
      </c>
      <c r="AF71" s="5" t="s">
        <v>295</v>
      </c>
      <c r="AG71" s="15">
        <f t="shared" si="48"/>
        <v>0</v>
      </c>
      <c r="AH71" s="10" t="str">
        <f>IFERROR(VLOOKUP(A71,'10'!U:V,2,0),"0")</f>
        <v>0</v>
      </c>
      <c r="AI71" s="5" t="s">
        <v>295</v>
      </c>
      <c r="AJ71" s="15">
        <f t="shared" si="49"/>
        <v>0</v>
      </c>
      <c r="AK71" s="10" t="str">
        <f>IFERROR(VLOOKUP(A71,'11'!U:V,2,0),"0")</f>
        <v>0</v>
      </c>
      <c r="AL71" s="5" t="s">
        <v>295</v>
      </c>
      <c r="AM71" s="15">
        <f t="shared" si="50"/>
        <v>0</v>
      </c>
      <c r="AN71" s="10" t="str">
        <f>IFERROR(VLOOKUP(A71,'12'!U:V,2,0),"0")</f>
        <v>0</v>
      </c>
      <c r="AO71" s="5" t="s">
        <v>295</v>
      </c>
      <c r="AP71" s="15">
        <f t="shared" si="51"/>
        <v>0</v>
      </c>
      <c r="AQ71" s="10" t="str">
        <f>IFERROR(VLOOKUP(A71,'13'!U:V,2,0),"0")</f>
        <v>0</v>
      </c>
      <c r="AR71" s="5" t="s">
        <v>295</v>
      </c>
      <c r="AS71" s="15">
        <f t="shared" si="52"/>
        <v>0</v>
      </c>
      <c r="AT71" s="10" t="str">
        <f>IFERROR(VLOOKUP(A71,'14'!U:V,2,0),"0")</f>
        <v>0</v>
      </c>
      <c r="AU71" s="5" t="s">
        <v>295</v>
      </c>
      <c r="AV71" s="15">
        <f t="shared" si="53"/>
        <v>0</v>
      </c>
      <c r="AW71" s="10" t="str">
        <f>IFERROR(VLOOKUP(A71,'15'!U:V,2,0),"0")</f>
        <v>0</v>
      </c>
      <c r="AX71" s="5" t="s">
        <v>295</v>
      </c>
      <c r="AY71" s="15">
        <f t="shared" si="54"/>
        <v>0</v>
      </c>
      <c r="AZ71" s="10" t="str">
        <f>IFERROR(VLOOKUP(A71,'16'!U:V,2,0),"0")</f>
        <v>0</v>
      </c>
      <c r="BA71" s="5" t="s">
        <v>295</v>
      </c>
      <c r="BB71" s="15">
        <f t="shared" si="55"/>
        <v>0</v>
      </c>
      <c r="BC71" s="10" t="str">
        <f>IFERROR(VLOOKUP(A71,'17'!U:V,2,0),"0")</f>
        <v>0</v>
      </c>
      <c r="BD71" s="5" t="s">
        <v>295</v>
      </c>
      <c r="BE71" s="15">
        <f t="shared" si="56"/>
        <v>0</v>
      </c>
      <c r="BF71" s="10" t="str">
        <f>IFERROR(VLOOKUP(A71,'18'!U:V,2,0),"0")</f>
        <v>0</v>
      </c>
      <c r="BG71" s="5" t="s">
        <v>295</v>
      </c>
      <c r="BH71" s="15">
        <f t="shared" si="57"/>
        <v>0</v>
      </c>
      <c r="BI71" s="10" t="str">
        <f>IFERROR(VLOOKUP(A71,'19'!U:V,2,0),"0")</f>
        <v>0</v>
      </c>
      <c r="BJ71" s="5" t="s">
        <v>295</v>
      </c>
      <c r="BK71" s="15">
        <f t="shared" si="58"/>
        <v>0</v>
      </c>
      <c r="BL71" s="10" t="str">
        <f>IFERROR(VLOOKUP(A71,'20'!U:V,2,0),"0")</f>
        <v>0</v>
      </c>
      <c r="BM71" s="5" t="s">
        <v>295</v>
      </c>
      <c r="BN71" s="15">
        <f t="shared" si="59"/>
        <v>0</v>
      </c>
      <c r="BO71" s="10" t="str">
        <f>IFERROR(VLOOKUP(A71,'21'!U:V,2,0),"0")</f>
        <v>0</v>
      </c>
      <c r="BP71" s="5" t="s">
        <v>295</v>
      </c>
      <c r="BQ71" s="15">
        <f t="shared" si="60"/>
        <v>0</v>
      </c>
      <c r="BR71" s="10" t="str">
        <f>IFERROR(VLOOKUP(A71,'22'!U:V,2,0),"0")</f>
        <v>0</v>
      </c>
      <c r="BS71" s="5" t="s">
        <v>295</v>
      </c>
      <c r="BT71" s="15">
        <f t="shared" si="61"/>
        <v>0</v>
      </c>
      <c r="BU71" s="10" t="str">
        <f>IFERROR(VLOOKUP(A71,'23'!U:V,2,0),"0")</f>
        <v>0</v>
      </c>
      <c r="BV71" s="5" t="s">
        <v>295</v>
      </c>
      <c r="BW71" s="15">
        <f t="shared" si="62"/>
        <v>0</v>
      </c>
      <c r="BX71" s="10" t="str">
        <f>IFERROR(VLOOKUP(A71,'24'!U:V,2,0),"0")</f>
        <v>0</v>
      </c>
      <c r="BY71" s="5" t="s">
        <v>295</v>
      </c>
      <c r="BZ71" s="15">
        <f t="shared" si="63"/>
        <v>0</v>
      </c>
      <c r="CA71" s="10" t="str">
        <f>IFERROR(VLOOKUP(A71,'25'!U:V,2,0),"0")</f>
        <v>0</v>
      </c>
      <c r="CB71" s="5" t="s">
        <v>295</v>
      </c>
      <c r="CC71" s="15">
        <f t="shared" si="64"/>
        <v>0</v>
      </c>
      <c r="CD71" s="10" t="str">
        <f>IFERROR(VLOOKUP(A71,'26'!U:V,2,0),"0")</f>
        <v>0</v>
      </c>
      <c r="CE71" s="5" t="s">
        <v>295</v>
      </c>
      <c r="CF71" s="15">
        <f t="shared" si="65"/>
        <v>0</v>
      </c>
      <c r="CG71" s="10" t="str">
        <f>IFERROR(VLOOKUP(A71,'28'!#REF!,2,0),"0")</f>
        <v>0</v>
      </c>
      <c r="CH71" s="5" t="s">
        <v>295</v>
      </c>
      <c r="CI71" s="15">
        <f t="shared" si="66"/>
        <v>0</v>
      </c>
      <c r="CJ71" s="10" t="str">
        <f>IFERROR(VLOOKUP(A71,'28'!U:V,2,0),"0")</f>
        <v>0</v>
      </c>
      <c r="CK71" s="5" t="s">
        <v>295</v>
      </c>
      <c r="CL71" s="15">
        <f t="shared" si="67"/>
        <v>0</v>
      </c>
      <c r="CM71" s="10" t="str">
        <f>IFERROR(VLOOKUP(A71,'29'!U:V,2,0),"0")</f>
        <v>0</v>
      </c>
      <c r="CN71" s="5" t="s">
        <v>295</v>
      </c>
      <c r="CO71" s="15">
        <f t="shared" si="68"/>
        <v>0</v>
      </c>
      <c r="CP71" s="10" t="str">
        <f>IFERROR(VLOOKUP(A71,'30'!U:V,2,0),"0")</f>
        <v>0</v>
      </c>
      <c r="CQ71" s="5" t="s">
        <v>295</v>
      </c>
      <c r="CR71" s="15">
        <f t="shared" si="69"/>
        <v>0</v>
      </c>
      <c r="CT71" s="5" t="s">
        <v>295</v>
      </c>
      <c r="CU71" s="15">
        <f t="shared" si="70"/>
        <v>0</v>
      </c>
      <c r="CV71" s="10" t="str">
        <f>IFERROR(VLOOKUP(A71,'เซต1-31'!V:W,2,0),"0")</f>
        <v>0</v>
      </c>
      <c r="CW71" s="5" t="s">
        <v>295</v>
      </c>
      <c r="CX71" s="15">
        <f t="shared" si="71"/>
        <v>0</v>
      </c>
    </row>
    <row r="72" spans="1:102" x14ac:dyDescent="0.25">
      <c r="A72" s="5" t="s">
        <v>602</v>
      </c>
      <c r="B72" s="4" t="s">
        <v>500</v>
      </c>
      <c r="C72" s="52">
        <f>38.98*3</f>
        <v>116.94</v>
      </c>
      <c r="D72" s="19">
        <f t="shared" si="38"/>
        <v>0</v>
      </c>
      <c r="E72" s="5" t="s">
        <v>295</v>
      </c>
      <c r="F72" s="13">
        <f t="shared" si="39"/>
        <v>0</v>
      </c>
      <c r="G72" s="10" t="str">
        <f>IFERROR(VLOOKUP(A72,'1'!U:V,2,0),"0")</f>
        <v>0</v>
      </c>
      <c r="H72" s="5" t="s">
        <v>295</v>
      </c>
      <c r="I72" s="15">
        <f t="shared" si="40"/>
        <v>0</v>
      </c>
      <c r="J72" s="10" t="str">
        <f>IFERROR(VLOOKUP(A72,'2'!U:V,2,0),"0")</f>
        <v>0</v>
      </c>
      <c r="K72" s="5" t="s">
        <v>295</v>
      </c>
      <c r="L72" s="15">
        <f t="shared" si="41"/>
        <v>0</v>
      </c>
      <c r="M72" s="10" t="str">
        <f>IFERROR(VLOOKUP(A72,'3'!U:V,2,0),"0")</f>
        <v>0</v>
      </c>
      <c r="N72" s="5" t="s">
        <v>295</v>
      </c>
      <c r="O72" s="15">
        <f t="shared" si="42"/>
        <v>0</v>
      </c>
      <c r="P72" s="10" t="str">
        <f>IFERROR(VLOOKUP(A72,'4'!U:V,2,0),"0")</f>
        <v>0</v>
      </c>
      <c r="Q72" s="5" t="s">
        <v>295</v>
      </c>
      <c r="R72" s="15">
        <f t="shared" si="43"/>
        <v>0</v>
      </c>
      <c r="S72" s="10" t="str">
        <f>IFERROR(VLOOKUP(A72,'5'!U:V,2,0),"0")</f>
        <v>0</v>
      </c>
      <c r="T72" s="5" t="s">
        <v>295</v>
      </c>
      <c r="U72" s="15">
        <f t="shared" si="44"/>
        <v>0</v>
      </c>
      <c r="V72" s="10" t="str">
        <f>IFERROR(VLOOKUP(A72,'6'!U:V,2,0),"0")</f>
        <v>0</v>
      </c>
      <c r="W72" s="5" t="s">
        <v>295</v>
      </c>
      <c r="X72" s="15">
        <f t="shared" si="45"/>
        <v>0</v>
      </c>
      <c r="Y72" s="10" t="str">
        <f>IFERROR(VLOOKUP(A72,'7'!U:V,2,0),"0")</f>
        <v>0</v>
      </c>
      <c r="Z72" s="5" t="s">
        <v>295</v>
      </c>
      <c r="AA72" s="15">
        <f t="shared" si="46"/>
        <v>0</v>
      </c>
      <c r="AB72" s="10" t="str">
        <f>IFERROR(VLOOKUP(A72,'8'!U:V,2,0),"0")</f>
        <v>0</v>
      </c>
      <c r="AC72" s="5" t="s">
        <v>295</v>
      </c>
      <c r="AD72" s="15">
        <f t="shared" si="47"/>
        <v>0</v>
      </c>
      <c r="AE72" s="10" t="str">
        <f>IFERROR(VLOOKUP(A72,'9'!U:V,2,0),"0")</f>
        <v>0</v>
      </c>
      <c r="AF72" s="5" t="s">
        <v>295</v>
      </c>
      <c r="AG72" s="15">
        <f t="shared" si="48"/>
        <v>0</v>
      </c>
      <c r="AH72" s="10" t="str">
        <f>IFERROR(VLOOKUP(A72,'10'!U:V,2,0),"0")</f>
        <v>0</v>
      </c>
      <c r="AI72" s="5" t="s">
        <v>295</v>
      </c>
      <c r="AJ72" s="15">
        <f t="shared" si="49"/>
        <v>0</v>
      </c>
      <c r="AK72" s="10" t="str">
        <f>IFERROR(VLOOKUP(A72,'11'!U:V,2,0),"0")</f>
        <v>0</v>
      </c>
      <c r="AL72" s="5" t="s">
        <v>295</v>
      </c>
      <c r="AM72" s="15">
        <f t="shared" si="50"/>
        <v>0</v>
      </c>
      <c r="AN72" s="10" t="str">
        <f>IFERROR(VLOOKUP(A72,'12'!U:V,2,0),"0")</f>
        <v>0</v>
      </c>
      <c r="AO72" s="5" t="s">
        <v>295</v>
      </c>
      <c r="AP72" s="15">
        <f t="shared" si="51"/>
        <v>0</v>
      </c>
      <c r="AQ72" s="10" t="str">
        <f>IFERROR(VLOOKUP(A72,'13'!U:V,2,0),"0")</f>
        <v>0</v>
      </c>
      <c r="AR72" s="5" t="s">
        <v>295</v>
      </c>
      <c r="AS72" s="15">
        <f t="shared" si="52"/>
        <v>0</v>
      </c>
      <c r="AT72" s="10" t="str">
        <f>IFERROR(VLOOKUP(A72,'14'!U:V,2,0),"0")</f>
        <v>0</v>
      </c>
      <c r="AU72" s="5" t="s">
        <v>295</v>
      </c>
      <c r="AV72" s="15">
        <f t="shared" si="53"/>
        <v>0</v>
      </c>
      <c r="AW72" s="10" t="str">
        <f>IFERROR(VLOOKUP(A72,'15'!U:V,2,0),"0")</f>
        <v>0</v>
      </c>
      <c r="AX72" s="5" t="s">
        <v>295</v>
      </c>
      <c r="AY72" s="15">
        <f t="shared" si="54"/>
        <v>0</v>
      </c>
      <c r="AZ72" s="10" t="str">
        <f>IFERROR(VLOOKUP(A72,'16'!U:V,2,0),"0")</f>
        <v>0</v>
      </c>
      <c r="BA72" s="5" t="s">
        <v>295</v>
      </c>
      <c r="BB72" s="15">
        <f t="shared" si="55"/>
        <v>0</v>
      </c>
      <c r="BC72" s="10" t="str">
        <f>IFERROR(VLOOKUP(A72,'17'!U:V,2,0),"0")</f>
        <v>0</v>
      </c>
      <c r="BD72" s="5" t="s">
        <v>295</v>
      </c>
      <c r="BE72" s="15">
        <f t="shared" si="56"/>
        <v>0</v>
      </c>
      <c r="BF72" s="10" t="str">
        <f>IFERROR(VLOOKUP(A72,'18'!U:V,2,0),"0")</f>
        <v>0</v>
      </c>
      <c r="BG72" s="5" t="s">
        <v>295</v>
      </c>
      <c r="BH72" s="15">
        <f t="shared" si="57"/>
        <v>0</v>
      </c>
      <c r="BI72" s="10" t="str">
        <f>IFERROR(VLOOKUP(A72,'19'!U:V,2,0),"0")</f>
        <v>0</v>
      </c>
      <c r="BJ72" s="5" t="s">
        <v>295</v>
      </c>
      <c r="BK72" s="15">
        <f t="shared" si="58"/>
        <v>0</v>
      </c>
      <c r="BL72" s="10" t="str">
        <f>IFERROR(VLOOKUP(A72,'20'!U:V,2,0),"0")</f>
        <v>0</v>
      </c>
      <c r="BM72" s="5" t="s">
        <v>295</v>
      </c>
      <c r="BN72" s="15">
        <f t="shared" si="59"/>
        <v>0</v>
      </c>
      <c r="BO72" s="10" t="str">
        <f>IFERROR(VLOOKUP(A72,'21'!U:V,2,0),"0")</f>
        <v>0</v>
      </c>
      <c r="BP72" s="5" t="s">
        <v>295</v>
      </c>
      <c r="BQ72" s="15">
        <f t="shared" si="60"/>
        <v>0</v>
      </c>
      <c r="BR72" s="10" t="str">
        <f>IFERROR(VLOOKUP(A72,'22'!U:V,2,0),"0")</f>
        <v>0</v>
      </c>
      <c r="BS72" s="5" t="s">
        <v>295</v>
      </c>
      <c r="BT72" s="15">
        <f t="shared" si="61"/>
        <v>0</v>
      </c>
      <c r="BU72" s="10" t="str">
        <f>IFERROR(VLOOKUP(A72,'23'!U:V,2,0),"0")</f>
        <v>0</v>
      </c>
      <c r="BV72" s="5" t="s">
        <v>295</v>
      </c>
      <c r="BW72" s="15">
        <f t="shared" si="62"/>
        <v>0</v>
      </c>
      <c r="BX72" s="10" t="str">
        <f>IFERROR(VLOOKUP(A72,'24'!U:V,2,0),"0")</f>
        <v>0</v>
      </c>
      <c r="BY72" s="5" t="s">
        <v>295</v>
      </c>
      <c r="BZ72" s="15">
        <f t="shared" si="63"/>
        <v>0</v>
      </c>
      <c r="CA72" s="10" t="str">
        <f>IFERROR(VLOOKUP(A72,'25'!U:V,2,0),"0")</f>
        <v>0</v>
      </c>
      <c r="CB72" s="5" t="s">
        <v>295</v>
      </c>
      <c r="CC72" s="15">
        <f t="shared" si="64"/>
        <v>0</v>
      </c>
      <c r="CD72" s="10" t="str">
        <f>IFERROR(VLOOKUP(A72,'26'!U:V,2,0),"0")</f>
        <v>0</v>
      </c>
      <c r="CE72" s="5" t="s">
        <v>295</v>
      </c>
      <c r="CF72" s="15">
        <f t="shared" si="65"/>
        <v>0</v>
      </c>
      <c r="CG72" s="10" t="str">
        <f>IFERROR(VLOOKUP(A72,'28'!#REF!,2,0),"0")</f>
        <v>0</v>
      </c>
      <c r="CH72" s="5" t="s">
        <v>295</v>
      </c>
      <c r="CI72" s="15">
        <f t="shared" si="66"/>
        <v>0</v>
      </c>
      <c r="CJ72" s="10" t="str">
        <f>IFERROR(VLOOKUP(A72,'28'!U:V,2,0),"0")</f>
        <v>0</v>
      </c>
      <c r="CK72" s="5" t="s">
        <v>295</v>
      </c>
      <c r="CL72" s="15">
        <f t="shared" si="67"/>
        <v>0</v>
      </c>
      <c r="CM72" s="10" t="str">
        <f>IFERROR(VLOOKUP(A72,'29'!U:V,2,0),"0")</f>
        <v>0</v>
      </c>
      <c r="CN72" s="5" t="s">
        <v>295</v>
      </c>
      <c r="CO72" s="15">
        <f t="shared" si="68"/>
        <v>0</v>
      </c>
      <c r="CP72" s="10" t="str">
        <f>IFERROR(VLOOKUP(A72,'30'!U:V,2,0),"0")</f>
        <v>0</v>
      </c>
      <c r="CQ72" s="5" t="s">
        <v>295</v>
      </c>
      <c r="CR72" s="15">
        <f t="shared" si="69"/>
        <v>0</v>
      </c>
      <c r="CT72" s="5" t="s">
        <v>295</v>
      </c>
      <c r="CU72" s="15">
        <f t="shared" si="70"/>
        <v>0</v>
      </c>
      <c r="CV72" s="10" t="str">
        <f>IFERROR(VLOOKUP(A72,'เซต1-31'!V:W,2,0),"0")</f>
        <v>0</v>
      </c>
      <c r="CW72" s="5" t="s">
        <v>295</v>
      </c>
      <c r="CX72" s="15">
        <f t="shared" si="71"/>
        <v>0</v>
      </c>
    </row>
    <row r="73" spans="1:102" x14ac:dyDescent="0.25">
      <c r="A73" s="5" t="s">
        <v>554</v>
      </c>
      <c r="B73" s="4" t="s">
        <v>500</v>
      </c>
      <c r="C73" s="52">
        <f>38.98*2+38.46</f>
        <v>116.41999999999999</v>
      </c>
      <c r="D73" s="19">
        <f t="shared" si="38"/>
        <v>0</v>
      </c>
      <c r="E73" s="5" t="s">
        <v>295</v>
      </c>
      <c r="F73" s="13">
        <f t="shared" si="39"/>
        <v>0</v>
      </c>
      <c r="G73" s="10" t="str">
        <f>IFERROR(VLOOKUP(A73,'1'!U:V,2,0),"0")</f>
        <v>0</v>
      </c>
      <c r="H73" s="5" t="s">
        <v>295</v>
      </c>
      <c r="I73" s="15">
        <f t="shared" si="40"/>
        <v>0</v>
      </c>
      <c r="J73" s="10" t="str">
        <f>IFERROR(VLOOKUP(A73,'2'!U:V,2,0),"0")</f>
        <v>0</v>
      </c>
      <c r="K73" s="5" t="s">
        <v>295</v>
      </c>
      <c r="L73" s="15">
        <f t="shared" si="41"/>
        <v>0</v>
      </c>
      <c r="M73" s="10" t="str">
        <f>IFERROR(VLOOKUP(A73,'3'!U:V,2,0),"0")</f>
        <v>0</v>
      </c>
      <c r="N73" s="5" t="s">
        <v>295</v>
      </c>
      <c r="O73" s="15">
        <f t="shared" si="42"/>
        <v>0</v>
      </c>
      <c r="P73" s="10" t="str">
        <f>IFERROR(VLOOKUP(A73,'4'!U:V,2,0),"0")</f>
        <v>0</v>
      </c>
      <c r="Q73" s="5" t="s">
        <v>295</v>
      </c>
      <c r="R73" s="15">
        <f t="shared" si="43"/>
        <v>0</v>
      </c>
      <c r="S73" s="10" t="str">
        <f>IFERROR(VLOOKUP(A73,'5'!U:V,2,0),"0")</f>
        <v>0</v>
      </c>
      <c r="T73" s="5" t="s">
        <v>295</v>
      </c>
      <c r="U73" s="15">
        <f t="shared" si="44"/>
        <v>0</v>
      </c>
      <c r="V73" s="10" t="str">
        <f>IFERROR(VLOOKUP(A73,'6'!U:V,2,0),"0")</f>
        <v>0</v>
      </c>
      <c r="W73" s="5" t="s">
        <v>295</v>
      </c>
      <c r="X73" s="15">
        <f t="shared" si="45"/>
        <v>0</v>
      </c>
      <c r="Y73" s="10" t="str">
        <f>IFERROR(VLOOKUP(A73,'7'!U:V,2,0),"0")</f>
        <v>0</v>
      </c>
      <c r="Z73" s="5" t="s">
        <v>295</v>
      </c>
      <c r="AA73" s="15">
        <f t="shared" si="46"/>
        <v>0</v>
      </c>
      <c r="AB73" s="10" t="str">
        <f>IFERROR(VLOOKUP(A73,'8'!U:V,2,0),"0")</f>
        <v>0</v>
      </c>
      <c r="AC73" s="5" t="s">
        <v>295</v>
      </c>
      <c r="AD73" s="15">
        <f t="shared" si="47"/>
        <v>0</v>
      </c>
      <c r="AE73" s="10" t="str">
        <f>IFERROR(VLOOKUP(A73,'9'!U:V,2,0),"0")</f>
        <v>0</v>
      </c>
      <c r="AF73" s="5" t="s">
        <v>295</v>
      </c>
      <c r="AG73" s="15">
        <f t="shared" si="48"/>
        <v>0</v>
      </c>
      <c r="AH73" s="10" t="str">
        <f>IFERROR(VLOOKUP(A73,'10'!U:V,2,0),"0")</f>
        <v>0</v>
      </c>
      <c r="AI73" s="5" t="s">
        <v>295</v>
      </c>
      <c r="AJ73" s="15">
        <f t="shared" si="49"/>
        <v>0</v>
      </c>
      <c r="AK73" s="10" t="str">
        <f>IFERROR(VLOOKUP(A73,'11'!U:V,2,0),"0")</f>
        <v>0</v>
      </c>
      <c r="AL73" s="5" t="s">
        <v>295</v>
      </c>
      <c r="AM73" s="15">
        <f t="shared" si="50"/>
        <v>0</v>
      </c>
      <c r="AN73" s="10" t="str">
        <f>IFERROR(VLOOKUP(A73,'12'!U:V,2,0),"0")</f>
        <v>0</v>
      </c>
      <c r="AO73" s="5" t="s">
        <v>295</v>
      </c>
      <c r="AP73" s="15">
        <f t="shared" si="51"/>
        <v>0</v>
      </c>
      <c r="AQ73" s="10" t="str">
        <f>IFERROR(VLOOKUP(A73,'13'!U:V,2,0),"0")</f>
        <v>0</v>
      </c>
      <c r="AR73" s="5" t="s">
        <v>295</v>
      </c>
      <c r="AS73" s="15">
        <f t="shared" si="52"/>
        <v>0</v>
      </c>
      <c r="AT73" s="10" t="str">
        <f>IFERROR(VLOOKUP(A73,'14'!U:V,2,0),"0")</f>
        <v>0</v>
      </c>
      <c r="AU73" s="5" t="s">
        <v>295</v>
      </c>
      <c r="AV73" s="15">
        <f t="shared" si="53"/>
        <v>0</v>
      </c>
      <c r="AW73" s="10" t="str">
        <f>IFERROR(VLOOKUP(A73,'15'!U:V,2,0),"0")</f>
        <v>0</v>
      </c>
      <c r="AX73" s="5" t="s">
        <v>295</v>
      </c>
      <c r="AY73" s="15">
        <f t="shared" si="54"/>
        <v>0</v>
      </c>
      <c r="AZ73" s="10" t="str">
        <f>IFERROR(VLOOKUP(A73,'16'!U:V,2,0),"0")</f>
        <v>0</v>
      </c>
      <c r="BA73" s="5" t="s">
        <v>295</v>
      </c>
      <c r="BB73" s="15">
        <f t="shared" si="55"/>
        <v>0</v>
      </c>
      <c r="BC73" s="10" t="str">
        <f>IFERROR(VLOOKUP(A73,'17'!U:V,2,0),"0")</f>
        <v>0</v>
      </c>
      <c r="BD73" s="5" t="s">
        <v>295</v>
      </c>
      <c r="BE73" s="15">
        <f t="shared" si="56"/>
        <v>0</v>
      </c>
      <c r="BF73" s="10" t="str">
        <f>IFERROR(VLOOKUP(A73,'18'!U:V,2,0),"0")</f>
        <v>0</v>
      </c>
      <c r="BG73" s="5" t="s">
        <v>295</v>
      </c>
      <c r="BH73" s="15">
        <f t="shared" si="57"/>
        <v>0</v>
      </c>
      <c r="BI73" s="10" t="str">
        <f>IFERROR(VLOOKUP(A73,'19'!U:V,2,0),"0")</f>
        <v>0</v>
      </c>
      <c r="BJ73" s="5" t="s">
        <v>295</v>
      </c>
      <c r="BK73" s="15">
        <f t="shared" si="58"/>
        <v>0</v>
      </c>
      <c r="BL73" s="10" t="str">
        <f>IFERROR(VLOOKUP(A73,'20'!U:V,2,0),"0")</f>
        <v>0</v>
      </c>
      <c r="BM73" s="5" t="s">
        <v>295</v>
      </c>
      <c r="BN73" s="15">
        <f t="shared" si="59"/>
        <v>0</v>
      </c>
      <c r="BO73" s="10" t="str">
        <f>IFERROR(VLOOKUP(A73,'21'!U:V,2,0),"0")</f>
        <v>0</v>
      </c>
      <c r="BP73" s="5" t="s">
        <v>295</v>
      </c>
      <c r="BQ73" s="15">
        <f t="shared" si="60"/>
        <v>0</v>
      </c>
      <c r="BR73" s="10" t="str">
        <f>IFERROR(VLOOKUP(A73,'22'!U:V,2,0),"0")</f>
        <v>0</v>
      </c>
      <c r="BS73" s="5" t="s">
        <v>295</v>
      </c>
      <c r="BT73" s="15">
        <f t="shared" si="61"/>
        <v>0</v>
      </c>
      <c r="BU73" s="10" t="str">
        <f>IFERROR(VLOOKUP(A73,'23'!U:V,2,0),"0")</f>
        <v>0</v>
      </c>
      <c r="BV73" s="5" t="s">
        <v>295</v>
      </c>
      <c r="BW73" s="15">
        <f t="shared" si="62"/>
        <v>0</v>
      </c>
      <c r="BX73" s="10" t="str">
        <f>IFERROR(VLOOKUP(A73,'24'!U:V,2,0),"0")</f>
        <v>0</v>
      </c>
      <c r="BY73" s="5" t="s">
        <v>295</v>
      </c>
      <c r="BZ73" s="15">
        <f t="shared" si="63"/>
        <v>0</v>
      </c>
      <c r="CA73" s="10" t="str">
        <f>IFERROR(VLOOKUP(A73,'25'!U:V,2,0),"0")</f>
        <v>0</v>
      </c>
      <c r="CB73" s="5" t="s">
        <v>295</v>
      </c>
      <c r="CC73" s="15">
        <f t="shared" si="64"/>
        <v>0</v>
      </c>
      <c r="CD73" s="10" t="str">
        <f>IFERROR(VLOOKUP(A73,'26'!U:V,2,0),"0")</f>
        <v>0</v>
      </c>
      <c r="CE73" s="5" t="s">
        <v>295</v>
      </c>
      <c r="CF73" s="15">
        <f t="shared" si="65"/>
        <v>0</v>
      </c>
      <c r="CG73" s="10" t="str">
        <f>IFERROR(VLOOKUP(A73,'28'!#REF!,2,0),"0")</f>
        <v>0</v>
      </c>
      <c r="CH73" s="5" t="s">
        <v>295</v>
      </c>
      <c r="CI73" s="15">
        <f t="shared" si="66"/>
        <v>0</v>
      </c>
      <c r="CJ73" s="10" t="str">
        <f>IFERROR(VLOOKUP(A73,'28'!U:V,2,0),"0")</f>
        <v>0</v>
      </c>
      <c r="CK73" s="5" t="s">
        <v>295</v>
      </c>
      <c r="CL73" s="15">
        <f t="shared" si="67"/>
        <v>0</v>
      </c>
      <c r="CM73" s="10" t="str">
        <f>IFERROR(VLOOKUP(A73,'29'!U:V,2,0),"0")</f>
        <v>0</v>
      </c>
      <c r="CN73" s="5" t="s">
        <v>295</v>
      </c>
      <c r="CO73" s="15">
        <f t="shared" si="68"/>
        <v>0</v>
      </c>
      <c r="CP73" s="10" t="str">
        <f>IFERROR(VLOOKUP(A73,'30'!U:V,2,0),"0")</f>
        <v>0</v>
      </c>
      <c r="CQ73" s="5" t="s">
        <v>295</v>
      </c>
      <c r="CR73" s="15">
        <f t="shared" si="69"/>
        <v>0</v>
      </c>
      <c r="CT73" s="5" t="s">
        <v>295</v>
      </c>
      <c r="CU73" s="15">
        <f t="shared" si="70"/>
        <v>0</v>
      </c>
      <c r="CV73" s="10" t="str">
        <f>IFERROR(VLOOKUP(A73,'เซต1-31'!V:W,2,0),"0")</f>
        <v>0</v>
      </c>
      <c r="CW73" s="5" t="s">
        <v>295</v>
      </c>
      <c r="CX73" s="15">
        <f t="shared" si="71"/>
        <v>0</v>
      </c>
    </row>
    <row r="74" spans="1:102" x14ac:dyDescent="0.25">
      <c r="A74" s="5" t="s">
        <v>613</v>
      </c>
      <c r="B74" s="4" t="s">
        <v>500</v>
      </c>
      <c r="C74" s="52">
        <f>39.98*2+24.8</f>
        <v>104.75999999999999</v>
      </c>
      <c r="D74" s="19">
        <f t="shared" si="38"/>
        <v>0</v>
      </c>
      <c r="E74" s="5" t="s">
        <v>295</v>
      </c>
      <c r="F74" s="13">
        <f t="shared" si="39"/>
        <v>0</v>
      </c>
      <c r="G74" s="10" t="str">
        <f>IFERROR(VLOOKUP(A74,'1'!U:V,2,0),"0")</f>
        <v>0</v>
      </c>
      <c r="H74" s="5" t="s">
        <v>295</v>
      </c>
      <c r="I74" s="15">
        <f t="shared" si="40"/>
        <v>0</v>
      </c>
      <c r="J74" s="10" t="str">
        <f>IFERROR(VLOOKUP(A74,'2'!U:V,2,0),"0")</f>
        <v>0</v>
      </c>
      <c r="K74" s="5" t="s">
        <v>295</v>
      </c>
      <c r="L74" s="15">
        <f t="shared" si="41"/>
        <v>0</v>
      </c>
      <c r="M74" s="10" t="str">
        <f>IFERROR(VLOOKUP(A74,'3'!U:V,2,0),"0")</f>
        <v>0</v>
      </c>
      <c r="N74" s="5" t="s">
        <v>295</v>
      </c>
      <c r="O74" s="15">
        <f t="shared" si="42"/>
        <v>0</v>
      </c>
      <c r="P74" s="10" t="str">
        <f>IFERROR(VLOOKUP(A74,'4'!U:V,2,0),"0")</f>
        <v>0</v>
      </c>
      <c r="Q74" s="5" t="s">
        <v>295</v>
      </c>
      <c r="R74" s="15">
        <f t="shared" si="43"/>
        <v>0</v>
      </c>
      <c r="S74" s="10" t="str">
        <f>IFERROR(VLOOKUP(A74,'5'!U:V,2,0),"0")</f>
        <v>0</v>
      </c>
      <c r="T74" s="5" t="s">
        <v>295</v>
      </c>
      <c r="U74" s="15">
        <f t="shared" si="44"/>
        <v>0</v>
      </c>
      <c r="V74" s="10" t="str">
        <f>IFERROR(VLOOKUP(A74,'6'!U:V,2,0),"0")</f>
        <v>0</v>
      </c>
      <c r="W74" s="5" t="s">
        <v>295</v>
      </c>
      <c r="X74" s="15">
        <f t="shared" si="45"/>
        <v>0</v>
      </c>
      <c r="Y74" s="10" t="str">
        <f>IFERROR(VLOOKUP(A74,'7'!U:V,2,0),"0")</f>
        <v>0</v>
      </c>
      <c r="Z74" s="5" t="s">
        <v>295</v>
      </c>
      <c r="AA74" s="15">
        <f t="shared" si="46"/>
        <v>0</v>
      </c>
      <c r="AB74" s="10" t="str">
        <f>IFERROR(VLOOKUP(A74,'8'!U:V,2,0),"0")</f>
        <v>0</v>
      </c>
      <c r="AC74" s="5" t="s">
        <v>295</v>
      </c>
      <c r="AD74" s="15">
        <f t="shared" si="47"/>
        <v>0</v>
      </c>
      <c r="AE74" s="10" t="str">
        <f>IFERROR(VLOOKUP(A74,'9'!U:V,2,0),"0")</f>
        <v>0</v>
      </c>
      <c r="AF74" s="5" t="s">
        <v>295</v>
      </c>
      <c r="AG74" s="15">
        <f t="shared" si="48"/>
        <v>0</v>
      </c>
      <c r="AH74" s="10" t="str">
        <f>IFERROR(VLOOKUP(A74,'10'!U:V,2,0),"0")</f>
        <v>0</v>
      </c>
      <c r="AI74" s="5" t="s">
        <v>295</v>
      </c>
      <c r="AJ74" s="15">
        <f t="shared" si="49"/>
        <v>0</v>
      </c>
      <c r="AK74" s="10" t="str">
        <f>IFERROR(VLOOKUP(A74,'11'!U:V,2,0),"0")</f>
        <v>0</v>
      </c>
      <c r="AL74" s="5" t="s">
        <v>295</v>
      </c>
      <c r="AM74" s="15">
        <f t="shared" si="50"/>
        <v>0</v>
      </c>
      <c r="AN74" s="10" t="str">
        <f>IFERROR(VLOOKUP(A74,'12'!U:V,2,0),"0")</f>
        <v>0</v>
      </c>
      <c r="AO74" s="5" t="s">
        <v>295</v>
      </c>
      <c r="AP74" s="15">
        <f t="shared" si="51"/>
        <v>0</v>
      </c>
      <c r="AQ74" s="10" t="str">
        <f>IFERROR(VLOOKUP(A74,'13'!U:V,2,0),"0")</f>
        <v>0</v>
      </c>
      <c r="AR74" s="5" t="s">
        <v>295</v>
      </c>
      <c r="AS74" s="15">
        <f t="shared" si="52"/>
        <v>0</v>
      </c>
      <c r="AT74" s="10" t="str">
        <f>IFERROR(VLOOKUP(A74,'14'!U:V,2,0),"0")</f>
        <v>0</v>
      </c>
      <c r="AU74" s="5" t="s">
        <v>295</v>
      </c>
      <c r="AV74" s="15">
        <f t="shared" si="53"/>
        <v>0</v>
      </c>
      <c r="AW74" s="10" t="str">
        <f>IFERROR(VLOOKUP(A74,'15'!U:V,2,0),"0")</f>
        <v>0</v>
      </c>
      <c r="AX74" s="5" t="s">
        <v>295</v>
      </c>
      <c r="AY74" s="15">
        <f t="shared" si="54"/>
        <v>0</v>
      </c>
      <c r="AZ74" s="10" t="str">
        <f>IFERROR(VLOOKUP(A74,'16'!U:V,2,0),"0")</f>
        <v>0</v>
      </c>
      <c r="BA74" s="5" t="s">
        <v>295</v>
      </c>
      <c r="BB74" s="15">
        <f t="shared" si="55"/>
        <v>0</v>
      </c>
      <c r="BC74" s="10" t="str">
        <f>IFERROR(VLOOKUP(A74,'17'!U:V,2,0),"0")</f>
        <v>0</v>
      </c>
      <c r="BD74" s="5" t="s">
        <v>295</v>
      </c>
      <c r="BE74" s="15">
        <f t="shared" si="56"/>
        <v>0</v>
      </c>
      <c r="BF74" s="10" t="str">
        <f>IFERROR(VLOOKUP(A74,'18'!U:V,2,0),"0")</f>
        <v>0</v>
      </c>
      <c r="BG74" s="5" t="s">
        <v>295</v>
      </c>
      <c r="BH74" s="15">
        <f t="shared" si="57"/>
        <v>0</v>
      </c>
      <c r="BI74" s="10" t="str">
        <f>IFERROR(VLOOKUP(A74,'19'!U:V,2,0),"0")</f>
        <v>0</v>
      </c>
      <c r="BJ74" s="5" t="s">
        <v>295</v>
      </c>
      <c r="BK74" s="15">
        <f t="shared" si="58"/>
        <v>0</v>
      </c>
      <c r="BL74" s="10" t="str">
        <f>IFERROR(VLOOKUP(A74,'20'!U:V,2,0),"0")</f>
        <v>0</v>
      </c>
      <c r="BM74" s="5" t="s">
        <v>295</v>
      </c>
      <c r="BN74" s="15">
        <f t="shared" si="59"/>
        <v>0</v>
      </c>
      <c r="BO74" s="10" t="str">
        <f>IFERROR(VLOOKUP(A74,'21'!U:V,2,0),"0")</f>
        <v>0</v>
      </c>
      <c r="BP74" s="5" t="s">
        <v>295</v>
      </c>
      <c r="BQ74" s="15">
        <f t="shared" si="60"/>
        <v>0</v>
      </c>
      <c r="BR74" s="10" t="str">
        <f>IFERROR(VLOOKUP(A74,'22'!U:V,2,0),"0")</f>
        <v>0</v>
      </c>
      <c r="BS74" s="5" t="s">
        <v>295</v>
      </c>
      <c r="BT74" s="15">
        <f t="shared" si="61"/>
        <v>0</v>
      </c>
      <c r="BU74" s="10" t="str">
        <f>IFERROR(VLOOKUP(A74,'23'!U:V,2,0),"0")</f>
        <v>0</v>
      </c>
      <c r="BV74" s="5" t="s">
        <v>295</v>
      </c>
      <c r="BW74" s="15">
        <f t="shared" si="62"/>
        <v>0</v>
      </c>
      <c r="BX74" s="10" t="str">
        <f>IFERROR(VLOOKUP(A74,'24'!U:V,2,0),"0")</f>
        <v>0</v>
      </c>
      <c r="BY74" s="5" t="s">
        <v>295</v>
      </c>
      <c r="BZ74" s="15">
        <f t="shared" si="63"/>
        <v>0</v>
      </c>
      <c r="CA74" s="10" t="str">
        <f>IFERROR(VLOOKUP(A74,'25'!U:V,2,0),"0")</f>
        <v>0</v>
      </c>
      <c r="CB74" s="5" t="s">
        <v>295</v>
      </c>
      <c r="CC74" s="15">
        <f t="shared" si="64"/>
        <v>0</v>
      </c>
      <c r="CD74" s="10" t="str">
        <f>IFERROR(VLOOKUP(A74,'26'!U:V,2,0),"0")</f>
        <v>0</v>
      </c>
      <c r="CE74" s="5" t="s">
        <v>295</v>
      </c>
      <c r="CF74" s="15">
        <f t="shared" si="65"/>
        <v>0</v>
      </c>
      <c r="CG74" s="10" t="str">
        <f>IFERROR(VLOOKUP(A74,'28'!#REF!,2,0),"0")</f>
        <v>0</v>
      </c>
      <c r="CH74" s="5" t="s">
        <v>295</v>
      </c>
      <c r="CI74" s="15">
        <f t="shared" si="66"/>
        <v>0</v>
      </c>
      <c r="CJ74" s="10" t="str">
        <f>IFERROR(VLOOKUP(A74,'28'!U:V,2,0),"0")</f>
        <v>0</v>
      </c>
      <c r="CK74" s="5" t="s">
        <v>295</v>
      </c>
      <c r="CL74" s="15">
        <f t="shared" si="67"/>
        <v>0</v>
      </c>
      <c r="CM74" s="10" t="str">
        <f>IFERROR(VLOOKUP(A74,'29'!U:V,2,0),"0")</f>
        <v>0</v>
      </c>
      <c r="CN74" s="5" t="s">
        <v>295</v>
      </c>
      <c r="CO74" s="15">
        <f t="shared" si="68"/>
        <v>0</v>
      </c>
      <c r="CP74" s="10" t="str">
        <f>IFERROR(VLOOKUP(A74,'30'!U:V,2,0),"0")</f>
        <v>0</v>
      </c>
      <c r="CQ74" s="5" t="s">
        <v>295</v>
      </c>
      <c r="CR74" s="15">
        <f t="shared" si="69"/>
        <v>0</v>
      </c>
      <c r="CT74" s="5" t="s">
        <v>295</v>
      </c>
      <c r="CU74" s="15">
        <f t="shared" si="70"/>
        <v>0</v>
      </c>
      <c r="CV74" s="10" t="str">
        <f>IFERROR(VLOOKUP(A74,'เซต1-31'!V:W,2,0),"0")</f>
        <v>0</v>
      </c>
      <c r="CW74" s="5" t="s">
        <v>295</v>
      </c>
      <c r="CX74" s="15">
        <f t="shared" si="71"/>
        <v>0</v>
      </c>
    </row>
    <row r="75" spans="1:102" x14ac:dyDescent="0.25">
      <c r="A75" s="5" t="s">
        <v>575</v>
      </c>
      <c r="B75" s="4" t="s">
        <v>576</v>
      </c>
      <c r="C75" s="52">
        <f>38.98*30</f>
        <v>1169.3999999999999</v>
      </c>
      <c r="D75" s="19">
        <f t="shared" si="38"/>
        <v>0</v>
      </c>
      <c r="E75" s="5" t="s">
        <v>295</v>
      </c>
      <c r="F75" s="13">
        <f t="shared" si="39"/>
        <v>0</v>
      </c>
      <c r="G75" s="10" t="str">
        <f>IFERROR(VLOOKUP(A75,'1'!U:V,2,0),"0")</f>
        <v>0</v>
      </c>
      <c r="H75" s="5" t="s">
        <v>295</v>
      </c>
      <c r="I75" s="15">
        <f t="shared" si="40"/>
        <v>0</v>
      </c>
      <c r="J75" s="10" t="str">
        <f>IFERROR(VLOOKUP(A75,'2'!U:V,2,0),"0")</f>
        <v>0</v>
      </c>
      <c r="K75" s="5" t="s">
        <v>295</v>
      </c>
      <c r="L75" s="15">
        <f t="shared" si="41"/>
        <v>0</v>
      </c>
      <c r="M75" s="10" t="str">
        <f>IFERROR(VLOOKUP(A75,'3'!U:V,2,0),"0")</f>
        <v>0</v>
      </c>
      <c r="N75" s="5" t="s">
        <v>295</v>
      </c>
      <c r="O75" s="15">
        <f t="shared" si="42"/>
        <v>0</v>
      </c>
      <c r="P75" s="10" t="str">
        <f>IFERROR(VLOOKUP(A75,'4'!U:V,2,0),"0")</f>
        <v>0</v>
      </c>
      <c r="Q75" s="5" t="s">
        <v>295</v>
      </c>
      <c r="R75" s="15">
        <f t="shared" si="43"/>
        <v>0</v>
      </c>
      <c r="S75" s="10" t="str">
        <f>IFERROR(VLOOKUP(A75,'5'!U:V,2,0),"0")</f>
        <v>0</v>
      </c>
      <c r="T75" s="5" t="s">
        <v>295</v>
      </c>
      <c r="U75" s="15">
        <f t="shared" si="44"/>
        <v>0</v>
      </c>
      <c r="V75" s="10" t="str">
        <f>IFERROR(VLOOKUP(A75,'6'!U:V,2,0),"0")</f>
        <v>0</v>
      </c>
      <c r="W75" s="5" t="s">
        <v>295</v>
      </c>
      <c r="X75" s="15">
        <f t="shared" si="45"/>
        <v>0</v>
      </c>
      <c r="Y75" s="10" t="str">
        <f>IFERROR(VLOOKUP(A75,'7'!U:V,2,0),"0")</f>
        <v>0</v>
      </c>
      <c r="Z75" s="5" t="s">
        <v>295</v>
      </c>
      <c r="AA75" s="15">
        <f t="shared" si="46"/>
        <v>0</v>
      </c>
      <c r="AB75" s="10" t="str">
        <f>IFERROR(VLOOKUP(A75,'8'!U:V,2,0),"0")</f>
        <v>0</v>
      </c>
      <c r="AC75" s="5" t="s">
        <v>295</v>
      </c>
      <c r="AD75" s="15">
        <f t="shared" si="47"/>
        <v>0</v>
      </c>
      <c r="AE75" s="10" t="str">
        <f>IFERROR(VLOOKUP(A75,'9'!U:V,2,0),"0")</f>
        <v>0</v>
      </c>
      <c r="AF75" s="5" t="s">
        <v>295</v>
      </c>
      <c r="AG75" s="15">
        <f t="shared" si="48"/>
        <v>0</v>
      </c>
      <c r="AH75" s="10" t="str">
        <f>IFERROR(VLOOKUP(A75,'10'!U:V,2,0),"0")</f>
        <v>0</v>
      </c>
      <c r="AI75" s="5" t="s">
        <v>295</v>
      </c>
      <c r="AJ75" s="15">
        <f t="shared" si="49"/>
        <v>0</v>
      </c>
      <c r="AK75" s="10" t="str">
        <f>IFERROR(VLOOKUP(A75,'11'!U:V,2,0),"0")</f>
        <v>0</v>
      </c>
      <c r="AL75" s="5" t="s">
        <v>295</v>
      </c>
      <c r="AM75" s="15">
        <f t="shared" si="50"/>
        <v>0</v>
      </c>
      <c r="AN75" s="10" t="str">
        <f>IFERROR(VLOOKUP(A75,'12'!U:V,2,0),"0")</f>
        <v>0</v>
      </c>
      <c r="AO75" s="5" t="s">
        <v>295</v>
      </c>
      <c r="AP75" s="15">
        <f t="shared" si="51"/>
        <v>0</v>
      </c>
      <c r="AQ75" s="10" t="str">
        <f>IFERROR(VLOOKUP(A75,'13'!U:V,2,0),"0")</f>
        <v>0</v>
      </c>
      <c r="AR75" s="5" t="s">
        <v>295</v>
      </c>
      <c r="AS75" s="15">
        <f t="shared" si="52"/>
        <v>0</v>
      </c>
      <c r="AT75" s="10" t="str">
        <f>IFERROR(VLOOKUP(A75,'14'!U:V,2,0),"0")</f>
        <v>0</v>
      </c>
      <c r="AU75" s="5" t="s">
        <v>295</v>
      </c>
      <c r="AV75" s="15">
        <f t="shared" si="53"/>
        <v>0</v>
      </c>
      <c r="AW75" s="10" t="str">
        <f>IFERROR(VLOOKUP(A75,'15'!U:V,2,0),"0")</f>
        <v>0</v>
      </c>
      <c r="AX75" s="5" t="s">
        <v>295</v>
      </c>
      <c r="AY75" s="15">
        <f t="shared" si="54"/>
        <v>0</v>
      </c>
      <c r="AZ75" s="10" t="str">
        <f>IFERROR(VLOOKUP(A75,'16'!U:V,2,0),"0")</f>
        <v>0</v>
      </c>
      <c r="BA75" s="5" t="s">
        <v>295</v>
      </c>
      <c r="BB75" s="15">
        <f t="shared" si="55"/>
        <v>0</v>
      </c>
      <c r="BC75" s="10" t="str">
        <f>IFERROR(VLOOKUP(A75,'17'!U:V,2,0),"0")</f>
        <v>0</v>
      </c>
      <c r="BD75" s="5" t="s">
        <v>295</v>
      </c>
      <c r="BE75" s="15">
        <f t="shared" si="56"/>
        <v>0</v>
      </c>
      <c r="BF75" s="10" t="str">
        <f>IFERROR(VLOOKUP(A75,'18'!U:V,2,0),"0")</f>
        <v>0</v>
      </c>
      <c r="BG75" s="5" t="s">
        <v>295</v>
      </c>
      <c r="BH75" s="15">
        <f t="shared" si="57"/>
        <v>0</v>
      </c>
      <c r="BI75" s="10" t="str">
        <f>IFERROR(VLOOKUP(A75,'19'!U:V,2,0),"0")</f>
        <v>0</v>
      </c>
      <c r="BJ75" s="5" t="s">
        <v>295</v>
      </c>
      <c r="BK75" s="15">
        <f t="shared" si="58"/>
        <v>0</v>
      </c>
      <c r="BL75" s="10" t="str">
        <f>IFERROR(VLOOKUP(A75,'20'!U:V,2,0),"0")</f>
        <v>0</v>
      </c>
      <c r="BM75" s="5" t="s">
        <v>295</v>
      </c>
      <c r="BN75" s="15">
        <f t="shared" si="59"/>
        <v>0</v>
      </c>
      <c r="BO75" s="10" t="str">
        <f>IFERROR(VLOOKUP(A75,'21'!U:V,2,0),"0")</f>
        <v>0</v>
      </c>
      <c r="BP75" s="5" t="s">
        <v>295</v>
      </c>
      <c r="BQ75" s="15">
        <f t="shared" si="60"/>
        <v>0</v>
      </c>
      <c r="BR75" s="10" t="str">
        <f>IFERROR(VLOOKUP(A75,'22'!U:V,2,0),"0")</f>
        <v>0</v>
      </c>
      <c r="BS75" s="5" t="s">
        <v>295</v>
      </c>
      <c r="BT75" s="15">
        <f t="shared" si="61"/>
        <v>0</v>
      </c>
      <c r="BU75" s="10" t="str">
        <f>IFERROR(VLOOKUP(A75,'23'!U:V,2,0),"0")</f>
        <v>0</v>
      </c>
      <c r="BV75" s="5" t="s">
        <v>295</v>
      </c>
      <c r="BW75" s="15">
        <f t="shared" si="62"/>
        <v>0</v>
      </c>
      <c r="BX75" s="10" t="str">
        <f>IFERROR(VLOOKUP(A75,'24'!U:V,2,0),"0")</f>
        <v>0</v>
      </c>
      <c r="BY75" s="5" t="s">
        <v>295</v>
      </c>
      <c r="BZ75" s="15">
        <f t="shared" si="63"/>
        <v>0</v>
      </c>
      <c r="CA75" s="10" t="str">
        <f>IFERROR(VLOOKUP(A75,'25'!U:V,2,0),"0")</f>
        <v>0</v>
      </c>
      <c r="CB75" s="5" t="s">
        <v>295</v>
      </c>
      <c r="CC75" s="15">
        <f t="shared" si="64"/>
        <v>0</v>
      </c>
      <c r="CD75" s="10" t="str">
        <f>IFERROR(VLOOKUP(A75,'26'!U:V,2,0),"0")</f>
        <v>0</v>
      </c>
      <c r="CE75" s="5" t="s">
        <v>295</v>
      </c>
      <c r="CF75" s="15">
        <f t="shared" si="65"/>
        <v>0</v>
      </c>
      <c r="CG75" s="10" t="str">
        <f>IFERROR(VLOOKUP(A75,'28'!#REF!,2,0),"0")</f>
        <v>0</v>
      </c>
      <c r="CH75" s="5" t="s">
        <v>295</v>
      </c>
      <c r="CI75" s="15">
        <f t="shared" si="66"/>
        <v>0</v>
      </c>
      <c r="CJ75" s="10" t="str">
        <f>IFERROR(VLOOKUP(A75,'28'!U:V,2,0),"0")</f>
        <v>0</v>
      </c>
      <c r="CK75" s="5" t="s">
        <v>295</v>
      </c>
      <c r="CL75" s="15">
        <f t="shared" si="67"/>
        <v>0</v>
      </c>
      <c r="CM75" s="10" t="str">
        <f>IFERROR(VLOOKUP(A75,'29'!U:V,2,0),"0")</f>
        <v>0</v>
      </c>
      <c r="CN75" s="5" t="s">
        <v>295</v>
      </c>
      <c r="CO75" s="15">
        <f t="shared" si="68"/>
        <v>0</v>
      </c>
      <c r="CP75" s="10" t="str">
        <f>IFERROR(VLOOKUP(A75,'30'!U:V,2,0),"0")</f>
        <v>0</v>
      </c>
      <c r="CQ75" s="5" t="s">
        <v>295</v>
      </c>
      <c r="CR75" s="15">
        <f t="shared" si="69"/>
        <v>0</v>
      </c>
      <c r="CT75" s="5" t="s">
        <v>295</v>
      </c>
      <c r="CU75" s="15">
        <f t="shared" si="70"/>
        <v>0</v>
      </c>
      <c r="CV75" s="10" t="str">
        <f>IFERROR(VLOOKUP(A75,'เซต1-31'!V:W,2,0),"0")</f>
        <v>0</v>
      </c>
      <c r="CW75" s="5" t="s">
        <v>295</v>
      </c>
      <c r="CX75" s="15">
        <f t="shared" si="71"/>
        <v>0</v>
      </c>
    </row>
    <row r="76" spans="1:102" x14ac:dyDescent="0.25">
      <c r="A76" s="5" t="s">
        <v>579</v>
      </c>
      <c r="B76" s="4" t="s">
        <v>580</v>
      </c>
      <c r="C76" s="52">
        <f>38.46*2</f>
        <v>76.92</v>
      </c>
      <c r="D76" s="19">
        <f t="shared" si="38"/>
        <v>0</v>
      </c>
      <c r="E76" s="5" t="s">
        <v>295</v>
      </c>
      <c r="F76" s="13">
        <f t="shared" si="39"/>
        <v>0</v>
      </c>
      <c r="G76" s="10" t="str">
        <f>IFERROR(VLOOKUP(A76,'1'!U:V,2,0),"0")</f>
        <v>0</v>
      </c>
      <c r="H76" s="5" t="s">
        <v>295</v>
      </c>
      <c r="I76" s="15">
        <f t="shared" si="40"/>
        <v>0</v>
      </c>
      <c r="J76" s="10" t="str">
        <f>IFERROR(VLOOKUP(A76,'2'!U:V,2,0),"0")</f>
        <v>0</v>
      </c>
      <c r="K76" s="5" t="s">
        <v>295</v>
      </c>
      <c r="L76" s="15">
        <f t="shared" si="41"/>
        <v>0</v>
      </c>
      <c r="M76" s="10" t="str">
        <f>IFERROR(VLOOKUP(A76,'3'!U:V,2,0),"0")</f>
        <v>0</v>
      </c>
      <c r="N76" s="5" t="s">
        <v>295</v>
      </c>
      <c r="O76" s="15">
        <f t="shared" si="42"/>
        <v>0</v>
      </c>
      <c r="P76" s="10" t="str">
        <f>IFERROR(VLOOKUP(A76,'4'!U:V,2,0),"0")</f>
        <v>0</v>
      </c>
      <c r="Q76" s="5" t="s">
        <v>295</v>
      </c>
      <c r="R76" s="15">
        <f t="shared" si="43"/>
        <v>0</v>
      </c>
      <c r="S76" s="10" t="str">
        <f>IFERROR(VLOOKUP(A76,'5'!U:V,2,0),"0")</f>
        <v>0</v>
      </c>
      <c r="T76" s="5" t="s">
        <v>295</v>
      </c>
      <c r="U76" s="15">
        <f t="shared" si="44"/>
        <v>0</v>
      </c>
      <c r="V76" s="10" t="str">
        <f>IFERROR(VLOOKUP(A76,'6'!U:V,2,0),"0")</f>
        <v>0</v>
      </c>
      <c r="W76" s="5" t="s">
        <v>295</v>
      </c>
      <c r="X76" s="15">
        <f t="shared" si="45"/>
        <v>0</v>
      </c>
      <c r="Y76" s="10" t="str">
        <f>IFERROR(VLOOKUP(A76,'7'!U:V,2,0),"0")</f>
        <v>0</v>
      </c>
      <c r="Z76" s="5" t="s">
        <v>295</v>
      </c>
      <c r="AA76" s="15">
        <f t="shared" si="46"/>
        <v>0</v>
      </c>
      <c r="AB76" s="10" t="str">
        <f>IFERROR(VLOOKUP(A76,'8'!U:V,2,0),"0")</f>
        <v>0</v>
      </c>
      <c r="AC76" s="5" t="s">
        <v>295</v>
      </c>
      <c r="AD76" s="15">
        <f t="shared" si="47"/>
        <v>0</v>
      </c>
      <c r="AE76" s="10" t="str">
        <f>IFERROR(VLOOKUP(A76,'9'!U:V,2,0),"0")</f>
        <v>0</v>
      </c>
      <c r="AF76" s="5" t="s">
        <v>295</v>
      </c>
      <c r="AG76" s="15">
        <f t="shared" si="48"/>
        <v>0</v>
      </c>
      <c r="AH76" s="10" t="str">
        <f>IFERROR(VLOOKUP(A76,'10'!U:V,2,0),"0")</f>
        <v>0</v>
      </c>
      <c r="AI76" s="5" t="s">
        <v>295</v>
      </c>
      <c r="AJ76" s="15">
        <f t="shared" si="49"/>
        <v>0</v>
      </c>
      <c r="AK76" s="10" t="str">
        <f>IFERROR(VLOOKUP(A76,'11'!U:V,2,0),"0")</f>
        <v>0</v>
      </c>
      <c r="AL76" s="5" t="s">
        <v>295</v>
      </c>
      <c r="AM76" s="15">
        <f t="shared" si="50"/>
        <v>0</v>
      </c>
      <c r="AN76" s="10" t="str">
        <f>IFERROR(VLOOKUP(A76,'12'!U:V,2,0),"0")</f>
        <v>0</v>
      </c>
      <c r="AO76" s="5" t="s">
        <v>295</v>
      </c>
      <c r="AP76" s="15">
        <f t="shared" si="51"/>
        <v>0</v>
      </c>
      <c r="AQ76" s="10" t="str">
        <f>IFERROR(VLOOKUP(A76,'13'!U:V,2,0),"0")</f>
        <v>0</v>
      </c>
      <c r="AR76" s="5" t="s">
        <v>295</v>
      </c>
      <c r="AS76" s="15">
        <f t="shared" si="52"/>
        <v>0</v>
      </c>
      <c r="AT76" s="10" t="str">
        <f>IFERROR(VLOOKUP(A76,'14'!U:V,2,0),"0")</f>
        <v>0</v>
      </c>
      <c r="AU76" s="5" t="s">
        <v>295</v>
      </c>
      <c r="AV76" s="15">
        <f t="shared" si="53"/>
        <v>0</v>
      </c>
      <c r="AW76" s="10" t="str">
        <f>IFERROR(VLOOKUP(A76,'15'!U:V,2,0),"0")</f>
        <v>0</v>
      </c>
      <c r="AX76" s="5" t="s">
        <v>295</v>
      </c>
      <c r="AY76" s="15">
        <f t="shared" si="54"/>
        <v>0</v>
      </c>
      <c r="AZ76" s="10" t="str">
        <f>IFERROR(VLOOKUP(A76,'16'!U:V,2,0),"0")</f>
        <v>0</v>
      </c>
      <c r="BA76" s="5" t="s">
        <v>295</v>
      </c>
      <c r="BB76" s="15">
        <f t="shared" si="55"/>
        <v>0</v>
      </c>
      <c r="BC76" s="10" t="str">
        <f>IFERROR(VLOOKUP(A76,'17'!U:V,2,0),"0")</f>
        <v>0</v>
      </c>
      <c r="BD76" s="5" t="s">
        <v>295</v>
      </c>
      <c r="BE76" s="15">
        <f t="shared" si="56"/>
        <v>0</v>
      </c>
      <c r="BF76" s="10" t="str">
        <f>IFERROR(VLOOKUP(A76,'18'!U:V,2,0),"0")</f>
        <v>0</v>
      </c>
      <c r="BG76" s="5" t="s">
        <v>295</v>
      </c>
      <c r="BH76" s="15">
        <f t="shared" si="57"/>
        <v>0</v>
      </c>
      <c r="BI76" s="10" t="str">
        <f>IFERROR(VLOOKUP(A76,'19'!U:V,2,0),"0")</f>
        <v>0</v>
      </c>
      <c r="BJ76" s="5" t="s">
        <v>295</v>
      </c>
      <c r="BK76" s="15">
        <f t="shared" si="58"/>
        <v>0</v>
      </c>
      <c r="BL76" s="10" t="str">
        <f>IFERROR(VLOOKUP(A76,'20'!U:V,2,0),"0")</f>
        <v>0</v>
      </c>
      <c r="BM76" s="5" t="s">
        <v>295</v>
      </c>
      <c r="BN76" s="15">
        <f t="shared" si="59"/>
        <v>0</v>
      </c>
      <c r="BO76" s="10" t="str">
        <f>IFERROR(VLOOKUP(A76,'21'!U:V,2,0),"0")</f>
        <v>0</v>
      </c>
      <c r="BP76" s="5" t="s">
        <v>295</v>
      </c>
      <c r="BQ76" s="15">
        <f t="shared" si="60"/>
        <v>0</v>
      </c>
      <c r="BR76" s="10" t="str">
        <f>IFERROR(VLOOKUP(A76,'22'!U:V,2,0),"0")</f>
        <v>0</v>
      </c>
      <c r="BS76" s="5" t="s">
        <v>295</v>
      </c>
      <c r="BT76" s="15">
        <f t="shared" si="61"/>
        <v>0</v>
      </c>
      <c r="BU76" s="10" t="str">
        <f>IFERROR(VLOOKUP(A76,'23'!U:V,2,0),"0")</f>
        <v>0</v>
      </c>
      <c r="BV76" s="5" t="s">
        <v>295</v>
      </c>
      <c r="BW76" s="15">
        <f t="shared" si="62"/>
        <v>0</v>
      </c>
      <c r="BX76" s="10" t="str">
        <f>IFERROR(VLOOKUP(A76,'24'!U:V,2,0),"0")</f>
        <v>0</v>
      </c>
      <c r="BY76" s="5" t="s">
        <v>295</v>
      </c>
      <c r="BZ76" s="15">
        <f t="shared" si="63"/>
        <v>0</v>
      </c>
      <c r="CA76" s="10" t="str">
        <f>IFERROR(VLOOKUP(A76,'25'!U:V,2,0),"0")</f>
        <v>0</v>
      </c>
      <c r="CB76" s="5" t="s">
        <v>295</v>
      </c>
      <c r="CC76" s="15">
        <f t="shared" si="64"/>
        <v>0</v>
      </c>
      <c r="CD76" s="10" t="str">
        <f>IFERROR(VLOOKUP(A76,'26'!U:V,2,0),"0")</f>
        <v>0</v>
      </c>
      <c r="CE76" s="5" t="s">
        <v>295</v>
      </c>
      <c r="CF76" s="15">
        <f t="shared" si="65"/>
        <v>0</v>
      </c>
      <c r="CG76" s="10" t="str">
        <f>IFERROR(VLOOKUP(A76,'28'!#REF!,2,0),"0")</f>
        <v>0</v>
      </c>
      <c r="CH76" s="5" t="s">
        <v>295</v>
      </c>
      <c r="CI76" s="15">
        <f t="shared" si="66"/>
        <v>0</v>
      </c>
      <c r="CJ76" s="10" t="str">
        <f>IFERROR(VLOOKUP(A76,'28'!U:V,2,0),"0")</f>
        <v>0</v>
      </c>
      <c r="CK76" s="5" t="s">
        <v>295</v>
      </c>
      <c r="CL76" s="15">
        <f t="shared" si="67"/>
        <v>0</v>
      </c>
      <c r="CM76" s="10" t="str">
        <f>IFERROR(VLOOKUP(A76,'29'!U:V,2,0),"0")</f>
        <v>0</v>
      </c>
      <c r="CN76" s="5" t="s">
        <v>295</v>
      </c>
      <c r="CO76" s="15">
        <f t="shared" si="68"/>
        <v>0</v>
      </c>
      <c r="CP76" s="10" t="str">
        <f>IFERROR(VLOOKUP(A76,'30'!U:V,2,0),"0")</f>
        <v>0</v>
      </c>
      <c r="CQ76" s="5" t="s">
        <v>295</v>
      </c>
      <c r="CR76" s="15">
        <f t="shared" si="69"/>
        <v>0</v>
      </c>
      <c r="CT76" s="5" t="s">
        <v>295</v>
      </c>
      <c r="CU76" s="15">
        <f t="shared" si="70"/>
        <v>0</v>
      </c>
      <c r="CV76" s="10" t="str">
        <f>IFERROR(VLOOKUP(A76,'เซต1-31'!V:W,2,0),"0")</f>
        <v>0</v>
      </c>
      <c r="CW76" s="5" t="s">
        <v>295</v>
      </c>
      <c r="CX76" s="15">
        <f t="shared" si="71"/>
        <v>0</v>
      </c>
    </row>
    <row r="77" spans="1:102" x14ac:dyDescent="0.25">
      <c r="A77" s="5" t="s">
        <v>448</v>
      </c>
      <c r="B77" s="4" t="s">
        <v>455</v>
      </c>
      <c r="C77" s="52">
        <f>38.46*3</f>
        <v>115.38</v>
      </c>
      <c r="D77" s="19">
        <f t="shared" si="38"/>
        <v>0</v>
      </c>
      <c r="E77" s="5" t="s">
        <v>295</v>
      </c>
      <c r="F77" s="13">
        <f t="shared" si="39"/>
        <v>0</v>
      </c>
      <c r="G77" s="10" t="str">
        <f>IFERROR(VLOOKUP(A77,'1'!U:V,2,0),"0")</f>
        <v>0</v>
      </c>
      <c r="H77" s="5" t="s">
        <v>295</v>
      </c>
      <c r="I77" s="15">
        <f t="shared" si="40"/>
        <v>0</v>
      </c>
      <c r="J77" s="10" t="str">
        <f>IFERROR(VLOOKUP(A77,'2'!U:V,2,0),"0")</f>
        <v>0</v>
      </c>
      <c r="K77" s="5" t="s">
        <v>295</v>
      </c>
      <c r="L77" s="15">
        <f t="shared" si="41"/>
        <v>0</v>
      </c>
      <c r="M77" s="10" t="str">
        <f>IFERROR(VLOOKUP(A77,'3'!U:V,2,0),"0")</f>
        <v>0</v>
      </c>
      <c r="N77" s="5" t="s">
        <v>295</v>
      </c>
      <c r="O77" s="15">
        <f t="shared" si="42"/>
        <v>0</v>
      </c>
      <c r="P77" s="10" t="str">
        <f>IFERROR(VLOOKUP(A77,'4'!U:V,2,0),"0")</f>
        <v>0</v>
      </c>
      <c r="Q77" s="5" t="s">
        <v>295</v>
      </c>
      <c r="R77" s="15">
        <f t="shared" si="43"/>
        <v>0</v>
      </c>
      <c r="S77" s="10" t="str">
        <f>IFERROR(VLOOKUP(A77,'5'!U:V,2,0),"0")</f>
        <v>0</v>
      </c>
      <c r="T77" s="5" t="s">
        <v>295</v>
      </c>
      <c r="U77" s="15">
        <f t="shared" si="44"/>
        <v>0</v>
      </c>
      <c r="V77" s="10" t="str">
        <f>IFERROR(VLOOKUP(A77,'6'!U:V,2,0),"0")</f>
        <v>0</v>
      </c>
      <c r="W77" s="5" t="s">
        <v>295</v>
      </c>
      <c r="X77" s="15">
        <f t="shared" si="45"/>
        <v>0</v>
      </c>
      <c r="Y77" s="10" t="str">
        <f>IFERROR(VLOOKUP(A77,'7'!U:V,2,0),"0")</f>
        <v>0</v>
      </c>
      <c r="Z77" s="5" t="s">
        <v>295</v>
      </c>
      <c r="AA77" s="15">
        <f t="shared" si="46"/>
        <v>0</v>
      </c>
      <c r="AB77" s="10" t="str">
        <f>IFERROR(VLOOKUP(A77,'8'!U:V,2,0),"0")</f>
        <v>0</v>
      </c>
      <c r="AC77" s="5" t="s">
        <v>295</v>
      </c>
      <c r="AD77" s="15">
        <f t="shared" si="47"/>
        <v>0</v>
      </c>
      <c r="AE77" s="10" t="str">
        <f>IFERROR(VLOOKUP(A77,'9'!U:V,2,0),"0")</f>
        <v>0</v>
      </c>
      <c r="AF77" s="5" t="s">
        <v>295</v>
      </c>
      <c r="AG77" s="15">
        <f t="shared" si="48"/>
        <v>0</v>
      </c>
      <c r="AH77" s="10" t="str">
        <f>IFERROR(VLOOKUP(A77,'10'!U:V,2,0),"0")</f>
        <v>0</v>
      </c>
      <c r="AI77" s="5" t="s">
        <v>295</v>
      </c>
      <c r="AJ77" s="15">
        <f t="shared" si="49"/>
        <v>0</v>
      </c>
      <c r="AK77" s="10" t="str">
        <f>IFERROR(VLOOKUP(A77,'11'!U:V,2,0),"0")</f>
        <v>0</v>
      </c>
      <c r="AL77" s="5" t="s">
        <v>295</v>
      </c>
      <c r="AM77" s="15">
        <f t="shared" si="50"/>
        <v>0</v>
      </c>
      <c r="AN77" s="10" t="str">
        <f>IFERROR(VLOOKUP(A77,'12'!U:V,2,0),"0")</f>
        <v>0</v>
      </c>
      <c r="AO77" s="5" t="s">
        <v>295</v>
      </c>
      <c r="AP77" s="15">
        <f t="shared" si="51"/>
        <v>0</v>
      </c>
      <c r="AQ77" s="10" t="str">
        <f>IFERROR(VLOOKUP(A77,'13'!U:V,2,0),"0")</f>
        <v>0</v>
      </c>
      <c r="AR77" s="5" t="s">
        <v>295</v>
      </c>
      <c r="AS77" s="15">
        <f t="shared" si="52"/>
        <v>0</v>
      </c>
      <c r="AT77" s="10" t="str">
        <f>IFERROR(VLOOKUP(A77,'14'!U:V,2,0),"0")</f>
        <v>0</v>
      </c>
      <c r="AU77" s="5" t="s">
        <v>295</v>
      </c>
      <c r="AV77" s="15">
        <f t="shared" si="53"/>
        <v>0</v>
      </c>
      <c r="AW77" s="10" t="str">
        <f>IFERROR(VLOOKUP(A77,'15'!U:V,2,0),"0")</f>
        <v>0</v>
      </c>
      <c r="AX77" s="5" t="s">
        <v>295</v>
      </c>
      <c r="AY77" s="15">
        <f t="shared" si="54"/>
        <v>0</v>
      </c>
      <c r="AZ77" s="10" t="str">
        <f>IFERROR(VLOOKUP(A77,'16'!U:V,2,0),"0")</f>
        <v>0</v>
      </c>
      <c r="BA77" s="5" t="s">
        <v>295</v>
      </c>
      <c r="BB77" s="15">
        <f t="shared" si="55"/>
        <v>0</v>
      </c>
      <c r="BC77" s="10" t="str">
        <f>IFERROR(VLOOKUP(A77,'17'!U:V,2,0),"0")</f>
        <v>0</v>
      </c>
      <c r="BD77" s="5" t="s">
        <v>295</v>
      </c>
      <c r="BE77" s="15">
        <f t="shared" si="56"/>
        <v>0</v>
      </c>
      <c r="BF77" s="10" t="str">
        <f>IFERROR(VLOOKUP(A77,'18'!U:V,2,0),"0")</f>
        <v>0</v>
      </c>
      <c r="BG77" s="5" t="s">
        <v>295</v>
      </c>
      <c r="BH77" s="15">
        <f t="shared" si="57"/>
        <v>0</v>
      </c>
      <c r="BI77" s="10" t="str">
        <f>IFERROR(VLOOKUP(A77,'19'!U:V,2,0),"0")</f>
        <v>0</v>
      </c>
      <c r="BJ77" s="5" t="s">
        <v>295</v>
      </c>
      <c r="BK77" s="15">
        <f t="shared" si="58"/>
        <v>0</v>
      </c>
      <c r="BL77" s="10" t="str">
        <f>IFERROR(VLOOKUP(A77,'20'!U:V,2,0),"0")</f>
        <v>0</v>
      </c>
      <c r="BM77" s="5" t="s">
        <v>295</v>
      </c>
      <c r="BN77" s="15">
        <f t="shared" si="59"/>
        <v>0</v>
      </c>
      <c r="BO77" s="10" t="str">
        <f>IFERROR(VLOOKUP(A77,'21'!U:V,2,0),"0")</f>
        <v>0</v>
      </c>
      <c r="BP77" s="5" t="s">
        <v>295</v>
      </c>
      <c r="BQ77" s="15">
        <f t="shared" si="60"/>
        <v>0</v>
      </c>
      <c r="BR77" s="10" t="str">
        <f>IFERROR(VLOOKUP(A77,'22'!U:V,2,0),"0")</f>
        <v>0</v>
      </c>
      <c r="BS77" s="5" t="s">
        <v>295</v>
      </c>
      <c r="BT77" s="15">
        <f t="shared" si="61"/>
        <v>0</v>
      </c>
      <c r="BU77" s="10" t="str">
        <f>IFERROR(VLOOKUP(A77,'23'!U:V,2,0),"0")</f>
        <v>0</v>
      </c>
      <c r="BV77" s="5" t="s">
        <v>295</v>
      </c>
      <c r="BW77" s="15">
        <f t="shared" si="62"/>
        <v>0</v>
      </c>
      <c r="BX77" s="10" t="str">
        <f>IFERROR(VLOOKUP(A77,'24'!U:V,2,0),"0")</f>
        <v>0</v>
      </c>
      <c r="BY77" s="5" t="s">
        <v>295</v>
      </c>
      <c r="BZ77" s="15">
        <f t="shared" si="63"/>
        <v>0</v>
      </c>
      <c r="CA77" s="10" t="str">
        <f>IFERROR(VLOOKUP(A77,'25'!U:V,2,0),"0")</f>
        <v>0</v>
      </c>
      <c r="CB77" s="5" t="s">
        <v>295</v>
      </c>
      <c r="CC77" s="15">
        <f t="shared" si="64"/>
        <v>0</v>
      </c>
      <c r="CD77" s="10" t="str">
        <f>IFERROR(VLOOKUP(A77,'26'!U:V,2,0),"0")</f>
        <v>0</v>
      </c>
      <c r="CE77" s="5" t="s">
        <v>295</v>
      </c>
      <c r="CF77" s="15">
        <f t="shared" si="65"/>
        <v>0</v>
      </c>
      <c r="CG77" s="10" t="str">
        <f>IFERROR(VLOOKUP(A77,'28'!#REF!,2,0),"0")</f>
        <v>0</v>
      </c>
      <c r="CH77" s="5" t="s">
        <v>295</v>
      </c>
      <c r="CI77" s="15">
        <f t="shared" si="66"/>
        <v>0</v>
      </c>
      <c r="CJ77" s="10" t="str">
        <f>IFERROR(VLOOKUP(A77,'28'!U:V,2,0),"0")</f>
        <v>0</v>
      </c>
      <c r="CK77" s="5" t="s">
        <v>295</v>
      </c>
      <c r="CL77" s="15">
        <f t="shared" si="67"/>
        <v>0</v>
      </c>
      <c r="CM77" s="10" t="str">
        <f>IFERROR(VLOOKUP(A77,'29'!U:V,2,0),"0")</f>
        <v>0</v>
      </c>
      <c r="CN77" s="5" t="s">
        <v>295</v>
      </c>
      <c r="CO77" s="15">
        <f t="shared" si="68"/>
        <v>0</v>
      </c>
      <c r="CP77" s="10" t="str">
        <f>IFERROR(VLOOKUP(A77,'30'!U:V,2,0),"0")</f>
        <v>0</v>
      </c>
      <c r="CQ77" s="5" t="s">
        <v>295</v>
      </c>
      <c r="CR77" s="15">
        <f t="shared" si="69"/>
        <v>0</v>
      </c>
      <c r="CT77" s="5" t="s">
        <v>295</v>
      </c>
      <c r="CU77" s="15">
        <f t="shared" si="70"/>
        <v>0</v>
      </c>
      <c r="CV77" s="10" t="str">
        <f>IFERROR(VLOOKUP(A77,'เซต1-31'!V:W,2,0),"0")</f>
        <v>0</v>
      </c>
      <c r="CW77" s="5" t="s">
        <v>295</v>
      </c>
      <c r="CX77" s="15">
        <f t="shared" si="71"/>
        <v>0</v>
      </c>
    </row>
    <row r="78" spans="1:102" x14ac:dyDescent="0.25">
      <c r="A78" s="5" t="s">
        <v>590</v>
      </c>
      <c r="B78" s="4" t="s">
        <v>500</v>
      </c>
      <c r="C78" s="52">
        <f>34.86*2+38.98</f>
        <v>108.69999999999999</v>
      </c>
      <c r="D78" s="19">
        <f t="shared" si="38"/>
        <v>0</v>
      </c>
      <c r="E78" s="5" t="s">
        <v>295</v>
      </c>
      <c r="F78" s="13">
        <f t="shared" si="39"/>
        <v>0</v>
      </c>
      <c r="G78" s="10" t="str">
        <f>IFERROR(VLOOKUP(A78,'1'!U:V,2,0),"0")</f>
        <v>0</v>
      </c>
      <c r="H78" s="5" t="s">
        <v>295</v>
      </c>
      <c r="I78" s="15">
        <f t="shared" si="40"/>
        <v>0</v>
      </c>
      <c r="J78" s="10" t="str">
        <f>IFERROR(VLOOKUP(A78,'2'!U:V,2,0),"0")</f>
        <v>0</v>
      </c>
      <c r="K78" s="5" t="s">
        <v>295</v>
      </c>
      <c r="L78" s="15">
        <f t="shared" si="41"/>
        <v>0</v>
      </c>
      <c r="M78" s="10" t="str">
        <f>IFERROR(VLOOKUP(A78,'3'!U:V,2,0),"0")</f>
        <v>0</v>
      </c>
      <c r="N78" s="5" t="s">
        <v>295</v>
      </c>
      <c r="O78" s="15">
        <f t="shared" si="42"/>
        <v>0</v>
      </c>
      <c r="P78" s="10" t="str">
        <f>IFERROR(VLOOKUP(A78,'4'!U:V,2,0),"0")</f>
        <v>0</v>
      </c>
      <c r="Q78" s="5" t="s">
        <v>295</v>
      </c>
      <c r="R78" s="15">
        <f t="shared" si="43"/>
        <v>0</v>
      </c>
      <c r="S78" s="10" t="str">
        <f>IFERROR(VLOOKUP(A78,'5'!U:V,2,0),"0")</f>
        <v>0</v>
      </c>
      <c r="T78" s="5" t="s">
        <v>295</v>
      </c>
      <c r="U78" s="15">
        <f t="shared" si="44"/>
        <v>0</v>
      </c>
      <c r="V78" s="10" t="str">
        <f>IFERROR(VLOOKUP(A78,'6'!U:V,2,0),"0")</f>
        <v>0</v>
      </c>
      <c r="W78" s="5" t="s">
        <v>295</v>
      </c>
      <c r="X78" s="15">
        <f t="shared" si="45"/>
        <v>0</v>
      </c>
      <c r="Y78" s="10" t="str">
        <f>IFERROR(VLOOKUP(A78,'7'!U:V,2,0),"0")</f>
        <v>0</v>
      </c>
      <c r="Z78" s="5" t="s">
        <v>295</v>
      </c>
      <c r="AA78" s="15">
        <f t="shared" si="46"/>
        <v>0</v>
      </c>
      <c r="AB78" s="10" t="str">
        <f>IFERROR(VLOOKUP(A78,'8'!U:V,2,0),"0")</f>
        <v>0</v>
      </c>
      <c r="AC78" s="5" t="s">
        <v>295</v>
      </c>
      <c r="AD78" s="15">
        <f t="shared" si="47"/>
        <v>0</v>
      </c>
      <c r="AE78" s="10" t="str">
        <f>IFERROR(VLOOKUP(A78,'9'!U:V,2,0),"0")</f>
        <v>0</v>
      </c>
      <c r="AF78" s="5" t="s">
        <v>295</v>
      </c>
      <c r="AG78" s="15">
        <f t="shared" si="48"/>
        <v>0</v>
      </c>
      <c r="AH78" s="10" t="str">
        <f>IFERROR(VLOOKUP(A78,'10'!U:V,2,0),"0")</f>
        <v>0</v>
      </c>
      <c r="AI78" s="5" t="s">
        <v>295</v>
      </c>
      <c r="AJ78" s="15">
        <f t="shared" si="49"/>
        <v>0</v>
      </c>
      <c r="AK78" s="10" t="str">
        <f>IFERROR(VLOOKUP(A78,'11'!U:V,2,0),"0")</f>
        <v>0</v>
      </c>
      <c r="AL78" s="5" t="s">
        <v>295</v>
      </c>
      <c r="AM78" s="15">
        <f t="shared" si="50"/>
        <v>0</v>
      </c>
      <c r="AN78" s="10" t="str">
        <f>IFERROR(VLOOKUP(A78,'12'!U:V,2,0),"0")</f>
        <v>0</v>
      </c>
      <c r="AO78" s="5" t="s">
        <v>295</v>
      </c>
      <c r="AP78" s="15">
        <f t="shared" si="51"/>
        <v>0</v>
      </c>
      <c r="AQ78" s="10" t="str">
        <f>IFERROR(VLOOKUP(A78,'13'!U:V,2,0),"0")</f>
        <v>0</v>
      </c>
      <c r="AR78" s="5" t="s">
        <v>295</v>
      </c>
      <c r="AS78" s="15">
        <f t="shared" si="52"/>
        <v>0</v>
      </c>
      <c r="AT78" s="10" t="str">
        <f>IFERROR(VLOOKUP(A78,'14'!U:V,2,0),"0")</f>
        <v>0</v>
      </c>
      <c r="AU78" s="5" t="s">
        <v>295</v>
      </c>
      <c r="AV78" s="15">
        <f t="shared" si="53"/>
        <v>0</v>
      </c>
      <c r="AW78" s="10" t="str">
        <f>IFERROR(VLOOKUP(A78,'15'!U:V,2,0),"0")</f>
        <v>0</v>
      </c>
      <c r="AX78" s="5" t="s">
        <v>295</v>
      </c>
      <c r="AY78" s="15">
        <f t="shared" si="54"/>
        <v>0</v>
      </c>
      <c r="AZ78" s="10" t="str">
        <f>IFERROR(VLOOKUP(A78,'16'!U:V,2,0),"0")</f>
        <v>0</v>
      </c>
      <c r="BA78" s="5" t="s">
        <v>295</v>
      </c>
      <c r="BB78" s="15">
        <f t="shared" si="55"/>
        <v>0</v>
      </c>
      <c r="BC78" s="10" t="str">
        <f>IFERROR(VLOOKUP(A78,'17'!U:V,2,0),"0")</f>
        <v>0</v>
      </c>
      <c r="BD78" s="5" t="s">
        <v>295</v>
      </c>
      <c r="BE78" s="15">
        <f t="shared" si="56"/>
        <v>0</v>
      </c>
      <c r="BF78" s="10" t="str">
        <f>IFERROR(VLOOKUP(A78,'18'!U:V,2,0),"0")</f>
        <v>0</v>
      </c>
      <c r="BG78" s="5" t="s">
        <v>295</v>
      </c>
      <c r="BH78" s="15">
        <f t="shared" si="57"/>
        <v>0</v>
      </c>
      <c r="BI78" s="10" t="str">
        <f>IFERROR(VLOOKUP(A78,'19'!U:V,2,0),"0")</f>
        <v>0</v>
      </c>
      <c r="BJ78" s="5" t="s">
        <v>295</v>
      </c>
      <c r="BK78" s="15">
        <f t="shared" si="58"/>
        <v>0</v>
      </c>
      <c r="BL78" s="10" t="str">
        <f>IFERROR(VLOOKUP(A78,'20'!U:V,2,0),"0")</f>
        <v>0</v>
      </c>
      <c r="BM78" s="5" t="s">
        <v>295</v>
      </c>
      <c r="BN78" s="15">
        <f t="shared" si="59"/>
        <v>0</v>
      </c>
      <c r="BO78" s="10" t="str">
        <f>IFERROR(VLOOKUP(A78,'21'!U:V,2,0),"0")</f>
        <v>0</v>
      </c>
      <c r="BP78" s="5" t="s">
        <v>295</v>
      </c>
      <c r="BQ78" s="15">
        <f t="shared" si="60"/>
        <v>0</v>
      </c>
      <c r="BR78" s="10" t="str">
        <f>IFERROR(VLOOKUP(A78,'22'!U:V,2,0),"0")</f>
        <v>0</v>
      </c>
      <c r="BS78" s="5" t="s">
        <v>295</v>
      </c>
      <c r="BT78" s="15">
        <f t="shared" si="61"/>
        <v>0</v>
      </c>
      <c r="BU78" s="10" t="str">
        <f>IFERROR(VLOOKUP(A78,'23'!U:V,2,0),"0")</f>
        <v>0</v>
      </c>
      <c r="BV78" s="5" t="s">
        <v>295</v>
      </c>
      <c r="BW78" s="15">
        <f t="shared" si="62"/>
        <v>0</v>
      </c>
      <c r="BX78" s="10" t="str">
        <f>IFERROR(VLOOKUP(A78,'24'!U:V,2,0),"0")</f>
        <v>0</v>
      </c>
      <c r="BY78" s="5" t="s">
        <v>295</v>
      </c>
      <c r="BZ78" s="15">
        <f t="shared" si="63"/>
        <v>0</v>
      </c>
      <c r="CA78" s="10" t="str">
        <f>IFERROR(VLOOKUP(A78,'25'!U:V,2,0),"0")</f>
        <v>0</v>
      </c>
      <c r="CB78" s="5" t="s">
        <v>295</v>
      </c>
      <c r="CC78" s="15">
        <f t="shared" si="64"/>
        <v>0</v>
      </c>
      <c r="CD78" s="10" t="str">
        <f>IFERROR(VLOOKUP(A78,'26'!U:V,2,0),"0")</f>
        <v>0</v>
      </c>
      <c r="CE78" s="5" t="s">
        <v>295</v>
      </c>
      <c r="CF78" s="15">
        <f t="shared" si="65"/>
        <v>0</v>
      </c>
      <c r="CG78" s="10" t="str">
        <f>IFERROR(VLOOKUP(A78,'28'!#REF!,2,0),"0")</f>
        <v>0</v>
      </c>
      <c r="CH78" s="5" t="s">
        <v>295</v>
      </c>
      <c r="CI78" s="15">
        <f t="shared" si="66"/>
        <v>0</v>
      </c>
      <c r="CJ78" s="10" t="str">
        <f>IFERROR(VLOOKUP(A78,'28'!U:V,2,0),"0")</f>
        <v>0</v>
      </c>
      <c r="CK78" s="5" t="s">
        <v>295</v>
      </c>
      <c r="CL78" s="15">
        <f t="shared" si="67"/>
        <v>0</v>
      </c>
      <c r="CM78" s="10" t="str">
        <f>IFERROR(VLOOKUP(A78,'29'!U:V,2,0),"0")</f>
        <v>0</v>
      </c>
      <c r="CN78" s="5" t="s">
        <v>295</v>
      </c>
      <c r="CO78" s="15">
        <f t="shared" si="68"/>
        <v>0</v>
      </c>
      <c r="CP78" s="10" t="str">
        <f>IFERROR(VLOOKUP(A78,'30'!U:V,2,0),"0")</f>
        <v>0</v>
      </c>
      <c r="CQ78" s="5" t="s">
        <v>295</v>
      </c>
      <c r="CR78" s="15">
        <f t="shared" si="69"/>
        <v>0</v>
      </c>
      <c r="CT78" s="5" t="s">
        <v>295</v>
      </c>
      <c r="CU78" s="15">
        <f t="shared" si="70"/>
        <v>0</v>
      </c>
      <c r="CV78" s="10" t="str">
        <f>IFERROR(VLOOKUP(A78,'เซต1-31'!V:W,2,0),"0")</f>
        <v>0</v>
      </c>
      <c r="CW78" s="5" t="s">
        <v>295</v>
      </c>
      <c r="CX78" s="15">
        <f t="shared" si="71"/>
        <v>0</v>
      </c>
    </row>
    <row r="79" spans="1:102" x14ac:dyDescent="0.25">
      <c r="A79" s="5" t="s">
        <v>563</v>
      </c>
      <c r="B79" s="4" t="s">
        <v>500</v>
      </c>
      <c r="C79" s="52">
        <f>38.46*3</f>
        <v>115.38</v>
      </c>
      <c r="D79" s="19">
        <f t="shared" ref="D79:D95" si="72">+G79+J79+M79+P79+S79+V79+Y79+AB79+AE79+AH79+AK79+AN79+AQ79+AT79+AW79+AZ79+BC79+BF79+BI79+BL79+BO79+BR79+BU79+BX79+CA79+CD79+CG79+CJ79+CM79+CP79+CS79+CV79</f>
        <v>0</v>
      </c>
      <c r="E79" s="5" t="s">
        <v>295</v>
      </c>
      <c r="F79" s="13">
        <f t="shared" ref="F79:F95" si="73">+D79*C79</f>
        <v>0</v>
      </c>
      <c r="G79" s="10" t="str">
        <f>IFERROR(VLOOKUP(A79,'1'!U:V,2,0),"0")</f>
        <v>0</v>
      </c>
      <c r="H79" s="5" t="s">
        <v>295</v>
      </c>
      <c r="I79" s="15">
        <f t="shared" ref="I79:I95" si="74">+G79*C79</f>
        <v>0</v>
      </c>
      <c r="J79" s="10" t="str">
        <f>IFERROR(VLOOKUP(A79,'2'!U:V,2,0),"0")</f>
        <v>0</v>
      </c>
      <c r="K79" s="5" t="s">
        <v>295</v>
      </c>
      <c r="L79" s="15">
        <f t="shared" ref="L79:L95" si="75">+J79*C79</f>
        <v>0</v>
      </c>
      <c r="M79" s="10" t="str">
        <f>IFERROR(VLOOKUP(A79,'3'!U:V,2,0),"0")</f>
        <v>0</v>
      </c>
      <c r="N79" s="5" t="s">
        <v>295</v>
      </c>
      <c r="O79" s="15">
        <f t="shared" ref="O79:O95" si="76">+M79*C79</f>
        <v>0</v>
      </c>
      <c r="P79" s="10" t="str">
        <f>IFERROR(VLOOKUP(A79,'4'!U:V,2,0),"0")</f>
        <v>0</v>
      </c>
      <c r="Q79" s="5" t="s">
        <v>295</v>
      </c>
      <c r="R79" s="15">
        <f t="shared" ref="R79:R95" si="77">+P79*C79</f>
        <v>0</v>
      </c>
      <c r="S79" s="10" t="str">
        <f>IFERROR(VLOOKUP(A79,'5'!U:V,2,0),"0")</f>
        <v>0</v>
      </c>
      <c r="T79" s="5" t="s">
        <v>295</v>
      </c>
      <c r="U79" s="15">
        <f t="shared" ref="U79:U95" si="78">+S79*C79</f>
        <v>0</v>
      </c>
      <c r="V79" s="10" t="str">
        <f>IFERROR(VLOOKUP(A79,'6'!U:V,2,0),"0")</f>
        <v>0</v>
      </c>
      <c r="W79" s="5" t="s">
        <v>295</v>
      </c>
      <c r="X79" s="15">
        <f t="shared" ref="X79:X95" si="79">+V79*C79</f>
        <v>0</v>
      </c>
      <c r="Y79" s="10" t="str">
        <f>IFERROR(VLOOKUP(A79,'7'!U:V,2,0),"0")</f>
        <v>0</v>
      </c>
      <c r="Z79" s="5" t="s">
        <v>295</v>
      </c>
      <c r="AA79" s="15">
        <f t="shared" ref="AA79:AA95" si="80">+Y79*C79</f>
        <v>0</v>
      </c>
      <c r="AB79" s="10" t="str">
        <f>IFERROR(VLOOKUP(A79,'8'!U:V,2,0),"0")</f>
        <v>0</v>
      </c>
      <c r="AC79" s="5" t="s">
        <v>295</v>
      </c>
      <c r="AD79" s="15">
        <f t="shared" ref="AD79:AD95" si="81">+AB79*C79</f>
        <v>0</v>
      </c>
      <c r="AE79" s="10" t="str">
        <f>IFERROR(VLOOKUP(A79,'9'!U:V,2,0),"0")</f>
        <v>0</v>
      </c>
      <c r="AF79" s="5" t="s">
        <v>295</v>
      </c>
      <c r="AG79" s="15">
        <f t="shared" ref="AG79:AG95" si="82">+AE79*C79</f>
        <v>0</v>
      </c>
      <c r="AH79" s="10" t="str">
        <f>IFERROR(VLOOKUP(A79,'10'!U:V,2,0),"0")</f>
        <v>0</v>
      </c>
      <c r="AI79" s="5" t="s">
        <v>295</v>
      </c>
      <c r="AJ79" s="15">
        <f t="shared" ref="AJ79:AJ95" si="83">+AH79*C79</f>
        <v>0</v>
      </c>
      <c r="AK79" s="10" t="str">
        <f>IFERROR(VLOOKUP(A79,'11'!U:V,2,0),"0")</f>
        <v>0</v>
      </c>
      <c r="AL79" s="5" t="s">
        <v>295</v>
      </c>
      <c r="AM79" s="15">
        <f t="shared" ref="AM79:AM95" si="84">+AK79*C79</f>
        <v>0</v>
      </c>
      <c r="AN79" s="10" t="str">
        <f>IFERROR(VLOOKUP(A79,'12'!U:V,2,0),"0")</f>
        <v>0</v>
      </c>
      <c r="AO79" s="5" t="s">
        <v>295</v>
      </c>
      <c r="AP79" s="15">
        <f t="shared" ref="AP79:AP95" si="85">+AN79*C79</f>
        <v>0</v>
      </c>
      <c r="AQ79" s="10" t="str">
        <f>IFERROR(VLOOKUP(A79,'13'!U:V,2,0),"0")</f>
        <v>0</v>
      </c>
      <c r="AR79" s="5" t="s">
        <v>295</v>
      </c>
      <c r="AS79" s="15">
        <f t="shared" ref="AS79:AS95" si="86">+AQ79*C79</f>
        <v>0</v>
      </c>
      <c r="AT79" s="10" t="str">
        <f>IFERROR(VLOOKUP(A79,'14'!U:V,2,0),"0")</f>
        <v>0</v>
      </c>
      <c r="AU79" s="5" t="s">
        <v>295</v>
      </c>
      <c r="AV79" s="15">
        <f t="shared" ref="AV79:AV95" si="87">+AT79*C79</f>
        <v>0</v>
      </c>
      <c r="AW79" s="10" t="str">
        <f>IFERROR(VLOOKUP(A79,'15'!U:V,2,0),"0")</f>
        <v>0</v>
      </c>
      <c r="AX79" s="5" t="s">
        <v>295</v>
      </c>
      <c r="AY79" s="15">
        <f t="shared" ref="AY79:AY95" si="88">+AW79*C79</f>
        <v>0</v>
      </c>
      <c r="AZ79" s="10" t="str">
        <f>IFERROR(VLOOKUP(A79,'16'!U:V,2,0),"0")</f>
        <v>0</v>
      </c>
      <c r="BA79" s="5" t="s">
        <v>295</v>
      </c>
      <c r="BB79" s="15">
        <f t="shared" ref="BB79:BB95" si="89">+AZ79*C79</f>
        <v>0</v>
      </c>
      <c r="BC79" s="10" t="str">
        <f>IFERROR(VLOOKUP(A79,'17'!U:V,2,0),"0")</f>
        <v>0</v>
      </c>
      <c r="BD79" s="5" t="s">
        <v>295</v>
      </c>
      <c r="BE79" s="15">
        <f t="shared" ref="BE79:BE95" si="90">+BC79*C79</f>
        <v>0</v>
      </c>
      <c r="BF79" s="10" t="str">
        <f>IFERROR(VLOOKUP(A79,'18'!U:V,2,0),"0")</f>
        <v>0</v>
      </c>
      <c r="BG79" s="5" t="s">
        <v>295</v>
      </c>
      <c r="BH79" s="15">
        <f t="shared" ref="BH79:BH95" si="91">+BF79*C79</f>
        <v>0</v>
      </c>
      <c r="BI79" s="10" t="str">
        <f>IFERROR(VLOOKUP(A79,'19'!U:V,2,0),"0")</f>
        <v>0</v>
      </c>
      <c r="BJ79" s="5" t="s">
        <v>295</v>
      </c>
      <c r="BK79" s="15">
        <f t="shared" ref="BK79:BK95" si="92">+BI79*C79</f>
        <v>0</v>
      </c>
      <c r="BL79" s="10" t="str">
        <f>IFERROR(VLOOKUP(A79,'20'!U:V,2,0),"0")</f>
        <v>0</v>
      </c>
      <c r="BM79" s="5" t="s">
        <v>295</v>
      </c>
      <c r="BN79" s="15">
        <f t="shared" ref="BN79:BN95" si="93">+BL79*C79</f>
        <v>0</v>
      </c>
      <c r="BO79" s="10" t="str">
        <f>IFERROR(VLOOKUP(A79,'21'!U:V,2,0),"0")</f>
        <v>0</v>
      </c>
      <c r="BP79" s="5" t="s">
        <v>295</v>
      </c>
      <c r="BQ79" s="15">
        <f t="shared" ref="BQ79:BQ95" si="94">+BO79*C79</f>
        <v>0</v>
      </c>
      <c r="BR79" s="10" t="str">
        <f>IFERROR(VLOOKUP(A79,'22'!U:V,2,0),"0")</f>
        <v>0</v>
      </c>
      <c r="BS79" s="5" t="s">
        <v>295</v>
      </c>
      <c r="BT79" s="15">
        <f t="shared" ref="BT79:BT95" si="95">+BR79*C79</f>
        <v>0</v>
      </c>
      <c r="BU79" s="10" t="str">
        <f>IFERROR(VLOOKUP(A79,'23'!U:V,2,0),"0")</f>
        <v>0</v>
      </c>
      <c r="BV79" s="5" t="s">
        <v>295</v>
      </c>
      <c r="BW79" s="15">
        <f t="shared" ref="BW79:BW95" si="96">+BU79*C79</f>
        <v>0</v>
      </c>
      <c r="BX79" s="10" t="str">
        <f>IFERROR(VLOOKUP(A79,'24'!U:V,2,0),"0")</f>
        <v>0</v>
      </c>
      <c r="BY79" s="5" t="s">
        <v>295</v>
      </c>
      <c r="BZ79" s="15">
        <f t="shared" ref="BZ79:BZ95" si="97">+BX79*C79</f>
        <v>0</v>
      </c>
      <c r="CA79" s="10" t="str">
        <f>IFERROR(VLOOKUP(A79,'25'!U:V,2,0),"0")</f>
        <v>0</v>
      </c>
      <c r="CB79" s="5" t="s">
        <v>295</v>
      </c>
      <c r="CC79" s="15">
        <f t="shared" ref="CC79:CC95" si="98">+CA79*C79</f>
        <v>0</v>
      </c>
      <c r="CD79" s="10" t="str">
        <f>IFERROR(VLOOKUP(A79,'26'!U:V,2,0),"0")</f>
        <v>0</v>
      </c>
      <c r="CE79" s="5" t="s">
        <v>295</v>
      </c>
      <c r="CF79" s="15">
        <f t="shared" ref="CF79:CF95" si="99">+CD79*C79</f>
        <v>0</v>
      </c>
      <c r="CG79" s="10" t="str">
        <f>IFERROR(VLOOKUP(A79,'28'!#REF!,2,0),"0")</f>
        <v>0</v>
      </c>
      <c r="CH79" s="5" t="s">
        <v>295</v>
      </c>
      <c r="CI79" s="15">
        <f t="shared" ref="CI79:CI95" si="100">+CG79*C79</f>
        <v>0</v>
      </c>
      <c r="CJ79" s="10" t="str">
        <f>IFERROR(VLOOKUP(A79,'28'!U:V,2,0),"0")</f>
        <v>0</v>
      </c>
      <c r="CK79" s="5" t="s">
        <v>295</v>
      </c>
      <c r="CL79" s="15">
        <f t="shared" ref="CL79:CL95" si="101">+CJ79*C79</f>
        <v>0</v>
      </c>
      <c r="CM79" s="10" t="str">
        <f>IFERROR(VLOOKUP(A79,'29'!U:V,2,0),"0")</f>
        <v>0</v>
      </c>
      <c r="CN79" s="5" t="s">
        <v>295</v>
      </c>
      <c r="CO79" s="15">
        <f t="shared" ref="CO79:CO95" si="102">+CM79*C79</f>
        <v>0</v>
      </c>
      <c r="CP79" s="10" t="str">
        <f>IFERROR(VLOOKUP(A79,'30'!U:V,2,0),"0")</f>
        <v>0</v>
      </c>
      <c r="CQ79" s="5" t="s">
        <v>295</v>
      </c>
      <c r="CR79" s="15">
        <f t="shared" ref="CR79:CR95" si="103">+CP79*C79</f>
        <v>0</v>
      </c>
      <c r="CT79" s="5" t="s">
        <v>295</v>
      </c>
      <c r="CU79" s="15">
        <f t="shared" ref="CU79:CU95" si="104">+CS79*CL79</f>
        <v>0</v>
      </c>
      <c r="CV79" s="10" t="str">
        <f>IFERROR(VLOOKUP(A79,'เซต1-31'!V:W,2,0),"0")</f>
        <v>0</v>
      </c>
      <c r="CW79" s="5" t="s">
        <v>295</v>
      </c>
      <c r="CX79" s="15">
        <f t="shared" ref="CX79:CX95" si="105">+CV79*CO79</f>
        <v>0</v>
      </c>
    </row>
    <row r="80" spans="1:102" x14ac:dyDescent="0.25">
      <c r="A80" s="5" t="s">
        <v>604</v>
      </c>
      <c r="B80" s="4" t="s">
        <v>500</v>
      </c>
      <c r="C80" s="52">
        <f>34.46*2+24.8</f>
        <v>93.72</v>
      </c>
      <c r="D80" s="19">
        <f t="shared" si="72"/>
        <v>0</v>
      </c>
      <c r="E80" s="5" t="s">
        <v>295</v>
      </c>
      <c r="F80" s="13">
        <f t="shared" si="73"/>
        <v>0</v>
      </c>
      <c r="G80" s="10" t="str">
        <f>IFERROR(VLOOKUP(A80,'1'!U:V,2,0),"0")</f>
        <v>0</v>
      </c>
      <c r="H80" s="5" t="s">
        <v>295</v>
      </c>
      <c r="I80" s="15">
        <f t="shared" si="74"/>
        <v>0</v>
      </c>
      <c r="J80" s="10" t="str">
        <f>IFERROR(VLOOKUP(A80,'2'!U:V,2,0),"0")</f>
        <v>0</v>
      </c>
      <c r="K80" s="5" t="s">
        <v>295</v>
      </c>
      <c r="L80" s="15">
        <f t="shared" si="75"/>
        <v>0</v>
      </c>
      <c r="M80" s="10" t="str">
        <f>IFERROR(VLOOKUP(A80,'3'!U:V,2,0),"0")</f>
        <v>0</v>
      </c>
      <c r="N80" s="5" t="s">
        <v>295</v>
      </c>
      <c r="O80" s="15">
        <f t="shared" si="76"/>
        <v>0</v>
      </c>
      <c r="P80" s="10" t="str">
        <f>IFERROR(VLOOKUP(A80,'4'!U:V,2,0),"0")</f>
        <v>0</v>
      </c>
      <c r="Q80" s="5" t="s">
        <v>295</v>
      </c>
      <c r="R80" s="15">
        <f t="shared" si="77"/>
        <v>0</v>
      </c>
      <c r="S80" s="10" t="str">
        <f>IFERROR(VLOOKUP(A80,'5'!U:V,2,0),"0")</f>
        <v>0</v>
      </c>
      <c r="T80" s="5" t="s">
        <v>295</v>
      </c>
      <c r="U80" s="15">
        <f t="shared" si="78"/>
        <v>0</v>
      </c>
      <c r="V80" s="10" t="str">
        <f>IFERROR(VLOOKUP(A80,'6'!U:V,2,0),"0")</f>
        <v>0</v>
      </c>
      <c r="W80" s="5" t="s">
        <v>295</v>
      </c>
      <c r="X80" s="15">
        <f t="shared" si="79"/>
        <v>0</v>
      </c>
      <c r="Y80" s="10" t="str">
        <f>IFERROR(VLOOKUP(A80,'7'!U:V,2,0),"0")</f>
        <v>0</v>
      </c>
      <c r="Z80" s="5" t="s">
        <v>295</v>
      </c>
      <c r="AA80" s="15">
        <f t="shared" si="80"/>
        <v>0</v>
      </c>
      <c r="AB80" s="10" t="str">
        <f>IFERROR(VLOOKUP(A80,'8'!U:V,2,0),"0")</f>
        <v>0</v>
      </c>
      <c r="AC80" s="5" t="s">
        <v>295</v>
      </c>
      <c r="AD80" s="15">
        <f t="shared" si="81"/>
        <v>0</v>
      </c>
      <c r="AE80" s="10" t="str">
        <f>IFERROR(VLOOKUP(A80,'9'!U:V,2,0),"0")</f>
        <v>0</v>
      </c>
      <c r="AF80" s="5" t="s">
        <v>295</v>
      </c>
      <c r="AG80" s="15">
        <f t="shared" si="82"/>
        <v>0</v>
      </c>
      <c r="AH80" s="10" t="str">
        <f>IFERROR(VLOOKUP(A80,'10'!U:V,2,0),"0")</f>
        <v>0</v>
      </c>
      <c r="AI80" s="5" t="s">
        <v>295</v>
      </c>
      <c r="AJ80" s="15">
        <f t="shared" si="83"/>
        <v>0</v>
      </c>
      <c r="AK80" s="10" t="str">
        <f>IFERROR(VLOOKUP(A80,'11'!U:V,2,0),"0")</f>
        <v>0</v>
      </c>
      <c r="AL80" s="5" t="s">
        <v>295</v>
      </c>
      <c r="AM80" s="15">
        <f t="shared" si="84"/>
        <v>0</v>
      </c>
      <c r="AN80" s="10" t="str">
        <f>IFERROR(VLOOKUP(A80,'12'!U:V,2,0),"0")</f>
        <v>0</v>
      </c>
      <c r="AO80" s="5" t="s">
        <v>295</v>
      </c>
      <c r="AP80" s="15">
        <f t="shared" si="85"/>
        <v>0</v>
      </c>
      <c r="AQ80" s="10" t="str">
        <f>IFERROR(VLOOKUP(A80,'13'!U:V,2,0),"0")</f>
        <v>0</v>
      </c>
      <c r="AR80" s="5" t="s">
        <v>295</v>
      </c>
      <c r="AS80" s="15">
        <f t="shared" si="86"/>
        <v>0</v>
      </c>
      <c r="AT80" s="10" t="str">
        <f>IFERROR(VLOOKUP(A80,'14'!U:V,2,0),"0")</f>
        <v>0</v>
      </c>
      <c r="AU80" s="5" t="s">
        <v>295</v>
      </c>
      <c r="AV80" s="15">
        <f t="shared" si="87"/>
        <v>0</v>
      </c>
      <c r="AW80" s="10" t="str">
        <f>IFERROR(VLOOKUP(A80,'15'!U:V,2,0),"0")</f>
        <v>0</v>
      </c>
      <c r="AX80" s="5" t="s">
        <v>295</v>
      </c>
      <c r="AY80" s="15">
        <f t="shared" si="88"/>
        <v>0</v>
      </c>
      <c r="AZ80" s="10" t="str">
        <f>IFERROR(VLOOKUP(A80,'16'!U:V,2,0),"0")</f>
        <v>0</v>
      </c>
      <c r="BA80" s="5" t="s">
        <v>295</v>
      </c>
      <c r="BB80" s="15">
        <f t="shared" si="89"/>
        <v>0</v>
      </c>
      <c r="BC80" s="10" t="str">
        <f>IFERROR(VLOOKUP(A80,'17'!U:V,2,0),"0")</f>
        <v>0</v>
      </c>
      <c r="BD80" s="5" t="s">
        <v>295</v>
      </c>
      <c r="BE80" s="15">
        <f t="shared" si="90"/>
        <v>0</v>
      </c>
      <c r="BF80" s="10" t="str">
        <f>IFERROR(VLOOKUP(A80,'18'!U:V,2,0),"0")</f>
        <v>0</v>
      </c>
      <c r="BG80" s="5" t="s">
        <v>295</v>
      </c>
      <c r="BH80" s="15">
        <f t="shared" si="91"/>
        <v>0</v>
      </c>
      <c r="BI80" s="10" t="str">
        <f>IFERROR(VLOOKUP(A80,'19'!U:V,2,0),"0")</f>
        <v>0</v>
      </c>
      <c r="BJ80" s="5" t="s">
        <v>295</v>
      </c>
      <c r="BK80" s="15">
        <f t="shared" si="92"/>
        <v>0</v>
      </c>
      <c r="BL80" s="10" t="str">
        <f>IFERROR(VLOOKUP(A80,'20'!U:V,2,0),"0")</f>
        <v>0</v>
      </c>
      <c r="BM80" s="5" t="s">
        <v>295</v>
      </c>
      <c r="BN80" s="15">
        <f t="shared" si="93"/>
        <v>0</v>
      </c>
      <c r="BO80" s="10" t="str">
        <f>IFERROR(VLOOKUP(A80,'21'!U:V,2,0),"0")</f>
        <v>0</v>
      </c>
      <c r="BP80" s="5" t="s">
        <v>295</v>
      </c>
      <c r="BQ80" s="15">
        <f t="shared" si="94"/>
        <v>0</v>
      </c>
      <c r="BR80" s="10" t="str">
        <f>IFERROR(VLOOKUP(A80,'22'!U:V,2,0),"0")</f>
        <v>0</v>
      </c>
      <c r="BS80" s="5" t="s">
        <v>295</v>
      </c>
      <c r="BT80" s="15">
        <f t="shared" si="95"/>
        <v>0</v>
      </c>
      <c r="BU80" s="10" t="str">
        <f>IFERROR(VLOOKUP(A80,'23'!U:V,2,0),"0")</f>
        <v>0</v>
      </c>
      <c r="BV80" s="5" t="s">
        <v>295</v>
      </c>
      <c r="BW80" s="15">
        <f t="shared" si="96"/>
        <v>0</v>
      </c>
      <c r="BX80" s="10" t="str">
        <f>IFERROR(VLOOKUP(A80,'24'!U:V,2,0),"0")</f>
        <v>0</v>
      </c>
      <c r="BY80" s="5" t="s">
        <v>295</v>
      </c>
      <c r="BZ80" s="15">
        <f t="shared" si="97"/>
        <v>0</v>
      </c>
      <c r="CA80" s="10" t="str">
        <f>IFERROR(VLOOKUP(A80,'25'!U:V,2,0),"0")</f>
        <v>0</v>
      </c>
      <c r="CB80" s="5" t="s">
        <v>295</v>
      </c>
      <c r="CC80" s="15">
        <f t="shared" si="98"/>
        <v>0</v>
      </c>
      <c r="CD80" s="10" t="str">
        <f>IFERROR(VLOOKUP(A80,'26'!U:V,2,0),"0")</f>
        <v>0</v>
      </c>
      <c r="CE80" s="5" t="s">
        <v>295</v>
      </c>
      <c r="CF80" s="15">
        <f t="shared" si="99"/>
        <v>0</v>
      </c>
      <c r="CG80" s="10" t="str">
        <f>IFERROR(VLOOKUP(A80,'28'!#REF!,2,0),"0")</f>
        <v>0</v>
      </c>
      <c r="CH80" s="5" t="s">
        <v>295</v>
      </c>
      <c r="CI80" s="15">
        <f t="shared" si="100"/>
        <v>0</v>
      </c>
      <c r="CJ80" s="10" t="str">
        <f>IFERROR(VLOOKUP(A80,'28'!U:V,2,0),"0")</f>
        <v>0</v>
      </c>
      <c r="CK80" s="5" t="s">
        <v>295</v>
      </c>
      <c r="CL80" s="15">
        <f t="shared" si="101"/>
        <v>0</v>
      </c>
      <c r="CM80" s="10" t="str">
        <f>IFERROR(VLOOKUP(A80,'29'!U:V,2,0),"0")</f>
        <v>0</v>
      </c>
      <c r="CN80" s="5" t="s">
        <v>295</v>
      </c>
      <c r="CO80" s="15">
        <f t="shared" si="102"/>
        <v>0</v>
      </c>
      <c r="CP80" s="10" t="str">
        <f>IFERROR(VLOOKUP(A80,'30'!U:V,2,0),"0")</f>
        <v>0</v>
      </c>
      <c r="CQ80" s="5" t="s">
        <v>295</v>
      </c>
      <c r="CR80" s="15">
        <f t="shared" si="103"/>
        <v>0</v>
      </c>
      <c r="CT80" s="5" t="s">
        <v>295</v>
      </c>
      <c r="CU80" s="15">
        <f t="shared" si="104"/>
        <v>0</v>
      </c>
      <c r="CV80" s="10" t="str">
        <f>IFERROR(VLOOKUP(A80,'เซต1-31'!V:W,2,0),"0")</f>
        <v>0</v>
      </c>
      <c r="CW80" s="5" t="s">
        <v>295</v>
      </c>
      <c r="CX80" s="15">
        <f t="shared" si="105"/>
        <v>0</v>
      </c>
    </row>
    <row r="81" spans="1:102" x14ac:dyDescent="0.25">
      <c r="A81" s="5" t="s">
        <v>528</v>
      </c>
      <c r="B81" s="4" t="s">
        <v>529</v>
      </c>
      <c r="C81" s="53">
        <f>38.98*2</f>
        <v>77.959999999999994</v>
      </c>
      <c r="D81" s="19">
        <f t="shared" si="72"/>
        <v>0</v>
      </c>
      <c r="E81" s="5" t="s">
        <v>295</v>
      </c>
      <c r="F81" s="13">
        <f t="shared" si="73"/>
        <v>0</v>
      </c>
      <c r="G81" s="10" t="str">
        <f>IFERROR(VLOOKUP(A81,'1'!U:V,2,0),"0")</f>
        <v>0</v>
      </c>
      <c r="H81" s="5" t="s">
        <v>295</v>
      </c>
      <c r="I81" s="15">
        <f t="shared" si="74"/>
        <v>0</v>
      </c>
      <c r="J81" s="10" t="str">
        <f>IFERROR(VLOOKUP(A81,'2'!U:V,2,0),"0")</f>
        <v>0</v>
      </c>
      <c r="K81" s="5" t="s">
        <v>295</v>
      </c>
      <c r="L81" s="15">
        <f t="shared" si="75"/>
        <v>0</v>
      </c>
      <c r="M81" s="10" t="str">
        <f>IFERROR(VLOOKUP(A81,'3'!U:V,2,0),"0")</f>
        <v>0</v>
      </c>
      <c r="N81" s="5" t="s">
        <v>295</v>
      </c>
      <c r="O81" s="15">
        <f t="shared" si="76"/>
        <v>0</v>
      </c>
      <c r="P81" s="10" t="str">
        <f>IFERROR(VLOOKUP(A81,'4'!U:V,2,0),"0")</f>
        <v>0</v>
      </c>
      <c r="Q81" s="5" t="s">
        <v>295</v>
      </c>
      <c r="R81" s="15">
        <f t="shared" si="77"/>
        <v>0</v>
      </c>
      <c r="S81" s="10" t="str">
        <f>IFERROR(VLOOKUP(A81,'5'!U:V,2,0),"0")</f>
        <v>0</v>
      </c>
      <c r="T81" s="5" t="s">
        <v>295</v>
      </c>
      <c r="U81" s="15">
        <f t="shared" si="78"/>
        <v>0</v>
      </c>
      <c r="V81" s="10" t="str">
        <f>IFERROR(VLOOKUP(A81,'6'!U:V,2,0),"0")</f>
        <v>0</v>
      </c>
      <c r="W81" s="5" t="s">
        <v>295</v>
      </c>
      <c r="X81" s="15">
        <f t="shared" si="79"/>
        <v>0</v>
      </c>
      <c r="Y81" s="10" t="str">
        <f>IFERROR(VLOOKUP(A81,'7'!U:V,2,0),"0")</f>
        <v>0</v>
      </c>
      <c r="Z81" s="5" t="s">
        <v>295</v>
      </c>
      <c r="AA81" s="15">
        <f t="shared" si="80"/>
        <v>0</v>
      </c>
      <c r="AB81" s="10" t="str">
        <f>IFERROR(VLOOKUP(A81,'8'!U:V,2,0),"0")</f>
        <v>0</v>
      </c>
      <c r="AC81" s="5" t="s">
        <v>295</v>
      </c>
      <c r="AD81" s="15">
        <f t="shared" si="81"/>
        <v>0</v>
      </c>
      <c r="AE81" s="10" t="str">
        <f>IFERROR(VLOOKUP(A81,'9'!U:V,2,0),"0")</f>
        <v>0</v>
      </c>
      <c r="AF81" s="5" t="s">
        <v>295</v>
      </c>
      <c r="AG81" s="15">
        <f t="shared" si="82"/>
        <v>0</v>
      </c>
      <c r="AH81" s="10" t="str">
        <f>IFERROR(VLOOKUP(A81,'10'!U:V,2,0),"0")</f>
        <v>0</v>
      </c>
      <c r="AI81" s="5" t="s">
        <v>295</v>
      </c>
      <c r="AJ81" s="15">
        <f t="shared" si="83"/>
        <v>0</v>
      </c>
      <c r="AK81" s="10" t="str">
        <f>IFERROR(VLOOKUP(A81,'11'!U:V,2,0),"0")</f>
        <v>0</v>
      </c>
      <c r="AL81" s="5" t="s">
        <v>295</v>
      </c>
      <c r="AM81" s="15">
        <f t="shared" si="84"/>
        <v>0</v>
      </c>
      <c r="AN81" s="10" t="str">
        <f>IFERROR(VLOOKUP(A81,'12'!U:V,2,0),"0")</f>
        <v>0</v>
      </c>
      <c r="AO81" s="5" t="s">
        <v>295</v>
      </c>
      <c r="AP81" s="15">
        <f t="shared" si="85"/>
        <v>0</v>
      </c>
      <c r="AQ81" s="10" t="str">
        <f>IFERROR(VLOOKUP(A81,'13'!U:V,2,0),"0")</f>
        <v>0</v>
      </c>
      <c r="AR81" s="5" t="s">
        <v>295</v>
      </c>
      <c r="AS81" s="15">
        <f t="shared" si="86"/>
        <v>0</v>
      </c>
      <c r="AT81" s="10" t="str">
        <f>IFERROR(VLOOKUP(A81,'14'!U:V,2,0),"0")</f>
        <v>0</v>
      </c>
      <c r="AU81" s="5" t="s">
        <v>295</v>
      </c>
      <c r="AV81" s="15">
        <f t="shared" si="87"/>
        <v>0</v>
      </c>
      <c r="AW81" s="10" t="str">
        <f>IFERROR(VLOOKUP(A81,'15'!U:V,2,0),"0")</f>
        <v>0</v>
      </c>
      <c r="AX81" s="5" t="s">
        <v>295</v>
      </c>
      <c r="AY81" s="15">
        <f t="shared" si="88"/>
        <v>0</v>
      </c>
      <c r="AZ81" s="10" t="str">
        <f>IFERROR(VLOOKUP(A81,'16'!U:V,2,0),"0")</f>
        <v>0</v>
      </c>
      <c r="BA81" s="5" t="s">
        <v>295</v>
      </c>
      <c r="BB81" s="15">
        <f t="shared" si="89"/>
        <v>0</v>
      </c>
      <c r="BC81" s="10" t="str">
        <f>IFERROR(VLOOKUP(A81,'17'!U:V,2,0),"0")</f>
        <v>0</v>
      </c>
      <c r="BD81" s="5" t="s">
        <v>295</v>
      </c>
      <c r="BE81" s="15">
        <f t="shared" si="90"/>
        <v>0</v>
      </c>
      <c r="BF81" s="10" t="str">
        <f>IFERROR(VLOOKUP(A81,'18'!U:V,2,0),"0")</f>
        <v>0</v>
      </c>
      <c r="BG81" s="5" t="s">
        <v>295</v>
      </c>
      <c r="BH81" s="15">
        <f t="shared" si="91"/>
        <v>0</v>
      </c>
      <c r="BI81" s="10" t="str">
        <f>IFERROR(VLOOKUP(A81,'19'!U:V,2,0),"0")</f>
        <v>0</v>
      </c>
      <c r="BJ81" s="5" t="s">
        <v>295</v>
      </c>
      <c r="BK81" s="15">
        <f t="shared" si="92"/>
        <v>0</v>
      </c>
      <c r="BL81" s="10" t="str">
        <f>IFERROR(VLOOKUP(A81,'20'!U:V,2,0),"0")</f>
        <v>0</v>
      </c>
      <c r="BM81" s="5" t="s">
        <v>295</v>
      </c>
      <c r="BN81" s="15">
        <f t="shared" si="93"/>
        <v>0</v>
      </c>
      <c r="BO81" s="10" t="str">
        <f>IFERROR(VLOOKUP(A81,'21'!U:V,2,0),"0")</f>
        <v>0</v>
      </c>
      <c r="BP81" s="5" t="s">
        <v>295</v>
      </c>
      <c r="BQ81" s="15">
        <f t="shared" si="94"/>
        <v>0</v>
      </c>
      <c r="BR81" s="10" t="str">
        <f>IFERROR(VLOOKUP(A81,'22'!U:V,2,0),"0")</f>
        <v>0</v>
      </c>
      <c r="BS81" s="5" t="s">
        <v>295</v>
      </c>
      <c r="BT81" s="15">
        <f t="shared" si="95"/>
        <v>0</v>
      </c>
      <c r="BU81" s="10" t="str">
        <f>IFERROR(VLOOKUP(A81,'23'!U:V,2,0),"0")</f>
        <v>0</v>
      </c>
      <c r="BV81" s="5" t="s">
        <v>295</v>
      </c>
      <c r="BW81" s="15">
        <f t="shared" si="96"/>
        <v>0</v>
      </c>
      <c r="BX81" s="10" t="str">
        <f>IFERROR(VLOOKUP(A81,'24'!U:V,2,0),"0")</f>
        <v>0</v>
      </c>
      <c r="BY81" s="5" t="s">
        <v>295</v>
      </c>
      <c r="BZ81" s="15">
        <f t="shared" si="97"/>
        <v>0</v>
      </c>
      <c r="CA81" s="10" t="str">
        <f>IFERROR(VLOOKUP(A81,'25'!U:V,2,0),"0")</f>
        <v>0</v>
      </c>
      <c r="CB81" s="5" t="s">
        <v>295</v>
      </c>
      <c r="CC81" s="15">
        <f t="shared" si="98"/>
        <v>0</v>
      </c>
      <c r="CD81" s="10" t="str">
        <f>IFERROR(VLOOKUP(A81,'26'!U:V,2,0),"0")</f>
        <v>0</v>
      </c>
      <c r="CE81" s="5" t="s">
        <v>295</v>
      </c>
      <c r="CF81" s="15">
        <f t="shared" si="99"/>
        <v>0</v>
      </c>
      <c r="CG81" s="10" t="str">
        <f>IFERROR(VLOOKUP(A81,'28'!#REF!,2,0),"0")</f>
        <v>0</v>
      </c>
      <c r="CH81" s="5" t="s">
        <v>295</v>
      </c>
      <c r="CI81" s="15">
        <f t="shared" si="100"/>
        <v>0</v>
      </c>
      <c r="CJ81" s="10" t="str">
        <f>IFERROR(VLOOKUP(A81,'28'!U:V,2,0),"0")</f>
        <v>0</v>
      </c>
      <c r="CK81" s="5" t="s">
        <v>295</v>
      </c>
      <c r="CL81" s="15">
        <f t="shared" si="101"/>
        <v>0</v>
      </c>
      <c r="CM81" s="10" t="str">
        <f>IFERROR(VLOOKUP(A81,'29'!U:V,2,0),"0")</f>
        <v>0</v>
      </c>
      <c r="CN81" s="5" t="s">
        <v>295</v>
      </c>
      <c r="CO81" s="15">
        <f t="shared" si="102"/>
        <v>0</v>
      </c>
      <c r="CP81" s="10" t="str">
        <f>IFERROR(VLOOKUP(A81,'30'!U:V,2,0),"0")</f>
        <v>0</v>
      </c>
      <c r="CQ81" s="5" t="s">
        <v>295</v>
      </c>
      <c r="CR81" s="15">
        <f t="shared" si="103"/>
        <v>0</v>
      </c>
      <c r="CT81" s="5" t="s">
        <v>295</v>
      </c>
      <c r="CU81" s="15">
        <f t="shared" si="104"/>
        <v>0</v>
      </c>
      <c r="CV81" s="10" t="str">
        <f>IFERROR(VLOOKUP(A81,'เซต1-31'!V:W,2,0),"0")</f>
        <v>0</v>
      </c>
      <c r="CW81" s="5" t="s">
        <v>295</v>
      </c>
      <c r="CX81" s="15">
        <f t="shared" si="105"/>
        <v>0</v>
      </c>
    </row>
    <row r="82" spans="1:102" x14ac:dyDescent="0.25">
      <c r="A82" s="5" t="s">
        <v>443</v>
      </c>
      <c r="B82" s="4" t="s">
        <v>610</v>
      </c>
      <c r="C82" s="52">
        <f>11.38*3</f>
        <v>34.14</v>
      </c>
      <c r="D82" s="19">
        <f t="shared" si="72"/>
        <v>0</v>
      </c>
      <c r="E82" s="5" t="s">
        <v>295</v>
      </c>
      <c r="F82" s="13">
        <f t="shared" si="73"/>
        <v>0</v>
      </c>
      <c r="G82" s="10" t="str">
        <f>IFERROR(VLOOKUP(A82,'1'!U:V,2,0),"0")</f>
        <v>0</v>
      </c>
      <c r="H82" s="5" t="s">
        <v>295</v>
      </c>
      <c r="I82" s="15">
        <f t="shared" si="74"/>
        <v>0</v>
      </c>
      <c r="J82" s="10" t="str">
        <f>IFERROR(VLOOKUP(A82,'2'!U:V,2,0),"0")</f>
        <v>0</v>
      </c>
      <c r="K82" s="5" t="s">
        <v>295</v>
      </c>
      <c r="L82" s="15">
        <f t="shared" si="75"/>
        <v>0</v>
      </c>
      <c r="M82" s="10" t="str">
        <f>IFERROR(VLOOKUP(A82,'3'!U:V,2,0),"0")</f>
        <v>0</v>
      </c>
      <c r="N82" s="5" t="s">
        <v>295</v>
      </c>
      <c r="O82" s="15">
        <f t="shared" si="76"/>
        <v>0</v>
      </c>
      <c r="P82" s="10" t="str">
        <f>IFERROR(VLOOKUP(A82,'4'!U:V,2,0),"0")</f>
        <v>0</v>
      </c>
      <c r="Q82" s="5" t="s">
        <v>295</v>
      </c>
      <c r="R82" s="15">
        <f t="shared" si="77"/>
        <v>0</v>
      </c>
      <c r="S82" s="10" t="str">
        <f>IFERROR(VLOOKUP(A82,'5'!U:V,2,0),"0")</f>
        <v>0</v>
      </c>
      <c r="T82" s="5" t="s">
        <v>295</v>
      </c>
      <c r="U82" s="15">
        <f t="shared" si="78"/>
        <v>0</v>
      </c>
      <c r="V82" s="10" t="str">
        <f>IFERROR(VLOOKUP(A82,'6'!U:V,2,0),"0")</f>
        <v>0</v>
      </c>
      <c r="W82" s="5" t="s">
        <v>295</v>
      </c>
      <c r="X82" s="15">
        <f t="shared" si="79"/>
        <v>0</v>
      </c>
      <c r="Y82" s="10" t="str">
        <f>IFERROR(VLOOKUP(A82,'7'!U:V,2,0),"0")</f>
        <v>0</v>
      </c>
      <c r="Z82" s="5" t="s">
        <v>295</v>
      </c>
      <c r="AA82" s="15">
        <f t="shared" si="80"/>
        <v>0</v>
      </c>
      <c r="AB82" s="10" t="str">
        <f>IFERROR(VLOOKUP(A82,'8'!U:V,2,0),"0")</f>
        <v>0</v>
      </c>
      <c r="AC82" s="5" t="s">
        <v>295</v>
      </c>
      <c r="AD82" s="15">
        <f t="shared" si="81"/>
        <v>0</v>
      </c>
      <c r="AE82" s="10" t="str">
        <f>IFERROR(VLOOKUP(A82,'9'!U:V,2,0),"0")</f>
        <v>0</v>
      </c>
      <c r="AF82" s="5" t="s">
        <v>295</v>
      </c>
      <c r="AG82" s="15">
        <f t="shared" si="82"/>
        <v>0</v>
      </c>
      <c r="AH82" s="10" t="str">
        <f>IFERROR(VLOOKUP(A82,'10'!U:V,2,0),"0")</f>
        <v>0</v>
      </c>
      <c r="AI82" s="5" t="s">
        <v>295</v>
      </c>
      <c r="AJ82" s="15">
        <f t="shared" si="83"/>
        <v>0</v>
      </c>
      <c r="AK82" s="10" t="str">
        <f>IFERROR(VLOOKUP(A82,'11'!U:V,2,0),"0")</f>
        <v>0</v>
      </c>
      <c r="AL82" s="5" t="s">
        <v>295</v>
      </c>
      <c r="AM82" s="15">
        <f t="shared" si="84"/>
        <v>0</v>
      </c>
      <c r="AN82" s="10" t="str">
        <f>IFERROR(VLOOKUP(A82,'12'!U:V,2,0),"0")</f>
        <v>0</v>
      </c>
      <c r="AO82" s="5" t="s">
        <v>295</v>
      </c>
      <c r="AP82" s="15">
        <f t="shared" si="85"/>
        <v>0</v>
      </c>
      <c r="AQ82" s="10" t="str">
        <f>IFERROR(VLOOKUP(A82,'13'!U:V,2,0),"0")</f>
        <v>0</v>
      </c>
      <c r="AR82" s="5" t="s">
        <v>295</v>
      </c>
      <c r="AS82" s="15">
        <f t="shared" si="86"/>
        <v>0</v>
      </c>
      <c r="AT82" s="10" t="str">
        <f>IFERROR(VLOOKUP(A82,'14'!U:V,2,0),"0")</f>
        <v>0</v>
      </c>
      <c r="AU82" s="5" t="s">
        <v>295</v>
      </c>
      <c r="AV82" s="15">
        <f t="shared" si="87"/>
        <v>0</v>
      </c>
      <c r="AW82" s="10" t="str">
        <f>IFERROR(VLOOKUP(A82,'15'!U:V,2,0),"0")</f>
        <v>0</v>
      </c>
      <c r="AX82" s="5" t="s">
        <v>295</v>
      </c>
      <c r="AY82" s="15">
        <f t="shared" si="88"/>
        <v>0</v>
      </c>
      <c r="AZ82" s="10" t="str">
        <f>IFERROR(VLOOKUP(A82,'16'!U:V,2,0),"0")</f>
        <v>0</v>
      </c>
      <c r="BA82" s="5" t="s">
        <v>295</v>
      </c>
      <c r="BB82" s="15">
        <f t="shared" si="89"/>
        <v>0</v>
      </c>
      <c r="BC82" s="10" t="str">
        <f>IFERROR(VLOOKUP(A82,'17'!U:V,2,0),"0")</f>
        <v>0</v>
      </c>
      <c r="BD82" s="5" t="s">
        <v>295</v>
      </c>
      <c r="BE82" s="15">
        <f t="shared" si="90"/>
        <v>0</v>
      </c>
      <c r="BF82" s="10" t="str">
        <f>IFERROR(VLOOKUP(A82,'18'!U:V,2,0),"0")</f>
        <v>0</v>
      </c>
      <c r="BG82" s="5" t="s">
        <v>295</v>
      </c>
      <c r="BH82" s="15">
        <f t="shared" si="91"/>
        <v>0</v>
      </c>
      <c r="BI82" s="10" t="str">
        <f>IFERROR(VLOOKUP(A82,'19'!U:V,2,0),"0")</f>
        <v>0</v>
      </c>
      <c r="BJ82" s="5" t="s">
        <v>295</v>
      </c>
      <c r="BK82" s="15">
        <f t="shared" si="92"/>
        <v>0</v>
      </c>
      <c r="BL82" s="10" t="str">
        <f>IFERROR(VLOOKUP(A82,'20'!U:V,2,0),"0")</f>
        <v>0</v>
      </c>
      <c r="BM82" s="5" t="s">
        <v>295</v>
      </c>
      <c r="BN82" s="15">
        <f t="shared" si="93"/>
        <v>0</v>
      </c>
      <c r="BO82" s="10" t="str">
        <f>IFERROR(VLOOKUP(A82,'21'!U:V,2,0),"0")</f>
        <v>0</v>
      </c>
      <c r="BP82" s="5" t="s">
        <v>295</v>
      </c>
      <c r="BQ82" s="15">
        <f t="shared" si="94"/>
        <v>0</v>
      </c>
      <c r="BR82" s="10" t="str">
        <f>IFERROR(VLOOKUP(A82,'22'!U:V,2,0),"0")</f>
        <v>0</v>
      </c>
      <c r="BS82" s="5" t="s">
        <v>295</v>
      </c>
      <c r="BT82" s="15">
        <f t="shared" si="95"/>
        <v>0</v>
      </c>
      <c r="BU82" s="10" t="str">
        <f>IFERROR(VLOOKUP(A82,'23'!U:V,2,0),"0")</f>
        <v>0</v>
      </c>
      <c r="BV82" s="5" t="s">
        <v>295</v>
      </c>
      <c r="BW82" s="15">
        <f t="shared" si="96"/>
        <v>0</v>
      </c>
      <c r="BX82" s="10" t="str">
        <f>IFERROR(VLOOKUP(A82,'24'!U:V,2,0),"0")</f>
        <v>0</v>
      </c>
      <c r="BY82" s="5" t="s">
        <v>295</v>
      </c>
      <c r="BZ82" s="15">
        <f t="shared" si="97"/>
        <v>0</v>
      </c>
      <c r="CA82" s="10" t="str">
        <f>IFERROR(VLOOKUP(A82,'25'!U:V,2,0),"0")</f>
        <v>0</v>
      </c>
      <c r="CB82" s="5" t="s">
        <v>295</v>
      </c>
      <c r="CC82" s="15">
        <f t="shared" si="98"/>
        <v>0</v>
      </c>
      <c r="CD82" s="10" t="str">
        <f>IFERROR(VLOOKUP(A82,'26'!U:V,2,0),"0")</f>
        <v>0</v>
      </c>
      <c r="CE82" s="5" t="s">
        <v>295</v>
      </c>
      <c r="CF82" s="15">
        <f t="shared" si="99"/>
        <v>0</v>
      </c>
      <c r="CG82" s="10" t="str">
        <f>IFERROR(VLOOKUP(A82,'28'!#REF!,2,0),"0")</f>
        <v>0</v>
      </c>
      <c r="CH82" s="5" t="s">
        <v>295</v>
      </c>
      <c r="CI82" s="15">
        <f t="shared" si="100"/>
        <v>0</v>
      </c>
      <c r="CJ82" s="10" t="str">
        <f>IFERROR(VLOOKUP(A82,'28'!U:V,2,0),"0")</f>
        <v>0</v>
      </c>
      <c r="CK82" s="5" t="s">
        <v>295</v>
      </c>
      <c r="CL82" s="15">
        <f t="shared" si="101"/>
        <v>0</v>
      </c>
      <c r="CM82" s="10" t="str">
        <f>IFERROR(VLOOKUP(A82,'29'!U:V,2,0),"0")</f>
        <v>0</v>
      </c>
      <c r="CN82" s="5" t="s">
        <v>295</v>
      </c>
      <c r="CO82" s="15">
        <f t="shared" si="102"/>
        <v>0</v>
      </c>
      <c r="CP82" s="10" t="str">
        <f>IFERROR(VLOOKUP(A82,'30'!U:V,2,0),"0")</f>
        <v>0</v>
      </c>
      <c r="CQ82" s="5" t="s">
        <v>295</v>
      </c>
      <c r="CR82" s="15">
        <f t="shared" si="103"/>
        <v>0</v>
      </c>
      <c r="CT82" s="5" t="s">
        <v>295</v>
      </c>
      <c r="CU82" s="15">
        <f t="shared" si="104"/>
        <v>0</v>
      </c>
      <c r="CV82" s="10" t="str">
        <f>IFERROR(VLOOKUP(A82,'เซต1-31'!V:W,2,0),"0")</f>
        <v>0</v>
      </c>
      <c r="CW82" s="5" t="s">
        <v>295</v>
      </c>
      <c r="CX82" s="15">
        <f t="shared" si="105"/>
        <v>0</v>
      </c>
    </row>
    <row r="83" spans="1:102" x14ac:dyDescent="0.25">
      <c r="A83" s="5" t="s">
        <v>473</v>
      </c>
      <c r="B83" s="4" t="s">
        <v>474</v>
      </c>
      <c r="C83" s="52">
        <f>11.38*3</f>
        <v>34.14</v>
      </c>
      <c r="D83" s="19">
        <f t="shared" si="72"/>
        <v>0</v>
      </c>
      <c r="E83" s="5" t="s">
        <v>295</v>
      </c>
      <c r="F83" s="13">
        <f t="shared" si="73"/>
        <v>0</v>
      </c>
      <c r="G83" s="10" t="str">
        <f>IFERROR(VLOOKUP(A83,'1'!U:V,2,0),"0")</f>
        <v>0</v>
      </c>
      <c r="H83" s="5" t="s">
        <v>295</v>
      </c>
      <c r="I83" s="15">
        <f t="shared" si="74"/>
        <v>0</v>
      </c>
      <c r="J83" s="10" t="str">
        <f>IFERROR(VLOOKUP(A83,'2'!U:V,2,0),"0")</f>
        <v>0</v>
      </c>
      <c r="K83" s="5" t="s">
        <v>295</v>
      </c>
      <c r="L83" s="15">
        <f t="shared" si="75"/>
        <v>0</v>
      </c>
      <c r="M83" s="10" t="str">
        <f>IFERROR(VLOOKUP(A83,'3'!U:V,2,0),"0")</f>
        <v>0</v>
      </c>
      <c r="N83" s="5" t="s">
        <v>295</v>
      </c>
      <c r="O83" s="15">
        <f t="shared" si="76"/>
        <v>0</v>
      </c>
      <c r="P83" s="10" t="str">
        <f>IFERROR(VLOOKUP(A83,'4'!U:V,2,0),"0")</f>
        <v>0</v>
      </c>
      <c r="Q83" s="5" t="s">
        <v>295</v>
      </c>
      <c r="R83" s="15">
        <f t="shared" si="77"/>
        <v>0</v>
      </c>
      <c r="S83" s="10" t="str">
        <f>IFERROR(VLOOKUP(A83,'5'!U:V,2,0),"0")</f>
        <v>0</v>
      </c>
      <c r="T83" s="5" t="s">
        <v>295</v>
      </c>
      <c r="U83" s="15">
        <f t="shared" si="78"/>
        <v>0</v>
      </c>
      <c r="V83" s="10" t="str">
        <f>IFERROR(VLOOKUP(A83,'6'!U:V,2,0),"0")</f>
        <v>0</v>
      </c>
      <c r="W83" s="5" t="s">
        <v>295</v>
      </c>
      <c r="X83" s="15">
        <f t="shared" si="79"/>
        <v>0</v>
      </c>
      <c r="Y83" s="10" t="str">
        <f>IFERROR(VLOOKUP(A83,'7'!U:V,2,0),"0")</f>
        <v>0</v>
      </c>
      <c r="Z83" s="5" t="s">
        <v>295</v>
      </c>
      <c r="AA83" s="15">
        <f t="shared" si="80"/>
        <v>0</v>
      </c>
      <c r="AB83" s="10" t="str">
        <f>IFERROR(VLOOKUP(A83,'8'!U:V,2,0),"0")</f>
        <v>0</v>
      </c>
      <c r="AC83" s="5" t="s">
        <v>295</v>
      </c>
      <c r="AD83" s="15">
        <f t="shared" si="81"/>
        <v>0</v>
      </c>
      <c r="AE83" s="10" t="str">
        <f>IFERROR(VLOOKUP(A83,'9'!U:V,2,0),"0")</f>
        <v>0</v>
      </c>
      <c r="AF83" s="5" t="s">
        <v>295</v>
      </c>
      <c r="AG83" s="15">
        <f t="shared" si="82"/>
        <v>0</v>
      </c>
      <c r="AH83" s="10" t="str">
        <f>IFERROR(VLOOKUP(A83,'10'!U:V,2,0),"0")</f>
        <v>0</v>
      </c>
      <c r="AI83" s="5" t="s">
        <v>295</v>
      </c>
      <c r="AJ83" s="15">
        <f t="shared" si="83"/>
        <v>0</v>
      </c>
      <c r="AK83" s="10" t="str">
        <f>IFERROR(VLOOKUP(A83,'11'!U:V,2,0),"0")</f>
        <v>0</v>
      </c>
      <c r="AL83" s="5" t="s">
        <v>295</v>
      </c>
      <c r="AM83" s="15">
        <f t="shared" si="84"/>
        <v>0</v>
      </c>
      <c r="AN83" s="10" t="str">
        <f>IFERROR(VLOOKUP(A83,'12'!U:V,2,0),"0")</f>
        <v>0</v>
      </c>
      <c r="AO83" s="5" t="s">
        <v>295</v>
      </c>
      <c r="AP83" s="15">
        <f t="shared" si="85"/>
        <v>0</v>
      </c>
      <c r="AQ83" s="10" t="str">
        <f>IFERROR(VLOOKUP(A83,'13'!U:V,2,0),"0")</f>
        <v>0</v>
      </c>
      <c r="AR83" s="5" t="s">
        <v>295</v>
      </c>
      <c r="AS83" s="15">
        <f t="shared" si="86"/>
        <v>0</v>
      </c>
      <c r="AT83" s="10" t="str">
        <f>IFERROR(VLOOKUP(A83,'14'!U:V,2,0),"0")</f>
        <v>0</v>
      </c>
      <c r="AU83" s="5" t="s">
        <v>295</v>
      </c>
      <c r="AV83" s="15">
        <f t="shared" si="87"/>
        <v>0</v>
      </c>
      <c r="AW83" s="10" t="str">
        <f>IFERROR(VLOOKUP(A83,'15'!U:V,2,0),"0")</f>
        <v>0</v>
      </c>
      <c r="AX83" s="5" t="s">
        <v>295</v>
      </c>
      <c r="AY83" s="15">
        <f t="shared" si="88"/>
        <v>0</v>
      </c>
      <c r="AZ83" s="10" t="str">
        <f>IFERROR(VLOOKUP(A83,'16'!U:V,2,0),"0")</f>
        <v>0</v>
      </c>
      <c r="BA83" s="5" t="s">
        <v>295</v>
      </c>
      <c r="BB83" s="15">
        <f t="shared" si="89"/>
        <v>0</v>
      </c>
      <c r="BC83" s="10" t="str">
        <f>IFERROR(VLOOKUP(A83,'17'!U:V,2,0),"0")</f>
        <v>0</v>
      </c>
      <c r="BD83" s="5" t="s">
        <v>295</v>
      </c>
      <c r="BE83" s="15">
        <f t="shared" si="90"/>
        <v>0</v>
      </c>
      <c r="BF83" s="10" t="str">
        <f>IFERROR(VLOOKUP(A83,'18'!U:V,2,0),"0")</f>
        <v>0</v>
      </c>
      <c r="BG83" s="5" t="s">
        <v>295</v>
      </c>
      <c r="BH83" s="15">
        <f t="shared" si="91"/>
        <v>0</v>
      </c>
      <c r="BI83" s="10" t="str">
        <f>IFERROR(VLOOKUP(A83,'19'!U:V,2,0),"0")</f>
        <v>0</v>
      </c>
      <c r="BJ83" s="5" t="s">
        <v>295</v>
      </c>
      <c r="BK83" s="15">
        <f t="shared" si="92"/>
        <v>0</v>
      </c>
      <c r="BL83" s="10" t="str">
        <f>IFERROR(VLOOKUP(A83,'20'!U:V,2,0),"0")</f>
        <v>0</v>
      </c>
      <c r="BM83" s="5" t="s">
        <v>295</v>
      </c>
      <c r="BN83" s="15">
        <f t="shared" si="93"/>
        <v>0</v>
      </c>
      <c r="BO83" s="10" t="str">
        <f>IFERROR(VLOOKUP(A83,'21'!U:V,2,0),"0")</f>
        <v>0</v>
      </c>
      <c r="BP83" s="5" t="s">
        <v>295</v>
      </c>
      <c r="BQ83" s="15">
        <f t="shared" si="94"/>
        <v>0</v>
      </c>
      <c r="BR83" s="10" t="str">
        <f>IFERROR(VLOOKUP(A83,'22'!U:V,2,0),"0")</f>
        <v>0</v>
      </c>
      <c r="BS83" s="5" t="s">
        <v>295</v>
      </c>
      <c r="BT83" s="15">
        <f t="shared" si="95"/>
        <v>0</v>
      </c>
      <c r="BU83" s="10" t="str">
        <f>IFERROR(VLOOKUP(A83,'23'!U:V,2,0),"0")</f>
        <v>0</v>
      </c>
      <c r="BV83" s="5" t="s">
        <v>295</v>
      </c>
      <c r="BW83" s="15">
        <f t="shared" si="96"/>
        <v>0</v>
      </c>
      <c r="BX83" s="10" t="str">
        <f>IFERROR(VLOOKUP(A83,'24'!U:V,2,0),"0")</f>
        <v>0</v>
      </c>
      <c r="BY83" s="5" t="s">
        <v>295</v>
      </c>
      <c r="BZ83" s="15">
        <f t="shared" si="97"/>
        <v>0</v>
      </c>
      <c r="CA83" s="10" t="str">
        <f>IFERROR(VLOOKUP(A83,'25'!U:V,2,0),"0")</f>
        <v>0</v>
      </c>
      <c r="CB83" s="5" t="s">
        <v>295</v>
      </c>
      <c r="CC83" s="15">
        <f t="shared" si="98"/>
        <v>0</v>
      </c>
      <c r="CD83" s="10" t="str">
        <f>IFERROR(VLOOKUP(A83,'26'!U:V,2,0),"0")</f>
        <v>0</v>
      </c>
      <c r="CE83" s="5" t="s">
        <v>295</v>
      </c>
      <c r="CF83" s="15">
        <f t="shared" si="99"/>
        <v>0</v>
      </c>
      <c r="CG83" s="10" t="str">
        <f>IFERROR(VLOOKUP(A83,'28'!#REF!,2,0),"0")</f>
        <v>0</v>
      </c>
      <c r="CH83" s="5" t="s">
        <v>295</v>
      </c>
      <c r="CI83" s="15">
        <f t="shared" si="100"/>
        <v>0</v>
      </c>
      <c r="CJ83" s="10" t="str">
        <f>IFERROR(VLOOKUP(A83,'28'!U:V,2,0),"0")</f>
        <v>0</v>
      </c>
      <c r="CK83" s="5" t="s">
        <v>295</v>
      </c>
      <c r="CL83" s="15">
        <f t="shared" si="101"/>
        <v>0</v>
      </c>
      <c r="CM83" s="10" t="str">
        <f>IFERROR(VLOOKUP(A83,'29'!U:V,2,0),"0")</f>
        <v>0</v>
      </c>
      <c r="CN83" s="5" t="s">
        <v>295</v>
      </c>
      <c r="CO83" s="15">
        <f t="shared" si="102"/>
        <v>0</v>
      </c>
      <c r="CP83" s="10" t="str">
        <f>IFERROR(VLOOKUP(A83,'30'!U:V,2,0),"0")</f>
        <v>0</v>
      </c>
      <c r="CQ83" s="5" t="s">
        <v>295</v>
      </c>
      <c r="CR83" s="15">
        <f t="shared" si="103"/>
        <v>0</v>
      </c>
      <c r="CT83" s="5" t="s">
        <v>295</v>
      </c>
      <c r="CU83" s="15">
        <f t="shared" si="104"/>
        <v>0</v>
      </c>
      <c r="CV83" s="10" t="str">
        <f>IFERROR(VLOOKUP(A83,'เซต1-31'!V:W,2,0),"0")</f>
        <v>0</v>
      </c>
      <c r="CW83" s="5" t="s">
        <v>295</v>
      </c>
      <c r="CX83" s="15">
        <f t="shared" si="105"/>
        <v>0</v>
      </c>
    </row>
    <row r="84" spans="1:102" x14ac:dyDescent="0.25">
      <c r="A84" s="5" t="s">
        <v>491</v>
      </c>
      <c r="B84" s="4" t="s">
        <v>474</v>
      </c>
      <c r="C84" s="52">
        <f>11.38*3</f>
        <v>34.14</v>
      </c>
      <c r="D84" s="19">
        <f t="shared" si="72"/>
        <v>0</v>
      </c>
      <c r="E84" s="5" t="s">
        <v>295</v>
      </c>
      <c r="F84" s="13">
        <f t="shared" si="73"/>
        <v>0</v>
      </c>
      <c r="G84" s="10" t="str">
        <f>IFERROR(VLOOKUP(A84,'1'!U:V,2,0),"0")</f>
        <v>0</v>
      </c>
      <c r="H84" s="5" t="s">
        <v>295</v>
      </c>
      <c r="I84" s="15">
        <f t="shared" si="74"/>
        <v>0</v>
      </c>
      <c r="J84" s="10" t="str">
        <f>IFERROR(VLOOKUP(A84,'2'!U:V,2,0),"0")</f>
        <v>0</v>
      </c>
      <c r="K84" s="5" t="s">
        <v>295</v>
      </c>
      <c r="L84" s="15">
        <f t="shared" si="75"/>
        <v>0</v>
      </c>
      <c r="M84" s="10" t="str">
        <f>IFERROR(VLOOKUP(A84,'3'!U:V,2,0),"0")</f>
        <v>0</v>
      </c>
      <c r="N84" s="5" t="s">
        <v>295</v>
      </c>
      <c r="O84" s="15">
        <f t="shared" si="76"/>
        <v>0</v>
      </c>
      <c r="P84" s="10" t="str">
        <f>IFERROR(VLOOKUP(A84,'4'!U:V,2,0),"0")</f>
        <v>0</v>
      </c>
      <c r="Q84" s="5" t="s">
        <v>295</v>
      </c>
      <c r="R84" s="15">
        <f t="shared" si="77"/>
        <v>0</v>
      </c>
      <c r="S84" s="10" t="str">
        <f>IFERROR(VLOOKUP(A84,'5'!U:V,2,0),"0")</f>
        <v>0</v>
      </c>
      <c r="T84" s="5" t="s">
        <v>295</v>
      </c>
      <c r="U84" s="15">
        <f t="shared" si="78"/>
        <v>0</v>
      </c>
      <c r="V84" s="10" t="str">
        <f>IFERROR(VLOOKUP(A84,'6'!U:V,2,0),"0")</f>
        <v>0</v>
      </c>
      <c r="W84" s="5" t="s">
        <v>295</v>
      </c>
      <c r="X84" s="15">
        <f t="shared" si="79"/>
        <v>0</v>
      </c>
      <c r="Y84" s="10" t="str">
        <f>IFERROR(VLOOKUP(A84,'7'!U:V,2,0),"0")</f>
        <v>0</v>
      </c>
      <c r="Z84" s="5" t="s">
        <v>295</v>
      </c>
      <c r="AA84" s="15">
        <f t="shared" si="80"/>
        <v>0</v>
      </c>
      <c r="AB84" s="10" t="str">
        <f>IFERROR(VLOOKUP(A84,'8'!U:V,2,0),"0")</f>
        <v>0</v>
      </c>
      <c r="AC84" s="5" t="s">
        <v>295</v>
      </c>
      <c r="AD84" s="15">
        <f t="shared" si="81"/>
        <v>0</v>
      </c>
      <c r="AE84" s="10" t="str">
        <f>IFERROR(VLOOKUP(A84,'9'!U:V,2,0),"0")</f>
        <v>0</v>
      </c>
      <c r="AF84" s="5" t="s">
        <v>295</v>
      </c>
      <c r="AG84" s="15">
        <f t="shared" si="82"/>
        <v>0</v>
      </c>
      <c r="AH84" s="10" t="str">
        <f>IFERROR(VLOOKUP(A84,'10'!U:V,2,0),"0")</f>
        <v>0</v>
      </c>
      <c r="AI84" s="5" t="s">
        <v>295</v>
      </c>
      <c r="AJ84" s="15">
        <f t="shared" si="83"/>
        <v>0</v>
      </c>
      <c r="AK84" s="10" t="str">
        <f>IFERROR(VLOOKUP(A84,'11'!U:V,2,0),"0")</f>
        <v>0</v>
      </c>
      <c r="AL84" s="5" t="s">
        <v>295</v>
      </c>
      <c r="AM84" s="15">
        <f t="shared" si="84"/>
        <v>0</v>
      </c>
      <c r="AN84" s="10" t="str">
        <f>IFERROR(VLOOKUP(A84,'12'!U:V,2,0),"0")</f>
        <v>0</v>
      </c>
      <c r="AO84" s="5" t="s">
        <v>295</v>
      </c>
      <c r="AP84" s="15">
        <f t="shared" si="85"/>
        <v>0</v>
      </c>
      <c r="AQ84" s="10" t="str">
        <f>IFERROR(VLOOKUP(A84,'13'!U:V,2,0),"0")</f>
        <v>0</v>
      </c>
      <c r="AR84" s="5" t="s">
        <v>295</v>
      </c>
      <c r="AS84" s="15">
        <f t="shared" si="86"/>
        <v>0</v>
      </c>
      <c r="AT84" s="10" t="str">
        <f>IFERROR(VLOOKUP(A84,'14'!U:V,2,0),"0")</f>
        <v>0</v>
      </c>
      <c r="AU84" s="5" t="s">
        <v>295</v>
      </c>
      <c r="AV84" s="15">
        <f t="shared" si="87"/>
        <v>0</v>
      </c>
      <c r="AW84" s="10" t="str">
        <f>IFERROR(VLOOKUP(A84,'15'!U:V,2,0),"0")</f>
        <v>0</v>
      </c>
      <c r="AX84" s="5" t="s">
        <v>295</v>
      </c>
      <c r="AY84" s="15">
        <f t="shared" si="88"/>
        <v>0</v>
      </c>
      <c r="AZ84" s="10" t="str">
        <f>IFERROR(VLOOKUP(A84,'16'!U:V,2,0),"0")</f>
        <v>0</v>
      </c>
      <c r="BA84" s="5" t="s">
        <v>295</v>
      </c>
      <c r="BB84" s="15">
        <f t="shared" si="89"/>
        <v>0</v>
      </c>
      <c r="BC84" s="10" t="str">
        <f>IFERROR(VLOOKUP(A84,'17'!U:V,2,0),"0")</f>
        <v>0</v>
      </c>
      <c r="BD84" s="5" t="s">
        <v>295</v>
      </c>
      <c r="BE84" s="15">
        <f t="shared" si="90"/>
        <v>0</v>
      </c>
      <c r="BF84" s="10" t="str">
        <f>IFERROR(VLOOKUP(A84,'18'!U:V,2,0),"0")</f>
        <v>0</v>
      </c>
      <c r="BG84" s="5" t="s">
        <v>295</v>
      </c>
      <c r="BH84" s="15">
        <f t="shared" si="91"/>
        <v>0</v>
      </c>
      <c r="BI84" s="10" t="str">
        <f>IFERROR(VLOOKUP(A84,'19'!U:V,2,0),"0")</f>
        <v>0</v>
      </c>
      <c r="BJ84" s="5" t="s">
        <v>295</v>
      </c>
      <c r="BK84" s="15">
        <f t="shared" si="92"/>
        <v>0</v>
      </c>
      <c r="BL84" s="10" t="str">
        <f>IFERROR(VLOOKUP(A84,'20'!U:V,2,0),"0")</f>
        <v>0</v>
      </c>
      <c r="BM84" s="5" t="s">
        <v>295</v>
      </c>
      <c r="BN84" s="15">
        <f t="shared" si="93"/>
        <v>0</v>
      </c>
      <c r="BO84" s="10" t="str">
        <f>IFERROR(VLOOKUP(A84,'21'!U:V,2,0),"0")</f>
        <v>0</v>
      </c>
      <c r="BP84" s="5" t="s">
        <v>295</v>
      </c>
      <c r="BQ84" s="15">
        <f t="shared" si="94"/>
        <v>0</v>
      </c>
      <c r="BR84" s="10" t="str">
        <f>IFERROR(VLOOKUP(A84,'22'!U:V,2,0),"0")</f>
        <v>0</v>
      </c>
      <c r="BS84" s="5" t="s">
        <v>295</v>
      </c>
      <c r="BT84" s="15">
        <f t="shared" si="95"/>
        <v>0</v>
      </c>
      <c r="BU84" s="10" t="str">
        <f>IFERROR(VLOOKUP(A84,'23'!U:V,2,0),"0")</f>
        <v>0</v>
      </c>
      <c r="BV84" s="5" t="s">
        <v>295</v>
      </c>
      <c r="BW84" s="15">
        <f t="shared" si="96"/>
        <v>0</v>
      </c>
      <c r="BX84" s="10" t="str">
        <f>IFERROR(VLOOKUP(A84,'24'!U:V,2,0),"0")</f>
        <v>0</v>
      </c>
      <c r="BY84" s="5" t="s">
        <v>295</v>
      </c>
      <c r="BZ84" s="15">
        <f t="shared" si="97"/>
        <v>0</v>
      </c>
      <c r="CA84" s="10" t="str">
        <f>IFERROR(VLOOKUP(A84,'25'!U:V,2,0),"0")</f>
        <v>0</v>
      </c>
      <c r="CB84" s="5" t="s">
        <v>295</v>
      </c>
      <c r="CC84" s="15">
        <f t="shared" si="98"/>
        <v>0</v>
      </c>
      <c r="CD84" s="10" t="str">
        <f>IFERROR(VLOOKUP(A84,'26'!U:V,2,0),"0")</f>
        <v>0</v>
      </c>
      <c r="CE84" s="5" t="s">
        <v>295</v>
      </c>
      <c r="CF84" s="15">
        <f t="shared" si="99"/>
        <v>0</v>
      </c>
      <c r="CG84" s="10" t="str">
        <f>IFERROR(VLOOKUP(A84,'28'!#REF!,2,0),"0")</f>
        <v>0</v>
      </c>
      <c r="CH84" s="5" t="s">
        <v>295</v>
      </c>
      <c r="CI84" s="15">
        <f t="shared" si="100"/>
        <v>0</v>
      </c>
      <c r="CJ84" s="10" t="str">
        <f>IFERROR(VLOOKUP(A84,'28'!U:V,2,0),"0")</f>
        <v>0</v>
      </c>
      <c r="CK84" s="5" t="s">
        <v>295</v>
      </c>
      <c r="CL84" s="15">
        <f t="shared" si="101"/>
        <v>0</v>
      </c>
      <c r="CM84" s="10" t="str">
        <f>IFERROR(VLOOKUP(A84,'29'!U:V,2,0),"0")</f>
        <v>0</v>
      </c>
      <c r="CN84" s="5" t="s">
        <v>295</v>
      </c>
      <c r="CO84" s="15">
        <f t="shared" si="102"/>
        <v>0</v>
      </c>
      <c r="CP84" s="10" t="str">
        <f>IFERROR(VLOOKUP(A84,'30'!U:V,2,0),"0")</f>
        <v>0</v>
      </c>
      <c r="CQ84" s="5" t="s">
        <v>295</v>
      </c>
      <c r="CR84" s="15">
        <f t="shared" si="103"/>
        <v>0</v>
      </c>
      <c r="CT84" s="5" t="s">
        <v>295</v>
      </c>
      <c r="CU84" s="15">
        <f t="shared" si="104"/>
        <v>0</v>
      </c>
      <c r="CV84" s="10" t="str">
        <f>IFERROR(VLOOKUP(A84,'เซต1-31'!V:W,2,0),"0")</f>
        <v>0</v>
      </c>
      <c r="CW84" s="5" t="s">
        <v>295</v>
      </c>
      <c r="CX84" s="15">
        <f t="shared" si="105"/>
        <v>0</v>
      </c>
    </row>
    <row r="85" spans="1:102" x14ac:dyDescent="0.25">
      <c r="A85" s="5" t="s">
        <v>566</v>
      </c>
      <c r="B85" s="4" t="s">
        <v>567</v>
      </c>
      <c r="C85" s="52">
        <f>12.68*3</f>
        <v>38.04</v>
      </c>
      <c r="D85" s="19">
        <f t="shared" si="72"/>
        <v>0</v>
      </c>
      <c r="E85" s="5" t="s">
        <v>295</v>
      </c>
      <c r="F85" s="13">
        <f t="shared" si="73"/>
        <v>0</v>
      </c>
      <c r="G85" s="10" t="str">
        <f>IFERROR(VLOOKUP(A85,'1'!U:V,2,0),"0")</f>
        <v>0</v>
      </c>
      <c r="H85" s="5" t="s">
        <v>295</v>
      </c>
      <c r="I85" s="15">
        <f t="shared" si="74"/>
        <v>0</v>
      </c>
      <c r="J85" s="10" t="str">
        <f>IFERROR(VLOOKUP(A85,'2'!U:V,2,0),"0")</f>
        <v>0</v>
      </c>
      <c r="K85" s="5" t="s">
        <v>295</v>
      </c>
      <c r="L85" s="15">
        <f t="shared" si="75"/>
        <v>0</v>
      </c>
      <c r="M85" s="10" t="str">
        <f>IFERROR(VLOOKUP(A85,'3'!U:V,2,0),"0")</f>
        <v>0</v>
      </c>
      <c r="N85" s="5" t="s">
        <v>295</v>
      </c>
      <c r="O85" s="15">
        <f t="shared" si="76"/>
        <v>0</v>
      </c>
      <c r="P85" s="10" t="str">
        <f>IFERROR(VLOOKUP(A85,'4'!U:V,2,0),"0")</f>
        <v>0</v>
      </c>
      <c r="Q85" s="5" t="s">
        <v>295</v>
      </c>
      <c r="R85" s="15">
        <f t="shared" si="77"/>
        <v>0</v>
      </c>
      <c r="S85" s="10" t="str">
        <f>IFERROR(VLOOKUP(A85,'5'!U:V,2,0),"0")</f>
        <v>0</v>
      </c>
      <c r="T85" s="5" t="s">
        <v>295</v>
      </c>
      <c r="U85" s="15">
        <f t="shared" si="78"/>
        <v>0</v>
      </c>
      <c r="V85" s="10" t="str">
        <f>IFERROR(VLOOKUP(A85,'6'!U:V,2,0),"0")</f>
        <v>0</v>
      </c>
      <c r="W85" s="5" t="s">
        <v>295</v>
      </c>
      <c r="X85" s="15">
        <f t="shared" si="79"/>
        <v>0</v>
      </c>
      <c r="Y85" s="10" t="str">
        <f>IFERROR(VLOOKUP(A85,'7'!U:V,2,0),"0")</f>
        <v>0</v>
      </c>
      <c r="Z85" s="5" t="s">
        <v>295</v>
      </c>
      <c r="AA85" s="15">
        <f t="shared" si="80"/>
        <v>0</v>
      </c>
      <c r="AB85" s="10" t="str">
        <f>IFERROR(VLOOKUP(A85,'8'!U:V,2,0),"0")</f>
        <v>0</v>
      </c>
      <c r="AC85" s="5" t="s">
        <v>295</v>
      </c>
      <c r="AD85" s="15">
        <f t="shared" si="81"/>
        <v>0</v>
      </c>
      <c r="AE85" s="10" t="str">
        <f>IFERROR(VLOOKUP(A85,'9'!U:V,2,0),"0")</f>
        <v>0</v>
      </c>
      <c r="AF85" s="5" t="s">
        <v>295</v>
      </c>
      <c r="AG85" s="15">
        <f t="shared" si="82"/>
        <v>0</v>
      </c>
      <c r="AH85" s="10" t="str">
        <f>IFERROR(VLOOKUP(A85,'10'!U:V,2,0),"0")</f>
        <v>0</v>
      </c>
      <c r="AI85" s="5" t="s">
        <v>295</v>
      </c>
      <c r="AJ85" s="15">
        <f t="shared" si="83"/>
        <v>0</v>
      </c>
      <c r="AK85" s="10" t="str">
        <f>IFERROR(VLOOKUP(A85,'11'!U:V,2,0),"0")</f>
        <v>0</v>
      </c>
      <c r="AL85" s="5" t="s">
        <v>295</v>
      </c>
      <c r="AM85" s="15">
        <f t="shared" si="84"/>
        <v>0</v>
      </c>
      <c r="AN85" s="10" t="str">
        <f>IFERROR(VLOOKUP(A85,'12'!U:V,2,0),"0")</f>
        <v>0</v>
      </c>
      <c r="AO85" s="5" t="s">
        <v>295</v>
      </c>
      <c r="AP85" s="15">
        <f t="shared" si="85"/>
        <v>0</v>
      </c>
      <c r="AQ85" s="10" t="str">
        <f>IFERROR(VLOOKUP(A85,'13'!U:V,2,0),"0")</f>
        <v>0</v>
      </c>
      <c r="AR85" s="5" t="s">
        <v>295</v>
      </c>
      <c r="AS85" s="15">
        <f t="shared" si="86"/>
        <v>0</v>
      </c>
      <c r="AT85" s="10" t="str">
        <f>IFERROR(VLOOKUP(A85,'14'!U:V,2,0),"0")</f>
        <v>0</v>
      </c>
      <c r="AU85" s="5" t="s">
        <v>295</v>
      </c>
      <c r="AV85" s="15">
        <f t="shared" si="87"/>
        <v>0</v>
      </c>
      <c r="AW85" s="10" t="str">
        <f>IFERROR(VLOOKUP(A85,'15'!U:V,2,0),"0")</f>
        <v>0</v>
      </c>
      <c r="AX85" s="5" t="s">
        <v>295</v>
      </c>
      <c r="AY85" s="15">
        <f t="shared" si="88"/>
        <v>0</v>
      </c>
      <c r="AZ85" s="10" t="str">
        <f>IFERROR(VLOOKUP(A85,'16'!U:V,2,0),"0")</f>
        <v>0</v>
      </c>
      <c r="BA85" s="5" t="s">
        <v>295</v>
      </c>
      <c r="BB85" s="15">
        <f t="shared" si="89"/>
        <v>0</v>
      </c>
      <c r="BC85" s="10" t="str">
        <f>IFERROR(VLOOKUP(A85,'17'!U:V,2,0),"0")</f>
        <v>0</v>
      </c>
      <c r="BD85" s="5" t="s">
        <v>295</v>
      </c>
      <c r="BE85" s="15">
        <f t="shared" si="90"/>
        <v>0</v>
      </c>
      <c r="BF85" s="10" t="str">
        <f>IFERROR(VLOOKUP(A85,'18'!U:V,2,0),"0")</f>
        <v>0</v>
      </c>
      <c r="BG85" s="5" t="s">
        <v>295</v>
      </c>
      <c r="BH85" s="15">
        <f t="shared" si="91"/>
        <v>0</v>
      </c>
      <c r="BI85" s="10" t="str">
        <f>IFERROR(VLOOKUP(A85,'19'!U:V,2,0),"0")</f>
        <v>0</v>
      </c>
      <c r="BJ85" s="5" t="s">
        <v>295</v>
      </c>
      <c r="BK85" s="15">
        <f t="shared" si="92"/>
        <v>0</v>
      </c>
      <c r="BL85" s="10" t="str">
        <f>IFERROR(VLOOKUP(A85,'20'!U:V,2,0),"0")</f>
        <v>0</v>
      </c>
      <c r="BM85" s="5" t="s">
        <v>295</v>
      </c>
      <c r="BN85" s="15">
        <f t="shared" si="93"/>
        <v>0</v>
      </c>
      <c r="BO85" s="10" t="str">
        <f>IFERROR(VLOOKUP(A85,'21'!U:V,2,0),"0")</f>
        <v>0</v>
      </c>
      <c r="BP85" s="5" t="s">
        <v>295</v>
      </c>
      <c r="BQ85" s="15">
        <f t="shared" si="94"/>
        <v>0</v>
      </c>
      <c r="BR85" s="10" t="str">
        <f>IFERROR(VLOOKUP(A85,'22'!U:V,2,0),"0")</f>
        <v>0</v>
      </c>
      <c r="BS85" s="5" t="s">
        <v>295</v>
      </c>
      <c r="BT85" s="15">
        <f t="shared" si="95"/>
        <v>0</v>
      </c>
      <c r="BU85" s="10" t="str">
        <f>IFERROR(VLOOKUP(A85,'23'!U:V,2,0),"0")</f>
        <v>0</v>
      </c>
      <c r="BV85" s="5" t="s">
        <v>295</v>
      </c>
      <c r="BW85" s="15">
        <f t="shared" si="96"/>
        <v>0</v>
      </c>
      <c r="BX85" s="10" t="str">
        <f>IFERROR(VLOOKUP(A85,'24'!U:V,2,0),"0")</f>
        <v>0</v>
      </c>
      <c r="BY85" s="5" t="s">
        <v>295</v>
      </c>
      <c r="BZ85" s="15">
        <f t="shared" si="97"/>
        <v>0</v>
      </c>
      <c r="CA85" s="10" t="str">
        <f>IFERROR(VLOOKUP(A85,'25'!U:V,2,0),"0")</f>
        <v>0</v>
      </c>
      <c r="CB85" s="5" t="s">
        <v>295</v>
      </c>
      <c r="CC85" s="15">
        <f t="shared" si="98"/>
        <v>0</v>
      </c>
      <c r="CD85" s="10" t="str">
        <f>IFERROR(VLOOKUP(A85,'26'!U:V,2,0),"0")</f>
        <v>0</v>
      </c>
      <c r="CE85" s="5" t="s">
        <v>295</v>
      </c>
      <c r="CF85" s="15">
        <f t="shared" si="99"/>
        <v>0</v>
      </c>
      <c r="CG85" s="10" t="str">
        <f>IFERROR(VLOOKUP(A85,'28'!#REF!,2,0),"0")</f>
        <v>0</v>
      </c>
      <c r="CH85" s="5" t="s">
        <v>295</v>
      </c>
      <c r="CI85" s="15">
        <f t="shared" si="100"/>
        <v>0</v>
      </c>
      <c r="CJ85" s="10" t="str">
        <f>IFERROR(VLOOKUP(A85,'28'!U:V,2,0),"0")</f>
        <v>0</v>
      </c>
      <c r="CK85" s="5" t="s">
        <v>295</v>
      </c>
      <c r="CL85" s="15">
        <f t="shared" si="101"/>
        <v>0</v>
      </c>
      <c r="CM85" s="10" t="str">
        <f>IFERROR(VLOOKUP(A85,'29'!U:V,2,0),"0")</f>
        <v>0</v>
      </c>
      <c r="CN85" s="5" t="s">
        <v>295</v>
      </c>
      <c r="CO85" s="15">
        <f t="shared" si="102"/>
        <v>0</v>
      </c>
      <c r="CP85" s="10" t="str">
        <f>IFERROR(VLOOKUP(A85,'30'!U:V,2,0),"0")</f>
        <v>0</v>
      </c>
      <c r="CQ85" s="5" t="s">
        <v>295</v>
      </c>
      <c r="CR85" s="15">
        <f t="shared" si="103"/>
        <v>0</v>
      </c>
      <c r="CT85" s="5" t="s">
        <v>295</v>
      </c>
      <c r="CU85" s="15">
        <f t="shared" si="104"/>
        <v>0</v>
      </c>
      <c r="CV85" s="10" t="str">
        <f>IFERROR(VLOOKUP(A85,'เซต1-31'!V:W,2,0),"0")</f>
        <v>0</v>
      </c>
      <c r="CW85" s="5" t="s">
        <v>295</v>
      </c>
      <c r="CX85" s="15">
        <f t="shared" si="105"/>
        <v>0</v>
      </c>
    </row>
    <row r="86" spans="1:102" x14ac:dyDescent="0.25">
      <c r="A86" s="5" t="s">
        <v>539</v>
      </c>
      <c r="B86" s="4" t="s">
        <v>540</v>
      </c>
      <c r="C86" s="52">
        <f>12.68*4</f>
        <v>50.72</v>
      </c>
      <c r="D86" s="19">
        <f t="shared" si="72"/>
        <v>1</v>
      </c>
      <c r="E86" s="5" t="s">
        <v>295</v>
      </c>
      <c r="F86" s="13">
        <f t="shared" si="73"/>
        <v>50.72</v>
      </c>
      <c r="G86" s="10" t="str">
        <f>IFERROR(VLOOKUP(A86,'1'!U:V,2,0),"0")</f>
        <v>0</v>
      </c>
      <c r="H86" s="5" t="s">
        <v>295</v>
      </c>
      <c r="I86" s="15">
        <f t="shared" si="74"/>
        <v>0</v>
      </c>
      <c r="J86" s="10" t="str">
        <f>IFERROR(VLOOKUP(A86,'2'!U:V,2,0),"0")</f>
        <v>0</v>
      </c>
      <c r="K86" s="5" t="s">
        <v>295</v>
      </c>
      <c r="L86" s="15">
        <f t="shared" si="75"/>
        <v>0</v>
      </c>
      <c r="M86" s="10" t="str">
        <f>IFERROR(VLOOKUP(A86,'3'!U:V,2,0),"0")</f>
        <v>0</v>
      </c>
      <c r="N86" s="5" t="s">
        <v>295</v>
      </c>
      <c r="O86" s="15">
        <f t="shared" si="76"/>
        <v>0</v>
      </c>
      <c r="P86" s="10" t="str">
        <f>IFERROR(VLOOKUP(A86,'4'!U:V,2,0),"0")</f>
        <v>0</v>
      </c>
      <c r="Q86" s="5" t="s">
        <v>295</v>
      </c>
      <c r="R86" s="15">
        <f t="shared" si="77"/>
        <v>0</v>
      </c>
      <c r="S86" s="10" t="str">
        <f>IFERROR(VLOOKUP(A86,'5'!U:V,2,0),"0")</f>
        <v>0</v>
      </c>
      <c r="T86" s="5" t="s">
        <v>295</v>
      </c>
      <c r="U86" s="15">
        <f t="shared" si="78"/>
        <v>0</v>
      </c>
      <c r="V86" s="10" t="str">
        <f>IFERROR(VLOOKUP(A86,'6'!U:V,2,0),"0")</f>
        <v>0</v>
      </c>
      <c r="W86" s="5" t="s">
        <v>295</v>
      </c>
      <c r="X86" s="15">
        <f t="shared" si="79"/>
        <v>0</v>
      </c>
      <c r="Y86" s="10" t="str">
        <f>IFERROR(VLOOKUP(A86,'7'!U:V,2,0),"0")</f>
        <v>0</v>
      </c>
      <c r="Z86" s="5" t="s">
        <v>295</v>
      </c>
      <c r="AA86" s="15">
        <f t="shared" si="80"/>
        <v>0</v>
      </c>
      <c r="AB86" s="10" t="str">
        <f>IFERROR(VLOOKUP(A86,'8'!U:V,2,0),"0")</f>
        <v>0</v>
      </c>
      <c r="AC86" s="5" t="s">
        <v>295</v>
      </c>
      <c r="AD86" s="15">
        <f t="shared" si="81"/>
        <v>0</v>
      </c>
      <c r="AE86" s="10">
        <f>IFERROR(VLOOKUP(A86,'9'!U:V,2,0),"0")</f>
        <v>1</v>
      </c>
      <c r="AF86" s="5" t="s">
        <v>295</v>
      </c>
      <c r="AG86" s="15">
        <f t="shared" si="82"/>
        <v>50.72</v>
      </c>
      <c r="AH86" s="10" t="str">
        <f>IFERROR(VLOOKUP(A86,'10'!U:V,2,0),"0")</f>
        <v>0</v>
      </c>
      <c r="AI86" s="5" t="s">
        <v>295</v>
      </c>
      <c r="AJ86" s="15">
        <f t="shared" si="83"/>
        <v>0</v>
      </c>
      <c r="AK86" s="10" t="str">
        <f>IFERROR(VLOOKUP(A86,'11'!U:V,2,0),"0")</f>
        <v>0</v>
      </c>
      <c r="AL86" s="5" t="s">
        <v>295</v>
      </c>
      <c r="AM86" s="15">
        <f t="shared" si="84"/>
        <v>0</v>
      </c>
      <c r="AN86" s="10" t="str">
        <f>IFERROR(VLOOKUP(A86,'12'!U:V,2,0),"0")</f>
        <v>0</v>
      </c>
      <c r="AO86" s="5" t="s">
        <v>295</v>
      </c>
      <c r="AP86" s="15">
        <f t="shared" si="85"/>
        <v>0</v>
      </c>
      <c r="AQ86" s="10" t="str">
        <f>IFERROR(VLOOKUP(A86,'13'!U:V,2,0),"0")</f>
        <v>0</v>
      </c>
      <c r="AR86" s="5" t="s">
        <v>295</v>
      </c>
      <c r="AS86" s="15">
        <f t="shared" si="86"/>
        <v>0</v>
      </c>
      <c r="AT86" s="10" t="str">
        <f>IFERROR(VLOOKUP(A86,'14'!U:V,2,0),"0")</f>
        <v>0</v>
      </c>
      <c r="AU86" s="5" t="s">
        <v>295</v>
      </c>
      <c r="AV86" s="15">
        <f t="shared" si="87"/>
        <v>0</v>
      </c>
      <c r="AW86" s="10" t="str">
        <f>IFERROR(VLOOKUP(A86,'15'!U:V,2,0),"0")</f>
        <v>0</v>
      </c>
      <c r="AX86" s="5" t="s">
        <v>295</v>
      </c>
      <c r="AY86" s="15">
        <f t="shared" si="88"/>
        <v>0</v>
      </c>
      <c r="AZ86" s="10" t="str">
        <f>IFERROR(VLOOKUP(A86,'16'!U:V,2,0),"0")</f>
        <v>0</v>
      </c>
      <c r="BA86" s="5" t="s">
        <v>295</v>
      </c>
      <c r="BB86" s="15">
        <f t="shared" si="89"/>
        <v>0</v>
      </c>
      <c r="BC86" s="10" t="str">
        <f>IFERROR(VLOOKUP(A86,'17'!U:V,2,0),"0")</f>
        <v>0</v>
      </c>
      <c r="BD86" s="5" t="s">
        <v>295</v>
      </c>
      <c r="BE86" s="15">
        <f t="shared" si="90"/>
        <v>0</v>
      </c>
      <c r="BF86" s="10" t="str">
        <f>IFERROR(VLOOKUP(A86,'18'!U:V,2,0),"0")</f>
        <v>0</v>
      </c>
      <c r="BG86" s="5" t="s">
        <v>295</v>
      </c>
      <c r="BH86" s="15">
        <f t="shared" si="91"/>
        <v>0</v>
      </c>
      <c r="BI86" s="10" t="str">
        <f>IFERROR(VLOOKUP(A86,'19'!U:V,2,0),"0")</f>
        <v>0</v>
      </c>
      <c r="BJ86" s="5" t="s">
        <v>295</v>
      </c>
      <c r="BK86" s="15">
        <f t="shared" si="92"/>
        <v>0</v>
      </c>
      <c r="BL86" s="10" t="str">
        <f>IFERROR(VLOOKUP(A86,'20'!U:V,2,0),"0")</f>
        <v>0</v>
      </c>
      <c r="BM86" s="5" t="s">
        <v>295</v>
      </c>
      <c r="BN86" s="15">
        <f t="shared" si="93"/>
        <v>0</v>
      </c>
      <c r="BO86" s="10" t="str">
        <f>IFERROR(VLOOKUP(A86,'21'!U:V,2,0),"0")</f>
        <v>0</v>
      </c>
      <c r="BP86" s="5" t="s">
        <v>295</v>
      </c>
      <c r="BQ86" s="15">
        <f t="shared" si="94"/>
        <v>0</v>
      </c>
      <c r="BR86" s="10" t="str">
        <f>IFERROR(VLOOKUP(A86,'22'!U:V,2,0),"0")</f>
        <v>0</v>
      </c>
      <c r="BS86" s="5" t="s">
        <v>295</v>
      </c>
      <c r="BT86" s="15">
        <f t="shared" si="95"/>
        <v>0</v>
      </c>
      <c r="BU86" s="10" t="str">
        <f>IFERROR(VLOOKUP(A86,'23'!U:V,2,0),"0")</f>
        <v>0</v>
      </c>
      <c r="BV86" s="5" t="s">
        <v>295</v>
      </c>
      <c r="BW86" s="15">
        <f t="shared" si="96"/>
        <v>0</v>
      </c>
      <c r="BX86" s="10" t="str">
        <f>IFERROR(VLOOKUP(A86,'24'!U:V,2,0),"0")</f>
        <v>0</v>
      </c>
      <c r="BY86" s="5" t="s">
        <v>295</v>
      </c>
      <c r="BZ86" s="15">
        <f t="shared" si="97"/>
        <v>0</v>
      </c>
      <c r="CA86" s="10" t="str">
        <f>IFERROR(VLOOKUP(A86,'25'!U:V,2,0),"0")</f>
        <v>0</v>
      </c>
      <c r="CB86" s="5" t="s">
        <v>295</v>
      </c>
      <c r="CC86" s="15">
        <f t="shared" si="98"/>
        <v>0</v>
      </c>
      <c r="CD86" s="10" t="str">
        <f>IFERROR(VLOOKUP(A86,'26'!U:V,2,0),"0")</f>
        <v>0</v>
      </c>
      <c r="CE86" s="5" t="s">
        <v>295</v>
      </c>
      <c r="CF86" s="15">
        <f t="shared" si="99"/>
        <v>0</v>
      </c>
      <c r="CG86" s="10" t="str">
        <f>IFERROR(VLOOKUP(A86,'28'!#REF!,2,0),"0")</f>
        <v>0</v>
      </c>
      <c r="CH86" s="5" t="s">
        <v>295</v>
      </c>
      <c r="CI86" s="15">
        <f t="shared" si="100"/>
        <v>0</v>
      </c>
      <c r="CJ86" s="10" t="str">
        <f>IFERROR(VLOOKUP(A86,'28'!U:V,2,0),"0")</f>
        <v>0</v>
      </c>
      <c r="CK86" s="5" t="s">
        <v>295</v>
      </c>
      <c r="CL86" s="15">
        <f t="shared" si="101"/>
        <v>0</v>
      </c>
      <c r="CM86" s="10" t="str">
        <f>IFERROR(VLOOKUP(A86,'29'!U:V,2,0),"0")</f>
        <v>0</v>
      </c>
      <c r="CN86" s="5" t="s">
        <v>295</v>
      </c>
      <c r="CO86" s="15">
        <f t="shared" si="102"/>
        <v>0</v>
      </c>
      <c r="CP86" s="10" t="str">
        <f>IFERROR(VLOOKUP(A86,'30'!U:V,2,0),"0")</f>
        <v>0</v>
      </c>
      <c r="CQ86" s="5" t="s">
        <v>295</v>
      </c>
      <c r="CR86" s="15">
        <f t="shared" si="103"/>
        <v>0</v>
      </c>
      <c r="CT86" s="5" t="s">
        <v>295</v>
      </c>
      <c r="CU86" s="15">
        <f t="shared" si="104"/>
        <v>0</v>
      </c>
      <c r="CV86" s="10" t="str">
        <f>IFERROR(VLOOKUP(A86,'เซต1-31'!V:W,2,0),"0")</f>
        <v>0</v>
      </c>
      <c r="CW86" s="5" t="s">
        <v>295</v>
      </c>
      <c r="CX86" s="15">
        <f t="shared" si="105"/>
        <v>0</v>
      </c>
    </row>
    <row r="87" spans="1:102" x14ac:dyDescent="0.25">
      <c r="A87" s="5" t="s">
        <v>489</v>
      </c>
      <c r="B87" s="4" t="s">
        <v>490</v>
      </c>
      <c r="C87" s="52">
        <f>37.52*10</f>
        <v>375.20000000000005</v>
      </c>
      <c r="D87" s="19">
        <f t="shared" si="72"/>
        <v>0</v>
      </c>
      <c r="E87" s="5" t="s">
        <v>295</v>
      </c>
      <c r="F87" s="13">
        <f t="shared" si="73"/>
        <v>0</v>
      </c>
      <c r="G87" s="10" t="str">
        <f>IFERROR(VLOOKUP(A87,'1'!U:V,2,0),"0")</f>
        <v>0</v>
      </c>
      <c r="H87" s="5" t="s">
        <v>295</v>
      </c>
      <c r="I87" s="15">
        <f t="shared" si="74"/>
        <v>0</v>
      </c>
      <c r="J87" s="10" t="str">
        <f>IFERROR(VLOOKUP(A87,'2'!U:V,2,0),"0")</f>
        <v>0</v>
      </c>
      <c r="K87" s="5" t="s">
        <v>295</v>
      </c>
      <c r="L87" s="15">
        <f t="shared" si="75"/>
        <v>0</v>
      </c>
      <c r="M87" s="10" t="str">
        <f>IFERROR(VLOOKUP(A87,'3'!U:V,2,0),"0")</f>
        <v>0</v>
      </c>
      <c r="N87" s="5" t="s">
        <v>295</v>
      </c>
      <c r="O87" s="15">
        <f t="shared" si="76"/>
        <v>0</v>
      </c>
      <c r="P87" s="10" t="str">
        <f>IFERROR(VLOOKUP(A87,'4'!U:V,2,0),"0")</f>
        <v>0</v>
      </c>
      <c r="Q87" s="5" t="s">
        <v>295</v>
      </c>
      <c r="R87" s="15">
        <f t="shared" si="77"/>
        <v>0</v>
      </c>
      <c r="S87" s="10" t="str">
        <f>IFERROR(VLOOKUP(A87,'5'!U:V,2,0),"0")</f>
        <v>0</v>
      </c>
      <c r="T87" s="5" t="s">
        <v>295</v>
      </c>
      <c r="U87" s="15">
        <f t="shared" si="78"/>
        <v>0</v>
      </c>
      <c r="V87" s="10" t="str">
        <f>IFERROR(VLOOKUP(A87,'6'!U:V,2,0),"0")</f>
        <v>0</v>
      </c>
      <c r="W87" s="5" t="s">
        <v>295</v>
      </c>
      <c r="X87" s="15">
        <f t="shared" si="79"/>
        <v>0</v>
      </c>
      <c r="Y87" s="10" t="str">
        <f>IFERROR(VLOOKUP(A87,'7'!U:V,2,0),"0")</f>
        <v>0</v>
      </c>
      <c r="Z87" s="5" t="s">
        <v>295</v>
      </c>
      <c r="AA87" s="15">
        <f t="shared" si="80"/>
        <v>0</v>
      </c>
      <c r="AB87" s="10" t="str">
        <f>IFERROR(VLOOKUP(A87,'8'!U:V,2,0),"0")</f>
        <v>0</v>
      </c>
      <c r="AC87" s="5" t="s">
        <v>295</v>
      </c>
      <c r="AD87" s="15">
        <f t="shared" si="81"/>
        <v>0</v>
      </c>
      <c r="AE87" s="10" t="str">
        <f>IFERROR(VLOOKUP(A87,'9'!U:V,2,0),"0")</f>
        <v>0</v>
      </c>
      <c r="AF87" s="5" t="s">
        <v>295</v>
      </c>
      <c r="AG87" s="15">
        <f t="shared" si="82"/>
        <v>0</v>
      </c>
      <c r="AH87" s="10" t="str">
        <f>IFERROR(VLOOKUP(A87,'10'!U:V,2,0),"0")</f>
        <v>0</v>
      </c>
      <c r="AI87" s="5" t="s">
        <v>295</v>
      </c>
      <c r="AJ87" s="15">
        <f t="shared" si="83"/>
        <v>0</v>
      </c>
      <c r="AK87" s="10" t="str">
        <f>IFERROR(VLOOKUP(A87,'11'!U:V,2,0),"0")</f>
        <v>0</v>
      </c>
      <c r="AL87" s="5" t="s">
        <v>295</v>
      </c>
      <c r="AM87" s="15">
        <f t="shared" si="84"/>
        <v>0</v>
      </c>
      <c r="AN87" s="10" t="str">
        <f>IFERROR(VLOOKUP(A87,'12'!U:V,2,0),"0")</f>
        <v>0</v>
      </c>
      <c r="AO87" s="5" t="s">
        <v>295</v>
      </c>
      <c r="AP87" s="15">
        <f t="shared" si="85"/>
        <v>0</v>
      </c>
      <c r="AQ87" s="10" t="str">
        <f>IFERROR(VLOOKUP(A87,'13'!U:V,2,0),"0")</f>
        <v>0</v>
      </c>
      <c r="AR87" s="5" t="s">
        <v>295</v>
      </c>
      <c r="AS87" s="15">
        <f t="shared" si="86"/>
        <v>0</v>
      </c>
      <c r="AT87" s="10" t="str">
        <f>IFERROR(VLOOKUP(A87,'14'!U:V,2,0),"0")</f>
        <v>0</v>
      </c>
      <c r="AU87" s="5" t="s">
        <v>295</v>
      </c>
      <c r="AV87" s="15">
        <f t="shared" si="87"/>
        <v>0</v>
      </c>
      <c r="AW87" s="10" t="str">
        <f>IFERROR(VLOOKUP(A87,'15'!U:V,2,0),"0")</f>
        <v>0</v>
      </c>
      <c r="AX87" s="5" t="s">
        <v>295</v>
      </c>
      <c r="AY87" s="15">
        <f t="shared" si="88"/>
        <v>0</v>
      </c>
      <c r="AZ87" s="10" t="str">
        <f>IFERROR(VLOOKUP(A87,'16'!U:V,2,0),"0")</f>
        <v>0</v>
      </c>
      <c r="BA87" s="5" t="s">
        <v>295</v>
      </c>
      <c r="BB87" s="15">
        <f t="shared" si="89"/>
        <v>0</v>
      </c>
      <c r="BC87" s="10" t="str">
        <f>IFERROR(VLOOKUP(A87,'17'!U:V,2,0),"0")</f>
        <v>0</v>
      </c>
      <c r="BD87" s="5" t="s">
        <v>295</v>
      </c>
      <c r="BE87" s="15">
        <f t="shared" si="90"/>
        <v>0</v>
      </c>
      <c r="BF87" s="10" t="str">
        <f>IFERROR(VLOOKUP(A87,'18'!U:V,2,0),"0")</f>
        <v>0</v>
      </c>
      <c r="BG87" s="5" t="s">
        <v>295</v>
      </c>
      <c r="BH87" s="15">
        <f t="shared" si="91"/>
        <v>0</v>
      </c>
      <c r="BI87" s="10" t="str">
        <f>IFERROR(VLOOKUP(A87,'19'!U:V,2,0),"0")</f>
        <v>0</v>
      </c>
      <c r="BJ87" s="5" t="s">
        <v>295</v>
      </c>
      <c r="BK87" s="15">
        <f t="shared" si="92"/>
        <v>0</v>
      </c>
      <c r="BL87" s="10" t="str">
        <f>IFERROR(VLOOKUP(A87,'20'!U:V,2,0),"0")</f>
        <v>0</v>
      </c>
      <c r="BM87" s="5" t="s">
        <v>295</v>
      </c>
      <c r="BN87" s="15">
        <f t="shared" si="93"/>
        <v>0</v>
      </c>
      <c r="BO87" s="10" t="str">
        <f>IFERROR(VLOOKUP(A87,'21'!U:V,2,0),"0")</f>
        <v>0</v>
      </c>
      <c r="BP87" s="5" t="s">
        <v>295</v>
      </c>
      <c r="BQ87" s="15">
        <f t="shared" si="94"/>
        <v>0</v>
      </c>
      <c r="BR87" s="10" t="str">
        <f>IFERROR(VLOOKUP(A87,'22'!U:V,2,0),"0")</f>
        <v>0</v>
      </c>
      <c r="BS87" s="5" t="s">
        <v>295</v>
      </c>
      <c r="BT87" s="15">
        <f t="shared" si="95"/>
        <v>0</v>
      </c>
      <c r="BU87" s="10" t="str">
        <f>IFERROR(VLOOKUP(A87,'23'!U:V,2,0),"0")</f>
        <v>0</v>
      </c>
      <c r="BV87" s="5" t="s">
        <v>295</v>
      </c>
      <c r="BW87" s="15">
        <f t="shared" si="96"/>
        <v>0</v>
      </c>
      <c r="BX87" s="10" t="str">
        <f>IFERROR(VLOOKUP(A87,'24'!U:V,2,0),"0")</f>
        <v>0</v>
      </c>
      <c r="BY87" s="5" t="s">
        <v>295</v>
      </c>
      <c r="BZ87" s="15">
        <f t="shared" si="97"/>
        <v>0</v>
      </c>
      <c r="CA87" s="10" t="str">
        <f>IFERROR(VLOOKUP(A87,'25'!U:V,2,0),"0")</f>
        <v>0</v>
      </c>
      <c r="CB87" s="5" t="s">
        <v>295</v>
      </c>
      <c r="CC87" s="15">
        <f t="shared" si="98"/>
        <v>0</v>
      </c>
      <c r="CD87" s="10" t="str">
        <f>IFERROR(VLOOKUP(A87,'26'!U:V,2,0),"0")</f>
        <v>0</v>
      </c>
      <c r="CE87" s="5" t="s">
        <v>295</v>
      </c>
      <c r="CF87" s="15">
        <f t="shared" si="99"/>
        <v>0</v>
      </c>
      <c r="CG87" s="10" t="str">
        <f>IFERROR(VLOOKUP(A87,'28'!#REF!,2,0),"0")</f>
        <v>0</v>
      </c>
      <c r="CH87" s="5" t="s">
        <v>295</v>
      </c>
      <c r="CI87" s="15">
        <f t="shared" si="100"/>
        <v>0</v>
      </c>
      <c r="CJ87" s="10" t="str">
        <f>IFERROR(VLOOKUP(A87,'28'!U:V,2,0),"0")</f>
        <v>0</v>
      </c>
      <c r="CK87" s="5" t="s">
        <v>295</v>
      </c>
      <c r="CL87" s="15">
        <f t="shared" si="101"/>
        <v>0</v>
      </c>
      <c r="CM87" s="10" t="str">
        <f>IFERROR(VLOOKUP(A87,'29'!U:V,2,0),"0")</f>
        <v>0</v>
      </c>
      <c r="CN87" s="5" t="s">
        <v>295</v>
      </c>
      <c r="CO87" s="15">
        <f t="shared" si="102"/>
        <v>0</v>
      </c>
      <c r="CP87" s="10" t="str">
        <f>IFERROR(VLOOKUP(A87,'30'!U:V,2,0),"0")</f>
        <v>0</v>
      </c>
      <c r="CQ87" s="5" t="s">
        <v>295</v>
      </c>
      <c r="CR87" s="15">
        <f t="shared" si="103"/>
        <v>0</v>
      </c>
      <c r="CT87" s="5" t="s">
        <v>295</v>
      </c>
      <c r="CU87" s="15">
        <f t="shared" si="104"/>
        <v>0</v>
      </c>
      <c r="CV87" s="10" t="str">
        <f>IFERROR(VLOOKUP(A87,'เซต1-31'!V:W,2,0),"0")</f>
        <v>0</v>
      </c>
      <c r="CW87" s="5" t="s">
        <v>295</v>
      </c>
      <c r="CX87" s="15">
        <f t="shared" si="105"/>
        <v>0</v>
      </c>
    </row>
    <row r="88" spans="1:102" x14ac:dyDescent="0.25">
      <c r="A88" s="5" t="s">
        <v>577</v>
      </c>
      <c r="B88" s="4" t="s">
        <v>578</v>
      </c>
      <c r="C88" s="52">
        <f>24.8+38.98</f>
        <v>63.78</v>
      </c>
      <c r="D88" s="19">
        <f t="shared" si="72"/>
        <v>0</v>
      </c>
      <c r="E88" s="5" t="s">
        <v>295</v>
      </c>
      <c r="F88" s="13">
        <f t="shared" si="73"/>
        <v>0</v>
      </c>
      <c r="G88" s="10" t="str">
        <f>IFERROR(VLOOKUP(A88,'1'!U:V,2,0),"0")</f>
        <v>0</v>
      </c>
      <c r="H88" s="5" t="s">
        <v>295</v>
      </c>
      <c r="I88" s="15">
        <f t="shared" si="74"/>
        <v>0</v>
      </c>
      <c r="J88" s="10" t="str">
        <f>IFERROR(VLOOKUP(A88,'2'!U:V,2,0),"0")</f>
        <v>0</v>
      </c>
      <c r="K88" s="5" t="s">
        <v>295</v>
      </c>
      <c r="L88" s="15">
        <f t="shared" si="75"/>
        <v>0</v>
      </c>
      <c r="M88" s="10" t="str">
        <f>IFERROR(VLOOKUP(A88,'3'!U:V,2,0),"0")</f>
        <v>0</v>
      </c>
      <c r="N88" s="5" t="s">
        <v>295</v>
      </c>
      <c r="O88" s="15">
        <f t="shared" si="76"/>
        <v>0</v>
      </c>
      <c r="P88" s="10" t="str">
        <f>IFERROR(VLOOKUP(A88,'4'!U:V,2,0),"0")</f>
        <v>0</v>
      </c>
      <c r="Q88" s="5" t="s">
        <v>295</v>
      </c>
      <c r="R88" s="15">
        <f t="shared" si="77"/>
        <v>0</v>
      </c>
      <c r="S88" s="10" t="str">
        <f>IFERROR(VLOOKUP(A88,'5'!U:V,2,0),"0")</f>
        <v>0</v>
      </c>
      <c r="T88" s="5" t="s">
        <v>295</v>
      </c>
      <c r="U88" s="15">
        <f t="shared" si="78"/>
        <v>0</v>
      </c>
      <c r="V88" s="10" t="str">
        <f>IFERROR(VLOOKUP(A88,'6'!U:V,2,0),"0")</f>
        <v>0</v>
      </c>
      <c r="W88" s="5" t="s">
        <v>295</v>
      </c>
      <c r="X88" s="15">
        <f t="shared" si="79"/>
        <v>0</v>
      </c>
      <c r="Y88" s="10" t="str">
        <f>IFERROR(VLOOKUP(A88,'7'!U:V,2,0),"0")</f>
        <v>0</v>
      </c>
      <c r="Z88" s="5" t="s">
        <v>295</v>
      </c>
      <c r="AA88" s="15">
        <f t="shared" si="80"/>
        <v>0</v>
      </c>
      <c r="AB88" s="10" t="str">
        <f>IFERROR(VLOOKUP(A88,'8'!U:V,2,0),"0")</f>
        <v>0</v>
      </c>
      <c r="AC88" s="5" t="s">
        <v>295</v>
      </c>
      <c r="AD88" s="15">
        <f t="shared" si="81"/>
        <v>0</v>
      </c>
      <c r="AE88" s="10" t="str">
        <f>IFERROR(VLOOKUP(A88,'9'!U:V,2,0),"0")</f>
        <v>0</v>
      </c>
      <c r="AF88" s="5" t="s">
        <v>295</v>
      </c>
      <c r="AG88" s="15">
        <f t="shared" si="82"/>
        <v>0</v>
      </c>
      <c r="AH88" s="10" t="str">
        <f>IFERROR(VLOOKUP(A88,'10'!U:V,2,0),"0")</f>
        <v>0</v>
      </c>
      <c r="AI88" s="5" t="s">
        <v>295</v>
      </c>
      <c r="AJ88" s="15">
        <f t="shared" si="83"/>
        <v>0</v>
      </c>
      <c r="AK88" s="10" t="str">
        <f>IFERROR(VLOOKUP(A88,'11'!U:V,2,0),"0")</f>
        <v>0</v>
      </c>
      <c r="AL88" s="5" t="s">
        <v>295</v>
      </c>
      <c r="AM88" s="15">
        <f t="shared" si="84"/>
        <v>0</v>
      </c>
      <c r="AN88" s="10" t="str">
        <f>IFERROR(VLOOKUP(A88,'12'!U:V,2,0),"0")</f>
        <v>0</v>
      </c>
      <c r="AO88" s="5" t="s">
        <v>295</v>
      </c>
      <c r="AP88" s="15">
        <f t="shared" si="85"/>
        <v>0</v>
      </c>
      <c r="AQ88" s="10" t="str">
        <f>IFERROR(VLOOKUP(A88,'13'!U:V,2,0),"0")</f>
        <v>0</v>
      </c>
      <c r="AR88" s="5" t="s">
        <v>295</v>
      </c>
      <c r="AS88" s="15">
        <f t="shared" si="86"/>
        <v>0</v>
      </c>
      <c r="AT88" s="10" t="str">
        <f>IFERROR(VLOOKUP(A88,'14'!U:V,2,0),"0")</f>
        <v>0</v>
      </c>
      <c r="AU88" s="5" t="s">
        <v>295</v>
      </c>
      <c r="AV88" s="15">
        <f t="shared" si="87"/>
        <v>0</v>
      </c>
      <c r="AW88" s="10" t="str">
        <f>IFERROR(VLOOKUP(A88,'15'!U:V,2,0),"0")</f>
        <v>0</v>
      </c>
      <c r="AX88" s="5" t="s">
        <v>295</v>
      </c>
      <c r="AY88" s="15">
        <f t="shared" si="88"/>
        <v>0</v>
      </c>
      <c r="AZ88" s="10" t="str">
        <f>IFERROR(VLOOKUP(A88,'16'!U:V,2,0),"0")</f>
        <v>0</v>
      </c>
      <c r="BA88" s="5" t="s">
        <v>295</v>
      </c>
      <c r="BB88" s="15">
        <f t="shared" si="89"/>
        <v>0</v>
      </c>
      <c r="BC88" s="10" t="str">
        <f>IFERROR(VLOOKUP(A88,'17'!U:V,2,0),"0")</f>
        <v>0</v>
      </c>
      <c r="BD88" s="5" t="s">
        <v>295</v>
      </c>
      <c r="BE88" s="15">
        <f t="shared" si="90"/>
        <v>0</v>
      </c>
      <c r="BF88" s="10" t="str">
        <f>IFERROR(VLOOKUP(A88,'18'!U:V,2,0),"0")</f>
        <v>0</v>
      </c>
      <c r="BG88" s="5" t="s">
        <v>295</v>
      </c>
      <c r="BH88" s="15">
        <f t="shared" si="91"/>
        <v>0</v>
      </c>
      <c r="BI88" s="10" t="str">
        <f>IFERROR(VLOOKUP(A88,'19'!U:V,2,0),"0")</f>
        <v>0</v>
      </c>
      <c r="BJ88" s="5" t="s">
        <v>295</v>
      </c>
      <c r="BK88" s="15">
        <f t="shared" si="92"/>
        <v>0</v>
      </c>
      <c r="BL88" s="10" t="str">
        <f>IFERROR(VLOOKUP(A88,'20'!U:V,2,0),"0")</f>
        <v>0</v>
      </c>
      <c r="BM88" s="5" t="s">
        <v>295</v>
      </c>
      <c r="BN88" s="15">
        <f t="shared" si="93"/>
        <v>0</v>
      </c>
      <c r="BO88" s="10" t="str">
        <f>IFERROR(VLOOKUP(A88,'21'!U:V,2,0),"0")</f>
        <v>0</v>
      </c>
      <c r="BP88" s="5" t="s">
        <v>295</v>
      </c>
      <c r="BQ88" s="15">
        <f t="shared" si="94"/>
        <v>0</v>
      </c>
      <c r="BR88" s="10" t="str">
        <f>IFERROR(VLOOKUP(A88,'22'!U:V,2,0),"0")</f>
        <v>0</v>
      </c>
      <c r="BS88" s="5" t="s">
        <v>295</v>
      </c>
      <c r="BT88" s="15">
        <f t="shared" si="95"/>
        <v>0</v>
      </c>
      <c r="BU88" s="10" t="str">
        <f>IFERROR(VLOOKUP(A88,'23'!U:V,2,0),"0")</f>
        <v>0</v>
      </c>
      <c r="BV88" s="5" t="s">
        <v>295</v>
      </c>
      <c r="BW88" s="15">
        <f t="shared" si="96"/>
        <v>0</v>
      </c>
      <c r="BX88" s="10" t="str">
        <f>IFERROR(VLOOKUP(A88,'24'!U:V,2,0),"0")</f>
        <v>0</v>
      </c>
      <c r="BY88" s="5" t="s">
        <v>295</v>
      </c>
      <c r="BZ88" s="15">
        <f t="shared" si="97"/>
        <v>0</v>
      </c>
      <c r="CA88" s="10" t="str">
        <f>IFERROR(VLOOKUP(A88,'25'!U:V,2,0),"0")</f>
        <v>0</v>
      </c>
      <c r="CB88" s="5" t="s">
        <v>295</v>
      </c>
      <c r="CC88" s="15">
        <f t="shared" si="98"/>
        <v>0</v>
      </c>
      <c r="CD88" s="10" t="str">
        <f>IFERROR(VLOOKUP(A88,'26'!U:V,2,0),"0")</f>
        <v>0</v>
      </c>
      <c r="CE88" s="5" t="s">
        <v>295</v>
      </c>
      <c r="CF88" s="15">
        <f t="shared" si="99"/>
        <v>0</v>
      </c>
      <c r="CG88" s="10" t="str">
        <f>IFERROR(VLOOKUP(A88,'28'!#REF!,2,0),"0")</f>
        <v>0</v>
      </c>
      <c r="CH88" s="5" t="s">
        <v>295</v>
      </c>
      <c r="CI88" s="15">
        <f t="shared" si="100"/>
        <v>0</v>
      </c>
      <c r="CJ88" s="10" t="str">
        <f>IFERROR(VLOOKUP(A88,'28'!U:V,2,0),"0")</f>
        <v>0</v>
      </c>
      <c r="CK88" s="5" t="s">
        <v>295</v>
      </c>
      <c r="CL88" s="15">
        <f t="shared" si="101"/>
        <v>0</v>
      </c>
      <c r="CM88" s="10" t="str">
        <f>IFERROR(VLOOKUP(A88,'29'!U:V,2,0),"0")</f>
        <v>0</v>
      </c>
      <c r="CN88" s="5" t="s">
        <v>295</v>
      </c>
      <c r="CO88" s="15">
        <f t="shared" si="102"/>
        <v>0</v>
      </c>
      <c r="CP88" s="10" t="str">
        <f>IFERROR(VLOOKUP(A88,'30'!U:V,2,0),"0")</f>
        <v>0</v>
      </c>
      <c r="CQ88" s="5" t="s">
        <v>295</v>
      </c>
      <c r="CR88" s="15">
        <f t="shared" si="103"/>
        <v>0</v>
      </c>
      <c r="CT88" s="5" t="s">
        <v>295</v>
      </c>
      <c r="CU88" s="15">
        <f t="shared" si="104"/>
        <v>0</v>
      </c>
      <c r="CV88" s="10" t="str">
        <f>IFERROR(VLOOKUP(A88,'เซต1-31'!V:W,2,0),"0")</f>
        <v>0</v>
      </c>
      <c r="CW88" s="5" t="s">
        <v>295</v>
      </c>
      <c r="CX88" s="15">
        <f t="shared" si="105"/>
        <v>0</v>
      </c>
    </row>
    <row r="89" spans="1:102" x14ac:dyDescent="0.25">
      <c r="A89" s="5" t="s">
        <v>555</v>
      </c>
      <c r="B89" s="4" t="s">
        <v>556</v>
      </c>
      <c r="C89" s="52">
        <f>24.8+38.46</f>
        <v>63.260000000000005</v>
      </c>
      <c r="D89" s="19">
        <f t="shared" si="72"/>
        <v>0</v>
      </c>
      <c r="E89" s="5" t="s">
        <v>295</v>
      </c>
      <c r="F89" s="13">
        <f t="shared" si="73"/>
        <v>0</v>
      </c>
      <c r="G89" s="10" t="str">
        <f>IFERROR(VLOOKUP(A89,'1'!U:V,2,0),"0")</f>
        <v>0</v>
      </c>
      <c r="H89" s="5" t="s">
        <v>295</v>
      </c>
      <c r="I89" s="15">
        <f t="shared" si="74"/>
        <v>0</v>
      </c>
      <c r="J89" s="10" t="str">
        <f>IFERROR(VLOOKUP(A89,'2'!U:V,2,0),"0")</f>
        <v>0</v>
      </c>
      <c r="K89" s="5" t="s">
        <v>295</v>
      </c>
      <c r="L89" s="15">
        <f t="shared" si="75"/>
        <v>0</v>
      </c>
      <c r="M89" s="10" t="str">
        <f>IFERROR(VLOOKUP(A89,'3'!U:V,2,0),"0")</f>
        <v>0</v>
      </c>
      <c r="N89" s="5" t="s">
        <v>295</v>
      </c>
      <c r="O89" s="15">
        <f t="shared" si="76"/>
        <v>0</v>
      </c>
      <c r="P89" s="10" t="str">
        <f>IFERROR(VLOOKUP(A89,'4'!U:V,2,0),"0")</f>
        <v>0</v>
      </c>
      <c r="Q89" s="5" t="s">
        <v>295</v>
      </c>
      <c r="R89" s="15">
        <f t="shared" si="77"/>
        <v>0</v>
      </c>
      <c r="S89" s="10" t="str">
        <f>IFERROR(VLOOKUP(A89,'5'!U:V,2,0),"0")</f>
        <v>0</v>
      </c>
      <c r="T89" s="5" t="s">
        <v>295</v>
      </c>
      <c r="U89" s="15">
        <f t="shared" si="78"/>
        <v>0</v>
      </c>
      <c r="V89" s="10" t="str">
        <f>IFERROR(VLOOKUP(A89,'6'!U:V,2,0),"0")</f>
        <v>0</v>
      </c>
      <c r="W89" s="5" t="s">
        <v>295</v>
      </c>
      <c r="X89" s="15">
        <f t="shared" si="79"/>
        <v>0</v>
      </c>
      <c r="Y89" s="10" t="str">
        <f>IFERROR(VLOOKUP(A89,'7'!U:V,2,0),"0")</f>
        <v>0</v>
      </c>
      <c r="Z89" s="5" t="s">
        <v>295</v>
      </c>
      <c r="AA89" s="15">
        <f t="shared" si="80"/>
        <v>0</v>
      </c>
      <c r="AB89" s="10" t="str">
        <f>IFERROR(VLOOKUP(A89,'8'!U:V,2,0),"0")</f>
        <v>0</v>
      </c>
      <c r="AC89" s="5" t="s">
        <v>295</v>
      </c>
      <c r="AD89" s="15">
        <f t="shared" si="81"/>
        <v>0</v>
      </c>
      <c r="AE89" s="10" t="str">
        <f>IFERROR(VLOOKUP(A89,'9'!U:V,2,0),"0")</f>
        <v>0</v>
      </c>
      <c r="AF89" s="5" t="s">
        <v>295</v>
      </c>
      <c r="AG89" s="15">
        <f t="shared" si="82"/>
        <v>0</v>
      </c>
      <c r="AH89" s="10" t="str">
        <f>IFERROR(VLOOKUP(A89,'10'!U:V,2,0),"0")</f>
        <v>0</v>
      </c>
      <c r="AI89" s="5" t="s">
        <v>295</v>
      </c>
      <c r="AJ89" s="15">
        <f t="shared" si="83"/>
        <v>0</v>
      </c>
      <c r="AK89" s="10" t="str">
        <f>IFERROR(VLOOKUP(A89,'11'!U:V,2,0),"0")</f>
        <v>0</v>
      </c>
      <c r="AL89" s="5" t="s">
        <v>295</v>
      </c>
      <c r="AM89" s="15">
        <f t="shared" si="84"/>
        <v>0</v>
      </c>
      <c r="AN89" s="10" t="str">
        <f>IFERROR(VLOOKUP(A89,'12'!U:V,2,0),"0")</f>
        <v>0</v>
      </c>
      <c r="AO89" s="5" t="s">
        <v>295</v>
      </c>
      <c r="AP89" s="15">
        <f t="shared" si="85"/>
        <v>0</v>
      </c>
      <c r="AQ89" s="10" t="str">
        <f>IFERROR(VLOOKUP(A89,'13'!U:V,2,0),"0")</f>
        <v>0</v>
      </c>
      <c r="AR89" s="5" t="s">
        <v>295</v>
      </c>
      <c r="AS89" s="15">
        <f t="shared" si="86"/>
        <v>0</v>
      </c>
      <c r="AT89" s="10" t="str">
        <f>IFERROR(VLOOKUP(A89,'14'!U:V,2,0),"0")</f>
        <v>0</v>
      </c>
      <c r="AU89" s="5" t="s">
        <v>295</v>
      </c>
      <c r="AV89" s="15">
        <f t="shared" si="87"/>
        <v>0</v>
      </c>
      <c r="AW89" s="10" t="str">
        <f>IFERROR(VLOOKUP(A89,'15'!U:V,2,0),"0")</f>
        <v>0</v>
      </c>
      <c r="AX89" s="5" t="s">
        <v>295</v>
      </c>
      <c r="AY89" s="15">
        <f t="shared" si="88"/>
        <v>0</v>
      </c>
      <c r="AZ89" s="10" t="str">
        <f>IFERROR(VLOOKUP(A89,'16'!U:V,2,0),"0")</f>
        <v>0</v>
      </c>
      <c r="BA89" s="5" t="s">
        <v>295</v>
      </c>
      <c r="BB89" s="15">
        <f t="shared" si="89"/>
        <v>0</v>
      </c>
      <c r="BC89" s="10" t="str">
        <f>IFERROR(VLOOKUP(A89,'17'!U:V,2,0),"0")</f>
        <v>0</v>
      </c>
      <c r="BD89" s="5" t="s">
        <v>295</v>
      </c>
      <c r="BE89" s="15">
        <f t="shared" si="90"/>
        <v>0</v>
      </c>
      <c r="BF89" s="10" t="str">
        <f>IFERROR(VLOOKUP(A89,'18'!U:V,2,0),"0")</f>
        <v>0</v>
      </c>
      <c r="BG89" s="5" t="s">
        <v>295</v>
      </c>
      <c r="BH89" s="15">
        <f t="shared" si="91"/>
        <v>0</v>
      </c>
      <c r="BI89" s="10" t="str">
        <f>IFERROR(VLOOKUP(A89,'19'!U:V,2,0),"0")</f>
        <v>0</v>
      </c>
      <c r="BJ89" s="5" t="s">
        <v>295</v>
      </c>
      <c r="BK89" s="15">
        <f t="shared" si="92"/>
        <v>0</v>
      </c>
      <c r="BL89" s="10" t="str">
        <f>IFERROR(VLOOKUP(A89,'20'!U:V,2,0),"0")</f>
        <v>0</v>
      </c>
      <c r="BM89" s="5" t="s">
        <v>295</v>
      </c>
      <c r="BN89" s="15">
        <f t="shared" si="93"/>
        <v>0</v>
      </c>
      <c r="BO89" s="10" t="str">
        <f>IFERROR(VLOOKUP(A89,'21'!U:V,2,0),"0")</f>
        <v>0</v>
      </c>
      <c r="BP89" s="5" t="s">
        <v>295</v>
      </c>
      <c r="BQ89" s="15">
        <f t="shared" si="94"/>
        <v>0</v>
      </c>
      <c r="BR89" s="10" t="str">
        <f>IFERROR(VLOOKUP(A89,'22'!U:V,2,0),"0")</f>
        <v>0</v>
      </c>
      <c r="BS89" s="5" t="s">
        <v>295</v>
      </c>
      <c r="BT89" s="15">
        <f t="shared" si="95"/>
        <v>0</v>
      </c>
      <c r="BU89" s="10" t="str">
        <f>IFERROR(VLOOKUP(A89,'23'!U:V,2,0),"0")</f>
        <v>0</v>
      </c>
      <c r="BV89" s="5" t="s">
        <v>295</v>
      </c>
      <c r="BW89" s="15">
        <f t="shared" si="96"/>
        <v>0</v>
      </c>
      <c r="BX89" s="10" t="str">
        <f>IFERROR(VLOOKUP(A89,'24'!U:V,2,0),"0")</f>
        <v>0</v>
      </c>
      <c r="BY89" s="5" t="s">
        <v>295</v>
      </c>
      <c r="BZ89" s="15">
        <f t="shared" si="97"/>
        <v>0</v>
      </c>
      <c r="CA89" s="10" t="str">
        <f>IFERROR(VLOOKUP(A89,'25'!U:V,2,0),"0")</f>
        <v>0</v>
      </c>
      <c r="CB89" s="5" t="s">
        <v>295</v>
      </c>
      <c r="CC89" s="15">
        <f t="shared" si="98"/>
        <v>0</v>
      </c>
      <c r="CD89" s="10" t="str">
        <f>IFERROR(VLOOKUP(A89,'26'!U:V,2,0),"0")</f>
        <v>0</v>
      </c>
      <c r="CE89" s="5" t="s">
        <v>295</v>
      </c>
      <c r="CF89" s="15">
        <f t="shared" si="99"/>
        <v>0</v>
      </c>
      <c r="CG89" s="10" t="str">
        <f>IFERROR(VLOOKUP(A89,'28'!#REF!,2,0),"0")</f>
        <v>0</v>
      </c>
      <c r="CH89" s="5" t="s">
        <v>295</v>
      </c>
      <c r="CI89" s="15">
        <f t="shared" si="100"/>
        <v>0</v>
      </c>
      <c r="CJ89" s="10" t="str">
        <f>IFERROR(VLOOKUP(A89,'28'!U:V,2,0),"0")</f>
        <v>0</v>
      </c>
      <c r="CK89" s="5" t="s">
        <v>295</v>
      </c>
      <c r="CL89" s="15">
        <f t="shared" si="101"/>
        <v>0</v>
      </c>
      <c r="CM89" s="10" t="str">
        <f>IFERROR(VLOOKUP(A89,'29'!U:V,2,0),"0")</f>
        <v>0</v>
      </c>
      <c r="CN89" s="5" t="s">
        <v>295</v>
      </c>
      <c r="CO89" s="15">
        <f t="shared" si="102"/>
        <v>0</v>
      </c>
      <c r="CP89" s="10" t="str">
        <f>IFERROR(VLOOKUP(A89,'30'!U:V,2,0),"0")</f>
        <v>0</v>
      </c>
      <c r="CQ89" s="5" t="s">
        <v>295</v>
      </c>
      <c r="CR89" s="15">
        <f t="shared" si="103"/>
        <v>0</v>
      </c>
      <c r="CT89" s="5" t="s">
        <v>295</v>
      </c>
      <c r="CU89" s="15">
        <f t="shared" si="104"/>
        <v>0</v>
      </c>
      <c r="CV89" s="10" t="str">
        <f>IFERROR(VLOOKUP(A89,'เซต1-31'!V:W,2,0),"0")</f>
        <v>0</v>
      </c>
      <c r="CW89" s="5" t="s">
        <v>295</v>
      </c>
      <c r="CX89" s="15">
        <f t="shared" si="105"/>
        <v>0</v>
      </c>
    </row>
    <row r="90" spans="1:102" x14ac:dyDescent="0.25">
      <c r="A90" s="5" t="s">
        <v>541</v>
      </c>
      <c r="B90" s="4" t="s">
        <v>542</v>
      </c>
      <c r="C90" s="52">
        <f>24.8*2</f>
        <v>49.6</v>
      </c>
      <c r="D90" s="19">
        <f t="shared" si="72"/>
        <v>0</v>
      </c>
      <c r="E90" s="5" t="s">
        <v>295</v>
      </c>
      <c r="F90" s="13">
        <f t="shared" si="73"/>
        <v>0</v>
      </c>
      <c r="G90" s="10" t="str">
        <f>IFERROR(VLOOKUP(A90,'1'!U:V,2,0),"0")</f>
        <v>0</v>
      </c>
      <c r="H90" s="5" t="s">
        <v>295</v>
      </c>
      <c r="I90" s="15">
        <f t="shared" si="74"/>
        <v>0</v>
      </c>
      <c r="J90" s="10" t="str">
        <f>IFERROR(VLOOKUP(A90,'2'!U:V,2,0),"0")</f>
        <v>0</v>
      </c>
      <c r="K90" s="5" t="s">
        <v>295</v>
      </c>
      <c r="L90" s="15">
        <f t="shared" si="75"/>
        <v>0</v>
      </c>
      <c r="M90" s="10" t="str">
        <f>IFERROR(VLOOKUP(A90,'3'!U:V,2,0),"0")</f>
        <v>0</v>
      </c>
      <c r="N90" s="5" t="s">
        <v>295</v>
      </c>
      <c r="O90" s="15">
        <f t="shared" si="76"/>
        <v>0</v>
      </c>
      <c r="P90" s="10" t="str">
        <f>IFERROR(VLOOKUP(A90,'4'!U:V,2,0),"0")</f>
        <v>0</v>
      </c>
      <c r="Q90" s="5" t="s">
        <v>295</v>
      </c>
      <c r="R90" s="15">
        <f t="shared" si="77"/>
        <v>0</v>
      </c>
      <c r="S90" s="10" t="str">
        <f>IFERROR(VLOOKUP(A90,'5'!U:V,2,0),"0")</f>
        <v>0</v>
      </c>
      <c r="T90" s="5" t="s">
        <v>295</v>
      </c>
      <c r="U90" s="15">
        <f t="shared" si="78"/>
        <v>0</v>
      </c>
      <c r="V90" s="10" t="str">
        <f>IFERROR(VLOOKUP(A90,'6'!U:V,2,0),"0")</f>
        <v>0</v>
      </c>
      <c r="W90" s="5" t="s">
        <v>295</v>
      </c>
      <c r="X90" s="15">
        <f t="shared" si="79"/>
        <v>0</v>
      </c>
      <c r="Y90" s="10" t="str">
        <f>IFERROR(VLOOKUP(A90,'7'!U:V,2,0),"0")</f>
        <v>0</v>
      </c>
      <c r="Z90" s="5" t="s">
        <v>295</v>
      </c>
      <c r="AA90" s="15">
        <f t="shared" si="80"/>
        <v>0</v>
      </c>
      <c r="AB90" s="10" t="str">
        <f>IFERROR(VLOOKUP(A90,'8'!U:V,2,0),"0")</f>
        <v>0</v>
      </c>
      <c r="AC90" s="5" t="s">
        <v>295</v>
      </c>
      <c r="AD90" s="15">
        <f t="shared" si="81"/>
        <v>0</v>
      </c>
      <c r="AE90" s="10" t="str">
        <f>IFERROR(VLOOKUP(A90,'9'!U:V,2,0),"0")</f>
        <v>0</v>
      </c>
      <c r="AF90" s="5" t="s">
        <v>295</v>
      </c>
      <c r="AG90" s="15">
        <f t="shared" si="82"/>
        <v>0</v>
      </c>
      <c r="AH90" s="10" t="str">
        <f>IFERROR(VLOOKUP(A90,'10'!U:V,2,0),"0")</f>
        <v>0</v>
      </c>
      <c r="AI90" s="5" t="s">
        <v>295</v>
      </c>
      <c r="AJ90" s="15">
        <f t="shared" si="83"/>
        <v>0</v>
      </c>
      <c r="AK90" s="10" t="str">
        <f>IFERROR(VLOOKUP(A90,'11'!U:V,2,0),"0")</f>
        <v>0</v>
      </c>
      <c r="AL90" s="5" t="s">
        <v>295</v>
      </c>
      <c r="AM90" s="15">
        <f t="shared" si="84"/>
        <v>0</v>
      </c>
      <c r="AN90" s="10" t="str">
        <f>IFERROR(VLOOKUP(A90,'12'!U:V,2,0),"0")</f>
        <v>0</v>
      </c>
      <c r="AO90" s="5" t="s">
        <v>295</v>
      </c>
      <c r="AP90" s="15">
        <f t="shared" si="85"/>
        <v>0</v>
      </c>
      <c r="AQ90" s="10" t="str">
        <f>IFERROR(VLOOKUP(A90,'13'!U:V,2,0),"0")</f>
        <v>0</v>
      </c>
      <c r="AR90" s="5" t="s">
        <v>295</v>
      </c>
      <c r="AS90" s="15">
        <f t="shared" si="86"/>
        <v>0</v>
      </c>
      <c r="AT90" s="10" t="str">
        <f>IFERROR(VLOOKUP(A90,'14'!U:V,2,0),"0")</f>
        <v>0</v>
      </c>
      <c r="AU90" s="5" t="s">
        <v>295</v>
      </c>
      <c r="AV90" s="15">
        <f t="shared" si="87"/>
        <v>0</v>
      </c>
      <c r="AW90" s="10" t="str">
        <f>IFERROR(VLOOKUP(A90,'15'!U:V,2,0),"0")</f>
        <v>0</v>
      </c>
      <c r="AX90" s="5" t="s">
        <v>295</v>
      </c>
      <c r="AY90" s="15">
        <f t="shared" si="88"/>
        <v>0</v>
      </c>
      <c r="AZ90" s="10" t="str">
        <f>IFERROR(VLOOKUP(A90,'16'!U:V,2,0),"0")</f>
        <v>0</v>
      </c>
      <c r="BA90" s="5" t="s">
        <v>295</v>
      </c>
      <c r="BB90" s="15">
        <f t="shared" si="89"/>
        <v>0</v>
      </c>
      <c r="BC90" s="10" t="str">
        <f>IFERROR(VLOOKUP(A90,'17'!U:V,2,0),"0")</f>
        <v>0</v>
      </c>
      <c r="BD90" s="5" t="s">
        <v>295</v>
      </c>
      <c r="BE90" s="15">
        <f t="shared" si="90"/>
        <v>0</v>
      </c>
      <c r="BF90" s="10" t="str">
        <f>IFERROR(VLOOKUP(A90,'18'!U:V,2,0),"0")</f>
        <v>0</v>
      </c>
      <c r="BG90" s="5" t="s">
        <v>295</v>
      </c>
      <c r="BH90" s="15">
        <f t="shared" si="91"/>
        <v>0</v>
      </c>
      <c r="BI90" s="10" t="str">
        <f>IFERROR(VLOOKUP(A90,'19'!U:V,2,0),"0")</f>
        <v>0</v>
      </c>
      <c r="BJ90" s="5" t="s">
        <v>295</v>
      </c>
      <c r="BK90" s="15">
        <f t="shared" si="92"/>
        <v>0</v>
      </c>
      <c r="BL90" s="10" t="str">
        <f>IFERROR(VLOOKUP(A90,'20'!U:V,2,0),"0")</f>
        <v>0</v>
      </c>
      <c r="BM90" s="5" t="s">
        <v>295</v>
      </c>
      <c r="BN90" s="15">
        <f t="shared" si="93"/>
        <v>0</v>
      </c>
      <c r="BO90" s="10" t="str">
        <f>IFERROR(VLOOKUP(A90,'21'!U:V,2,0),"0")</f>
        <v>0</v>
      </c>
      <c r="BP90" s="5" t="s">
        <v>295</v>
      </c>
      <c r="BQ90" s="15">
        <f t="shared" si="94"/>
        <v>0</v>
      </c>
      <c r="BR90" s="10" t="str">
        <f>IFERROR(VLOOKUP(A90,'22'!U:V,2,0),"0")</f>
        <v>0</v>
      </c>
      <c r="BS90" s="5" t="s">
        <v>295</v>
      </c>
      <c r="BT90" s="15">
        <f t="shared" si="95"/>
        <v>0</v>
      </c>
      <c r="BU90" s="10" t="str">
        <f>IFERROR(VLOOKUP(A90,'23'!U:V,2,0),"0")</f>
        <v>0</v>
      </c>
      <c r="BV90" s="5" t="s">
        <v>295</v>
      </c>
      <c r="BW90" s="15">
        <f t="shared" si="96"/>
        <v>0</v>
      </c>
      <c r="BX90" s="10" t="str">
        <f>IFERROR(VLOOKUP(A90,'24'!U:V,2,0),"0")</f>
        <v>0</v>
      </c>
      <c r="BY90" s="5" t="s">
        <v>295</v>
      </c>
      <c r="BZ90" s="15">
        <f t="shared" si="97"/>
        <v>0</v>
      </c>
      <c r="CA90" s="10" t="str">
        <f>IFERROR(VLOOKUP(A90,'25'!U:V,2,0),"0")</f>
        <v>0</v>
      </c>
      <c r="CB90" s="5" t="s">
        <v>295</v>
      </c>
      <c r="CC90" s="15">
        <f t="shared" si="98"/>
        <v>0</v>
      </c>
      <c r="CD90" s="10" t="str">
        <f>IFERROR(VLOOKUP(A90,'26'!U:V,2,0),"0")</f>
        <v>0</v>
      </c>
      <c r="CE90" s="5" t="s">
        <v>295</v>
      </c>
      <c r="CF90" s="15">
        <f t="shared" si="99"/>
        <v>0</v>
      </c>
      <c r="CG90" s="10" t="str">
        <f>IFERROR(VLOOKUP(A90,'28'!#REF!,2,0),"0")</f>
        <v>0</v>
      </c>
      <c r="CH90" s="5" t="s">
        <v>295</v>
      </c>
      <c r="CI90" s="15">
        <f t="shared" si="100"/>
        <v>0</v>
      </c>
      <c r="CJ90" s="10" t="str">
        <f>IFERROR(VLOOKUP(A90,'28'!U:V,2,0),"0")</f>
        <v>0</v>
      </c>
      <c r="CK90" s="5" t="s">
        <v>295</v>
      </c>
      <c r="CL90" s="15">
        <f t="shared" si="101"/>
        <v>0</v>
      </c>
      <c r="CM90" s="10" t="str">
        <f>IFERROR(VLOOKUP(A90,'29'!U:V,2,0),"0")</f>
        <v>0</v>
      </c>
      <c r="CN90" s="5" t="s">
        <v>295</v>
      </c>
      <c r="CO90" s="15">
        <f t="shared" si="102"/>
        <v>0</v>
      </c>
      <c r="CP90" s="10" t="str">
        <f>IFERROR(VLOOKUP(A90,'30'!U:V,2,0),"0")</f>
        <v>0</v>
      </c>
      <c r="CQ90" s="5" t="s">
        <v>295</v>
      </c>
      <c r="CR90" s="15">
        <f t="shared" si="103"/>
        <v>0</v>
      </c>
      <c r="CT90" s="5" t="s">
        <v>295</v>
      </c>
      <c r="CU90" s="15">
        <f t="shared" si="104"/>
        <v>0</v>
      </c>
      <c r="CV90" s="10" t="str">
        <f>IFERROR(VLOOKUP(A90,'เซต1-31'!V:W,2,0),"0")</f>
        <v>0</v>
      </c>
      <c r="CW90" s="5" t="s">
        <v>295</v>
      </c>
      <c r="CX90" s="15">
        <f t="shared" si="105"/>
        <v>0</v>
      </c>
    </row>
    <row r="91" spans="1:102" x14ac:dyDescent="0.25">
      <c r="A91" s="5" t="s">
        <v>486</v>
      </c>
      <c r="B91" s="4" t="s">
        <v>530</v>
      </c>
      <c r="C91" s="52">
        <f>24.8*3</f>
        <v>74.400000000000006</v>
      </c>
      <c r="D91" s="19">
        <f t="shared" si="72"/>
        <v>0</v>
      </c>
      <c r="E91" s="5" t="s">
        <v>295</v>
      </c>
      <c r="F91" s="13">
        <f t="shared" si="73"/>
        <v>0</v>
      </c>
      <c r="G91" s="10" t="str">
        <f>IFERROR(VLOOKUP(A91,'1'!U:V,2,0),"0")</f>
        <v>0</v>
      </c>
      <c r="H91" s="5" t="s">
        <v>295</v>
      </c>
      <c r="I91" s="15">
        <f t="shared" si="74"/>
        <v>0</v>
      </c>
      <c r="J91" s="10" t="str">
        <f>IFERROR(VLOOKUP(A91,'2'!U:V,2,0),"0")</f>
        <v>0</v>
      </c>
      <c r="K91" s="5" t="s">
        <v>295</v>
      </c>
      <c r="L91" s="15">
        <f t="shared" si="75"/>
        <v>0</v>
      </c>
      <c r="M91" s="10" t="str">
        <f>IFERROR(VLOOKUP(A91,'3'!U:V,2,0),"0")</f>
        <v>0</v>
      </c>
      <c r="N91" s="5" t="s">
        <v>295</v>
      </c>
      <c r="O91" s="15">
        <f t="shared" si="76"/>
        <v>0</v>
      </c>
      <c r="P91" s="10" t="str">
        <f>IFERROR(VLOOKUP(A91,'4'!U:V,2,0),"0")</f>
        <v>0</v>
      </c>
      <c r="Q91" s="5" t="s">
        <v>295</v>
      </c>
      <c r="R91" s="15">
        <f t="shared" si="77"/>
        <v>0</v>
      </c>
      <c r="S91" s="10" t="str">
        <f>IFERROR(VLOOKUP(A91,'5'!U:V,2,0),"0")</f>
        <v>0</v>
      </c>
      <c r="T91" s="5" t="s">
        <v>295</v>
      </c>
      <c r="U91" s="15">
        <f t="shared" si="78"/>
        <v>0</v>
      </c>
      <c r="V91" s="10" t="str">
        <f>IFERROR(VLOOKUP(A91,'6'!U:V,2,0),"0")</f>
        <v>0</v>
      </c>
      <c r="W91" s="5" t="s">
        <v>295</v>
      </c>
      <c r="X91" s="15">
        <f t="shared" si="79"/>
        <v>0</v>
      </c>
      <c r="Y91" s="10" t="str">
        <f>IFERROR(VLOOKUP(A91,'7'!U:V,2,0),"0")</f>
        <v>0</v>
      </c>
      <c r="Z91" s="5" t="s">
        <v>295</v>
      </c>
      <c r="AA91" s="15">
        <f t="shared" si="80"/>
        <v>0</v>
      </c>
      <c r="AB91" s="10" t="str">
        <f>IFERROR(VLOOKUP(A91,'8'!U:V,2,0),"0")</f>
        <v>0</v>
      </c>
      <c r="AC91" s="5" t="s">
        <v>295</v>
      </c>
      <c r="AD91" s="15">
        <f t="shared" si="81"/>
        <v>0</v>
      </c>
      <c r="AE91" s="10" t="str">
        <f>IFERROR(VLOOKUP(A91,'9'!U:V,2,0),"0")</f>
        <v>0</v>
      </c>
      <c r="AF91" s="5" t="s">
        <v>295</v>
      </c>
      <c r="AG91" s="15">
        <f t="shared" si="82"/>
        <v>0</v>
      </c>
      <c r="AH91" s="10" t="str">
        <f>IFERROR(VLOOKUP(A91,'10'!U:V,2,0),"0")</f>
        <v>0</v>
      </c>
      <c r="AI91" s="5" t="s">
        <v>295</v>
      </c>
      <c r="AJ91" s="15">
        <f t="shared" si="83"/>
        <v>0</v>
      </c>
      <c r="AK91" s="10" t="str">
        <f>IFERROR(VLOOKUP(A91,'11'!U:V,2,0),"0")</f>
        <v>0</v>
      </c>
      <c r="AL91" s="5" t="s">
        <v>295</v>
      </c>
      <c r="AM91" s="15">
        <f t="shared" si="84"/>
        <v>0</v>
      </c>
      <c r="AN91" s="10" t="str">
        <f>IFERROR(VLOOKUP(A91,'12'!U:V,2,0),"0")</f>
        <v>0</v>
      </c>
      <c r="AO91" s="5" t="s">
        <v>295</v>
      </c>
      <c r="AP91" s="15">
        <f t="shared" si="85"/>
        <v>0</v>
      </c>
      <c r="AQ91" s="10" t="str">
        <f>IFERROR(VLOOKUP(A91,'13'!U:V,2,0),"0")</f>
        <v>0</v>
      </c>
      <c r="AR91" s="5" t="s">
        <v>295</v>
      </c>
      <c r="AS91" s="15">
        <f t="shared" si="86"/>
        <v>0</v>
      </c>
      <c r="AT91" s="10" t="str">
        <f>IFERROR(VLOOKUP(A91,'14'!U:V,2,0),"0")</f>
        <v>0</v>
      </c>
      <c r="AU91" s="5" t="s">
        <v>295</v>
      </c>
      <c r="AV91" s="15">
        <f t="shared" si="87"/>
        <v>0</v>
      </c>
      <c r="AW91" s="10" t="str">
        <f>IFERROR(VLOOKUP(A91,'15'!U:V,2,0),"0")</f>
        <v>0</v>
      </c>
      <c r="AX91" s="5" t="s">
        <v>295</v>
      </c>
      <c r="AY91" s="15">
        <f t="shared" si="88"/>
        <v>0</v>
      </c>
      <c r="AZ91" s="10" t="str">
        <f>IFERROR(VLOOKUP(A91,'16'!U:V,2,0),"0")</f>
        <v>0</v>
      </c>
      <c r="BA91" s="5" t="s">
        <v>295</v>
      </c>
      <c r="BB91" s="15">
        <f t="shared" si="89"/>
        <v>0</v>
      </c>
      <c r="BC91" s="10" t="str">
        <f>IFERROR(VLOOKUP(A91,'17'!U:V,2,0),"0")</f>
        <v>0</v>
      </c>
      <c r="BD91" s="5" t="s">
        <v>295</v>
      </c>
      <c r="BE91" s="15">
        <f t="shared" si="90"/>
        <v>0</v>
      </c>
      <c r="BF91" s="10" t="str">
        <f>IFERROR(VLOOKUP(A91,'18'!U:V,2,0),"0")</f>
        <v>0</v>
      </c>
      <c r="BG91" s="5" t="s">
        <v>295</v>
      </c>
      <c r="BH91" s="15">
        <f t="shared" si="91"/>
        <v>0</v>
      </c>
      <c r="BI91" s="10" t="str">
        <f>IFERROR(VLOOKUP(A91,'19'!U:V,2,0),"0")</f>
        <v>0</v>
      </c>
      <c r="BJ91" s="5" t="s">
        <v>295</v>
      </c>
      <c r="BK91" s="15">
        <f t="shared" si="92"/>
        <v>0</v>
      </c>
      <c r="BL91" s="10" t="str">
        <f>IFERROR(VLOOKUP(A91,'20'!U:V,2,0),"0")</f>
        <v>0</v>
      </c>
      <c r="BM91" s="5" t="s">
        <v>295</v>
      </c>
      <c r="BN91" s="15">
        <f t="shared" si="93"/>
        <v>0</v>
      </c>
      <c r="BO91" s="10" t="str">
        <f>IFERROR(VLOOKUP(A91,'21'!U:V,2,0),"0")</f>
        <v>0</v>
      </c>
      <c r="BP91" s="5" t="s">
        <v>295</v>
      </c>
      <c r="BQ91" s="15">
        <f t="shared" si="94"/>
        <v>0</v>
      </c>
      <c r="BR91" s="10" t="str">
        <f>IFERROR(VLOOKUP(A91,'22'!U:V,2,0),"0")</f>
        <v>0</v>
      </c>
      <c r="BS91" s="5" t="s">
        <v>295</v>
      </c>
      <c r="BT91" s="15">
        <f t="shared" si="95"/>
        <v>0</v>
      </c>
      <c r="BU91" s="10" t="str">
        <f>IFERROR(VLOOKUP(A91,'23'!U:V,2,0),"0")</f>
        <v>0</v>
      </c>
      <c r="BV91" s="5" t="s">
        <v>295</v>
      </c>
      <c r="BW91" s="15">
        <f t="shared" si="96"/>
        <v>0</v>
      </c>
      <c r="BX91" s="10" t="str">
        <f>IFERROR(VLOOKUP(A91,'24'!U:V,2,0),"0")</f>
        <v>0</v>
      </c>
      <c r="BY91" s="5" t="s">
        <v>295</v>
      </c>
      <c r="BZ91" s="15">
        <f t="shared" si="97"/>
        <v>0</v>
      </c>
      <c r="CA91" s="10" t="str">
        <f>IFERROR(VLOOKUP(A91,'25'!U:V,2,0),"0")</f>
        <v>0</v>
      </c>
      <c r="CB91" s="5" t="s">
        <v>295</v>
      </c>
      <c r="CC91" s="15">
        <f t="shared" si="98"/>
        <v>0</v>
      </c>
      <c r="CD91" s="10" t="str">
        <f>IFERROR(VLOOKUP(A91,'26'!U:V,2,0),"0")</f>
        <v>0</v>
      </c>
      <c r="CE91" s="5" t="s">
        <v>295</v>
      </c>
      <c r="CF91" s="15">
        <f t="shared" si="99"/>
        <v>0</v>
      </c>
      <c r="CG91" s="10" t="str">
        <f>IFERROR(VLOOKUP(A91,'28'!#REF!,2,0),"0")</f>
        <v>0</v>
      </c>
      <c r="CH91" s="5" t="s">
        <v>295</v>
      </c>
      <c r="CI91" s="15">
        <f t="shared" si="100"/>
        <v>0</v>
      </c>
      <c r="CJ91" s="10" t="str">
        <f>IFERROR(VLOOKUP(A91,'28'!U:V,2,0),"0")</f>
        <v>0</v>
      </c>
      <c r="CK91" s="5" t="s">
        <v>295</v>
      </c>
      <c r="CL91" s="15">
        <f t="shared" si="101"/>
        <v>0</v>
      </c>
      <c r="CM91" s="10" t="str">
        <f>IFERROR(VLOOKUP(A91,'29'!U:V,2,0),"0")</f>
        <v>0</v>
      </c>
      <c r="CN91" s="5" t="s">
        <v>295</v>
      </c>
      <c r="CO91" s="15">
        <f t="shared" si="102"/>
        <v>0</v>
      </c>
      <c r="CP91" s="10" t="str">
        <f>IFERROR(VLOOKUP(A91,'30'!U:V,2,0),"0")</f>
        <v>0</v>
      </c>
      <c r="CQ91" s="5" t="s">
        <v>295</v>
      </c>
      <c r="CR91" s="15">
        <f t="shared" si="103"/>
        <v>0</v>
      </c>
      <c r="CT91" s="5" t="s">
        <v>295</v>
      </c>
      <c r="CU91" s="15">
        <f t="shared" si="104"/>
        <v>0</v>
      </c>
      <c r="CV91" s="10" t="str">
        <f>IFERROR(VLOOKUP(A91,'เซต1-31'!V:W,2,0),"0")</f>
        <v>0</v>
      </c>
      <c r="CW91" s="5" t="s">
        <v>295</v>
      </c>
      <c r="CX91" s="15">
        <f t="shared" si="105"/>
        <v>0</v>
      </c>
    </row>
    <row r="92" spans="1:102" x14ac:dyDescent="0.25">
      <c r="A92" s="5" t="s">
        <v>526</v>
      </c>
      <c r="B92" s="4" t="s">
        <v>527</v>
      </c>
      <c r="C92" s="52">
        <f>24.8*10</f>
        <v>248</v>
      </c>
      <c r="D92" s="19">
        <f t="shared" si="72"/>
        <v>0</v>
      </c>
      <c r="E92" s="5" t="s">
        <v>295</v>
      </c>
      <c r="F92" s="13">
        <f t="shared" si="73"/>
        <v>0</v>
      </c>
      <c r="G92" s="10" t="str">
        <f>IFERROR(VLOOKUP(A92,'1'!U:V,2,0),"0")</f>
        <v>0</v>
      </c>
      <c r="H92" s="5" t="s">
        <v>295</v>
      </c>
      <c r="I92" s="15">
        <f t="shared" si="74"/>
        <v>0</v>
      </c>
      <c r="J92" s="10" t="str">
        <f>IFERROR(VLOOKUP(A92,'2'!U:V,2,0),"0")</f>
        <v>0</v>
      </c>
      <c r="K92" s="5" t="s">
        <v>295</v>
      </c>
      <c r="L92" s="15">
        <f t="shared" si="75"/>
        <v>0</v>
      </c>
      <c r="M92" s="10" t="str">
        <f>IFERROR(VLOOKUP(A92,'3'!U:V,2,0),"0")</f>
        <v>0</v>
      </c>
      <c r="N92" s="5" t="s">
        <v>295</v>
      </c>
      <c r="O92" s="15">
        <f t="shared" si="76"/>
        <v>0</v>
      </c>
      <c r="P92" s="10" t="str">
        <f>IFERROR(VLOOKUP(A92,'4'!U:V,2,0),"0")</f>
        <v>0</v>
      </c>
      <c r="Q92" s="5" t="s">
        <v>295</v>
      </c>
      <c r="R92" s="15">
        <f t="shared" si="77"/>
        <v>0</v>
      </c>
      <c r="S92" s="10" t="str">
        <f>IFERROR(VLOOKUP(A92,'5'!U:V,2,0),"0")</f>
        <v>0</v>
      </c>
      <c r="T92" s="5" t="s">
        <v>295</v>
      </c>
      <c r="U92" s="15">
        <f t="shared" si="78"/>
        <v>0</v>
      </c>
      <c r="V92" s="10" t="str">
        <f>IFERROR(VLOOKUP(A92,'6'!U:V,2,0),"0")</f>
        <v>0</v>
      </c>
      <c r="W92" s="5" t="s">
        <v>295</v>
      </c>
      <c r="X92" s="15">
        <f t="shared" si="79"/>
        <v>0</v>
      </c>
      <c r="Y92" s="10" t="str">
        <f>IFERROR(VLOOKUP(A92,'7'!U:V,2,0),"0")</f>
        <v>0</v>
      </c>
      <c r="Z92" s="5" t="s">
        <v>295</v>
      </c>
      <c r="AA92" s="15">
        <f t="shared" si="80"/>
        <v>0</v>
      </c>
      <c r="AB92" s="10" t="str">
        <f>IFERROR(VLOOKUP(A92,'8'!U:V,2,0),"0")</f>
        <v>0</v>
      </c>
      <c r="AC92" s="5" t="s">
        <v>295</v>
      </c>
      <c r="AD92" s="15">
        <f t="shared" si="81"/>
        <v>0</v>
      </c>
      <c r="AE92" s="10" t="str">
        <f>IFERROR(VLOOKUP(A92,'9'!U:V,2,0),"0")</f>
        <v>0</v>
      </c>
      <c r="AF92" s="5" t="s">
        <v>295</v>
      </c>
      <c r="AG92" s="15">
        <f t="shared" si="82"/>
        <v>0</v>
      </c>
      <c r="AH92" s="10" t="str">
        <f>IFERROR(VLOOKUP(A92,'10'!U:V,2,0),"0")</f>
        <v>0</v>
      </c>
      <c r="AI92" s="5" t="s">
        <v>295</v>
      </c>
      <c r="AJ92" s="15">
        <f t="shared" si="83"/>
        <v>0</v>
      </c>
      <c r="AK92" s="10" t="str">
        <f>IFERROR(VLOOKUP(A92,'11'!U:V,2,0),"0")</f>
        <v>0</v>
      </c>
      <c r="AL92" s="5" t="s">
        <v>295</v>
      </c>
      <c r="AM92" s="15">
        <f t="shared" si="84"/>
        <v>0</v>
      </c>
      <c r="AN92" s="10" t="str">
        <f>IFERROR(VLOOKUP(A92,'12'!U:V,2,0),"0")</f>
        <v>0</v>
      </c>
      <c r="AO92" s="5" t="s">
        <v>295</v>
      </c>
      <c r="AP92" s="15">
        <f t="shared" si="85"/>
        <v>0</v>
      </c>
      <c r="AQ92" s="10" t="str">
        <f>IFERROR(VLOOKUP(A92,'13'!U:V,2,0),"0")</f>
        <v>0</v>
      </c>
      <c r="AR92" s="5" t="s">
        <v>295</v>
      </c>
      <c r="AS92" s="15">
        <f t="shared" si="86"/>
        <v>0</v>
      </c>
      <c r="AT92" s="10" t="str">
        <f>IFERROR(VLOOKUP(A92,'14'!U:V,2,0),"0")</f>
        <v>0</v>
      </c>
      <c r="AU92" s="5" t="s">
        <v>295</v>
      </c>
      <c r="AV92" s="15">
        <f t="shared" si="87"/>
        <v>0</v>
      </c>
      <c r="AW92" s="10" t="str">
        <f>IFERROR(VLOOKUP(A92,'15'!U:V,2,0),"0")</f>
        <v>0</v>
      </c>
      <c r="AX92" s="5" t="s">
        <v>295</v>
      </c>
      <c r="AY92" s="15">
        <f t="shared" si="88"/>
        <v>0</v>
      </c>
      <c r="AZ92" s="10" t="str">
        <f>IFERROR(VLOOKUP(A92,'16'!U:V,2,0),"0")</f>
        <v>0</v>
      </c>
      <c r="BA92" s="5" t="s">
        <v>295</v>
      </c>
      <c r="BB92" s="15">
        <f t="shared" si="89"/>
        <v>0</v>
      </c>
      <c r="BC92" s="10" t="str">
        <f>IFERROR(VLOOKUP(A92,'17'!U:V,2,0),"0")</f>
        <v>0</v>
      </c>
      <c r="BD92" s="5" t="s">
        <v>295</v>
      </c>
      <c r="BE92" s="15">
        <f t="shared" si="90"/>
        <v>0</v>
      </c>
      <c r="BF92" s="10" t="str">
        <f>IFERROR(VLOOKUP(A92,'18'!U:V,2,0),"0")</f>
        <v>0</v>
      </c>
      <c r="BG92" s="5" t="s">
        <v>295</v>
      </c>
      <c r="BH92" s="15">
        <f t="shared" si="91"/>
        <v>0</v>
      </c>
      <c r="BI92" s="10" t="str">
        <f>IFERROR(VLOOKUP(A92,'19'!U:V,2,0),"0")</f>
        <v>0</v>
      </c>
      <c r="BJ92" s="5" t="s">
        <v>295</v>
      </c>
      <c r="BK92" s="15">
        <f t="shared" si="92"/>
        <v>0</v>
      </c>
      <c r="BL92" s="10" t="str">
        <f>IFERROR(VLOOKUP(A92,'20'!U:V,2,0),"0")</f>
        <v>0</v>
      </c>
      <c r="BM92" s="5" t="s">
        <v>295</v>
      </c>
      <c r="BN92" s="15">
        <f t="shared" si="93"/>
        <v>0</v>
      </c>
      <c r="BO92" s="10" t="str">
        <f>IFERROR(VLOOKUP(A92,'21'!U:V,2,0),"0")</f>
        <v>0</v>
      </c>
      <c r="BP92" s="5" t="s">
        <v>295</v>
      </c>
      <c r="BQ92" s="15">
        <f t="shared" si="94"/>
        <v>0</v>
      </c>
      <c r="BR92" s="10" t="str">
        <f>IFERROR(VLOOKUP(A92,'22'!U:V,2,0),"0")</f>
        <v>0</v>
      </c>
      <c r="BS92" s="5" t="s">
        <v>295</v>
      </c>
      <c r="BT92" s="15">
        <f t="shared" si="95"/>
        <v>0</v>
      </c>
      <c r="BU92" s="10" t="str">
        <f>IFERROR(VLOOKUP(A92,'23'!U:V,2,0),"0")</f>
        <v>0</v>
      </c>
      <c r="BV92" s="5" t="s">
        <v>295</v>
      </c>
      <c r="BW92" s="15">
        <f t="shared" si="96"/>
        <v>0</v>
      </c>
      <c r="BX92" s="10" t="str">
        <f>IFERROR(VLOOKUP(A92,'24'!U:V,2,0),"0")</f>
        <v>0</v>
      </c>
      <c r="BY92" s="5" t="s">
        <v>295</v>
      </c>
      <c r="BZ92" s="15">
        <f t="shared" si="97"/>
        <v>0</v>
      </c>
      <c r="CA92" s="10" t="str">
        <f>IFERROR(VLOOKUP(A92,'25'!U:V,2,0),"0")</f>
        <v>0</v>
      </c>
      <c r="CB92" s="5" t="s">
        <v>295</v>
      </c>
      <c r="CC92" s="15">
        <f t="shared" si="98"/>
        <v>0</v>
      </c>
      <c r="CD92" s="10" t="str">
        <f>IFERROR(VLOOKUP(A92,'26'!U:V,2,0),"0")</f>
        <v>0</v>
      </c>
      <c r="CE92" s="5" t="s">
        <v>295</v>
      </c>
      <c r="CF92" s="15">
        <f t="shared" si="99"/>
        <v>0</v>
      </c>
      <c r="CG92" s="10" t="str">
        <f>IFERROR(VLOOKUP(A92,'28'!#REF!,2,0),"0")</f>
        <v>0</v>
      </c>
      <c r="CH92" s="5" t="s">
        <v>295</v>
      </c>
      <c r="CI92" s="15">
        <f t="shared" si="100"/>
        <v>0</v>
      </c>
      <c r="CJ92" s="10" t="str">
        <f>IFERROR(VLOOKUP(A92,'28'!U:V,2,0),"0")</f>
        <v>0</v>
      </c>
      <c r="CK92" s="5" t="s">
        <v>295</v>
      </c>
      <c r="CL92" s="15">
        <f t="shared" si="101"/>
        <v>0</v>
      </c>
      <c r="CM92" s="10" t="str">
        <f>IFERROR(VLOOKUP(A92,'29'!U:V,2,0),"0")</f>
        <v>0</v>
      </c>
      <c r="CN92" s="5" t="s">
        <v>295</v>
      </c>
      <c r="CO92" s="15">
        <f t="shared" si="102"/>
        <v>0</v>
      </c>
      <c r="CP92" s="10" t="str">
        <f>IFERROR(VLOOKUP(A92,'30'!U:V,2,0),"0")</f>
        <v>0</v>
      </c>
      <c r="CQ92" s="5" t="s">
        <v>295</v>
      </c>
      <c r="CR92" s="15">
        <f t="shared" si="103"/>
        <v>0</v>
      </c>
      <c r="CT92" s="5" t="s">
        <v>295</v>
      </c>
      <c r="CU92" s="15">
        <f t="shared" si="104"/>
        <v>0</v>
      </c>
      <c r="CV92" s="10" t="str">
        <f>IFERROR(VLOOKUP(A92,'เซต1-31'!V:W,2,0),"0")</f>
        <v>0</v>
      </c>
      <c r="CW92" s="5" t="s">
        <v>295</v>
      </c>
      <c r="CX92" s="15">
        <f t="shared" si="105"/>
        <v>0</v>
      </c>
    </row>
    <row r="93" spans="1:102" x14ac:dyDescent="0.25">
      <c r="A93" s="5" t="s">
        <v>592</v>
      </c>
      <c r="B93" s="4" t="s">
        <v>500</v>
      </c>
      <c r="C93" s="52">
        <f>24.8*2+38.98</f>
        <v>88.58</v>
      </c>
      <c r="D93" s="19">
        <f t="shared" si="72"/>
        <v>0</v>
      </c>
      <c r="E93" s="5" t="s">
        <v>295</v>
      </c>
      <c r="F93" s="13">
        <f t="shared" si="73"/>
        <v>0</v>
      </c>
      <c r="G93" s="10" t="str">
        <f>IFERROR(VLOOKUP(A93,'1'!U:V,2,0),"0")</f>
        <v>0</v>
      </c>
      <c r="H93" s="5" t="s">
        <v>295</v>
      </c>
      <c r="I93" s="15">
        <f t="shared" si="74"/>
        <v>0</v>
      </c>
      <c r="J93" s="10" t="str">
        <f>IFERROR(VLOOKUP(A93,'2'!U:V,2,0),"0")</f>
        <v>0</v>
      </c>
      <c r="K93" s="5" t="s">
        <v>295</v>
      </c>
      <c r="L93" s="15">
        <f t="shared" si="75"/>
        <v>0</v>
      </c>
      <c r="M93" s="10" t="str">
        <f>IFERROR(VLOOKUP(A93,'3'!U:V,2,0),"0")</f>
        <v>0</v>
      </c>
      <c r="N93" s="5" t="s">
        <v>295</v>
      </c>
      <c r="O93" s="15">
        <f t="shared" si="76"/>
        <v>0</v>
      </c>
      <c r="P93" s="10" t="str">
        <f>IFERROR(VLOOKUP(A93,'4'!U:V,2,0),"0")</f>
        <v>0</v>
      </c>
      <c r="Q93" s="5" t="s">
        <v>295</v>
      </c>
      <c r="R93" s="15">
        <f t="shared" si="77"/>
        <v>0</v>
      </c>
      <c r="S93" s="10" t="str">
        <f>IFERROR(VLOOKUP(A93,'5'!U:V,2,0),"0")</f>
        <v>0</v>
      </c>
      <c r="T93" s="5" t="s">
        <v>295</v>
      </c>
      <c r="U93" s="15">
        <f t="shared" si="78"/>
        <v>0</v>
      </c>
      <c r="V93" s="10" t="str">
        <f>IFERROR(VLOOKUP(A93,'6'!U:V,2,0),"0")</f>
        <v>0</v>
      </c>
      <c r="W93" s="5" t="s">
        <v>295</v>
      </c>
      <c r="X93" s="15">
        <f t="shared" si="79"/>
        <v>0</v>
      </c>
      <c r="Y93" s="10" t="str">
        <f>IFERROR(VLOOKUP(A93,'7'!U:V,2,0),"0")</f>
        <v>0</v>
      </c>
      <c r="Z93" s="5" t="s">
        <v>295</v>
      </c>
      <c r="AA93" s="15">
        <f t="shared" si="80"/>
        <v>0</v>
      </c>
      <c r="AB93" s="10" t="str">
        <f>IFERROR(VLOOKUP(A93,'8'!U:V,2,0),"0")</f>
        <v>0</v>
      </c>
      <c r="AC93" s="5" t="s">
        <v>295</v>
      </c>
      <c r="AD93" s="15">
        <f t="shared" si="81"/>
        <v>0</v>
      </c>
      <c r="AE93" s="10" t="str">
        <f>IFERROR(VLOOKUP(A93,'9'!U:V,2,0),"0")</f>
        <v>0</v>
      </c>
      <c r="AF93" s="5" t="s">
        <v>295</v>
      </c>
      <c r="AG93" s="15">
        <f t="shared" si="82"/>
        <v>0</v>
      </c>
      <c r="AH93" s="10" t="str">
        <f>IFERROR(VLOOKUP(A93,'10'!U:V,2,0),"0")</f>
        <v>0</v>
      </c>
      <c r="AI93" s="5" t="s">
        <v>295</v>
      </c>
      <c r="AJ93" s="15">
        <f t="shared" si="83"/>
        <v>0</v>
      </c>
      <c r="AK93" s="10" t="str">
        <f>IFERROR(VLOOKUP(A93,'11'!U:V,2,0),"0")</f>
        <v>0</v>
      </c>
      <c r="AL93" s="5" t="s">
        <v>295</v>
      </c>
      <c r="AM93" s="15">
        <f t="shared" si="84"/>
        <v>0</v>
      </c>
      <c r="AN93" s="10" t="str">
        <f>IFERROR(VLOOKUP(A93,'12'!U:V,2,0),"0")</f>
        <v>0</v>
      </c>
      <c r="AO93" s="5" t="s">
        <v>295</v>
      </c>
      <c r="AP93" s="15">
        <f t="shared" si="85"/>
        <v>0</v>
      </c>
      <c r="AQ93" s="10" t="str">
        <f>IFERROR(VLOOKUP(A93,'13'!U:V,2,0),"0")</f>
        <v>0</v>
      </c>
      <c r="AR93" s="5" t="s">
        <v>295</v>
      </c>
      <c r="AS93" s="15">
        <f t="shared" si="86"/>
        <v>0</v>
      </c>
      <c r="AT93" s="10" t="str">
        <f>IFERROR(VLOOKUP(A93,'14'!U:V,2,0),"0")</f>
        <v>0</v>
      </c>
      <c r="AU93" s="5" t="s">
        <v>295</v>
      </c>
      <c r="AV93" s="15">
        <f t="shared" si="87"/>
        <v>0</v>
      </c>
      <c r="AW93" s="10" t="str">
        <f>IFERROR(VLOOKUP(A93,'15'!U:V,2,0),"0")</f>
        <v>0</v>
      </c>
      <c r="AX93" s="5" t="s">
        <v>295</v>
      </c>
      <c r="AY93" s="15">
        <f t="shared" si="88"/>
        <v>0</v>
      </c>
      <c r="AZ93" s="10" t="str">
        <f>IFERROR(VLOOKUP(A93,'16'!U:V,2,0),"0")</f>
        <v>0</v>
      </c>
      <c r="BA93" s="5" t="s">
        <v>295</v>
      </c>
      <c r="BB93" s="15">
        <f t="shared" si="89"/>
        <v>0</v>
      </c>
      <c r="BC93" s="10" t="str">
        <f>IFERROR(VLOOKUP(A93,'17'!U:V,2,0),"0")</f>
        <v>0</v>
      </c>
      <c r="BD93" s="5" t="s">
        <v>295</v>
      </c>
      <c r="BE93" s="15">
        <f t="shared" si="90"/>
        <v>0</v>
      </c>
      <c r="BF93" s="10" t="str">
        <f>IFERROR(VLOOKUP(A93,'18'!U:V,2,0),"0")</f>
        <v>0</v>
      </c>
      <c r="BG93" s="5" t="s">
        <v>295</v>
      </c>
      <c r="BH93" s="15">
        <f t="shared" si="91"/>
        <v>0</v>
      </c>
      <c r="BI93" s="10" t="str">
        <f>IFERROR(VLOOKUP(A93,'19'!U:V,2,0),"0")</f>
        <v>0</v>
      </c>
      <c r="BJ93" s="5" t="s">
        <v>295</v>
      </c>
      <c r="BK93" s="15">
        <f t="shared" si="92"/>
        <v>0</v>
      </c>
      <c r="BL93" s="10" t="str">
        <f>IFERROR(VLOOKUP(A93,'20'!U:V,2,0),"0")</f>
        <v>0</v>
      </c>
      <c r="BM93" s="5" t="s">
        <v>295</v>
      </c>
      <c r="BN93" s="15">
        <f t="shared" si="93"/>
        <v>0</v>
      </c>
      <c r="BO93" s="10" t="str">
        <f>IFERROR(VLOOKUP(A93,'21'!U:V,2,0),"0")</f>
        <v>0</v>
      </c>
      <c r="BP93" s="5" t="s">
        <v>295</v>
      </c>
      <c r="BQ93" s="15">
        <f t="shared" si="94"/>
        <v>0</v>
      </c>
      <c r="BR93" s="10" t="str">
        <f>IFERROR(VLOOKUP(A93,'22'!U:V,2,0),"0")</f>
        <v>0</v>
      </c>
      <c r="BS93" s="5" t="s">
        <v>295</v>
      </c>
      <c r="BT93" s="15">
        <f t="shared" si="95"/>
        <v>0</v>
      </c>
      <c r="BU93" s="10" t="str">
        <f>IFERROR(VLOOKUP(A93,'23'!U:V,2,0),"0")</f>
        <v>0</v>
      </c>
      <c r="BV93" s="5" t="s">
        <v>295</v>
      </c>
      <c r="BW93" s="15">
        <f t="shared" si="96"/>
        <v>0</v>
      </c>
      <c r="BX93" s="10" t="str">
        <f>IFERROR(VLOOKUP(A93,'24'!U:V,2,0),"0")</f>
        <v>0</v>
      </c>
      <c r="BY93" s="5" t="s">
        <v>295</v>
      </c>
      <c r="BZ93" s="15">
        <f t="shared" si="97"/>
        <v>0</v>
      </c>
      <c r="CA93" s="10" t="str">
        <f>IFERROR(VLOOKUP(A93,'25'!U:V,2,0),"0")</f>
        <v>0</v>
      </c>
      <c r="CB93" s="5" t="s">
        <v>295</v>
      </c>
      <c r="CC93" s="15">
        <f t="shared" si="98"/>
        <v>0</v>
      </c>
      <c r="CD93" s="10" t="str">
        <f>IFERROR(VLOOKUP(A93,'26'!U:V,2,0),"0")</f>
        <v>0</v>
      </c>
      <c r="CE93" s="5" t="s">
        <v>295</v>
      </c>
      <c r="CF93" s="15">
        <f t="shared" si="99"/>
        <v>0</v>
      </c>
      <c r="CG93" s="10" t="str">
        <f>IFERROR(VLOOKUP(A93,'28'!#REF!,2,0),"0")</f>
        <v>0</v>
      </c>
      <c r="CH93" s="5" t="s">
        <v>295</v>
      </c>
      <c r="CI93" s="15">
        <f t="shared" si="100"/>
        <v>0</v>
      </c>
      <c r="CJ93" s="10" t="str">
        <f>IFERROR(VLOOKUP(A93,'28'!U:V,2,0),"0")</f>
        <v>0</v>
      </c>
      <c r="CK93" s="5" t="s">
        <v>295</v>
      </c>
      <c r="CL93" s="15">
        <f t="shared" si="101"/>
        <v>0</v>
      </c>
      <c r="CM93" s="10" t="str">
        <f>IFERROR(VLOOKUP(A93,'29'!U:V,2,0),"0")</f>
        <v>0</v>
      </c>
      <c r="CN93" s="5" t="s">
        <v>295</v>
      </c>
      <c r="CO93" s="15">
        <f t="shared" si="102"/>
        <v>0</v>
      </c>
      <c r="CP93" s="10" t="str">
        <f>IFERROR(VLOOKUP(A93,'30'!U:V,2,0),"0")</f>
        <v>0</v>
      </c>
      <c r="CQ93" s="5" t="s">
        <v>295</v>
      </c>
      <c r="CR93" s="15">
        <f t="shared" si="103"/>
        <v>0</v>
      </c>
      <c r="CT93" s="5" t="s">
        <v>295</v>
      </c>
      <c r="CU93" s="15">
        <f t="shared" si="104"/>
        <v>0</v>
      </c>
      <c r="CV93" s="10" t="str">
        <f>IFERROR(VLOOKUP(A93,'เซต1-31'!V:W,2,0),"0")</f>
        <v>0</v>
      </c>
      <c r="CW93" s="5" t="s">
        <v>295</v>
      </c>
      <c r="CX93" s="15">
        <f t="shared" si="105"/>
        <v>0</v>
      </c>
    </row>
    <row r="94" spans="1:102" x14ac:dyDescent="0.25">
      <c r="A94" s="5" t="s">
        <v>503</v>
      </c>
      <c r="B94" s="4" t="s">
        <v>500</v>
      </c>
      <c r="C94" s="52">
        <f>24.8*2+38.46</f>
        <v>88.06</v>
      </c>
      <c r="D94" s="19">
        <f t="shared" si="72"/>
        <v>0</v>
      </c>
      <c r="E94" s="5" t="s">
        <v>295</v>
      </c>
      <c r="F94" s="13">
        <f t="shared" si="73"/>
        <v>0</v>
      </c>
      <c r="G94" s="10" t="str">
        <f>IFERROR(VLOOKUP(A94,'1'!U:V,2,0),"0")</f>
        <v>0</v>
      </c>
      <c r="H94" s="5" t="s">
        <v>295</v>
      </c>
      <c r="I94" s="15">
        <f t="shared" si="74"/>
        <v>0</v>
      </c>
      <c r="J94" s="10" t="str">
        <f>IFERROR(VLOOKUP(A94,'2'!U:V,2,0),"0")</f>
        <v>0</v>
      </c>
      <c r="K94" s="5" t="s">
        <v>295</v>
      </c>
      <c r="L94" s="15">
        <f t="shared" si="75"/>
        <v>0</v>
      </c>
      <c r="M94" s="10" t="str">
        <f>IFERROR(VLOOKUP(A94,'3'!U:V,2,0),"0")</f>
        <v>0</v>
      </c>
      <c r="N94" s="5" t="s">
        <v>295</v>
      </c>
      <c r="O94" s="15">
        <f t="shared" si="76"/>
        <v>0</v>
      </c>
      <c r="P94" s="10" t="str">
        <f>IFERROR(VLOOKUP(A94,'4'!U:V,2,0),"0")</f>
        <v>0</v>
      </c>
      <c r="Q94" s="5" t="s">
        <v>295</v>
      </c>
      <c r="R94" s="15">
        <f t="shared" si="77"/>
        <v>0</v>
      </c>
      <c r="S94" s="10" t="str">
        <f>IFERROR(VLOOKUP(A94,'5'!U:V,2,0),"0")</f>
        <v>0</v>
      </c>
      <c r="T94" s="5" t="s">
        <v>295</v>
      </c>
      <c r="U94" s="15">
        <f t="shared" si="78"/>
        <v>0</v>
      </c>
      <c r="V94" s="10" t="str">
        <f>IFERROR(VLOOKUP(A94,'6'!U:V,2,0),"0")</f>
        <v>0</v>
      </c>
      <c r="W94" s="5" t="s">
        <v>295</v>
      </c>
      <c r="X94" s="15">
        <f t="shared" si="79"/>
        <v>0</v>
      </c>
      <c r="Y94" s="10" t="str">
        <f>IFERROR(VLOOKUP(A94,'7'!U:V,2,0),"0")</f>
        <v>0</v>
      </c>
      <c r="Z94" s="5" t="s">
        <v>295</v>
      </c>
      <c r="AA94" s="15">
        <f t="shared" si="80"/>
        <v>0</v>
      </c>
      <c r="AB94" s="10" t="str">
        <f>IFERROR(VLOOKUP(A94,'8'!U:V,2,0),"0")</f>
        <v>0</v>
      </c>
      <c r="AC94" s="5" t="s">
        <v>295</v>
      </c>
      <c r="AD94" s="15">
        <f t="shared" si="81"/>
        <v>0</v>
      </c>
      <c r="AE94" s="10" t="str">
        <f>IFERROR(VLOOKUP(A94,'9'!U:V,2,0),"0")</f>
        <v>0</v>
      </c>
      <c r="AF94" s="5" t="s">
        <v>295</v>
      </c>
      <c r="AG94" s="15">
        <f t="shared" si="82"/>
        <v>0</v>
      </c>
      <c r="AH94" s="10" t="str">
        <f>IFERROR(VLOOKUP(A94,'10'!U:V,2,0),"0")</f>
        <v>0</v>
      </c>
      <c r="AI94" s="5" t="s">
        <v>295</v>
      </c>
      <c r="AJ94" s="15">
        <f t="shared" si="83"/>
        <v>0</v>
      </c>
      <c r="AK94" s="10" t="str">
        <f>IFERROR(VLOOKUP(A94,'11'!U:V,2,0),"0")</f>
        <v>0</v>
      </c>
      <c r="AL94" s="5" t="s">
        <v>295</v>
      </c>
      <c r="AM94" s="15">
        <f t="shared" si="84"/>
        <v>0</v>
      </c>
      <c r="AN94" s="10" t="str">
        <f>IFERROR(VLOOKUP(A94,'12'!U:V,2,0),"0")</f>
        <v>0</v>
      </c>
      <c r="AO94" s="5" t="s">
        <v>295</v>
      </c>
      <c r="AP94" s="15">
        <f t="shared" si="85"/>
        <v>0</v>
      </c>
      <c r="AQ94" s="10" t="str">
        <f>IFERROR(VLOOKUP(A94,'13'!U:V,2,0),"0")</f>
        <v>0</v>
      </c>
      <c r="AR94" s="5" t="s">
        <v>295</v>
      </c>
      <c r="AS94" s="15">
        <f t="shared" si="86"/>
        <v>0</v>
      </c>
      <c r="AT94" s="10" t="str">
        <f>IFERROR(VLOOKUP(A94,'14'!U:V,2,0),"0")</f>
        <v>0</v>
      </c>
      <c r="AU94" s="5" t="s">
        <v>295</v>
      </c>
      <c r="AV94" s="15">
        <f t="shared" si="87"/>
        <v>0</v>
      </c>
      <c r="AW94" s="10" t="str">
        <f>IFERROR(VLOOKUP(A94,'15'!U:V,2,0),"0")</f>
        <v>0</v>
      </c>
      <c r="AX94" s="5" t="s">
        <v>295</v>
      </c>
      <c r="AY94" s="15">
        <f t="shared" si="88"/>
        <v>0</v>
      </c>
      <c r="AZ94" s="10" t="str">
        <f>IFERROR(VLOOKUP(A94,'16'!U:V,2,0),"0")</f>
        <v>0</v>
      </c>
      <c r="BA94" s="5" t="s">
        <v>295</v>
      </c>
      <c r="BB94" s="15">
        <f t="shared" si="89"/>
        <v>0</v>
      </c>
      <c r="BC94" s="10" t="str">
        <f>IFERROR(VLOOKUP(A94,'17'!U:V,2,0),"0")</f>
        <v>0</v>
      </c>
      <c r="BD94" s="5" t="s">
        <v>295</v>
      </c>
      <c r="BE94" s="15">
        <f t="shared" si="90"/>
        <v>0</v>
      </c>
      <c r="BF94" s="10" t="str">
        <f>IFERROR(VLOOKUP(A94,'18'!U:V,2,0),"0")</f>
        <v>0</v>
      </c>
      <c r="BG94" s="5" t="s">
        <v>295</v>
      </c>
      <c r="BH94" s="15">
        <f t="shared" si="91"/>
        <v>0</v>
      </c>
      <c r="BI94" s="10" t="str">
        <f>IFERROR(VLOOKUP(A94,'19'!U:V,2,0),"0")</f>
        <v>0</v>
      </c>
      <c r="BJ94" s="5" t="s">
        <v>295</v>
      </c>
      <c r="BK94" s="15">
        <f t="shared" si="92"/>
        <v>0</v>
      </c>
      <c r="BL94" s="10" t="str">
        <f>IFERROR(VLOOKUP(A94,'20'!U:V,2,0),"0")</f>
        <v>0</v>
      </c>
      <c r="BM94" s="5" t="s">
        <v>295</v>
      </c>
      <c r="BN94" s="15">
        <f t="shared" si="93"/>
        <v>0</v>
      </c>
      <c r="BO94" s="10" t="str">
        <f>IFERROR(VLOOKUP(A94,'21'!U:V,2,0),"0")</f>
        <v>0</v>
      </c>
      <c r="BP94" s="5" t="s">
        <v>295</v>
      </c>
      <c r="BQ94" s="15">
        <f t="shared" si="94"/>
        <v>0</v>
      </c>
      <c r="BR94" s="10" t="str">
        <f>IFERROR(VLOOKUP(A94,'22'!U:V,2,0),"0")</f>
        <v>0</v>
      </c>
      <c r="BS94" s="5" t="s">
        <v>295</v>
      </c>
      <c r="BT94" s="15">
        <f t="shared" si="95"/>
        <v>0</v>
      </c>
      <c r="BU94" s="10" t="str">
        <f>IFERROR(VLOOKUP(A94,'23'!U:V,2,0),"0")</f>
        <v>0</v>
      </c>
      <c r="BV94" s="5" t="s">
        <v>295</v>
      </c>
      <c r="BW94" s="15">
        <f t="shared" si="96"/>
        <v>0</v>
      </c>
      <c r="BX94" s="10" t="str">
        <f>IFERROR(VLOOKUP(A94,'24'!U:V,2,0),"0")</f>
        <v>0</v>
      </c>
      <c r="BY94" s="5" t="s">
        <v>295</v>
      </c>
      <c r="BZ94" s="15">
        <f t="shared" si="97"/>
        <v>0</v>
      </c>
      <c r="CA94" s="10" t="str">
        <f>IFERROR(VLOOKUP(A94,'25'!U:V,2,0),"0")</f>
        <v>0</v>
      </c>
      <c r="CB94" s="5" t="s">
        <v>295</v>
      </c>
      <c r="CC94" s="15">
        <f t="shared" si="98"/>
        <v>0</v>
      </c>
      <c r="CD94" s="10" t="str">
        <f>IFERROR(VLOOKUP(A94,'26'!U:V,2,0),"0")</f>
        <v>0</v>
      </c>
      <c r="CE94" s="5" t="s">
        <v>295</v>
      </c>
      <c r="CF94" s="15">
        <f t="shared" si="99"/>
        <v>0</v>
      </c>
      <c r="CG94" s="10" t="str">
        <f>IFERROR(VLOOKUP(A94,'28'!#REF!,2,0),"0")</f>
        <v>0</v>
      </c>
      <c r="CH94" s="5" t="s">
        <v>295</v>
      </c>
      <c r="CI94" s="15">
        <f t="shared" si="100"/>
        <v>0</v>
      </c>
      <c r="CJ94" s="10" t="str">
        <f>IFERROR(VLOOKUP(A94,'28'!U:V,2,0),"0")</f>
        <v>0</v>
      </c>
      <c r="CK94" s="5" t="s">
        <v>295</v>
      </c>
      <c r="CL94" s="15">
        <f t="shared" si="101"/>
        <v>0</v>
      </c>
      <c r="CM94" s="10" t="str">
        <f>IFERROR(VLOOKUP(A94,'29'!U:V,2,0),"0")</f>
        <v>0</v>
      </c>
      <c r="CN94" s="5" t="s">
        <v>295</v>
      </c>
      <c r="CO94" s="15">
        <f t="shared" si="102"/>
        <v>0</v>
      </c>
      <c r="CP94" s="10" t="str">
        <f>IFERROR(VLOOKUP(A94,'30'!U:V,2,0),"0")</f>
        <v>0</v>
      </c>
      <c r="CQ94" s="5" t="s">
        <v>295</v>
      </c>
      <c r="CR94" s="15">
        <f t="shared" si="103"/>
        <v>0</v>
      </c>
      <c r="CT94" s="5" t="s">
        <v>295</v>
      </c>
      <c r="CU94" s="15">
        <f t="shared" si="104"/>
        <v>0</v>
      </c>
      <c r="CV94" s="10" t="str">
        <f>IFERROR(VLOOKUP(A94,'เซต1-31'!V:W,2,0),"0")</f>
        <v>0</v>
      </c>
      <c r="CW94" s="5" t="s">
        <v>295</v>
      </c>
      <c r="CX94" s="15">
        <f t="shared" si="105"/>
        <v>0</v>
      </c>
    </row>
    <row r="95" spans="1:102" x14ac:dyDescent="0.25">
      <c r="A95" s="5" t="s">
        <v>499</v>
      </c>
      <c r="B95" s="4" t="s">
        <v>500</v>
      </c>
      <c r="C95" s="52">
        <f>24.8*3</f>
        <v>74.400000000000006</v>
      </c>
      <c r="D95" s="19">
        <f t="shared" si="72"/>
        <v>0</v>
      </c>
      <c r="E95" s="5" t="s">
        <v>295</v>
      </c>
      <c r="F95" s="13">
        <f t="shared" si="73"/>
        <v>0</v>
      </c>
      <c r="G95" s="10" t="str">
        <f>IFERROR(VLOOKUP(A95,'1'!U:V,2,0),"0")</f>
        <v>0</v>
      </c>
      <c r="H95" s="5" t="s">
        <v>295</v>
      </c>
      <c r="I95" s="15">
        <f t="shared" si="74"/>
        <v>0</v>
      </c>
      <c r="J95" s="10" t="str">
        <f>IFERROR(VLOOKUP(A95,'2'!U:V,2,0),"0")</f>
        <v>0</v>
      </c>
      <c r="K95" s="5" t="s">
        <v>295</v>
      </c>
      <c r="L95" s="15">
        <f t="shared" si="75"/>
        <v>0</v>
      </c>
      <c r="M95" s="10" t="str">
        <f>IFERROR(VLOOKUP(A95,'3'!U:V,2,0),"0")</f>
        <v>0</v>
      </c>
      <c r="N95" s="5" t="s">
        <v>295</v>
      </c>
      <c r="O95" s="15">
        <f t="shared" si="76"/>
        <v>0</v>
      </c>
      <c r="P95" s="10" t="str">
        <f>IFERROR(VLOOKUP(A95,'4'!U:V,2,0),"0")</f>
        <v>0</v>
      </c>
      <c r="Q95" s="5" t="s">
        <v>295</v>
      </c>
      <c r="R95" s="15">
        <f t="shared" si="77"/>
        <v>0</v>
      </c>
      <c r="S95" s="10" t="str">
        <f>IFERROR(VLOOKUP(A95,'5'!U:V,2,0),"0")</f>
        <v>0</v>
      </c>
      <c r="T95" s="5" t="s">
        <v>295</v>
      </c>
      <c r="U95" s="15">
        <f t="shared" si="78"/>
        <v>0</v>
      </c>
      <c r="V95" s="10" t="str">
        <f>IFERROR(VLOOKUP(A95,'6'!U:V,2,0),"0")</f>
        <v>0</v>
      </c>
      <c r="W95" s="5" t="s">
        <v>295</v>
      </c>
      <c r="X95" s="15">
        <f t="shared" si="79"/>
        <v>0</v>
      </c>
      <c r="Y95" s="10" t="str">
        <f>IFERROR(VLOOKUP(A95,'7'!U:V,2,0),"0")</f>
        <v>0</v>
      </c>
      <c r="Z95" s="5" t="s">
        <v>295</v>
      </c>
      <c r="AA95" s="15">
        <f t="shared" si="80"/>
        <v>0</v>
      </c>
      <c r="AB95" s="10" t="str">
        <f>IFERROR(VLOOKUP(A95,'8'!U:V,2,0),"0")</f>
        <v>0</v>
      </c>
      <c r="AC95" s="5" t="s">
        <v>295</v>
      </c>
      <c r="AD95" s="15">
        <f t="shared" si="81"/>
        <v>0</v>
      </c>
      <c r="AE95" s="10" t="str">
        <f>IFERROR(VLOOKUP(A95,'9'!U:V,2,0),"0")</f>
        <v>0</v>
      </c>
      <c r="AF95" s="5" t="s">
        <v>295</v>
      </c>
      <c r="AG95" s="15">
        <f t="shared" si="82"/>
        <v>0</v>
      </c>
      <c r="AH95" s="10" t="str">
        <f>IFERROR(VLOOKUP(A95,'10'!U:V,2,0),"0")</f>
        <v>0</v>
      </c>
      <c r="AI95" s="5" t="s">
        <v>295</v>
      </c>
      <c r="AJ95" s="15">
        <f t="shared" si="83"/>
        <v>0</v>
      </c>
      <c r="AK95" s="10" t="str">
        <f>IFERROR(VLOOKUP(A95,'11'!U:V,2,0),"0")</f>
        <v>0</v>
      </c>
      <c r="AL95" s="5" t="s">
        <v>295</v>
      </c>
      <c r="AM95" s="15">
        <f t="shared" si="84"/>
        <v>0</v>
      </c>
      <c r="AN95" s="10" t="str">
        <f>IFERROR(VLOOKUP(A95,'12'!U:V,2,0),"0")</f>
        <v>0</v>
      </c>
      <c r="AO95" s="5" t="s">
        <v>295</v>
      </c>
      <c r="AP95" s="15">
        <f t="shared" si="85"/>
        <v>0</v>
      </c>
      <c r="AQ95" s="10" t="str">
        <f>IFERROR(VLOOKUP(A95,'13'!U:V,2,0),"0")</f>
        <v>0</v>
      </c>
      <c r="AR95" s="5" t="s">
        <v>295</v>
      </c>
      <c r="AS95" s="15">
        <f t="shared" si="86"/>
        <v>0</v>
      </c>
      <c r="AT95" s="10" t="str">
        <f>IFERROR(VLOOKUP(A95,'14'!U:V,2,0),"0")</f>
        <v>0</v>
      </c>
      <c r="AU95" s="5" t="s">
        <v>295</v>
      </c>
      <c r="AV95" s="15">
        <f t="shared" si="87"/>
        <v>0</v>
      </c>
      <c r="AW95" s="10" t="str">
        <f>IFERROR(VLOOKUP(A95,'15'!U:V,2,0),"0")</f>
        <v>0</v>
      </c>
      <c r="AX95" s="5" t="s">
        <v>295</v>
      </c>
      <c r="AY95" s="15">
        <f t="shared" si="88"/>
        <v>0</v>
      </c>
      <c r="AZ95" s="10" t="str">
        <f>IFERROR(VLOOKUP(A95,'16'!U:V,2,0),"0")</f>
        <v>0</v>
      </c>
      <c r="BA95" s="5" t="s">
        <v>295</v>
      </c>
      <c r="BB95" s="15">
        <f t="shared" si="89"/>
        <v>0</v>
      </c>
      <c r="BC95" s="10" t="str">
        <f>IFERROR(VLOOKUP(A95,'17'!U:V,2,0),"0")</f>
        <v>0</v>
      </c>
      <c r="BD95" s="5" t="s">
        <v>295</v>
      </c>
      <c r="BE95" s="15">
        <f t="shared" si="90"/>
        <v>0</v>
      </c>
      <c r="BF95" s="10" t="str">
        <f>IFERROR(VLOOKUP(A95,'18'!U:V,2,0),"0")</f>
        <v>0</v>
      </c>
      <c r="BG95" s="5" t="s">
        <v>295</v>
      </c>
      <c r="BH95" s="15">
        <f t="shared" si="91"/>
        <v>0</v>
      </c>
      <c r="BI95" s="10" t="str">
        <f>IFERROR(VLOOKUP(A95,'19'!U:V,2,0),"0")</f>
        <v>0</v>
      </c>
      <c r="BJ95" s="5" t="s">
        <v>295</v>
      </c>
      <c r="BK95" s="15">
        <f t="shared" si="92"/>
        <v>0</v>
      </c>
      <c r="BL95" s="10" t="str">
        <f>IFERROR(VLOOKUP(A95,'20'!U:V,2,0),"0")</f>
        <v>0</v>
      </c>
      <c r="BM95" s="5" t="s">
        <v>295</v>
      </c>
      <c r="BN95" s="15">
        <f t="shared" si="93"/>
        <v>0</v>
      </c>
      <c r="BO95" s="10" t="str">
        <f>IFERROR(VLOOKUP(A95,'21'!U:V,2,0),"0")</f>
        <v>0</v>
      </c>
      <c r="BP95" s="5" t="s">
        <v>295</v>
      </c>
      <c r="BQ95" s="15">
        <f t="shared" si="94"/>
        <v>0</v>
      </c>
      <c r="BR95" s="10" t="str">
        <f>IFERROR(VLOOKUP(A95,'22'!U:V,2,0),"0")</f>
        <v>0</v>
      </c>
      <c r="BS95" s="5" t="s">
        <v>295</v>
      </c>
      <c r="BT95" s="15">
        <f t="shared" si="95"/>
        <v>0</v>
      </c>
      <c r="BU95" s="10" t="str">
        <f>IFERROR(VLOOKUP(A95,'23'!U:V,2,0),"0")</f>
        <v>0</v>
      </c>
      <c r="BV95" s="5" t="s">
        <v>295</v>
      </c>
      <c r="BW95" s="15">
        <f t="shared" si="96"/>
        <v>0</v>
      </c>
      <c r="BX95" s="10" t="str">
        <f>IFERROR(VLOOKUP(A95,'24'!U:V,2,0),"0")</f>
        <v>0</v>
      </c>
      <c r="BY95" s="5" t="s">
        <v>295</v>
      </c>
      <c r="BZ95" s="15">
        <f t="shared" si="97"/>
        <v>0</v>
      </c>
      <c r="CA95" s="10" t="str">
        <f>IFERROR(VLOOKUP(A95,'25'!U:V,2,0),"0")</f>
        <v>0</v>
      </c>
      <c r="CB95" s="5" t="s">
        <v>295</v>
      </c>
      <c r="CC95" s="15">
        <f t="shared" si="98"/>
        <v>0</v>
      </c>
      <c r="CD95" s="10" t="str">
        <f>IFERROR(VLOOKUP(A95,'26'!U:V,2,0),"0")</f>
        <v>0</v>
      </c>
      <c r="CE95" s="5" t="s">
        <v>295</v>
      </c>
      <c r="CF95" s="15">
        <f t="shared" si="99"/>
        <v>0</v>
      </c>
      <c r="CG95" s="10" t="str">
        <f>IFERROR(VLOOKUP(A95,'28'!#REF!,2,0),"0")</f>
        <v>0</v>
      </c>
      <c r="CH95" s="5" t="s">
        <v>295</v>
      </c>
      <c r="CI95" s="15">
        <f t="shared" si="100"/>
        <v>0</v>
      </c>
      <c r="CJ95" s="10" t="str">
        <f>IFERROR(VLOOKUP(A95,'28'!U:V,2,0),"0")</f>
        <v>0</v>
      </c>
      <c r="CK95" s="5" t="s">
        <v>295</v>
      </c>
      <c r="CL95" s="15">
        <f t="shared" si="101"/>
        <v>0</v>
      </c>
      <c r="CM95" s="10" t="str">
        <f>IFERROR(VLOOKUP(A95,'29'!U:V,2,0),"0")</f>
        <v>0</v>
      </c>
      <c r="CN95" s="5" t="s">
        <v>295</v>
      </c>
      <c r="CO95" s="15">
        <f t="shared" si="102"/>
        <v>0</v>
      </c>
      <c r="CP95" s="10" t="str">
        <f>IFERROR(VLOOKUP(A95,'30'!U:V,2,0),"0")</f>
        <v>0</v>
      </c>
      <c r="CQ95" s="5" t="s">
        <v>295</v>
      </c>
      <c r="CR95" s="15">
        <f t="shared" si="103"/>
        <v>0</v>
      </c>
      <c r="CT95" s="5" t="s">
        <v>295</v>
      </c>
      <c r="CU95" s="15">
        <f t="shared" si="104"/>
        <v>0</v>
      </c>
      <c r="CV95" s="10" t="str">
        <f>IFERROR(VLOOKUP(A95,'เซต1-31'!V:W,2,0),"0")</f>
        <v>0</v>
      </c>
      <c r="CW95" s="5" t="s">
        <v>295</v>
      </c>
      <c r="CX95" s="15">
        <f t="shared" si="105"/>
        <v>0</v>
      </c>
    </row>
    <row r="96" spans="1:102" x14ac:dyDescent="0.25">
      <c r="A96" s="5" t="s">
        <v>619</v>
      </c>
      <c r="B96" s="4" t="s">
        <v>502</v>
      </c>
      <c r="C96" s="52">
        <f>14.96*2+14.23</f>
        <v>44.150000000000006</v>
      </c>
      <c r="D96" s="19">
        <f t="shared" ref="D96:D97" si="106">+G96+J96+M96+P96+S96+V96+Y96+AB96+AE96+AH96+AK96+AN96+AQ96+AT96+AW96+AZ96+BC96+BF96+BI96+BL96+BO96+BR96+BU96+BX96+CA96+CD96+CG96+CJ96+CM96+CP96+CS96+CV96</f>
        <v>0</v>
      </c>
      <c r="E96" s="5" t="s">
        <v>295</v>
      </c>
      <c r="F96" s="13">
        <f t="shared" ref="F96:F97" si="107">+D96*C96</f>
        <v>0</v>
      </c>
      <c r="G96" s="10" t="str">
        <f>IFERROR(VLOOKUP(A96,'1'!U:V,2,0),"0")</f>
        <v>0</v>
      </c>
      <c r="H96" s="5" t="s">
        <v>295</v>
      </c>
      <c r="I96" s="15">
        <f t="shared" ref="I96:I97" si="108">+G96*C96</f>
        <v>0</v>
      </c>
      <c r="J96" s="10" t="str">
        <f>IFERROR(VLOOKUP(A96,'2'!U:V,2,0),"0")</f>
        <v>0</v>
      </c>
      <c r="K96" s="5" t="s">
        <v>295</v>
      </c>
      <c r="L96" s="15">
        <f t="shared" ref="L96:L97" si="109">+J96*C96</f>
        <v>0</v>
      </c>
      <c r="M96" s="10" t="str">
        <f>IFERROR(VLOOKUP(A96,'3'!U:V,2,0),"0")</f>
        <v>0</v>
      </c>
      <c r="N96" s="5" t="s">
        <v>295</v>
      </c>
      <c r="O96" s="15">
        <f t="shared" ref="O96:O97" si="110">+M96*C96</f>
        <v>0</v>
      </c>
      <c r="P96" s="10" t="str">
        <f>IFERROR(VLOOKUP(A96,'4'!U:V,2,0),"0")</f>
        <v>0</v>
      </c>
      <c r="Q96" s="5" t="s">
        <v>295</v>
      </c>
      <c r="R96" s="15">
        <f t="shared" ref="R96:R97" si="111">+P96*C96</f>
        <v>0</v>
      </c>
      <c r="S96" s="10" t="str">
        <f>IFERROR(VLOOKUP(A96,'5'!U:V,2,0),"0")</f>
        <v>0</v>
      </c>
      <c r="T96" s="5" t="s">
        <v>295</v>
      </c>
      <c r="U96" s="15">
        <f t="shared" ref="U96:U97" si="112">+S96*C96</f>
        <v>0</v>
      </c>
      <c r="V96" s="10" t="str">
        <f>IFERROR(VLOOKUP(A96,'6'!U:V,2,0),"0")</f>
        <v>0</v>
      </c>
      <c r="W96" s="5" t="s">
        <v>295</v>
      </c>
      <c r="X96" s="15">
        <f t="shared" ref="X96:X97" si="113">+V96*C96</f>
        <v>0</v>
      </c>
      <c r="Y96" s="10" t="str">
        <f>IFERROR(VLOOKUP(A96,'7'!U:V,2,0),"0")</f>
        <v>0</v>
      </c>
      <c r="Z96" s="5" t="s">
        <v>295</v>
      </c>
      <c r="AA96" s="15">
        <f t="shared" ref="AA96:AA97" si="114">+Y96*C96</f>
        <v>0</v>
      </c>
      <c r="AB96" s="10" t="str">
        <f>IFERROR(VLOOKUP(A96,'8'!U:V,2,0),"0")</f>
        <v>0</v>
      </c>
      <c r="AC96" s="5" t="s">
        <v>295</v>
      </c>
      <c r="AD96" s="15">
        <f t="shared" ref="AD96:AD97" si="115">+AB96*C96</f>
        <v>0</v>
      </c>
      <c r="AE96" s="10" t="str">
        <f>IFERROR(VLOOKUP(A96,'9'!U:V,2,0),"0")</f>
        <v>0</v>
      </c>
      <c r="AF96" s="5" t="s">
        <v>295</v>
      </c>
      <c r="AG96" s="15">
        <f t="shared" ref="AG96:AG97" si="116">+AE96*C96</f>
        <v>0</v>
      </c>
      <c r="AH96" s="10" t="str">
        <f>IFERROR(VLOOKUP(A96,'10'!U:V,2,0),"0")</f>
        <v>0</v>
      </c>
      <c r="AI96" s="5" t="s">
        <v>295</v>
      </c>
      <c r="AJ96" s="15">
        <f t="shared" ref="AJ96:AJ97" si="117">+AH96*C96</f>
        <v>0</v>
      </c>
      <c r="AK96" s="10" t="str">
        <f>IFERROR(VLOOKUP(A96,'11'!U:V,2,0),"0")</f>
        <v>0</v>
      </c>
      <c r="AL96" s="5" t="s">
        <v>295</v>
      </c>
      <c r="AM96" s="15">
        <f t="shared" ref="AM96:AM97" si="118">+AK96*C96</f>
        <v>0</v>
      </c>
      <c r="AN96" s="10" t="str">
        <f>IFERROR(VLOOKUP(A96,'12'!U:V,2,0),"0")</f>
        <v>0</v>
      </c>
      <c r="AO96" s="5" t="s">
        <v>295</v>
      </c>
      <c r="AP96" s="15">
        <f t="shared" ref="AP96:AP97" si="119">+AN96*C96</f>
        <v>0</v>
      </c>
      <c r="AQ96" s="10" t="str">
        <f>IFERROR(VLOOKUP(A96,'13'!U:V,2,0),"0")</f>
        <v>0</v>
      </c>
      <c r="AR96" s="5" t="s">
        <v>295</v>
      </c>
      <c r="AS96" s="15">
        <f t="shared" ref="AS96:AS97" si="120">+AQ96*C96</f>
        <v>0</v>
      </c>
      <c r="AT96" s="10" t="str">
        <f>IFERROR(VLOOKUP(A96,'14'!U:V,2,0),"0")</f>
        <v>0</v>
      </c>
      <c r="AU96" s="5" t="s">
        <v>295</v>
      </c>
      <c r="AV96" s="15">
        <f t="shared" ref="AV96:AV97" si="121">+AT96*C96</f>
        <v>0</v>
      </c>
      <c r="AW96" s="10" t="str">
        <f>IFERROR(VLOOKUP(A96,'15'!U:V,2,0),"0")</f>
        <v>0</v>
      </c>
      <c r="AX96" s="5" t="s">
        <v>295</v>
      </c>
      <c r="AY96" s="15">
        <f t="shared" ref="AY96:AY97" si="122">+AW96*C96</f>
        <v>0</v>
      </c>
      <c r="AZ96" s="10" t="str">
        <f>IFERROR(VLOOKUP(A96,'16'!U:V,2,0),"0")</f>
        <v>0</v>
      </c>
      <c r="BA96" s="5" t="s">
        <v>295</v>
      </c>
      <c r="BB96" s="15">
        <f t="shared" ref="BB96:BB97" si="123">+AZ96*C96</f>
        <v>0</v>
      </c>
      <c r="BC96" s="10" t="str">
        <f>IFERROR(VLOOKUP(A96,'17'!U:V,2,0),"0")</f>
        <v>0</v>
      </c>
      <c r="BD96" s="5" t="s">
        <v>295</v>
      </c>
      <c r="BE96" s="15">
        <f t="shared" ref="BE96:BE97" si="124">+BC96*C96</f>
        <v>0</v>
      </c>
      <c r="BF96" s="10" t="str">
        <f>IFERROR(VLOOKUP(A96,'18'!U:V,2,0),"0")</f>
        <v>0</v>
      </c>
      <c r="BG96" s="5" t="s">
        <v>295</v>
      </c>
      <c r="BH96" s="15">
        <f t="shared" ref="BH96:BH97" si="125">+BF96*C96</f>
        <v>0</v>
      </c>
      <c r="BI96" s="10" t="str">
        <f>IFERROR(VLOOKUP(A96,'19'!U:V,2,0),"0")</f>
        <v>0</v>
      </c>
      <c r="BJ96" s="5" t="s">
        <v>295</v>
      </c>
      <c r="BK96" s="15">
        <f t="shared" ref="BK96:BK97" si="126">+BI96*C96</f>
        <v>0</v>
      </c>
      <c r="BL96" s="10" t="str">
        <f>IFERROR(VLOOKUP(A96,'20'!U:V,2,0),"0")</f>
        <v>0</v>
      </c>
      <c r="BM96" s="5" t="s">
        <v>295</v>
      </c>
      <c r="BN96" s="15">
        <f t="shared" ref="BN96:BN97" si="127">+BL96*C96</f>
        <v>0</v>
      </c>
      <c r="BO96" s="10" t="str">
        <f>IFERROR(VLOOKUP(A96,'21'!U:V,2,0),"0")</f>
        <v>0</v>
      </c>
      <c r="BP96" s="5" t="s">
        <v>295</v>
      </c>
      <c r="BQ96" s="15">
        <f t="shared" ref="BQ96:BQ97" si="128">+BO96*C96</f>
        <v>0</v>
      </c>
      <c r="BR96" s="10" t="str">
        <f>IFERROR(VLOOKUP(A96,'22'!U:V,2,0),"0")</f>
        <v>0</v>
      </c>
      <c r="BS96" s="5" t="s">
        <v>295</v>
      </c>
      <c r="BT96" s="15">
        <f t="shared" ref="BT96:BT97" si="129">+BR96*C96</f>
        <v>0</v>
      </c>
      <c r="BU96" s="10" t="str">
        <f>IFERROR(VLOOKUP(A96,'23'!U:V,2,0),"0")</f>
        <v>0</v>
      </c>
      <c r="BV96" s="5" t="s">
        <v>295</v>
      </c>
      <c r="BW96" s="15">
        <f t="shared" ref="BW96:BW97" si="130">+BU96*C96</f>
        <v>0</v>
      </c>
      <c r="BX96" s="10" t="str">
        <f>IFERROR(VLOOKUP(A96,'24'!U:V,2,0),"0")</f>
        <v>0</v>
      </c>
      <c r="BY96" s="5" t="s">
        <v>295</v>
      </c>
      <c r="BZ96" s="15">
        <f t="shared" ref="BZ96:BZ97" si="131">+BX96*C96</f>
        <v>0</v>
      </c>
      <c r="CA96" s="10" t="str">
        <f>IFERROR(VLOOKUP(A96,'25'!U:V,2,0),"0")</f>
        <v>0</v>
      </c>
      <c r="CB96" s="5" t="s">
        <v>295</v>
      </c>
      <c r="CC96" s="15">
        <f t="shared" ref="CC96:CC97" si="132">+CA96*C96</f>
        <v>0</v>
      </c>
      <c r="CD96" s="10" t="str">
        <f>IFERROR(VLOOKUP(A96,'26'!U:V,2,0),"0")</f>
        <v>0</v>
      </c>
      <c r="CE96" s="5" t="s">
        <v>295</v>
      </c>
      <c r="CF96" s="15">
        <f t="shared" ref="CF96:CF97" si="133">+CD96*C96</f>
        <v>0</v>
      </c>
      <c r="CG96" s="10" t="str">
        <f>IFERROR(VLOOKUP(A96,'28'!#REF!,2,0),"0")</f>
        <v>0</v>
      </c>
      <c r="CH96" s="5" t="s">
        <v>295</v>
      </c>
      <c r="CI96" s="15">
        <f t="shared" ref="CI96:CI97" si="134">+CG96*C96</f>
        <v>0</v>
      </c>
      <c r="CJ96" s="10" t="str">
        <f>IFERROR(VLOOKUP(A96,'28'!U:V,2,0),"0")</f>
        <v>0</v>
      </c>
      <c r="CK96" s="5" t="s">
        <v>295</v>
      </c>
      <c r="CL96" s="15">
        <f t="shared" ref="CL96:CL97" si="135">+CJ96*C96</f>
        <v>0</v>
      </c>
      <c r="CM96" s="10" t="str">
        <f>IFERROR(VLOOKUP(A96,'29'!U:V,2,0),"0")</f>
        <v>0</v>
      </c>
      <c r="CN96" s="5" t="s">
        <v>295</v>
      </c>
      <c r="CO96" s="15">
        <f t="shared" ref="CO96:CO97" si="136">+CM96*C96</f>
        <v>0</v>
      </c>
      <c r="CP96" s="10" t="str">
        <f>IFERROR(VLOOKUP(A96,'30'!U:V,2,0),"0")</f>
        <v>0</v>
      </c>
      <c r="CQ96" s="5" t="s">
        <v>295</v>
      </c>
      <c r="CR96" s="15">
        <f t="shared" ref="CR96:CR97" si="137">+CP96*C96</f>
        <v>0</v>
      </c>
      <c r="CT96" s="5" t="s">
        <v>295</v>
      </c>
      <c r="CU96" s="15">
        <f t="shared" ref="CU96:CU97" si="138">+CS96*CL96</f>
        <v>0</v>
      </c>
      <c r="CV96" s="10" t="str">
        <f>IFERROR(VLOOKUP(A96,'เซต1-31'!V:W,2,0),"0")</f>
        <v>0</v>
      </c>
      <c r="CW96" s="5" t="s">
        <v>295</v>
      </c>
      <c r="CX96" s="15">
        <f t="shared" ref="CX96:CX97" si="139">+CV96*CO96</f>
        <v>0</v>
      </c>
    </row>
    <row r="97" spans="1:102" x14ac:dyDescent="0.25">
      <c r="A97" s="5" t="s">
        <v>620</v>
      </c>
      <c r="B97" s="4" t="s">
        <v>502</v>
      </c>
      <c r="C97" s="52">
        <f>14.23*3</f>
        <v>42.69</v>
      </c>
      <c r="D97" s="19">
        <f t="shared" si="106"/>
        <v>0</v>
      </c>
      <c r="E97" s="5" t="s">
        <v>295</v>
      </c>
      <c r="F97" s="13">
        <f t="shared" si="107"/>
        <v>0</v>
      </c>
      <c r="G97" s="10" t="str">
        <f>IFERROR(VLOOKUP(A97,'1'!U:V,2,0),"0")</f>
        <v>0</v>
      </c>
      <c r="H97" s="5" t="s">
        <v>295</v>
      </c>
      <c r="I97" s="15">
        <f t="shared" si="108"/>
        <v>0</v>
      </c>
      <c r="J97" s="10" t="str">
        <f>IFERROR(VLOOKUP(A97,'2'!U:V,2,0),"0")</f>
        <v>0</v>
      </c>
      <c r="K97" s="5" t="s">
        <v>295</v>
      </c>
      <c r="L97" s="15">
        <f t="shared" si="109"/>
        <v>0</v>
      </c>
      <c r="M97" s="10" t="str">
        <f>IFERROR(VLOOKUP(A97,'3'!U:V,2,0),"0")</f>
        <v>0</v>
      </c>
      <c r="N97" s="5" t="s">
        <v>295</v>
      </c>
      <c r="O97" s="15">
        <f t="shared" si="110"/>
        <v>0</v>
      </c>
      <c r="P97" s="10" t="str">
        <f>IFERROR(VLOOKUP(A97,'4'!U:V,2,0),"0")</f>
        <v>0</v>
      </c>
      <c r="Q97" s="5" t="s">
        <v>295</v>
      </c>
      <c r="R97" s="15">
        <f t="shared" si="111"/>
        <v>0</v>
      </c>
      <c r="S97" s="10" t="str">
        <f>IFERROR(VLOOKUP(A97,'5'!U:V,2,0),"0")</f>
        <v>0</v>
      </c>
      <c r="T97" s="5" t="s">
        <v>295</v>
      </c>
      <c r="U97" s="15">
        <f t="shared" si="112"/>
        <v>0</v>
      </c>
      <c r="V97" s="10" t="str">
        <f>IFERROR(VLOOKUP(A97,'6'!U:V,2,0),"0")</f>
        <v>0</v>
      </c>
      <c r="W97" s="5" t="s">
        <v>295</v>
      </c>
      <c r="X97" s="15">
        <f t="shared" si="113"/>
        <v>0</v>
      </c>
      <c r="Y97" s="10" t="str">
        <f>IFERROR(VLOOKUP(A97,'7'!U:V,2,0),"0")</f>
        <v>0</v>
      </c>
      <c r="Z97" s="5" t="s">
        <v>295</v>
      </c>
      <c r="AA97" s="15">
        <f t="shared" si="114"/>
        <v>0</v>
      </c>
      <c r="AB97" s="10" t="str">
        <f>IFERROR(VLOOKUP(A97,'8'!U:V,2,0),"0")</f>
        <v>0</v>
      </c>
      <c r="AC97" s="5" t="s">
        <v>295</v>
      </c>
      <c r="AD97" s="15">
        <f t="shared" si="115"/>
        <v>0</v>
      </c>
      <c r="AE97" s="10" t="str">
        <f>IFERROR(VLOOKUP(A97,'9'!U:V,2,0),"0")</f>
        <v>0</v>
      </c>
      <c r="AF97" s="5" t="s">
        <v>295</v>
      </c>
      <c r="AG97" s="15">
        <f t="shared" si="116"/>
        <v>0</v>
      </c>
      <c r="AH97" s="10" t="str">
        <f>IFERROR(VLOOKUP(A97,'10'!U:V,2,0),"0")</f>
        <v>0</v>
      </c>
      <c r="AI97" s="5" t="s">
        <v>295</v>
      </c>
      <c r="AJ97" s="15">
        <f t="shared" si="117"/>
        <v>0</v>
      </c>
      <c r="AK97" s="10" t="str">
        <f>IFERROR(VLOOKUP(A97,'11'!U:V,2,0),"0")</f>
        <v>0</v>
      </c>
      <c r="AL97" s="5" t="s">
        <v>295</v>
      </c>
      <c r="AM97" s="15">
        <f t="shared" si="118"/>
        <v>0</v>
      </c>
      <c r="AN97" s="10" t="str">
        <f>IFERROR(VLOOKUP(A97,'12'!U:V,2,0),"0")</f>
        <v>0</v>
      </c>
      <c r="AO97" s="5" t="s">
        <v>295</v>
      </c>
      <c r="AP97" s="15">
        <f t="shared" si="119"/>
        <v>0</v>
      </c>
      <c r="AQ97" s="10" t="str">
        <f>IFERROR(VLOOKUP(A97,'13'!U:V,2,0),"0")</f>
        <v>0</v>
      </c>
      <c r="AR97" s="5" t="s">
        <v>295</v>
      </c>
      <c r="AS97" s="15">
        <f t="shared" si="120"/>
        <v>0</v>
      </c>
      <c r="AT97" s="10" t="str">
        <f>IFERROR(VLOOKUP(A97,'14'!U:V,2,0),"0")</f>
        <v>0</v>
      </c>
      <c r="AU97" s="5" t="s">
        <v>295</v>
      </c>
      <c r="AV97" s="15">
        <f t="shared" si="121"/>
        <v>0</v>
      </c>
      <c r="AW97" s="10" t="str">
        <f>IFERROR(VLOOKUP(A97,'15'!U:V,2,0),"0")</f>
        <v>0</v>
      </c>
      <c r="AX97" s="5" t="s">
        <v>295</v>
      </c>
      <c r="AY97" s="15">
        <f t="shared" si="122"/>
        <v>0</v>
      </c>
      <c r="AZ97" s="10" t="str">
        <f>IFERROR(VLOOKUP(A97,'16'!U:V,2,0),"0")</f>
        <v>0</v>
      </c>
      <c r="BA97" s="5" t="s">
        <v>295</v>
      </c>
      <c r="BB97" s="15">
        <f t="shared" si="123"/>
        <v>0</v>
      </c>
      <c r="BC97" s="10" t="str">
        <f>IFERROR(VLOOKUP(A97,'17'!U:V,2,0),"0")</f>
        <v>0</v>
      </c>
      <c r="BD97" s="5" t="s">
        <v>295</v>
      </c>
      <c r="BE97" s="15">
        <f t="shared" si="124"/>
        <v>0</v>
      </c>
      <c r="BF97" s="10" t="str">
        <f>IFERROR(VLOOKUP(A97,'18'!U:V,2,0),"0")</f>
        <v>0</v>
      </c>
      <c r="BG97" s="5" t="s">
        <v>295</v>
      </c>
      <c r="BH97" s="15">
        <f t="shared" si="125"/>
        <v>0</v>
      </c>
      <c r="BI97" s="10" t="str">
        <f>IFERROR(VLOOKUP(A97,'19'!U:V,2,0),"0")</f>
        <v>0</v>
      </c>
      <c r="BJ97" s="5" t="s">
        <v>295</v>
      </c>
      <c r="BK97" s="15">
        <f t="shared" si="126"/>
        <v>0</v>
      </c>
      <c r="BL97" s="10" t="str">
        <f>IFERROR(VLOOKUP(A97,'20'!U:V,2,0),"0")</f>
        <v>0</v>
      </c>
      <c r="BM97" s="5" t="s">
        <v>295</v>
      </c>
      <c r="BN97" s="15">
        <f t="shared" si="127"/>
        <v>0</v>
      </c>
      <c r="BO97" s="10" t="str">
        <f>IFERROR(VLOOKUP(A97,'21'!U:V,2,0),"0")</f>
        <v>0</v>
      </c>
      <c r="BP97" s="5" t="s">
        <v>295</v>
      </c>
      <c r="BQ97" s="15">
        <f t="shared" si="128"/>
        <v>0</v>
      </c>
      <c r="BR97" s="10" t="str">
        <f>IFERROR(VLOOKUP(A97,'22'!U:V,2,0),"0")</f>
        <v>0</v>
      </c>
      <c r="BS97" s="5" t="s">
        <v>295</v>
      </c>
      <c r="BT97" s="15">
        <f t="shared" si="129"/>
        <v>0</v>
      </c>
      <c r="BU97" s="10" t="str">
        <f>IFERROR(VLOOKUP(A97,'23'!U:V,2,0),"0")</f>
        <v>0</v>
      </c>
      <c r="BV97" s="5" t="s">
        <v>295</v>
      </c>
      <c r="BW97" s="15">
        <f t="shared" si="130"/>
        <v>0</v>
      </c>
      <c r="BX97" s="10" t="str">
        <f>IFERROR(VLOOKUP(A97,'24'!U:V,2,0),"0")</f>
        <v>0</v>
      </c>
      <c r="BY97" s="5" t="s">
        <v>295</v>
      </c>
      <c r="BZ97" s="15">
        <f t="shared" si="131"/>
        <v>0</v>
      </c>
      <c r="CA97" s="10" t="str">
        <f>IFERROR(VLOOKUP(A97,'25'!U:V,2,0),"0")</f>
        <v>0</v>
      </c>
      <c r="CB97" s="5" t="s">
        <v>295</v>
      </c>
      <c r="CC97" s="15">
        <f t="shared" si="132"/>
        <v>0</v>
      </c>
      <c r="CD97" s="10" t="str">
        <f>IFERROR(VLOOKUP(A97,'26'!U:V,2,0),"0")</f>
        <v>0</v>
      </c>
      <c r="CE97" s="5" t="s">
        <v>295</v>
      </c>
      <c r="CF97" s="15">
        <f t="shared" si="133"/>
        <v>0</v>
      </c>
      <c r="CG97" s="10" t="str">
        <f>IFERROR(VLOOKUP(A97,'28'!#REF!,2,0),"0")</f>
        <v>0</v>
      </c>
      <c r="CH97" s="5" t="s">
        <v>295</v>
      </c>
      <c r="CI97" s="15">
        <f t="shared" si="134"/>
        <v>0</v>
      </c>
      <c r="CJ97" s="10" t="str">
        <f>IFERROR(VLOOKUP(A97,'28'!U:V,2,0),"0")</f>
        <v>0</v>
      </c>
      <c r="CK97" s="5" t="s">
        <v>295</v>
      </c>
      <c r="CL97" s="15">
        <f t="shared" si="135"/>
        <v>0</v>
      </c>
      <c r="CM97" s="10" t="str">
        <f>IFERROR(VLOOKUP(A97,'29'!U:V,2,0),"0")</f>
        <v>0</v>
      </c>
      <c r="CN97" s="5" t="s">
        <v>295</v>
      </c>
      <c r="CO97" s="15">
        <f t="shared" si="136"/>
        <v>0</v>
      </c>
      <c r="CP97" s="10" t="str">
        <f>IFERROR(VLOOKUP(A97,'30'!U:V,2,0),"0")</f>
        <v>0</v>
      </c>
      <c r="CQ97" s="5" t="s">
        <v>295</v>
      </c>
      <c r="CR97" s="15">
        <f t="shared" si="137"/>
        <v>0</v>
      </c>
      <c r="CT97" s="5" t="s">
        <v>295</v>
      </c>
      <c r="CU97" s="15">
        <f t="shared" si="138"/>
        <v>0</v>
      </c>
      <c r="CV97" s="10" t="str">
        <f>IFERROR(VLOOKUP(A97,'เซต1-31'!V:W,2,0),"0")</f>
        <v>0</v>
      </c>
      <c r="CW97" s="5" t="s">
        <v>295</v>
      </c>
      <c r="CX97" s="15">
        <f t="shared" si="139"/>
        <v>0</v>
      </c>
    </row>
  </sheetData>
  <autoFilter ref="A4:CU14" xr:uid="{3BB70A44-8E24-460E-AEF1-23CC5E2DF68D}"/>
  <mergeCells count="36">
    <mergeCell ref="CV3:CX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CP3:CR3"/>
    <mergeCell ref="CS3:CU3"/>
    <mergeCell ref="BL3:BN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AB3:AD3"/>
    <mergeCell ref="A3:A4"/>
    <mergeCell ref="B3:B4"/>
    <mergeCell ref="C3:C4"/>
    <mergeCell ref="D3:F3"/>
    <mergeCell ref="G3:I3"/>
    <mergeCell ref="J3:L3"/>
    <mergeCell ref="M3:O3"/>
    <mergeCell ref="P3:R3"/>
    <mergeCell ref="S3:U3"/>
    <mergeCell ref="V3:X3"/>
    <mergeCell ref="Y3:AA3"/>
  </mergeCells>
  <conditionalFormatting sqref="A1:A1048576">
    <cfRule type="duplicateValues" dxfId="9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4DA5-7EC2-4151-9142-C36DC3398BF6}">
  <sheetPr>
    <tabColor rgb="FF00B050"/>
    <pageSetUpPr fitToPage="1"/>
  </sheetPr>
  <dimension ref="A1:HW119"/>
  <sheetViews>
    <sheetView zoomScale="55" zoomScaleNormal="55" workbookViewId="0">
      <pane xSplit="13" ySplit="3" topLeftCell="N96" activePane="bottomRight" state="frozen"/>
      <selection activeCell="B97" sqref="B97"/>
      <selection pane="topRight" activeCell="B97" sqref="B97"/>
      <selection pane="bottomLeft" activeCell="B97" sqref="B97"/>
      <selection pane="bottomRight" activeCell="M109" sqref="M109"/>
    </sheetView>
  </sheetViews>
  <sheetFormatPr defaultRowHeight="23.4" x14ac:dyDescent="0.6"/>
  <cols>
    <col min="1" max="1" width="5.26953125" style="88" customWidth="1"/>
    <col min="2" max="2" width="11.54296875" style="83" customWidth="1"/>
    <col min="3" max="3" width="35.54296875" style="84" customWidth="1"/>
    <col min="4" max="4" width="10.26953125" style="83" customWidth="1"/>
    <col min="5" max="5" width="10.26953125" style="85" customWidth="1"/>
    <col min="6" max="6" width="10.26953125" style="84" customWidth="1"/>
    <col min="7" max="12" width="8" style="100" customWidth="1"/>
    <col min="13" max="13" width="8.6328125" style="100" customWidth="1"/>
    <col min="14" max="14" width="14.453125" style="100" customWidth="1"/>
    <col min="15" max="24" width="8.08984375" style="103" customWidth="1"/>
    <col min="25" max="25" width="8.6328125" style="103" customWidth="1"/>
    <col min="26" max="159" width="8.08984375" style="103" customWidth="1"/>
    <col min="160" max="160" width="8" style="103" customWidth="1"/>
    <col min="161" max="166" width="8.08984375" style="103" customWidth="1"/>
    <col min="167" max="167" width="8" style="103" customWidth="1"/>
    <col min="168" max="173" width="8.08984375" style="103" customWidth="1"/>
    <col min="174" max="174" width="8" style="103" customWidth="1"/>
    <col min="175" max="180" width="8.08984375" style="103" customWidth="1"/>
    <col min="181" max="181" width="8" style="103" customWidth="1"/>
    <col min="182" max="187" width="8.08984375" style="103" customWidth="1"/>
    <col min="188" max="188" width="8" style="103" customWidth="1"/>
    <col min="189" max="194" width="8.08984375" style="103" customWidth="1"/>
    <col min="195" max="195" width="8" style="103" customWidth="1"/>
    <col min="196" max="196" width="8.08984375" style="103" customWidth="1"/>
    <col min="197" max="201" width="8.08984375" style="103" bestFit="1" customWidth="1"/>
    <col min="202" max="202" width="8" style="103" customWidth="1"/>
    <col min="203" max="208" width="8.08984375" style="103" bestFit="1" customWidth="1"/>
    <col min="209" max="209" width="8" style="103" customWidth="1"/>
    <col min="210" max="215" width="8.08984375" style="103" bestFit="1" customWidth="1"/>
    <col min="216" max="216" width="8" style="103" customWidth="1"/>
    <col min="217" max="222" width="8.08984375" style="103" bestFit="1" customWidth="1"/>
    <col min="223" max="223" width="8" style="103" customWidth="1"/>
    <col min="224" max="229" width="8.08984375" style="103" bestFit="1" customWidth="1"/>
    <col min="230" max="230" width="8" style="103" customWidth="1"/>
    <col min="231" max="231" width="8.08984375" style="103" bestFit="1" customWidth="1"/>
    <col min="232" max="16384" width="8.7265625" style="88"/>
  </cols>
  <sheetData>
    <row r="1" spans="1:231" ht="29.4" thickBot="1" x14ac:dyDescent="0.8">
      <c r="A1" s="82" t="s">
        <v>16856</v>
      </c>
      <c r="F1" s="86">
        <f>SUM(F4:F119)</f>
        <v>354881.87000000011</v>
      </c>
      <c r="G1" s="87">
        <f>SUM(G4:G119)</f>
        <v>2956</v>
      </c>
      <c r="H1" s="87">
        <f t="shared" ref="H1:L1" si="0">SUM(H4:H115)</f>
        <v>2941</v>
      </c>
      <c r="I1" s="87">
        <f t="shared" si="0"/>
        <v>2951</v>
      </c>
      <c r="J1" s="87">
        <f t="shared" si="0"/>
        <v>8291</v>
      </c>
      <c r="K1" s="87">
        <f t="shared" si="0"/>
        <v>51</v>
      </c>
      <c r="L1" s="87">
        <f t="shared" si="0"/>
        <v>1764</v>
      </c>
      <c r="M1" s="87">
        <f>SUM(M4:M119)</f>
        <v>18954</v>
      </c>
      <c r="N1" s="87">
        <f t="shared" ref="N1:BY1" si="1">SUM(N4:N119)</f>
        <v>17190</v>
      </c>
      <c r="O1" s="87">
        <f t="shared" si="1"/>
        <v>29</v>
      </c>
      <c r="P1" s="87">
        <f t="shared" si="1"/>
        <v>101</v>
      </c>
      <c r="Q1" s="87">
        <f t="shared" si="1"/>
        <v>57</v>
      </c>
      <c r="R1" s="87">
        <f t="shared" si="1"/>
        <v>96</v>
      </c>
      <c r="S1" s="87">
        <f t="shared" si="1"/>
        <v>0</v>
      </c>
      <c r="T1" s="87">
        <f t="shared" si="1"/>
        <v>175</v>
      </c>
      <c r="U1" s="87">
        <f t="shared" si="1"/>
        <v>458</v>
      </c>
      <c r="V1" s="87">
        <f t="shared" si="1"/>
        <v>4</v>
      </c>
      <c r="W1" s="87">
        <f t="shared" si="1"/>
        <v>158</v>
      </c>
      <c r="X1" s="87">
        <f t="shared" si="1"/>
        <v>102</v>
      </c>
      <c r="Y1" s="87">
        <f t="shared" si="1"/>
        <v>288</v>
      </c>
      <c r="Z1" s="87">
        <f t="shared" si="1"/>
        <v>0</v>
      </c>
      <c r="AA1" s="87">
        <f t="shared" si="1"/>
        <v>4</v>
      </c>
      <c r="AB1" s="87">
        <f t="shared" si="1"/>
        <v>556</v>
      </c>
      <c r="AC1" s="87">
        <f t="shared" si="1"/>
        <v>73</v>
      </c>
      <c r="AD1" s="87">
        <f t="shared" si="1"/>
        <v>87</v>
      </c>
      <c r="AE1" s="87">
        <f t="shared" si="1"/>
        <v>91</v>
      </c>
      <c r="AF1" s="87">
        <f t="shared" si="1"/>
        <v>128</v>
      </c>
      <c r="AG1" s="87">
        <f t="shared" si="1"/>
        <v>0</v>
      </c>
      <c r="AH1" s="87">
        <f t="shared" si="1"/>
        <v>182</v>
      </c>
      <c r="AI1" s="87">
        <f t="shared" si="1"/>
        <v>561</v>
      </c>
      <c r="AJ1" s="87">
        <f t="shared" si="1"/>
        <v>143</v>
      </c>
      <c r="AK1" s="87">
        <f t="shared" si="1"/>
        <v>183</v>
      </c>
      <c r="AL1" s="87">
        <f t="shared" si="1"/>
        <v>187</v>
      </c>
      <c r="AM1" s="87">
        <f t="shared" si="1"/>
        <v>135</v>
      </c>
      <c r="AN1" s="87">
        <f t="shared" si="1"/>
        <v>0</v>
      </c>
      <c r="AO1" s="87">
        <f t="shared" si="1"/>
        <v>35</v>
      </c>
      <c r="AP1" s="87">
        <f t="shared" si="1"/>
        <v>683</v>
      </c>
      <c r="AQ1" s="87">
        <f t="shared" si="1"/>
        <v>224</v>
      </c>
      <c r="AR1" s="87">
        <f t="shared" si="1"/>
        <v>69</v>
      </c>
      <c r="AS1" s="87">
        <f t="shared" si="1"/>
        <v>91</v>
      </c>
      <c r="AT1" s="87">
        <f t="shared" si="1"/>
        <v>237</v>
      </c>
      <c r="AU1" s="87">
        <f t="shared" si="1"/>
        <v>0</v>
      </c>
      <c r="AV1" s="87">
        <f t="shared" si="1"/>
        <v>82</v>
      </c>
      <c r="AW1" s="87">
        <f t="shared" si="1"/>
        <v>703</v>
      </c>
      <c r="AX1" s="87">
        <f t="shared" si="1"/>
        <v>44</v>
      </c>
      <c r="AY1" s="87">
        <f t="shared" si="1"/>
        <v>47</v>
      </c>
      <c r="AZ1" s="87">
        <f t="shared" si="1"/>
        <v>140</v>
      </c>
      <c r="BA1" s="87">
        <f t="shared" si="1"/>
        <v>170</v>
      </c>
      <c r="BB1" s="87">
        <f t="shared" si="1"/>
        <v>0</v>
      </c>
      <c r="BC1" s="87">
        <f t="shared" si="1"/>
        <v>149</v>
      </c>
      <c r="BD1" s="87">
        <f t="shared" si="1"/>
        <v>550</v>
      </c>
      <c r="BE1" s="87">
        <f t="shared" si="1"/>
        <v>61</v>
      </c>
      <c r="BF1" s="87">
        <f t="shared" si="1"/>
        <v>27</v>
      </c>
      <c r="BG1" s="87">
        <f t="shared" si="1"/>
        <v>6</v>
      </c>
      <c r="BH1" s="87">
        <f t="shared" si="1"/>
        <v>144</v>
      </c>
      <c r="BI1" s="87">
        <f t="shared" si="1"/>
        <v>0</v>
      </c>
      <c r="BJ1" s="87">
        <f t="shared" si="1"/>
        <v>36</v>
      </c>
      <c r="BK1" s="87">
        <f t="shared" si="1"/>
        <v>274</v>
      </c>
      <c r="BL1" s="87">
        <f t="shared" si="1"/>
        <v>71</v>
      </c>
      <c r="BM1" s="87">
        <f t="shared" si="1"/>
        <v>89</v>
      </c>
      <c r="BN1" s="87">
        <f t="shared" si="1"/>
        <v>40</v>
      </c>
      <c r="BO1" s="87">
        <f t="shared" si="1"/>
        <v>119</v>
      </c>
      <c r="BP1" s="87">
        <f t="shared" si="1"/>
        <v>0</v>
      </c>
      <c r="BQ1" s="87">
        <f t="shared" si="1"/>
        <v>15</v>
      </c>
      <c r="BR1" s="87">
        <f t="shared" si="1"/>
        <v>334</v>
      </c>
      <c r="BS1" s="87">
        <f t="shared" si="1"/>
        <v>2</v>
      </c>
      <c r="BT1" s="87">
        <f t="shared" si="1"/>
        <v>38</v>
      </c>
      <c r="BU1" s="87">
        <f t="shared" si="1"/>
        <v>54</v>
      </c>
      <c r="BV1" s="87">
        <f t="shared" si="1"/>
        <v>86</v>
      </c>
      <c r="BW1" s="87">
        <f t="shared" si="1"/>
        <v>0</v>
      </c>
      <c r="BX1" s="87">
        <f t="shared" si="1"/>
        <v>15</v>
      </c>
      <c r="BY1" s="87">
        <f t="shared" si="1"/>
        <v>195</v>
      </c>
      <c r="BZ1" s="87">
        <f t="shared" ref="BZ1:EK1" si="2">SUM(BZ4:BZ119)</f>
        <v>202</v>
      </c>
      <c r="CA1" s="87">
        <f t="shared" si="2"/>
        <v>88</v>
      </c>
      <c r="CB1" s="87">
        <f t="shared" si="2"/>
        <v>82</v>
      </c>
      <c r="CC1" s="87">
        <f t="shared" si="2"/>
        <v>258</v>
      </c>
      <c r="CD1" s="87">
        <f t="shared" si="2"/>
        <v>0</v>
      </c>
      <c r="CE1" s="87">
        <f t="shared" si="2"/>
        <v>42</v>
      </c>
      <c r="CF1" s="87">
        <f t="shared" si="2"/>
        <v>672</v>
      </c>
      <c r="CG1" s="87">
        <f t="shared" si="2"/>
        <v>173</v>
      </c>
      <c r="CH1" s="87">
        <f t="shared" si="2"/>
        <v>63</v>
      </c>
      <c r="CI1" s="87">
        <f t="shared" si="2"/>
        <v>77</v>
      </c>
      <c r="CJ1" s="87">
        <f t="shared" si="2"/>
        <v>162</v>
      </c>
      <c r="CK1" s="87">
        <f t="shared" si="2"/>
        <v>0</v>
      </c>
      <c r="CL1" s="87">
        <f t="shared" si="2"/>
        <v>0</v>
      </c>
      <c r="CM1" s="87">
        <f t="shared" si="2"/>
        <v>475</v>
      </c>
      <c r="CN1" s="87">
        <f t="shared" si="2"/>
        <v>95</v>
      </c>
      <c r="CO1" s="87">
        <f t="shared" si="2"/>
        <v>85</v>
      </c>
      <c r="CP1" s="87">
        <f t="shared" si="2"/>
        <v>73</v>
      </c>
      <c r="CQ1" s="87">
        <f t="shared" si="2"/>
        <v>206</v>
      </c>
      <c r="CR1" s="87">
        <f t="shared" si="2"/>
        <v>0</v>
      </c>
      <c r="CS1" s="87">
        <f t="shared" si="2"/>
        <v>48</v>
      </c>
      <c r="CT1" s="87">
        <f t="shared" si="2"/>
        <v>507</v>
      </c>
      <c r="CU1" s="87">
        <f t="shared" si="2"/>
        <v>149</v>
      </c>
      <c r="CV1" s="87">
        <f t="shared" si="2"/>
        <v>16</v>
      </c>
      <c r="CW1" s="87">
        <f t="shared" si="2"/>
        <v>42</v>
      </c>
      <c r="CX1" s="87">
        <f t="shared" si="2"/>
        <v>105</v>
      </c>
      <c r="CY1" s="87">
        <f t="shared" si="2"/>
        <v>0</v>
      </c>
      <c r="CZ1" s="87">
        <f t="shared" si="2"/>
        <v>21</v>
      </c>
      <c r="DA1" s="87">
        <f t="shared" si="2"/>
        <v>333</v>
      </c>
      <c r="DB1" s="87">
        <f t="shared" si="2"/>
        <v>0</v>
      </c>
      <c r="DC1" s="87">
        <f t="shared" si="2"/>
        <v>103</v>
      </c>
      <c r="DD1" s="87">
        <f t="shared" si="2"/>
        <v>51</v>
      </c>
      <c r="DE1" s="87">
        <f t="shared" si="2"/>
        <v>212</v>
      </c>
      <c r="DF1" s="87">
        <f t="shared" si="2"/>
        <v>0</v>
      </c>
      <c r="DG1" s="87">
        <f t="shared" si="2"/>
        <v>67</v>
      </c>
      <c r="DH1" s="87">
        <f t="shared" si="2"/>
        <v>433</v>
      </c>
      <c r="DI1" s="87">
        <f t="shared" si="2"/>
        <v>0</v>
      </c>
      <c r="DJ1" s="87">
        <f t="shared" si="2"/>
        <v>41</v>
      </c>
      <c r="DK1" s="87">
        <f t="shared" si="2"/>
        <v>82</v>
      </c>
      <c r="DL1" s="87">
        <f t="shared" si="2"/>
        <v>187</v>
      </c>
      <c r="DM1" s="87">
        <f t="shared" si="2"/>
        <v>0</v>
      </c>
      <c r="DN1" s="87">
        <f t="shared" si="2"/>
        <v>0</v>
      </c>
      <c r="DO1" s="87">
        <f t="shared" si="2"/>
        <v>310</v>
      </c>
      <c r="DP1" s="87">
        <f t="shared" si="2"/>
        <v>52</v>
      </c>
      <c r="DQ1" s="87">
        <f t="shared" si="2"/>
        <v>41</v>
      </c>
      <c r="DR1" s="87">
        <f t="shared" si="2"/>
        <v>206</v>
      </c>
      <c r="DS1" s="87">
        <f t="shared" si="2"/>
        <v>30</v>
      </c>
      <c r="DT1" s="87">
        <f t="shared" si="2"/>
        <v>0</v>
      </c>
      <c r="DU1" s="87">
        <f t="shared" si="2"/>
        <v>25</v>
      </c>
      <c r="DV1" s="87">
        <f t="shared" si="2"/>
        <v>354</v>
      </c>
      <c r="DW1" s="87">
        <f t="shared" si="2"/>
        <v>126</v>
      </c>
      <c r="DX1" s="87">
        <f t="shared" si="2"/>
        <v>27</v>
      </c>
      <c r="DY1" s="87">
        <f t="shared" si="2"/>
        <v>306</v>
      </c>
      <c r="DZ1" s="87">
        <f t="shared" si="2"/>
        <v>441</v>
      </c>
      <c r="EA1" s="87">
        <f t="shared" si="2"/>
        <v>0</v>
      </c>
      <c r="EB1" s="87">
        <f t="shared" si="2"/>
        <v>2</v>
      </c>
      <c r="EC1" s="87">
        <f t="shared" si="2"/>
        <v>902</v>
      </c>
      <c r="ED1" s="87">
        <f t="shared" si="2"/>
        <v>28</v>
      </c>
      <c r="EE1" s="87">
        <f t="shared" si="2"/>
        <v>41</v>
      </c>
      <c r="EF1" s="87">
        <f t="shared" si="2"/>
        <v>224</v>
      </c>
      <c r="EG1" s="87">
        <f t="shared" si="2"/>
        <v>475</v>
      </c>
      <c r="EH1" s="87">
        <f t="shared" si="2"/>
        <v>0</v>
      </c>
      <c r="EI1" s="87">
        <f t="shared" si="2"/>
        <v>74</v>
      </c>
      <c r="EJ1" s="87">
        <f t="shared" si="2"/>
        <v>842</v>
      </c>
      <c r="EK1" s="87">
        <f t="shared" si="2"/>
        <v>66</v>
      </c>
      <c r="EL1" s="87">
        <f t="shared" ref="EL1:GW1" si="3">SUM(EL4:EL119)</f>
        <v>82</v>
      </c>
      <c r="EM1" s="87">
        <f t="shared" si="3"/>
        <v>29</v>
      </c>
      <c r="EN1" s="87">
        <f t="shared" si="3"/>
        <v>331</v>
      </c>
      <c r="EO1" s="87">
        <f t="shared" si="3"/>
        <v>0</v>
      </c>
      <c r="EP1" s="87">
        <f t="shared" si="3"/>
        <v>58</v>
      </c>
      <c r="EQ1" s="87">
        <f t="shared" si="3"/>
        <v>566</v>
      </c>
      <c r="ER1" s="87">
        <f t="shared" si="3"/>
        <v>81</v>
      </c>
      <c r="ES1" s="87">
        <f t="shared" si="3"/>
        <v>78</v>
      </c>
      <c r="ET1" s="87">
        <f t="shared" si="3"/>
        <v>108</v>
      </c>
      <c r="EU1" s="87">
        <f t="shared" si="3"/>
        <v>299</v>
      </c>
      <c r="EV1" s="87">
        <f t="shared" si="3"/>
        <v>0</v>
      </c>
      <c r="EW1" s="87">
        <f t="shared" si="3"/>
        <v>0</v>
      </c>
      <c r="EX1" s="87">
        <f t="shared" si="3"/>
        <v>566</v>
      </c>
      <c r="EY1" s="87">
        <f t="shared" si="3"/>
        <v>41</v>
      </c>
      <c r="EZ1" s="87">
        <f t="shared" si="3"/>
        <v>59</v>
      </c>
      <c r="FA1" s="87">
        <f t="shared" si="3"/>
        <v>53</v>
      </c>
      <c r="FB1" s="87">
        <f t="shared" si="3"/>
        <v>344</v>
      </c>
      <c r="FC1" s="87">
        <f t="shared" si="3"/>
        <v>0</v>
      </c>
      <c r="FD1" s="87">
        <f t="shared" si="3"/>
        <v>369</v>
      </c>
      <c r="FE1" s="87">
        <f t="shared" si="3"/>
        <v>866</v>
      </c>
      <c r="FF1" s="87">
        <f t="shared" si="3"/>
        <v>79</v>
      </c>
      <c r="FG1" s="87">
        <f t="shared" si="3"/>
        <v>59</v>
      </c>
      <c r="FH1" s="87">
        <f t="shared" si="3"/>
        <v>60</v>
      </c>
      <c r="FI1" s="87">
        <f t="shared" si="3"/>
        <v>0</v>
      </c>
      <c r="FJ1" s="87">
        <f t="shared" si="3"/>
        <v>0</v>
      </c>
      <c r="FK1" s="87">
        <f t="shared" si="3"/>
        <v>0</v>
      </c>
      <c r="FL1" s="87">
        <f t="shared" si="3"/>
        <v>198</v>
      </c>
      <c r="FM1" s="87">
        <f t="shared" si="3"/>
        <v>0</v>
      </c>
      <c r="FN1" s="87">
        <f t="shared" si="3"/>
        <v>75</v>
      </c>
      <c r="FO1" s="87">
        <f t="shared" si="3"/>
        <v>35</v>
      </c>
      <c r="FP1" s="87">
        <f t="shared" si="3"/>
        <v>166</v>
      </c>
      <c r="FQ1" s="87">
        <f t="shared" si="3"/>
        <v>21</v>
      </c>
      <c r="FR1" s="87">
        <f t="shared" si="3"/>
        <v>29</v>
      </c>
      <c r="FS1" s="87">
        <f t="shared" si="3"/>
        <v>326</v>
      </c>
      <c r="FT1" s="87">
        <f t="shared" si="3"/>
        <v>510</v>
      </c>
      <c r="FU1" s="87">
        <f t="shared" si="3"/>
        <v>93</v>
      </c>
      <c r="FV1" s="87">
        <f t="shared" si="3"/>
        <v>62</v>
      </c>
      <c r="FW1" s="87">
        <f t="shared" si="3"/>
        <v>653</v>
      </c>
      <c r="FX1" s="87">
        <f t="shared" si="3"/>
        <v>30</v>
      </c>
      <c r="FY1" s="87">
        <f t="shared" si="3"/>
        <v>2</v>
      </c>
      <c r="FZ1" s="87">
        <f t="shared" si="3"/>
        <v>1350</v>
      </c>
      <c r="GA1" s="87">
        <f t="shared" si="3"/>
        <v>27</v>
      </c>
      <c r="GB1" s="87">
        <f t="shared" si="3"/>
        <v>117</v>
      </c>
      <c r="GC1" s="87">
        <f t="shared" si="3"/>
        <v>242</v>
      </c>
      <c r="GD1" s="87">
        <f t="shared" si="3"/>
        <v>447</v>
      </c>
      <c r="GE1" s="87">
        <f t="shared" si="3"/>
        <v>0</v>
      </c>
      <c r="GF1" s="87">
        <f t="shared" si="3"/>
        <v>5</v>
      </c>
      <c r="GG1" s="87">
        <f t="shared" si="3"/>
        <v>838</v>
      </c>
      <c r="GH1" s="87">
        <f t="shared" si="3"/>
        <v>103</v>
      </c>
      <c r="GI1" s="87">
        <f t="shared" si="3"/>
        <v>189</v>
      </c>
      <c r="GJ1" s="87">
        <f t="shared" si="3"/>
        <v>126</v>
      </c>
      <c r="GK1" s="87">
        <f t="shared" si="3"/>
        <v>528</v>
      </c>
      <c r="GL1" s="87">
        <f t="shared" si="3"/>
        <v>0</v>
      </c>
      <c r="GM1" s="87">
        <f t="shared" si="3"/>
        <v>96</v>
      </c>
      <c r="GN1" s="87">
        <f t="shared" si="3"/>
        <v>1042</v>
      </c>
      <c r="GO1" s="87">
        <f t="shared" si="3"/>
        <v>15</v>
      </c>
      <c r="GP1" s="87">
        <f t="shared" si="3"/>
        <v>75</v>
      </c>
      <c r="GQ1" s="87">
        <f t="shared" si="3"/>
        <v>93</v>
      </c>
      <c r="GR1" s="87">
        <f t="shared" si="3"/>
        <v>188</v>
      </c>
      <c r="GS1" s="87">
        <f t="shared" si="3"/>
        <v>0</v>
      </c>
      <c r="GT1" s="87">
        <f t="shared" si="3"/>
        <v>8</v>
      </c>
      <c r="GU1" s="87">
        <f t="shared" si="3"/>
        <v>379</v>
      </c>
      <c r="GV1" s="87">
        <f t="shared" si="3"/>
        <v>10</v>
      </c>
      <c r="GW1" s="87">
        <f t="shared" si="3"/>
        <v>464</v>
      </c>
      <c r="GX1" s="87">
        <f t="shared" ref="GX1:HV1" si="4">SUM(GX4:GX119)</f>
        <v>62</v>
      </c>
      <c r="GY1" s="87">
        <f t="shared" si="4"/>
        <v>621</v>
      </c>
      <c r="GZ1" s="87">
        <f t="shared" si="4"/>
        <v>0</v>
      </c>
      <c r="HA1" s="87">
        <f t="shared" si="4"/>
        <v>193</v>
      </c>
      <c r="HB1" s="87">
        <f t="shared" si="4"/>
        <v>1350</v>
      </c>
      <c r="HC1" s="87">
        <f t="shared" si="4"/>
        <v>31</v>
      </c>
      <c r="HD1" s="87">
        <f t="shared" si="4"/>
        <v>67</v>
      </c>
      <c r="HE1" s="87">
        <f t="shared" si="4"/>
        <v>27</v>
      </c>
      <c r="HF1" s="87">
        <f t="shared" si="4"/>
        <v>152</v>
      </c>
      <c r="HG1" s="87">
        <f t="shared" si="4"/>
        <v>0</v>
      </c>
      <c r="HH1" s="87">
        <f t="shared" si="4"/>
        <v>0</v>
      </c>
      <c r="HI1" s="87">
        <f t="shared" si="4"/>
        <v>277</v>
      </c>
      <c r="HJ1" s="87">
        <f t="shared" si="4"/>
        <v>31</v>
      </c>
      <c r="HK1" s="87">
        <f t="shared" si="4"/>
        <v>128</v>
      </c>
      <c r="HL1" s="87">
        <f t="shared" si="4"/>
        <v>72</v>
      </c>
      <c r="HM1" s="87">
        <f t="shared" si="4"/>
        <v>149</v>
      </c>
      <c r="HN1" s="87">
        <f t="shared" si="4"/>
        <v>0</v>
      </c>
      <c r="HO1" s="87">
        <f t="shared" si="4"/>
        <v>32</v>
      </c>
      <c r="HP1" s="87">
        <f t="shared" si="4"/>
        <v>412</v>
      </c>
      <c r="HQ1" s="87">
        <f t="shared" si="4"/>
        <v>486</v>
      </c>
      <c r="HR1" s="87">
        <f t="shared" si="4"/>
        <v>151</v>
      </c>
      <c r="HS1" s="87">
        <f t="shared" si="4"/>
        <v>71</v>
      </c>
      <c r="HT1" s="87">
        <f t="shared" si="4"/>
        <v>934</v>
      </c>
      <c r="HU1" s="87">
        <f t="shared" si="4"/>
        <v>0</v>
      </c>
      <c r="HV1" s="87">
        <f t="shared" si="4"/>
        <v>0</v>
      </c>
      <c r="HW1" s="87">
        <f>SUM(HW4:HW119)</f>
        <v>1642</v>
      </c>
    </row>
    <row r="2" spans="1:231" s="89" customFormat="1" ht="27.6" customHeight="1" thickTop="1" x14ac:dyDescent="0.7">
      <c r="A2" s="115" t="s">
        <v>16847</v>
      </c>
      <c r="B2" s="115" t="s">
        <v>0</v>
      </c>
      <c r="C2" s="115" t="s">
        <v>164</v>
      </c>
      <c r="D2" s="115" t="s">
        <v>165</v>
      </c>
      <c r="E2" s="116" t="s">
        <v>16857</v>
      </c>
      <c r="F2" s="115" t="s">
        <v>16858</v>
      </c>
      <c r="G2" s="118" t="s">
        <v>16859</v>
      </c>
      <c r="H2" s="118"/>
      <c r="I2" s="118"/>
      <c r="J2" s="118"/>
      <c r="K2" s="118"/>
      <c r="L2" s="118"/>
      <c r="M2" s="118"/>
      <c r="N2" s="118"/>
      <c r="O2" s="117">
        <v>243984</v>
      </c>
      <c r="P2" s="117"/>
      <c r="Q2" s="117"/>
      <c r="R2" s="117"/>
      <c r="S2" s="117"/>
      <c r="T2" s="117"/>
      <c r="U2" s="117"/>
      <c r="V2" s="117">
        <v>243985</v>
      </c>
      <c r="W2" s="117"/>
      <c r="X2" s="117"/>
      <c r="Y2" s="117"/>
      <c r="Z2" s="117"/>
      <c r="AA2" s="117"/>
      <c r="AB2" s="117"/>
      <c r="AC2" s="117">
        <v>243986</v>
      </c>
      <c r="AD2" s="117"/>
      <c r="AE2" s="117"/>
      <c r="AF2" s="117"/>
      <c r="AG2" s="117"/>
      <c r="AH2" s="117"/>
      <c r="AI2" s="117"/>
      <c r="AJ2" s="117">
        <v>243987</v>
      </c>
      <c r="AK2" s="117"/>
      <c r="AL2" s="117"/>
      <c r="AM2" s="117"/>
      <c r="AN2" s="117"/>
      <c r="AO2" s="117"/>
      <c r="AP2" s="117"/>
      <c r="AQ2" s="117">
        <v>243988</v>
      </c>
      <c r="AR2" s="117"/>
      <c r="AS2" s="117"/>
      <c r="AT2" s="117"/>
      <c r="AU2" s="117"/>
      <c r="AV2" s="117"/>
      <c r="AW2" s="117"/>
      <c r="AX2" s="117">
        <v>243989</v>
      </c>
      <c r="AY2" s="117"/>
      <c r="AZ2" s="117"/>
      <c r="BA2" s="117"/>
      <c r="BB2" s="117"/>
      <c r="BC2" s="117"/>
      <c r="BD2" s="117"/>
      <c r="BE2" s="117">
        <v>243990</v>
      </c>
      <c r="BF2" s="117"/>
      <c r="BG2" s="117"/>
      <c r="BH2" s="117"/>
      <c r="BI2" s="117"/>
      <c r="BJ2" s="117"/>
      <c r="BK2" s="117"/>
      <c r="BL2" s="117">
        <v>243991</v>
      </c>
      <c r="BM2" s="117"/>
      <c r="BN2" s="117"/>
      <c r="BO2" s="117"/>
      <c r="BP2" s="117"/>
      <c r="BQ2" s="117"/>
      <c r="BR2" s="117"/>
      <c r="BS2" s="117">
        <v>243992</v>
      </c>
      <c r="BT2" s="117"/>
      <c r="BU2" s="117"/>
      <c r="BV2" s="117"/>
      <c r="BW2" s="117"/>
      <c r="BX2" s="117"/>
      <c r="BY2" s="117"/>
      <c r="BZ2" s="117">
        <v>243993</v>
      </c>
      <c r="CA2" s="117"/>
      <c r="CB2" s="117"/>
      <c r="CC2" s="117"/>
      <c r="CD2" s="117"/>
      <c r="CE2" s="117"/>
      <c r="CF2" s="117"/>
      <c r="CG2" s="117">
        <v>243994</v>
      </c>
      <c r="CH2" s="117"/>
      <c r="CI2" s="117"/>
      <c r="CJ2" s="117"/>
      <c r="CK2" s="117"/>
      <c r="CL2" s="117"/>
      <c r="CM2" s="117"/>
      <c r="CN2" s="117">
        <v>243995</v>
      </c>
      <c r="CO2" s="117"/>
      <c r="CP2" s="117"/>
      <c r="CQ2" s="117"/>
      <c r="CR2" s="117"/>
      <c r="CS2" s="117"/>
      <c r="CT2" s="117"/>
      <c r="CU2" s="117">
        <v>243996</v>
      </c>
      <c r="CV2" s="117"/>
      <c r="CW2" s="117"/>
      <c r="CX2" s="117"/>
      <c r="CY2" s="117"/>
      <c r="CZ2" s="117"/>
      <c r="DA2" s="117"/>
      <c r="DB2" s="117">
        <v>243997</v>
      </c>
      <c r="DC2" s="117"/>
      <c r="DD2" s="117"/>
      <c r="DE2" s="117"/>
      <c r="DF2" s="117"/>
      <c r="DG2" s="117"/>
      <c r="DH2" s="117"/>
      <c r="DI2" s="117">
        <v>243998</v>
      </c>
      <c r="DJ2" s="117"/>
      <c r="DK2" s="117"/>
      <c r="DL2" s="117"/>
      <c r="DM2" s="117"/>
      <c r="DN2" s="117"/>
      <c r="DO2" s="117"/>
      <c r="DP2" s="117">
        <v>243999</v>
      </c>
      <c r="DQ2" s="117"/>
      <c r="DR2" s="117"/>
      <c r="DS2" s="117"/>
      <c r="DT2" s="117"/>
      <c r="DU2" s="117"/>
      <c r="DV2" s="117"/>
      <c r="DW2" s="117">
        <v>244000</v>
      </c>
      <c r="DX2" s="117"/>
      <c r="DY2" s="117"/>
      <c r="DZ2" s="117"/>
      <c r="EA2" s="117"/>
      <c r="EB2" s="117"/>
      <c r="EC2" s="117"/>
      <c r="ED2" s="117">
        <v>244001</v>
      </c>
      <c r="EE2" s="117"/>
      <c r="EF2" s="117"/>
      <c r="EG2" s="117"/>
      <c r="EH2" s="117"/>
      <c r="EI2" s="117"/>
      <c r="EJ2" s="117"/>
      <c r="EK2" s="117">
        <v>244002</v>
      </c>
      <c r="EL2" s="117"/>
      <c r="EM2" s="117"/>
      <c r="EN2" s="117"/>
      <c r="EO2" s="117"/>
      <c r="EP2" s="117"/>
      <c r="EQ2" s="117"/>
      <c r="ER2" s="117">
        <v>244003</v>
      </c>
      <c r="ES2" s="117"/>
      <c r="ET2" s="117"/>
      <c r="EU2" s="117"/>
      <c r="EV2" s="117"/>
      <c r="EW2" s="117"/>
      <c r="EX2" s="117"/>
      <c r="EY2" s="117">
        <v>244004</v>
      </c>
      <c r="EZ2" s="117"/>
      <c r="FA2" s="117"/>
      <c r="FB2" s="117"/>
      <c r="FC2" s="117"/>
      <c r="FD2" s="117"/>
      <c r="FE2" s="117"/>
      <c r="FF2" s="117">
        <v>244005</v>
      </c>
      <c r="FG2" s="117"/>
      <c r="FH2" s="117"/>
      <c r="FI2" s="117"/>
      <c r="FJ2" s="117"/>
      <c r="FK2" s="117"/>
      <c r="FL2" s="117"/>
      <c r="FM2" s="117">
        <v>244006</v>
      </c>
      <c r="FN2" s="117"/>
      <c r="FO2" s="117"/>
      <c r="FP2" s="117"/>
      <c r="FQ2" s="117"/>
      <c r="FR2" s="117"/>
      <c r="FS2" s="117"/>
      <c r="FT2" s="117">
        <v>244007</v>
      </c>
      <c r="FU2" s="117"/>
      <c r="FV2" s="117"/>
      <c r="FW2" s="117"/>
      <c r="FX2" s="117"/>
      <c r="FY2" s="117"/>
      <c r="FZ2" s="117"/>
      <c r="GA2" s="117">
        <v>244008</v>
      </c>
      <c r="GB2" s="117"/>
      <c r="GC2" s="117"/>
      <c r="GD2" s="117"/>
      <c r="GE2" s="117"/>
      <c r="GF2" s="117"/>
      <c r="GG2" s="117"/>
      <c r="GH2" s="117">
        <v>244009</v>
      </c>
      <c r="GI2" s="117"/>
      <c r="GJ2" s="117"/>
      <c r="GK2" s="117"/>
      <c r="GL2" s="117"/>
      <c r="GM2" s="117"/>
      <c r="GN2" s="117"/>
      <c r="GO2" s="117">
        <v>244010</v>
      </c>
      <c r="GP2" s="117"/>
      <c r="GQ2" s="117"/>
      <c r="GR2" s="117"/>
      <c r="GS2" s="117"/>
      <c r="GT2" s="117"/>
      <c r="GU2" s="117"/>
      <c r="GV2" s="117">
        <v>244011</v>
      </c>
      <c r="GW2" s="117"/>
      <c r="GX2" s="117"/>
      <c r="GY2" s="117"/>
      <c r="GZ2" s="117"/>
      <c r="HA2" s="117"/>
      <c r="HB2" s="117"/>
      <c r="HC2" s="117">
        <v>244012</v>
      </c>
      <c r="HD2" s="117"/>
      <c r="HE2" s="117"/>
      <c r="HF2" s="117"/>
      <c r="HG2" s="117"/>
      <c r="HH2" s="117"/>
      <c r="HI2" s="117"/>
      <c r="HJ2" s="117">
        <v>244013</v>
      </c>
      <c r="HK2" s="117"/>
      <c r="HL2" s="117"/>
      <c r="HM2" s="117"/>
      <c r="HN2" s="117"/>
      <c r="HO2" s="117"/>
      <c r="HP2" s="117"/>
      <c r="HQ2" s="117">
        <v>244014</v>
      </c>
      <c r="HR2" s="117"/>
      <c r="HS2" s="117"/>
      <c r="HT2" s="117"/>
      <c r="HU2" s="117"/>
      <c r="HV2" s="117"/>
      <c r="HW2" s="117"/>
    </row>
    <row r="3" spans="1:231" s="98" customFormat="1" x14ac:dyDescent="0.6">
      <c r="A3" s="115"/>
      <c r="B3" s="115"/>
      <c r="C3" s="115"/>
      <c r="D3" s="115"/>
      <c r="E3" s="116"/>
      <c r="F3" s="115"/>
      <c r="G3" s="90" t="s">
        <v>16860</v>
      </c>
      <c r="H3" s="91" t="s">
        <v>54</v>
      </c>
      <c r="I3" s="92" t="s">
        <v>49</v>
      </c>
      <c r="J3" s="93" t="s">
        <v>26</v>
      </c>
      <c r="K3" s="94" t="s">
        <v>16861</v>
      </c>
      <c r="L3" s="95" t="s">
        <v>16862</v>
      </c>
      <c r="M3" s="96" t="s">
        <v>275</v>
      </c>
      <c r="N3" s="97" t="s">
        <v>16863</v>
      </c>
      <c r="O3" s="90" t="s">
        <v>16860</v>
      </c>
      <c r="P3" s="91" t="s">
        <v>54</v>
      </c>
      <c r="Q3" s="92" t="s">
        <v>49</v>
      </c>
      <c r="R3" s="93" t="s">
        <v>26</v>
      </c>
      <c r="S3" s="94" t="s">
        <v>16861</v>
      </c>
      <c r="T3" s="95" t="s">
        <v>16862</v>
      </c>
      <c r="U3" s="96" t="s">
        <v>275</v>
      </c>
      <c r="V3" s="90" t="s">
        <v>16860</v>
      </c>
      <c r="W3" s="91" t="s">
        <v>54</v>
      </c>
      <c r="X3" s="92" t="s">
        <v>49</v>
      </c>
      <c r="Y3" s="93" t="s">
        <v>26</v>
      </c>
      <c r="Z3" s="94" t="s">
        <v>16861</v>
      </c>
      <c r="AA3" s="95" t="s">
        <v>16862</v>
      </c>
      <c r="AB3" s="96" t="s">
        <v>275</v>
      </c>
      <c r="AC3" s="90" t="s">
        <v>16860</v>
      </c>
      <c r="AD3" s="91" t="s">
        <v>54</v>
      </c>
      <c r="AE3" s="92" t="s">
        <v>49</v>
      </c>
      <c r="AF3" s="93" t="s">
        <v>26</v>
      </c>
      <c r="AG3" s="94" t="s">
        <v>16861</v>
      </c>
      <c r="AH3" s="95" t="s">
        <v>16862</v>
      </c>
      <c r="AI3" s="96" t="s">
        <v>275</v>
      </c>
      <c r="AJ3" s="90" t="s">
        <v>16860</v>
      </c>
      <c r="AK3" s="91" t="s">
        <v>54</v>
      </c>
      <c r="AL3" s="92" t="s">
        <v>49</v>
      </c>
      <c r="AM3" s="93" t="s">
        <v>26</v>
      </c>
      <c r="AN3" s="94" t="s">
        <v>16861</v>
      </c>
      <c r="AO3" s="95" t="s">
        <v>16862</v>
      </c>
      <c r="AP3" s="96" t="s">
        <v>275</v>
      </c>
      <c r="AQ3" s="90" t="s">
        <v>16860</v>
      </c>
      <c r="AR3" s="91" t="s">
        <v>54</v>
      </c>
      <c r="AS3" s="92" t="s">
        <v>49</v>
      </c>
      <c r="AT3" s="93" t="s">
        <v>26</v>
      </c>
      <c r="AU3" s="94" t="s">
        <v>16861</v>
      </c>
      <c r="AV3" s="95" t="s">
        <v>16862</v>
      </c>
      <c r="AW3" s="96" t="s">
        <v>275</v>
      </c>
      <c r="AX3" s="90" t="s">
        <v>16860</v>
      </c>
      <c r="AY3" s="91" t="s">
        <v>54</v>
      </c>
      <c r="AZ3" s="92" t="s">
        <v>49</v>
      </c>
      <c r="BA3" s="93" t="s">
        <v>26</v>
      </c>
      <c r="BB3" s="94" t="s">
        <v>16861</v>
      </c>
      <c r="BC3" s="95" t="s">
        <v>16862</v>
      </c>
      <c r="BD3" s="96" t="s">
        <v>275</v>
      </c>
      <c r="BE3" s="90" t="s">
        <v>16860</v>
      </c>
      <c r="BF3" s="91" t="s">
        <v>54</v>
      </c>
      <c r="BG3" s="92" t="s">
        <v>49</v>
      </c>
      <c r="BH3" s="93" t="s">
        <v>26</v>
      </c>
      <c r="BI3" s="94" t="s">
        <v>16861</v>
      </c>
      <c r="BJ3" s="95" t="s">
        <v>16862</v>
      </c>
      <c r="BK3" s="96" t="s">
        <v>275</v>
      </c>
      <c r="BL3" s="90" t="s">
        <v>16860</v>
      </c>
      <c r="BM3" s="91" t="s">
        <v>54</v>
      </c>
      <c r="BN3" s="92" t="s">
        <v>49</v>
      </c>
      <c r="BO3" s="93" t="s">
        <v>26</v>
      </c>
      <c r="BP3" s="94" t="s">
        <v>16861</v>
      </c>
      <c r="BQ3" s="95" t="s">
        <v>16862</v>
      </c>
      <c r="BR3" s="96" t="s">
        <v>275</v>
      </c>
      <c r="BS3" s="90" t="s">
        <v>16860</v>
      </c>
      <c r="BT3" s="91" t="s">
        <v>54</v>
      </c>
      <c r="BU3" s="92" t="s">
        <v>49</v>
      </c>
      <c r="BV3" s="93" t="s">
        <v>26</v>
      </c>
      <c r="BW3" s="94" t="s">
        <v>16861</v>
      </c>
      <c r="BX3" s="95" t="s">
        <v>16862</v>
      </c>
      <c r="BY3" s="96" t="s">
        <v>275</v>
      </c>
      <c r="BZ3" s="90" t="s">
        <v>16860</v>
      </c>
      <c r="CA3" s="91" t="s">
        <v>54</v>
      </c>
      <c r="CB3" s="92" t="s">
        <v>49</v>
      </c>
      <c r="CC3" s="93" t="s">
        <v>26</v>
      </c>
      <c r="CD3" s="94" t="s">
        <v>16861</v>
      </c>
      <c r="CE3" s="95" t="s">
        <v>16862</v>
      </c>
      <c r="CF3" s="96" t="s">
        <v>275</v>
      </c>
      <c r="CG3" s="90" t="s">
        <v>16860</v>
      </c>
      <c r="CH3" s="91" t="s">
        <v>54</v>
      </c>
      <c r="CI3" s="92" t="s">
        <v>49</v>
      </c>
      <c r="CJ3" s="93" t="s">
        <v>26</v>
      </c>
      <c r="CK3" s="94" t="s">
        <v>16861</v>
      </c>
      <c r="CL3" s="95" t="s">
        <v>16862</v>
      </c>
      <c r="CM3" s="96" t="s">
        <v>275</v>
      </c>
      <c r="CN3" s="90" t="s">
        <v>16860</v>
      </c>
      <c r="CO3" s="91" t="s">
        <v>54</v>
      </c>
      <c r="CP3" s="92" t="s">
        <v>49</v>
      </c>
      <c r="CQ3" s="93" t="s">
        <v>26</v>
      </c>
      <c r="CR3" s="94" t="s">
        <v>16861</v>
      </c>
      <c r="CS3" s="95" t="s">
        <v>16862</v>
      </c>
      <c r="CT3" s="96" t="s">
        <v>275</v>
      </c>
      <c r="CU3" s="90" t="s">
        <v>16860</v>
      </c>
      <c r="CV3" s="91" t="s">
        <v>54</v>
      </c>
      <c r="CW3" s="92" t="s">
        <v>49</v>
      </c>
      <c r="CX3" s="93" t="s">
        <v>26</v>
      </c>
      <c r="CY3" s="94" t="s">
        <v>16861</v>
      </c>
      <c r="CZ3" s="95" t="s">
        <v>16862</v>
      </c>
      <c r="DA3" s="96" t="s">
        <v>275</v>
      </c>
      <c r="DB3" s="90" t="s">
        <v>16860</v>
      </c>
      <c r="DC3" s="91" t="s">
        <v>54</v>
      </c>
      <c r="DD3" s="92" t="s">
        <v>49</v>
      </c>
      <c r="DE3" s="93" t="s">
        <v>26</v>
      </c>
      <c r="DF3" s="94" t="s">
        <v>16861</v>
      </c>
      <c r="DG3" s="95" t="s">
        <v>16862</v>
      </c>
      <c r="DH3" s="96" t="s">
        <v>275</v>
      </c>
      <c r="DI3" s="90" t="s">
        <v>16860</v>
      </c>
      <c r="DJ3" s="91" t="s">
        <v>54</v>
      </c>
      <c r="DK3" s="92" t="s">
        <v>49</v>
      </c>
      <c r="DL3" s="93" t="s">
        <v>26</v>
      </c>
      <c r="DM3" s="94" t="s">
        <v>16861</v>
      </c>
      <c r="DN3" s="95" t="s">
        <v>16862</v>
      </c>
      <c r="DO3" s="96" t="s">
        <v>275</v>
      </c>
      <c r="DP3" s="90" t="s">
        <v>16860</v>
      </c>
      <c r="DQ3" s="91" t="s">
        <v>54</v>
      </c>
      <c r="DR3" s="92" t="s">
        <v>49</v>
      </c>
      <c r="DS3" s="93" t="s">
        <v>26</v>
      </c>
      <c r="DT3" s="94" t="s">
        <v>16861</v>
      </c>
      <c r="DU3" s="95" t="s">
        <v>16862</v>
      </c>
      <c r="DV3" s="96" t="s">
        <v>275</v>
      </c>
      <c r="DW3" s="90" t="s">
        <v>16860</v>
      </c>
      <c r="DX3" s="91" t="s">
        <v>54</v>
      </c>
      <c r="DY3" s="92" t="s">
        <v>49</v>
      </c>
      <c r="DZ3" s="93" t="s">
        <v>26</v>
      </c>
      <c r="EA3" s="94" t="s">
        <v>16861</v>
      </c>
      <c r="EB3" s="95" t="s">
        <v>16862</v>
      </c>
      <c r="EC3" s="96" t="s">
        <v>275</v>
      </c>
      <c r="ED3" s="90" t="s">
        <v>16860</v>
      </c>
      <c r="EE3" s="91" t="s">
        <v>54</v>
      </c>
      <c r="EF3" s="92" t="s">
        <v>49</v>
      </c>
      <c r="EG3" s="93" t="s">
        <v>26</v>
      </c>
      <c r="EH3" s="94" t="s">
        <v>16861</v>
      </c>
      <c r="EI3" s="95" t="s">
        <v>16862</v>
      </c>
      <c r="EJ3" s="96" t="s">
        <v>275</v>
      </c>
      <c r="EK3" s="90" t="s">
        <v>16860</v>
      </c>
      <c r="EL3" s="91" t="s">
        <v>54</v>
      </c>
      <c r="EM3" s="92" t="s">
        <v>49</v>
      </c>
      <c r="EN3" s="93" t="s">
        <v>26</v>
      </c>
      <c r="EO3" s="94" t="s">
        <v>16861</v>
      </c>
      <c r="EP3" s="95" t="s">
        <v>16862</v>
      </c>
      <c r="EQ3" s="96" t="s">
        <v>275</v>
      </c>
      <c r="ER3" s="90" t="s">
        <v>16860</v>
      </c>
      <c r="ES3" s="91" t="s">
        <v>54</v>
      </c>
      <c r="ET3" s="92" t="s">
        <v>49</v>
      </c>
      <c r="EU3" s="93" t="s">
        <v>26</v>
      </c>
      <c r="EV3" s="94" t="s">
        <v>16861</v>
      </c>
      <c r="EW3" s="95" t="s">
        <v>16862</v>
      </c>
      <c r="EX3" s="96" t="s">
        <v>275</v>
      </c>
      <c r="EY3" s="90" t="s">
        <v>16860</v>
      </c>
      <c r="EZ3" s="91" t="s">
        <v>54</v>
      </c>
      <c r="FA3" s="92" t="s">
        <v>49</v>
      </c>
      <c r="FB3" s="93" t="s">
        <v>26</v>
      </c>
      <c r="FC3" s="94" t="s">
        <v>16861</v>
      </c>
      <c r="FD3" s="95" t="s">
        <v>16862</v>
      </c>
      <c r="FE3" s="96" t="s">
        <v>275</v>
      </c>
      <c r="FF3" s="90" t="s">
        <v>16860</v>
      </c>
      <c r="FG3" s="91" t="s">
        <v>54</v>
      </c>
      <c r="FH3" s="92" t="s">
        <v>49</v>
      </c>
      <c r="FI3" s="93" t="s">
        <v>26</v>
      </c>
      <c r="FJ3" s="94" t="s">
        <v>16861</v>
      </c>
      <c r="FK3" s="95" t="s">
        <v>16862</v>
      </c>
      <c r="FL3" s="96" t="s">
        <v>275</v>
      </c>
      <c r="FM3" s="90" t="s">
        <v>16860</v>
      </c>
      <c r="FN3" s="91" t="s">
        <v>54</v>
      </c>
      <c r="FO3" s="92" t="s">
        <v>49</v>
      </c>
      <c r="FP3" s="93" t="s">
        <v>26</v>
      </c>
      <c r="FQ3" s="94" t="s">
        <v>16861</v>
      </c>
      <c r="FR3" s="95" t="s">
        <v>16862</v>
      </c>
      <c r="FS3" s="96" t="s">
        <v>275</v>
      </c>
      <c r="FT3" s="90" t="s">
        <v>16860</v>
      </c>
      <c r="FU3" s="91" t="s">
        <v>54</v>
      </c>
      <c r="FV3" s="92" t="s">
        <v>49</v>
      </c>
      <c r="FW3" s="93" t="s">
        <v>26</v>
      </c>
      <c r="FX3" s="94" t="s">
        <v>16861</v>
      </c>
      <c r="FY3" s="95" t="s">
        <v>16862</v>
      </c>
      <c r="FZ3" s="96" t="s">
        <v>275</v>
      </c>
      <c r="GA3" s="90" t="s">
        <v>16860</v>
      </c>
      <c r="GB3" s="91" t="s">
        <v>54</v>
      </c>
      <c r="GC3" s="92" t="s">
        <v>49</v>
      </c>
      <c r="GD3" s="93" t="s">
        <v>26</v>
      </c>
      <c r="GE3" s="94" t="s">
        <v>16861</v>
      </c>
      <c r="GF3" s="95" t="s">
        <v>16862</v>
      </c>
      <c r="GG3" s="96" t="s">
        <v>275</v>
      </c>
      <c r="GH3" s="90" t="s">
        <v>16860</v>
      </c>
      <c r="GI3" s="91" t="s">
        <v>54</v>
      </c>
      <c r="GJ3" s="92" t="s">
        <v>49</v>
      </c>
      <c r="GK3" s="93" t="s">
        <v>26</v>
      </c>
      <c r="GL3" s="94" t="s">
        <v>16861</v>
      </c>
      <c r="GM3" s="95" t="s">
        <v>16862</v>
      </c>
      <c r="GN3" s="96" t="s">
        <v>275</v>
      </c>
      <c r="GO3" s="90" t="s">
        <v>16860</v>
      </c>
      <c r="GP3" s="91" t="s">
        <v>54</v>
      </c>
      <c r="GQ3" s="92" t="s">
        <v>49</v>
      </c>
      <c r="GR3" s="93" t="s">
        <v>26</v>
      </c>
      <c r="GS3" s="94" t="s">
        <v>16861</v>
      </c>
      <c r="GT3" s="95" t="s">
        <v>16862</v>
      </c>
      <c r="GU3" s="96" t="s">
        <v>275</v>
      </c>
      <c r="GV3" s="90" t="s">
        <v>16860</v>
      </c>
      <c r="GW3" s="91" t="s">
        <v>54</v>
      </c>
      <c r="GX3" s="92" t="s">
        <v>49</v>
      </c>
      <c r="GY3" s="93" t="s">
        <v>26</v>
      </c>
      <c r="GZ3" s="94" t="s">
        <v>16861</v>
      </c>
      <c r="HA3" s="95" t="s">
        <v>16862</v>
      </c>
      <c r="HB3" s="96" t="s">
        <v>275</v>
      </c>
      <c r="HC3" s="90" t="s">
        <v>16860</v>
      </c>
      <c r="HD3" s="91" t="s">
        <v>54</v>
      </c>
      <c r="HE3" s="92" t="s">
        <v>49</v>
      </c>
      <c r="HF3" s="93" t="s">
        <v>26</v>
      </c>
      <c r="HG3" s="94" t="s">
        <v>16861</v>
      </c>
      <c r="HH3" s="95" t="s">
        <v>16862</v>
      </c>
      <c r="HI3" s="96" t="s">
        <v>275</v>
      </c>
      <c r="HJ3" s="90" t="s">
        <v>16860</v>
      </c>
      <c r="HK3" s="91" t="s">
        <v>54</v>
      </c>
      <c r="HL3" s="92" t="s">
        <v>49</v>
      </c>
      <c r="HM3" s="93" t="s">
        <v>26</v>
      </c>
      <c r="HN3" s="94" t="s">
        <v>16861</v>
      </c>
      <c r="HO3" s="95" t="s">
        <v>16862</v>
      </c>
      <c r="HP3" s="96" t="s">
        <v>275</v>
      </c>
      <c r="HQ3" s="90" t="s">
        <v>16860</v>
      </c>
      <c r="HR3" s="91" t="s">
        <v>54</v>
      </c>
      <c r="HS3" s="92" t="s">
        <v>49</v>
      </c>
      <c r="HT3" s="93" t="s">
        <v>26</v>
      </c>
      <c r="HU3" s="94" t="s">
        <v>16861</v>
      </c>
      <c r="HV3" s="95" t="s">
        <v>16862</v>
      </c>
      <c r="HW3" s="96" t="s">
        <v>275</v>
      </c>
    </row>
    <row r="4" spans="1:231" x14ac:dyDescent="0.6">
      <c r="A4" s="83">
        <v>1</v>
      </c>
      <c r="B4" s="83">
        <v>1111002</v>
      </c>
      <c r="C4" s="84" t="s">
        <v>16864</v>
      </c>
      <c r="D4" s="83" t="s">
        <v>168</v>
      </c>
      <c r="E4" s="85">
        <v>37.17</v>
      </c>
      <c r="F4" s="99">
        <f t="shared" ref="F4:F27" si="5">+E4*M4</f>
        <v>108573.57</v>
      </c>
      <c r="G4" s="100">
        <f t="shared" ref="G4:L22" si="6">+O4+V4+AC4+AJ4+AQ4+AX4+BE4+BL4+BS4+BZ4+CG4+CN4+CU4+DB4+DI4+DP4+DW4+ED4+EK4+ER4+EY4+FF4+FM4+FT4+GA4+GH4+GO4+GV4+HC4+HJ4+HQ4</f>
        <v>139</v>
      </c>
      <c r="H4" s="100">
        <f t="shared" si="6"/>
        <v>775</v>
      </c>
      <c r="I4" s="100">
        <f t="shared" si="6"/>
        <v>1134</v>
      </c>
      <c r="J4" s="100">
        <f t="shared" si="6"/>
        <v>515</v>
      </c>
      <c r="K4" s="100">
        <f t="shared" si="6"/>
        <v>0</v>
      </c>
      <c r="L4" s="100">
        <f>+T4+AA4+AH4+AO4+AV4+BC4+BJ4+BQ4+BX4+CE4+CL4+CS4+CZ4+DG4+DN4+DU4+EB4+EI4+EP4+EW4+FD4+FK4+FR4+FY4+GF4+GM4+GT4+HA4+HH4+HO4+HV4</f>
        <v>358</v>
      </c>
      <c r="M4" s="101">
        <f>SUM(G4:L4)</f>
        <v>2921</v>
      </c>
      <c r="N4" s="102">
        <f>+G4+H4+I4+J4+K4</f>
        <v>2563</v>
      </c>
      <c r="O4" s="103">
        <f>IFERROR(VLOOKUP(B4,'[1]1'!B:D,3,0),"0")</f>
        <v>7</v>
      </c>
      <c r="P4" s="103">
        <f>IFERROR(VLOOKUP(B4,'[1]1'!B:E,4,0),"0")</f>
        <v>44</v>
      </c>
      <c r="Q4" s="103">
        <f>IFERROR(VLOOKUP(B4,'[1]1'!B:F,5,0),"0")</f>
        <v>9</v>
      </c>
      <c r="R4" s="103">
        <f>IFERROR(VLOOKUP(B4,'[1]1'!B:J,9,0),"0")</f>
        <v>14</v>
      </c>
      <c r="S4" s="103">
        <f>IFERROR(VLOOKUP(B4,'[1]1'!B:K,10,0),"0")</f>
        <v>0</v>
      </c>
      <c r="T4" s="103">
        <f>IFERROR(VLOOKUP(B4,'[1]1'!B:L,11,0),"0")</f>
        <v>15</v>
      </c>
      <c r="U4" s="101">
        <f>SUM(O4:T4)</f>
        <v>89</v>
      </c>
      <c r="V4" s="103">
        <f>IFERROR(VLOOKUP(B4,'[1]2'!B:D,3,0),"0")</f>
        <v>0</v>
      </c>
      <c r="W4" s="103">
        <f>IFERROR(VLOOKUP(B4,'[1]2'!B:E,4,0),"0")</f>
        <v>13</v>
      </c>
      <c r="X4" s="103">
        <f>IFERROR(VLOOKUP(B4,'[1]2'!B:F,5,0),"0")</f>
        <v>11</v>
      </c>
      <c r="Y4" s="103">
        <f>IFERROR(VLOOKUP(B4,'[1]2'!B:J,9,0),"0")</f>
        <v>15</v>
      </c>
      <c r="Z4" s="103">
        <f>IFERROR(VLOOKUP(B4,'[1]2'!B:K,10,0),"0")</f>
        <v>0</v>
      </c>
      <c r="AA4" s="103">
        <f>IFERROR(VLOOKUP(B4,'[1]2'!B:L,11,0),"0")</f>
        <v>0</v>
      </c>
      <c r="AB4" s="101">
        <f>SUM(V4:AA4)</f>
        <v>39</v>
      </c>
      <c r="AC4" s="103">
        <f>IFERROR(VLOOKUP(B4,'[1]3'!B:D,3,0),"0")</f>
        <v>11</v>
      </c>
      <c r="AD4" s="103">
        <f>IFERROR(VLOOKUP(B4,'[1]3'!B:E,4,0),"0")</f>
        <v>24</v>
      </c>
      <c r="AE4" s="103">
        <f>IFERROR(VLOOKUP(B4,'[1]3'!B:F,5,0),"0")</f>
        <v>21</v>
      </c>
      <c r="AF4" s="103">
        <f>IFERROR(VLOOKUP(B4,'[1]3'!B:J,9,0),"0")</f>
        <v>18</v>
      </c>
      <c r="AG4" s="103">
        <f>IFERROR(VLOOKUP(B4,'[1]3'!B:K,10,0),"0")</f>
        <v>0</v>
      </c>
      <c r="AH4" s="103">
        <f>IFERROR(VLOOKUP(B4,'[1]3'!B:L,11,0),"0")</f>
        <v>0</v>
      </c>
      <c r="AI4" s="101">
        <f>SUM(AC4:AH4)</f>
        <v>74</v>
      </c>
      <c r="AJ4" s="103">
        <f>IFERROR(VLOOKUP(B4,'[1]4'!B:D,3,0),"0")</f>
        <v>20</v>
      </c>
      <c r="AK4" s="103">
        <f>IFERROR(VLOOKUP(B4,'[1]4'!B:E,4,0),"0")</f>
        <v>61</v>
      </c>
      <c r="AL4" s="103">
        <f>IFERROR(VLOOKUP(B4,'[1]4'!B:F,5,0),"0")</f>
        <v>110</v>
      </c>
      <c r="AM4" s="103">
        <f>IFERROR(VLOOKUP(B4,'[1]4'!B:J,9,0),"0")</f>
        <v>16</v>
      </c>
      <c r="AN4" s="103">
        <f>IFERROR(VLOOKUP(B4,'[1]4'!B:K,10,0),"0")</f>
        <v>0</v>
      </c>
      <c r="AO4" s="103">
        <f>IFERROR(VLOOKUP(B4,'[1]4'!B:L,11,0),"0")</f>
        <v>12</v>
      </c>
      <c r="AP4" s="101">
        <f>SUM(AJ4:AO4)</f>
        <v>219</v>
      </c>
      <c r="AQ4" s="103">
        <f>IFERROR(VLOOKUP(B4,'[1]5'!B:D,3,0),"0")</f>
        <v>12</v>
      </c>
      <c r="AR4" s="103">
        <f>IFERROR(VLOOKUP(B4,'[1]5'!B:E,4,0),"0")</f>
        <v>14</v>
      </c>
      <c r="AS4" s="103">
        <f>IFERROR(VLOOKUP(B4,'[1]5'!B:F,5,0),"0")</f>
        <v>26</v>
      </c>
      <c r="AT4" s="103">
        <f>IFERROR(VLOOKUP(B4,'[1]5'!B:J,9,0),"0")</f>
        <v>18</v>
      </c>
      <c r="AU4" s="103">
        <f>IFERROR(VLOOKUP(B4,'[1]5'!B:K,10,0),"0")</f>
        <v>0</v>
      </c>
      <c r="AV4" s="103">
        <f>IFERROR(VLOOKUP(B4,'[1]5'!B:L,11,0),"0")</f>
        <v>44</v>
      </c>
      <c r="AW4" s="101">
        <f>SUM(AQ4:AV4)</f>
        <v>114</v>
      </c>
      <c r="AX4" s="103">
        <f>IFERROR(VLOOKUP(B4,'[1]6'!B:D,3,0),"0")</f>
        <v>4</v>
      </c>
      <c r="AY4" s="103">
        <f>IFERROR(VLOOKUP(B4,'[1]6'!B:E,4,0),"0")</f>
        <v>16</v>
      </c>
      <c r="AZ4" s="103">
        <f>IFERROR(VLOOKUP(B4,'[1]6'!B:F,5,0),"0")</f>
        <v>25</v>
      </c>
      <c r="BA4" s="103">
        <f>IFERROR(VLOOKUP(B4,'[1]6'!B:J,9,0),"0")</f>
        <v>35</v>
      </c>
      <c r="BB4" s="103">
        <f>IFERROR(VLOOKUP(B4,'[1]6'!B:K,10,0),"0")</f>
        <v>0</v>
      </c>
      <c r="BC4" s="103">
        <f>IFERROR(VLOOKUP(B4,'[1]6'!B:L,11,0),"0")</f>
        <v>21</v>
      </c>
      <c r="BD4" s="101">
        <f>SUM(AX4:BC4)</f>
        <v>101</v>
      </c>
      <c r="BE4" s="103">
        <f>IFERROR(VLOOKUP(B4,'[1]7'!B:D,3,0),"0")</f>
        <v>6</v>
      </c>
      <c r="BF4" s="103">
        <f>IFERROR(VLOOKUP(B4,'[1]7'!B:E,4,0),"0")</f>
        <v>4</v>
      </c>
      <c r="BG4" s="103">
        <f>IFERROR(VLOOKUP(B4,'[1]7'!B:F,5,0),"0")</f>
        <v>2</v>
      </c>
      <c r="BH4" s="103">
        <f>IFERROR(VLOOKUP(B4,'[1]7'!B:J,9,0),"0")</f>
        <v>54</v>
      </c>
      <c r="BI4" s="103">
        <f>IFERROR(VLOOKUP(B4,'[1]7'!B:K,10,0),"0")</f>
        <v>0</v>
      </c>
      <c r="BJ4" s="103">
        <f>IFERROR(VLOOKUP(B4,'[1]7'!B:L,11,0),"0")</f>
        <v>4</v>
      </c>
      <c r="BK4" s="101">
        <f>SUM(BE4:BJ4)</f>
        <v>70</v>
      </c>
      <c r="BL4" s="103">
        <f>IFERROR(VLOOKUP(B4,'[1]8'!B:D,3,0),"0")</f>
        <v>14</v>
      </c>
      <c r="BM4" s="103">
        <f>IFERROR(VLOOKUP(B4,'[1]8'!B:E,4,0),"0")</f>
        <v>23</v>
      </c>
      <c r="BN4" s="103">
        <f>IFERROR(VLOOKUP(B4,'[1]8'!B:F,5,0),"0")</f>
        <v>5</v>
      </c>
      <c r="BO4" s="103">
        <f>IFERROR(VLOOKUP(B4,'[1]8'!B:J,9,0),"0")</f>
        <v>33</v>
      </c>
      <c r="BP4" s="103">
        <f>IFERROR(VLOOKUP(B4,'[1]8'!B:K,10,0),"0")</f>
        <v>0</v>
      </c>
      <c r="BQ4" s="103">
        <f>IFERROR(VLOOKUP(B4,'[1]8'!B:L,11,0),"0")</f>
        <v>15</v>
      </c>
      <c r="BR4" s="101">
        <f>SUM(BL4:BQ4)</f>
        <v>90</v>
      </c>
      <c r="BS4" s="103">
        <f>IFERROR(VLOOKUP(B4,'[1]9'!B:D,3,0),"0")</f>
        <v>1</v>
      </c>
      <c r="BT4" s="103">
        <f>IFERROR(VLOOKUP(B4,'[1]9'!B:E,4,0),"0")</f>
        <v>25</v>
      </c>
      <c r="BU4" s="103">
        <f>IFERROR(VLOOKUP(B4,'[1]9'!B:F,5,0),"0")</f>
        <v>27</v>
      </c>
      <c r="BV4" s="103">
        <f>IFERROR(VLOOKUP(B4,'[1]9'!B:J,9,0),"0")</f>
        <v>23</v>
      </c>
      <c r="BW4" s="103">
        <f>IFERROR(VLOOKUP(B4,'[1]9'!B:K,10,0),"0")</f>
        <v>0</v>
      </c>
      <c r="BX4" s="103">
        <f>IFERROR(VLOOKUP(B4,'[1]9'!B:L,11,0),"0")</f>
        <v>15</v>
      </c>
      <c r="BY4" s="101">
        <f>SUM(BS4:BX4)</f>
        <v>91</v>
      </c>
      <c r="BZ4" s="103">
        <f>IFERROR(VLOOKUP(B4,'[1]10'!B:D,3,0),"0")</f>
        <v>4</v>
      </c>
      <c r="CA4" s="103">
        <f>IFERROR(VLOOKUP(B4,'[1]10'!B:E,4,0),"0")</f>
        <v>30</v>
      </c>
      <c r="CB4" s="103">
        <f>IFERROR(VLOOKUP(B4,'[1]10'!B:F,5,0),"0")</f>
        <v>39</v>
      </c>
      <c r="CC4" s="103">
        <f>IFERROR(VLOOKUP(B4,'[1]10'!B:J,9,0),"0")</f>
        <v>27</v>
      </c>
      <c r="CD4" s="103">
        <f>IFERROR(VLOOKUP(B4,'[1]10'!B:K,10,0),"0")</f>
        <v>0</v>
      </c>
      <c r="CE4" s="103">
        <f>IFERROR(VLOOKUP(B4,'[1]10'!B:L,11,0),"0")</f>
        <v>40</v>
      </c>
      <c r="CF4" s="101">
        <f>SUM(BZ4:CE4)</f>
        <v>140</v>
      </c>
      <c r="CG4" s="103">
        <f>IFERROR(VLOOKUP(B4,'[1]11'!B:D,3,0),"0")</f>
        <v>9</v>
      </c>
      <c r="CH4" s="103">
        <f>IFERROR(VLOOKUP(B4,'[1]11'!B:E,4,0),"0")</f>
        <v>18</v>
      </c>
      <c r="CI4" s="103">
        <f>IFERROR(VLOOKUP(B4,'[1]11'!B:F,5,0),"0")</f>
        <v>17</v>
      </c>
      <c r="CJ4" s="103">
        <f>IFERROR(VLOOKUP(B4,'[1]11'!B:J,9,0),"0")</f>
        <v>23</v>
      </c>
      <c r="CK4" s="103">
        <f>IFERROR(VLOOKUP(B4,'[1]11'!B:K,10,0),"0")</f>
        <v>0</v>
      </c>
      <c r="CL4" s="103">
        <f>IFERROR(VLOOKUP(B4,'[1]11'!B:L,11,0),"0")</f>
        <v>0</v>
      </c>
      <c r="CM4" s="101">
        <f>SUM(CG4:CL4)</f>
        <v>67</v>
      </c>
      <c r="CN4" s="103">
        <f>IFERROR(VLOOKUP(B4,'[1]12'!B:D,3,0),"0")</f>
        <v>3</v>
      </c>
      <c r="CO4" s="103">
        <f>IFERROR(VLOOKUP(B4,'[1]12'!B:E,4,0),"0")</f>
        <v>36</v>
      </c>
      <c r="CP4" s="103">
        <f>IFERROR(VLOOKUP(B4,'[1]12'!B:F,5,0),"0")</f>
        <v>51</v>
      </c>
      <c r="CQ4" s="103">
        <f>IFERROR(VLOOKUP(B4,'[1]12'!B:J,9,0),"0")</f>
        <v>18</v>
      </c>
      <c r="CR4" s="103">
        <f>IFERROR(VLOOKUP(B4,'[1]12'!B:K,10,0),"0")</f>
        <v>0</v>
      </c>
      <c r="CS4" s="103">
        <f>IFERROR(VLOOKUP(B4,'[1]12'!B:L,11,0),"0")</f>
        <v>14</v>
      </c>
      <c r="CT4" s="101">
        <f>SUM(CN4:CS4)</f>
        <v>122</v>
      </c>
      <c r="CU4" s="103">
        <f>IFERROR(VLOOKUP(B4,'[1]13'!B:D,3,0),"0")</f>
        <v>11</v>
      </c>
      <c r="CV4" s="103">
        <f>IFERROR(VLOOKUP(B4,'[1]13'!B:E,4,0),"0")</f>
        <v>4</v>
      </c>
      <c r="CW4" s="103">
        <f>IFERROR(VLOOKUP(B4,'[1]13'!B:F,5,0),"0")</f>
        <v>14</v>
      </c>
      <c r="CX4" s="103">
        <f>IFERROR(VLOOKUP(B4,'[1]13'!B:J,9,0),"0")</f>
        <v>22</v>
      </c>
      <c r="CY4" s="103">
        <f>IFERROR(VLOOKUP(B4,'[1]13'!B:K,10,0),"0")</f>
        <v>0</v>
      </c>
      <c r="CZ4" s="103">
        <f>IFERROR(VLOOKUP(B4,'[1]13'!B:L,11,0),"0")</f>
        <v>11</v>
      </c>
      <c r="DA4" s="101">
        <f>SUM(CU4:CZ4)</f>
        <v>62</v>
      </c>
      <c r="DB4" s="103">
        <f>IFERROR(VLOOKUP(B4,'[1]14'!B:D,3,0),"0")</f>
        <v>0</v>
      </c>
      <c r="DC4" s="103">
        <f>IFERROR(VLOOKUP(B4,'[1]14'!B:E,4,0),"0")</f>
        <v>40</v>
      </c>
      <c r="DD4" s="103">
        <f>IFERROR(VLOOKUP(B4,'[1]14'!B:F,5,0),"0")</f>
        <v>8</v>
      </c>
      <c r="DE4" s="103">
        <f>IFERROR(VLOOKUP(B4,'[1]14'!B:J,9,0),"0")</f>
        <v>31</v>
      </c>
      <c r="DF4" s="103">
        <f>IFERROR(VLOOKUP(B4,'[1]14'!B:K,10,0),"0")</f>
        <v>0</v>
      </c>
      <c r="DG4" s="103">
        <f>IFERROR(VLOOKUP(B4,'[1]14'!B:L,11,0),"0")</f>
        <v>17</v>
      </c>
      <c r="DH4" s="101">
        <f>SUM(DB4:DG4)</f>
        <v>96</v>
      </c>
      <c r="DI4" s="103">
        <f>IFERROR(VLOOKUP(B4,'[1]15'!B:D,3,0),"0")</f>
        <v>0</v>
      </c>
      <c r="DJ4" s="103">
        <f>IFERROR(VLOOKUP(B4,'[1]15'!B:E,4,0),"0")</f>
        <v>33</v>
      </c>
      <c r="DK4" s="103">
        <f>IFERROR(VLOOKUP(B4,'[1]15'!B:F,5,0),"0")</f>
        <v>53</v>
      </c>
      <c r="DL4" s="103">
        <f>IFERROR(VLOOKUP(B4,'[1]15'!B:J,9,0),"0")</f>
        <v>14</v>
      </c>
      <c r="DM4" s="103">
        <f>IFERROR(VLOOKUP(B4,'[1]15'!B:K,10,0),"0")</f>
        <v>0</v>
      </c>
      <c r="DN4" s="103">
        <f>IFERROR(VLOOKUP(B4,'[1]15'!B:L,11,0),"0")</f>
        <v>0</v>
      </c>
      <c r="DO4" s="101">
        <f>SUM(DI4:DN4)</f>
        <v>100</v>
      </c>
      <c r="DP4" s="103">
        <f>IFERROR(VLOOKUP(B4,'[1]16'!B:D,3,0),"0")</f>
        <v>0</v>
      </c>
      <c r="DQ4" s="103">
        <f>IFERROR(VLOOKUP(B4,'[1]16'!B:E,4,0),"0")</f>
        <v>17</v>
      </c>
      <c r="DR4" s="103">
        <f>IFERROR(VLOOKUP(B4,'[1]16'!B:F,5,0),"0")</f>
        <v>92</v>
      </c>
      <c r="DS4" s="103">
        <f>IFERROR(VLOOKUP(B4,'[1]16'!B:J,9,0),"0")</f>
        <v>4</v>
      </c>
      <c r="DT4" s="103">
        <f>IFERROR(VLOOKUP(B4,'[1]16'!B:K,10,0),"0")</f>
        <v>0</v>
      </c>
      <c r="DU4" s="103">
        <f>IFERROR(VLOOKUP(B4,'[1]16'!B:L,11,0),"0")</f>
        <v>25</v>
      </c>
      <c r="DV4" s="101">
        <f>SUM(DP4:DU4)</f>
        <v>138</v>
      </c>
      <c r="DW4" s="103">
        <f>IFERROR(VLOOKUP(B4,'[1]17'!B:D,3,0),"0")</f>
        <v>2</v>
      </c>
      <c r="DX4" s="103">
        <f>IFERROR(VLOOKUP(B4,'[1]17'!B:E,4,0),"0")</f>
        <v>3</v>
      </c>
      <c r="DY4" s="103">
        <f>IFERROR(VLOOKUP(B4,'[1]17'!B:F,5,0),"0")</f>
        <v>123</v>
      </c>
      <c r="DZ4" s="103">
        <f>IFERROR(VLOOKUP(B4,'[1]17'!B:J,9,0),"0")</f>
        <v>6</v>
      </c>
      <c r="EA4" s="103">
        <f>IFERROR(VLOOKUP(B4,'[1]17'!B:K,10,0),"0")</f>
        <v>0</v>
      </c>
      <c r="EB4" s="103">
        <f>IFERROR(VLOOKUP(B4,'[1]17'!B:L,11,0),"0")</f>
        <v>0</v>
      </c>
      <c r="EC4" s="101">
        <f>SUM(DW4:EB4)</f>
        <v>134</v>
      </c>
      <c r="ED4" s="103">
        <f>IFERROR(VLOOKUP(B4,'[1]18'!B:D,3,0),"0")</f>
        <v>0</v>
      </c>
      <c r="EE4" s="103">
        <f>IFERROR(VLOOKUP(B4,'[1]18'!B:E,4,0),"0")</f>
        <v>16</v>
      </c>
      <c r="EF4" s="103">
        <f>IFERROR(VLOOKUP(B4,'[1]18'!B:F,5,0),"0")</f>
        <v>109</v>
      </c>
      <c r="EG4" s="103">
        <f>IFERROR(VLOOKUP(B4,'[1]18'!B:J,9,0),"0")</f>
        <v>7</v>
      </c>
      <c r="EH4" s="103">
        <f>IFERROR(VLOOKUP(B4,'[1]18'!B:K,10,0),"0")</f>
        <v>0</v>
      </c>
      <c r="EI4" s="103">
        <f>IFERROR(VLOOKUP(B4,'[1]18'!B:L,11,0),"0")</f>
        <v>30</v>
      </c>
      <c r="EJ4" s="101">
        <f>SUM(ED4:EI4)</f>
        <v>162</v>
      </c>
      <c r="EK4" s="103">
        <f>IFERROR(VLOOKUP(B4,'[1]19'!B:D,3,0),"0")</f>
        <v>5</v>
      </c>
      <c r="EL4" s="103">
        <f>IFERROR(VLOOKUP(B4,'[1]19'!B:E,4,0),"0")</f>
        <v>20</v>
      </c>
      <c r="EM4" s="103">
        <f>IFERROR(VLOOKUP(B4,'[1]19'!B:F,5,0),"0")</f>
        <v>6</v>
      </c>
      <c r="EN4" s="103">
        <f>IFERROR(VLOOKUP(B4,'[1]19'!B:J,9,0),"0")</f>
        <v>9</v>
      </c>
      <c r="EO4" s="103">
        <f>IFERROR(VLOOKUP(B4,'[1]19'!B:K,10,0),"0")</f>
        <v>0</v>
      </c>
      <c r="EP4" s="103">
        <f>IFERROR(VLOOKUP(B4,'[1]19'!B:L,11,0),"0")</f>
        <v>14</v>
      </c>
      <c r="EQ4" s="101">
        <f>SUM(EK4:EP4)</f>
        <v>54</v>
      </c>
      <c r="ER4" s="103">
        <f>IFERROR(VLOOKUP(B4,'[1]20'!B:D,3,0),"0")</f>
        <v>4</v>
      </c>
      <c r="ES4" s="103">
        <f>IFERROR(VLOOKUP(B4,'[1]20'!B:E,4,0),"0")</f>
        <v>32</v>
      </c>
      <c r="ET4" s="103">
        <f>IFERROR(VLOOKUP(B4,'[1]20'!B:F,5,0),"0")</f>
        <v>11</v>
      </c>
      <c r="EU4" s="103">
        <f>IFERROR(VLOOKUP(B4,'[1]20'!B:J,9,0),"0")</f>
        <v>4</v>
      </c>
      <c r="EV4" s="103">
        <f>IFERROR(VLOOKUP(B4,'[1]20'!B:K,10,0),"0")</f>
        <v>0</v>
      </c>
      <c r="EW4" s="103">
        <f>IFERROR(VLOOKUP(B4,'[1]20'!B:L,11,0),"0")</f>
        <v>0</v>
      </c>
      <c r="EX4" s="101">
        <f>SUM(ER4:EW4)</f>
        <v>51</v>
      </c>
      <c r="EY4" s="103">
        <f>IFERROR(VLOOKUP(B4,'[1]21'!B:D,3,0),"0")</f>
        <v>1</v>
      </c>
      <c r="EZ4" s="103">
        <f>IFERROR(VLOOKUP(B4,'[1]21'!B:E,4,0),"0")</f>
        <v>15</v>
      </c>
      <c r="FA4" s="103">
        <f>IFERROR(VLOOKUP(B4,'[1]21'!B:F,5,0),"0")</f>
        <v>10</v>
      </c>
      <c r="FB4" s="103">
        <f>IFERROR(VLOOKUP(B4,'[1]21'!B:J,9,0),"0")</f>
        <v>12</v>
      </c>
      <c r="FC4" s="103">
        <f>IFERROR(VLOOKUP(B4,'[1]21'!B:K,10,0),"0")</f>
        <v>0</v>
      </c>
      <c r="FD4" s="103">
        <f>IFERROR(VLOOKUP(B4,'[1]21'!B:L,11,0),"0")</f>
        <v>0</v>
      </c>
      <c r="FE4" s="101">
        <f>SUM(EY4:FD4)</f>
        <v>38</v>
      </c>
      <c r="FF4" s="103">
        <f>IFERROR(VLOOKUP(B4,'[1]22'!B:D,3,0),"0")</f>
        <v>0</v>
      </c>
      <c r="FG4" s="103">
        <f>IFERROR(VLOOKUP(B4,'[1]22'!B:E,4,0),"0")</f>
        <v>31</v>
      </c>
      <c r="FH4" s="103">
        <f>IFERROR(VLOOKUP(B4,'[1]22'!B:F,5,0),"0")</f>
        <v>15</v>
      </c>
      <c r="FI4" s="103">
        <f>IFERROR(VLOOKUP(B4,'[1]22'!B:J,9,0),"0")</f>
        <v>0</v>
      </c>
      <c r="FJ4" s="103">
        <f>IFERROR(VLOOKUP(B4,'[1]22'!B:K,10,0),"0")</f>
        <v>0</v>
      </c>
      <c r="FK4" s="103">
        <f>IFERROR(VLOOKUP(B4,'[1]22'!B:L,11,0),"0")</f>
        <v>0</v>
      </c>
      <c r="FL4" s="101">
        <f>SUM(FF4:FK4)</f>
        <v>46</v>
      </c>
      <c r="FM4" s="103">
        <f>IFERROR(VLOOKUP(B4,'[1]23'!B:D,3,0),"0")</f>
        <v>0</v>
      </c>
      <c r="FN4" s="103">
        <f>IFERROR(VLOOKUP(B4,'[1]23'!B:E,4,0),"0")</f>
        <v>32</v>
      </c>
      <c r="FO4" s="103">
        <f>IFERROR(VLOOKUP(B4,'[1]23'!B:F,5,0),"0")</f>
        <v>17</v>
      </c>
      <c r="FP4" s="103">
        <f>IFERROR(VLOOKUP(B4,'[1]23'!B:J,9,0),"0")</f>
        <v>10</v>
      </c>
      <c r="FQ4" s="103">
        <f>IFERROR(VLOOKUP(B4,'[1]23'!B:K,10,0),"0")</f>
        <v>0</v>
      </c>
      <c r="FR4" s="103">
        <f>IFERROR(VLOOKUP(B4,'[1]23'!B:L,11,0),"0")</f>
        <v>29</v>
      </c>
      <c r="FS4" s="101">
        <f>SUM(FM4:FR4)</f>
        <v>88</v>
      </c>
      <c r="FT4" s="103">
        <f>IFERROR(VLOOKUP(B4,'[1]24'!B:D,3,0),"0")</f>
        <v>2</v>
      </c>
      <c r="FU4" s="103">
        <f>IFERROR(VLOOKUP(B4,'[1]24'!B:E,4,0),"0")</f>
        <v>24</v>
      </c>
      <c r="FV4" s="103">
        <f>IFERROR(VLOOKUP(B4,'[1]24'!B:F,5,0),"0")</f>
        <v>41</v>
      </c>
      <c r="FW4" s="103">
        <f>IFERROR(VLOOKUP(B4,'[1]24'!B:J,9,0),"0")</f>
        <v>19</v>
      </c>
      <c r="FX4" s="103">
        <f>IFERROR(VLOOKUP(B4,'[1]24'!B:K,10,0),"0")</f>
        <v>0</v>
      </c>
      <c r="FY4" s="103">
        <f>IFERROR(VLOOKUP(B4,'[1]24'!B:L,11,0),"0")</f>
        <v>0</v>
      </c>
      <c r="FZ4" s="101">
        <f>SUM(FT4:FY4)</f>
        <v>86</v>
      </c>
      <c r="GA4" s="103">
        <f>IFERROR(VLOOKUP(B4,'[1]25'!B:D,3,0),"0")</f>
        <v>2</v>
      </c>
      <c r="GB4" s="103">
        <f>IFERROR(VLOOKUP(B4,'[1]25'!B:E,4,0),"0")</f>
        <v>23</v>
      </c>
      <c r="GC4" s="103">
        <f>IFERROR(VLOOKUP(B4,'[1]25'!B:F,5,0),"0")</f>
        <v>145</v>
      </c>
      <c r="GD4" s="103">
        <f>IFERROR(VLOOKUP(B4,'[1]25'!B:J,9,0),"0")</f>
        <v>17</v>
      </c>
      <c r="GE4" s="103">
        <f>IFERROR(VLOOKUP(B4,'[1]25'!B:K,10,0),"0")</f>
        <v>0</v>
      </c>
      <c r="GF4" s="103">
        <f>IFERROR(VLOOKUP(B4,'[1]25'!B:L,11,0),"0")</f>
        <v>0</v>
      </c>
      <c r="GG4" s="101">
        <f>SUM(GA4:GF4)</f>
        <v>187</v>
      </c>
      <c r="GH4" s="103">
        <f>IFERROR(VLOOKUP(B4,'[1]26'!B:D,3,0),"0")</f>
        <v>12</v>
      </c>
      <c r="GI4" s="103">
        <f>IFERROR(VLOOKUP(B4,'[1]26'!B:E,4,0),"0")</f>
        <v>42</v>
      </c>
      <c r="GJ4" s="103">
        <f>IFERROR(VLOOKUP(B4,'[1]26'!B:F,5,0),"0")</f>
        <v>67</v>
      </c>
      <c r="GK4" s="103">
        <f>IFERROR(VLOOKUP(B4,'[1]26'!B:J,9,0),"0")</f>
        <v>18</v>
      </c>
      <c r="GL4" s="103">
        <f>IFERROR(VLOOKUP(B4,'[1]26'!B:K,10,0),"0")</f>
        <v>0</v>
      </c>
      <c r="GM4" s="103">
        <f>IFERROR(VLOOKUP(B4,'[1]26'!B:L,11,0),"0")</f>
        <v>4</v>
      </c>
      <c r="GN4" s="101">
        <f>SUM(GH4:GM4)</f>
        <v>143</v>
      </c>
      <c r="GO4" s="103">
        <f>IFERROR(VLOOKUP(B4,'[1]27'!B:D,3,0),"0")</f>
        <v>3</v>
      </c>
      <c r="GP4" s="103">
        <f>IFERROR(VLOOKUP(B4,'[1]27'!B:E,4,0),"0")</f>
        <v>28</v>
      </c>
      <c r="GQ4" s="103">
        <f>IFERROR(VLOOKUP(B4,'[1]27'!B:F,5,0),"0")</f>
        <v>18</v>
      </c>
      <c r="GR4" s="103">
        <f>IFERROR(VLOOKUP(B4,'[1]27'!B:J,9,0),"0")</f>
        <v>9</v>
      </c>
      <c r="GS4" s="103">
        <f>IFERROR(VLOOKUP(B4,'[1]27'!B:K,10,0),"0")</f>
        <v>0</v>
      </c>
      <c r="GT4" s="103">
        <f>IFERROR(VLOOKUP(B4,'[1]27'!B:L,11,0),"0")</f>
        <v>8</v>
      </c>
      <c r="GU4" s="101">
        <f>SUM(GO4:GT4)</f>
        <v>66</v>
      </c>
      <c r="GV4" s="103">
        <f>IFERROR(VLOOKUP(B4,'[1]28'!B:D,3,0),"0")</f>
        <v>0</v>
      </c>
      <c r="GW4" s="103">
        <f>IFERROR(VLOOKUP(B4,'[1]28'!B:E,4,0),"0")</f>
        <v>48</v>
      </c>
      <c r="GX4" s="103">
        <f>IFERROR(VLOOKUP(B4,'[1]28'!B:F,5,0),"0")</f>
        <v>8</v>
      </c>
      <c r="GY4" s="103">
        <f>IFERROR(VLOOKUP(B4,'[1]28'!B:J,9,0),"0")</f>
        <v>11</v>
      </c>
      <c r="GZ4" s="103">
        <f>IFERROR(VLOOKUP(B4,'[1]28'!B:K,10,0),"0")</f>
        <v>0</v>
      </c>
      <c r="HA4" s="103">
        <f>IFERROR(VLOOKUP(B4,'[1]28'!B:L,11,0),"0")</f>
        <v>32</v>
      </c>
      <c r="HB4" s="101">
        <f>SUM(GV4:HA4)</f>
        <v>99</v>
      </c>
      <c r="HC4" s="103">
        <f>IFERROR(VLOOKUP(B4,'[1]29'!B:D,3,0),"0")</f>
        <v>0</v>
      </c>
      <c r="HD4" s="103">
        <f>IFERROR(VLOOKUP(B4,'[1]29'!B:E,4,0),"0")</f>
        <v>5</v>
      </c>
      <c r="HE4" s="103">
        <f>IFERROR(VLOOKUP(B4,'[1]29'!B:F,5,0),"0")</f>
        <v>1</v>
      </c>
      <c r="HF4" s="103">
        <f>IFERROR(VLOOKUP(B4,'[1]29'!B:J,9,0),"0")</f>
        <v>0</v>
      </c>
      <c r="HG4" s="103">
        <f>IFERROR(VLOOKUP(B4,'[1]29'!B:K,10,0),"0")</f>
        <v>0</v>
      </c>
      <c r="HH4" s="103">
        <f>IFERROR(VLOOKUP(B4,'[1]29'!B:L,11,0),"0")</f>
        <v>0</v>
      </c>
      <c r="HI4" s="101">
        <f>SUM(HC4:HH4)</f>
        <v>6</v>
      </c>
      <c r="HJ4" s="103">
        <f>IFERROR(VLOOKUP(B4,'[1]30'!B:D,3,0),"0")</f>
        <v>2</v>
      </c>
      <c r="HK4" s="103">
        <f>IFERROR(VLOOKUP(B4,'[1]30'!B:E,4,0),"0")</f>
        <v>23</v>
      </c>
      <c r="HL4" s="103">
        <f>IFERROR(VLOOKUP(B4,'[1]30'!B:F,5,0),"0")</f>
        <v>11</v>
      </c>
      <c r="HM4" s="103">
        <f>IFERROR(VLOOKUP(B4,'[1]30'!B:J,9,0),"0")</f>
        <v>18</v>
      </c>
      <c r="HN4" s="103">
        <f>IFERROR(VLOOKUP(B4,'[1]30'!B:K,10,0),"0")</f>
        <v>0</v>
      </c>
      <c r="HO4" s="103">
        <f>IFERROR(VLOOKUP(B4,'[1]30'!B:L,11,0),"0")</f>
        <v>8</v>
      </c>
      <c r="HP4" s="101">
        <f>SUM(HJ4:HO4)</f>
        <v>62</v>
      </c>
      <c r="HQ4" s="103">
        <f>IFERROR(VLOOKUP(B4,'[1]31'!B:D,3,0),"0")</f>
        <v>4</v>
      </c>
      <c r="HR4" s="103">
        <f>IFERROR(VLOOKUP(B4,'[1]31'!B:E,4,0),"0")</f>
        <v>31</v>
      </c>
      <c r="HS4" s="103">
        <f>IFERROR(VLOOKUP(B4,'[1]31'!B:F,5,0),"0")</f>
        <v>42</v>
      </c>
      <c r="HT4" s="103">
        <f>IFERROR(VLOOKUP(B4,'[1]31'!B:J,9,0),"0")</f>
        <v>10</v>
      </c>
      <c r="HU4" s="103">
        <f>IFERROR(VLOOKUP(B4,'[1]31'!B:K,10,0),"0")</f>
        <v>0</v>
      </c>
      <c r="HV4" s="103">
        <f>IFERROR(VLOOKUP(B4,'[1]31'!B:L,11,0),"0")</f>
        <v>0</v>
      </c>
      <c r="HW4" s="101">
        <f>SUM(HQ4:HV4)</f>
        <v>87</v>
      </c>
    </row>
    <row r="5" spans="1:231" x14ac:dyDescent="0.6">
      <c r="A5" s="83">
        <v>2</v>
      </c>
      <c r="B5" s="83">
        <v>1111084</v>
      </c>
      <c r="C5" s="84" t="s">
        <v>16865</v>
      </c>
      <c r="D5" s="83" t="s">
        <v>168</v>
      </c>
      <c r="E5" s="85">
        <v>39.4</v>
      </c>
      <c r="F5" s="99">
        <f t="shared" si="5"/>
        <v>0</v>
      </c>
      <c r="G5" s="100">
        <f t="shared" si="6"/>
        <v>0</v>
      </c>
      <c r="H5" s="100">
        <f t="shared" si="6"/>
        <v>0</v>
      </c>
      <c r="I5" s="100">
        <f t="shared" si="6"/>
        <v>0</v>
      </c>
      <c r="J5" s="100">
        <f t="shared" si="6"/>
        <v>0</v>
      </c>
      <c r="K5" s="100">
        <f t="shared" si="6"/>
        <v>0</v>
      </c>
      <c r="L5" s="100">
        <f t="shared" si="6"/>
        <v>0</v>
      </c>
      <c r="M5" s="101">
        <f t="shared" ref="M5:M68" si="7">SUM(G5:L5)</f>
        <v>0</v>
      </c>
      <c r="N5" s="102">
        <f t="shared" ref="N5:N54" si="8">+G5+H5+I5+J5+K5</f>
        <v>0</v>
      </c>
      <c r="O5" s="103">
        <f>IFERROR(VLOOKUP(B5,'[1]1'!B:D,3,0),"0")</f>
        <v>0</v>
      </c>
      <c r="P5" s="103">
        <f>IFERROR(VLOOKUP(B5,'[1]1'!B:E,4,0),"0")</f>
        <v>0</v>
      </c>
      <c r="Q5" s="103">
        <f>IFERROR(VLOOKUP(B5,'[1]1'!B:F,5,0),"0")</f>
        <v>0</v>
      </c>
      <c r="R5" s="103">
        <f>IFERROR(VLOOKUP(B5,'[1]1'!B:J,9,0),"0")</f>
        <v>0</v>
      </c>
      <c r="S5" s="103">
        <f>IFERROR(VLOOKUP(B5,'[1]1'!B:K,10,0),"0")</f>
        <v>0</v>
      </c>
      <c r="T5" s="103">
        <f>IFERROR(VLOOKUP(B5,'[1]1'!B:L,11,0),"0")</f>
        <v>0</v>
      </c>
      <c r="U5" s="101">
        <f t="shared" ref="U5:U68" si="9">SUM(O5:T5)</f>
        <v>0</v>
      </c>
      <c r="V5" s="103">
        <f>IFERROR(VLOOKUP(B5,'[1]2'!B:D,3,0),"0")</f>
        <v>0</v>
      </c>
      <c r="W5" s="103">
        <f>IFERROR(VLOOKUP(B5,'[1]2'!B:E,4,0),"0")</f>
        <v>0</v>
      </c>
      <c r="X5" s="103">
        <f>IFERROR(VLOOKUP(B5,'[1]2'!B:F,5,0),"0")</f>
        <v>0</v>
      </c>
      <c r="Y5" s="103">
        <f>IFERROR(VLOOKUP(B5,'[1]2'!B:J,9,0),"0")</f>
        <v>0</v>
      </c>
      <c r="Z5" s="103">
        <f>IFERROR(VLOOKUP(B5,'[1]2'!B:K,10,0),"0")</f>
        <v>0</v>
      </c>
      <c r="AA5" s="103">
        <f>IFERROR(VLOOKUP(B5,'[1]2'!B:L,11,0),"0")</f>
        <v>0</v>
      </c>
      <c r="AB5" s="101">
        <f t="shared" ref="AB5:AB68" si="10">SUM(V5:AA5)</f>
        <v>0</v>
      </c>
      <c r="AC5" s="103">
        <f>IFERROR(VLOOKUP(B5,'[1]3'!B:D,3,0),"0")</f>
        <v>0</v>
      </c>
      <c r="AD5" s="103">
        <f>IFERROR(VLOOKUP(B5,'[1]3'!B:E,4,0),"0")</f>
        <v>0</v>
      </c>
      <c r="AE5" s="103">
        <f>IFERROR(VLOOKUP(B5,'[1]3'!B:F,5,0),"0")</f>
        <v>0</v>
      </c>
      <c r="AF5" s="103">
        <f>IFERROR(VLOOKUP(B5,'[1]3'!B:J,9,0),"0")</f>
        <v>0</v>
      </c>
      <c r="AG5" s="103">
        <f>IFERROR(VLOOKUP(B5,'[1]3'!B:K,10,0),"0")</f>
        <v>0</v>
      </c>
      <c r="AH5" s="103">
        <f>IFERROR(VLOOKUP(B5,'[1]3'!B:L,11,0),"0")</f>
        <v>0</v>
      </c>
      <c r="AI5" s="101">
        <f t="shared" ref="AI5:AI68" si="11">SUM(AC5:AH5)</f>
        <v>0</v>
      </c>
      <c r="AJ5" s="103">
        <f>IFERROR(VLOOKUP(B5,'[1]4'!B:D,3,0),"0")</f>
        <v>0</v>
      </c>
      <c r="AK5" s="103">
        <f>IFERROR(VLOOKUP(B5,'[1]4'!B:E,4,0),"0")</f>
        <v>0</v>
      </c>
      <c r="AL5" s="103">
        <f>IFERROR(VLOOKUP(B5,'[1]4'!B:F,5,0),"0")</f>
        <v>0</v>
      </c>
      <c r="AM5" s="103">
        <f>IFERROR(VLOOKUP(B5,'[1]4'!B:J,9,0),"0")</f>
        <v>0</v>
      </c>
      <c r="AN5" s="103">
        <f>IFERROR(VLOOKUP(B5,'[1]4'!B:K,10,0),"0")</f>
        <v>0</v>
      </c>
      <c r="AO5" s="103">
        <f>IFERROR(VLOOKUP(B5,'[1]4'!B:L,11,0),"0")</f>
        <v>0</v>
      </c>
      <c r="AP5" s="101">
        <f t="shared" ref="AP5:AP68" si="12">SUM(AJ5:AO5)</f>
        <v>0</v>
      </c>
      <c r="AQ5" s="103">
        <f>IFERROR(VLOOKUP(B5,'[1]5'!B:D,3,0),"0")</f>
        <v>0</v>
      </c>
      <c r="AR5" s="103">
        <f>IFERROR(VLOOKUP(B5,'[1]5'!B:E,4,0),"0")</f>
        <v>0</v>
      </c>
      <c r="AS5" s="103">
        <f>IFERROR(VLOOKUP(B5,'[1]5'!B:F,5,0),"0")</f>
        <v>0</v>
      </c>
      <c r="AT5" s="103">
        <f>IFERROR(VLOOKUP(B5,'[1]5'!B:J,9,0),"0")</f>
        <v>0</v>
      </c>
      <c r="AU5" s="103">
        <f>IFERROR(VLOOKUP(B5,'[1]5'!B:K,10,0),"0")</f>
        <v>0</v>
      </c>
      <c r="AV5" s="103">
        <f>IFERROR(VLOOKUP(B5,'[1]5'!B:L,11,0),"0")</f>
        <v>0</v>
      </c>
      <c r="AW5" s="101">
        <f t="shared" ref="AW5:AW68" si="13">SUM(AQ5:AV5)</f>
        <v>0</v>
      </c>
      <c r="AX5" s="103">
        <f>IFERROR(VLOOKUP(B5,'[1]6'!B:D,3,0),"0")</f>
        <v>0</v>
      </c>
      <c r="AY5" s="103">
        <f>IFERROR(VLOOKUP(B5,'[1]6'!B:E,4,0),"0")</f>
        <v>0</v>
      </c>
      <c r="AZ5" s="103">
        <f>IFERROR(VLOOKUP(B5,'[1]6'!B:F,5,0),"0")</f>
        <v>0</v>
      </c>
      <c r="BA5" s="103">
        <f>IFERROR(VLOOKUP(B5,'[1]6'!B:J,9,0),"0")</f>
        <v>0</v>
      </c>
      <c r="BB5" s="103">
        <f>IFERROR(VLOOKUP(B5,'[1]6'!B:K,10,0),"0")</f>
        <v>0</v>
      </c>
      <c r="BC5" s="103">
        <f>IFERROR(VLOOKUP(B5,'[1]6'!B:L,11,0),"0")</f>
        <v>0</v>
      </c>
      <c r="BD5" s="101">
        <f t="shared" ref="BD5:BD68" si="14">SUM(AX5:BC5)</f>
        <v>0</v>
      </c>
      <c r="BE5" s="103">
        <f>IFERROR(VLOOKUP(B5,'[1]7'!B:D,3,0),"0")</f>
        <v>0</v>
      </c>
      <c r="BF5" s="103">
        <f>IFERROR(VLOOKUP(B5,'[1]7'!B:E,4,0),"0")</f>
        <v>0</v>
      </c>
      <c r="BG5" s="103">
        <f>IFERROR(VLOOKUP(B5,'[1]7'!B:F,5,0),"0")</f>
        <v>0</v>
      </c>
      <c r="BH5" s="103">
        <f>IFERROR(VLOOKUP(B5,'[1]7'!B:J,9,0),"0")</f>
        <v>0</v>
      </c>
      <c r="BI5" s="103">
        <f>IFERROR(VLOOKUP(B5,'[1]7'!B:K,10,0),"0")</f>
        <v>0</v>
      </c>
      <c r="BJ5" s="103">
        <f>IFERROR(VLOOKUP(B5,'[1]7'!B:L,11,0),"0")</f>
        <v>0</v>
      </c>
      <c r="BK5" s="101">
        <f t="shared" ref="BK5:BK68" si="15">SUM(BE5:BJ5)</f>
        <v>0</v>
      </c>
      <c r="BL5" s="103">
        <f>IFERROR(VLOOKUP(B5,'[1]8'!B:D,3,0),"0")</f>
        <v>0</v>
      </c>
      <c r="BM5" s="103">
        <f>IFERROR(VLOOKUP(B5,'[1]8'!B:E,4,0),"0")</f>
        <v>0</v>
      </c>
      <c r="BN5" s="103">
        <f>IFERROR(VLOOKUP(B5,'[1]8'!B:F,5,0),"0")</f>
        <v>0</v>
      </c>
      <c r="BO5" s="103">
        <f>IFERROR(VLOOKUP(B5,'[1]8'!B:J,9,0),"0")</f>
        <v>0</v>
      </c>
      <c r="BP5" s="103">
        <f>IFERROR(VLOOKUP(B5,'[1]8'!B:K,10,0),"0")</f>
        <v>0</v>
      </c>
      <c r="BQ5" s="103">
        <f>IFERROR(VLOOKUP(B5,'[1]8'!B:L,11,0),"0")</f>
        <v>0</v>
      </c>
      <c r="BR5" s="101">
        <f t="shared" ref="BR5:BR68" si="16">SUM(BL5:BQ5)</f>
        <v>0</v>
      </c>
      <c r="BS5" s="103">
        <f>IFERROR(VLOOKUP(B5,'[1]9'!B:D,3,0),"0")</f>
        <v>0</v>
      </c>
      <c r="BT5" s="103">
        <f>IFERROR(VLOOKUP(B5,'[1]9'!B:E,4,0),"0")</f>
        <v>0</v>
      </c>
      <c r="BU5" s="103">
        <f>IFERROR(VLOOKUP(B5,'[1]9'!B:F,5,0),"0")</f>
        <v>0</v>
      </c>
      <c r="BV5" s="103">
        <f>IFERROR(VLOOKUP(B5,'[1]9'!B:J,9,0),"0")</f>
        <v>0</v>
      </c>
      <c r="BW5" s="103">
        <f>IFERROR(VLOOKUP(B5,'[1]9'!B:K,10,0),"0")</f>
        <v>0</v>
      </c>
      <c r="BX5" s="103">
        <f>IFERROR(VLOOKUP(B5,'[1]9'!B:L,11,0),"0")</f>
        <v>0</v>
      </c>
      <c r="BY5" s="101">
        <f t="shared" ref="BY5:BY68" si="17">SUM(BS5:BX5)</f>
        <v>0</v>
      </c>
      <c r="BZ5" s="103">
        <f>IFERROR(VLOOKUP(B5,'[1]10'!B:D,3,0),"0")</f>
        <v>0</v>
      </c>
      <c r="CA5" s="103">
        <f>IFERROR(VLOOKUP(B5,'[1]10'!B:E,4,0),"0")</f>
        <v>0</v>
      </c>
      <c r="CB5" s="103">
        <f>IFERROR(VLOOKUP(B5,'[1]10'!B:F,5,0),"0")</f>
        <v>0</v>
      </c>
      <c r="CC5" s="103">
        <f>IFERROR(VLOOKUP(B5,'[1]10'!B:J,9,0),"0")</f>
        <v>0</v>
      </c>
      <c r="CD5" s="103">
        <f>IFERROR(VLOOKUP(B5,'[1]10'!B:K,10,0),"0")</f>
        <v>0</v>
      </c>
      <c r="CE5" s="103">
        <f>IFERROR(VLOOKUP(B5,'[1]10'!B:L,11,0),"0")</f>
        <v>0</v>
      </c>
      <c r="CF5" s="101">
        <f t="shared" ref="CF5:CF68" si="18">SUM(BZ5:CE5)</f>
        <v>0</v>
      </c>
      <c r="CG5" s="103">
        <f>IFERROR(VLOOKUP(B5,'[1]11'!B:D,3,0),"0")</f>
        <v>0</v>
      </c>
      <c r="CH5" s="103">
        <f>IFERROR(VLOOKUP(B5,'[1]11'!B:E,4,0),"0")</f>
        <v>0</v>
      </c>
      <c r="CI5" s="103">
        <f>IFERROR(VLOOKUP(B5,'[1]11'!B:F,5,0),"0")</f>
        <v>0</v>
      </c>
      <c r="CJ5" s="103">
        <f>IFERROR(VLOOKUP(B5,'[1]11'!B:J,9,0),"0")</f>
        <v>0</v>
      </c>
      <c r="CK5" s="103">
        <f>IFERROR(VLOOKUP(B5,'[1]11'!B:K,10,0),"0")</f>
        <v>0</v>
      </c>
      <c r="CL5" s="103">
        <f>IFERROR(VLOOKUP(B5,'[1]11'!B:L,11,0),"0")</f>
        <v>0</v>
      </c>
      <c r="CM5" s="101">
        <f t="shared" ref="CM5:CM68" si="19">SUM(CG5:CL5)</f>
        <v>0</v>
      </c>
      <c r="CN5" s="103">
        <f>IFERROR(VLOOKUP(B5,'[1]12'!B:D,3,0),"0")</f>
        <v>0</v>
      </c>
      <c r="CO5" s="103">
        <f>IFERROR(VLOOKUP(B5,'[1]12'!B:E,4,0),"0")</f>
        <v>0</v>
      </c>
      <c r="CP5" s="103">
        <f>IFERROR(VLOOKUP(B5,'[1]12'!B:F,5,0),"0")</f>
        <v>0</v>
      </c>
      <c r="CQ5" s="103">
        <f>IFERROR(VLOOKUP(B5,'[1]12'!B:J,9,0),"0")</f>
        <v>0</v>
      </c>
      <c r="CR5" s="103">
        <f>IFERROR(VLOOKUP(B5,'[1]12'!B:K,10,0),"0")</f>
        <v>0</v>
      </c>
      <c r="CS5" s="103">
        <f>IFERROR(VLOOKUP(B5,'[1]12'!B:L,11,0),"0")</f>
        <v>0</v>
      </c>
      <c r="CT5" s="101">
        <f t="shared" ref="CT5:CT68" si="20">SUM(CN5:CS5)</f>
        <v>0</v>
      </c>
      <c r="CU5" s="103">
        <f>IFERROR(VLOOKUP(B5,'[1]13'!B:D,3,0),"0")</f>
        <v>0</v>
      </c>
      <c r="CV5" s="103">
        <f>IFERROR(VLOOKUP(B5,'[1]13'!B:E,4,0),"0")</f>
        <v>0</v>
      </c>
      <c r="CW5" s="103">
        <f>IFERROR(VLOOKUP(B5,'[1]13'!B:F,5,0),"0")</f>
        <v>0</v>
      </c>
      <c r="CX5" s="103">
        <f>IFERROR(VLOOKUP(B5,'[1]13'!B:J,9,0),"0")</f>
        <v>0</v>
      </c>
      <c r="CY5" s="103">
        <f>IFERROR(VLOOKUP(B5,'[1]13'!B:K,10,0),"0")</f>
        <v>0</v>
      </c>
      <c r="CZ5" s="103">
        <f>IFERROR(VLOOKUP(B5,'[1]13'!B:L,11,0),"0")</f>
        <v>0</v>
      </c>
      <c r="DA5" s="101">
        <f t="shared" ref="DA5:DA68" si="21">SUM(CU5:CZ5)</f>
        <v>0</v>
      </c>
      <c r="DB5" s="103">
        <f>IFERROR(VLOOKUP(B5,'[1]14'!B:D,3,0),"0")</f>
        <v>0</v>
      </c>
      <c r="DC5" s="103">
        <f>IFERROR(VLOOKUP(B5,'[1]14'!B:E,4,0),"0")</f>
        <v>0</v>
      </c>
      <c r="DD5" s="103">
        <f>IFERROR(VLOOKUP(B5,'[1]14'!B:F,5,0),"0")</f>
        <v>0</v>
      </c>
      <c r="DE5" s="103">
        <f>IFERROR(VLOOKUP(B5,'[1]14'!B:J,9,0),"0")</f>
        <v>0</v>
      </c>
      <c r="DF5" s="103">
        <f>IFERROR(VLOOKUP(B5,'[1]14'!B:K,10,0),"0")</f>
        <v>0</v>
      </c>
      <c r="DG5" s="103">
        <f>IFERROR(VLOOKUP(B5,'[1]14'!B:L,11,0),"0")</f>
        <v>0</v>
      </c>
      <c r="DH5" s="101">
        <f t="shared" ref="DH5:DH68" si="22">SUM(DB5:DG5)</f>
        <v>0</v>
      </c>
      <c r="DI5" s="103">
        <f>IFERROR(VLOOKUP(B5,'[1]15'!B:D,3,0),"0")</f>
        <v>0</v>
      </c>
      <c r="DJ5" s="103">
        <f>IFERROR(VLOOKUP(B5,'[1]15'!B:E,4,0),"0")</f>
        <v>0</v>
      </c>
      <c r="DK5" s="103">
        <f>IFERROR(VLOOKUP(B5,'[1]15'!B:F,5,0),"0")</f>
        <v>0</v>
      </c>
      <c r="DL5" s="103">
        <f>IFERROR(VLOOKUP(B5,'[1]15'!B:J,9,0),"0")</f>
        <v>0</v>
      </c>
      <c r="DM5" s="103">
        <f>IFERROR(VLOOKUP(B5,'[1]15'!B:K,10,0),"0")</f>
        <v>0</v>
      </c>
      <c r="DN5" s="103">
        <f>IFERROR(VLOOKUP(B5,'[1]15'!B:L,11,0),"0")</f>
        <v>0</v>
      </c>
      <c r="DO5" s="101">
        <f t="shared" ref="DO5:DO68" si="23">SUM(DI5:DL5)</f>
        <v>0</v>
      </c>
      <c r="DP5" s="103">
        <f>IFERROR(VLOOKUP(B5,'[1]16'!B:D,3,0),"0")</f>
        <v>0</v>
      </c>
      <c r="DQ5" s="103">
        <f>IFERROR(VLOOKUP(B5,'[1]16'!B:E,4,0),"0")</f>
        <v>0</v>
      </c>
      <c r="DR5" s="103">
        <f>IFERROR(VLOOKUP(B5,'[1]16'!B:F,5,0),"0")</f>
        <v>0</v>
      </c>
      <c r="DS5" s="103">
        <f>IFERROR(VLOOKUP(B5,'[1]16'!B:J,9,0),"0")</f>
        <v>0</v>
      </c>
      <c r="DT5" s="103">
        <f>IFERROR(VLOOKUP(B5,'[1]16'!B:K,10,0),"0")</f>
        <v>0</v>
      </c>
      <c r="DU5" s="103">
        <f>IFERROR(VLOOKUP(B5,'[1]16'!B:L,11,0),"0")</f>
        <v>0</v>
      </c>
      <c r="DV5" s="101">
        <f t="shared" ref="DV5:DV68" si="24">SUM(DP5:DU5)</f>
        <v>0</v>
      </c>
      <c r="DW5" s="103">
        <f>IFERROR(VLOOKUP(B5,'[1]17'!B:D,3,0),"0")</f>
        <v>0</v>
      </c>
      <c r="DX5" s="103">
        <f>IFERROR(VLOOKUP(B5,'[1]17'!B:E,4,0),"0")</f>
        <v>0</v>
      </c>
      <c r="DY5" s="103">
        <f>IFERROR(VLOOKUP(B5,'[1]17'!B:F,5,0),"0")</f>
        <v>0</v>
      </c>
      <c r="DZ5" s="103">
        <f>IFERROR(VLOOKUP(B5,'[1]17'!B:J,9,0),"0")</f>
        <v>0</v>
      </c>
      <c r="EA5" s="103">
        <f>IFERROR(VLOOKUP(B5,'[1]17'!B:K,10,0),"0")</f>
        <v>0</v>
      </c>
      <c r="EB5" s="103">
        <f>IFERROR(VLOOKUP(B5,'[1]17'!B:L,11,0),"0")</f>
        <v>0</v>
      </c>
      <c r="EC5" s="101">
        <f t="shared" ref="EC5:EC68" si="25">SUM(DW5:EB5)</f>
        <v>0</v>
      </c>
      <c r="ED5" s="103">
        <f>IFERROR(VLOOKUP(B5,'[1]18'!B:D,3,0),"0")</f>
        <v>0</v>
      </c>
      <c r="EE5" s="103">
        <f>IFERROR(VLOOKUP(B5,'[1]18'!B:E,4,0),"0")</f>
        <v>0</v>
      </c>
      <c r="EF5" s="103">
        <f>IFERROR(VLOOKUP(B5,'[1]18'!B:F,5,0),"0")</f>
        <v>0</v>
      </c>
      <c r="EG5" s="103">
        <f>IFERROR(VLOOKUP(B5,'[1]18'!B:J,9,0),"0")</f>
        <v>0</v>
      </c>
      <c r="EH5" s="103">
        <f>IFERROR(VLOOKUP(B5,'[1]18'!B:K,10,0),"0")</f>
        <v>0</v>
      </c>
      <c r="EI5" s="103">
        <f>IFERROR(VLOOKUP(B5,'[1]18'!B:L,11,0),"0")</f>
        <v>0</v>
      </c>
      <c r="EJ5" s="101">
        <f t="shared" ref="EJ5:EJ68" si="26">SUM(ED5:EI5)</f>
        <v>0</v>
      </c>
      <c r="EK5" s="103">
        <f>IFERROR(VLOOKUP(B5,'[1]19'!B:D,3,0),"0")</f>
        <v>0</v>
      </c>
      <c r="EL5" s="103">
        <f>IFERROR(VLOOKUP(B5,'[1]19'!B:E,4,0),"0")</f>
        <v>0</v>
      </c>
      <c r="EM5" s="103">
        <f>IFERROR(VLOOKUP(B5,'[1]19'!B:F,5,0),"0")</f>
        <v>0</v>
      </c>
      <c r="EN5" s="103">
        <f>IFERROR(VLOOKUP(B5,'[1]19'!B:J,9,0),"0")</f>
        <v>0</v>
      </c>
      <c r="EO5" s="103">
        <f>IFERROR(VLOOKUP(B5,'[1]19'!B:K,10,0),"0")</f>
        <v>0</v>
      </c>
      <c r="EP5" s="103">
        <f>IFERROR(VLOOKUP(B5,'[1]19'!B:L,11,0),"0")</f>
        <v>0</v>
      </c>
      <c r="EQ5" s="101">
        <f t="shared" ref="EQ5:EQ68" si="27">SUM(EK5:EP5)</f>
        <v>0</v>
      </c>
      <c r="ER5" s="103">
        <f>IFERROR(VLOOKUP(B5,'[1]20'!B:D,3,0),"0")</f>
        <v>0</v>
      </c>
      <c r="ES5" s="103">
        <f>IFERROR(VLOOKUP(B5,'[1]20'!B:E,4,0),"0")</f>
        <v>0</v>
      </c>
      <c r="ET5" s="103">
        <f>IFERROR(VLOOKUP(B5,'[1]20'!B:F,5,0),"0")</f>
        <v>0</v>
      </c>
      <c r="EU5" s="103">
        <f>IFERROR(VLOOKUP(B5,'[1]20'!B:J,9,0),"0")</f>
        <v>0</v>
      </c>
      <c r="EV5" s="103">
        <f>IFERROR(VLOOKUP(B5,'[1]20'!B:K,10,0),"0")</f>
        <v>0</v>
      </c>
      <c r="EW5" s="103">
        <f>IFERROR(VLOOKUP(B5,'[1]20'!B:L,11,0),"0")</f>
        <v>0</v>
      </c>
      <c r="EX5" s="101">
        <f t="shared" ref="EX5:EX68" si="28">SUM(ER5:EW5)</f>
        <v>0</v>
      </c>
      <c r="EY5" s="103">
        <f>IFERROR(VLOOKUP(B5,'[1]21'!B:D,3,0),"0")</f>
        <v>0</v>
      </c>
      <c r="EZ5" s="103">
        <f>IFERROR(VLOOKUP(B5,'[1]21'!B:E,4,0),"0")</f>
        <v>0</v>
      </c>
      <c r="FA5" s="103">
        <f>IFERROR(VLOOKUP(B5,'[1]21'!B:F,5,0),"0")</f>
        <v>0</v>
      </c>
      <c r="FB5" s="103">
        <f>IFERROR(VLOOKUP(B5,'[1]21'!B:J,9,0),"0")</f>
        <v>0</v>
      </c>
      <c r="FC5" s="103">
        <f>IFERROR(VLOOKUP(B5,'[1]21'!B:K,10,0),"0")</f>
        <v>0</v>
      </c>
      <c r="FD5" s="103">
        <f>IFERROR(VLOOKUP(B5,'[1]21'!B:L,11,0),"0")</f>
        <v>0</v>
      </c>
      <c r="FE5" s="101">
        <f t="shared" ref="FE5:FE68" si="29">SUM(EY5:FD5)</f>
        <v>0</v>
      </c>
      <c r="FF5" s="103">
        <f>IFERROR(VLOOKUP(B5,'[1]22'!B:D,3,0),"0")</f>
        <v>0</v>
      </c>
      <c r="FG5" s="103">
        <f>IFERROR(VLOOKUP(B5,'[1]22'!B:E,4,0),"0")</f>
        <v>0</v>
      </c>
      <c r="FH5" s="103">
        <f>IFERROR(VLOOKUP(B5,'[1]22'!B:F,5,0),"0")</f>
        <v>0</v>
      </c>
      <c r="FI5" s="103">
        <f>IFERROR(VLOOKUP(B5,'[1]22'!B:J,9,0),"0")</f>
        <v>0</v>
      </c>
      <c r="FJ5" s="103">
        <f>IFERROR(VLOOKUP(B5,'[1]22'!B:K,10,0),"0")</f>
        <v>0</v>
      </c>
      <c r="FK5" s="103">
        <f>IFERROR(VLOOKUP(B5,'[1]22'!B:L,11,0),"0")</f>
        <v>0</v>
      </c>
      <c r="FL5" s="101">
        <f t="shared" ref="FL5:FL68" si="30">SUM(FF5:FK5)</f>
        <v>0</v>
      </c>
      <c r="FM5" s="103">
        <f>IFERROR(VLOOKUP(B5,'[1]23'!B:D,3,0),"0")</f>
        <v>0</v>
      </c>
      <c r="FN5" s="103">
        <f>IFERROR(VLOOKUP(B5,'[1]23'!B:E,4,0),"0")</f>
        <v>0</v>
      </c>
      <c r="FO5" s="103">
        <f>IFERROR(VLOOKUP(B5,'[1]23'!B:F,5,0),"0")</f>
        <v>0</v>
      </c>
      <c r="FP5" s="103">
        <f>IFERROR(VLOOKUP(B5,'[1]23'!B:J,9,0),"0")</f>
        <v>0</v>
      </c>
      <c r="FQ5" s="103">
        <f>IFERROR(VLOOKUP(B5,'[1]23'!B:K,10,0),"0")</f>
        <v>0</v>
      </c>
      <c r="FR5" s="103">
        <f>IFERROR(VLOOKUP(B5,'[1]23'!B:L,11,0),"0")</f>
        <v>0</v>
      </c>
      <c r="FS5" s="101">
        <f t="shared" ref="FS5:FS68" si="31">SUM(FM5:FR5)</f>
        <v>0</v>
      </c>
      <c r="FT5" s="103">
        <f>IFERROR(VLOOKUP(B5,'[1]24'!B:D,3,0),"0")</f>
        <v>0</v>
      </c>
      <c r="FU5" s="103">
        <f>IFERROR(VLOOKUP(B5,'[1]24'!B:E,4,0),"0")</f>
        <v>0</v>
      </c>
      <c r="FV5" s="103">
        <f>IFERROR(VLOOKUP(B5,'[1]24'!B:F,5,0),"0")</f>
        <v>0</v>
      </c>
      <c r="FW5" s="103">
        <f>IFERROR(VLOOKUP(B5,'[1]24'!B:J,9,0),"0")</f>
        <v>0</v>
      </c>
      <c r="FX5" s="103">
        <f>IFERROR(VLOOKUP(B5,'[1]24'!B:K,10,0),"0")</f>
        <v>0</v>
      </c>
      <c r="FY5" s="103">
        <f>IFERROR(VLOOKUP(B5,'[1]24'!B:L,11,0),"0")</f>
        <v>0</v>
      </c>
      <c r="FZ5" s="101">
        <f t="shared" ref="FZ5:FZ68" si="32">SUM(FT5:FY5)</f>
        <v>0</v>
      </c>
      <c r="GA5" s="103">
        <f>IFERROR(VLOOKUP(B5,'[1]25'!B:D,3,0),"0")</f>
        <v>0</v>
      </c>
      <c r="GB5" s="103">
        <f>IFERROR(VLOOKUP(B5,'[1]25'!B:E,4,0),"0")</f>
        <v>0</v>
      </c>
      <c r="GC5" s="103">
        <f>IFERROR(VLOOKUP(B5,'[1]25'!B:F,5,0),"0")</f>
        <v>0</v>
      </c>
      <c r="GD5" s="103">
        <f>IFERROR(VLOOKUP(B5,'[1]25'!B:J,9,0),"0")</f>
        <v>0</v>
      </c>
      <c r="GE5" s="103">
        <f>IFERROR(VLOOKUP(B5,'[1]25'!B:K,10,0),"0")</f>
        <v>0</v>
      </c>
      <c r="GF5" s="103">
        <f>IFERROR(VLOOKUP(B5,'[1]25'!B:L,11,0),"0")</f>
        <v>0</v>
      </c>
      <c r="GG5" s="101">
        <f t="shared" ref="GG5:GG68" si="33">SUM(GA5:GF5)</f>
        <v>0</v>
      </c>
      <c r="GH5" s="103">
        <f>IFERROR(VLOOKUP(B5,'[1]26'!B:D,3,0),"0")</f>
        <v>0</v>
      </c>
      <c r="GI5" s="103">
        <f>IFERROR(VLOOKUP(B5,'[1]26'!B:E,4,0),"0")</f>
        <v>0</v>
      </c>
      <c r="GJ5" s="103">
        <f>IFERROR(VLOOKUP(B5,'[1]26'!B:F,5,0),"0")</f>
        <v>0</v>
      </c>
      <c r="GK5" s="103">
        <f>IFERROR(VLOOKUP(B5,'[1]26'!B:J,9,0),"0")</f>
        <v>0</v>
      </c>
      <c r="GL5" s="103">
        <f>IFERROR(VLOOKUP(B5,'[1]26'!B:K,10,0),"0")</f>
        <v>0</v>
      </c>
      <c r="GM5" s="103">
        <f>IFERROR(VLOOKUP(B5,'[1]26'!B:L,11,0),"0")</f>
        <v>0</v>
      </c>
      <c r="GN5" s="101">
        <f t="shared" ref="GN5:GN68" si="34">SUM(GH5:GM5)</f>
        <v>0</v>
      </c>
      <c r="GO5" s="103">
        <f>IFERROR(VLOOKUP(B5,'[1]27'!B:D,3,0),"0")</f>
        <v>0</v>
      </c>
      <c r="GP5" s="103">
        <f>IFERROR(VLOOKUP(B5,'[1]27'!B:E,4,0),"0")</f>
        <v>0</v>
      </c>
      <c r="GQ5" s="103">
        <f>IFERROR(VLOOKUP(B5,'[1]27'!B:F,5,0),"0")</f>
        <v>0</v>
      </c>
      <c r="GR5" s="103">
        <f>IFERROR(VLOOKUP(B5,'[1]27'!B:J,9,0),"0")</f>
        <v>0</v>
      </c>
      <c r="GS5" s="103">
        <f>IFERROR(VLOOKUP(B5,'[1]27'!B:K,10,0),"0")</f>
        <v>0</v>
      </c>
      <c r="GT5" s="103">
        <f>IFERROR(VLOOKUP(B5,'[1]27'!B:L,11,0),"0")</f>
        <v>0</v>
      </c>
      <c r="GU5" s="101">
        <f t="shared" ref="GU5:GU68" si="35">SUM(GO5:GT5)</f>
        <v>0</v>
      </c>
      <c r="GV5" s="103">
        <f>IFERROR(VLOOKUP(B5,'[1]28'!B:D,3,0),"0")</f>
        <v>0</v>
      </c>
      <c r="GW5" s="103">
        <f>IFERROR(VLOOKUP(B5,'[1]28'!B:E,4,0),"0")</f>
        <v>0</v>
      </c>
      <c r="GX5" s="103">
        <f>IFERROR(VLOOKUP(B5,'[1]28'!B:F,5,0),"0")</f>
        <v>0</v>
      </c>
      <c r="GY5" s="103">
        <f>IFERROR(VLOOKUP(B5,'[1]28'!B:J,9,0),"0")</f>
        <v>0</v>
      </c>
      <c r="GZ5" s="103">
        <f>IFERROR(VLOOKUP(B5,'[1]28'!B:K,10,0),"0")</f>
        <v>0</v>
      </c>
      <c r="HA5" s="103">
        <f>IFERROR(VLOOKUP(B5,'[1]28'!B:L,11,0),"0")</f>
        <v>0</v>
      </c>
      <c r="HB5" s="101">
        <f t="shared" ref="HB5:HB68" si="36">SUM(GV5:HA5)</f>
        <v>0</v>
      </c>
      <c r="HC5" s="103">
        <f>IFERROR(VLOOKUP(B5,'[1]29'!B:D,3,0),"0")</f>
        <v>0</v>
      </c>
      <c r="HD5" s="103">
        <f>IFERROR(VLOOKUP(B5,'[1]29'!B:E,4,0),"0")</f>
        <v>0</v>
      </c>
      <c r="HE5" s="103">
        <f>IFERROR(VLOOKUP(B5,'[1]29'!B:F,5,0),"0")</f>
        <v>0</v>
      </c>
      <c r="HF5" s="103">
        <f>IFERROR(VLOOKUP(B5,'[1]29'!B:J,9,0),"0")</f>
        <v>0</v>
      </c>
      <c r="HG5" s="103">
        <f>IFERROR(VLOOKUP(B5,'[1]29'!B:K,10,0),"0")</f>
        <v>0</v>
      </c>
      <c r="HH5" s="103">
        <f>IFERROR(VLOOKUP(B5,'[1]29'!B:L,11,0),"0")</f>
        <v>0</v>
      </c>
      <c r="HI5" s="101">
        <f t="shared" ref="HI5:HI68" si="37">SUM(HC5:HH5)</f>
        <v>0</v>
      </c>
      <c r="HJ5" s="103">
        <f>IFERROR(VLOOKUP(B5,'[1]30'!B:D,3,0),"0")</f>
        <v>0</v>
      </c>
      <c r="HK5" s="103">
        <f>IFERROR(VLOOKUP(B5,'[1]30'!B:E,4,0),"0")</f>
        <v>0</v>
      </c>
      <c r="HL5" s="103">
        <f>IFERROR(VLOOKUP(B5,'[1]30'!B:F,5,0),"0")</f>
        <v>0</v>
      </c>
      <c r="HM5" s="103">
        <f>IFERROR(VLOOKUP(B5,'[1]30'!B:J,9,0),"0")</f>
        <v>0</v>
      </c>
      <c r="HN5" s="103">
        <f>IFERROR(VLOOKUP(B5,'[1]30'!B:K,10,0),"0")</f>
        <v>0</v>
      </c>
      <c r="HO5" s="103">
        <f>IFERROR(VLOOKUP(B5,'[1]30'!B:L,11,0),"0")</f>
        <v>0</v>
      </c>
      <c r="HP5" s="101">
        <f t="shared" ref="HP5:HP68" si="38">SUM(HJ5:HO5)</f>
        <v>0</v>
      </c>
      <c r="HQ5" s="103">
        <f>IFERROR(VLOOKUP(B5,'[1]31'!B:D,3,0),"0")</f>
        <v>0</v>
      </c>
      <c r="HR5" s="103">
        <f>IFERROR(VLOOKUP(B5,'[1]31'!B:E,4,0),"0")</f>
        <v>0</v>
      </c>
      <c r="HS5" s="103">
        <f>IFERROR(VLOOKUP(B5,'[1]31'!B:F,5,0),"0")</f>
        <v>0</v>
      </c>
      <c r="HT5" s="103">
        <f>IFERROR(VLOOKUP(B5,'[1]31'!B:J,9,0),"0")</f>
        <v>0</v>
      </c>
      <c r="HU5" s="103">
        <f>IFERROR(VLOOKUP(B5,'[1]31'!B:K,10,0),"0")</f>
        <v>0</v>
      </c>
      <c r="HV5" s="103">
        <f>IFERROR(VLOOKUP(B5,'[1]31'!B:L,11,0),"0")</f>
        <v>0</v>
      </c>
      <c r="HW5" s="101">
        <f t="shared" ref="HW5:HW68" si="39">SUM(HQ5:HV5)</f>
        <v>0</v>
      </c>
    </row>
    <row r="6" spans="1:231" x14ac:dyDescent="0.6">
      <c r="A6" s="83">
        <v>3</v>
      </c>
      <c r="B6" s="83">
        <v>1111085</v>
      </c>
      <c r="C6" s="84" t="s">
        <v>16866</v>
      </c>
      <c r="D6" s="83" t="s">
        <v>168</v>
      </c>
      <c r="E6" s="85">
        <v>37.04</v>
      </c>
      <c r="F6" s="99">
        <f t="shared" si="5"/>
        <v>0</v>
      </c>
      <c r="G6" s="100">
        <f t="shared" si="6"/>
        <v>0</v>
      </c>
      <c r="H6" s="100">
        <f t="shared" si="6"/>
        <v>0</v>
      </c>
      <c r="I6" s="100">
        <f t="shared" si="6"/>
        <v>0</v>
      </c>
      <c r="J6" s="100">
        <f t="shared" si="6"/>
        <v>0</v>
      </c>
      <c r="K6" s="100">
        <f t="shared" si="6"/>
        <v>0</v>
      </c>
      <c r="L6" s="100">
        <f t="shared" si="6"/>
        <v>0</v>
      </c>
      <c r="M6" s="101">
        <f t="shared" si="7"/>
        <v>0</v>
      </c>
      <c r="N6" s="102">
        <f t="shared" si="8"/>
        <v>0</v>
      </c>
      <c r="O6" s="103">
        <f>IFERROR(VLOOKUP(B6,'[1]1'!B:D,3,0),"0")</f>
        <v>0</v>
      </c>
      <c r="P6" s="103">
        <f>IFERROR(VLOOKUP(B6,'[1]1'!B:E,4,0),"0")</f>
        <v>0</v>
      </c>
      <c r="Q6" s="103">
        <f>IFERROR(VLOOKUP(B6,'[1]1'!B:F,5,0),"0")</f>
        <v>0</v>
      </c>
      <c r="R6" s="103">
        <f>IFERROR(VLOOKUP(B6,'[1]1'!B:J,9,0),"0")</f>
        <v>0</v>
      </c>
      <c r="S6" s="103">
        <f>IFERROR(VLOOKUP(B6,'[1]1'!B:K,10,0),"0")</f>
        <v>0</v>
      </c>
      <c r="T6" s="103">
        <f>IFERROR(VLOOKUP(B6,'[1]1'!B:L,11,0),"0")</f>
        <v>0</v>
      </c>
      <c r="U6" s="101">
        <f t="shared" si="9"/>
        <v>0</v>
      </c>
      <c r="V6" s="103">
        <f>IFERROR(VLOOKUP(B6,'[1]2'!B:D,3,0),"0")</f>
        <v>0</v>
      </c>
      <c r="W6" s="103">
        <f>IFERROR(VLOOKUP(B6,'[1]2'!B:E,4,0),"0")</f>
        <v>0</v>
      </c>
      <c r="X6" s="103">
        <f>IFERROR(VLOOKUP(B6,'[1]2'!B:F,5,0),"0")</f>
        <v>0</v>
      </c>
      <c r="Y6" s="103">
        <f>IFERROR(VLOOKUP(B6,'[1]2'!B:J,9,0),"0")</f>
        <v>0</v>
      </c>
      <c r="Z6" s="103">
        <f>IFERROR(VLOOKUP(B6,'[1]2'!B:K,10,0),"0")</f>
        <v>0</v>
      </c>
      <c r="AA6" s="103">
        <f>IFERROR(VLOOKUP(B6,'[1]2'!B:L,11,0),"0")</f>
        <v>0</v>
      </c>
      <c r="AB6" s="101">
        <f t="shared" si="10"/>
        <v>0</v>
      </c>
      <c r="AC6" s="103">
        <f>IFERROR(VLOOKUP(B6,'[1]3'!B:D,3,0),"0")</f>
        <v>0</v>
      </c>
      <c r="AD6" s="103">
        <f>IFERROR(VLOOKUP(B6,'[1]3'!B:E,4,0),"0")</f>
        <v>0</v>
      </c>
      <c r="AE6" s="103">
        <f>IFERROR(VLOOKUP(B6,'[1]3'!B:F,5,0),"0")</f>
        <v>0</v>
      </c>
      <c r="AF6" s="103">
        <f>IFERROR(VLOOKUP(B6,'[1]3'!B:J,9,0),"0")</f>
        <v>0</v>
      </c>
      <c r="AG6" s="103">
        <f>IFERROR(VLOOKUP(B6,'[1]3'!B:K,10,0),"0")</f>
        <v>0</v>
      </c>
      <c r="AH6" s="103">
        <f>IFERROR(VLOOKUP(B6,'[1]3'!B:L,11,0),"0")</f>
        <v>0</v>
      </c>
      <c r="AI6" s="101">
        <f t="shared" si="11"/>
        <v>0</v>
      </c>
      <c r="AJ6" s="103">
        <f>IFERROR(VLOOKUP(B6,'[1]4'!B:D,3,0),"0")</f>
        <v>0</v>
      </c>
      <c r="AK6" s="103">
        <f>IFERROR(VLOOKUP(B6,'[1]4'!B:E,4,0),"0")</f>
        <v>0</v>
      </c>
      <c r="AL6" s="103">
        <f>IFERROR(VLOOKUP(B6,'[1]4'!B:F,5,0),"0")</f>
        <v>0</v>
      </c>
      <c r="AM6" s="103">
        <f>IFERROR(VLOOKUP(B6,'[1]4'!B:J,9,0),"0")</f>
        <v>0</v>
      </c>
      <c r="AN6" s="103">
        <f>IFERROR(VLOOKUP(B6,'[1]4'!B:K,10,0),"0")</f>
        <v>0</v>
      </c>
      <c r="AO6" s="103">
        <f>IFERROR(VLOOKUP(B6,'[1]4'!B:L,11,0),"0")</f>
        <v>0</v>
      </c>
      <c r="AP6" s="101">
        <f t="shared" si="12"/>
        <v>0</v>
      </c>
      <c r="AQ6" s="103">
        <f>IFERROR(VLOOKUP(B6,'[1]5'!B:D,3,0),"0")</f>
        <v>0</v>
      </c>
      <c r="AR6" s="103">
        <f>IFERROR(VLOOKUP(B6,'[1]5'!B:E,4,0),"0")</f>
        <v>0</v>
      </c>
      <c r="AS6" s="103">
        <f>IFERROR(VLOOKUP(B6,'[1]5'!B:F,5,0),"0")</f>
        <v>0</v>
      </c>
      <c r="AT6" s="103">
        <f>IFERROR(VLOOKUP(B6,'[1]5'!B:J,9,0),"0")</f>
        <v>0</v>
      </c>
      <c r="AU6" s="103">
        <f>IFERROR(VLOOKUP(B6,'[1]5'!B:K,10,0),"0")</f>
        <v>0</v>
      </c>
      <c r="AV6" s="103">
        <f>IFERROR(VLOOKUP(B6,'[1]5'!B:L,11,0),"0")</f>
        <v>0</v>
      </c>
      <c r="AW6" s="101">
        <f t="shared" si="13"/>
        <v>0</v>
      </c>
      <c r="AX6" s="103">
        <f>IFERROR(VLOOKUP(B6,'[1]6'!B:D,3,0),"0")</f>
        <v>0</v>
      </c>
      <c r="AY6" s="103">
        <f>IFERROR(VLOOKUP(B6,'[1]6'!B:E,4,0),"0")</f>
        <v>0</v>
      </c>
      <c r="AZ6" s="103">
        <f>IFERROR(VLOOKUP(B6,'[1]6'!B:F,5,0),"0")</f>
        <v>0</v>
      </c>
      <c r="BA6" s="103">
        <f>IFERROR(VLOOKUP(B6,'[1]6'!B:J,9,0),"0")</f>
        <v>0</v>
      </c>
      <c r="BB6" s="103">
        <f>IFERROR(VLOOKUP(B6,'[1]6'!B:K,10,0),"0")</f>
        <v>0</v>
      </c>
      <c r="BC6" s="103">
        <f>IFERROR(VLOOKUP(B6,'[1]6'!B:L,11,0),"0")</f>
        <v>0</v>
      </c>
      <c r="BD6" s="101">
        <f t="shared" si="14"/>
        <v>0</v>
      </c>
      <c r="BE6" s="103">
        <f>IFERROR(VLOOKUP(B6,'[1]7'!B:D,3,0),"0")</f>
        <v>0</v>
      </c>
      <c r="BF6" s="103">
        <f>IFERROR(VLOOKUP(B6,'[1]7'!B:E,4,0),"0")</f>
        <v>0</v>
      </c>
      <c r="BG6" s="103">
        <f>IFERROR(VLOOKUP(B6,'[1]7'!B:F,5,0),"0")</f>
        <v>0</v>
      </c>
      <c r="BH6" s="103">
        <f>IFERROR(VLOOKUP(B6,'[1]7'!B:J,9,0),"0")</f>
        <v>0</v>
      </c>
      <c r="BI6" s="103">
        <f>IFERROR(VLOOKUP(B6,'[1]7'!B:K,10,0),"0")</f>
        <v>0</v>
      </c>
      <c r="BJ6" s="103">
        <f>IFERROR(VLOOKUP(B6,'[1]7'!B:L,11,0),"0")</f>
        <v>0</v>
      </c>
      <c r="BK6" s="101">
        <f t="shared" si="15"/>
        <v>0</v>
      </c>
      <c r="BL6" s="103">
        <f>IFERROR(VLOOKUP(B6,'[1]8'!B:D,3,0),"0")</f>
        <v>0</v>
      </c>
      <c r="BM6" s="103">
        <f>IFERROR(VLOOKUP(B6,'[1]8'!B:E,4,0),"0")</f>
        <v>0</v>
      </c>
      <c r="BN6" s="103">
        <f>IFERROR(VLOOKUP(B6,'[1]8'!B:F,5,0),"0")</f>
        <v>0</v>
      </c>
      <c r="BO6" s="103">
        <f>IFERROR(VLOOKUP(B6,'[1]8'!B:J,9,0),"0")</f>
        <v>0</v>
      </c>
      <c r="BP6" s="103">
        <f>IFERROR(VLOOKUP(B6,'[1]8'!B:K,10,0),"0")</f>
        <v>0</v>
      </c>
      <c r="BQ6" s="103">
        <f>IFERROR(VLOOKUP(B6,'[1]8'!B:L,11,0),"0")</f>
        <v>0</v>
      </c>
      <c r="BR6" s="101">
        <f t="shared" si="16"/>
        <v>0</v>
      </c>
      <c r="BS6" s="103">
        <f>IFERROR(VLOOKUP(B6,'[1]9'!B:D,3,0),"0")</f>
        <v>0</v>
      </c>
      <c r="BT6" s="103">
        <f>IFERROR(VLOOKUP(B6,'[1]9'!B:E,4,0),"0")</f>
        <v>0</v>
      </c>
      <c r="BU6" s="103">
        <f>IFERROR(VLOOKUP(B6,'[1]9'!B:F,5,0),"0")</f>
        <v>0</v>
      </c>
      <c r="BV6" s="103">
        <f>IFERROR(VLOOKUP(B6,'[1]9'!B:J,9,0),"0")</f>
        <v>0</v>
      </c>
      <c r="BW6" s="103">
        <f>IFERROR(VLOOKUP(B6,'[1]9'!B:K,10,0),"0")</f>
        <v>0</v>
      </c>
      <c r="BX6" s="103">
        <f>IFERROR(VLOOKUP(B6,'[1]9'!B:L,11,0),"0")</f>
        <v>0</v>
      </c>
      <c r="BY6" s="101">
        <f t="shared" si="17"/>
        <v>0</v>
      </c>
      <c r="BZ6" s="103">
        <f>IFERROR(VLOOKUP(B6,'[1]10'!B:D,3,0),"0")</f>
        <v>0</v>
      </c>
      <c r="CA6" s="103">
        <f>IFERROR(VLOOKUP(B6,'[1]10'!B:E,4,0),"0")</f>
        <v>0</v>
      </c>
      <c r="CB6" s="103">
        <f>IFERROR(VLOOKUP(B6,'[1]10'!B:F,5,0),"0")</f>
        <v>0</v>
      </c>
      <c r="CC6" s="103">
        <f>IFERROR(VLOOKUP(B6,'[1]10'!B:J,9,0),"0")</f>
        <v>0</v>
      </c>
      <c r="CD6" s="103">
        <f>IFERROR(VLOOKUP(B6,'[1]10'!B:K,10,0),"0")</f>
        <v>0</v>
      </c>
      <c r="CE6" s="103">
        <f>IFERROR(VLOOKUP(B6,'[1]10'!B:L,11,0),"0")</f>
        <v>0</v>
      </c>
      <c r="CF6" s="101">
        <f t="shared" si="18"/>
        <v>0</v>
      </c>
      <c r="CG6" s="103">
        <f>IFERROR(VLOOKUP(B6,'[1]11'!B:D,3,0),"0")</f>
        <v>0</v>
      </c>
      <c r="CH6" s="103">
        <f>IFERROR(VLOOKUP(B6,'[1]11'!B:E,4,0),"0")</f>
        <v>0</v>
      </c>
      <c r="CI6" s="103">
        <f>IFERROR(VLOOKUP(B6,'[1]11'!B:F,5,0),"0")</f>
        <v>0</v>
      </c>
      <c r="CJ6" s="103">
        <f>IFERROR(VLOOKUP(B6,'[1]11'!B:J,9,0),"0")</f>
        <v>0</v>
      </c>
      <c r="CK6" s="103">
        <f>IFERROR(VLOOKUP(B6,'[1]11'!B:K,10,0),"0")</f>
        <v>0</v>
      </c>
      <c r="CL6" s="103">
        <f>IFERROR(VLOOKUP(B6,'[1]11'!B:L,11,0),"0")</f>
        <v>0</v>
      </c>
      <c r="CM6" s="101">
        <f t="shared" si="19"/>
        <v>0</v>
      </c>
      <c r="CN6" s="103">
        <f>IFERROR(VLOOKUP(B6,'[1]12'!B:D,3,0),"0")</f>
        <v>0</v>
      </c>
      <c r="CO6" s="103">
        <f>IFERROR(VLOOKUP(B6,'[1]12'!B:E,4,0),"0")</f>
        <v>0</v>
      </c>
      <c r="CP6" s="103">
        <f>IFERROR(VLOOKUP(B6,'[1]12'!B:F,5,0),"0")</f>
        <v>0</v>
      </c>
      <c r="CQ6" s="103">
        <f>IFERROR(VLOOKUP(B6,'[1]12'!B:J,9,0),"0")</f>
        <v>0</v>
      </c>
      <c r="CR6" s="103">
        <f>IFERROR(VLOOKUP(B6,'[1]12'!B:K,10,0),"0")</f>
        <v>0</v>
      </c>
      <c r="CS6" s="103">
        <f>IFERROR(VLOOKUP(B6,'[1]12'!B:L,11,0),"0")</f>
        <v>0</v>
      </c>
      <c r="CT6" s="101">
        <f t="shared" si="20"/>
        <v>0</v>
      </c>
      <c r="CU6" s="103">
        <f>IFERROR(VLOOKUP(B6,'[1]13'!B:D,3,0),"0")</f>
        <v>0</v>
      </c>
      <c r="CV6" s="103">
        <f>IFERROR(VLOOKUP(B6,'[1]13'!B:E,4,0),"0")</f>
        <v>0</v>
      </c>
      <c r="CW6" s="103">
        <f>IFERROR(VLOOKUP(B6,'[1]13'!B:F,5,0),"0")</f>
        <v>0</v>
      </c>
      <c r="CX6" s="103">
        <f>IFERROR(VLOOKUP(B6,'[1]13'!B:J,9,0),"0")</f>
        <v>0</v>
      </c>
      <c r="CY6" s="103">
        <f>IFERROR(VLOOKUP(B6,'[1]13'!B:K,10,0),"0")</f>
        <v>0</v>
      </c>
      <c r="CZ6" s="103">
        <f>IFERROR(VLOOKUP(B6,'[1]13'!B:L,11,0),"0")</f>
        <v>0</v>
      </c>
      <c r="DA6" s="101">
        <f t="shared" si="21"/>
        <v>0</v>
      </c>
      <c r="DB6" s="103">
        <f>IFERROR(VLOOKUP(B6,'[1]14'!B:D,3,0),"0")</f>
        <v>0</v>
      </c>
      <c r="DC6" s="103">
        <f>IFERROR(VLOOKUP(B6,'[1]14'!B:E,4,0),"0")</f>
        <v>0</v>
      </c>
      <c r="DD6" s="103">
        <f>IFERROR(VLOOKUP(B6,'[1]14'!B:F,5,0),"0")</f>
        <v>0</v>
      </c>
      <c r="DE6" s="103">
        <f>IFERROR(VLOOKUP(B6,'[1]14'!B:J,9,0),"0")</f>
        <v>0</v>
      </c>
      <c r="DF6" s="103">
        <f>IFERROR(VLOOKUP(B6,'[1]14'!B:K,10,0),"0")</f>
        <v>0</v>
      </c>
      <c r="DG6" s="103">
        <f>IFERROR(VLOOKUP(B6,'[1]14'!B:L,11,0),"0")</f>
        <v>0</v>
      </c>
      <c r="DH6" s="101">
        <f t="shared" si="22"/>
        <v>0</v>
      </c>
      <c r="DI6" s="103">
        <f>IFERROR(VLOOKUP(B6,'[1]15'!B:D,3,0),"0")</f>
        <v>0</v>
      </c>
      <c r="DJ6" s="103">
        <f>IFERROR(VLOOKUP(B6,'[1]15'!B:E,4,0),"0")</f>
        <v>0</v>
      </c>
      <c r="DK6" s="103">
        <f>IFERROR(VLOOKUP(B6,'[1]15'!B:F,5,0),"0")</f>
        <v>0</v>
      </c>
      <c r="DL6" s="103">
        <f>IFERROR(VLOOKUP(B6,'[1]15'!B:J,9,0),"0")</f>
        <v>0</v>
      </c>
      <c r="DM6" s="103">
        <f>IFERROR(VLOOKUP(B6,'[1]15'!B:K,10,0),"0")</f>
        <v>0</v>
      </c>
      <c r="DN6" s="103">
        <f>IFERROR(VLOOKUP(B6,'[1]15'!B:L,11,0),"0")</f>
        <v>0</v>
      </c>
      <c r="DO6" s="101">
        <f t="shared" si="23"/>
        <v>0</v>
      </c>
      <c r="DP6" s="103">
        <f>IFERROR(VLOOKUP(B6,'[1]16'!B:D,3,0),"0")</f>
        <v>0</v>
      </c>
      <c r="DQ6" s="103">
        <f>IFERROR(VLOOKUP(B6,'[1]16'!B:E,4,0),"0")</f>
        <v>0</v>
      </c>
      <c r="DR6" s="103">
        <f>IFERROR(VLOOKUP(B6,'[1]16'!B:F,5,0),"0")</f>
        <v>0</v>
      </c>
      <c r="DS6" s="103">
        <f>IFERROR(VLOOKUP(B6,'[1]16'!B:J,9,0),"0")</f>
        <v>0</v>
      </c>
      <c r="DT6" s="103">
        <f>IFERROR(VLOOKUP(B6,'[1]16'!B:K,10,0),"0")</f>
        <v>0</v>
      </c>
      <c r="DU6" s="103">
        <f>IFERROR(VLOOKUP(B6,'[1]16'!B:L,11,0),"0")</f>
        <v>0</v>
      </c>
      <c r="DV6" s="101">
        <f t="shared" si="24"/>
        <v>0</v>
      </c>
      <c r="DW6" s="103">
        <f>IFERROR(VLOOKUP(B6,'[1]17'!B:D,3,0),"0")</f>
        <v>0</v>
      </c>
      <c r="DX6" s="103">
        <f>IFERROR(VLOOKUP(B6,'[1]17'!B:E,4,0),"0")</f>
        <v>0</v>
      </c>
      <c r="DY6" s="103">
        <f>IFERROR(VLOOKUP(B6,'[1]17'!B:F,5,0),"0")</f>
        <v>0</v>
      </c>
      <c r="DZ6" s="103">
        <f>IFERROR(VLOOKUP(B6,'[1]17'!B:J,9,0),"0")</f>
        <v>0</v>
      </c>
      <c r="EA6" s="103">
        <f>IFERROR(VLOOKUP(B6,'[1]17'!B:K,10,0),"0")</f>
        <v>0</v>
      </c>
      <c r="EB6" s="103">
        <f>IFERROR(VLOOKUP(B6,'[1]17'!B:L,11,0),"0")</f>
        <v>0</v>
      </c>
      <c r="EC6" s="101">
        <f t="shared" si="25"/>
        <v>0</v>
      </c>
      <c r="ED6" s="103">
        <f>IFERROR(VLOOKUP(B6,'[1]18'!B:D,3,0),"0")</f>
        <v>0</v>
      </c>
      <c r="EE6" s="103">
        <f>IFERROR(VLOOKUP(B6,'[1]18'!B:E,4,0),"0")</f>
        <v>0</v>
      </c>
      <c r="EF6" s="103">
        <f>IFERROR(VLOOKUP(B6,'[1]18'!B:F,5,0),"0")</f>
        <v>0</v>
      </c>
      <c r="EG6" s="103">
        <f>IFERROR(VLOOKUP(B6,'[1]18'!B:J,9,0),"0")</f>
        <v>0</v>
      </c>
      <c r="EH6" s="103">
        <f>IFERROR(VLOOKUP(B6,'[1]18'!B:K,10,0),"0")</f>
        <v>0</v>
      </c>
      <c r="EI6" s="103">
        <f>IFERROR(VLOOKUP(B6,'[1]18'!B:L,11,0),"0")</f>
        <v>0</v>
      </c>
      <c r="EJ6" s="101">
        <f t="shared" si="26"/>
        <v>0</v>
      </c>
      <c r="EK6" s="103">
        <f>IFERROR(VLOOKUP(B6,'[1]19'!B:D,3,0),"0")</f>
        <v>0</v>
      </c>
      <c r="EL6" s="103">
        <f>IFERROR(VLOOKUP(B6,'[1]19'!B:E,4,0),"0")</f>
        <v>0</v>
      </c>
      <c r="EM6" s="103">
        <f>IFERROR(VLOOKUP(B6,'[1]19'!B:F,5,0),"0")</f>
        <v>0</v>
      </c>
      <c r="EN6" s="103">
        <f>IFERROR(VLOOKUP(B6,'[1]19'!B:J,9,0),"0")</f>
        <v>0</v>
      </c>
      <c r="EO6" s="103">
        <f>IFERROR(VLOOKUP(B6,'[1]19'!B:K,10,0),"0")</f>
        <v>0</v>
      </c>
      <c r="EP6" s="103">
        <f>IFERROR(VLOOKUP(B6,'[1]19'!B:L,11,0),"0")</f>
        <v>0</v>
      </c>
      <c r="EQ6" s="101">
        <f t="shared" si="27"/>
        <v>0</v>
      </c>
      <c r="ER6" s="103">
        <f>IFERROR(VLOOKUP(B6,'[1]20'!B:D,3,0),"0")</f>
        <v>0</v>
      </c>
      <c r="ES6" s="103">
        <f>IFERROR(VLOOKUP(B6,'[1]20'!B:E,4,0),"0")</f>
        <v>0</v>
      </c>
      <c r="ET6" s="103">
        <f>IFERROR(VLOOKUP(B6,'[1]20'!B:F,5,0),"0")</f>
        <v>0</v>
      </c>
      <c r="EU6" s="103">
        <f>IFERROR(VLOOKUP(B6,'[1]20'!B:J,9,0),"0")</f>
        <v>0</v>
      </c>
      <c r="EV6" s="103">
        <f>IFERROR(VLOOKUP(B6,'[1]20'!B:K,10,0),"0")</f>
        <v>0</v>
      </c>
      <c r="EW6" s="103">
        <f>IFERROR(VLOOKUP(B6,'[1]20'!B:L,11,0),"0")</f>
        <v>0</v>
      </c>
      <c r="EX6" s="101">
        <f t="shared" si="28"/>
        <v>0</v>
      </c>
      <c r="EY6" s="103">
        <f>IFERROR(VLOOKUP(B6,'[1]21'!B:D,3,0),"0")</f>
        <v>0</v>
      </c>
      <c r="EZ6" s="103">
        <f>IFERROR(VLOOKUP(B6,'[1]21'!B:E,4,0),"0")</f>
        <v>0</v>
      </c>
      <c r="FA6" s="103">
        <f>IFERROR(VLOOKUP(B6,'[1]21'!B:F,5,0),"0")</f>
        <v>0</v>
      </c>
      <c r="FB6" s="103">
        <f>IFERROR(VLOOKUP(B6,'[1]21'!B:J,9,0),"0")</f>
        <v>0</v>
      </c>
      <c r="FC6" s="103">
        <f>IFERROR(VLOOKUP(B6,'[1]21'!B:K,10,0),"0")</f>
        <v>0</v>
      </c>
      <c r="FD6" s="103">
        <f>IFERROR(VLOOKUP(B6,'[1]21'!B:L,11,0),"0")</f>
        <v>0</v>
      </c>
      <c r="FE6" s="101">
        <f t="shared" si="29"/>
        <v>0</v>
      </c>
      <c r="FF6" s="103">
        <f>IFERROR(VLOOKUP(B6,'[1]22'!B:D,3,0),"0")</f>
        <v>0</v>
      </c>
      <c r="FG6" s="103">
        <f>IFERROR(VLOOKUP(B6,'[1]22'!B:E,4,0),"0")</f>
        <v>0</v>
      </c>
      <c r="FH6" s="103">
        <f>IFERROR(VLOOKUP(B6,'[1]22'!B:F,5,0),"0")</f>
        <v>0</v>
      </c>
      <c r="FI6" s="103">
        <f>IFERROR(VLOOKUP(B6,'[1]22'!B:J,9,0),"0")</f>
        <v>0</v>
      </c>
      <c r="FJ6" s="103">
        <f>IFERROR(VLOOKUP(B6,'[1]22'!B:K,10,0),"0")</f>
        <v>0</v>
      </c>
      <c r="FK6" s="103">
        <f>IFERROR(VLOOKUP(B6,'[1]22'!B:L,11,0),"0")</f>
        <v>0</v>
      </c>
      <c r="FL6" s="101">
        <f t="shared" si="30"/>
        <v>0</v>
      </c>
      <c r="FM6" s="103">
        <f>IFERROR(VLOOKUP(B6,'[1]23'!B:D,3,0),"0")</f>
        <v>0</v>
      </c>
      <c r="FN6" s="103">
        <f>IFERROR(VLOOKUP(B6,'[1]23'!B:E,4,0),"0")</f>
        <v>0</v>
      </c>
      <c r="FO6" s="103">
        <f>IFERROR(VLOOKUP(B6,'[1]23'!B:F,5,0),"0")</f>
        <v>0</v>
      </c>
      <c r="FP6" s="103">
        <f>IFERROR(VLOOKUP(B6,'[1]23'!B:J,9,0),"0")</f>
        <v>0</v>
      </c>
      <c r="FQ6" s="103">
        <f>IFERROR(VLOOKUP(B6,'[1]23'!B:K,10,0),"0")</f>
        <v>0</v>
      </c>
      <c r="FR6" s="103">
        <f>IFERROR(VLOOKUP(B6,'[1]23'!B:L,11,0),"0")</f>
        <v>0</v>
      </c>
      <c r="FS6" s="101">
        <f t="shared" si="31"/>
        <v>0</v>
      </c>
      <c r="FT6" s="103">
        <f>IFERROR(VLOOKUP(B6,'[1]24'!B:D,3,0),"0")</f>
        <v>0</v>
      </c>
      <c r="FU6" s="103">
        <f>IFERROR(VLOOKUP(B6,'[1]24'!B:E,4,0),"0")</f>
        <v>0</v>
      </c>
      <c r="FV6" s="103">
        <f>IFERROR(VLOOKUP(B6,'[1]24'!B:F,5,0),"0")</f>
        <v>0</v>
      </c>
      <c r="FW6" s="103">
        <f>IFERROR(VLOOKUP(B6,'[1]24'!B:J,9,0),"0")</f>
        <v>0</v>
      </c>
      <c r="FX6" s="103">
        <f>IFERROR(VLOOKUP(B6,'[1]24'!B:K,10,0),"0")</f>
        <v>0</v>
      </c>
      <c r="FY6" s="103">
        <f>IFERROR(VLOOKUP(B6,'[1]24'!B:L,11,0),"0")</f>
        <v>0</v>
      </c>
      <c r="FZ6" s="101">
        <f t="shared" si="32"/>
        <v>0</v>
      </c>
      <c r="GA6" s="103">
        <f>IFERROR(VLOOKUP(B6,'[1]25'!B:D,3,0),"0")</f>
        <v>0</v>
      </c>
      <c r="GB6" s="103">
        <f>IFERROR(VLOOKUP(B6,'[1]25'!B:E,4,0),"0")</f>
        <v>0</v>
      </c>
      <c r="GC6" s="103">
        <f>IFERROR(VLOOKUP(B6,'[1]25'!B:F,5,0),"0")</f>
        <v>0</v>
      </c>
      <c r="GD6" s="103">
        <f>IFERROR(VLOOKUP(B6,'[1]25'!B:J,9,0),"0")</f>
        <v>0</v>
      </c>
      <c r="GE6" s="103">
        <f>IFERROR(VLOOKUP(B6,'[1]25'!B:K,10,0),"0")</f>
        <v>0</v>
      </c>
      <c r="GF6" s="103">
        <f>IFERROR(VLOOKUP(B6,'[1]25'!B:L,11,0),"0")</f>
        <v>0</v>
      </c>
      <c r="GG6" s="101">
        <f t="shared" si="33"/>
        <v>0</v>
      </c>
      <c r="GH6" s="103">
        <f>IFERROR(VLOOKUP(B6,'[1]26'!B:D,3,0),"0")</f>
        <v>0</v>
      </c>
      <c r="GI6" s="103">
        <f>IFERROR(VLOOKUP(B6,'[1]26'!B:E,4,0),"0")</f>
        <v>0</v>
      </c>
      <c r="GJ6" s="103">
        <f>IFERROR(VLOOKUP(B6,'[1]26'!B:F,5,0),"0")</f>
        <v>0</v>
      </c>
      <c r="GK6" s="103">
        <f>IFERROR(VLOOKUP(B6,'[1]26'!B:J,9,0),"0")</f>
        <v>0</v>
      </c>
      <c r="GL6" s="103">
        <f>IFERROR(VLOOKUP(B6,'[1]26'!B:K,10,0),"0")</f>
        <v>0</v>
      </c>
      <c r="GM6" s="103">
        <f>IFERROR(VLOOKUP(B6,'[1]26'!B:L,11,0),"0")</f>
        <v>0</v>
      </c>
      <c r="GN6" s="101">
        <f t="shared" si="34"/>
        <v>0</v>
      </c>
      <c r="GO6" s="103">
        <f>IFERROR(VLOOKUP(B6,'[1]27'!B:D,3,0),"0")</f>
        <v>0</v>
      </c>
      <c r="GP6" s="103">
        <f>IFERROR(VLOOKUP(B6,'[1]27'!B:E,4,0),"0")</f>
        <v>0</v>
      </c>
      <c r="GQ6" s="103">
        <f>IFERROR(VLOOKUP(B6,'[1]27'!B:F,5,0),"0")</f>
        <v>0</v>
      </c>
      <c r="GR6" s="103">
        <f>IFERROR(VLOOKUP(B6,'[1]27'!B:J,9,0),"0")</f>
        <v>0</v>
      </c>
      <c r="GS6" s="103">
        <f>IFERROR(VLOOKUP(B6,'[1]27'!B:K,10,0),"0")</f>
        <v>0</v>
      </c>
      <c r="GT6" s="103">
        <f>IFERROR(VLOOKUP(B6,'[1]27'!B:L,11,0),"0")</f>
        <v>0</v>
      </c>
      <c r="GU6" s="101">
        <f t="shared" si="35"/>
        <v>0</v>
      </c>
      <c r="GV6" s="103">
        <f>IFERROR(VLOOKUP(B6,'[1]28'!B:D,3,0),"0")</f>
        <v>0</v>
      </c>
      <c r="GW6" s="103">
        <f>IFERROR(VLOOKUP(B6,'[1]28'!B:E,4,0),"0")</f>
        <v>0</v>
      </c>
      <c r="GX6" s="103">
        <f>IFERROR(VLOOKUP(B6,'[1]28'!B:F,5,0),"0")</f>
        <v>0</v>
      </c>
      <c r="GY6" s="103">
        <f>IFERROR(VLOOKUP(B6,'[1]28'!B:J,9,0),"0")</f>
        <v>0</v>
      </c>
      <c r="GZ6" s="103">
        <f>IFERROR(VLOOKUP(B6,'[1]28'!B:K,10,0),"0")</f>
        <v>0</v>
      </c>
      <c r="HA6" s="103">
        <f>IFERROR(VLOOKUP(B6,'[1]28'!B:L,11,0),"0")</f>
        <v>0</v>
      </c>
      <c r="HB6" s="101">
        <f t="shared" si="36"/>
        <v>0</v>
      </c>
      <c r="HC6" s="103">
        <f>IFERROR(VLOOKUP(B6,'[1]29'!B:D,3,0),"0")</f>
        <v>0</v>
      </c>
      <c r="HD6" s="103">
        <f>IFERROR(VLOOKUP(B6,'[1]29'!B:E,4,0),"0")</f>
        <v>0</v>
      </c>
      <c r="HE6" s="103">
        <f>IFERROR(VLOOKUP(B6,'[1]29'!B:F,5,0),"0")</f>
        <v>0</v>
      </c>
      <c r="HF6" s="103">
        <f>IFERROR(VLOOKUP(B6,'[1]29'!B:J,9,0),"0")</f>
        <v>0</v>
      </c>
      <c r="HG6" s="103">
        <f>IFERROR(VLOOKUP(B6,'[1]29'!B:K,10,0),"0")</f>
        <v>0</v>
      </c>
      <c r="HH6" s="103">
        <f>IFERROR(VLOOKUP(B6,'[1]29'!B:L,11,0),"0")</f>
        <v>0</v>
      </c>
      <c r="HI6" s="101">
        <f t="shared" si="37"/>
        <v>0</v>
      </c>
      <c r="HJ6" s="103">
        <f>IFERROR(VLOOKUP(B6,'[1]30'!B:D,3,0),"0")</f>
        <v>0</v>
      </c>
      <c r="HK6" s="103">
        <f>IFERROR(VLOOKUP(B6,'[1]30'!B:E,4,0),"0")</f>
        <v>0</v>
      </c>
      <c r="HL6" s="103">
        <f>IFERROR(VLOOKUP(B6,'[1]30'!B:F,5,0),"0")</f>
        <v>0</v>
      </c>
      <c r="HM6" s="103">
        <f>IFERROR(VLOOKUP(B6,'[1]30'!B:J,9,0),"0")</f>
        <v>0</v>
      </c>
      <c r="HN6" s="103">
        <f>IFERROR(VLOOKUP(B6,'[1]30'!B:K,10,0),"0")</f>
        <v>0</v>
      </c>
      <c r="HO6" s="103">
        <f>IFERROR(VLOOKUP(B6,'[1]30'!B:L,11,0),"0")</f>
        <v>0</v>
      </c>
      <c r="HP6" s="101">
        <f t="shared" si="38"/>
        <v>0</v>
      </c>
      <c r="HQ6" s="103">
        <f>IFERROR(VLOOKUP(B6,'[1]31'!B:D,3,0),"0")</f>
        <v>0</v>
      </c>
      <c r="HR6" s="103">
        <f>IFERROR(VLOOKUP(B6,'[1]31'!B:E,4,0),"0")</f>
        <v>0</v>
      </c>
      <c r="HS6" s="103">
        <f>IFERROR(VLOOKUP(B6,'[1]31'!B:F,5,0),"0")</f>
        <v>0</v>
      </c>
      <c r="HT6" s="103">
        <f>IFERROR(VLOOKUP(B6,'[1]31'!B:J,9,0),"0")</f>
        <v>0</v>
      </c>
      <c r="HU6" s="103">
        <f>IFERROR(VLOOKUP(B6,'[1]31'!B:K,10,0),"0")</f>
        <v>0</v>
      </c>
      <c r="HV6" s="103">
        <f>IFERROR(VLOOKUP(B6,'[1]31'!B:L,11,0),"0")</f>
        <v>0</v>
      </c>
      <c r="HW6" s="101">
        <f t="shared" si="39"/>
        <v>0</v>
      </c>
    </row>
    <row r="7" spans="1:231" x14ac:dyDescent="0.6">
      <c r="A7" s="83">
        <v>4</v>
      </c>
      <c r="B7" s="83">
        <v>1111086</v>
      </c>
      <c r="C7" s="84" t="s">
        <v>16867</v>
      </c>
      <c r="D7" s="83" t="s">
        <v>168</v>
      </c>
      <c r="E7" s="85">
        <v>38.11</v>
      </c>
      <c r="F7" s="99">
        <f t="shared" si="5"/>
        <v>0</v>
      </c>
      <c r="G7" s="100">
        <f t="shared" si="6"/>
        <v>0</v>
      </c>
      <c r="H7" s="100">
        <f t="shared" si="6"/>
        <v>0</v>
      </c>
      <c r="I7" s="100">
        <f t="shared" si="6"/>
        <v>0</v>
      </c>
      <c r="J7" s="100">
        <f t="shared" si="6"/>
        <v>0</v>
      </c>
      <c r="K7" s="100">
        <f t="shared" si="6"/>
        <v>0</v>
      </c>
      <c r="L7" s="100">
        <f t="shared" si="6"/>
        <v>0</v>
      </c>
      <c r="M7" s="101">
        <f t="shared" si="7"/>
        <v>0</v>
      </c>
      <c r="N7" s="102">
        <f t="shared" si="8"/>
        <v>0</v>
      </c>
      <c r="O7" s="103">
        <f>IFERROR(VLOOKUP(B7,'[1]1'!B:D,3,0),"0")</f>
        <v>0</v>
      </c>
      <c r="P7" s="103">
        <f>IFERROR(VLOOKUP(B7,'[1]1'!B:E,4,0),"0")</f>
        <v>0</v>
      </c>
      <c r="Q7" s="103">
        <f>IFERROR(VLOOKUP(B7,'[1]1'!B:F,5,0),"0")</f>
        <v>0</v>
      </c>
      <c r="R7" s="103">
        <f>IFERROR(VLOOKUP(B7,'[1]1'!B:J,9,0),"0")</f>
        <v>0</v>
      </c>
      <c r="S7" s="103">
        <f>IFERROR(VLOOKUP(B7,'[1]1'!B:K,10,0),"0")</f>
        <v>0</v>
      </c>
      <c r="T7" s="103">
        <f>IFERROR(VLOOKUP(B7,'[1]1'!B:L,11,0),"0")</f>
        <v>0</v>
      </c>
      <c r="U7" s="101">
        <f t="shared" si="9"/>
        <v>0</v>
      </c>
      <c r="V7" s="103">
        <f>IFERROR(VLOOKUP(B7,'[1]2'!B:D,3,0),"0")</f>
        <v>0</v>
      </c>
      <c r="W7" s="103">
        <f>IFERROR(VLOOKUP(B7,'[1]2'!B:E,4,0),"0")</f>
        <v>0</v>
      </c>
      <c r="X7" s="103">
        <f>IFERROR(VLOOKUP(B7,'[1]2'!B:F,5,0),"0")</f>
        <v>0</v>
      </c>
      <c r="Y7" s="103">
        <f>IFERROR(VLOOKUP(B7,'[1]2'!B:J,9,0),"0")</f>
        <v>0</v>
      </c>
      <c r="Z7" s="103">
        <f>IFERROR(VLOOKUP(B7,'[1]2'!B:K,10,0),"0")</f>
        <v>0</v>
      </c>
      <c r="AA7" s="103">
        <f>IFERROR(VLOOKUP(B7,'[1]2'!B:L,11,0),"0")</f>
        <v>0</v>
      </c>
      <c r="AB7" s="101">
        <f t="shared" si="10"/>
        <v>0</v>
      </c>
      <c r="AC7" s="103">
        <f>IFERROR(VLOOKUP(B7,'[1]3'!B:D,3,0),"0")</f>
        <v>0</v>
      </c>
      <c r="AD7" s="103">
        <f>IFERROR(VLOOKUP(B7,'[1]3'!B:E,4,0),"0")</f>
        <v>0</v>
      </c>
      <c r="AE7" s="103">
        <f>IFERROR(VLOOKUP(B7,'[1]3'!B:F,5,0),"0")</f>
        <v>0</v>
      </c>
      <c r="AF7" s="103">
        <f>IFERROR(VLOOKUP(B7,'[1]3'!B:J,9,0),"0")</f>
        <v>0</v>
      </c>
      <c r="AG7" s="103">
        <f>IFERROR(VLOOKUP(B7,'[1]3'!B:K,10,0),"0")</f>
        <v>0</v>
      </c>
      <c r="AH7" s="103">
        <f>IFERROR(VLOOKUP(B7,'[1]3'!B:L,11,0),"0")</f>
        <v>0</v>
      </c>
      <c r="AI7" s="101">
        <f t="shared" si="11"/>
        <v>0</v>
      </c>
      <c r="AJ7" s="103">
        <f>IFERROR(VLOOKUP(B7,'[1]4'!B:D,3,0),"0")</f>
        <v>0</v>
      </c>
      <c r="AK7" s="103">
        <f>IFERROR(VLOOKUP(B7,'[1]4'!B:E,4,0),"0")</f>
        <v>0</v>
      </c>
      <c r="AL7" s="103">
        <f>IFERROR(VLOOKUP(B7,'[1]4'!B:F,5,0),"0")</f>
        <v>0</v>
      </c>
      <c r="AM7" s="103">
        <f>IFERROR(VLOOKUP(B7,'[1]4'!B:J,9,0),"0")</f>
        <v>0</v>
      </c>
      <c r="AN7" s="103">
        <f>IFERROR(VLOOKUP(B7,'[1]4'!B:K,10,0),"0")</f>
        <v>0</v>
      </c>
      <c r="AO7" s="103">
        <f>IFERROR(VLOOKUP(B7,'[1]4'!B:L,11,0),"0")</f>
        <v>0</v>
      </c>
      <c r="AP7" s="101">
        <f t="shared" si="12"/>
        <v>0</v>
      </c>
      <c r="AQ7" s="103">
        <f>IFERROR(VLOOKUP(B7,'[1]5'!B:D,3,0),"0")</f>
        <v>0</v>
      </c>
      <c r="AR7" s="103">
        <f>IFERROR(VLOOKUP(B7,'[1]5'!B:E,4,0),"0")</f>
        <v>0</v>
      </c>
      <c r="AS7" s="103">
        <f>IFERROR(VLOOKUP(B7,'[1]5'!B:F,5,0),"0")</f>
        <v>0</v>
      </c>
      <c r="AT7" s="103">
        <f>IFERROR(VLOOKUP(B7,'[1]5'!B:J,9,0),"0")</f>
        <v>0</v>
      </c>
      <c r="AU7" s="103">
        <f>IFERROR(VLOOKUP(B7,'[1]5'!B:K,10,0),"0")</f>
        <v>0</v>
      </c>
      <c r="AV7" s="103">
        <f>IFERROR(VLOOKUP(B7,'[1]5'!B:L,11,0),"0")</f>
        <v>0</v>
      </c>
      <c r="AW7" s="101">
        <f t="shared" si="13"/>
        <v>0</v>
      </c>
      <c r="AX7" s="103">
        <f>IFERROR(VLOOKUP(B7,'[1]6'!B:D,3,0),"0")</f>
        <v>0</v>
      </c>
      <c r="AY7" s="103">
        <f>IFERROR(VLOOKUP(B7,'[1]6'!B:E,4,0),"0")</f>
        <v>0</v>
      </c>
      <c r="AZ7" s="103">
        <f>IFERROR(VLOOKUP(B7,'[1]6'!B:F,5,0),"0")</f>
        <v>0</v>
      </c>
      <c r="BA7" s="103">
        <f>IFERROR(VLOOKUP(B7,'[1]6'!B:J,9,0),"0")</f>
        <v>0</v>
      </c>
      <c r="BB7" s="103">
        <f>IFERROR(VLOOKUP(B7,'[1]6'!B:K,10,0),"0")</f>
        <v>0</v>
      </c>
      <c r="BC7" s="103">
        <f>IFERROR(VLOOKUP(B7,'[1]6'!B:L,11,0),"0")</f>
        <v>0</v>
      </c>
      <c r="BD7" s="101">
        <f t="shared" si="14"/>
        <v>0</v>
      </c>
      <c r="BE7" s="103">
        <f>IFERROR(VLOOKUP(B7,'[1]7'!B:D,3,0),"0")</f>
        <v>0</v>
      </c>
      <c r="BF7" s="103">
        <f>IFERROR(VLOOKUP(B7,'[1]7'!B:E,4,0),"0")</f>
        <v>0</v>
      </c>
      <c r="BG7" s="103">
        <f>IFERROR(VLOOKUP(B7,'[1]7'!B:F,5,0),"0")</f>
        <v>0</v>
      </c>
      <c r="BH7" s="103">
        <f>IFERROR(VLOOKUP(B7,'[1]7'!B:J,9,0),"0")</f>
        <v>0</v>
      </c>
      <c r="BI7" s="103">
        <f>IFERROR(VLOOKUP(B7,'[1]7'!B:K,10,0),"0")</f>
        <v>0</v>
      </c>
      <c r="BJ7" s="103">
        <f>IFERROR(VLOOKUP(B7,'[1]7'!B:L,11,0),"0")</f>
        <v>0</v>
      </c>
      <c r="BK7" s="101">
        <f t="shared" si="15"/>
        <v>0</v>
      </c>
      <c r="BL7" s="103">
        <f>IFERROR(VLOOKUP(B7,'[1]8'!B:D,3,0),"0")</f>
        <v>0</v>
      </c>
      <c r="BM7" s="103">
        <f>IFERROR(VLOOKUP(B7,'[1]8'!B:E,4,0),"0")</f>
        <v>0</v>
      </c>
      <c r="BN7" s="103">
        <f>IFERROR(VLOOKUP(B7,'[1]8'!B:F,5,0),"0")</f>
        <v>0</v>
      </c>
      <c r="BO7" s="103">
        <f>IFERROR(VLOOKUP(B7,'[1]8'!B:J,9,0),"0")</f>
        <v>0</v>
      </c>
      <c r="BP7" s="103">
        <f>IFERROR(VLOOKUP(B7,'[1]8'!B:K,10,0),"0")</f>
        <v>0</v>
      </c>
      <c r="BQ7" s="103">
        <f>IFERROR(VLOOKUP(B7,'[1]8'!B:L,11,0),"0")</f>
        <v>0</v>
      </c>
      <c r="BR7" s="101">
        <f t="shared" si="16"/>
        <v>0</v>
      </c>
      <c r="BS7" s="103">
        <f>IFERROR(VLOOKUP(B7,'[1]9'!B:D,3,0),"0")</f>
        <v>0</v>
      </c>
      <c r="BT7" s="103">
        <f>IFERROR(VLOOKUP(B7,'[1]9'!B:E,4,0),"0")</f>
        <v>0</v>
      </c>
      <c r="BU7" s="103">
        <f>IFERROR(VLOOKUP(B7,'[1]9'!B:F,5,0),"0")</f>
        <v>0</v>
      </c>
      <c r="BV7" s="103">
        <f>IFERROR(VLOOKUP(B7,'[1]9'!B:J,9,0),"0")</f>
        <v>0</v>
      </c>
      <c r="BW7" s="103">
        <f>IFERROR(VLOOKUP(B7,'[1]9'!B:K,10,0),"0")</f>
        <v>0</v>
      </c>
      <c r="BX7" s="103">
        <f>IFERROR(VLOOKUP(B7,'[1]9'!B:L,11,0),"0")</f>
        <v>0</v>
      </c>
      <c r="BY7" s="101">
        <f t="shared" si="17"/>
        <v>0</v>
      </c>
      <c r="BZ7" s="103">
        <f>IFERROR(VLOOKUP(B7,'[1]10'!B:D,3,0),"0")</f>
        <v>0</v>
      </c>
      <c r="CA7" s="103">
        <f>IFERROR(VLOOKUP(B7,'[1]10'!B:E,4,0),"0")</f>
        <v>0</v>
      </c>
      <c r="CB7" s="103">
        <f>IFERROR(VLOOKUP(B7,'[1]10'!B:F,5,0),"0")</f>
        <v>0</v>
      </c>
      <c r="CC7" s="103">
        <f>IFERROR(VLOOKUP(B7,'[1]10'!B:J,9,0),"0")</f>
        <v>0</v>
      </c>
      <c r="CD7" s="103">
        <f>IFERROR(VLOOKUP(B7,'[1]10'!B:K,10,0),"0")</f>
        <v>0</v>
      </c>
      <c r="CE7" s="103">
        <f>IFERROR(VLOOKUP(B7,'[1]10'!B:L,11,0),"0")</f>
        <v>0</v>
      </c>
      <c r="CF7" s="101">
        <f t="shared" si="18"/>
        <v>0</v>
      </c>
      <c r="CG7" s="103">
        <f>IFERROR(VLOOKUP(B7,'[1]11'!B:D,3,0),"0")</f>
        <v>0</v>
      </c>
      <c r="CH7" s="103">
        <f>IFERROR(VLOOKUP(B7,'[1]11'!B:E,4,0),"0")</f>
        <v>0</v>
      </c>
      <c r="CI7" s="103">
        <f>IFERROR(VLOOKUP(B7,'[1]11'!B:F,5,0),"0")</f>
        <v>0</v>
      </c>
      <c r="CJ7" s="103">
        <f>IFERROR(VLOOKUP(B7,'[1]11'!B:J,9,0),"0")</f>
        <v>0</v>
      </c>
      <c r="CK7" s="103">
        <f>IFERROR(VLOOKUP(B7,'[1]11'!B:K,10,0),"0")</f>
        <v>0</v>
      </c>
      <c r="CL7" s="103">
        <f>IFERROR(VLOOKUP(B7,'[1]11'!B:L,11,0),"0")</f>
        <v>0</v>
      </c>
      <c r="CM7" s="101">
        <f t="shared" si="19"/>
        <v>0</v>
      </c>
      <c r="CN7" s="103">
        <f>IFERROR(VLOOKUP(B7,'[1]12'!B:D,3,0),"0")</f>
        <v>0</v>
      </c>
      <c r="CO7" s="103">
        <f>IFERROR(VLOOKUP(B7,'[1]12'!B:E,4,0),"0")</f>
        <v>0</v>
      </c>
      <c r="CP7" s="103">
        <f>IFERROR(VLOOKUP(B7,'[1]12'!B:F,5,0),"0")</f>
        <v>0</v>
      </c>
      <c r="CQ7" s="103">
        <f>IFERROR(VLOOKUP(B7,'[1]12'!B:J,9,0),"0")</f>
        <v>0</v>
      </c>
      <c r="CR7" s="103">
        <f>IFERROR(VLOOKUP(B7,'[1]12'!B:K,10,0),"0")</f>
        <v>0</v>
      </c>
      <c r="CS7" s="103">
        <f>IFERROR(VLOOKUP(B7,'[1]12'!B:L,11,0),"0")</f>
        <v>0</v>
      </c>
      <c r="CT7" s="101">
        <f t="shared" si="20"/>
        <v>0</v>
      </c>
      <c r="CU7" s="103">
        <f>IFERROR(VLOOKUP(B7,'[1]13'!B:D,3,0),"0")</f>
        <v>0</v>
      </c>
      <c r="CV7" s="103">
        <f>IFERROR(VLOOKUP(B7,'[1]13'!B:E,4,0),"0")</f>
        <v>0</v>
      </c>
      <c r="CW7" s="103">
        <f>IFERROR(VLOOKUP(B7,'[1]13'!B:F,5,0),"0")</f>
        <v>0</v>
      </c>
      <c r="CX7" s="103">
        <f>IFERROR(VLOOKUP(B7,'[1]13'!B:J,9,0),"0")</f>
        <v>0</v>
      </c>
      <c r="CY7" s="103">
        <f>IFERROR(VLOOKUP(B7,'[1]13'!B:K,10,0),"0")</f>
        <v>0</v>
      </c>
      <c r="CZ7" s="103">
        <f>IFERROR(VLOOKUP(B7,'[1]13'!B:L,11,0),"0")</f>
        <v>0</v>
      </c>
      <c r="DA7" s="101">
        <f t="shared" si="21"/>
        <v>0</v>
      </c>
      <c r="DB7" s="103">
        <f>IFERROR(VLOOKUP(B7,'[1]14'!B:D,3,0),"0")</f>
        <v>0</v>
      </c>
      <c r="DC7" s="103">
        <f>IFERROR(VLOOKUP(B7,'[1]14'!B:E,4,0),"0")</f>
        <v>0</v>
      </c>
      <c r="DD7" s="103">
        <f>IFERROR(VLOOKUP(B7,'[1]14'!B:F,5,0),"0")</f>
        <v>0</v>
      </c>
      <c r="DE7" s="103">
        <f>IFERROR(VLOOKUP(B7,'[1]14'!B:J,9,0),"0")</f>
        <v>0</v>
      </c>
      <c r="DF7" s="103">
        <f>IFERROR(VLOOKUP(B7,'[1]14'!B:K,10,0),"0")</f>
        <v>0</v>
      </c>
      <c r="DG7" s="103">
        <f>IFERROR(VLOOKUP(B7,'[1]14'!B:L,11,0),"0")</f>
        <v>0</v>
      </c>
      <c r="DH7" s="101">
        <f t="shared" si="22"/>
        <v>0</v>
      </c>
      <c r="DI7" s="103">
        <f>IFERROR(VLOOKUP(B7,'[1]15'!B:D,3,0),"0")</f>
        <v>0</v>
      </c>
      <c r="DJ7" s="103">
        <f>IFERROR(VLOOKUP(B7,'[1]15'!B:E,4,0),"0")</f>
        <v>0</v>
      </c>
      <c r="DK7" s="103">
        <f>IFERROR(VLOOKUP(B7,'[1]15'!B:F,5,0),"0")</f>
        <v>0</v>
      </c>
      <c r="DL7" s="103">
        <f>IFERROR(VLOOKUP(B7,'[1]15'!B:J,9,0),"0")</f>
        <v>0</v>
      </c>
      <c r="DM7" s="103">
        <f>IFERROR(VLOOKUP(B7,'[1]15'!B:K,10,0),"0")</f>
        <v>0</v>
      </c>
      <c r="DN7" s="103">
        <f>IFERROR(VLOOKUP(B7,'[1]15'!B:L,11,0),"0")</f>
        <v>0</v>
      </c>
      <c r="DO7" s="101">
        <f t="shared" si="23"/>
        <v>0</v>
      </c>
      <c r="DP7" s="103">
        <f>IFERROR(VLOOKUP(B7,'[1]16'!B:D,3,0),"0")</f>
        <v>0</v>
      </c>
      <c r="DQ7" s="103">
        <f>IFERROR(VLOOKUP(B7,'[1]16'!B:E,4,0),"0")</f>
        <v>0</v>
      </c>
      <c r="DR7" s="103">
        <f>IFERROR(VLOOKUP(B7,'[1]16'!B:F,5,0),"0")</f>
        <v>0</v>
      </c>
      <c r="DS7" s="103">
        <f>IFERROR(VLOOKUP(B7,'[1]16'!B:J,9,0),"0")</f>
        <v>0</v>
      </c>
      <c r="DT7" s="103">
        <f>IFERROR(VLOOKUP(B7,'[1]16'!B:K,10,0),"0")</f>
        <v>0</v>
      </c>
      <c r="DU7" s="103">
        <f>IFERROR(VLOOKUP(B7,'[1]16'!B:L,11,0),"0")</f>
        <v>0</v>
      </c>
      <c r="DV7" s="101">
        <f t="shared" si="24"/>
        <v>0</v>
      </c>
      <c r="DW7" s="103">
        <f>IFERROR(VLOOKUP(B7,'[1]17'!B:D,3,0),"0")</f>
        <v>0</v>
      </c>
      <c r="DX7" s="103">
        <f>IFERROR(VLOOKUP(B7,'[1]17'!B:E,4,0),"0")</f>
        <v>0</v>
      </c>
      <c r="DY7" s="103">
        <f>IFERROR(VLOOKUP(B7,'[1]17'!B:F,5,0),"0")</f>
        <v>0</v>
      </c>
      <c r="DZ7" s="103">
        <f>IFERROR(VLOOKUP(B7,'[1]17'!B:J,9,0),"0")</f>
        <v>0</v>
      </c>
      <c r="EA7" s="103">
        <f>IFERROR(VLOOKUP(B7,'[1]17'!B:K,10,0),"0")</f>
        <v>0</v>
      </c>
      <c r="EB7" s="103">
        <f>IFERROR(VLOOKUP(B7,'[1]17'!B:L,11,0),"0")</f>
        <v>0</v>
      </c>
      <c r="EC7" s="101">
        <f t="shared" si="25"/>
        <v>0</v>
      </c>
      <c r="ED7" s="103">
        <f>IFERROR(VLOOKUP(B7,'[1]18'!B:D,3,0),"0")</f>
        <v>0</v>
      </c>
      <c r="EE7" s="103">
        <f>IFERROR(VLOOKUP(B7,'[1]18'!B:E,4,0),"0")</f>
        <v>0</v>
      </c>
      <c r="EF7" s="103">
        <f>IFERROR(VLOOKUP(B7,'[1]18'!B:F,5,0),"0")</f>
        <v>0</v>
      </c>
      <c r="EG7" s="103">
        <f>IFERROR(VLOOKUP(B7,'[1]18'!B:J,9,0),"0")</f>
        <v>0</v>
      </c>
      <c r="EH7" s="103">
        <f>IFERROR(VLOOKUP(B7,'[1]18'!B:K,10,0),"0")</f>
        <v>0</v>
      </c>
      <c r="EI7" s="103">
        <f>IFERROR(VLOOKUP(B7,'[1]18'!B:L,11,0),"0")</f>
        <v>0</v>
      </c>
      <c r="EJ7" s="101">
        <f t="shared" si="26"/>
        <v>0</v>
      </c>
      <c r="EK7" s="103">
        <f>IFERROR(VLOOKUP(B7,'[1]19'!B:D,3,0),"0")</f>
        <v>0</v>
      </c>
      <c r="EL7" s="103">
        <f>IFERROR(VLOOKUP(B7,'[1]19'!B:E,4,0),"0")</f>
        <v>0</v>
      </c>
      <c r="EM7" s="103">
        <f>IFERROR(VLOOKUP(B7,'[1]19'!B:F,5,0),"0")</f>
        <v>0</v>
      </c>
      <c r="EN7" s="103">
        <f>IFERROR(VLOOKUP(B7,'[1]19'!B:J,9,0),"0")</f>
        <v>0</v>
      </c>
      <c r="EO7" s="103">
        <f>IFERROR(VLOOKUP(B7,'[1]19'!B:K,10,0),"0")</f>
        <v>0</v>
      </c>
      <c r="EP7" s="103">
        <f>IFERROR(VLOOKUP(B7,'[1]19'!B:L,11,0),"0")</f>
        <v>0</v>
      </c>
      <c r="EQ7" s="101">
        <f t="shared" si="27"/>
        <v>0</v>
      </c>
      <c r="ER7" s="103">
        <f>IFERROR(VLOOKUP(B7,'[1]20'!B:D,3,0),"0")</f>
        <v>0</v>
      </c>
      <c r="ES7" s="103">
        <f>IFERROR(VLOOKUP(B7,'[1]20'!B:E,4,0),"0")</f>
        <v>0</v>
      </c>
      <c r="ET7" s="103">
        <f>IFERROR(VLOOKUP(B7,'[1]20'!B:F,5,0),"0")</f>
        <v>0</v>
      </c>
      <c r="EU7" s="103">
        <f>IFERROR(VLOOKUP(B7,'[1]20'!B:J,9,0),"0")</f>
        <v>0</v>
      </c>
      <c r="EV7" s="103">
        <f>IFERROR(VLOOKUP(B7,'[1]20'!B:K,10,0),"0")</f>
        <v>0</v>
      </c>
      <c r="EW7" s="103">
        <f>IFERROR(VLOOKUP(B7,'[1]20'!B:L,11,0),"0")</f>
        <v>0</v>
      </c>
      <c r="EX7" s="101">
        <f t="shared" si="28"/>
        <v>0</v>
      </c>
      <c r="EY7" s="103">
        <f>IFERROR(VLOOKUP(B7,'[1]21'!B:D,3,0),"0")</f>
        <v>0</v>
      </c>
      <c r="EZ7" s="103">
        <f>IFERROR(VLOOKUP(B7,'[1]21'!B:E,4,0),"0")</f>
        <v>0</v>
      </c>
      <c r="FA7" s="103">
        <f>IFERROR(VLOOKUP(B7,'[1]21'!B:F,5,0),"0")</f>
        <v>0</v>
      </c>
      <c r="FB7" s="103">
        <f>IFERROR(VLOOKUP(B7,'[1]21'!B:J,9,0),"0")</f>
        <v>0</v>
      </c>
      <c r="FC7" s="103">
        <f>IFERROR(VLOOKUP(B7,'[1]21'!B:K,10,0),"0")</f>
        <v>0</v>
      </c>
      <c r="FD7" s="103">
        <f>IFERROR(VLOOKUP(B7,'[1]21'!B:L,11,0),"0")</f>
        <v>0</v>
      </c>
      <c r="FE7" s="101">
        <f t="shared" si="29"/>
        <v>0</v>
      </c>
      <c r="FF7" s="103">
        <f>IFERROR(VLOOKUP(B7,'[1]22'!B:D,3,0),"0")</f>
        <v>0</v>
      </c>
      <c r="FG7" s="103">
        <f>IFERROR(VLOOKUP(B7,'[1]22'!B:E,4,0),"0")</f>
        <v>0</v>
      </c>
      <c r="FH7" s="103">
        <f>IFERROR(VLOOKUP(B7,'[1]22'!B:F,5,0),"0")</f>
        <v>0</v>
      </c>
      <c r="FI7" s="103">
        <f>IFERROR(VLOOKUP(B7,'[1]22'!B:J,9,0),"0")</f>
        <v>0</v>
      </c>
      <c r="FJ7" s="103">
        <f>IFERROR(VLOOKUP(B7,'[1]22'!B:K,10,0),"0")</f>
        <v>0</v>
      </c>
      <c r="FK7" s="103">
        <f>IFERROR(VLOOKUP(B7,'[1]22'!B:L,11,0),"0")</f>
        <v>0</v>
      </c>
      <c r="FL7" s="101">
        <f t="shared" si="30"/>
        <v>0</v>
      </c>
      <c r="FM7" s="103">
        <f>IFERROR(VLOOKUP(B7,'[1]23'!B:D,3,0),"0")</f>
        <v>0</v>
      </c>
      <c r="FN7" s="103">
        <f>IFERROR(VLOOKUP(B7,'[1]23'!B:E,4,0),"0")</f>
        <v>0</v>
      </c>
      <c r="FO7" s="103">
        <f>IFERROR(VLOOKUP(B7,'[1]23'!B:F,5,0),"0")</f>
        <v>0</v>
      </c>
      <c r="FP7" s="103">
        <f>IFERROR(VLOOKUP(B7,'[1]23'!B:J,9,0),"0")</f>
        <v>0</v>
      </c>
      <c r="FQ7" s="103">
        <f>IFERROR(VLOOKUP(B7,'[1]23'!B:K,10,0),"0")</f>
        <v>0</v>
      </c>
      <c r="FR7" s="103">
        <f>IFERROR(VLOOKUP(B7,'[1]23'!B:L,11,0),"0")</f>
        <v>0</v>
      </c>
      <c r="FS7" s="101">
        <f t="shared" si="31"/>
        <v>0</v>
      </c>
      <c r="FT7" s="103">
        <f>IFERROR(VLOOKUP(B7,'[1]24'!B:D,3,0),"0")</f>
        <v>0</v>
      </c>
      <c r="FU7" s="103">
        <f>IFERROR(VLOOKUP(B7,'[1]24'!B:E,4,0),"0")</f>
        <v>0</v>
      </c>
      <c r="FV7" s="103">
        <f>IFERROR(VLOOKUP(B7,'[1]24'!B:F,5,0),"0")</f>
        <v>0</v>
      </c>
      <c r="FW7" s="103">
        <f>IFERROR(VLOOKUP(B7,'[1]24'!B:J,9,0),"0")</f>
        <v>0</v>
      </c>
      <c r="FX7" s="103">
        <f>IFERROR(VLOOKUP(B7,'[1]24'!B:K,10,0),"0")</f>
        <v>0</v>
      </c>
      <c r="FY7" s="103">
        <f>IFERROR(VLOOKUP(B7,'[1]24'!B:L,11,0),"0")</f>
        <v>0</v>
      </c>
      <c r="FZ7" s="101">
        <f t="shared" si="32"/>
        <v>0</v>
      </c>
      <c r="GA7" s="103">
        <f>IFERROR(VLOOKUP(B7,'[1]25'!B:D,3,0),"0")</f>
        <v>0</v>
      </c>
      <c r="GB7" s="103">
        <f>IFERROR(VLOOKUP(B7,'[1]25'!B:E,4,0),"0")</f>
        <v>0</v>
      </c>
      <c r="GC7" s="103">
        <f>IFERROR(VLOOKUP(B7,'[1]25'!B:F,5,0),"0")</f>
        <v>0</v>
      </c>
      <c r="GD7" s="103">
        <f>IFERROR(VLOOKUP(B7,'[1]25'!B:J,9,0),"0")</f>
        <v>0</v>
      </c>
      <c r="GE7" s="103">
        <f>IFERROR(VLOOKUP(B7,'[1]25'!B:K,10,0),"0")</f>
        <v>0</v>
      </c>
      <c r="GF7" s="103">
        <f>IFERROR(VLOOKUP(B7,'[1]25'!B:L,11,0),"0")</f>
        <v>0</v>
      </c>
      <c r="GG7" s="101">
        <f t="shared" si="33"/>
        <v>0</v>
      </c>
      <c r="GH7" s="103">
        <f>IFERROR(VLOOKUP(B7,'[1]26'!B:D,3,0),"0")</f>
        <v>0</v>
      </c>
      <c r="GI7" s="103">
        <f>IFERROR(VLOOKUP(B7,'[1]26'!B:E,4,0),"0")</f>
        <v>0</v>
      </c>
      <c r="GJ7" s="103">
        <f>IFERROR(VLOOKUP(B7,'[1]26'!B:F,5,0),"0")</f>
        <v>0</v>
      </c>
      <c r="GK7" s="103">
        <f>IFERROR(VLOOKUP(B7,'[1]26'!B:J,9,0),"0")</f>
        <v>0</v>
      </c>
      <c r="GL7" s="103">
        <f>IFERROR(VLOOKUP(B7,'[1]26'!B:K,10,0),"0")</f>
        <v>0</v>
      </c>
      <c r="GM7" s="103">
        <f>IFERROR(VLOOKUP(B7,'[1]26'!B:L,11,0),"0")</f>
        <v>0</v>
      </c>
      <c r="GN7" s="101">
        <f t="shared" si="34"/>
        <v>0</v>
      </c>
      <c r="GO7" s="103">
        <f>IFERROR(VLOOKUP(B7,'[1]27'!B:D,3,0),"0")</f>
        <v>0</v>
      </c>
      <c r="GP7" s="103">
        <f>IFERROR(VLOOKUP(B7,'[1]27'!B:E,4,0),"0")</f>
        <v>0</v>
      </c>
      <c r="GQ7" s="103">
        <f>IFERROR(VLOOKUP(B7,'[1]27'!B:F,5,0),"0")</f>
        <v>0</v>
      </c>
      <c r="GR7" s="103">
        <f>IFERROR(VLOOKUP(B7,'[1]27'!B:J,9,0),"0")</f>
        <v>0</v>
      </c>
      <c r="GS7" s="103">
        <f>IFERROR(VLOOKUP(B7,'[1]27'!B:K,10,0),"0")</f>
        <v>0</v>
      </c>
      <c r="GT7" s="103">
        <f>IFERROR(VLOOKUP(B7,'[1]27'!B:L,11,0),"0")</f>
        <v>0</v>
      </c>
      <c r="GU7" s="101">
        <f t="shared" si="35"/>
        <v>0</v>
      </c>
      <c r="GV7" s="103">
        <f>IFERROR(VLOOKUP(B7,'[1]28'!B:D,3,0),"0")</f>
        <v>0</v>
      </c>
      <c r="GW7" s="103">
        <f>IFERROR(VLOOKUP(B7,'[1]28'!B:E,4,0),"0")</f>
        <v>0</v>
      </c>
      <c r="GX7" s="103">
        <f>IFERROR(VLOOKUP(B7,'[1]28'!B:F,5,0),"0")</f>
        <v>0</v>
      </c>
      <c r="GY7" s="103">
        <f>IFERROR(VLOOKUP(B7,'[1]28'!B:J,9,0),"0")</f>
        <v>0</v>
      </c>
      <c r="GZ7" s="103">
        <f>IFERROR(VLOOKUP(B7,'[1]28'!B:K,10,0),"0")</f>
        <v>0</v>
      </c>
      <c r="HA7" s="103">
        <f>IFERROR(VLOOKUP(B7,'[1]28'!B:L,11,0),"0")</f>
        <v>0</v>
      </c>
      <c r="HB7" s="101">
        <f t="shared" si="36"/>
        <v>0</v>
      </c>
      <c r="HC7" s="103">
        <f>IFERROR(VLOOKUP(B7,'[1]29'!B:D,3,0),"0")</f>
        <v>0</v>
      </c>
      <c r="HD7" s="103">
        <f>IFERROR(VLOOKUP(B7,'[1]29'!B:E,4,0),"0")</f>
        <v>0</v>
      </c>
      <c r="HE7" s="103">
        <f>IFERROR(VLOOKUP(B7,'[1]29'!B:F,5,0),"0")</f>
        <v>0</v>
      </c>
      <c r="HF7" s="103">
        <f>IFERROR(VLOOKUP(B7,'[1]29'!B:J,9,0),"0")</f>
        <v>0</v>
      </c>
      <c r="HG7" s="103">
        <f>IFERROR(VLOOKUP(B7,'[1]29'!B:K,10,0),"0")</f>
        <v>0</v>
      </c>
      <c r="HH7" s="103">
        <f>IFERROR(VLOOKUP(B7,'[1]29'!B:L,11,0),"0")</f>
        <v>0</v>
      </c>
      <c r="HI7" s="101">
        <f t="shared" si="37"/>
        <v>0</v>
      </c>
      <c r="HJ7" s="103">
        <f>IFERROR(VLOOKUP(B7,'[1]30'!B:D,3,0),"0")</f>
        <v>0</v>
      </c>
      <c r="HK7" s="103">
        <f>IFERROR(VLOOKUP(B7,'[1]30'!B:E,4,0),"0")</f>
        <v>0</v>
      </c>
      <c r="HL7" s="103">
        <f>IFERROR(VLOOKUP(B7,'[1]30'!B:F,5,0),"0")</f>
        <v>0</v>
      </c>
      <c r="HM7" s="103">
        <f>IFERROR(VLOOKUP(B7,'[1]30'!B:J,9,0),"0")</f>
        <v>0</v>
      </c>
      <c r="HN7" s="103">
        <f>IFERROR(VLOOKUP(B7,'[1]30'!B:K,10,0),"0")</f>
        <v>0</v>
      </c>
      <c r="HO7" s="103">
        <f>IFERROR(VLOOKUP(B7,'[1]30'!B:L,11,0),"0")</f>
        <v>0</v>
      </c>
      <c r="HP7" s="101">
        <f t="shared" si="38"/>
        <v>0</v>
      </c>
      <c r="HQ7" s="103">
        <f>IFERROR(VLOOKUP(B7,'[1]31'!B:D,3,0),"0")</f>
        <v>0</v>
      </c>
      <c r="HR7" s="103">
        <f>IFERROR(VLOOKUP(B7,'[1]31'!B:E,4,0),"0")</f>
        <v>0</v>
      </c>
      <c r="HS7" s="103">
        <f>IFERROR(VLOOKUP(B7,'[1]31'!B:F,5,0),"0")</f>
        <v>0</v>
      </c>
      <c r="HT7" s="103">
        <f>IFERROR(VLOOKUP(B7,'[1]31'!B:J,9,0),"0")</f>
        <v>0</v>
      </c>
      <c r="HU7" s="103">
        <f>IFERROR(VLOOKUP(B7,'[1]31'!B:K,10,0),"0")</f>
        <v>0</v>
      </c>
      <c r="HV7" s="103">
        <f>IFERROR(VLOOKUP(B7,'[1]31'!B:L,11,0),"0")</f>
        <v>0</v>
      </c>
      <c r="HW7" s="101">
        <f t="shared" si="39"/>
        <v>0</v>
      </c>
    </row>
    <row r="8" spans="1:231" x14ac:dyDescent="0.6">
      <c r="A8" s="83">
        <v>5</v>
      </c>
      <c r="B8" s="83">
        <v>1111087</v>
      </c>
      <c r="C8" s="84" t="s">
        <v>16868</v>
      </c>
      <c r="D8" s="83" t="s">
        <v>168</v>
      </c>
      <c r="E8" s="85">
        <v>37</v>
      </c>
      <c r="F8" s="99">
        <f t="shared" si="5"/>
        <v>0</v>
      </c>
      <c r="G8" s="100">
        <f t="shared" si="6"/>
        <v>0</v>
      </c>
      <c r="H8" s="100">
        <f t="shared" si="6"/>
        <v>0</v>
      </c>
      <c r="I8" s="100">
        <f t="shared" si="6"/>
        <v>0</v>
      </c>
      <c r="J8" s="100">
        <f t="shared" si="6"/>
        <v>0</v>
      </c>
      <c r="K8" s="100">
        <f t="shared" si="6"/>
        <v>0</v>
      </c>
      <c r="L8" s="100">
        <f t="shared" si="6"/>
        <v>0</v>
      </c>
      <c r="M8" s="101">
        <f t="shared" si="7"/>
        <v>0</v>
      </c>
      <c r="N8" s="102">
        <f t="shared" si="8"/>
        <v>0</v>
      </c>
      <c r="O8" s="103">
        <f>IFERROR(VLOOKUP(B8,'[1]1'!B:D,3,0),"0")</f>
        <v>0</v>
      </c>
      <c r="P8" s="103">
        <f>IFERROR(VLOOKUP(B8,'[1]1'!B:E,4,0),"0")</f>
        <v>0</v>
      </c>
      <c r="Q8" s="103">
        <f>IFERROR(VLOOKUP(B8,'[1]1'!B:F,5,0),"0")</f>
        <v>0</v>
      </c>
      <c r="R8" s="103">
        <f>IFERROR(VLOOKUP(B8,'[1]1'!B:J,9,0),"0")</f>
        <v>0</v>
      </c>
      <c r="S8" s="103">
        <f>IFERROR(VLOOKUP(B8,'[1]1'!B:K,10,0),"0")</f>
        <v>0</v>
      </c>
      <c r="T8" s="103">
        <f>IFERROR(VLOOKUP(B8,'[1]1'!B:L,11,0),"0")</f>
        <v>0</v>
      </c>
      <c r="U8" s="101">
        <f t="shared" si="9"/>
        <v>0</v>
      </c>
      <c r="V8" s="103">
        <f>IFERROR(VLOOKUP(B8,'[1]2'!B:D,3,0),"0")</f>
        <v>0</v>
      </c>
      <c r="W8" s="103">
        <f>IFERROR(VLOOKUP(B8,'[1]2'!B:E,4,0),"0")</f>
        <v>0</v>
      </c>
      <c r="X8" s="103">
        <f>IFERROR(VLOOKUP(B8,'[1]2'!B:F,5,0),"0")</f>
        <v>0</v>
      </c>
      <c r="Y8" s="103">
        <f>IFERROR(VLOOKUP(B8,'[1]2'!B:J,9,0),"0")</f>
        <v>0</v>
      </c>
      <c r="Z8" s="103">
        <f>IFERROR(VLOOKUP(B8,'[1]2'!B:K,10,0),"0")</f>
        <v>0</v>
      </c>
      <c r="AA8" s="103">
        <f>IFERROR(VLOOKUP(B8,'[1]2'!B:L,11,0),"0")</f>
        <v>0</v>
      </c>
      <c r="AB8" s="101">
        <f t="shared" si="10"/>
        <v>0</v>
      </c>
      <c r="AC8" s="103">
        <f>IFERROR(VLOOKUP(B8,'[1]3'!B:D,3,0),"0")</f>
        <v>0</v>
      </c>
      <c r="AD8" s="103">
        <f>IFERROR(VLOOKUP(B8,'[1]3'!B:E,4,0),"0")</f>
        <v>0</v>
      </c>
      <c r="AE8" s="103">
        <f>IFERROR(VLOOKUP(B8,'[1]3'!B:F,5,0),"0")</f>
        <v>0</v>
      </c>
      <c r="AF8" s="103">
        <f>IFERROR(VLOOKUP(B8,'[1]3'!B:J,9,0),"0")</f>
        <v>0</v>
      </c>
      <c r="AG8" s="103">
        <f>IFERROR(VLOOKUP(B8,'[1]3'!B:K,10,0),"0")</f>
        <v>0</v>
      </c>
      <c r="AH8" s="103">
        <f>IFERROR(VLOOKUP(B8,'[1]3'!B:L,11,0),"0")</f>
        <v>0</v>
      </c>
      <c r="AI8" s="101">
        <f t="shared" si="11"/>
        <v>0</v>
      </c>
      <c r="AJ8" s="103">
        <f>IFERROR(VLOOKUP(B8,'[1]4'!B:D,3,0),"0")</f>
        <v>0</v>
      </c>
      <c r="AK8" s="103">
        <f>IFERROR(VLOOKUP(B8,'[1]4'!B:E,4,0),"0")</f>
        <v>0</v>
      </c>
      <c r="AL8" s="103">
        <f>IFERROR(VLOOKUP(B8,'[1]4'!B:F,5,0),"0")</f>
        <v>0</v>
      </c>
      <c r="AM8" s="103">
        <f>IFERROR(VLOOKUP(B8,'[1]4'!B:J,9,0),"0")</f>
        <v>0</v>
      </c>
      <c r="AN8" s="103">
        <f>IFERROR(VLOOKUP(B8,'[1]4'!B:K,10,0),"0")</f>
        <v>0</v>
      </c>
      <c r="AO8" s="103">
        <f>IFERROR(VLOOKUP(B8,'[1]4'!B:L,11,0),"0")</f>
        <v>0</v>
      </c>
      <c r="AP8" s="101">
        <f t="shared" si="12"/>
        <v>0</v>
      </c>
      <c r="AQ8" s="103">
        <f>IFERROR(VLOOKUP(B8,'[1]5'!B:D,3,0),"0")</f>
        <v>0</v>
      </c>
      <c r="AR8" s="103">
        <f>IFERROR(VLOOKUP(B8,'[1]5'!B:E,4,0),"0")</f>
        <v>0</v>
      </c>
      <c r="AS8" s="103">
        <f>IFERROR(VLOOKUP(B8,'[1]5'!B:F,5,0),"0")</f>
        <v>0</v>
      </c>
      <c r="AT8" s="103">
        <f>IFERROR(VLOOKUP(B8,'[1]5'!B:J,9,0),"0")</f>
        <v>0</v>
      </c>
      <c r="AU8" s="103">
        <f>IFERROR(VLOOKUP(B8,'[1]5'!B:K,10,0),"0")</f>
        <v>0</v>
      </c>
      <c r="AV8" s="103">
        <f>IFERROR(VLOOKUP(B8,'[1]5'!B:L,11,0),"0")</f>
        <v>0</v>
      </c>
      <c r="AW8" s="101">
        <f t="shared" si="13"/>
        <v>0</v>
      </c>
      <c r="AX8" s="103">
        <f>IFERROR(VLOOKUP(B8,'[1]6'!B:D,3,0),"0")</f>
        <v>0</v>
      </c>
      <c r="AY8" s="103">
        <f>IFERROR(VLOOKUP(B8,'[1]6'!B:E,4,0),"0")</f>
        <v>0</v>
      </c>
      <c r="AZ8" s="103">
        <f>IFERROR(VLOOKUP(B8,'[1]6'!B:F,5,0),"0")</f>
        <v>0</v>
      </c>
      <c r="BA8" s="103">
        <f>IFERROR(VLOOKUP(B8,'[1]6'!B:J,9,0),"0")</f>
        <v>0</v>
      </c>
      <c r="BB8" s="103">
        <f>IFERROR(VLOOKUP(B8,'[1]6'!B:K,10,0),"0")</f>
        <v>0</v>
      </c>
      <c r="BC8" s="103">
        <f>IFERROR(VLOOKUP(B8,'[1]6'!B:L,11,0),"0")</f>
        <v>0</v>
      </c>
      <c r="BD8" s="101">
        <f t="shared" si="14"/>
        <v>0</v>
      </c>
      <c r="BE8" s="103">
        <f>IFERROR(VLOOKUP(B8,'[1]7'!B:D,3,0),"0")</f>
        <v>0</v>
      </c>
      <c r="BF8" s="103">
        <f>IFERROR(VLOOKUP(B8,'[1]7'!B:E,4,0),"0")</f>
        <v>0</v>
      </c>
      <c r="BG8" s="103">
        <f>IFERROR(VLOOKUP(B8,'[1]7'!B:F,5,0),"0")</f>
        <v>0</v>
      </c>
      <c r="BH8" s="103">
        <f>IFERROR(VLOOKUP(B8,'[1]7'!B:J,9,0),"0")</f>
        <v>0</v>
      </c>
      <c r="BI8" s="103">
        <f>IFERROR(VLOOKUP(B8,'[1]7'!B:K,10,0),"0")</f>
        <v>0</v>
      </c>
      <c r="BJ8" s="103">
        <f>IFERROR(VLOOKUP(B8,'[1]7'!B:L,11,0),"0")</f>
        <v>0</v>
      </c>
      <c r="BK8" s="101">
        <f t="shared" si="15"/>
        <v>0</v>
      </c>
      <c r="BL8" s="103">
        <f>IFERROR(VLOOKUP(B8,'[1]8'!B:D,3,0),"0")</f>
        <v>0</v>
      </c>
      <c r="BM8" s="103">
        <f>IFERROR(VLOOKUP(B8,'[1]8'!B:E,4,0),"0")</f>
        <v>0</v>
      </c>
      <c r="BN8" s="103">
        <f>IFERROR(VLOOKUP(B8,'[1]8'!B:F,5,0),"0")</f>
        <v>0</v>
      </c>
      <c r="BO8" s="103">
        <f>IFERROR(VLOOKUP(B8,'[1]8'!B:J,9,0),"0")</f>
        <v>0</v>
      </c>
      <c r="BP8" s="103">
        <f>IFERROR(VLOOKUP(B8,'[1]8'!B:K,10,0),"0")</f>
        <v>0</v>
      </c>
      <c r="BQ8" s="103">
        <f>IFERROR(VLOOKUP(B8,'[1]8'!B:L,11,0),"0")</f>
        <v>0</v>
      </c>
      <c r="BR8" s="101">
        <f t="shared" si="16"/>
        <v>0</v>
      </c>
      <c r="BS8" s="103">
        <f>IFERROR(VLOOKUP(B8,'[1]9'!B:D,3,0),"0")</f>
        <v>0</v>
      </c>
      <c r="BT8" s="103">
        <f>IFERROR(VLOOKUP(B8,'[1]9'!B:E,4,0),"0")</f>
        <v>0</v>
      </c>
      <c r="BU8" s="103">
        <f>IFERROR(VLOOKUP(B8,'[1]9'!B:F,5,0),"0")</f>
        <v>0</v>
      </c>
      <c r="BV8" s="103">
        <f>IFERROR(VLOOKUP(B8,'[1]9'!B:J,9,0),"0")</f>
        <v>0</v>
      </c>
      <c r="BW8" s="103">
        <f>IFERROR(VLOOKUP(B8,'[1]9'!B:K,10,0),"0")</f>
        <v>0</v>
      </c>
      <c r="BX8" s="103">
        <f>IFERROR(VLOOKUP(B8,'[1]9'!B:L,11,0),"0")</f>
        <v>0</v>
      </c>
      <c r="BY8" s="101">
        <f t="shared" si="17"/>
        <v>0</v>
      </c>
      <c r="BZ8" s="103">
        <f>IFERROR(VLOOKUP(B8,'[1]10'!B:D,3,0),"0")</f>
        <v>0</v>
      </c>
      <c r="CA8" s="103">
        <f>IFERROR(VLOOKUP(B8,'[1]10'!B:E,4,0),"0")</f>
        <v>0</v>
      </c>
      <c r="CB8" s="103">
        <f>IFERROR(VLOOKUP(B8,'[1]10'!B:F,5,0),"0")</f>
        <v>0</v>
      </c>
      <c r="CC8" s="103">
        <f>IFERROR(VLOOKUP(B8,'[1]10'!B:J,9,0),"0")</f>
        <v>0</v>
      </c>
      <c r="CD8" s="103">
        <f>IFERROR(VLOOKUP(B8,'[1]10'!B:K,10,0),"0")</f>
        <v>0</v>
      </c>
      <c r="CE8" s="103">
        <f>IFERROR(VLOOKUP(B8,'[1]10'!B:L,11,0),"0")</f>
        <v>0</v>
      </c>
      <c r="CF8" s="101">
        <f t="shared" si="18"/>
        <v>0</v>
      </c>
      <c r="CG8" s="103">
        <f>IFERROR(VLOOKUP(B8,'[1]11'!B:D,3,0),"0")</f>
        <v>0</v>
      </c>
      <c r="CH8" s="103">
        <f>IFERROR(VLOOKUP(B8,'[1]11'!B:E,4,0),"0")</f>
        <v>0</v>
      </c>
      <c r="CI8" s="103">
        <f>IFERROR(VLOOKUP(B8,'[1]11'!B:F,5,0),"0")</f>
        <v>0</v>
      </c>
      <c r="CJ8" s="103">
        <f>IFERROR(VLOOKUP(B8,'[1]11'!B:J,9,0),"0")</f>
        <v>0</v>
      </c>
      <c r="CK8" s="103">
        <f>IFERROR(VLOOKUP(B8,'[1]11'!B:K,10,0),"0")</f>
        <v>0</v>
      </c>
      <c r="CL8" s="103">
        <f>IFERROR(VLOOKUP(B8,'[1]11'!B:L,11,0),"0")</f>
        <v>0</v>
      </c>
      <c r="CM8" s="101">
        <f t="shared" si="19"/>
        <v>0</v>
      </c>
      <c r="CN8" s="103">
        <f>IFERROR(VLOOKUP(B8,'[1]12'!B:D,3,0),"0")</f>
        <v>0</v>
      </c>
      <c r="CO8" s="103">
        <f>IFERROR(VLOOKUP(B8,'[1]12'!B:E,4,0),"0")</f>
        <v>0</v>
      </c>
      <c r="CP8" s="103">
        <f>IFERROR(VLOOKUP(B8,'[1]12'!B:F,5,0),"0")</f>
        <v>0</v>
      </c>
      <c r="CQ8" s="103">
        <f>IFERROR(VLOOKUP(B8,'[1]12'!B:J,9,0),"0")</f>
        <v>0</v>
      </c>
      <c r="CR8" s="103">
        <f>IFERROR(VLOOKUP(B8,'[1]12'!B:K,10,0),"0")</f>
        <v>0</v>
      </c>
      <c r="CS8" s="103">
        <f>IFERROR(VLOOKUP(B8,'[1]12'!B:L,11,0),"0")</f>
        <v>0</v>
      </c>
      <c r="CT8" s="101">
        <f t="shared" si="20"/>
        <v>0</v>
      </c>
      <c r="CU8" s="103">
        <f>IFERROR(VLOOKUP(B8,'[1]13'!B:D,3,0),"0")</f>
        <v>0</v>
      </c>
      <c r="CV8" s="103">
        <f>IFERROR(VLOOKUP(B8,'[1]13'!B:E,4,0),"0")</f>
        <v>0</v>
      </c>
      <c r="CW8" s="103">
        <f>IFERROR(VLOOKUP(B8,'[1]13'!B:F,5,0),"0")</f>
        <v>0</v>
      </c>
      <c r="CX8" s="103">
        <f>IFERROR(VLOOKUP(B8,'[1]13'!B:J,9,0),"0")</f>
        <v>0</v>
      </c>
      <c r="CY8" s="103">
        <f>IFERROR(VLOOKUP(B8,'[1]13'!B:K,10,0),"0")</f>
        <v>0</v>
      </c>
      <c r="CZ8" s="103">
        <f>IFERROR(VLOOKUP(B8,'[1]13'!B:L,11,0),"0")</f>
        <v>0</v>
      </c>
      <c r="DA8" s="101">
        <f t="shared" si="21"/>
        <v>0</v>
      </c>
      <c r="DB8" s="103">
        <f>IFERROR(VLOOKUP(B8,'[1]14'!B:D,3,0),"0")</f>
        <v>0</v>
      </c>
      <c r="DC8" s="103">
        <f>IFERROR(VLOOKUP(B8,'[1]14'!B:E,4,0),"0")</f>
        <v>0</v>
      </c>
      <c r="DD8" s="103">
        <f>IFERROR(VLOOKUP(B8,'[1]14'!B:F,5,0),"0")</f>
        <v>0</v>
      </c>
      <c r="DE8" s="103">
        <f>IFERROR(VLOOKUP(B8,'[1]14'!B:J,9,0),"0")</f>
        <v>0</v>
      </c>
      <c r="DF8" s="103">
        <f>IFERROR(VLOOKUP(B8,'[1]14'!B:K,10,0),"0")</f>
        <v>0</v>
      </c>
      <c r="DG8" s="103">
        <f>IFERROR(VLOOKUP(B8,'[1]14'!B:L,11,0),"0")</f>
        <v>0</v>
      </c>
      <c r="DH8" s="101">
        <f t="shared" si="22"/>
        <v>0</v>
      </c>
      <c r="DI8" s="103">
        <f>IFERROR(VLOOKUP(B8,'[1]15'!B:D,3,0),"0")</f>
        <v>0</v>
      </c>
      <c r="DJ8" s="103">
        <f>IFERROR(VLOOKUP(B8,'[1]15'!B:E,4,0),"0")</f>
        <v>0</v>
      </c>
      <c r="DK8" s="103">
        <f>IFERROR(VLOOKUP(B8,'[1]15'!B:F,5,0),"0")</f>
        <v>0</v>
      </c>
      <c r="DL8" s="103">
        <f>IFERROR(VLOOKUP(B8,'[1]15'!B:J,9,0),"0")</f>
        <v>0</v>
      </c>
      <c r="DM8" s="103">
        <f>IFERROR(VLOOKUP(B8,'[1]15'!B:K,10,0),"0")</f>
        <v>0</v>
      </c>
      <c r="DN8" s="103">
        <f>IFERROR(VLOOKUP(B8,'[1]15'!B:L,11,0),"0")</f>
        <v>0</v>
      </c>
      <c r="DO8" s="101">
        <f t="shared" si="23"/>
        <v>0</v>
      </c>
      <c r="DP8" s="103">
        <f>IFERROR(VLOOKUP(B8,'[1]16'!B:D,3,0),"0")</f>
        <v>0</v>
      </c>
      <c r="DQ8" s="103">
        <f>IFERROR(VLOOKUP(B8,'[1]16'!B:E,4,0),"0")</f>
        <v>0</v>
      </c>
      <c r="DR8" s="103">
        <f>IFERROR(VLOOKUP(B8,'[1]16'!B:F,5,0),"0")</f>
        <v>0</v>
      </c>
      <c r="DS8" s="103">
        <f>IFERROR(VLOOKUP(B8,'[1]16'!B:J,9,0),"0")</f>
        <v>0</v>
      </c>
      <c r="DT8" s="103">
        <f>IFERROR(VLOOKUP(B8,'[1]16'!B:K,10,0),"0")</f>
        <v>0</v>
      </c>
      <c r="DU8" s="103">
        <f>IFERROR(VLOOKUP(B8,'[1]16'!B:L,11,0),"0")</f>
        <v>0</v>
      </c>
      <c r="DV8" s="101">
        <f t="shared" si="24"/>
        <v>0</v>
      </c>
      <c r="DW8" s="103">
        <f>IFERROR(VLOOKUP(B8,'[1]17'!B:D,3,0),"0")</f>
        <v>0</v>
      </c>
      <c r="DX8" s="103">
        <f>IFERROR(VLOOKUP(B8,'[1]17'!B:E,4,0),"0")</f>
        <v>0</v>
      </c>
      <c r="DY8" s="103">
        <f>IFERROR(VLOOKUP(B8,'[1]17'!B:F,5,0),"0")</f>
        <v>0</v>
      </c>
      <c r="DZ8" s="103">
        <f>IFERROR(VLOOKUP(B8,'[1]17'!B:J,9,0),"0")</f>
        <v>0</v>
      </c>
      <c r="EA8" s="103">
        <f>IFERROR(VLOOKUP(B8,'[1]17'!B:K,10,0),"0")</f>
        <v>0</v>
      </c>
      <c r="EB8" s="103">
        <f>IFERROR(VLOOKUP(B8,'[1]17'!B:L,11,0),"0")</f>
        <v>0</v>
      </c>
      <c r="EC8" s="101">
        <f t="shared" si="25"/>
        <v>0</v>
      </c>
      <c r="ED8" s="103">
        <f>IFERROR(VLOOKUP(B8,'[1]18'!B:D,3,0),"0")</f>
        <v>0</v>
      </c>
      <c r="EE8" s="103">
        <f>IFERROR(VLOOKUP(B8,'[1]18'!B:E,4,0),"0")</f>
        <v>0</v>
      </c>
      <c r="EF8" s="103">
        <f>IFERROR(VLOOKUP(B8,'[1]18'!B:F,5,0),"0")</f>
        <v>0</v>
      </c>
      <c r="EG8" s="103">
        <f>IFERROR(VLOOKUP(B8,'[1]18'!B:J,9,0),"0")</f>
        <v>0</v>
      </c>
      <c r="EH8" s="103">
        <f>IFERROR(VLOOKUP(B8,'[1]18'!B:K,10,0),"0")</f>
        <v>0</v>
      </c>
      <c r="EI8" s="103">
        <f>IFERROR(VLOOKUP(B8,'[1]18'!B:L,11,0),"0")</f>
        <v>0</v>
      </c>
      <c r="EJ8" s="101">
        <f t="shared" si="26"/>
        <v>0</v>
      </c>
      <c r="EK8" s="103">
        <f>IFERROR(VLOOKUP(B8,'[1]19'!B:D,3,0),"0")</f>
        <v>0</v>
      </c>
      <c r="EL8" s="103">
        <f>IFERROR(VLOOKUP(B8,'[1]19'!B:E,4,0),"0")</f>
        <v>0</v>
      </c>
      <c r="EM8" s="103">
        <f>IFERROR(VLOOKUP(B8,'[1]19'!B:F,5,0),"0")</f>
        <v>0</v>
      </c>
      <c r="EN8" s="103">
        <f>IFERROR(VLOOKUP(B8,'[1]19'!B:J,9,0),"0")</f>
        <v>0</v>
      </c>
      <c r="EO8" s="103">
        <f>IFERROR(VLOOKUP(B8,'[1]19'!B:K,10,0),"0")</f>
        <v>0</v>
      </c>
      <c r="EP8" s="103">
        <f>IFERROR(VLOOKUP(B8,'[1]19'!B:L,11,0),"0")</f>
        <v>0</v>
      </c>
      <c r="EQ8" s="101">
        <f t="shared" si="27"/>
        <v>0</v>
      </c>
      <c r="ER8" s="103">
        <f>IFERROR(VLOOKUP(B8,'[1]20'!B:D,3,0),"0")</f>
        <v>0</v>
      </c>
      <c r="ES8" s="103">
        <f>IFERROR(VLOOKUP(B8,'[1]20'!B:E,4,0),"0")</f>
        <v>0</v>
      </c>
      <c r="ET8" s="103">
        <f>IFERROR(VLOOKUP(B8,'[1]20'!B:F,5,0),"0")</f>
        <v>0</v>
      </c>
      <c r="EU8" s="103">
        <f>IFERROR(VLOOKUP(B8,'[1]20'!B:J,9,0),"0")</f>
        <v>0</v>
      </c>
      <c r="EV8" s="103">
        <f>IFERROR(VLOOKUP(B8,'[1]20'!B:K,10,0),"0")</f>
        <v>0</v>
      </c>
      <c r="EW8" s="103">
        <f>IFERROR(VLOOKUP(B8,'[1]20'!B:L,11,0),"0")</f>
        <v>0</v>
      </c>
      <c r="EX8" s="101">
        <f t="shared" si="28"/>
        <v>0</v>
      </c>
      <c r="EY8" s="103">
        <f>IFERROR(VLOOKUP(B8,'[1]21'!B:D,3,0),"0")</f>
        <v>0</v>
      </c>
      <c r="EZ8" s="103">
        <f>IFERROR(VLOOKUP(B8,'[1]21'!B:E,4,0),"0")</f>
        <v>0</v>
      </c>
      <c r="FA8" s="103">
        <f>IFERROR(VLOOKUP(B8,'[1]21'!B:F,5,0),"0")</f>
        <v>0</v>
      </c>
      <c r="FB8" s="103">
        <f>IFERROR(VLOOKUP(B8,'[1]21'!B:J,9,0),"0")</f>
        <v>0</v>
      </c>
      <c r="FC8" s="103">
        <f>IFERROR(VLOOKUP(B8,'[1]21'!B:K,10,0),"0")</f>
        <v>0</v>
      </c>
      <c r="FD8" s="103">
        <f>IFERROR(VLOOKUP(B8,'[1]21'!B:L,11,0),"0")</f>
        <v>0</v>
      </c>
      <c r="FE8" s="101">
        <f t="shared" si="29"/>
        <v>0</v>
      </c>
      <c r="FF8" s="103">
        <f>IFERROR(VLOOKUP(B8,'[1]22'!B:D,3,0),"0")</f>
        <v>0</v>
      </c>
      <c r="FG8" s="103">
        <f>IFERROR(VLOOKUP(B8,'[1]22'!B:E,4,0),"0")</f>
        <v>0</v>
      </c>
      <c r="FH8" s="103">
        <f>IFERROR(VLOOKUP(B8,'[1]22'!B:F,5,0),"0")</f>
        <v>0</v>
      </c>
      <c r="FI8" s="103">
        <f>IFERROR(VLOOKUP(B8,'[1]22'!B:J,9,0),"0")</f>
        <v>0</v>
      </c>
      <c r="FJ8" s="103">
        <f>IFERROR(VLOOKUP(B8,'[1]22'!B:K,10,0),"0")</f>
        <v>0</v>
      </c>
      <c r="FK8" s="103">
        <f>IFERROR(VLOOKUP(B8,'[1]22'!B:L,11,0),"0")</f>
        <v>0</v>
      </c>
      <c r="FL8" s="101">
        <f t="shared" si="30"/>
        <v>0</v>
      </c>
      <c r="FM8" s="103">
        <f>IFERROR(VLOOKUP(B8,'[1]23'!B:D,3,0),"0")</f>
        <v>0</v>
      </c>
      <c r="FN8" s="103">
        <f>IFERROR(VLOOKUP(B8,'[1]23'!B:E,4,0),"0")</f>
        <v>0</v>
      </c>
      <c r="FO8" s="103">
        <f>IFERROR(VLOOKUP(B8,'[1]23'!B:F,5,0),"0")</f>
        <v>0</v>
      </c>
      <c r="FP8" s="103">
        <f>IFERROR(VLOOKUP(B8,'[1]23'!B:J,9,0),"0")</f>
        <v>0</v>
      </c>
      <c r="FQ8" s="103">
        <f>IFERROR(VLOOKUP(B8,'[1]23'!B:K,10,0),"0")</f>
        <v>0</v>
      </c>
      <c r="FR8" s="103">
        <f>IFERROR(VLOOKUP(B8,'[1]23'!B:L,11,0),"0")</f>
        <v>0</v>
      </c>
      <c r="FS8" s="101">
        <f t="shared" si="31"/>
        <v>0</v>
      </c>
      <c r="FT8" s="103">
        <f>IFERROR(VLOOKUP(B8,'[1]24'!B:D,3,0),"0")</f>
        <v>0</v>
      </c>
      <c r="FU8" s="103">
        <f>IFERROR(VLOOKUP(B8,'[1]24'!B:E,4,0),"0")</f>
        <v>0</v>
      </c>
      <c r="FV8" s="103">
        <f>IFERROR(VLOOKUP(B8,'[1]24'!B:F,5,0),"0")</f>
        <v>0</v>
      </c>
      <c r="FW8" s="103">
        <f>IFERROR(VLOOKUP(B8,'[1]24'!B:J,9,0),"0")</f>
        <v>0</v>
      </c>
      <c r="FX8" s="103">
        <f>IFERROR(VLOOKUP(B8,'[1]24'!B:K,10,0),"0")</f>
        <v>0</v>
      </c>
      <c r="FY8" s="103">
        <f>IFERROR(VLOOKUP(B8,'[1]24'!B:L,11,0),"0")</f>
        <v>0</v>
      </c>
      <c r="FZ8" s="101">
        <f t="shared" si="32"/>
        <v>0</v>
      </c>
      <c r="GA8" s="103">
        <f>IFERROR(VLOOKUP(B8,'[1]25'!B:D,3,0),"0")</f>
        <v>0</v>
      </c>
      <c r="GB8" s="103">
        <f>IFERROR(VLOOKUP(B8,'[1]25'!B:E,4,0),"0")</f>
        <v>0</v>
      </c>
      <c r="GC8" s="103">
        <f>IFERROR(VLOOKUP(B8,'[1]25'!B:F,5,0),"0")</f>
        <v>0</v>
      </c>
      <c r="GD8" s="103">
        <f>IFERROR(VLOOKUP(B8,'[1]25'!B:J,9,0),"0")</f>
        <v>0</v>
      </c>
      <c r="GE8" s="103">
        <f>IFERROR(VLOOKUP(B8,'[1]25'!B:K,10,0),"0")</f>
        <v>0</v>
      </c>
      <c r="GF8" s="103">
        <f>IFERROR(VLOOKUP(B8,'[1]25'!B:L,11,0),"0")</f>
        <v>0</v>
      </c>
      <c r="GG8" s="101">
        <f t="shared" si="33"/>
        <v>0</v>
      </c>
      <c r="GH8" s="103">
        <f>IFERROR(VLOOKUP(B8,'[1]26'!B:D,3,0),"0")</f>
        <v>0</v>
      </c>
      <c r="GI8" s="103">
        <f>IFERROR(VLOOKUP(B8,'[1]26'!B:E,4,0),"0")</f>
        <v>0</v>
      </c>
      <c r="GJ8" s="103">
        <f>IFERROR(VLOOKUP(B8,'[1]26'!B:F,5,0),"0")</f>
        <v>0</v>
      </c>
      <c r="GK8" s="103">
        <f>IFERROR(VLOOKUP(B8,'[1]26'!B:J,9,0),"0")</f>
        <v>0</v>
      </c>
      <c r="GL8" s="103">
        <f>IFERROR(VLOOKUP(B8,'[1]26'!B:K,10,0),"0")</f>
        <v>0</v>
      </c>
      <c r="GM8" s="103">
        <f>IFERROR(VLOOKUP(B8,'[1]26'!B:L,11,0),"0")</f>
        <v>0</v>
      </c>
      <c r="GN8" s="101">
        <f t="shared" si="34"/>
        <v>0</v>
      </c>
      <c r="GO8" s="103">
        <f>IFERROR(VLOOKUP(B8,'[1]27'!B:D,3,0),"0")</f>
        <v>0</v>
      </c>
      <c r="GP8" s="103">
        <f>IFERROR(VLOOKUP(B8,'[1]27'!B:E,4,0),"0")</f>
        <v>0</v>
      </c>
      <c r="GQ8" s="103">
        <f>IFERROR(VLOOKUP(B8,'[1]27'!B:F,5,0),"0")</f>
        <v>0</v>
      </c>
      <c r="GR8" s="103">
        <f>IFERROR(VLOOKUP(B8,'[1]27'!B:J,9,0),"0")</f>
        <v>0</v>
      </c>
      <c r="GS8" s="103">
        <f>IFERROR(VLOOKUP(B8,'[1]27'!B:K,10,0),"0")</f>
        <v>0</v>
      </c>
      <c r="GT8" s="103">
        <f>IFERROR(VLOOKUP(B8,'[1]27'!B:L,11,0),"0")</f>
        <v>0</v>
      </c>
      <c r="GU8" s="101">
        <f t="shared" si="35"/>
        <v>0</v>
      </c>
      <c r="GV8" s="103">
        <f>IFERROR(VLOOKUP(B8,'[1]28'!B:D,3,0),"0")</f>
        <v>0</v>
      </c>
      <c r="GW8" s="103">
        <f>IFERROR(VLOOKUP(B8,'[1]28'!B:E,4,0),"0")</f>
        <v>0</v>
      </c>
      <c r="GX8" s="103">
        <f>IFERROR(VLOOKUP(B8,'[1]28'!B:F,5,0),"0")</f>
        <v>0</v>
      </c>
      <c r="GY8" s="103">
        <f>IFERROR(VLOOKUP(B8,'[1]28'!B:J,9,0),"0")</f>
        <v>0</v>
      </c>
      <c r="GZ8" s="103">
        <f>IFERROR(VLOOKUP(B8,'[1]28'!B:K,10,0),"0")</f>
        <v>0</v>
      </c>
      <c r="HA8" s="103">
        <f>IFERROR(VLOOKUP(B8,'[1]28'!B:L,11,0),"0")</f>
        <v>0</v>
      </c>
      <c r="HB8" s="101">
        <f t="shared" si="36"/>
        <v>0</v>
      </c>
      <c r="HC8" s="103">
        <f>IFERROR(VLOOKUP(B8,'[1]29'!B:D,3,0),"0")</f>
        <v>0</v>
      </c>
      <c r="HD8" s="103">
        <f>IFERROR(VLOOKUP(B8,'[1]29'!B:E,4,0),"0")</f>
        <v>0</v>
      </c>
      <c r="HE8" s="103">
        <f>IFERROR(VLOOKUP(B8,'[1]29'!B:F,5,0),"0")</f>
        <v>0</v>
      </c>
      <c r="HF8" s="103">
        <f>IFERROR(VLOOKUP(B8,'[1]29'!B:J,9,0),"0")</f>
        <v>0</v>
      </c>
      <c r="HG8" s="103">
        <f>IFERROR(VLOOKUP(B8,'[1]29'!B:K,10,0),"0")</f>
        <v>0</v>
      </c>
      <c r="HH8" s="103">
        <f>IFERROR(VLOOKUP(B8,'[1]29'!B:L,11,0),"0")</f>
        <v>0</v>
      </c>
      <c r="HI8" s="101">
        <f t="shared" si="37"/>
        <v>0</v>
      </c>
      <c r="HJ8" s="103">
        <f>IFERROR(VLOOKUP(B8,'[1]30'!B:D,3,0),"0")</f>
        <v>0</v>
      </c>
      <c r="HK8" s="103">
        <f>IFERROR(VLOOKUP(B8,'[1]30'!B:E,4,0),"0")</f>
        <v>0</v>
      </c>
      <c r="HL8" s="103">
        <f>IFERROR(VLOOKUP(B8,'[1]30'!B:F,5,0),"0")</f>
        <v>0</v>
      </c>
      <c r="HM8" s="103">
        <f>IFERROR(VLOOKUP(B8,'[1]30'!B:J,9,0),"0")</f>
        <v>0</v>
      </c>
      <c r="HN8" s="103">
        <f>IFERROR(VLOOKUP(B8,'[1]30'!B:K,10,0),"0")</f>
        <v>0</v>
      </c>
      <c r="HO8" s="103">
        <f>IFERROR(VLOOKUP(B8,'[1]30'!B:L,11,0),"0")</f>
        <v>0</v>
      </c>
      <c r="HP8" s="101">
        <f t="shared" si="38"/>
        <v>0</v>
      </c>
      <c r="HQ8" s="103">
        <f>IFERROR(VLOOKUP(B8,'[1]31'!B:D,3,0),"0")</f>
        <v>0</v>
      </c>
      <c r="HR8" s="103">
        <f>IFERROR(VLOOKUP(B8,'[1]31'!B:E,4,0),"0")</f>
        <v>0</v>
      </c>
      <c r="HS8" s="103">
        <f>IFERROR(VLOOKUP(B8,'[1]31'!B:F,5,0),"0")</f>
        <v>0</v>
      </c>
      <c r="HT8" s="103">
        <f>IFERROR(VLOOKUP(B8,'[1]31'!B:J,9,0),"0")</f>
        <v>0</v>
      </c>
      <c r="HU8" s="103">
        <f>IFERROR(VLOOKUP(B8,'[1]31'!B:K,10,0),"0")</f>
        <v>0</v>
      </c>
      <c r="HV8" s="103">
        <f>IFERROR(VLOOKUP(B8,'[1]31'!B:L,11,0),"0")</f>
        <v>0</v>
      </c>
      <c r="HW8" s="101">
        <f t="shared" si="39"/>
        <v>0</v>
      </c>
    </row>
    <row r="9" spans="1:231" x14ac:dyDescent="0.6">
      <c r="A9" s="83">
        <v>6</v>
      </c>
      <c r="B9" s="83">
        <v>1111088</v>
      </c>
      <c r="C9" s="84" t="s">
        <v>16869</v>
      </c>
      <c r="D9" s="83" t="s">
        <v>168</v>
      </c>
      <c r="E9" s="85">
        <v>37.22</v>
      </c>
      <c r="F9" s="99">
        <f t="shared" si="5"/>
        <v>0</v>
      </c>
      <c r="G9" s="100">
        <f t="shared" si="6"/>
        <v>0</v>
      </c>
      <c r="H9" s="100">
        <f t="shared" si="6"/>
        <v>0</v>
      </c>
      <c r="I9" s="100">
        <f t="shared" si="6"/>
        <v>0</v>
      </c>
      <c r="J9" s="100">
        <f t="shared" si="6"/>
        <v>0</v>
      </c>
      <c r="K9" s="100">
        <f t="shared" si="6"/>
        <v>0</v>
      </c>
      <c r="L9" s="100">
        <f t="shared" si="6"/>
        <v>0</v>
      </c>
      <c r="M9" s="101">
        <f t="shared" si="7"/>
        <v>0</v>
      </c>
      <c r="N9" s="102">
        <f t="shared" si="8"/>
        <v>0</v>
      </c>
      <c r="O9" s="103">
        <f>IFERROR(VLOOKUP(B9,'[1]1'!B:D,3,0),"0")</f>
        <v>0</v>
      </c>
      <c r="P9" s="103">
        <f>IFERROR(VLOOKUP(B9,'[1]1'!B:E,4,0),"0")</f>
        <v>0</v>
      </c>
      <c r="Q9" s="103">
        <f>IFERROR(VLOOKUP(B9,'[1]1'!B:F,5,0),"0")</f>
        <v>0</v>
      </c>
      <c r="R9" s="103">
        <f>IFERROR(VLOOKUP(B9,'[1]1'!B:J,9,0),"0")</f>
        <v>0</v>
      </c>
      <c r="S9" s="103">
        <f>IFERROR(VLOOKUP(B9,'[1]1'!B:K,10,0),"0")</f>
        <v>0</v>
      </c>
      <c r="T9" s="103">
        <f>IFERROR(VLOOKUP(B9,'[1]1'!B:L,11,0),"0")</f>
        <v>0</v>
      </c>
      <c r="U9" s="101">
        <f t="shared" si="9"/>
        <v>0</v>
      </c>
      <c r="V9" s="103">
        <f>IFERROR(VLOOKUP(B9,'[1]2'!B:D,3,0),"0")</f>
        <v>0</v>
      </c>
      <c r="W9" s="103">
        <f>IFERROR(VLOOKUP(B9,'[1]2'!B:E,4,0),"0")</f>
        <v>0</v>
      </c>
      <c r="X9" s="103">
        <f>IFERROR(VLOOKUP(B9,'[1]2'!B:F,5,0),"0")</f>
        <v>0</v>
      </c>
      <c r="Y9" s="103">
        <f>IFERROR(VLOOKUP(B9,'[1]2'!B:J,9,0),"0")</f>
        <v>0</v>
      </c>
      <c r="Z9" s="103">
        <f>IFERROR(VLOOKUP(B9,'[1]2'!B:K,10,0),"0")</f>
        <v>0</v>
      </c>
      <c r="AA9" s="103">
        <f>IFERROR(VLOOKUP(B9,'[1]2'!B:L,11,0),"0")</f>
        <v>0</v>
      </c>
      <c r="AB9" s="101">
        <f t="shared" si="10"/>
        <v>0</v>
      </c>
      <c r="AC9" s="103">
        <f>IFERROR(VLOOKUP(B9,'[1]3'!B:D,3,0),"0")</f>
        <v>0</v>
      </c>
      <c r="AD9" s="103">
        <f>IFERROR(VLOOKUP(B9,'[1]3'!B:E,4,0),"0")</f>
        <v>0</v>
      </c>
      <c r="AE9" s="103">
        <f>IFERROR(VLOOKUP(B9,'[1]3'!B:F,5,0),"0")</f>
        <v>0</v>
      </c>
      <c r="AF9" s="103">
        <f>IFERROR(VLOOKUP(B9,'[1]3'!B:J,9,0),"0")</f>
        <v>0</v>
      </c>
      <c r="AG9" s="103">
        <f>IFERROR(VLOOKUP(B9,'[1]3'!B:K,10,0),"0")</f>
        <v>0</v>
      </c>
      <c r="AH9" s="103">
        <f>IFERROR(VLOOKUP(B9,'[1]3'!B:L,11,0),"0")</f>
        <v>0</v>
      </c>
      <c r="AI9" s="101">
        <f t="shared" si="11"/>
        <v>0</v>
      </c>
      <c r="AJ9" s="103">
        <f>IFERROR(VLOOKUP(B9,'[1]4'!B:D,3,0),"0")</f>
        <v>0</v>
      </c>
      <c r="AK9" s="103">
        <f>IFERROR(VLOOKUP(B9,'[1]4'!B:E,4,0),"0")</f>
        <v>0</v>
      </c>
      <c r="AL9" s="103">
        <f>IFERROR(VLOOKUP(B9,'[1]4'!B:F,5,0),"0")</f>
        <v>0</v>
      </c>
      <c r="AM9" s="103">
        <f>IFERROR(VLOOKUP(B9,'[1]4'!B:J,9,0),"0")</f>
        <v>0</v>
      </c>
      <c r="AN9" s="103">
        <f>IFERROR(VLOOKUP(B9,'[1]4'!B:K,10,0),"0")</f>
        <v>0</v>
      </c>
      <c r="AO9" s="103">
        <f>IFERROR(VLOOKUP(B9,'[1]4'!B:L,11,0),"0")</f>
        <v>0</v>
      </c>
      <c r="AP9" s="101">
        <f t="shared" si="12"/>
        <v>0</v>
      </c>
      <c r="AQ9" s="103">
        <f>IFERROR(VLOOKUP(B9,'[1]5'!B:D,3,0),"0")</f>
        <v>0</v>
      </c>
      <c r="AR9" s="103">
        <f>IFERROR(VLOOKUP(B9,'[1]5'!B:E,4,0),"0")</f>
        <v>0</v>
      </c>
      <c r="AS9" s="103">
        <f>IFERROR(VLOOKUP(B9,'[1]5'!B:F,5,0),"0")</f>
        <v>0</v>
      </c>
      <c r="AT9" s="103">
        <f>IFERROR(VLOOKUP(B9,'[1]5'!B:J,9,0),"0")</f>
        <v>0</v>
      </c>
      <c r="AU9" s="103">
        <f>IFERROR(VLOOKUP(B9,'[1]5'!B:K,10,0),"0")</f>
        <v>0</v>
      </c>
      <c r="AV9" s="103">
        <f>IFERROR(VLOOKUP(B9,'[1]5'!B:L,11,0),"0")</f>
        <v>0</v>
      </c>
      <c r="AW9" s="101">
        <f t="shared" si="13"/>
        <v>0</v>
      </c>
      <c r="AX9" s="103">
        <f>IFERROR(VLOOKUP(B9,'[1]6'!B:D,3,0),"0")</f>
        <v>0</v>
      </c>
      <c r="AY9" s="103">
        <f>IFERROR(VLOOKUP(B9,'[1]6'!B:E,4,0),"0")</f>
        <v>0</v>
      </c>
      <c r="AZ9" s="103">
        <f>IFERROR(VLOOKUP(B9,'[1]6'!B:F,5,0),"0")</f>
        <v>0</v>
      </c>
      <c r="BA9" s="103">
        <f>IFERROR(VLOOKUP(B9,'[1]6'!B:J,9,0),"0")</f>
        <v>0</v>
      </c>
      <c r="BB9" s="103">
        <f>IFERROR(VLOOKUP(B9,'[1]6'!B:K,10,0),"0")</f>
        <v>0</v>
      </c>
      <c r="BC9" s="103">
        <f>IFERROR(VLOOKUP(B9,'[1]6'!B:L,11,0),"0")</f>
        <v>0</v>
      </c>
      <c r="BD9" s="101">
        <f t="shared" si="14"/>
        <v>0</v>
      </c>
      <c r="BE9" s="103">
        <f>IFERROR(VLOOKUP(B9,'[1]7'!B:D,3,0),"0")</f>
        <v>0</v>
      </c>
      <c r="BF9" s="103">
        <f>IFERROR(VLOOKUP(B9,'[1]7'!B:E,4,0),"0")</f>
        <v>0</v>
      </c>
      <c r="BG9" s="103">
        <f>IFERROR(VLOOKUP(B9,'[1]7'!B:F,5,0),"0")</f>
        <v>0</v>
      </c>
      <c r="BH9" s="103">
        <f>IFERROR(VLOOKUP(B9,'[1]7'!B:J,9,0),"0")</f>
        <v>0</v>
      </c>
      <c r="BI9" s="103">
        <f>IFERROR(VLOOKUP(B9,'[1]7'!B:K,10,0),"0")</f>
        <v>0</v>
      </c>
      <c r="BJ9" s="103">
        <f>IFERROR(VLOOKUP(B9,'[1]7'!B:L,11,0),"0")</f>
        <v>0</v>
      </c>
      <c r="BK9" s="101">
        <f t="shared" si="15"/>
        <v>0</v>
      </c>
      <c r="BL9" s="103">
        <f>IFERROR(VLOOKUP(B9,'[1]8'!B:D,3,0),"0")</f>
        <v>0</v>
      </c>
      <c r="BM9" s="103">
        <f>IFERROR(VLOOKUP(B9,'[1]8'!B:E,4,0),"0")</f>
        <v>0</v>
      </c>
      <c r="BN9" s="103">
        <f>IFERROR(VLOOKUP(B9,'[1]8'!B:F,5,0),"0")</f>
        <v>0</v>
      </c>
      <c r="BO9" s="103">
        <f>IFERROR(VLOOKUP(B9,'[1]8'!B:J,9,0),"0")</f>
        <v>0</v>
      </c>
      <c r="BP9" s="103">
        <f>IFERROR(VLOOKUP(B9,'[1]8'!B:K,10,0),"0")</f>
        <v>0</v>
      </c>
      <c r="BQ9" s="103">
        <f>IFERROR(VLOOKUP(B9,'[1]8'!B:L,11,0),"0")</f>
        <v>0</v>
      </c>
      <c r="BR9" s="101">
        <f t="shared" si="16"/>
        <v>0</v>
      </c>
      <c r="BS9" s="103">
        <f>IFERROR(VLOOKUP(B9,'[1]9'!B:D,3,0),"0")</f>
        <v>0</v>
      </c>
      <c r="BT9" s="103">
        <f>IFERROR(VLOOKUP(B9,'[1]9'!B:E,4,0),"0")</f>
        <v>0</v>
      </c>
      <c r="BU9" s="103">
        <f>IFERROR(VLOOKUP(B9,'[1]9'!B:F,5,0),"0")</f>
        <v>0</v>
      </c>
      <c r="BV9" s="103">
        <f>IFERROR(VLOOKUP(B9,'[1]9'!B:J,9,0),"0")</f>
        <v>0</v>
      </c>
      <c r="BW9" s="103">
        <f>IFERROR(VLOOKUP(B9,'[1]9'!B:K,10,0),"0")</f>
        <v>0</v>
      </c>
      <c r="BX9" s="103">
        <f>IFERROR(VLOOKUP(B9,'[1]9'!B:L,11,0),"0")</f>
        <v>0</v>
      </c>
      <c r="BY9" s="101">
        <f t="shared" si="17"/>
        <v>0</v>
      </c>
      <c r="BZ9" s="103">
        <f>IFERROR(VLOOKUP(B9,'[1]10'!B:D,3,0),"0")</f>
        <v>0</v>
      </c>
      <c r="CA9" s="103">
        <f>IFERROR(VLOOKUP(B9,'[1]10'!B:E,4,0),"0")</f>
        <v>0</v>
      </c>
      <c r="CB9" s="103">
        <f>IFERROR(VLOOKUP(B9,'[1]10'!B:F,5,0),"0")</f>
        <v>0</v>
      </c>
      <c r="CC9" s="103">
        <f>IFERROR(VLOOKUP(B9,'[1]10'!B:J,9,0),"0")</f>
        <v>0</v>
      </c>
      <c r="CD9" s="103">
        <f>IFERROR(VLOOKUP(B9,'[1]10'!B:K,10,0),"0")</f>
        <v>0</v>
      </c>
      <c r="CE9" s="103">
        <f>IFERROR(VLOOKUP(B9,'[1]10'!B:L,11,0),"0")</f>
        <v>0</v>
      </c>
      <c r="CF9" s="101">
        <f t="shared" si="18"/>
        <v>0</v>
      </c>
      <c r="CG9" s="103">
        <f>IFERROR(VLOOKUP(B9,'[1]11'!B:D,3,0),"0")</f>
        <v>0</v>
      </c>
      <c r="CH9" s="103">
        <f>IFERROR(VLOOKUP(B9,'[1]11'!B:E,4,0),"0")</f>
        <v>0</v>
      </c>
      <c r="CI9" s="103">
        <f>IFERROR(VLOOKUP(B9,'[1]11'!B:F,5,0),"0")</f>
        <v>0</v>
      </c>
      <c r="CJ9" s="103">
        <f>IFERROR(VLOOKUP(B9,'[1]11'!B:J,9,0),"0")</f>
        <v>0</v>
      </c>
      <c r="CK9" s="103">
        <f>IFERROR(VLOOKUP(B9,'[1]11'!B:K,10,0),"0")</f>
        <v>0</v>
      </c>
      <c r="CL9" s="103">
        <f>IFERROR(VLOOKUP(B9,'[1]11'!B:L,11,0),"0")</f>
        <v>0</v>
      </c>
      <c r="CM9" s="101">
        <f t="shared" si="19"/>
        <v>0</v>
      </c>
      <c r="CN9" s="103">
        <f>IFERROR(VLOOKUP(B9,'[1]12'!B:D,3,0),"0")</f>
        <v>0</v>
      </c>
      <c r="CO9" s="103">
        <f>IFERROR(VLOOKUP(B9,'[1]12'!B:E,4,0),"0")</f>
        <v>0</v>
      </c>
      <c r="CP9" s="103">
        <f>IFERROR(VLOOKUP(B9,'[1]12'!B:F,5,0),"0")</f>
        <v>0</v>
      </c>
      <c r="CQ9" s="103">
        <f>IFERROR(VLOOKUP(B9,'[1]12'!B:J,9,0),"0")</f>
        <v>0</v>
      </c>
      <c r="CR9" s="103">
        <f>IFERROR(VLOOKUP(B9,'[1]12'!B:K,10,0),"0")</f>
        <v>0</v>
      </c>
      <c r="CS9" s="103">
        <f>IFERROR(VLOOKUP(B9,'[1]12'!B:L,11,0),"0")</f>
        <v>0</v>
      </c>
      <c r="CT9" s="101">
        <f t="shared" si="20"/>
        <v>0</v>
      </c>
      <c r="CU9" s="103">
        <f>IFERROR(VLOOKUP(B9,'[1]13'!B:D,3,0),"0")</f>
        <v>0</v>
      </c>
      <c r="CV9" s="103">
        <f>IFERROR(VLOOKUP(B9,'[1]13'!B:E,4,0),"0")</f>
        <v>0</v>
      </c>
      <c r="CW9" s="103">
        <f>IFERROR(VLOOKUP(B9,'[1]13'!B:F,5,0),"0")</f>
        <v>0</v>
      </c>
      <c r="CX9" s="103">
        <f>IFERROR(VLOOKUP(B9,'[1]13'!B:J,9,0),"0")</f>
        <v>0</v>
      </c>
      <c r="CY9" s="103">
        <f>IFERROR(VLOOKUP(B9,'[1]13'!B:K,10,0),"0")</f>
        <v>0</v>
      </c>
      <c r="CZ9" s="103">
        <f>IFERROR(VLOOKUP(B9,'[1]13'!B:L,11,0),"0")</f>
        <v>0</v>
      </c>
      <c r="DA9" s="101">
        <f t="shared" si="21"/>
        <v>0</v>
      </c>
      <c r="DB9" s="103">
        <f>IFERROR(VLOOKUP(B9,'[1]14'!B:D,3,0),"0")</f>
        <v>0</v>
      </c>
      <c r="DC9" s="103">
        <f>IFERROR(VLOOKUP(B9,'[1]14'!B:E,4,0),"0")</f>
        <v>0</v>
      </c>
      <c r="DD9" s="103">
        <f>IFERROR(VLOOKUP(B9,'[1]14'!B:F,5,0),"0")</f>
        <v>0</v>
      </c>
      <c r="DE9" s="103">
        <f>IFERROR(VLOOKUP(B9,'[1]14'!B:J,9,0),"0")</f>
        <v>0</v>
      </c>
      <c r="DF9" s="103">
        <f>IFERROR(VLOOKUP(B9,'[1]14'!B:K,10,0),"0")</f>
        <v>0</v>
      </c>
      <c r="DG9" s="103">
        <f>IFERROR(VLOOKUP(B9,'[1]14'!B:L,11,0),"0")</f>
        <v>0</v>
      </c>
      <c r="DH9" s="101">
        <f t="shared" si="22"/>
        <v>0</v>
      </c>
      <c r="DI9" s="103">
        <f>IFERROR(VLOOKUP(B9,'[1]15'!B:D,3,0),"0")</f>
        <v>0</v>
      </c>
      <c r="DJ9" s="103">
        <f>IFERROR(VLOOKUP(B9,'[1]15'!B:E,4,0),"0")</f>
        <v>0</v>
      </c>
      <c r="DK9" s="103">
        <f>IFERROR(VLOOKUP(B9,'[1]15'!B:F,5,0),"0")</f>
        <v>0</v>
      </c>
      <c r="DL9" s="103">
        <f>IFERROR(VLOOKUP(B9,'[1]15'!B:J,9,0),"0")</f>
        <v>0</v>
      </c>
      <c r="DM9" s="103">
        <f>IFERROR(VLOOKUP(B9,'[1]15'!B:K,10,0),"0")</f>
        <v>0</v>
      </c>
      <c r="DN9" s="103">
        <f>IFERROR(VLOOKUP(B9,'[1]15'!B:L,11,0),"0")</f>
        <v>0</v>
      </c>
      <c r="DO9" s="101">
        <f t="shared" si="23"/>
        <v>0</v>
      </c>
      <c r="DP9" s="103">
        <f>IFERROR(VLOOKUP(B9,'[1]16'!B:D,3,0),"0")</f>
        <v>0</v>
      </c>
      <c r="DQ9" s="103">
        <f>IFERROR(VLOOKUP(B9,'[1]16'!B:E,4,0),"0")</f>
        <v>0</v>
      </c>
      <c r="DR9" s="103">
        <f>IFERROR(VLOOKUP(B9,'[1]16'!B:F,5,0),"0")</f>
        <v>0</v>
      </c>
      <c r="DS9" s="103">
        <f>IFERROR(VLOOKUP(B9,'[1]16'!B:J,9,0),"0")</f>
        <v>0</v>
      </c>
      <c r="DT9" s="103">
        <f>IFERROR(VLOOKUP(B9,'[1]16'!B:K,10,0),"0")</f>
        <v>0</v>
      </c>
      <c r="DU9" s="103">
        <f>IFERROR(VLOOKUP(B9,'[1]16'!B:L,11,0),"0")</f>
        <v>0</v>
      </c>
      <c r="DV9" s="101">
        <f t="shared" si="24"/>
        <v>0</v>
      </c>
      <c r="DW9" s="103">
        <f>IFERROR(VLOOKUP(B9,'[1]17'!B:D,3,0),"0")</f>
        <v>0</v>
      </c>
      <c r="DX9" s="103">
        <f>IFERROR(VLOOKUP(B9,'[1]17'!B:E,4,0),"0")</f>
        <v>0</v>
      </c>
      <c r="DY9" s="103">
        <f>IFERROR(VLOOKUP(B9,'[1]17'!B:F,5,0),"0")</f>
        <v>0</v>
      </c>
      <c r="DZ9" s="103">
        <f>IFERROR(VLOOKUP(B9,'[1]17'!B:J,9,0),"0")</f>
        <v>0</v>
      </c>
      <c r="EA9" s="103">
        <f>IFERROR(VLOOKUP(B9,'[1]17'!B:K,10,0),"0")</f>
        <v>0</v>
      </c>
      <c r="EB9" s="103">
        <f>IFERROR(VLOOKUP(B9,'[1]17'!B:L,11,0),"0")</f>
        <v>0</v>
      </c>
      <c r="EC9" s="101">
        <f t="shared" si="25"/>
        <v>0</v>
      </c>
      <c r="ED9" s="103">
        <f>IFERROR(VLOOKUP(B9,'[1]18'!B:D,3,0),"0")</f>
        <v>0</v>
      </c>
      <c r="EE9" s="103">
        <f>IFERROR(VLOOKUP(B9,'[1]18'!B:E,4,0),"0")</f>
        <v>0</v>
      </c>
      <c r="EF9" s="103">
        <f>IFERROR(VLOOKUP(B9,'[1]18'!B:F,5,0),"0")</f>
        <v>0</v>
      </c>
      <c r="EG9" s="103">
        <f>IFERROR(VLOOKUP(B9,'[1]18'!B:J,9,0),"0")</f>
        <v>0</v>
      </c>
      <c r="EH9" s="103">
        <f>IFERROR(VLOOKUP(B9,'[1]18'!B:K,10,0),"0")</f>
        <v>0</v>
      </c>
      <c r="EI9" s="103">
        <f>IFERROR(VLOOKUP(B9,'[1]18'!B:L,11,0),"0")</f>
        <v>0</v>
      </c>
      <c r="EJ9" s="101">
        <f t="shared" si="26"/>
        <v>0</v>
      </c>
      <c r="EK9" s="103">
        <f>IFERROR(VLOOKUP(B9,'[1]19'!B:D,3,0),"0")</f>
        <v>0</v>
      </c>
      <c r="EL9" s="103">
        <f>IFERROR(VLOOKUP(B9,'[1]19'!B:E,4,0),"0")</f>
        <v>0</v>
      </c>
      <c r="EM9" s="103">
        <f>IFERROR(VLOOKUP(B9,'[1]19'!B:F,5,0),"0")</f>
        <v>0</v>
      </c>
      <c r="EN9" s="103">
        <f>IFERROR(VLOOKUP(B9,'[1]19'!B:J,9,0),"0")</f>
        <v>0</v>
      </c>
      <c r="EO9" s="103">
        <f>IFERROR(VLOOKUP(B9,'[1]19'!B:K,10,0),"0")</f>
        <v>0</v>
      </c>
      <c r="EP9" s="103">
        <f>IFERROR(VLOOKUP(B9,'[1]19'!B:L,11,0),"0")</f>
        <v>0</v>
      </c>
      <c r="EQ9" s="101">
        <f t="shared" si="27"/>
        <v>0</v>
      </c>
      <c r="ER9" s="103">
        <f>IFERROR(VLOOKUP(B9,'[1]20'!B:D,3,0),"0")</f>
        <v>0</v>
      </c>
      <c r="ES9" s="103">
        <f>IFERROR(VLOOKUP(B9,'[1]20'!B:E,4,0),"0")</f>
        <v>0</v>
      </c>
      <c r="ET9" s="103">
        <f>IFERROR(VLOOKUP(B9,'[1]20'!B:F,5,0),"0")</f>
        <v>0</v>
      </c>
      <c r="EU9" s="103">
        <f>IFERROR(VLOOKUP(B9,'[1]20'!B:J,9,0),"0")</f>
        <v>0</v>
      </c>
      <c r="EV9" s="103">
        <f>IFERROR(VLOOKUP(B9,'[1]20'!B:K,10,0),"0")</f>
        <v>0</v>
      </c>
      <c r="EW9" s="103">
        <f>IFERROR(VLOOKUP(B9,'[1]20'!B:L,11,0),"0")</f>
        <v>0</v>
      </c>
      <c r="EX9" s="101">
        <f t="shared" si="28"/>
        <v>0</v>
      </c>
      <c r="EY9" s="103">
        <f>IFERROR(VLOOKUP(B9,'[1]21'!B:D,3,0),"0")</f>
        <v>0</v>
      </c>
      <c r="EZ9" s="103">
        <f>IFERROR(VLOOKUP(B9,'[1]21'!B:E,4,0),"0")</f>
        <v>0</v>
      </c>
      <c r="FA9" s="103">
        <f>IFERROR(VLOOKUP(B9,'[1]21'!B:F,5,0),"0")</f>
        <v>0</v>
      </c>
      <c r="FB9" s="103">
        <f>IFERROR(VLOOKUP(B9,'[1]21'!B:J,9,0),"0")</f>
        <v>0</v>
      </c>
      <c r="FC9" s="103">
        <f>IFERROR(VLOOKUP(B9,'[1]21'!B:K,10,0),"0")</f>
        <v>0</v>
      </c>
      <c r="FD9" s="103">
        <f>IFERROR(VLOOKUP(B9,'[1]21'!B:L,11,0),"0")</f>
        <v>0</v>
      </c>
      <c r="FE9" s="101">
        <f t="shared" si="29"/>
        <v>0</v>
      </c>
      <c r="FF9" s="103">
        <f>IFERROR(VLOOKUP(B9,'[1]22'!B:D,3,0),"0")</f>
        <v>0</v>
      </c>
      <c r="FG9" s="103">
        <f>IFERROR(VLOOKUP(B9,'[1]22'!B:E,4,0),"0")</f>
        <v>0</v>
      </c>
      <c r="FH9" s="103">
        <f>IFERROR(VLOOKUP(B9,'[1]22'!B:F,5,0),"0")</f>
        <v>0</v>
      </c>
      <c r="FI9" s="103">
        <f>IFERROR(VLOOKUP(B9,'[1]22'!B:J,9,0),"0")</f>
        <v>0</v>
      </c>
      <c r="FJ9" s="103">
        <f>IFERROR(VLOOKUP(B9,'[1]22'!B:K,10,0),"0")</f>
        <v>0</v>
      </c>
      <c r="FK9" s="103">
        <f>IFERROR(VLOOKUP(B9,'[1]22'!B:L,11,0),"0")</f>
        <v>0</v>
      </c>
      <c r="FL9" s="101">
        <f t="shared" si="30"/>
        <v>0</v>
      </c>
      <c r="FM9" s="103">
        <f>IFERROR(VLOOKUP(B9,'[1]23'!B:D,3,0),"0")</f>
        <v>0</v>
      </c>
      <c r="FN9" s="103">
        <f>IFERROR(VLOOKUP(B9,'[1]23'!B:E,4,0),"0")</f>
        <v>0</v>
      </c>
      <c r="FO9" s="103">
        <f>IFERROR(VLOOKUP(B9,'[1]23'!B:F,5,0),"0")</f>
        <v>0</v>
      </c>
      <c r="FP9" s="103">
        <f>IFERROR(VLOOKUP(B9,'[1]23'!B:J,9,0),"0")</f>
        <v>0</v>
      </c>
      <c r="FQ9" s="103">
        <f>IFERROR(VLOOKUP(B9,'[1]23'!B:K,10,0),"0")</f>
        <v>0</v>
      </c>
      <c r="FR9" s="103">
        <f>IFERROR(VLOOKUP(B9,'[1]23'!B:L,11,0),"0")</f>
        <v>0</v>
      </c>
      <c r="FS9" s="101">
        <f t="shared" si="31"/>
        <v>0</v>
      </c>
      <c r="FT9" s="103">
        <f>IFERROR(VLOOKUP(B9,'[1]24'!B:D,3,0),"0")</f>
        <v>0</v>
      </c>
      <c r="FU9" s="103">
        <f>IFERROR(VLOOKUP(B9,'[1]24'!B:E,4,0),"0")</f>
        <v>0</v>
      </c>
      <c r="FV9" s="103">
        <f>IFERROR(VLOOKUP(B9,'[1]24'!B:F,5,0),"0")</f>
        <v>0</v>
      </c>
      <c r="FW9" s="103">
        <f>IFERROR(VLOOKUP(B9,'[1]24'!B:J,9,0),"0")</f>
        <v>0</v>
      </c>
      <c r="FX9" s="103">
        <f>IFERROR(VLOOKUP(B9,'[1]24'!B:K,10,0),"0")</f>
        <v>0</v>
      </c>
      <c r="FY9" s="103">
        <f>IFERROR(VLOOKUP(B9,'[1]24'!B:L,11,0),"0")</f>
        <v>0</v>
      </c>
      <c r="FZ9" s="101">
        <f t="shared" si="32"/>
        <v>0</v>
      </c>
      <c r="GA9" s="103">
        <f>IFERROR(VLOOKUP(B9,'[1]25'!B:D,3,0),"0")</f>
        <v>0</v>
      </c>
      <c r="GB9" s="103">
        <f>IFERROR(VLOOKUP(B9,'[1]25'!B:E,4,0),"0")</f>
        <v>0</v>
      </c>
      <c r="GC9" s="103">
        <f>IFERROR(VLOOKUP(B9,'[1]25'!B:F,5,0),"0")</f>
        <v>0</v>
      </c>
      <c r="GD9" s="103">
        <f>IFERROR(VLOOKUP(B9,'[1]25'!B:J,9,0),"0")</f>
        <v>0</v>
      </c>
      <c r="GE9" s="103">
        <f>IFERROR(VLOOKUP(B9,'[1]25'!B:K,10,0),"0")</f>
        <v>0</v>
      </c>
      <c r="GF9" s="103">
        <f>IFERROR(VLOOKUP(B9,'[1]25'!B:L,11,0),"0")</f>
        <v>0</v>
      </c>
      <c r="GG9" s="101">
        <f t="shared" si="33"/>
        <v>0</v>
      </c>
      <c r="GH9" s="103">
        <f>IFERROR(VLOOKUP(B9,'[1]26'!B:D,3,0),"0")</f>
        <v>0</v>
      </c>
      <c r="GI9" s="103">
        <f>IFERROR(VLOOKUP(B9,'[1]26'!B:E,4,0),"0")</f>
        <v>0</v>
      </c>
      <c r="GJ9" s="103">
        <f>IFERROR(VLOOKUP(B9,'[1]26'!B:F,5,0),"0")</f>
        <v>0</v>
      </c>
      <c r="GK9" s="103">
        <f>IFERROR(VLOOKUP(B9,'[1]26'!B:J,9,0),"0")</f>
        <v>0</v>
      </c>
      <c r="GL9" s="103">
        <f>IFERROR(VLOOKUP(B9,'[1]26'!B:K,10,0),"0")</f>
        <v>0</v>
      </c>
      <c r="GM9" s="103">
        <f>IFERROR(VLOOKUP(B9,'[1]26'!B:L,11,0),"0")</f>
        <v>0</v>
      </c>
      <c r="GN9" s="101">
        <f t="shared" si="34"/>
        <v>0</v>
      </c>
      <c r="GO9" s="103">
        <f>IFERROR(VLOOKUP(B9,'[1]27'!B:D,3,0),"0")</f>
        <v>0</v>
      </c>
      <c r="GP9" s="103">
        <f>IFERROR(VLOOKUP(B9,'[1]27'!B:E,4,0),"0")</f>
        <v>0</v>
      </c>
      <c r="GQ9" s="103">
        <f>IFERROR(VLOOKUP(B9,'[1]27'!B:F,5,0),"0")</f>
        <v>0</v>
      </c>
      <c r="GR9" s="103">
        <f>IFERROR(VLOOKUP(B9,'[1]27'!B:J,9,0),"0")</f>
        <v>0</v>
      </c>
      <c r="GS9" s="103">
        <f>IFERROR(VLOOKUP(B9,'[1]27'!B:K,10,0),"0")</f>
        <v>0</v>
      </c>
      <c r="GT9" s="103">
        <f>IFERROR(VLOOKUP(B9,'[1]27'!B:L,11,0),"0")</f>
        <v>0</v>
      </c>
      <c r="GU9" s="101">
        <f t="shared" si="35"/>
        <v>0</v>
      </c>
      <c r="GV9" s="103">
        <f>IFERROR(VLOOKUP(B9,'[1]28'!B:D,3,0),"0")</f>
        <v>0</v>
      </c>
      <c r="GW9" s="103">
        <f>IFERROR(VLOOKUP(B9,'[1]28'!B:E,4,0),"0")</f>
        <v>0</v>
      </c>
      <c r="GX9" s="103">
        <f>IFERROR(VLOOKUP(B9,'[1]28'!B:F,5,0),"0")</f>
        <v>0</v>
      </c>
      <c r="GY9" s="103">
        <f>IFERROR(VLOOKUP(B9,'[1]28'!B:J,9,0),"0")</f>
        <v>0</v>
      </c>
      <c r="GZ9" s="103">
        <f>IFERROR(VLOOKUP(B9,'[1]28'!B:K,10,0),"0")</f>
        <v>0</v>
      </c>
      <c r="HA9" s="103">
        <f>IFERROR(VLOOKUP(B9,'[1]28'!B:L,11,0),"0")</f>
        <v>0</v>
      </c>
      <c r="HB9" s="101">
        <f t="shared" si="36"/>
        <v>0</v>
      </c>
      <c r="HC9" s="103">
        <f>IFERROR(VLOOKUP(B9,'[1]29'!B:D,3,0),"0")</f>
        <v>0</v>
      </c>
      <c r="HD9" s="103">
        <f>IFERROR(VLOOKUP(B9,'[1]29'!B:E,4,0),"0")</f>
        <v>0</v>
      </c>
      <c r="HE9" s="103">
        <f>IFERROR(VLOOKUP(B9,'[1]29'!B:F,5,0),"0")</f>
        <v>0</v>
      </c>
      <c r="HF9" s="103">
        <f>IFERROR(VLOOKUP(B9,'[1]29'!B:J,9,0),"0")</f>
        <v>0</v>
      </c>
      <c r="HG9" s="103">
        <f>IFERROR(VLOOKUP(B9,'[1]29'!B:K,10,0),"0")</f>
        <v>0</v>
      </c>
      <c r="HH9" s="103">
        <f>IFERROR(VLOOKUP(B9,'[1]29'!B:L,11,0),"0")</f>
        <v>0</v>
      </c>
      <c r="HI9" s="101">
        <f t="shared" si="37"/>
        <v>0</v>
      </c>
      <c r="HJ9" s="103">
        <f>IFERROR(VLOOKUP(B9,'[1]30'!B:D,3,0),"0")</f>
        <v>0</v>
      </c>
      <c r="HK9" s="103">
        <f>IFERROR(VLOOKUP(B9,'[1]30'!B:E,4,0),"0")</f>
        <v>0</v>
      </c>
      <c r="HL9" s="103">
        <f>IFERROR(VLOOKUP(B9,'[1]30'!B:F,5,0),"0")</f>
        <v>0</v>
      </c>
      <c r="HM9" s="103">
        <f>IFERROR(VLOOKUP(B9,'[1]30'!B:J,9,0),"0")</f>
        <v>0</v>
      </c>
      <c r="HN9" s="103">
        <f>IFERROR(VLOOKUP(B9,'[1]30'!B:K,10,0),"0")</f>
        <v>0</v>
      </c>
      <c r="HO9" s="103">
        <f>IFERROR(VLOOKUP(B9,'[1]30'!B:L,11,0),"0")</f>
        <v>0</v>
      </c>
      <c r="HP9" s="101">
        <f t="shared" si="38"/>
        <v>0</v>
      </c>
      <c r="HQ9" s="103">
        <f>IFERROR(VLOOKUP(B9,'[1]31'!B:D,3,0),"0")</f>
        <v>0</v>
      </c>
      <c r="HR9" s="103">
        <f>IFERROR(VLOOKUP(B9,'[1]31'!B:E,4,0),"0")</f>
        <v>0</v>
      </c>
      <c r="HS9" s="103">
        <f>IFERROR(VLOOKUP(B9,'[1]31'!B:F,5,0),"0")</f>
        <v>0</v>
      </c>
      <c r="HT9" s="103">
        <f>IFERROR(VLOOKUP(B9,'[1]31'!B:J,9,0),"0")</f>
        <v>0</v>
      </c>
      <c r="HU9" s="103">
        <f>IFERROR(VLOOKUP(B9,'[1]31'!B:K,10,0),"0")</f>
        <v>0</v>
      </c>
      <c r="HV9" s="103">
        <f>IFERROR(VLOOKUP(B9,'[1]31'!B:L,11,0),"0")</f>
        <v>0</v>
      </c>
      <c r="HW9" s="101">
        <f t="shared" si="39"/>
        <v>0</v>
      </c>
    </row>
    <row r="10" spans="1:231" x14ac:dyDescent="0.6">
      <c r="A10" s="83">
        <v>7</v>
      </c>
      <c r="B10" s="83">
        <v>1111089</v>
      </c>
      <c r="C10" s="84" t="s">
        <v>16870</v>
      </c>
      <c r="D10" s="83" t="s">
        <v>168</v>
      </c>
      <c r="E10" s="85">
        <v>37</v>
      </c>
      <c r="F10" s="99">
        <f t="shared" si="5"/>
        <v>0</v>
      </c>
      <c r="G10" s="100">
        <f t="shared" si="6"/>
        <v>0</v>
      </c>
      <c r="H10" s="100">
        <f t="shared" si="6"/>
        <v>0</v>
      </c>
      <c r="I10" s="100">
        <f t="shared" si="6"/>
        <v>0</v>
      </c>
      <c r="J10" s="100">
        <f t="shared" si="6"/>
        <v>0</v>
      </c>
      <c r="K10" s="100">
        <f t="shared" si="6"/>
        <v>0</v>
      </c>
      <c r="L10" s="100">
        <f t="shared" si="6"/>
        <v>0</v>
      </c>
      <c r="M10" s="101">
        <f t="shared" si="7"/>
        <v>0</v>
      </c>
      <c r="N10" s="102">
        <f t="shared" si="8"/>
        <v>0</v>
      </c>
      <c r="O10" s="103">
        <f>IFERROR(VLOOKUP(B10,'[1]1'!B:D,3,0),"0")</f>
        <v>0</v>
      </c>
      <c r="P10" s="103">
        <f>IFERROR(VLOOKUP(B10,'[1]1'!B:E,4,0),"0")</f>
        <v>0</v>
      </c>
      <c r="Q10" s="103">
        <f>IFERROR(VLOOKUP(B10,'[1]1'!B:F,5,0),"0")</f>
        <v>0</v>
      </c>
      <c r="R10" s="103">
        <f>IFERROR(VLOOKUP(B10,'[1]1'!B:J,9,0),"0")</f>
        <v>0</v>
      </c>
      <c r="S10" s="103">
        <f>IFERROR(VLOOKUP(B10,'[1]1'!B:K,10,0),"0")</f>
        <v>0</v>
      </c>
      <c r="T10" s="103">
        <f>IFERROR(VLOOKUP(B10,'[1]1'!B:L,11,0),"0")</f>
        <v>0</v>
      </c>
      <c r="U10" s="101">
        <f t="shared" si="9"/>
        <v>0</v>
      </c>
      <c r="V10" s="103">
        <f>IFERROR(VLOOKUP(B10,'[1]2'!B:D,3,0),"0")</f>
        <v>0</v>
      </c>
      <c r="W10" s="103">
        <f>IFERROR(VLOOKUP(B10,'[1]2'!B:E,4,0),"0")</f>
        <v>0</v>
      </c>
      <c r="X10" s="103">
        <f>IFERROR(VLOOKUP(B10,'[1]2'!B:F,5,0),"0")</f>
        <v>0</v>
      </c>
      <c r="Y10" s="103">
        <f>IFERROR(VLOOKUP(B10,'[1]2'!B:J,9,0),"0")</f>
        <v>0</v>
      </c>
      <c r="Z10" s="103">
        <f>IFERROR(VLOOKUP(B10,'[1]2'!B:K,10,0),"0")</f>
        <v>0</v>
      </c>
      <c r="AA10" s="103">
        <f>IFERROR(VLOOKUP(B10,'[1]2'!B:L,11,0),"0")</f>
        <v>0</v>
      </c>
      <c r="AB10" s="101">
        <f t="shared" si="10"/>
        <v>0</v>
      </c>
      <c r="AC10" s="103">
        <f>IFERROR(VLOOKUP(B10,'[1]3'!B:D,3,0),"0")</f>
        <v>0</v>
      </c>
      <c r="AD10" s="103">
        <f>IFERROR(VLOOKUP(B10,'[1]3'!B:E,4,0),"0")</f>
        <v>0</v>
      </c>
      <c r="AE10" s="103">
        <f>IFERROR(VLOOKUP(B10,'[1]3'!B:F,5,0),"0")</f>
        <v>0</v>
      </c>
      <c r="AF10" s="103">
        <f>IFERROR(VLOOKUP(B10,'[1]3'!B:J,9,0),"0")</f>
        <v>0</v>
      </c>
      <c r="AG10" s="103">
        <f>IFERROR(VLOOKUP(B10,'[1]3'!B:K,10,0),"0")</f>
        <v>0</v>
      </c>
      <c r="AH10" s="103">
        <f>IFERROR(VLOOKUP(B10,'[1]3'!B:L,11,0),"0")</f>
        <v>0</v>
      </c>
      <c r="AI10" s="101">
        <f t="shared" si="11"/>
        <v>0</v>
      </c>
      <c r="AJ10" s="103">
        <f>IFERROR(VLOOKUP(B10,'[1]4'!B:D,3,0),"0")</f>
        <v>0</v>
      </c>
      <c r="AK10" s="103">
        <f>IFERROR(VLOOKUP(B10,'[1]4'!B:E,4,0),"0")</f>
        <v>0</v>
      </c>
      <c r="AL10" s="103">
        <f>IFERROR(VLOOKUP(B10,'[1]4'!B:F,5,0),"0")</f>
        <v>0</v>
      </c>
      <c r="AM10" s="103">
        <f>IFERROR(VLOOKUP(B10,'[1]4'!B:J,9,0),"0")</f>
        <v>0</v>
      </c>
      <c r="AN10" s="103">
        <f>IFERROR(VLOOKUP(B10,'[1]4'!B:K,10,0),"0")</f>
        <v>0</v>
      </c>
      <c r="AO10" s="103">
        <f>IFERROR(VLOOKUP(B10,'[1]4'!B:L,11,0),"0")</f>
        <v>0</v>
      </c>
      <c r="AP10" s="101">
        <f t="shared" si="12"/>
        <v>0</v>
      </c>
      <c r="AQ10" s="103">
        <f>IFERROR(VLOOKUP(B10,'[1]5'!B:D,3,0),"0")</f>
        <v>0</v>
      </c>
      <c r="AR10" s="103">
        <f>IFERROR(VLOOKUP(B10,'[1]5'!B:E,4,0),"0")</f>
        <v>0</v>
      </c>
      <c r="AS10" s="103">
        <f>IFERROR(VLOOKUP(B10,'[1]5'!B:F,5,0),"0")</f>
        <v>0</v>
      </c>
      <c r="AT10" s="103">
        <f>IFERROR(VLOOKUP(B10,'[1]5'!B:J,9,0),"0")</f>
        <v>0</v>
      </c>
      <c r="AU10" s="103">
        <f>IFERROR(VLOOKUP(B10,'[1]5'!B:K,10,0),"0")</f>
        <v>0</v>
      </c>
      <c r="AV10" s="103">
        <f>IFERROR(VLOOKUP(B10,'[1]5'!B:L,11,0),"0")</f>
        <v>0</v>
      </c>
      <c r="AW10" s="101">
        <f t="shared" si="13"/>
        <v>0</v>
      </c>
      <c r="AX10" s="103">
        <f>IFERROR(VLOOKUP(B10,'[1]6'!B:D,3,0),"0")</f>
        <v>0</v>
      </c>
      <c r="AY10" s="103">
        <f>IFERROR(VLOOKUP(B10,'[1]6'!B:E,4,0),"0")</f>
        <v>0</v>
      </c>
      <c r="AZ10" s="103">
        <f>IFERROR(VLOOKUP(B10,'[1]6'!B:F,5,0),"0")</f>
        <v>0</v>
      </c>
      <c r="BA10" s="103">
        <f>IFERROR(VLOOKUP(B10,'[1]6'!B:J,9,0),"0")</f>
        <v>0</v>
      </c>
      <c r="BB10" s="103">
        <f>IFERROR(VLOOKUP(B10,'[1]6'!B:K,10,0),"0")</f>
        <v>0</v>
      </c>
      <c r="BC10" s="103">
        <f>IFERROR(VLOOKUP(B10,'[1]6'!B:L,11,0),"0")</f>
        <v>0</v>
      </c>
      <c r="BD10" s="101">
        <f t="shared" si="14"/>
        <v>0</v>
      </c>
      <c r="BE10" s="103">
        <f>IFERROR(VLOOKUP(B10,'[1]7'!B:D,3,0),"0")</f>
        <v>0</v>
      </c>
      <c r="BF10" s="103">
        <f>IFERROR(VLOOKUP(B10,'[1]7'!B:E,4,0),"0")</f>
        <v>0</v>
      </c>
      <c r="BG10" s="103">
        <f>IFERROR(VLOOKUP(B10,'[1]7'!B:F,5,0),"0")</f>
        <v>0</v>
      </c>
      <c r="BH10" s="103">
        <f>IFERROR(VLOOKUP(B10,'[1]7'!B:J,9,0),"0")</f>
        <v>0</v>
      </c>
      <c r="BI10" s="103">
        <f>IFERROR(VLOOKUP(B10,'[1]7'!B:K,10,0),"0")</f>
        <v>0</v>
      </c>
      <c r="BJ10" s="103">
        <f>IFERROR(VLOOKUP(B10,'[1]7'!B:L,11,0),"0")</f>
        <v>0</v>
      </c>
      <c r="BK10" s="101">
        <f t="shared" si="15"/>
        <v>0</v>
      </c>
      <c r="BL10" s="103">
        <f>IFERROR(VLOOKUP(B10,'[1]8'!B:D,3,0),"0")</f>
        <v>0</v>
      </c>
      <c r="BM10" s="103">
        <f>IFERROR(VLOOKUP(B10,'[1]8'!B:E,4,0),"0")</f>
        <v>0</v>
      </c>
      <c r="BN10" s="103">
        <f>IFERROR(VLOOKUP(B10,'[1]8'!B:F,5,0),"0")</f>
        <v>0</v>
      </c>
      <c r="BO10" s="103">
        <f>IFERROR(VLOOKUP(B10,'[1]8'!B:J,9,0),"0")</f>
        <v>0</v>
      </c>
      <c r="BP10" s="103">
        <f>IFERROR(VLOOKUP(B10,'[1]8'!B:K,10,0),"0")</f>
        <v>0</v>
      </c>
      <c r="BQ10" s="103">
        <f>IFERROR(VLOOKUP(B10,'[1]8'!B:L,11,0),"0")</f>
        <v>0</v>
      </c>
      <c r="BR10" s="101">
        <f t="shared" si="16"/>
        <v>0</v>
      </c>
      <c r="BS10" s="103">
        <f>IFERROR(VLOOKUP(B10,'[1]9'!B:D,3,0),"0")</f>
        <v>0</v>
      </c>
      <c r="BT10" s="103">
        <f>IFERROR(VLOOKUP(B10,'[1]9'!B:E,4,0),"0")</f>
        <v>0</v>
      </c>
      <c r="BU10" s="103">
        <f>IFERROR(VLOOKUP(B10,'[1]9'!B:F,5,0),"0")</f>
        <v>0</v>
      </c>
      <c r="BV10" s="103">
        <f>IFERROR(VLOOKUP(B10,'[1]9'!B:J,9,0),"0")</f>
        <v>0</v>
      </c>
      <c r="BW10" s="103">
        <f>IFERROR(VLOOKUP(B10,'[1]9'!B:K,10,0),"0")</f>
        <v>0</v>
      </c>
      <c r="BX10" s="103">
        <f>IFERROR(VLOOKUP(B10,'[1]9'!B:L,11,0),"0")</f>
        <v>0</v>
      </c>
      <c r="BY10" s="101">
        <f t="shared" si="17"/>
        <v>0</v>
      </c>
      <c r="BZ10" s="103">
        <f>IFERROR(VLOOKUP(B10,'[1]10'!B:D,3,0),"0")</f>
        <v>0</v>
      </c>
      <c r="CA10" s="103">
        <f>IFERROR(VLOOKUP(B10,'[1]10'!B:E,4,0),"0")</f>
        <v>0</v>
      </c>
      <c r="CB10" s="103">
        <f>IFERROR(VLOOKUP(B10,'[1]10'!B:F,5,0),"0")</f>
        <v>0</v>
      </c>
      <c r="CC10" s="103">
        <f>IFERROR(VLOOKUP(B10,'[1]10'!B:J,9,0),"0")</f>
        <v>0</v>
      </c>
      <c r="CD10" s="103">
        <f>IFERROR(VLOOKUP(B10,'[1]10'!B:K,10,0),"0")</f>
        <v>0</v>
      </c>
      <c r="CE10" s="103">
        <f>IFERROR(VLOOKUP(B10,'[1]10'!B:L,11,0),"0")</f>
        <v>0</v>
      </c>
      <c r="CF10" s="101">
        <f t="shared" si="18"/>
        <v>0</v>
      </c>
      <c r="CG10" s="103">
        <f>IFERROR(VLOOKUP(B10,'[1]11'!B:D,3,0),"0")</f>
        <v>0</v>
      </c>
      <c r="CH10" s="103">
        <f>IFERROR(VLOOKUP(B10,'[1]11'!B:E,4,0),"0")</f>
        <v>0</v>
      </c>
      <c r="CI10" s="103">
        <f>IFERROR(VLOOKUP(B10,'[1]11'!B:F,5,0),"0")</f>
        <v>0</v>
      </c>
      <c r="CJ10" s="103">
        <f>IFERROR(VLOOKUP(B10,'[1]11'!B:J,9,0),"0")</f>
        <v>0</v>
      </c>
      <c r="CK10" s="103">
        <f>IFERROR(VLOOKUP(B10,'[1]11'!B:K,10,0),"0")</f>
        <v>0</v>
      </c>
      <c r="CL10" s="103">
        <f>IFERROR(VLOOKUP(B10,'[1]11'!B:L,11,0),"0")</f>
        <v>0</v>
      </c>
      <c r="CM10" s="101">
        <f t="shared" si="19"/>
        <v>0</v>
      </c>
      <c r="CN10" s="103">
        <f>IFERROR(VLOOKUP(B10,'[1]12'!B:D,3,0),"0")</f>
        <v>0</v>
      </c>
      <c r="CO10" s="103">
        <f>IFERROR(VLOOKUP(B10,'[1]12'!B:E,4,0),"0")</f>
        <v>0</v>
      </c>
      <c r="CP10" s="103">
        <f>IFERROR(VLOOKUP(B10,'[1]12'!B:F,5,0),"0")</f>
        <v>0</v>
      </c>
      <c r="CQ10" s="103">
        <f>IFERROR(VLOOKUP(B10,'[1]12'!B:J,9,0),"0")</f>
        <v>0</v>
      </c>
      <c r="CR10" s="103">
        <f>IFERROR(VLOOKUP(B10,'[1]12'!B:K,10,0),"0")</f>
        <v>0</v>
      </c>
      <c r="CS10" s="103">
        <f>IFERROR(VLOOKUP(B10,'[1]12'!B:L,11,0),"0")</f>
        <v>0</v>
      </c>
      <c r="CT10" s="101">
        <f t="shared" si="20"/>
        <v>0</v>
      </c>
      <c r="CU10" s="103">
        <f>IFERROR(VLOOKUP(B10,'[1]13'!B:D,3,0),"0")</f>
        <v>0</v>
      </c>
      <c r="CV10" s="103">
        <f>IFERROR(VLOOKUP(B10,'[1]13'!B:E,4,0),"0")</f>
        <v>0</v>
      </c>
      <c r="CW10" s="103">
        <f>IFERROR(VLOOKUP(B10,'[1]13'!B:F,5,0),"0")</f>
        <v>0</v>
      </c>
      <c r="CX10" s="103">
        <f>IFERROR(VLOOKUP(B10,'[1]13'!B:J,9,0),"0")</f>
        <v>0</v>
      </c>
      <c r="CY10" s="103">
        <f>IFERROR(VLOOKUP(B10,'[1]13'!B:K,10,0),"0")</f>
        <v>0</v>
      </c>
      <c r="CZ10" s="103">
        <f>IFERROR(VLOOKUP(B10,'[1]13'!B:L,11,0),"0")</f>
        <v>0</v>
      </c>
      <c r="DA10" s="101">
        <f t="shared" si="21"/>
        <v>0</v>
      </c>
      <c r="DB10" s="103">
        <f>IFERROR(VLOOKUP(B10,'[1]14'!B:D,3,0),"0")</f>
        <v>0</v>
      </c>
      <c r="DC10" s="103">
        <f>IFERROR(VLOOKUP(B10,'[1]14'!B:E,4,0),"0")</f>
        <v>0</v>
      </c>
      <c r="DD10" s="103">
        <f>IFERROR(VLOOKUP(B10,'[1]14'!B:F,5,0),"0")</f>
        <v>0</v>
      </c>
      <c r="DE10" s="103">
        <f>IFERROR(VLOOKUP(B10,'[1]14'!B:J,9,0),"0")</f>
        <v>0</v>
      </c>
      <c r="DF10" s="103">
        <f>IFERROR(VLOOKUP(B10,'[1]14'!B:K,10,0),"0")</f>
        <v>0</v>
      </c>
      <c r="DG10" s="103">
        <f>IFERROR(VLOOKUP(B10,'[1]14'!B:L,11,0),"0")</f>
        <v>0</v>
      </c>
      <c r="DH10" s="101">
        <f t="shared" si="22"/>
        <v>0</v>
      </c>
      <c r="DI10" s="103">
        <f>IFERROR(VLOOKUP(B10,'[1]15'!B:D,3,0),"0")</f>
        <v>0</v>
      </c>
      <c r="DJ10" s="103">
        <f>IFERROR(VLOOKUP(B10,'[1]15'!B:E,4,0),"0")</f>
        <v>0</v>
      </c>
      <c r="DK10" s="103">
        <f>IFERROR(VLOOKUP(B10,'[1]15'!B:F,5,0),"0")</f>
        <v>0</v>
      </c>
      <c r="DL10" s="103">
        <f>IFERROR(VLOOKUP(B10,'[1]15'!B:J,9,0),"0")</f>
        <v>0</v>
      </c>
      <c r="DM10" s="103">
        <f>IFERROR(VLOOKUP(B10,'[1]15'!B:K,10,0),"0")</f>
        <v>0</v>
      </c>
      <c r="DN10" s="103">
        <f>IFERROR(VLOOKUP(B10,'[1]15'!B:L,11,0),"0")</f>
        <v>0</v>
      </c>
      <c r="DO10" s="101">
        <f t="shared" si="23"/>
        <v>0</v>
      </c>
      <c r="DP10" s="103">
        <f>IFERROR(VLOOKUP(B10,'[1]16'!B:D,3,0),"0")</f>
        <v>0</v>
      </c>
      <c r="DQ10" s="103">
        <f>IFERROR(VLOOKUP(B10,'[1]16'!B:E,4,0),"0")</f>
        <v>0</v>
      </c>
      <c r="DR10" s="103">
        <f>IFERROR(VLOOKUP(B10,'[1]16'!B:F,5,0),"0")</f>
        <v>0</v>
      </c>
      <c r="DS10" s="103">
        <f>IFERROR(VLOOKUP(B10,'[1]16'!B:J,9,0),"0")</f>
        <v>0</v>
      </c>
      <c r="DT10" s="103">
        <f>IFERROR(VLOOKUP(B10,'[1]16'!B:K,10,0),"0")</f>
        <v>0</v>
      </c>
      <c r="DU10" s="103">
        <f>IFERROR(VLOOKUP(B10,'[1]16'!B:L,11,0),"0")</f>
        <v>0</v>
      </c>
      <c r="DV10" s="101">
        <f t="shared" si="24"/>
        <v>0</v>
      </c>
      <c r="DW10" s="103">
        <f>IFERROR(VLOOKUP(B10,'[1]17'!B:D,3,0),"0")</f>
        <v>0</v>
      </c>
      <c r="DX10" s="103">
        <f>IFERROR(VLOOKUP(B10,'[1]17'!B:E,4,0),"0")</f>
        <v>0</v>
      </c>
      <c r="DY10" s="103">
        <f>IFERROR(VLOOKUP(B10,'[1]17'!B:F,5,0),"0")</f>
        <v>0</v>
      </c>
      <c r="DZ10" s="103">
        <f>IFERROR(VLOOKUP(B10,'[1]17'!B:J,9,0),"0")</f>
        <v>0</v>
      </c>
      <c r="EA10" s="103">
        <f>IFERROR(VLOOKUP(B10,'[1]17'!B:K,10,0),"0")</f>
        <v>0</v>
      </c>
      <c r="EB10" s="103">
        <f>IFERROR(VLOOKUP(B10,'[1]17'!B:L,11,0),"0")</f>
        <v>0</v>
      </c>
      <c r="EC10" s="101">
        <f t="shared" si="25"/>
        <v>0</v>
      </c>
      <c r="ED10" s="103">
        <f>IFERROR(VLOOKUP(B10,'[1]18'!B:D,3,0),"0")</f>
        <v>0</v>
      </c>
      <c r="EE10" s="103">
        <f>IFERROR(VLOOKUP(B10,'[1]18'!B:E,4,0),"0")</f>
        <v>0</v>
      </c>
      <c r="EF10" s="103">
        <f>IFERROR(VLOOKUP(B10,'[1]18'!B:F,5,0),"0")</f>
        <v>0</v>
      </c>
      <c r="EG10" s="103">
        <f>IFERROR(VLOOKUP(B10,'[1]18'!B:J,9,0),"0")</f>
        <v>0</v>
      </c>
      <c r="EH10" s="103">
        <f>IFERROR(VLOOKUP(B10,'[1]18'!B:K,10,0),"0")</f>
        <v>0</v>
      </c>
      <c r="EI10" s="103">
        <f>IFERROR(VLOOKUP(B10,'[1]18'!B:L,11,0),"0")</f>
        <v>0</v>
      </c>
      <c r="EJ10" s="101">
        <f t="shared" si="26"/>
        <v>0</v>
      </c>
      <c r="EK10" s="103">
        <f>IFERROR(VLOOKUP(B10,'[1]19'!B:D,3,0),"0")</f>
        <v>0</v>
      </c>
      <c r="EL10" s="103">
        <f>IFERROR(VLOOKUP(B10,'[1]19'!B:E,4,0),"0")</f>
        <v>0</v>
      </c>
      <c r="EM10" s="103">
        <f>IFERROR(VLOOKUP(B10,'[1]19'!B:F,5,0),"0")</f>
        <v>0</v>
      </c>
      <c r="EN10" s="103">
        <f>IFERROR(VLOOKUP(B10,'[1]19'!B:J,9,0),"0")</f>
        <v>0</v>
      </c>
      <c r="EO10" s="103">
        <f>IFERROR(VLOOKUP(B10,'[1]19'!B:K,10,0),"0")</f>
        <v>0</v>
      </c>
      <c r="EP10" s="103">
        <f>IFERROR(VLOOKUP(B10,'[1]19'!B:L,11,0),"0")</f>
        <v>0</v>
      </c>
      <c r="EQ10" s="101">
        <f t="shared" si="27"/>
        <v>0</v>
      </c>
      <c r="ER10" s="103">
        <f>IFERROR(VLOOKUP(B10,'[1]20'!B:D,3,0),"0")</f>
        <v>0</v>
      </c>
      <c r="ES10" s="103">
        <f>IFERROR(VLOOKUP(B10,'[1]20'!B:E,4,0),"0")</f>
        <v>0</v>
      </c>
      <c r="ET10" s="103">
        <f>IFERROR(VLOOKUP(B10,'[1]20'!B:F,5,0),"0")</f>
        <v>0</v>
      </c>
      <c r="EU10" s="103">
        <f>IFERROR(VLOOKUP(B10,'[1]20'!B:J,9,0),"0")</f>
        <v>0</v>
      </c>
      <c r="EV10" s="103">
        <f>IFERROR(VLOOKUP(B10,'[1]20'!B:K,10,0),"0")</f>
        <v>0</v>
      </c>
      <c r="EW10" s="103">
        <f>IFERROR(VLOOKUP(B10,'[1]20'!B:L,11,0),"0")</f>
        <v>0</v>
      </c>
      <c r="EX10" s="101">
        <f t="shared" si="28"/>
        <v>0</v>
      </c>
      <c r="EY10" s="103">
        <f>IFERROR(VLOOKUP(B10,'[1]21'!B:D,3,0),"0")</f>
        <v>0</v>
      </c>
      <c r="EZ10" s="103">
        <f>IFERROR(VLOOKUP(B10,'[1]21'!B:E,4,0),"0")</f>
        <v>0</v>
      </c>
      <c r="FA10" s="103">
        <f>IFERROR(VLOOKUP(B10,'[1]21'!B:F,5,0),"0")</f>
        <v>0</v>
      </c>
      <c r="FB10" s="103">
        <f>IFERROR(VLOOKUP(B10,'[1]21'!B:J,9,0),"0")</f>
        <v>0</v>
      </c>
      <c r="FC10" s="103">
        <f>IFERROR(VLOOKUP(B10,'[1]21'!B:K,10,0),"0")</f>
        <v>0</v>
      </c>
      <c r="FD10" s="103">
        <f>IFERROR(VLOOKUP(B10,'[1]21'!B:L,11,0),"0")</f>
        <v>0</v>
      </c>
      <c r="FE10" s="101">
        <f t="shared" si="29"/>
        <v>0</v>
      </c>
      <c r="FF10" s="103">
        <f>IFERROR(VLOOKUP(B10,'[1]22'!B:D,3,0),"0")</f>
        <v>0</v>
      </c>
      <c r="FG10" s="103">
        <f>IFERROR(VLOOKUP(B10,'[1]22'!B:E,4,0),"0")</f>
        <v>0</v>
      </c>
      <c r="FH10" s="103">
        <f>IFERROR(VLOOKUP(B10,'[1]22'!B:F,5,0),"0")</f>
        <v>0</v>
      </c>
      <c r="FI10" s="103">
        <f>IFERROR(VLOOKUP(B10,'[1]22'!B:J,9,0),"0")</f>
        <v>0</v>
      </c>
      <c r="FJ10" s="103">
        <f>IFERROR(VLOOKUP(B10,'[1]22'!B:K,10,0),"0")</f>
        <v>0</v>
      </c>
      <c r="FK10" s="103">
        <f>IFERROR(VLOOKUP(B10,'[1]22'!B:L,11,0),"0")</f>
        <v>0</v>
      </c>
      <c r="FL10" s="101">
        <f t="shared" si="30"/>
        <v>0</v>
      </c>
      <c r="FM10" s="103">
        <f>IFERROR(VLOOKUP(B10,'[1]23'!B:D,3,0),"0")</f>
        <v>0</v>
      </c>
      <c r="FN10" s="103">
        <f>IFERROR(VLOOKUP(B10,'[1]23'!B:E,4,0),"0")</f>
        <v>0</v>
      </c>
      <c r="FO10" s="103">
        <f>IFERROR(VLOOKUP(B10,'[1]23'!B:F,5,0),"0")</f>
        <v>0</v>
      </c>
      <c r="FP10" s="103">
        <f>IFERROR(VLOOKUP(B10,'[1]23'!B:J,9,0),"0")</f>
        <v>0</v>
      </c>
      <c r="FQ10" s="103">
        <f>IFERROR(VLOOKUP(B10,'[1]23'!B:K,10,0),"0")</f>
        <v>0</v>
      </c>
      <c r="FR10" s="103">
        <f>IFERROR(VLOOKUP(B10,'[1]23'!B:L,11,0),"0")</f>
        <v>0</v>
      </c>
      <c r="FS10" s="101">
        <f t="shared" si="31"/>
        <v>0</v>
      </c>
      <c r="FT10" s="103">
        <f>IFERROR(VLOOKUP(B10,'[1]24'!B:D,3,0),"0")</f>
        <v>0</v>
      </c>
      <c r="FU10" s="103">
        <f>IFERROR(VLOOKUP(B10,'[1]24'!B:E,4,0),"0")</f>
        <v>0</v>
      </c>
      <c r="FV10" s="103">
        <f>IFERROR(VLOOKUP(B10,'[1]24'!B:F,5,0),"0")</f>
        <v>0</v>
      </c>
      <c r="FW10" s="103">
        <f>IFERROR(VLOOKUP(B10,'[1]24'!B:J,9,0),"0")</f>
        <v>0</v>
      </c>
      <c r="FX10" s="103">
        <f>IFERROR(VLOOKUP(B10,'[1]24'!B:K,10,0),"0")</f>
        <v>0</v>
      </c>
      <c r="FY10" s="103">
        <f>IFERROR(VLOOKUP(B10,'[1]24'!B:L,11,0),"0")</f>
        <v>0</v>
      </c>
      <c r="FZ10" s="101">
        <f t="shared" si="32"/>
        <v>0</v>
      </c>
      <c r="GA10" s="103">
        <f>IFERROR(VLOOKUP(B10,'[1]25'!B:D,3,0),"0")</f>
        <v>0</v>
      </c>
      <c r="GB10" s="103">
        <f>IFERROR(VLOOKUP(B10,'[1]25'!B:E,4,0),"0")</f>
        <v>0</v>
      </c>
      <c r="GC10" s="103">
        <f>IFERROR(VLOOKUP(B10,'[1]25'!B:F,5,0),"0")</f>
        <v>0</v>
      </c>
      <c r="GD10" s="103">
        <f>IFERROR(VLOOKUP(B10,'[1]25'!B:J,9,0),"0")</f>
        <v>0</v>
      </c>
      <c r="GE10" s="103">
        <f>IFERROR(VLOOKUP(B10,'[1]25'!B:K,10,0),"0")</f>
        <v>0</v>
      </c>
      <c r="GF10" s="103">
        <f>IFERROR(VLOOKUP(B10,'[1]25'!B:L,11,0),"0")</f>
        <v>0</v>
      </c>
      <c r="GG10" s="101">
        <f t="shared" si="33"/>
        <v>0</v>
      </c>
      <c r="GH10" s="103">
        <f>IFERROR(VLOOKUP(B10,'[1]26'!B:D,3,0),"0")</f>
        <v>0</v>
      </c>
      <c r="GI10" s="103">
        <f>IFERROR(VLOOKUP(B10,'[1]26'!B:E,4,0),"0")</f>
        <v>0</v>
      </c>
      <c r="GJ10" s="103">
        <f>IFERROR(VLOOKUP(B10,'[1]26'!B:F,5,0),"0")</f>
        <v>0</v>
      </c>
      <c r="GK10" s="103">
        <f>IFERROR(VLOOKUP(B10,'[1]26'!B:J,9,0),"0")</f>
        <v>0</v>
      </c>
      <c r="GL10" s="103">
        <f>IFERROR(VLOOKUP(B10,'[1]26'!B:K,10,0),"0")</f>
        <v>0</v>
      </c>
      <c r="GM10" s="103">
        <f>IFERROR(VLOOKUP(B10,'[1]26'!B:L,11,0),"0")</f>
        <v>0</v>
      </c>
      <c r="GN10" s="101">
        <f t="shared" si="34"/>
        <v>0</v>
      </c>
      <c r="GO10" s="103">
        <f>IFERROR(VLOOKUP(B10,'[1]27'!B:D,3,0),"0")</f>
        <v>0</v>
      </c>
      <c r="GP10" s="103">
        <f>IFERROR(VLOOKUP(B10,'[1]27'!B:E,4,0),"0")</f>
        <v>0</v>
      </c>
      <c r="GQ10" s="103">
        <f>IFERROR(VLOOKUP(B10,'[1]27'!B:F,5,0),"0")</f>
        <v>0</v>
      </c>
      <c r="GR10" s="103">
        <f>IFERROR(VLOOKUP(B10,'[1]27'!B:J,9,0),"0")</f>
        <v>0</v>
      </c>
      <c r="GS10" s="103">
        <f>IFERROR(VLOOKUP(B10,'[1]27'!B:K,10,0),"0")</f>
        <v>0</v>
      </c>
      <c r="GT10" s="103">
        <f>IFERROR(VLOOKUP(B10,'[1]27'!B:L,11,0),"0")</f>
        <v>0</v>
      </c>
      <c r="GU10" s="101">
        <f t="shared" si="35"/>
        <v>0</v>
      </c>
      <c r="GV10" s="103">
        <f>IFERROR(VLOOKUP(B10,'[1]28'!B:D,3,0),"0")</f>
        <v>0</v>
      </c>
      <c r="GW10" s="103">
        <f>IFERROR(VLOOKUP(B10,'[1]28'!B:E,4,0),"0")</f>
        <v>0</v>
      </c>
      <c r="GX10" s="103">
        <f>IFERROR(VLOOKUP(B10,'[1]28'!B:F,5,0),"0")</f>
        <v>0</v>
      </c>
      <c r="GY10" s="103">
        <f>IFERROR(VLOOKUP(B10,'[1]28'!B:J,9,0),"0")</f>
        <v>0</v>
      </c>
      <c r="GZ10" s="103">
        <f>IFERROR(VLOOKUP(B10,'[1]28'!B:K,10,0),"0")</f>
        <v>0</v>
      </c>
      <c r="HA10" s="103">
        <f>IFERROR(VLOOKUP(B10,'[1]28'!B:L,11,0),"0")</f>
        <v>0</v>
      </c>
      <c r="HB10" s="101">
        <f t="shared" si="36"/>
        <v>0</v>
      </c>
      <c r="HC10" s="103">
        <f>IFERROR(VLOOKUP(B10,'[1]29'!B:D,3,0),"0")</f>
        <v>0</v>
      </c>
      <c r="HD10" s="103">
        <f>IFERROR(VLOOKUP(B10,'[1]29'!B:E,4,0),"0")</f>
        <v>0</v>
      </c>
      <c r="HE10" s="103">
        <f>IFERROR(VLOOKUP(B10,'[1]29'!B:F,5,0),"0")</f>
        <v>0</v>
      </c>
      <c r="HF10" s="103">
        <f>IFERROR(VLOOKUP(B10,'[1]29'!B:J,9,0),"0")</f>
        <v>0</v>
      </c>
      <c r="HG10" s="103">
        <f>IFERROR(VLOOKUP(B10,'[1]29'!B:K,10,0),"0")</f>
        <v>0</v>
      </c>
      <c r="HH10" s="103">
        <f>IFERROR(VLOOKUP(B10,'[1]29'!B:L,11,0),"0")</f>
        <v>0</v>
      </c>
      <c r="HI10" s="101">
        <f t="shared" si="37"/>
        <v>0</v>
      </c>
      <c r="HJ10" s="103">
        <f>IFERROR(VLOOKUP(B10,'[1]30'!B:D,3,0),"0")</f>
        <v>0</v>
      </c>
      <c r="HK10" s="103">
        <f>IFERROR(VLOOKUP(B10,'[1]30'!B:E,4,0),"0")</f>
        <v>0</v>
      </c>
      <c r="HL10" s="103">
        <f>IFERROR(VLOOKUP(B10,'[1]30'!B:F,5,0),"0")</f>
        <v>0</v>
      </c>
      <c r="HM10" s="103">
        <f>IFERROR(VLOOKUP(B10,'[1]30'!B:J,9,0),"0")</f>
        <v>0</v>
      </c>
      <c r="HN10" s="103">
        <f>IFERROR(VLOOKUP(B10,'[1]30'!B:K,10,0),"0")</f>
        <v>0</v>
      </c>
      <c r="HO10" s="103">
        <f>IFERROR(VLOOKUP(B10,'[1]30'!B:L,11,0),"0")</f>
        <v>0</v>
      </c>
      <c r="HP10" s="101">
        <f t="shared" si="38"/>
        <v>0</v>
      </c>
      <c r="HQ10" s="103">
        <f>IFERROR(VLOOKUP(B10,'[1]31'!B:D,3,0),"0")</f>
        <v>0</v>
      </c>
      <c r="HR10" s="103">
        <f>IFERROR(VLOOKUP(B10,'[1]31'!B:E,4,0),"0")</f>
        <v>0</v>
      </c>
      <c r="HS10" s="103">
        <f>IFERROR(VLOOKUP(B10,'[1]31'!B:F,5,0),"0")</f>
        <v>0</v>
      </c>
      <c r="HT10" s="103">
        <f>IFERROR(VLOOKUP(B10,'[1]31'!B:J,9,0),"0")</f>
        <v>0</v>
      </c>
      <c r="HU10" s="103">
        <f>IFERROR(VLOOKUP(B10,'[1]31'!B:K,10,0),"0")</f>
        <v>0</v>
      </c>
      <c r="HV10" s="103">
        <f>IFERROR(VLOOKUP(B10,'[1]31'!B:L,11,0),"0")</f>
        <v>0</v>
      </c>
      <c r="HW10" s="101">
        <f t="shared" si="39"/>
        <v>0</v>
      </c>
    </row>
    <row r="11" spans="1:231" x14ac:dyDescent="0.6">
      <c r="A11" s="83">
        <v>8</v>
      </c>
      <c r="B11" s="83">
        <v>1111090</v>
      </c>
      <c r="C11" s="84" t="s">
        <v>16871</v>
      </c>
      <c r="D11" s="83" t="s">
        <v>168</v>
      </c>
      <c r="E11" s="85">
        <v>37.01</v>
      </c>
      <c r="F11" s="99">
        <f t="shared" si="5"/>
        <v>0</v>
      </c>
      <c r="G11" s="100">
        <f t="shared" si="6"/>
        <v>0</v>
      </c>
      <c r="H11" s="100">
        <f t="shared" si="6"/>
        <v>0</v>
      </c>
      <c r="I11" s="100">
        <f t="shared" si="6"/>
        <v>0</v>
      </c>
      <c r="J11" s="100">
        <f t="shared" si="6"/>
        <v>0</v>
      </c>
      <c r="K11" s="100">
        <f t="shared" si="6"/>
        <v>0</v>
      </c>
      <c r="L11" s="100">
        <f t="shared" si="6"/>
        <v>0</v>
      </c>
      <c r="M11" s="101">
        <f t="shared" si="7"/>
        <v>0</v>
      </c>
      <c r="N11" s="102">
        <f t="shared" si="8"/>
        <v>0</v>
      </c>
      <c r="O11" s="103">
        <f>IFERROR(VLOOKUP(B11,'[1]1'!B:D,3,0),"0")</f>
        <v>0</v>
      </c>
      <c r="P11" s="103">
        <f>IFERROR(VLOOKUP(B11,'[1]1'!B:E,4,0),"0")</f>
        <v>0</v>
      </c>
      <c r="Q11" s="103">
        <f>IFERROR(VLOOKUP(B11,'[1]1'!B:F,5,0),"0")</f>
        <v>0</v>
      </c>
      <c r="R11" s="103">
        <f>IFERROR(VLOOKUP(B11,'[1]1'!B:J,9,0),"0")</f>
        <v>0</v>
      </c>
      <c r="S11" s="103">
        <f>IFERROR(VLOOKUP(B11,'[1]1'!B:K,10,0),"0")</f>
        <v>0</v>
      </c>
      <c r="T11" s="103">
        <f>IFERROR(VLOOKUP(B11,'[1]1'!B:L,11,0),"0")</f>
        <v>0</v>
      </c>
      <c r="U11" s="101">
        <f t="shared" si="9"/>
        <v>0</v>
      </c>
      <c r="V11" s="103">
        <f>IFERROR(VLOOKUP(B11,'[1]2'!B:D,3,0),"0")</f>
        <v>0</v>
      </c>
      <c r="W11" s="103">
        <f>IFERROR(VLOOKUP(B11,'[1]2'!B:E,4,0),"0")</f>
        <v>0</v>
      </c>
      <c r="X11" s="103">
        <f>IFERROR(VLOOKUP(B11,'[1]2'!B:F,5,0),"0")</f>
        <v>0</v>
      </c>
      <c r="Y11" s="103">
        <f>IFERROR(VLOOKUP(B11,'[1]2'!B:J,9,0),"0")</f>
        <v>0</v>
      </c>
      <c r="Z11" s="103">
        <f>IFERROR(VLOOKUP(B11,'[1]2'!B:K,10,0),"0")</f>
        <v>0</v>
      </c>
      <c r="AA11" s="103">
        <f>IFERROR(VLOOKUP(B11,'[1]2'!B:L,11,0),"0")</f>
        <v>0</v>
      </c>
      <c r="AB11" s="101">
        <f t="shared" si="10"/>
        <v>0</v>
      </c>
      <c r="AC11" s="103">
        <f>IFERROR(VLOOKUP(B11,'[1]3'!B:D,3,0),"0")</f>
        <v>0</v>
      </c>
      <c r="AD11" s="103">
        <f>IFERROR(VLOOKUP(B11,'[1]3'!B:E,4,0),"0")</f>
        <v>0</v>
      </c>
      <c r="AE11" s="103">
        <f>IFERROR(VLOOKUP(B11,'[1]3'!B:F,5,0),"0")</f>
        <v>0</v>
      </c>
      <c r="AF11" s="103">
        <f>IFERROR(VLOOKUP(B11,'[1]3'!B:J,9,0),"0")</f>
        <v>0</v>
      </c>
      <c r="AG11" s="103">
        <f>IFERROR(VLOOKUP(B11,'[1]3'!B:K,10,0),"0")</f>
        <v>0</v>
      </c>
      <c r="AH11" s="103">
        <f>IFERROR(VLOOKUP(B11,'[1]3'!B:L,11,0),"0")</f>
        <v>0</v>
      </c>
      <c r="AI11" s="101">
        <f t="shared" si="11"/>
        <v>0</v>
      </c>
      <c r="AJ11" s="103">
        <f>IFERROR(VLOOKUP(B11,'[1]4'!B:D,3,0),"0")</f>
        <v>0</v>
      </c>
      <c r="AK11" s="103">
        <f>IFERROR(VLOOKUP(B11,'[1]4'!B:E,4,0),"0")</f>
        <v>0</v>
      </c>
      <c r="AL11" s="103">
        <f>IFERROR(VLOOKUP(B11,'[1]4'!B:F,5,0),"0")</f>
        <v>0</v>
      </c>
      <c r="AM11" s="103">
        <f>IFERROR(VLOOKUP(B11,'[1]4'!B:J,9,0),"0")</f>
        <v>0</v>
      </c>
      <c r="AN11" s="103">
        <f>IFERROR(VLOOKUP(B11,'[1]4'!B:K,10,0),"0")</f>
        <v>0</v>
      </c>
      <c r="AO11" s="103">
        <f>IFERROR(VLOOKUP(B11,'[1]4'!B:L,11,0),"0")</f>
        <v>0</v>
      </c>
      <c r="AP11" s="101">
        <f t="shared" si="12"/>
        <v>0</v>
      </c>
      <c r="AQ11" s="103">
        <f>IFERROR(VLOOKUP(B11,'[1]5'!B:D,3,0),"0")</f>
        <v>0</v>
      </c>
      <c r="AR11" s="103">
        <f>IFERROR(VLOOKUP(B11,'[1]5'!B:E,4,0),"0")</f>
        <v>0</v>
      </c>
      <c r="AS11" s="103">
        <f>IFERROR(VLOOKUP(B11,'[1]5'!B:F,5,0),"0")</f>
        <v>0</v>
      </c>
      <c r="AT11" s="103">
        <f>IFERROR(VLOOKUP(B11,'[1]5'!B:J,9,0),"0")</f>
        <v>0</v>
      </c>
      <c r="AU11" s="103">
        <f>IFERROR(VLOOKUP(B11,'[1]5'!B:K,10,0),"0")</f>
        <v>0</v>
      </c>
      <c r="AV11" s="103">
        <f>IFERROR(VLOOKUP(B11,'[1]5'!B:L,11,0),"0")</f>
        <v>0</v>
      </c>
      <c r="AW11" s="101">
        <f t="shared" si="13"/>
        <v>0</v>
      </c>
      <c r="AX11" s="103">
        <f>IFERROR(VLOOKUP(B11,'[1]6'!B:D,3,0),"0")</f>
        <v>0</v>
      </c>
      <c r="AY11" s="103">
        <f>IFERROR(VLOOKUP(B11,'[1]6'!B:E,4,0),"0")</f>
        <v>0</v>
      </c>
      <c r="AZ11" s="103">
        <f>IFERROR(VLOOKUP(B11,'[1]6'!B:F,5,0),"0")</f>
        <v>0</v>
      </c>
      <c r="BA11" s="103">
        <f>IFERROR(VLOOKUP(B11,'[1]6'!B:J,9,0),"0")</f>
        <v>0</v>
      </c>
      <c r="BB11" s="103">
        <f>IFERROR(VLOOKUP(B11,'[1]6'!B:K,10,0),"0")</f>
        <v>0</v>
      </c>
      <c r="BC11" s="103">
        <f>IFERROR(VLOOKUP(B11,'[1]6'!B:L,11,0),"0")</f>
        <v>0</v>
      </c>
      <c r="BD11" s="101">
        <f t="shared" si="14"/>
        <v>0</v>
      </c>
      <c r="BE11" s="103">
        <f>IFERROR(VLOOKUP(B11,'[1]7'!B:D,3,0),"0")</f>
        <v>0</v>
      </c>
      <c r="BF11" s="103">
        <f>IFERROR(VLOOKUP(B11,'[1]7'!B:E,4,0),"0")</f>
        <v>0</v>
      </c>
      <c r="BG11" s="103">
        <f>IFERROR(VLOOKUP(B11,'[1]7'!B:F,5,0),"0")</f>
        <v>0</v>
      </c>
      <c r="BH11" s="103">
        <f>IFERROR(VLOOKUP(B11,'[1]7'!B:J,9,0),"0")</f>
        <v>0</v>
      </c>
      <c r="BI11" s="103">
        <f>IFERROR(VLOOKUP(B11,'[1]7'!B:K,10,0),"0")</f>
        <v>0</v>
      </c>
      <c r="BJ11" s="103">
        <f>IFERROR(VLOOKUP(B11,'[1]7'!B:L,11,0),"0")</f>
        <v>0</v>
      </c>
      <c r="BK11" s="101">
        <f t="shared" si="15"/>
        <v>0</v>
      </c>
      <c r="BL11" s="103">
        <f>IFERROR(VLOOKUP(B11,'[1]8'!B:D,3,0),"0")</f>
        <v>0</v>
      </c>
      <c r="BM11" s="103">
        <f>IFERROR(VLOOKUP(B11,'[1]8'!B:E,4,0),"0")</f>
        <v>0</v>
      </c>
      <c r="BN11" s="103">
        <f>IFERROR(VLOOKUP(B11,'[1]8'!B:F,5,0),"0")</f>
        <v>0</v>
      </c>
      <c r="BO11" s="103">
        <f>IFERROR(VLOOKUP(B11,'[1]8'!B:J,9,0),"0")</f>
        <v>0</v>
      </c>
      <c r="BP11" s="103">
        <f>IFERROR(VLOOKUP(B11,'[1]8'!B:K,10,0),"0")</f>
        <v>0</v>
      </c>
      <c r="BQ11" s="103">
        <f>IFERROR(VLOOKUP(B11,'[1]8'!B:L,11,0),"0")</f>
        <v>0</v>
      </c>
      <c r="BR11" s="101">
        <f t="shared" si="16"/>
        <v>0</v>
      </c>
      <c r="BS11" s="103">
        <f>IFERROR(VLOOKUP(B11,'[1]9'!B:D,3,0),"0")</f>
        <v>0</v>
      </c>
      <c r="BT11" s="103">
        <f>IFERROR(VLOOKUP(B11,'[1]9'!B:E,4,0),"0")</f>
        <v>0</v>
      </c>
      <c r="BU11" s="103">
        <f>IFERROR(VLOOKUP(B11,'[1]9'!B:F,5,0),"0")</f>
        <v>0</v>
      </c>
      <c r="BV11" s="103">
        <f>IFERROR(VLOOKUP(B11,'[1]9'!B:J,9,0),"0")</f>
        <v>0</v>
      </c>
      <c r="BW11" s="103">
        <f>IFERROR(VLOOKUP(B11,'[1]9'!B:K,10,0),"0")</f>
        <v>0</v>
      </c>
      <c r="BX11" s="103">
        <f>IFERROR(VLOOKUP(B11,'[1]9'!B:L,11,0),"0")</f>
        <v>0</v>
      </c>
      <c r="BY11" s="101">
        <f t="shared" si="17"/>
        <v>0</v>
      </c>
      <c r="BZ11" s="103">
        <f>IFERROR(VLOOKUP(B11,'[1]10'!B:D,3,0),"0")</f>
        <v>0</v>
      </c>
      <c r="CA11" s="103">
        <f>IFERROR(VLOOKUP(B11,'[1]10'!B:E,4,0),"0")</f>
        <v>0</v>
      </c>
      <c r="CB11" s="103">
        <f>IFERROR(VLOOKUP(B11,'[1]10'!B:F,5,0),"0")</f>
        <v>0</v>
      </c>
      <c r="CC11" s="103">
        <f>IFERROR(VLOOKUP(B11,'[1]10'!B:J,9,0),"0")</f>
        <v>0</v>
      </c>
      <c r="CD11" s="103">
        <f>IFERROR(VLOOKUP(B11,'[1]10'!B:K,10,0),"0")</f>
        <v>0</v>
      </c>
      <c r="CE11" s="103">
        <f>IFERROR(VLOOKUP(B11,'[1]10'!B:L,11,0),"0")</f>
        <v>0</v>
      </c>
      <c r="CF11" s="101">
        <f t="shared" si="18"/>
        <v>0</v>
      </c>
      <c r="CG11" s="103">
        <f>IFERROR(VLOOKUP(B11,'[1]11'!B:D,3,0),"0")</f>
        <v>0</v>
      </c>
      <c r="CH11" s="103">
        <f>IFERROR(VLOOKUP(B11,'[1]11'!B:E,4,0),"0")</f>
        <v>0</v>
      </c>
      <c r="CI11" s="103">
        <f>IFERROR(VLOOKUP(B11,'[1]11'!B:F,5,0),"0")</f>
        <v>0</v>
      </c>
      <c r="CJ11" s="103">
        <f>IFERROR(VLOOKUP(B11,'[1]11'!B:J,9,0),"0")</f>
        <v>0</v>
      </c>
      <c r="CK11" s="103">
        <f>IFERROR(VLOOKUP(B11,'[1]11'!B:K,10,0),"0")</f>
        <v>0</v>
      </c>
      <c r="CL11" s="103">
        <f>IFERROR(VLOOKUP(B11,'[1]11'!B:L,11,0),"0")</f>
        <v>0</v>
      </c>
      <c r="CM11" s="101">
        <f t="shared" si="19"/>
        <v>0</v>
      </c>
      <c r="CN11" s="103">
        <f>IFERROR(VLOOKUP(B11,'[1]12'!B:D,3,0),"0")</f>
        <v>0</v>
      </c>
      <c r="CO11" s="103">
        <f>IFERROR(VLOOKUP(B11,'[1]12'!B:E,4,0),"0")</f>
        <v>0</v>
      </c>
      <c r="CP11" s="103">
        <f>IFERROR(VLOOKUP(B11,'[1]12'!B:F,5,0),"0")</f>
        <v>0</v>
      </c>
      <c r="CQ11" s="103">
        <f>IFERROR(VLOOKUP(B11,'[1]12'!B:J,9,0),"0")</f>
        <v>0</v>
      </c>
      <c r="CR11" s="103">
        <f>IFERROR(VLOOKUP(B11,'[1]12'!B:K,10,0),"0")</f>
        <v>0</v>
      </c>
      <c r="CS11" s="103">
        <f>IFERROR(VLOOKUP(B11,'[1]12'!B:L,11,0),"0")</f>
        <v>0</v>
      </c>
      <c r="CT11" s="101">
        <f t="shared" si="20"/>
        <v>0</v>
      </c>
      <c r="CU11" s="103">
        <f>IFERROR(VLOOKUP(B11,'[1]13'!B:D,3,0),"0")</f>
        <v>0</v>
      </c>
      <c r="CV11" s="103">
        <f>IFERROR(VLOOKUP(B11,'[1]13'!B:E,4,0),"0")</f>
        <v>0</v>
      </c>
      <c r="CW11" s="103">
        <f>IFERROR(VLOOKUP(B11,'[1]13'!B:F,5,0),"0")</f>
        <v>0</v>
      </c>
      <c r="CX11" s="103">
        <f>IFERROR(VLOOKUP(B11,'[1]13'!B:J,9,0),"0")</f>
        <v>0</v>
      </c>
      <c r="CY11" s="103">
        <f>IFERROR(VLOOKUP(B11,'[1]13'!B:K,10,0),"0")</f>
        <v>0</v>
      </c>
      <c r="CZ11" s="103">
        <f>IFERROR(VLOOKUP(B11,'[1]13'!B:L,11,0),"0")</f>
        <v>0</v>
      </c>
      <c r="DA11" s="101">
        <f t="shared" si="21"/>
        <v>0</v>
      </c>
      <c r="DB11" s="103">
        <f>IFERROR(VLOOKUP(B11,'[1]14'!B:D,3,0),"0")</f>
        <v>0</v>
      </c>
      <c r="DC11" s="103">
        <f>IFERROR(VLOOKUP(B11,'[1]14'!B:E,4,0),"0")</f>
        <v>0</v>
      </c>
      <c r="DD11" s="103">
        <f>IFERROR(VLOOKUP(B11,'[1]14'!B:F,5,0),"0")</f>
        <v>0</v>
      </c>
      <c r="DE11" s="103">
        <f>IFERROR(VLOOKUP(B11,'[1]14'!B:J,9,0),"0")</f>
        <v>0</v>
      </c>
      <c r="DF11" s="103">
        <f>IFERROR(VLOOKUP(B11,'[1]14'!B:K,10,0),"0")</f>
        <v>0</v>
      </c>
      <c r="DG11" s="103">
        <f>IFERROR(VLOOKUP(B11,'[1]14'!B:L,11,0),"0")</f>
        <v>0</v>
      </c>
      <c r="DH11" s="101">
        <f t="shared" si="22"/>
        <v>0</v>
      </c>
      <c r="DI11" s="103">
        <f>IFERROR(VLOOKUP(B11,'[1]15'!B:D,3,0),"0")</f>
        <v>0</v>
      </c>
      <c r="DJ11" s="103">
        <f>IFERROR(VLOOKUP(B11,'[1]15'!B:E,4,0),"0")</f>
        <v>0</v>
      </c>
      <c r="DK11" s="103">
        <f>IFERROR(VLOOKUP(B11,'[1]15'!B:F,5,0),"0")</f>
        <v>0</v>
      </c>
      <c r="DL11" s="103">
        <f>IFERROR(VLOOKUP(B11,'[1]15'!B:J,9,0),"0")</f>
        <v>0</v>
      </c>
      <c r="DM11" s="103">
        <f>IFERROR(VLOOKUP(B11,'[1]15'!B:K,10,0),"0")</f>
        <v>0</v>
      </c>
      <c r="DN11" s="103">
        <f>IFERROR(VLOOKUP(B11,'[1]15'!B:L,11,0),"0")</f>
        <v>0</v>
      </c>
      <c r="DO11" s="101">
        <f t="shared" si="23"/>
        <v>0</v>
      </c>
      <c r="DP11" s="103">
        <f>IFERROR(VLOOKUP(B11,'[1]16'!B:D,3,0),"0")</f>
        <v>0</v>
      </c>
      <c r="DQ11" s="103">
        <f>IFERROR(VLOOKUP(B11,'[1]16'!B:E,4,0),"0")</f>
        <v>0</v>
      </c>
      <c r="DR11" s="103">
        <f>IFERROR(VLOOKUP(B11,'[1]16'!B:F,5,0),"0")</f>
        <v>0</v>
      </c>
      <c r="DS11" s="103">
        <f>IFERROR(VLOOKUP(B11,'[1]16'!B:J,9,0),"0")</f>
        <v>0</v>
      </c>
      <c r="DT11" s="103">
        <f>IFERROR(VLOOKUP(B11,'[1]16'!B:K,10,0),"0")</f>
        <v>0</v>
      </c>
      <c r="DU11" s="103">
        <f>IFERROR(VLOOKUP(B11,'[1]16'!B:L,11,0),"0")</f>
        <v>0</v>
      </c>
      <c r="DV11" s="101">
        <f t="shared" si="24"/>
        <v>0</v>
      </c>
      <c r="DW11" s="103">
        <f>IFERROR(VLOOKUP(B11,'[1]17'!B:D,3,0),"0")</f>
        <v>0</v>
      </c>
      <c r="DX11" s="103">
        <f>IFERROR(VLOOKUP(B11,'[1]17'!B:E,4,0),"0")</f>
        <v>0</v>
      </c>
      <c r="DY11" s="103">
        <f>IFERROR(VLOOKUP(B11,'[1]17'!B:F,5,0),"0")</f>
        <v>0</v>
      </c>
      <c r="DZ11" s="103">
        <f>IFERROR(VLOOKUP(B11,'[1]17'!B:J,9,0),"0")</f>
        <v>0</v>
      </c>
      <c r="EA11" s="103">
        <f>IFERROR(VLOOKUP(B11,'[1]17'!B:K,10,0),"0")</f>
        <v>0</v>
      </c>
      <c r="EB11" s="103">
        <f>IFERROR(VLOOKUP(B11,'[1]17'!B:L,11,0),"0")</f>
        <v>0</v>
      </c>
      <c r="EC11" s="101">
        <f t="shared" si="25"/>
        <v>0</v>
      </c>
      <c r="ED11" s="103">
        <f>IFERROR(VLOOKUP(B11,'[1]18'!B:D,3,0),"0")</f>
        <v>0</v>
      </c>
      <c r="EE11" s="103">
        <f>IFERROR(VLOOKUP(B11,'[1]18'!B:E,4,0),"0")</f>
        <v>0</v>
      </c>
      <c r="EF11" s="103">
        <f>IFERROR(VLOOKUP(B11,'[1]18'!B:F,5,0),"0")</f>
        <v>0</v>
      </c>
      <c r="EG11" s="103">
        <f>IFERROR(VLOOKUP(B11,'[1]18'!B:J,9,0),"0")</f>
        <v>0</v>
      </c>
      <c r="EH11" s="103">
        <f>IFERROR(VLOOKUP(B11,'[1]18'!B:K,10,0),"0")</f>
        <v>0</v>
      </c>
      <c r="EI11" s="103">
        <f>IFERROR(VLOOKUP(B11,'[1]18'!B:L,11,0),"0")</f>
        <v>0</v>
      </c>
      <c r="EJ11" s="101">
        <f t="shared" si="26"/>
        <v>0</v>
      </c>
      <c r="EK11" s="103">
        <f>IFERROR(VLOOKUP(B11,'[1]19'!B:D,3,0),"0")</f>
        <v>0</v>
      </c>
      <c r="EL11" s="103">
        <f>IFERROR(VLOOKUP(B11,'[1]19'!B:E,4,0),"0")</f>
        <v>0</v>
      </c>
      <c r="EM11" s="103">
        <f>IFERROR(VLOOKUP(B11,'[1]19'!B:F,5,0),"0")</f>
        <v>0</v>
      </c>
      <c r="EN11" s="103">
        <f>IFERROR(VLOOKUP(B11,'[1]19'!B:J,9,0),"0")</f>
        <v>0</v>
      </c>
      <c r="EO11" s="103">
        <f>IFERROR(VLOOKUP(B11,'[1]19'!B:K,10,0),"0")</f>
        <v>0</v>
      </c>
      <c r="EP11" s="103">
        <f>IFERROR(VLOOKUP(B11,'[1]19'!B:L,11,0),"0")</f>
        <v>0</v>
      </c>
      <c r="EQ11" s="101">
        <f t="shared" si="27"/>
        <v>0</v>
      </c>
      <c r="ER11" s="103">
        <f>IFERROR(VLOOKUP(B11,'[1]20'!B:D,3,0),"0")</f>
        <v>0</v>
      </c>
      <c r="ES11" s="103">
        <f>IFERROR(VLOOKUP(B11,'[1]20'!B:E,4,0),"0")</f>
        <v>0</v>
      </c>
      <c r="ET11" s="103">
        <f>IFERROR(VLOOKUP(B11,'[1]20'!B:F,5,0),"0")</f>
        <v>0</v>
      </c>
      <c r="EU11" s="103">
        <f>IFERROR(VLOOKUP(B11,'[1]20'!B:J,9,0),"0")</f>
        <v>0</v>
      </c>
      <c r="EV11" s="103">
        <f>IFERROR(VLOOKUP(B11,'[1]20'!B:K,10,0),"0")</f>
        <v>0</v>
      </c>
      <c r="EW11" s="103">
        <f>IFERROR(VLOOKUP(B11,'[1]20'!B:L,11,0),"0")</f>
        <v>0</v>
      </c>
      <c r="EX11" s="101">
        <f t="shared" si="28"/>
        <v>0</v>
      </c>
      <c r="EY11" s="103">
        <f>IFERROR(VLOOKUP(B11,'[1]21'!B:D,3,0),"0")</f>
        <v>0</v>
      </c>
      <c r="EZ11" s="103">
        <f>IFERROR(VLOOKUP(B11,'[1]21'!B:E,4,0),"0")</f>
        <v>0</v>
      </c>
      <c r="FA11" s="103">
        <f>IFERROR(VLOOKUP(B11,'[1]21'!B:F,5,0),"0")</f>
        <v>0</v>
      </c>
      <c r="FB11" s="103">
        <f>IFERROR(VLOOKUP(B11,'[1]21'!B:J,9,0),"0")</f>
        <v>0</v>
      </c>
      <c r="FC11" s="103">
        <f>IFERROR(VLOOKUP(B11,'[1]21'!B:K,10,0),"0")</f>
        <v>0</v>
      </c>
      <c r="FD11" s="103">
        <f>IFERROR(VLOOKUP(B11,'[1]21'!B:L,11,0),"0")</f>
        <v>0</v>
      </c>
      <c r="FE11" s="101">
        <f t="shared" si="29"/>
        <v>0</v>
      </c>
      <c r="FF11" s="103">
        <f>IFERROR(VLOOKUP(B11,'[1]22'!B:D,3,0),"0")</f>
        <v>0</v>
      </c>
      <c r="FG11" s="103">
        <f>IFERROR(VLOOKUP(B11,'[1]22'!B:E,4,0),"0")</f>
        <v>0</v>
      </c>
      <c r="FH11" s="103">
        <f>IFERROR(VLOOKUP(B11,'[1]22'!B:F,5,0),"0")</f>
        <v>0</v>
      </c>
      <c r="FI11" s="103">
        <f>IFERROR(VLOOKUP(B11,'[1]22'!B:J,9,0),"0")</f>
        <v>0</v>
      </c>
      <c r="FJ11" s="103">
        <f>IFERROR(VLOOKUP(B11,'[1]22'!B:K,10,0),"0")</f>
        <v>0</v>
      </c>
      <c r="FK11" s="103">
        <f>IFERROR(VLOOKUP(B11,'[1]22'!B:L,11,0),"0")</f>
        <v>0</v>
      </c>
      <c r="FL11" s="101">
        <f t="shared" si="30"/>
        <v>0</v>
      </c>
      <c r="FM11" s="103">
        <f>IFERROR(VLOOKUP(B11,'[1]23'!B:D,3,0),"0")</f>
        <v>0</v>
      </c>
      <c r="FN11" s="103">
        <f>IFERROR(VLOOKUP(B11,'[1]23'!B:E,4,0),"0")</f>
        <v>0</v>
      </c>
      <c r="FO11" s="103">
        <f>IFERROR(VLOOKUP(B11,'[1]23'!B:F,5,0),"0")</f>
        <v>0</v>
      </c>
      <c r="FP11" s="103">
        <f>IFERROR(VLOOKUP(B11,'[1]23'!B:J,9,0),"0")</f>
        <v>0</v>
      </c>
      <c r="FQ11" s="103">
        <f>IFERROR(VLOOKUP(B11,'[1]23'!B:K,10,0),"0")</f>
        <v>0</v>
      </c>
      <c r="FR11" s="103">
        <f>IFERROR(VLOOKUP(B11,'[1]23'!B:L,11,0),"0")</f>
        <v>0</v>
      </c>
      <c r="FS11" s="101">
        <f t="shared" si="31"/>
        <v>0</v>
      </c>
      <c r="FT11" s="103">
        <f>IFERROR(VLOOKUP(B11,'[1]24'!B:D,3,0),"0")</f>
        <v>0</v>
      </c>
      <c r="FU11" s="103">
        <f>IFERROR(VLOOKUP(B11,'[1]24'!B:E,4,0),"0")</f>
        <v>0</v>
      </c>
      <c r="FV11" s="103">
        <f>IFERROR(VLOOKUP(B11,'[1]24'!B:F,5,0),"0")</f>
        <v>0</v>
      </c>
      <c r="FW11" s="103">
        <f>IFERROR(VLOOKUP(B11,'[1]24'!B:J,9,0),"0")</f>
        <v>0</v>
      </c>
      <c r="FX11" s="103">
        <f>IFERROR(VLOOKUP(B11,'[1]24'!B:K,10,0),"0")</f>
        <v>0</v>
      </c>
      <c r="FY11" s="103">
        <f>IFERROR(VLOOKUP(B11,'[1]24'!B:L,11,0),"0")</f>
        <v>0</v>
      </c>
      <c r="FZ11" s="101">
        <f t="shared" si="32"/>
        <v>0</v>
      </c>
      <c r="GA11" s="103">
        <f>IFERROR(VLOOKUP(B11,'[1]25'!B:D,3,0),"0")</f>
        <v>0</v>
      </c>
      <c r="GB11" s="103">
        <f>IFERROR(VLOOKUP(B11,'[1]25'!B:E,4,0),"0")</f>
        <v>0</v>
      </c>
      <c r="GC11" s="103">
        <f>IFERROR(VLOOKUP(B11,'[1]25'!B:F,5,0),"0")</f>
        <v>0</v>
      </c>
      <c r="GD11" s="103">
        <f>IFERROR(VLOOKUP(B11,'[1]25'!B:J,9,0),"0")</f>
        <v>0</v>
      </c>
      <c r="GE11" s="103">
        <f>IFERROR(VLOOKUP(B11,'[1]25'!B:K,10,0),"0")</f>
        <v>0</v>
      </c>
      <c r="GF11" s="103">
        <f>IFERROR(VLOOKUP(B11,'[1]25'!B:L,11,0),"0")</f>
        <v>0</v>
      </c>
      <c r="GG11" s="101">
        <f t="shared" si="33"/>
        <v>0</v>
      </c>
      <c r="GH11" s="103">
        <f>IFERROR(VLOOKUP(B11,'[1]26'!B:D,3,0),"0")</f>
        <v>0</v>
      </c>
      <c r="GI11" s="103">
        <f>IFERROR(VLOOKUP(B11,'[1]26'!B:E,4,0),"0")</f>
        <v>0</v>
      </c>
      <c r="GJ11" s="103">
        <f>IFERROR(VLOOKUP(B11,'[1]26'!B:F,5,0),"0")</f>
        <v>0</v>
      </c>
      <c r="GK11" s="103">
        <f>IFERROR(VLOOKUP(B11,'[1]26'!B:J,9,0),"0")</f>
        <v>0</v>
      </c>
      <c r="GL11" s="103">
        <f>IFERROR(VLOOKUP(B11,'[1]26'!B:K,10,0),"0")</f>
        <v>0</v>
      </c>
      <c r="GM11" s="103">
        <f>IFERROR(VLOOKUP(B11,'[1]26'!B:L,11,0),"0")</f>
        <v>0</v>
      </c>
      <c r="GN11" s="101">
        <f t="shared" si="34"/>
        <v>0</v>
      </c>
      <c r="GO11" s="103">
        <f>IFERROR(VLOOKUP(B11,'[1]27'!B:D,3,0),"0")</f>
        <v>0</v>
      </c>
      <c r="GP11" s="103">
        <f>IFERROR(VLOOKUP(B11,'[1]27'!B:E,4,0),"0")</f>
        <v>0</v>
      </c>
      <c r="GQ11" s="103">
        <f>IFERROR(VLOOKUP(B11,'[1]27'!B:F,5,0),"0")</f>
        <v>0</v>
      </c>
      <c r="GR11" s="103">
        <f>IFERROR(VLOOKUP(B11,'[1]27'!B:J,9,0),"0")</f>
        <v>0</v>
      </c>
      <c r="GS11" s="103">
        <f>IFERROR(VLOOKUP(B11,'[1]27'!B:K,10,0),"0")</f>
        <v>0</v>
      </c>
      <c r="GT11" s="103">
        <f>IFERROR(VLOOKUP(B11,'[1]27'!B:L,11,0),"0")</f>
        <v>0</v>
      </c>
      <c r="GU11" s="101">
        <f t="shared" si="35"/>
        <v>0</v>
      </c>
      <c r="GV11" s="103">
        <f>IFERROR(VLOOKUP(B11,'[1]28'!B:D,3,0),"0")</f>
        <v>0</v>
      </c>
      <c r="GW11" s="103">
        <f>IFERROR(VLOOKUP(B11,'[1]28'!B:E,4,0),"0")</f>
        <v>0</v>
      </c>
      <c r="GX11" s="103">
        <f>IFERROR(VLOOKUP(B11,'[1]28'!B:F,5,0),"0")</f>
        <v>0</v>
      </c>
      <c r="GY11" s="103">
        <f>IFERROR(VLOOKUP(B11,'[1]28'!B:J,9,0),"0")</f>
        <v>0</v>
      </c>
      <c r="GZ11" s="103">
        <f>IFERROR(VLOOKUP(B11,'[1]28'!B:K,10,0),"0")</f>
        <v>0</v>
      </c>
      <c r="HA11" s="103">
        <f>IFERROR(VLOOKUP(B11,'[1]28'!B:L,11,0),"0")</f>
        <v>0</v>
      </c>
      <c r="HB11" s="101">
        <f t="shared" si="36"/>
        <v>0</v>
      </c>
      <c r="HC11" s="103">
        <f>IFERROR(VLOOKUP(B11,'[1]29'!B:D,3,0),"0")</f>
        <v>0</v>
      </c>
      <c r="HD11" s="103">
        <f>IFERROR(VLOOKUP(B11,'[1]29'!B:E,4,0),"0")</f>
        <v>0</v>
      </c>
      <c r="HE11" s="103">
        <f>IFERROR(VLOOKUP(B11,'[1]29'!B:F,5,0),"0")</f>
        <v>0</v>
      </c>
      <c r="HF11" s="103">
        <f>IFERROR(VLOOKUP(B11,'[1]29'!B:J,9,0),"0")</f>
        <v>0</v>
      </c>
      <c r="HG11" s="103">
        <f>IFERROR(VLOOKUP(B11,'[1]29'!B:K,10,0),"0")</f>
        <v>0</v>
      </c>
      <c r="HH11" s="103">
        <f>IFERROR(VLOOKUP(B11,'[1]29'!B:L,11,0),"0")</f>
        <v>0</v>
      </c>
      <c r="HI11" s="101">
        <f t="shared" si="37"/>
        <v>0</v>
      </c>
      <c r="HJ11" s="103">
        <f>IFERROR(VLOOKUP(B11,'[1]30'!B:D,3,0),"0")</f>
        <v>0</v>
      </c>
      <c r="HK11" s="103">
        <f>IFERROR(VLOOKUP(B11,'[1]30'!B:E,4,0),"0")</f>
        <v>0</v>
      </c>
      <c r="HL11" s="103">
        <f>IFERROR(VLOOKUP(B11,'[1]30'!B:F,5,0),"0")</f>
        <v>0</v>
      </c>
      <c r="HM11" s="103">
        <f>IFERROR(VLOOKUP(B11,'[1]30'!B:J,9,0),"0")</f>
        <v>0</v>
      </c>
      <c r="HN11" s="103">
        <f>IFERROR(VLOOKUP(B11,'[1]30'!B:K,10,0),"0")</f>
        <v>0</v>
      </c>
      <c r="HO11" s="103">
        <f>IFERROR(VLOOKUP(B11,'[1]30'!B:L,11,0),"0")</f>
        <v>0</v>
      </c>
      <c r="HP11" s="101">
        <f t="shared" si="38"/>
        <v>0</v>
      </c>
      <c r="HQ11" s="103">
        <f>IFERROR(VLOOKUP(B11,'[1]31'!B:D,3,0),"0")</f>
        <v>0</v>
      </c>
      <c r="HR11" s="103">
        <f>IFERROR(VLOOKUP(B11,'[1]31'!B:E,4,0),"0")</f>
        <v>0</v>
      </c>
      <c r="HS11" s="103">
        <f>IFERROR(VLOOKUP(B11,'[1]31'!B:F,5,0),"0")</f>
        <v>0</v>
      </c>
      <c r="HT11" s="103">
        <f>IFERROR(VLOOKUP(B11,'[1]31'!B:J,9,0),"0")</f>
        <v>0</v>
      </c>
      <c r="HU11" s="103">
        <f>IFERROR(VLOOKUP(B11,'[1]31'!B:K,10,0),"0")</f>
        <v>0</v>
      </c>
      <c r="HV11" s="103">
        <f>IFERROR(VLOOKUP(B11,'[1]31'!B:L,11,0),"0")</f>
        <v>0</v>
      </c>
      <c r="HW11" s="101">
        <f t="shared" si="39"/>
        <v>0</v>
      </c>
    </row>
    <row r="12" spans="1:231" x14ac:dyDescent="0.6">
      <c r="A12" s="83">
        <v>9</v>
      </c>
      <c r="B12" s="83">
        <v>1111091</v>
      </c>
      <c r="C12" s="84" t="s">
        <v>16872</v>
      </c>
      <c r="D12" s="83" t="s">
        <v>168</v>
      </c>
      <c r="E12" s="85">
        <v>37.299999999999997</v>
      </c>
      <c r="F12" s="99">
        <f t="shared" si="5"/>
        <v>6713.9999999999991</v>
      </c>
      <c r="G12" s="100">
        <f t="shared" si="6"/>
        <v>0</v>
      </c>
      <c r="H12" s="100">
        <f t="shared" si="6"/>
        <v>0</v>
      </c>
      <c r="I12" s="100">
        <f t="shared" si="6"/>
        <v>0</v>
      </c>
      <c r="J12" s="100">
        <f t="shared" si="6"/>
        <v>0</v>
      </c>
      <c r="K12" s="100">
        <f t="shared" si="6"/>
        <v>0</v>
      </c>
      <c r="L12" s="100">
        <f t="shared" si="6"/>
        <v>180</v>
      </c>
      <c r="M12" s="101">
        <f t="shared" si="7"/>
        <v>180</v>
      </c>
      <c r="N12" s="102">
        <f t="shared" si="8"/>
        <v>0</v>
      </c>
      <c r="O12" s="103">
        <f>IFERROR(VLOOKUP(B12,'[1]1'!B:D,3,0),"0")</f>
        <v>0</v>
      </c>
      <c r="P12" s="103">
        <f>IFERROR(VLOOKUP(B12,'[1]1'!B:E,4,0),"0")</f>
        <v>0</v>
      </c>
      <c r="Q12" s="103">
        <f>IFERROR(VLOOKUP(B12,'[1]1'!B:F,5,0),"0")</f>
        <v>0</v>
      </c>
      <c r="R12" s="103">
        <f>IFERROR(VLOOKUP(B12,'[1]1'!B:J,9,0),"0")</f>
        <v>0</v>
      </c>
      <c r="S12" s="103">
        <f>IFERROR(VLOOKUP(B12,'[1]1'!B:K,10,0),"0")</f>
        <v>0</v>
      </c>
      <c r="T12" s="103">
        <f>IFERROR(VLOOKUP(B12,'[1]1'!B:L,11,0),"0")</f>
        <v>0</v>
      </c>
      <c r="U12" s="101">
        <f t="shared" si="9"/>
        <v>0</v>
      </c>
      <c r="V12" s="103">
        <f>IFERROR(VLOOKUP(B12,'[1]2'!B:D,3,0),"0")</f>
        <v>0</v>
      </c>
      <c r="W12" s="103">
        <f>IFERROR(VLOOKUP(B12,'[1]2'!B:E,4,0),"0")</f>
        <v>0</v>
      </c>
      <c r="X12" s="103">
        <f>IFERROR(VLOOKUP(B12,'[1]2'!B:F,5,0),"0")</f>
        <v>0</v>
      </c>
      <c r="Y12" s="103">
        <f>IFERROR(VLOOKUP(B12,'[1]2'!B:J,9,0),"0")</f>
        <v>0</v>
      </c>
      <c r="Z12" s="103">
        <f>IFERROR(VLOOKUP(B12,'[1]2'!B:K,10,0),"0")</f>
        <v>0</v>
      </c>
      <c r="AA12" s="103">
        <f>IFERROR(VLOOKUP(B12,'[1]2'!B:L,11,0),"0")</f>
        <v>0</v>
      </c>
      <c r="AB12" s="101">
        <f t="shared" si="10"/>
        <v>0</v>
      </c>
      <c r="AC12" s="103">
        <f>IFERROR(VLOOKUP(B12,'[1]3'!B:D,3,0),"0")</f>
        <v>0</v>
      </c>
      <c r="AD12" s="103">
        <f>IFERROR(VLOOKUP(B12,'[1]3'!B:E,4,0),"0")</f>
        <v>0</v>
      </c>
      <c r="AE12" s="103">
        <f>IFERROR(VLOOKUP(B12,'[1]3'!B:F,5,0),"0")</f>
        <v>0</v>
      </c>
      <c r="AF12" s="103">
        <f>IFERROR(VLOOKUP(B12,'[1]3'!B:J,9,0),"0")</f>
        <v>0</v>
      </c>
      <c r="AG12" s="103">
        <f>IFERROR(VLOOKUP(B12,'[1]3'!B:K,10,0),"0")</f>
        <v>0</v>
      </c>
      <c r="AH12" s="103">
        <f>IFERROR(VLOOKUP(B12,'[1]3'!B:L,11,0),"0")</f>
        <v>180</v>
      </c>
      <c r="AI12" s="101">
        <f t="shared" si="11"/>
        <v>180</v>
      </c>
      <c r="AJ12" s="103">
        <f>IFERROR(VLOOKUP(B12,'[1]4'!B:D,3,0),"0")</f>
        <v>0</v>
      </c>
      <c r="AK12" s="103">
        <f>IFERROR(VLOOKUP(B12,'[1]4'!B:E,4,0),"0")</f>
        <v>0</v>
      </c>
      <c r="AL12" s="103">
        <f>IFERROR(VLOOKUP(B12,'[1]4'!B:F,5,0),"0")</f>
        <v>0</v>
      </c>
      <c r="AM12" s="103">
        <f>IFERROR(VLOOKUP(B12,'[1]4'!B:J,9,0),"0")</f>
        <v>0</v>
      </c>
      <c r="AN12" s="103">
        <f>IFERROR(VLOOKUP(B12,'[1]4'!B:K,10,0),"0")</f>
        <v>0</v>
      </c>
      <c r="AO12" s="103">
        <f>IFERROR(VLOOKUP(B12,'[1]4'!B:L,11,0),"0")</f>
        <v>0</v>
      </c>
      <c r="AP12" s="101">
        <f t="shared" si="12"/>
        <v>0</v>
      </c>
      <c r="AQ12" s="103">
        <f>IFERROR(VLOOKUP(B12,'[1]5'!B:D,3,0),"0")</f>
        <v>0</v>
      </c>
      <c r="AR12" s="103">
        <f>IFERROR(VLOOKUP(B12,'[1]5'!B:E,4,0),"0")</f>
        <v>0</v>
      </c>
      <c r="AS12" s="103">
        <f>IFERROR(VLOOKUP(B12,'[1]5'!B:F,5,0),"0")</f>
        <v>0</v>
      </c>
      <c r="AT12" s="103">
        <f>IFERROR(VLOOKUP(B12,'[1]5'!B:J,9,0),"0")</f>
        <v>0</v>
      </c>
      <c r="AU12" s="103">
        <f>IFERROR(VLOOKUP(B12,'[1]5'!B:K,10,0),"0")</f>
        <v>0</v>
      </c>
      <c r="AV12" s="103">
        <f>IFERROR(VLOOKUP(B12,'[1]5'!B:L,11,0),"0")</f>
        <v>0</v>
      </c>
      <c r="AW12" s="101">
        <f t="shared" si="13"/>
        <v>0</v>
      </c>
      <c r="AX12" s="103">
        <f>IFERROR(VLOOKUP(B12,'[1]6'!B:D,3,0),"0")</f>
        <v>0</v>
      </c>
      <c r="AY12" s="103">
        <f>IFERROR(VLOOKUP(B12,'[1]6'!B:E,4,0),"0")</f>
        <v>0</v>
      </c>
      <c r="AZ12" s="103">
        <f>IFERROR(VLOOKUP(B12,'[1]6'!B:F,5,0),"0")</f>
        <v>0</v>
      </c>
      <c r="BA12" s="103">
        <f>IFERROR(VLOOKUP(B12,'[1]6'!B:J,9,0),"0")</f>
        <v>0</v>
      </c>
      <c r="BB12" s="103">
        <f>IFERROR(VLOOKUP(B12,'[1]6'!B:K,10,0),"0")</f>
        <v>0</v>
      </c>
      <c r="BC12" s="103">
        <f>IFERROR(VLOOKUP(B12,'[1]6'!B:L,11,0),"0")</f>
        <v>0</v>
      </c>
      <c r="BD12" s="101">
        <f t="shared" si="14"/>
        <v>0</v>
      </c>
      <c r="BE12" s="103">
        <f>IFERROR(VLOOKUP(B12,'[1]7'!B:D,3,0),"0")</f>
        <v>0</v>
      </c>
      <c r="BF12" s="103">
        <f>IFERROR(VLOOKUP(B12,'[1]7'!B:E,4,0),"0")</f>
        <v>0</v>
      </c>
      <c r="BG12" s="103">
        <f>IFERROR(VLOOKUP(B12,'[1]7'!B:F,5,0),"0")</f>
        <v>0</v>
      </c>
      <c r="BH12" s="103">
        <f>IFERROR(VLOOKUP(B12,'[1]7'!B:J,9,0),"0")</f>
        <v>0</v>
      </c>
      <c r="BI12" s="103">
        <f>IFERROR(VLOOKUP(B12,'[1]7'!B:K,10,0),"0")</f>
        <v>0</v>
      </c>
      <c r="BJ12" s="103">
        <f>IFERROR(VLOOKUP(B12,'[1]7'!B:L,11,0),"0")</f>
        <v>0</v>
      </c>
      <c r="BK12" s="101">
        <f t="shared" si="15"/>
        <v>0</v>
      </c>
      <c r="BL12" s="103">
        <f>IFERROR(VLOOKUP(B12,'[1]8'!B:D,3,0),"0")</f>
        <v>0</v>
      </c>
      <c r="BM12" s="103">
        <f>IFERROR(VLOOKUP(B12,'[1]8'!B:E,4,0),"0")</f>
        <v>0</v>
      </c>
      <c r="BN12" s="103">
        <f>IFERROR(VLOOKUP(B12,'[1]8'!B:F,5,0),"0")</f>
        <v>0</v>
      </c>
      <c r="BO12" s="103">
        <f>IFERROR(VLOOKUP(B12,'[1]8'!B:J,9,0),"0")</f>
        <v>0</v>
      </c>
      <c r="BP12" s="103">
        <f>IFERROR(VLOOKUP(B12,'[1]8'!B:K,10,0),"0")</f>
        <v>0</v>
      </c>
      <c r="BQ12" s="103">
        <f>IFERROR(VLOOKUP(B12,'[1]8'!B:L,11,0),"0")</f>
        <v>0</v>
      </c>
      <c r="BR12" s="101">
        <f t="shared" si="16"/>
        <v>0</v>
      </c>
      <c r="BS12" s="103">
        <f>IFERROR(VLOOKUP(B12,'[1]9'!B:D,3,0),"0")</f>
        <v>0</v>
      </c>
      <c r="BT12" s="103">
        <f>IFERROR(VLOOKUP(B12,'[1]9'!B:E,4,0),"0")</f>
        <v>0</v>
      </c>
      <c r="BU12" s="103">
        <f>IFERROR(VLOOKUP(B12,'[1]9'!B:F,5,0),"0")</f>
        <v>0</v>
      </c>
      <c r="BV12" s="103">
        <f>IFERROR(VLOOKUP(B12,'[1]9'!B:J,9,0),"0")</f>
        <v>0</v>
      </c>
      <c r="BW12" s="103">
        <f>IFERROR(VLOOKUP(B12,'[1]9'!B:K,10,0),"0")</f>
        <v>0</v>
      </c>
      <c r="BX12" s="103">
        <f>IFERROR(VLOOKUP(B12,'[1]9'!B:L,11,0),"0")</f>
        <v>0</v>
      </c>
      <c r="BY12" s="101">
        <f t="shared" si="17"/>
        <v>0</v>
      </c>
      <c r="BZ12" s="103">
        <f>IFERROR(VLOOKUP(B12,'[1]10'!B:D,3,0),"0")</f>
        <v>0</v>
      </c>
      <c r="CA12" s="103">
        <f>IFERROR(VLOOKUP(B12,'[1]10'!B:E,4,0),"0")</f>
        <v>0</v>
      </c>
      <c r="CB12" s="103">
        <f>IFERROR(VLOOKUP(B12,'[1]10'!B:F,5,0),"0")</f>
        <v>0</v>
      </c>
      <c r="CC12" s="103">
        <f>IFERROR(VLOOKUP(B12,'[1]10'!B:J,9,0),"0")</f>
        <v>0</v>
      </c>
      <c r="CD12" s="103">
        <f>IFERROR(VLOOKUP(B12,'[1]10'!B:K,10,0),"0")</f>
        <v>0</v>
      </c>
      <c r="CE12" s="103">
        <f>IFERROR(VLOOKUP(B12,'[1]10'!B:L,11,0),"0")</f>
        <v>0</v>
      </c>
      <c r="CF12" s="101">
        <f t="shared" si="18"/>
        <v>0</v>
      </c>
      <c r="CG12" s="103">
        <f>IFERROR(VLOOKUP(B12,'[1]11'!B:D,3,0),"0")</f>
        <v>0</v>
      </c>
      <c r="CH12" s="103">
        <f>IFERROR(VLOOKUP(B12,'[1]11'!B:E,4,0),"0")</f>
        <v>0</v>
      </c>
      <c r="CI12" s="103">
        <f>IFERROR(VLOOKUP(B12,'[1]11'!B:F,5,0),"0")</f>
        <v>0</v>
      </c>
      <c r="CJ12" s="103">
        <f>IFERROR(VLOOKUP(B12,'[1]11'!B:J,9,0),"0")</f>
        <v>0</v>
      </c>
      <c r="CK12" s="103">
        <f>IFERROR(VLOOKUP(B12,'[1]11'!B:K,10,0),"0")</f>
        <v>0</v>
      </c>
      <c r="CL12" s="103">
        <f>IFERROR(VLOOKUP(B12,'[1]11'!B:L,11,0),"0")</f>
        <v>0</v>
      </c>
      <c r="CM12" s="101">
        <f t="shared" si="19"/>
        <v>0</v>
      </c>
      <c r="CN12" s="103">
        <f>IFERROR(VLOOKUP(B12,'[1]12'!B:D,3,0),"0")</f>
        <v>0</v>
      </c>
      <c r="CO12" s="103">
        <f>IFERROR(VLOOKUP(B12,'[1]12'!B:E,4,0),"0")</f>
        <v>0</v>
      </c>
      <c r="CP12" s="103">
        <f>IFERROR(VLOOKUP(B12,'[1]12'!B:F,5,0),"0")</f>
        <v>0</v>
      </c>
      <c r="CQ12" s="103">
        <f>IFERROR(VLOOKUP(B12,'[1]12'!B:J,9,0),"0")</f>
        <v>0</v>
      </c>
      <c r="CR12" s="103">
        <f>IFERROR(VLOOKUP(B12,'[1]12'!B:K,10,0),"0")</f>
        <v>0</v>
      </c>
      <c r="CS12" s="103">
        <f>IFERROR(VLOOKUP(B12,'[1]12'!B:L,11,0),"0")</f>
        <v>0</v>
      </c>
      <c r="CT12" s="101">
        <f t="shared" si="20"/>
        <v>0</v>
      </c>
      <c r="CU12" s="103">
        <f>IFERROR(VLOOKUP(B12,'[1]13'!B:D,3,0),"0")</f>
        <v>0</v>
      </c>
      <c r="CV12" s="103">
        <f>IFERROR(VLOOKUP(B12,'[1]13'!B:E,4,0),"0")</f>
        <v>0</v>
      </c>
      <c r="CW12" s="103">
        <f>IFERROR(VLOOKUP(B12,'[1]13'!B:F,5,0),"0")</f>
        <v>0</v>
      </c>
      <c r="CX12" s="103">
        <f>IFERROR(VLOOKUP(B12,'[1]13'!B:J,9,0),"0")</f>
        <v>0</v>
      </c>
      <c r="CY12" s="103">
        <f>IFERROR(VLOOKUP(B12,'[1]13'!B:K,10,0),"0")</f>
        <v>0</v>
      </c>
      <c r="CZ12" s="103">
        <f>IFERROR(VLOOKUP(B12,'[1]13'!B:L,11,0),"0")</f>
        <v>0</v>
      </c>
      <c r="DA12" s="101">
        <f t="shared" si="21"/>
        <v>0</v>
      </c>
      <c r="DB12" s="103">
        <f>IFERROR(VLOOKUP(B12,'[1]14'!B:D,3,0),"0")</f>
        <v>0</v>
      </c>
      <c r="DC12" s="103">
        <f>IFERROR(VLOOKUP(B12,'[1]14'!B:E,4,0),"0")</f>
        <v>0</v>
      </c>
      <c r="DD12" s="103">
        <f>IFERROR(VLOOKUP(B12,'[1]14'!B:F,5,0),"0")</f>
        <v>0</v>
      </c>
      <c r="DE12" s="103">
        <f>IFERROR(VLOOKUP(B12,'[1]14'!B:J,9,0),"0")</f>
        <v>0</v>
      </c>
      <c r="DF12" s="103">
        <f>IFERROR(VLOOKUP(B12,'[1]14'!B:K,10,0),"0")</f>
        <v>0</v>
      </c>
      <c r="DG12" s="103">
        <f>IFERROR(VLOOKUP(B12,'[1]14'!B:L,11,0),"0")</f>
        <v>0</v>
      </c>
      <c r="DH12" s="101">
        <f t="shared" si="22"/>
        <v>0</v>
      </c>
      <c r="DI12" s="103">
        <f>IFERROR(VLOOKUP(B12,'[1]15'!B:D,3,0),"0")</f>
        <v>0</v>
      </c>
      <c r="DJ12" s="103">
        <f>IFERROR(VLOOKUP(B12,'[1]15'!B:E,4,0),"0")</f>
        <v>0</v>
      </c>
      <c r="DK12" s="103">
        <f>IFERROR(VLOOKUP(B12,'[1]15'!B:F,5,0),"0")</f>
        <v>0</v>
      </c>
      <c r="DL12" s="103">
        <f>IFERROR(VLOOKUP(B12,'[1]15'!B:J,9,0),"0")</f>
        <v>0</v>
      </c>
      <c r="DM12" s="103">
        <f>IFERROR(VLOOKUP(B12,'[1]15'!B:K,10,0),"0")</f>
        <v>0</v>
      </c>
      <c r="DN12" s="103">
        <f>IFERROR(VLOOKUP(B12,'[1]15'!B:L,11,0),"0")</f>
        <v>0</v>
      </c>
      <c r="DO12" s="101">
        <f t="shared" si="23"/>
        <v>0</v>
      </c>
      <c r="DP12" s="103">
        <f>IFERROR(VLOOKUP(B12,'[1]16'!B:D,3,0),"0")</f>
        <v>0</v>
      </c>
      <c r="DQ12" s="103">
        <f>IFERROR(VLOOKUP(B12,'[1]16'!B:E,4,0),"0")</f>
        <v>0</v>
      </c>
      <c r="DR12" s="103">
        <f>IFERROR(VLOOKUP(B12,'[1]16'!B:F,5,0),"0")</f>
        <v>0</v>
      </c>
      <c r="DS12" s="103">
        <f>IFERROR(VLOOKUP(B12,'[1]16'!B:J,9,0),"0")</f>
        <v>0</v>
      </c>
      <c r="DT12" s="103">
        <f>IFERROR(VLOOKUP(B12,'[1]16'!B:K,10,0),"0")</f>
        <v>0</v>
      </c>
      <c r="DU12" s="103">
        <f>IFERROR(VLOOKUP(B12,'[1]16'!B:L,11,0),"0")</f>
        <v>0</v>
      </c>
      <c r="DV12" s="101">
        <f t="shared" si="24"/>
        <v>0</v>
      </c>
      <c r="DW12" s="103">
        <f>IFERROR(VLOOKUP(B12,'[1]17'!B:D,3,0),"0")</f>
        <v>0</v>
      </c>
      <c r="DX12" s="103">
        <f>IFERROR(VLOOKUP(B12,'[1]17'!B:E,4,0),"0")</f>
        <v>0</v>
      </c>
      <c r="DY12" s="103">
        <f>IFERROR(VLOOKUP(B12,'[1]17'!B:F,5,0),"0")</f>
        <v>0</v>
      </c>
      <c r="DZ12" s="103">
        <f>IFERROR(VLOOKUP(B12,'[1]17'!B:J,9,0),"0")</f>
        <v>0</v>
      </c>
      <c r="EA12" s="103">
        <f>IFERROR(VLOOKUP(B12,'[1]17'!B:K,10,0),"0")</f>
        <v>0</v>
      </c>
      <c r="EB12" s="103">
        <f>IFERROR(VLOOKUP(B12,'[1]17'!B:L,11,0),"0")</f>
        <v>0</v>
      </c>
      <c r="EC12" s="101">
        <f t="shared" si="25"/>
        <v>0</v>
      </c>
      <c r="ED12" s="103">
        <f>IFERROR(VLOOKUP(B12,'[1]18'!B:D,3,0),"0")</f>
        <v>0</v>
      </c>
      <c r="EE12" s="103">
        <f>IFERROR(VLOOKUP(B12,'[1]18'!B:E,4,0),"0")</f>
        <v>0</v>
      </c>
      <c r="EF12" s="103">
        <f>IFERROR(VLOOKUP(B12,'[1]18'!B:F,5,0),"0")</f>
        <v>0</v>
      </c>
      <c r="EG12" s="103">
        <f>IFERROR(VLOOKUP(B12,'[1]18'!B:J,9,0),"0")</f>
        <v>0</v>
      </c>
      <c r="EH12" s="103">
        <f>IFERROR(VLOOKUP(B12,'[1]18'!B:K,10,0),"0")</f>
        <v>0</v>
      </c>
      <c r="EI12" s="103">
        <f>IFERROR(VLOOKUP(B12,'[1]18'!B:L,11,0),"0")</f>
        <v>0</v>
      </c>
      <c r="EJ12" s="101">
        <f t="shared" si="26"/>
        <v>0</v>
      </c>
      <c r="EK12" s="103">
        <f>IFERROR(VLOOKUP(B12,'[1]19'!B:D,3,0),"0")</f>
        <v>0</v>
      </c>
      <c r="EL12" s="103">
        <f>IFERROR(VLOOKUP(B12,'[1]19'!B:E,4,0),"0")</f>
        <v>0</v>
      </c>
      <c r="EM12" s="103">
        <f>IFERROR(VLOOKUP(B12,'[1]19'!B:F,5,0),"0")</f>
        <v>0</v>
      </c>
      <c r="EN12" s="103">
        <f>IFERROR(VLOOKUP(B12,'[1]19'!B:J,9,0),"0")</f>
        <v>0</v>
      </c>
      <c r="EO12" s="103">
        <f>IFERROR(VLOOKUP(B12,'[1]19'!B:K,10,0),"0")</f>
        <v>0</v>
      </c>
      <c r="EP12" s="103">
        <f>IFERROR(VLOOKUP(B12,'[1]19'!B:L,11,0),"0")</f>
        <v>0</v>
      </c>
      <c r="EQ12" s="101">
        <f t="shared" si="27"/>
        <v>0</v>
      </c>
      <c r="ER12" s="103">
        <f>IFERROR(VLOOKUP(B12,'[1]20'!B:D,3,0),"0")</f>
        <v>0</v>
      </c>
      <c r="ES12" s="103">
        <f>IFERROR(VLOOKUP(B12,'[1]20'!B:E,4,0),"0")</f>
        <v>0</v>
      </c>
      <c r="ET12" s="103">
        <f>IFERROR(VLOOKUP(B12,'[1]20'!B:F,5,0),"0")</f>
        <v>0</v>
      </c>
      <c r="EU12" s="103">
        <f>IFERROR(VLOOKUP(B12,'[1]20'!B:J,9,0),"0")</f>
        <v>0</v>
      </c>
      <c r="EV12" s="103">
        <f>IFERROR(VLOOKUP(B12,'[1]20'!B:K,10,0),"0")</f>
        <v>0</v>
      </c>
      <c r="EW12" s="103">
        <f>IFERROR(VLOOKUP(B12,'[1]20'!B:L,11,0),"0")</f>
        <v>0</v>
      </c>
      <c r="EX12" s="101">
        <f t="shared" si="28"/>
        <v>0</v>
      </c>
      <c r="EY12" s="103">
        <f>IFERROR(VLOOKUP(B12,'[1]21'!B:D,3,0),"0")</f>
        <v>0</v>
      </c>
      <c r="EZ12" s="103">
        <f>IFERROR(VLOOKUP(B12,'[1]21'!B:E,4,0),"0")</f>
        <v>0</v>
      </c>
      <c r="FA12" s="103">
        <f>IFERROR(VLOOKUP(B12,'[1]21'!B:F,5,0),"0")</f>
        <v>0</v>
      </c>
      <c r="FB12" s="103">
        <f>IFERROR(VLOOKUP(B12,'[1]21'!B:J,9,0),"0")</f>
        <v>0</v>
      </c>
      <c r="FC12" s="103">
        <f>IFERROR(VLOOKUP(B12,'[1]21'!B:K,10,0),"0")</f>
        <v>0</v>
      </c>
      <c r="FD12" s="103">
        <f>IFERROR(VLOOKUP(B12,'[1]21'!B:L,11,0),"0")</f>
        <v>0</v>
      </c>
      <c r="FE12" s="101">
        <f t="shared" si="29"/>
        <v>0</v>
      </c>
      <c r="FF12" s="103">
        <f>IFERROR(VLOOKUP(B12,'[1]22'!B:D,3,0),"0")</f>
        <v>0</v>
      </c>
      <c r="FG12" s="103">
        <f>IFERROR(VLOOKUP(B12,'[1]22'!B:E,4,0),"0")</f>
        <v>0</v>
      </c>
      <c r="FH12" s="103">
        <f>IFERROR(VLOOKUP(B12,'[1]22'!B:F,5,0),"0")</f>
        <v>0</v>
      </c>
      <c r="FI12" s="103">
        <f>IFERROR(VLOOKUP(B12,'[1]22'!B:J,9,0),"0")</f>
        <v>0</v>
      </c>
      <c r="FJ12" s="103">
        <f>IFERROR(VLOOKUP(B12,'[1]22'!B:K,10,0),"0")</f>
        <v>0</v>
      </c>
      <c r="FK12" s="103">
        <f>IFERROR(VLOOKUP(B12,'[1]22'!B:L,11,0),"0")</f>
        <v>0</v>
      </c>
      <c r="FL12" s="101">
        <f t="shared" si="30"/>
        <v>0</v>
      </c>
      <c r="FM12" s="103">
        <f>IFERROR(VLOOKUP(B12,'[1]23'!B:D,3,0),"0")</f>
        <v>0</v>
      </c>
      <c r="FN12" s="103">
        <f>IFERROR(VLOOKUP(B12,'[1]23'!B:E,4,0),"0")</f>
        <v>0</v>
      </c>
      <c r="FO12" s="103">
        <f>IFERROR(VLOOKUP(B12,'[1]23'!B:F,5,0),"0")</f>
        <v>0</v>
      </c>
      <c r="FP12" s="103">
        <f>IFERROR(VLOOKUP(B12,'[1]23'!B:J,9,0),"0")</f>
        <v>0</v>
      </c>
      <c r="FQ12" s="103">
        <f>IFERROR(VLOOKUP(B12,'[1]23'!B:K,10,0),"0")</f>
        <v>0</v>
      </c>
      <c r="FR12" s="103">
        <f>IFERROR(VLOOKUP(B12,'[1]23'!B:L,11,0),"0")</f>
        <v>0</v>
      </c>
      <c r="FS12" s="101">
        <f t="shared" si="31"/>
        <v>0</v>
      </c>
      <c r="FT12" s="103">
        <f>IFERROR(VLOOKUP(B12,'[1]24'!B:D,3,0),"0")</f>
        <v>0</v>
      </c>
      <c r="FU12" s="103">
        <f>IFERROR(VLOOKUP(B12,'[1]24'!B:E,4,0),"0")</f>
        <v>0</v>
      </c>
      <c r="FV12" s="103">
        <f>IFERROR(VLOOKUP(B12,'[1]24'!B:F,5,0),"0")</f>
        <v>0</v>
      </c>
      <c r="FW12" s="103">
        <f>IFERROR(VLOOKUP(B12,'[1]24'!B:J,9,0),"0")</f>
        <v>0</v>
      </c>
      <c r="FX12" s="103">
        <f>IFERROR(VLOOKUP(B12,'[1]24'!B:K,10,0),"0")</f>
        <v>0</v>
      </c>
      <c r="FY12" s="103">
        <f>IFERROR(VLOOKUP(B12,'[1]24'!B:L,11,0),"0")</f>
        <v>0</v>
      </c>
      <c r="FZ12" s="101">
        <f t="shared" si="32"/>
        <v>0</v>
      </c>
      <c r="GA12" s="103">
        <f>IFERROR(VLOOKUP(B12,'[1]25'!B:D,3,0),"0")</f>
        <v>0</v>
      </c>
      <c r="GB12" s="103">
        <f>IFERROR(VLOOKUP(B12,'[1]25'!B:E,4,0),"0")</f>
        <v>0</v>
      </c>
      <c r="GC12" s="103">
        <f>IFERROR(VLOOKUP(B12,'[1]25'!B:F,5,0),"0")</f>
        <v>0</v>
      </c>
      <c r="GD12" s="103">
        <f>IFERROR(VLOOKUP(B12,'[1]25'!B:J,9,0),"0")</f>
        <v>0</v>
      </c>
      <c r="GE12" s="103">
        <f>IFERROR(VLOOKUP(B12,'[1]25'!B:K,10,0),"0")</f>
        <v>0</v>
      </c>
      <c r="GF12" s="103">
        <f>IFERROR(VLOOKUP(B12,'[1]25'!B:L,11,0),"0")</f>
        <v>0</v>
      </c>
      <c r="GG12" s="101">
        <f t="shared" si="33"/>
        <v>0</v>
      </c>
      <c r="GH12" s="103">
        <f>IFERROR(VLOOKUP(B12,'[1]26'!B:D,3,0),"0")</f>
        <v>0</v>
      </c>
      <c r="GI12" s="103">
        <f>IFERROR(VLOOKUP(B12,'[1]26'!B:E,4,0),"0")</f>
        <v>0</v>
      </c>
      <c r="GJ12" s="103">
        <f>IFERROR(VLOOKUP(B12,'[1]26'!B:F,5,0),"0")</f>
        <v>0</v>
      </c>
      <c r="GK12" s="103">
        <f>IFERROR(VLOOKUP(B12,'[1]26'!B:J,9,0),"0")</f>
        <v>0</v>
      </c>
      <c r="GL12" s="103">
        <f>IFERROR(VLOOKUP(B12,'[1]26'!B:K,10,0),"0")</f>
        <v>0</v>
      </c>
      <c r="GM12" s="103">
        <f>IFERROR(VLOOKUP(B12,'[1]26'!B:L,11,0),"0")</f>
        <v>0</v>
      </c>
      <c r="GN12" s="101">
        <f t="shared" si="34"/>
        <v>0</v>
      </c>
      <c r="GO12" s="103">
        <f>IFERROR(VLOOKUP(B12,'[1]27'!B:D,3,0),"0")</f>
        <v>0</v>
      </c>
      <c r="GP12" s="103">
        <f>IFERROR(VLOOKUP(B12,'[1]27'!B:E,4,0),"0")</f>
        <v>0</v>
      </c>
      <c r="GQ12" s="103">
        <f>IFERROR(VLOOKUP(B12,'[1]27'!B:F,5,0),"0")</f>
        <v>0</v>
      </c>
      <c r="GR12" s="103">
        <f>IFERROR(VLOOKUP(B12,'[1]27'!B:J,9,0),"0")</f>
        <v>0</v>
      </c>
      <c r="GS12" s="103">
        <f>IFERROR(VLOOKUP(B12,'[1]27'!B:K,10,0),"0")</f>
        <v>0</v>
      </c>
      <c r="GT12" s="103">
        <f>IFERROR(VLOOKUP(B12,'[1]27'!B:L,11,0),"0")</f>
        <v>0</v>
      </c>
      <c r="GU12" s="101">
        <f t="shared" si="35"/>
        <v>0</v>
      </c>
      <c r="GV12" s="103">
        <f>IFERROR(VLOOKUP(B12,'[1]28'!B:D,3,0),"0")</f>
        <v>0</v>
      </c>
      <c r="GW12" s="103">
        <f>IFERROR(VLOOKUP(B12,'[1]28'!B:E,4,0),"0")</f>
        <v>0</v>
      </c>
      <c r="GX12" s="103">
        <f>IFERROR(VLOOKUP(B12,'[1]28'!B:F,5,0),"0")</f>
        <v>0</v>
      </c>
      <c r="GY12" s="103">
        <f>IFERROR(VLOOKUP(B12,'[1]28'!B:J,9,0),"0")</f>
        <v>0</v>
      </c>
      <c r="GZ12" s="103">
        <f>IFERROR(VLOOKUP(B12,'[1]28'!B:K,10,0),"0")</f>
        <v>0</v>
      </c>
      <c r="HA12" s="103">
        <f>IFERROR(VLOOKUP(B12,'[1]28'!B:L,11,0),"0")</f>
        <v>0</v>
      </c>
      <c r="HB12" s="101">
        <f t="shared" si="36"/>
        <v>0</v>
      </c>
      <c r="HC12" s="103">
        <f>IFERROR(VLOOKUP(B12,'[1]29'!B:D,3,0),"0")</f>
        <v>0</v>
      </c>
      <c r="HD12" s="103">
        <f>IFERROR(VLOOKUP(B12,'[1]29'!B:E,4,0),"0")</f>
        <v>0</v>
      </c>
      <c r="HE12" s="103">
        <f>IFERROR(VLOOKUP(B12,'[1]29'!B:F,5,0),"0")</f>
        <v>0</v>
      </c>
      <c r="HF12" s="103">
        <f>IFERROR(VLOOKUP(B12,'[1]29'!B:J,9,0),"0")</f>
        <v>0</v>
      </c>
      <c r="HG12" s="103">
        <f>IFERROR(VLOOKUP(B12,'[1]29'!B:K,10,0),"0")</f>
        <v>0</v>
      </c>
      <c r="HH12" s="103">
        <f>IFERROR(VLOOKUP(B12,'[1]29'!B:L,11,0),"0")</f>
        <v>0</v>
      </c>
      <c r="HI12" s="101">
        <f t="shared" si="37"/>
        <v>0</v>
      </c>
      <c r="HJ12" s="103">
        <f>IFERROR(VLOOKUP(B12,'[1]30'!B:D,3,0),"0")</f>
        <v>0</v>
      </c>
      <c r="HK12" s="103">
        <f>IFERROR(VLOOKUP(B12,'[1]30'!B:E,4,0),"0")</f>
        <v>0</v>
      </c>
      <c r="HL12" s="103">
        <f>IFERROR(VLOOKUP(B12,'[1]30'!B:F,5,0),"0")</f>
        <v>0</v>
      </c>
      <c r="HM12" s="103">
        <f>IFERROR(VLOOKUP(B12,'[1]30'!B:J,9,0),"0")</f>
        <v>0</v>
      </c>
      <c r="HN12" s="103">
        <f>IFERROR(VLOOKUP(B12,'[1]30'!B:K,10,0),"0")</f>
        <v>0</v>
      </c>
      <c r="HO12" s="103">
        <f>IFERROR(VLOOKUP(B12,'[1]30'!B:L,11,0),"0")</f>
        <v>0</v>
      </c>
      <c r="HP12" s="101">
        <f t="shared" si="38"/>
        <v>0</v>
      </c>
      <c r="HQ12" s="103">
        <f>IFERROR(VLOOKUP(B12,'[1]31'!B:D,3,0),"0")</f>
        <v>0</v>
      </c>
      <c r="HR12" s="103">
        <f>IFERROR(VLOOKUP(B12,'[1]31'!B:E,4,0),"0")</f>
        <v>0</v>
      </c>
      <c r="HS12" s="103">
        <f>IFERROR(VLOOKUP(B12,'[1]31'!B:F,5,0),"0")</f>
        <v>0</v>
      </c>
      <c r="HT12" s="103">
        <f>IFERROR(VLOOKUP(B12,'[1]31'!B:J,9,0),"0")</f>
        <v>0</v>
      </c>
      <c r="HU12" s="103">
        <f>IFERROR(VLOOKUP(B12,'[1]31'!B:K,10,0),"0")</f>
        <v>0</v>
      </c>
      <c r="HV12" s="103">
        <f>IFERROR(VLOOKUP(B12,'[1]31'!B:L,11,0),"0")</f>
        <v>0</v>
      </c>
      <c r="HW12" s="101">
        <f t="shared" si="39"/>
        <v>0</v>
      </c>
    </row>
    <row r="13" spans="1:231" x14ac:dyDescent="0.6">
      <c r="A13" s="83">
        <v>10</v>
      </c>
      <c r="B13" s="83">
        <v>1111092</v>
      </c>
      <c r="C13" s="84" t="s">
        <v>16873</v>
      </c>
      <c r="D13" s="83" t="s">
        <v>168</v>
      </c>
      <c r="E13" s="85">
        <v>37.049999999999997</v>
      </c>
      <c r="F13" s="99">
        <f t="shared" si="5"/>
        <v>0</v>
      </c>
      <c r="G13" s="100">
        <f t="shared" si="6"/>
        <v>0</v>
      </c>
      <c r="H13" s="100">
        <f t="shared" si="6"/>
        <v>0</v>
      </c>
      <c r="I13" s="100">
        <f t="shared" si="6"/>
        <v>0</v>
      </c>
      <c r="J13" s="100">
        <f t="shared" si="6"/>
        <v>0</v>
      </c>
      <c r="K13" s="100">
        <f t="shared" si="6"/>
        <v>0</v>
      </c>
      <c r="L13" s="100">
        <f t="shared" si="6"/>
        <v>0</v>
      </c>
      <c r="M13" s="101">
        <f t="shared" si="7"/>
        <v>0</v>
      </c>
      <c r="N13" s="102">
        <f t="shared" si="8"/>
        <v>0</v>
      </c>
      <c r="O13" s="103">
        <f>IFERROR(VLOOKUP(B13,'[1]1'!B:D,3,0),"0")</f>
        <v>0</v>
      </c>
      <c r="P13" s="103">
        <f>IFERROR(VLOOKUP(B13,'[1]1'!B:E,4,0),"0")</f>
        <v>0</v>
      </c>
      <c r="Q13" s="103">
        <f>IFERROR(VLOOKUP(B13,'[1]1'!B:F,5,0),"0")</f>
        <v>0</v>
      </c>
      <c r="R13" s="103">
        <f>IFERROR(VLOOKUP(B13,'[1]1'!B:J,9,0),"0")</f>
        <v>0</v>
      </c>
      <c r="S13" s="103">
        <f>IFERROR(VLOOKUP(B13,'[1]1'!B:K,10,0),"0")</f>
        <v>0</v>
      </c>
      <c r="T13" s="103">
        <f>IFERROR(VLOOKUP(B13,'[1]1'!B:L,11,0),"0")</f>
        <v>0</v>
      </c>
      <c r="U13" s="101">
        <f t="shared" si="9"/>
        <v>0</v>
      </c>
      <c r="V13" s="103">
        <f>IFERROR(VLOOKUP(B13,'[1]2'!B:D,3,0),"0")</f>
        <v>0</v>
      </c>
      <c r="W13" s="103">
        <f>IFERROR(VLOOKUP(B13,'[1]2'!B:E,4,0),"0")</f>
        <v>0</v>
      </c>
      <c r="X13" s="103">
        <f>IFERROR(VLOOKUP(B13,'[1]2'!B:F,5,0),"0")</f>
        <v>0</v>
      </c>
      <c r="Y13" s="103">
        <f>IFERROR(VLOOKUP(B13,'[1]2'!B:J,9,0),"0")</f>
        <v>0</v>
      </c>
      <c r="Z13" s="103">
        <f>IFERROR(VLOOKUP(B13,'[1]2'!B:K,10,0),"0")</f>
        <v>0</v>
      </c>
      <c r="AA13" s="103">
        <f>IFERROR(VLOOKUP(B13,'[1]2'!B:L,11,0),"0")</f>
        <v>0</v>
      </c>
      <c r="AB13" s="101">
        <f t="shared" si="10"/>
        <v>0</v>
      </c>
      <c r="AC13" s="103">
        <f>IFERROR(VLOOKUP(B13,'[1]3'!B:D,3,0),"0")</f>
        <v>0</v>
      </c>
      <c r="AD13" s="103">
        <f>IFERROR(VLOOKUP(B13,'[1]3'!B:E,4,0),"0")</f>
        <v>0</v>
      </c>
      <c r="AE13" s="103">
        <f>IFERROR(VLOOKUP(B13,'[1]3'!B:F,5,0),"0")</f>
        <v>0</v>
      </c>
      <c r="AF13" s="103">
        <f>IFERROR(VLOOKUP(B13,'[1]3'!B:J,9,0),"0")</f>
        <v>0</v>
      </c>
      <c r="AG13" s="103">
        <f>IFERROR(VLOOKUP(B13,'[1]3'!B:K,10,0),"0")</f>
        <v>0</v>
      </c>
      <c r="AH13" s="103">
        <f>IFERROR(VLOOKUP(B13,'[1]3'!B:L,11,0),"0")</f>
        <v>0</v>
      </c>
      <c r="AI13" s="101">
        <f t="shared" si="11"/>
        <v>0</v>
      </c>
      <c r="AJ13" s="103">
        <f>IFERROR(VLOOKUP(B13,'[1]4'!B:D,3,0),"0")</f>
        <v>0</v>
      </c>
      <c r="AK13" s="103">
        <f>IFERROR(VLOOKUP(B13,'[1]4'!B:E,4,0),"0")</f>
        <v>0</v>
      </c>
      <c r="AL13" s="103">
        <f>IFERROR(VLOOKUP(B13,'[1]4'!B:F,5,0),"0")</f>
        <v>0</v>
      </c>
      <c r="AM13" s="103">
        <f>IFERROR(VLOOKUP(B13,'[1]4'!B:J,9,0),"0")</f>
        <v>0</v>
      </c>
      <c r="AN13" s="103">
        <f>IFERROR(VLOOKUP(B13,'[1]4'!B:K,10,0),"0")</f>
        <v>0</v>
      </c>
      <c r="AO13" s="103">
        <f>IFERROR(VLOOKUP(B13,'[1]4'!B:L,11,0),"0")</f>
        <v>0</v>
      </c>
      <c r="AP13" s="101">
        <f t="shared" si="12"/>
        <v>0</v>
      </c>
      <c r="AQ13" s="103">
        <f>IFERROR(VLOOKUP(B13,'[1]5'!B:D,3,0),"0")</f>
        <v>0</v>
      </c>
      <c r="AR13" s="103">
        <f>IFERROR(VLOOKUP(B13,'[1]5'!B:E,4,0),"0")</f>
        <v>0</v>
      </c>
      <c r="AS13" s="103">
        <f>IFERROR(VLOOKUP(B13,'[1]5'!B:F,5,0),"0")</f>
        <v>0</v>
      </c>
      <c r="AT13" s="103">
        <f>IFERROR(VLOOKUP(B13,'[1]5'!B:J,9,0),"0")</f>
        <v>0</v>
      </c>
      <c r="AU13" s="103">
        <f>IFERROR(VLOOKUP(B13,'[1]5'!B:K,10,0),"0")</f>
        <v>0</v>
      </c>
      <c r="AV13" s="103">
        <f>IFERROR(VLOOKUP(B13,'[1]5'!B:L,11,0),"0")</f>
        <v>0</v>
      </c>
      <c r="AW13" s="101">
        <f t="shared" si="13"/>
        <v>0</v>
      </c>
      <c r="AX13" s="103">
        <f>IFERROR(VLOOKUP(B13,'[1]6'!B:D,3,0),"0")</f>
        <v>0</v>
      </c>
      <c r="AY13" s="103">
        <f>IFERROR(VLOOKUP(B13,'[1]6'!B:E,4,0),"0")</f>
        <v>0</v>
      </c>
      <c r="AZ13" s="103">
        <f>IFERROR(VLOOKUP(B13,'[1]6'!B:F,5,0),"0")</f>
        <v>0</v>
      </c>
      <c r="BA13" s="103">
        <f>IFERROR(VLOOKUP(B13,'[1]6'!B:J,9,0),"0")</f>
        <v>0</v>
      </c>
      <c r="BB13" s="103">
        <f>IFERROR(VLOOKUP(B13,'[1]6'!B:K,10,0),"0")</f>
        <v>0</v>
      </c>
      <c r="BC13" s="103">
        <f>IFERROR(VLOOKUP(B13,'[1]6'!B:L,11,0),"0")</f>
        <v>0</v>
      </c>
      <c r="BD13" s="101">
        <f t="shared" si="14"/>
        <v>0</v>
      </c>
      <c r="BE13" s="103">
        <f>IFERROR(VLOOKUP(B13,'[1]7'!B:D,3,0),"0")</f>
        <v>0</v>
      </c>
      <c r="BF13" s="103">
        <f>IFERROR(VLOOKUP(B13,'[1]7'!B:E,4,0),"0")</f>
        <v>0</v>
      </c>
      <c r="BG13" s="103">
        <f>IFERROR(VLOOKUP(B13,'[1]7'!B:F,5,0),"0")</f>
        <v>0</v>
      </c>
      <c r="BH13" s="103">
        <f>IFERROR(VLOOKUP(B13,'[1]7'!B:J,9,0),"0")</f>
        <v>0</v>
      </c>
      <c r="BI13" s="103">
        <f>IFERROR(VLOOKUP(B13,'[1]7'!B:K,10,0),"0")</f>
        <v>0</v>
      </c>
      <c r="BJ13" s="103">
        <f>IFERROR(VLOOKUP(B13,'[1]7'!B:L,11,0),"0")</f>
        <v>0</v>
      </c>
      <c r="BK13" s="101">
        <f t="shared" si="15"/>
        <v>0</v>
      </c>
      <c r="BL13" s="103">
        <f>IFERROR(VLOOKUP(B13,'[1]8'!B:D,3,0),"0")</f>
        <v>0</v>
      </c>
      <c r="BM13" s="103">
        <f>IFERROR(VLOOKUP(B13,'[1]8'!B:E,4,0),"0")</f>
        <v>0</v>
      </c>
      <c r="BN13" s="103">
        <f>IFERROR(VLOOKUP(B13,'[1]8'!B:F,5,0),"0")</f>
        <v>0</v>
      </c>
      <c r="BO13" s="103">
        <f>IFERROR(VLOOKUP(B13,'[1]8'!B:J,9,0),"0")</f>
        <v>0</v>
      </c>
      <c r="BP13" s="103">
        <f>IFERROR(VLOOKUP(B13,'[1]8'!B:K,10,0),"0")</f>
        <v>0</v>
      </c>
      <c r="BQ13" s="103">
        <f>IFERROR(VLOOKUP(B13,'[1]8'!B:L,11,0),"0")</f>
        <v>0</v>
      </c>
      <c r="BR13" s="101">
        <f t="shared" si="16"/>
        <v>0</v>
      </c>
      <c r="BS13" s="103">
        <f>IFERROR(VLOOKUP(B13,'[1]9'!B:D,3,0),"0")</f>
        <v>0</v>
      </c>
      <c r="BT13" s="103">
        <f>IFERROR(VLOOKUP(B13,'[1]9'!B:E,4,0),"0")</f>
        <v>0</v>
      </c>
      <c r="BU13" s="103">
        <f>IFERROR(VLOOKUP(B13,'[1]9'!B:F,5,0),"0")</f>
        <v>0</v>
      </c>
      <c r="BV13" s="103">
        <f>IFERROR(VLOOKUP(B13,'[1]9'!B:J,9,0),"0")</f>
        <v>0</v>
      </c>
      <c r="BW13" s="103">
        <f>IFERROR(VLOOKUP(B13,'[1]9'!B:K,10,0),"0")</f>
        <v>0</v>
      </c>
      <c r="BX13" s="103">
        <f>IFERROR(VLOOKUP(B13,'[1]9'!B:L,11,0),"0")</f>
        <v>0</v>
      </c>
      <c r="BY13" s="101">
        <f t="shared" si="17"/>
        <v>0</v>
      </c>
      <c r="BZ13" s="103">
        <f>IFERROR(VLOOKUP(B13,'[1]10'!B:D,3,0),"0")</f>
        <v>0</v>
      </c>
      <c r="CA13" s="103">
        <f>IFERROR(VLOOKUP(B13,'[1]10'!B:E,4,0),"0")</f>
        <v>0</v>
      </c>
      <c r="CB13" s="103">
        <f>IFERROR(VLOOKUP(B13,'[1]10'!B:F,5,0),"0")</f>
        <v>0</v>
      </c>
      <c r="CC13" s="103">
        <f>IFERROR(VLOOKUP(B13,'[1]10'!B:J,9,0),"0")</f>
        <v>0</v>
      </c>
      <c r="CD13" s="103">
        <f>IFERROR(VLOOKUP(B13,'[1]10'!B:K,10,0),"0")</f>
        <v>0</v>
      </c>
      <c r="CE13" s="103">
        <f>IFERROR(VLOOKUP(B13,'[1]10'!B:L,11,0),"0")</f>
        <v>0</v>
      </c>
      <c r="CF13" s="101">
        <f t="shared" si="18"/>
        <v>0</v>
      </c>
      <c r="CG13" s="103">
        <f>IFERROR(VLOOKUP(B13,'[1]11'!B:D,3,0),"0")</f>
        <v>0</v>
      </c>
      <c r="CH13" s="103">
        <f>IFERROR(VLOOKUP(B13,'[1]11'!B:E,4,0),"0")</f>
        <v>0</v>
      </c>
      <c r="CI13" s="103">
        <f>IFERROR(VLOOKUP(B13,'[1]11'!B:F,5,0),"0")</f>
        <v>0</v>
      </c>
      <c r="CJ13" s="103">
        <f>IFERROR(VLOOKUP(B13,'[1]11'!B:J,9,0),"0")</f>
        <v>0</v>
      </c>
      <c r="CK13" s="103">
        <f>IFERROR(VLOOKUP(B13,'[1]11'!B:K,10,0),"0")</f>
        <v>0</v>
      </c>
      <c r="CL13" s="103">
        <f>IFERROR(VLOOKUP(B13,'[1]11'!B:L,11,0),"0")</f>
        <v>0</v>
      </c>
      <c r="CM13" s="101">
        <f t="shared" si="19"/>
        <v>0</v>
      </c>
      <c r="CN13" s="103">
        <f>IFERROR(VLOOKUP(B13,'[1]12'!B:D,3,0),"0")</f>
        <v>0</v>
      </c>
      <c r="CO13" s="103">
        <f>IFERROR(VLOOKUP(B13,'[1]12'!B:E,4,0),"0")</f>
        <v>0</v>
      </c>
      <c r="CP13" s="103">
        <f>IFERROR(VLOOKUP(B13,'[1]12'!B:F,5,0),"0")</f>
        <v>0</v>
      </c>
      <c r="CQ13" s="103">
        <f>IFERROR(VLOOKUP(B13,'[1]12'!B:J,9,0),"0")</f>
        <v>0</v>
      </c>
      <c r="CR13" s="103">
        <f>IFERROR(VLOOKUP(B13,'[1]12'!B:K,10,0),"0")</f>
        <v>0</v>
      </c>
      <c r="CS13" s="103">
        <f>IFERROR(VLOOKUP(B13,'[1]12'!B:L,11,0),"0")</f>
        <v>0</v>
      </c>
      <c r="CT13" s="101">
        <f t="shared" si="20"/>
        <v>0</v>
      </c>
      <c r="CU13" s="103">
        <f>IFERROR(VLOOKUP(B13,'[1]13'!B:D,3,0),"0")</f>
        <v>0</v>
      </c>
      <c r="CV13" s="103">
        <f>IFERROR(VLOOKUP(B13,'[1]13'!B:E,4,0),"0")</f>
        <v>0</v>
      </c>
      <c r="CW13" s="103">
        <f>IFERROR(VLOOKUP(B13,'[1]13'!B:F,5,0),"0")</f>
        <v>0</v>
      </c>
      <c r="CX13" s="103">
        <f>IFERROR(VLOOKUP(B13,'[1]13'!B:J,9,0),"0")</f>
        <v>0</v>
      </c>
      <c r="CY13" s="103">
        <f>IFERROR(VLOOKUP(B13,'[1]13'!B:K,10,0),"0")</f>
        <v>0</v>
      </c>
      <c r="CZ13" s="103">
        <f>IFERROR(VLOOKUP(B13,'[1]13'!B:L,11,0),"0")</f>
        <v>0</v>
      </c>
      <c r="DA13" s="101">
        <f t="shared" si="21"/>
        <v>0</v>
      </c>
      <c r="DB13" s="103">
        <f>IFERROR(VLOOKUP(B13,'[1]14'!B:D,3,0),"0")</f>
        <v>0</v>
      </c>
      <c r="DC13" s="103">
        <f>IFERROR(VLOOKUP(B13,'[1]14'!B:E,4,0),"0")</f>
        <v>0</v>
      </c>
      <c r="DD13" s="103">
        <f>IFERROR(VLOOKUP(B13,'[1]14'!B:F,5,0),"0")</f>
        <v>0</v>
      </c>
      <c r="DE13" s="103">
        <f>IFERROR(VLOOKUP(B13,'[1]14'!B:J,9,0),"0")</f>
        <v>0</v>
      </c>
      <c r="DF13" s="103">
        <f>IFERROR(VLOOKUP(B13,'[1]14'!B:K,10,0),"0")</f>
        <v>0</v>
      </c>
      <c r="DG13" s="103">
        <f>IFERROR(VLOOKUP(B13,'[1]14'!B:L,11,0),"0")</f>
        <v>0</v>
      </c>
      <c r="DH13" s="101">
        <f t="shared" si="22"/>
        <v>0</v>
      </c>
      <c r="DI13" s="103">
        <f>IFERROR(VLOOKUP(B13,'[1]15'!B:D,3,0),"0")</f>
        <v>0</v>
      </c>
      <c r="DJ13" s="103">
        <f>IFERROR(VLOOKUP(B13,'[1]15'!B:E,4,0),"0")</f>
        <v>0</v>
      </c>
      <c r="DK13" s="103">
        <f>IFERROR(VLOOKUP(B13,'[1]15'!B:F,5,0),"0")</f>
        <v>0</v>
      </c>
      <c r="DL13" s="103">
        <f>IFERROR(VLOOKUP(B13,'[1]15'!B:J,9,0),"0")</f>
        <v>0</v>
      </c>
      <c r="DM13" s="103">
        <f>IFERROR(VLOOKUP(B13,'[1]15'!B:K,10,0),"0")</f>
        <v>0</v>
      </c>
      <c r="DN13" s="103">
        <f>IFERROR(VLOOKUP(B13,'[1]15'!B:L,11,0),"0")</f>
        <v>0</v>
      </c>
      <c r="DO13" s="101">
        <f t="shared" si="23"/>
        <v>0</v>
      </c>
      <c r="DP13" s="103">
        <f>IFERROR(VLOOKUP(B13,'[1]16'!B:D,3,0),"0")</f>
        <v>0</v>
      </c>
      <c r="DQ13" s="103">
        <f>IFERROR(VLOOKUP(B13,'[1]16'!B:E,4,0),"0")</f>
        <v>0</v>
      </c>
      <c r="DR13" s="103">
        <f>IFERROR(VLOOKUP(B13,'[1]16'!B:F,5,0),"0")</f>
        <v>0</v>
      </c>
      <c r="DS13" s="103">
        <f>IFERROR(VLOOKUP(B13,'[1]16'!B:J,9,0),"0")</f>
        <v>0</v>
      </c>
      <c r="DT13" s="103">
        <f>IFERROR(VLOOKUP(B13,'[1]16'!B:K,10,0),"0")</f>
        <v>0</v>
      </c>
      <c r="DU13" s="103">
        <f>IFERROR(VLOOKUP(B13,'[1]16'!B:L,11,0),"0")</f>
        <v>0</v>
      </c>
      <c r="DV13" s="101">
        <f t="shared" si="24"/>
        <v>0</v>
      </c>
      <c r="DW13" s="103">
        <f>IFERROR(VLOOKUP(B13,'[1]17'!B:D,3,0),"0")</f>
        <v>0</v>
      </c>
      <c r="DX13" s="103">
        <f>IFERROR(VLOOKUP(B13,'[1]17'!B:E,4,0),"0")</f>
        <v>0</v>
      </c>
      <c r="DY13" s="103">
        <f>IFERROR(VLOOKUP(B13,'[1]17'!B:F,5,0),"0")</f>
        <v>0</v>
      </c>
      <c r="DZ13" s="103">
        <f>IFERROR(VLOOKUP(B13,'[1]17'!B:J,9,0),"0")</f>
        <v>0</v>
      </c>
      <c r="EA13" s="103">
        <f>IFERROR(VLOOKUP(B13,'[1]17'!B:K,10,0),"0")</f>
        <v>0</v>
      </c>
      <c r="EB13" s="103">
        <f>IFERROR(VLOOKUP(B13,'[1]17'!B:L,11,0),"0")</f>
        <v>0</v>
      </c>
      <c r="EC13" s="101">
        <f t="shared" si="25"/>
        <v>0</v>
      </c>
      <c r="ED13" s="103">
        <f>IFERROR(VLOOKUP(B13,'[1]18'!B:D,3,0),"0")</f>
        <v>0</v>
      </c>
      <c r="EE13" s="103">
        <f>IFERROR(VLOOKUP(B13,'[1]18'!B:E,4,0),"0")</f>
        <v>0</v>
      </c>
      <c r="EF13" s="103">
        <f>IFERROR(VLOOKUP(B13,'[1]18'!B:F,5,0),"0")</f>
        <v>0</v>
      </c>
      <c r="EG13" s="103">
        <f>IFERROR(VLOOKUP(B13,'[1]18'!B:J,9,0),"0")</f>
        <v>0</v>
      </c>
      <c r="EH13" s="103">
        <f>IFERROR(VLOOKUP(B13,'[1]18'!B:K,10,0),"0")</f>
        <v>0</v>
      </c>
      <c r="EI13" s="103">
        <f>IFERROR(VLOOKUP(B13,'[1]18'!B:L,11,0),"0")</f>
        <v>0</v>
      </c>
      <c r="EJ13" s="101">
        <f t="shared" si="26"/>
        <v>0</v>
      </c>
      <c r="EK13" s="103">
        <f>IFERROR(VLOOKUP(B13,'[1]19'!B:D,3,0),"0")</f>
        <v>0</v>
      </c>
      <c r="EL13" s="103">
        <f>IFERROR(VLOOKUP(B13,'[1]19'!B:E,4,0),"0")</f>
        <v>0</v>
      </c>
      <c r="EM13" s="103">
        <f>IFERROR(VLOOKUP(B13,'[1]19'!B:F,5,0),"0")</f>
        <v>0</v>
      </c>
      <c r="EN13" s="103">
        <f>IFERROR(VLOOKUP(B13,'[1]19'!B:J,9,0),"0")</f>
        <v>0</v>
      </c>
      <c r="EO13" s="103">
        <f>IFERROR(VLOOKUP(B13,'[1]19'!B:K,10,0),"0")</f>
        <v>0</v>
      </c>
      <c r="EP13" s="103">
        <f>IFERROR(VLOOKUP(B13,'[1]19'!B:L,11,0),"0")</f>
        <v>0</v>
      </c>
      <c r="EQ13" s="101">
        <f t="shared" si="27"/>
        <v>0</v>
      </c>
      <c r="ER13" s="103">
        <f>IFERROR(VLOOKUP(B13,'[1]20'!B:D,3,0),"0")</f>
        <v>0</v>
      </c>
      <c r="ES13" s="103">
        <f>IFERROR(VLOOKUP(B13,'[1]20'!B:E,4,0),"0")</f>
        <v>0</v>
      </c>
      <c r="ET13" s="103">
        <f>IFERROR(VLOOKUP(B13,'[1]20'!B:F,5,0),"0")</f>
        <v>0</v>
      </c>
      <c r="EU13" s="103">
        <f>IFERROR(VLOOKUP(B13,'[1]20'!B:J,9,0),"0")</f>
        <v>0</v>
      </c>
      <c r="EV13" s="103">
        <f>IFERROR(VLOOKUP(B13,'[1]20'!B:K,10,0),"0")</f>
        <v>0</v>
      </c>
      <c r="EW13" s="103">
        <f>IFERROR(VLOOKUP(B13,'[1]20'!B:L,11,0),"0")</f>
        <v>0</v>
      </c>
      <c r="EX13" s="101">
        <f t="shared" si="28"/>
        <v>0</v>
      </c>
      <c r="EY13" s="103">
        <f>IFERROR(VLOOKUP(B13,'[1]21'!B:D,3,0),"0")</f>
        <v>0</v>
      </c>
      <c r="EZ13" s="103">
        <f>IFERROR(VLOOKUP(B13,'[1]21'!B:E,4,0),"0")</f>
        <v>0</v>
      </c>
      <c r="FA13" s="103">
        <f>IFERROR(VLOOKUP(B13,'[1]21'!B:F,5,0),"0")</f>
        <v>0</v>
      </c>
      <c r="FB13" s="103">
        <f>IFERROR(VLOOKUP(B13,'[1]21'!B:J,9,0),"0")</f>
        <v>0</v>
      </c>
      <c r="FC13" s="103">
        <f>IFERROR(VLOOKUP(B13,'[1]21'!B:K,10,0),"0")</f>
        <v>0</v>
      </c>
      <c r="FD13" s="103">
        <f>IFERROR(VLOOKUP(B13,'[1]21'!B:L,11,0),"0")</f>
        <v>0</v>
      </c>
      <c r="FE13" s="101">
        <f t="shared" si="29"/>
        <v>0</v>
      </c>
      <c r="FF13" s="103">
        <f>IFERROR(VLOOKUP(B13,'[1]22'!B:D,3,0),"0")</f>
        <v>0</v>
      </c>
      <c r="FG13" s="103">
        <f>IFERROR(VLOOKUP(B13,'[1]22'!B:E,4,0),"0")</f>
        <v>0</v>
      </c>
      <c r="FH13" s="103">
        <f>IFERROR(VLOOKUP(B13,'[1]22'!B:F,5,0),"0")</f>
        <v>0</v>
      </c>
      <c r="FI13" s="103">
        <f>IFERROR(VLOOKUP(B13,'[1]22'!B:J,9,0),"0")</f>
        <v>0</v>
      </c>
      <c r="FJ13" s="103">
        <f>IFERROR(VLOOKUP(B13,'[1]22'!B:K,10,0),"0")</f>
        <v>0</v>
      </c>
      <c r="FK13" s="103">
        <f>IFERROR(VLOOKUP(B13,'[1]22'!B:L,11,0),"0")</f>
        <v>0</v>
      </c>
      <c r="FL13" s="101">
        <f t="shared" si="30"/>
        <v>0</v>
      </c>
      <c r="FM13" s="103">
        <f>IFERROR(VLOOKUP(B13,'[1]23'!B:D,3,0),"0")</f>
        <v>0</v>
      </c>
      <c r="FN13" s="103">
        <f>IFERROR(VLOOKUP(B13,'[1]23'!B:E,4,0),"0")</f>
        <v>0</v>
      </c>
      <c r="FO13" s="103">
        <f>IFERROR(VLOOKUP(B13,'[1]23'!B:F,5,0),"0")</f>
        <v>0</v>
      </c>
      <c r="FP13" s="103">
        <f>IFERROR(VLOOKUP(B13,'[1]23'!B:J,9,0),"0")</f>
        <v>0</v>
      </c>
      <c r="FQ13" s="103">
        <f>IFERROR(VLOOKUP(B13,'[1]23'!B:K,10,0),"0")</f>
        <v>0</v>
      </c>
      <c r="FR13" s="103">
        <f>IFERROR(VLOOKUP(B13,'[1]23'!B:L,11,0),"0")</f>
        <v>0</v>
      </c>
      <c r="FS13" s="101">
        <f t="shared" si="31"/>
        <v>0</v>
      </c>
      <c r="FT13" s="103">
        <f>IFERROR(VLOOKUP(B13,'[1]24'!B:D,3,0),"0")</f>
        <v>0</v>
      </c>
      <c r="FU13" s="103">
        <f>IFERROR(VLOOKUP(B13,'[1]24'!B:E,4,0),"0")</f>
        <v>0</v>
      </c>
      <c r="FV13" s="103">
        <f>IFERROR(VLOOKUP(B13,'[1]24'!B:F,5,0),"0")</f>
        <v>0</v>
      </c>
      <c r="FW13" s="103">
        <f>IFERROR(VLOOKUP(B13,'[1]24'!B:J,9,0),"0")</f>
        <v>0</v>
      </c>
      <c r="FX13" s="103">
        <f>IFERROR(VLOOKUP(B13,'[1]24'!B:K,10,0),"0")</f>
        <v>0</v>
      </c>
      <c r="FY13" s="103">
        <f>IFERROR(VLOOKUP(B13,'[1]24'!B:L,11,0),"0")</f>
        <v>0</v>
      </c>
      <c r="FZ13" s="101">
        <f t="shared" si="32"/>
        <v>0</v>
      </c>
      <c r="GA13" s="103">
        <f>IFERROR(VLOOKUP(B13,'[1]25'!B:D,3,0),"0")</f>
        <v>0</v>
      </c>
      <c r="GB13" s="103">
        <f>IFERROR(VLOOKUP(B13,'[1]25'!B:E,4,0),"0")</f>
        <v>0</v>
      </c>
      <c r="GC13" s="103">
        <f>IFERROR(VLOOKUP(B13,'[1]25'!B:F,5,0),"0")</f>
        <v>0</v>
      </c>
      <c r="GD13" s="103">
        <f>IFERROR(VLOOKUP(B13,'[1]25'!B:J,9,0),"0")</f>
        <v>0</v>
      </c>
      <c r="GE13" s="103">
        <f>IFERROR(VLOOKUP(B13,'[1]25'!B:K,10,0),"0")</f>
        <v>0</v>
      </c>
      <c r="GF13" s="103">
        <f>IFERROR(VLOOKUP(B13,'[1]25'!B:L,11,0),"0")</f>
        <v>0</v>
      </c>
      <c r="GG13" s="101">
        <f t="shared" si="33"/>
        <v>0</v>
      </c>
      <c r="GH13" s="103">
        <f>IFERROR(VLOOKUP(B13,'[1]26'!B:D,3,0),"0")</f>
        <v>0</v>
      </c>
      <c r="GI13" s="103">
        <f>IFERROR(VLOOKUP(B13,'[1]26'!B:E,4,0),"0")</f>
        <v>0</v>
      </c>
      <c r="GJ13" s="103">
        <f>IFERROR(VLOOKUP(B13,'[1]26'!B:F,5,0),"0")</f>
        <v>0</v>
      </c>
      <c r="GK13" s="103">
        <f>IFERROR(VLOOKUP(B13,'[1]26'!B:J,9,0),"0")</f>
        <v>0</v>
      </c>
      <c r="GL13" s="103">
        <f>IFERROR(VLOOKUP(B13,'[1]26'!B:K,10,0),"0")</f>
        <v>0</v>
      </c>
      <c r="GM13" s="103">
        <f>IFERROR(VLOOKUP(B13,'[1]26'!B:L,11,0),"0")</f>
        <v>0</v>
      </c>
      <c r="GN13" s="101">
        <f t="shared" si="34"/>
        <v>0</v>
      </c>
      <c r="GO13" s="103">
        <f>IFERROR(VLOOKUP(B13,'[1]27'!B:D,3,0),"0")</f>
        <v>0</v>
      </c>
      <c r="GP13" s="103">
        <f>IFERROR(VLOOKUP(B13,'[1]27'!B:E,4,0),"0")</f>
        <v>0</v>
      </c>
      <c r="GQ13" s="103">
        <f>IFERROR(VLOOKUP(B13,'[1]27'!B:F,5,0),"0")</f>
        <v>0</v>
      </c>
      <c r="GR13" s="103">
        <f>IFERROR(VLOOKUP(B13,'[1]27'!B:J,9,0),"0")</f>
        <v>0</v>
      </c>
      <c r="GS13" s="103">
        <f>IFERROR(VLOOKUP(B13,'[1]27'!B:K,10,0),"0")</f>
        <v>0</v>
      </c>
      <c r="GT13" s="103">
        <f>IFERROR(VLOOKUP(B13,'[1]27'!B:L,11,0),"0")</f>
        <v>0</v>
      </c>
      <c r="GU13" s="101">
        <f t="shared" si="35"/>
        <v>0</v>
      </c>
      <c r="GV13" s="103">
        <f>IFERROR(VLOOKUP(B13,'[1]28'!B:D,3,0),"0")</f>
        <v>0</v>
      </c>
      <c r="GW13" s="103">
        <f>IFERROR(VLOOKUP(B13,'[1]28'!B:E,4,0),"0")</f>
        <v>0</v>
      </c>
      <c r="GX13" s="103">
        <f>IFERROR(VLOOKUP(B13,'[1]28'!B:F,5,0),"0")</f>
        <v>0</v>
      </c>
      <c r="GY13" s="103">
        <f>IFERROR(VLOOKUP(B13,'[1]28'!B:J,9,0),"0")</f>
        <v>0</v>
      </c>
      <c r="GZ13" s="103">
        <f>IFERROR(VLOOKUP(B13,'[1]28'!B:K,10,0),"0")</f>
        <v>0</v>
      </c>
      <c r="HA13" s="103">
        <f>IFERROR(VLOOKUP(B13,'[1]28'!B:L,11,0),"0")</f>
        <v>0</v>
      </c>
      <c r="HB13" s="101">
        <f t="shared" si="36"/>
        <v>0</v>
      </c>
      <c r="HC13" s="103">
        <f>IFERROR(VLOOKUP(B13,'[1]29'!B:D,3,0),"0")</f>
        <v>0</v>
      </c>
      <c r="HD13" s="103">
        <f>IFERROR(VLOOKUP(B13,'[1]29'!B:E,4,0),"0")</f>
        <v>0</v>
      </c>
      <c r="HE13" s="103">
        <f>IFERROR(VLOOKUP(B13,'[1]29'!B:F,5,0),"0")</f>
        <v>0</v>
      </c>
      <c r="HF13" s="103">
        <f>IFERROR(VLOOKUP(B13,'[1]29'!B:J,9,0),"0")</f>
        <v>0</v>
      </c>
      <c r="HG13" s="103">
        <f>IFERROR(VLOOKUP(B13,'[1]29'!B:K,10,0),"0")</f>
        <v>0</v>
      </c>
      <c r="HH13" s="103">
        <f>IFERROR(VLOOKUP(B13,'[1]29'!B:L,11,0),"0")</f>
        <v>0</v>
      </c>
      <c r="HI13" s="101">
        <f t="shared" si="37"/>
        <v>0</v>
      </c>
      <c r="HJ13" s="103">
        <f>IFERROR(VLOOKUP(B13,'[1]30'!B:D,3,0),"0")</f>
        <v>0</v>
      </c>
      <c r="HK13" s="103">
        <f>IFERROR(VLOOKUP(B13,'[1]30'!B:E,4,0),"0")</f>
        <v>0</v>
      </c>
      <c r="HL13" s="103">
        <f>IFERROR(VLOOKUP(B13,'[1]30'!B:F,5,0),"0")</f>
        <v>0</v>
      </c>
      <c r="HM13" s="103">
        <f>IFERROR(VLOOKUP(B13,'[1]30'!B:J,9,0),"0")</f>
        <v>0</v>
      </c>
      <c r="HN13" s="103">
        <f>IFERROR(VLOOKUP(B13,'[1]30'!B:K,10,0),"0")</f>
        <v>0</v>
      </c>
      <c r="HO13" s="103">
        <f>IFERROR(VLOOKUP(B13,'[1]30'!B:L,11,0),"0")</f>
        <v>0</v>
      </c>
      <c r="HP13" s="101">
        <f t="shared" si="38"/>
        <v>0</v>
      </c>
      <c r="HQ13" s="103">
        <f>IFERROR(VLOOKUP(B13,'[1]31'!B:D,3,0),"0")</f>
        <v>0</v>
      </c>
      <c r="HR13" s="103">
        <f>IFERROR(VLOOKUP(B13,'[1]31'!B:E,4,0),"0")</f>
        <v>0</v>
      </c>
      <c r="HS13" s="103">
        <f>IFERROR(VLOOKUP(B13,'[1]31'!B:F,5,0),"0")</f>
        <v>0</v>
      </c>
      <c r="HT13" s="103">
        <f>IFERROR(VLOOKUP(B13,'[1]31'!B:J,9,0),"0")</f>
        <v>0</v>
      </c>
      <c r="HU13" s="103">
        <f>IFERROR(VLOOKUP(B13,'[1]31'!B:K,10,0),"0")</f>
        <v>0</v>
      </c>
      <c r="HV13" s="103">
        <f>IFERROR(VLOOKUP(B13,'[1]31'!B:L,11,0),"0")</f>
        <v>0</v>
      </c>
      <c r="HW13" s="101">
        <f t="shared" si="39"/>
        <v>0</v>
      </c>
    </row>
    <row r="14" spans="1:231" x14ac:dyDescent="0.6">
      <c r="A14" s="83">
        <v>11</v>
      </c>
      <c r="B14" s="83">
        <v>1111093</v>
      </c>
      <c r="C14" s="84" t="s">
        <v>16874</v>
      </c>
      <c r="D14" s="83" t="s">
        <v>168</v>
      </c>
      <c r="E14" s="85">
        <v>40.840000000000003</v>
      </c>
      <c r="F14" s="99">
        <f t="shared" si="5"/>
        <v>0</v>
      </c>
      <c r="G14" s="100">
        <f t="shared" si="6"/>
        <v>0</v>
      </c>
      <c r="H14" s="100">
        <f t="shared" si="6"/>
        <v>0</v>
      </c>
      <c r="I14" s="100">
        <f t="shared" si="6"/>
        <v>0</v>
      </c>
      <c r="J14" s="100">
        <f t="shared" si="6"/>
        <v>0</v>
      </c>
      <c r="K14" s="100">
        <f t="shared" si="6"/>
        <v>0</v>
      </c>
      <c r="L14" s="100">
        <f t="shared" si="6"/>
        <v>0</v>
      </c>
      <c r="M14" s="101">
        <f t="shared" si="7"/>
        <v>0</v>
      </c>
      <c r="N14" s="102">
        <f t="shared" si="8"/>
        <v>0</v>
      </c>
      <c r="O14" s="103">
        <f>IFERROR(VLOOKUP(B14,'[1]1'!B:D,3,0),"0")</f>
        <v>0</v>
      </c>
      <c r="P14" s="103">
        <f>IFERROR(VLOOKUP(B14,'[1]1'!B:E,4,0),"0")</f>
        <v>0</v>
      </c>
      <c r="Q14" s="103">
        <f>IFERROR(VLOOKUP(B14,'[1]1'!B:F,5,0),"0")</f>
        <v>0</v>
      </c>
      <c r="R14" s="103">
        <f>IFERROR(VLOOKUP(B14,'[1]1'!B:J,9,0),"0")</f>
        <v>0</v>
      </c>
      <c r="S14" s="103">
        <f>IFERROR(VLOOKUP(B14,'[1]1'!B:K,10,0),"0")</f>
        <v>0</v>
      </c>
      <c r="T14" s="103">
        <f>IFERROR(VLOOKUP(B14,'[1]1'!B:L,11,0),"0")</f>
        <v>0</v>
      </c>
      <c r="U14" s="101">
        <f t="shared" si="9"/>
        <v>0</v>
      </c>
      <c r="V14" s="103">
        <f>IFERROR(VLOOKUP(B14,'[1]2'!B:D,3,0),"0")</f>
        <v>0</v>
      </c>
      <c r="W14" s="103">
        <f>IFERROR(VLOOKUP(B14,'[1]2'!B:E,4,0),"0")</f>
        <v>0</v>
      </c>
      <c r="X14" s="103">
        <f>IFERROR(VLOOKUP(B14,'[1]2'!B:F,5,0),"0")</f>
        <v>0</v>
      </c>
      <c r="Y14" s="103">
        <f>IFERROR(VLOOKUP(B14,'[1]2'!B:J,9,0),"0")</f>
        <v>0</v>
      </c>
      <c r="Z14" s="103">
        <f>IFERROR(VLOOKUP(B14,'[1]2'!B:K,10,0),"0")</f>
        <v>0</v>
      </c>
      <c r="AA14" s="103">
        <f>IFERROR(VLOOKUP(B14,'[1]2'!B:L,11,0),"0")</f>
        <v>0</v>
      </c>
      <c r="AB14" s="101">
        <f t="shared" si="10"/>
        <v>0</v>
      </c>
      <c r="AC14" s="103">
        <f>IFERROR(VLOOKUP(B14,'[1]3'!B:D,3,0),"0")</f>
        <v>0</v>
      </c>
      <c r="AD14" s="103">
        <f>IFERROR(VLOOKUP(B14,'[1]3'!B:E,4,0),"0")</f>
        <v>0</v>
      </c>
      <c r="AE14" s="103">
        <f>IFERROR(VLOOKUP(B14,'[1]3'!B:F,5,0),"0")</f>
        <v>0</v>
      </c>
      <c r="AF14" s="103">
        <f>IFERROR(VLOOKUP(B14,'[1]3'!B:J,9,0),"0")</f>
        <v>0</v>
      </c>
      <c r="AG14" s="103">
        <f>IFERROR(VLOOKUP(B14,'[1]3'!B:K,10,0),"0")</f>
        <v>0</v>
      </c>
      <c r="AH14" s="103">
        <f>IFERROR(VLOOKUP(B14,'[1]3'!B:L,11,0),"0")</f>
        <v>0</v>
      </c>
      <c r="AI14" s="101">
        <f t="shared" si="11"/>
        <v>0</v>
      </c>
      <c r="AJ14" s="103">
        <f>IFERROR(VLOOKUP(B14,'[1]4'!B:D,3,0),"0")</f>
        <v>0</v>
      </c>
      <c r="AK14" s="103">
        <f>IFERROR(VLOOKUP(B14,'[1]4'!B:E,4,0),"0")</f>
        <v>0</v>
      </c>
      <c r="AL14" s="103">
        <f>IFERROR(VLOOKUP(B14,'[1]4'!B:F,5,0),"0")</f>
        <v>0</v>
      </c>
      <c r="AM14" s="103">
        <f>IFERROR(VLOOKUP(B14,'[1]4'!B:J,9,0),"0")</f>
        <v>0</v>
      </c>
      <c r="AN14" s="103">
        <f>IFERROR(VLOOKUP(B14,'[1]4'!B:K,10,0),"0")</f>
        <v>0</v>
      </c>
      <c r="AO14" s="103">
        <f>IFERROR(VLOOKUP(B14,'[1]4'!B:L,11,0),"0")</f>
        <v>0</v>
      </c>
      <c r="AP14" s="101">
        <f t="shared" si="12"/>
        <v>0</v>
      </c>
      <c r="AQ14" s="103">
        <f>IFERROR(VLOOKUP(B14,'[1]5'!B:D,3,0),"0")</f>
        <v>0</v>
      </c>
      <c r="AR14" s="103">
        <f>IFERROR(VLOOKUP(B14,'[1]5'!B:E,4,0),"0")</f>
        <v>0</v>
      </c>
      <c r="AS14" s="103">
        <f>IFERROR(VLOOKUP(B14,'[1]5'!B:F,5,0),"0")</f>
        <v>0</v>
      </c>
      <c r="AT14" s="103">
        <f>IFERROR(VLOOKUP(B14,'[1]5'!B:J,9,0),"0")</f>
        <v>0</v>
      </c>
      <c r="AU14" s="103">
        <f>IFERROR(VLOOKUP(B14,'[1]5'!B:K,10,0),"0")</f>
        <v>0</v>
      </c>
      <c r="AV14" s="103">
        <f>IFERROR(VLOOKUP(B14,'[1]5'!B:L,11,0),"0")</f>
        <v>0</v>
      </c>
      <c r="AW14" s="101">
        <f t="shared" si="13"/>
        <v>0</v>
      </c>
      <c r="AX14" s="103">
        <f>IFERROR(VLOOKUP(B14,'[1]6'!B:D,3,0),"0")</f>
        <v>0</v>
      </c>
      <c r="AY14" s="103">
        <f>IFERROR(VLOOKUP(B14,'[1]6'!B:E,4,0),"0")</f>
        <v>0</v>
      </c>
      <c r="AZ14" s="103">
        <f>IFERROR(VLOOKUP(B14,'[1]6'!B:F,5,0),"0")</f>
        <v>0</v>
      </c>
      <c r="BA14" s="103">
        <f>IFERROR(VLOOKUP(B14,'[1]6'!B:J,9,0),"0")</f>
        <v>0</v>
      </c>
      <c r="BB14" s="103">
        <f>IFERROR(VLOOKUP(B14,'[1]6'!B:K,10,0),"0")</f>
        <v>0</v>
      </c>
      <c r="BC14" s="103">
        <f>IFERROR(VLOOKUP(B14,'[1]6'!B:L,11,0),"0")</f>
        <v>0</v>
      </c>
      <c r="BD14" s="101">
        <f t="shared" si="14"/>
        <v>0</v>
      </c>
      <c r="BE14" s="103">
        <f>IFERROR(VLOOKUP(B14,'[1]7'!B:D,3,0),"0")</f>
        <v>0</v>
      </c>
      <c r="BF14" s="103">
        <f>IFERROR(VLOOKUP(B14,'[1]7'!B:E,4,0),"0")</f>
        <v>0</v>
      </c>
      <c r="BG14" s="103">
        <f>IFERROR(VLOOKUP(B14,'[1]7'!B:F,5,0),"0")</f>
        <v>0</v>
      </c>
      <c r="BH14" s="103">
        <f>IFERROR(VLOOKUP(B14,'[1]7'!B:J,9,0),"0")</f>
        <v>0</v>
      </c>
      <c r="BI14" s="103">
        <f>IFERROR(VLOOKUP(B14,'[1]7'!B:K,10,0),"0")</f>
        <v>0</v>
      </c>
      <c r="BJ14" s="103">
        <f>IFERROR(VLOOKUP(B14,'[1]7'!B:L,11,0),"0")</f>
        <v>0</v>
      </c>
      <c r="BK14" s="101">
        <f t="shared" si="15"/>
        <v>0</v>
      </c>
      <c r="BL14" s="103">
        <f>IFERROR(VLOOKUP(B14,'[1]8'!B:D,3,0),"0")</f>
        <v>0</v>
      </c>
      <c r="BM14" s="103">
        <f>IFERROR(VLOOKUP(B14,'[1]8'!B:E,4,0),"0")</f>
        <v>0</v>
      </c>
      <c r="BN14" s="103">
        <f>IFERROR(VLOOKUP(B14,'[1]8'!B:F,5,0),"0")</f>
        <v>0</v>
      </c>
      <c r="BO14" s="103">
        <f>IFERROR(VLOOKUP(B14,'[1]8'!B:J,9,0),"0")</f>
        <v>0</v>
      </c>
      <c r="BP14" s="103">
        <f>IFERROR(VLOOKUP(B14,'[1]8'!B:K,10,0),"0")</f>
        <v>0</v>
      </c>
      <c r="BQ14" s="103">
        <f>IFERROR(VLOOKUP(B14,'[1]8'!B:L,11,0),"0")</f>
        <v>0</v>
      </c>
      <c r="BR14" s="101">
        <f t="shared" si="16"/>
        <v>0</v>
      </c>
      <c r="BS14" s="103">
        <f>IFERROR(VLOOKUP(B14,'[1]9'!B:D,3,0),"0")</f>
        <v>0</v>
      </c>
      <c r="BT14" s="103">
        <f>IFERROR(VLOOKUP(B14,'[1]9'!B:E,4,0),"0")</f>
        <v>0</v>
      </c>
      <c r="BU14" s="103">
        <f>IFERROR(VLOOKUP(B14,'[1]9'!B:F,5,0),"0")</f>
        <v>0</v>
      </c>
      <c r="BV14" s="103">
        <f>IFERROR(VLOOKUP(B14,'[1]9'!B:J,9,0),"0")</f>
        <v>0</v>
      </c>
      <c r="BW14" s="103">
        <f>IFERROR(VLOOKUP(B14,'[1]9'!B:K,10,0),"0")</f>
        <v>0</v>
      </c>
      <c r="BX14" s="103">
        <f>IFERROR(VLOOKUP(B14,'[1]9'!B:L,11,0),"0")</f>
        <v>0</v>
      </c>
      <c r="BY14" s="101">
        <f t="shared" si="17"/>
        <v>0</v>
      </c>
      <c r="BZ14" s="103">
        <f>IFERROR(VLOOKUP(B14,'[1]10'!B:D,3,0),"0")</f>
        <v>0</v>
      </c>
      <c r="CA14" s="103">
        <f>IFERROR(VLOOKUP(B14,'[1]10'!B:E,4,0),"0")</f>
        <v>0</v>
      </c>
      <c r="CB14" s="103">
        <f>IFERROR(VLOOKUP(B14,'[1]10'!B:F,5,0),"0")</f>
        <v>0</v>
      </c>
      <c r="CC14" s="103">
        <f>IFERROR(VLOOKUP(B14,'[1]10'!B:J,9,0),"0")</f>
        <v>0</v>
      </c>
      <c r="CD14" s="103">
        <f>IFERROR(VLOOKUP(B14,'[1]10'!B:K,10,0),"0")</f>
        <v>0</v>
      </c>
      <c r="CE14" s="103">
        <f>IFERROR(VLOOKUP(B14,'[1]10'!B:L,11,0),"0")</f>
        <v>0</v>
      </c>
      <c r="CF14" s="101">
        <f t="shared" si="18"/>
        <v>0</v>
      </c>
      <c r="CG14" s="103">
        <f>IFERROR(VLOOKUP(B14,'[1]11'!B:D,3,0),"0")</f>
        <v>0</v>
      </c>
      <c r="CH14" s="103">
        <f>IFERROR(VLOOKUP(B14,'[1]11'!B:E,4,0),"0")</f>
        <v>0</v>
      </c>
      <c r="CI14" s="103">
        <f>IFERROR(VLOOKUP(B14,'[1]11'!B:F,5,0),"0")</f>
        <v>0</v>
      </c>
      <c r="CJ14" s="103">
        <f>IFERROR(VLOOKUP(B14,'[1]11'!B:J,9,0),"0")</f>
        <v>0</v>
      </c>
      <c r="CK14" s="103">
        <f>IFERROR(VLOOKUP(B14,'[1]11'!B:K,10,0),"0")</f>
        <v>0</v>
      </c>
      <c r="CL14" s="103">
        <f>IFERROR(VLOOKUP(B14,'[1]11'!B:L,11,0),"0")</f>
        <v>0</v>
      </c>
      <c r="CM14" s="101">
        <f t="shared" si="19"/>
        <v>0</v>
      </c>
      <c r="CN14" s="103">
        <f>IFERROR(VLOOKUP(B14,'[1]12'!B:D,3,0),"0")</f>
        <v>0</v>
      </c>
      <c r="CO14" s="103">
        <f>IFERROR(VLOOKUP(B14,'[1]12'!B:E,4,0),"0")</f>
        <v>0</v>
      </c>
      <c r="CP14" s="103">
        <f>IFERROR(VLOOKUP(B14,'[1]12'!B:F,5,0),"0")</f>
        <v>0</v>
      </c>
      <c r="CQ14" s="103">
        <f>IFERROR(VLOOKUP(B14,'[1]12'!B:J,9,0),"0")</f>
        <v>0</v>
      </c>
      <c r="CR14" s="103">
        <f>IFERROR(VLOOKUP(B14,'[1]12'!B:K,10,0),"0")</f>
        <v>0</v>
      </c>
      <c r="CS14" s="103">
        <f>IFERROR(VLOOKUP(B14,'[1]12'!B:L,11,0),"0")</f>
        <v>0</v>
      </c>
      <c r="CT14" s="101">
        <f t="shared" si="20"/>
        <v>0</v>
      </c>
      <c r="CU14" s="103">
        <f>IFERROR(VLOOKUP(B14,'[1]13'!B:D,3,0),"0")</f>
        <v>0</v>
      </c>
      <c r="CV14" s="103">
        <f>IFERROR(VLOOKUP(B14,'[1]13'!B:E,4,0),"0")</f>
        <v>0</v>
      </c>
      <c r="CW14" s="103">
        <f>IFERROR(VLOOKUP(B14,'[1]13'!B:F,5,0),"0")</f>
        <v>0</v>
      </c>
      <c r="CX14" s="103">
        <f>IFERROR(VLOOKUP(B14,'[1]13'!B:J,9,0),"0")</f>
        <v>0</v>
      </c>
      <c r="CY14" s="103">
        <f>IFERROR(VLOOKUP(B14,'[1]13'!B:K,10,0),"0")</f>
        <v>0</v>
      </c>
      <c r="CZ14" s="103">
        <f>IFERROR(VLOOKUP(B14,'[1]13'!B:L,11,0),"0")</f>
        <v>0</v>
      </c>
      <c r="DA14" s="101">
        <f t="shared" si="21"/>
        <v>0</v>
      </c>
      <c r="DB14" s="103">
        <f>IFERROR(VLOOKUP(B14,'[1]14'!B:D,3,0),"0")</f>
        <v>0</v>
      </c>
      <c r="DC14" s="103">
        <f>IFERROR(VLOOKUP(B14,'[1]14'!B:E,4,0),"0")</f>
        <v>0</v>
      </c>
      <c r="DD14" s="103">
        <f>IFERROR(VLOOKUP(B14,'[1]14'!B:F,5,0),"0")</f>
        <v>0</v>
      </c>
      <c r="DE14" s="103">
        <f>IFERROR(VLOOKUP(B14,'[1]14'!B:J,9,0),"0")</f>
        <v>0</v>
      </c>
      <c r="DF14" s="103">
        <f>IFERROR(VLOOKUP(B14,'[1]14'!B:K,10,0),"0")</f>
        <v>0</v>
      </c>
      <c r="DG14" s="103">
        <f>IFERROR(VLOOKUP(B14,'[1]14'!B:L,11,0),"0")</f>
        <v>0</v>
      </c>
      <c r="DH14" s="101">
        <f t="shared" si="22"/>
        <v>0</v>
      </c>
      <c r="DI14" s="103">
        <f>IFERROR(VLOOKUP(B14,'[1]15'!B:D,3,0),"0")</f>
        <v>0</v>
      </c>
      <c r="DJ14" s="103">
        <f>IFERROR(VLOOKUP(B14,'[1]15'!B:E,4,0),"0")</f>
        <v>0</v>
      </c>
      <c r="DK14" s="103">
        <f>IFERROR(VLOOKUP(B14,'[1]15'!B:F,5,0),"0")</f>
        <v>0</v>
      </c>
      <c r="DL14" s="103">
        <f>IFERROR(VLOOKUP(B14,'[1]15'!B:J,9,0),"0")</f>
        <v>0</v>
      </c>
      <c r="DM14" s="103">
        <f>IFERROR(VLOOKUP(B14,'[1]15'!B:K,10,0),"0")</f>
        <v>0</v>
      </c>
      <c r="DN14" s="103">
        <f>IFERROR(VLOOKUP(B14,'[1]15'!B:L,11,0),"0")</f>
        <v>0</v>
      </c>
      <c r="DO14" s="101">
        <f t="shared" si="23"/>
        <v>0</v>
      </c>
      <c r="DP14" s="103">
        <f>IFERROR(VLOOKUP(B14,'[1]16'!B:D,3,0),"0")</f>
        <v>0</v>
      </c>
      <c r="DQ14" s="103">
        <f>IFERROR(VLOOKUP(B14,'[1]16'!B:E,4,0),"0")</f>
        <v>0</v>
      </c>
      <c r="DR14" s="103">
        <f>IFERROR(VLOOKUP(B14,'[1]16'!B:F,5,0),"0")</f>
        <v>0</v>
      </c>
      <c r="DS14" s="103">
        <f>IFERROR(VLOOKUP(B14,'[1]16'!B:J,9,0),"0")</f>
        <v>0</v>
      </c>
      <c r="DT14" s="103">
        <f>IFERROR(VLOOKUP(B14,'[1]16'!B:K,10,0),"0")</f>
        <v>0</v>
      </c>
      <c r="DU14" s="103">
        <f>IFERROR(VLOOKUP(B14,'[1]16'!B:L,11,0),"0")</f>
        <v>0</v>
      </c>
      <c r="DV14" s="101">
        <f t="shared" si="24"/>
        <v>0</v>
      </c>
      <c r="DW14" s="103">
        <f>IFERROR(VLOOKUP(B14,'[1]17'!B:D,3,0),"0")</f>
        <v>0</v>
      </c>
      <c r="DX14" s="103">
        <f>IFERROR(VLOOKUP(B14,'[1]17'!B:E,4,0),"0")</f>
        <v>0</v>
      </c>
      <c r="DY14" s="103">
        <f>IFERROR(VLOOKUP(B14,'[1]17'!B:F,5,0),"0")</f>
        <v>0</v>
      </c>
      <c r="DZ14" s="103">
        <f>IFERROR(VLOOKUP(B14,'[1]17'!B:J,9,0),"0")</f>
        <v>0</v>
      </c>
      <c r="EA14" s="103">
        <f>IFERROR(VLOOKUP(B14,'[1]17'!B:K,10,0),"0")</f>
        <v>0</v>
      </c>
      <c r="EB14" s="103">
        <f>IFERROR(VLOOKUP(B14,'[1]17'!B:L,11,0),"0")</f>
        <v>0</v>
      </c>
      <c r="EC14" s="101">
        <f t="shared" si="25"/>
        <v>0</v>
      </c>
      <c r="ED14" s="103">
        <f>IFERROR(VLOOKUP(B14,'[1]18'!B:D,3,0),"0")</f>
        <v>0</v>
      </c>
      <c r="EE14" s="103">
        <f>IFERROR(VLOOKUP(B14,'[1]18'!B:E,4,0),"0")</f>
        <v>0</v>
      </c>
      <c r="EF14" s="103">
        <f>IFERROR(VLOOKUP(B14,'[1]18'!B:F,5,0),"0")</f>
        <v>0</v>
      </c>
      <c r="EG14" s="103">
        <f>IFERROR(VLOOKUP(B14,'[1]18'!B:J,9,0),"0")</f>
        <v>0</v>
      </c>
      <c r="EH14" s="103">
        <f>IFERROR(VLOOKUP(B14,'[1]18'!B:K,10,0),"0")</f>
        <v>0</v>
      </c>
      <c r="EI14" s="103">
        <f>IFERROR(VLOOKUP(B14,'[1]18'!B:L,11,0),"0")</f>
        <v>0</v>
      </c>
      <c r="EJ14" s="101">
        <f t="shared" si="26"/>
        <v>0</v>
      </c>
      <c r="EK14" s="103">
        <f>IFERROR(VLOOKUP(B14,'[1]19'!B:D,3,0),"0")</f>
        <v>0</v>
      </c>
      <c r="EL14" s="103">
        <f>IFERROR(VLOOKUP(B14,'[1]19'!B:E,4,0),"0")</f>
        <v>0</v>
      </c>
      <c r="EM14" s="103">
        <f>IFERROR(VLOOKUP(B14,'[1]19'!B:F,5,0),"0")</f>
        <v>0</v>
      </c>
      <c r="EN14" s="103">
        <f>IFERROR(VLOOKUP(B14,'[1]19'!B:J,9,0),"0")</f>
        <v>0</v>
      </c>
      <c r="EO14" s="103">
        <f>IFERROR(VLOOKUP(B14,'[1]19'!B:K,10,0),"0")</f>
        <v>0</v>
      </c>
      <c r="EP14" s="103">
        <f>IFERROR(VLOOKUP(B14,'[1]19'!B:L,11,0),"0")</f>
        <v>0</v>
      </c>
      <c r="EQ14" s="101">
        <f t="shared" si="27"/>
        <v>0</v>
      </c>
      <c r="ER14" s="103">
        <f>IFERROR(VLOOKUP(B14,'[1]20'!B:D,3,0),"0")</f>
        <v>0</v>
      </c>
      <c r="ES14" s="103">
        <f>IFERROR(VLOOKUP(B14,'[1]20'!B:E,4,0),"0")</f>
        <v>0</v>
      </c>
      <c r="ET14" s="103">
        <f>IFERROR(VLOOKUP(B14,'[1]20'!B:F,5,0),"0")</f>
        <v>0</v>
      </c>
      <c r="EU14" s="103">
        <f>IFERROR(VLOOKUP(B14,'[1]20'!B:J,9,0),"0")</f>
        <v>0</v>
      </c>
      <c r="EV14" s="103">
        <f>IFERROR(VLOOKUP(B14,'[1]20'!B:K,10,0),"0")</f>
        <v>0</v>
      </c>
      <c r="EW14" s="103">
        <f>IFERROR(VLOOKUP(B14,'[1]20'!B:L,11,0),"0")</f>
        <v>0</v>
      </c>
      <c r="EX14" s="101">
        <f t="shared" si="28"/>
        <v>0</v>
      </c>
      <c r="EY14" s="103">
        <f>IFERROR(VLOOKUP(B14,'[1]21'!B:D,3,0),"0")</f>
        <v>0</v>
      </c>
      <c r="EZ14" s="103">
        <f>IFERROR(VLOOKUP(B14,'[1]21'!B:E,4,0),"0")</f>
        <v>0</v>
      </c>
      <c r="FA14" s="103">
        <f>IFERROR(VLOOKUP(B14,'[1]21'!B:F,5,0),"0")</f>
        <v>0</v>
      </c>
      <c r="FB14" s="103">
        <f>IFERROR(VLOOKUP(B14,'[1]21'!B:J,9,0),"0")</f>
        <v>0</v>
      </c>
      <c r="FC14" s="103">
        <f>IFERROR(VLOOKUP(B14,'[1]21'!B:K,10,0),"0")</f>
        <v>0</v>
      </c>
      <c r="FD14" s="103">
        <f>IFERROR(VLOOKUP(B14,'[1]21'!B:L,11,0),"0")</f>
        <v>0</v>
      </c>
      <c r="FE14" s="101">
        <f t="shared" si="29"/>
        <v>0</v>
      </c>
      <c r="FF14" s="103">
        <f>IFERROR(VLOOKUP(B14,'[1]22'!B:D,3,0),"0")</f>
        <v>0</v>
      </c>
      <c r="FG14" s="103">
        <f>IFERROR(VLOOKUP(B14,'[1]22'!B:E,4,0),"0")</f>
        <v>0</v>
      </c>
      <c r="FH14" s="103">
        <f>IFERROR(VLOOKUP(B14,'[1]22'!B:F,5,0),"0")</f>
        <v>0</v>
      </c>
      <c r="FI14" s="103">
        <f>IFERROR(VLOOKUP(B14,'[1]22'!B:J,9,0),"0")</f>
        <v>0</v>
      </c>
      <c r="FJ14" s="103">
        <f>IFERROR(VLOOKUP(B14,'[1]22'!B:K,10,0),"0")</f>
        <v>0</v>
      </c>
      <c r="FK14" s="103">
        <f>IFERROR(VLOOKUP(B14,'[1]22'!B:L,11,0),"0")</f>
        <v>0</v>
      </c>
      <c r="FL14" s="101">
        <f t="shared" si="30"/>
        <v>0</v>
      </c>
      <c r="FM14" s="103">
        <f>IFERROR(VLOOKUP(B14,'[1]23'!B:D,3,0),"0")</f>
        <v>0</v>
      </c>
      <c r="FN14" s="103">
        <f>IFERROR(VLOOKUP(B14,'[1]23'!B:E,4,0),"0")</f>
        <v>0</v>
      </c>
      <c r="FO14" s="103">
        <f>IFERROR(VLOOKUP(B14,'[1]23'!B:F,5,0),"0")</f>
        <v>0</v>
      </c>
      <c r="FP14" s="103">
        <f>IFERROR(VLOOKUP(B14,'[1]23'!B:J,9,0),"0")</f>
        <v>0</v>
      </c>
      <c r="FQ14" s="103">
        <f>IFERROR(VLOOKUP(B14,'[1]23'!B:K,10,0),"0")</f>
        <v>0</v>
      </c>
      <c r="FR14" s="103">
        <f>IFERROR(VLOOKUP(B14,'[1]23'!B:L,11,0),"0")</f>
        <v>0</v>
      </c>
      <c r="FS14" s="101">
        <f t="shared" si="31"/>
        <v>0</v>
      </c>
      <c r="FT14" s="103">
        <f>IFERROR(VLOOKUP(B14,'[1]24'!B:D,3,0),"0")</f>
        <v>0</v>
      </c>
      <c r="FU14" s="103">
        <f>IFERROR(VLOOKUP(B14,'[1]24'!B:E,4,0),"0")</f>
        <v>0</v>
      </c>
      <c r="FV14" s="103">
        <f>IFERROR(VLOOKUP(B14,'[1]24'!B:F,5,0),"0")</f>
        <v>0</v>
      </c>
      <c r="FW14" s="103">
        <f>IFERROR(VLOOKUP(B14,'[1]24'!B:J,9,0),"0")</f>
        <v>0</v>
      </c>
      <c r="FX14" s="103">
        <f>IFERROR(VLOOKUP(B14,'[1]24'!B:K,10,0),"0")</f>
        <v>0</v>
      </c>
      <c r="FY14" s="103">
        <f>IFERROR(VLOOKUP(B14,'[1]24'!B:L,11,0),"0")</f>
        <v>0</v>
      </c>
      <c r="FZ14" s="101">
        <f t="shared" si="32"/>
        <v>0</v>
      </c>
      <c r="GA14" s="103">
        <f>IFERROR(VLOOKUP(B14,'[1]25'!B:D,3,0),"0")</f>
        <v>0</v>
      </c>
      <c r="GB14" s="103">
        <f>IFERROR(VLOOKUP(B14,'[1]25'!B:E,4,0),"0")</f>
        <v>0</v>
      </c>
      <c r="GC14" s="103">
        <f>IFERROR(VLOOKUP(B14,'[1]25'!B:F,5,0),"0")</f>
        <v>0</v>
      </c>
      <c r="GD14" s="103">
        <f>IFERROR(VLOOKUP(B14,'[1]25'!B:J,9,0),"0")</f>
        <v>0</v>
      </c>
      <c r="GE14" s="103">
        <f>IFERROR(VLOOKUP(B14,'[1]25'!B:K,10,0),"0")</f>
        <v>0</v>
      </c>
      <c r="GF14" s="103">
        <f>IFERROR(VLOOKUP(B14,'[1]25'!B:L,11,0),"0")</f>
        <v>0</v>
      </c>
      <c r="GG14" s="101">
        <f t="shared" si="33"/>
        <v>0</v>
      </c>
      <c r="GH14" s="103">
        <f>IFERROR(VLOOKUP(B14,'[1]26'!B:D,3,0),"0")</f>
        <v>0</v>
      </c>
      <c r="GI14" s="103">
        <f>IFERROR(VLOOKUP(B14,'[1]26'!B:E,4,0),"0")</f>
        <v>0</v>
      </c>
      <c r="GJ14" s="103">
        <f>IFERROR(VLOOKUP(B14,'[1]26'!B:F,5,0),"0")</f>
        <v>0</v>
      </c>
      <c r="GK14" s="103">
        <f>IFERROR(VLOOKUP(B14,'[1]26'!B:J,9,0),"0")</f>
        <v>0</v>
      </c>
      <c r="GL14" s="103">
        <f>IFERROR(VLOOKUP(B14,'[1]26'!B:K,10,0),"0")</f>
        <v>0</v>
      </c>
      <c r="GM14" s="103">
        <f>IFERROR(VLOOKUP(B14,'[1]26'!B:L,11,0),"0")</f>
        <v>0</v>
      </c>
      <c r="GN14" s="101">
        <f t="shared" si="34"/>
        <v>0</v>
      </c>
      <c r="GO14" s="103">
        <f>IFERROR(VLOOKUP(B14,'[1]27'!B:D,3,0),"0")</f>
        <v>0</v>
      </c>
      <c r="GP14" s="103">
        <f>IFERROR(VLOOKUP(B14,'[1]27'!B:E,4,0),"0")</f>
        <v>0</v>
      </c>
      <c r="GQ14" s="103">
        <f>IFERROR(VLOOKUP(B14,'[1]27'!B:F,5,0),"0")</f>
        <v>0</v>
      </c>
      <c r="GR14" s="103">
        <f>IFERROR(VLOOKUP(B14,'[1]27'!B:J,9,0),"0")</f>
        <v>0</v>
      </c>
      <c r="GS14" s="103">
        <f>IFERROR(VLOOKUP(B14,'[1]27'!B:K,10,0),"0")</f>
        <v>0</v>
      </c>
      <c r="GT14" s="103">
        <f>IFERROR(VLOOKUP(B14,'[1]27'!B:L,11,0),"0")</f>
        <v>0</v>
      </c>
      <c r="GU14" s="101">
        <f t="shared" si="35"/>
        <v>0</v>
      </c>
      <c r="GV14" s="103">
        <f>IFERROR(VLOOKUP(B14,'[1]28'!B:D,3,0),"0")</f>
        <v>0</v>
      </c>
      <c r="GW14" s="103">
        <f>IFERROR(VLOOKUP(B14,'[1]28'!B:E,4,0),"0")</f>
        <v>0</v>
      </c>
      <c r="GX14" s="103">
        <f>IFERROR(VLOOKUP(B14,'[1]28'!B:F,5,0),"0")</f>
        <v>0</v>
      </c>
      <c r="GY14" s="103">
        <f>IFERROR(VLOOKUP(B14,'[1]28'!B:J,9,0),"0")</f>
        <v>0</v>
      </c>
      <c r="GZ14" s="103">
        <f>IFERROR(VLOOKUP(B14,'[1]28'!B:K,10,0),"0")</f>
        <v>0</v>
      </c>
      <c r="HA14" s="103">
        <f>IFERROR(VLOOKUP(B14,'[1]28'!B:L,11,0),"0")</f>
        <v>0</v>
      </c>
      <c r="HB14" s="101">
        <f t="shared" si="36"/>
        <v>0</v>
      </c>
      <c r="HC14" s="103">
        <f>IFERROR(VLOOKUP(B14,'[1]29'!B:D,3,0),"0")</f>
        <v>0</v>
      </c>
      <c r="HD14" s="103">
        <f>IFERROR(VLOOKUP(B14,'[1]29'!B:E,4,0),"0")</f>
        <v>0</v>
      </c>
      <c r="HE14" s="103">
        <f>IFERROR(VLOOKUP(B14,'[1]29'!B:F,5,0),"0")</f>
        <v>0</v>
      </c>
      <c r="HF14" s="103">
        <f>IFERROR(VLOOKUP(B14,'[1]29'!B:J,9,0),"0")</f>
        <v>0</v>
      </c>
      <c r="HG14" s="103">
        <f>IFERROR(VLOOKUP(B14,'[1]29'!B:K,10,0),"0")</f>
        <v>0</v>
      </c>
      <c r="HH14" s="103">
        <f>IFERROR(VLOOKUP(B14,'[1]29'!B:L,11,0),"0")</f>
        <v>0</v>
      </c>
      <c r="HI14" s="101">
        <f t="shared" si="37"/>
        <v>0</v>
      </c>
      <c r="HJ14" s="103">
        <f>IFERROR(VLOOKUP(B14,'[1]30'!B:D,3,0),"0")</f>
        <v>0</v>
      </c>
      <c r="HK14" s="103">
        <f>IFERROR(VLOOKUP(B14,'[1]30'!B:E,4,0),"0")</f>
        <v>0</v>
      </c>
      <c r="HL14" s="103">
        <f>IFERROR(VLOOKUP(B14,'[1]30'!B:F,5,0),"0")</f>
        <v>0</v>
      </c>
      <c r="HM14" s="103">
        <f>IFERROR(VLOOKUP(B14,'[1]30'!B:J,9,0),"0")</f>
        <v>0</v>
      </c>
      <c r="HN14" s="103">
        <f>IFERROR(VLOOKUP(B14,'[1]30'!B:K,10,0),"0")</f>
        <v>0</v>
      </c>
      <c r="HO14" s="103">
        <f>IFERROR(VLOOKUP(B14,'[1]30'!B:L,11,0),"0")</f>
        <v>0</v>
      </c>
      <c r="HP14" s="101">
        <f t="shared" si="38"/>
        <v>0</v>
      </c>
      <c r="HQ14" s="103">
        <f>IFERROR(VLOOKUP(B14,'[1]31'!B:D,3,0),"0")</f>
        <v>0</v>
      </c>
      <c r="HR14" s="103">
        <f>IFERROR(VLOOKUP(B14,'[1]31'!B:E,4,0),"0")</f>
        <v>0</v>
      </c>
      <c r="HS14" s="103">
        <f>IFERROR(VLOOKUP(B14,'[1]31'!B:F,5,0),"0")</f>
        <v>0</v>
      </c>
      <c r="HT14" s="103">
        <f>IFERROR(VLOOKUP(B14,'[1]31'!B:J,9,0),"0")</f>
        <v>0</v>
      </c>
      <c r="HU14" s="103">
        <f>IFERROR(VLOOKUP(B14,'[1]31'!B:K,10,0),"0")</f>
        <v>0</v>
      </c>
      <c r="HV14" s="103">
        <f>IFERROR(VLOOKUP(B14,'[1]31'!B:L,11,0),"0")</f>
        <v>0</v>
      </c>
      <c r="HW14" s="101">
        <f t="shared" si="39"/>
        <v>0</v>
      </c>
    </row>
    <row r="15" spans="1:231" x14ac:dyDescent="0.6">
      <c r="A15" s="83">
        <v>12</v>
      </c>
      <c r="B15" s="83">
        <v>1111094</v>
      </c>
      <c r="C15" s="84" t="s">
        <v>16875</v>
      </c>
      <c r="D15" s="83" t="s">
        <v>168</v>
      </c>
      <c r="E15" s="85">
        <v>38.18</v>
      </c>
      <c r="F15" s="99">
        <f t="shared" si="5"/>
        <v>0</v>
      </c>
      <c r="G15" s="100">
        <f t="shared" si="6"/>
        <v>0</v>
      </c>
      <c r="H15" s="100">
        <f t="shared" si="6"/>
        <v>0</v>
      </c>
      <c r="I15" s="100">
        <f t="shared" si="6"/>
        <v>0</v>
      </c>
      <c r="J15" s="100">
        <f t="shared" si="6"/>
        <v>0</v>
      </c>
      <c r="K15" s="100">
        <f t="shared" si="6"/>
        <v>0</v>
      </c>
      <c r="L15" s="100">
        <f t="shared" si="6"/>
        <v>0</v>
      </c>
      <c r="M15" s="101">
        <f t="shared" si="7"/>
        <v>0</v>
      </c>
      <c r="N15" s="102">
        <f t="shared" si="8"/>
        <v>0</v>
      </c>
      <c r="O15" s="103">
        <f>IFERROR(VLOOKUP(B15,'[1]1'!B:D,3,0),"0")</f>
        <v>0</v>
      </c>
      <c r="P15" s="103">
        <f>IFERROR(VLOOKUP(B15,'[1]1'!B:E,4,0),"0")</f>
        <v>0</v>
      </c>
      <c r="Q15" s="103">
        <f>IFERROR(VLOOKUP(B15,'[1]1'!B:F,5,0),"0")</f>
        <v>0</v>
      </c>
      <c r="R15" s="103">
        <f>IFERROR(VLOOKUP(B15,'[1]1'!B:J,9,0),"0")</f>
        <v>0</v>
      </c>
      <c r="S15" s="103">
        <f>IFERROR(VLOOKUP(B15,'[1]1'!B:K,10,0),"0")</f>
        <v>0</v>
      </c>
      <c r="T15" s="103">
        <f>IFERROR(VLOOKUP(B15,'[1]1'!B:L,11,0),"0")</f>
        <v>0</v>
      </c>
      <c r="U15" s="101">
        <f t="shared" si="9"/>
        <v>0</v>
      </c>
      <c r="V15" s="103">
        <f>IFERROR(VLOOKUP(B15,'[1]2'!B:D,3,0),"0")</f>
        <v>0</v>
      </c>
      <c r="W15" s="103">
        <f>IFERROR(VLOOKUP(B15,'[1]2'!B:E,4,0),"0")</f>
        <v>0</v>
      </c>
      <c r="X15" s="103">
        <f>IFERROR(VLOOKUP(B15,'[1]2'!B:F,5,0),"0")</f>
        <v>0</v>
      </c>
      <c r="Y15" s="103">
        <f>IFERROR(VLOOKUP(B15,'[1]2'!B:J,9,0),"0")</f>
        <v>0</v>
      </c>
      <c r="Z15" s="103">
        <f>IFERROR(VLOOKUP(B15,'[1]2'!B:K,10,0),"0")</f>
        <v>0</v>
      </c>
      <c r="AA15" s="103">
        <f>IFERROR(VLOOKUP(B15,'[1]2'!B:L,11,0),"0")</f>
        <v>0</v>
      </c>
      <c r="AB15" s="101">
        <f t="shared" si="10"/>
        <v>0</v>
      </c>
      <c r="AC15" s="103">
        <f>IFERROR(VLOOKUP(B15,'[1]3'!B:D,3,0),"0")</f>
        <v>0</v>
      </c>
      <c r="AD15" s="103">
        <f>IFERROR(VLOOKUP(B15,'[1]3'!B:E,4,0),"0")</f>
        <v>0</v>
      </c>
      <c r="AE15" s="103">
        <f>IFERROR(VLOOKUP(B15,'[1]3'!B:F,5,0),"0")</f>
        <v>0</v>
      </c>
      <c r="AF15" s="103">
        <f>IFERROR(VLOOKUP(B15,'[1]3'!B:J,9,0),"0")</f>
        <v>0</v>
      </c>
      <c r="AG15" s="103">
        <f>IFERROR(VLOOKUP(B15,'[1]3'!B:K,10,0),"0")</f>
        <v>0</v>
      </c>
      <c r="AH15" s="103">
        <f>IFERROR(VLOOKUP(B15,'[1]3'!B:L,11,0),"0")</f>
        <v>0</v>
      </c>
      <c r="AI15" s="101">
        <f t="shared" si="11"/>
        <v>0</v>
      </c>
      <c r="AJ15" s="103">
        <f>IFERROR(VLOOKUP(B15,'[1]4'!B:D,3,0),"0")</f>
        <v>0</v>
      </c>
      <c r="AK15" s="103">
        <f>IFERROR(VLOOKUP(B15,'[1]4'!B:E,4,0),"0")</f>
        <v>0</v>
      </c>
      <c r="AL15" s="103">
        <f>IFERROR(VLOOKUP(B15,'[1]4'!B:F,5,0),"0")</f>
        <v>0</v>
      </c>
      <c r="AM15" s="103">
        <f>IFERROR(VLOOKUP(B15,'[1]4'!B:J,9,0),"0")</f>
        <v>0</v>
      </c>
      <c r="AN15" s="103">
        <f>IFERROR(VLOOKUP(B15,'[1]4'!B:K,10,0),"0")</f>
        <v>0</v>
      </c>
      <c r="AO15" s="103">
        <f>IFERROR(VLOOKUP(B15,'[1]4'!B:L,11,0),"0")</f>
        <v>0</v>
      </c>
      <c r="AP15" s="101">
        <f t="shared" si="12"/>
        <v>0</v>
      </c>
      <c r="AQ15" s="103">
        <f>IFERROR(VLOOKUP(B15,'[1]5'!B:D,3,0),"0")</f>
        <v>0</v>
      </c>
      <c r="AR15" s="103">
        <f>IFERROR(VLOOKUP(B15,'[1]5'!B:E,4,0),"0")</f>
        <v>0</v>
      </c>
      <c r="AS15" s="103">
        <f>IFERROR(VLOOKUP(B15,'[1]5'!B:F,5,0),"0")</f>
        <v>0</v>
      </c>
      <c r="AT15" s="103">
        <f>IFERROR(VLOOKUP(B15,'[1]5'!B:J,9,0),"0")</f>
        <v>0</v>
      </c>
      <c r="AU15" s="103">
        <f>IFERROR(VLOOKUP(B15,'[1]5'!B:K,10,0),"0")</f>
        <v>0</v>
      </c>
      <c r="AV15" s="103">
        <f>IFERROR(VLOOKUP(B15,'[1]5'!B:L,11,0),"0")</f>
        <v>0</v>
      </c>
      <c r="AW15" s="101">
        <f t="shared" si="13"/>
        <v>0</v>
      </c>
      <c r="AX15" s="103">
        <f>IFERROR(VLOOKUP(B15,'[1]6'!B:D,3,0),"0")</f>
        <v>0</v>
      </c>
      <c r="AY15" s="103">
        <f>IFERROR(VLOOKUP(B15,'[1]6'!B:E,4,0),"0")</f>
        <v>0</v>
      </c>
      <c r="AZ15" s="103">
        <f>IFERROR(VLOOKUP(B15,'[1]6'!B:F,5,0),"0")</f>
        <v>0</v>
      </c>
      <c r="BA15" s="103">
        <f>IFERROR(VLOOKUP(B15,'[1]6'!B:J,9,0),"0")</f>
        <v>0</v>
      </c>
      <c r="BB15" s="103">
        <f>IFERROR(VLOOKUP(B15,'[1]6'!B:K,10,0),"0")</f>
        <v>0</v>
      </c>
      <c r="BC15" s="103">
        <f>IFERROR(VLOOKUP(B15,'[1]6'!B:L,11,0),"0")</f>
        <v>0</v>
      </c>
      <c r="BD15" s="101">
        <f t="shared" si="14"/>
        <v>0</v>
      </c>
      <c r="BE15" s="103">
        <f>IFERROR(VLOOKUP(B15,'[1]7'!B:D,3,0),"0")</f>
        <v>0</v>
      </c>
      <c r="BF15" s="103">
        <f>IFERROR(VLOOKUP(B15,'[1]7'!B:E,4,0),"0")</f>
        <v>0</v>
      </c>
      <c r="BG15" s="103">
        <f>IFERROR(VLOOKUP(B15,'[1]7'!B:F,5,0),"0")</f>
        <v>0</v>
      </c>
      <c r="BH15" s="103">
        <f>IFERROR(VLOOKUP(B15,'[1]7'!B:J,9,0),"0")</f>
        <v>0</v>
      </c>
      <c r="BI15" s="103">
        <f>IFERROR(VLOOKUP(B15,'[1]7'!B:K,10,0),"0")</f>
        <v>0</v>
      </c>
      <c r="BJ15" s="103">
        <f>IFERROR(VLOOKUP(B15,'[1]7'!B:L,11,0),"0")</f>
        <v>0</v>
      </c>
      <c r="BK15" s="101">
        <f t="shared" si="15"/>
        <v>0</v>
      </c>
      <c r="BL15" s="103">
        <f>IFERROR(VLOOKUP(B15,'[1]8'!B:D,3,0),"0")</f>
        <v>0</v>
      </c>
      <c r="BM15" s="103">
        <f>IFERROR(VLOOKUP(B15,'[1]8'!B:E,4,0),"0")</f>
        <v>0</v>
      </c>
      <c r="BN15" s="103">
        <f>IFERROR(VLOOKUP(B15,'[1]8'!B:F,5,0),"0")</f>
        <v>0</v>
      </c>
      <c r="BO15" s="103">
        <f>IFERROR(VLOOKUP(B15,'[1]8'!B:J,9,0),"0")</f>
        <v>0</v>
      </c>
      <c r="BP15" s="103">
        <f>IFERROR(VLOOKUP(B15,'[1]8'!B:K,10,0),"0")</f>
        <v>0</v>
      </c>
      <c r="BQ15" s="103">
        <f>IFERROR(VLOOKUP(B15,'[1]8'!B:L,11,0),"0")</f>
        <v>0</v>
      </c>
      <c r="BR15" s="101">
        <f t="shared" si="16"/>
        <v>0</v>
      </c>
      <c r="BS15" s="103">
        <f>IFERROR(VLOOKUP(B15,'[1]9'!B:D,3,0),"0")</f>
        <v>0</v>
      </c>
      <c r="BT15" s="103">
        <f>IFERROR(VLOOKUP(B15,'[1]9'!B:E,4,0),"0")</f>
        <v>0</v>
      </c>
      <c r="BU15" s="103">
        <f>IFERROR(VLOOKUP(B15,'[1]9'!B:F,5,0),"0")</f>
        <v>0</v>
      </c>
      <c r="BV15" s="103">
        <f>IFERROR(VLOOKUP(B15,'[1]9'!B:J,9,0),"0")</f>
        <v>0</v>
      </c>
      <c r="BW15" s="103">
        <f>IFERROR(VLOOKUP(B15,'[1]9'!B:K,10,0),"0")</f>
        <v>0</v>
      </c>
      <c r="BX15" s="103">
        <f>IFERROR(VLOOKUP(B15,'[1]9'!B:L,11,0),"0")</f>
        <v>0</v>
      </c>
      <c r="BY15" s="101">
        <f t="shared" si="17"/>
        <v>0</v>
      </c>
      <c r="BZ15" s="103">
        <f>IFERROR(VLOOKUP(B15,'[1]10'!B:D,3,0),"0")</f>
        <v>0</v>
      </c>
      <c r="CA15" s="103">
        <f>IFERROR(VLOOKUP(B15,'[1]10'!B:E,4,0),"0")</f>
        <v>0</v>
      </c>
      <c r="CB15" s="103">
        <f>IFERROR(VLOOKUP(B15,'[1]10'!B:F,5,0),"0")</f>
        <v>0</v>
      </c>
      <c r="CC15" s="103">
        <f>IFERROR(VLOOKUP(B15,'[1]10'!B:J,9,0),"0")</f>
        <v>0</v>
      </c>
      <c r="CD15" s="103">
        <f>IFERROR(VLOOKUP(B15,'[1]10'!B:K,10,0),"0")</f>
        <v>0</v>
      </c>
      <c r="CE15" s="103">
        <f>IFERROR(VLOOKUP(B15,'[1]10'!B:L,11,0),"0")</f>
        <v>0</v>
      </c>
      <c r="CF15" s="101">
        <f t="shared" si="18"/>
        <v>0</v>
      </c>
      <c r="CG15" s="103">
        <f>IFERROR(VLOOKUP(B15,'[1]11'!B:D,3,0),"0")</f>
        <v>0</v>
      </c>
      <c r="CH15" s="103">
        <f>IFERROR(VLOOKUP(B15,'[1]11'!B:E,4,0),"0")</f>
        <v>0</v>
      </c>
      <c r="CI15" s="103">
        <f>IFERROR(VLOOKUP(B15,'[1]11'!B:F,5,0),"0")</f>
        <v>0</v>
      </c>
      <c r="CJ15" s="103">
        <f>IFERROR(VLOOKUP(B15,'[1]11'!B:J,9,0),"0")</f>
        <v>0</v>
      </c>
      <c r="CK15" s="103">
        <f>IFERROR(VLOOKUP(B15,'[1]11'!B:K,10,0),"0")</f>
        <v>0</v>
      </c>
      <c r="CL15" s="103">
        <f>IFERROR(VLOOKUP(B15,'[1]11'!B:L,11,0),"0")</f>
        <v>0</v>
      </c>
      <c r="CM15" s="101">
        <f t="shared" si="19"/>
        <v>0</v>
      </c>
      <c r="CN15" s="103">
        <f>IFERROR(VLOOKUP(B15,'[1]12'!B:D,3,0),"0")</f>
        <v>0</v>
      </c>
      <c r="CO15" s="103">
        <f>IFERROR(VLOOKUP(B15,'[1]12'!B:E,4,0),"0")</f>
        <v>0</v>
      </c>
      <c r="CP15" s="103">
        <f>IFERROR(VLOOKUP(B15,'[1]12'!B:F,5,0),"0")</f>
        <v>0</v>
      </c>
      <c r="CQ15" s="103">
        <f>IFERROR(VLOOKUP(B15,'[1]12'!B:J,9,0),"0")</f>
        <v>0</v>
      </c>
      <c r="CR15" s="103">
        <f>IFERROR(VLOOKUP(B15,'[1]12'!B:K,10,0),"0")</f>
        <v>0</v>
      </c>
      <c r="CS15" s="103">
        <f>IFERROR(VLOOKUP(B15,'[1]12'!B:L,11,0),"0")</f>
        <v>0</v>
      </c>
      <c r="CT15" s="101">
        <f t="shared" si="20"/>
        <v>0</v>
      </c>
      <c r="CU15" s="103">
        <f>IFERROR(VLOOKUP(B15,'[1]13'!B:D,3,0),"0")</f>
        <v>0</v>
      </c>
      <c r="CV15" s="103">
        <f>IFERROR(VLOOKUP(B15,'[1]13'!B:E,4,0),"0")</f>
        <v>0</v>
      </c>
      <c r="CW15" s="103">
        <f>IFERROR(VLOOKUP(B15,'[1]13'!B:F,5,0),"0")</f>
        <v>0</v>
      </c>
      <c r="CX15" s="103">
        <f>IFERROR(VLOOKUP(B15,'[1]13'!B:J,9,0),"0")</f>
        <v>0</v>
      </c>
      <c r="CY15" s="103">
        <f>IFERROR(VLOOKUP(B15,'[1]13'!B:K,10,0),"0")</f>
        <v>0</v>
      </c>
      <c r="CZ15" s="103">
        <f>IFERROR(VLOOKUP(B15,'[1]13'!B:L,11,0),"0")</f>
        <v>0</v>
      </c>
      <c r="DA15" s="101">
        <f t="shared" si="21"/>
        <v>0</v>
      </c>
      <c r="DB15" s="103">
        <f>IFERROR(VLOOKUP(B15,'[1]14'!B:D,3,0),"0")</f>
        <v>0</v>
      </c>
      <c r="DC15" s="103">
        <f>IFERROR(VLOOKUP(B15,'[1]14'!B:E,4,0),"0")</f>
        <v>0</v>
      </c>
      <c r="DD15" s="103">
        <f>IFERROR(VLOOKUP(B15,'[1]14'!B:F,5,0),"0")</f>
        <v>0</v>
      </c>
      <c r="DE15" s="103">
        <f>IFERROR(VLOOKUP(B15,'[1]14'!B:J,9,0),"0")</f>
        <v>0</v>
      </c>
      <c r="DF15" s="103">
        <f>IFERROR(VLOOKUP(B15,'[1]14'!B:K,10,0),"0")</f>
        <v>0</v>
      </c>
      <c r="DG15" s="103">
        <f>IFERROR(VLOOKUP(B15,'[1]14'!B:L,11,0),"0")</f>
        <v>0</v>
      </c>
      <c r="DH15" s="101">
        <f t="shared" si="22"/>
        <v>0</v>
      </c>
      <c r="DI15" s="103">
        <f>IFERROR(VLOOKUP(B15,'[1]15'!B:D,3,0),"0")</f>
        <v>0</v>
      </c>
      <c r="DJ15" s="103">
        <f>IFERROR(VLOOKUP(B15,'[1]15'!B:E,4,0),"0")</f>
        <v>0</v>
      </c>
      <c r="DK15" s="103">
        <f>IFERROR(VLOOKUP(B15,'[1]15'!B:F,5,0),"0")</f>
        <v>0</v>
      </c>
      <c r="DL15" s="103">
        <f>IFERROR(VLOOKUP(B15,'[1]15'!B:J,9,0),"0")</f>
        <v>0</v>
      </c>
      <c r="DM15" s="103">
        <f>IFERROR(VLOOKUP(B15,'[1]15'!B:K,10,0),"0")</f>
        <v>0</v>
      </c>
      <c r="DN15" s="103">
        <f>IFERROR(VLOOKUP(B15,'[1]15'!B:L,11,0),"0")</f>
        <v>0</v>
      </c>
      <c r="DO15" s="101">
        <f t="shared" si="23"/>
        <v>0</v>
      </c>
      <c r="DP15" s="103">
        <f>IFERROR(VLOOKUP(B15,'[1]16'!B:D,3,0),"0")</f>
        <v>0</v>
      </c>
      <c r="DQ15" s="103">
        <f>IFERROR(VLOOKUP(B15,'[1]16'!B:E,4,0),"0")</f>
        <v>0</v>
      </c>
      <c r="DR15" s="103">
        <f>IFERROR(VLOOKUP(B15,'[1]16'!B:F,5,0),"0")</f>
        <v>0</v>
      </c>
      <c r="DS15" s="103">
        <f>IFERROR(VLOOKUP(B15,'[1]16'!B:J,9,0),"0")</f>
        <v>0</v>
      </c>
      <c r="DT15" s="103">
        <f>IFERROR(VLOOKUP(B15,'[1]16'!B:K,10,0),"0")</f>
        <v>0</v>
      </c>
      <c r="DU15" s="103">
        <f>IFERROR(VLOOKUP(B15,'[1]16'!B:L,11,0),"0")</f>
        <v>0</v>
      </c>
      <c r="DV15" s="101">
        <f t="shared" si="24"/>
        <v>0</v>
      </c>
      <c r="DW15" s="103">
        <f>IFERROR(VLOOKUP(B15,'[1]17'!B:D,3,0),"0")</f>
        <v>0</v>
      </c>
      <c r="DX15" s="103">
        <f>IFERROR(VLOOKUP(B15,'[1]17'!B:E,4,0),"0")</f>
        <v>0</v>
      </c>
      <c r="DY15" s="103">
        <f>IFERROR(VLOOKUP(B15,'[1]17'!B:F,5,0),"0")</f>
        <v>0</v>
      </c>
      <c r="DZ15" s="103">
        <f>IFERROR(VLOOKUP(B15,'[1]17'!B:J,9,0),"0")</f>
        <v>0</v>
      </c>
      <c r="EA15" s="103">
        <f>IFERROR(VLOOKUP(B15,'[1]17'!B:K,10,0),"0")</f>
        <v>0</v>
      </c>
      <c r="EB15" s="103">
        <f>IFERROR(VLOOKUP(B15,'[1]17'!B:L,11,0),"0")</f>
        <v>0</v>
      </c>
      <c r="EC15" s="101">
        <f t="shared" si="25"/>
        <v>0</v>
      </c>
      <c r="ED15" s="103">
        <f>IFERROR(VLOOKUP(B15,'[1]18'!B:D,3,0),"0")</f>
        <v>0</v>
      </c>
      <c r="EE15" s="103">
        <f>IFERROR(VLOOKUP(B15,'[1]18'!B:E,4,0),"0")</f>
        <v>0</v>
      </c>
      <c r="EF15" s="103">
        <f>IFERROR(VLOOKUP(B15,'[1]18'!B:F,5,0),"0")</f>
        <v>0</v>
      </c>
      <c r="EG15" s="103">
        <f>IFERROR(VLOOKUP(B15,'[1]18'!B:J,9,0),"0")</f>
        <v>0</v>
      </c>
      <c r="EH15" s="103">
        <f>IFERROR(VLOOKUP(B15,'[1]18'!B:K,10,0),"0")</f>
        <v>0</v>
      </c>
      <c r="EI15" s="103">
        <f>IFERROR(VLOOKUP(B15,'[1]18'!B:L,11,0),"0")</f>
        <v>0</v>
      </c>
      <c r="EJ15" s="101">
        <f t="shared" si="26"/>
        <v>0</v>
      </c>
      <c r="EK15" s="103">
        <f>IFERROR(VLOOKUP(B15,'[1]19'!B:D,3,0),"0")</f>
        <v>0</v>
      </c>
      <c r="EL15" s="103">
        <f>IFERROR(VLOOKUP(B15,'[1]19'!B:E,4,0),"0")</f>
        <v>0</v>
      </c>
      <c r="EM15" s="103">
        <f>IFERROR(VLOOKUP(B15,'[1]19'!B:F,5,0),"0")</f>
        <v>0</v>
      </c>
      <c r="EN15" s="103">
        <f>IFERROR(VLOOKUP(B15,'[1]19'!B:J,9,0),"0")</f>
        <v>0</v>
      </c>
      <c r="EO15" s="103">
        <f>IFERROR(VLOOKUP(B15,'[1]19'!B:K,10,0),"0")</f>
        <v>0</v>
      </c>
      <c r="EP15" s="103">
        <f>IFERROR(VLOOKUP(B15,'[1]19'!B:L,11,0),"0")</f>
        <v>0</v>
      </c>
      <c r="EQ15" s="101">
        <f t="shared" si="27"/>
        <v>0</v>
      </c>
      <c r="ER15" s="103">
        <f>IFERROR(VLOOKUP(B15,'[1]20'!B:D,3,0),"0")</f>
        <v>0</v>
      </c>
      <c r="ES15" s="103">
        <f>IFERROR(VLOOKUP(B15,'[1]20'!B:E,4,0),"0")</f>
        <v>0</v>
      </c>
      <c r="ET15" s="103">
        <f>IFERROR(VLOOKUP(B15,'[1]20'!B:F,5,0),"0")</f>
        <v>0</v>
      </c>
      <c r="EU15" s="103">
        <f>IFERROR(VLOOKUP(B15,'[1]20'!B:J,9,0),"0")</f>
        <v>0</v>
      </c>
      <c r="EV15" s="103">
        <f>IFERROR(VLOOKUP(B15,'[1]20'!B:K,10,0),"0")</f>
        <v>0</v>
      </c>
      <c r="EW15" s="103">
        <f>IFERROR(VLOOKUP(B15,'[1]20'!B:L,11,0),"0")</f>
        <v>0</v>
      </c>
      <c r="EX15" s="101">
        <f t="shared" si="28"/>
        <v>0</v>
      </c>
      <c r="EY15" s="103">
        <f>IFERROR(VLOOKUP(B15,'[1]21'!B:D,3,0),"0")</f>
        <v>0</v>
      </c>
      <c r="EZ15" s="103">
        <f>IFERROR(VLOOKUP(B15,'[1]21'!B:E,4,0),"0")</f>
        <v>0</v>
      </c>
      <c r="FA15" s="103">
        <f>IFERROR(VLOOKUP(B15,'[1]21'!B:F,5,0),"0")</f>
        <v>0</v>
      </c>
      <c r="FB15" s="103">
        <f>IFERROR(VLOOKUP(B15,'[1]21'!B:J,9,0),"0")</f>
        <v>0</v>
      </c>
      <c r="FC15" s="103">
        <f>IFERROR(VLOOKUP(B15,'[1]21'!B:K,10,0),"0")</f>
        <v>0</v>
      </c>
      <c r="FD15" s="103">
        <f>IFERROR(VLOOKUP(B15,'[1]21'!B:L,11,0),"0")</f>
        <v>0</v>
      </c>
      <c r="FE15" s="101">
        <f t="shared" si="29"/>
        <v>0</v>
      </c>
      <c r="FF15" s="103">
        <f>IFERROR(VLOOKUP(B15,'[1]22'!B:D,3,0),"0")</f>
        <v>0</v>
      </c>
      <c r="FG15" s="103">
        <f>IFERROR(VLOOKUP(B15,'[1]22'!B:E,4,0),"0")</f>
        <v>0</v>
      </c>
      <c r="FH15" s="103">
        <f>IFERROR(VLOOKUP(B15,'[1]22'!B:F,5,0),"0")</f>
        <v>0</v>
      </c>
      <c r="FI15" s="103">
        <f>IFERROR(VLOOKUP(B15,'[1]22'!B:J,9,0),"0")</f>
        <v>0</v>
      </c>
      <c r="FJ15" s="103">
        <f>IFERROR(VLOOKUP(B15,'[1]22'!B:K,10,0),"0")</f>
        <v>0</v>
      </c>
      <c r="FK15" s="103">
        <f>IFERROR(VLOOKUP(B15,'[1]22'!B:L,11,0),"0")</f>
        <v>0</v>
      </c>
      <c r="FL15" s="101">
        <f t="shared" si="30"/>
        <v>0</v>
      </c>
      <c r="FM15" s="103">
        <f>IFERROR(VLOOKUP(B15,'[1]23'!B:D,3,0),"0")</f>
        <v>0</v>
      </c>
      <c r="FN15" s="103">
        <f>IFERROR(VLOOKUP(B15,'[1]23'!B:E,4,0),"0")</f>
        <v>0</v>
      </c>
      <c r="FO15" s="103">
        <f>IFERROR(VLOOKUP(B15,'[1]23'!B:F,5,0),"0")</f>
        <v>0</v>
      </c>
      <c r="FP15" s="103">
        <f>IFERROR(VLOOKUP(B15,'[1]23'!B:J,9,0),"0")</f>
        <v>0</v>
      </c>
      <c r="FQ15" s="103">
        <f>IFERROR(VLOOKUP(B15,'[1]23'!B:K,10,0),"0")</f>
        <v>0</v>
      </c>
      <c r="FR15" s="103">
        <f>IFERROR(VLOOKUP(B15,'[1]23'!B:L,11,0),"0")</f>
        <v>0</v>
      </c>
      <c r="FS15" s="101">
        <f t="shared" si="31"/>
        <v>0</v>
      </c>
      <c r="FT15" s="103">
        <f>IFERROR(VLOOKUP(B15,'[1]24'!B:D,3,0),"0")</f>
        <v>0</v>
      </c>
      <c r="FU15" s="103">
        <f>IFERROR(VLOOKUP(B15,'[1]24'!B:E,4,0),"0")</f>
        <v>0</v>
      </c>
      <c r="FV15" s="103">
        <f>IFERROR(VLOOKUP(B15,'[1]24'!B:F,5,0),"0")</f>
        <v>0</v>
      </c>
      <c r="FW15" s="103">
        <f>IFERROR(VLOOKUP(B15,'[1]24'!B:J,9,0),"0")</f>
        <v>0</v>
      </c>
      <c r="FX15" s="103">
        <f>IFERROR(VLOOKUP(B15,'[1]24'!B:K,10,0),"0")</f>
        <v>0</v>
      </c>
      <c r="FY15" s="103">
        <f>IFERROR(VLOOKUP(B15,'[1]24'!B:L,11,0),"0")</f>
        <v>0</v>
      </c>
      <c r="FZ15" s="101">
        <f t="shared" si="32"/>
        <v>0</v>
      </c>
      <c r="GA15" s="103">
        <f>IFERROR(VLOOKUP(B15,'[1]25'!B:D,3,0),"0")</f>
        <v>0</v>
      </c>
      <c r="GB15" s="103">
        <f>IFERROR(VLOOKUP(B15,'[1]25'!B:E,4,0),"0")</f>
        <v>0</v>
      </c>
      <c r="GC15" s="103">
        <f>IFERROR(VLOOKUP(B15,'[1]25'!B:F,5,0),"0")</f>
        <v>0</v>
      </c>
      <c r="GD15" s="103">
        <f>IFERROR(VLOOKUP(B15,'[1]25'!B:J,9,0),"0")</f>
        <v>0</v>
      </c>
      <c r="GE15" s="103">
        <f>IFERROR(VLOOKUP(B15,'[1]25'!B:K,10,0),"0")</f>
        <v>0</v>
      </c>
      <c r="GF15" s="103">
        <f>IFERROR(VLOOKUP(B15,'[1]25'!B:L,11,0),"0")</f>
        <v>0</v>
      </c>
      <c r="GG15" s="101">
        <f t="shared" si="33"/>
        <v>0</v>
      </c>
      <c r="GH15" s="103">
        <f>IFERROR(VLOOKUP(B15,'[1]26'!B:D,3,0),"0")</f>
        <v>0</v>
      </c>
      <c r="GI15" s="103">
        <f>IFERROR(VLOOKUP(B15,'[1]26'!B:E,4,0),"0")</f>
        <v>0</v>
      </c>
      <c r="GJ15" s="103">
        <f>IFERROR(VLOOKUP(B15,'[1]26'!B:F,5,0),"0")</f>
        <v>0</v>
      </c>
      <c r="GK15" s="103">
        <f>IFERROR(VLOOKUP(B15,'[1]26'!B:J,9,0),"0")</f>
        <v>0</v>
      </c>
      <c r="GL15" s="103">
        <f>IFERROR(VLOOKUP(B15,'[1]26'!B:K,10,0),"0")</f>
        <v>0</v>
      </c>
      <c r="GM15" s="103">
        <f>IFERROR(VLOOKUP(B15,'[1]26'!B:L,11,0),"0")</f>
        <v>0</v>
      </c>
      <c r="GN15" s="101">
        <f t="shared" si="34"/>
        <v>0</v>
      </c>
      <c r="GO15" s="103">
        <f>IFERROR(VLOOKUP(B15,'[1]27'!B:D,3,0),"0")</f>
        <v>0</v>
      </c>
      <c r="GP15" s="103">
        <f>IFERROR(VLOOKUP(B15,'[1]27'!B:E,4,0),"0")</f>
        <v>0</v>
      </c>
      <c r="GQ15" s="103">
        <f>IFERROR(VLOOKUP(B15,'[1]27'!B:F,5,0),"0")</f>
        <v>0</v>
      </c>
      <c r="GR15" s="103">
        <f>IFERROR(VLOOKUP(B15,'[1]27'!B:J,9,0),"0")</f>
        <v>0</v>
      </c>
      <c r="GS15" s="103">
        <f>IFERROR(VLOOKUP(B15,'[1]27'!B:K,10,0),"0")</f>
        <v>0</v>
      </c>
      <c r="GT15" s="103">
        <f>IFERROR(VLOOKUP(B15,'[1]27'!B:L,11,0),"0")</f>
        <v>0</v>
      </c>
      <c r="GU15" s="101">
        <f t="shared" si="35"/>
        <v>0</v>
      </c>
      <c r="GV15" s="103">
        <f>IFERROR(VLOOKUP(B15,'[1]28'!B:D,3,0),"0")</f>
        <v>0</v>
      </c>
      <c r="GW15" s="103">
        <f>IFERROR(VLOOKUP(B15,'[1]28'!B:E,4,0),"0")</f>
        <v>0</v>
      </c>
      <c r="GX15" s="103">
        <f>IFERROR(VLOOKUP(B15,'[1]28'!B:F,5,0),"0")</f>
        <v>0</v>
      </c>
      <c r="GY15" s="103">
        <f>IFERROR(VLOOKUP(B15,'[1]28'!B:J,9,0),"0")</f>
        <v>0</v>
      </c>
      <c r="GZ15" s="103">
        <f>IFERROR(VLOOKUP(B15,'[1]28'!B:K,10,0),"0")</f>
        <v>0</v>
      </c>
      <c r="HA15" s="103">
        <f>IFERROR(VLOOKUP(B15,'[1]28'!B:L,11,0),"0")</f>
        <v>0</v>
      </c>
      <c r="HB15" s="101">
        <f t="shared" si="36"/>
        <v>0</v>
      </c>
      <c r="HC15" s="103">
        <f>IFERROR(VLOOKUP(B15,'[1]29'!B:D,3,0),"0")</f>
        <v>0</v>
      </c>
      <c r="HD15" s="103">
        <f>IFERROR(VLOOKUP(B15,'[1]29'!B:E,4,0),"0")</f>
        <v>0</v>
      </c>
      <c r="HE15" s="103">
        <f>IFERROR(VLOOKUP(B15,'[1]29'!B:F,5,0),"0")</f>
        <v>0</v>
      </c>
      <c r="HF15" s="103">
        <f>IFERROR(VLOOKUP(B15,'[1]29'!B:J,9,0),"0")</f>
        <v>0</v>
      </c>
      <c r="HG15" s="103">
        <f>IFERROR(VLOOKUP(B15,'[1]29'!B:K,10,0),"0")</f>
        <v>0</v>
      </c>
      <c r="HH15" s="103">
        <f>IFERROR(VLOOKUP(B15,'[1]29'!B:L,11,0),"0")</f>
        <v>0</v>
      </c>
      <c r="HI15" s="101">
        <f t="shared" si="37"/>
        <v>0</v>
      </c>
      <c r="HJ15" s="103">
        <f>IFERROR(VLOOKUP(B15,'[1]30'!B:D,3,0),"0")</f>
        <v>0</v>
      </c>
      <c r="HK15" s="103">
        <f>IFERROR(VLOOKUP(B15,'[1]30'!B:E,4,0),"0")</f>
        <v>0</v>
      </c>
      <c r="HL15" s="103">
        <f>IFERROR(VLOOKUP(B15,'[1]30'!B:F,5,0),"0")</f>
        <v>0</v>
      </c>
      <c r="HM15" s="103">
        <f>IFERROR(VLOOKUP(B15,'[1]30'!B:J,9,0),"0")</f>
        <v>0</v>
      </c>
      <c r="HN15" s="103">
        <f>IFERROR(VLOOKUP(B15,'[1]30'!B:K,10,0),"0")</f>
        <v>0</v>
      </c>
      <c r="HO15" s="103">
        <f>IFERROR(VLOOKUP(B15,'[1]30'!B:L,11,0),"0")</f>
        <v>0</v>
      </c>
      <c r="HP15" s="101">
        <f t="shared" si="38"/>
        <v>0</v>
      </c>
      <c r="HQ15" s="103">
        <f>IFERROR(VLOOKUP(B15,'[1]31'!B:D,3,0),"0")</f>
        <v>0</v>
      </c>
      <c r="HR15" s="103">
        <f>IFERROR(VLOOKUP(B15,'[1]31'!B:E,4,0),"0")</f>
        <v>0</v>
      </c>
      <c r="HS15" s="103">
        <f>IFERROR(VLOOKUP(B15,'[1]31'!B:F,5,0),"0")</f>
        <v>0</v>
      </c>
      <c r="HT15" s="103">
        <f>IFERROR(VLOOKUP(B15,'[1]31'!B:J,9,0),"0")</f>
        <v>0</v>
      </c>
      <c r="HU15" s="103">
        <f>IFERROR(VLOOKUP(B15,'[1]31'!B:K,10,0),"0")</f>
        <v>0</v>
      </c>
      <c r="HV15" s="103">
        <f>IFERROR(VLOOKUP(B15,'[1]31'!B:L,11,0),"0")</f>
        <v>0</v>
      </c>
      <c r="HW15" s="101">
        <f t="shared" si="39"/>
        <v>0</v>
      </c>
    </row>
    <row r="16" spans="1:231" x14ac:dyDescent="0.6">
      <c r="A16" s="83">
        <v>13</v>
      </c>
      <c r="B16" s="83">
        <v>1111095</v>
      </c>
      <c r="C16" s="84" t="s">
        <v>16876</v>
      </c>
      <c r="D16" s="83" t="s">
        <v>168</v>
      </c>
      <c r="E16" s="85">
        <v>38.89</v>
      </c>
      <c r="F16" s="99">
        <f t="shared" si="5"/>
        <v>0</v>
      </c>
      <c r="G16" s="100">
        <f t="shared" si="6"/>
        <v>0</v>
      </c>
      <c r="H16" s="100">
        <f t="shared" si="6"/>
        <v>0</v>
      </c>
      <c r="I16" s="100">
        <f t="shared" si="6"/>
        <v>0</v>
      </c>
      <c r="J16" s="100">
        <f t="shared" si="6"/>
        <v>0</v>
      </c>
      <c r="K16" s="100">
        <f t="shared" si="6"/>
        <v>0</v>
      </c>
      <c r="L16" s="100">
        <f t="shared" si="6"/>
        <v>0</v>
      </c>
      <c r="M16" s="101">
        <f t="shared" si="7"/>
        <v>0</v>
      </c>
      <c r="N16" s="102">
        <f t="shared" si="8"/>
        <v>0</v>
      </c>
      <c r="O16" s="103">
        <f>IFERROR(VLOOKUP(B16,'[1]1'!B:D,3,0),"0")</f>
        <v>0</v>
      </c>
      <c r="P16" s="103">
        <f>IFERROR(VLOOKUP(B16,'[1]1'!B:E,4,0),"0")</f>
        <v>0</v>
      </c>
      <c r="Q16" s="103">
        <f>IFERROR(VLOOKUP(B16,'[1]1'!B:F,5,0),"0")</f>
        <v>0</v>
      </c>
      <c r="R16" s="103">
        <f>IFERROR(VLOOKUP(B16,'[1]1'!B:J,9,0),"0")</f>
        <v>0</v>
      </c>
      <c r="S16" s="103">
        <f>IFERROR(VLOOKUP(B16,'[1]1'!B:K,10,0),"0")</f>
        <v>0</v>
      </c>
      <c r="T16" s="103">
        <f>IFERROR(VLOOKUP(B16,'[1]1'!B:L,11,0),"0")</f>
        <v>0</v>
      </c>
      <c r="U16" s="101">
        <f t="shared" si="9"/>
        <v>0</v>
      </c>
      <c r="V16" s="103">
        <f>IFERROR(VLOOKUP(B16,'[1]2'!B:D,3,0),"0")</f>
        <v>0</v>
      </c>
      <c r="W16" s="103">
        <f>IFERROR(VLOOKUP(B16,'[1]2'!B:E,4,0),"0")</f>
        <v>0</v>
      </c>
      <c r="X16" s="103">
        <f>IFERROR(VLOOKUP(B16,'[1]2'!B:F,5,0),"0")</f>
        <v>0</v>
      </c>
      <c r="Y16" s="103">
        <f>IFERROR(VLOOKUP(B16,'[1]2'!B:J,9,0),"0")</f>
        <v>0</v>
      </c>
      <c r="Z16" s="103">
        <f>IFERROR(VLOOKUP(B16,'[1]2'!B:K,10,0),"0")</f>
        <v>0</v>
      </c>
      <c r="AA16" s="103">
        <f>IFERROR(VLOOKUP(B16,'[1]2'!B:L,11,0),"0")</f>
        <v>0</v>
      </c>
      <c r="AB16" s="101">
        <f t="shared" si="10"/>
        <v>0</v>
      </c>
      <c r="AC16" s="103">
        <f>IFERROR(VLOOKUP(B16,'[1]3'!B:D,3,0),"0")</f>
        <v>0</v>
      </c>
      <c r="AD16" s="103">
        <f>IFERROR(VLOOKUP(B16,'[1]3'!B:E,4,0),"0")</f>
        <v>0</v>
      </c>
      <c r="AE16" s="103">
        <f>IFERROR(VLOOKUP(B16,'[1]3'!B:F,5,0),"0")</f>
        <v>0</v>
      </c>
      <c r="AF16" s="103">
        <f>IFERROR(VLOOKUP(B16,'[1]3'!B:J,9,0),"0")</f>
        <v>0</v>
      </c>
      <c r="AG16" s="103">
        <f>IFERROR(VLOOKUP(B16,'[1]3'!B:K,10,0),"0")</f>
        <v>0</v>
      </c>
      <c r="AH16" s="103">
        <f>IFERROR(VLOOKUP(B16,'[1]3'!B:L,11,0),"0")</f>
        <v>0</v>
      </c>
      <c r="AI16" s="101">
        <f t="shared" si="11"/>
        <v>0</v>
      </c>
      <c r="AJ16" s="103">
        <f>IFERROR(VLOOKUP(B16,'[1]4'!B:D,3,0),"0")</f>
        <v>0</v>
      </c>
      <c r="AK16" s="103">
        <f>IFERROR(VLOOKUP(B16,'[1]4'!B:E,4,0),"0")</f>
        <v>0</v>
      </c>
      <c r="AL16" s="103">
        <f>IFERROR(VLOOKUP(B16,'[1]4'!B:F,5,0),"0")</f>
        <v>0</v>
      </c>
      <c r="AM16" s="103">
        <f>IFERROR(VLOOKUP(B16,'[1]4'!B:J,9,0),"0")</f>
        <v>0</v>
      </c>
      <c r="AN16" s="103">
        <f>IFERROR(VLOOKUP(B16,'[1]4'!B:K,10,0),"0")</f>
        <v>0</v>
      </c>
      <c r="AO16" s="103">
        <f>IFERROR(VLOOKUP(B16,'[1]4'!B:L,11,0),"0")</f>
        <v>0</v>
      </c>
      <c r="AP16" s="101">
        <f t="shared" si="12"/>
        <v>0</v>
      </c>
      <c r="AQ16" s="103">
        <f>IFERROR(VLOOKUP(B16,'[1]5'!B:D,3,0),"0")</f>
        <v>0</v>
      </c>
      <c r="AR16" s="103">
        <f>IFERROR(VLOOKUP(B16,'[1]5'!B:E,4,0),"0")</f>
        <v>0</v>
      </c>
      <c r="AS16" s="103">
        <f>IFERROR(VLOOKUP(B16,'[1]5'!B:F,5,0),"0")</f>
        <v>0</v>
      </c>
      <c r="AT16" s="103">
        <f>IFERROR(VLOOKUP(B16,'[1]5'!B:J,9,0),"0")</f>
        <v>0</v>
      </c>
      <c r="AU16" s="103">
        <f>IFERROR(VLOOKUP(B16,'[1]5'!B:K,10,0),"0")</f>
        <v>0</v>
      </c>
      <c r="AV16" s="103">
        <f>IFERROR(VLOOKUP(B16,'[1]5'!B:L,11,0),"0")</f>
        <v>0</v>
      </c>
      <c r="AW16" s="101">
        <f t="shared" si="13"/>
        <v>0</v>
      </c>
      <c r="AX16" s="103">
        <f>IFERROR(VLOOKUP(B16,'[1]6'!B:D,3,0),"0")</f>
        <v>0</v>
      </c>
      <c r="AY16" s="103">
        <f>IFERROR(VLOOKUP(B16,'[1]6'!B:E,4,0),"0")</f>
        <v>0</v>
      </c>
      <c r="AZ16" s="103">
        <f>IFERROR(VLOOKUP(B16,'[1]6'!B:F,5,0),"0")</f>
        <v>0</v>
      </c>
      <c r="BA16" s="103">
        <f>IFERROR(VLOOKUP(B16,'[1]6'!B:J,9,0),"0")</f>
        <v>0</v>
      </c>
      <c r="BB16" s="103">
        <f>IFERROR(VLOOKUP(B16,'[1]6'!B:K,10,0),"0")</f>
        <v>0</v>
      </c>
      <c r="BC16" s="103">
        <f>IFERROR(VLOOKUP(B16,'[1]6'!B:L,11,0),"0")</f>
        <v>0</v>
      </c>
      <c r="BD16" s="101">
        <f t="shared" si="14"/>
        <v>0</v>
      </c>
      <c r="BE16" s="103">
        <f>IFERROR(VLOOKUP(B16,'[1]7'!B:D,3,0),"0")</f>
        <v>0</v>
      </c>
      <c r="BF16" s="103">
        <f>IFERROR(VLOOKUP(B16,'[1]7'!B:E,4,0),"0")</f>
        <v>0</v>
      </c>
      <c r="BG16" s="103">
        <f>IFERROR(VLOOKUP(B16,'[1]7'!B:F,5,0),"0")</f>
        <v>0</v>
      </c>
      <c r="BH16" s="103">
        <f>IFERROR(VLOOKUP(B16,'[1]7'!B:J,9,0),"0")</f>
        <v>0</v>
      </c>
      <c r="BI16" s="103">
        <f>IFERROR(VLOOKUP(B16,'[1]7'!B:K,10,0),"0")</f>
        <v>0</v>
      </c>
      <c r="BJ16" s="103">
        <f>IFERROR(VLOOKUP(B16,'[1]7'!B:L,11,0),"0")</f>
        <v>0</v>
      </c>
      <c r="BK16" s="101">
        <f t="shared" si="15"/>
        <v>0</v>
      </c>
      <c r="BL16" s="103">
        <f>IFERROR(VLOOKUP(B16,'[1]8'!B:D,3,0),"0")</f>
        <v>0</v>
      </c>
      <c r="BM16" s="103">
        <f>IFERROR(VLOOKUP(B16,'[1]8'!B:E,4,0),"0")</f>
        <v>0</v>
      </c>
      <c r="BN16" s="103">
        <f>IFERROR(VLOOKUP(B16,'[1]8'!B:F,5,0),"0")</f>
        <v>0</v>
      </c>
      <c r="BO16" s="103">
        <f>IFERROR(VLOOKUP(B16,'[1]8'!B:J,9,0),"0")</f>
        <v>0</v>
      </c>
      <c r="BP16" s="103">
        <f>IFERROR(VLOOKUP(B16,'[1]8'!B:K,10,0),"0")</f>
        <v>0</v>
      </c>
      <c r="BQ16" s="103">
        <f>IFERROR(VLOOKUP(B16,'[1]8'!B:L,11,0),"0")</f>
        <v>0</v>
      </c>
      <c r="BR16" s="101">
        <f t="shared" si="16"/>
        <v>0</v>
      </c>
      <c r="BS16" s="103">
        <f>IFERROR(VLOOKUP(B16,'[1]9'!B:D,3,0),"0")</f>
        <v>0</v>
      </c>
      <c r="BT16" s="103">
        <f>IFERROR(VLOOKUP(B16,'[1]9'!B:E,4,0),"0")</f>
        <v>0</v>
      </c>
      <c r="BU16" s="103">
        <f>IFERROR(VLOOKUP(B16,'[1]9'!B:F,5,0),"0")</f>
        <v>0</v>
      </c>
      <c r="BV16" s="103">
        <f>IFERROR(VLOOKUP(B16,'[1]9'!B:J,9,0),"0")</f>
        <v>0</v>
      </c>
      <c r="BW16" s="103">
        <f>IFERROR(VLOOKUP(B16,'[1]9'!B:K,10,0),"0")</f>
        <v>0</v>
      </c>
      <c r="BX16" s="103">
        <f>IFERROR(VLOOKUP(B16,'[1]9'!B:L,11,0),"0")</f>
        <v>0</v>
      </c>
      <c r="BY16" s="101">
        <f t="shared" si="17"/>
        <v>0</v>
      </c>
      <c r="BZ16" s="103">
        <f>IFERROR(VLOOKUP(B16,'[1]10'!B:D,3,0),"0")</f>
        <v>0</v>
      </c>
      <c r="CA16" s="103">
        <f>IFERROR(VLOOKUP(B16,'[1]10'!B:E,4,0),"0")</f>
        <v>0</v>
      </c>
      <c r="CB16" s="103">
        <f>IFERROR(VLOOKUP(B16,'[1]10'!B:F,5,0),"0")</f>
        <v>0</v>
      </c>
      <c r="CC16" s="103">
        <f>IFERROR(VLOOKUP(B16,'[1]10'!B:J,9,0),"0")</f>
        <v>0</v>
      </c>
      <c r="CD16" s="103">
        <f>IFERROR(VLOOKUP(B16,'[1]10'!B:K,10,0),"0")</f>
        <v>0</v>
      </c>
      <c r="CE16" s="103">
        <f>IFERROR(VLOOKUP(B16,'[1]10'!B:L,11,0),"0")</f>
        <v>0</v>
      </c>
      <c r="CF16" s="101">
        <f t="shared" si="18"/>
        <v>0</v>
      </c>
      <c r="CG16" s="103">
        <f>IFERROR(VLOOKUP(B16,'[1]11'!B:D,3,0),"0")</f>
        <v>0</v>
      </c>
      <c r="CH16" s="103">
        <f>IFERROR(VLOOKUP(B16,'[1]11'!B:E,4,0),"0")</f>
        <v>0</v>
      </c>
      <c r="CI16" s="103">
        <f>IFERROR(VLOOKUP(B16,'[1]11'!B:F,5,0),"0")</f>
        <v>0</v>
      </c>
      <c r="CJ16" s="103">
        <f>IFERROR(VLOOKUP(B16,'[1]11'!B:J,9,0),"0")</f>
        <v>0</v>
      </c>
      <c r="CK16" s="103">
        <f>IFERROR(VLOOKUP(B16,'[1]11'!B:K,10,0),"0")</f>
        <v>0</v>
      </c>
      <c r="CL16" s="103">
        <f>IFERROR(VLOOKUP(B16,'[1]11'!B:L,11,0),"0")</f>
        <v>0</v>
      </c>
      <c r="CM16" s="101">
        <f t="shared" si="19"/>
        <v>0</v>
      </c>
      <c r="CN16" s="103">
        <f>IFERROR(VLOOKUP(B16,'[1]12'!B:D,3,0),"0")</f>
        <v>0</v>
      </c>
      <c r="CO16" s="103">
        <f>IFERROR(VLOOKUP(B16,'[1]12'!B:E,4,0),"0")</f>
        <v>0</v>
      </c>
      <c r="CP16" s="103">
        <f>IFERROR(VLOOKUP(B16,'[1]12'!B:F,5,0),"0")</f>
        <v>0</v>
      </c>
      <c r="CQ16" s="103">
        <f>IFERROR(VLOOKUP(B16,'[1]12'!B:J,9,0),"0")</f>
        <v>0</v>
      </c>
      <c r="CR16" s="103">
        <f>IFERROR(VLOOKUP(B16,'[1]12'!B:K,10,0),"0")</f>
        <v>0</v>
      </c>
      <c r="CS16" s="103">
        <f>IFERROR(VLOOKUP(B16,'[1]12'!B:L,11,0),"0")</f>
        <v>0</v>
      </c>
      <c r="CT16" s="101">
        <f t="shared" si="20"/>
        <v>0</v>
      </c>
      <c r="CU16" s="103">
        <f>IFERROR(VLOOKUP(B16,'[1]13'!B:D,3,0),"0")</f>
        <v>0</v>
      </c>
      <c r="CV16" s="103">
        <f>IFERROR(VLOOKUP(B16,'[1]13'!B:E,4,0),"0")</f>
        <v>0</v>
      </c>
      <c r="CW16" s="103">
        <f>IFERROR(VLOOKUP(B16,'[1]13'!B:F,5,0),"0")</f>
        <v>0</v>
      </c>
      <c r="CX16" s="103">
        <f>IFERROR(VLOOKUP(B16,'[1]13'!B:J,9,0),"0")</f>
        <v>0</v>
      </c>
      <c r="CY16" s="103">
        <f>IFERROR(VLOOKUP(B16,'[1]13'!B:K,10,0),"0")</f>
        <v>0</v>
      </c>
      <c r="CZ16" s="103">
        <f>IFERROR(VLOOKUP(B16,'[1]13'!B:L,11,0),"0")</f>
        <v>0</v>
      </c>
      <c r="DA16" s="101">
        <f t="shared" si="21"/>
        <v>0</v>
      </c>
      <c r="DB16" s="103">
        <f>IFERROR(VLOOKUP(B16,'[1]14'!B:D,3,0),"0")</f>
        <v>0</v>
      </c>
      <c r="DC16" s="103">
        <f>IFERROR(VLOOKUP(B16,'[1]14'!B:E,4,0),"0")</f>
        <v>0</v>
      </c>
      <c r="DD16" s="103">
        <f>IFERROR(VLOOKUP(B16,'[1]14'!B:F,5,0),"0")</f>
        <v>0</v>
      </c>
      <c r="DE16" s="103">
        <f>IFERROR(VLOOKUP(B16,'[1]14'!B:J,9,0),"0")</f>
        <v>0</v>
      </c>
      <c r="DF16" s="103">
        <f>IFERROR(VLOOKUP(B16,'[1]14'!B:K,10,0),"0")</f>
        <v>0</v>
      </c>
      <c r="DG16" s="103">
        <f>IFERROR(VLOOKUP(B16,'[1]14'!B:L,11,0),"0")</f>
        <v>0</v>
      </c>
      <c r="DH16" s="101">
        <f t="shared" si="22"/>
        <v>0</v>
      </c>
      <c r="DI16" s="103">
        <f>IFERROR(VLOOKUP(B16,'[1]15'!B:D,3,0),"0")</f>
        <v>0</v>
      </c>
      <c r="DJ16" s="103">
        <f>IFERROR(VLOOKUP(B16,'[1]15'!B:E,4,0),"0")</f>
        <v>0</v>
      </c>
      <c r="DK16" s="103">
        <f>IFERROR(VLOOKUP(B16,'[1]15'!B:F,5,0),"0")</f>
        <v>0</v>
      </c>
      <c r="DL16" s="103">
        <f>IFERROR(VLOOKUP(B16,'[1]15'!B:J,9,0),"0")</f>
        <v>0</v>
      </c>
      <c r="DM16" s="103">
        <f>IFERROR(VLOOKUP(B16,'[1]15'!B:K,10,0),"0")</f>
        <v>0</v>
      </c>
      <c r="DN16" s="103">
        <f>IFERROR(VLOOKUP(B16,'[1]15'!B:L,11,0),"0")</f>
        <v>0</v>
      </c>
      <c r="DO16" s="101">
        <f t="shared" si="23"/>
        <v>0</v>
      </c>
      <c r="DP16" s="103">
        <f>IFERROR(VLOOKUP(B16,'[1]16'!B:D,3,0),"0")</f>
        <v>0</v>
      </c>
      <c r="DQ16" s="103">
        <f>IFERROR(VLOOKUP(B16,'[1]16'!B:E,4,0),"0")</f>
        <v>0</v>
      </c>
      <c r="DR16" s="103">
        <f>IFERROR(VLOOKUP(B16,'[1]16'!B:F,5,0),"0")</f>
        <v>0</v>
      </c>
      <c r="DS16" s="103">
        <f>IFERROR(VLOOKUP(B16,'[1]16'!B:J,9,0),"0")</f>
        <v>0</v>
      </c>
      <c r="DT16" s="103">
        <f>IFERROR(VLOOKUP(B16,'[1]16'!B:K,10,0),"0")</f>
        <v>0</v>
      </c>
      <c r="DU16" s="103">
        <f>IFERROR(VLOOKUP(B16,'[1]16'!B:L,11,0),"0")</f>
        <v>0</v>
      </c>
      <c r="DV16" s="101">
        <f t="shared" si="24"/>
        <v>0</v>
      </c>
      <c r="DW16" s="103">
        <f>IFERROR(VLOOKUP(B16,'[1]17'!B:D,3,0),"0")</f>
        <v>0</v>
      </c>
      <c r="DX16" s="103">
        <f>IFERROR(VLOOKUP(B16,'[1]17'!B:E,4,0),"0")</f>
        <v>0</v>
      </c>
      <c r="DY16" s="103">
        <f>IFERROR(VLOOKUP(B16,'[1]17'!B:F,5,0),"0")</f>
        <v>0</v>
      </c>
      <c r="DZ16" s="103">
        <f>IFERROR(VLOOKUP(B16,'[1]17'!B:J,9,0),"0")</f>
        <v>0</v>
      </c>
      <c r="EA16" s="103">
        <f>IFERROR(VLOOKUP(B16,'[1]17'!B:K,10,0),"0")</f>
        <v>0</v>
      </c>
      <c r="EB16" s="103">
        <f>IFERROR(VLOOKUP(B16,'[1]17'!B:L,11,0),"0")</f>
        <v>0</v>
      </c>
      <c r="EC16" s="101">
        <f t="shared" si="25"/>
        <v>0</v>
      </c>
      <c r="ED16" s="103">
        <f>IFERROR(VLOOKUP(B16,'[1]18'!B:D,3,0),"0")</f>
        <v>0</v>
      </c>
      <c r="EE16" s="103">
        <f>IFERROR(VLOOKUP(B16,'[1]18'!B:E,4,0),"0")</f>
        <v>0</v>
      </c>
      <c r="EF16" s="103">
        <f>IFERROR(VLOOKUP(B16,'[1]18'!B:F,5,0),"0")</f>
        <v>0</v>
      </c>
      <c r="EG16" s="103">
        <f>IFERROR(VLOOKUP(B16,'[1]18'!B:J,9,0),"0")</f>
        <v>0</v>
      </c>
      <c r="EH16" s="103">
        <f>IFERROR(VLOOKUP(B16,'[1]18'!B:K,10,0),"0")</f>
        <v>0</v>
      </c>
      <c r="EI16" s="103">
        <f>IFERROR(VLOOKUP(B16,'[1]18'!B:L,11,0),"0")</f>
        <v>0</v>
      </c>
      <c r="EJ16" s="101">
        <f t="shared" si="26"/>
        <v>0</v>
      </c>
      <c r="EK16" s="103">
        <f>IFERROR(VLOOKUP(B16,'[1]19'!B:D,3,0),"0")</f>
        <v>0</v>
      </c>
      <c r="EL16" s="103">
        <f>IFERROR(VLOOKUP(B16,'[1]19'!B:E,4,0),"0")</f>
        <v>0</v>
      </c>
      <c r="EM16" s="103">
        <f>IFERROR(VLOOKUP(B16,'[1]19'!B:F,5,0),"0")</f>
        <v>0</v>
      </c>
      <c r="EN16" s="103">
        <f>IFERROR(VLOOKUP(B16,'[1]19'!B:J,9,0),"0")</f>
        <v>0</v>
      </c>
      <c r="EO16" s="103">
        <f>IFERROR(VLOOKUP(B16,'[1]19'!B:K,10,0),"0")</f>
        <v>0</v>
      </c>
      <c r="EP16" s="103">
        <f>IFERROR(VLOOKUP(B16,'[1]19'!B:L,11,0),"0")</f>
        <v>0</v>
      </c>
      <c r="EQ16" s="101">
        <f t="shared" si="27"/>
        <v>0</v>
      </c>
      <c r="ER16" s="103">
        <f>IFERROR(VLOOKUP(B16,'[1]20'!B:D,3,0),"0")</f>
        <v>0</v>
      </c>
      <c r="ES16" s="103">
        <f>IFERROR(VLOOKUP(B16,'[1]20'!B:E,4,0),"0")</f>
        <v>0</v>
      </c>
      <c r="ET16" s="103">
        <f>IFERROR(VLOOKUP(B16,'[1]20'!B:F,5,0),"0")</f>
        <v>0</v>
      </c>
      <c r="EU16" s="103">
        <f>IFERROR(VLOOKUP(B16,'[1]20'!B:J,9,0),"0")</f>
        <v>0</v>
      </c>
      <c r="EV16" s="103">
        <f>IFERROR(VLOOKUP(B16,'[1]20'!B:K,10,0),"0")</f>
        <v>0</v>
      </c>
      <c r="EW16" s="103">
        <f>IFERROR(VLOOKUP(B16,'[1]20'!B:L,11,0),"0")</f>
        <v>0</v>
      </c>
      <c r="EX16" s="101">
        <f t="shared" si="28"/>
        <v>0</v>
      </c>
      <c r="EY16" s="103">
        <f>IFERROR(VLOOKUP(B16,'[1]21'!B:D,3,0),"0")</f>
        <v>0</v>
      </c>
      <c r="EZ16" s="103">
        <f>IFERROR(VLOOKUP(B16,'[1]21'!B:E,4,0),"0")</f>
        <v>0</v>
      </c>
      <c r="FA16" s="103">
        <f>IFERROR(VLOOKUP(B16,'[1]21'!B:F,5,0),"0")</f>
        <v>0</v>
      </c>
      <c r="FB16" s="103">
        <f>IFERROR(VLOOKUP(B16,'[1]21'!B:J,9,0),"0")</f>
        <v>0</v>
      </c>
      <c r="FC16" s="103">
        <f>IFERROR(VLOOKUP(B16,'[1]21'!B:K,10,0),"0")</f>
        <v>0</v>
      </c>
      <c r="FD16" s="103">
        <f>IFERROR(VLOOKUP(B16,'[1]21'!B:L,11,0),"0")</f>
        <v>0</v>
      </c>
      <c r="FE16" s="101">
        <f t="shared" si="29"/>
        <v>0</v>
      </c>
      <c r="FF16" s="103">
        <f>IFERROR(VLOOKUP(B16,'[1]22'!B:D,3,0),"0")</f>
        <v>0</v>
      </c>
      <c r="FG16" s="103">
        <f>IFERROR(VLOOKUP(B16,'[1]22'!B:E,4,0),"0")</f>
        <v>0</v>
      </c>
      <c r="FH16" s="103">
        <f>IFERROR(VLOOKUP(B16,'[1]22'!B:F,5,0),"0")</f>
        <v>0</v>
      </c>
      <c r="FI16" s="103">
        <f>IFERROR(VLOOKUP(B16,'[1]22'!B:J,9,0),"0")</f>
        <v>0</v>
      </c>
      <c r="FJ16" s="103">
        <f>IFERROR(VLOOKUP(B16,'[1]22'!B:K,10,0),"0")</f>
        <v>0</v>
      </c>
      <c r="FK16" s="103">
        <f>IFERROR(VLOOKUP(B16,'[1]22'!B:L,11,0),"0")</f>
        <v>0</v>
      </c>
      <c r="FL16" s="101">
        <f t="shared" si="30"/>
        <v>0</v>
      </c>
      <c r="FM16" s="103">
        <f>IFERROR(VLOOKUP(B16,'[1]23'!B:D,3,0),"0")</f>
        <v>0</v>
      </c>
      <c r="FN16" s="103">
        <f>IFERROR(VLOOKUP(B16,'[1]23'!B:E,4,0),"0")</f>
        <v>0</v>
      </c>
      <c r="FO16" s="103">
        <f>IFERROR(VLOOKUP(B16,'[1]23'!B:F,5,0),"0")</f>
        <v>0</v>
      </c>
      <c r="FP16" s="103">
        <f>IFERROR(VLOOKUP(B16,'[1]23'!B:J,9,0),"0")</f>
        <v>0</v>
      </c>
      <c r="FQ16" s="103">
        <f>IFERROR(VLOOKUP(B16,'[1]23'!B:K,10,0),"0")</f>
        <v>0</v>
      </c>
      <c r="FR16" s="103">
        <f>IFERROR(VLOOKUP(B16,'[1]23'!B:L,11,0),"0")</f>
        <v>0</v>
      </c>
      <c r="FS16" s="101">
        <f t="shared" si="31"/>
        <v>0</v>
      </c>
      <c r="FT16" s="103">
        <f>IFERROR(VLOOKUP(B16,'[1]24'!B:D,3,0),"0")</f>
        <v>0</v>
      </c>
      <c r="FU16" s="103">
        <f>IFERROR(VLOOKUP(B16,'[1]24'!B:E,4,0),"0")</f>
        <v>0</v>
      </c>
      <c r="FV16" s="103">
        <f>IFERROR(VLOOKUP(B16,'[1]24'!B:F,5,0),"0")</f>
        <v>0</v>
      </c>
      <c r="FW16" s="103">
        <f>IFERROR(VLOOKUP(B16,'[1]24'!B:J,9,0),"0")</f>
        <v>0</v>
      </c>
      <c r="FX16" s="103">
        <f>IFERROR(VLOOKUP(B16,'[1]24'!B:K,10,0),"0")</f>
        <v>0</v>
      </c>
      <c r="FY16" s="103">
        <f>IFERROR(VLOOKUP(B16,'[1]24'!B:L,11,0),"0")</f>
        <v>0</v>
      </c>
      <c r="FZ16" s="101">
        <f t="shared" si="32"/>
        <v>0</v>
      </c>
      <c r="GA16" s="103">
        <f>IFERROR(VLOOKUP(B16,'[1]25'!B:D,3,0),"0")</f>
        <v>0</v>
      </c>
      <c r="GB16" s="103">
        <f>IFERROR(VLOOKUP(B16,'[1]25'!B:E,4,0),"0")</f>
        <v>0</v>
      </c>
      <c r="GC16" s="103">
        <f>IFERROR(VLOOKUP(B16,'[1]25'!B:F,5,0),"0")</f>
        <v>0</v>
      </c>
      <c r="GD16" s="103">
        <f>IFERROR(VLOOKUP(B16,'[1]25'!B:J,9,0),"0")</f>
        <v>0</v>
      </c>
      <c r="GE16" s="103">
        <f>IFERROR(VLOOKUP(B16,'[1]25'!B:K,10,0),"0")</f>
        <v>0</v>
      </c>
      <c r="GF16" s="103">
        <f>IFERROR(VLOOKUP(B16,'[1]25'!B:L,11,0),"0")</f>
        <v>0</v>
      </c>
      <c r="GG16" s="101">
        <f t="shared" si="33"/>
        <v>0</v>
      </c>
      <c r="GH16" s="103">
        <f>IFERROR(VLOOKUP(B16,'[1]26'!B:D,3,0),"0")</f>
        <v>0</v>
      </c>
      <c r="GI16" s="103">
        <f>IFERROR(VLOOKUP(B16,'[1]26'!B:E,4,0),"0")</f>
        <v>0</v>
      </c>
      <c r="GJ16" s="103">
        <f>IFERROR(VLOOKUP(B16,'[1]26'!B:F,5,0),"0")</f>
        <v>0</v>
      </c>
      <c r="GK16" s="103">
        <f>IFERROR(VLOOKUP(B16,'[1]26'!B:J,9,0),"0")</f>
        <v>0</v>
      </c>
      <c r="GL16" s="103">
        <f>IFERROR(VLOOKUP(B16,'[1]26'!B:K,10,0),"0")</f>
        <v>0</v>
      </c>
      <c r="GM16" s="103">
        <f>IFERROR(VLOOKUP(B16,'[1]26'!B:L,11,0),"0")</f>
        <v>0</v>
      </c>
      <c r="GN16" s="101">
        <f t="shared" si="34"/>
        <v>0</v>
      </c>
      <c r="GO16" s="103">
        <f>IFERROR(VLOOKUP(B16,'[1]27'!B:D,3,0),"0")</f>
        <v>0</v>
      </c>
      <c r="GP16" s="103">
        <f>IFERROR(VLOOKUP(B16,'[1]27'!B:E,4,0),"0")</f>
        <v>0</v>
      </c>
      <c r="GQ16" s="103">
        <f>IFERROR(VLOOKUP(B16,'[1]27'!B:F,5,0),"0")</f>
        <v>0</v>
      </c>
      <c r="GR16" s="103">
        <f>IFERROR(VLOOKUP(B16,'[1]27'!B:J,9,0),"0")</f>
        <v>0</v>
      </c>
      <c r="GS16" s="103">
        <f>IFERROR(VLOOKUP(B16,'[1]27'!B:K,10,0),"0")</f>
        <v>0</v>
      </c>
      <c r="GT16" s="103">
        <f>IFERROR(VLOOKUP(B16,'[1]27'!B:L,11,0),"0")</f>
        <v>0</v>
      </c>
      <c r="GU16" s="101">
        <f t="shared" si="35"/>
        <v>0</v>
      </c>
      <c r="GV16" s="103">
        <f>IFERROR(VLOOKUP(B16,'[1]28'!B:D,3,0),"0")</f>
        <v>0</v>
      </c>
      <c r="GW16" s="103">
        <f>IFERROR(VLOOKUP(B16,'[1]28'!B:E,4,0),"0")</f>
        <v>0</v>
      </c>
      <c r="GX16" s="103">
        <f>IFERROR(VLOOKUP(B16,'[1]28'!B:F,5,0),"0")</f>
        <v>0</v>
      </c>
      <c r="GY16" s="103">
        <f>IFERROR(VLOOKUP(B16,'[1]28'!B:J,9,0),"0")</f>
        <v>0</v>
      </c>
      <c r="GZ16" s="103">
        <f>IFERROR(VLOOKUP(B16,'[1]28'!B:K,10,0),"0")</f>
        <v>0</v>
      </c>
      <c r="HA16" s="103">
        <f>IFERROR(VLOOKUP(B16,'[1]28'!B:L,11,0),"0")</f>
        <v>0</v>
      </c>
      <c r="HB16" s="101">
        <f t="shared" si="36"/>
        <v>0</v>
      </c>
      <c r="HC16" s="103">
        <f>IFERROR(VLOOKUP(B16,'[1]29'!B:D,3,0),"0")</f>
        <v>0</v>
      </c>
      <c r="HD16" s="103">
        <f>IFERROR(VLOOKUP(B16,'[1]29'!B:E,4,0),"0")</f>
        <v>0</v>
      </c>
      <c r="HE16" s="103">
        <f>IFERROR(VLOOKUP(B16,'[1]29'!B:F,5,0),"0")</f>
        <v>0</v>
      </c>
      <c r="HF16" s="103">
        <f>IFERROR(VLOOKUP(B16,'[1]29'!B:J,9,0),"0")</f>
        <v>0</v>
      </c>
      <c r="HG16" s="103">
        <f>IFERROR(VLOOKUP(B16,'[1]29'!B:K,10,0),"0")</f>
        <v>0</v>
      </c>
      <c r="HH16" s="103">
        <f>IFERROR(VLOOKUP(B16,'[1]29'!B:L,11,0),"0")</f>
        <v>0</v>
      </c>
      <c r="HI16" s="101">
        <f t="shared" si="37"/>
        <v>0</v>
      </c>
      <c r="HJ16" s="103">
        <f>IFERROR(VLOOKUP(B16,'[1]30'!B:D,3,0),"0")</f>
        <v>0</v>
      </c>
      <c r="HK16" s="103">
        <f>IFERROR(VLOOKUP(B16,'[1]30'!B:E,4,0),"0")</f>
        <v>0</v>
      </c>
      <c r="HL16" s="103">
        <f>IFERROR(VLOOKUP(B16,'[1]30'!B:F,5,0),"0")</f>
        <v>0</v>
      </c>
      <c r="HM16" s="103">
        <f>IFERROR(VLOOKUP(B16,'[1]30'!B:J,9,0),"0")</f>
        <v>0</v>
      </c>
      <c r="HN16" s="103">
        <f>IFERROR(VLOOKUP(B16,'[1]30'!B:K,10,0),"0")</f>
        <v>0</v>
      </c>
      <c r="HO16" s="103">
        <f>IFERROR(VLOOKUP(B16,'[1]30'!B:L,11,0),"0")</f>
        <v>0</v>
      </c>
      <c r="HP16" s="101">
        <f t="shared" si="38"/>
        <v>0</v>
      </c>
      <c r="HQ16" s="103">
        <f>IFERROR(VLOOKUP(B16,'[1]31'!B:D,3,0),"0")</f>
        <v>0</v>
      </c>
      <c r="HR16" s="103">
        <f>IFERROR(VLOOKUP(B16,'[1]31'!B:E,4,0),"0")</f>
        <v>0</v>
      </c>
      <c r="HS16" s="103">
        <f>IFERROR(VLOOKUP(B16,'[1]31'!B:F,5,0),"0")</f>
        <v>0</v>
      </c>
      <c r="HT16" s="103">
        <f>IFERROR(VLOOKUP(B16,'[1]31'!B:J,9,0),"0")</f>
        <v>0</v>
      </c>
      <c r="HU16" s="103">
        <f>IFERROR(VLOOKUP(B16,'[1]31'!B:K,10,0),"0")</f>
        <v>0</v>
      </c>
      <c r="HV16" s="103">
        <f>IFERROR(VLOOKUP(B16,'[1]31'!B:L,11,0),"0")</f>
        <v>0</v>
      </c>
      <c r="HW16" s="101">
        <f t="shared" si="39"/>
        <v>0</v>
      </c>
    </row>
    <row r="17" spans="1:231" x14ac:dyDescent="0.6">
      <c r="A17" s="83">
        <v>14</v>
      </c>
      <c r="B17" s="83">
        <v>1111096</v>
      </c>
      <c r="C17" s="84" t="s">
        <v>16877</v>
      </c>
      <c r="D17" s="83" t="s">
        <v>168</v>
      </c>
      <c r="E17" s="85">
        <v>37.01</v>
      </c>
      <c r="F17" s="99">
        <f t="shared" si="5"/>
        <v>0</v>
      </c>
      <c r="G17" s="100">
        <f t="shared" si="6"/>
        <v>0</v>
      </c>
      <c r="H17" s="100">
        <f t="shared" si="6"/>
        <v>0</v>
      </c>
      <c r="I17" s="100">
        <f t="shared" si="6"/>
        <v>0</v>
      </c>
      <c r="J17" s="100">
        <f t="shared" si="6"/>
        <v>0</v>
      </c>
      <c r="K17" s="100">
        <f t="shared" si="6"/>
        <v>0</v>
      </c>
      <c r="L17" s="100">
        <f t="shared" si="6"/>
        <v>0</v>
      </c>
      <c r="M17" s="101">
        <f t="shared" si="7"/>
        <v>0</v>
      </c>
      <c r="N17" s="102">
        <f t="shared" si="8"/>
        <v>0</v>
      </c>
      <c r="O17" s="103">
        <f>IFERROR(VLOOKUP(B17,'[1]1'!B:D,3,0),"0")</f>
        <v>0</v>
      </c>
      <c r="P17" s="103">
        <f>IFERROR(VLOOKUP(B17,'[1]1'!B:E,4,0),"0")</f>
        <v>0</v>
      </c>
      <c r="Q17" s="103">
        <f>IFERROR(VLOOKUP(B17,'[1]1'!B:F,5,0),"0")</f>
        <v>0</v>
      </c>
      <c r="R17" s="103">
        <f>IFERROR(VLOOKUP(B17,'[1]1'!B:J,9,0),"0")</f>
        <v>0</v>
      </c>
      <c r="S17" s="103">
        <f>IFERROR(VLOOKUP(B17,'[1]1'!B:K,10,0),"0")</f>
        <v>0</v>
      </c>
      <c r="T17" s="103">
        <f>IFERROR(VLOOKUP(B17,'[1]1'!B:L,11,0),"0")</f>
        <v>0</v>
      </c>
      <c r="U17" s="101">
        <f t="shared" si="9"/>
        <v>0</v>
      </c>
      <c r="V17" s="103">
        <f>IFERROR(VLOOKUP(B17,'[1]2'!B:D,3,0),"0")</f>
        <v>0</v>
      </c>
      <c r="W17" s="103">
        <f>IFERROR(VLOOKUP(B17,'[1]2'!B:E,4,0),"0")</f>
        <v>0</v>
      </c>
      <c r="X17" s="103">
        <f>IFERROR(VLOOKUP(B17,'[1]2'!B:F,5,0),"0")</f>
        <v>0</v>
      </c>
      <c r="Y17" s="103">
        <f>IFERROR(VLOOKUP(B17,'[1]2'!B:J,9,0),"0")</f>
        <v>0</v>
      </c>
      <c r="Z17" s="103">
        <f>IFERROR(VLOOKUP(B17,'[1]2'!B:K,10,0),"0")</f>
        <v>0</v>
      </c>
      <c r="AA17" s="103">
        <f>IFERROR(VLOOKUP(B17,'[1]2'!B:L,11,0),"0")</f>
        <v>0</v>
      </c>
      <c r="AB17" s="101">
        <f t="shared" si="10"/>
        <v>0</v>
      </c>
      <c r="AC17" s="103">
        <f>IFERROR(VLOOKUP(B17,'[1]3'!B:D,3,0),"0")</f>
        <v>0</v>
      </c>
      <c r="AD17" s="103">
        <f>IFERROR(VLOOKUP(B17,'[1]3'!B:E,4,0),"0")</f>
        <v>0</v>
      </c>
      <c r="AE17" s="103">
        <f>IFERROR(VLOOKUP(B17,'[1]3'!B:F,5,0),"0")</f>
        <v>0</v>
      </c>
      <c r="AF17" s="103">
        <f>IFERROR(VLOOKUP(B17,'[1]3'!B:J,9,0),"0")</f>
        <v>0</v>
      </c>
      <c r="AG17" s="103">
        <f>IFERROR(VLOOKUP(B17,'[1]3'!B:K,10,0),"0")</f>
        <v>0</v>
      </c>
      <c r="AH17" s="103">
        <f>IFERROR(VLOOKUP(B17,'[1]3'!B:L,11,0),"0")</f>
        <v>0</v>
      </c>
      <c r="AI17" s="101">
        <f t="shared" si="11"/>
        <v>0</v>
      </c>
      <c r="AJ17" s="103">
        <f>IFERROR(VLOOKUP(B17,'[1]4'!B:D,3,0),"0")</f>
        <v>0</v>
      </c>
      <c r="AK17" s="103">
        <f>IFERROR(VLOOKUP(B17,'[1]4'!B:E,4,0),"0")</f>
        <v>0</v>
      </c>
      <c r="AL17" s="103">
        <f>IFERROR(VLOOKUP(B17,'[1]4'!B:F,5,0),"0")</f>
        <v>0</v>
      </c>
      <c r="AM17" s="103">
        <f>IFERROR(VLOOKUP(B17,'[1]4'!B:J,9,0),"0")</f>
        <v>0</v>
      </c>
      <c r="AN17" s="103">
        <f>IFERROR(VLOOKUP(B17,'[1]4'!B:K,10,0),"0")</f>
        <v>0</v>
      </c>
      <c r="AO17" s="103">
        <f>IFERROR(VLOOKUP(B17,'[1]4'!B:L,11,0),"0")</f>
        <v>0</v>
      </c>
      <c r="AP17" s="101">
        <f t="shared" si="12"/>
        <v>0</v>
      </c>
      <c r="AQ17" s="103">
        <f>IFERROR(VLOOKUP(B17,'[1]5'!B:D,3,0),"0")</f>
        <v>0</v>
      </c>
      <c r="AR17" s="103">
        <f>IFERROR(VLOOKUP(B17,'[1]5'!B:E,4,0),"0")</f>
        <v>0</v>
      </c>
      <c r="AS17" s="103">
        <f>IFERROR(VLOOKUP(B17,'[1]5'!B:F,5,0),"0")</f>
        <v>0</v>
      </c>
      <c r="AT17" s="103">
        <f>IFERROR(VLOOKUP(B17,'[1]5'!B:J,9,0),"0")</f>
        <v>0</v>
      </c>
      <c r="AU17" s="103">
        <f>IFERROR(VLOOKUP(B17,'[1]5'!B:K,10,0),"0")</f>
        <v>0</v>
      </c>
      <c r="AV17" s="103">
        <f>IFERROR(VLOOKUP(B17,'[1]5'!B:L,11,0),"0")</f>
        <v>0</v>
      </c>
      <c r="AW17" s="101">
        <f t="shared" si="13"/>
        <v>0</v>
      </c>
      <c r="AX17" s="103">
        <f>IFERROR(VLOOKUP(B17,'[1]6'!B:D,3,0),"0")</f>
        <v>0</v>
      </c>
      <c r="AY17" s="103">
        <f>IFERROR(VLOOKUP(B17,'[1]6'!B:E,4,0),"0")</f>
        <v>0</v>
      </c>
      <c r="AZ17" s="103">
        <f>IFERROR(VLOOKUP(B17,'[1]6'!B:F,5,0),"0")</f>
        <v>0</v>
      </c>
      <c r="BA17" s="103">
        <f>IFERROR(VLOOKUP(B17,'[1]6'!B:J,9,0),"0")</f>
        <v>0</v>
      </c>
      <c r="BB17" s="103">
        <f>IFERROR(VLOOKUP(B17,'[1]6'!B:K,10,0),"0")</f>
        <v>0</v>
      </c>
      <c r="BC17" s="103">
        <f>IFERROR(VLOOKUP(B17,'[1]6'!B:L,11,0),"0")</f>
        <v>0</v>
      </c>
      <c r="BD17" s="101">
        <f t="shared" si="14"/>
        <v>0</v>
      </c>
      <c r="BE17" s="103">
        <f>IFERROR(VLOOKUP(B17,'[1]7'!B:D,3,0),"0")</f>
        <v>0</v>
      </c>
      <c r="BF17" s="103">
        <f>IFERROR(VLOOKUP(B17,'[1]7'!B:E,4,0),"0")</f>
        <v>0</v>
      </c>
      <c r="BG17" s="103">
        <f>IFERROR(VLOOKUP(B17,'[1]7'!B:F,5,0),"0")</f>
        <v>0</v>
      </c>
      <c r="BH17" s="103">
        <f>IFERROR(VLOOKUP(B17,'[1]7'!B:J,9,0),"0")</f>
        <v>0</v>
      </c>
      <c r="BI17" s="103">
        <f>IFERROR(VLOOKUP(B17,'[1]7'!B:K,10,0),"0")</f>
        <v>0</v>
      </c>
      <c r="BJ17" s="103">
        <f>IFERROR(VLOOKUP(B17,'[1]7'!B:L,11,0),"0")</f>
        <v>0</v>
      </c>
      <c r="BK17" s="101">
        <f t="shared" si="15"/>
        <v>0</v>
      </c>
      <c r="BL17" s="103">
        <f>IFERROR(VLOOKUP(B17,'[1]8'!B:D,3,0),"0")</f>
        <v>0</v>
      </c>
      <c r="BM17" s="103">
        <f>IFERROR(VLOOKUP(B17,'[1]8'!B:E,4,0),"0")</f>
        <v>0</v>
      </c>
      <c r="BN17" s="103">
        <f>IFERROR(VLOOKUP(B17,'[1]8'!B:F,5,0),"0")</f>
        <v>0</v>
      </c>
      <c r="BO17" s="103">
        <f>IFERROR(VLOOKUP(B17,'[1]8'!B:J,9,0),"0")</f>
        <v>0</v>
      </c>
      <c r="BP17" s="103">
        <f>IFERROR(VLOOKUP(B17,'[1]8'!B:K,10,0),"0")</f>
        <v>0</v>
      </c>
      <c r="BQ17" s="103">
        <f>IFERROR(VLOOKUP(B17,'[1]8'!B:L,11,0),"0")</f>
        <v>0</v>
      </c>
      <c r="BR17" s="101">
        <f t="shared" si="16"/>
        <v>0</v>
      </c>
      <c r="BS17" s="103">
        <f>IFERROR(VLOOKUP(B17,'[1]9'!B:D,3,0),"0")</f>
        <v>0</v>
      </c>
      <c r="BT17" s="103">
        <f>IFERROR(VLOOKUP(B17,'[1]9'!B:E,4,0),"0")</f>
        <v>0</v>
      </c>
      <c r="BU17" s="103">
        <f>IFERROR(VLOOKUP(B17,'[1]9'!B:F,5,0),"0")</f>
        <v>0</v>
      </c>
      <c r="BV17" s="103">
        <f>IFERROR(VLOOKUP(B17,'[1]9'!B:J,9,0),"0")</f>
        <v>0</v>
      </c>
      <c r="BW17" s="103">
        <f>IFERROR(VLOOKUP(B17,'[1]9'!B:K,10,0),"0")</f>
        <v>0</v>
      </c>
      <c r="BX17" s="103">
        <f>IFERROR(VLOOKUP(B17,'[1]9'!B:L,11,0),"0")</f>
        <v>0</v>
      </c>
      <c r="BY17" s="101">
        <f t="shared" si="17"/>
        <v>0</v>
      </c>
      <c r="BZ17" s="103">
        <f>IFERROR(VLOOKUP(B17,'[1]10'!B:D,3,0),"0")</f>
        <v>0</v>
      </c>
      <c r="CA17" s="103">
        <f>IFERROR(VLOOKUP(B17,'[1]10'!B:E,4,0),"0")</f>
        <v>0</v>
      </c>
      <c r="CB17" s="103">
        <f>IFERROR(VLOOKUP(B17,'[1]10'!B:F,5,0),"0")</f>
        <v>0</v>
      </c>
      <c r="CC17" s="103">
        <f>IFERROR(VLOOKUP(B17,'[1]10'!B:J,9,0),"0")</f>
        <v>0</v>
      </c>
      <c r="CD17" s="103">
        <f>IFERROR(VLOOKUP(B17,'[1]10'!B:K,10,0),"0")</f>
        <v>0</v>
      </c>
      <c r="CE17" s="103">
        <f>IFERROR(VLOOKUP(B17,'[1]10'!B:L,11,0),"0")</f>
        <v>0</v>
      </c>
      <c r="CF17" s="101">
        <f t="shared" si="18"/>
        <v>0</v>
      </c>
      <c r="CG17" s="103">
        <f>IFERROR(VLOOKUP(B17,'[1]11'!B:D,3,0),"0")</f>
        <v>0</v>
      </c>
      <c r="CH17" s="103">
        <f>IFERROR(VLOOKUP(B17,'[1]11'!B:E,4,0),"0")</f>
        <v>0</v>
      </c>
      <c r="CI17" s="103">
        <f>IFERROR(VLOOKUP(B17,'[1]11'!B:F,5,0),"0")</f>
        <v>0</v>
      </c>
      <c r="CJ17" s="103">
        <f>IFERROR(VLOOKUP(B17,'[1]11'!B:J,9,0),"0")</f>
        <v>0</v>
      </c>
      <c r="CK17" s="103">
        <f>IFERROR(VLOOKUP(B17,'[1]11'!B:K,10,0),"0")</f>
        <v>0</v>
      </c>
      <c r="CL17" s="103">
        <f>IFERROR(VLOOKUP(B17,'[1]11'!B:L,11,0),"0")</f>
        <v>0</v>
      </c>
      <c r="CM17" s="101">
        <f t="shared" si="19"/>
        <v>0</v>
      </c>
      <c r="CN17" s="103">
        <f>IFERROR(VLOOKUP(B17,'[1]12'!B:D,3,0),"0")</f>
        <v>0</v>
      </c>
      <c r="CO17" s="103">
        <f>IFERROR(VLOOKUP(B17,'[1]12'!B:E,4,0),"0")</f>
        <v>0</v>
      </c>
      <c r="CP17" s="103">
        <f>IFERROR(VLOOKUP(B17,'[1]12'!B:F,5,0),"0")</f>
        <v>0</v>
      </c>
      <c r="CQ17" s="103">
        <f>IFERROR(VLOOKUP(B17,'[1]12'!B:J,9,0),"0")</f>
        <v>0</v>
      </c>
      <c r="CR17" s="103">
        <f>IFERROR(VLOOKUP(B17,'[1]12'!B:K,10,0),"0")</f>
        <v>0</v>
      </c>
      <c r="CS17" s="103">
        <f>IFERROR(VLOOKUP(B17,'[1]12'!B:L,11,0),"0")</f>
        <v>0</v>
      </c>
      <c r="CT17" s="101">
        <f t="shared" si="20"/>
        <v>0</v>
      </c>
      <c r="CU17" s="103">
        <f>IFERROR(VLOOKUP(B17,'[1]13'!B:D,3,0),"0")</f>
        <v>0</v>
      </c>
      <c r="CV17" s="103">
        <f>IFERROR(VLOOKUP(B17,'[1]13'!B:E,4,0),"0")</f>
        <v>0</v>
      </c>
      <c r="CW17" s="103">
        <f>IFERROR(VLOOKUP(B17,'[1]13'!B:F,5,0),"0")</f>
        <v>0</v>
      </c>
      <c r="CX17" s="103">
        <f>IFERROR(VLOOKUP(B17,'[1]13'!B:J,9,0),"0")</f>
        <v>0</v>
      </c>
      <c r="CY17" s="103">
        <f>IFERROR(VLOOKUP(B17,'[1]13'!B:K,10,0),"0")</f>
        <v>0</v>
      </c>
      <c r="CZ17" s="103">
        <f>IFERROR(VLOOKUP(B17,'[1]13'!B:L,11,0),"0")</f>
        <v>0</v>
      </c>
      <c r="DA17" s="101">
        <f t="shared" si="21"/>
        <v>0</v>
      </c>
      <c r="DB17" s="103">
        <f>IFERROR(VLOOKUP(B17,'[1]14'!B:D,3,0),"0")</f>
        <v>0</v>
      </c>
      <c r="DC17" s="103">
        <f>IFERROR(VLOOKUP(B17,'[1]14'!B:E,4,0),"0")</f>
        <v>0</v>
      </c>
      <c r="DD17" s="103">
        <f>IFERROR(VLOOKUP(B17,'[1]14'!B:F,5,0),"0")</f>
        <v>0</v>
      </c>
      <c r="DE17" s="103">
        <f>IFERROR(VLOOKUP(B17,'[1]14'!B:J,9,0),"0")</f>
        <v>0</v>
      </c>
      <c r="DF17" s="103">
        <f>IFERROR(VLOOKUP(B17,'[1]14'!B:K,10,0),"0")</f>
        <v>0</v>
      </c>
      <c r="DG17" s="103">
        <f>IFERROR(VLOOKUP(B17,'[1]14'!B:L,11,0),"0")</f>
        <v>0</v>
      </c>
      <c r="DH17" s="101">
        <f t="shared" si="22"/>
        <v>0</v>
      </c>
      <c r="DI17" s="103">
        <f>IFERROR(VLOOKUP(B17,'[1]15'!B:D,3,0),"0")</f>
        <v>0</v>
      </c>
      <c r="DJ17" s="103">
        <f>IFERROR(VLOOKUP(B17,'[1]15'!B:E,4,0),"0")</f>
        <v>0</v>
      </c>
      <c r="DK17" s="103">
        <f>IFERROR(VLOOKUP(B17,'[1]15'!B:F,5,0),"0")</f>
        <v>0</v>
      </c>
      <c r="DL17" s="103">
        <f>IFERROR(VLOOKUP(B17,'[1]15'!B:J,9,0),"0")</f>
        <v>0</v>
      </c>
      <c r="DM17" s="103">
        <f>IFERROR(VLOOKUP(B17,'[1]15'!B:K,10,0),"0")</f>
        <v>0</v>
      </c>
      <c r="DN17" s="103">
        <f>IFERROR(VLOOKUP(B17,'[1]15'!B:L,11,0),"0")</f>
        <v>0</v>
      </c>
      <c r="DO17" s="101">
        <f t="shared" si="23"/>
        <v>0</v>
      </c>
      <c r="DP17" s="103">
        <f>IFERROR(VLOOKUP(B17,'[1]16'!B:D,3,0),"0")</f>
        <v>0</v>
      </c>
      <c r="DQ17" s="103">
        <f>IFERROR(VLOOKUP(B17,'[1]16'!B:E,4,0),"0")</f>
        <v>0</v>
      </c>
      <c r="DR17" s="103">
        <f>IFERROR(VLOOKUP(B17,'[1]16'!B:F,5,0),"0")</f>
        <v>0</v>
      </c>
      <c r="DS17" s="103">
        <f>IFERROR(VLOOKUP(B17,'[1]16'!B:J,9,0),"0")</f>
        <v>0</v>
      </c>
      <c r="DT17" s="103">
        <f>IFERROR(VLOOKUP(B17,'[1]16'!B:K,10,0),"0")</f>
        <v>0</v>
      </c>
      <c r="DU17" s="103">
        <f>IFERROR(VLOOKUP(B17,'[1]16'!B:L,11,0),"0")</f>
        <v>0</v>
      </c>
      <c r="DV17" s="101">
        <f t="shared" si="24"/>
        <v>0</v>
      </c>
      <c r="DW17" s="103">
        <f>IFERROR(VLOOKUP(B17,'[1]17'!B:D,3,0),"0")</f>
        <v>0</v>
      </c>
      <c r="DX17" s="103">
        <f>IFERROR(VLOOKUP(B17,'[1]17'!B:E,4,0),"0")</f>
        <v>0</v>
      </c>
      <c r="DY17" s="103">
        <f>IFERROR(VLOOKUP(B17,'[1]17'!B:F,5,0),"0")</f>
        <v>0</v>
      </c>
      <c r="DZ17" s="103">
        <f>IFERROR(VLOOKUP(B17,'[1]17'!B:J,9,0),"0")</f>
        <v>0</v>
      </c>
      <c r="EA17" s="103">
        <f>IFERROR(VLOOKUP(B17,'[1]17'!B:K,10,0),"0")</f>
        <v>0</v>
      </c>
      <c r="EB17" s="103">
        <f>IFERROR(VLOOKUP(B17,'[1]17'!B:L,11,0),"0")</f>
        <v>0</v>
      </c>
      <c r="EC17" s="101">
        <f t="shared" si="25"/>
        <v>0</v>
      </c>
      <c r="ED17" s="103">
        <f>IFERROR(VLOOKUP(B17,'[1]18'!B:D,3,0),"0")</f>
        <v>0</v>
      </c>
      <c r="EE17" s="103">
        <f>IFERROR(VLOOKUP(B17,'[1]18'!B:E,4,0),"0")</f>
        <v>0</v>
      </c>
      <c r="EF17" s="103">
        <f>IFERROR(VLOOKUP(B17,'[1]18'!B:F,5,0),"0")</f>
        <v>0</v>
      </c>
      <c r="EG17" s="103">
        <f>IFERROR(VLOOKUP(B17,'[1]18'!B:J,9,0),"0")</f>
        <v>0</v>
      </c>
      <c r="EH17" s="103">
        <f>IFERROR(VLOOKUP(B17,'[1]18'!B:K,10,0),"0")</f>
        <v>0</v>
      </c>
      <c r="EI17" s="103">
        <f>IFERROR(VLOOKUP(B17,'[1]18'!B:L,11,0),"0")</f>
        <v>0</v>
      </c>
      <c r="EJ17" s="101">
        <f t="shared" si="26"/>
        <v>0</v>
      </c>
      <c r="EK17" s="103">
        <f>IFERROR(VLOOKUP(B17,'[1]19'!B:D,3,0),"0")</f>
        <v>0</v>
      </c>
      <c r="EL17" s="103">
        <f>IFERROR(VLOOKUP(B17,'[1]19'!B:E,4,0),"0")</f>
        <v>0</v>
      </c>
      <c r="EM17" s="103">
        <f>IFERROR(VLOOKUP(B17,'[1]19'!B:F,5,0),"0")</f>
        <v>0</v>
      </c>
      <c r="EN17" s="103">
        <f>IFERROR(VLOOKUP(B17,'[1]19'!B:J,9,0),"0")</f>
        <v>0</v>
      </c>
      <c r="EO17" s="103">
        <f>IFERROR(VLOOKUP(B17,'[1]19'!B:K,10,0),"0")</f>
        <v>0</v>
      </c>
      <c r="EP17" s="103">
        <f>IFERROR(VLOOKUP(B17,'[1]19'!B:L,11,0),"0")</f>
        <v>0</v>
      </c>
      <c r="EQ17" s="101">
        <f t="shared" si="27"/>
        <v>0</v>
      </c>
      <c r="ER17" s="103">
        <f>IFERROR(VLOOKUP(B17,'[1]20'!B:D,3,0),"0")</f>
        <v>0</v>
      </c>
      <c r="ES17" s="103">
        <f>IFERROR(VLOOKUP(B17,'[1]20'!B:E,4,0),"0")</f>
        <v>0</v>
      </c>
      <c r="ET17" s="103">
        <f>IFERROR(VLOOKUP(B17,'[1]20'!B:F,5,0),"0")</f>
        <v>0</v>
      </c>
      <c r="EU17" s="103">
        <f>IFERROR(VLOOKUP(B17,'[1]20'!B:J,9,0),"0")</f>
        <v>0</v>
      </c>
      <c r="EV17" s="103">
        <f>IFERROR(VLOOKUP(B17,'[1]20'!B:K,10,0),"0")</f>
        <v>0</v>
      </c>
      <c r="EW17" s="103">
        <f>IFERROR(VLOOKUP(B17,'[1]20'!B:L,11,0),"0")</f>
        <v>0</v>
      </c>
      <c r="EX17" s="101">
        <f t="shared" si="28"/>
        <v>0</v>
      </c>
      <c r="EY17" s="103">
        <f>IFERROR(VLOOKUP(B17,'[1]21'!B:D,3,0),"0")</f>
        <v>0</v>
      </c>
      <c r="EZ17" s="103">
        <f>IFERROR(VLOOKUP(B17,'[1]21'!B:E,4,0),"0")</f>
        <v>0</v>
      </c>
      <c r="FA17" s="103">
        <f>IFERROR(VLOOKUP(B17,'[1]21'!B:F,5,0),"0")</f>
        <v>0</v>
      </c>
      <c r="FB17" s="103">
        <f>IFERROR(VLOOKUP(B17,'[1]21'!B:J,9,0),"0")</f>
        <v>0</v>
      </c>
      <c r="FC17" s="103">
        <f>IFERROR(VLOOKUP(B17,'[1]21'!B:K,10,0),"0")</f>
        <v>0</v>
      </c>
      <c r="FD17" s="103">
        <f>IFERROR(VLOOKUP(B17,'[1]21'!B:L,11,0),"0")</f>
        <v>0</v>
      </c>
      <c r="FE17" s="101">
        <f t="shared" si="29"/>
        <v>0</v>
      </c>
      <c r="FF17" s="103">
        <f>IFERROR(VLOOKUP(B17,'[1]22'!B:D,3,0),"0")</f>
        <v>0</v>
      </c>
      <c r="FG17" s="103">
        <f>IFERROR(VLOOKUP(B17,'[1]22'!B:E,4,0),"0")</f>
        <v>0</v>
      </c>
      <c r="FH17" s="103">
        <f>IFERROR(VLOOKUP(B17,'[1]22'!B:F,5,0),"0")</f>
        <v>0</v>
      </c>
      <c r="FI17" s="103">
        <f>IFERROR(VLOOKUP(B17,'[1]22'!B:J,9,0),"0")</f>
        <v>0</v>
      </c>
      <c r="FJ17" s="103">
        <f>IFERROR(VLOOKUP(B17,'[1]22'!B:K,10,0),"0")</f>
        <v>0</v>
      </c>
      <c r="FK17" s="103">
        <f>IFERROR(VLOOKUP(B17,'[1]22'!B:L,11,0),"0")</f>
        <v>0</v>
      </c>
      <c r="FL17" s="101">
        <f t="shared" si="30"/>
        <v>0</v>
      </c>
      <c r="FM17" s="103">
        <f>IFERROR(VLOOKUP(B17,'[1]23'!B:D,3,0),"0")</f>
        <v>0</v>
      </c>
      <c r="FN17" s="103">
        <f>IFERROR(VLOOKUP(B17,'[1]23'!B:E,4,0),"0")</f>
        <v>0</v>
      </c>
      <c r="FO17" s="103">
        <f>IFERROR(VLOOKUP(B17,'[1]23'!B:F,5,0),"0")</f>
        <v>0</v>
      </c>
      <c r="FP17" s="103">
        <f>IFERROR(VLOOKUP(B17,'[1]23'!B:J,9,0),"0")</f>
        <v>0</v>
      </c>
      <c r="FQ17" s="103">
        <f>IFERROR(VLOOKUP(B17,'[1]23'!B:K,10,0),"0")</f>
        <v>0</v>
      </c>
      <c r="FR17" s="103">
        <f>IFERROR(VLOOKUP(B17,'[1]23'!B:L,11,0),"0")</f>
        <v>0</v>
      </c>
      <c r="FS17" s="101">
        <f t="shared" si="31"/>
        <v>0</v>
      </c>
      <c r="FT17" s="103">
        <f>IFERROR(VLOOKUP(B17,'[1]24'!B:D,3,0),"0")</f>
        <v>0</v>
      </c>
      <c r="FU17" s="103">
        <f>IFERROR(VLOOKUP(B17,'[1]24'!B:E,4,0),"0")</f>
        <v>0</v>
      </c>
      <c r="FV17" s="103">
        <f>IFERROR(VLOOKUP(B17,'[1]24'!B:F,5,0),"0")</f>
        <v>0</v>
      </c>
      <c r="FW17" s="103">
        <f>IFERROR(VLOOKUP(B17,'[1]24'!B:J,9,0),"0")</f>
        <v>0</v>
      </c>
      <c r="FX17" s="103">
        <f>IFERROR(VLOOKUP(B17,'[1]24'!B:K,10,0),"0")</f>
        <v>0</v>
      </c>
      <c r="FY17" s="103">
        <f>IFERROR(VLOOKUP(B17,'[1]24'!B:L,11,0),"0")</f>
        <v>0</v>
      </c>
      <c r="FZ17" s="101">
        <f t="shared" si="32"/>
        <v>0</v>
      </c>
      <c r="GA17" s="103">
        <f>IFERROR(VLOOKUP(B17,'[1]25'!B:D,3,0),"0")</f>
        <v>0</v>
      </c>
      <c r="GB17" s="103">
        <f>IFERROR(VLOOKUP(B17,'[1]25'!B:E,4,0),"0")</f>
        <v>0</v>
      </c>
      <c r="GC17" s="103">
        <f>IFERROR(VLOOKUP(B17,'[1]25'!B:F,5,0),"0")</f>
        <v>0</v>
      </c>
      <c r="GD17" s="103">
        <f>IFERROR(VLOOKUP(B17,'[1]25'!B:J,9,0),"0")</f>
        <v>0</v>
      </c>
      <c r="GE17" s="103">
        <f>IFERROR(VLOOKUP(B17,'[1]25'!B:K,10,0),"0")</f>
        <v>0</v>
      </c>
      <c r="GF17" s="103">
        <f>IFERROR(VLOOKUP(B17,'[1]25'!B:L,11,0),"0")</f>
        <v>0</v>
      </c>
      <c r="GG17" s="101">
        <f t="shared" si="33"/>
        <v>0</v>
      </c>
      <c r="GH17" s="103">
        <f>IFERROR(VLOOKUP(B17,'[1]26'!B:D,3,0),"0")</f>
        <v>0</v>
      </c>
      <c r="GI17" s="103">
        <f>IFERROR(VLOOKUP(B17,'[1]26'!B:E,4,0),"0")</f>
        <v>0</v>
      </c>
      <c r="GJ17" s="103">
        <f>IFERROR(VLOOKUP(B17,'[1]26'!B:F,5,0),"0")</f>
        <v>0</v>
      </c>
      <c r="GK17" s="103">
        <f>IFERROR(VLOOKUP(B17,'[1]26'!B:J,9,0),"0")</f>
        <v>0</v>
      </c>
      <c r="GL17" s="103">
        <f>IFERROR(VLOOKUP(B17,'[1]26'!B:K,10,0),"0")</f>
        <v>0</v>
      </c>
      <c r="GM17" s="103">
        <f>IFERROR(VLOOKUP(B17,'[1]26'!B:L,11,0),"0")</f>
        <v>0</v>
      </c>
      <c r="GN17" s="101">
        <f t="shared" si="34"/>
        <v>0</v>
      </c>
      <c r="GO17" s="103">
        <f>IFERROR(VLOOKUP(B17,'[1]27'!B:D,3,0),"0")</f>
        <v>0</v>
      </c>
      <c r="GP17" s="103">
        <f>IFERROR(VLOOKUP(B17,'[1]27'!B:E,4,0),"0")</f>
        <v>0</v>
      </c>
      <c r="GQ17" s="103">
        <f>IFERROR(VLOOKUP(B17,'[1]27'!B:F,5,0),"0")</f>
        <v>0</v>
      </c>
      <c r="GR17" s="103">
        <f>IFERROR(VLOOKUP(B17,'[1]27'!B:J,9,0),"0")</f>
        <v>0</v>
      </c>
      <c r="GS17" s="103">
        <f>IFERROR(VLOOKUP(B17,'[1]27'!B:K,10,0),"0")</f>
        <v>0</v>
      </c>
      <c r="GT17" s="103">
        <f>IFERROR(VLOOKUP(B17,'[1]27'!B:L,11,0),"0")</f>
        <v>0</v>
      </c>
      <c r="GU17" s="101">
        <f t="shared" si="35"/>
        <v>0</v>
      </c>
      <c r="GV17" s="103">
        <f>IFERROR(VLOOKUP(B17,'[1]28'!B:D,3,0),"0")</f>
        <v>0</v>
      </c>
      <c r="GW17" s="103">
        <f>IFERROR(VLOOKUP(B17,'[1]28'!B:E,4,0),"0")</f>
        <v>0</v>
      </c>
      <c r="GX17" s="103">
        <f>IFERROR(VLOOKUP(B17,'[1]28'!B:F,5,0),"0")</f>
        <v>0</v>
      </c>
      <c r="GY17" s="103">
        <f>IFERROR(VLOOKUP(B17,'[1]28'!B:J,9,0),"0")</f>
        <v>0</v>
      </c>
      <c r="GZ17" s="103">
        <f>IFERROR(VLOOKUP(B17,'[1]28'!B:K,10,0),"0")</f>
        <v>0</v>
      </c>
      <c r="HA17" s="103">
        <f>IFERROR(VLOOKUP(B17,'[1]28'!B:L,11,0),"0")</f>
        <v>0</v>
      </c>
      <c r="HB17" s="101">
        <f t="shared" si="36"/>
        <v>0</v>
      </c>
      <c r="HC17" s="103">
        <f>IFERROR(VLOOKUP(B17,'[1]29'!B:D,3,0),"0")</f>
        <v>0</v>
      </c>
      <c r="HD17" s="103">
        <f>IFERROR(VLOOKUP(B17,'[1]29'!B:E,4,0),"0")</f>
        <v>0</v>
      </c>
      <c r="HE17" s="103">
        <f>IFERROR(VLOOKUP(B17,'[1]29'!B:F,5,0),"0")</f>
        <v>0</v>
      </c>
      <c r="HF17" s="103">
        <f>IFERROR(VLOOKUP(B17,'[1]29'!B:J,9,0),"0")</f>
        <v>0</v>
      </c>
      <c r="HG17" s="103">
        <f>IFERROR(VLOOKUP(B17,'[1]29'!B:K,10,0),"0")</f>
        <v>0</v>
      </c>
      <c r="HH17" s="103">
        <f>IFERROR(VLOOKUP(B17,'[1]29'!B:L,11,0),"0")</f>
        <v>0</v>
      </c>
      <c r="HI17" s="101">
        <f t="shared" si="37"/>
        <v>0</v>
      </c>
      <c r="HJ17" s="103">
        <f>IFERROR(VLOOKUP(B17,'[1]30'!B:D,3,0),"0")</f>
        <v>0</v>
      </c>
      <c r="HK17" s="103">
        <f>IFERROR(VLOOKUP(B17,'[1]30'!B:E,4,0),"0")</f>
        <v>0</v>
      </c>
      <c r="HL17" s="103">
        <f>IFERROR(VLOOKUP(B17,'[1]30'!B:F,5,0),"0")</f>
        <v>0</v>
      </c>
      <c r="HM17" s="103">
        <f>IFERROR(VLOOKUP(B17,'[1]30'!B:J,9,0),"0")</f>
        <v>0</v>
      </c>
      <c r="HN17" s="103">
        <f>IFERROR(VLOOKUP(B17,'[1]30'!B:K,10,0),"0")</f>
        <v>0</v>
      </c>
      <c r="HO17" s="103">
        <f>IFERROR(VLOOKUP(B17,'[1]30'!B:L,11,0),"0")</f>
        <v>0</v>
      </c>
      <c r="HP17" s="101">
        <f t="shared" si="38"/>
        <v>0</v>
      </c>
      <c r="HQ17" s="103">
        <f>IFERROR(VLOOKUP(B17,'[1]31'!B:D,3,0),"0")</f>
        <v>0</v>
      </c>
      <c r="HR17" s="103">
        <f>IFERROR(VLOOKUP(B17,'[1]31'!B:E,4,0),"0")</f>
        <v>0</v>
      </c>
      <c r="HS17" s="103">
        <f>IFERROR(VLOOKUP(B17,'[1]31'!B:F,5,0),"0")</f>
        <v>0</v>
      </c>
      <c r="HT17" s="103">
        <f>IFERROR(VLOOKUP(B17,'[1]31'!B:J,9,0),"0")</f>
        <v>0</v>
      </c>
      <c r="HU17" s="103">
        <f>IFERROR(VLOOKUP(B17,'[1]31'!B:K,10,0),"0")</f>
        <v>0</v>
      </c>
      <c r="HV17" s="103">
        <f>IFERROR(VLOOKUP(B17,'[1]31'!B:L,11,0),"0")</f>
        <v>0</v>
      </c>
      <c r="HW17" s="101">
        <f t="shared" si="39"/>
        <v>0</v>
      </c>
    </row>
    <row r="18" spans="1:231" x14ac:dyDescent="0.6">
      <c r="A18" s="83">
        <v>15</v>
      </c>
      <c r="B18" s="83">
        <v>1111097</v>
      </c>
      <c r="C18" s="84" t="s">
        <v>16878</v>
      </c>
      <c r="D18" s="83" t="s">
        <v>168</v>
      </c>
      <c r="E18" s="85">
        <v>37.57</v>
      </c>
      <c r="F18" s="99">
        <f t="shared" si="5"/>
        <v>0</v>
      </c>
      <c r="G18" s="100">
        <f t="shared" si="6"/>
        <v>0</v>
      </c>
      <c r="H18" s="100">
        <f t="shared" si="6"/>
        <v>0</v>
      </c>
      <c r="I18" s="100">
        <f t="shared" si="6"/>
        <v>0</v>
      </c>
      <c r="J18" s="100">
        <f t="shared" si="6"/>
        <v>0</v>
      </c>
      <c r="K18" s="100">
        <f t="shared" si="6"/>
        <v>0</v>
      </c>
      <c r="L18" s="100">
        <f t="shared" si="6"/>
        <v>0</v>
      </c>
      <c r="M18" s="101">
        <f t="shared" si="7"/>
        <v>0</v>
      </c>
      <c r="N18" s="102">
        <f t="shared" si="8"/>
        <v>0</v>
      </c>
      <c r="O18" s="103">
        <f>IFERROR(VLOOKUP(B18,'[1]1'!B:D,3,0),"0")</f>
        <v>0</v>
      </c>
      <c r="P18" s="103">
        <f>IFERROR(VLOOKUP(B18,'[1]1'!B:E,4,0),"0")</f>
        <v>0</v>
      </c>
      <c r="Q18" s="103">
        <f>IFERROR(VLOOKUP(B18,'[1]1'!B:F,5,0),"0")</f>
        <v>0</v>
      </c>
      <c r="R18" s="103">
        <f>IFERROR(VLOOKUP(B18,'[1]1'!B:J,9,0),"0")</f>
        <v>0</v>
      </c>
      <c r="S18" s="103">
        <f>IFERROR(VLOOKUP(B18,'[1]1'!B:K,10,0),"0")</f>
        <v>0</v>
      </c>
      <c r="T18" s="103">
        <f>IFERROR(VLOOKUP(B18,'[1]1'!B:L,11,0),"0")</f>
        <v>0</v>
      </c>
      <c r="U18" s="101">
        <f t="shared" si="9"/>
        <v>0</v>
      </c>
      <c r="V18" s="103">
        <f>IFERROR(VLOOKUP(B18,'[1]2'!B:D,3,0),"0")</f>
        <v>0</v>
      </c>
      <c r="W18" s="103">
        <f>IFERROR(VLOOKUP(B18,'[1]2'!B:E,4,0),"0")</f>
        <v>0</v>
      </c>
      <c r="X18" s="103">
        <f>IFERROR(VLOOKUP(B18,'[1]2'!B:F,5,0),"0")</f>
        <v>0</v>
      </c>
      <c r="Y18" s="103">
        <f>IFERROR(VLOOKUP(B18,'[1]2'!B:J,9,0),"0")</f>
        <v>0</v>
      </c>
      <c r="Z18" s="103">
        <f>IFERROR(VLOOKUP(B18,'[1]2'!B:K,10,0),"0")</f>
        <v>0</v>
      </c>
      <c r="AA18" s="103">
        <f>IFERROR(VLOOKUP(B18,'[1]2'!B:L,11,0),"0")</f>
        <v>0</v>
      </c>
      <c r="AB18" s="101">
        <f t="shared" si="10"/>
        <v>0</v>
      </c>
      <c r="AC18" s="103">
        <f>IFERROR(VLOOKUP(B18,'[1]3'!B:D,3,0),"0")</f>
        <v>0</v>
      </c>
      <c r="AD18" s="103">
        <f>IFERROR(VLOOKUP(B18,'[1]3'!B:E,4,0),"0")</f>
        <v>0</v>
      </c>
      <c r="AE18" s="103">
        <f>IFERROR(VLOOKUP(B18,'[1]3'!B:F,5,0),"0")</f>
        <v>0</v>
      </c>
      <c r="AF18" s="103">
        <f>IFERROR(VLOOKUP(B18,'[1]3'!B:J,9,0),"0")</f>
        <v>0</v>
      </c>
      <c r="AG18" s="103">
        <f>IFERROR(VLOOKUP(B18,'[1]3'!B:K,10,0),"0")</f>
        <v>0</v>
      </c>
      <c r="AH18" s="103">
        <f>IFERROR(VLOOKUP(B18,'[1]3'!B:L,11,0),"0")</f>
        <v>0</v>
      </c>
      <c r="AI18" s="101">
        <f t="shared" si="11"/>
        <v>0</v>
      </c>
      <c r="AJ18" s="103">
        <f>IFERROR(VLOOKUP(B18,'[1]4'!B:D,3,0),"0")</f>
        <v>0</v>
      </c>
      <c r="AK18" s="103">
        <f>IFERROR(VLOOKUP(B18,'[1]4'!B:E,4,0),"0")</f>
        <v>0</v>
      </c>
      <c r="AL18" s="103">
        <f>IFERROR(VLOOKUP(B18,'[1]4'!B:F,5,0),"0")</f>
        <v>0</v>
      </c>
      <c r="AM18" s="103">
        <f>IFERROR(VLOOKUP(B18,'[1]4'!B:J,9,0),"0")</f>
        <v>0</v>
      </c>
      <c r="AN18" s="103">
        <f>IFERROR(VLOOKUP(B18,'[1]4'!B:K,10,0),"0")</f>
        <v>0</v>
      </c>
      <c r="AO18" s="103">
        <f>IFERROR(VLOOKUP(B18,'[1]4'!B:L,11,0),"0")</f>
        <v>0</v>
      </c>
      <c r="AP18" s="101">
        <f t="shared" si="12"/>
        <v>0</v>
      </c>
      <c r="AQ18" s="103">
        <f>IFERROR(VLOOKUP(B18,'[1]5'!B:D,3,0),"0")</f>
        <v>0</v>
      </c>
      <c r="AR18" s="103">
        <f>IFERROR(VLOOKUP(B18,'[1]5'!B:E,4,0),"0")</f>
        <v>0</v>
      </c>
      <c r="AS18" s="103">
        <f>IFERROR(VLOOKUP(B18,'[1]5'!B:F,5,0),"0")</f>
        <v>0</v>
      </c>
      <c r="AT18" s="103">
        <f>IFERROR(VLOOKUP(B18,'[1]5'!B:J,9,0),"0")</f>
        <v>0</v>
      </c>
      <c r="AU18" s="103">
        <f>IFERROR(VLOOKUP(B18,'[1]5'!B:K,10,0),"0")</f>
        <v>0</v>
      </c>
      <c r="AV18" s="103">
        <f>IFERROR(VLOOKUP(B18,'[1]5'!B:L,11,0),"0")</f>
        <v>0</v>
      </c>
      <c r="AW18" s="101">
        <f t="shared" si="13"/>
        <v>0</v>
      </c>
      <c r="AX18" s="103">
        <f>IFERROR(VLOOKUP(B18,'[1]6'!B:D,3,0),"0")</f>
        <v>0</v>
      </c>
      <c r="AY18" s="103">
        <f>IFERROR(VLOOKUP(B18,'[1]6'!B:E,4,0),"0")</f>
        <v>0</v>
      </c>
      <c r="AZ18" s="103">
        <f>IFERROR(VLOOKUP(B18,'[1]6'!B:F,5,0),"0")</f>
        <v>0</v>
      </c>
      <c r="BA18" s="103">
        <f>IFERROR(VLOOKUP(B18,'[1]6'!B:J,9,0),"0")</f>
        <v>0</v>
      </c>
      <c r="BB18" s="103">
        <f>IFERROR(VLOOKUP(B18,'[1]6'!B:K,10,0),"0")</f>
        <v>0</v>
      </c>
      <c r="BC18" s="103">
        <f>IFERROR(VLOOKUP(B18,'[1]6'!B:L,11,0),"0")</f>
        <v>0</v>
      </c>
      <c r="BD18" s="101">
        <f t="shared" si="14"/>
        <v>0</v>
      </c>
      <c r="BE18" s="103">
        <f>IFERROR(VLOOKUP(B18,'[1]7'!B:D,3,0),"0")</f>
        <v>0</v>
      </c>
      <c r="BF18" s="103">
        <f>IFERROR(VLOOKUP(B18,'[1]7'!B:E,4,0),"0")</f>
        <v>0</v>
      </c>
      <c r="BG18" s="103">
        <f>IFERROR(VLOOKUP(B18,'[1]7'!B:F,5,0),"0")</f>
        <v>0</v>
      </c>
      <c r="BH18" s="103">
        <f>IFERROR(VLOOKUP(B18,'[1]7'!B:J,9,0),"0")</f>
        <v>0</v>
      </c>
      <c r="BI18" s="103">
        <f>IFERROR(VLOOKUP(B18,'[1]7'!B:K,10,0),"0")</f>
        <v>0</v>
      </c>
      <c r="BJ18" s="103">
        <f>IFERROR(VLOOKUP(B18,'[1]7'!B:L,11,0),"0")</f>
        <v>0</v>
      </c>
      <c r="BK18" s="101">
        <f t="shared" si="15"/>
        <v>0</v>
      </c>
      <c r="BL18" s="103">
        <f>IFERROR(VLOOKUP(B18,'[1]8'!B:D,3,0),"0")</f>
        <v>0</v>
      </c>
      <c r="BM18" s="103">
        <f>IFERROR(VLOOKUP(B18,'[1]8'!B:E,4,0),"0")</f>
        <v>0</v>
      </c>
      <c r="BN18" s="103">
        <f>IFERROR(VLOOKUP(B18,'[1]8'!B:F,5,0),"0")</f>
        <v>0</v>
      </c>
      <c r="BO18" s="103">
        <f>IFERROR(VLOOKUP(B18,'[1]8'!B:J,9,0),"0")</f>
        <v>0</v>
      </c>
      <c r="BP18" s="103">
        <f>IFERROR(VLOOKUP(B18,'[1]8'!B:K,10,0),"0")</f>
        <v>0</v>
      </c>
      <c r="BQ18" s="103">
        <f>IFERROR(VLOOKUP(B18,'[1]8'!B:L,11,0),"0")</f>
        <v>0</v>
      </c>
      <c r="BR18" s="101">
        <f t="shared" si="16"/>
        <v>0</v>
      </c>
      <c r="BS18" s="103">
        <f>IFERROR(VLOOKUP(B18,'[1]9'!B:D,3,0),"0")</f>
        <v>0</v>
      </c>
      <c r="BT18" s="103">
        <f>IFERROR(VLOOKUP(B18,'[1]9'!B:E,4,0),"0")</f>
        <v>0</v>
      </c>
      <c r="BU18" s="103">
        <f>IFERROR(VLOOKUP(B18,'[1]9'!B:F,5,0),"0")</f>
        <v>0</v>
      </c>
      <c r="BV18" s="103">
        <f>IFERROR(VLOOKUP(B18,'[1]9'!B:J,9,0),"0")</f>
        <v>0</v>
      </c>
      <c r="BW18" s="103">
        <f>IFERROR(VLOOKUP(B18,'[1]9'!B:K,10,0),"0")</f>
        <v>0</v>
      </c>
      <c r="BX18" s="103">
        <f>IFERROR(VLOOKUP(B18,'[1]9'!B:L,11,0),"0")</f>
        <v>0</v>
      </c>
      <c r="BY18" s="101">
        <f t="shared" si="17"/>
        <v>0</v>
      </c>
      <c r="BZ18" s="103">
        <f>IFERROR(VLOOKUP(B18,'[1]10'!B:D,3,0),"0")</f>
        <v>0</v>
      </c>
      <c r="CA18" s="103">
        <f>IFERROR(VLOOKUP(B18,'[1]10'!B:E,4,0),"0")</f>
        <v>0</v>
      </c>
      <c r="CB18" s="103">
        <f>IFERROR(VLOOKUP(B18,'[1]10'!B:F,5,0),"0")</f>
        <v>0</v>
      </c>
      <c r="CC18" s="103">
        <f>IFERROR(VLOOKUP(B18,'[1]10'!B:J,9,0),"0")</f>
        <v>0</v>
      </c>
      <c r="CD18" s="103">
        <f>IFERROR(VLOOKUP(B18,'[1]10'!B:K,10,0),"0")</f>
        <v>0</v>
      </c>
      <c r="CE18" s="103">
        <f>IFERROR(VLOOKUP(B18,'[1]10'!B:L,11,0),"0")</f>
        <v>0</v>
      </c>
      <c r="CF18" s="101">
        <f t="shared" si="18"/>
        <v>0</v>
      </c>
      <c r="CG18" s="103">
        <f>IFERROR(VLOOKUP(B18,'[1]11'!B:D,3,0),"0")</f>
        <v>0</v>
      </c>
      <c r="CH18" s="103">
        <f>IFERROR(VLOOKUP(B18,'[1]11'!B:E,4,0),"0")</f>
        <v>0</v>
      </c>
      <c r="CI18" s="103">
        <f>IFERROR(VLOOKUP(B18,'[1]11'!B:F,5,0),"0")</f>
        <v>0</v>
      </c>
      <c r="CJ18" s="103">
        <f>IFERROR(VLOOKUP(B18,'[1]11'!B:J,9,0),"0")</f>
        <v>0</v>
      </c>
      <c r="CK18" s="103">
        <f>IFERROR(VLOOKUP(B18,'[1]11'!B:K,10,0),"0")</f>
        <v>0</v>
      </c>
      <c r="CL18" s="103">
        <f>IFERROR(VLOOKUP(B18,'[1]11'!B:L,11,0),"0")</f>
        <v>0</v>
      </c>
      <c r="CM18" s="101">
        <f t="shared" si="19"/>
        <v>0</v>
      </c>
      <c r="CN18" s="103">
        <f>IFERROR(VLOOKUP(B18,'[1]12'!B:D,3,0),"0")</f>
        <v>0</v>
      </c>
      <c r="CO18" s="103">
        <f>IFERROR(VLOOKUP(B18,'[1]12'!B:E,4,0),"0")</f>
        <v>0</v>
      </c>
      <c r="CP18" s="103">
        <f>IFERROR(VLOOKUP(B18,'[1]12'!B:F,5,0),"0")</f>
        <v>0</v>
      </c>
      <c r="CQ18" s="103">
        <f>IFERROR(VLOOKUP(B18,'[1]12'!B:J,9,0),"0")</f>
        <v>0</v>
      </c>
      <c r="CR18" s="103">
        <f>IFERROR(VLOOKUP(B18,'[1]12'!B:K,10,0),"0")</f>
        <v>0</v>
      </c>
      <c r="CS18" s="103">
        <f>IFERROR(VLOOKUP(B18,'[1]12'!B:L,11,0),"0")</f>
        <v>0</v>
      </c>
      <c r="CT18" s="101">
        <f t="shared" si="20"/>
        <v>0</v>
      </c>
      <c r="CU18" s="103">
        <f>IFERROR(VLOOKUP(B18,'[1]13'!B:D,3,0),"0")</f>
        <v>0</v>
      </c>
      <c r="CV18" s="103">
        <f>IFERROR(VLOOKUP(B18,'[1]13'!B:E,4,0),"0")</f>
        <v>0</v>
      </c>
      <c r="CW18" s="103">
        <f>IFERROR(VLOOKUP(B18,'[1]13'!B:F,5,0),"0")</f>
        <v>0</v>
      </c>
      <c r="CX18" s="103">
        <f>IFERROR(VLOOKUP(B18,'[1]13'!B:J,9,0),"0")</f>
        <v>0</v>
      </c>
      <c r="CY18" s="103">
        <f>IFERROR(VLOOKUP(B18,'[1]13'!B:K,10,0),"0")</f>
        <v>0</v>
      </c>
      <c r="CZ18" s="103">
        <f>IFERROR(VLOOKUP(B18,'[1]13'!B:L,11,0),"0")</f>
        <v>0</v>
      </c>
      <c r="DA18" s="101">
        <f t="shared" si="21"/>
        <v>0</v>
      </c>
      <c r="DB18" s="103">
        <f>IFERROR(VLOOKUP(B18,'[1]14'!B:D,3,0),"0")</f>
        <v>0</v>
      </c>
      <c r="DC18" s="103">
        <f>IFERROR(VLOOKUP(B18,'[1]14'!B:E,4,0),"0")</f>
        <v>0</v>
      </c>
      <c r="DD18" s="103">
        <f>IFERROR(VLOOKUP(B18,'[1]14'!B:F,5,0),"0")</f>
        <v>0</v>
      </c>
      <c r="DE18" s="103">
        <f>IFERROR(VLOOKUP(B18,'[1]14'!B:J,9,0),"0")</f>
        <v>0</v>
      </c>
      <c r="DF18" s="103">
        <f>IFERROR(VLOOKUP(B18,'[1]14'!B:K,10,0),"0")</f>
        <v>0</v>
      </c>
      <c r="DG18" s="103">
        <f>IFERROR(VLOOKUP(B18,'[1]14'!B:L,11,0),"0")</f>
        <v>0</v>
      </c>
      <c r="DH18" s="101">
        <f t="shared" si="22"/>
        <v>0</v>
      </c>
      <c r="DI18" s="103">
        <f>IFERROR(VLOOKUP(B18,'[1]15'!B:D,3,0),"0")</f>
        <v>0</v>
      </c>
      <c r="DJ18" s="103">
        <f>IFERROR(VLOOKUP(B18,'[1]15'!B:E,4,0),"0")</f>
        <v>0</v>
      </c>
      <c r="DK18" s="103">
        <f>IFERROR(VLOOKUP(B18,'[1]15'!B:F,5,0),"0")</f>
        <v>0</v>
      </c>
      <c r="DL18" s="103">
        <f>IFERROR(VLOOKUP(B18,'[1]15'!B:J,9,0),"0")</f>
        <v>0</v>
      </c>
      <c r="DM18" s="103">
        <f>IFERROR(VLOOKUP(B18,'[1]15'!B:K,10,0),"0")</f>
        <v>0</v>
      </c>
      <c r="DN18" s="103">
        <f>IFERROR(VLOOKUP(B18,'[1]15'!B:L,11,0),"0")</f>
        <v>0</v>
      </c>
      <c r="DO18" s="101">
        <f t="shared" si="23"/>
        <v>0</v>
      </c>
      <c r="DP18" s="103">
        <f>IFERROR(VLOOKUP(B18,'[1]16'!B:D,3,0),"0")</f>
        <v>0</v>
      </c>
      <c r="DQ18" s="103">
        <f>IFERROR(VLOOKUP(B18,'[1]16'!B:E,4,0),"0")</f>
        <v>0</v>
      </c>
      <c r="DR18" s="103">
        <f>IFERROR(VLOOKUP(B18,'[1]16'!B:F,5,0),"0")</f>
        <v>0</v>
      </c>
      <c r="DS18" s="103">
        <f>IFERROR(VLOOKUP(B18,'[1]16'!B:J,9,0),"0")</f>
        <v>0</v>
      </c>
      <c r="DT18" s="103">
        <f>IFERROR(VLOOKUP(B18,'[1]16'!B:K,10,0),"0")</f>
        <v>0</v>
      </c>
      <c r="DU18" s="103">
        <f>IFERROR(VLOOKUP(B18,'[1]16'!B:L,11,0),"0")</f>
        <v>0</v>
      </c>
      <c r="DV18" s="101">
        <f t="shared" si="24"/>
        <v>0</v>
      </c>
      <c r="DW18" s="103">
        <f>IFERROR(VLOOKUP(B18,'[1]17'!B:D,3,0),"0")</f>
        <v>0</v>
      </c>
      <c r="DX18" s="103">
        <f>IFERROR(VLOOKUP(B18,'[1]17'!B:E,4,0),"0")</f>
        <v>0</v>
      </c>
      <c r="DY18" s="103">
        <f>IFERROR(VLOOKUP(B18,'[1]17'!B:F,5,0),"0")</f>
        <v>0</v>
      </c>
      <c r="DZ18" s="103">
        <f>IFERROR(VLOOKUP(B18,'[1]17'!B:J,9,0),"0")</f>
        <v>0</v>
      </c>
      <c r="EA18" s="103">
        <f>IFERROR(VLOOKUP(B18,'[1]17'!B:K,10,0),"0")</f>
        <v>0</v>
      </c>
      <c r="EB18" s="103">
        <f>IFERROR(VLOOKUP(B18,'[1]17'!B:L,11,0),"0")</f>
        <v>0</v>
      </c>
      <c r="EC18" s="101">
        <f t="shared" si="25"/>
        <v>0</v>
      </c>
      <c r="ED18" s="103">
        <f>IFERROR(VLOOKUP(B18,'[1]18'!B:D,3,0),"0")</f>
        <v>0</v>
      </c>
      <c r="EE18" s="103">
        <f>IFERROR(VLOOKUP(B18,'[1]18'!B:E,4,0),"0")</f>
        <v>0</v>
      </c>
      <c r="EF18" s="103">
        <f>IFERROR(VLOOKUP(B18,'[1]18'!B:F,5,0),"0")</f>
        <v>0</v>
      </c>
      <c r="EG18" s="103">
        <f>IFERROR(VLOOKUP(B18,'[1]18'!B:J,9,0),"0")</f>
        <v>0</v>
      </c>
      <c r="EH18" s="103">
        <f>IFERROR(VLOOKUP(B18,'[1]18'!B:K,10,0),"0")</f>
        <v>0</v>
      </c>
      <c r="EI18" s="103">
        <f>IFERROR(VLOOKUP(B18,'[1]18'!B:L,11,0),"0")</f>
        <v>0</v>
      </c>
      <c r="EJ18" s="101">
        <f t="shared" si="26"/>
        <v>0</v>
      </c>
      <c r="EK18" s="103">
        <f>IFERROR(VLOOKUP(B18,'[1]19'!B:D,3,0),"0")</f>
        <v>0</v>
      </c>
      <c r="EL18" s="103">
        <f>IFERROR(VLOOKUP(B18,'[1]19'!B:E,4,0),"0")</f>
        <v>0</v>
      </c>
      <c r="EM18" s="103">
        <f>IFERROR(VLOOKUP(B18,'[1]19'!B:F,5,0),"0")</f>
        <v>0</v>
      </c>
      <c r="EN18" s="103">
        <f>IFERROR(VLOOKUP(B18,'[1]19'!B:J,9,0),"0")</f>
        <v>0</v>
      </c>
      <c r="EO18" s="103">
        <f>IFERROR(VLOOKUP(B18,'[1]19'!B:K,10,0),"0")</f>
        <v>0</v>
      </c>
      <c r="EP18" s="103">
        <f>IFERROR(VLOOKUP(B18,'[1]19'!B:L,11,0),"0")</f>
        <v>0</v>
      </c>
      <c r="EQ18" s="101">
        <f t="shared" si="27"/>
        <v>0</v>
      </c>
      <c r="ER18" s="103">
        <f>IFERROR(VLOOKUP(B18,'[1]20'!B:D,3,0),"0")</f>
        <v>0</v>
      </c>
      <c r="ES18" s="103">
        <f>IFERROR(VLOOKUP(B18,'[1]20'!B:E,4,0),"0")</f>
        <v>0</v>
      </c>
      <c r="ET18" s="103">
        <f>IFERROR(VLOOKUP(B18,'[1]20'!B:F,5,0),"0")</f>
        <v>0</v>
      </c>
      <c r="EU18" s="103">
        <f>IFERROR(VLOOKUP(B18,'[1]20'!B:J,9,0),"0")</f>
        <v>0</v>
      </c>
      <c r="EV18" s="103">
        <f>IFERROR(VLOOKUP(B18,'[1]20'!B:K,10,0),"0")</f>
        <v>0</v>
      </c>
      <c r="EW18" s="103">
        <f>IFERROR(VLOOKUP(B18,'[1]20'!B:L,11,0),"0")</f>
        <v>0</v>
      </c>
      <c r="EX18" s="101">
        <f t="shared" si="28"/>
        <v>0</v>
      </c>
      <c r="EY18" s="103">
        <f>IFERROR(VLOOKUP(B18,'[1]21'!B:D,3,0),"0")</f>
        <v>0</v>
      </c>
      <c r="EZ18" s="103">
        <f>IFERROR(VLOOKUP(B18,'[1]21'!B:E,4,0),"0")</f>
        <v>0</v>
      </c>
      <c r="FA18" s="103">
        <f>IFERROR(VLOOKUP(B18,'[1]21'!B:F,5,0),"0")</f>
        <v>0</v>
      </c>
      <c r="FB18" s="103">
        <f>IFERROR(VLOOKUP(B18,'[1]21'!B:J,9,0),"0")</f>
        <v>0</v>
      </c>
      <c r="FC18" s="103">
        <f>IFERROR(VLOOKUP(B18,'[1]21'!B:K,10,0),"0")</f>
        <v>0</v>
      </c>
      <c r="FD18" s="103">
        <f>IFERROR(VLOOKUP(B18,'[1]21'!B:L,11,0),"0")</f>
        <v>0</v>
      </c>
      <c r="FE18" s="101">
        <f t="shared" si="29"/>
        <v>0</v>
      </c>
      <c r="FF18" s="103">
        <f>IFERROR(VLOOKUP(B18,'[1]22'!B:D,3,0),"0")</f>
        <v>0</v>
      </c>
      <c r="FG18" s="103">
        <f>IFERROR(VLOOKUP(B18,'[1]22'!B:E,4,0),"0")</f>
        <v>0</v>
      </c>
      <c r="FH18" s="103">
        <f>IFERROR(VLOOKUP(B18,'[1]22'!B:F,5,0),"0")</f>
        <v>0</v>
      </c>
      <c r="FI18" s="103">
        <f>IFERROR(VLOOKUP(B18,'[1]22'!B:J,9,0),"0")</f>
        <v>0</v>
      </c>
      <c r="FJ18" s="103">
        <f>IFERROR(VLOOKUP(B18,'[1]22'!B:K,10,0),"0")</f>
        <v>0</v>
      </c>
      <c r="FK18" s="103">
        <f>IFERROR(VLOOKUP(B18,'[1]22'!B:L,11,0),"0")</f>
        <v>0</v>
      </c>
      <c r="FL18" s="101">
        <f t="shared" si="30"/>
        <v>0</v>
      </c>
      <c r="FM18" s="103">
        <f>IFERROR(VLOOKUP(B18,'[1]23'!B:D,3,0),"0")</f>
        <v>0</v>
      </c>
      <c r="FN18" s="103">
        <f>IFERROR(VLOOKUP(B18,'[1]23'!B:E,4,0),"0")</f>
        <v>0</v>
      </c>
      <c r="FO18" s="103">
        <f>IFERROR(VLOOKUP(B18,'[1]23'!B:F,5,0),"0")</f>
        <v>0</v>
      </c>
      <c r="FP18" s="103">
        <f>IFERROR(VLOOKUP(B18,'[1]23'!B:J,9,0),"0")</f>
        <v>0</v>
      </c>
      <c r="FQ18" s="103">
        <f>IFERROR(VLOOKUP(B18,'[1]23'!B:K,10,0),"0")</f>
        <v>0</v>
      </c>
      <c r="FR18" s="103">
        <f>IFERROR(VLOOKUP(B18,'[1]23'!B:L,11,0),"0")</f>
        <v>0</v>
      </c>
      <c r="FS18" s="101">
        <f t="shared" si="31"/>
        <v>0</v>
      </c>
      <c r="FT18" s="103">
        <f>IFERROR(VLOOKUP(B18,'[1]24'!B:D,3,0),"0")</f>
        <v>0</v>
      </c>
      <c r="FU18" s="103">
        <f>IFERROR(VLOOKUP(B18,'[1]24'!B:E,4,0),"0")</f>
        <v>0</v>
      </c>
      <c r="FV18" s="103">
        <f>IFERROR(VLOOKUP(B18,'[1]24'!B:F,5,0),"0")</f>
        <v>0</v>
      </c>
      <c r="FW18" s="103">
        <f>IFERROR(VLOOKUP(B18,'[1]24'!B:J,9,0),"0")</f>
        <v>0</v>
      </c>
      <c r="FX18" s="103">
        <f>IFERROR(VLOOKUP(B18,'[1]24'!B:K,10,0),"0")</f>
        <v>0</v>
      </c>
      <c r="FY18" s="103">
        <f>IFERROR(VLOOKUP(B18,'[1]24'!B:L,11,0),"0")</f>
        <v>0</v>
      </c>
      <c r="FZ18" s="101">
        <f t="shared" si="32"/>
        <v>0</v>
      </c>
      <c r="GA18" s="103">
        <f>IFERROR(VLOOKUP(B18,'[1]25'!B:D,3,0),"0")</f>
        <v>0</v>
      </c>
      <c r="GB18" s="103">
        <f>IFERROR(VLOOKUP(B18,'[1]25'!B:E,4,0),"0")</f>
        <v>0</v>
      </c>
      <c r="GC18" s="103">
        <f>IFERROR(VLOOKUP(B18,'[1]25'!B:F,5,0),"0")</f>
        <v>0</v>
      </c>
      <c r="GD18" s="103">
        <f>IFERROR(VLOOKUP(B18,'[1]25'!B:J,9,0),"0")</f>
        <v>0</v>
      </c>
      <c r="GE18" s="103">
        <f>IFERROR(VLOOKUP(B18,'[1]25'!B:K,10,0),"0")</f>
        <v>0</v>
      </c>
      <c r="GF18" s="103">
        <f>IFERROR(VLOOKUP(B18,'[1]25'!B:L,11,0),"0")</f>
        <v>0</v>
      </c>
      <c r="GG18" s="101">
        <f t="shared" si="33"/>
        <v>0</v>
      </c>
      <c r="GH18" s="103">
        <f>IFERROR(VLOOKUP(B18,'[1]26'!B:D,3,0),"0")</f>
        <v>0</v>
      </c>
      <c r="GI18" s="103">
        <f>IFERROR(VLOOKUP(B18,'[1]26'!B:E,4,0),"0")</f>
        <v>0</v>
      </c>
      <c r="GJ18" s="103">
        <f>IFERROR(VLOOKUP(B18,'[1]26'!B:F,5,0),"0")</f>
        <v>0</v>
      </c>
      <c r="GK18" s="103">
        <f>IFERROR(VLOOKUP(B18,'[1]26'!B:J,9,0),"0")</f>
        <v>0</v>
      </c>
      <c r="GL18" s="103">
        <f>IFERROR(VLOOKUP(B18,'[1]26'!B:K,10,0),"0")</f>
        <v>0</v>
      </c>
      <c r="GM18" s="103">
        <f>IFERROR(VLOOKUP(B18,'[1]26'!B:L,11,0),"0")</f>
        <v>0</v>
      </c>
      <c r="GN18" s="101">
        <f t="shared" si="34"/>
        <v>0</v>
      </c>
      <c r="GO18" s="103">
        <f>IFERROR(VLOOKUP(B18,'[1]27'!B:D,3,0),"0")</f>
        <v>0</v>
      </c>
      <c r="GP18" s="103">
        <f>IFERROR(VLOOKUP(B18,'[1]27'!B:E,4,0),"0")</f>
        <v>0</v>
      </c>
      <c r="GQ18" s="103">
        <f>IFERROR(VLOOKUP(B18,'[1]27'!B:F,5,0),"0")</f>
        <v>0</v>
      </c>
      <c r="GR18" s="103">
        <f>IFERROR(VLOOKUP(B18,'[1]27'!B:J,9,0),"0")</f>
        <v>0</v>
      </c>
      <c r="GS18" s="103">
        <f>IFERROR(VLOOKUP(B18,'[1]27'!B:K,10,0),"0")</f>
        <v>0</v>
      </c>
      <c r="GT18" s="103">
        <f>IFERROR(VLOOKUP(B18,'[1]27'!B:L,11,0),"0")</f>
        <v>0</v>
      </c>
      <c r="GU18" s="101">
        <f t="shared" si="35"/>
        <v>0</v>
      </c>
      <c r="GV18" s="103">
        <f>IFERROR(VLOOKUP(B18,'[1]28'!B:D,3,0),"0")</f>
        <v>0</v>
      </c>
      <c r="GW18" s="103">
        <f>IFERROR(VLOOKUP(B18,'[1]28'!B:E,4,0),"0")</f>
        <v>0</v>
      </c>
      <c r="GX18" s="103">
        <f>IFERROR(VLOOKUP(B18,'[1]28'!B:F,5,0),"0")</f>
        <v>0</v>
      </c>
      <c r="GY18" s="103">
        <f>IFERROR(VLOOKUP(B18,'[1]28'!B:J,9,0),"0")</f>
        <v>0</v>
      </c>
      <c r="GZ18" s="103">
        <f>IFERROR(VLOOKUP(B18,'[1]28'!B:K,10,0),"0")</f>
        <v>0</v>
      </c>
      <c r="HA18" s="103">
        <f>IFERROR(VLOOKUP(B18,'[1]28'!B:L,11,0),"0")</f>
        <v>0</v>
      </c>
      <c r="HB18" s="101">
        <f t="shared" si="36"/>
        <v>0</v>
      </c>
      <c r="HC18" s="103">
        <f>IFERROR(VLOOKUP(B18,'[1]29'!B:D,3,0),"0")</f>
        <v>0</v>
      </c>
      <c r="HD18" s="103">
        <f>IFERROR(VLOOKUP(B18,'[1]29'!B:E,4,0),"0")</f>
        <v>0</v>
      </c>
      <c r="HE18" s="103">
        <f>IFERROR(VLOOKUP(B18,'[1]29'!B:F,5,0),"0")</f>
        <v>0</v>
      </c>
      <c r="HF18" s="103">
        <f>IFERROR(VLOOKUP(B18,'[1]29'!B:J,9,0),"0")</f>
        <v>0</v>
      </c>
      <c r="HG18" s="103">
        <f>IFERROR(VLOOKUP(B18,'[1]29'!B:K,10,0),"0")</f>
        <v>0</v>
      </c>
      <c r="HH18" s="103">
        <f>IFERROR(VLOOKUP(B18,'[1]29'!B:L,11,0),"0")</f>
        <v>0</v>
      </c>
      <c r="HI18" s="101">
        <f t="shared" si="37"/>
        <v>0</v>
      </c>
      <c r="HJ18" s="103">
        <f>IFERROR(VLOOKUP(B18,'[1]30'!B:D,3,0),"0")</f>
        <v>0</v>
      </c>
      <c r="HK18" s="103">
        <f>IFERROR(VLOOKUP(B18,'[1]30'!B:E,4,0),"0")</f>
        <v>0</v>
      </c>
      <c r="HL18" s="103">
        <f>IFERROR(VLOOKUP(B18,'[1]30'!B:F,5,0),"0")</f>
        <v>0</v>
      </c>
      <c r="HM18" s="103">
        <f>IFERROR(VLOOKUP(B18,'[1]30'!B:J,9,0),"0")</f>
        <v>0</v>
      </c>
      <c r="HN18" s="103">
        <f>IFERROR(VLOOKUP(B18,'[1]30'!B:K,10,0),"0")</f>
        <v>0</v>
      </c>
      <c r="HO18" s="103">
        <f>IFERROR(VLOOKUP(B18,'[1]30'!B:L,11,0),"0")</f>
        <v>0</v>
      </c>
      <c r="HP18" s="101">
        <f t="shared" si="38"/>
        <v>0</v>
      </c>
      <c r="HQ18" s="103">
        <f>IFERROR(VLOOKUP(B18,'[1]31'!B:D,3,0),"0")</f>
        <v>0</v>
      </c>
      <c r="HR18" s="103">
        <f>IFERROR(VLOOKUP(B18,'[1]31'!B:E,4,0),"0")</f>
        <v>0</v>
      </c>
      <c r="HS18" s="103">
        <f>IFERROR(VLOOKUP(B18,'[1]31'!B:F,5,0),"0")</f>
        <v>0</v>
      </c>
      <c r="HT18" s="103">
        <f>IFERROR(VLOOKUP(B18,'[1]31'!B:J,9,0),"0")</f>
        <v>0</v>
      </c>
      <c r="HU18" s="103">
        <f>IFERROR(VLOOKUP(B18,'[1]31'!B:K,10,0),"0")</f>
        <v>0</v>
      </c>
      <c r="HV18" s="103">
        <f>IFERROR(VLOOKUP(B18,'[1]31'!B:L,11,0),"0")</f>
        <v>0</v>
      </c>
      <c r="HW18" s="101">
        <f t="shared" si="39"/>
        <v>0</v>
      </c>
    </row>
    <row r="19" spans="1:231" x14ac:dyDescent="0.6">
      <c r="A19" s="83">
        <v>16</v>
      </c>
      <c r="B19" s="83">
        <v>1111098</v>
      </c>
      <c r="C19" s="84" t="s">
        <v>16879</v>
      </c>
      <c r="D19" s="83" t="s">
        <v>168</v>
      </c>
      <c r="E19" s="85">
        <v>40.49</v>
      </c>
      <c r="F19" s="99">
        <f t="shared" si="5"/>
        <v>0</v>
      </c>
      <c r="G19" s="100">
        <f t="shared" si="6"/>
        <v>0</v>
      </c>
      <c r="H19" s="100">
        <f t="shared" si="6"/>
        <v>0</v>
      </c>
      <c r="I19" s="100">
        <f t="shared" si="6"/>
        <v>0</v>
      </c>
      <c r="J19" s="100">
        <f t="shared" si="6"/>
        <v>0</v>
      </c>
      <c r="K19" s="100">
        <f t="shared" si="6"/>
        <v>0</v>
      </c>
      <c r="L19" s="100">
        <f t="shared" si="6"/>
        <v>0</v>
      </c>
      <c r="M19" s="101">
        <f t="shared" si="7"/>
        <v>0</v>
      </c>
      <c r="N19" s="102">
        <f t="shared" si="8"/>
        <v>0</v>
      </c>
      <c r="O19" s="103">
        <f>IFERROR(VLOOKUP(B19,'[1]1'!B:D,3,0),"0")</f>
        <v>0</v>
      </c>
      <c r="P19" s="103">
        <f>IFERROR(VLOOKUP(B19,'[1]1'!B:E,4,0),"0")</f>
        <v>0</v>
      </c>
      <c r="Q19" s="103">
        <f>IFERROR(VLOOKUP(B19,'[1]1'!B:F,5,0),"0")</f>
        <v>0</v>
      </c>
      <c r="R19" s="103">
        <f>IFERROR(VLOOKUP(B19,'[1]1'!B:J,9,0),"0")</f>
        <v>0</v>
      </c>
      <c r="S19" s="103">
        <f>IFERROR(VLOOKUP(B19,'[1]1'!B:K,10,0),"0")</f>
        <v>0</v>
      </c>
      <c r="T19" s="103">
        <f>IFERROR(VLOOKUP(B19,'[1]1'!B:L,11,0),"0")</f>
        <v>0</v>
      </c>
      <c r="U19" s="101">
        <f t="shared" si="9"/>
        <v>0</v>
      </c>
      <c r="V19" s="103">
        <f>IFERROR(VLOOKUP(B19,'[1]2'!B:D,3,0),"0")</f>
        <v>0</v>
      </c>
      <c r="W19" s="103">
        <f>IFERROR(VLOOKUP(B19,'[1]2'!B:E,4,0),"0")</f>
        <v>0</v>
      </c>
      <c r="X19" s="103">
        <f>IFERROR(VLOOKUP(B19,'[1]2'!B:F,5,0),"0")</f>
        <v>0</v>
      </c>
      <c r="Y19" s="103">
        <f>IFERROR(VLOOKUP(B19,'[1]2'!B:J,9,0),"0")</f>
        <v>0</v>
      </c>
      <c r="Z19" s="103">
        <f>IFERROR(VLOOKUP(B19,'[1]2'!B:K,10,0),"0")</f>
        <v>0</v>
      </c>
      <c r="AA19" s="103">
        <f>IFERROR(VLOOKUP(B19,'[1]2'!B:L,11,0),"0")</f>
        <v>0</v>
      </c>
      <c r="AB19" s="101">
        <f t="shared" si="10"/>
        <v>0</v>
      </c>
      <c r="AC19" s="103">
        <f>IFERROR(VLOOKUP(B19,'[1]3'!B:D,3,0),"0")</f>
        <v>0</v>
      </c>
      <c r="AD19" s="103">
        <f>IFERROR(VLOOKUP(B19,'[1]3'!B:E,4,0),"0")</f>
        <v>0</v>
      </c>
      <c r="AE19" s="103">
        <f>IFERROR(VLOOKUP(B19,'[1]3'!B:F,5,0),"0")</f>
        <v>0</v>
      </c>
      <c r="AF19" s="103">
        <f>IFERROR(VLOOKUP(B19,'[1]3'!B:J,9,0),"0")</f>
        <v>0</v>
      </c>
      <c r="AG19" s="103">
        <f>IFERROR(VLOOKUP(B19,'[1]3'!B:K,10,0),"0")</f>
        <v>0</v>
      </c>
      <c r="AH19" s="103">
        <f>IFERROR(VLOOKUP(B19,'[1]3'!B:L,11,0),"0")</f>
        <v>0</v>
      </c>
      <c r="AI19" s="101">
        <f t="shared" si="11"/>
        <v>0</v>
      </c>
      <c r="AJ19" s="103">
        <f>IFERROR(VLOOKUP(B19,'[1]4'!B:D,3,0),"0")</f>
        <v>0</v>
      </c>
      <c r="AK19" s="103">
        <f>IFERROR(VLOOKUP(B19,'[1]4'!B:E,4,0),"0")</f>
        <v>0</v>
      </c>
      <c r="AL19" s="103">
        <f>IFERROR(VLOOKUP(B19,'[1]4'!B:F,5,0),"0")</f>
        <v>0</v>
      </c>
      <c r="AM19" s="103">
        <f>IFERROR(VLOOKUP(B19,'[1]4'!B:J,9,0),"0")</f>
        <v>0</v>
      </c>
      <c r="AN19" s="103">
        <f>IFERROR(VLOOKUP(B19,'[1]4'!B:K,10,0),"0")</f>
        <v>0</v>
      </c>
      <c r="AO19" s="103">
        <f>IFERROR(VLOOKUP(B19,'[1]4'!B:L,11,0),"0")</f>
        <v>0</v>
      </c>
      <c r="AP19" s="101">
        <f t="shared" si="12"/>
        <v>0</v>
      </c>
      <c r="AQ19" s="103">
        <f>IFERROR(VLOOKUP(B19,'[1]5'!B:D,3,0),"0")</f>
        <v>0</v>
      </c>
      <c r="AR19" s="103">
        <f>IFERROR(VLOOKUP(B19,'[1]5'!B:E,4,0),"0")</f>
        <v>0</v>
      </c>
      <c r="AS19" s="103">
        <f>IFERROR(VLOOKUP(B19,'[1]5'!B:F,5,0),"0")</f>
        <v>0</v>
      </c>
      <c r="AT19" s="103">
        <f>IFERROR(VLOOKUP(B19,'[1]5'!B:J,9,0),"0")</f>
        <v>0</v>
      </c>
      <c r="AU19" s="103">
        <f>IFERROR(VLOOKUP(B19,'[1]5'!B:K,10,0),"0")</f>
        <v>0</v>
      </c>
      <c r="AV19" s="103">
        <f>IFERROR(VLOOKUP(B19,'[1]5'!B:L,11,0),"0")</f>
        <v>0</v>
      </c>
      <c r="AW19" s="101">
        <f t="shared" si="13"/>
        <v>0</v>
      </c>
      <c r="AX19" s="103">
        <f>IFERROR(VLOOKUP(B19,'[1]6'!B:D,3,0),"0")</f>
        <v>0</v>
      </c>
      <c r="AY19" s="103">
        <f>IFERROR(VLOOKUP(B19,'[1]6'!B:E,4,0),"0")</f>
        <v>0</v>
      </c>
      <c r="AZ19" s="103">
        <f>IFERROR(VLOOKUP(B19,'[1]6'!B:F,5,0),"0")</f>
        <v>0</v>
      </c>
      <c r="BA19" s="103">
        <f>IFERROR(VLOOKUP(B19,'[1]6'!B:J,9,0),"0")</f>
        <v>0</v>
      </c>
      <c r="BB19" s="103">
        <f>IFERROR(VLOOKUP(B19,'[1]6'!B:K,10,0),"0")</f>
        <v>0</v>
      </c>
      <c r="BC19" s="103">
        <f>IFERROR(VLOOKUP(B19,'[1]6'!B:L,11,0),"0")</f>
        <v>0</v>
      </c>
      <c r="BD19" s="101">
        <f t="shared" si="14"/>
        <v>0</v>
      </c>
      <c r="BE19" s="103">
        <f>IFERROR(VLOOKUP(B19,'[1]7'!B:D,3,0),"0")</f>
        <v>0</v>
      </c>
      <c r="BF19" s="103">
        <f>IFERROR(VLOOKUP(B19,'[1]7'!B:E,4,0),"0")</f>
        <v>0</v>
      </c>
      <c r="BG19" s="103">
        <f>IFERROR(VLOOKUP(B19,'[1]7'!B:F,5,0),"0")</f>
        <v>0</v>
      </c>
      <c r="BH19" s="103">
        <f>IFERROR(VLOOKUP(B19,'[1]7'!B:J,9,0),"0")</f>
        <v>0</v>
      </c>
      <c r="BI19" s="103">
        <f>IFERROR(VLOOKUP(B19,'[1]7'!B:K,10,0),"0")</f>
        <v>0</v>
      </c>
      <c r="BJ19" s="103">
        <f>IFERROR(VLOOKUP(B19,'[1]7'!B:L,11,0),"0")</f>
        <v>0</v>
      </c>
      <c r="BK19" s="101">
        <f t="shared" si="15"/>
        <v>0</v>
      </c>
      <c r="BL19" s="103">
        <f>IFERROR(VLOOKUP(B19,'[1]8'!B:D,3,0),"0")</f>
        <v>0</v>
      </c>
      <c r="BM19" s="103">
        <f>IFERROR(VLOOKUP(B19,'[1]8'!B:E,4,0),"0")</f>
        <v>0</v>
      </c>
      <c r="BN19" s="103">
        <f>IFERROR(VLOOKUP(B19,'[1]8'!B:F,5,0),"0")</f>
        <v>0</v>
      </c>
      <c r="BO19" s="103">
        <f>IFERROR(VLOOKUP(B19,'[1]8'!B:J,9,0),"0")</f>
        <v>0</v>
      </c>
      <c r="BP19" s="103">
        <f>IFERROR(VLOOKUP(B19,'[1]8'!B:K,10,0),"0")</f>
        <v>0</v>
      </c>
      <c r="BQ19" s="103">
        <f>IFERROR(VLOOKUP(B19,'[1]8'!B:L,11,0),"0")</f>
        <v>0</v>
      </c>
      <c r="BR19" s="101">
        <f t="shared" si="16"/>
        <v>0</v>
      </c>
      <c r="BS19" s="103">
        <f>IFERROR(VLOOKUP(B19,'[1]9'!B:D,3,0),"0")</f>
        <v>0</v>
      </c>
      <c r="BT19" s="103">
        <f>IFERROR(VLOOKUP(B19,'[1]9'!B:E,4,0),"0")</f>
        <v>0</v>
      </c>
      <c r="BU19" s="103">
        <f>IFERROR(VLOOKUP(B19,'[1]9'!B:F,5,0),"0")</f>
        <v>0</v>
      </c>
      <c r="BV19" s="103">
        <f>IFERROR(VLOOKUP(B19,'[1]9'!B:J,9,0),"0")</f>
        <v>0</v>
      </c>
      <c r="BW19" s="103">
        <f>IFERROR(VLOOKUP(B19,'[1]9'!B:K,10,0),"0")</f>
        <v>0</v>
      </c>
      <c r="BX19" s="103">
        <f>IFERROR(VLOOKUP(B19,'[1]9'!B:L,11,0),"0")</f>
        <v>0</v>
      </c>
      <c r="BY19" s="101">
        <f t="shared" si="17"/>
        <v>0</v>
      </c>
      <c r="BZ19" s="103">
        <f>IFERROR(VLOOKUP(B19,'[1]10'!B:D,3,0),"0")</f>
        <v>0</v>
      </c>
      <c r="CA19" s="103">
        <f>IFERROR(VLOOKUP(B19,'[1]10'!B:E,4,0),"0")</f>
        <v>0</v>
      </c>
      <c r="CB19" s="103">
        <f>IFERROR(VLOOKUP(B19,'[1]10'!B:F,5,0),"0")</f>
        <v>0</v>
      </c>
      <c r="CC19" s="103">
        <f>IFERROR(VLOOKUP(B19,'[1]10'!B:J,9,0),"0")</f>
        <v>0</v>
      </c>
      <c r="CD19" s="103">
        <f>IFERROR(VLOOKUP(B19,'[1]10'!B:K,10,0),"0")</f>
        <v>0</v>
      </c>
      <c r="CE19" s="103">
        <f>IFERROR(VLOOKUP(B19,'[1]10'!B:L,11,0),"0")</f>
        <v>0</v>
      </c>
      <c r="CF19" s="101">
        <f t="shared" si="18"/>
        <v>0</v>
      </c>
      <c r="CG19" s="103">
        <f>IFERROR(VLOOKUP(B19,'[1]11'!B:D,3,0),"0")</f>
        <v>0</v>
      </c>
      <c r="CH19" s="103">
        <f>IFERROR(VLOOKUP(B19,'[1]11'!B:E,4,0),"0")</f>
        <v>0</v>
      </c>
      <c r="CI19" s="103">
        <f>IFERROR(VLOOKUP(B19,'[1]11'!B:F,5,0),"0")</f>
        <v>0</v>
      </c>
      <c r="CJ19" s="103">
        <f>IFERROR(VLOOKUP(B19,'[1]11'!B:J,9,0),"0")</f>
        <v>0</v>
      </c>
      <c r="CK19" s="103">
        <f>IFERROR(VLOOKUP(B19,'[1]11'!B:K,10,0),"0")</f>
        <v>0</v>
      </c>
      <c r="CL19" s="103">
        <f>IFERROR(VLOOKUP(B19,'[1]11'!B:L,11,0),"0")</f>
        <v>0</v>
      </c>
      <c r="CM19" s="101">
        <f t="shared" si="19"/>
        <v>0</v>
      </c>
      <c r="CN19" s="103">
        <f>IFERROR(VLOOKUP(B19,'[1]12'!B:D,3,0),"0")</f>
        <v>0</v>
      </c>
      <c r="CO19" s="103">
        <f>IFERROR(VLOOKUP(B19,'[1]12'!B:E,4,0),"0")</f>
        <v>0</v>
      </c>
      <c r="CP19" s="103">
        <f>IFERROR(VLOOKUP(B19,'[1]12'!B:F,5,0),"0")</f>
        <v>0</v>
      </c>
      <c r="CQ19" s="103">
        <f>IFERROR(VLOOKUP(B19,'[1]12'!B:J,9,0),"0")</f>
        <v>0</v>
      </c>
      <c r="CR19" s="103">
        <f>IFERROR(VLOOKUP(B19,'[1]12'!B:K,10,0),"0")</f>
        <v>0</v>
      </c>
      <c r="CS19" s="103">
        <f>IFERROR(VLOOKUP(B19,'[1]12'!B:L,11,0),"0")</f>
        <v>0</v>
      </c>
      <c r="CT19" s="101">
        <f t="shared" si="20"/>
        <v>0</v>
      </c>
      <c r="CU19" s="103">
        <f>IFERROR(VLOOKUP(B19,'[1]13'!B:D,3,0),"0")</f>
        <v>0</v>
      </c>
      <c r="CV19" s="103">
        <f>IFERROR(VLOOKUP(B19,'[1]13'!B:E,4,0),"0")</f>
        <v>0</v>
      </c>
      <c r="CW19" s="103">
        <f>IFERROR(VLOOKUP(B19,'[1]13'!B:F,5,0),"0")</f>
        <v>0</v>
      </c>
      <c r="CX19" s="103">
        <f>IFERROR(VLOOKUP(B19,'[1]13'!B:J,9,0),"0")</f>
        <v>0</v>
      </c>
      <c r="CY19" s="103">
        <f>IFERROR(VLOOKUP(B19,'[1]13'!B:K,10,0),"0")</f>
        <v>0</v>
      </c>
      <c r="CZ19" s="103">
        <f>IFERROR(VLOOKUP(B19,'[1]13'!B:L,11,0),"0")</f>
        <v>0</v>
      </c>
      <c r="DA19" s="101">
        <f t="shared" si="21"/>
        <v>0</v>
      </c>
      <c r="DB19" s="103">
        <f>IFERROR(VLOOKUP(B19,'[1]14'!B:D,3,0),"0")</f>
        <v>0</v>
      </c>
      <c r="DC19" s="103">
        <f>IFERROR(VLOOKUP(B19,'[1]14'!B:E,4,0),"0")</f>
        <v>0</v>
      </c>
      <c r="DD19" s="103">
        <f>IFERROR(VLOOKUP(B19,'[1]14'!B:F,5,0),"0")</f>
        <v>0</v>
      </c>
      <c r="DE19" s="103">
        <f>IFERROR(VLOOKUP(B19,'[1]14'!B:J,9,0),"0")</f>
        <v>0</v>
      </c>
      <c r="DF19" s="103">
        <f>IFERROR(VLOOKUP(B19,'[1]14'!B:K,10,0),"0")</f>
        <v>0</v>
      </c>
      <c r="DG19" s="103">
        <f>IFERROR(VLOOKUP(B19,'[1]14'!B:L,11,0),"0")</f>
        <v>0</v>
      </c>
      <c r="DH19" s="101">
        <f t="shared" si="22"/>
        <v>0</v>
      </c>
      <c r="DI19" s="103">
        <f>IFERROR(VLOOKUP(B19,'[1]15'!B:D,3,0),"0")</f>
        <v>0</v>
      </c>
      <c r="DJ19" s="103">
        <f>IFERROR(VLOOKUP(B19,'[1]15'!B:E,4,0),"0")</f>
        <v>0</v>
      </c>
      <c r="DK19" s="103">
        <f>IFERROR(VLOOKUP(B19,'[1]15'!B:F,5,0),"0")</f>
        <v>0</v>
      </c>
      <c r="DL19" s="103">
        <f>IFERROR(VLOOKUP(B19,'[1]15'!B:J,9,0),"0")</f>
        <v>0</v>
      </c>
      <c r="DM19" s="103">
        <f>IFERROR(VLOOKUP(B19,'[1]15'!B:K,10,0),"0")</f>
        <v>0</v>
      </c>
      <c r="DN19" s="103">
        <f>IFERROR(VLOOKUP(B19,'[1]15'!B:L,11,0),"0")</f>
        <v>0</v>
      </c>
      <c r="DO19" s="101">
        <f t="shared" si="23"/>
        <v>0</v>
      </c>
      <c r="DP19" s="103">
        <f>IFERROR(VLOOKUP(B19,'[1]16'!B:D,3,0),"0")</f>
        <v>0</v>
      </c>
      <c r="DQ19" s="103">
        <f>IFERROR(VLOOKUP(B19,'[1]16'!B:E,4,0),"0")</f>
        <v>0</v>
      </c>
      <c r="DR19" s="103">
        <f>IFERROR(VLOOKUP(B19,'[1]16'!B:F,5,0),"0")</f>
        <v>0</v>
      </c>
      <c r="DS19" s="103">
        <f>IFERROR(VLOOKUP(B19,'[1]16'!B:J,9,0),"0")</f>
        <v>0</v>
      </c>
      <c r="DT19" s="103">
        <f>IFERROR(VLOOKUP(B19,'[1]16'!B:K,10,0),"0")</f>
        <v>0</v>
      </c>
      <c r="DU19" s="103">
        <f>IFERROR(VLOOKUP(B19,'[1]16'!B:L,11,0),"0")</f>
        <v>0</v>
      </c>
      <c r="DV19" s="101">
        <f t="shared" si="24"/>
        <v>0</v>
      </c>
      <c r="DW19" s="103">
        <f>IFERROR(VLOOKUP(B19,'[1]17'!B:D,3,0),"0")</f>
        <v>0</v>
      </c>
      <c r="DX19" s="103">
        <f>IFERROR(VLOOKUP(B19,'[1]17'!B:E,4,0),"0")</f>
        <v>0</v>
      </c>
      <c r="DY19" s="103">
        <f>IFERROR(VLOOKUP(B19,'[1]17'!B:F,5,0),"0")</f>
        <v>0</v>
      </c>
      <c r="DZ19" s="103">
        <f>IFERROR(VLOOKUP(B19,'[1]17'!B:J,9,0),"0")</f>
        <v>0</v>
      </c>
      <c r="EA19" s="103">
        <f>IFERROR(VLOOKUP(B19,'[1]17'!B:K,10,0),"0")</f>
        <v>0</v>
      </c>
      <c r="EB19" s="103">
        <f>IFERROR(VLOOKUP(B19,'[1]17'!B:L,11,0),"0")</f>
        <v>0</v>
      </c>
      <c r="EC19" s="101">
        <f t="shared" si="25"/>
        <v>0</v>
      </c>
      <c r="ED19" s="103">
        <f>IFERROR(VLOOKUP(B19,'[1]18'!B:D,3,0),"0")</f>
        <v>0</v>
      </c>
      <c r="EE19" s="103">
        <f>IFERROR(VLOOKUP(B19,'[1]18'!B:E,4,0),"0")</f>
        <v>0</v>
      </c>
      <c r="EF19" s="103">
        <f>IFERROR(VLOOKUP(B19,'[1]18'!B:F,5,0),"0")</f>
        <v>0</v>
      </c>
      <c r="EG19" s="103">
        <f>IFERROR(VLOOKUP(B19,'[1]18'!B:J,9,0),"0")</f>
        <v>0</v>
      </c>
      <c r="EH19" s="103">
        <f>IFERROR(VLOOKUP(B19,'[1]18'!B:K,10,0),"0")</f>
        <v>0</v>
      </c>
      <c r="EI19" s="103">
        <f>IFERROR(VLOOKUP(B19,'[1]18'!B:L,11,0),"0")</f>
        <v>0</v>
      </c>
      <c r="EJ19" s="101">
        <f t="shared" si="26"/>
        <v>0</v>
      </c>
      <c r="EK19" s="103">
        <f>IFERROR(VLOOKUP(B19,'[1]19'!B:D,3,0),"0")</f>
        <v>0</v>
      </c>
      <c r="EL19" s="103">
        <f>IFERROR(VLOOKUP(B19,'[1]19'!B:E,4,0),"0")</f>
        <v>0</v>
      </c>
      <c r="EM19" s="103">
        <f>IFERROR(VLOOKUP(B19,'[1]19'!B:F,5,0),"0")</f>
        <v>0</v>
      </c>
      <c r="EN19" s="103">
        <f>IFERROR(VLOOKUP(B19,'[1]19'!B:J,9,0),"0")</f>
        <v>0</v>
      </c>
      <c r="EO19" s="103">
        <f>IFERROR(VLOOKUP(B19,'[1]19'!B:K,10,0),"0")</f>
        <v>0</v>
      </c>
      <c r="EP19" s="103">
        <f>IFERROR(VLOOKUP(B19,'[1]19'!B:L,11,0),"0")</f>
        <v>0</v>
      </c>
      <c r="EQ19" s="101">
        <f t="shared" si="27"/>
        <v>0</v>
      </c>
      <c r="ER19" s="103">
        <f>IFERROR(VLOOKUP(B19,'[1]20'!B:D,3,0),"0")</f>
        <v>0</v>
      </c>
      <c r="ES19" s="103">
        <f>IFERROR(VLOOKUP(B19,'[1]20'!B:E,4,0),"0")</f>
        <v>0</v>
      </c>
      <c r="ET19" s="103">
        <f>IFERROR(VLOOKUP(B19,'[1]20'!B:F,5,0),"0")</f>
        <v>0</v>
      </c>
      <c r="EU19" s="103">
        <f>IFERROR(VLOOKUP(B19,'[1]20'!B:J,9,0),"0")</f>
        <v>0</v>
      </c>
      <c r="EV19" s="103">
        <f>IFERROR(VLOOKUP(B19,'[1]20'!B:K,10,0),"0")</f>
        <v>0</v>
      </c>
      <c r="EW19" s="103">
        <f>IFERROR(VLOOKUP(B19,'[1]20'!B:L,11,0),"0")</f>
        <v>0</v>
      </c>
      <c r="EX19" s="101">
        <f t="shared" si="28"/>
        <v>0</v>
      </c>
      <c r="EY19" s="103">
        <f>IFERROR(VLOOKUP(B19,'[1]21'!B:D,3,0),"0")</f>
        <v>0</v>
      </c>
      <c r="EZ19" s="103">
        <f>IFERROR(VLOOKUP(B19,'[1]21'!B:E,4,0),"0")</f>
        <v>0</v>
      </c>
      <c r="FA19" s="103">
        <f>IFERROR(VLOOKUP(B19,'[1]21'!B:F,5,0),"0")</f>
        <v>0</v>
      </c>
      <c r="FB19" s="103">
        <f>IFERROR(VLOOKUP(B19,'[1]21'!B:J,9,0),"0")</f>
        <v>0</v>
      </c>
      <c r="FC19" s="103">
        <f>IFERROR(VLOOKUP(B19,'[1]21'!B:K,10,0),"0")</f>
        <v>0</v>
      </c>
      <c r="FD19" s="103">
        <f>IFERROR(VLOOKUP(B19,'[1]21'!B:L,11,0),"0")</f>
        <v>0</v>
      </c>
      <c r="FE19" s="101">
        <f t="shared" si="29"/>
        <v>0</v>
      </c>
      <c r="FF19" s="103">
        <f>IFERROR(VLOOKUP(B19,'[1]22'!B:D,3,0),"0")</f>
        <v>0</v>
      </c>
      <c r="FG19" s="103">
        <f>IFERROR(VLOOKUP(B19,'[1]22'!B:E,4,0),"0")</f>
        <v>0</v>
      </c>
      <c r="FH19" s="103">
        <f>IFERROR(VLOOKUP(B19,'[1]22'!B:F,5,0),"0")</f>
        <v>0</v>
      </c>
      <c r="FI19" s="103">
        <f>IFERROR(VLOOKUP(B19,'[1]22'!B:J,9,0),"0")</f>
        <v>0</v>
      </c>
      <c r="FJ19" s="103">
        <f>IFERROR(VLOOKUP(B19,'[1]22'!B:K,10,0),"0")</f>
        <v>0</v>
      </c>
      <c r="FK19" s="103">
        <f>IFERROR(VLOOKUP(B19,'[1]22'!B:L,11,0),"0")</f>
        <v>0</v>
      </c>
      <c r="FL19" s="101">
        <f t="shared" si="30"/>
        <v>0</v>
      </c>
      <c r="FM19" s="103">
        <f>IFERROR(VLOOKUP(B19,'[1]23'!B:D,3,0),"0")</f>
        <v>0</v>
      </c>
      <c r="FN19" s="103">
        <f>IFERROR(VLOOKUP(B19,'[1]23'!B:E,4,0),"0")</f>
        <v>0</v>
      </c>
      <c r="FO19" s="103">
        <f>IFERROR(VLOOKUP(B19,'[1]23'!B:F,5,0),"0")</f>
        <v>0</v>
      </c>
      <c r="FP19" s="103">
        <f>IFERROR(VLOOKUP(B19,'[1]23'!B:J,9,0),"0")</f>
        <v>0</v>
      </c>
      <c r="FQ19" s="103">
        <f>IFERROR(VLOOKUP(B19,'[1]23'!B:K,10,0),"0")</f>
        <v>0</v>
      </c>
      <c r="FR19" s="103">
        <f>IFERROR(VLOOKUP(B19,'[1]23'!B:L,11,0),"0")</f>
        <v>0</v>
      </c>
      <c r="FS19" s="101">
        <f t="shared" si="31"/>
        <v>0</v>
      </c>
      <c r="FT19" s="103">
        <f>IFERROR(VLOOKUP(B19,'[1]24'!B:D,3,0),"0")</f>
        <v>0</v>
      </c>
      <c r="FU19" s="103">
        <f>IFERROR(VLOOKUP(B19,'[1]24'!B:E,4,0),"0")</f>
        <v>0</v>
      </c>
      <c r="FV19" s="103">
        <f>IFERROR(VLOOKUP(B19,'[1]24'!B:F,5,0),"0")</f>
        <v>0</v>
      </c>
      <c r="FW19" s="103">
        <f>IFERROR(VLOOKUP(B19,'[1]24'!B:J,9,0),"0")</f>
        <v>0</v>
      </c>
      <c r="FX19" s="103">
        <f>IFERROR(VLOOKUP(B19,'[1]24'!B:K,10,0),"0")</f>
        <v>0</v>
      </c>
      <c r="FY19" s="103">
        <f>IFERROR(VLOOKUP(B19,'[1]24'!B:L,11,0),"0")</f>
        <v>0</v>
      </c>
      <c r="FZ19" s="101">
        <f t="shared" si="32"/>
        <v>0</v>
      </c>
      <c r="GA19" s="103">
        <f>IFERROR(VLOOKUP(B19,'[1]25'!B:D,3,0),"0")</f>
        <v>0</v>
      </c>
      <c r="GB19" s="103">
        <f>IFERROR(VLOOKUP(B19,'[1]25'!B:E,4,0),"0")</f>
        <v>0</v>
      </c>
      <c r="GC19" s="103">
        <f>IFERROR(VLOOKUP(B19,'[1]25'!B:F,5,0),"0")</f>
        <v>0</v>
      </c>
      <c r="GD19" s="103">
        <f>IFERROR(VLOOKUP(B19,'[1]25'!B:J,9,0),"0")</f>
        <v>0</v>
      </c>
      <c r="GE19" s="103">
        <f>IFERROR(VLOOKUP(B19,'[1]25'!B:K,10,0),"0")</f>
        <v>0</v>
      </c>
      <c r="GF19" s="103">
        <f>IFERROR(VLOOKUP(B19,'[1]25'!B:L,11,0),"0")</f>
        <v>0</v>
      </c>
      <c r="GG19" s="101">
        <f t="shared" si="33"/>
        <v>0</v>
      </c>
      <c r="GH19" s="103">
        <f>IFERROR(VLOOKUP(B19,'[1]26'!B:D,3,0),"0")</f>
        <v>0</v>
      </c>
      <c r="GI19" s="103">
        <f>IFERROR(VLOOKUP(B19,'[1]26'!B:E,4,0),"0")</f>
        <v>0</v>
      </c>
      <c r="GJ19" s="103">
        <f>IFERROR(VLOOKUP(B19,'[1]26'!B:F,5,0),"0")</f>
        <v>0</v>
      </c>
      <c r="GK19" s="103">
        <f>IFERROR(VLOOKUP(B19,'[1]26'!B:J,9,0),"0")</f>
        <v>0</v>
      </c>
      <c r="GL19" s="103">
        <f>IFERROR(VLOOKUP(B19,'[1]26'!B:K,10,0),"0")</f>
        <v>0</v>
      </c>
      <c r="GM19" s="103">
        <f>IFERROR(VLOOKUP(B19,'[1]26'!B:L,11,0),"0")</f>
        <v>0</v>
      </c>
      <c r="GN19" s="101">
        <f t="shared" si="34"/>
        <v>0</v>
      </c>
      <c r="GO19" s="103">
        <f>IFERROR(VLOOKUP(B19,'[1]27'!B:D,3,0),"0")</f>
        <v>0</v>
      </c>
      <c r="GP19" s="103">
        <f>IFERROR(VLOOKUP(B19,'[1]27'!B:E,4,0),"0")</f>
        <v>0</v>
      </c>
      <c r="GQ19" s="103">
        <f>IFERROR(VLOOKUP(B19,'[1]27'!B:F,5,0),"0")</f>
        <v>0</v>
      </c>
      <c r="GR19" s="103">
        <f>IFERROR(VLOOKUP(B19,'[1]27'!B:J,9,0),"0")</f>
        <v>0</v>
      </c>
      <c r="GS19" s="103">
        <f>IFERROR(VLOOKUP(B19,'[1]27'!B:K,10,0),"0")</f>
        <v>0</v>
      </c>
      <c r="GT19" s="103">
        <f>IFERROR(VLOOKUP(B19,'[1]27'!B:L,11,0),"0")</f>
        <v>0</v>
      </c>
      <c r="GU19" s="101">
        <f t="shared" si="35"/>
        <v>0</v>
      </c>
      <c r="GV19" s="103">
        <f>IFERROR(VLOOKUP(B19,'[1]28'!B:D,3,0),"0")</f>
        <v>0</v>
      </c>
      <c r="GW19" s="103">
        <f>IFERROR(VLOOKUP(B19,'[1]28'!B:E,4,0),"0")</f>
        <v>0</v>
      </c>
      <c r="GX19" s="103">
        <f>IFERROR(VLOOKUP(B19,'[1]28'!B:F,5,0),"0")</f>
        <v>0</v>
      </c>
      <c r="GY19" s="103">
        <f>IFERROR(VLOOKUP(B19,'[1]28'!B:J,9,0),"0")</f>
        <v>0</v>
      </c>
      <c r="GZ19" s="103">
        <f>IFERROR(VLOOKUP(B19,'[1]28'!B:K,10,0),"0")</f>
        <v>0</v>
      </c>
      <c r="HA19" s="103">
        <f>IFERROR(VLOOKUP(B19,'[1]28'!B:L,11,0),"0")</f>
        <v>0</v>
      </c>
      <c r="HB19" s="101">
        <f t="shared" si="36"/>
        <v>0</v>
      </c>
      <c r="HC19" s="103">
        <f>IFERROR(VLOOKUP(B19,'[1]29'!B:D,3,0),"0")</f>
        <v>0</v>
      </c>
      <c r="HD19" s="103">
        <f>IFERROR(VLOOKUP(B19,'[1]29'!B:E,4,0),"0")</f>
        <v>0</v>
      </c>
      <c r="HE19" s="103">
        <f>IFERROR(VLOOKUP(B19,'[1]29'!B:F,5,0),"0")</f>
        <v>0</v>
      </c>
      <c r="HF19" s="103">
        <f>IFERROR(VLOOKUP(B19,'[1]29'!B:J,9,0),"0")</f>
        <v>0</v>
      </c>
      <c r="HG19" s="103">
        <f>IFERROR(VLOOKUP(B19,'[1]29'!B:K,10,0),"0")</f>
        <v>0</v>
      </c>
      <c r="HH19" s="103">
        <f>IFERROR(VLOOKUP(B19,'[1]29'!B:L,11,0),"0")</f>
        <v>0</v>
      </c>
      <c r="HI19" s="101">
        <f t="shared" si="37"/>
        <v>0</v>
      </c>
      <c r="HJ19" s="103">
        <f>IFERROR(VLOOKUP(B19,'[1]30'!B:D,3,0),"0")</f>
        <v>0</v>
      </c>
      <c r="HK19" s="103">
        <f>IFERROR(VLOOKUP(B19,'[1]30'!B:E,4,0),"0")</f>
        <v>0</v>
      </c>
      <c r="HL19" s="103">
        <f>IFERROR(VLOOKUP(B19,'[1]30'!B:F,5,0),"0")</f>
        <v>0</v>
      </c>
      <c r="HM19" s="103">
        <f>IFERROR(VLOOKUP(B19,'[1]30'!B:J,9,0),"0")</f>
        <v>0</v>
      </c>
      <c r="HN19" s="103">
        <f>IFERROR(VLOOKUP(B19,'[1]30'!B:K,10,0),"0")</f>
        <v>0</v>
      </c>
      <c r="HO19" s="103">
        <f>IFERROR(VLOOKUP(B19,'[1]30'!B:L,11,0),"0")</f>
        <v>0</v>
      </c>
      <c r="HP19" s="101">
        <f t="shared" si="38"/>
        <v>0</v>
      </c>
      <c r="HQ19" s="103">
        <f>IFERROR(VLOOKUP(B19,'[1]31'!B:D,3,0),"0")</f>
        <v>0</v>
      </c>
      <c r="HR19" s="103">
        <f>IFERROR(VLOOKUP(B19,'[1]31'!B:E,4,0),"0")</f>
        <v>0</v>
      </c>
      <c r="HS19" s="103">
        <f>IFERROR(VLOOKUP(B19,'[1]31'!B:F,5,0),"0")</f>
        <v>0</v>
      </c>
      <c r="HT19" s="103">
        <f>IFERROR(VLOOKUP(B19,'[1]31'!B:J,9,0),"0")</f>
        <v>0</v>
      </c>
      <c r="HU19" s="103">
        <f>IFERROR(VLOOKUP(B19,'[1]31'!B:K,10,0),"0")</f>
        <v>0</v>
      </c>
      <c r="HV19" s="103">
        <f>IFERROR(VLOOKUP(B19,'[1]31'!B:L,11,0),"0")</f>
        <v>0</v>
      </c>
      <c r="HW19" s="101">
        <f t="shared" si="39"/>
        <v>0</v>
      </c>
    </row>
    <row r="20" spans="1:231" x14ac:dyDescent="0.6">
      <c r="A20" s="83">
        <v>17</v>
      </c>
      <c r="B20" s="83">
        <v>1111043</v>
      </c>
      <c r="C20" s="84" t="s">
        <v>16880</v>
      </c>
      <c r="D20" s="83" t="s">
        <v>168</v>
      </c>
      <c r="E20" s="85">
        <v>0</v>
      </c>
      <c r="F20" s="99">
        <f t="shared" si="5"/>
        <v>0</v>
      </c>
      <c r="G20" s="100">
        <f t="shared" si="6"/>
        <v>0</v>
      </c>
      <c r="H20" s="100">
        <f t="shared" si="6"/>
        <v>0</v>
      </c>
      <c r="I20" s="100">
        <f t="shared" si="6"/>
        <v>0</v>
      </c>
      <c r="J20" s="100">
        <f t="shared" si="6"/>
        <v>0</v>
      </c>
      <c r="K20" s="100">
        <f t="shared" si="6"/>
        <v>0</v>
      </c>
      <c r="L20" s="100">
        <f t="shared" si="6"/>
        <v>0</v>
      </c>
      <c r="M20" s="101">
        <f t="shared" si="7"/>
        <v>0</v>
      </c>
      <c r="N20" s="102">
        <f t="shared" si="8"/>
        <v>0</v>
      </c>
      <c r="O20" s="103">
        <f>IFERROR(VLOOKUP(B20,'[1]1'!B:D,3,0),"0")</f>
        <v>0</v>
      </c>
      <c r="P20" s="103">
        <f>IFERROR(VLOOKUP(B20,'[1]1'!B:E,4,0),"0")</f>
        <v>0</v>
      </c>
      <c r="Q20" s="103">
        <f>IFERROR(VLOOKUP(B20,'[1]1'!B:F,5,0),"0")</f>
        <v>0</v>
      </c>
      <c r="R20" s="103">
        <f>IFERROR(VLOOKUP(B20,'[1]1'!B:J,9,0),"0")</f>
        <v>0</v>
      </c>
      <c r="S20" s="103">
        <f>IFERROR(VLOOKUP(B20,'[1]1'!B:K,10,0),"0")</f>
        <v>0</v>
      </c>
      <c r="T20" s="103">
        <f>IFERROR(VLOOKUP(B20,'[1]1'!B:L,11,0),"0")</f>
        <v>0</v>
      </c>
      <c r="U20" s="101">
        <f t="shared" si="9"/>
        <v>0</v>
      </c>
      <c r="V20" s="103">
        <f>IFERROR(VLOOKUP(B20,'[1]2'!B:D,3,0),"0")</f>
        <v>0</v>
      </c>
      <c r="W20" s="103">
        <f>IFERROR(VLOOKUP(B20,'[1]2'!B:E,4,0),"0")</f>
        <v>0</v>
      </c>
      <c r="X20" s="103">
        <f>IFERROR(VLOOKUP(B20,'[1]2'!B:F,5,0),"0")</f>
        <v>0</v>
      </c>
      <c r="Y20" s="103">
        <f>IFERROR(VLOOKUP(B20,'[1]2'!B:J,9,0),"0")</f>
        <v>0</v>
      </c>
      <c r="Z20" s="103">
        <f>IFERROR(VLOOKUP(B20,'[1]2'!B:K,10,0),"0")</f>
        <v>0</v>
      </c>
      <c r="AA20" s="103">
        <f>IFERROR(VLOOKUP(B20,'[1]2'!B:L,11,0),"0")</f>
        <v>0</v>
      </c>
      <c r="AB20" s="101">
        <f t="shared" si="10"/>
        <v>0</v>
      </c>
      <c r="AC20" s="103">
        <f>IFERROR(VLOOKUP(B20,'[1]3'!B:D,3,0),"0")</f>
        <v>0</v>
      </c>
      <c r="AD20" s="103">
        <f>IFERROR(VLOOKUP(B20,'[1]3'!B:E,4,0),"0")</f>
        <v>0</v>
      </c>
      <c r="AE20" s="103">
        <f>IFERROR(VLOOKUP(B20,'[1]3'!B:F,5,0),"0")</f>
        <v>0</v>
      </c>
      <c r="AF20" s="103">
        <f>IFERROR(VLOOKUP(B20,'[1]3'!B:J,9,0),"0")</f>
        <v>0</v>
      </c>
      <c r="AG20" s="103">
        <f>IFERROR(VLOOKUP(B20,'[1]3'!B:K,10,0),"0")</f>
        <v>0</v>
      </c>
      <c r="AH20" s="103">
        <f>IFERROR(VLOOKUP(B20,'[1]3'!B:L,11,0),"0")</f>
        <v>0</v>
      </c>
      <c r="AI20" s="101">
        <f t="shared" si="11"/>
        <v>0</v>
      </c>
      <c r="AJ20" s="103">
        <f>IFERROR(VLOOKUP(B20,'[1]4'!B:D,3,0),"0")</f>
        <v>0</v>
      </c>
      <c r="AK20" s="103">
        <f>IFERROR(VLOOKUP(B20,'[1]4'!B:E,4,0),"0")</f>
        <v>0</v>
      </c>
      <c r="AL20" s="103">
        <f>IFERROR(VLOOKUP(B20,'[1]4'!B:F,5,0),"0")</f>
        <v>0</v>
      </c>
      <c r="AM20" s="103">
        <f>IFERROR(VLOOKUP(B20,'[1]4'!B:J,9,0),"0")</f>
        <v>0</v>
      </c>
      <c r="AN20" s="103">
        <f>IFERROR(VLOOKUP(B20,'[1]4'!B:K,10,0),"0")</f>
        <v>0</v>
      </c>
      <c r="AO20" s="103">
        <f>IFERROR(VLOOKUP(B20,'[1]4'!B:L,11,0),"0")</f>
        <v>0</v>
      </c>
      <c r="AP20" s="101">
        <f t="shared" si="12"/>
        <v>0</v>
      </c>
      <c r="AQ20" s="103">
        <f>IFERROR(VLOOKUP(B20,'[1]5'!B:D,3,0),"0")</f>
        <v>0</v>
      </c>
      <c r="AR20" s="103">
        <f>IFERROR(VLOOKUP(B20,'[1]5'!B:E,4,0),"0")</f>
        <v>0</v>
      </c>
      <c r="AS20" s="103">
        <f>IFERROR(VLOOKUP(B20,'[1]5'!B:F,5,0),"0")</f>
        <v>0</v>
      </c>
      <c r="AT20" s="103">
        <f>IFERROR(VLOOKUP(B20,'[1]5'!B:J,9,0),"0")</f>
        <v>0</v>
      </c>
      <c r="AU20" s="103">
        <f>IFERROR(VLOOKUP(B20,'[1]5'!B:K,10,0),"0")</f>
        <v>0</v>
      </c>
      <c r="AV20" s="103">
        <f>IFERROR(VLOOKUP(B20,'[1]5'!B:L,11,0),"0")</f>
        <v>0</v>
      </c>
      <c r="AW20" s="101">
        <f t="shared" si="13"/>
        <v>0</v>
      </c>
      <c r="AX20" s="103">
        <f>IFERROR(VLOOKUP(B20,'[1]6'!B:D,3,0),"0")</f>
        <v>0</v>
      </c>
      <c r="AY20" s="103">
        <f>IFERROR(VLOOKUP(B20,'[1]6'!B:E,4,0),"0")</f>
        <v>0</v>
      </c>
      <c r="AZ20" s="103">
        <f>IFERROR(VLOOKUP(B20,'[1]6'!B:F,5,0),"0")</f>
        <v>0</v>
      </c>
      <c r="BA20" s="103">
        <f>IFERROR(VLOOKUP(B20,'[1]6'!B:J,9,0),"0")</f>
        <v>0</v>
      </c>
      <c r="BB20" s="103">
        <f>IFERROR(VLOOKUP(B20,'[1]6'!B:K,10,0),"0")</f>
        <v>0</v>
      </c>
      <c r="BC20" s="103">
        <f>IFERROR(VLOOKUP(B20,'[1]6'!B:L,11,0),"0")</f>
        <v>0</v>
      </c>
      <c r="BD20" s="101">
        <f t="shared" si="14"/>
        <v>0</v>
      </c>
      <c r="BE20" s="103">
        <f>IFERROR(VLOOKUP(B20,'[1]7'!B:D,3,0),"0")</f>
        <v>0</v>
      </c>
      <c r="BF20" s="103">
        <f>IFERROR(VLOOKUP(B20,'[1]7'!B:E,4,0),"0")</f>
        <v>0</v>
      </c>
      <c r="BG20" s="103">
        <f>IFERROR(VLOOKUP(B20,'[1]7'!B:F,5,0),"0")</f>
        <v>0</v>
      </c>
      <c r="BH20" s="103">
        <f>IFERROR(VLOOKUP(B20,'[1]7'!B:J,9,0),"0")</f>
        <v>0</v>
      </c>
      <c r="BI20" s="103">
        <f>IFERROR(VLOOKUP(B20,'[1]7'!B:K,10,0),"0")</f>
        <v>0</v>
      </c>
      <c r="BJ20" s="103">
        <f>IFERROR(VLOOKUP(B20,'[1]7'!B:L,11,0),"0")</f>
        <v>0</v>
      </c>
      <c r="BK20" s="101">
        <f t="shared" si="15"/>
        <v>0</v>
      </c>
      <c r="BL20" s="103">
        <f>IFERROR(VLOOKUP(B20,'[1]8'!B:D,3,0),"0")</f>
        <v>0</v>
      </c>
      <c r="BM20" s="103">
        <f>IFERROR(VLOOKUP(B20,'[1]8'!B:E,4,0),"0")</f>
        <v>0</v>
      </c>
      <c r="BN20" s="103">
        <f>IFERROR(VLOOKUP(B20,'[1]8'!B:F,5,0),"0")</f>
        <v>0</v>
      </c>
      <c r="BO20" s="103">
        <f>IFERROR(VLOOKUP(B20,'[1]8'!B:J,9,0),"0")</f>
        <v>0</v>
      </c>
      <c r="BP20" s="103">
        <f>IFERROR(VLOOKUP(B20,'[1]8'!B:K,10,0),"0")</f>
        <v>0</v>
      </c>
      <c r="BQ20" s="103">
        <f>IFERROR(VLOOKUP(B20,'[1]8'!B:L,11,0),"0")</f>
        <v>0</v>
      </c>
      <c r="BR20" s="101">
        <f t="shared" si="16"/>
        <v>0</v>
      </c>
      <c r="BS20" s="103">
        <f>IFERROR(VLOOKUP(B20,'[1]9'!B:D,3,0),"0")</f>
        <v>0</v>
      </c>
      <c r="BT20" s="103">
        <f>IFERROR(VLOOKUP(B20,'[1]9'!B:E,4,0),"0")</f>
        <v>0</v>
      </c>
      <c r="BU20" s="103">
        <f>IFERROR(VLOOKUP(B20,'[1]9'!B:F,5,0),"0")</f>
        <v>0</v>
      </c>
      <c r="BV20" s="103">
        <f>IFERROR(VLOOKUP(B20,'[1]9'!B:J,9,0),"0")</f>
        <v>0</v>
      </c>
      <c r="BW20" s="103">
        <f>IFERROR(VLOOKUP(B20,'[1]9'!B:K,10,0),"0")</f>
        <v>0</v>
      </c>
      <c r="BX20" s="103">
        <f>IFERROR(VLOOKUP(B20,'[1]9'!B:L,11,0),"0")</f>
        <v>0</v>
      </c>
      <c r="BY20" s="101">
        <f t="shared" si="17"/>
        <v>0</v>
      </c>
      <c r="BZ20" s="103">
        <f>IFERROR(VLOOKUP(B20,'[1]10'!B:D,3,0),"0")</f>
        <v>0</v>
      </c>
      <c r="CA20" s="103">
        <f>IFERROR(VLOOKUP(B20,'[1]10'!B:E,4,0),"0")</f>
        <v>0</v>
      </c>
      <c r="CB20" s="103">
        <f>IFERROR(VLOOKUP(B20,'[1]10'!B:F,5,0),"0")</f>
        <v>0</v>
      </c>
      <c r="CC20" s="103">
        <f>IFERROR(VLOOKUP(B20,'[1]10'!B:J,9,0),"0")</f>
        <v>0</v>
      </c>
      <c r="CD20" s="103">
        <f>IFERROR(VLOOKUP(B20,'[1]10'!B:K,10,0),"0")</f>
        <v>0</v>
      </c>
      <c r="CE20" s="103">
        <f>IFERROR(VLOOKUP(B20,'[1]10'!B:L,11,0),"0")</f>
        <v>0</v>
      </c>
      <c r="CF20" s="101">
        <f t="shared" si="18"/>
        <v>0</v>
      </c>
      <c r="CG20" s="103">
        <f>IFERROR(VLOOKUP(B20,'[1]11'!B:D,3,0),"0")</f>
        <v>0</v>
      </c>
      <c r="CH20" s="103">
        <f>IFERROR(VLOOKUP(B20,'[1]11'!B:E,4,0),"0")</f>
        <v>0</v>
      </c>
      <c r="CI20" s="103">
        <f>IFERROR(VLOOKUP(B20,'[1]11'!B:F,5,0),"0")</f>
        <v>0</v>
      </c>
      <c r="CJ20" s="103">
        <f>IFERROR(VLOOKUP(B20,'[1]11'!B:J,9,0),"0")</f>
        <v>0</v>
      </c>
      <c r="CK20" s="103">
        <f>IFERROR(VLOOKUP(B20,'[1]11'!B:K,10,0),"0")</f>
        <v>0</v>
      </c>
      <c r="CL20" s="103">
        <f>IFERROR(VLOOKUP(B20,'[1]11'!B:L,11,0),"0")</f>
        <v>0</v>
      </c>
      <c r="CM20" s="101">
        <f t="shared" si="19"/>
        <v>0</v>
      </c>
      <c r="CN20" s="103">
        <f>IFERROR(VLOOKUP(B20,'[1]12'!B:D,3,0),"0")</f>
        <v>0</v>
      </c>
      <c r="CO20" s="103">
        <f>IFERROR(VLOOKUP(B20,'[1]12'!B:E,4,0),"0")</f>
        <v>0</v>
      </c>
      <c r="CP20" s="103">
        <f>IFERROR(VLOOKUP(B20,'[1]12'!B:F,5,0),"0")</f>
        <v>0</v>
      </c>
      <c r="CQ20" s="103">
        <f>IFERROR(VLOOKUP(B20,'[1]12'!B:J,9,0),"0")</f>
        <v>0</v>
      </c>
      <c r="CR20" s="103">
        <f>IFERROR(VLOOKUP(B20,'[1]12'!B:K,10,0),"0")</f>
        <v>0</v>
      </c>
      <c r="CS20" s="103">
        <f>IFERROR(VLOOKUP(B20,'[1]12'!B:L,11,0),"0")</f>
        <v>0</v>
      </c>
      <c r="CT20" s="101">
        <f t="shared" si="20"/>
        <v>0</v>
      </c>
      <c r="CU20" s="103">
        <f>IFERROR(VLOOKUP(B20,'[1]13'!B:D,3,0),"0")</f>
        <v>0</v>
      </c>
      <c r="CV20" s="103">
        <f>IFERROR(VLOOKUP(B20,'[1]13'!B:E,4,0),"0")</f>
        <v>0</v>
      </c>
      <c r="CW20" s="103">
        <f>IFERROR(VLOOKUP(B20,'[1]13'!B:F,5,0),"0")</f>
        <v>0</v>
      </c>
      <c r="CX20" s="103">
        <f>IFERROR(VLOOKUP(B20,'[1]13'!B:J,9,0),"0")</f>
        <v>0</v>
      </c>
      <c r="CY20" s="103">
        <f>IFERROR(VLOOKUP(B20,'[1]13'!B:K,10,0),"0")</f>
        <v>0</v>
      </c>
      <c r="CZ20" s="103">
        <f>IFERROR(VLOOKUP(B20,'[1]13'!B:L,11,0),"0")</f>
        <v>0</v>
      </c>
      <c r="DA20" s="101">
        <f t="shared" si="21"/>
        <v>0</v>
      </c>
      <c r="DB20" s="103">
        <f>IFERROR(VLOOKUP(B20,'[1]14'!B:D,3,0),"0")</f>
        <v>0</v>
      </c>
      <c r="DC20" s="103">
        <f>IFERROR(VLOOKUP(B20,'[1]14'!B:E,4,0),"0")</f>
        <v>0</v>
      </c>
      <c r="DD20" s="103">
        <f>IFERROR(VLOOKUP(B20,'[1]14'!B:F,5,0),"0")</f>
        <v>0</v>
      </c>
      <c r="DE20" s="103">
        <f>IFERROR(VLOOKUP(B20,'[1]14'!B:J,9,0),"0")</f>
        <v>0</v>
      </c>
      <c r="DF20" s="103">
        <f>IFERROR(VLOOKUP(B20,'[1]14'!B:K,10,0),"0")</f>
        <v>0</v>
      </c>
      <c r="DG20" s="103">
        <f>IFERROR(VLOOKUP(B20,'[1]14'!B:L,11,0),"0")</f>
        <v>0</v>
      </c>
      <c r="DH20" s="101">
        <f t="shared" si="22"/>
        <v>0</v>
      </c>
      <c r="DI20" s="103">
        <f>IFERROR(VLOOKUP(B20,'[1]15'!B:D,3,0),"0")</f>
        <v>0</v>
      </c>
      <c r="DJ20" s="103">
        <f>IFERROR(VLOOKUP(B20,'[1]15'!B:E,4,0),"0")</f>
        <v>0</v>
      </c>
      <c r="DK20" s="103">
        <f>IFERROR(VLOOKUP(B20,'[1]15'!B:F,5,0),"0")</f>
        <v>0</v>
      </c>
      <c r="DL20" s="103">
        <f>IFERROR(VLOOKUP(B20,'[1]15'!B:J,9,0),"0")</f>
        <v>0</v>
      </c>
      <c r="DM20" s="103">
        <f>IFERROR(VLOOKUP(B20,'[1]15'!B:K,10,0),"0")</f>
        <v>0</v>
      </c>
      <c r="DN20" s="103">
        <f>IFERROR(VLOOKUP(B20,'[1]15'!B:L,11,0),"0")</f>
        <v>0</v>
      </c>
      <c r="DO20" s="101">
        <f t="shared" si="23"/>
        <v>0</v>
      </c>
      <c r="DP20" s="103">
        <f>IFERROR(VLOOKUP(B20,'[1]16'!B:D,3,0),"0")</f>
        <v>0</v>
      </c>
      <c r="DQ20" s="103">
        <f>IFERROR(VLOOKUP(B20,'[1]16'!B:E,4,0),"0")</f>
        <v>0</v>
      </c>
      <c r="DR20" s="103">
        <f>IFERROR(VLOOKUP(B20,'[1]16'!B:F,5,0),"0")</f>
        <v>0</v>
      </c>
      <c r="DS20" s="103">
        <f>IFERROR(VLOOKUP(B20,'[1]16'!B:J,9,0),"0")</f>
        <v>0</v>
      </c>
      <c r="DT20" s="103">
        <f>IFERROR(VLOOKUP(B20,'[1]16'!B:K,10,0),"0")</f>
        <v>0</v>
      </c>
      <c r="DU20" s="103">
        <f>IFERROR(VLOOKUP(B20,'[1]16'!B:L,11,0),"0")</f>
        <v>0</v>
      </c>
      <c r="DV20" s="101">
        <f t="shared" si="24"/>
        <v>0</v>
      </c>
      <c r="DW20" s="103">
        <f>IFERROR(VLOOKUP(B20,'[1]17'!B:D,3,0),"0")</f>
        <v>0</v>
      </c>
      <c r="DX20" s="103">
        <f>IFERROR(VLOOKUP(B20,'[1]17'!B:E,4,0),"0")</f>
        <v>0</v>
      </c>
      <c r="DY20" s="103">
        <f>IFERROR(VLOOKUP(B20,'[1]17'!B:F,5,0),"0")</f>
        <v>0</v>
      </c>
      <c r="DZ20" s="103">
        <f>IFERROR(VLOOKUP(B20,'[1]17'!B:J,9,0),"0")</f>
        <v>0</v>
      </c>
      <c r="EA20" s="103">
        <f>IFERROR(VLOOKUP(B20,'[1]17'!B:K,10,0),"0")</f>
        <v>0</v>
      </c>
      <c r="EB20" s="103">
        <f>IFERROR(VLOOKUP(B20,'[1]17'!B:L,11,0),"0")</f>
        <v>0</v>
      </c>
      <c r="EC20" s="101">
        <f t="shared" si="25"/>
        <v>0</v>
      </c>
      <c r="ED20" s="103">
        <f>IFERROR(VLOOKUP(B20,'[1]18'!B:D,3,0),"0")</f>
        <v>0</v>
      </c>
      <c r="EE20" s="103">
        <f>IFERROR(VLOOKUP(B20,'[1]18'!B:E,4,0),"0")</f>
        <v>0</v>
      </c>
      <c r="EF20" s="103">
        <f>IFERROR(VLOOKUP(B20,'[1]18'!B:F,5,0),"0")</f>
        <v>0</v>
      </c>
      <c r="EG20" s="103">
        <f>IFERROR(VLOOKUP(B20,'[1]18'!B:J,9,0),"0")</f>
        <v>0</v>
      </c>
      <c r="EH20" s="103">
        <f>IFERROR(VLOOKUP(B20,'[1]18'!B:K,10,0),"0")</f>
        <v>0</v>
      </c>
      <c r="EI20" s="103">
        <f>IFERROR(VLOOKUP(B20,'[1]18'!B:L,11,0),"0")</f>
        <v>0</v>
      </c>
      <c r="EJ20" s="101">
        <f t="shared" si="26"/>
        <v>0</v>
      </c>
      <c r="EK20" s="103">
        <f>IFERROR(VLOOKUP(B20,'[1]19'!B:D,3,0),"0")</f>
        <v>0</v>
      </c>
      <c r="EL20" s="103">
        <f>IFERROR(VLOOKUP(B20,'[1]19'!B:E,4,0),"0")</f>
        <v>0</v>
      </c>
      <c r="EM20" s="103">
        <f>IFERROR(VLOOKUP(B20,'[1]19'!B:F,5,0),"0")</f>
        <v>0</v>
      </c>
      <c r="EN20" s="103">
        <f>IFERROR(VLOOKUP(B20,'[1]19'!B:J,9,0),"0")</f>
        <v>0</v>
      </c>
      <c r="EO20" s="103">
        <f>IFERROR(VLOOKUP(B20,'[1]19'!B:K,10,0),"0")</f>
        <v>0</v>
      </c>
      <c r="EP20" s="103">
        <f>IFERROR(VLOOKUP(B20,'[1]19'!B:L,11,0),"0")</f>
        <v>0</v>
      </c>
      <c r="EQ20" s="101">
        <f t="shared" si="27"/>
        <v>0</v>
      </c>
      <c r="ER20" s="103">
        <f>IFERROR(VLOOKUP(B20,'[1]20'!B:D,3,0),"0")</f>
        <v>0</v>
      </c>
      <c r="ES20" s="103">
        <f>IFERROR(VLOOKUP(B20,'[1]20'!B:E,4,0),"0")</f>
        <v>0</v>
      </c>
      <c r="ET20" s="103">
        <f>IFERROR(VLOOKUP(B20,'[1]20'!B:F,5,0),"0")</f>
        <v>0</v>
      </c>
      <c r="EU20" s="103">
        <f>IFERROR(VLOOKUP(B20,'[1]20'!B:J,9,0),"0")</f>
        <v>0</v>
      </c>
      <c r="EV20" s="103">
        <f>IFERROR(VLOOKUP(B20,'[1]20'!B:K,10,0),"0")</f>
        <v>0</v>
      </c>
      <c r="EW20" s="103">
        <f>IFERROR(VLOOKUP(B20,'[1]20'!B:L,11,0),"0")</f>
        <v>0</v>
      </c>
      <c r="EX20" s="101">
        <f t="shared" si="28"/>
        <v>0</v>
      </c>
      <c r="EY20" s="103">
        <f>IFERROR(VLOOKUP(B20,'[1]21'!B:D,3,0),"0")</f>
        <v>0</v>
      </c>
      <c r="EZ20" s="103">
        <f>IFERROR(VLOOKUP(B20,'[1]21'!B:E,4,0),"0")</f>
        <v>0</v>
      </c>
      <c r="FA20" s="103">
        <f>IFERROR(VLOOKUP(B20,'[1]21'!B:F,5,0),"0")</f>
        <v>0</v>
      </c>
      <c r="FB20" s="103">
        <f>IFERROR(VLOOKUP(B20,'[1]21'!B:J,9,0),"0")</f>
        <v>0</v>
      </c>
      <c r="FC20" s="103">
        <f>IFERROR(VLOOKUP(B20,'[1]21'!B:K,10,0),"0")</f>
        <v>0</v>
      </c>
      <c r="FD20" s="103">
        <f>IFERROR(VLOOKUP(B20,'[1]21'!B:L,11,0),"0")</f>
        <v>0</v>
      </c>
      <c r="FE20" s="101">
        <f t="shared" si="29"/>
        <v>0</v>
      </c>
      <c r="FF20" s="103">
        <f>IFERROR(VLOOKUP(B20,'[1]22'!B:D,3,0),"0")</f>
        <v>0</v>
      </c>
      <c r="FG20" s="103">
        <f>IFERROR(VLOOKUP(B20,'[1]22'!B:E,4,0),"0")</f>
        <v>0</v>
      </c>
      <c r="FH20" s="103">
        <f>IFERROR(VLOOKUP(B20,'[1]22'!B:F,5,0),"0")</f>
        <v>0</v>
      </c>
      <c r="FI20" s="103">
        <f>IFERROR(VLOOKUP(B20,'[1]22'!B:J,9,0),"0")</f>
        <v>0</v>
      </c>
      <c r="FJ20" s="103">
        <f>IFERROR(VLOOKUP(B20,'[1]22'!B:K,10,0),"0")</f>
        <v>0</v>
      </c>
      <c r="FK20" s="103">
        <f>IFERROR(VLOOKUP(B20,'[1]22'!B:L,11,0),"0")</f>
        <v>0</v>
      </c>
      <c r="FL20" s="101">
        <f t="shared" si="30"/>
        <v>0</v>
      </c>
      <c r="FM20" s="103">
        <f>IFERROR(VLOOKUP(B20,'[1]23'!B:D,3,0),"0")</f>
        <v>0</v>
      </c>
      <c r="FN20" s="103">
        <f>IFERROR(VLOOKUP(B20,'[1]23'!B:E,4,0),"0")</f>
        <v>0</v>
      </c>
      <c r="FO20" s="103">
        <f>IFERROR(VLOOKUP(B20,'[1]23'!B:F,5,0),"0")</f>
        <v>0</v>
      </c>
      <c r="FP20" s="103">
        <f>IFERROR(VLOOKUP(B20,'[1]23'!B:J,9,0),"0")</f>
        <v>0</v>
      </c>
      <c r="FQ20" s="103">
        <f>IFERROR(VLOOKUP(B20,'[1]23'!B:K,10,0),"0")</f>
        <v>0</v>
      </c>
      <c r="FR20" s="103">
        <f>IFERROR(VLOOKUP(B20,'[1]23'!B:L,11,0),"0")</f>
        <v>0</v>
      </c>
      <c r="FS20" s="101">
        <f t="shared" si="31"/>
        <v>0</v>
      </c>
      <c r="FT20" s="103">
        <f>IFERROR(VLOOKUP(B20,'[1]24'!B:D,3,0),"0")</f>
        <v>0</v>
      </c>
      <c r="FU20" s="103">
        <f>IFERROR(VLOOKUP(B20,'[1]24'!B:E,4,0),"0")</f>
        <v>0</v>
      </c>
      <c r="FV20" s="103">
        <f>IFERROR(VLOOKUP(B20,'[1]24'!B:F,5,0),"0")</f>
        <v>0</v>
      </c>
      <c r="FW20" s="103">
        <f>IFERROR(VLOOKUP(B20,'[1]24'!B:J,9,0),"0")</f>
        <v>0</v>
      </c>
      <c r="FX20" s="103">
        <f>IFERROR(VLOOKUP(B20,'[1]24'!B:K,10,0),"0")</f>
        <v>0</v>
      </c>
      <c r="FY20" s="103">
        <f>IFERROR(VLOOKUP(B20,'[1]24'!B:L,11,0),"0")</f>
        <v>0</v>
      </c>
      <c r="FZ20" s="101">
        <f t="shared" si="32"/>
        <v>0</v>
      </c>
      <c r="GA20" s="103">
        <f>IFERROR(VLOOKUP(B20,'[1]25'!B:D,3,0),"0")</f>
        <v>0</v>
      </c>
      <c r="GB20" s="103">
        <f>IFERROR(VLOOKUP(B20,'[1]25'!B:E,4,0),"0")</f>
        <v>0</v>
      </c>
      <c r="GC20" s="103">
        <f>IFERROR(VLOOKUP(B20,'[1]25'!B:F,5,0),"0")</f>
        <v>0</v>
      </c>
      <c r="GD20" s="103">
        <f>IFERROR(VLOOKUP(B20,'[1]25'!B:J,9,0),"0")</f>
        <v>0</v>
      </c>
      <c r="GE20" s="103">
        <f>IFERROR(VLOOKUP(B20,'[1]25'!B:K,10,0),"0")</f>
        <v>0</v>
      </c>
      <c r="GF20" s="103">
        <f>IFERROR(VLOOKUP(B20,'[1]25'!B:L,11,0),"0")</f>
        <v>0</v>
      </c>
      <c r="GG20" s="101">
        <f t="shared" si="33"/>
        <v>0</v>
      </c>
      <c r="GH20" s="103">
        <f>IFERROR(VLOOKUP(B20,'[1]26'!B:D,3,0),"0")</f>
        <v>0</v>
      </c>
      <c r="GI20" s="103">
        <f>IFERROR(VLOOKUP(B20,'[1]26'!B:E,4,0),"0")</f>
        <v>0</v>
      </c>
      <c r="GJ20" s="103">
        <f>IFERROR(VLOOKUP(B20,'[1]26'!B:F,5,0),"0")</f>
        <v>0</v>
      </c>
      <c r="GK20" s="103">
        <f>IFERROR(VLOOKUP(B20,'[1]26'!B:J,9,0),"0")</f>
        <v>0</v>
      </c>
      <c r="GL20" s="103">
        <f>IFERROR(VLOOKUP(B20,'[1]26'!B:K,10,0),"0")</f>
        <v>0</v>
      </c>
      <c r="GM20" s="103">
        <f>IFERROR(VLOOKUP(B20,'[1]26'!B:L,11,0),"0")</f>
        <v>0</v>
      </c>
      <c r="GN20" s="101">
        <f t="shared" si="34"/>
        <v>0</v>
      </c>
      <c r="GO20" s="103">
        <f>IFERROR(VLOOKUP(B20,'[1]27'!B:D,3,0),"0")</f>
        <v>0</v>
      </c>
      <c r="GP20" s="103">
        <f>IFERROR(VLOOKUP(B20,'[1]27'!B:E,4,0),"0")</f>
        <v>0</v>
      </c>
      <c r="GQ20" s="103">
        <f>IFERROR(VLOOKUP(B20,'[1]27'!B:F,5,0),"0")</f>
        <v>0</v>
      </c>
      <c r="GR20" s="103">
        <f>IFERROR(VLOOKUP(B20,'[1]27'!B:J,9,0),"0")</f>
        <v>0</v>
      </c>
      <c r="GS20" s="103">
        <f>IFERROR(VLOOKUP(B20,'[1]27'!B:K,10,0),"0")</f>
        <v>0</v>
      </c>
      <c r="GT20" s="103">
        <f>IFERROR(VLOOKUP(B20,'[1]27'!B:L,11,0),"0")</f>
        <v>0</v>
      </c>
      <c r="GU20" s="101">
        <f t="shared" si="35"/>
        <v>0</v>
      </c>
      <c r="GV20" s="103">
        <f>IFERROR(VLOOKUP(B20,'[1]28'!B:D,3,0),"0")</f>
        <v>0</v>
      </c>
      <c r="GW20" s="103">
        <f>IFERROR(VLOOKUP(B20,'[1]28'!B:E,4,0),"0")</f>
        <v>0</v>
      </c>
      <c r="GX20" s="103">
        <f>IFERROR(VLOOKUP(B20,'[1]28'!B:F,5,0),"0")</f>
        <v>0</v>
      </c>
      <c r="GY20" s="103">
        <f>IFERROR(VLOOKUP(B20,'[1]28'!B:J,9,0),"0")</f>
        <v>0</v>
      </c>
      <c r="GZ20" s="103">
        <f>IFERROR(VLOOKUP(B20,'[1]28'!B:K,10,0),"0")</f>
        <v>0</v>
      </c>
      <c r="HA20" s="103">
        <f>IFERROR(VLOOKUP(B20,'[1]28'!B:L,11,0),"0")</f>
        <v>0</v>
      </c>
      <c r="HB20" s="101">
        <f t="shared" si="36"/>
        <v>0</v>
      </c>
      <c r="HC20" s="103">
        <f>IFERROR(VLOOKUP(B20,'[1]29'!B:D,3,0),"0")</f>
        <v>0</v>
      </c>
      <c r="HD20" s="103">
        <f>IFERROR(VLOOKUP(B20,'[1]29'!B:E,4,0),"0")</f>
        <v>0</v>
      </c>
      <c r="HE20" s="103">
        <f>IFERROR(VLOOKUP(B20,'[1]29'!B:F,5,0),"0")</f>
        <v>0</v>
      </c>
      <c r="HF20" s="103">
        <f>IFERROR(VLOOKUP(B20,'[1]29'!B:J,9,0),"0")</f>
        <v>0</v>
      </c>
      <c r="HG20" s="103">
        <f>IFERROR(VLOOKUP(B20,'[1]29'!B:K,10,0),"0")</f>
        <v>0</v>
      </c>
      <c r="HH20" s="103">
        <f>IFERROR(VLOOKUP(B20,'[1]29'!B:L,11,0),"0")</f>
        <v>0</v>
      </c>
      <c r="HI20" s="101">
        <f t="shared" si="37"/>
        <v>0</v>
      </c>
      <c r="HJ20" s="103">
        <f>IFERROR(VLOOKUP(B20,'[1]30'!B:D,3,0),"0")</f>
        <v>0</v>
      </c>
      <c r="HK20" s="103">
        <f>IFERROR(VLOOKUP(B20,'[1]30'!B:E,4,0),"0")</f>
        <v>0</v>
      </c>
      <c r="HL20" s="103">
        <f>IFERROR(VLOOKUP(B20,'[1]30'!B:F,5,0),"0")</f>
        <v>0</v>
      </c>
      <c r="HM20" s="103">
        <f>IFERROR(VLOOKUP(B20,'[1]30'!B:J,9,0),"0")</f>
        <v>0</v>
      </c>
      <c r="HN20" s="103">
        <f>IFERROR(VLOOKUP(B20,'[1]30'!B:K,10,0),"0")</f>
        <v>0</v>
      </c>
      <c r="HO20" s="103">
        <f>IFERROR(VLOOKUP(B20,'[1]30'!B:L,11,0),"0")</f>
        <v>0</v>
      </c>
      <c r="HP20" s="101">
        <f t="shared" si="38"/>
        <v>0</v>
      </c>
      <c r="HQ20" s="103">
        <f>IFERROR(VLOOKUP(B20,'[1]31'!B:D,3,0),"0")</f>
        <v>0</v>
      </c>
      <c r="HR20" s="103">
        <f>IFERROR(VLOOKUP(B20,'[1]31'!B:E,4,0),"0")</f>
        <v>0</v>
      </c>
      <c r="HS20" s="103">
        <f>IFERROR(VLOOKUP(B20,'[1]31'!B:F,5,0),"0")</f>
        <v>0</v>
      </c>
      <c r="HT20" s="103">
        <f>IFERROR(VLOOKUP(B20,'[1]31'!B:J,9,0),"0")</f>
        <v>0</v>
      </c>
      <c r="HU20" s="103">
        <f>IFERROR(VLOOKUP(B20,'[1]31'!B:K,10,0),"0")</f>
        <v>0</v>
      </c>
      <c r="HV20" s="103">
        <f>IFERROR(VLOOKUP(B20,'[1]31'!B:L,11,0),"0")</f>
        <v>0</v>
      </c>
      <c r="HW20" s="101">
        <f t="shared" si="39"/>
        <v>0</v>
      </c>
    </row>
    <row r="21" spans="1:231" x14ac:dyDescent="0.6">
      <c r="A21" s="83">
        <v>18</v>
      </c>
      <c r="B21" s="83">
        <v>1111056</v>
      </c>
      <c r="C21" s="84" t="s">
        <v>16881</v>
      </c>
      <c r="D21" s="83" t="s">
        <v>168</v>
      </c>
      <c r="E21" s="85">
        <v>39.96</v>
      </c>
      <c r="F21" s="99">
        <f t="shared" si="5"/>
        <v>28371.600000000002</v>
      </c>
      <c r="G21" s="100">
        <f t="shared" si="6"/>
        <v>103</v>
      </c>
      <c r="H21" s="100">
        <f t="shared" si="6"/>
        <v>294</v>
      </c>
      <c r="I21" s="100">
        <f t="shared" si="6"/>
        <v>222</v>
      </c>
      <c r="J21" s="100">
        <f t="shared" si="6"/>
        <v>83</v>
      </c>
      <c r="K21" s="100">
        <f t="shared" si="6"/>
        <v>0</v>
      </c>
      <c r="L21" s="100">
        <f t="shared" si="6"/>
        <v>8</v>
      </c>
      <c r="M21" s="101">
        <f t="shared" si="7"/>
        <v>710</v>
      </c>
      <c r="N21" s="102">
        <f t="shared" si="8"/>
        <v>702</v>
      </c>
      <c r="O21" s="103">
        <f>IFERROR(VLOOKUP(B21,'[1]1'!B:D,3,0),"0")</f>
        <v>5</v>
      </c>
      <c r="P21" s="103">
        <f>IFERROR(VLOOKUP(B21,'[1]1'!B:E,4,0),"0")</f>
        <v>4</v>
      </c>
      <c r="Q21" s="103">
        <f>IFERROR(VLOOKUP(B21,'[1]1'!B:F,5,0),"0")</f>
        <v>1</v>
      </c>
      <c r="R21" s="103">
        <f>IFERROR(VLOOKUP(B21,'[1]1'!B:J,9,0),"0")</f>
        <v>5</v>
      </c>
      <c r="S21" s="103">
        <f>IFERROR(VLOOKUP(B21,'[1]1'!B:K,10,0),"0")</f>
        <v>0</v>
      </c>
      <c r="T21" s="103">
        <f>IFERROR(VLOOKUP(B21,'[1]1'!B:L,11,0),"0")</f>
        <v>0</v>
      </c>
      <c r="U21" s="101">
        <f t="shared" si="9"/>
        <v>15</v>
      </c>
      <c r="V21" s="103">
        <f>IFERROR(VLOOKUP(B21,'[1]2'!B:D,3,0),"0")</f>
        <v>0</v>
      </c>
      <c r="W21" s="103">
        <f>IFERROR(VLOOKUP(B21,'[1]2'!B:E,4,0),"0")</f>
        <v>12</v>
      </c>
      <c r="X21" s="103">
        <f>IFERROR(VLOOKUP(B21,'[1]2'!B:F,5,0),"0")</f>
        <v>3</v>
      </c>
      <c r="Y21" s="103">
        <f>IFERROR(VLOOKUP(B21,'[1]2'!B:J,9,0),"0")</f>
        <v>4</v>
      </c>
      <c r="Z21" s="103">
        <f>IFERROR(VLOOKUP(B21,'[1]2'!B:K,10,0),"0")</f>
        <v>0</v>
      </c>
      <c r="AA21" s="103">
        <f>IFERROR(VLOOKUP(B21,'[1]2'!B:L,11,0),"0")</f>
        <v>0</v>
      </c>
      <c r="AB21" s="101">
        <f t="shared" si="10"/>
        <v>19</v>
      </c>
      <c r="AC21" s="103">
        <f>IFERROR(VLOOKUP(B21,'[1]3'!B:D,3,0),"0")</f>
        <v>7</v>
      </c>
      <c r="AD21" s="103">
        <f>IFERROR(VLOOKUP(B21,'[1]3'!B:E,4,0),"0")</f>
        <v>12</v>
      </c>
      <c r="AE21" s="103">
        <f>IFERROR(VLOOKUP(B21,'[1]3'!B:F,5,0),"0")</f>
        <v>13</v>
      </c>
      <c r="AF21" s="103">
        <f>IFERROR(VLOOKUP(B21,'[1]3'!B:J,9,0),"0")</f>
        <v>0</v>
      </c>
      <c r="AG21" s="103">
        <f>IFERROR(VLOOKUP(B21,'[1]3'!B:K,10,0),"0")</f>
        <v>0</v>
      </c>
      <c r="AH21" s="103">
        <f>IFERROR(VLOOKUP(B21,'[1]3'!B:L,11,0),"0")</f>
        <v>0</v>
      </c>
      <c r="AI21" s="101">
        <f t="shared" si="11"/>
        <v>32</v>
      </c>
      <c r="AJ21" s="103">
        <f>IFERROR(VLOOKUP(B21,'[1]4'!B:D,3,0),"0")</f>
        <v>3</v>
      </c>
      <c r="AK21" s="103">
        <f>IFERROR(VLOOKUP(B21,'[1]4'!B:E,4,0),"0")</f>
        <v>20</v>
      </c>
      <c r="AL21" s="103">
        <f>IFERROR(VLOOKUP(B21,'[1]4'!B:F,5,0),"0")</f>
        <v>21</v>
      </c>
      <c r="AM21" s="103">
        <f>IFERROR(VLOOKUP(B21,'[1]4'!B:J,9,0),"0")</f>
        <v>0</v>
      </c>
      <c r="AN21" s="103">
        <f>IFERROR(VLOOKUP(B21,'[1]4'!B:K,10,0),"0")</f>
        <v>0</v>
      </c>
      <c r="AO21" s="103">
        <f>IFERROR(VLOOKUP(B21,'[1]4'!B:L,11,0),"0")</f>
        <v>0</v>
      </c>
      <c r="AP21" s="101">
        <f t="shared" si="12"/>
        <v>44</v>
      </c>
      <c r="AQ21" s="103">
        <f>IFERROR(VLOOKUP(B21,'[1]5'!B:D,3,0),"0")</f>
        <v>1</v>
      </c>
      <c r="AR21" s="103">
        <f>IFERROR(VLOOKUP(B21,'[1]5'!B:E,4,0),"0")</f>
        <v>5</v>
      </c>
      <c r="AS21" s="103">
        <f>IFERROR(VLOOKUP(B21,'[1]5'!B:F,5,0),"0")</f>
        <v>3</v>
      </c>
      <c r="AT21" s="103">
        <f>IFERROR(VLOOKUP(B21,'[1]5'!B:J,9,0),"0")</f>
        <v>5</v>
      </c>
      <c r="AU21" s="103">
        <f>IFERROR(VLOOKUP(B21,'[1]5'!B:K,10,0),"0")</f>
        <v>0</v>
      </c>
      <c r="AV21" s="103">
        <f>IFERROR(VLOOKUP(B21,'[1]5'!B:L,11,0),"0")</f>
        <v>0</v>
      </c>
      <c r="AW21" s="101">
        <f t="shared" si="13"/>
        <v>14</v>
      </c>
      <c r="AX21" s="103">
        <f>IFERROR(VLOOKUP(B21,'[1]6'!B:D,3,0),"0")</f>
        <v>3</v>
      </c>
      <c r="AY21" s="103">
        <f>IFERROR(VLOOKUP(B21,'[1]6'!B:E,4,0),"0")</f>
        <v>9</v>
      </c>
      <c r="AZ21" s="103">
        <f>IFERROR(VLOOKUP(B21,'[1]6'!B:F,5,0),"0")</f>
        <v>6</v>
      </c>
      <c r="BA21" s="103">
        <f>IFERROR(VLOOKUP(B21,'[1]6'!B:J,9,0),"0")</f>
        <v>8</v>
      </c>
      <c r="BB21" s="103">
        <f>IFERROR(VLOOKUP(B21,'[1]6'!B:K,10,0),"0")</f>
        <v>0</v>
      </c>
      <c r="BC21" s="103">
        <f>IFERROR(VLOOKUP(B21,'[1]6'!B:L,11,0),"0")</f>
        <v>1</v>
      </c>
      <c r="BD21" s="101">
        <f t="shared" si="14"/>
        <v>27</v>
      </c>
      <c r="BE21" s="103">
        <f>IFERROR(VLOOKUP(B21,'[1]7'!B:D,3,0),"0")</f>
        <v>4</v>
      </c>
      <c r="BF21" s="103">
        <f>IFERROR(VLOOKUP(B21,'[1]7'!B:E,4,0),"0")</f>
        <v>6</v>
      </c>
      <c r="BG21" s="103">
        <f>IFERROR(VLOOKUP(B21,'[1]7'!B:F,5,0),"0")</f>
        <v>0</v>
      </c>
      <c r="BH21" s="103">
        <f>IFERROR(VLOOKUP(B21,'[1]7'!B:J,9,0),"0")</f>
        <v>6</v>
      </c>
      <c r="BI21" s="103">
        <f>IFERROR(VLOOKUP(B21,'[1]7'!B:K,10,0),"0")</f>
        <v>0</v>
      </c>
      <c r="BJ21" s="103">
        <f>IFERROR(VLOOKUP(B21,'[1]7'!B:L,11,0),"0")</f>
        <v>0</v>
      </c>
      <c r="BK21" s="101">
        <f t="shared" si="15"/>
        <v>16</v>
      </c>
      <c r="BL21" s="103">
        <f>IFERROR(VLOOKUP(B21,'[1]8'!B:D,3,0),"0")</f>
        <v>4</v>
      </c>
      <c r="BM21" s="103">
        <f>IFERROR(VLOOKUP(B21,'[1]8'!B:E,4,0),"0")</f>
        <v>12</v>
      </c>
      <c r="BN21" s="103">
        <f>IFERROR(VLOOKUP(B21,'[1]8'!B:F,5,0),"0")</f>
        <v>1</v>
      </c>
      <c r="BO21" s="103">
        <f>IFERROR(VLOOKUP(B21,'[1]8'!B:J,9,0),"0")</f>
        <v>7</v>
      </c>
      <c r="BP21" s="103">
        <f>IFERROR(VLOOKUP(B21,'[1]8'!B:K,10,0),"0")</f>
        <v>0</v>
      </c>
      <c r="BQ21" s="103">
        <f>IFERROR(VLOOKUP(B21,'[1]8'!B:L,11,0),"0")</f>
        <v>0</v>
      </c>
      <c r="BR21" s="101">
        <f t="shared" si="16"/>
        <v>24</v>
      </c>
      <c r="BS21" s="103">
        <f>IFERROR(VLOOKUP(B21,'[1]9'!B:D,3,0),"0")</f>
        <v>1</v>
      </c>
      <c r="BT21" s="103">
        <f>IFERROR(VLOOKUP(B21,'[1]9'!B:E,4,0),"0")</f>
        <v>0</v>
      </c>
      <c r="BU21" s="103">
        <f>IFERROR(VLOOKUP(B21,'[1]9'!B:F,5,0),"0")</f>
        <v>3</v>
      </c>
      <c r="BV21" s="103">
        <f>IFERROR(VLOOKUP(B21,'[1]9'!B:J,9,0),"0")</f>
        <v>1</v>
      </c>
      <c r="BW21" s="103">
        <f>IFERROR(VLOOKUP(B21,'[1]9'!B:K,10,0),"0")</f>
        <v>0</v>
      </c>
      <c r="BX21" s="103">
        <f>IFERROR(VLOOKUP(B21,'[1]9'!B:L,11,0),"0")</f>
        <v>0</v>
      </c>
      <c r="BY21" s="101">
        <f t="shared" si="17"/>
        <v>5</v>
      </c>
      <c r="BZ21" s="103">
        <f>IFERROR(VLOOKUP(B21,'[1]10'!B:D,3,0),"0")</f>
        <v>2</v>
      </c>
      <c r="CA21" s="103">
        <f>IFERROR(VLOOKUP(B21,'[1]10'!B:E,4,0),"0")</f>
        <v>2</v>
      </c>
      <c r="CB21" s="103">
        <f>IFERROR(VLOOKUP(B21,'[1]10'!B:F,5,0),"0")</f>
        <v>2</v>
      </c>
      <c r="CC21" s="103">
        <f>IFERROR(VLOOKUP(B21,'[1]10'!B:J,9,0),"0")</f>
        <v>4</v>
      </c>
      <c r="CD21" s="103">
        <f>IFERROR(VLOOKUP(B21,'[1]10'!B:K,10,0),"0")</f>
        <v>0</v>
      </c>
      <c r="CE21" s="103">
        <f>IFERROR(VLOOKUP(B21,'[1]10'!B:L,11,0),"0")</f>
        <v>0</v>
      </c>
      <c r="CF21" s="101">
        <f t="shared" si="18"/>
        <v>10</v>
      </c>
      <c r="CG21" s="103">
        <f>IFERROR(VLOOKUP(B21,'[1]11'!B:D,3,0),"0")</f>
        <v>2</v>
      </c>
      <c r="CH21" s="103">
        <f>IFERROR(VLOOKUP(B21,'[1]11'!B:E,4,0),"0")</f>
        <v>9</v>
      </c>
      <c r="CI21" s="103">
        <f>IFERROR(VLOOKUP(B21,'[1]11'!B:F,5,0),"0")</f>
        <v>2</v>
      </c>
      <c r="CJ21" s="103">
        <f>IFERROR(VLOOKUP(B21,'[1]11'!B:J,9,0),"0")</f>
        <v>2</v>
      </c>
      <c r="CK21" s="103">
        <f>IFERROR(VLOOKUP(B21,'[1]11'!B:K,10,0),"0")</f>
        <v>0</v>
      </c>
      <c r="CL21" s="103">
        <f>IFERROR(VLOOKUP(B21,'[1]11'!B:L,11,0),"0")</f>
        <v>0</v>
      </c>
      <c r="CM21" s="101">
        <f t="shared" si="19"/>
        <v>15</v>
      </c>
      <c r="CN21" s="103">
        <f>IFERROR(VLOOKUP(B21,'[1]12'!B:D,3,0),"0")</f>
        <v>2</v>
      </c>
      <c r="CO21" s="103">
        <f>IFERROR(VLOOKUP(B21,'[1]12'!B:E,4,0),"0")</f>
        <v>14</v>
      </c>
      <c r="CP21" s="103">
        <f>IFERROR(VLOOKUP(B21,'[1]12'!B:F,5,0),"0")</f>
        <v>6</v>
      </c>
      <c r="CQ21" s="103">
        <f>IFERROR(VLOOKUP(B21,'[1]12'!B:J,9,0),"0")</f>
        <v>5</v>
      </c>
      <c r="CR21" s="103">
        <f>IFERROR(VLOOKUP(B21,'[1]12'!B:K,10,0),"0")</f>
        <v>0</v>
      </c>
      <c r="CS21" s="103">
        <f>IFERROR(VLOOKUP(B21,'[1]12'!B:L,11,0),"0")</f>
        <v>0</v>
      </c>
      <c r="CT21" s="101">
        <f t="shared" si="20"/>
        <v>27</v>
      </c>
      <c r="CU21" s="103">
        <f>IFERROR(VLOOKUP(B21,'[1]13'!B:D,3,0),"0")</f>
        <v>1</v>
      </c>
      <c r="CV21" s="103">
        <f>IFERROR(VLOOKUP(B21,'[1]13'!B:E,4,0),"0")</f>
        <v>4</v>
      </c>
      <c r="CW21" s="103">
        <f>IFERROR(VLOOKUP(B21,'[1]13'!B:F,5,0),"0")</f>
        <v>4</v>
      </c>
      <c r="CX21" s="103">
        <f>IFERROR(VLOOKUP(B21,'[1]13'!B:J,9,0),"0")</f>
        <v>0</v>
      </c>
      <c r="CY21" s="103">
        <f>IFERROR(VLOOKUP(B21,'[1]13'!B:K,10,0),"0")</f>
        <v>0</v>
      </c>
      <c r="CZ21" s="103">
        <f>IFERROR(VLOOKUP(B21,'[1]13'!B:L,11,0),"0")</f>
        <v>0</v>
      </c>
      <c r="DA21" s="101">
        <f t="shared" si="21"/>
        <v>9</v>
      </c>
      <c r="DB21" s="103">
        <f>IFERROR(VLOOKUP(B21,'[1]14'!B:D,3,0),"0")</f>
        <v>0</v>
      </c>
      <c r="DC21" s="103">
        <f>IFERROR(VLOOKUP(B21,'[1]14'!B:E,4,0),"0")</f>
        <v>3</v>
      </c>
      <c r="DD21" s="103">
        <f>IFERROR(VLOOKUP(B21,'[1]14'!B:F,5,0),"0")</f>
        <v>7</v>
      </c>
      <c r="DE21" s="103">
        <f>IFERROR(VLOOKUP(B21,'[1]14'!B:J,9,0),"0")</f>
        <v>0</v>
      </c>
      <c r="DF21" s="103">
        <f>IFERROR(VLOOKUP(B21,'[1]14'!B:K,10,0),"0")</f>
        <v>0</v>
      </c>
      <c r="DG21" s="103">
        <f>IFERROR(VLOOKUP(B21,'[1]14'!B:L,11,0),"0")</f>
        <v>0</v>
      </c>
      <c r="DH21" s="101">
        <f t="shared" si="22"/>
        <v>10</v>
      </c>
      <c r="DI21" s="103">
        <f>IFERROR(VLOOKUP(B21,'[1]15'!B:D,3,0),"0")</f>
        <v>0</v>
      </c>
      <c r="DJ21" s="103">
        <f>IFERROR(VLOOKUP(B21,'[1]15'!B:E,4,0),"0")</f>
        <v>4</v>
      </c>
      <c r="DK21" s="103">
        <f>IFERROR(VLOOKUP(B21,'[1]15'!B:F,5,0),"0")</f>
        <v>6</v>
      </c>
      <c r="DL21" s="103">
        <f>IFERROR(VLOOKUP(B21,'[1]15'!B:J,9,0),"0")</f>
        <v>4</v>
      </c>
      <c r="DM21" s="103">
        <f>IFERROR(VLOOKUP(B21,'[1]15'!B:K,10,0),"0")</f>
        <v>0</v>
      </c>
      <c r="DN21" s="103">
        <f>IFERROR(VLOOKUP(B21,'[1]15'!B:L,11,0),"0")</f>
        <v>0</v>
      </c>
      <c r="DO21" s="101">
        <f t="shared" si="23"/>
        <v>14</v>
      </c>
      <c r="DP21" s="103">
        <f>IFERROR(VLOOKUP(B21,'[1]16'!B:D,3,0),"0")</f>
        <v>50</v>
      </c>
      <c r="DQ21" s="103">
        <f>IFERROR(VLOOKUP(B21,'[1]16'!B:E,4,0),"0")</f>
        <v>0</v>
      </c>
      <c r="DR21" s="103">
        <f>IFERROR(VLOOKUP(B21,'[1]16'!B:F,5,0),"0")</f>
        <v>17</v>
      </c>
      <c r="DS21" s="103">
        <f>IFERROR(VLOOKUP(B21,'[1]16'!B:J,9,0),"0")</f>
        <v>0</v>
      </c>
      <c r="DT21" s="103">
        <f>IFERROR(VLOOKUP(B21,'[1]16'!B:K,10,0),"0")</f>
        <v>0</v>
      </c>
      <c r="DU21" s="103">
        <f>IFERROR(VLOOKUP(B21,'[1]16'!B:L,11,0),"0")</f>
        <v>0</v>
      </c>
      <c r="DV21" s="101">
        <f t="shared" si="24"/>
        <v>67</v>
      </c>
      <c r="DW21" s="103">
        <f>IFERROR(VLOOKUP(B21,'[1]17'!B:D,3,0),"0")</f>
        <v>2</v>
      </c>
      <c r="DX21" s="103">
        <f>IFERROR(VLOOKUP(B21,'[1]17'!B:E,4,0),"0")</f>
        <v>0</v>
      </c>
      <c r="DY21" s="103">
        <f>IFERROR(VLOOKUP(B21,'[1]17'!B:F,5,0),"0")</f>
        <v>25</v>
      </c>
      <c r="DZ21" s="103">
        <f>IFERROR(VLOOKUP(B21,'[1]17'!B:J,9,0),"0")</f>
        <v>1</v>
      </c>
      <c r="EA21" s="103">
        <f>IFERROR(VLOOKUP(B21,'[1]17'!B:K,10,0),"0")</f>
        <v>0</v>
      </c>
      <c r="EB21" s="103">
        <f>IFERROR(VLOOKUP(B21,'[1]17'!B:L,11,0),"0")</f>
        <v>0</v>
      </c>
      <c r="EC21" s="101">
        <f t="shared" si="25"/>
        <v>28</v>
      </c>
      <c r="ED21" s="103">
        <f>IFERROR(VLOOKUP(B21,'[1]18'!B:D,3,0),"0")</f>
        <v>0</v>
      </c>
      <c r="EE21" s="103">
        <f>IFERROR(VLOOKUP(B21,'[1]18'!B:E,4,0),"0")</f>
        <v>7</v>
      </c>
      <c r="EF21" s="103">
        <f>IFERROR(VLOOKUP(B21,'[1]18'!B:F,5,0),"0")</f>
        <v>19</v>
      </c>
      <c r="EG21" s="103">
        <f>IFERROR(VLOOKUP(B21,'[1]18'!B:J,9,0),"0")</f>
        <v>9</v>
      </c>
      <c r="EH21" s="103">
        <f>IFERROR(VLOOKUP(B21,'[1]18'!B:K,10,0),"0")</f>
        <v>0</v>
      </c>
      <c r="EI21" s="103">
        <f>IFERROR(VLOOKUP(B21,'[1]18'!B:L,11,0),"0")</f>
        <v>0</v>
      </c>
      <c r="EJ21" s="101">
        <f t="shared" si="26"/>
        <v>35</v>
      </c>
      <c r="EK21" s="103">
        <f>IFERROR(VLOOKUP(B21,'[1]19'!B:D,3,0),"0")</f>
        <v>2</v>
      </c>
      <c r="EL21" s="103">
        <f>IFERROR(VLOOKUP(B21,'[1]19'!B:E,4,0),"0")</f>
        <v>11</v>
      </c>
      <c r="EM21" s="103">
        <f>IFERROR(VLOOKUP(B21,'[1]19'!B:F,5,0),"0")</f>
        <v>5</v>
      </c>
      <c r="EN21" s="103">
        <f>IFERROR(VLOOKUP(B21,'[1]19'!B:J,9,0),"0")</f>
        <v>1</v>
      </c>
      <c r="EO21" s="103">
        <f>IFERROR(VLOOKUP(B21,'[1]19'!B:K,10,0),"0")</f>
        <v>0</v>
      </c>
      <c r="EP21" s="103">
        <f>IFERROR(VLOOKUP(B21,'[1]19'!B:L,11,0),"0")</f>
        <v>0</v>
      </c>
      <c r="EQ21" s="101">
        <f t="shared" si="27"/>
        <v>19</v>
      </c>
      <c r="ER21" s="103">
        <f>IFERROR(VLOOKUP(B21,'[1]20'!B:D,3,0),"0")</f>
        <v>1</v>
      </c>
      <c r="ES21" s="103">
        <f>IFERROR(VLOOKUP(B21,'[1]20'!B:E,4,0),"0")</f>
        <v>7</v>
      </c>
      <c r="ET21" s="103">
        <f>IFERROR(VLOOKUP(B21,'[1]20'!B:F,5,0),"0")</f>
        <v>9</v>
      </c>
      <c r="EU21" s="103">
        <f>IFERROR(VLOOKUP(B21,'[1]20'!B:J,9,0),"0")</f>
        <v>1</v>
      </c>
      <c r="EV21" s="103">
        <f>IFERROR(VLOOKUP(B21,'[1]20'!B:K,10,0),"0")</f>
        <v>0</v>
      </c>
      <c r="EW21" s="103">
        <f>IFERROR(VLOOKUP(B21,'[1]20'!B:L,11,0),"0")</f>
        <v>0</v>
      </c>
      <c r="EX21" s="101">
        <f t="shared" si="28"/>
        <v>18</v>
      </c>
      <c r="EY21" s="103">
        <f>IFERROR(VLOOKUP(B21,'[1]21'!B:D,3,0),"0")</f>
        <v>1</v>
      </c>
      <c r="EZ21" s="103">
        <f>IFERROR(VLOOKUP(B21,'[1]21'!B:E,4,0),"0")</f>
        <v>4</v>
      </c>
      <c r="FA21" s="103">
        <f>IFERROR(VLOOKUP(B21,'[1]21'!B:F,5,0),"0")</f>
        <v>5</v>
      </c>
      <c r="FB21" s="103">
        <f>IFERROR(VLOOKUP(B21,'[1]21'!B:J,9,0),"0")</f>
        <v>2</v>
      </c>
      <c r="FC21" s="103">
        <f>IFERROR(VLOOKUP(B21,'[1]21'!B:K,10,0),"0")</f>
        <v>0</v>
      </c>
      <c r="FD21" s="103">
        <f>IFERROR(VLOOKUP(B21,'[1]21'!B:L,11,0),"0")</f>
        <v>0</v>
      </c>
      <c r="FE21" s="101">
        <f t="shared" si="29"/>
        <v>12</v>
      </c>
      <c r="FF21" s="103">
        <f>IFERROR(VLOOKUP(B21,'[1]22'!B:D,3,0),"0")</f>
        <v>0</v>
      </c>
      <c r="FG21" s="103">
        <f>IFERROR(VLOOKUP(B21,'[1]22'!B:E,4,0),"0")</f>
        <v>2</v>
      </c>
      <c r="FH21" s="103">
        <f>IFERROR(VLOOKUP(B21,'[1]22'!B:F,5,0),"0")</f>
        <v>16</v>
      </c>
      <c r="FI21" s="103">
        <f>IFERROR(VLOOKUP(B21,'[1]22'!B:J,9,0),"0")</f>
        <v>0</v>
      </c>
      <c r="FJ21" s="103">
        <f>IFERROR(VLOOKUP(B21,'[1]22'!B:K,10,0),"0")</f>
        <v>0</v>
      </c>
      <c r="FK21" s="103">
        <f>IFERROR(VLOOKUP(B21,'[1]22'!B:L,11,0),"0")</f>
        <v>0</v>
      </c>
      <c r="FL21" s="101">
        <f t="shared" si="30"/>
        <v>18</v>
      </c>
      <c r="FM21" s="103">
        <f>IFERROR(VLOOKUP(B21,'[1]23'!B:D,3,0),"0")</f>
        <v>0</v>
      </c>
      <c r="FN21" s="103">
        <f>IFERROR(VLOOKUP(B21,'[1]23'!B:E,4,0),"0")</f>
        <v>3</v>
      </c>
      <c r="FO21" s="103">
        <f>IFERROR(VLOOKUP(B21,'[1]23'!B:F,5,0),"0")</f>
        <v>5</v>
      </c>
      <c r="FP21" s="103">
        <f>IFERROR(VLOOKUP(B21,'[1]23'!B:J,9,0),"0")</f>
        <v>7</v>
      </c>
      <c r="FQ21" s="103">
        <f>IFERROR(VLOOKUP(B21,'[1]23'!B:K,10,0),"0")</f>
        <v>0</v>
      </c>
      <c r="FR21" s="103">
        <f>IFERROR(VLOOKUP(B21,'[1]23'!B:L,11,0),"0")</f>
        <v>0</v>
      </c>
      <c r="FS21" s="101">
        <f t="shared" si="31"/>
        <v>15</v>
      </c>
      <c r="FT21" s="103">
        <f>IFERROR(VLOOKUP(B21,'[1]24'!B:D,3,0),"0")</f>
        <v>0</v>
      </c>
      <c r="FU21" s="103">
        <f>IFERROR(VLOOKUP(B21,'[1]24'!B:E,4,0),"0")</f>
        <v>9</v>
      </c>
      <c r="FV21" s="103">
        <f>IFERROR(VLOOKUP(B21,'[1]24'!B:F,5,0),"0")</f>
        <v>0</v>
      </c>
      <c r="FW21" s="103">
        <f>IFERROR(VLOOKUP(B21,'[1]24'!B:J,9,0),"0")</f>
        <v>1</v>
      </c>
      <c r="FX21" s="103">
        <f>IFERROR(VLOOKUP(B21,'[1]24'!B:K,10,0),"0")</f>
        <v>0</v>
      </c>
      <c r="FY21" s="103">
        <f>IFERROR(VLOOKUP(B21,'[1]24'!B:L,11,0),"0")</f>
        <v>0</v>
      </c>
      <c r="FZ21" s="101">
        <f>SUM(FT21:FY21)</f>
        <v>10</v>
      </c>
      <c r="GA21" s="103">
        <f>IFERROR(VLOOKUP(B21,'[1]25'!B:D,3,0),"0")</f>
        <v>1</v>
      </c>
      <c r="GB21" s="103">
        <f>IFERROR(VLOOKUP(B21,'[1]25'!B:E,4,0),"0")</f>
        <v>11</v>
      </c>
      <c r="GC21" s="103">
        <f>IFERROR(VLOOKUP(B21,'[1]25'!B:F,5,0),"0")</f>
        <v>17</v>
      </c>
      <c r="GD21" s="103">
        <f>IFERROR(VLOOKUP(B21,'[1]25'!B:J,9,0),"0")</f>
        <v>0</v>
      </c>
      <c r="GE21" s="103">
        <f>IFERROR(VLOOKUP(B21,'[1]25'!B:K,10,0),"0")</f>
        <v>0</v>
      </c>
      <c r="GF21" s="103">
        <f>IFERROR(VLOOKUP(B21,'[1]25'!B:L,11,0),"0")</f>
        <v>0</v>
      </c>
      <c r="GG21" s="101">
        <f t="shared" si="33"/>
        <v>29</v>
      </c>
      <c r="GH21" s="103">
        <f>IFERROR(VLOOKUP(B21,'[1]26'!B:D,3,0),"0")</f>
        <v>3</v>
      </c>
      <c r="GI21" s="103">
        <f>IFERROR(VLOOKUP(B21,'[1]26'!B:E,4,0),"0")</f>
        <v>3</v>
      </c>
      <c r="GJ21" s="103">
        <f>IFERROR(VLOOKUP(B21,'[1]26'!B:F,5,0),"0")</f>
        <v>7</v>
      </c>
      <c r="GK21" s="103">
        <f>IFERROR(VLOOKUP(B21,'[1]26'!B:J,9,0),"0")</f>
        <v>7</v>
      </c>
      <c r="GL21" s="103">
        <f>IFERROR(VLOOKUP(B21,'[1]26'!B:K,10,0),"0")</f>
        <v>0</v>
      </c>
      <c r="GM21" s="103">
        <f>IFERROR(VLOOKUP(B21,'[1]26'!B:L,11,0),"0")</f>
        <v>0</v>
      </c>
      <c r="GN21" s="101">
        <f t="shared" si="34"/>
        <v>20</v>
      </c>
      <c r="GO21" s="103">
        <f>IFERROR(VLOOKUP(B21,'[1]27'!B:D,3,0),"0")</f>
        <v>2</v>
      </c>
      <c r="GP21" s="103">
        <f>IFERROR(VLOOKUP(B21,'[1]27'!B:E,4,0),"0")</f>
        <v>5</v>
      </c>
      <c r="GQ21" s="103">
        <f>IFERROR(VLOOKUP(B21,'[1]27'!B:F,5,0),"0")</f>
        <v>3</v>
      </c>
      <c r="GR21" s="103">
        <f>IFERROR(VLOOKUP(B21,'[1]27'!B:J,9,0),"0")</f>
        <v>0</v>
      </c>
      <c r="GS21" s="103">
        <f>IFERROR(VLOOKUP(B21,'[1]27'!B:K,10,0),"0")</f>
        <v>0</v>
      </c>
      <c r="GT21" s="103">
        <f>IFERROR(VLOOKUP(B21,'[1]27'!B:L,11,0),"0")</f>
        <v>0</v>
      </c>
      <c r="GU21" s="101">
        <f t="shared" si="35"/>
        <v>10</v>
      </c>
      <c r="GV21" s="103">
        <f>IFERROR(VLOOKUP(B21,'[1]28'!B:D,3,0),"0")</f>
        <v>0</v>
      </c>
      <c r="GW21" s="103">
        <f>IFERROR(VLOOKUP(B21,'[1]28'!B:E,4,0),"0")</f>
        <v>19</v>
      </c>
      <c r="GX21" s="103">
        <f>IFERROR(VLOOKUP(B21,'[1]28'!B:F,5,0),"0")</f>
        <v>7</v>
      </c>
      <c r="GY21" s="103">
        <f>IFERROR(VLOOKUP(B21,'[1]28'!B:J,9,0),"0")</f>
        <v>1</v>
      </c>
      <c r="GZ21" s="103">
        <f>IFERROR(VLOOKUP(B21,'[1]28'!B:K,10,0),"0")</f>
        <v>0</v>
      </c>
      <c r="HA21" s="103">
        <f>IFERROR(VLOOKUP(B21,'[1]28'!B:L,11,0),"0")</f>
        <v>7</v>
      </c>
      <c r="HB21" s="101">
        <f t="shared" si="36"/>
        <v>34</v>
      </c>
      <c r="HC21" s="103">
        <f>IFERROR(VLOOKUP(B21,'[1]29'!B:D,3,0),"0")</f>
        <v>0</v>
      </c>
      <c r="HD21" s="103">
        <f>IFERROR(VLOOKUP(B21,'[1]29'!B:E,4,0),"0")</f>
        <v>14</v>
      </c>
      <c r="HE21" s="103">
        <f>IFERROR(VLOOKUP(B21,'[1]29'!B:F,5,0),"0")</f>
        <v>0</v>
      </c>
      <c r="HF21" s="103">
        <f>IFERROR(VLOOKUP(B21,'[1]29'!B:J,9,0),"0")</f>
        <v>0</v>
      </c>
      <c r="HG21" s="103">
        <f>IFERROR(VLOOKUP(B21,'[1]29'!B:K,10,0),"0")</f>
        <v>0</v>
      </c>
      <c r="HH21" s="103">
        <f>IFERROR(VLOOKUP(B21,'[1]29'!B:L,11,0),"0")</f>
        <v>0</v>
      </c>
      <c r="HI21" s="101">
        <f t="shared" si="37"/>
        <v>14</v>
      </c>
      <c r="HJ21" s="103">
        <f>IFERROR(VLOOKUP(B21,'[1]30'!B:D,3,0),"0")</f>
        <v>3</v>
      </c>
      <c r="HK21" s="103">
        <f>IFERROR(VLOOKUP(B21,'[1]30'!B:E,4,0),"0")</f>
        <v>18</v>
      </c>
      <c r="HL21" s="103">
        <f>IFERROR(VLOOKUP(B21,'[1]30'!B:F,5,0),"0")</f>
        <v>7</v>
      </c>
      <c r="HM21" s="103">
        <f>IFERROR(VLOOKUP(B21,'[1]30'!B:J,9,0),"0")</f>
        <v>2</v>
      </c>
      <c r="HN21" s="103">
        <f>IFERROR(VLOOKUP(B21,'[1]30'!B:K,10,0),"0")</f>
        <v>0</v>
      </c>
      <c r="HO21" s="103">
        <f>IFERROR(VLOOKUP(B21,'[1]30'!B:L,11,0),"0")</f>
        <v>0</v>
      </c>
      <c r="HP21" s="101">
        <f t="shared" si="38"/>
        <v>30</v>
      </c>
      <c r="HQ21" s="103">
        <f>IFERROR(VLOOKUP(B21,'[1]31'!B:D,3,0),"0")</f>
        <v>3</v>
      </c>
      <c r="HR21" s="103">
        <f>IFERROR(VLOOKUP(B21,'[1]31'!B:E,4,0),"0")</f>
        <v>65</v>
      </c>
      <c r="HS21" s="103">
        <f>IFERROR(VLOOKUP(B21,'[1]31'!B:F,5,0),"0")</f>
        <v>2</v>
      </c>
      <c r="HT21" s="103">
        <f>IFERROR(VLOOKUP(B21,'[1]31'!B:J,9,0),"0")</f>
        <v>0</v>
      </c>
      <c r="HU21" s="103">
        <f>IFERROR(VLOOKUP(B21,'[1]31'!B:K,10,0),"0")</f>
        <v>0</v>
      </c>
      <c r="HV21" s="103">
        <f>IFERROR(VLOOKUP(B21,'[1]31'!B:L,11,0),"0")</f>
        <v>0</v>
      </c>
      <c r="HW21" s="101">
        <f t="shared" si="39"/>
        <v>70</v>
      </c>
    </row>
    <row r="22" spans="1:231" x14ac:dyDescent="0.6">
      <c r="A22" s="83">
        <v>19</v>
      </c>
      <c r="B22" s="83">
        <v>1004055</v>
      </c>
      <c r="C22" s="84" t="s">
        <v>16882</v>
      </c>
      <c r="D22" s="83" t="s">
        <v>168</v>
      </c>
      <c r="E22" s="85">
        <v>19.579999999999998</v>
      </c>
      <c r="F22" s="99">
        <f t="shared" si="5"/>
        <v>24102.98</v>
      </c>
      <c r="G22" s="100">
        <f t="shared" si="6"/>
        <v>133</v>
      </c>
      <c r="H22" s="100">
        <f t="shared" si="6"/>
        <v>101</v>
      </c>
      <c r="I22" s="100">
        <f t="shared" si="6"/>
        <v>51</v>
      </c>
      <c r="J22" s="100">
        <f t="shared" si="6"/>
        <v>890</v>
      </c>
      <c r="K22" s="100">
        <f t="shared" si="6"/>
        <v>0</v>
      </c>
      <c r="L22" s="100">
        <f t="shared" si="6"/>
        <v>56</v>
      </c>
      <c r="M22" s="101">
        <f t="shared" si="7"/>
        <v>1231</v>
      </c>
      <c r="N22" s="102">
        <f t="shared" si="8"/>
        <v>1175</v>
      </c>
      <c r="O22" s="103">
        <f>IFERROR(VLOOKUP(B22,'[1]1'!B:D,3,0),"0")</f>
        <v>0</v>
      </c>
      <c r="P22" s="103">
        <f>IFERROR(VLOOKUP(B22,'[1]1'!B:E,4,0),"0")</f>
        <v>7</v>
      </c>
      <c r="Q22" s="103">
        <f>IFERROR(VLOOKUP(B22,'[1]1'!B:F,5,0),"0")</f>
        <v>0</v>
      </c>
      <c r="R22" s="103">
        <f>IFERROR(VLOOKUP(B22,'[1]1'!B:J,9,0),"0")</f>
        <v>6</v>
      </c>
      <c r="S22" s="103">
        <f>IFERROR(VLOOKUP(B22,'[1]1'!B:K,10,0),"0")</f>
        <v>0</v>
      </c>
      <c r="T22" s="103">
        <f>IFERROR(VLOOKUP(B22,'[1]1'!B:L,11,0),"0")</f>
        <v>0</v>
      </c>
      <c r="U22" s="101">
        <f t="shared" si="9"/>
        <v>13</v>
      </c>
      <c r="V22" s="103">
        <f>IFERROR(VLOOKUP(B22,'[1]2'!B:D,3,0),"0")</f>
        <v>0</v>
      </c>
      <c r="W22" s="103">
        <f>IFERROR(VLOOKUP(B22,'[1]2'!B:E,4,0),"0")</f>
        <v>3</v>
      </c>
      <c r="X22" s="103">
        <f>IFERROR(VLOOKUP(B22,'[1]2'!B:F,5,0),"0")</f>
        <v>0</v>
      </c>
      <c r="Y22" s="103">
        <f>IFERROR(VLOOKUP(B22,'[1]2'!B:J,9,0),"0")</f>
        <v>0</v>
      </c>
      <c r="Z22" s="103">
        <f>IFERROR(VLOOKUP(B22,'[1]2'!B:K,10,0),"0")</f>
        <v>0</v>
      </c>
      <c r="AA22" s="103">
        <f>IFERROR(VLOOKUP(B22,'[1]2'!B:L,11,0),"0")</f>
        <v>0</v>
      </c>
      <c r="AB22" s="101">
        <f t="shared" si="10"/>
        <v>3</v>
      </c>
      <c r="AC22" s="103">
        <f>IFERROR(VLOOKUP(B22,'[1]3'!B:D,3,0),"0")</f>
        <v>0</v>
      </c>
      <c r="AD22" s="103">
        <f>IFERROR(VLOOKUP(B22,'[1]3'!B:E,4,0),"0")</f>
        <v>0</v>
      </c>
      <c r="AE22" s="103">
        <f>IFERROR(VLOOKUP(B22,'[1]3'!B:F,5,0),"0")</f>
        <v>0</v>
      </c>
      <c r="AF22" s="103">
        <f>IFERROR(VLOOKUP(B22,'[1]3'!B:J,9,0),"0")</f>
        <v>0</v>
      </c>
      <c r="AG22" s="103">
        <f>IFERROR(VLOOKUP(B22,'[1]3'!B:K,10,0),"0")</f>
        <v>0</v>
      </c>
      <c r="AH22" s="103">
        <f>IFERROR(VLOOKUP(B22,'[1]3'!B:L,11,0),"0")</f>
        <v>0</v>
      </c>
      <c r="AI22" s="101">
        <f t="shared" si="11"/>
        <v>0</v>
      </c>
      <c r="AJ22" s="103">
        <f>IFERROR(VLOOKUP(B22,'[1]4'!B:D,3,0),"0")</f>
        <v>0</v>
      </c>
      <c r="AK22" s="103">
        <f>IFERROR(VLOOKUP(B22,'[1]4'!B:E,4,0),"0")</f>
        <v>8</v>
      </c>
      <c r="AL22" s="103">
        <f>IFERROR(VLOOKUP(B22,'[1]4'!B:F,5,0),"0")</f>
        <v>0</v>
      </c>
      <c r="AM22" s="103">
        <f>IFERROR(VLOOKUP(B22,'[1]4'!B:J,9,0),"0")</f>
        <v>6</v>
      </c>
      <c r="AN22" s="103">
        <f>IFERROR(VLOOKUP(B22,'[1]4'!B:K,10,0),"0")</f>
        <v>0</v>
      </c>
      <c r="AO22" s="103">
        <f>IFERROR(VLOOKUP(B22,'[1]4'!B:L,11,0),"0")</f>
        <v>0</v>
      </c>
      <c r="AP22" s="101">
        <f t="shared" si="12"/>
        <v>14</v>
      </c>
      <c r="AQ22" s="103">
        <f>IFERROR(VLOOKUP(B22,'[1]5'!B:D,3,0),"0")</f>
        <v>0</v>
      </c>
      <c r="AR22" s="103">
        <f>IFERROR(VLOOKUP(B22,'[1]5'!B:E,4,0),"0")</f>
        <v>3</v>
      </c>
      <c r="AS22" s="103">
        <f>IFERROR(VLOOKUP(B22,'[1]5'!B:F,5,0),"0")</f>
        <v>0</v>
      </c>
      <c r="AT22" s="103">
        <f>IFERROR(VLOOKUP(B22,'[1]5'!B:J,9,0),"0")</f>
        <v>0</v>
      </c>
      <c r="AU22" s="103">
        <f>IFERROR(VLOOKUP(B22,'[1]5'!B:K,10,0),"0")</f>
        <v>0</v>
      </c>
      <c r="AV22" s="103">
        <f>IFERROR(VLOOKUP(B22,'[1]5'!B:L,11,0),"0")</f>
        <v>15</v>
      </c>
      <c r="AW22" s="101">
        <f t="shared" si="13"/>
        <v>18</v>
      </c>
      <c r="AX22" s="103">
        <f>IFERROR(VLOOKUP(B22,'[1]6'!B:D,3,0),"0")</f>
        <v>0</v>
      </c>
      <c r="AY22" s="103">
        <f>IFERROR(VLOOKUP(B22,'[1]6'!B:E,4,0),"0")</f>
        <v>0</v>
      </c>
      <c r="AZ22" s="103">
        <f>IFERROR(VLOOKUP(B22,'[1]6'!B:F,5,0),"0")</f>
        <v>3</v>
      </c>
      <c r="BA22" s="103">
        <f>IFERROR(VLOOKUP(B22,'[1]6'!B:J,9,0),"0")</f>
        <v>0</v>
      </c>
      <c r="BB22" s="103">
        <f>IFERROR(VLOOKUP(B22,'[1]6'!B:K,10,0),"0")</f>
        <v>0</v>
      </c>
      <c r="BC22" s="103">
        <f>IFERROR(VLOOKUP(B22,'[1]6'!B:L,11,0),"0")</f>
        <v>5</v>
      </c>
      <c r="BD22" s="101">
        <f t="shared" si="14"/>
        <v>8</v>
      </c>
      <c r="BE22" s="103">
        <f>IFERROR(VLOOKUP(B22,'[1]7'!B:D,3,0),"0")</f>
        <v>0</v>
      </c>
      <c r="BF22" s="103">
        <f>IFERROR(VLOOKUP(B22,'[1]7'!B:E,4,0),"0")</f>
        <v>0</v>
      </c>
      <c r="BG22" s="103">
        <f>IFERROR(VLOOKUP(B22,'[1]7'!B:F,5,0),"0")</f>
        <v>0</v>
      </c>
      <c r="BH22" s="103">
        <f>IFERROR(VLOOKUP(B22,'[1]7'!B:J,9,0),"0")</f>
        <v>0</v>
      </c>
      <c r="BI22" s="103">
        <f>IFERROR(VLOOKUP(B22,'[1]7'!B:K,10,0),"0")</f>
        <v>0</v>
      </c>
      <c r="BJ22" s="103">
        <f>IFERROR(VLOOKUP(B22,'[1]7'!B:L,11,0),"0")</f>
        <v>0</v>
      </c>
      <c r="BK22" s="101">
        <f t="shared" si="15"/>
        <v>0</v>
      </c>
      <c r="BL22" s="103">
        <f>IFERROR(VLOOKUP(B22,'[1]8'!B:D,3,0),"0")</f>
        <v>0</v>
      </c>
      <c r="BM22" s="103">
        <f>IFERROR(VLOOKUP(B22,'[1]8'!B:E,4,0),"0")</f>
        <v>0</v>
      </c>
      <c r="BN22" s="103">
        <f>IFERROR(VLOOKUP(B22,'[1]8'!B:F,5,0),"0")</f>
        <v>0</v>
      </c>
      <c r="BO22" s="103">
        <f>IFERROR(VLOOKUP(B22,'[1]8'!B:J,9,0),"0")</f>
        <v>3</v>
      </c>
      <c r="BP22" s="103">
        <f>IFERROR(VLOOKUP(B22,'[1]8'!B:K,10,0),"0")</f>
        <v>0</v>
      </c>
      <c r="BQ22" s="103">
        <f>IFERROR(VLOOKUP(B22,'[1]8'!B:L,11,0),"0")</f>
        <v>0</v>
      </c>
      <c r="BR22" s="101">
        <f t="shared" si="16"/>
        <v>3</v>
      </c>
      <c r="BS22" s="103">
        <f>IFERROR(VLOOKUP(B22,'[1]9'!B:D,3,0),"0")</f>
        <v>0</v>
      </c>
      <c r="BT22" s="103">
        <f>IFERROR(VLOOKUP(B22,'[1]9'!B:E,4,0),"0")</f>
        <v>0</v>
      </c>
      <c r="BU22" s="103">
        <f>IFERROR(VLOOKUP(B22,'[1]9'!B:F,5,0),"0")</f>
        <v>0</v>
      </c>
      <c r="BV22" s="103">
        <f>IFERROR(VLOOKUP(B22,'[1]9'!B:J,9,0),"0")</f>
        <v>3</v>
      </c>
      <c r="BW22" s="103">
        <f>IFERROR(VLOOKUP(B22,'[1]9'!B:K,10,0),"0")</f>
        <v>0</v>
      </c>
      <c r="BX22" s="103">
        <f>IFERROR(VLOOKUP(B22,'[1]9'!B:L,11,0),"0")</f>
        <v>0</v>
      </c>
      <c r="BY22" s="101">
        <f t="shared" si="17"/>
        <v>3</v>
      </c>
      <c r="BZ22" s="103">
        <f>IFERROR(VLOOKUP(B22,'[1]10'!B:D,3,0),"0")</f>
        <v>0</v>
      </c>
      <c r="CA22" s="103">
        <f>IFERROR(VLOOKUP(B22,'[1]10'!B:E,4,0),"0")</f>
        <v>0</v>
      </c>
      <c r="CB22" s="103">
        <f>IFERROR(VLOOKUP(B22,'[1]10'!B:F,5,0),"0")</f>
        <v>0</v>
      </c>
      <c r="CC22" s="103">
        <f>IFERROR(VLOOKUP(B22,'[1]10'!B:J,9,0),"0")</f>
        <v>3</v>
      </c>
      <c r="CD22" s="103">
        <f>IFERROR(VLOOKUP(B22,'[1]10'!B:K,10,0),"0")</f>
        <v>0</v>
      </c>
      <c r="CE22" s="103">
        <f>IFERROR(VLOOKUP(B22,'[1]10'!B:L,11,0),"0")</f>
        <v>0</v>
      </c>
      <c r="CF22" s="101">
        <f t="shared" si="18"/>
        <v>3</v>
      </c>
      <c r="CG22" s="103">
        <f>IFERROR(VLOOKUP(B22,'[1]11'!B:D,3,0),"0")</f>
        <v>0</v>
      </c>
      <c r="CH22" s="103">
        <f>IFERROR(VLOOKUP(B22,'[1]11'!B:E,4,0),"0")</f>
        <v>0</v>
      </c>
      <c r="CI22" s="103">
        <f>IFERROR(VLOOKUP(B22,'[1]11'!B:F,5,0),"0")</f>
        <v>0</v>
      </c>
      <c r="CJ22" s="103">
        <f>IFERROR(VLOOKUP(B22,'[1]11'!B:J,9,0),"0")</f>
        <v>1</v>
      </c>
      <c r="CK22" s="103">
        <f>IFERROR(VLOOKUP(B22,'[1]11'!B:K,10,0),"0")</f>
        <v>0</v>
      </c>
      <c r="CL22" s="103">
        <f>IFERROR(VLOOKUP(B22,'[1]11'!B:L,11,0),"0")</f>
        <v>0</v>
      </c>
      <c r="CM22" s="101">
        <f t="shared" si="19"/>
        <v>1</v>
      </c>
      <c r="CN22" s="103">
        <f>IFERROR(VLOOKUP(B22,'[1]12'!B:D,3,0),"0")</f>
        <v>0</v>
      </c>
      <c r="CO22" s="103">
        <f>IFERROR(VLOOKUP(B22,'[1]12'!B:E,4,0),"0")</f>
        <v>7</v>
      </c>
      <c r="CP22" s="103">
        <f>IFERROR(VLOOKUP(B22,'[1]12'!B:F,5,0),"0")</f>
        <v>0</v>
      </c>
      <c r="CQ22" s="103">
        <f>IFERROR(VLOOKUP(B22,'[1]12'!B:J,9,0),"0")</f>
        <v>0</v>
      </c>
      <c r="CR22" s="103">
        <f>IFERROR(VLOOKUP(B22,'[1]12'!B:K,10,0),"0")</f>
        <v>0</v>
      </c>
      <c r="CS22" s="103">
        <f>IFERROR(VLOOKUP(B22,'[1]12'!B:L,11,0),"0")</f>
        <v>15</v>
      </c>
      <c r="CT22" s="101">
        <f t="shared" si="20"/>
        <v>22</v>
      </c>
      <c r="CU22" s="103">
        <f>IFERROR(VLOOKUP(B22,'[1]13'!B:D,3,0),"0")</f>
        <v>10</v>
      </c>
      <c r="CV22" s="103">
        <f>IFERROR(VLOOKUP(B22,'[1]13'!B:E,4,0),"0")</f>
        <v>0</v>
      </c>
      <c r="CW22" s="103">
        <f>IFERROR(VLOOKUP(B22,'[1]13'!B:F,5,0),"0")</f>
        <v>3</v>
      </c>
      <c r="CX22" s="103">
        <f>IFERROR(VLOOKUP(B22,'[1]13'!B:J,9,0),"0")</f>
        <v>0</v>
      </c>
      <c r="CY22" s="103">
        <f>IFERROR(VLOOKUP(B22,'[1]13'!B:K,10,0),"0")</f>
        <v>0</v>
      </c>
      <c r="CZ22" s="103">
        <f>IFERROR(VLOOKUP(B22,'[1]13'!B:L,11,0),"0")</f>
        <v>0</v>
      </c>
      <c r="DA22" s="101">
        <f t="shared" si="21"/>
        <v>13</v>
      </c>
      <c r="DB22" s="103">
        <f>IFERROR(VLOOKUP(B22,'[1]14'!B:D,3,0),"0")</f>
        <v>0</v>
      </c>
      <c r="DC22" s="103">
        <f>IFERROR(VLOOKUP(B22,'[1]14'!B:E,4,0),"0")</f>
        <v>0</v>
      </c>
      <c r="DD22" s="103">
        <f>IFERROR(VLOOKUP(B22,'[1]14'!B:F,5,0),"0")</f>
        <v>0</v>
      </c>
      <c r="DE22" s="103">
        <f>IFERROR(VLOOKUP(B22,'[1]14'!B:J,9,0),"0")</f>
        <v>30</v>
      </c>
      <c r="DF22" s="103">
        <f>IFERROR(VLOOKUP(B22,'[1]14'!B:K,10,0),"0")</f>
        <v>0</v>
      </c>
      <c r="DG22" s="103">
        <f>IFERROR(VLOOKUP(B22,'[1]14'!B:L,11,0),"0")</f>
        <v>0</v>
      </c>
      <c r="DH22" s="101">
        <f t="shared" si="22"/>
        <v>30</v>
      </c>
      <c r="DI22" s="103">
        <f>IFERROR(VLOOKUP(B22,'[1]15'!B:D,3,0),"0")</f>
        <v>0</v>
      </c>
      <c r="DJ22" s="103">
        <f>IFERROR(VLOOKUP(B22,'[1]15'!B:E,4,0),"0")</f>
        <v>0</v>
      </c>
      <c r="DK22" s="103">
        <f>IFERROR(VLOOKUP(B22,'[1]15'!B:F,5,0),"0")</f>
        <v>0</v>
      </c>
      <c r="DL22" s="103">
        <f>IFERROR(VLOOKUP(B22,'[1]15'!B:J,9,0),"0")</f>
        <v>75</v>
      </c>
      <c r="DM22" s="103">
        <f>IFERROR(VLOOKUP(B22,'[1]15'!B:K,10,0),"0")</f>
        <v>0</v>
      </c>
      <c r="DN22" s="103">
        <f>IFERROR(VLOOKUP(B22,'[1]15'!B:L,11,0),"0")</f>
        <v>0</v>
      </c>
      <c r="DO22" s="101">
        <f t="shared" si="23"/>
        <v>75</v>
      </c>
      <c r="DP22" s="103">
        <f>IFERROR(VLOOKUP(B22,'[1]16'!B:D,3,0),"0")</f>
        <v>0</v>
      </c>
      <c r="DQ22" s="103">
        <f>IFERROR(VLOOKUP(B22,'[1]16'!B:E,4,0),"0")</f>
        <v>7</v>
      </c>
      <c r="DR22" s="103">
        <f>IFERROR(VLOOKUP(B22,'[1]16'!B:F,5,0),"0")</f>
        <v>0</v>
      </c>
      <c r="DS22" s="103">
        <f>IFERROR(VLOOKUP(B22,'[1]16'!B:J,9,0),"0")</f>
        <v>3</v>
      </c>
      <c r="DT22" s="103">
        <f>IFERROR(VLOOKUP(B22,'[1]16'!B:K,10,0),"0")</f>
        <v>0</v>
      </c>
      <c r="DU22" s="103">
        <f>IFERROR(VLOOKUP(B22,'[1]16'!B:L,11,0),"0")</f>
        <v>0</v>
      </c>
      <c r="DV22" s="101">
        <f t="shared" si="24"/>
        <v>10</v>
      </c>
      <c r="DW22" s="103">
        <f>IFERROR(VLOOKUP(B22,'[1]17'!B:D,3,0),"0")</f>
        <v>0</v>
      </c>
      <c r="DX22" s="103">
        <f>IFERROR(VLOOKUP(B22,'[1]17'!B:E,4,0),"0")</f>
        <v>12</v>
      </c>
      <c r="DY22" s="103">
        <f>IFERROR(VLOOKUP(B22,'[1]17'!B:F,5,0),"0")</f>
        <v>30</v>
      </c>
      <c r="DZ22" s="103">
        <f>IFERROR(VLOOKUP(B22,'[1]17'!B:J,9,0),"0")</f>
        <v>51</v>
      </c>
      <c r="EA22" s="103">
        <f>IFERROR(VLOOKUP(B22,'[1]17'!B:K,10,0),"0")</f>
        <v>0</v>
      </c>
      <c r="EB22" s="103">
        <f>IFERROR(VLOOKUP(B22,'[1]17'!B:L,11,0),"0")</f>
        <v>0</v>
      </c>
      <c r="EC22" s="101">
        <f t="shared" si="25"/>
        <v>93</v>
      </c>
      <c r="ED22" s="103">
        <f>IFERROR(VLOOKUP(B22,'[1]18'!B:D,3,0),"0")</f>
        <v>10</v>
      </c>
      <c r="EE22" s="103">
        <f>IFERROR(VLOOKUP(B22,'[1]18'!B:E,4,0),"0")</f>
        <v>0</v>
      </c>
      <c r="EF22" s="103">
        <f>IFERROR(VLOOKUP(B22,'[1]18'!B:F,5,0),"0")</f>
        <v>0</v>
      </c>
      <c r="EG22" s="103">
        <f>IFERROR(VLOOKUP(B22,'[1]18'!B:J,9,0),"0")</f>
        <v>42</v>
      </c>
      <c r="EH22" s="103">
        <f>IFERROR(VLOOKUP(B22,'[1]18'!B:K,10,0),"0")</f>
        <v>0</v>
      </c>
      <c r="EI22" s="103">
        <f>IFERROR(VLOOKUP(B22,'[1]18'!B:L,11,0),"0")</f>
        <v>0</v>
      </c>
      <c r="EJ22" s="101">
        <f t="shared" si="26"/>
        <v>52</v>
      </c>
      <c r="EK22" s="103">
        <f>IFERROR(VLOOKUP(B22,'[1]19'!B:D,3,0),"0")</f>
        <v>0</v>
      </c>
      <c r="EL22" s="103">
        <f>IFERROR(VLOOKUP(B22,'[1]19'!B:E,4,0),"0")</f>
        <v>0</v>
      </c>
      <c r="EM22" s="103">
        <f>IFERROR(VLOOKUP(B22,'[1]19'!B:F,5,0),"0")</f>
        <v>0</v>
      </c>
      <c r="EN22" s="103">
        <f>IFERROR(VLOOKUP(B22,'[1]19'!B:J,9,0),"0")</f>
        <v>33</v>
      </c>
      <c r="EO22" s="103">
        <f>IFERROR(VLOOKUP(B22,'[1]19'!B:K,10,0),"0")</f>
        <v>0</v>
      </c>
      <c r="EP22" s="103">
        <f>IFERROR(VLOOKUP(B22,'[1]19'!B:L,11,0),"0")</f>
        <v>11</v>
      </c>
      <c r="EQ22" s="101">
        <f t="shared" si="27"/>
        <v>44</v>
      </c>
      <c r="ER22" s="103">
        <f>IFERROR(VLOOKUP(B22,'[1]20'!B:D,3,0),"0")</f>
        <v>4</v>
      </c>
      <c r="ES22" s="103">
        <f>IFERROR(VLOOKUP(B22,'[1]20'!B:E,4,0),"0")</f>
        <v>0</v>
      </c>
      <c r="ET22" s="103">
        <f>IFERROR(VLOOKUP(B22,'[1]20'!B:F,5,0),"0")</f>
        <v>0</v>
      </c>
      <c r="EU22" s="103">
        <f>IFERROR(VLOOKUP(B22,'[1]20'!B:J,9,0),"0")</f>
        <v>30</v>
      </c>
      <c r="EV22" s="103">
        <f>IFERROR(VLOOKUP(B22,'[1]20'!B:K,10,0),"0")</f>
        <v>0</v>
      </c>
      <c r="EW22" s="103">
        <f>IFERROR(VLOOKUP(B22,'[1]20'!B:L,11,0),"0")</f>
        <v>0</v>
      </c>
      <c r="EX22" s="101">
        <f t="shared" si="28"/>
        <v>34</v>
      </c>
      <c r="EY22" s="103">
        <f>IFERROR(VLOOKUP(B22,'[1]21'!B:D,3,0),"0")</f>
        <v>8</v>
      </c>
      <c r="EZ22" s="103">
        <f>IFERROR(VLOOKUP(B22,'[1]21'!B:E,4,0),"0")</f>
        <v>3</v>
      </c>
      <c r="FA22" s="103">
        <f>IFERROR(VLOOKUP(B22,'[1]21'!B:F,5,0),"0")</f>
        <v>1</v>
      </c>
      <c r="FB22" s="103">
        <f>IFERROR(VLOOKUP(B22,'[1]21'!B:J,9,0),"0")</f>
        <v>84</v>
      </c>
      <c r="FC22" s="103">
        <f>IFERROR(VLOOKUP(B22,'[1]21'!B:K,10,0),"0")</f>
        <v>0</v>
      </c>
      <c r="FD22" s="103">
        <f>IFERROR(VLOOKUP(B22,'[1]21'!B:L,11,0),"0")</f>
        <v>0</v>
      </c>
      <c r="FE22" s="101">
        <f t="shared" si="29"/>
        <v>96</v>
      </c>
      <c r="FF22" s="103">
        <f>IFERROR(VLOOKUP(B22,'[1]22'!B:D,3,0),"0")</f>
        <v>8</v>
      </c>
      <c r="FG22" s="103">
        <f>IFERROR(VLOOKUP(B22,'[1]22'!B:E,4,0),"0")</f>
        <v>0</v>
      </c>
      <c r="FH22" s="103">
        <f>IFERROR(VLOOKUP(B22,'[1]22'!B:F,5,0),"0")</f>
        <v>3</v>
      </c>
      <c r="FI22" s="103">
        <f>IFERROR(VLOOKUP(B22,'[1]22'!B:J,9,0),"0")</f>
        <v>0</v>
      </c>
      <c r="FJ22" s="103">
        <f>IFERROR(VLOOKUP(B22,'[1]22'!B:K,10,0),"0")</f>
        <v>0</v>
      </c>
      <c r="FK22" s="103">
        <f>IFERROR(VLOOKUP(B22,'[1]22'!B:L,11,0),"0")</f>
        <v>0</v>
      </c>
      <c r="FL22" s="101">
        <f t="shared" si="30"/>
        <v>11</v>
      </c>
      <c r="FM22" s="103">
        <f>IFERROR(VLOOKUP(B22,'[1]23'!B:D,3,0),"0")</f>
        <v>0</v>
      </c>
      <c r="FN22" s="103">
        <f>IFERROR(VLOOKUP(B22,'[1]23'!B:E,4,0),"0")</f>
        <v>0</v>
      </c>
      <c r="FO22" s="103">
        <f>IFERROR(VLOOKUP(B22,'[1]23'!B:F,5,0),"0")</f>
        <v>0</v>
      </c>
      <c r="FP22" s="103">
        <f>IFERROR(VLOOKUP(B22,'[1]23'!B:J,9,0),"0")</f>
        <v>30</v>
      </c>
      <c r="FQ22" s="103">
        <f>IFERROR(VLOOKUP(B22,'[1]23'!B:K,10,0),"0")</f>
        <v>0</v>
      </c>
      <c r="FR22" s="103">
        <f>IFERROR(VLOOKUP(B22,'[1]23'!B:L,11,0),"0")</f>
        <v>0</v>
      </c>
      <c r="FS22" s="101">
        <f t="shared" si="31"/>
        <v>30</v>
      </c>
      <c r="FT22" s="103">
        <f>IFERROR(VLOOKUP(B22,'[1]24'!B:D,3,0),"0")</f>
        <v>56</v>
      </c>
      <c r="FU22" s="103">
        <f>IFERROR(VLOOKUP(B22,'[1]24'!B:E,4,0),"0")</f>
        <v>10</v>
      </c>
      <c r="FV22" s="103">
        <f>IFERROR(VLOOKUP(B22,'[1]24'!B:F,5,0),"0")</f>
        <v>0</v>
      </c>
      <c r="FW22" s="103">
        <f>IFERROR(VLOOKUP(B22,'[1]24'!B:J,9,0),"0")</f>
        <v>132</v>
      </c>
      <c r="FX22" s="103">
        <f>IFERROR(VLOOKUP(B22,'[1]24'!B:K,10,0),"0")</f>
        <v>0</v>
      </c>
      <c r="FY22" s="103">
        <f>IFERROR(VLOOKUP(B22,'[1]24'!B:L,11,0),"0")</f>
        <v>0</v>
      </c>
      <c r="FZ22" s="101">
        <f t="shared" si="32"/>
        <v>198</v>
      </c>
      <c r="GA22" s="103">
        <f>IFERROR(VLOOKUP(B22,'[1]25'!B:D,3,0),"0")</f>
        <v>2</v>
      </c>
      <c r="GB22" s="103">
        <f>IFERROR(VLOOKUP(B22,'[1]25'!B:E,4,0),"0")</f>
        <v>12</v>
      </c>
      <c r="GC22" s="103">
        <f>IFERROR(VLOOKUP(B22,'[1]25'!B:F,5,0),"0")</f>
        <v>0</v>
      </c>
      <c r="GD22" s="103">
        <f>IFERROR(VLOOKUP(B22,'[1]25'!B:J,9,0),"0")</f>
        <v>58</v>
      </c>
      <c r="GE22" s="103">
        <f>IFERROR(VLOOKUP(B22,'[1]25'!B:K,10,0),"0")</f>
        <v>0</v>
      </c>
      <c r="GF22" s="103">
        <f>IFERROR(VLOOKUP(B22,'[1]25'!B:L,11,0),"0")</f>
        <v>0</v>
      </c>
      <c r="GG22" s="101">
        <f t="shared" si="33"/>
        <v>72</v>
      </c>
      <c r="GH22" s="103">
        <f>IFERROR(VLOOKUP(B22,'[1]26'!B:D,3,0),"0")</f>
        <v>27</v>
      </c>
      <c r="GI22" s="103">
        <f>IFERROR(VLOOKUP(B22,'[1]26'!B:E,4,0),"0")</f>
        <v>8</v>
      </c>
      <c r="GJ22" s="103">
        <f>IFERROR(VLOOKUP(B22,'[1]26'!B:F,5,0),"0")</f>
        <v>10</v>
      </c>
      <c r="GK22" s="103">
        <f>IFERROR(VLOOKUP(B22,'[1]26'!B:J,9,0),"0")</f>
        <v>67</v>
      </c>
      <c r="GL22" s="103">
        <f>IFERROR(VLOOKUP(B22,'[1]26'!B:K,10,0),"0")</f>
        <v>0</v>
      </c>
      <c r="GM22" s="103">
        <f>IFERROR(VLOOKUP(B22,'[1]26'!B:L,11,0),"0")</f>
        <v>4</v>
      </c>
      <c r="GN22" s="101">
        <f t="shared" si="34"/>
        <v>116</v>
      </c>
      <c r="GO22" s="103">
        <f>IFERROR(VLOOKUP(B22,'[1]27'!B:D,3,0),"0")</f>
        <v>0</v>
      </c>
      <c r="GP22" s="103">
        <f>IFERROR(VLOOKUP(B22,'[1]27'!B:E,4,0),"0")</f>
        <v>4</v>
      </c>
      <c r="GQ22" s="103">
        <f>IFERROR(VLOOKUP(B22,'[1]27'!B:F,5,0),"0")</f>
        <v>0</v>
      </c>
      <c r="GR22" s="103">
        <f>IFERROR(VLOOKUP(B22,'[1]27'!B:J,9,0),"0")</f>
        <v>33</v>
      </c>
      <c r="GS22" s="103">
        <f>IFERROR(VLOOKUP(B22,'[1]27'!B:K,10,0),"0")</f>
        <v>0</v>
      </c>
      <c r="GT22" s="103">
        <f>IFERROR(VLOOKUP(B22,'[1]27'!B:L,11,0),"0")</f>
        <v>0</v>
      </c>
      <c r="GU22" s="101">
        <f t="shared" si="35"/>
        <v>37</v>
      </c>
      <c r="GV22" s="103">
        <f>IFERROR(VLOOKUP(B22,'[1]28'!B:D,3,0),"0")</f>
        <v>0</v>
      </c>
      <c r="GW22" s="103">
        <f>IFERROR(VLOOKUP(B22,'[1]28'!B:E,4,0),"0")</f>
        <v>3</v>
      </c>
      <c r="GX22" s="103">
        <f>IFERROR(VLOOKUP(B22,'[1]28'!B:F,5,0),"0")</f>
        <v>0</v>
      </c>
      <c r="GY22" s="103">
        <f>IFERROR(VLOOKUP(B22,'[1]28'!B:J,9,0),"0")</f>
        <v>60</v>
      </c>
      <c r="GZ22" s="103">
        <f>IFERROR(VLOOKUP(B22,'[1]28'!B:K,10,0),"0")</f>
        <v>0</v>
      </c>
      <c r="HA22" s="103">
        <f>IFERROR(VLOOKUP(B22,'[1]28'!B:L,11,0),"0")</f>
        <v>0</v>
      </c>
      <c r="HB22" s="101">
        <f t="shared" si="36"/>
        <v>63</v>
      </c>
      <c r="HC22" s="103">
        <f>IFERROR(VLOOKUP(B22,'[1]29'!B:D,3,0),"0")</f>
        <v>1</v>
      </c>
      <c r="HD22" s="103">
        <f>IFERROR(VLOOKUP(B22,'[1]29'!B:E,4,0),"0")</f>
        <v>6</v>
      </c>
      <c r="HE22" s="103">
        <f>IFERROR(VLOOKUP(B22,'[1]29'!B:F,5,0),"0")</f>
        <v>0</v>
      </c>
      <c r="HF22" s="103">
        <f>IFERROR(VLOOKUP(B22,'[1]29'!B:J,9,0),"0")</f>
        <v>6</v>
      </c>
      <c r="HG22" s="103">
        <f>IFERROR(VLOOKUP(B22,'[1]29'!B:K,10,0),"0")</f>
        <v>0</v>
      </c>
      <c r="HH22" s="103">
        <f>IFERROR(VLOOKUP(B22,'[1]29'!B:L,11,0),"0")</f>
        <v>0</v>
      </c>
      <c r="HI22" s="101">
        <f t="shared" si="37"/>
        <v>13</v>
      </c>
      <c r="HJ22" s="103">
        <f>IFERROR(VLOOKUP(B22,'[1]30'!B:D,3,0),"0")</f>
        <v>1</v>
      </c>
      <c r="HK22" s="103">
        <f>IFERROR(VLOOKUP(B22,'[1]30'!B:E,4,0),"0")</f>
        <v>4</v>
      </c>
      <c r="HL22" s="103">
        <f>IFERROR(VLOOKUP(B22,'[1]30'!B:F,5,0),"0")</f>
        <v>1</v>
      </c>
      <c r="HM22" s="103">
        <f>IFERROR(VLOOKUP(B22,'[1]30'!B:J,9,0),"0")</f>
        <v>13</v>
      </c>
      <c r="HN22" s="103">
        <f>IFERROR(VLOOKUP(B22,'[1]30'!B:K,10,0),"0")</f>
        <v>0</v>
      </c>
      <c r="HO22" s="103">
        <f>IFERROR(VLOOKUP(B22,'[1]30'!B:L,11,0),"0")</f>
        <v>6</v>
      </c>
      <c r="HP22" s="101">
        <f t="shared" si="38"/>
        <v>25</v>
      </c>
      <c r="HQ22" s="103">
        <f>IFERROR(VLOOKUP(B22,'[1]31'!B:D,3,0),"0")</f>
        <v>6</v>
      </c>
      <c r="HR22" s="103">
        <f>IFERROR(VLOOKUP(B22,'[1]31'!B:E,4,0),"0")</f>
        <v>4</v>
      </c>
      <c r="HS22" s="103">
        <f>IFERROR(VLOOKUP(B22,'[1]31'!B:F,5,0),"0")</f>
        <v>0</v>
      </c>
      <c r="HT22" s="103">
        <f>IFERROR(VLOOKUP(B22,'[1]31'!B:J,9,0),"0")</f>
        <v>121</v>
      </c>
      <c r="HU22" s="103">
        <f>IFERROR(VLOOKUP(B22,'[1]31'!B:K,10,0),"0")</f>
        <v>0</v>
      </c>
      <c r="HV22" s="103">
        <f>IFERROR(VLOOKUP(B22,'[1]31'!B:L,11,0),"0")</f>
        <v>0</v>
      </c>
      <c r="HW22" s="101">
        <f t="shared" si="39"/>
        <v>131</v>
      </c>
    </row>
    <row r="23" spans="1:231" x14ac:dyDescent="0.6">
      <c r="A23" s="83">
        <v>20</v>
      </c>
      <c r="B23" s="83">
        <v>1111057</v>
      </c>
      <c r="C23" s="84" t="s">
        <v>16883</v>
      </c>
      <c r="D23" s="83" t="s">
        <v>169</v>
      </c>
      <c r="E23" s="85">
        <v>4.59</v>
      </c>
      <c r="F23" s="99">
        <f t="shared" si="5"/>
        <v>362.61</v>
      </c>
      <c r="G23" s="100">
        <f t="shared" ref="G23:L53" si="40">+O23+V23+AC23+AJ23+AQ23+AX23+BE23+BL23+BS23+BZ23+CG23+CN23+CU23+DB23+DI23+DP23+DW23+ED23+EK23+ER23+EY23+FF23+FM23+FT23+GA23+GH23+GO23+GV23+HC23+HJ23+HQ23</f>
        <v>24</v>
      </c>
      <c r="H23" s="100">
        <f t="shared" si="40"/>
        <v>41</v>
      </c>
      <c r="I23" s="100">
        <f t="shared" si="40"/>
        <v>14</v>
      </c>
      <c r="J23" s="100">
        <f t="shared" si="40"/>
        <v>0</v>
      </c>
      <c r="K23" s="100">
        <f t="shared" si="40"/>
        <v>0</v>
      </c>
      <c r="L23" s="100">
        <f t="shared" si="40"/>
        <v>0</v>
      </c>
      <c r="M23" s="101">
        <f t="shared" si="7"/>
        <v>79</v>
      </c>
      <c r="N23" s="102">
        <f t="shared" si="8"/>
        <v>79</v>
      </c>
      <c r="O23" s="103">
        <f>IFERROR(VLOOKUP(B23,'[1]1'!B:D,3,0),"0")</f>
        <v>0</v>
      </c>
      <c r="P23" s="103">
        <f>IFERROR(VLOOKUP(B23,'[1]1'!B:E,4,0),"0")</f>
        <v>0</v>
      </c>
      <c r="Q23" s="103">
        <f>IFERROR(VLOOKUP(B23,'[1]1'!B:F,5,0),"0")</f>
        <v>0</v>
      </c>
      <c r="R23" s="103">
        <f>IFERROR(VLOOKUP(B23,'[1]1'!B:J,9,0),"0")</f>
        <v>0</v>
      </c>
      <c r="S23" s="103">
        <f>IFERROR(VLOOKUP(B23,'[1]1'!B:K,10,0),"0")</f>
        <v>0</v>
      </c>
      <c r="T23" s="103">
        <f>IFERROR(VLOOKUP(B23,'[1]1'!B:L,11,0),"0")</f>
        <v>0</v>
      </c>
      <c r="U23" s="101">
        <f t="shared" si="9"/>
        <v>0</v>
      </c>
      <c r="V23" s="103">
        <f>IFERROR(VLOOKUP(B23,'[1]2'!B:D,3,0),"0")</f>
        <v>0</v>
      </c>
      <c r="W23" s="103">
        <f>IFERROR(VLOOKUP(B23,'[1]2'!B:E,4,0),"0")</f>
        <v>4</v>
      </c>
      <c r="X23" s="103">
        <f>IFERROR(VLOOKUP(B23,'[1]2'!B:F,5,0),"0")</f>
        <v>9</v>
      </c>
      <c r="Y23" s="103">
        <f>IFERROR(VLOOKUP(B23,'[1]2'!B:J,9,0),"0")</f>
        <v>0</v>
      </c>
      <c r="Z23" s="103">
        <f>IFERROR(VLOOKUP(B23,'[1]2'!B:K,10,0),"0")</f>
        <v>0</v>
      </c>
      <c r="AA23" s="103">
        <f>IFERROR(VLOOKUP(B23,'[1]2'!B:L,11,0),"0")</f>
        <v>0</v>
      </c>
      <c r="AB23" s="101">
        <f t="shared" si="10"/>
        <v>13</v>
      </c>
      <c r="AC23" s="103">
        <f>IFERROR(VLOOKUP(B23,'[1]3'!B:D,3,0),"0")</f>
        <v>0</v>
      </c>
      <c r="AD23" s="103">
        <f>IFERROR(VLOOKUP(B23,'[1]3'!B:E,4,0),"0")</f>
        <v>0</v>
      </c>
      <c r="AE23" s="103">
        <f>IFERROR(VLOOKUP(B23,'[1]3'!B:F,5,0),"0")</f>
        <v>0</v>
      </c>
      <c r="AF23" s="103">
        <f>IFERROR(VLOOKUP(B23,'[1]3'!B:J,9,0),"0")</f>
        <v>0</v>
      </c>
      <c r="AG23" s="103">
        <f>IFERROR(VLOOKUP(B23,'[1]3'!B:K,10,0),"0")</f>
        <v>0</v>
      </c>
      <c r="AH23" s="103">
        <f>IFERROR(VLOOKUP(B23,'[1]3'!B:L,11,0),"0")</f>
        <v>0</v>
      </c>
      <c r="AI23" s="101">
        <f t="shared" si="11"/>
        <v>0</v>
      </c>
      <c r="AJ23" s="103">
        <f>IFERROR(VLOOKUP(B23,'[1]4'!B:D,3,0),"0")</f>
        <v>0</v>
      </c>
      <c r="AK23" s="103">
        <f>IFERROR(VLOOKUP(B23,'[1]4'!B:E,4,0),"0")</f>
        <v>0</v>
      </c>
      <c r="AL23" s="103">
        <f>IFERROR(VLOOKUP(B23,'[1]4'!B:F,5,0),"0")</f>
        <v>0</v>
      </c>
      <c r="AM23" s="103">
        <f>IFERROR(VLOOKUP(B23,'[1]4'!B:J,9,0),"0")</f>
        <v>0</v>
      </c>
      <c r="AN23" s="103">
        <f>IFERROR(VLOOKUP(B23,'[1]4'!B:K,10,0),"0")</f>
        <v>0</v>
      </c>
      <c r="AO23" s="103">
        <f>IFERROR(VLOOKUP(B23,'[1]4'!B:L,11,0),"0")</f>
        <v>0</v>
      </c>
      <c r="AP23" s="101">
        <f t="shared" si="12"/>
        <v>0</v>
      </c>
      <c r="AQ23" s="103">
        <f>IFERROR(VLOOKUP(B23,'[1]5'!B:D,3,0),"0")</f>
        <v>0</v>
      </c>
      <c r="AR23" s="103">
        <f>IFERROR(VLOOKUP(B23,'[1]5'!B:E,4,0),"0")</f>
        <v>0</v>
      </c>
      <c r="AS23" s="103">
        <f>IFERROR(VLOOKUP(B23,'[1]5'!B:F,5,0),"0")</f>
        <v>0</v>
      </c>
      <c r="AT23" s="103">
        <f>IFERROR(VLOOKUP(B23,'[1]5'!B:J,9,0),"0")</f>
        <v>0</v>
      </c>
      <c r="AU23" s="103">
        <f>IFERROR(VLOOKUP(B23,'[1]5'!B:K,10,0),"0")</f>
        <v>0</v>
      </c>
      <c r="AV23" s="103">
        <f>IFERROR(VLOOKUP(B23,'[1]5'!B:L,11,0),"0")</f>
        <v>0</v>
      </c>
      <c r="AW23" s="101">
        <f t="shared" si="13"/>
        <v>0</v>
      </c>
      <c r="AX23" s="103">
        <f>IFERROR(VLOOKUP(B23,'[1]6'!B:D,3,0),"0")</f>
        <v>0</v>
      </c>
      <c r="AY23" s="103">
        <f>IFERROR(VLOOKUP(B23,'[1]6'!B:E,4,0),"0")</f>
        <v>0</v>
      </c>
      <c r="AZ23" s="103">
        <f>IFERROR(VLOOKUP(B23,'[1]6'!B:F,5,0),"0")</f>
        <v>0</v>
      </c>
      <c r="BA23" s="103">
        <f>IFERROR(VLOOKUP(B23,'[1]6'!B:J,9,0),"0")</f>
        <v>0</v>
      </c>
      <c r="BB23" s="103">
        <f>IFERROR(VLOOKUP(B23,'[1]6'!B:K,10,0),"0")</f>
        <v>0</v>
      </c>
      <c r="BC23" s="103">
        <f>IFERROR(VLOOKUP(B23,'[1]6'!B:L,11,0),"0")</f>
        <v>0</v>
      </c>
      <c r="BD23" s="101">
        <f t="shared" si="14"/>
        <v>0</v>
      </c>
      <c r="BE23" s="103">
        <f>IFERROR(VLOOKUP(B23,'[1]7'!B:D,3,0),"0")</f>
        <v>0</v>
      </c>
      <c r="BF23" s="103">
        <f>IFERROR(VLOOKUP(B23,'[1]7'!B:E,4,0),"0")</f>
        <v>0</v>
      </c>
      <c r="BG23" s="103">
        <f>IFERROR(VLOOKUP(B23,'[1]7'!B:F,5,0),"0")</f>
        <v>0</v>
      </c>
      <c r="BH23" s="103">
        <f>IFERROR(VLOOKUP(B23,'[1]7'!B:J,9,0),"0")</f>
        <v>0</v>
      </c>
      <c r="BI23" s="103">
        <f>IFERROR(VLOOKUP(B23,'[1]7'!B:K,10,0),"0")</f>
        <v>0</v>
      </c>
      <c r="BJ23" s="103">
        <f>IFERROR(VLOOKUP(B23,'[1]7'!B:L,11,0),"0")</f>
        <v>0</v>
      </c>
      <c r="BK23" s="101">
        <f t="shared" si="15"/>
        <v>0</v>
      </c>
      <c r="BL23" s="103">
        <f>IFERROR(VLOOKUP(B23,'[1]8'!B:D,3,0),"0")</f>
        <v>0</v>
      </c>
      <c r="BM23" s="103">
        <f>IFERROR(VLOOKUP(B23,'[1]8'!B:E,4,0),"0")</f>
        <v>0</v>
      </c>
      <c r="BN23" s="103">
        <f>IFERROR(VLOOKUP(B23,'[1]8'!B:F,5,0),"0")</f>
        <v>0</v>
      </c>
      <c r="BO23" s="103">
        <f>IFERROR(VLOOKUP(B23,'[1]8'!B:J,9,0),"0")</f>
        <v>0</v>
      </c>
      <c r="BP23" s="103">
        <f>IFERROR(VLOOKUP(B23,'[1]8'!B:K,10,0),"0")</f>
        <v>0</v>
      </c>
      <c r="BQ23" s="103">
        <f>IFERROR(VLOOKUP(B23,'[1]8'!B:L,11,0),"0")</f>
        <v>0</v>
      </c>
      <c r="BR23" s="101">
        <f t="shared" si="16"/>
        <v>0</v>
      </c>
      <c r="BS23" s="103">
        <f>IFERROR(VLOOKUP(B23,'[1]9'!B:D,3,0),"0")</f>
        <v>0</v>
      </c>
      <c r="BT23" s="103">
        <f>IFERROR(VLOOKUP(B23,'[1]9'!B:E,4,0),"0")</f>
        <v>0</v>
      </c>
      <c r="BU23" s="103">
        <f>IFERROR(VLOOKUP(B23,'[1]9'!B:F,5,0),"0")</f>
        <v>0</v>
      </c>
      <c r="BV23" s="103">
        <f>IFERROR(VLOOKUP(B23,'[1]9'!B:J,9,0),"0")</f>
        <v>0</v>
      </c>
      <c r="BW23" s="103">
        <f>IFERROR(VLOOKUP(B23,'[1]9'!B:K,10,0),"0")</f>
        <v>0</v>
      </c>
      <c r="BX23" s="103">
        <f>IFERROR(VLOOKUP(B23,'[1]9'!B:L,11,0),"0")</f>
        <v>0</v>
      </c>
      <c r="BY23" s="101">
        <f t="shared" si="17"/>
        <v>0</v>
      </c>
      <c r="BZ23" s="103">
        <f>IFERROR(VLOOKUP(B23,'[1]10'!B:D,3,0),"0")</f>
        <v>0</v>
      </c>
      <c r="CA23" s="103">
        <f>IFERROR(VLOOKUP(B23,'[1]10'!B:E,4,0),"0")</f>
        <v>0</v>
      </c>
      <c r="CB23" s="103">
        <f>IFERROR(VLOOKUP(B23,'[1]10'!B:F,5,0),"0")</f>
        <v>0</v>
      </c>
      <c r="CC23" s="103">
        <f>IFERROR(VLOOKUP(B23,'[1]10'!B:J,9,0),"0")</f>
        <v>0</v>
      </c>
      <c r="CD23" s="103">
        <f>IFERROR(VLOOKUP(B23,'[1]10'!B:K,10,0),"0")</f>
        <v>0</v>
      </c>
      <c r="CE23" s="103">
        <f>IFERROR(VLOOKUP(B23,'[1]10'!B:L,11,0),"0")</f>
        <v>0</v>
      </c>
      <c r="CF23" s="101">
        <f t="shared" si="18"/>
        <v>0</v>
      </c>
      <c r="CG23" s="103">
        <f>IFERROR(VLOOKUP(B23,'[1]11'!B:D,3,0),"0")</f>
        <v>2</v>
      </c>
      <c r="CH23" s="103">
        <f>IFERROR(VLOOKUP(B23,'[1]11'!B:E,4,0),"0")</f>
        <v>0</v>
      </c>
      <c r="CI23" s="103">
        <f>IFERROR(VLOOKUP(B23,'[1]11'!B:F,5,0),"0")</f>
        <v>0</v>
      </c>
      <c r="CJ23" s="103">
        <f>IFERROR(VLOOKUP(B23,'[1]11'!B:J,9,0),"0")</f>
        <v>0</v>
      </c>
      <c r="CK23" s="103">
        <f>IFERROR(VLOOKUP(B23,'[1]11'!B:K,10,0),"0")</f>
        <v>0</v>
      </c>
      <c r="CL23" s="103">
        <f>IFERROR(VLOOKUP(B23,'[1]11'!B:L,11,0),"0")</f>
        <v>0</v>
      </c>
      <c r="CM23" s="101">
        <f t="shared" si="19"/>
        <v>2</v>
      </c>
      <c r="CN23" s="103">
        <f>IFERROR(VLOOKUP(B23,'[1]12'!B:D,3,0),"0")</f>
        <v>0</v>
      </c>
      <c r="CO23" s="103">
        <f>IFERROR(VLOOKUP(B23,'[1]12'!B:E,4,0),"0")</f>
        <v>0</v>
      </c>
      <c r="CP23" s="103">
        <f>IFERROR(VLOOKUP(B23,'[1]12'!B:F,5,0),"0")</f>
        <v>0</v>
      </c>
      <c r="CQ23" s="103">
        <f>IFERROR(VLOOKUP(B23,'[1]12'!B:J,9,0),"0")</f>
        <v>0</v>
      </c>
      <c r="CR23" s="103">
        <f>IFERROR(VLOOKUP(B23,'[1]12'!B:K,10,0),"0")</f>
        <v>0</v>
      </c>
      <c r="CS23" s="103">
        <f>IFERROR(VLOOKUP(B23,'[1]12'!B:L,11,0),"0")</f>
        <v>0</v>
      </c>
      <c r="CT23" s="101">
        <f t="shared" si="20"/>
        <v>0</v>
      </c>
      <c r="CU23" s="103">
        <f>IFERROR(VLOOKUP(B23,'[1]13'!B:D,3,0),"0")</f>
        <v>0</v>
      </c>
      <c r="CV23" s="103">
        <f>IFERROR(VLOOKUP(B23,'[1]13'!B:E,4,0),"0")</f>
        <v>0</v>
      </c>
      <c r="CW23" s="103">
        <f>IFERROR(VLOOKUP(B23,'[1]13'!B:F,5,0),"0")</f>
        <v>0</v>
      </c>
      <c r="CX23" s="103">
        <f>IFERROR(VLOOKUP(B23,'[1]13'!B:J,9,0),"0")</f>
        <v>0</v>
      </c>
      <c r="CY23" s="103">
        <f>IFERROR(VLOOKUP(B23,'[1]13'!B:K,10,0),"0")</f>
        <v>0</v>
      </c>
      <c r="CZ23" s="103">
        <f>IFERROR(VLOOKUP(B23,'[1]13'!B:L,11,0),"0")</f>
        <v>0</v>
      </c>
      <c r="DA23" s="101">
        <f t="shared" si="21"/>
        <v>0</v>
      </c>
      <c r="DB23" s="103">
        <f>IFERROR(VLOOKUP(B23,'[1]14'!B:D,3,0),"0")</f>
        <v>0</v>
      </c>
      <c r="DC23" s="103">
        <f>IFERROR(VLOOKUP(B23,'[1]14'!B:E,4,0),"0")</f>
        <v>0</v>
      </c>
      <c r="DD23" s="103">
        <f>IFERROR(VLOOKUP(B23,'[1]14'!B:F,5,0),"0")</f>
        <v>0</v>
      </c>
      <c r="DE23" s="103">
        <f>IFERROR(VLOOKUP(B23,'[1]14'!B:J,9,0),"0")</f>
        <v>0</v>
      </c>
      <c r="DF23" s="103">
        <f>IFERROR(VLOOKUP(B23,'[1]14'!B:K,10,0),"0")</f>
        <v>0</v>
      </c>
      <c r="DG23" s="103">
        <f>IFERROR(VLOOKUP(B23,'[1]14'!B:L,11,0),"0")</f>
        <v>0</v>
      </c>
      <c r="DH23" s="101">
        <f t="shared" si="22"/>
        <v>0</v>
      </c>
      <c r="DI23" s="103">
        <f>IFERROR(VLOOKUP(B23,'[1]15'!B:D,3,0),"0")</f>
        <v>0</v>
      </c>
      <c r="DJ23" s="103">
        <f>IFERROR(VLOOKUP(B23,'[1]15'!B:E,4,0),"0")</f>
        <v>0</v>
      </c>
      <c r="DK23" s="103">
        <f>IFERROR(VLOOKUP(B23,'[1]15'!B:F,5,0),"0")</f>
        <v>0</v>
      </c>
      <c r="DL23" s="103">
        <f>IFERROR(VLOOKUP(B23,'[1]15'!B:J,9,0),"0")</f>
        <v>0</v>
      </c>
      <c r="DM23" s="103">
        <f>IFERROR(VLOOKUP(B23,'[1]15'!B:K,10,0),"0")</f>
        <v>0</v>
      </c>
      <c r="DN23" s="103">
        <f>IFERROR(VLOOKUP(B23,'[1]15'!B:L,11,0),"0")</f>
        <v>0</v>
      </c>
      <c r="DO23" s="101">
        <f t="shared" si="23"/>
        <v>0</v>
      </c>
      <c r="DP23" s="103">
        <f>IFERROR(VLOOKUP(B23,'[1]16'!B:D,3,0),"0")</f>
        <v>0</v>
      </c>
      <c r="DQ23" s="103">
        <f>IFERROR(VLOOKUP(B23,'[1]16'!B:E,4,0),"0")</f>
        <v>0</v>
      </c>
      <c r="DR23" s="103">
        <f>IFERROR(VLOOKUP(B23,'[1]16'!B:F,5,0),"0")</f>
        <v>5</v>
      </c>
      <c r="DS23" s="103">
        <f>IFERROR(VLOOKUP(B23,'[1]16'!B:J,9,0),"0")</f>
        <v>0</v>
      </c>
      <c r="DT23" s="103">
        <f>IFERROR(VLOOKUP(B23,'[1]16'!B:K,10,0),"0")</f>
        <v>0</v>
      </c>
      <c r="DU23" s="103">
        <f>IFERROR(VLOOKUP(B23,'[1]16'!B:L,11,0),"0")</f>
        <v>0</v>
      </c>
      <c r="DV23" s="101">
        <f t="shared" si="24"/>
        <v>5</v>
      </c>
      <c r="DW23" s="103">
        <f>IFERROR(VLOOKUP(B23,'[1]17'!B:D,3,0),"0")</f>
        <v>2</v>
      </c>
      <c r="DX23" s="103">
        <f>IFERROR(VLOOKUP(B23,'[1]17'!B:E,4,0),"0")</f>
        <v>0</v>
      </c>
      <c r="DY23" s="103">
        <f>IFERROR(VLOOKUP(B23,'[1]17'!B:F,5,0),"0")</f>
        <v>0</v>
      </c>
      <c r="DZ23" s="103">
        <f>IFERROR(VLOOKUP(B23,'[1]17'!B:J,9,0),"0")</f>
        <v>0</v>
      </c>
      <c r="EA23" s="103">
        <f>IFERROR(VLOOKUP(B23,'[1]17'!B:K,10,0),"0")</f>
        <v>0</v>
      </c>
      <c r="EB23" s="103">
        <f>IFERROR(VLOOKUP(B23,'[1]17'!B:L,11,0),"0")</f>
        <v>0</v>
      </c>
      <c r="EC23" s="101">
        <f t="shared" si="25"/>
        <v>2</v>
      </c>
      <c r="ED23" s="103">
        <f>IFERROR(VLOOKUP(B23,'[1]18'!B:D,3,0),"0")</f>
        <v>0</v>
      </c>
      <c r="EE23" s="103">
        <f>IFERROR(VLOOKUP(B23,'[1]18'!B:E,4,0),"0")</f>
        <v>0</v>
      </c>
      <c r="EF23" s="103">
        <f>IFERROR(VLOOKUP(B23,'[1]18'!B:F,5,0),"0")</f>
        <v>0</v>
      </c>
      <c r="EG23" s="103">
        <f>IFERROR(VLOOKUP(B23,'[1]18'!B:J,9,0),"0")</f>
        <v>0</v>
      </c>
      <c r="EH23" s="103">
        <f>IFERROR(VLOOKUP(B23,'[1]18'!B:K,10,0),"0")</f>
        <v>0</v>
      </c>
      <c r="EI23" s="103">
        <f>IFERROR(VLOOKUP(B23,'[1]18'!B:L,11,0),"0")</f>
        <v>0</v>
      </c>
      <c r="EJ23" s="101">
        <f t="shared" si="26"/>
        <v>0</v>
      </c>
      <c r="EK23" s="103">
        <f>IFERROR(VLOOKUP(B23,'[1]19'!B:D,3,0),"0")</f>
        <v>0</v>
      </c>
      <c r="EL23" s="103">
        <f>IFERROR(VLOOKUP(B23,'[1]19'!B:E,4,0),"0")</f>
        <v>0</v>
      </c>
      <c r="EM23" s="103">
        <f>IFERROR(VLOOKUP(B23,'[1]19'!B:F,5,0),"0")</f>
        <v>0</v>
      </c>
      <c r="EN23" s="103">
        <f>IFERROR(VLOOKUP(B23,'[1]19'!B:J,9,0),"0")</f>
        <v>0</v>
      </c>
      <c r="EO23" s="103">
        <f>IFERROR(VLOOKUP(B23,'[1]19'!B:K,10,0),"0")</f>
        <v>0</v>
      </c>
      <c r="EP23" s="103">
        <f>IFERROR(VLOOKUP(B23,'[1]19'!B:L,11,0),"0")</f>
        <v>0</v>
      </c>
      <c r="EQ23" s="101">
        <f t="shared" si="27"/>
        <v>0</v>
      </c>
      <c r="ER23" s="103">
        <f>IFERROR(VLOOKUP(B23,'[1]20'!B:D,3,0),"0")</f>
        <v>0</v>
      </c>
      <c r="ES23" s="103">
        <f>IFERROR(VLOOKUP(B23,'[1]20'!B:E,4,0),"0")</f>
        <v>0</v>
      </c>
      <c r="ET23" s="103">
        <f>IFERROR(VLOOKUP(B23,'[1]20'!B:F,5,0),"0")</f>
        <v>0</v>
      </c>
      <c r="EU23" s="103">
        <f>IFERROR(VLOOKUP(B23,'[1]20'!B:J,9,0),"0")</f>
        <v>0</v>
      </c>
      <c r="EV23" s="103">
        <f>IFERROR(VLOOKUP(B23,'[1]20'!B:K,10,0),"0")</f>
        <v>0</v>
      </c>
      <c r="EW23" s="103">
        <f>IFERROR(VLOOKUP(B23,'[1]20'!B:L,11,0),"0")</f>
        <v>0</v>
      </c>
      <c r="EX23" s="101">
        <f t="shared" si="28"/>
        <v>0</v>
      </c>
      <c r="EY23" s="103">
        <f>IFERROR(VLOOKUP(B23,'[1]21'!B:D,3,0),"0")</f>
        <v>0</v>
      </c>
      <c r="EZ23" s="103">
        <f>IFERROR(VLOOKUP(B23,'[1]21'!B:E,4,0),"0")</f>
        <v>0</v>
      </c>
      <c r="FA23" s="103">
        <f>IFERROR(VLOOKUP(B23,'[1]21'!B:F,5,0),"0")</f>
        <v>0</v>
      </c>
      <c r="FB23" s="103">
        <f>IFERROR(VLOOKUP(B23,'[1]21'!B:J,9,0),"0")</f>
        <v>0</v>
      </c>
      <c r="FC23" s="103">
        <f>IFERROR(VLOOKUP(B23,'[1]21'!B:K,10,0),"0")</f>
        <v>0</v>
      </c>
      <c r="FD23" s="103">
        <f>IFERROR(VLOOKUP(B23,'[1]21'!B:L,11,0),"0")</f>
        <v>0</v>
      </c>
      <c r="FE23" s="101">
        <f t="shared" si="29"/>
        <v>0</v>
      </c>
      <c r="FF23" s="103">
        <f>IFERROR(VLOOKUP(B23,'[1]22'!B:D,3,0),"0")</f>
        <v>0</v>
      </c>
      <c r="FG23" s="103">
        <f>IFERROR(VLOOKUP(B23,'[1]22'!B:E,4,0),"0")</f>
        <v>0</v>
      </c>
      <c r="FH23" s="103">
        <f>IFERROR(VLOOKUP(B23,'[1]22'!B:F,5,0),"0")</f>
        <v>0</v>
      </c>
      <c r="FI23" s="103">
        <f>IFERROR(VLOOKUP(B23,'[1]22'!B:J,9,0),"0")</f>
        <v>0</v>
      </c>
      <c r="FJ23" s="103">
        <f>IFERROR(VLOOKUP(B23,'[1]22'!B:K,10,0),"0")</f>
        <v>0</v>
      </c>
      <c r="FK23" s="103">
        <f>IFERROR(VLOOKUP(B23,'[1]22'!B:L,11,0),"0")</f>
        <v>0</v>
      </c>
      <c r="FL23" s="101">
        <f t="shared" si="30"/>
        <v>0</v>
      </c>
      <c r="FM23" s="103">
        <f>IFERROR(VLOOKUP(B23,'[1]23'!B:D,3,0),"0")</f>
        <v>0</v>
      </c>
      <c r="FN23" s="103">
        <f>IFERROR(VLOOKUP(B23,'[1]23'!B:E,4,0),"0")</f>
        <v>0</v>
      </c>
      <c r="FO23" s="103">
        <f>IFERROR(VLOOKUP(B23,'[1]23'!B:F,5,0),"0")</f>
        <v>0</v>
      </c>
      <c r="FP23" s="103">
        <f>IFERROR(VLOOKUP(B23,'[1]23'!B:J,9,0),"0")</f>
        <v>0</v>
      </c>
      <c r="FQ23" s="103">
        <f>IFERROR(VLOOKUP(B23,'[1]23'!B:K,10,0),"0")</f>
        <v>0</v>
      </c>
      <c r="FR23" s="103">
        <f>IFERROR(VLOOKUP(B23,'[1]23'!B:L,11,0),"0")</f>
        <v>0</v>
      </c>
      <c r="FS23" s="101">
        <f t="shared" si="31"/>
        <v>0</v>
      </c>
      <c r="FT23" s="103">
        <f>IFERROR(VLOOKUP(B23,'[1]24'!B:D,3,0),"0")</f>
        <v>20</v>
      </c>
      <c r="FU23" s="103">
        <f>IFERROR(VLOOKUP(B23,'[1]24'!B:E,4,0),"0")</f>
        <v>0</v>
      </c>
      <c r="FV23" s="103">
        <f>IFERROR(VLOOKUP(B23,'[1]24'!B:F,5,0),"0")</f>
        <v>0</v>
      </c>
      <c r="FW23" s="103">
        <f>IFERROR(VLOOKUP(B23,'[1]24'!B:J,9,0),"0")</f>
        <v>0</v>
      </c>
      <c r="FX23" s="103">
        <f>IFERROR(VLOOKUP(B23,'[1]24'!B:K,10,0),"0")</f>
        <v>0</v>
      </c>
      <c r="FY23" s="103">
        <f>IFERROR(VLOOKUP(B23,'[1]24'!B:L,11,0),"0")</f>
        <v>0</v>
      </c>
      <c r="FZ23" s="101">
        <f t="shared" si="32"/>
        <v>20</v>
      </c>
      <c r="GA23" s="103">
        <f>IFERROR(VLOOKUP(B23,'[1]25'!B:D,3,0),"0")</f>
        <v>0</v>
      </c>
      <c r="GB23" s="103">
        <f>IFERROR(VLOOKUP(B23,'[1]25'!B:E,4,0),"0")</f>
        <v>0</v>
      </c>
      <c r="GC23" s="103">
        <f>IFERROR(VLOOKUP(B23,'[1]25'!B:F,5,0),"0")</f>
        <v>0</v>
      </c>
      <c r="GD23" s="103">
        <f>IFERROR(VLOOKUP(B23,'[1]25'!B:J,9,0),"0")</f>
        <v>0</v>
      </c>
      <c r="GE23" s="103">
        <f>IFERROR(VLOOKUP(B23,'[1]25'!B:K,10,0),"0")</f>
        <v>0</v>
      </c>
      <c r="GF23" s="103">
        <f>IFERROR(VLOOKUP(B23,'[1]25'!B:L,11,0),"0")</f>
        <v>0</v>
      </c>
      <c r="GG23" s="101">
        <f t="shared" si="33"/>
        <v>0</v>
      </c>
      <c r="GH23" s="103">
        <f>IFERROR(VLOOKUP(B23,'[1]26'!B:D,3,0),"0")</f>
        <v>0</v>
      </c>
      <c r="GI23" s="103">
        <f>IFERROR(VLOOKUP(B23,'[1]26'!B:E,4,0),"0")</f>
        <v>8</v>
      </c>
      <c r="GJ23" s="103">
        <f>IFERROR(VLOOKUP(B23,'[1]26'!B:F,5,0),"0")</f>
        <v>0</v>
      </c>
      <c r="GK23" s="103">
        <f>IFERROR(VLOOKUP(B23,'[1]26'!B:J,9,0),"0")</f>
        <v>0</v>
      </c>
      <c r="GL23" s="103">
        <f>IFERROR(VLOOKUP(B23,'[1]26'!B:K,10,0),"0")</f>
        <v>0</v>
      </c>
      <c r="GM23" s="103">
        <f>IFERROR(VLOOKUP(B23,'[1]26'!B:L,11,0),"0")</f>
        <v>0</v>
      </c>
      <c r="GN23" s="101">
        <f t="shared" si="34"/>
        <v>8</v>
      </c>
      <c r="GO23" s="103">
        <f>IFERROR(VLOOKUP(B23,'[1]27'!B:D,3,0),"0")</f>
        <v>0</v>
      </c>
      <c r="GP23" s="103">
        <f>IFERROR(VLOOKUP(B23,'[1]27'!B:E,4,0),"0")</f>
        <v>0</v>
      </c>
      <c r="GQ23" s="103">
        <f>IFERROR(VLOOKUP(B23,'[1]27'!B:F,5,0),"0")</f>
        <v>0</v>
      </c>
      <c r="GR23" s="103">
        <f>IFERROR(VLOOKUP(B23,'[1]27'!B:J,9,0),"0")</f>
        <v>0</v>
      </c>
      <c r="GS23" s="103">
        <f>IFERROR(VLOOKUP(B23,'[1]27'!B:K,10,0),"0")</f>
        <v>0</v>
      </c>
      <c r="GT23" s="103">
        <f>IFERROR(VLOOKUP(B23,'[1]27'!B:L,11,0),"0")</f>
        <v>0</v>
      </c>
      <c r="GU23" s="101">
        <f t="shared" si="35"/>
        <v>0</v>
      </c>
      <c r="GV23" s="103">
        <f>IFERROR(VLOOKUP(B23,'[1]28'!B:D,3,0),"0")</f>
        <v>0</v>
      </c>
      <c r="GW23" s="103">
        <f>IFERROR(VLOOKUP(B23,'[1]28'!B:E,4,0),"0")</f>
        <v>25</v>
      </c>
      <c r="GX23" s="103">
        <f>IFERROR(VLOOKUP(B23,'[1]28'!B:F,5,0),"0")</f>
        <v>0</v>
      </c>
      <c r="GY23" s="103">
        <f>IFERROR(VLOOKUP(B23,'[1]28'!B:J,9,0),"0")</f>
        <v>0</v>
      </c>
      <c r="GZ23" s="103">
        <f>IFERROR(VLOOKUP(B23,'[1]28'!B:K,10,0),"0")</f>
        <v>0</v>
      </c>
      <c r="HA23" s="103">
        <f>IFERROR(VLOOKUP(B23,'[1]28'!B:L,11,0),"0")</f>
        <v>0</v>
      </c>
      <c r="HB23" s="101">
        <f t="shared" si="36"/>
        <v>25</v>
      </c>
      <c r="HC23" s="103">
        <f>IFERROR(VLOOKUP(B23,'[1]29'!B:D,3,0),"0")</f>
        <v>0</v>
      </c>
      <c r="HD23" s="103">
        <f>IFERROR(VLOOKUP(B23,'[1]29'!B:E,4,0),"0")</f>
        <v>0</v>
      </c>
      <c r="HE23" s="103">
        <f>IFERROR(VLOOKUP(B23,'[1]29'!B:F,5,0),"0")</f>
        <v>0</v>
      </c>
      <c r="HF23" s="103">
        <f>IFERROR(VLOOKUP(B23,'[1]29'!B:J,9,0),"0")</f>
        <v>0</v>
      </c>
      <c r="HG23" s="103">
        <f>IFERROR(VLOOKUP(B23,'[1]29'!B:K,10,0),"0")</f>
        <v>0</v>
      </c>
      <c r="HH23" s="103">
        <f>IFERROR(VLOOKUP(B23,'[1]29'!B:L,11,0),"0")</f>
        <v>0</v>
      </c>
      <c r="HI23" s="101">
        <f t="shared" si="37"/>
        <v>0</v>
      </c>
      <c r="HJ23" s="103">
        <f>IFERROR(VLOOKUP(B23,'[1]30'!B:D,3,0),"0")</f>
        <v>0</v>
      </c>
      <c r="HK23" s="103">
        <f>IFERROR(VLOOKUP(B23,'[1]30'!B:E,4,0),"0")</f>
        <v>4</v>
      </c>
      <c r="HL23" s="103">
        <f>IFERROR(VLOOKUP(B23,'[1]30'!B:F,5,0),"0")</f>
        <v>0</v>
      </c>
      <c r="HM23" s="103">
        <f>IFERROR(VLOOKUP(B23,'[1]30'!B:J,9,0),"0")</f>
        <v>0</v>
      </c>
      <c r="HN23" s="103">
        <f>IFERROR(VLOOKUP(B23,'[1]30'!B:K,10,0),"0")</f>
        <v>0</v>
      </c>
      <c r="HO23" s="103">
        <f>IFERROR(VLOOKUP(B23,'[1]30'!B:L,11,0),"0")</f>
        <v>0</v>
      </c>
      <c r="HP23" s="101">
        <f t="shared" si="38"/>
        <v>4</v>
      </c>
      <c r="HQ23" s="103">
        <f>IFERROR(VLOOKUP(B23,'[1]31'!B:D,3,0),"0")</f>
        <v>0</v>
      </c>
      <c r="HR23" s="103">
        <f>IFERROR(VLOOKUP(B23,'[1]31'!B:E,4,0),"0")</f>
        <v>0</v>
      </c>
      <c r="HS23" s="103">
        <f>IFERROR(VLOOKUP(B23,'[1]31'!B:F,5,0),"0")</f>
        <v>0</v>
      </c>
      <c r="HT23" s="103">
        <f>IFERROR(VLOOKUP(B23,'[1]31'!B:J,9,0),"0")</f>
        <v>0</v>
      </c>
      <c r="HU23" s="103">
        <f>IFERROR(VLOOKUP(B23,'[1]31'!B:K,10,0),"0")</f>
        <v>0</v>
      </c>
      <c r="HV23" s="103">
        <f>IFERROR(VLOOKUP(B23,'[1]31'!B:L,11,0),"0")</f>
        <v>0</v>
      </c>
      <c r="HW23" s="101">
        <f t="shared" si="39"/>
        <v>0</v>
      </c>
    </row>
    <row r="24" spans="1:231" x14ac:dyDescent="0.6">
      <c r="A24" s="83">
        <v>21</v>
      </c>
      <c r="B24" s="83">
        <v>1111058</v>
      </c>
      <c r="C24" s="84" t="s">
        <v>16884</v>
      </c>
      <c r="D24" s="83" t="s">
        <v>169</v>
      </c>
      <c r="E24" s="85">
        <v>4.53</v>
      </c>
      <c r="F24" s="99">
        <f t="shared" si="5"/>
        <v>294.45</v>
      </c>
      <c r="G24" s="100">
        <f t="shared" si="40"/>
        <v>23</v>
      </c>
      <c r="H24" s="100">
        <f t="shared" si="40"/>
        <v>37</v>
      </c>
      <c r="I24" s="100">
        <f t="shared" si="40"/>
        <v>5</v>
      </c>
      <c r="J24" s="100">
        <f t="shared" si="40"/>
        <v>0</v>
      </c>
      <c r="K24" s="100">
        <f t="shared" si="40"/>
        <v>0</v>
      </c>
      <c r="L24" s="100">
        <f t="shared" si="40"/>
        <v>0</v>
      </c>
      <c r="M24" s="101">
        <f t="shared" si="7"/>
        <v>65</v>
      </c>
      <c r="N24" s="102">
        <f t="shared" si="8"/>
        <v>65</v>
      </c>
      <c r="O24" s="103">
        <f>IFERROR(VLOOKUP(B24,'[1]1'!B:D,3,0),"0")</f>
        <v>0</v>
      </c>
      <c r="P24" s="103">
        <f>IFERROR(VLOOKUP(B24,'[1]1'!B:E,4,0),"0")</f>
        <v>0</v>
      </c>
      <c r="Q24" s="103">
        <f>IFERROR(VLOOKUP(B24,'[1]1'!B:F,5,0),"0")</f>
        <v>0</v>
      </c>
      <c r="R24" s="103">
        <f>IFERROR(VLOOKUP(B24,'[1]1'!B:J,9,0),"0")</f>
        <v>0</v>
      </c>
      <c r="S24" s="103">
        <f>IFERROR(VLOOKUP(B24,'[1]1'!B:K,10,0),"0")</f>
        <v>0</v>
      </c>
      <c r="T24" s="103">
        <f>IFERROR(VLOOKUP(B24,'[1]1'!B:L,11,0),"0")</f>
        <v>0</v>
      </c>
      <c r="U24" s="101">
        <f t="shared" si="9"/>
        <v>0</v>
      </c>
      <c r="V24" s="103">
        <f>IFERROR(VLOOKUP(B24,'[1]2'!B:D,3,0),"0")</f>
        <v>0</v>
      </c>
      <c r="W24" s="103">
        <f>IFERROR(VLOOKUP(B24,'[1]2'!B:E,4,0),"0")</f>
        <v>0</v>
      </c>
      <c r="X24" s="103">
        <f>IFERROR(VLOOKUP(B24,'[1]2'!B:F,5,0),"0")</f>
        <v>0</v>
      </c>
      <c r="Y24" s="103">
        <f>IFERROR(VLOOKUP(B24,'[1]2'!B:J,9,0),"0")</f>
        <v>0</v>
      </c>
      <c r="Z24" s="103">
        <f>IFERROR(VLOOKUP(B24,'[1]2'!B:K,10,0),"0")</f>
        <v>0</v>
      </c>
      <c r="AA24" s="103">
        <f>IFERROR(VLOOKUP(B24,'[1]2'!B:L,11,0),"0")</f>
        <v>0</v>
      </c>
      <c r="AB24" s="101">
        <f t="shared" si="10"/>
        <v>0</v>
      </c>
      <c r="AC24" s="103">
        <f>IFERROR(VLOOKUP(B24,'[1]3'!B:D,3,0),"0")</f>
        <v>0</v>
      </c>
      <c r="AD24" s="103">
        <f>IFERROR(VLOOKUP(B24,'[1]3'!B:E,4,0),"0")</f>
        <v>0</v>
      </c>
      <c r="AE24" s="103">
        <f>IFERROR(VLOOKUP(B24,'[1]3'!B:F,5,0),"0")</f>
        <v>0</v>
      </c>
      <c r="AF24" s="103">
        <f>IFERROR(VLOOKUP(B24,'[1]3'!B:J,9,0),"0")</f>
        <v>0</v>
      </c>
      <c r="AG24" s="103">
        <f>IFERROR(VLOOKUP(B24,'[1]3'!B:K,10,0),"0")</f>
        <v>0</v>
      </c>
      <c r="AH24" s="103">
        <f>IFERROR(VLOOKUP(B24,'[1]3'!B:L,11,0),"0")</f>
        <v>0</v>
      </c>
      <c r="AI24" s="101">
        <f t="shared" si="11"/>
        <v>0</v>
      </c>
      <c r="AJ24" s="103">
        <f>IFERROR(VLOOKUP(B24,'[1]4'!B:D,3,0),"0")</f>
        <v>0</v>
      </c>
      <c r="AK24" s="103">
        <f>IFERROR(VLOOKUP(B24,'[1]4'!B:E,4,0),"0")</f>
        <v>0</v>
      </c>
      <c r="AL24" s="103">
        <f>IFERROR(VLOOKUP(B24,'[1]4'!B:F,5,0),"0")</f>
        <v>0</v>
      </c>
      <c r="AM24" s="103">
        <f>IFERROR(VLOOKUP(B24,'[1]4'!B:J,9,0),"0")</f>
        <v>0</v>
      </c>
      <c r="AN24" s="103">
        <f>IFERROR(VLOOKUP(B24,'[1]4'!B:K,10,0),"0")</f>
        <v>0</v>
      </c>
      <c r="AO24" s="103">
        <f>IFERROR(VLOOKUP(B24,'[1]4'!B:L,11,0),"0")</f>
        <v>0</v>
      </c>
      <c r="AP24" s="101">
        <f t="shared" si="12"/>
        <v>0</v>
      </c>
      <c r="AQ24" s="103">
        <f>IFERROR(VLOOKUP(B24,'[1]5'!B:D,3,0),"0")</f>
        <v>0</v>
      </c>
      <c r="AR24" s="103">
        <f>IFERROR(VLOOKUP(B24,'[1]5'!B:E,4,0),"0")</f>
        <v>0</v>
      </c>
      <c r="AS24" s="103">
        <f>IFERROR(VLOOKUP(B24,'[1]5'!B:F,5,0),"0")</f>
        <v>0</v>
      </c>
      <c r="AT24" s="103">
        <f>IFERROR(VLOOKUP(B24,'[1]5'!B:J,9,0),"0")</f>
        <v>0</v>
      </c>
      <c r="AU24" s="103">
        <f>IFERROR(VLOOKUP(B24,'[1]5'!B:K,10,0),"0")</f>
        <v>0</v>
      </c>
      <c r="AV24" s="103">
        <f>IFERROR(VLOOKUP(B24,'[1]5'!B:L,11,0),"0")</f>
        <v>0</v>
      </c>
      <c r="AW24" s="101">
        <f t="shared" si="13"/>
        <v>0</v>
      </c>
      <c r="AX24" s="103">
        <f>IFERROR(VLOOKUP(B24,'[1]6'!B:D,3,0),"0")</f>
        <v>0</v>
      </c>
      <c r="AY24" s="103">
        <f>IFERROR(VLOOKUP(B24,'[1]6'!B:E,4,0),"0")</f>
        <v>0</v>
      </c>
      <c r="AZ24" s="103">
        <f>IFERROR(VLOOKUP(B24,'[1]6'!B:F,5,0),"0")</f>
        <v>0</v>
      </c>
      <c r="BA24" s="103">
        <f>IFERROR(VLOOKUP(B24,'[1]6'!B:J,9,0),"0")</f>
        <v>0</v>
      </c>
      <c r="BB24" s="103">
        <f>IFERROR(VLOOKUP(B24,'[1]6'!B:K,10,0),"0")</f>
        <v>0</v>
      </c>
      <c r="BC24" s="103">
        <f>IFERROR(VLOOKUP(B24,'[1]6'!B:L,11,0),"0")</f>
        <v>0</v>
      </c>
      <c r="BD24" s="101">
        <f t="shared" si="14"/>
        <v>0</v>
      </c>
      <c r="BE24" s="103">
        <f>IFERROR(VLOOKUP(B24,'[1]7'!B:D,3,0),"0")</f>
        <v>0</v>
      </c>
      <c r="BF24" s="103">
        <f>IFERROR(VLOOKUP(B24,'[1]7'!B:E,4,0),"0")</f>
        <v>0</v>
      </c>
      <c r="BG24" s="103">
        <f>IFERROR(VLOOKUP(B24,'[1]7'!B:F,5,0),"0")</f>
        <v>0</v>
      </c>
      <c r="BH24" s="103">
        <f>IFERROR(VLOOKUP(B24,'[1]7'!B:J,9,0),"0")</f>
        <v>0</v>
      </c>
      <c r="BI24" s="103">
        <f>IFERROR(VLOOKUP(B24,'[1]7'!B:K,10,0),"0")</f>
        <v>0</v>
      </c>
      <c r="BJ24" s="103">
        <f>IFERROR(VLOOKUP(B24,'[1]7'!B:L,11,0),"0")</f>
        <v>0</v>
      </c>
      <c r="BK24" s="101">
        <f t="shared" si="15"/>
        <v>0</v>
      </c>
      <c r="BL24" s="103">
        <f>IFERROR(VLOOKUP(B24,'[1]8'!B:D,3,0),"0")</f>
        <v>0</v>
      </c>
      <c r="BM24" s="103">
        <f>IFERROR(VLOOKUP(B24,'[1]8'!B:E,4,0),"0")</f>
        <v>0</v>
      </c>
      <c r="BN24" s="103">
        <f>IFERROR(VLOOKUP(B24,'[1]8'!B:F,5,0),"0")</f>
        <v>0</v>
      </c>
      <c r="BO24" s="103">
        <f>IFERROR(VLOOKUP(B24,'[1]8'!B:J,9,0),"0")</f>
        <v>0</v>
      </c>
      <c r="BP24" s="103">
        <f>IFERROR(VLOOKUP(B24,'[1]8'!B:K,10,0),"0")</f>
        <v>0</v>
      </c>
      <c r="BQ24" s="103">
        <f>IFERROR(VLOOKUP(B24,'[1]8'!B:L,11,0),"0")</f>
        <v>0</v>
      </c>
      <c r="BR24" s="101">
        <f t="shared" si="16"/>
        <v>0</v>
      </c>
      <c r="BS24" s="103">
        <f>IFERROR(VLOOKUP(B24,'[1]9'!B:D,3,0),"0")</f>
        <v>0</v>
      </c>
      <c r="BT24" s="103">
        <f>IFERROR(VLOOKUP(B24,'[1]9'!B:E,4,0),"0")</f>
        <v>0</v>
      </c>
      <c r="BU24" s="103">
        <f>IFERROR(VLOOKUP(B24,'[1]9'!B:F,5,0),"0")</f>
        <v>0</v>
      </c>
      <c r="BV24" s="103">
        <f>IFERROR(VLOOKUP(B24,'[1]9'!B:J,9,0),"0")</f>
        <v>0</v>
      </c>
      <c r="BW24" s="103">
        <f>IFERROR(VLOOKUP(B24,'[1]9'!B:K,10,0),"0")</f>
        <v>0</v>
      </c>
      <c r="BX24" s="103">
        <f>IFERROR(VLOOKUP(B24,'[1]9'!B:L,11,0),"0")</f>
        <v>0</v>
      </c>
      <c r="BY24" s="101">
        <f t="shared" si="17"/>
        <v>0</v>
      </c>
      <c r="BZ24" s="103">
        <f>IFERROR(VLOOKUP(B24,'[1]10'!B:D,3,0),"0")</f>
        <v>0</v>
      </c>
      <c r="CA24" s="103">
        <f>IFERROR(VLOOKUP(B24,'[1]10'!B:E,4,0),"0")</f>
        <v>0</v>
      </c>
      <c r="CB24" s="103">
        <f>IFERROR(VLOOKUP(B24,'[1]10'!B:F,5,0),"0")</f>
        <v>0</v>
      </c>
      <c r="CC24" s="103">
        <f>IFERROR(VLOOKUP(B24,'[1]10'!B:J,9,0),"0")</f>
        <v>0</v>
      </c>
      <c r="CD24" s="103">
        <f>IFERROR(VLOOKUP(B24,'[1]10'!B:K,10,0),"0")</f>
        <v>0</v>
      </c>
      <c r="CE24" s="103">
        <f>IFERROR(VLOOKUP(B24,'[1]10'!B:L,11,0),"0")</f>
        <v>0</v>
      </c>
      <c r="CF24" s="101">
        <f t="shared" si="18"/>
        <v>0</v>
      </c>
      <c r="CG24" s="103">
        <f>IFERROR(VLOOKUP(B24,'[1]11'!B:D,3,0),"0")</f>
        <v>2</v>
      </c>
      <c r="CH24" s="103">
        <f>IFERROR(VLOOKUP(B24,'[1]11'!B:E,4,0),"0")</f>
        <v>0</v>
      </c>
      <c r="CI24" s="103">
        <f>IFERROR(VLOOKUP(B24,'[1]11'!B:F,5,0),"0")</f>
        <v>0</v>
      </c>
      <c r="CJ24" s="103">
        <f>IFERROR(VLOOKUP(B24,'[1]11'!B:J,9,0),"0")</f>
        <v>0</v>
      </c>
      <c r="CK24" s="103">
        <f>IFERROR(VLOOKUP(B24,'[1]11'!B:K,10,0),"0")</f>
        <v>0</v>
      </c>
      <c r="CL24" s="103">
        <f>IFERROR(VLOOKUP(B24,'[1]11'!B:L,11,0),"0")</f>
        <v>0</v>
      </c>
      <c r="CM24" s="101">
        <f t="shared" si="19"/>
        <v>2</v>
      </c>
      <c r="CN24" s="103">
        <f>IFERROR(VLOOKUP(B24,'[1]12'!B:D,3,0),"0")</f>
        <v>0</v>
      </c>
      <c r="CO24" s="103">
        <f>IFERROR(VLOOKUP(B24,'[1]12'!B:E,4,0),"0")</f>
        <v>0</v>
      </c>
      <c r="CP24" s="103">
        <f>IFERROR(VLOOKUP(B24,'[1]12'!B:F,5,0),"0")</f>
        <v>0</v>
      </c>
      <c r="CQ24" s="103">
        <f>IFERROR(VLOOKUP(B24,'[1]12'!B:J,9,0),"0")</f>
        <v>0</v>
      </c>
      <c r="CR24" s="103">
        <f>IFERROR(VLOOKUP(B24,'[1]12'!B:K,10,0),"0")</f>
        <v>0</v>
      </c>
      <c r="CS24" s="103">
        <f>IFERROR(VLOOKUP(B24,'[1]12'!B:L,11,0),"0")</f>
        <v>0</v>
      </c>
      <c r="CT24" s="101">
        <f t="shared" si="20"/>
        <v>0</v>
      </c>
      <c r="CU24" s="103">
        <f>IFERROR(VLOOKUP(B24,'[1]13'!B:D,3,0),"0")</f>
        <v>0</v>
      </c>
      <c r="CV24" s="103">
        <f>IFERROR(VLOOKUP(B24,'[1]13'!B:E,4,0),"0")</f>
        <v>0</v>
      </c>
      <c r="CW24" s="103">
        <f>IFERROR(VLOOKUP(B24,'[1]13'!B:F,5,0),"0")</f>
        <v>0</v>
      </c>
      <c r="CX24" s="103">
        <f>IFERROR(VLOOKUP(B24,'[1]13'!B:J,9,0),"0")</f>
        <v>0</v>
      </c>
      <c r="CY24" s="103">
        <f>IFERROR(VLOOKUP(B24,'[1]13'!B:K,10,0),"0")</f>
        <v>0</v>
      </c>
      <c r="CZ24" s="103">
        <f>IFERROR(VLOOKUP(B24,'[1]13'!B:L,11,0),"0")</f>
        <v>0</v>
      </c>
      <c r="DA24" s="101">
        <f t="shared" si="21"/>
        <v>0</v>
      </c>
      <c r="DB24" s="103">
        <f>IFERROR(VLOOKUP(B24,'[1]14'!B:D,3,0),"0")</f>
        <v>0</v>
      </c>
      <c r="DC24" s="103">
        <f>IFERROR(VLOOKUP(B24,'[1]14'!B:E,4,0),"0")</f>
        <v>0</v>
      </c>
      <c r="DD24" s="103">
        <f>IFERROR(VLOOKUP(B24,'[1]14'!B:F,5,0),"0")</f>
        <v>0</v>
      </c>
      <c r="DE24" s="103">
        <f>IFERROR(VLOOKUP(B24,'[1]14'!B:J,9,0),"0")</f>
        <v>0</v>
      </c>
      <c r="DF24" s="103">
        <f>IFERROR(VLOOKUP(B24,'[1]14'!B:K,10,0),"0")</f>
        <v>0</v>
      </c>
      <c r="DG24" s="103">
        <f>IFERROR(VLOOKUP(B24,'[1]14'!B:L,11,0),"0")</f>
        <v>0</v>
      </c>
      <c r="DH24" s="101">
        <f t="shared" si="22"/>
        <v>0</v>
      </c>
      <c r="DI24" s="103">
        <f>IFERROR(VLOOKUP(B24,'[1]15'!B:D,3,0),"0")</f>
        <v>0</v>
      </c>
      <c r="DJ24" s="103">
        <f>IFERROR(VLOOKUP(B24,'[1]15'!B:E,4,0),"0")</f>
        <v>0</v>
      </c>
      <c r="DK24" s="103">
        <f>IFERROR(VLOOKUP(B24,'[1]15'!B:F,5,0),"0")</f>
        <v>0</v>
      </c>
      <c r="DL24" s="103">
        <f>IFERROR(VLOOKUP(B24,'[1]15'!B:J,9,0),"0")</f>
        <v>0</v>
      </c>
      <c r="DM24" s="103">
        <f>IFERROR(VLOOKUP(B24,'[1]15'!B:K,10,0),"0")</f>
        <v>0</v>
      </c>
      <c r="DN24" s="103">
        <f>IFERROR(VLOOKUP(B24,'[1]15'!B:L,11,0),"0")</f>
        <v>0</v>
      </c>
      <c r="DO24" s="101">
        <f t="shared" si="23"/>
        <v>0</v>
      </c>
      <c r="DP24" s="103">
        <f>IFERROR(VLOOKUP(B24,'[1]16'!B:D,3,0),"0")</f>
        <v>0</v>
      </c>
      <c r="DQ24" s="103">
        <f>IFERROR(VLOOKUP(B24,'[1]16'!B:E,4,0),"0")</f>
        <v>0</v>
      </c>
      <c r="DR24" s="103">
        <f>IFERROR(VLOOKUP(B24,'[1]16'!B:F,5,0),"0")</f>
        <v>5</v>
      </c>
      <c r="DS24" s="103">
        <f>IFERROR(VLOOKUP(B24,'[1]16'!B:J,9,0),"0")</f>
        <v>0</v>
      </c>
      <c r="DT24" s="103">
        <f>IFERROR(VLOOKUP(B24,'[1]16'!B:K,10,0),"0")</f>
        <v>0</v>
      </c>
      <c r="DU24" s="103">
        <f>IFERROR(VLOOKUP(B24,'[1]16'!B:L,11,0),"0")</f>
        <v>0</v>
      </c>
      <c r="DV24" s="101">
        <f t="shared" si="24"/>
        <v>5</v>
      </c>
      <c r="DW24" s="103">
        <f>IFERROR(VLOOKUP(B24,'[1]17'!B:D,3,0),"0")</f>
        <v>2</v>
      </c>
      <c r="DX24" s="103">
        <f>IFERROR(VLOOKUP(B24,'[1]17'!B:E,4,0),"0")</f>
        <v>0</v>
      </c>
      <c r="DY24" s="103">
        <f>IFERROR(VLOOKUP(B24,'[1]17'!B:F,5,0),"0")</f>
        <v>0</v>
      </c>
      <c r="DZ24" s="103">
        <f>IFERROR(VLOOKUP(B24,'[1]17'!B:J,9,0),"0")</f>
        <v>0</v>
      </c>
      <c r="EA24" s="103">
        <f>IFERROR(VLOOKUP(B24,'[1]17'!B:K,10,0),"0")</f>
        <v>0</v>
      </c>
      <c r="EB24" s="103">
        <f>IFERROR(VLOOKUP(B24,'[1]17'!B:L,11,0),"0")</f>
        <v>0</v>
      </c>
      <c r="EC24" s="101">
        <f t="shared" si="25"/>
        <v>2</v>
      </c>
      <c r="ED24" s="103">
        <f>IFERROR(VLOOKUP(B24,'[1]18'!B:D,3,0),"0")</f>
        <v>0</v>
      </c>
      <c r="EE24" s="103">
        <f>IFERROR(VLOOKUP(B24,'[1]18'!B:E,4,0),"0")</f>
        <v>0</v>
      </c>
      <c r="EF24" s="103">
        <f>IFERROR(VLOOKUP(B24,'[1]18'!B:F,5,0),"0")</f>
        <v>0</v>
      </c>
      <c r="EG24" s="103">
        <f>IFERROR(VLOOKUP(B24,'[1]18'!B:J,9,0),"0")</f>
        <v>0</v>
      </c>
      <c r="EH24" s="103">
        <f>IFERROR(VLOOKUP(B24,'[1]18'!B:K,10,0),"0")</f>
        <v>0</v>
      </c>
      <c r="EI24" s="103">
        <f>IFERROR(VLOOKUP(B24,'[1]18'!B:L,11,0),"0")</f>
        <v>0</v>
      </c>
      <c r="EJ24" s="101">
        <f t="shared" si="26"/>
        <v>0</v>
      </c>
      <c r="EK24" s="103">
        <f>IFERROR(VLOOKUP(B24,'[1]19'!B:D,3,0),"0")</f>
        <v>0</v>
      </c>
      <c r="EL24" s="103">
        <f>IFERROR(VLOOKUP(B24,'[1]19'!B:E,4,0),"0")</f>
        <v>0</v>
      </c>
      <c r="EM24" s="103">
        <f>IFERROR(VLOOKUP(B24,'[1]19'!B:F,5,0),"0")</f>
        <v>0</v>
      </c>
      <c r="EN24" s="103">
        <f>IFERROR(VLOOKUP(B24,'[1]19'!B:J,9,0),"0")</f>
        <v>0</v>
      </c>
      <c r="EO24" s="103">
        <f>IFERROR(VLOOKUP(B24,'[1]19'!B:K,10,0),"0")</f>
        <v>0</v>
      </c>
      <c r="EP24" s="103">
        <f>IFERROR(VLOOKUP(B24,'[1]19'!B:L,11,0),"0")</f>
        <v>0</v>
      </c>
      <c r="EQ24" s="101">
        <f t="shared" si="27"/>
        <v>0</v>
      </c>
      <c r="ER24" s="103">
        <f>IFERROR(VLOOKUP(B24,'[1]20'!B:D,3,0),"0")</f>
        <v>0</v>
      </c>
      <c r="ES24" s="103">
        <f>IFERROR(VLOOKUP(B24,'[1]20'!B:E,4,0),"0")</f>
        <v>0</v>
      </c>
      <c r="ET24" s="103">
        <f>IFERROR(VLOOKUP(B24,'[1]20'!B:F,5,0),"0")</f>
        <v>0</v>
      </c>
      <c r="EU24" s="103">
        <f>IFERROR(VLOOKUP(B24,'[1]20'!B:J,9,0),"0")</f>
        <v>0</v>
      </c>
      <c r="EV24" s="103">
        <f>IFERROR(VLOOKUP(B24,'[1]20'!B:K,10,0),"0")</f>
        <v>0</v>
      </c>
      <c r="EW24" s="103">
        <f>IFERROR(VLOOKUP(B24,'[1]20'!B:L,11,0),"0")</f>
        <v>0</v>
      </c>
      <c r="EX24" s="101">
        <f t="shared" si="28"/>
        <v>0</v>
      </c>
      <c r="EY24" s="103">
        <f>IFERROR(VLOOKUP(B24,'[1]21'!B:D,3,0),"0")</f>
        <v>0</v>
      </c>
      <c r="EZ24" s="103">
        <f>IFERROR(VLOOKUP(B24,'[1]21'!B:E,4,0),"0")</f>
        <v>0</v>
      </c>
      <c r="FA24" s="103">
        <f>IFERROR(VLOOKUP(B24,'[1]21'!B:F,5,0),"0")</f>
        <v>0</v>
      </c>
      <c r="FB24" s="103">
        <f>IFERROR(VLOOKUP(B24,'[1]21'!B:J,9,0),"0")</f>
        <v>0</v>
      </c>
      <c r="FC24" s="103">
        <f>IFERROR(VLOOKUP(B24,'[1]21'!B:K,10,0),"0")</f>
        <v>0</v>
      </c>
      <c r="FD24" s="103">
        <f>IFERROR(VLOOKUP(B24,'[1]21'!B:L,11,0),"0")</f>
        <v>0</v>
      </c>
      <c r="FE24" s="101">
        <f t="shared" si="29"/>
        <v>0</v>
      </c>
      <c r="FF24" s="103">
        <f>IFERROR(VLOOKUP(B24,'[1]22'!B:D,3,0),"0")</f>
        <v>0</v>
      </c>
      <c r="FG24" s="103">
        <f>IFERROR(VLOOKUP(B24,'[1]22'!B:E,4,0),"0")</f>
        <v>0</v>
      </c>
      <c r="FH24" s="103">
        <f>IFERROR(VLOOKUP(B24,'[1]22'!B:F,5,0),"0")</f>
        <v>0</v>
      </c>
      <c r="FI24" s="103">
        <f>IFERROR(VLOOKUP(B24,'[1]22'!B:J,9,0),"0")</f>
        <v>0</v>
      </c>
      <c r="FJ24" s="103">
        <f>IFERROR(VLOOKUP(B24,'[1]22'!B:K,10,0),"0")</f>
        <v>0</v>
      </c>
      <c r="FK24" s="103">
        <f>IFERROR(VLOOKUP(B24,'[1]22'!B:L,11,0),"0")</f>
        <v>0</v>
      </c>
      <c r="FL24" s="101">
        <f t="shared" si="30"/>
        <v>0</v>
      </c>
      <c r="FM24" s="103">
        <f>IFERROR(VLOOKUP(B24,'[1]23'!B:D,3,0),"0")</f>
        <v>0</v>
      </c>
      <c r="FN24" s="103">
        <f>IFERROR(VLOOKUP(B24,'[1]23'!B:E,4,0),"0")</f>
        <v>0</v>
      </c>
      <c r="FO24" s="103">
        <f>IFERROR(VLOOKUP(B24,'[1]23'!B:F,5,0),"0")</f>
        <v>0</v>
      </c>
      <c r="FP24" s="103">
        <f>IFERROR(VLOOKUP(B24,'[1]23'!B:J,9,0),"0")</f>
        <v>0</v>
      </c>
      <c r="FQ24" s="103">
        <f>IFERROR(VLOOKUP(B24,'[1]23'!B:K,10,0),"0")</f>
        <v>0</v>
      </c>
      <c r="FR24" s="103">
        <f>IFERROR(VLOOKUP(B24,'[1]23'!B:L,11,0),"0")</f>
        <v>0</v>
      </c>
      <c r="FS24" s="101">
        <f t="shared" si="31"/>
        <v>0</v>
      </c>
      <c r="FT24" s="103">
        <f>IFERROR(VLOOKUP(B24,'[1]24'!B:D,3,0),"0")</f>
        <v>19</v>
      </c>
      <c r="FU24" s="103">
        <f>IFERROR(VLOOKUP(B24,'[1]24'!B:E,4,0),"0")</f>
        <v>0</v>
      </c>
      <c r="FV24" s="103">
        <f>IFERROR(VLOOKUP(B24,'[1]24'!B:F,5,0),"0")</f>
        <v>0</v>
      </c>
      <c r="FW24" s="103">
        <f>IFERROR(VLOOKUP(B24,'[1]24'!B:J,9,0),"0")</f>
        <v>0</v>
      </c>
      <c r="FX24" s="103">
        <f>IFERROR(VLOOKUP(B24,'[1]24'!B:K,10,0),"0")</f>
        <v>0</v>
      </c>
      <c r="FY24" s="103">
        <f>IFERROR(VLOOKUP(B24,'[1]24'!B:L,11,0),"0")</f>
        <v>0</v>
      </c>
      <c r="FZ24" s="101">
        <f t="shared" si="32"/>
        <v>19</v>
      </c>
      <c r="GA24" s="103">
        <f>IFERROR(VLOOKUP(B24,'[1]25'!B:D,3,0),"0")</f>
        <v>0</v>
      </c>
      <c r="GB24" s="103">
        <f>IFERROR(VLOOKUP(B24,'[1]25'!B:E,4,0),"0")</f>
        <v>0</v>
      </c>
      <c r="GC24" s="103">
        <f>IFERROR(VLOOKUP(B24,'[1]25'!B:F,5,0),"0")</f>
        <v>0</v>
      </c>
      <c r="GD24" s="103">
        <f>IFERROR(VLOOKUP(B24,'[1]25'!B:J,9,0),"0")</f>
        <v>0</v>
      </c>
      <c r="GE24" s="103">
        <f>IFERROR(VLOOKUP(B24,'[1]25'!B:K,10,0),"0")</f>
        <v>0</v>
      </c>
      <c r="GF24" s="103">
        <f>IFERROR(VLOOKUP(B24,'[1]25'!B:L,11,0),"0")</f>
        <v>0</v>
      </c>
      <c r="GG24" s="101">
        <f t="shared" si="33"/>
        <v>0</v>
      </c>
      <c r="GH24" s="103">
        <f>IFERROR(VLOOKUP(B24,'[1]26'!B:D,3,0),"0")</f>
        <v>0</v>
      </c>
      <c r="GI24" s="103">
        <f>IFERROR(VLOOKUP(B24,'[1]26'!B:E,4,0),"0")</f>
        <v>8</v>
      </c>
      <c r="GJ24" s="103">
        <f>IFERROR(VLOOKUP(B24,'[1]26'!B:F,5,0),"0")</f>
        <v>0</v>
      </c>
      <c r="GK24" s="103">
        <f>IFERROR(VLOOKUP(B24,'[1]26'!B:J,9,0),"0")</f>
        <v>0</v>
      </c>
      <c r="GL24" s="103">
        <f>IFERROR(VLOOKUP(B24,'[1]26'!B:K,10,0),"0")</f>
        <v>0</v>
      </c>
      <c r="GM24" s="103">
        <f>IFERROR(VLOOKUP(B24,'[1]26'!B:L,11,0),"0")</f>
        <v>0</v>
      </c>
      <c r="GN24" s="101">
        <f t="shared" si="34"/>
        <v>8</v>
      </c>
      <c r="GO24" s="103">
        <f>IFERROR(VLOOKUP(B24,'[1]27'!B:D,3,0),"0")</f>
        <v>0</v>
      </c>
      <c r="GP24" s="103">
        <f>IFERROR(VLOOKUP(B24,'[1]27'!B:E,4,0),"0")</f>
        <v>0</v>
      </c>
      <c r="GQ24" s="103">
        <f>IFERROR(VLOOKUP(B24,'[1]27'!B:F,5,0),"0")</f>
        <v>0</v>
      </c>
      <c r="GR24" s="103">
        <f>IFERROR(VLOOKUP(B24,'[1]27'!B:J,9,0),"0")</f>
        <v>0</v>
      </c>
      <c r="GS24" s="103">
        <f>IFERROR(VLOOKUP(B24,'[1]27'!B:K,10,0),"0")</f>
        <v>0</v>
      </c>
      <c r="GT24" s="103">
        <f>IFERROR(VLOOKUP(B24,'[1]27'!B:L,11,0),"0")</f>
        <v>0</v>
      </c>
      <c r="GU24" s="101">
        <f t="shared" si="35"/>
        <v>0</v>
      </c>
      <c r="GV24" s="103">
        <f>IFERROR(VLOOKUP(B24,'[1]28'!B:D,3,0),"0")</f>
        <v>0</v>
      </c>
      <c r="GW24" s="103">
        <f>IFERROR(VLOOKUP(B24,'[1]28'!B:E,4,0),"0")</f>
        <v>25</v>
      </c>
      <c r="GX24" s="103">
        <f>IFERROR(VLOOKUP(B24,'[1]28'!B:F,5,0),"0")</f>
        <v>0</v>
      </c>
      <c r="GY24" s="103">
        <f>IFERROR(VLOOKUP(B24,'[1]28'!B:J,9,0),"0")</f>
        <v>0</v>
      </c>
      <c r="GZ24" s="103">
        <f>IFERROR(VLOOKUP(B24,'[1]28'!B:K,10,0),"0")</f>
        <v>0</v>
      </c>
      <c r="HA24" s="103">
        <f>IFERROR(VLOOKUP(B24,'[1]28'!B:L,11,0),"0")</f>
        <v>0</v>
      </c>
      <c r="HB24" s="101">
        <f t="shared" si="36"/>
        <v>25</v>
      </c>
      <c r="HC24" s="103">
        <f>IFERROR(VLOOKUP(B24,'[1]29'!B:D,3,0),"0")</f>
        <v>0</v>
      </c>
      <c r="HD24" s="103">
        <f>IFERROR(VLOOKUP(B24,'[1]29'!B:E,4,0),"0")</f>
        <v>0</v>
      </c>
      <c r="HE24" s="103">
        <f>IFERROR(VLOOKUP(B24,'[1]29'!B:F,5,0),"0")</f>
        <v>0</v>
      </c>
      <c r="HF24" s="103">
        <f>IFERROR(VLOOKUP(B24,'[1]29'!B:J,9,0),"0")</f>
        <v>0</v>
      </c>
      <c r="HG24" s="103">
        <f>IFERROR(VLOOKUP(B24,'[1]29'!B:K,10,0),"0")</f>
        <v>0</v>
      </c>
      <c r="HH24" s="103">
        <f>IFERROR(VLOOKUP(B24,'[1]29'!B:L,11,0),"0")</f>
        <v>0</v>
      </c>
      <c r="HI24" s="101">
        <f t="shared" si="37"/>
        <v>0</v>
      </c>
      <c r="HJ24" s="103">
        <f>IFERROR(VLOOKUP(B24,'[1]30'!B:D,3,0),"0")</f>
        <v>0</v>
      </c>
      <c r="HK24" s="103">
        <f>IFERROR(VLOOKUP(B24,'[1]30'!B:E,4,0),"0")</f>
        <v>4</v>
      </c>
      <c r="HL24" s="103">
        <f>IFERROR(VLOOKUP(B24,'[1]30'!B:F,5,0),"0")</f>
        <v>0</v>
      </c>
      <c r="HM24" s="103">
        <f>IFERROR(VLOOKUP(B24,'[1]30'!B:J,9,0),"0")</f>
        <v>0</v>
      </c>
      <c r="HN24" s="103">
        <f>IFERROR(VLOOKUP(B24,'[1]30'!B:K,10,0),"0")</f>
        <v>0</v>
      </c>
      <c r="HO24" s="103">
        <f>IFERROR(VLOOKUP(B24,'[1]30'!B:L,11,0),"0")</f>
        <v>0</v>
      </c>
      <c r="HP24" s="101">
        <f t="shared" si="38"/>
        <v>4</v>
      </c>
      <c r="HQ24" s="103">
        <f>IFERROR(VLOOKUP(B24,'[1]31'!B:D,3,0),"0")</f>
        <v>0</v>
      </c>
      <c r="HR24" s="103">
        <f>IFERROR(VLOOKUP(B24,'[1]31'!B:E,4,0),"0")</f>
        <v>0</v>
      </c>
      <c r="HS24" s="103">
        <f>IFERROR(VLOOKUP(B24,'[1]31'!B:F,5,0),"0")</f>
        <v>0</v>
      </c>
      <c r="HT24" s="103">
        <f>IFERROR(VLOOKUP(B24,'[1]31'!B:J,9,0),"0")</f>
        <v>0</v>
      </c>
      <c r="HU24" s="103">
        <f>IFERROR(VLOOKUP(B24,'[1]31'!B:K,10,0),"0")</f>
        <v>0</v>
      </c>
      <c r="HV24" s="103">
        <f>IFERROR(VLOOKUP(B24,'[1]31'!B:L,11,0),"0")</f>
        <v>0</v>
      </c>
      <c r="HW24" s="101">
        <f t="shared" si="39"/>
        <v>0</v>
      </c>
    </row>
    <row r="25" spans="1:231" x14ac:dyDescent="0.6">
      <c r="A25" s="83">
        <v>22</v>
      </c>
      <c r="B25" s="83">
        <v>1111059</v>
      </c>
      <c r="C25" s="84" t="s">
        <v>16885</v>
      </c>
      <c r="D25" s="83" t="s">
        <v>169</v>
      </c>
      <c r="E25" s="85">
        <v>4.33</v>
      </c>
      <c r="F25" s="99">
        <f t="shared" si="5"/>
        <v>337.74</v>
      </c>
      <c r="G25" s="100">
        <f t="shared" si="40"/>
        <v>23</v>
      </c>
      <c r="H25" s="100">
        <f t="shared" si="40"/>
        <v>41</v>
      </c>
      <c r="I25" s="100">
        <f t="shared" si="40"/>
        <v>14</v>
      </c>
      <c r="J25" s="100">
        <f t="shared" si="40"/>
        <v>0</v>
      </c>
      <c r="K25" s="100">
        <f t="shared" si="40"/>
        <v>0</v>
      </c>
      <c r="L25" s="100">
        <f t="shared" si="40"/>
        <v>0</v>
      </c>
      <c r="M25" s="101">
        <f t="shared" si="7"/>
        <v>78</v>
      </c>
      <c r="N25" s="102">
        <f t="shared" si="8"/>
        <v>78</v>
      </c>
      <c r="O25" s="103">
        <f>IFERROR(VLOOKUP(B25,'[1]1'!B:D,3,0),"0")</f>
        <v>0</v>
      </c>
      <c r="P25" s="103">
        <f>IFERROR(VLOOKUP(B25,'[1]1'!B:E,4,0),"0")</f>
        <v>0</v>
      </c>
      <c r="Q25" s="103">
        <f>IFERROR(VLOOKUP(B25,'[1]1'!B:F,5,0),"0")</f>
        <v>0</v>
      </c>
      <c r="R25" s="103">
        <f>IFERROR(VLOOKUP(B25,'[1]1'!B:J,9,0),"0")</f>
        <v>0</v>
      </c>
      <c r="S25" s="103">
        <f>IFERROR(VLOOKUP(B25,'[1]1'!B:K,10,0),"0")</f>
        <v>0</v>
      </c>
      <c r="T25" s="103">
        <f>IFERROR(VLOOKUP(B25,'[1]1'!B:L,11,0),"0")</f>
        <v>0</v>
      </c>
      <c r="U25" s="101">
        <f t="shared" si="9"/>
        <v>0</v>
      </c>
      <c r="V25" s="103">
        <f>IFERROR(VLOOKUP(B25,'[1]2'!B:D,3,0),"0")</f>
        <v>0</v>
      </c>
      <c r="W25" s="103">
        <f>IFERROR(VLOOKUP(B25,'[1]2'!B:E,4,0),"0")</f>
        <v>4</v>
      </c>
      <c r="X25" s="103">
        <f>IFERROR(VLOOKUP(B25,'[1]2'!B:F,5,0),"0")</f>
        <v>9</v>
      </c>
      <c r="Y25" s="103">
        <f>IFERROR(VLOOKUP(B25,'[1]2'!B:J,9,0),"0")</f>
        <v>0</v>
      </c>
      <c r="Z25" s="103">
        <f>IFERROR(VLOOKUP(B25,'[1]2'!B:K,10,0),"0")</f>
        <v>0</v>
      </c>
      <c r="AA25" s="103">
        <f>IFERROR(VLOOKUP(B25,'[1]2'!B:L,11,0),"0")</f>
        <v>0</v>
      </c>
      <c r="AB25" s="101">
        <f t="shared" si="10"/>
        <v>13</v>
      </c>
      <c r="AC25" s="103">
        <f>IFERROR(VLOOKUP(B25,'[1]3'!B:D,3,0),"0")</f>
        <v>0</v>
      </c>
      <c r="AD25" s="103">
        <f>IFERROR(VLOOKUP(B25,'[1]3'!B:E,4,0),"0")</f>
        <v>0</v>
      </c>
      <c r="AE25" s="103">
        <f>IFERROR(VLOOKUP(B25,'[1]3'!B:F,5,0),"0")</f>
        <v>0</v>
      </c>
      <c r="AF25" s="103">
        <f>IFERROR(VLOOKUP(B25,'[1]3'!B:J,9,0),"0")</f>
        <v>0</v>
      </c>
      <c r="AG25" s="103">
        <f>IFERROR(VLOOKUP(B25,'[1]3'!B:K,10,0),"0")</f>
        <v>0</v>
      </c>
      <c r="AH25" s="103">
        <f>IFERROR(VLOOKUP(B25,'[1]3'!B:L,11,0),"0")</f>
        <v>0</v>
      </c>
      <c r="AI25" s="101">
        <f t="shared" si="11"/>
        <v>0</v>
      </c>
      <c r="AJ25" s="103">
        <f>IFERROR(VLOOKUP(B25,'[1]4'!B:D,3,0),"0")</f>
        <v>0</v>
      </c>
      <c r="AK25" s="103">
        <f>IFERROR(VLOOKUP(B25,'[1]4'!B:E,4,0),"0")</f>
        <v>0</v>
      </c>
      <c r="AL25" s="103">
        <f>IFERROR(VLOOKUP(B25,'[1]4'!B:F,5,0),"0")</f>
        <v>0</v>
      </c>
      <c r="AM25" s="103">
        <f>IFERROR(VLOOKUP(B25,'[1]4'!B:J,9,0),"0")</f>
        <v>0</v>
      </c>
      <c r="AN25" s="103">
        <f>IFERROR(VLOOKUP(B25,'[1]4'!B:K,10,0),"0")</f>
        <v>0</v>
      </c>
      <c r="AO25" s="103">
        <f>IFERROR(VLOOKUP(B25,'[1]4'!B:L,11,0),"0")</f>
        <v>0</v>
      </c>
      <c r="AP25" s="101">
        <f t="shared" si="12"/>
        <v>0</v>
      </c>
      <c r="AQ25" s="103">
        <f>IFERROR(VLOOKUP(B25,'[1]5'!B:D,3,0),"0")</f>
        <v>0</v>
      </c>
      <c r="AR25" s="103">
        <f>IFERROR(VLOOKUP(B25,'[1]5'!B:E,4,0),"0")</f>
        <v>0</v>
      </c>
      <c r="AS25" s="103">
        <f>IFERROR(VLOOKUP(B25,'[1]5'!B:F,5,0),"0")</f>
        <v>0</v>
      </c>
      <c r="AT25" s="103">
        <f>IFERROR(VLOOKUP(B25,'[1]5'!B:J,9,0),"0")</f>
        <v>0</v>
      </c>
      <c r="AU25" s="103">
        <f>IFERROR(VLOOKUP(B25,'[1]5'!B:K,10,0),"0")</f>
        <v>0</v>
      </c>
      <c r="AV25" s="103">
        <f>IFERROR(VLOOKUP(B25,'[1]5'!B:L,11,0),"0")</f>
        <v>0</v>
      </c>
      <c r="AW25" s="101">
        <f t="shared" si="13"/>
        <v>0</v>
      </c>
      <c r="AX25" s="103">
        <f>IFERROR(VLOOKUP(B25,'[1]6'!B:D,3,0),"0")</f>
        <v>0</v>
      </c>
      <c r="AY25" s="103">
        <f>IFERROR(VLOOKUP(B25,'[1]6'!B:E,4,0),"0")</f>
        <v>0</v>
      </c>
      <c r="AZ25" s="103">
        <f>IFERROR(VLOOKUP(B25,'[1]6'!B:F,5,0),"0")</f>
        <v>0</v>
      </c>
      <c r="BA25" s="103">
        <f>IFERROR(VLOOKUP(B25,'[1]6'!B:J,9,0),"0")</f>
        <v>0</v>
      </c>
      <c r="BB25" s="103">
        <f>IFERROR(VLOOKUP(B25,'[1]6'!B:K,10,0),"0")</f>
        <v>0</v>
      </c>
      <c r="BC25" s="103">
        <f>IFERROR(VLOOKUP(B25,'[1]6'!B:L,11,0),"0")</f>
        <v>0</v>
      </c>
      <c r="BD25" s="101">
        <f t="shared" si="14"/>
        <v>0</v>
      </c>
      <c r="BE25" s="103">
        <f>IFERROR(VLOOKUP(B25,'[1]7'!B:D,3,0),"0")</f>
        <v>0</v>
      </c>
      <c r="BF25" s="103">
        <f>IFERROR(VLOOKUP(B25,'[1]7'!B:E,4,0),"0")</f>
        <v>0</v>
      </c>
      <c r="BG25" s="103">
        <f>IFERROR(VLOOKUP(B25,'[1]7'!B:F,5,0),"0")</f>
        <v>0</v>
      </c>
      <c r="BH25" s="103">
        <f>IFERROR(VLOOKUP(B25,'[1]7'!B:J,9,0),"0")</f>
        <v>0</v>
      </c>
      <c r="BI25" s="103">
        <f>IFERROR(VLOOKUP(B25,'[1]7'!B:K,10,0),"0")</f>
        <v>0</v>
      </c>
      <c r="BJ25" s="103">
        <f>IFERROR(VLOOKUP(B25,'[1]7'!B:L,11,0),"0")</f>
        <v>0</v>
      </c>
      <c r="BK25" s="101">
        <f t="shared" si="15"/>
        <v>0</v>
      </c>
      <c r="BL25" s="103">
        <f>IFERROR(VLOOKUP(B25,'[1]8'!B:D,3,0),"0")</f>
        <v>0</v>
      </c>
      <c r="BM25" s="103">
        <f>IFERROR(VLOOKUP(B25,'[1]8'!B:E,4,0),"0")</f>
        <v>0</v>
      </c>
      <c r="BN25" s="103">
        <f>IFERROR(VLOOKUP(B25,'[1]8'!B:F,5,0),"0")</f>
        <v>0</v>
      </c>
      <c r="BO25" s="103">
        <f>IFERROR(VLOOKUP(B25,'[1]8'!B:J,9,0),"0")</f>
        <v>0</v>
      </c>
      <c r="BP25" s="103">
        <f>IFERROR(VLOOKUP(B25,'[1]8'!B:K,10,0),"0")</f>
        <v>0</v>
      </c>
      <c r="BQ25" s="103">
        <f>IFERROR(VLOOKUP(B25,'[1]8'!B:L,11,0),"0")</f>
        <v>0</v>
      </c>
      <c r="BR25" s="101">
        <f t="shared" si="16"/>
        <v>0</v>
      </c>
      <c r="BS25" s="103">
        <f>IFERROR(VLOOKUP(B25,'[1]9'!B:D,3,0),"0")</f>
        <v>0</v>
      </c>
      <c r="BT25" s="103">
        <f>IFERROR(VLOOKUP(B25,'[1]9'!B:E,4,0),"0")</f>
        <v>0</v>
      </c>
      <c r="BU25" s="103">
        <f>IFERROR(VLOOKUP(B25,'[1]9'!B:F,5,0),"0")</f>
        <v>0</v>
      </c>
      <c r="BV25" s="103">
        <f>IFERROR(VLOOKUP(B25,'[1]9'!B:J,9,0),"0")</f>
        <v>0</v>
      </c>
      <c r="BW25" s="103">
        <f>IFERROR(VLOOKUP(B25,'[1]9'!B:K,10,0),"0")</f>
        <v>0</v>
      </c>
      <c r="BX25" s="103">
        <f>IFERROR(VLOOKUP(B25,'[1]9'!B:L,11,0),"0")</f>
        <v>0</v>
      </c>
      <c r="BY25" s="101">
        <f t="shared" si="17"/>
        <v>0</v>
      </c>
      <c r="BZ25" s="103">
        <f>IFERROR(VLOOKUP(B25,'[1]10'!B:D,3,0),"0")</f>
        <v>0</v>
      </c>
      <c r="CA25" s="103">
        <f>IFERROR(VLOOKUP(B25,'[1]10'!B:E,4,0),"0")</f>
        <v>0</v>
      </c>
      <c r="CB25" s="103">
        <f>IFERROR(VLOOKUP(B25,'[1]10'!B:F,5,0),"0")</f>
        <v>0</v>
      </c>
      <c r="CC25" s="103">
        <f>IFERROR(VLOOKUP(B25,'[1]10'!B:J,9,0),"0")</f>
        <v>0</v>
      </c>
      <c r="CD25" s="103">
        <f>IFERROR(VLOOKUP(B25,'[1]10'!B:K,10,0),"0")</f>
        <v>0</v>
      </c>
      <c r="CE25" s="103">
        <f>IFERROR(VLOOKUP(B25,'[1]10'!B:L,11,0),"0")</f>
        <v>0</v>
      </c>
      <c r="CF25" s="101">
        <f t="shared" si="18"/>
        <v>0</v>
      </c>
      <c r="CG25" s="103">
        <f>IFERROR(VLOOKUP(B25,'[1]11'!B:D,3,0),"0")</f>
        <v>2</v>
      </c>
      <c r="CH25" s="103">
        <f>IFERROR(VLOOKUP(B25,'[1]11'!B:E,4,0),"0")</f>
        <v>0</v>
      </c>
      <c r="CI25" s="103">
        <f>IFERROR(VLOOKUP(B25,'[1]11'!B:F,5,0),"0")</f>
        <v>0</v>
      </c>
      <c r="CJ25" s="103">
        <f>IFERROR(VLOOKUP(B25,'[1]11'!B:J,9,0),"0")</f>
        <v>0</v>
      </c>
      <c r="CK25" s="103">
        <f>IFERROR(VLOOKUP(B25,'[1]11'!B:K,10,0),"0")</f>
        <v>0</v>
      </c>
      <c r="CL25" s="103">
        <f>IFERROR(VLOOKUP(B25,'[1]11'!B:L,11,0),"0")</f>
        <v>0</v>
      </c>
      <c r="CM25" s="101">
        <f t="shared" si="19"/>
        <v>2</v>
      </c>
      <c r="CN25" s="103">
        <f>IFERROR(VLOOKUP(B25,'[1]12'!B:D,3,0),"0")</f>
        <v>0</v>
      </c>
      <c r="CO25" s="103">
        <f>IFERROR(VLOOKUP(B25,'[1]12'!B:E,4,0),"0")</f>
        <v>0</v>
      </c>
      <c r="CP25" s="103">
        <f>IFERROR(VLOOKUP(B25,'[1]12'!B:F,5,0),"0")</f>
        <v>0</v>
      </c>
      <c r="CQ25" s="103">
        <f>IFERROR(VLOOKUP(B25,'[1]12'!B:J,9,0),"0")</f>
        <v>0</v>
      </c>
      <c r="CR25" s="103">
        <f>IFERROR(VLOOKUP(B25,'[1]12'!B:K,10,0),"0")</f>
        <v>0</v>
      </c>
      <c r="CS25" s="103">
        <f>IFERROR(VLOOKUP(B25,'[1]12'!B:L,11,0),"0")</f>
        <v>0</v>
      </c>
      <c r="CT25" s="101">
        <f t="shared" si="20"/>
        <v>0</v>
      </c>
      <c r="CU25" s="103">
        <f>IFERROR(VLOOKUP(B25,'[1]13'!B:D,3,0),"0")</f>
        <v>0</v>
      </c>
      <c r="CV25" s="103">
        <f>IFERROR(VLOOKUP(B25,'[1]13'!B:E,4,0),"0")</f>
        <v>0</v>
      </c>
      <c r="CW25" s="103">
        <f>IFERROR(VLOOKUP(B25,'[1]13'!B:F,5,0),"0")</f>
        <v>0</v>
      </c>
      <c r="CX25" s="103">
        <f>IFERROR(VLOOKUP(B25,'[1]13'!B:J,9,0),"0")</f>
        <v>0</v>
      </c>
      <c r="CY25" s="103">
        <f>IFERROR(VLOOKUP(B25,'[1]13'!B:K,10,0),"0")</f>
        <v>0</v>
      </c>
      <c r="CZ25" s="103">
        <f>IFERROR(VLOOKUP(B25,'[1]13'!B:L,11,0),"0")</f>
        <v>0</v>
      </c>
      <c r="DA25" s="101">
        <f t="shared" si="21"/>
        <v>0</v>
      </c>
      <c r="DB25" s="103">
        <f>IFERROR(VLOOKUP(B25,'[1]14'!B:D,3,0),"0")</f>
        <v>0</v>
      </c>
      <c r="DC25" s="103">
        <f>IFERROR(VLOOKUP(B25,'[1]14'!B:E,4,0),"0")</f>
        <v>0</v>
      </c>
      <c r="DD25" s="103">
        <f>IFERROR(VLOOKUP(B25,'[1]14'!B:F,5,0),"0")</f>
        <v>0</v>
      </c>
      <c r="DE25" s="103">
        <f>IFERROR(VLOOKUP(B25,'[1]14'!B:J,9,0),"0")</f>
        <v>0</v>
      </c>
      <c r="DF25" s="103">
        <f>IFERROR(VLOOKUP(B25,'[1]14'!B:K,10,0),"0")</f>
        <v>0</v>
      </c>
      <c r="DG25" s="103">
        <f>IFERROR(VLOOKUP(B25,'[1]14'!B:L,11,0),"0")</f>
        <v>0</v>
      </c>
      <c r="DH25" s="101">
        <f t="shared" si="22"/>
        <v>0</v>
      </c>
      <c r="DI25" s="103">
        <f>IFERROR(VLOOKUP(B25,'[1]15'!B:D,3,0),"0")</f>
        <v>0</v>
      </c>
      <c r="DJ25" s="103">
        <f>IFERROR(VLOOKUP(B25,'[1]15'!B:E,4,0),"0")</f>
        <v>0</v>
      </c>
      <c r="DK25" s="103">
        <f>IFERROR(VLOOKUP(B25,'[1]15'!B:F,5,0),"0")</f>
        <v>0</v>
      </c>
      <c r="DL25" s="103">
        <f>IFERROR(VLOOKUP(B25,'[1]15'!B:J,9,0),"0")</f>
        <v>0</v>
      </c>
      <c r="DM25" s="103">
        <f>IFERROR(VLOOKUP(B25,'[1]15'!B:K,10,0),"0")</f>
        <v>0</v>
      </c>
      <c r="DN25" s="103">
        <f>IFERROR(VLOOKUP(B25,'[1]15'!B:L,11,0),"0")</f>
        <v>0</v>
      </c>
      <c r="DO25" s="101">
        <f t="shared" si="23"/>
        <v>0</v>
      </c>
      <c r="DP25" s="103">
        <f>IFERROR(VLOOKUP(B25,'[1]16'!B:D,3,0),"0")</f>
        <v>0</v>
      </c>
      <c r="DQ25" s="103">
        <f>IFERROR(VLOOKUP(B25,'[1]16'!B:E,4,0),"0")</f>
        <v>0</v>
      </c>
      <c r="DR25" s="103">
        <f>IFERROR(VLOOKUP(B25,'[1]16'!B:F,5,0),"0")</f>
        <v>5</v>
      </c>
      <c r="DS25" s="103">
        <f>IFERROR(VLOOKUP(B25,'[1]16'!B:J,9,0),"0")</f>
        <v>0</v>
      </c>
      <c r="DT25" s="103">
        <f>IFERROR(VLOOKUP(B25,'[1]16'!B:K,10,0),"0")</f>
        <v>0</v>
      </c>
      <c r="DU25" s="103">
        <f>IFERROR(VLOOKUP(B25,'[1]16'!B:L,11,0),"0")</f>
        <v>0</v>
      </c>
      <c r="DV25" s="101">
        <f t="shared" si="24"/>
        <v>5</v>
      </c>
      <c r="DW25" s="103">
        <f>IFERROR(VLOOKUP(B25,'[1]17'!B:D,3,0),"0")</f>
        <v>2</v>
      </c>
      <c r="DX25" s="103">
        <f>IFERROR(VLOOKUP(B25,'[1]17'!B:E,4,0),"0")</f>
        <v>0</v>
      </c>
      <c r="DY25" s="103">
        <f>IFERROR(VLOOKUP(B25,'[1]17'!B:F,5,0),"0")</f>
        <v>0</v>
      </c>
      <c r="DZ25" s="103">
        <f>IFERROR(VLOOKUP(B25,'[1]17'!B:J,9,0),"0")</f>
        <v>0</v>
      </c>
      <c r="EA25" s="103">
        <f>IFERROR(VLOOKUP(B25,'[1]17'!B:K,10,0),"0")</f>
        <v>0</v>
      </c>
      <c r="EB25" s="103">
        <f>IFERROR(VLOOKUP(B25,'[1]17'!B:L,11,0),"0")</f>
        <v>0</v>
      </c>
      <c r="EC25" s="101">
        <f t="shared" si="25"/>
        <v>2</v>
      </c>
      <c r="ED25" s="103">
        <f>IFERROR(VLOOKUP(B25,'[1]18'!B:D,3,0),"0")</f>
        <v>0</v>
      </c>
      <c r="EE25" s="103">
        <f>IFERROR(VLOOKUP(B25,'[1]18'!B:E,4,0),"0")</f>
        <v>0</v>
      </c>
      <c r="EF25" s="103">
        <f>IFERROR(VLOOKUP(B25,'[1]18'!B:F,5,0),"0")</f>
        <v>0</v>
      </c>
      <c r="EG25" s="103">
        <f>IFERROR(VLOOKUP(B25,'[1]18'!B:J,9,0),"0")</f>
        <v>0</v>
      </c>
      <c r="EH25" s="103">
        <f>IFERROR(VLOOKUP(B25,'[1]18'!B:K,10,0),"0")</f>
        <v>0</v>
      </c>
      <c r="EI25" s="103">
        <f>IFERROR(VLOOKUP(B25,'[1]18'!B:L,11,0),"0")</f>
        <v>0</v>
      </c>
      <c r="EJ25" s="101">
        <f t="shared" si="26"/>
        <v>0</v>
      </c>
      <c r="EK25" s="103">
        <f>IFERROR(VLOOKUP(B25,'[1]19'!B:D,3,0),"0")</f>
        <v>0</v>
      </c>
      <c r="EL25" s="103">
        <f>IFERROR(VLOOKUP(B25,'[1]19'!B:E,4,0),"0")</f>
        <v>0</v>
      </c>
      <c r="EM25" s="103">
        <f>IFERROR(VLOOKUP(B25,'[1]19'!B:F,5,0),"0")</f>
        <v>0</v>
      </c>
      <c r="EN25" s="103">
        <f>IFERROR(VLOOKUP(B25,'[1]19'!B:J,9,0),"0")</f>
        <v>0</v>
      </c>
      <c r="EO25" s="103">
        <f>IFERROR(VLOOKUP(B25,'[1]19'!B:K,10,0),"0")</f>
        <v>0</v>
      </c>
      <c r="EP25" s="103">
        <f>IFERROR(VLOOKUP(B25,'[1]19'!B:L,11,0),"0")</f>
        <v>0</v>
      </c>
      <c r="EQ25" s="101">
        <f t="shared" si="27"/>
        <v>0</v>
      </c>
      <c r="ER25" s="103">
        <f>IFERROR(VLOOKUP(B25,'[1]20'!B:D,3,0),"0")</f>
        <v>0</v>
      </c>
      <c r="ES25" s="103">
        <f>IFERROR(VLOOKUP(B25,'[1]20'!B:E,4,0),"0")</f>
        <v>0</v>
      </c>
      <c r="ET25" s="103">
        <f>IFERROR(VLOOKUP(B25,'[1]20'!B:F,5,0),"0")</f>
        <v>0</v>
      </c>
      <c r="EU25" s="103">
        <f>IFERROR(VLOOKUP(B25,'[1]20'!B:J,9,0),"0")</f>
        <v>0</v>
      </c>
      <c r="EV25" s="103">
        <f>IFERROR(VLOOKUP(B25,'[1]20'!B:K,10,0),"0")</f>
        <v>0</v>
      </c>
      <c r="EW25" s="103">
        <f>IFERROR(VLOOKUP(B25,'[1]20'!B:L,11,0),"0")</f>
        <v>0</v>
      </c>
      <c r="EX25" s="101">
        <f t="shared" si="28"/>
        <v>0</v>
      </c>
      <c r="EY25" s="103">
        <f>IFERROR(VLOOKUP(B25,'[1]21'!B:D,3,0),"0")</f>
        <v>0</v>
      </c>
      <c r="EZ25" s="103">
        <f>IFERROR(VLOOKUP(B25,'[1]21'!B:E,4,0),"0")</f>
        <v>0</v>
      </c>
      <c r="FA25" s="103">
        <f>IFERROR(VLOOKUP(B25,'[1]21'!B:F,5,0),"0")</f>
        <v>0</v>
      </c>
      <c r="FB25" s="103">
        <f>IFERROR(VLOOKUP(B25,'[1]21'!B:J,9,0),"0")</f>
        <v>0</v>
      </c>
      <c r="FC25" s="103">
        <f>IFERROR(VLOOKUP(B25,'[1]21'!B:K,10,0),"0")</f>
        <v>0</v>
      </c>
      <c r="FD25" s="103">
        <f>IFERROR(VLOOKUP(B25,'[1]21'!B:L,11,0),"0")</f>
        <v>0</v>
      </c>
      <c r="FE25" s="101">
        <f t="shared" si="29"/>
        <v>0</v>
      </c>
      <c r="FF25" s="103">
        <f>IFERROR(VLOOKUP(B25,'[1]22'!B:D,3,0),"0")</f>
        <v>0</v>
      </c>
      <c r="FG25" s="103">
        <f>IFERROR(VLOOKUP(B25,'[1]22'!B:E,4,0),"0")</f>
        <v>0</v>
      </c>
      <c r="FH25" s="103">
        <f>IFERROR(VLOOKUP(B25,'[1]22'!B:F,5,0),"0")</f>
        <v>0</v>
      </c>
      <c r="FI25" s="103">
        <f>IFERROR(VLOOKUP(B25,'[1]22'!B:J,9,0),"0")</f>
        <v>0</v>
      </c>
      <c r="FJ25" s="103">
        <f>IFERROR(VLOOKUP(B25,'[1]22'!B:K,10,0),"0")</f>
        <v>0</v>
      </c>
      <c r="FK25" s="103">
        <f>IFERROR(VLOOKUP(B25,'[1]22'!B:L,11,0),"0")</f>
        <v>0</v>
      </c>
      <c r="FL25" s="101">
        <f t="shared" si="30"/>
        <v>0</v>
      </c>
      <c r="FM25" s="103">
        <f>IFERROR(VLOOKUP(B25,'[1]23'!B:D,3,0),"0")</f>
        <v>0</v>
      </c>
      <c r="FN25" s="103">
        <f>IFERROR(VLOOKUP(B25,'[1]23'!B:E,4,0),"0")</f>
        <v>0</v>
      </c>
      <c r="FO25" s="103">
        <f>IFERROR(VLOOKUP(B25,'[1]23'!B:F,5,0),"0")</f>
        <v>0</v>
      </c>
      <c r="FP25" s="103">
        <f>IFERROR(VLOOKUP(B25,'[1]23'!B:J,9,0),"0")</f>
        <v>0</v>
      </c>
      <c r="FQ25" s="103">
        <f>IFERROR(VLOOKUP(B25,'[1]23'!B:K,10,0),"0")</f>
        <v>0</v>
      </c>
      <c r="FR25" s="103">
        <f>IFERROR(VLOOKUP(B25,'[1]23'!B:L,11,0),"0")</f>
        <v>0</v>
      </c>
      <c r="FS25" s="101">
        <f t="shared" si="31"/>
        <v>0</v>
      </c>
      <c r="FT25" s="103">
        <f>IFERROR(VLOOKUP(B25,'[1]24'!B:D,3,0),"0")</f>
        <v>19</v>
      </c>
      <c r="FU25" s="103">
        <f>IFERROR(VLOOKUP(B25,'[1]24'!B:E,4,0),"0")</f>
        <v>0</v>
      </c>
      <c r="FV25" s="103">
        <f>IFERROR(VLOOKUP(B25,'[1]24'!B:F,5,0),"0")</f>
        <v>0</v>
      </c>
      <c r="FW25" s="103">
        <f>IFERROR(VLOOKUP(B25,'[1]24'!B:J,9,0),"0")</f>
        <v>0</v>
      </c>
      <c r="FX25" s="103">
        <f>IFERROR(VLOOKUP(B25,'[1]24'!B:K,10,0),"0")</f>
        <v>0</v>
      </c>
      <c r="FY25" s="103">
        <f>IFERROR(VLOOKUP(B25,'[1]24'!B:L,11,0),"0")</f>
        <v>0</v>
      </c>
      <c r="FZ25" s="101">
        <f t="shared" si="32"/>
        <v>19</v>
      </c>
      <c r="GA25" s="103">
        <f>IFERROR(VLOOKUP(B25,'[1]25'!B:D,3,0),"0")</f>
        <v>0</v>
      </c>
      <c r="GB25" s="103">
        <f>IFERROR(VLOOKUP(B25,'[1]25'!B:E,4,0),"0")</f>
        <v>0</v>
      </c>
      <c r="GC25" s="103">
        <f>IFERROR(VLOOKUP(B25,'[1]25'!B:F,5,0),"0")</f>
        <v>0</v>
      </c>
      <c r="GD25" s="103">
        <f>IFERROR(VLOOKUP(B25,'[1]25'!B:J,9,0),"0")</f>
        <v>0</v>
      </c>
      <c r="GE25" s="103">
        <f>IFERROR(VLOOKUP(B25,'[1]25'!B:K,10,0),"0")</f>
        <v>0</v>
      </c>
      <c r="GF25" s="103">
        <f>IFERROR(VLOOKUP(B25,'[1]25'!B:L,11,0),"0")</f>
        <v>0</v>
      </c>
      <c r="GG25" s="101">
        <f t="shared" si="33"/>
        <v>0</v>
      </c>
      <c r="GH25" s="103">
        <f>IFERROR(VLOOKUP(B25,'[1]26'!B:D,3,0),"0")</f>
        <v>0</v>
      </c>
      <c r="GI25" s="103">
        <f>IFERROR(VLOOKUP(B25,'[1]26'!B:E,4,0),"0")</f>
        <v>8</v>
      </c>
      <c r="GJ25" s="103">
        <f>IFERROR(VLOOKUP(B25,'[1]26'!B:F,5,0),"0")</f>
        <v>0</v>
      </c>
      <c r="GK25" s="103">
        <f>IFERROR(VLOOKUP(B25,'[1]26'!B:J,9,0),"0")</f>
        <v>0</v>
      </c>
      <c r="GL25" s="103">
        <f>IFERROR(VLOOKUP(B25,'[1]26'!B:K,10,0),"0")</f>
        <v>0</v>
      </c>
      <c r="GM25" s="103">
        <f>IFERROR(VLOOKUP(B25,'[1]26'!B:L,11,0),"0")</f>
        <v>0</v>
      </c>
      <c r="GN25" s="101">
        <f t="shared" si="34"/>
        <v>8</v>
      </c>
      <c r="GO25" s="103">
        <f>IFERROR(VLOOKUP(B25,'[1]27'!B:D,3,0),"0")</f>
        <v>0</v>
      </c>
      <c r="GP25" s="103">
        <f>IFERROR(VLOOKUP(B25,'[1]27'!B:E,4,0),"0")</f>
        <v>0</v>
      </c>
      <c r="GQ25" s="103">
        <f>IFERROR(VLOOKUP(B25,'[1]27'!B:F,5,0),"0")</f>
        <v>0</v>
      </c>
      <c r="GR25" s="103">
        <f>IFERROR(VLOOKUP(B25,'[1]27'!B:J,9,0),"0")</f>
        <v>0</v>
      </c>
      <c r="GS25" s="103">
        <f>IFERROR(VLOOKUP(B25,'[1]27'!B:K,10,0),"0")</f>
        <v>0</v>
      </c>
      <c r="GT25" s="103">
        <f>IFERROR(VLOOKUP(B25,'[1]27'!B:L,11,0),"0")</f>
        <v>0</v>
      </c>
      <c r="GU25" s="101">
        <f t="shared" si="35"/>
        <v>0</v>
      </c>
      <c r="GV25" s="103">
        <f>IFERROR(VLOOKUP(B25,'[1]28'!B:D,3,0),"0")</f>
        <v>0</v>
      </c>
      <c r="GW25" s="103">
        <f>IFERROR(VLOOKUP(B25,'[1]28'!B:E,4,0),"0")</f>
        <v>25</v>
      </c>
      <c r="GX25" s="103">
        <f>IFERROR(VLOOKUP(B25,'[1]28'!B:F,5,0),"0")</f>
        <v>0</v>
      </c>
      <c r="GY25" s="103">
        <f>IFERROR(VLOOKUP(B25,'[1]28'!B:J,9,0),"0")</f>
        <v>0</v>
      </c>
      <c r="GZ25" s="103">
        <f>IFERROR(VLOOKUP(B25,'[1]28'!B:K,10,0),"0")</f>
        <v>0</v>
      </c>
      <c r="HA25" s="103">
        <f>IFERROR(VLOOKUP(B25,'[1]28'!B:L,11,0),"0")</f>
        <v>0</v>
      </c>
      <c r="HB25" s="101">
        <f t="shared" si="36"/>
        <v>25</v>
      </c>
      <c r="HC25" s="103">
        <f>IFERROR(VLOOKUP(B25,'[1]29'!B:D,3,0),"0")</f>
        <v>0</v>
      </c>
      <c r="HD25" s="103">
        <f>IFERROR(VLOOKUP(B25,'[1]29'!B:E,4,0),"0")</f>
        <v>0</v>
      </c>
      <c r="HE25" s="103">
        <f>IFERROR(VLOOKUP(B25,'[1]29'!B:F,5,0),"0")</f>
        <v>0</v>
      </c>
      <c r="HF25" s="103">
        <f>IFERROR(VLOOKUP(B25,'[1]29'!B:J,9,0),"0")</f>
        <v>0</v>
      </c>
      <c r="HG25" s="103">
        <f>IFERROR(VLOOKUP(B25,'[1]29'!B:K,10,0),"0")</f>
        <v>0</v>
      </c>
      <c r="HH25" s="103">
        <f>IFERROR(VLOOKUP(B25,'[1]29'!B:L,11,0),"0")</f>
        <v>0</v>
      </c>
      <c r="HI25" s="101">
        <f t="shared" si="37"/>
        <v>0</v>
      </c>
      <c r="HJ25" s="103">
        <f>IFERROR(VLOOKUP(B25,'[1]30'!B:D,3,0),"0")</f>
        <v>0</v>
      </c>
      <c r="HK25" s="103">
        <f>IFERROR(VLOOKUP(B25,'[1]30'!B:E,4,0),"0")</f>
        <v>4</v>
      </c>
      <c r="HL25" s="103">
        <f>IFERROR(VLOOKUP(B25,'[1]30'!B:F,5,0),"0")</f>
        <v>0</v>
      </c>
      <c r="HM25" s="103">
        <f>IFERROR(VLOOKUP(B25,'[1]30'!B:J,9,0),"0")</f>
        <v>0</v>
      </c>
      <c r="HN25" s="103">
        <f>IFERROR(VLOOKUP(B25,'[1]30'!B:K,10,0),"0")</f>
        <v>0</v>
      </c>
      <c r="HO25" s="103">
        <f>IFERROR(VLOOKUP(B25,'[1]30'!B:L,11,0),"0")</f>
        <v>0</v>
      </c>
      <c r="HP25" s="101">
        <f t="shared" si="38"/>
        <v>4</v>
      </c>
      <c r="HQ25" s="103">
        <f>IFERROR(VLOOKUP(B25,'[1]31'!B:D,3,0),"0")</f>
        <v>0</v>
      </c>
      <c r="HR25" s="103">
        <f>IFERROR(VLOOKUP(B25,'[1]31'!B:E,4,0),"0")</f>
        <v>0</v>
      </c>
      <c r="HS25" s="103">
        <f>IFERROR(VLOOKUP(B25,'[1]31'!B:F,5,0),"0")</f>
        <v>0</v>
      </c>
      <c r="HT25" s="103">
        <f>IFERROR(VLOOKUP(B25,'[1]31'!B:J,9,0),"0")</f>
        <v>0</v>
      </c>
      <c r="HU25" s="103">
        <f>IFERROR(VLOOKUP(B25,'[1]31'!B:K,10,0),"0")</f>
        <v>0</v>
      </c>
      <c r="HV25" s="103">
        <f>IFERROR(VLOOKUP(B25,'[1]31'!B:L,11,0),"0")</f>
        <v>0</v>
      </c>
      <c r="HW25" s="101">
        <f t="shared" si="39"/>
        <v>0</v>
      </c>
    </row>
    <row r="26" spans="1:231" x14ac:dyDescent="0.6">
      <c r="A26" s="83">
        <v>23</v>
      </c>
      <c r="B26" s="83">
        <v>1111060</v>
      </c>
      <c r="C26" s="84" t="s">
        <v>16886</v>
      </c>
      <c r="D26" s="83" t="s">
        <v>169</v>
      </c>
      <c r="E26" s="85">
        <v>4.3</v>
      </c>
      <c r="F26" s="99">
        <f t="shared" si="5"/>
        <v>279.5</v>
      </c>
      <c r="G26" s="100">
        <f t="shared" si="40"/>
        <v>23</v>
      </c>
      <c r="H26" s="100">
        <f t="shared" si="40"/>
        <v>37</v>
      </c>
      <c r="I26" s="100">
        <f t="shared" si="40"/>
        <v>5</v>
      </c>
      <c r="J26" s="100">
        <f t="shared" si="40"/>
        <v>0</v>
      </c>
      <c r="K26" s="100">
        <f t="shared" si="40"/>
        <v>0</v>
      </c>
      <c r="L26" s="100">
        <f t="shared" si="40"/>
        <v>0</v>
      </c>
      <c r="M26" s="101">
        <f t="shared" si="7"/>
        <v>65</v>
      </c>
      <c r="N26" s="102">
        <f t="shared" si="8"/>
        <v>65</v>
      </c>
      <c r="O26" s="103">
        <f>IFERROR(VLOOKUP(B26,'[1]1'!B:D,3,0),"0")</f>
        <v>0</v>
      </c>
      <c r="P26" s="103">
        <f>IFERROR(VLOOKUP(B26,'[1]1'!B:E,4,0),"0")</f>
        <v>0</v>
      </c>
      <c r="Q26" s="103">
        <f>IFERROR(VLOOKUP(B26,'[1]1'!B:F,5,0),"0")</f>
        <v>0</v>
      </c>
      <c r="R26" s="103">
        <f>IFERROR(VLOOKUP(B26,'[1]1'!B:J,9,0),"0")</f>
        <v>0</v>
      </c>
      <c r="S26" s="103">
        <f>IFERROR(VLOOKUP(B26,'[1]1'!B:K,10,0),"0")</f>
        <v>0</v>
      </c>
      <c r="T26" s="103">
        <f>IFERROR(VLOOKUP(B26,'[1]1'!B:L,11,0),"0")</f>
        <v>0</v>
      </c>
      <c r="U26" s="101">
        <f t="shared" si="9"/>
        <v>0</v>
      </c>
      <c r="V26" s="103">
        <f>IFERROR(VLOOKUP(B26,'[1]2'!B:D,3,0),"0")</f>
        <v>0</v>
      </c>
      <c r="W26" s="103">
        <f>IFERROR(VLOOKUP(B26,'[1]2'!B:E,4,0),"0")</f>
        <v>0</v>
      </c>
      <c r="X26" s="103">
        <f>IFERROR(VLOOKUP(B26,'[1]2'!B:F,5,0),"0")</f>
        <v>0</v>
      </c>
      <c r="Y26" s="103">
        <f>IFERROR(VLOOKUP(B26,'[1]2'!B:J,9,0),"0")</f>
        <v>0</v>
      </c>
      <c r="Z26" s="103">
        <f>IFERROR(VLOOKUP(B26,'[1]2'!B:K,10,0),"0")</f>
        <v>0</v>
      </c>
      <c r="AA26" s="103">
        <f>IFERROR(VLOOKUP(B26,'[1]2'!B:L,11,0),"0")</f>
        <v>0</v>
      </c>
      <c r="AB26" s="101">
        <f t="shared" si="10"/>
        <v>0</v>
      </c>
      <c r="AC26" s="103">
        <f>IFERROR(VLOOKUP(B26,'[1]3'!B:D,3,0),"0")</f>
        <v>0</v>
      </c>
      <c r="AD26" s="103">
        <f>IFERROR(VLOOKUP(B26,'[1]3'!B:E,4,0),"0")</f>
        <v>0</v>
      </c>
      <c r="AE26" s="103">
        <f>IFERROR(VLOOKUP(B26,'[1]3'!B:F,5,0),"0")</f>
        <v>0</v>
      </c>
      <c r="AF26" s="103">
        <f>IFERROR(VLOOKUP(B26,'[1]3'!B:J,9,0),"0")</f>
        <v>0</v>
      </c>
      <c r="AG26" s="103">
        <f>IFERROR(VLOOKUP(B26,'[1]3'!B:K,10,0),"0")</f>
        <v>0</v>
      </c>
      <c r="AH26" s="103">
        <f>IFERROR(VLOOKUP(B26,'[1]3'!B:L,11,0),"0")</f>
        <v>0</v>
      </c>
      <c r="AI26" s="101">
        <f t="shared" si="11"/>
        <v>0</v>
      </c>
      <c r="AJ26" s="103">
        <f>IFERROR(VLOOKUP(B26,'[1]4'!B:D,3,0),"0")</f>
        <v>0</v>
      </c>
      <c r="AK26" s="103">
        <f>IFERROR(VLOOKUP(B26,'[1]4'!B:E,4,0),"0")</f>
        <v>0</v>
      </c>
      <c r="AL26" s="103">
        <f>IFERROR(VLOOKUP(B26,'[1]4'!B:F,5,0),"0")</f>
        <v>0</v>
      </c>
      <c r="AM26" s="103">
        <f>IFERROR(VLOOKUP(B26,'[1]4'!B:J,9,0),"0")</f>
        <v>0</v>
      </c>
      <c r="AN26" s="103">
        <f>IFERROR(VLOOKUP(B26,'[1]4'!B:K,10,0),"0")</f>
        <v>0</v>
      </c>
      <c r="AO26" s="103">
        <f>IFERROR(VLOOKUP(B26,'[1]4'!B:L,11,0),"0")</f>
        <v>0</v>
      </c>
      <c r="AP26" s="101">
        <f t="shared" si="12"/>
        <v>0</v>
      </c>
      <c r="AQ26" s="103">
        <f>IFERROR(VLOOKUP(B26,'[1]5'!B:D,3,0),"0")</f>
        <v>0</v>
      </c>
      <c r="AR26" s="103">
        <f>IFERROR(VLOOKUP(B26,'[1]5'!B:E,4,0),"0")</f>
        <v>0</v>
      </c>
      <c r="AS26" s="103">
        <f>IFERROR(VLOOKUP(B26,'[1]5'!B:F,5,0),"0")</f>
        <v>0</v>
      </c>
      <c r="AT26" s="103">
        <f>IFERROR(VLOOKUP(B26,'[1]5'!B:J,9,0),"0")</f>
        <v>0</v>
      </c>
      <c r="AU26" s="103">
        <f>IFERROR(VLOOKUP(B26,'[1]5'!B:K,10,0),"0")</f>
        <v>0</v>
      </c>
      <c r="AV26" s="103">
        <f>IFERROR(VLOOKUP(B26,'[1]5'!B:L,11,0),"0")</f>
        <v>0</v>
      </c>
      <c r="AW26" s="101">
        <f t="shared" si="13"/>
        <v>0</v>
      </c>
      <c r="AX26" s="103">
        <f>IFERROR(VLOOKUP(B26,'[1]6'!B:D,3,0),"0")</f>
        <v>0</v>
      </c>
      <c r="AY26" s="103">
        <f>IFERROR(VLOOKUP(B26,'[1]6'!B:E,4,0),"0")</f>
        <v>0</v>
      </c>
      <c r="AZ26" s="103">
        <f>IFERROR(VLOOKUP(B26,'[1]6'!B:F,5,0),"0")</f>
        <v>0</v>
      </c>
      <c r="BA26" s="103">
        <f>IFERROR(VLOOKUP(B26,'[1]6'!B:J,9,0),"0")</f>
        <v>0</v>
      </c>
      <c r="BB26" s="103">
        <f>IFERROR(VLOOKUP(B26,'[1]6'!B:K,10,0),"0")</f>
        <v>0</v>
      </c>
      <c r="BC26" s="103">
        <f>IFERROR(VLOOKUP(B26,'[1]6'!B:L,11,0),"0")</f>
        <v>0</v>
      </c>
      <c r="BD26" s="101">
        <f t="shared" si="14"/>
        <v>0</v>
      </c>
      <c r="BE26" s="103">
        <f>IFERROR(VLOOKUP(B26,'[1]7'!B:D,3,0),"0")</f>
        <v>0</v>
      </c>
      <c r="BF26" s="103">
        <f>IFERROR(VLOOKUP(B26,'[1]7'!B:E,4,0),"0")</f>
        <v>0</v>
      </c>
      <c r="BG26" s="103">
        <f>IFERROR(VLOOKUP(B26,'[1]7'!B:F,5,0),"0")</f>
        <v>0</v>
      </c>
      <c r="BH26" s="103">
        <f>IFERROR(VLOOKUP(B26,'[1]7'!B:J,9,0),"0")</f>
        <v>0</v>
      </c>
      <c r="BI26" s="103">
        <f>IFERROR(VLOOKUP(B26,'[1]7'!B:K,10,0),"0")</f>
        <v>0</v>
      </c>
      <c r="BJ26" s="103">
        <f>IFERROR(VLOOKUP(B26,'[1]7'!B:L,11,0),"0")</f>
        <v>0</v>
      </c>
      <c r="BK26" s="101">
        <f t="shared" si="15"/>
        <v>0</v>
      </c>
      <c r="BL26" s="103">
        <f>IFERROR(VLOOKUP(B26,'[1]8'!B:D,3,0),"0")</f>
        <v>0</v>
      </c>
      <c r="BM26" s="103">
        <f>IFERROR(VLOOKUP(B26,'[1]8'!B:E,4,0),"0")</f>
        <v>0</v>
      </c>
      <c r="BN26" s="103">
        <f>IFERROR(VLOOKUP(B26,'[1]8'!B:F,5,0),"0")</f>
        <v>0</v>
      </c>
      <c r="BO26" s="103">
        <f>IFERROR(VLOOKUP(B26,'[1]8'!B:J,9,0),"0")</f>
        <v>0</v>
      </c>
      <c r="BP26" s="103">
        <f>IFERROR(VLOOKUP(B26,'[1]8'!B:K,10,0),"0")</f>
        <v>0</v>
      </c>
      <c r="BQ26" s="103">
        <f>IFERROR(VLOOKUP(B26,'[1]8'!B:L,11,0),"0")</f>
        <v>0</v>
      </c>
      <c r="BR26" s="101">
        <f t="shared" si="16"/>
        <v>0</v>
      </c>
      <c r="BS26" s="103">
        <f>IFERROR(VLOOKUP(B26,'[1]9'!B:D,3,0),"0")</f>
        <v>0</v>
      </c>
      <c r="BT26" s="103">
        <f>IFERROR(VLOOKUP(B26,'[1]9'!B:E,4,0),"0")</f>
        <v>0</v>
      </c>
      <c r="BU26" s="103">
        <f>IFERROR(VLOOKUP(B26,'[1]9'!B:F,5,0),"0")</f>
        <v>0</v>
      </c>
      <c r="BV26" s="103">
        <f>IFERROR(VLOOKUP(B26,'[1]9'!B:J,9,0),"0")</f>
        <v>0</v>
      </c>
      <c r="BW26" s="103">
        <f>IFERROR(VLOOKUP(B26,'[1]9'!B:K,10,0),"0")</f>
        <v>0</v>
      </c>
      <c r="BX26" s="103">
        <f>IFERROR(VLOOKUP(B26,'[1]9'!B:L,11,0),"0")</f>
        <v>0</v>
      </c>
      <c r="BY26" s="101">
        <f t="shared" si="17"/>
        <v>0</v>
      </c>
      <c r="BZ26" s="103">
        <f>IFERROR(VLOOKUP(B26,'[1]10'!B:D,3,0),"0")</f>
        <v>0</v>
      </c>
      <c r="CA26" s="103">
        <f>IFERROR(VLOOKUP(B26,'[1]10'!B:E,4,0),"0")</f>
        <v>0</v>
      </c>
      <c r="CB26" s="103">
        <f>IFERROR(VLOOKUP(B26,'[1]10'!B:F,5,0),"0")</f>
        <v>0</v>
      </c>
      <c r="CC26" s="103">
        <f>IFERROR(VLOOKUP(B26,'[1]10'!B:J,9,0),"0")</f>
        <v>0</v>
      </c>
      <c r="CD26" s="103">
        <f>IFERROR(VLOOKUP(B26,'[1]10'!B:K,10,0),"0")</f>
        <v>0</v>
      </c>
      <c r="CE26" s="103">
        <f>IFERROR(VLOOKUP(B26,'[1]10'!B:L,11,0),"0")</f>
        <v>0</v>
      </c>
      <c r="CF26" s="101">
        <f t="shared" si="18"/>
        <v>0</v>
      </c>
      <c r="CG26" s="103">
        <f>IFERROR(VLOOKUP(B26,'[1]11'!B:D,3,0),"0")</f>
        <v>2</v>
      </c>
      <c r="CH26" s="103">
        <f>IFERROR(VLOOKUP(B26,'[1]11'!B:E,4,0),"0")</f>
        <v>0</v>
      </c>
      <c r="CI26" s="103">
        <f>IFERROR(VLOOKUP(B26,'[1]11'!B:F,5,0),"0")</f>
        <v>0</v>
      </c>
      <c r="CJ26" s="103">
        <f>IFERROR(VLOOKUP(B26,'[1]11'!B:J,9,0),"0")</f>
        <v>0</v>
      </c>
      <c r="CK26" s="103">
        <f>IFERROR(VLOOKUP(B26,'[1]11'!B:K,10,0),"0")</f>
        <v>0</v>
      </c>
      <c r="CL26" s="103">
        <f>IFERROR(VLOOKUP(B26,'[1]11'!B:L,11,0),"0")</f>
        <v>0</v>
      </c>
      <c r="CM26" s="101">
        <f t="shared" si="19"/>
        <v>2</v>
      </c>
      <c r="CN26" s="103">
        <f>IFERROR(VLOOKUP(B26,'[1]12'!B:D,3,0),"0")</f>
        <v>0</v>
      </c>
      <c r="CO26" s="103">
        <f>IFERROR(VLOOKUP(B26,'[1]12'!B:E,4,0),"0")</f>
        <v>0</v>
      </c>
      <c r="CP26" s="103">
        <f>IFERROR(VLOOKUP(B26,'[1]12'!B:F,5,0),"0")</f>
        <v>0</v>
      </c>
      <c r="CQ26" s="103">
        <f>IFERROR(VLOOKUP(B26,'[1]12'!B:J,9,0),"0")</f>
        <v>0</v>
      </c>
      <c r="CR26" s="103">
        <f>IFERROR(VLOOKUP(B26,'[1]12'!B:K,10,0),"0")</f>
        <v>0</v>
      </c>
      <c r="CS26" s="103">
        <f>IFERROR(VLOOKUP(B26,'[1]12'!B:L,11,0),"0")</f>
        <v>0</v>
      </c>
      <c r="CT26" s="101">
        <f t="shared" si="20"/>
        <v>0</v>
      </c>
      <c r="CU26" s="103">
        <f>IFERROR(VLOOKUP(B26,'[1]13'!B:D,3,0),"0")</f>
        <v>0</v>
      </c>
      <c r="CV26" s="103">
        <f>IFERROR(VLOOKUP(B26,'[1]13'!B:E,4,0),"0")</f>
        <v>0</v>
      </c>
      <c r="CW26" s="103">
        <f>IFERROR(VLOOKUP(B26,'[1]13'!B:F,5,0),"0")</f>
        <v>0</v>
      </c>
      <c r="CX26" s="103">
        <f>IFERROR(VLOOKUP(B26,'[1]13'!B:J,9,0),"0")</f>
        <v>0</v>
      </c>
      <c r="CY26" s="103">
        <f>IFERROR(VLOOKUP(B26,'[1]13'!B:K,10,0),"0")</f>
        <v>0</v>
      </c>
      <c r="CZ26" s="103">
        <f>IFERROR(VLOOKUP(B26,'[1]13'!B:L,11,0),"0")</f>
        <v>0</v>
      </c>
      <c r="DA26" s="101">
        <f t="shared" si="21"/>
        <v>0</v>
      </c>
      <c r="DB26" s="103">
        <f>IFERROR(VLOOKUP(B26,'[1]14'!B:D,3,0),"0")</f>
        <v>0</v>
      </c>
      <c r="DC26" s="103">
        <f>IFERROR(VLOOKUP(B26,'[1]14'!B:E,4,0),"0")</f>
        <v>0</v>
      </c>
      <c r="DD26" s="103">
        <f>IFERROR(VLOOKUP(B26,'[1]14'!B:F,5,0),"0")</f>
        <v>0</v>
      </c>
      <c r="DE26" s="103">
        <f>IFERROR(VLOOKUP(B26,'[1]14'!B:J,9,0),"0")</f>
        <v>0</v>
      </c>
      <c r="DF26" s="103">
        <f>IFERROR(VLOOKUP(B26,'[1]14'!B:K,10,0),"0")</f>
        <v>0</v>
      </c>
      <c r="DG26" s="103">
        <f>IFERROR(VLOOKUP(B26,'[1]14'!B:L,11,0),"0")</f>
        <v>0</v>
      </c>
      <c r="DH26" s="101">
        <f t="shared" si="22"/>
        <v>0</v>
      </c>
      <c r="DI26" s="103">
        <f>IFERROR(VLOOKUP(B26,'[1]15'!B:D,3,0),"0")</f>
        <v>0</v>
      </c>
      <c r="DJ26" s="103">
        <f>IFERROR(VLOOKUP(B26,'[1]15'!B:E,4,0),"0")</f>
        <v>0</v>
      </c>
      <c r="DK26" s="103">
        <f>IFERROR(VLOOKUP(B26,'[1]15'!B:F,5,0),"0")</f>
        <v>0</v>
      </c>
      <c r="DL26" s="103">
        <f>IFERROR(VLOOKUP(B26,'[1]15'!B:J,9,0),"0")</f>
        <v>0</v>
      </c>
      <c r="DM26" s="103">
        <f>IFERROR(VLOOKUP(B26,'[1]15'!B:K,10,0),"0")</f>
        <v>0</v>
      </c>
      <c r="DN26" s="103">
        <f>IFERROR(VLOOKUP(B26,'[1]15'!B:L,11,0),"0")</f>
        <v>0</v>
      </c>
      <c r="DO26" s="101">
        <f t="shared" si="23"/>
        <v>0</v>
      </c>
      <c r="DP26" s="103">
        <f>IFERROR(VLOOKUP(B26,'[1]16'!B:D,3,0),"0")</f>
        <v>0</v>
      </c>
      <c r="DQ26" s="103">
        <f>IFERROR(VLOOKUP(B26,'[1]16'!B:E,4,0),"0")</f>
        <v>0</v>
      </c>
      <c r="DR26" s="103">
        <f>IFERROR(VLOOKUP(B26,'[1]16'!B:F,5,0),"0")</f>
        <v>5</v>
      </c>
      <c r="DS26" s="103">
        <f>IFERROR(VLOOKUP(B26,'[1]16'!B:J,9,0),"0")</f>
        <v>0</v>
      </c>
      <c r="DT26" s="103">
        <f>IFERROR(VLOOKUP(B26,'[1]16'!B:K,10,0),"0")</f>
        <v>0</v>
      </c>
      <c r="DU26" s="103">
        <f>IFERROR(VLOOKUP(B26,'[1]16'!B:L,11,0),"0")</f>
        <v>0</v>
      </c>
      <c r="DV26" s="101">
        <f t="shared" si="24"/>
        <v>5</v>
      </c>
      <c r="DW26" s="103">
        <f>IFERROR(VLOOKUP(B26,'[1]17'!B:D,3,0),"0")</f>
        <v>2</v>
      </c>
      <c r="DX26" s="103">
        <f>IFERROR(VLOOKUP(B26,'[1]17'!B:E,4,0),"0")</f>
        <v>0</v>
      </c>
      <c r="DY26" s="103">
        <f>IFERROR(VLOOKUP(B26,'[1]17'!B:F,5,0),"0")</f>
        <v>0</v>
      </c>
      <c r="DZ26" s="103">
        <f>IFERROR(VLOOKUP(B26,'[1]17'!B:J,9,0),"0")</f>
        <v>0</v>
      </c>
      <c r="EA26" s="103">
        <f>IFERROR(VLOOKUP(B26,'[1]17'!B:K,10,0),"0")</f>
        <v>0</v>
      </c>
      <c r="EB26" s="103">
        <f>IFERROR(VLOOKUP(B26,'[1]17'!B:L,11,0),"0")</f>
        <v>0</v>
      </c>
      <c r="EC26" s="101">
        <f t="shared" si="25"/>
        <v>2</v>
      </c>
      <c r="ED26" s="103">
        <f>IFERROR(VLOOKUP(B26,'[1]18'!B:D,3,0),"0")</f>
        <v>0</v>
      </c>
      <c r="EE26" s="103">
        <f>IFERROR(VLOOKUP(B26,'[1]18'!B:E,4,0),"0")</f>
        <v>0</v>
      </c>
      <c r="EF26" s="103">
        <f>IFERROR(VLOOKUP(B26,'[1]18'!B:F,5,0),"0")</f>
        <v>0</v>
      </c>
      <c r="EG26" s="103">
        <f>IFERROR(VLOOKUP(B26,'[1]18'!B:J,9,0),"0")</f>
        <v>0</v>
      </c>
      <c r="EH26" s="103">
        <f>IFERROR(VLOOKUP(B26,'[1]18'!B:K,10,0),"0")</f>
        <v>0</v>
      </c>
      <c r="EI26" s="103">
        <f>IFERROR(VLOOKUP(B26,'[1]18'!B:L,11,0),"0")</f>
        <v>0</v>
      </c>
      <c r="EJ26" s="101">
        <f t="shared" si="26"/>
        <v>0</v>
      </c>
      <c r="EK26" s="103">
        <f>IFERROR(VLOOKUP(B26,'[1]19'!B:D,3,0),"0")</f>
        <v>0</v>
      </c>
      <c r="EL26" s="103">
        <f>IFERROR(VLOOKUP(B26,'[1]19'!B:E,4,0),"0")</f>
        <v>0</v>
      </c>
      <c r="EM26" s="103">
        <f>IFERROR(VLOOKUP(B26,'[1]19'!B:F,5,0),"0")</f>
        <v>0</v>
      </c>
      <c r="EN26" s="103">
        <f>IFERROR(VLOOKUP(B26,'[1]19'!B:J,9,0),"0")</f>
        <v>0</v>
      </c>
      <c r="EO26" s="103">
        <f>IFERROR(VLOOKUP(B26,'[1]19'!B:K,10,0),"0")</f>
        <v>0</v>
      </c>
      <c r="EP26" s="103">
        <f>IFERROR(VLOOKUP(B26,'[1]19'!B:L,11,0),"0")</f>
        <v>0</v>
      </c>
      <c r="EQ26" s="101">
        <f t="shared" si="27"/>
        <v>0</v>
      </c>
      <c r="ER26" s="103">
        <f>IFERROR(VLOOKUP(B26,'[1]20'!B:D,3,0),"0")</f>
        <v>0</v>
      </c>
      <c r="ES26" s="103">
        <f>IFERROR(VLOOKUP(B26,'[1]20'!B:E,4,0),"0")</f>
        <v>0</v>
      </c>
      <c r="ET26" s="103">
        <f>IFERROR(VLOOKUP(B26,'[1]20'!B:F,5,0),"0")</f>
        <v>0</v>
      </c>
      <c r="EU26" s="103">
        <f>IFERROR(VLOOKUP(B26,'[1]20'!B:J,9,0),"0")</f>
        <v>0</v>
      </c>
      <c r="EV26" s="103">
        <f>IFERROR(VLOOKUP(B26,'[1]20'!B:K,10,0),"0")</f>
        <v>0</v>
      </c>
      <c r="EW26" s="103">
        <f>IFERROR(VLOOKUP(B26,'[1]20'!B:L,11,0),"0")</f>
        <v>0</v>
      </c>
      <c r="EX26" s="101">
        <f t="shared" si="28"/>
        <v>0</v>
      </c>
      <c r="EY26" s="103">
        <f>IFERROR(VLOOKUP(B26,'[1]21'!B:D,3,0),"0")</f>
        <v>0</v>
      </c>
      <c r="EZ26" s="103">
        <f>IFERROR(VLOOKUP(B26,'[1]21'!B:E,4,0),"0")</f>
        <v>0</v>
      </c>
      <c r="FA26" s="103">
        <f>IFERROR(VLOOKUP(B26,'[1]21'!B:F,5,0),"0")</f>
        <v>0</v>
      </c>
      <c r="FB26" s="103">
        <f>IFERROR(VLOOKUP(B26,'[1]21'!B:J,9,0),"0")</f>
        <v>0</v>
      </c>
      <c r="FC26" s="103">
        <f>IFERROR(VLOOKUP(B26,'[1]21'!B:K,10,0),"0")</f>
        <v>0</v>
      </c>
      <c r="FD26" s="103">
        <f>IFERROR(VLOOKUP(B26,'[1]21'!B:L,11,0),"0")</f>
        <v>0</v>
      </c>
      <c r="FE26" s="101">
        <f t="shared" si="29"/>
        <v>0</v>
      </c>
      <c r="FF26" s="103">
        <f>IFERROR(VLOOKUP(B26,'[1]22'!B:D,3,0),"0")</f>
        <v>0</v>
      </c>
      <c r="FG26" s="103">
        <f>IFERROR(VLOOKUP(B26,'[1]22'!B:E,4,0),"0")</f>
        <v>0</v>
      </c>
      <c r="FH26" s="103">
        <f>IFERROR(VLOOKUP(B26,'[1]22'!B:F,5,0),"0")</f>
        <v>0</v>
      </c>
      <c r="FI26" s="103">
        <f>IFERROR(VLOOKUP(B26,'[1]22'!B:J,9,0),"0")</f>
        <v>0</v>
      </c>
      <c r="FJ26" s="103">
        <f>IFERROR(VLOOKUP(B26,'[1]22'!B:K,10,0),"0")</f>
        <v>0</v>
      </c>
      <c r="FK26" s="103">
        <f>IFERROR(VLOOKUP(B26,'[1]22'!B:L,11,0),"0")</f>
        <v>0</v>
      </c>
      <c r="FL26" s="101">
        <f t="shared" si="30"/>
        <v>0</v>
      </c>
      <c r="FM26" s="103">
        <f>IFERROR(VLOOKUP(B26,'[1]23'!B:D,3,0),"0")</f>
        <v>0</v>
      </c>
      <c r="FN26" s="103">
        <f>IFERROR(VLOOKUP(B26,'[1]23'!B:E,4,0),"0")</f>
        <v>0</v>
      </c>
      <c r="FO26" s="103">
        <f>IFERROR(VLOOKUP(B26,'[1]23'!B:F,5,0),"0")</f>
        <v>0</v>
      </c>
      <c r="FP26" s="103">
        <f>IFERROR(VLOOKUP(B26,'[1]23'!B:J,9,0),"0")</f>
        <v>0</v>
      </c>
      <c r="FQ26" s="103">
        <f>IFERROR(VLOOKUP(B26,'[1]23'!B:K,10,0),"0")</f>
        <v>0</v>
      </c>
      <c r="FR26" s="103">
        <f>IFERROR(VLOOKUP(B26,'[1]23'!B:L,11,0),"0")</f>
        <v>0</v>
      </c>
      <c r="FS26" s="101">
        <f t="shared" si="31"/>
        <v>0</v>
      </c>
      <c r="FT26" s="103">
        <f>IFERROR(VLOOKUP(B26,'[1]24'!B:D,3,0),"0")</f>
        <v>19</v>
      </c>
      <c r="FU26" s="103">
        <f>IFERROR(VLOOKUP(B26,'[1]24'!B:E,4,0),"0")</f>
        <v>0</v>
      </c>
      <c r="FV26" s="103">
        <f>IFERROR(VLOOKUP(B26,'[1]24'!B:F,5,0),"0")</f>
        <v>0</v>
      </c>
      <c r="FW26" s="103">
        <f>IFERROR(VLOOKUP(B26,'[1]24'!B:J,9,0),"0")</f>
        <v>0</v>
      </c>
      <c r="FX26" s="103">
        <f>IFERROR(VLOOKUP(B26,'[1]24'!B:K,10,0),"0")</f>
        <v>0</v>
      </c>
      <c r="FY26" s="103">
        <f>IFERROR(VLOOKUP(B26,'[1]24'!B:L,11,0),"0")</f>
        <v>0</v>
      </c>
      <c r="FZ26" s="101">
        <f t="shared" si="32"/>
        <v>19</v>
      </c>
      <c r="GA26" s="103">
        <f>IFERROR(VLOOKUP(B26,'[1]25'!B:D,3,0),"0")</f>
        <v>0</v>
      </c>
      <c r="GB26" s="103">
        <f>IFERROR(VLOOKUP(B26,'[1]25'!B:E,4,0),"0")</f>
        <v>0</v>
      </c>
      <c r="GC26" s="103">
        <f>IFERROR(VLOOKUP(B26,'[1]25'!B:F,5,0),"0")</f>
        <v>0</v>
      </c>
      <c r="GD26" s="103">
        <f>IFERROR(VLOOKUP(B26,'[1]25'!B:J,9,0),"0")</f>
        <v>0</v>
      </c>
      <c r="GE26" s="103">
        <f>IFERROR(VLOOKUP(B26,'[1]25'!B:K,10,0),"0")</f>
        <v>0</v>
      </c>
      <c r="GF26" s="103">
        <f>IFERROR(VLOOKUP(B26,'[1]25'!B:L,11,0),"0")</f>
        <v>0</v>
      </c>
      <c r="GG26" s="101">
        <f t="shared" si="33"/>
        <v>0</v>
      </c>
      <c r="GH26" s="103">
        <f>IFERROR(VLOOKUP(B26,'[1]26'!B:D,3,0),"0")</f>
        <v>0</v>
      </c>
      <c r="GI26" s="103">
        <f>IFERROR(VLOOKUP(B26,'[1]26'!B:E,4,0),"0")</f>
        <v>8</v>
      </c>
      <c r="GJ26" s="103">
        <f>IFERROR(VLOOKUP(B26,'[1]26'!B:F,5,0),"0")</f>
        <v>0</v>
      </c>
      <c r="GK26" s="103">
        <f>IFERROR(VLOOKUP(B26,'[1]26'!B:J,9,0),"0")</f>
        <v>0</v>
      </c>
      <c r="GL26" s="103">
        <f>IFERROR(VLOOKUP(B26,'[1]26'!B:K,10,0),"0")</f>
        <v>0</v>
      </c>
      <c r="GM26" s="103">
        <f>IFERROR(VLOOKUP(B26,'[1]26'!B:L,11,0),"0")</f>
        <v>0</v>
      </c>
      <c r="GN26" s="101">
        <f t="shared" si="34"/>
        <v>8</v>
      </c>
      <c r="GO26" s="103">
        <f>IFERROR(VLOOKUP(B26,'[1]27'!B:D,3,0),"0")</f>
        <v>0</v>
      </c>
      <c r="GP26" s="103">
        <f>IFERROR(VLOOKUP(B26,'[1]27'!B:E,4,0),"0")</f>
        <v>0</v>
      </c>
      <c r="GQ26" s="103">
        <f>IFERROR(VLOOKUP(B26,'[1]27'!B:F,5,0),"0")</f>
        <v>0</v>
      </c>
      <c r="GR26" s="103">
        <f>IFERROR(VLOOKUP(B26,'[1]27'!B:J,9,0),"0")</f>
        <v>0</v>
      </c>
      <c r="GS26" s="103">
        <f>IFERROR(VLOOKUP(B26,'[1]27'!B:K,10,0),"0")</f>
        <v>0</v>
      </c>
      <c r="GT26" s="103">
        <f>IFERROR(VLOOKUP(B26,'[1]27'!B:L,11,0),"0")</f>
        <v>0</v>
      </c>
      <c r="GU26" s="101">
        <f t="shared" si="35"/>
        <v>0</v>
      </c>
      <c r="GV26" s="103">
        <f>IFERROR(VLOOKUP(B26,'[1]28'!B:D,3,0),"0")</f>
        <v>0</v>
      </c>
      <c r="GW26" s="103">
        <f>IFERROR(VLOOKUP(B26,'[1]28'!B:E,4,0),"0")</f>
        <v>25</v>
      </c>
      <c r="GX26" s="103">
        <f>IFERROR(VLOOKUP(B26,'[1]28'!B:F,5,0),"0")</f>
        <v>0</v>
      </c>
      <c r="GY26" s="103">
        <f>IFERROR(VLOOKUP(B26,'[1]28'!B:J,9,0),"0")</f>
        <v>0</v>
      </c>
      <c r="GZ26" s="103">
        <f>IFERROR(VLOOKUP(B26,'[1]28'!B:K,10,0),"0")</f>
        <v>0</v>
      </c>
      <c r="HA26" s="103">
        <f>IFERROR(VLOOKUP(B26,'[1]28'!B:L,11,0),"0")</f>
        <v>0</v>
      </c>
      <c r="HB26" s="101">
        <f t="shared" si="36"/>
        <v>25</v>
      </c>
      <c r="HC26" s="103">
        <f>IFERROR(VLOOKUP(B26,'[1]29'!B:D,3,0),"0")</f>
        <v>0</v>
      </c>
      <c r="HD26" s="103">
        <f>IFERROR(VLOOKUP(B26,'[1]29'!B:E,4,0),"0")</f>
        <v>0</v>
      </c>
      <c r="HE26" s="103">
        <f>IFERROR(VLOOKUP(B26,'[1]29'!B:F,5,0),"0")</f>
        <v>0</v>
      </c>
      <c r="HF26" s="103">
        <f>IFERROR(VLOOKUP(B26,'[1]29'!B:J,9,0),"0")</f>
        <v>0</v>
      </c>
      <c r="HG26" s="103">
        <f>IFERROR(VLOOKUP(B26,'[1]29'!B:K,10,0),"0")</f>
        <v>0</v>
      </c>
      <c r="HH26" s="103">
        <f>IFERROR(VLOOKUP(B26,'[1]29'!B:L,11,0),"0")</f>
        <v>0</v>
      </c>
      <c r="HI26" s="101">
        <f t="shared" si="37"/>
        <v>0</v>
      </c>
      <c r="HJ26" s="103">
        <f>IFERROR(VLOOKUP(B26,'[1]30'!B:D,3,0),"0")</f>
        <v>0</v>
      </c>
      <c r="HK26" s="103">
        <f>IFERROR(VLOOKUP(B26,'[1]30'!B:E,4,0),"0")</f>
        <v>4</v>
      </c>
      <c r="HL26" s="103">
        <f>IFERROR(VLOOKUP(B26,'[1]30'!B:F,5,0),"0")</f>
        <v>0</v>
      </c>
      <c r="HM26" s="103">
        <f>IFERROR(VLOOKUP(B26,'[1]30'!B:J,9,0),"0")</f>
        <v>0</v>
      </c>
      <c r="HN26" s="103">
        <f>IFERROR(VLOOKUP(B26,'[1]30'!B:K,10,0),"0")</f>
        <v>0</v>
      </c>
      <c r="HO26" s="103">
        <f>IFERROR(VLOOKUP(B26,'[1]30'!B:L,11,0),"0")</f>
        <v>0</v>
      </c>
      <c r="HP26" s="101">
        <f t="shared" si="38"/>
        <v>4</v>
      </c>
      <c r="HQ26" s="103">
        <f>IFERROR(VLOOKUP(B26,'[1]31'!B:D,3,0),"0")</f>
        <v>0</v>
      </c>
      <c r="HR26" s="103">
        <f>IFERROR(VLOOKUP(B26,'[1]31'!B:E,4,0),"0")</f>
        <v>0</v>
      </c>
      <c r="HS26" s="103">
        <f>IFERROR(VLOOKUP(B26,'[1]31'!B:F,5,0),"0")</f>
        <v>0</v>
      </c>
      <c r="HT26" s="103">
        <f>IFERROR(VLOOKUP(B26,'[1]31'!B:J,9,0),"0")</f>
        <v>0</v>
      </c>
      <c r="HU26" s="103">
        <f>IFERROR(VLOOKUP(B26,'[1]31'!B:K,10,0),"0")</f>
        <v>0</v>
      </c>
      <c r="HV26" s="103">
        <f>IFERROR(VLOOKUP(B26,'[1]31'!B:L,11,0),"0")</f>
        <v>0</v>
      </c>
      <c r="HW26" s="101">
        <f t="shared" si="39"/>
        <v>0</v>
      </c>
    </row>
    <row r="27" spans="1:231" x14ac:dyDescent="0.6">
      <c r="A27" s="83">
        <v>24</v>
      </c>
      <c r="B27" s="83">
        <v>1111061</v>
      </c>
      <c r="C27" s="84" t="s">
        <v>16887</v>
      </c>
      <c r="D27" s="83" t="s">
        <v>169</v>
      </c>
      <c r="E27" s="85">
        <v>4.0599999999999996</v>
      </c>
      <c r="F27" s="99">
        <f t="shared" si="5"/>
        <v>304.49999999999994</v>
      </c>
      <c r="G27" s="100">
        <f t="shared" si="40"/>
        <v>23</v>
      </c>
      <c r="H27" s="100">
        <f t="shared" si="40"/>
        <v>39</v>
      </c>
      <c r="I27" s="100">
        <f t="shared" si="40"/>
        <v>13</v>
      </c>
      <c r="J27" s="100">
        <f t="shared" si="40"/>
        <v>0</v>
      </c>
      <c r="K27" s="100">
        <f t="shared" si="40"/>
        <v>0</v>
      </c>
      <c r="L27" s="100">
        <f t="shared" si="40"/>
        <v>0</v>
      </c>
      <c r="M27" s="101">
        <f t="shared" si="7"/>
        <v>75</v>
      </c>
      <c r="N27" s="102">
        <f t="shared" si="8"/>
        <v>75</v>
      </c>
      <c r="O27" s="103">
        <f>IFERROR(VLOOKUP(B27,'[1]1'!B:D,3,0),"0")</f>
        <v>0</v>
      </c>
      <c r="P27" s="103">
        <f>IFERROR(VLOOKUP(B27,'[1]1'!B:E,4,0),"0")</f>
        <v>0</v>
      </c>
      <c r="Q27" s="103">
        <f>IFERROR(VLOOKUP(B27,'[1]1'!B:F,5,0),"0")</f>
        <v>0</v>
      </c>
      <c r="R27" s="103">
        <f>IFERROR(VLOOKUP(B27,'[1]1'!B:J,9,0),"0")</f>
        <v>0</v>
      </c>
      <c r="S27" s="103">
        <f>IFERROR(VLOOKUP(B27,'[1]1'!B:K,10,0),"0")</f>
        <v>0</v>
      </c>
      <c r="T27" s="103">
        <f>IFERROR(VLOOKUP(B27,'[1]1'!B:L,11,0),"0")</f>
        <v>0</v>
      </c>
      <c r="U27" s="101">
        <f t="shared" si="9"/>
        <v>0</v>
      </c>
      <c r="V27" s="103">
        <f>IFERROR(VLOOKUP(B27,'[1]2'!B:D,3,0),"0")</f>
        <v>0</v>
      </c>
      <c r="W27" s="103">
        <f>IFERROR(VLOOKUP(B27,'[1]2'!B:E,4,0),"0")</f>
        <v>3</v>
      </c>
      <c r="X27" s="103">
        <f>IFERROR(VLOOKUP(B27,'[1]2'!B:F,5,0),"0")</f>
        <v>8</v>
      </c>
      <c r="Y27" s="103">
        <f>IFERROR(VLOOKUP(B27,'[1]2'!B:J,9,0),"0")</f>
        <v>0</v>
      </c>
      <c r="Z27" s="103">
        <f>IFERROR(VLOOKUP(B27,'[1]2'!B:K,10,0),"0")</f>
        <v>0</v>
      </c>
      <c r="AA27" s="103">
        <f>IFERROR(VLOOKUP(B27,'[1]2'!B:L,11,0),"0")</f>
        <v>0</v>
      </c>
      <c r="AB27" s="101">
        <f t="shared" si="10"/>
        <v>11</v>
      </c>
      <c r="AC27" s="103">
        <f>IFERROR(VLOOKUP(B27,'[1]3'!B:D,3,0),"0")</f>
        <v>0</v>
      </c>
      <c r="AD27" s="103">
        <f>IFERROR(VLOOKUP(B27,'[1]3'!B:E,4,0),"0")</f>
        <v>0</v>
      </c>
      <c r="AE27" s="103">
        <f>IFERROR(VLOOKUP(B27,'[1]3'!B:F,5,0),"0")</f>
        <v>0</v>
      </c>
      <c r="AF27" s="103">
        <f>IFERROR(VLOOKUP(B27,'[1]3'!B:J,9,0),"0")</f>
        <v>0</v>
      </c>
      <c r="AG27" s="103">
        <f>IFERROR(VLOOKUP(B27,'[1]3'!B:K,10,0),"0")</f>
        <v>0</v>
      </c>
      <c r="AH27" s="103">
        <f>IFERROR(VLOOKUP(B27,'[1]3'!B:L,11,0),"0")</f>
        <v>0</v>
      </c>
      <c r="AI27" s="101">
        <f t="shared" si="11"/>
        <v>0</v>
      </c>
      <c r="AJ27" s="103">
        <f>IFERROR(VLOOKUP(B27,'[1]4'!B:D,3,0),"0")</f>
        <v>0</v>
      </c>
      <c r="AK27" s="103">
        <f>IFERROR(VLOOKUP(B27,'[1]4'!B:E,4,0),"0")</f>
        <v>0</v>
      </c>
      <c r="AL27" s="103">
        <f>IFERROR(VLOOKUP(B27,'[1]4'!B:F,5,0),"0")</f>
        <v>0</v>
      </c>
      <c r="AM27" s="103">
        <f>IFERROR(VLOOKUP(B27,'[1]4'!B:J,9,0),"0")</f>
        <v>0</v>
      </c>
      <c r="AN27" s="103">
        <f>IFERROR(VLOOKUP(B27,'[1]4'!B:K,10,0),"0")</f>
        <v>0</v>
      </c>
      <c r="AO27" s="103">
        <f>IFERROR(VLOOKUP(B27,'[1]4'!B:L,11,0),"0")</f>
        <v>0</v>
      </c>
      <c r="AP27" s="101">
        <f t="shared" si="12"/>
        <v>0</v>
      </c>
      <c r="AQ27" s="103">
        <f>IFERROR(VLOOKUP(B27,'[1]5'!B:D,3,0),"0")</f>
        <v>0</v>
      </c>
      <c r="AR27" s="103">
        <f>IFERROR(VLOOKUP(B27,'[1]5'!B:E,4,0),"0")</f>
        <v>0</v>
      </c>
      <c r="AS27" s="103">
        <f>IFERROR(VLOOKUP(B27,'[1]5'!B:F,5,0),"0")</f>
        <v>0</v>
      </c>
      <c r="AT27" s="103">
        <f>IFERROR(VLOOKUP(B27,'[1]5'!B:J,9,0),"0")</f>
        <v>0</v>
      </c>
      <c r="AU27" s="103">
        <f>IFERROR(VLOOKUP(B27,'[1]5'!B:K,10,0),"0")</f>
        <v>0</v>
      </c>
      <c r="AV27" s="103">
        <f>IFERROR(VLOOKUP(B27,'[1]5'!B:L,11,0),"0")</f>
        <v>0</v>
      </c>
      <c r="AW27" s="101">
        <f t="shared" si="13"/>
        <v>0</v>
      </c>
      <c r="AX27" s="103">
        <f>IFERROR(VLOOKUP(B27,'[1]6'!B:D,3,0),"0")</f>
        <v>0</v>
      </c>
      <c r="AY27" s="103">
        <f>IFERROR(VLOOKUP(B27,'[1]6'!B:E,4,0),"0")</f>
        <v>0</v>
      </c>
      <c r="AZ27" s="103">
        <f>IFERROR(VLOOKUP(B27,'[1]6'!B:F,5,0),"0")</f>
        <v>0</v>
      </c>
      <c r="BA27" s="103">
        <f>IFERROR(VLOOKUP(B27,'[1]6'!B:J,9,0),"0")</f>
        <v>0</v>
      </c>
      <c r="BB27" s="103">
        <f>IFERROR(VLOOKUP(B27,'[1]6'!B:K,10,0),"0")</f>
        <v>0</v>
      </c>
      <c r="BC27" s="103">
        <f>IFERROR(VLOOKUP(B27,'[1]6'!B:L,11,0),"0")</f>
        <v>0</v>
      </c>
      <c r="BD27" s="101">
        <f t="shared" si="14"/>
        <v>0</v>
      </c>
      <c r="BE27" s="103">
        <f>IFERROR(VLOOKUP(B27,'[1]7'!B:D,3,0),"0")</f>
        <v>0</v>
      </c>
      <c r="BF27" s="103">
        <f>IFERROR(VLOOKUP(B27,'[1]7'!B:E,4,0),"0")</f>
        <v>0</v>
      </c>
      <c r="BG27" s="103">
        <f>IFERROR(VLOOKUP(B27,'[1]7'!B:F,5,0),"0")</f>
        <v>0</v>
      </c>
      <c r="BH27" s="103">
        <f>IFERROR(VLOOKUP(B27,'[1]7'!B:J,9,0),"0")</f>
        <v>0</v>
      </c>
      <c r="BI27" s="103">
        <f>IFERROR(VLOOKUP(B27,'[1]7'!B:K,10,0),"0")</f>
        <v>0</v>
      </c>
      <c r="BJ27" s="103">
        <f>IFERROR(VLOOKUP(B27,'[1]7'!B:L,11,0),"0")</f>
        <v>0</v>
      </c>
      <c r="BK27" s="101">
        <f t="shared" si="15"/>
        <v>0</v>
      </c>
      <c r="BL27" s="103">
        <f>IFERROR(VLOOKUP(B27,'[1]8'!B:D,3,0),"0")</f>
        <v>0</v>
      </c>
      <c r="BM27" s="103">
        <f>IFERROR(VLOOKUP(B27,'[1]8'!B:E,4,0),"0")</f>
        <v>0</v>
      </c>
      <c r="BN27" s="103">
        <f>IFERROR(VLOOKUP(B27,'[1]8'!B:F,5,0),"0")</f>
        <v>0</v>
      </c>
      <c r="BO27" s="103">
        <f>IFERROR(VLOOKUP(B27,'[1]8'!B:J,9,0),"0")</f>
        <v>0</v>
      </c>
      <c r="BP27" s="103">
        <f>IFERROR(VLOOKUP(B27,'[1]8'!B:K,10,0),"0")</f>
        <v>0</v>
      </c>
      <c r="BQ27" s="103">
        <f>IFERROR(VLOOKUP(B27,'[1]8'!B:L,11,0),"0")</f>
        <v>0</v>
      </c>
      <c r="BR27" s="101">
        <f t="shared" si="16"/>
        <v>0</v>
      </c>
      <c r="BS27" s="103">
        <f>IFERROR(VLOOKUP(B27,'[1]9'!B:D,3,0),"0")</f>
        <v>0</v>
      </c>
      <c r="BT27" s="103">
        <f>IFERROR(VLOOKUP(B27,'[1]9'!B:E,4,0),"0")</f>
        <v>0</v>
      </c>
      <c r="BU27" s="103">
        <f>IFERROR(VLOOKUP(B27,'[1]9'!B:F,5,0),"0")</f>
        <v>0</v>
      </c>
      <c r="BV27" s="103">
        <f>IFERROR(VLOOKUP(B27,'[1]9'!B:J,9,0),"0")</f>
        <v>0</v>
      </c>
      <c r="BW27" s="103">
        <f>IFERROR(VLOOKUP(B27,'[1]9'!B:K,10,0),"0")</f>
        <v>0</v>
      </c>
      <c r="BX27" s="103">
        <f>IFERROR(VLOOKUP(B27,'[1]9'!B:L,11,0),"0")</f>
        <v>0</v>
      </c>
      <c r="BY27" s="101">
        <f t="shared" si="17"/>
        <v>0</v>
      </c>
      <c r="BZ27" s="103">
        <f>IFERROR(VLOOKUP(B27,'[1]10'!B:D,3,0),"0")</f>
        <v>0</v>
      </c>
      <c r="CA27" s="103">
        <f>IFERROR(VLOOKUP(B27,'[1]10'!B:E,4,0),"0")</f>
        <v>0</v>
      </c>
      <c r="CB27" s="103">
        <f>IFERROR(VLOOKUP(B27,'[1]10'!B:F,5,0),"0")</f>
        <v>0</v>
      </c>
      <c r="CC27" s="103">
        <f>IFERROR(VLOOKUP(B27,'[1]10'!B:J,9,0),"0")</f>
        <v>0</v>
      </c>
      <c r="CD27" s="103">
        <f>IFERROR(VLOOKUP(B27,'[1]10'!B:K,10,0),"0")</f>
        <v>0</v>
      </c>
      <c r="CE27" s="103">
        <f>IFERROR(VLOOKUP(B27,'[1]10'!B:L,11,0),"0")</f>
        <v>0</v>
      </c>
      <c r="CF27" s="101">
        <f t="shared" si="18"/>
        <v>0</v>
      </c>
      <c r="CG27" s="103">
        <f>IFERROR(VLOOKUP(B27,'[1]11'!B:D,3,0),"0")</f>
        <v>2</v>
      </c>
      <c r="CH27" s="103">
        <f>IFERROR(VLOOKUP(B27,'[1]11'!B:E,4,0),"0")</f>
        <v>0</v>
      </c>
      <c r="CI27" s="103">
        <f>IFERROR(VLOOKUP(B27,'[1]11'!B:F,5,0),"0")</f>
        <v>0</v>
      </c>
      <c r="CJ27" s="103">
        <f>IFERROR(VLOOKUP(B27,'[1]11'!B:J,9,0),"0")</f>
        <v>0</v>
      </c>
      <c r="CK27" s="103">
        <f>IFERROR(VLOOKUP(B27,'[1]11'!B:K,10,0),"0")</f>
        <v>0</v>
      </c>
      <c r="CL27" s="103">
        <f>IFERROR(VLOOKUP(B27,'[1]11'!B:L,11,0),"0")</f>
        <v>0</v>
      </c>
      <c r="CM27" s="101">
        <f t="shared" si="19"/>
        <v>2</v>
      </c>
      <c r="CN27" s="103">
        <f>IFERROR(VLOOKUP(B27,'[1]12'!B:D,3,0),"0")</f>
        <v>0</v>
      </c>
      <c r="CO27" s="103">
        <f>IFERROR(VLOOKUP(B27,'[1]12'!B:E,4,0),"0")</f>
        <v>0</v>
      </c>
      <c r="CP27" s="103">
        <f>IFERROR(VLOOKUP(B27,'[1]12'!B:F,5,0),"0")</f>
        <v>0</v>
      </c>
      <c r="CQ27" s="103">
        <f>IFERROR(VLOOKUP(B27,'[1]12'!B:J,9,0),"0")</f>
        <v>0</v>
      </c>
      <c r="CR27" s="103">
        <f>IFERROR(VLOOKUP(B27,'[1]12'!B:K,10,0),"0")</f>
        <v>0</v>
      </c>
      <c r="CS27" s="103">
        <f>IFERROR(VLOOKUP(B27,'[1]12'!B:L,11,0),"0")</f>
        <v>0</v>
      </c>
      <c r="CT27" s="101">
        <f t="shared" si="20"/>
        <v>0</v>
      </c>
      <c r="CU27" s="103">
        <f>IFERROR(VLOOKUP(B27,'[1]13'!B:D,3,0),"0")</f>
        <v>0</v>
      </c>
      <c r="CV27" s="103">
        <f>IFERROR(VLOOKUP(B27,'[1]13'!B:E,4,0),"0")</f>
        <v>0</v>
      </c>
      <c r="CW27" s="103">
        <f>IFERROR(VLOOKUP(B27,'[1]13'!B:F,5,0),"0")</f>
        <v>0</v>
      </c>
      <c r="CX27" s="103">
        <f>IFERROR(VLOOKUP(B27,'[1]13'!B:J,9,0),"0")</f>
        <v>0</v>
      </c>
      <c r="CY27" s="103">
        <f>IFERROR(VLOOKUP(B27,'[1]13'!B:K,10,0),"0")</f>
        <v>0</v>
      </c>
      <c r="CZ27" s="103">
        <f>IFERROR(VLOOKUP(B27,'[1]13'!B:L,11,0),"0")</f>
        <v>0</v>
      </c>
      <c r="DA27" s="101">
        <f t="shared" si="21"/>
        <v>0</v>
      </c>
      <c r="DB27" s="103">
        <f>IFERROR(VLOOKUP(B27,'[1]14'!B:D,3,0),"0")</f>
        <v>0</v>
      </c>
      <c r="DC27" s="103">
        <f>IFERROR(VLOOKUP(B27,'[1]14'!B:E,4,0),"0")</f>
        <v>0</v>
      </c>
      <c r="DD27" s="103">
        <f>IFERROR(VLOOKUP(B27,'[1]14'!B:F,5,0),"0")</f>
        <v>0</v>
      </c>
      <c r="DE27" s="103">
        <f>IFERROR(VLOOKUP(B27,'[1]14'!B:J,9,0),"0")</f>
        <v>0</v>
      </c>
      <c r="DF27" s="103">
        <f>IFERROR(VLOOKUP(B27,'[1]14'!B:K,10,0),"0")</f>
        <v>0</v>
      </c>
      <c r="DG27" s="103">
        <f>IFERROR(VLOOKUP(B27,'[1]14'!B:L,11,0),"0")</f>
        <v>0</v>
      </c>
      <c r="DH27" s="101">
        <f t="shared" si="22"/>
        <v>0</v>
      </c>
      <c r="DI27" s="103">
        <f>IFERROR(VLOOKUP(B27,'[1]15'!B:D,3,0),"0")</f>
        <v>0</v>
      </c>
      <c r="DJ27" s="103">
        <f>IFERROR(VLOOKUP(B27,'[1]15'!B:E,4,0),"0")</f>
        <v>0</v>
      </c>
      <c r="DK27" s="103">
        <f>IFERROR(VLOOKUP(B27,'[1]15'!B:F,5,0),"0")</f>
        <v>0</v>
      </c>
      <c r="DL27" s="103">
        <f>IFERROR(VLOOKUP(B27,'[1]15'!B:J,9,0),"0")</f>
        <v>0</v>
      </c>
      <c r="DM27" s="103">
        <f>IFERROR(VLOOKUP(B27,'[1]15'!B:K,10,0),"0")</f>
        <v>0</v>
      </c>
      <c r="DN27" s="103">
        <f>IFERROR(VLOOKUP(B27,'[1]15'!B:L,11,0),"0")</f>
        <v>0</v>
      </c>
      <c r="DO27" s="101">
        <f t="shared" si="23"/>
        <v>0</v>
      </c>
      <c r="DP27" s="103">
        <f>IFERROR(VLOOKUP(B27,'[1]16'!B:D,3,0),"0")</f>
        <v>0</v>
      </c>
      <c r="DQ27" s="103">
        <f>IFERROR(VLOOKUP(B27,'[1]16'!B:E,4,0),"0")</f>
        <v>0</v>
      </c>
      <c r="DR27" s="103">
        <f>IFERROR(VLOOKUP(B27,'[1]16'!B:F,5,0),"0")</f>
        <v>5</v>
      </c>
      <c r="DS27" s="103">
        <f>IFERROR(VLOOKUP(B27,'[1]16'!B:J,9,0),"0")</f>
        <v>0</v>
      </c>
      <c r="DT27" s="103">
        <f>IFERROR(VLOOKUP(B27,'[1]16'!B:K,10,0),"0")</f>
        <v>0</v>
      </c>
      <c r="DU27" s="103">
        <f>IFERROR(VLOOKUP(B27,'[1]16'!B:L,11,0),"0")</f>
        <v>0</v>
      </c>
      <c r="DV27" s="101">
        <f t="shared" si="24"/>
        <v>5</v>
      </c>
      <c r="DW27" s="103">
        <f>IFERROR(VLOOKUP(B27,'[1]17'!B:D,3,0),"0")</f>
        <v>2</v>
      </c>
      <c r="DX27" s="103">
        <f>IFERROR(VLOOKUP(B27,'[1]17'!B:E,4,0),"0")</f>
        <v>0</v>
      </c>
      <c r="DY27" s="103">
        <f>IFERROR(VLOOKUP(B27,'[1]17'!B:F,5,0),"0")</f>
        <v>0</v>
      </c>
      <c r="DZ27" s="103">
        <f>IFERROR(VLOOKUP(B27,'[1]17'!B:J,9,0),"0")</f>
        <v>0</v>
      </c>
      <c r="EA27" s="103">
        <f>IFERROR(VLOOKUP(B27,'[1]17'!B:K,10,0),"0")</f>
        <v>0</v>
      </c>
      <c r="EB27" s="103">
        <f>IFERROR(VLOOKUP(B27,'[1]17'!B:L,11,0),"0")</f>
        <v>0</v>
      </c>
      <c r="EC27" s="101">
        <f t="shared" si="25"/>
        <v>2</v>
      </c>
      <c r="ED27" s="103">
        <f>IFERROR(VLOOKUP(B27,'[1]18'!B:D,3,0),"0")</f>
        <v>0</v>
      </c>
      <c r="EE27" s="103">
        <f>IFERROR(VLOOKUP(B27,'[1]18'!B:E,4,0),"0")</f>
        <v>0</v>
      </c>
      <c r="EF27" s="103">
        <f>IFERROR(VLOOKUP(B27,'[1]18'!B:F,5,0),"0")</f>
        <v>0</v>
      </c>
      <c r="EG27" s="103">
        <f>IFERROR(VLOOKUP(B27,'[1]18'!B:J,9,0),"0")</f>
        <v>0</v>
      </c>
      <c r="EH27" s="103">
        <f>IFERROR(VLOOKUP(B27,'[1]18'!B:K,10,0),"0")</f>
        <v>0</v>
      </c>
      <c r="EI27" s="103">
        <f>IFERROR(VLOOKUP(B27,'[1]18'!B:L,11,0),"0")</f>
        <v>0</v>
      </c>
      <c r="EJ27" s="101">
        <f t="shared" si="26"/>
        <v>0</v>
      </c>
      <c r="EK27" s="103">
        <f>IFERROR(VLOOKUP(B27,'[1]19'!B:D,3,0),"0")</f>
        <v>0</v>
      </c>
      <c r="EL27" s="103">
        <f>IFERROR(VLOOKUP(B27,'[1]19'!B:E,4,0),"0")</f>
        <v>0</v>
      </c>
      <c r="EM27" s="103">
        <f>IFERROR(VLOOKUP(B27,'[1]19'!B:F,5,0),"0")</f>
        <v>0</v>
      </c>
      <c r="EN27" s="103">
        <f>IFERROR(VLOOKUP(B27,'[1]19'!B:J,9,0),"0")</f>
        <v>0</v>
      </c>
      <c r="EO27" s="103">
        <f>IFERROR(VLOOKUP(B27,'[1]19'!B:K,10,0),"0")</f>
        <v>0</v>
      </c>
      <c r="EP27" s="103">
        <f>IFERROR(VLOOKUP(B27,'[1]19'!B:L,11,0),"0")</f>
        <v>0</v>
      </c>
      <c r="EQ27" s="101">
        <f t="shared" si="27"/>
        <v>0</v>
      </c>
      <c r="ER27" s="103">
        <f>IFERROR(VLOOKUP(B27,'[1]20'!B:D,3,0),"0")</f>
        <v>0</v>
      </c>
      <c r="ES27" s="103">
        <f>IFERROR(VLOOKUP(B27,'[1]20'!B:E,4,0),"0")</f>
        <v>0</v>
      </c>
      <c r="ET27" s="103">
        <f>IFERROR(VLOOKUP(B27,'[1]20'!B:F,5,0),"0")</f>
        <v>0</v>
      </c>
      <c r="EU27" s="103">
        <f>IFERROR(VLOOKUP(B27,'[1]20'!B:J,9,0),"0")</f>
        <v>0</v>
      </c>
      <c r="EV27" s="103">
        <f>IFERROR(VLOOKUP(B27,'[1]20'!B:K,10,0),"0")</f>
        <v>0</v>
      </c>
      <c r="EW27" s="103">
        <f>IFERROR(VLOOKUP(B27,'[1]20'!B:L,11,0),"0")</f>
        <v>0</v>
      </c>
      <c r="EX27" s="101">
        <f t="shared" si="28"/>
        <v>0</v>
      </c>
      <c r="EY27" s="103">
        <f>IFERROR(VLOOKUP(B27,'[1]21'!B:D,3,0),"0")</f>
        <v>0</v>
      </c>
      <c r="EZ27" s="103">
        <f>IFERROR(VLOOKUP(B27,'[1]21'!B:E,4,0),"0")</f>
        <v>0</v>
      </c>
      <c r="FA27" s="103">
        <f>IFERROR(VLOOKUP(B27,'[1]21'!B:F,5,0),"0")</f>
        <v>0</v>
      </c>
      <c r="FB27" s="103">
        <f>IFERROR(VLOOKUP(B27,'[1]21'!B:J,9,0),"0")</f>
        <v>0</v>
      </c>
      <c r="FC27" s="103">
        <f>IFERROR(VLOOKUP(B27,'[1]21'!B:K,10,0),"0")</f>
        <v>0</v>
      </c>
      <c r="FD27" s="103">
        <f>IFERROR(VLOOKUP(B27,'[1]21'!B:L,11,0),"0")</f>
        <v>0</v>
      </c>
      <c r="FE27" s="101">
        <f t="shared" si="29"/>
        <v>0</v>
      </c>
      <c r="FF27" s="103">
        <f>IFERROR(VLOOKUP(B27,'[1]22'!B:D,3,0),"0")</f>
        <v>0</v>
      </c>
      <c r="FG27" s="103">
        <f>IFERROR(VLOOKUP(B27,'[1]22'!B:E,4,0),"0")</f>
        <v>0</v>
      </c>
      <c r="FH27" s="103">
        <f>IFERROR(VLOOKUP(B27,'[1]22'!B:F,5,0),"0")</f>
        <v>0</v>
      </c>
      <c r="FI27" s="103">
        <f>IFERROR(VLOOKUP(B27,'[1]22'!B:J,9,0),"0")</f>
        <v>0</v>
      </c>
      <c r="FJ27" s="103">
        <f>IFERROR(VLOOKUP(B27,'[1]22'!B:K,10,0),"0")</f>
        <v>0</v>
      </c>
      <c r="FK27" s="103">
        <f>IFERROR(VLOOKUP(B27,'[1]22'!B:L,11,0),"0")</f>
        <v>0</v>
      </c>
      <c r="FL27" s="101">
        <f t="shared" si="30"/>
        <v>0</v>
      </c>
      <c r="FM27" s="103">
        <f>IFERROR(VLOOKUP(B27,'[1]23'!B:D,3,0),"0")</f>
        <v>0</v>
      </c>
      <c r="FN27" s="103">
        <f>IFERROR(VLOOKUP(B27,'[1]23'!B:E,4,0),"0")</f>
        <v>0</v>
      </c>
      <c r="FO27" s="103">
        <f>IFERROR(VLOOKUP(B27,'[1]23'!B:F,5,0),"0")</f>
        <v>0</v>
      </c>
      <c r="FP27" s="103">
        <f>IFERROR(VLOOKUP(B27,'[1]23'!B:J,9,0),"0")</f>
        <v>0</v>
      </c>
      <c r="FQ27" s="103">
        <f>IFERROR(VLOOKUP(B27,'[1]23'!B:K,10,0),"0")</f>
        <v>0</v>
      </c>
      <c r="FR27" s="103">
        <f>IFERROR(VLOOKUP(B27,'[1]23'!B:L,11,0),"0")</f>
        <v>0</v>
      </c>
      <c r="FS27" s="101">
        <f t="shared" si="31"/>
        <v>0</v>
      </c>
      <c r="FT27" s="103">
        <f>IFERROR(VLOOKUP(B27,'[1]24'!B:D,3,0),"0")</f>
        <v>19</v>
      </c>
      <c r="FU27" s="103">
        <f>IFERROR(VLOOKUP(B27,'[1]24'!B:E,4,0),"0")</f>
        <v>0</v>
      </c>
      <c r="FV27" s="103">
        <f>IFERROR(VLOOKUP(B27,'[1]24'!B:F,5,0),"0")</f>
        <v>0</v>
      </c>
      <c r="FW27" s="103">
        <f>IFERROR(VLOOKUP(B27,'[1]24'!B:J,9,0),"0")</f>
        <v>0</v>
      </c>
      <c r="FX27" s="103">
        <f>IFERROR(VLOOKUP(B27,'[1]24'!B:K,10,0),"0")</f>
        <v>0</v>
      </c>
      <c r="FY27" s="103">
        <f>IFERROR(VLOOKUP(B27,'[1]24'!B:L,11,0),"0")</f>
        <v>0</v>
      </c>
      <c r="FZ27" s="101">
        <f t="shared" si="32"/>
        <v>19</v>
      </c>
      <c r="GA27" s="103">
        <f>IFERROR(VLOOKUP(B27,'[1]25'!B:D,3,0),"0")</f>
        <v>0</v>
      </c>
      <c r="GB27" s="103">
        <f>IFERROR(VLOOKUP(B27,'[1]25'!B:E,4,0),"0")</f>
        <v>0</v>
      </c>
      <c r="GC27" s="103">
        <f>IFERROR(VLOOKUP(B27,'[1]25'!B:F,5,0),"0")</f>
        <v>0</v>
      </c>
      <c r="GD27" s="103">
        <f>IFERROR(VLOOKUP(B27,'[1]25'!B:J,9,0),"0")</f>
        <v>0</v>
      </c>
      <c r="GE27" s="103">
        <f>IFERROR(VLOOKUP(B27,'[1]25'!B:K,10,0),"0")</f>
        <v>0</v>
      </c>
      <c r="GF27" s="103">
        <f>IFERROR(VLOOKUP(B27,'[1]25'!B:L,11,0),"0")</f>
        <v>0</v>
      </c>
      <c r="GG27" s="101">
        <f t="shared" si="33"/>
        <v>0</v>
      </c>
      <c r="GH27" s="103">
        <f>IFERROR(VLOOKUP(B27,'[1]26'!B:D,3,0),"0")</f>
        <v>0</v>
      </c>
      <c r="GI27" s="103">
        <f>IFERROR(VLOOKUP(B27,'[1]26'!B:E,4,0),"0")</f>
        <v>8</v>
      </c>
      <c r="GJ27" s="103">
        <f>IFERROR(VLOOKUP(B27,'[1]26'!B:F,5,0),"0")</f>
        <v>0</v>
      </c>
      <c r="GK27" s="103">
        <f>IFERROR(VLOOKUP(B27,'[1]26'!B:J,9,0),"0")</f>
        <v>0</v>
      </c>
      <c r="GL27" s="103">
        <f>IFERROR(VLOOKUP(B27,'[1]26'!B:K,10,0),"0")</f>
        <v>0</v>
      </c>
      <c r="GM27" s="103">
        <f>IFERROR(VLOOKUP(B27,'[1]26'!B:L,11,0),"0")</f>
        <v>0</v>
      </c>
      <c r="GN27" s="101">
        <f t="shared" si="34"/>
        <v>8</v>
      </c>
      <c r="GO27" s="103">
        <f>IFERROR(VLOOKUP(B27,'[1]27'!B:D,3,0),"0")</f>
        <v>0</v>
      </c>
      <c r="GP27" s="103">
        <f>IFERROR(VLOOKUP(B27,'[1]27'!B:E,4,0),"0")</f>
        <v>0</v>
      </c>
      <c r="GQ27" s="103">
        <f>IFERROR(VLOOKUP(B27,'[1]27'!B:F,5,0),"0")</f>
        <v>0</v>
      </c>
      <c r="GR27" s="103">
        <f>IFERROR(VLOOKUP(B27,'[1]27'!B:J,9,0),"0")</f>
        <v>0</v>
      </c>
      <c r="GS27" s="103">
        <f>IFERROR(VLOOKUP(B27,'[1]27'!B:K,10,0),"0")</f>
        <v>0</v>
      </c>
      <c r="GT27" s="103">
        <f>IFERROR(VLOOKUP(B27,'[1]27'!B:L,11,0),"0")</f>
        <v>0</v>
      </c>
      <c r="GU27" s="101">
        <f t="shared" si="35"/>
        <v>0</v>
      </c>
      <c r="GV27" s="103">
        <f>IFERROR(VLOOKUP(B27,'[1]28'!B:D,3,0),"0")</f>
        <v>0</v>
      </c>
      <c r="GW27" s="103">
        <f>IFERROR(VLOOKUP(B27,'[1]28'!B:E,4,0),"0")</f>
        <v>24</v>
      </c>
      <c r="GX27" s="103">
        <f>IFERROR(VLOOKUP(B27,'[1]28'!B:F,5,0),"0")</f>
        <v>0</v>
      </c>
      <c r="GY27" s="103">
        <f>IFERROR(VLOOKUP(B27,'[1]28'!B:J,9,0),"0")</f>
        <v>0</v>
      </c>
      <c r="GZ27" s="103">
        <f>IFERROR(VLOOKUP(B27,'[1]28'!B:K,10,0),"0")</f>
        <v>0</v>
      </c>
      <c r="HA27" s="103">
        <f>IFERROR(VLOOKUP(B27,'[1]28'!B:L,11,0),"0")</f>
        <v>0</v>
      </c>
      <c r="HB27" s="101">
        <f t="shared" si="36"/>
        <v>24</v>
      </c>
      <c r="HC27" s="103">
        <f>IFERROR(VLOOKUP(B27,'[1]29'!B:D,3,0),"0")</f>
        <v>0</v>
      </c>
      <c r="HD27" s="103">
        <f>IFERROR(VLOOKUP(B27,'[1]29'!B:E,4,0),"0")</f>
        <v>0</v>
      </c>
      <c r="HE27" s="103">
        <f>IFERROR(VLOOKUP(B27,'[1]29'!B:F,5,0),"0")</f>
        <v>0</v>
      </c>
      <c r="HF27" s="103">
        <f>IFERROR(VLOOKUP(B27,'[1]29'!B:J,9,0),"0")</f>
        <v>0</v>
      </c>
      <c r="HG27" s="103">
        <f>IFERROR(VLOOKUP(B27,'[1]29'!B:K,10,0),"0")</f>
        <v>0</v>
      </c>
      <c r="HH27" s="103">
        <f>IFERROR(VLOOKUP(B27,'[1]29'!B:L,11,0),"0")</f>
        <v>0</v>
      </c>
      <c r="HI27" s="101">
        <f t="shared" si="37"/>
        <v>0</v>
      </c>
      <c r="HJ27" s="103">
        <f>IFERROR(VLOOKUP(B27,'[1]30'!B:D,3,0),"0")</f>
        <v>0</v>
      </c>
      <c r="HK27" s="103">
        <f>IFERROR(VLOOKUP(B27,'[1]30'!B:E,4,0),"0")</f>
        <v>4</v>
      </c>
      <c r="HL27" s="103">
        <f>IFERROR(VLOOKUP(B27,'[1]30'!B:F,5,0),"0")</f>
        <v>0</v>
      </c>
      <c r="HM27" s="103">
        <f>IFERROR(VLOOKUP(B27,'[1]30'!B:J,9,0),"0")</f>
        <v>0</v>
      </c>
      <c r="HN27" s="103">
        <f>IFERROR(VLOOKUP(B27,'[1]30'!B:K,10,0),"0")</f>
        <v>0</v>
      </c>
      <c r="HO27" s="103">
        <f>IFERROR(VLOOKUP(B27,'[1]30'!B:L,11,0),"0")</f>
        <v>0</v>
      </c>
      <c r="HP27" s="101">
        <f t="shared" si="38"/>
        <v>4</v>
      </c>
      <c r="HQ27" s="103">
        <f>IFERROR(VLOOKUP(B27,'[1]31'!B:D,3,0),"0")</f>
        <v>0</v>
      </c>
      <c r="HR27" s="103">
        <f>IFERROR(VLOOKUP(B27,'[1]31'!B:E,4,0),"0")</f>
        <v>0</v>
      </c>
      <c r="HS27" s="103">
        <f>IFERROR(VLOOKUP(B27,'[1]31'!B:F,5,0),"0")</f>
        <v>0</v>
      </c>
      <c r="HT27" s="103">
        <f>IFERROR(VLOOKUP(B27,'[1]31'!B:J,9,0),"0")</f>
        <v>0</v>
      </c>
      <c r="HU27" s="103">
        <f>IFERROR(VLOOKUP(B27,'[1]31'!B:K,10,0),"0")</f>
        <v>0</v>
      </c>
      <c r="HV27" s="103">
        <f>IFERROR(VLOOKUP(B27,'[1]31'!B:L,11,0),"0")</f>
        <v>0</v>
      </c>
      <c r="HW27" s="101">
        <f t="shared" si="39"/>
        <v>0</v>
      </c>
    </row>
    <row r="28" spans="1:231" x14ac:dyDescent="0.6">
      <c r="A28" s="83">
        <v>25</v>
      </c>
      <c r="B28" s="83">
        <v>1111062</v>
      </c>
      <c r="C28" s="84" t="s">
        <v>16888</v>
      </c>
      <c r="D28" s="83" t="s">
        <v>169</v>
      </c>
      <c r="E28" s="85">
        <v>4.54</v>
      </c>
      <c r="F28" s="99">
        <f>+E28*M28</f>
        <v>290.56</v>
      </c>
      <c r="G28" s="100">
        <f t="shared" si="40"/>
        <v>23</v>
      </c>
      <c r="H28" s="100">
        <f t="shared" si="40"/>
        <v>36</v>
      </c>
      <c r="I28" s="100">
        <f t="shared" si="40"/>
        <v>5</v>
      </c>
      <c r="J28" s="100">
        <f t="shared" si="40"/>
        <v>0</v>
      </c>
      <c r="K28" s="100">
        <f t="shared" si="40"/>
        <v>0</v>
      </c>
      <c r="L28" s="100">
        <f t="shared" si="40"/>
        <v>0</v>
      </c>
      <c r="M28" s="101">
        <f>SUM(G28:L28)</f>
        <v>64</v>
      </c>
      <c r="N28" s="102">
        <f t="shared" si="8"/>
        <v>64</v>
      </c>
      <c r="O28" s="103">
        <f>IFERROR(VLOOKUP(B28,'[1]1'!B:D,3,0),"0")</f>
        <v>0</v>
      </c>
      <c r="P28" s="103">
        <f>IFERROR(VLOOKUP(B28,'[1]1'!B:E,4,0),"0")</f>
        <v>0</v>
      </c>
      <c r="Q28" s="103">
        <f>IFERROR(VLOOKUP(B28,'[1]1'!B:F,5,0),"0")</f>
        <v>0</v>
      </c>
      <c r="R28" s="103">
        <f>IFERROR(VLOOKUP(B28,'[1]1'!B:J,9,0),"0")</f>
        <v>0</v>
      </c>
      <c r="S28" s="103">
        <f>IFERROR(VLOOKUP(B28,'[1]1'!B:K,10,0),"0")</f>
        <v>0</v>
      </c>
      <c r="T28" s="103">
        <f>IFERROR(VLOOKUP(B28,'[1]1'!B:L,11,0),"0")</f>
        <v>0</v>
      </c>
      <c r="U28" s="101">
        <f t="shared" si="9"/>
        <v>0</v>
      </c>
      <c r="V28" s="103">
        <f>IFERROR(VLOOKUP(B28,'[1]2'!B:D,3,0),"0")</f>
        <v>0</v>
      </c>
      <c r="W28" s="103">
        <f>IFERROR(VLOOKUP(B28,'[1]2'!B:E,4,0),"0")</f>
        <v>0</v>
      </c>
      <c r="X28" s="103">
        <f>IFERROR(VLOOKUP(B28,'[1]2'!B:F,5,0),"0")</f>
        <v>0</v>
      </c>
      <c r="Y28" s="103">
        <f>IFERROR(VLOOKUP(B28,'[1]2'!B:J,9,0),"0")</f>
        <v>0</v>
      </c>
      <c r="Z28" s="103">
        <f>IFERROR(VLOOKUP(B28,'[1]2'!B:K,10,0),"0")</f>
        <v>0</v>
      </c>
      <c r="AA28" s="103">
        <f>IFERROR(VLOOKUP(B28,'[1]2'!B:L,11,0),"0")</f>
        <v>0</v>
      </c>
      <c r="AB28" s="101">
        <f t="shared" si="10"/>
        <v>0</v>
      </c>
      <c r="AC28" s="103">
        <f>IFERROR(VLOOKUP(B28,'[1]3'!B:D,3,0),"0")</f>
        <v>0</v>
      </c>
      <c r="AD28" s="103">
        <f>IFERROR(VLOOKUP(B28,'[1]3'!B:E,4,0),"0")</f>
        <v>0</v>
      </c>
      <c r="AE28" s="103">
        <f>IFERROR(VLOOKUP(B28,'[1]3'!B:F,5,0),"0")</f>
        <v>0</v>
      </c>
      <c r="AF28" s="103">
        <f>IFERROR(VLOOKUP(B28,'[1]3'!B:J,9,0),"0")</f>
        <v>0</v>
      </c>
      <c r="AG28" s="103">
        <f>IFERROR(VLOOKUP(B28,'[1]3'!B:K,10,0),"0")</f>
        <v>0</v>
      </c>
      <c r="AH28" s="103">
        <f>IFERROR(VLOOKUP(B28,'[1]3'!B:L,11,0),"0")</f>
        <v>0</v>
      </c>
      <c r="AI28" s="101">
        <f t="shared" si="11"/>
        <v>0</v>
      </c>
      <c r="AJ28" s="103">
        <f>IFERROR(VLOOKUP(B28,'[1]4'!B:D,3,0),"0")</f>
        <v>0</v>
      </c>
      <c r="AK28" s="103">
        <f>IFERROR(VLOOKUP(B28,'[1]4'!B:E,4,0),"0")</f>
        <v>0</v>
      </c>
      <c r="AL28" s="103">
        <f>IFERROR(VLOOKUP(B28,'[1]4'!B:F,5,0),"0")</f>
        <v>0</v>
      </c>
      <c r="AM28" s="103">
        <f>IFERROR(VLOOKUP(B28,'[1]4'!B:J,9,0),"0")</f>
        <v>0</v>
      </c>
      <c r="AN28" s="103">
        <f>IFERROR(VLOOKUP(B28,'[1]4'!B:K,10,0),"0")</f>
        <v>0</v>
      </c>
      <c r="AO28" s="103">
        <f>IFERROR(VLOOKUP(B28,'[1]4'!B:L,11,0),"0")</f>
        <v>0</v>
      </c>
      <c r="AP28" s="101">
        <f t="shared" si="12"/>
        <v>0</v>
      </c>
      <c r="AQ28" s="103">
        <f>IFERROR(VLOOKUP(B28,'[1]5'!B:D,3,0),"0")</f>
        <v>0</v>
      </c>
      <c r="AR28" s="103">
        <f>IFERROR(VLOOKUP(B28,'[1]5'!B:E,4,0),"0")</f>
        <v>0</v>
      </c>
      <c r="AS28" s="103">
        <f>IFERROR(VLOOKUP(B28,'[1]5'!B:F,5,0),"0")</f>
        <v>0</v>
      </c>
      <c r="AT28" s="103">
        <f>IFERROR(VLOOKUP(B28,'[1]5'!B:J,9,0),"0")</f>
        <v>0</v>
      </c>
      <c r="AU28" s="103">
        <f>IFERROR(VLOOKUP(B28,'[1]5'!B:K,10,0),"0")</f>
        <v>0</v>
      </c>
      <c r="AV28" s="103">
        <f>IFERROR(VLOOKUP(B28,'[1]5'!B:L,11,0),"0")</f>
        <v>0</v>
      </c>
      <c r="AW28" s="101">
        <f t="shared" si="13"/>
        <v>0</v>
      </c>
      <c r="AX28" s="103">
        <f>IFERROR(VLOOKUP(B28,'[1]6'!B:D,3,0),"0")</f>
        <v>0</v>
      </c>
      <c r="AY28" s="103">
        <f>IFERROR(VLOOKUP(B28,'[1]6'!B:E,4,0),"0")</f>
        <v>0</v>
      </c>
      <c r="AZ28" s="103">
        <f>IFERROR(VLOOKUP(B28,'[1]6'!B:F,5,0),"0")</f>
        <v>0</v>
      </c>
      <c r="BA28" s="103">
        <f>IFERROR(VLOOKUP(B28,'[1]6'!B:J,9,0),"0")</f>
        <v>0</v>
      </c>
      <c r="BB28" s="103">
        <f>IFERROR(VLOOKUP(B28,'[1]6'!B:K,10,0),"0")</f>
        <v>0</v>
      </c>
      <c r="BC28" s="103">
        <f>IFERROR(VLOOKUP(B28,'[1]6'!B:L,11,0),"0")</f>
        <v>0</v>
      </c>
      <c r="BD28" s="101">
        <f t="shared" si="14"/>
        <v>0</v>
      </c>
      <c r="BE28" s="103">
        <f>IFERROR(VLOOKUP(B28,'[1]7'!B:D,3,0),"0")</f>
        <v>0</v>
      </c>
      <c r="BF28" s="103">
        <f>IFERROR(VLOOKUP(B28,'[1]7'!B:E,4,0),"0")</f>
        <v>0</v>
      </c>
      <c r="BG28" s="103">
        <f>IFERROR(VLOOKUP(B28,'[1]7'!B:F,5,0),"0")</f>
        <v>0</v>
      </c>
      <c r="BH28" s="103">
        <f>IFERROR(VLOOKUP(B28,'[1]7'!B:J,9,0),"0")</f>
        <v>0</v>
      </c>
      <c r="BI28" s="103">
        <f>IFERROR(VLOOKUP(B28,'[1]7'!B:K,10,0),"0")</f>
        <v>0</v>
      </c>
      <c r="BJ28" s="103">
        <f>IFERROR(VLOOKUP(B28,'[1]7'!B:L,11,0),"0")</f>
        <v>0</v>
      </c>
      <c r="BK28" s="101">
        <f t="shared" si="15"/>
        <v>0</v>
      </c>
      <c r="BL28" s="103">
        <f>IFERROR(VLOOKUP(B28,'[1]8'!B:D,3,0),"0")</f>
        <v>0</v>
      </c>
      <c r="BM28" s="103">
        <f>IFERROR(VLOOKUP(B28,'[1]8'!B:E,4,0),"0")</f>
        <v>0</v>
      </c>
      <c r="BN28" s="103">
        <f>IFERROR(VLOOKUP(B28,'[1]8'!B:F,5,0),"0")</f>
        <v>0</v>
      </c>
      <c r="BO28" s="103">
        <f>IFERROR(VLOOKUP(B28,'[1]8'!B:J,9,0),"0")</f>
        <v>0</v>
      </c>
      <c r="BP28" s="103">
        <f>IFERROR(VLOOKUP(B28,'[1]8'!B:K,10,0),"0")</f>
        <v>0</v>
      </c>
      <c r="BQ28" s="103">
        <f>IFERROR(VLOOKUP(B28,'[1]8'!B:L,11,0),"0")</f>
        <v>0</v>
      </c>
      <c r="BR28" s="101">
        <f t="shared" si="16"/>
        <v>0</v>
      </c>
      <c r="BS28" s="103">
        <f>IFERROR(VLOOKUP(B28,'[1]9'!B:D,3,0),"0")</f>
        <v>0</v>
      </c>
      <c r="BT28" s="103">
        <f>IFERROR(VLOOKUP(B28,'[1]9'!B:E,4,0),"0")</f>
        <v>0</v>
      </c>
      <c r="BU28" s="103">
        <f>IFERROR(VLOOKUP(B28,'[1]9'!B:F,5,0),"0")</f>
        <v>0</v>
      </c>
      <c r="BV28" s="103">
        <f>IFERROR(VLOOKUP(B28,'[1]9'!B:J,9,0),"0")</f>
        <v>0</v>
      </c>
      <c r="BW28" s="103">
        <f>IFERROR(VLOOKUP(B28,'[1]9'!B:K,10,0),"0")</f>
        <v>0</v>
      </c>
      <c r="BX28" s="103">
        <f>IFERROR(VLOOKUP(B28,'[1]9'!B:L,11,0),"0")</f>
        <v>0</v>
      </c>
      <c r="BY28" s="101">
        <f t="shared" si="17"/>
        <v>0</v>
      </c>
      <c r="BZ28" s="103">
        <f>IFERROR(VLOOKUP(B28,'[1]10'!B:D,3,0),"0")</f>
        <v>0</v>
      </c>
      <c r="CA28" s="103">
        <f>IFERROR(VLOOKUP(B28,'[1]10'!B:E,4,0),"0")</f>
        <v>0</v>
      </c>
      <c r="CB28" s="103">
        <f>IFERROR(VLOOKUP(B28,'[1]10'!B:F,5,0),"0")</f>
        <v>0</v>
      </c>
      <c r="CC28" s="103">
        <f>IFERROR(VLOOKUP(B28,'[1]10'!B:J,9,0),"0")</f>
        <v>0</v>
      </c>
      <c r="CD28" s="103">
        <f>IFERROR(VLOOKUP(B28,'[1]10'!B:K,10,0),"0")</f>
        <v>0</v>
      </c>
      <c r="CE28" s="103">
        <f>IFERROR(VLOOKUP(B28,'[1]10'!B:L,11,0),"0")</f>
        <v>0</v>
      </c>
      <c r="CF28" s="101">
        <f t="shared" si="18"/>
        <v>0</v>
      </c>
      <c r="CG28" s="103">
        <f>IFERROR(VLOOKUP(B28,'[1]11'!B:D,3,0),"0")</f>
        <v>2</v>
      </c>
      <c r="CH28" s="103">
        <f>IFERROR(VLOOKUP(B28,'[1]11'!B:E,4,0),"0")</f>
        <v>0</v>
      </c>
      <c r="CI28" s="103">
        <f>IFERROR(VLOOKUP(B28,'[1]11'!B:F,5,0),"0")</f>
        <v>0</v>
      </c>
      <c r="CJ28" s="103">
        <f>IFERROR(VLOOKUP(B28,'[1]11'!B:J,9,0),"0")</f>
        <v>0</v>
      </c>
      <c r="CK28" s="103">
        <f>IFERROR(VLOOKUP(B28,'[1]11'!B:K,10,0),"0")</f>
        <v>0</v>
      </c>
      <c r="CL28" s="103">
        <f>IFERROR(VLOOKUP(B28,'[1]11'!B:L,11,0),"0")</f>
        <v>0</v>
      </c>
      <c r="CM28" s="101">
        <f t="shared" si="19"/>
        <v>2</v>
      </c>
      <c r="CN28" s="103">
        <f>IFERROR(VLOOKUP(B28,'[1]12'!B:D,3,0),"0")</f>
        <v>0</v>
      </c>
      <c r="CO28" s="103">
        <f>IFERROR(VLOOKUP(B28,'[1]12'!B:E,4,0),"0")</f>
        <v>0</v>
      </c>
      <c r="CP28" s="103">
        <f>IFERROR(VLOOKUP(B28,'[1]12'!B:F,5,0),"0")</f>
        <v>0</v>
      </c>
      <c r="CQ28" s="103">
        <f>IFERROR(VLOOKUP(B28,'[1]12'!B:J,9,0),"0")</f>
        <v>0</v>
      </c>
      <c r="CR28" s="103">
        <f>IFERROR(VLOOKUP(B28,'[1]12'!B:K,10,0),"0")</f>
        <v>0</v>
      </c>
      <c r="CS28" s="103">
        <f>IFERROR(VLOOKUP(B28,'[1]12'!B:L,11,0),"0")</f>
        <v>0</v>
      </c>
      <c r="CT28" s="101">
        <f t="shared" si="20"/>
        <v>0</v>
      </c>
      <c r="CU28" s="103">
        <f>IFERROR(VLOOKUP(B28,'[1]13'!B:D,3,0),"0")</f>
        <v>0</v>
      </c>
      <c r="CV28" s="103">
        <f>IFERROR(VLOOKUP(B28,'[1]13'!B:E,4,0),"0")</f>
        <v>0</v>
      </c>
      <c r="CW28" s="103">
        <f>IFERROR(VLOOKUP(B28,'[1]13'!B:F,5,0),"0")</f>
        <v>0</v>
      </c>
      <c r="CX28" s="103">
        <f>IFERROR(VLOOKUP(B28,'[1]13'!B:J,9,0),"0")</f>
        <v>0</v>
      </c>
      <c r="CY28" s="103">
        <f>IFERROR(VLOOKUP(B28,'[1]13'!B:K,10,0),"0")</f>
        <v>0</v>
      </c>
      <c r="CZ28" s="103">
        <f>IFERROR(VLOOKUP(B28,'[1]13'!B:L,11,0),"0")</f>
        <v>0</v>
      </c>
      <c r="DA28" s="101">
        <f t="shared" si="21"/>
        <v>0</v>
      </c>
      <c r="DB28" s="103">
        <f>IFERROR(VLOOKUP(B28,'[1]14'!B:D,3,0),"0")</f>
        <v>0</v>
      </c>
      <c r="DC28" s="103">
        <f>IFERROR(VLOOKUP(B28,'[1]14'!B:E,4,0),"0")</f>
        <v>0</v>
      </c>
      <c r="DD28" s="103">
        <f>IFERROR(VLOOKUP(B28,'[1]14'!B:F,5,0),"0")</f>
        <v>0</v>
      </c>
      <c r="DE28" s="103">
        <f>IFERROR(VLOOKUP(B28,'[1]14'!B:J,9,0),"0")</f>
        <v>0</v>
      </c>
      <c r="DF28" s="103">
        <f>IFERROR(VLOOKUP(B28,'[1]14'!B:K,10,0),"0")</f>
        <v>0</v>
      </c>
      <c r="DG28" s="103">
        <f>IFERROR(VLOOKUP(B28,'[1]14'!B:L,11,0),"0")</f>
        <v>0</v>
      </c>
      <c r="DH28" s="101">
        <f t="shared" si="22"/>
        <v>0</v>
      </c>
      <c r="DI28" s="103">
        <f>IFERROR(VLOOKUP(B28,'[1]15'!B:D,3,0),"0")</f>
        <v>0</v>
      </c>
      <c r="DJ28" s="103">
        <f>IFERROR(VLOOKUP(B28,'[1]15'!B:E,4,0),"0")</f>
        <v>0</v>
      </c>
      <c r="DK28" s="103">
        <f>IFERROR(VLOOKUP(B28,'[1]15'!B:F,5,0),"0")</f>
        <v>0</v>
      </c>
      <c r="DL28" s="103">
        <f>IFERROR(VLOOKUP(B28,'[1]15'!B:J,9,0),"0")</f>
        <v>0</v>
      </c>
      <c r="DM28" s="103">
        <f>IFERROR(VLOOKUP(B28,'[1]15'!B:K,10,0),"0")</f>
        <v>0</v>
      </c>
      <c r="DN28" s="103">
        <f>IFERROR(VLOOKUP(B28,'[1]15'!B:L,11,0),"0")</f>
        <v>0</v>
      </c>
      <c r="DO28" s="101">
        <f t="shared" si="23"/>
        <v>0</v>
      </c>
      <c r="DP28" s="103">
        <f>IFERROR(VLOOKUP(B28,'[1]16'!B:D,3,0),"0")</f>
        <v>0</v>
      </c>
      <c r="DQ28" s="103">
        <f>IFERROR(VLOOKUP(B28,'[1]16'!B:E,4,0),"0")</f>
        <v>0</v>
      </c>
      <c r="DR28" s="103">
        <f>IFERROR(VLOOKUP(B28,'[1]16'!B:F,5,0),"0")</f>
        <v>5</v>
      </c>
      <c r="DS28" s="103">
        <f>IFERROR(VLOOKUP(B28,'[1]16'!B:J,9,0),"0")</f>
        <v>0</v>
      </c>
      <c r="DT28" s="103">
        <f>IFERROR(VLOOKUP(B28,'[1]16'!B:K,10,0),"0")</f>
        <v>0</v>
      </c>
      <c r="DU28" s="103">
        <f>IFERROR(VLOOKUP(B28,'[1]16'!B:L,11,0),"0")</f>
        <v>0</v>
      </c>
      <c r="DV28" s="101">
        <f t="shared" si="24"/>
        <v>5</v>
      </c>
      <c r="DW28" s="103">
        <f>IFERROR(VLOOKUP(B28,'[1]17'!B:D,3,0),"0")</f>
        <v>2</v>
      </c>
      <c r="DX28" s="103">
        <f>IFERROR(VLOOKUP(B28,'[1]17'!B:E,4,0),"0")</f>
        <v>0</v>
      </c>
      <c r="DY28" s="103">
        <f>IFERROR(VLOOKUP(B28,'[1]17'!B:F,5,0),"0")</f>
        <v>0</v>
      </c>
      <c r="DZ28" s="103">
        <f>IFERROR(VLOOKUP(B28,'[1]17'!B:J,9,0),"0")</f>
        <v>0</v>
      </c>
      <c r="EA28" s="103">
        <f>IFERROR(VLOOKUP(B28,'[1]17'!B:K,10,0),"0")</f>
        <v>0</v>
      </c>
      <c r="EB28" s="103">
        <f>IFERROR(VLOOKUP(B28,'[1]17'!B:L,11,0),"0")</f>
        <v>0</v>
      </c>
      <c r="EC28" s="101">
        <f t="shared" si="25"/>
        <v>2</v>
      </c>
      <c r="ED28" s="103">
        <f>IFERROR(VLOOKUP(B28,'[1]18'!B:D,3,0),"0")</f>
        <v>0</v>
      </c>
      <c r="EE28" s="103">
        <f>IFERROR(VLOOKUP(B28,'[1]18'!B:E,4,0),"0")</f>
        <v>0</v>
      </c>
      <c r="EF28" s="103">
        <f>IFERROR(VLOOKUP(B28,'[1]18'!B:F,5,0),"0")</f>
        <v>0</v>
      </c>
      <c r="EG28" s="103">
        <f>IFERROR(VLOOKUP(B28,'[1]18'!B:J,9,0),"0")</f>
        <v>0</v>
      </c>
      <c r="EH28" s="103">
        <f>IFERROR(VLOOKUP(B28,'[1]18'!B:K,10,0),"0")</f>
        <v>0</v>
      </c>
      <c r="EI28" s="103">
        <f>IFERROR(VLOOKUP(B28,'[1]18'!B:L,11,0),"0")</f>
        <v>0</v>
      </c>
      <c r="EJ28" s="101">
        <f t="shared" si="26"/>
        <v>0</v>
      </c>
      <c r="EK28" s="103">
        <f>IFERROR(VLOOKUP(B28,'[1]19'!B:D,3,0),"0")</f>
        <v>0</v>
      </c>
      <c r="EL28" s="103">
        <f>IFERROR(VLOOKUP(B28,'[1]19'!B:E,4,0),"0")</f>
        <v>0</v>
      </c>
      <c r="EM28" s="103">
        <f>IFERROR(VLOOKUP(B28,'[1]19'!B:F,5,0),"0")</f>
        <v>0</v>
      </c>
      <c r="EN28" s="103">
        <f>IFERROR(VLOOKUP(B28,'[1]19'!B:J,9,0),"0")</f>
        <v>0</v>
      </c>
      <c r="EO28" s="103">
        <f>IFERROR(VLOOKUP(B28,'[1]19'!B:K,10,0),"0")</f>
        <v>0</v>
      </c>
      <c r="EP28" s="103">
        <f>IFERROR(VLOOKUP(B28,'[1]19'!B:L,11,0),"0")</f>
        <v>0</v>
      </c>
      <c r="EQ28" s="101">
        <f t="shared" si="27"/>
        <v>0</v>
      </c>
      <c r="ER28" s="103">
        <f>IFERROR(VLOOKUP(B28,'[1]20'!B:D,3,0),"0")</f>
        <v>0</v>
      </c>
      <c r="ES28" s="103">
        <f>IFERROR(VLOOKUP(B28,'[1]20'!B:E,4,0),"0")</f>
        <v>0</v>
      </c>
      <c r="ET28" s="103">
        <f>IFERROR(VLOOKUP(B28,'[1]20'!B:F,5,0),"0")</f>
        <v>0</v>
      </c>
      <c r="EU28" s="103">
        <f>IFERROR(VLOOKUP(B28,'[1]20'!B:J,9,0),"0")</f>
        <v>0</v>
      </c>
      <c r="EV28" s="103">
        <f>IFERROR(VLOOKUP(B28,'[1]20'!B:K,10,0),"0")</f>
        <v>0</v>
      </c>
      <c r="EW28" s="103">
        <f>IFERROR(VLOOKUP(B28,'[1]20'!B:L,11,0),"0")</f>
        <v>0</v>
      </c>
      <c r="EX28" s="101">
        <f t="shared" si="28"/>
        <v>0</v>
      </c>
      <c r="EY28" s="103">
        <f>IFERROR(VLOOKUP(B28,'[1]21'!B:D,3,0),"0")</f>
        <v>0</v>
      </c>
      <c r="EZ28" s="103">
        <f>IFERROR(VLOOKUP(B28,'[1]21'!B:E,4,0),"0")</f>
        <v>0</v>
      </c>
      <c r="FA28" s="103">
        <f>IFERROR(VLOOKUP(B28,'[1]21'!B:F,5,0),"0")</f>
        <v>0</v>
      </c>
      <c r="FB28" s="103">
        <f>IFERROR(VLOOKUP(B28,'[1]21'!B:J,9,0),"0")</f>
        <v>0</v>
      </c>
      <c r="FC28" s="103">
        <f>IFERROR(VLOOKUP(B28,'[1]21'!B:K,10,0),"0")</f>
        <v>0</v>
      </c>
      <c r="FD28" s="103">
        <f>IFERROR(VLOOKUP(B28,'[1]21'!B:L,11,0),"0")</f>
        <v>0</v>
      </c>
      <c r="FE28" s="101">
        <f t="shared" si="29"/>
        <v>0</v>
      </c>
      <c r="FF28" s="103">
        <f>IFERROR(VLOOKUP(B28,'[1]22'!B:D,3,0),"0")</f>
        <v>0</v>
      </c>
      <c r="FG28" s="103">
        <f>IFERROR(VLOOKUP(B28,'[1]22'!B:E,4,0),"0")</f>
        <v>0</v>
      </c>
      <c r="FH28" s="103">
        <f>IFERROR(VLOOKUP(B28,'[1]22'!B:F,5,0),"0")</f>
        <v>0</v>
      </c>
      <c r="FI28" s="103">
        <f>IFERROR(VLOOKUP(B28,'[1]22'!B:J,9,0),"0")</f>
        <v>0</v>
      </c>
      <c r="FJ28" s="103">
        <f>IFERROR(VLOOKUP(B28,'[1]22'!B:K,10,0),"0")</f>
        <v>0</v>
      </c>
      <c r="FK28" s="103">
        <f>IFERROR(VLOOKUP(B28,'[1]22'!B:L,11,0),"0")</f>
        <v>0</v>
      </c>
      <c r="FL28" s="101">
        <f t="shared" si="30"/>
        <v>0</v>
      </c>
      <c r="FM28" s="103">
        <f>IFERROR(VLOOKUP(B28,'[1]23'!B:D,3,0),"0")</f>
        <v>0</v>
      </c>
      <c r="FN28" s="103">
        <f>IFERROR(VLOOKUP(B28,'[1]23'!B:E,4,0),"0")</f>
        <v>0</v>
      </c>
      <c r="FO28" s="103">
        <f>IFERROR(VLOOKUP(B28,'[1]23'!B:F,5,0),"0")</f>
        <v>0</v>
      </c>
      <c r="FP28" s="103">
        <f>IFERROR(VLOOKUP(B28,'[1]23'!B:J,9,0),"0")</f>
        <v>0</v>
      </c>
      <c r="FQ28" s="103">
        <f>IFERROR(VLOOKUP(B28,'[1]23'!B:K,10,0),"0")</f>
        <v>0</v>
      </c>
      <c r="FR28" s="103">
        <f>IFERROR(VLOOKUP(B28,'[1]23'!B:L,11,0),"0")</f>
        <v>0</v>
      </c>
      <c r="FS28" s="101">
        <f t="shared" si="31"/>
        <v>0</v>
      </c>
      <c r="FT28" s="103">
        <f>IFERROR(VLOOKUP(B28,'[1]24'!B:D,3,0),"0")</f>
        <v>19</v>
      </c>
      <c r="FU28" s="103">
        <f>IFERROR(VLOOKUP(B28,'[1]24'!B:E,4,0),"0")</f>
        <v>0</v>
      </c>
      <c r="FV28" s="103">
        <f>IFERROR(VLOOKUP(B28,'[1]24'!B:F,5,0),"0")</f>
        <v>0</v>
      </c>
      <c r="FW28" s="103">
        <f>IFERROR(VLOOKUP(B28,'[1]24'!B:J,9,0),"0")</f>
        <v>0</v>
      </c>
      <c r="FX28" s="103">
        <f>IFERROR(VLOOKUP(B28,'[1]24'!B:K,10,0),"0")</f>
        <v>0</v>
      </c>
      <c r="FY28" s="103">
        <f>IFERROR(VLOOKUP(B28,'[1]24'!B:L,11,0),"0")</f>
        <v>0</v>
      </c>
      <c r="FZ28" s="101">
        <f t="shared" si="32"/>
        <v>19</v>
      </c>
      <c r="GA28" s="103">
        <f>IFERROR(VLOOKUP(B28,'[1]25'!B:D,3,0),"0")</f>
        <v>0</v>
      </c>
      <c r="GB28" s="103">
        <f>IFERROR(VLOOKUP(B28,'[1]25'!B:E,4,0),"0")</f>
        <v>0</v>
      </c>
      <c r="GC28" s="103">
        <f>IFERROR(VLOOKUP(B28,'[1]25'!B:F,5,0),"0")</f>
        <v>0</v>
      </c>
      <c r="GD28" s="103">
        <f>IFERROR(VLOOKUP(B28,'[1]25'!B:J,9,0),"0")</f>
        <v>0</v>
      </c>
      <c r="GE28" s="103">
        <f>IFERROR(VLOOKUP(B28,'[1]25'!B:K,10,0),"0")</f>
        <v>0</v>
      </c>
      <c r="GF28" s="103">
        <f>IFERROR(VLOOKUP(B28,'[1]25'!B:L,11,0),"0")</f>
        <v>0</v>
      </c>
      <c r="GG28" s="101">
        <f t="shared" si="33"/>
        <v>0</v>
      </c>
      <c r="GH28" s="103">
        <f>IFERROR(VLOOKUP(B28,'[1]26'!B:D,3,0),"0")</f>
        <v>0</v>
      </c>
      <c r="GI28" s="103">
        <f>IFERROR(VLOOKUP(B28,'[1]26'!B:E,4,0),"0")</f>
        <v>8</v>
      </c>
      <c r="GJ28" s="103">
        <f>IFERROR(VLOOKUP(B28,'[1]26'!B:F,5,0),"0")</f>
        <v>0</v>
      </c>
      <c r="GK28" s="103">
        <f>IFERROR(VLOOKUP(B28,'[1]26'!B:J,9,0),"0")</f>
        <v>0</v>
      </c>
      <c r="GL28" s="103">
        <f>IFERROR(VLOOKUP(B28,'[1]26'!B:K,10,0),"0")</f>
        <v>0</v>
      </c>
      <c r="GM28" s="103">
        <f>IFERROR(VLOOKUP(B28,'[1]26'!B:L,11,0),"0")</f>
        <v>0</v>
      </c>
      <c r="GN28" s="101">
        <f t="shared" si="34"/>
        <v>8</v>
      </c>
      <c r="GO28" s="103">
        <f>IFERROR(VLOOKUP(B28,'[1]27'!B:D,3,0),"0")</f>
        <v>0</v>
      </c>
      <c r="GP28" s="103">
        <f>IFERROR(VLOOKUP(B28,'[1]27'!B:E,4,0),"0")</f>
        <v>0</v>
      </c>
      <c r="GQ28" s="103">
        <f>IFERROR(VLOOKUP(B28,'[1]27'!B:F,5,0),"0")</f>
        <v>0</v>
      </c>
      <c r="GR28" s="103">
        <f>IFERROR(VLOOKUP(B28,'[1]27'!B:J,9,0),"0")</f>
        <v>0</v>
      </c>
      <c r="GS28" s="103">
        <f>IFERROR(VLOOKUP(B28,'[1]27'!B:K,10,0),"0")</f>
        <v>0</v>
      </c>
      <c r="GT28" s="103">
        <f>IFERROR(VLOOKUP(B28,'[1]27'!B:L,11,0),"0")</f>
        <v>0</v>
      </c>
      <c r="GU28" s="101">
        <f t="shared" si="35"/>
        <v>0</v>
      </c>
      <c r="GV28" s="103">
        <f>IFERROR(VLOOKUP(B28,'[1]28'!B:D,3,0),"0")</f>
        <v>0</v>
      </c>
      <c r="GW28" s="103">
        <f>IFERROR(VLOOKUP(B28,'[1]28'!B:E,4,0),"0")</f>
        <v>24</v>
      </c>
      <c r="GX28" s="103">
        <f>IFERROR(VLOOKUP(B28,'[1]28'!B:F,5,0),"0")</f>
        <v>0</v>
      </c>
      <c r="GY28" s="103">
        <f>IFERROR(VLOOKUP(B28,'[1]28'!B:J,9,0),"0")</f>
        <v>0</v>
      </c>
      <c r="GZ28" s="103">
        <f>IFERROR(VLOOKUP(B28,'[1]28'!B:K,10,0),"0")</f>
        <v>0</v>
      </c>
      <c r="HA28" s="103">
        <f>IFERROR(VLOOKUP(B28,'[1]28'!B:L,11,0),"0")</f>
        <v>0</v>
      </c>
      <c r="HB28" s="101">
        <f t="shared" si="36"/>
        <v>24</v>
      </c>
      <c r="HC28" s="103">
        <f>IFERROR(VLOOKUP(B28,'[1]29'!B:D,3,0),"0")</f>
        <v>0</v>
      </c>
      <c r="HD28" s="103">
        <f>IFERROR(VLOOKUP(B28,'[1]29'!B:E,4,0),"0")</f>
        <v>0</v>
      </c>
      <c r="HE28" s="103">
        <f>IFERROR(VLOOKUP(B28,'[1]29'!B:F,5,0),"0")</f>
        <v>0</v>
      </c>
      <c r="HF28" s="103">
        <f>IFERROR(VLOOKUP(B28,'[1]29'!B:J,9,0),"0")</f>
        <v>0</v>
      </c>
      <c r="HG28" s="103">
        <f>IFERROR(VLOOKUP(B28,'[1]29'!B:K,10,0),"0")</f>
        <v>0</v>
      </c>
      <c r="HH28" s="103">
        <f>IFERROR(VLOOKUP(B28,'[1]29'!B:L,11,0),"0")</f>
        <v>0</v>
      </c>
      <c r="HI28" s="101">
        <f t="shared" si="37"/>
        <v>0</v>
      </c>
      <c r="HJ28" s="103">
        <f>IFERROR(VLOOKUP(B28,'[1]30'!B:D,3,0),"0")</f>
        <v>0</v>
      </c>
      <c r="HK28" s="103">
        <f>IFERROR(VLOOKUP(B28,'[1]30'!B:E,4,0),"0")</f>
        <v>4</v>
      </c>
      <c r="HL28" s="103">
        <f>IFERROR(VLOOKUP(B28,'[1]30'!B:F,5,0),"0")</f>
        <v>0</v>
      </c>
      <c r="HM28" s="103">
        <f>IFERROR(VLOOKUP(B28,'[1]30'!B:J,9,0),"0")</f>
        <v>0</v>
      </c>
      <c r="HN28" s="103">
        <f>IFERROR(VLOOKUP(B28,'[1]30'!B:K,10,0),"0")</f>
        <v>0</v>
      </c>
      <c r="HO28" s="103">
        <f>IFERROR(VLOOKUP(B28,'[1]30'!B:L,11,0),"0")</f>
        <v>0</v>
      </c>
      <c r="HP28" s="101">
        <f t="shared" si="38"/>
        <v>4</v>
      </c>
      <c r="HQ28" s="103">
        <f>IFERROR(VLOOKUP(B28,'[1]31'!B:D,3,0),"0")</f>
        <v>0</v>
      </c>
      <c r="HR28" s="103">
        <f>IFERROR(VLOOKUP(B28,'[1]31'!B:E,4,0),"0")</f>
        <v>0</v>
      </c>
      <c r="HS28" s="103">
        <f>IFERROR(VLOOKUP(B28,'[1]31'!B:F,5,0),"0")</f>
        <v>0</v>
      </c>
      <c r="HT28" s="103">
        <f>IFERROR(VLOOKUP(B28,'[1]31'!B:J,9,0),"0")</f>
        <v>0</v>
      </c>
      <c r="HU28" s="103">
        <f>IFERROR(VLOOKUP(B28,'[1]31'!B:K,10,0),"0")</f>
        <v>0</v>
      </c>
      <c r="HV28" s="103">
        <f>IFERROR(VLOOKUP(B28,'[1]31'!B:L,11,0),"0")</f>
        <v>0</v>
      </c>
      <c r="HW28" s="101">
        <f t="shared" si="39"/>
        <v>0</v>
      </c>
    </row>
    <row r="29" spans="1:231" x14ac:dyDescent="0.6">
      <c r="A29" s="83">
        <v>26</v>
      </c>
      <c r="B29" s="83">
        <v>1111063</v>
      </c>
      <c r="C29" s="84" t="s">
        <v>16889</v>
      </c>
      <c r="D29" s="83" t="s">
        <v>169</v>
      </c>
      <c r="E29" s="85">
        <v>4.17</v>
      </c>
      <c r="F29" s="99">
        <f t="shared" ref="F29:F92" si="41">+E29*N29</f>
        <v>316.92</v>
      </c>
      <c r="G29" s="100">
        <f t="shared" si="40"/>
        <v>24</v>
      </c>
      <c r="H29" s="100">
        <f t="shared" si="40"/>
        <v>39</v>
      </c>
      <c r="I29" s="100">
        <f t="shared" si="40"/>
        <v>13</v>
      </c>
      <c r="J29" s="100">
        <f t="shared" si="40"/>
        <v>0</v>
      </c>
      <c r="K29" s="100">
        <f t="shared" si="40"/>
        <v>0</v>
      </c>
      <c r="L29" s="100">
        <f t="shared" si="40"/>
        <v>0</v>
      </c>
      <c r="M29" s="101">
        <f t="shared" si="7"/>
        <v>76</v>
      </c>
      <c r="N29" s="102">
        <f t="shared" si="8"/>
        <v>76</v>
      </c>
      <c r="O29" s="103">
        <f>IFERROR(VLOOKUP(B29,'[1]1'!B:D,3,0),"0")</f>
        <v>0</v>
      </c>
      <c r="P29" s="103">
        <f>IFERROR(VLOOKUP(B29,'[1]1'!B:E,4,0),"0")</f>
        <v>0</v>
      </c>
      <c r="Q29" s="103">
        <f>IFERROR(VLOOKUP(B29,'[1]1'!B:F,5,0),"0")</f>
        <v>0</v>
      </c>
      <c r="R29" s="103">
        <f>IFERROR(VLOOKUP(B29,'[1]1'!B:J,9,0),"0")</f>
        <v>0</v>
      </c>
      <c r="S29" s="103">
        <f>IFERROR(VLOOKUP(B29,'[1]1'!B:K,10,0),"0")</f>
        <v>0</v>
      </c>
      <c r="T29" s="103">
        <f>IFERROR(VLOOKUP(B29,'[1]1'!B:L,11,0),"0")</f>
        <v>0</v>
      </c>
      <c r="U29" s="101">
        <f t="shared" si="9"/>
        <v>0</v>
      </c>
      <c r="V29" s="103">
        <f>IFERROR(VLOOKUP(B29,'[1]2'!B:D,3,0),"0")</f>
        <v>0</v>
      </c>
      <c r="W29" s="103">
        <f>IFERROR(VLOOKUP(B29,'[1]2'!B:E,4,0),"0")</f>
        <v>3</v>
      </c>
      <c r="X29" s="103">
        <f>IFERROR(VLOOKUP(B29,'[1]2'!B:F,5,0),"0")</f>
        <v>8</v>
      </c>
      <c r="Y29" s="103">
        <f>IFERROR(VLOOKUP(B29,'[1]2'!B:J,9,0),"0")</f>
        <v>0</v>
      </c>
      <c r="Z29" s="103">
        <f>IFERROR(VLOOKUP(B29,'[1]2'!B:K,10,0),"0")</f>
        <v>0</v>
      </c>
      <c r="AA29" s="103">
        <f>IFERROR(VLOOKUP(B29,'[1]2'!B:L,11,0),"0")</f>
        <v>0</v>
      </c>
      <c r="AB29" s="101">
        <f t="shared" si="10"/>
        <v>11</v>
      </c>
      <c r="AC29" s="103">
        <f>IFERROR(VLOOKUP(B29,'[1]3'!B:D,3,0),"0")</f>
        <v>0</v>
      </c>
      <c r="AD29" s="103">
        <f>IFERROR(VLOOKUP(B29,'[1]3'!B:E,4,0),"0")</f>
        <v>0</v>
      </c>
      <c r="AE29" s="103">
        <f>IFERROR(VLOOKUP(B29,'[1]3'!B:F,5,0),"0")</f>
        <v>0</v>
      </c>
      <c r="AF29" s="103">
        <f>IFERROR(VLOOKUP(B29,'[1]3'!B:J,9,0),"0")</f>
        <v>0</v>
      </c>
      <c r="AG29" s="103">
        <f>IFERROR(VLOOKUP(B29,'[1]3'!B:K,10,0),"0")</f>
        <v>0</v>
      </c>
      <c r="AH29" s="103">
        <f>IFERROR(VLOOKUP(B29,'[1]3'!B:L,11,0),"0")</f>
        <v>0</v>
      </c>
      <c r="AI29" s="101">
        <f t="shared" si="11"/>
        <v>0</v>
      </c>
      <c r="AJ29" s="103">
        <f>IFERROR(VLOOKUP(B29,'[1]4'!B:D,3,0),"0")</f>
        <v>0</v>
      </c>
      <c r="AK29" s="103">
        <f>IFERROR(VLOOKUP(B29,'[1]4'!B:E,4,0),"0")</f>
        <v>0</v>
      </c>
      <c r="AL29" s="103">
        <f>IFERROR(VLOOKUP(B29,'[1]4'!B:F,5,0),"0")</f>
        <v>0</v>
      </c>
      <c r="AM29" s="103">
        <f>IFERROR(VLOOKUP(B29,'[1]4'!B:J,9,0),"0")</f>
        <v>0</v>
      </c>
      <c r="AN29" s="103">
        <f>IFERROR(VLOOKUP(B29,'[1]4'!B:K,10,0),"0")</f>
        <v>0</v>
      </c>
      <c r="AO29" s="103">
        <f>IFERROR(VLOOKUP(B29,'[1]4'!B:L,11,0),"0")</f>
        <v>0</v>
      </c>
      <c r="AP29" s="101">
        <f t="shared" si="12"/>
        <v>0</v>
      </c>
      <c r="AQ29" s="103">
        <f>IFERROR(VLOOKUP(B29,'[1]5'!B:D,3,0),"0")</f>
        <v>0</v>
      </c>
      <c r="AR29" s="103">
        <f>IFERROR(VLOOKUP(B29,'[1]5'!B:E,4,0),"0")</f>
        <v>0</v>
      </c>
      <c r="AS29" s="103">
        <f>IFERROR(VLOOKUP(B29,'[1]5'!B:F,5,0),"0")</f>
        <v>0</v>
      </c>
      <c r="AT29" s="103">
        <f>IFERROR(VLOOKUP(B29,'[1]5'!B:J,9,0),"0")</f>
        <v>0</v>
      </c>
      <c r="AU29" s="103">
        <f>IFERROR(VLOOKUP(B29,'[1]5'!B:K,10,0),"0")</f>
        <v>0</v>
      </c>
      <c r="AV29" s="103">
        <f>IFERROR(VLOOKUP(B29,'[1]5'!B:L,11,0),"0")</f>
        <v>0</v>
      </c>
      <c r="AW29" s="101">
        <f t="shared" si="13"/>
        <v>0</v>
      </c>
      <c r="AX29" s="103">
        <f>IFERROR(VLOOKUP(B29,'[1]6'!B:D,3,0),"0")</f>
        <v>0</v>
      </c>
      <c r="AY29" s="103">
        <f>IFERROR(VLOOKUP(B29,'[1]6'!B:E,4,0),"0")</f>
        <v>0</v>
      </c>
      <c r="AZ29" s="103">
        <f>IFERROR(VLOOKUP(B29,'[1]6'!B:F,5,0),"0")</f>
        <v>0</v>
      </c>
      <c r="BA29" s="103">
        <f>IFERROR(VLOOKUP(B29,'[1]6'!B:J,9,0),"0")</f>
        <v>0</v>
      </c>
      <c r="BB29" s="103">
        <f>IFERROR(VLOOKUP(B29,'[1]6'!B:K,10,0),"0")</f>
        <v>0</v>
      </c>
      <c r="BC29" s="103">
        <f>IFERROR(VLOOKUP(B29,'[1]6'!B:L,11,0),"0")</f>
        <v>0</v>
      </c>
      <c r="BD29" s="101">
        <f t="shared" si="14"/>
        <v>0</v>
      </c>
      <c r="BE29" s="103">
        <f>IFERROR(VLOOKUP(B29,'[1]7'!B:D,3,0),"0")</f>
        <v>0</v>
      </c>
      <c r="BF29" s="103">
        <f>IFERROR(VLOOKUP(B29,'[1]7'!B:E,4,0),"0")</f>
        <v>0</v>
      </c>
      <c r="BG29" s="103">
        <f>IFERROR(VLOOKUP(B29,'[1]7'!B:F,5,0),"0")</f>
        <v>0</v>
      </c>
      <c r="BH29" s="103">
        <f>IFERROR(VLOOKUP(B29,'[1]7'!B:J,9,0),"0")</f>
        <v>0</v>
      </c>
      <c r="BI29" s="103">
        <f>IFERROR(VLOOKUP(B29,'[1]7'!B:K,10,0),"0")</f>
        <v>0</v>
      </c>
      <c r="BJ29" s="103">
        <f>IFERROR(VLOOKUP(B29,'[1]7'!B:L,11,0),"0")</f>
        <v>0</v>
      </c>
      <c r="BK29" s="101">
        <f t="shared" si="15"/>
        <v>0</v>
      </c>
      <c r="BL29" s="103">
        <f>IFERROR(VLOOKUP(B29,'[1]8'!B:D,3,0),"0")</f>
        <v>0</v>
      </c>
      <c r="BM29" s="103">
        <f>IFERROR(VLOOKUP(B29,'[1]8'!B:E,4,0),"0")</f>
        <v>0</v>
      </c>
      <c r="BN29" s="103">
        <f>IFERROR(VLOOKUP(B29,'[1]8'!B:F,5,0),"0")</f>
        <v>0</v>
      </c>
      <c r="BO29" s="103">
        <f>IFERROR(VLOOKUP(B29,'[1]8'!B:J,9,0),"0")</f>
        <v>0</v>
      </c>
      <c r="BP29" s="103">
        <f>IFERROR(VLOOKUP(B29,'[1]8'!B:K,10,0),"0")</f>
        <v>0</v>
      </c>
      <c r="BQ29" s="103">
        <f>IFERROR(VLOOKUP(B29,'[1]8'!B:L,11,0),"0")</f>
        <v>0</v>
      </c>
      <c r="BR29" s="101">
        <f t="shared" si="16"/>
        <v>0</v>
      </c>
      <c r="BS29" s="103">
        <f>IFERROR(VLOOKUP(B29,'[1]9'!B:D,3,0),"0")</f>
        <v>0</v>
      </c>
      <c r="BT29" s="103">
        <f>IFERROR(VLOOKUP(B29,'[1]9'!B:E,4,0),"0")</f>
        <v>0</v>
      </c>
      <c r="BU29" s="103">
        <f>IFERROR(VLOOKUP(B29,'[1]9'!B:F,5,0),"0")</f>
        <v>0</v>
      </c>
      <c r="BV29" s="103">
        <f>IFERROR(VLOOKUP(B29,'[1]9'!B:J,9,0),"0")</f>
        <v>0</v>
      </c>
      <c r="BW29" s="103">
        <f>IFERROR(VLOOKUP(B29,'[1]9'!B:K,10,0),"0")</f>
        <v>0</v>
      </c>
      <c r="BX29" s="103">
        <f>IFERROR(VLOOKUP(B29,'[1]9'!B:L,11,0),"0")</f>
        <v>0</v>
      </c>
      <c r="BY29" s="101">
        <f t="shared" si="17"/>
        <v>0</v>
      </c>
      <c r="BZ29" s="103">
        <f>IFERROR(VLOOKUP(B29,'[1]10'!B:D,3,0),"0")</f>
        <v>0</v>
      </c>
      <c r="CA29" s="103">
        <f>IFERROR(VLOOKUP(B29,'[1]10'!B:E,4,0),"0")</f>
        <v>0</v>
      </c>
      <c r="CB29" s="103">
        <f>IFERROR(VLOOKUP(B29,'[1]10'!B:F,5,0),"0")</f>
        <v>0</v>
      </c>
      <c r="CC29" s="103">
        <f>IFERROR(VLOOKUP(B29,'[1]10'!B:J,9,0),"0")</f>
        <v>0</v>
      </c>
      <c r="CD29" s="103">
        <f>IFERROR(VLOOKUP(B29,'[1]10'!B:K,10,0),"0")</f>
        <v>0</v>
      </c>
      <c r="CE29" s="103">
        <f>IFERROR(VLOOKUP(B29,'[1]10'!B:L,11,0),"0")</f>
        <v>0</v>
      </c>
      <c r="CF29" s="101">
        <f t="shared" si="18"/>
        <v>0</v>
      </c>
      <c r="CG29" s="103">
        <f>IFERROR(VLOOKUP(B29,'[1]11'!B:D,3,0),"0")</f>
        <v>2</v>
      </c>
      <c r="CH29" s="103">
        <f>IFERROR(VLOOKUP(B29,'[1]11'!B:E,4,0),"0")</f>
        <v>0</v>
      </c>
      <c r="CI29" s="103">
        <f>IFERROR(VLOOKUP(B29,'[1]11'!B:F,5,0),"0")</f>
        <v>0</v>
      </c>
      <c r="CJ29" s="103">
        <f>IFERROR(VLOOKUP(B29,'[1]11'!B:J,9,0),"0")</f>
        <v>0</v>
      </c>
      <c r="CK29" s="103">
        <f>IFERROR(VLOOKUP(B29,'[1]11'!B:K,10,0),"0")</f>
        <v>0</v>
      </c>
      <c r="CL29" s="103">
        <f>IFERROR(VLOOKUP(B29,'[1]11'!B:L,11,0),"0")</f>
        <v>0</v>
      </c>
      <c r="CM29" s="101">
        <f t="shared" si="19"/>
        <v>2</v>
      </c>
      <c r="CN29" s="103">
        <f>IFERROR(VLOOKUP(B29,'[1]12'!B:D,3,0),"0")</f>
        <v>0</v>
      </c>
      <c r="CO29" s="103">
        <f>IFERROR(VLOOKUP(B29,'[1]12'!B:E,4,0),"0")</f>
        <v>0</v>
      </c>
      <c r="CP29" s="103">
        <f>IFERROR(VLOOKUP(B29,'[1]12'!B:F,5,0),"0")</f>
        <v>0</v>
      </c>
      <c r="CQ29" s="103">
        <f>IFERROR(VLOOKUP(B29,'[1]12'!B:J,9,0),"0")</f>
        <v>0</v>
      </c>
      <c r="CR29" s="103">
        <f>IFERROR(VLOOKUP(B29,'[1]12'!B:K,10,0),"0")</f>
        <v>0</v>
      </c>
      <c r="CS29" s="103">
        <f>IFERROR(VLOOKUP(B29,'[1]12'!B:L,11,0),"0")</f>
        <v>0</v>
      </c>
      <c r="CT29" s="101">
        <f t="shared" si="20"/>
        <v>0</v>
      </c>
      <c r="CU29" s="103">
        <f>IFERROR(VLOOKUP(B29,'[1]13'!B:D,3,0),"0")</f>
        <v>0</v>
      </c>
      <c r="CV29" s="103">
        <f>IFERROR(VLOOKUP(B29,'[1]13'!B:E,4,0),"0")</f>
        <v>0</v>
      </c>
      <c r="CW29" s="103">
        <f>IFERROR(VLOOKUP(B29,'[1]13'!B:F,5,0),"0")</f>
        <v>0</v>
      </c>
      <c r="CX29" s="103">
        <f>IFERROR(VLOOKUP(B29,'[1]13'!B:J,9,0),"0")</f>
        <v>0</v>
      </c>
      <c r="CY29" s="103">
        <f>IFERROR(VLOOKUP(B29,'[1]13'!B:K,10,0),"0")</f>
        <v>0</v>
      </c>
      <c r="CZ29" s="103">
        <f>IFERROR(VLOOKUP(B29,'[1]13'!B:L,11,0),"0")</f>
        <v>0</v>
      </c>
      <c r="DA29" s="101">
        <f t="shared" si="21"/>
        <v>0</v>
      </c>
      <c r="DB29" s="103">
        <f>IFERROR(VLOOKUP(B29,'[1]14'!B:D,3,0),"0")</f>
        <v>0</v>
      </c>
      <c r="DC29" s="103">
        <f>IFERROR(VLOOKUP(B29,'[1]14'!B:E,4,0),"0")</f>
        <v>0</v>
      </c>
      <c r="DD29" s="103">
        <f>IFERROR(VLOOKUP(B29,'[1]14'!B:F,5,0),"0")</f>
        <v>0</v>
      </c>
      <c r="DE29" s="103">
        <f>IFERROR(VLOOKUP(B29,'[1]14'!B:J,9,0),"0")</f>
        <v>0</v>
      </c>
      <c r="DF29" s="103">
        <f>IFERROR(VLOOKUP(B29,'[1]14'!B:K,10,0),"0")</f>
        <v>0</v>
      </c>
      <c r="DG29" s="103">
        <f>IFERROR(VLOOKUP(B29,'[1]14'!B:L,11,0),"0")</f>
        <v>0</v>
      </c>
      <c r="DH29" s="101">
        <f t="shared" si="22"/>
        <v>0</v>
      </c>
      <c r="DI29" s="103">
        <f>IFERROR(VLOOKUP(B29,'[1]15'!B:D,3,0),"0")</f>
        <v>0</v>
      </c>
      <c r="DJ29" s="103">
        <f>IFERROR(VLOOKUP(B29,'[1]15'!B:E,4,0),"0")</f>
        <v>0</v>
      </c>
      <c r="DK29" s="103">
        <f>IFERROR(VLOOKUP(B29,'[1]15'!B:F,5,0),"0")</f>
        <v>0</v>
      </c>
      <c r="DL29" s="103">
        <f>IFERROR(VLOOKUP(B29,'[1]15'!B:J,9,0),"0")</f>
        <v>0</v>
      </c>
      <c r="DM29" s="103">
        <f>IFERROR(VLOOKUP(B29,'[1]15'!B:K,10,0),"0")</f>
        <v>0</v>
      </c>
      <c r="DN29" s="103">
        <f>IFERROR(VLOOKUP(B29,'[1]15'!B:L,11,0),"0")</f>
        <v>0</v>
      </c>
      <c r="DO29" s="101">
        <f t="shared" si="23"/>
        <v>0</v>
      </c>
      <c r="DP29" s="103">
        <f>IFERROR(VLOOKUP(B29,'[1]16'!B:D,3,0),"0")</f>
        <v>0</v>
      </c>
      <c r="DQ29" s="103">
        <f>IFERROR(VLOOKUP(B29,'[1]16'!B:E,4,0),"0")</f>
        <v>0</v>
      </c>
      <c r="DR29" s="103">
        <f>IFERROR(VLOOKUP(B29,'[1]16'!B:F,5,0),"0")</f>
        <v>5</v>
      </c>
      <c r="DS29" s="103">
        <f>IFERROR(VLOOKUP(B29,'[1]16'!B:J,9,0),"0")</f>
        <v>0</v>
      </c>
      <c r="DT29" s="103">
        <f>IFERROR(VLOOKUP(B29,'[1]16'!B:K,10,0),"0")</f>
        <v>0</v>
      </c>
      <c r="DU29" s="103">
        <f>IFERROR(VLOOKUP(B29,'[1]16'!B:L,11,0),"0")</f>
        <v>0</v>
      </c>
      <c r="DV29" s="101">
        <f t="shared" si="24"/>
        <v>5</v>
      </c>
      <c r="DW29" s="103">
        <f>IFERROR(VLOOKUP(B29,'[1]17'!B:D,3,0),"0")</f>
        <v>2</v>
      </c>
      <c r="DX29" s="103">
        <f>IFERROR(VLOOKUP(B29,'[1]17'!B:E,4,0),"0")</f>
        <v>0</v>
      </c>
      <c r="DY29" s="103">
        <f>IFERROR(VLOOKUP(B29,'[1]17'!B:F,5,0),"0")</f>
        <v>0</v>
      </c>
      <c r="DZ29" s="103">
        <f>IFERROR(VLOOKUP(B29,'[1]17'!B:J,9,0),"0")</f>
        <v>0</v>
      </c>
      <c r="EA29" s="103">
        <f>IFERROR(VLOOKUP(B29,'[1]17'!B:K,10,0),"0")</f>
        <v>0</v>
      </c>
      <c r="EB29" s="103">
        <f>IFERROR(VLOOKUP(B29,'[1]17'!B:L,11,0),"0")</f>
        <v>0</v>
      </c>
      <c r="EC29" s="101">
        <f t="shared" si="25"/>
        <v>2</v>
      </c>
      <c r="ED29" s="103">
        <f>IFERROR(VLOOKUP(B29,'[1]18'!B:D,3,0),"0")</f>
        <v>0</v>
      </c>
      <c r="EE29" s="103">
        <f>IFERROR(VLOOKUP(B29,'[1]18'!B:E,4,0),"0")</f>
        <v>0</v>
      </c>
      <c r="EF29" s="103">
        <f>IFERROR(VLOOKUP(B29,'[1]18'!B:F,5,0),"0")</f>
        <v>0</v>
      </c>
      <c r="EG29" s="103">
        <f>IFERROR(VLOOKUP(B29,'[1]18'!B:J,9,0),"0")</f>
        <v>0</v>
      </c>
      <c r="EH29" s="103">
        <f>IFERROR(VLOOKUP(B29,'[1]18'!B:K,10,0),"0")</f>
        <v>0</v>
      </c>
      <c r="EI29" s="103">
        <f>IFERROR(VLOOKUP(B29,'[1]18'!B:L,11,0),"0")</f>
        <v>0</v>
      </c>
      <c r="EJ29" s="101">
        <f t="shared" si="26"/>
        <v>0</v>
      </c>
      <c r="EK29" s="103">
        <f>IFERROR(VLOOKUP(B29,'[1]19'!B:D,3,0),"0")</f>
        <v>0</v>
      </c>
      <c r="EL29" s="103">
        <f>IFERROR(VLOOKUP(B29,'[1]19'!B:E,4,0),"0")</f>
        <v>0</v>
      </c>
      <c r="EM29" s="103">
        <f>IFERROR(VLOOKUP(B29,'[1]19'!B:F,5,0),"0")</f>
        <v>0</v>
      </c>
      <c r="EN29" s="103">
        <f>IFERROR(VLOOKUP(B29,'[1]19'!B:J,9,0),"0")</f>
        <v>0</v>
      </c>
      <c r="EO29" s="103">
        <f>IFERROR(VLOOKUP(B29,'[1]19'!B:K,10,0),"0")</f>
        <v>0</v>
      </c>
      <c r="EP29" s="103">
        <f>IFERROR(VLOOKUP(B29,'[1]19'!B:L,11,0),"0")</f>
        <v>0</v>
      </c>
      <c r="EQ29" s="101">
        <f t="shared" si="27"/>
        <v>0</v>
      </c>
      <c r="ER29" s="103">
        <f>IFERROR(VLOOKUP(B29,'[1]20'!B:D,3,0),"0")</f>
        <v>0</v>
      </c>
      <c r="ES29" s="103">
        <f>IFERROR(VLOOKUP(B29,'[1]20'!B:E,4,0),"0")</f>
        <v>0</v>
      </c>
      <c r="ET29" s="103">
        <f>IFERROR(VLOOKUP(B29,'[1]20'!B:F,5,0),"0")</f>
        <v>0</v>
      </c>
      <c r="EU29" s="103">
        <f>IFERROR(VLOOKUP(B29,'[1]20'!B:J,9,0),"0")</f>
        <v>0</v>
      </c>
      <c r="EV29" s="103">
        <f>IFERROR(VLOOKUP(B29,'[1]20'!B:K,10,0),"0")</f>
        <v>0</v>
      </c>
      <c r="EW29" s="103">
        <f>IFERROR(VLOOKUP(B29,'[1]20'!B:L,11,0),"0")</f>
        <v>0</v>
      </c>
      <c r="EX29" s="101">
        <f t="shared" si="28"/>
        <v>0</v>
      </c>
      <c r="EY29" s="103">
        <f>IFERROR(VLOOKUP(B29,'[1]21'!B:D,3,0),"0")</f>
        <v>0</v>
      </c>
      <c r="EZ29" s="103">
        <f>IFERROR(VLOOKUP(B29,'[1]21'!B:E,4,0),"0")</f>
        <v>0</v>
      </c>
      <c r="FA29" s="103">
        <f>IFERROR(VLOOKUP(B29,'[1]21'!B:F,5,0),"0")</f>
        <v>0</v>
      </c>
      <c r="FB29" s="103">
        <f>IFERROR(VLOOKUP(B29,'[1]21'!B:J,9,0),"0")</f>
        <v>0</v>
      </c>
      <c r="FC29" s="103">
        <f>IFERROR(VLOOKUP(B29,'[1]21'!B:K,10,0),"0")</f>
        <v>0</v>
      </c>
      <c r="FD29" s="103">
        <f>IFERROR(VLOOKUP(B29,'[1]21'!B:L,11,0),"0")</f>
        <v>0</v>
      </c>
      <c r="FE29" s="101">
        <f t="shared" si="29"/>
        <v>0</v>
      </c>
      <c r="FF29" s="103">
        <f>IFERROR(VLOOKUP(B29,'[1]22'!B:D,3,0),"0")</f>
        <v>0</v>
      </c>
      <c r="FG29" s="103">
        <f>IFERROR(VLOOKUP(B29,'[1]22'!B:E,4,0),"0")</f>
        <v>0</v>
      </c>
      <c r="FH29" s="103">
        <f>IFERROR(VLOOKUP(B29,'[1]22'!B:F,5,0),"0")</f>
        <v>0</v>
      </c>
      <c r="FI29" s="103">
        <f>IFERROR(VLOOKUP(B29,'[1]22'!B:J,9,0),"0")</f>
        <v>0</v>
      </c>
      <c r="FJ29" s="103">
        <f>IFERROR(VLOOKUP(B29,'[1]22'!B:K,10,0),"0")</f>
        <v>0</v>
      </c>
      <c r="FK29" s="103">
        <f>IFERROR(VLOOKUP(B29,'[1]22'!B:L,11,0),"0")</f>
        <v>0</v>
      </c>
      <c r="FL29" s="101">
        <f t="shared" si="30"/>
        <v>0</v>
      </c>
      <c r="FM29" s="103">
        <f>IFERROR(VLOOKUP(B29,'[1]23'!B:D,3,0),"0")</f>
        <v>0</v>
      </c>
      <c r="FN29" s="103">
        <f>IFERROR(VLOOKUP(B29,'[1]23'!B:E,4,0),"0")</f>
        <v>0</v>
      </c>
      <c r="FO29" s="103">
        <f>IFERROR(VLOOKUP(B29,'[1]23'!B:F,5,0),"0")</f>
        <v>0</v>
      </c>
      <c r="FP29" s="103">
        <f>IFERROR(VLOOKUP(B29,'[1]23'!B:J,9,0),"0")</f>
        <v>0</v>
      </c>
      <c r="FQ29" s="103">
        <f>IFERROR(VLOOKUP(B29,'[1]23'!B:K,10,0),"0")</f>
        <v>0</v>
      </c>
      <c r="FR29" s="103">
        <f>IFERROR(VLOOKUP(B29,'[1]23'!B:L,11,0),"0")</f>
        <v>0</v>
      </c>
      <c r="FS29" s="101">
        <f t="shared" si="31"/>
        <v>0</v>
      </c>
      <c r="FT29" s="103">
        <f>IFERROR(VLOOKUP(B29,'[1]24'!B:D,3,0),"0")</f>
        <v>20</v>
      </c>
      <c r="FU29" s="103">
        <f>IFERROR(VLOOKUP(B29,'[1]24'!B:E,4,0),"0")</f>
        <v>0</v>
      </c>
      <c r="FV29" s="103">
        <f>IFERROR(VLOOKUP(B29,'[1]24'!B:F,5,0),"0")</f>
        <v>0</v>
      </c>
      <c r="FW29" s="103">
        <f>IFERROR(VLOOKUP(B29,'[1]24'!B:J,9,0),"0")</f>
        <v>0</v>
      </c>
      <c r="FX29" s="103">
        <f>IFERROR(VLOOKUP(B29,'[1]24'!B:K,10,0),"0")</f>
        <v>0</v>
      </c>
      <c r="FY29" s="103">
        <f>IFERROR(VLOOKUP(B29,'[1]24'!B:L,11,0),"0")</f>
        <v>0</v>
      </c>
      <c r="FZ29" s="101">
        <f t="shared" si="32"/>
        <v>20</v>
      </c>
      <c r="GA29" s="103">
        <f>IFERROR(VLOOKUP(B29,'[1]25'!B:D,3,0),"0")</f>
        <v>0</v>
      </c>
      <c r="GB29" s="103">
        <f>IFERROR(VLOOKUP(B29,'[1]25'!B:E,4,0),"0")</f>
        <v>0</v>
      </c>
      <c r="GC29" s="103">
        <f>IFERROR(VLOOKUP(B29,'[1]25'!B:F,5,0),"0")</f>
        <v>0</v>
      </c>
      <c r="GD29" s="103">
        <f>IFERROR(VLOOKUP(B29,'[1]25'!B:J,9,0),"0")</f>
        <v>0</v>
      </c>
      <c r="GE29" s="103">
        <f>IFERROR(VLOOKUP(B29,'[1]25'!B:K,10,0),"0")</f>
        <v>0</v>
      </c>
      <c r="GF29" s="103">
        <f>IFERROR(VLOOKUP(B29,'[1]25'!B:L,11,0),"0")</f>
        <v>0</v>
      </c>
      <c r="GG29" s="101">
        <f t="shared" si="33"/>
        <v>0</v>
      </c>
      <c r="GH29" s="103">
        <f>IFERROR(VLOOKUP(B29,'[1]26'!B:D,3,0),"0")</f>
        <v>0</v>
      </c>
      <c r="GI29" s="103">
        <f>IFERROR(VLOOKUP(B29,'[1]26'!B:E,4,0),"0")</f>
        <v>8</v>
      </c>
      <c r="GJ29" s="103">
        <f>IFERROR(VLOOKUP(B29,'[1]26'!B:F,5,0),"0")</f>
        <v>0</v>
      </c>
      <c r="GK29" s="103">
        <f>IFERROR(VLOOKUP(B29,'[1]26'!B:J,9,0),"0")</f>
        <v>0</v>
      </c>
      <c r="GL29" s="103">
        <f>IFERROR(VLOOKUP(B29,'[1]26'!B:K,10,0),"0")</f>
        <v>0</v>
      </c>
      <c r="GM29" s="103">
        <f>IFERROR(VLOOKUP(B29,'[1]26'!B:L,11,0),"0")</f>
        <v>0</v>
      </c>
      <c r="GN29" s="101">
        <f t="shared" si="34"/>
        <v>8</v>
      </c>
      <c r="GO29" s="103">
        <f>IFERROR(VLOOKUP(B29,'[1]27'!B:D,3,0),"0")</f>
        <v>0</v>
      </c>
      <c r="GP29" s="103">
        <f>IFERROR(VLOOKUP(B29,'[1]27'!B:E,4,0),"0")</f>
        <v>0</v>
      </c>
      <c r="GQ29" s="103">
        <f>IFERROR(VLOOKUP(B29,'[1]27'!B:F,5,0),"0")</f>
        <v>0</v>
      </c>
      <c r="GR29" s="103">
        <f>IFERROR(VLOOKUP(B29,'[1]27'!B:J,9,0),"0")</f>
        <v>0</v>
      </c>
      <c r="GS29" s="103">
        <f>IFERROR(VLOOKUP(B29,'[1]27'!B:K,10,0),"0")</f>
        <v>0</v>
      </c>
      <c r="GT29" s="103">
        <f>IFERROR(VLOOKUP(B29,'[1]27'!B:L,11,0),"0")</f>
        <v>0</v>
      </c>
      <c r="GU29" s="101">
        <f t="shared" si="35"/>
        <v>0</v>
      </c>
      <c r="GV29" s="103">
        <f>IFERROR(VLOOKUP(B29,'[1]28'!B:D,3,0),"0")</f>
        <v>0</v>
      </c>
      <c r="GW29" s="103">
        <f>IFERROR(VLOOKUP(B29,'[1]28'!B:E,4,0),"0")</f>
        <v>24</v>
      </c>
      <c r="GX29" s="103">
        <f>IFERROR(VLOOKUP(B29,'[1]28'!B:F,5,0),"0")</f>
        <v>0</v>
      </c>
      <c r="GY29" s="103">
        <f>IFERROR(VLOOKUP(B29,'[1]28'!B:J,9,0),"0")</f>
        <v>0</v>
      </c>
      <c r="GZ29" s="103">
        <f>IFERROR(VLOOKUP(B29,'[1]28'!B:K,10,0),"0")</f>
        <v>0</v>
      </c>
      <c r="HA29" s="103">
        <f>IFERROR(VLOOKUP(B29,'[1]28'!B:L,11,0),"0")</f>
        <v>0</v>
      </c>
      <c r="HB29" s="101">
        <f t="shared" si="36"/>
        <v>24</v>
      </c>
      <c r="HC29" s="103">
        <f>IFERROR(VLOOKUP(B29,'[1]29'!B:D,3,0),"0")</f>
        <v>0</v>
      </c>
      <c r="HD29" s="103">
        <f>IFERROR(VLOOKUP(B29,'[1]29'!B:E,4,0),"0")</f>
        <v>0</v>
      </c>
      <c r="HE29" s="103">
        <f>IFERROR(VLOOKUP(B29,'[1]29'!B:F,5,0),"0")</f>
        <v>0</v>
      </c>
      <c r="HF29" s="103">
        <f>IFERROR(VLOOKUP(B29,'[1]29'!B:J,9,0),"0")</f>
        <v>0</v>
      </c>
      <c r="HG29" s="103">
        <f>IFERROR(VLOOKUP(B29,'[1]29'!B:K,10,0),"0")</f>
        <v>0</v>
      </c>
      <c r="HH29" s="103">
        <f>IFERROR(VLOOKUP(B29,'[1]29'!B:L,11,0),"0")</f>
        <v>0</v>
      </c>
      <c r="HI29" s="101">
        <f t="shared" si="37"/>
        <v>0</v>
      </c>
      <c r="HJ29" s="103">
        <f>IFERROR(VLOOKUP(B29,'[1]30'!B:D,3,0),"0")</f>
        <v>0</v>
      </c>
      <c r="HK29" s="103">
        <f>IFERROR(VLOOKUP(B29,'[1]30'!B:E,4,0),"0")</f>
        <v>4</v>
      </c>
      <c r="HL29" s="103">
        <f>IFERROR(VLOOKUP(B29,'[1]30'!B:F,5,0),"0")</f>
        <v>0</v>
      </c>
      <c r="HM29" s="103">
        <f>IFERROR(VLOOKUP(B29,'[1]30'!B:J,9,0),"0")</f>
        <v>0</v>
      </c>
      <c r="HN29" s="103">
        <f>IFERROR(VLOOKUP(B29,'[1]30'!B:K,10,0),"0")</f>
        <v>0</v>
      </c>
      <c r="HO29" s="103">
        <f>IFERROR(VLOOKUP(B29,'[1]30'!B:L,11,0),"0")</f>
        <v>0</v>
      </c>
      <c r="HP29" s="101">
        <f t="shared" si="38"/>
        <v>4</v>
      </c>
      <c r="HQ29" s="103">
        <f>IFERROR(VLOOKUP(B29,'[1]31'!B:D,3,0),"0")</f>
        <v>0</v>
      </c>
      <c r="HR29" s="103">
        <f>IFERROR(VLOOKUP(B29,'[1]31'!B:E,4,0),"0")</f>
        <v>0</v>
      </c>
      <c r="HS29" s="103">
        <f>IFERROR(VLOOKUP(B29,'[1]31'!B:F,5,0),"0")</f>
        <v>0</v>
      </c>
      <c r="HT29" s="103">
        <f>IFERROR(VLOOKUP(B29,'[1]31'!B:J,9,0),"0")</f>
        <v>0</v>
      </c>
      <c r="HU29" s="103">
        <f>IFERROR(VLOOKUP(B29,'[1]31'!B:K,10,0),"0")</f>
        <v>0</v>
      </c>
      <c r="HV29" s="103">
        <f>IFERROR(VLOOKUP(B29,'[1]31'!B:L,11,0),"0")</f>
        <v>0</v>
      </c>
      <c r="HW29" s="101">
        <f t="shared" si="39"/>
        <v>0</v>
      </c>
    </row>
    <row r="30" spans="1:231" x14ac:dyDescent="0.6">
      <c r="A30" s="83">
        <v>27</v>
      </c>
      <c r="B30" s="83">
        <v>1111064</v>
      </c>
      <c r="C30" s="84" t="s">
        <v>16890</v>
      </c>
      <c r="D30" s="83" t="s">
        <v>169</v>
      </c>
      <c r="E30" s="85">
        <v>4.3</v>
      </c>
      <c r="F30" s="99">
        <f t="shared" si="41"/>
        <v>266.59999999999997</v>
      </c>
      <c r="G30" s="100">
        <f t="shared" si="40"/>
        <v>22</v>
      </c>
      <c r="H30" s="100">
        <f t="shared" si="40"/>
        <v>35</v>
      </c>
      <c r="I30" s="100">
        <f t="shared" si="40"/>
        <v>5</v>
      </c>
      <c r="J30" s="100">
        <f t="shared" si="40"/>
        <v>0</v>
      </c>
      <c r="K30" s="100">
        <f t="shared" si="40"/>
        <v>0</v>
      </c>
      <c r="L30" s="100">
        <f t="shared" si="40"/>
        <v>0</v>
      </c>
      <c r="M30" s="101">
        <f t="shared" si="7"/>
        <v>62</v>
      </c>
      <c r="N30" s="102">
        <f t="shared" si="8"/>
        <v>62</v>
      </c>
      <c r="O30" s="103">
        <f>IFERROR(VLOOKUP(B30,'[1]1'!B:D,3,0),"0")</f>
        <v>0</v>
      </c>
      <c r="P30" s="103">
        <f>IFERROR(VLOOKUP(B30,'[1]1'!B:E,4,0),"0")</f>
        <v>0</v>
      </c>
      <c r="Q30" s="103">
        <f>IFERROR(VLOOKUP(B30,'[1]1'!B:F,5,0),"0")</f>
        <v>0</v>
      </c>
      <c r="R30" s="103">
        <f>IFERROR(VLOOKUP(B30,'[1]1'!B:J,9,0),"0")</f>
        <v>0</v>
      </c>
      <c r="S30" s="103">
        <f>IFERROR(VLOOKUP(B30,'[1]1'!B:K,10,0),"0")</f>
        <v>0</v>
      </c>
      <c r="T30" s="103">
        <f>IFERROR(VLOOKUP(B30,'[1]1'!B:L,11,0),"0")</f>
        <v>0</v>
      </c>
      <c r="U30" s="101">
        <f t="shared" si="9"/>
        <v>0</v>
      </c>
      <c r="V30" s="103">
        <f>IFERROR(VLOOKUP(B30,'[1]2'!B:D,3,0),"0")</f>
        <v>0</v>
      </c>
      <c r="W30" s="103">
        <f>IFERROR(VLOOKUP(B30,'[1]2'!B:E,4,0),"0")</f>
        <v>0</v>
      </c>
      <c r="X30" s="103">
        <f>IFERROR(VLOOKUP(B30,'[1]2'!B:F,5,0),"0")</f>
        <v>0</v>
      </c>
      <c r="Y30" s="103">
        <f>IFERROR(VLOOKUP(B30,'[1]2'!B:J,9,0),"0")</f>
        <v>0</v>
      </c>
      <c r="Z30" s="103">
        <f>IFERROR(VLOOKUP(B30,'[1]2'!B:K,10,0),"0")</f>
        <v>0</v>
      </c>
      <c r="AA30" s="103">
        <f>IFERROR(VLOOKUP(B30,'[1]2'!B:L,11,0),"0")</f>
        <v>0</v>
      </c>
      <c r="AB30" s="101">
        <f t="shared" si="10"/>
        <v>0</v>
      </c>
      <c r="AC30" s="103">
        <f>IFERROR(VLOOKUP(B30,'[1]3'!B:D,3,0),"0")</f>
        <v>0</v>
      </c>
      <c r="AD30" s="103">
        <f>IFERROR(VLOOKUP(B30,'[1]3'!B:E,4,0),"0")</f>
        <v>0</v>
      </c>
      <c r="AE30" s="103">
        <f>IFERROR(VLOOKUP(B30,'[1]3'!B:F,5,0),"0")</f>
        <v>0</v>
      </c>
      <c r="AF30" s="103">
        <f>IFERROR(VLOOKUP(B30,'[1]3'!B:J,9,0),"0")</f>
        <v>0</v>
      </c>
      <c r="AG30" s="103">
        <f>IFERROR(VLOOKUP(B30,'[1]3'!B:K,10,0),"0")</f>
        <v>0</v>
      </c>
      <c r="AH30" s="103">
        <f>IFERROR(VLOOKUP(B30,'[1]3'!B:L,11,0),"0")</f>
        <v>0</v>
      </c>
      <c r="AI30" s="101">
        <f t="shared" si="11"/>
        <v>0</v>
      </c>
      <c r="AJ30" s="103">
        <f>IFERROR(VLOOKUP(B30,'[1]4'!B:D,3,0),"0")</f>
        <v>0</v>
      </c>
      <c r="AK30" s="103">
        <f>IFERROR(VLOOKUP(B30,'[1]4'!B:E,4,0),"0")</f>
        <v>0</v>
      </c>
      <c r="AL30" s="103">
        <f>IFERROR(VLOOKUP(B30,'[1]4'!B:F,5,0),"0")</f>
        <v>0</v>
      </c>
      <c r="AM30" s="103">
        <f>IFERROR(VLOOKUP(B30,'[1]4'!B:J,9,0),"0")</f>
        <v>0</v>
      </c>
      <c r="AN30" s="103">
        <f>IFERROR(VLOOKUP(B30,'[1]4'!B:K,10,0),"0")</f>
        <v>0</v>
      </c>
      <c r="AO30" s="103">
        <f>IFERROR(VLOOKUP(B30,'[1]4'!B:L,11,0),"0")</f>
        <v>0</v>
      </c>
      <c r="AP30" s="101">
        <f t="shared" si="12"/>
        <v>0</v>
      </c>
      <c r="AQ30" s="103">
        <f>IFERROR(VLOOKUP(B30,'[1]5'!B:D,3,0),"0")</f>
        <v>0</v>
      </c>
      <c r="AR30" s="103">
        <f>IFERROR(VLOOKUP(B30,'[1]5'!B:E,4,0),"0")</f>
        <v>0</v>
      </c>
      <c r="AS30" s="103">
        <f>IFERROR(VLOOKUP(B30,'[1]5'!B:F,5,0),"0")</f>
        <v>0</v>
      </c>
      <c r="AT30" s="103">
        <f>IFERROR(VLOOKUP(B30,'[1]5'!B:J,9,0),"0")</f>
        <v>0</v>
      </c>
      <c r="AU30" s="103">
        <f>IFERROR(VLOOKUP(B30,'[1]5'!B:K,10,0),"0")</f>
        <v>0</v>
      </c>
      <c r="AV30" s="103">
        <f>IFERROR(VLOOKUP(B30,'[1]5'!B:L,11,0),"0")</f>
        <v>0</v>
      </c>
      <c r="AW30" s="101">
        <f t="shared" si="13"/>
        <v>0</v>
      </c>
      <c r="AX30" s="103">
        <f>IFERROR(VLOOKUP(B30,'[1]6'!B:D,3,0),"0")</f>
        <v>0</v>
      </c>
      <c r="AY30" s="103">
        <f>IFERROR(VLOOKUP(B30,'[1]6'!B:E,4,0),"0")</f>
        <v>0</v>
      </c>
      <c r="AZ30" s="103">
        <f>IFERROR(VLOOKUP(B30,'[1]6'!B:F,5,0),"0")</f>
        <v>0</v>
      </c>
      <c r="BA30" s="103">
        <f>IFERROR(VLOOKUP(B30,'[1]6'!B:J,9,0),"0")</f>
        <v>0</v>
      </c>
      <c r="BB30" s="103">
        <f>IFERROR(VLOOKUP(B30,'[1]6'!B:K,10,0),"0")</f>
        <v>0</v>
      </c>
      <c r="BC30" s="103">
        <f>IFERROR(VLOOKUP(B30,'[1]6'!B:L,11,0),"0")</f>
        <v>0</v>
      </c>
      <c r="BD30" s="101">
        <f t="shared" si="14"/>
        <v>0</v>
      </c>
      <c r="BE30" s="103">
        <f>IFERROR(VLOOKUP(B30,'[1]7'!B:D,3,0),"0")</f>
        <v>0</v>
      </c>
      <c r="BF30" s="103">
        <f>IFERROR(VLOOKUP(B30,'[1]7'!B:E,4,0),"0")</f>
        <v>0</v>
      </c>
      <c r="BG30" s="103">
        <f>IFERROR(VLOOKUP(B30,'[1]7'!B:F,5,0),"0")</f>
        <v>0</v>
      </c>
      <c r="BH30" s="103">
        <f>IFERROR(VLOOKUP(B30,'[1]7'!B:J,9,0),"0")</f>
        <v>0</v>
      </c>
      <c r="BI30" s="103">
        <f>IFERROR(VLOOKUP(B30,'[1]7'!B:K,10,0),"0")</f>
        <v>0</v>
      </c>
      <c r="BJ30" s="103">
        <f>IFERROR(VLOOKUP(B30,'[1]7'!B:L,11,0),"0")</f>
        <v>0</v>
      </c>
      <c r="BK30" s="101">
        <f t="shared" si="15"/>
        <v>0</v>
      </c>
      <c r="BL30" s="103">
        <f>IFERROR(VLOOKUP(B30,'[1]8'!B:D,3,0),"0")</f>
        <v>0</v>
      </c>
      <c r="BM30" s="103">
        <f>IFERROR(VLOOKUP(B30,'[1]8'!B:E,4,0),"0")</f>
        <v>0</v>
      </c>
      <c r="BN30" s="103">
        <f>IFERROR(VLOOKUP(B30,'[1]8'!B:F,5,0),"0")</f>
        <v>0</v>
      </c>
      <c r="BO30" s="103">
        <f>IFERROR(VLOOKUP(B30,'[1]8'!B:J,9,0),"0")</f>
        <v>0</v>
      </c>
      <c r="BP30" s="103">
        <f>IFERROR(VLOOKUP(B30,'[1]8'!B:K,10,0),"0")</f>
        <v>0</v>
      </c>
      <c r="BQ30" s="103">
        <f>IFERROR(VLOOKUP(B30,'[1]8'!B:L,11,0),"0")</f>
        <v>0</v>
      </c>
      <c r="BR30" s="101">
        <f t="shared" si="16"/>
        <v>0</v>
      </c>
      <c r="BS30" s="103">
        <f>IFERROR(VLOOKUP(B30,'[1]9'!B:D,3,0),"0")</f>
        <v>0</v>
      </c>
      <c r="BT30" s="103">
        <f>IFERROR(VLOOKUP(B30,'[1]9'!B:E,4,0),"0")</f>
        <v>0</v>
      </c>
      <c r="BU30" s="103">
        <f>IFERROR(VLOOKUP(B30,'[1]9'!B:F,5,0),"0")</f>
        <v>0</v>
      </c>
      <c r="BV30" s="103">
        <f>IFERROR(VLOOKUP(B30,'[1]9'!B:J,9,0),"0")</f>
        <v>0</v>
      </c>
      <c r="BW30" s="103">
        <f>IFERROR(VLOOKUP(B30,'[1]9'!B:K,10,0),"0")</f>
        <v>0</v>
      </c>
      <c r="BX30" s="103">
        <f>IFERROR(VLOOKUP(B30,'[1]9'!B:L,11,0),"0")</f>
        <v>0</v>
      </c>
      <c r="BY30" s="101">
        <f t="shared" si="17"/>
        <v>0</v>
      </c>
      <c r="BZ30" s="103">
        <f>IFERROR(VLOOKUP(B30,'[1]10'!B:D,3,0),"0")</f>
        <v>0</v>
      </c>
      <c r="CA30" s="103">
        <f>IFERROR(VLOOKUP(B30,'[1]10'!B:E,4,0),"0")</f>
        <v>0</v>
      </c>
      <c r="CB30" s="103">
        <f>IFERROR(VLOOKUP(B30,'[1]10'!B:F,5,0),"0")</f>
        <v>0</v>
      </c>
      <c r="CC30" s="103">
        <f>IFERROR(VLOOKUP(B30,'[1]10'!B:J,9,0),"0")</f>
        <v>0</v>
      </c>
      <c r="CD30" s="103">
        <f>IFERROR(VLOOKUP(B30,'[1]10'!B:K,10,0),"0")</f>
        <v>0</v>
      </c>
      <c r="CE30" s="103">
        <f>IFERROR(VLOOKUP(B30,'[1]10'!B:L,11,0),"0")</f>
        <v>0</v>
      </c>
      <c r="CF30" s="101">
        <f t="shared" si="18"/>
        <v>0</v>
      </c>
      <c r="CG30" s="103">
        <f>IFERROR(VLOOKUP(B30,'[1]11'!B:D,3,0),"0")</f>
        <v>1</v>
      </c>
      <c r="CH30" s="103">
        <f>IFERROR(VLOOKUP(B30,'[1]11'!B:E,4,0),"0")</f>
        <v>0</v>
      </c>
      <c r="CI30" s="103">
        <f>IFERROR(VLOOKUP(B30,'[1]11'!B:F,5,0),"0")</f>
        <v>0</v>
      </c>
      <c r="CJ30" s="103">
        <f>IFERROR(VLOOKUP(B30,'[1]11'!B:J,9,0),"0")</f>
        <v>0</v>
      </c>
      <c r="CK30" s="103">
        <f>IFERROR(VLOOKUP(B30,'[1]11'!B:K,10,0),"0")</f>
        <v>0</v>
      </c>
      <c r="CL30" s="103">
        <f>IFERROR(VLOOKUP(B30,'[1]11'!B:L,11,0),"0")</f>
        <v>0</v>
      </c>
      <c r="CM30" s="101">
        <f t="shared" si="19"/>
        <v>1</v>
      </c>
      <c r="CN30" s="103">
        <f>IFERROR(VLOOKUP(B30,'[1]12'!B:D,3,0),"0")</f>
        <v>0</v>
      </c>
      <c r="CO30" s="103">
        <f>IFERROR(VLOOKUP(B30,'[1]12'!B:E,4,0),"0")</f>
        <v>0</v>
      </c>
      <c r="CP30" s="103">
        <f>IFERROR(VLOOKUP(B30,'[1]12'!B:F,5,0),"0")</f>
        <v>0</v>
      </c>
      <c r="CQ30" s="103">
        <f>IFERROR(VLOOKUP(B30,'[1]12'!B:J,9,0),"0")</f>
        <v>0</v>
      </c>
      <c r="CR30" s="103">
        <f>IFERROR(VLOOKUP(B30,'[1]12'!B:K,10,0),"0")</f>
        <v>0</v>
      </c>
      <c r="CS30" s="103">
        <f>IFERROR(VLOOKUP(B30,'[1]12'!B:L,11,0),"0")</f>
        <v>0</v>
      </c>
      <c r="CT30" s="101">
        <f t="shared" si="20"/>
        <v>0</v>
      </c>
      <c r="CU30" s="103">
        <f>IFERROR(VLOOKUP(B30,'[1]13'!B:D,3,0),"0")</f>
        <v>0</v>
      </c>
      <c r="CV30" s="103">
        <f>IFERROR(VLOOKUP(B30,'[1]13'!B:E,4,0),"0")</f>
        <v>0</v>
      </c>
      <c r="CW30" s="103">
        <f>IFERROR(VLOOKUP(B30,'[1]13'!B:F,5,0),"0")</f>
        <v>0</v>
      </c>
      <c r="CX30" s="103">
        <f>IFERROR(VLOOKUP(B30,'[1]13'!B:J,9,0),"0")</f>
        <v>0</v>
      </c>
      <c r="CY30" s="103">
        <f>IFERROR(VLOOKUP(B30,'[1]13'!B:K,10,0),"0")</f>
        <v>0</v>
      </c>
      <c r="CZ30" s="103">
        <f>IFERROR(VLOOKUP(B30,'[1]13'!B:L,11,0),"0")</f>
        <v>0</v>
      </c>
      <c r="DA30" s="101">
        <f t="shared" si="21"/>
        <v>0</v>
      </c>
      <c r="DB30" s="103">
        <f>IFERROR(VLOOKUP(B30,'[1]14'!B:D,3,0),"0")</f>
        <v>0</v>
      </c>
      <c r="DC30" s="103">
        <f>IFERROR(VLOOKUP(B30,'[1]14'!B:E,4,0),"0")</f>
        <v>0</v>
      </c>
      <c r="DD30" s="103">
        <f>IFERROR(VLOOKUP(B30,'[1]14'!B:F,5,0),"0")</f>
        <v>0</v>
      </c>
      <c r="DE30" s="103">
        <f>IFERROR(VLOOKUP(B30,'[1]14'!B:J,9,0),"0")</f>
        <v>0</v>
      </c>
      <c r="DF30" s="103">
        <f>IFERROR(VLOOKUP(B30,'[1]14'!B:K,10,0),"0")</f>
        <v>0</v>
      </c>
      <c r="DG30" s="103">
        <f>IFERROR(VLOOKUP(B30,'[1]14'!B:L,11,0),"0")</f>
        <v>0</v>
      </c>
      <c r="DH30" s="101">
        <f t="shared" si="22"/>
        <v>0</v>
      </c>
      <c r="DI30" s="103">
        <f>IFERROR(VLOOKUP(B30,'[1]15'!B:D,3,0),"0")</f>
        <v>0</v>
      </c>
      <c r="DJ30" s="103">
        <f>IFERROR(VLOOKUP(B30,'[1]15'!B:E,4,0),"0")</f>
        <v>0</v>
      </c>
      <c r="DK30" s="103">
        <f>IFERROR(VLOOKUP(B30,'[1]15'!B:F,5,0),"0")</f>
        <v>0</v>
      </c>
      <c r="DL30" s="103">
        <f>IFERROR(VLOOKUP(B30,'[1]15'!B:J,9,0),"0")</f>
        <v>0</v>
      </c>
      <c r="DM30" s="103">
        <f>IFERROR(VLOOKUP(B30,'[1]15'!B:K,10,0),"0")</f>
        <v>0</v>
      </c>
      <c r="DN30" s="103">
        <f>IFERROR(VLOOKUP(B30,'[1]15'!B:L,11,0),"0")</f>
        <v>0</v>
      </c>
      <c r="DO30" s="101">
        <f t="shared" si="23"/>
        <v>0</v>
      </c>
      <c r="DP30" s="103">
        <f>IFERROR(VLOOKUP(B30,'[1]16'!B:D,3,0),"0")</f>
        <v>0</v>
      </c>
      <c r="DQ30" s="103">
        <f>IFERROR(VLOOKUP(B30,'[1]16'!B:E,4,0),"0")</f>
        <v>0</v>
      </c>
      <c r="DR30" s="103">
        <f>IFERROR(VLOOKUP(B30,'[1]16'!B:F,5,0),"0")</f>
        <v>5</v>
      </c>
      <c r="DS30" s="103">
        <f>IFERROR(VLOOKUP(B30,'[1]16'!B:J,9,0),"0")</f>
        <v>0</v>
      </c>
      <c r="DT30" s="103">
        <f>IFERROR(VLOOKUP(B30,'[1]16'!B:K,10,0),"0")</f>
        <v>0</v>
      </c>
      <c r="DU30" s="103">
        <f>IFERROR(VLOOKUP(B30,'[1]16'!B:L,11,0),"0")</f>
        <v>0</v>
      </c>
      <c r="DV30" s="101">
        <f t="shared" si="24"/>
        <v>5</v>
      </c>
      <c r="DW30" s="103">
        <f>IFERROR(VLOOKUP(B30,'[1]17'!B:D,3,0),"0")</f>
        <v>2</v>
      </c>
      <c r="DX30" s="103">
        <f>IFERROR(VLOOKUP(B30,'[1]17'!B:E,4,0),"0")</f>
        <v>0</v>
      </c>
      <c r="DY30" s="103">
        <f>IFERROR(VLOOKUP(B30,'[1]17'!B:F,5,0),"0")</f>
        <v>0</v>
      </c>
      <c r="DZ30" s="103">
        <f>IFERROR(VLOOKUP(B30,'[1]17'!B:J,9,0),"0")</f>
        <v>0</v>
      </c>
      <c r="EA30" s="103">
        <f>IFERROR(VLOOKUP(B30,'[1]17'!B:K,10,0),"0")</f>
        <v>0</v>
      </c>
      <c r="EB30" s="103">
        <f>IFERROR(VLOOKUP(B30,'[1]17'!B:L,11,0),"0")</f>
        <v>0</v>
      </c>
      <c r="EC30" s="101">
        <f t="shared" si="25"/>
        <v>2</v>
      </c>
      <c r="ED30" s="103">
        <f>IFERROR(VLOOKUP(B30,'[1]18'!B:D,3,0),"0")</f>
        <v>0</v>
      </c>
      <c r="EE30" s="103">
        <f>IFERROR(VLOOKUP(B30,'[1]18'!B:E,4,0),"0")</f>
        <v>0</v>
      </c>
      <c r="EF30" s="103">
        <f>IFERROR(VLOOKUP(B30,'[1]18'!B:F,5,0),"0")</f>
        <v>0</v>
      </c>
      <c r="EG30" s="103">
        <f>IFERROR(VLOOKUP(B30,'[1]18'!B:J,9,0),"0")</f>
        <v>0</v>
      </c>
      <c r="EH30" s="103">
        <f>IFERROR(VLOOKUP(B30,'[1]18'!B:K,10,0),"0")</f>
        <v>0</v>
      </c>
      <c r="EI30" s="103">
        <f>IFERROR(VLOOKUP(B30,'[1]18'!B:L,11,0),"0")</f>
        <v>0</v>
      </c>
      <c r="EJ30" s="101">
        <f t="shared" si="26"/>
        <v>0</v>
      </c>
      <c r="EK30" s="103">
        <f>IFERROR(VLOOKUP(B30,'[1]19'!B:D,3,0),"0")</f>
        <v>0</v>
      </c>
      <c r="EL30" s="103">
        <f>IFERROR(VLOOKUP(B30,'[1]19'!B:E,4,0),"0")</f>
        <v>0</v>
      </c>
      <c r="EM30" s="103">
        <f>IFERROR(VLOOKUP(B30,'[1]19'!B:F,5,0),"0")</f>
        <v>0</v>
      </c>
      <c r="EN30" s="103">
        <f>IFERROR(VLOOKUP(B30,'[1]19'!B:J,9,0),"0")</f>
        <v>0</v>
      </c>
      <c r="EO30" s="103">
        <f>IFERROR(VLOOKUP(B30,'[1]19'!B:K,10,0),"0")</f>
        <v>0</v>
      </c>
      <c r="EP30" s="103">
        <f>IFERROR(VLOOKUP(B30,'[1]19'!B:L,11,0),"0")</f>
        <v>0</v>
      </c>
      <c r="EQ30" s="101">
        <f t="shared" si="27"/>
        <v>0</v>
      </c>
      <c r="ER30" s="103">
        <f>IFERROR(VLOOKUP(B30,'[1]20'!B:D,3,0),"0")</f>
        <v>0</v>
      </c>
      <c r="ES30" s="103">
        <f>IFERROR(VLOOKUP(B30,'[1]20'!B:E,4,0),"0")</f>
        <v>0</v>
      </c>
      <c r="ET30" s="103">
        <f>IFERROR(VLOOKUP(B30,'[1]20'!B:F,5,0),"0")</f>
        <v>0</v>
      </c>
      <c r="EU30" s="103">
        <f>IFERROR(VLOOKUP(B30,'[1]20'!B:J,9,0),"0")</f>
        <v>0</v>
      </c>
      <c r="EV30" s="103">
        <f>IFERROR(VLOOKUP(B30,'[1]20'!B:K,10,0),"0")</f>
        <v>0</v>
      </c>
      <c r="EW30" s="103">
        <f>IFERROR(VLOOKUP(B30,'[1]20'!B:L,11,0),"0")</f>
        <v>0</v>
      </c>
      <c r="EX30" s="101">
        <f t="shared" si="28"/>
        <v>0</v>
      </c>
      <c r="EY30" s="103">
        <f>IFERROR(VLOOKUP(B30,'[1]21'!B:D,3,0),"0")</f>
        <v>0</v>
      </c>
      <c r="EZ30" s="103">
        <f>IFERROR(VLOOKUP(B30,'[1]21'!B:E,4,0),"0")</f>
        <v>0</v>
      </c>
      <c r="FA30" s="103">
        <f>IFERROR(VLOOKUP(B30,'[1]21'!B:F,5,0),"0")</f>
        <v>0</v>
      </c>
      <c r="FB30" s="103">
        <f>IFERROR(VLOOKUP(B30,'[1]21'!B:J,9,0),"0")</f>
        <v>0</v>
      </c>
      <c r="FC30" s="103">
        <f>IFERROR(VLOOKUP(B30,'[1]21'!B:K,10,0),"0")</f>
        <v>0</v>
      </c>
      <c r="FD30" s="103">
        <f>IFERROR(VLOOKUP(B30,'[1]21'!B:L,11,0),"0")</f>
        <v>0</v>
      </c>
      <c r="FE30" s="101">
        <f t="shared" si="29"/>
        <v>0</v>
      </c>
      <c r="FF30" s="103">
        <f>IFERROR(VLOOKUP(B30,'[1]22'!B:D,3,0),"0")</f>
        <v>0</v>
      </c>
      <c r="FG30" s="103">
        <f>IFERROR(VLOOKUP(B30,'[1]22'!B:E,4,0),"0")</f>
        <v>0</v>
      </c>
      <c r="FH30" s="103">
        <f>IFERROR(VLOOKUP(B30,'[1]22'!B:F,5,0),"0")</f>
        <v>0</v>
      </c>
      <c r="FI30" s="103">
        <f>IFERROR(VLOOKUP(B30,'[1]22'!B:J,9,0),"0")</f>
        <v>0</v>
      </c>
      <c r="FJ30" s="103">
        <f>IFERROR(VLOOKUP(B30,'[1]22'!B:K,10,0),"0")</f>
        <v>0</v>
      </c>
      <c r="FK30" s="103">
        <f>IFERROR(VLOOKUP(B30,'[1]22'!B:L,11,0),"0")</f>
        <v>0</v>
      </c>
      <c r="FL30" s="101">
        <f t="shared" si="30"/>
        <v>0</v>
      </c>
      <c r="FM30" s="103">
        <f>IFERROR(VLOOKUP(B30,'[1]23'!B:D,3,0),"0")</f>
        <v>0</v>
      </c>
      <c r="FN30" s="103">
        <f>IFERROR(VLOOKUP(B30,'[1]23'!B:E,4,0),"0")</f>
        <v>0</v>
      </c>
      <c r="FO30" s="103">
        <f>IFERROR(VLOOKUP(B30,'[1]23'!B:F,5,0),"0")</f>
        <v>0</v>
      </c>
      <c r="FP30" s="103">
        <f>IFERROR(VLOOKUP(B30,'[1]23'!B:J,9,0),"0")</f>
        <v>0</v>
      </c>
      <c r="FQ30" s="103">
        <f>IFERROR(VLOOKUP(B30,'[1]23'!B:K,10,0),"0")</f>
        <v>0</v>
      </c>
      <c r="FR30" s="103">
        <f>IFERROR(VLOOKUP(B30,'[1]23'!B:L,11,0),"0")</f>
        <v>0</v>
      </c>
      <c r="FS30" s="101">
        <f t="shared" si="31"/>
        <v>0</v>
      </c>
      <c r="FT30" s="103">
        <f>IFERROR(VLOOKUP(B30,'[1]24'!B:D,3,0),"0")</f>
        <v>19</v>
      </c>
      <c r="FU30" s="103">
        <f>IFERROR(VLOOKUP(B30,'[1]24'!B:E,4,0),"0")</f>
        <v>0</v>
      </c>
      <c r="FV30" s="103">
        <f>IFERROR(VLOOKUP(B30,'[1]24'!B:F,5,0),"0")</f>
        <v>0</v>
      </c>
      <c r="FW30" s="103">
        <f>IFERROR(VLOOKUP(B30,'[1]24'!B:J,9,0),"0")</f>
        <v>0</v>
      </c>
      <c r="FX30" s="103">
        <f>IFERROR(VLOOKUP(B30,'[1]24'!B:K,10,0),"0")</f>
        <v>0</v>
      </c>
      <c r="FY30" s="103">
        <f>IFERROR(VLOOKUP(B30,'[1]24'!B:L,11,0),"0")</f>
        <v>0</v>
      </c>
      <c r="FZ30" s="101">
        <f t="shared" si="32"/>
        <v>19</v>
      </c>
      <c r="GA30" s="103">
        <f>IFERROR(VLOOKUP(B30,'[1]25'!B:D,3,0),"0")</f>
        <v>0</v>
      </c>
      <c r="GB30" s="103">
        <f>IFERROR(VLOOKUP(B30,'[1]25'!B:E,4,0),"0")</f>
        <v>0</v>
      </c>
      <c r="GC30" s="103">
        <f>IFERROR(VLOOKUP(B30,'[1]25'!B:F,5,0),"0")</f>
        <v>0</v>
      </c>
      <c r="GD30" s="103">
        <f>IFERROR(VLOOKUP(B30,'[1]25'!B:J,9,0),"0")</f>
        <v>0</v>
      </c>
      <c r="GE30" s="103">
        <f>IFERROR(VLOOKUP(B30,'[1]25'!B:K,10,0),"0")</f>
        <v>0</v>
      </c>
      <c r="GF30" s="103">
        <f>IFERROR(VLOOKUP(B30,'[1]25'!B:L,11,0),"0")</f>
        <v>0</v>
      </c>
      <c r="GG30" s="101">
        <f t="shared" si="33"/>
        <v>0</v>
      </c>
      <c r="GH30" s="103">
        <f>IFERROR(VLOOKUP(B30,'[1]26'!B:D,3,0),"0")</f>
        <v>0</v>
      </c>
      <c r="GI30" s="103">
        <f>IFERROR(VLOOKUP(B30,'[1]26'!B:E,4,0),"0")</f>
        <v>8</v>
      </c>
      <c r="GJ30" s="103">
        <f>IFERROR(VLOOKUP(B30,'[1]26'!B:F,5,0),"0")</f>
        <v>0</v>
      </c>
      <c r="GK30" s="103">
        <f>IFERROR(VLOOKUP(B30,'[1]26'!B:J,9,0),"0")</f>
        <v>0</v>
      </c>
      <c r="GL30" s="103">
        <f>IFERROR(VLOOKUP(B30,'[1]26'!B:K,10,0),"0")</f>
        <v>0</v>
      </c>
      <c r="GM30" s="103">
        <f>IFERROR(VLOOKUP(B30,'[1]26'!B:L,11,0),"0")</f>
        <v>0</v>
      </c>
      <c r="GN30" s="101">
        <f t="shared" si="34"/>
        <v>8</v>
      </c>
      <c r="GO30" s="103">
        <f>IFERROR(VLOOKUP(B30,'[1]27'!B:D,3,0),"0")</f>
        <v>0</v>
      </c>
      <c r="GP30" s="103">
        <f>IFERROR(VLOOKUP(B30,'[1]27'!B:E,4,0),"0")</f>
        <v>0</v>
      </c>
      <c r="GQ30" s="103">
        <f>IFERROR(VLOOKUP(B30,'[1]27'!B:F,5,0),"0")</f>
        <v>0</v>
      </c>
      <c r="GR30" s="103">
        <f>IFERROR(VLOOKUP(B30,'[1]27'!B:J,9,0),"0")</f>
        <v>0</v>
      </c>
      <c r="GS30" s="103">
        <f>IFERROR(VLOOKUP(B30,'[1]27'!B:K,10,0),"0")</f>
        <v>0</v>
      </c>
      <c r="GT30" s="103">
        <f>IFERROR(VLOOKUP(B30,'[1]27'!B:L,11,0),"0")</f>
        <v>0</v>
      </c>
      <c r="GU30" s="101">
        <f t="shared" si="35"/>
        <v>0</v>
      </c>
      <c r="GV30" s="103">
        <f>IFERROR(VLOOKUP(B30,'[1]28'!B:D,3,0),"0")</f>
        <v>0</v>
      </c>
      <c r="GW30" s="103">
        <f>IFERROR(VLOOKUP(B30,'[1]28'!B:E,4,0),"0")</f>
        <v>24</v>
      </c>
      <c r="GX30" s="103">
        <f>IFERROR(VLOOKUP(B30,'[1]28'!B:F,5,0),"0")</f>
        <v>0</v>
      </c>
      <c r="GY30" s="103">
        <f>IFERROR(VLOOKUP(B30,'[1]28'!B:J,9,0),"0")</f>
        <v>0</v>
      </c>
      <c r="GZ30" s="103">
        <f>IFERROR(VLOOKUP(B30,'[1]28'!B:K,10,0),"0")</f>
        <v>0</v>
      </c>
      <c r="HA30" s="103">
        <f>IFERROR(VLOOKUP(B30,'[1]28'!B:L,11,0),"0")</f>
        <v>0</v>
      </c>
      <c r="HB30" s="101">
        <f t="shared" si="36"/>
        <v>24</v>
      </c>
      <c r="HC30" s="103">
        <f>IFERROR(VLOOKUP(B30,'[1]29'!B:D,3,0),"0")</f>
        <v>0</v>
      </c>
      <c r="HD30" s="103">
        <f>IFERROR(VLOOKUP(B30,'[1]29'!B:E,4,0),"0")</f>
        <v>0</v>
      </c>
      <c r="HE30" s="103">
        <f>IFERROR(VLOOKUP(B30,'[1]29'!B:F,5,0),"0")</f>
        <v>0</v>
      </c>
      <c r="HF30" s="103">
        <f>IFERROR(VLOOKUP(B30,'[1]29'!B:J,9,0),"0")</f>
        <v>0</v>
      </c>
      <c r="HG30" s="103">
        <f>IFERROR(VLOOKUP(B30,'[1]29'!B:K,10,0),"0")</f>
        <v>0</v>
      </c>
      <c r="HH30" s="103">
        <f>IFERROR(VLOOKUP(B30,'[1]29'!B:L,11,0),"0")</f>
        <v>0</v>
      </c>
      <c r="HI30" s="101">
        <f t="shared" si="37"/>
        <v>0</v>
      </c>
      <c r="HJ30" s="103">
        <f>IFERROR(VLOOKUP(B30,'[1]30'!B:D,3,0),"0")</f>
        <v>0</v>
      </c>
      <c r="HK30" s="103">
        <f>IFERROR(VLOOKUP(B30,'[1]30'!B:E,4,0),"0")</f>
        <v>3</v>
      </c>
      <c r="HL30" s="103">
        <f>IFERROR(VLOOKUP(B30,'[1]30'!B:F,5,0),"0")</f>
        <v>0</v>
      </c>
      <c r="HM30" s="103">
        <f>IFERROR(VLOOKUP(B30,'[1]30'!B:J,9,0),"0")</f>
        <v>0</v>
      </c>
      <c r="HN30" s="103">
        <f>IFERROR(VLOOKUP(B30,'[1]30'!B:K,10,0),"0")</f>
        <v>0</v>
      </c>
      <c r="HO30" s="103">
        <f>IFERROR(VLOOKUP(B30,'[1]30'!B:L,11,0),"0")</f>
        <v>0</v>
      </c>
      <c r="HP30" s="101">
        <f t="shared" si="38"/>
        <v>3</v>
      </c>
      <c r="HQ30" s="103">
        <f>IFERROR(VLOOKUP(B30,'[1]31'!B:D,3,0),"0")</f>
        <v>0</v>
      </c>
      <c r="HR30" s="103">
        <f>IFERROR(VLOOKUP(B30,'[1]31'!B:E,4,0),"0")</f>
        <v>0</v>
      </c>
      <c r="HS30" s="103">
        <f>IFERROR(VLOOKUP(B30,'[1]31'!B:F,5,0),"0")</f>
        <v>0</v>
      </c>
      <c r="HT30" s="103">
        <f>IFERROR(VLOOKUP(B30,'[1]31'!B:J,9,0),"0")</f>
        <v>0</v>
      </c>
      <c r="HU30" s="103">
        <f>IFERROR(VLOOKUP(B30,'[1]31'!B:K,10,0),"0")</f>
        <v>0</v>
      </c>
      <c r="HV30" s="103">
        <f>IFERROR(VLOOKUP(B30,'[1]31'!B:L,11,0),"0")</f>
        <v>0</v>
      </c>
      <c r="HW30" s="101">
        <f t="shared" si="39"/>
        <v>0</v>
      </c>
    </row>
    <row r="31" spans="1:231" x14ac:dyDescent="0.6">
      <c r="A31" s="83">
        <v>28</v>
      </c>
      <c r="B31" s="83">
        <v>1111065</v>
      </c>
      <c r="C31" s="84" t="s">
        <v>16891</v>
      </c>
      <c r="D31" s="83" t="s">
        <v>169</v>
      </c>
      <c r="E31" s="85">
        <v>4.3</v>
      </c>
      <c r="F31" s="99">
        <f t="shared" si="41"/>
        <v>262.3</v>
      </c>
      <c r="G31" s="100">
        <f t="shared" si="40"/>
        <v>21</v>
      </c>
      <c r="H31" s="100">
        <f t="shared" si="40"/>
        <v>35</v>
      </c>
      <c r="I31" s="100">
        <f t="shared" si="40"/>
        <v>5</v>
      </c>
      <c r="J31" s="100">
        <f t="shared" si="40"/>
        <v>0</v>
      </c>
      <c r="K31" s="100">
        <f t="shared" si="40"/>
        <v>0</v>
      </c>
      <c r="L31" s="100">
        <f t="shared" si="40"/>
        <v>0</v>
      </c>
      <c r="M31" s="101">
        <f t="shared" si="7"/>
        <v>61</v>
      </c>
      <c r="N31" s="102">
        <f t="shared" si="8"/>
        <v>61</v>
      </c>
      <c r="O31" s="103">
        <f>IFERROR(VLOOKUP(B31,'[1]1'!B:D,3,0),"0")</f>
        <v>0</v>
      </c>
      <c r="P31" s="103">
        <f>IFERROR(VLOOKUP(B31,'[1]1'!B:E,4,0),"0")</f>
        <v>0</v>
      </c>
      <c r="Q31" s="103">
        <f>IFERROR(VLOOKUP(B31,'[1]1'!B:F,5,0),"0")</f>
        <v>0</v>
      </c>
      <c r="R31" s="103">
        <f>IFERROR(VLOOKUP(B31,'[1]1'!B:J,9,0),"0")</f>
        <v>0</v>
      </c>
      <c r="S31" s="103">
        <f>IFERROR(VLOOKUP(B31,'[1]1'!B:K,10,0),"0")</f>
        <v>0</v>
      </c>
      <c r="T31" s="103">
        <f>IFERROR(VLOOKUP(B31,'[1]1'!B:L,11,0),"0")</f>
        <v>0</v>
      </c>
      <c r="U31" s="101">
        <f t="shared" si="9"/>
        <v>0</v>
      </c>
      <c r="V31" s="103">
        <f>IFERROR(VLOOKUP(B31,'[1]2'!B:D,3,0),"0")</f>
        <v>0</v>
      </c>
      <c r="W31" s="103">
        <f>IFERROR(VLOOKUP(B31,'[1]2'!B:E,4,0),"0")</f>
        <v>0</v>
      </c>
      <c r="X31" s="103">
        <f>IFERROR(VLOOKUP(B31,'[1]2'!B:F,5,0),"0")</f>
        <v>0</v>
      </c>
      <c r="Y31" s="103">
        <f>IFERROR(VLOOKUP(B31,'[1]2'!B:J,9,0),"0")</f>
        <v>0</v>
      </c>
      <c r="Z31" s="103">
        <f>IFERROR(VLOOKUP(B31,'[1]2'!B:K,10,0),"0")</f>
        <v>0</v>
      </c>
      <c r="AA31" s="103">
        <f>IFERROR(VLOOKUP(B31,'[1]2'!B:L,11,0),"0")</f>
        <v>0</v>
      </c>
      <c r="AB31" s="101">
        <f t="shared" si="10"/>
        <v>0</v>
      </c>
      <c r="AC31" s="103">
        <f>IFERROR(VLOOKUP(B31,'[1]3'!B:D,3,0),"0")</f>
        <v>0</v>
      </c>
      <c r="AD31" s="103">
        <f>IFERROR(VLOOKUP(B31,'[1]3'!B:E,4,0),"0")</f>
        <v>0</v>
      </c>
      <c r="AE31" s="103">
        <f>IFERROR(VLOOKUP(B31,'[1]3'!B:F,5,0),"0")</f>
        <v>0</v>
      </c>
      <c r="AF31" s="103">
        <f>IFERROR(VLOOKUP(B31,'[1]3'!B:J,9,0),"0")</f>
        <v>0</v>
      </c>
      <c r="AG31" s="103">
        <f>IFERROR(VLOOKUP(B31,'[1]3'!B:K,10,0),"0")</f>
        <v>0</v>
      </c>
      <c r="AH31" s="103">
        <f>IFERROR(VLOOKUP(B31,'[1]3'!B:L,11,0),"0")</f>
        <v>0</v>
      </c>
      <c r="AI31" s="101">
        <f t="shared" si="11"/>
        <v>0</v>
      </c>
      <c r="AJ31" s="103">
        <f>IFERROR(VLOOKUP(B31,'[1]4'!B:D,3,0),"0")</f>
        <v>0</v>
      </c>
      <c r="AK31" s="103">
        <f>IFERROR(VLOOKUP(B31,'[1]4'!B:E,4,0),"0")</f>
        <v>0</v>
      </c>
      <c r="AL31" s="103">
        <f>IFERROR(VLOOKUP(B31,'[1]4'!B:F,5,0),"0")</f>
        <v>0</v>
      </c>
      <c r="AM31" s="103">
        <f>IFERROR(VLOOKUP(B31,'[1]4'!B:J,9,0),"0")</f>
        <v>0</v>
      </c>
      <c r="AN31" s="103">
        <f>IFERROR(VLOOKUP(B31,'[1]4'!B:K,10,0),"0")</f>
        <v>0</v>
      </c>
      <c r="AO31" s="103">
        <f>IFERROR(VLOOKUP(B31,'[1]4'!B:L,11,0),"0")</f>
        <v>0</v>
      </c>
      <c r="AP31" s="101">
        <f t="shared" si="12"/>
        <v>0</v>
      </c>
      <c r="AQ31" s="103">
        <f>IFERROR(VLOOKUP(B31,'[1]5'!B:D,3,0),"0")</f>
        <v>0</v>
      </c>
      <c r="AR31" s="103">
        <f>IFERROR(VLOOKUP(B31,'[1]5'!B:E,4,0),"0")</f>
        <v>0</v>
      </c>
      <c r="AS31" s="103">
        <f>IFERROR(VLOOKUP(B31,'[1]5'!B:F,5,0),"0")</f>
        <v>0</v>
      </c>
      <c r="AT31" s="103">
        <f>IFERROR(VLOOKUP(B31,'[1]5'!B:J,9,0),"0")</f>
        <v>0</v>
      </c>
      <c r="AU31" s="103">
        <f>IFERROR(VLOOKUP(B31,'[1]5'!B:K,10,0),"0")</f>
        <v>0</v>
      </c>
      <c r="AV31" s="103">
        <f>IFERROR(VLOOKUP(B31,'[1]5'!B:L,11,0),"0")</f>
        <v>0</v>
      </c>
      <c r="AW31" s="101">
        <f t="shared" si="13"/>
        <v>0</v>
      </c>
      <c r="AX31" s="103">
        <f>IFERROR(VLOOKUP(B31,'[1]6'!B:D,3,0),"0")</f>
        <v>0</v>
      </c>
      <c r="AY31" s="103">
        <f>IFERROR(VLOOKUP(B31,'[1]6'!B:E,4,0),"0")</f>
        <v>0</v>
      </c>
      <c r="AZ31" s="103">
        <f>IFERROR(VLOOKUP(B31,'[1]6'!B:F,5,0),"0")</f>
        <v>0</v>
      </c>
      <c r="BA31" s="103">
        <f>IFERROR(VLOOKUP(B31,'[1]6'!B:J,9,0),"0")</f>
        <v>0</v>
      </c>
      <c r="BB31" s="103">
        <f>IFERROR(VLOOKUP(B31,'[1]6'!B:K,10,0),"0")</f>
        <v>0</v>
      </c>
      <c r="BC31" s="103">
        <f>IFERROR(VLOOKUP(B31,'[1]6'!B:L,11,0),"0")</f>
        <v>0</v>
      </c>
      <c r="BD31" s="101">
        <f t="shared" si="14"/>
        <v>0</v>
      </c>
      <c r="BE31" s="103">
        <f>IFERROR(VLOOKUP(B31,'[1]7'!B:D,3,0),"0")</f>
        <v>0</v>
      </c>
      <c r="BF31" s="103">
        <f>IFERROR(VLOOKUP(B31,'[1]7'!B:E,4,0),"0")</f>
        <v>0</v>
      </c>
      <c r="BG31" s="103">
        <f>IFERROR(VLOOKUP(B31,'[1]7'!B:F,5,0),"0")</f>
        <v>0</v>
      </c>
      <c r="BH31" s="103">
        <f>IFERROR(VLOOKUP(B31,'[1]7'!B:J,9,0),"0")</f>
        <v>0</v>
      </c>
      <c r="BI31" s="103">
        <f>IFERROR(VLOOKUP(B31,'[1]7'!B:K,10,0),"0")</f>
        <v>0</v>
      </c>
      <c r="BJ31" s="103">
        <f>IFERROR(VLOOKUP(B31,'[1]7'!B:L,11,0),"0")</f>
        <v>0</v>
      </c>
      <c r="BK31" s="101">
        <f t="shared" si="15"/>
        <v>0</v>
      </c>
      <c r="BL31" s="103">
        <f>IFERROR(VLOOKUP(B31,'[1]8'!B:D,3,0),"0")</f>
        <v>0</v>
      </c>
      <c r="BM31" s="103">
        <f>IFERROR(VLOOKUP(B31,'[1]8'!B:E,4,0),"0")</f>
        <v>0</v>
      </c>
      <c r="BN31" s="103">
        <f>IFERROR(VLOOKUP(B31,'[1]8'!B:F,5,0),"0")</f>
        <v>0</v>
      </c>
      <c r="BO31" s="103">
        <f>IFERROR(VLOOKUP(B31,'[1]8'!B:J,9,0),"0")</f>
        <v>0</v>
      </c>
      <c r="BP31" s="103">
        <f>IFERROR(VLOOKUP(B31,'[1]8'!B:K,10,0),"0")</f>
        <v>0</v>
      </c>
      <c r="BQ31" s="103">
        <f>IFERROR(VLOOKUP(B31,'[1]8'!B:L,11,0),"0")</f>
        <v>0</v>
      </c>
      <c r="BR31" s="101">
        <f t="shared" si="16"/>
        <v>0</v>
      </c>
      <c r="BS31" s="103">
        <f>IFERROR(VLOOKUP(B31,'[1]9'!B:D,3,0),"0")</f>
        <v>0</v>
      </c>
      <c r="BT31" s="103">
        <f>IFERROR(VLOOKUP(B31,'[1]9'!B:E,4,0),"0")</f>
        <v>0</v>
      </c>
      <c r="BU31" s="103">
        <f>IFERROR(VLOOKUP(B31,'[1]9'!B:F,5,0),"0")</f>
        <v>0</v>
      </c>
      <c r="BV31" s="103">
        <f>IFERROR(VLOOKUP(B31,'[1]9'!B:J,9,0),"0")</f>
        <v>0</v>
      </c>
      <c r="BW31" s="103">
        <f>IFERROR(VLOOKUP(B31,'[1]9'!B:K,10,0),"0")</f>
        <v>0</v>
      </c>
      <c r="BX31" s="103">
        <f>IFERROR(VLOOKUP(B31,'[1]9'!B:L,11,0),"0")</f>
        <v>0</v>
      </c>
      <c r="BY31" s="101">
        <f t="shared" si="17"/>
        <v>0</v>
      </c>
      <c r="BZ31" s="103">
        <f>IFERROR(VLOOKUP(B31,'[1]10'!B:D,3,0),"0")</f>
        <v>0</v>
      </c>
      <c r="CA31" s="103">
        <f>IFERROR(VLOOKUP(B31,'[1]10'!B:E,4,0),"0")</f>
        <v>0</v>
      </c>
      <c r="CB31" s="103">
        <f>IFERROR(VLOOKUP(B31,'[1]10'!B:F,5,0),"0")</f>
        <v>0</v>
      </c>
      <c r="CC31" s="103">
        <f>IFERROR(VLOOKUP(B31,'[1]10'!B:J,9,0),"0")</f>
        <v>0</v>
      </c>
      <c r="CD31" s="103">
        <f>IFERROR(VLOOKUP(B31,'[1]10'!B:K,10,0),"0")</f>
        <v>0</v>
      </c>
      <c r="CE31" s="103">
        <f>IFERROR(VLOOKUP(B31,'[1]10'!B:L,11,0),"0")</f>
        <v>0</v>
      </c>
      <c r="CF31" s="101">
        <f t="shared" si="18"/>
        <v>0</v>
      </c>
      <c r="CG31" s="103">
        <f>IFERROR(VLOOKUP(B31,'[1]11'!B:D,3,0),"0")</f>
        <v>0</v>
      </c>
      <c r="CH31" s="103">
        <f>IFERROR(VLOOKUP(B31,'[1]11'!B:E,4,0),"0")</f>
        <v>0</v>
      </c>
      <c r="CI31" s="103">
        <f>IFERROR(VLOOKUP(B31,'[1]11'!B:F,5,0),"0")</f>
        <v>0</v>
      </c>
      <c r="CJ31" s="103">
        <f>IFERROR(VLOOKUP(B31,'[1]11'!B:J,9,0),"0")</f>
        <v>0</v>
      </c>
      <c r="CK31" s="103">
        <f>IFERROR(VLOOKUP(B31,'[1]11'!B:K,10,0),"0")</f>
        <v>0</v>
      </c>
      <c r="CL31" s="103">
        <f>IFERROR(VLOOKUP(B31,'[1]11'!B:L,11,0),"0")</f>
        <v>0</v>
      </c>
      <c r="CM31" s="101">
        <f t="shared" si="19"/>
        <v>0</v>
      </c>
      <c r="CN31" s="103">
        <f>IFERROR(VLOOKUP(B31,'[1]12'!B:D,3,0),"0")</f>
        <v>0</v>
      </c>
      <c r="CO31" s="103">
        <f>IFERROR(VLOOKUP(B31,'[1]12'!B:E,4,0),"0")</f>
        <v>0</v>
      </c>
      <c r="CP31" s="103">
        <f>IFERROR(VLOOKUP(B31,'[1]12'!B:F,5,0),"0")</f>
        <v>0</v>
      </c>
      <c r="CQ31" s="103">
        <f>IFERROR(VLOOKUP(B31,'[1]12'!B:J,9,0),"0")</f>
        <v>0</v>
      </c>
      <c r="CR31" s="103">
        <f>IFERROR(VLOOKUP(B31,'[1]12'!B:K,10,0),"0")</f>
        <v>0</v>
      </c>
      <c r="CS31" s="103">
        <f>IFERROR(VLOOKUP(B31,'[1]12'!B:L,11,0),"0")</f>
        <v>0</v>
      </c>
      <c r="CT31" s="101">
        <f t="shared" si="20"/>
        <v>0</v>
      </c>
      <c r="CU31" s="103">
        <f>IFERROR(VLOOKUP(B31,'[1]13'!B:D,3,0),"0")</f>
        <v>0</v>
      </c>
      <c r="CV31" s="103">
        <f>IFERROR(VLOOKUP(B31,'[1]13'!B:E,4,0),"0")</f>
        <v>0</v>
      </c>
      <c r="CW31" s="103">
        <f>IFERROR(VLOOKUP(B31,'[1]13'!B:F,5,0),"0")</f>
        <v>0</v>
      </c>
      <c r="CX31" s="103">
        <f>IFERROR(VLOOKUP(B31,'[1]13'!B:J,9,0),"0")</f>
        <v>0</v>
      </c>
      <c r="CY31" s="103">
        <f>IFERROR(VLOOKUP(B31,'[1]13'!B:K,10,0),"0")</f>
        <v>0</v>
      </c>
      <c r="CZ31" s="103">
        <f>IFERROR(VLOOKUP(B31,'[1]13'!B:L,11,0),"0")</f>
        <v>0</v>
      </c>
      <c r="DA31" s="101">
        <f t="shared" si="21"/>
        <v>0</v>
      </c>
      <c r="DB31" s="103">
        <f>IFERROR(VLOOKUP(B31,'[1]14'!B:D,3,0),"0")</f>
        <v>0</v>
      </c>
      <c r="DC31" s="103">
        <f>IFERROR(VLOOKUP(B31,'[1]14'!B:E,4,0),"0")</f>
        <v>0</v>
      </c>
      <c r="DD31" s="103">
        <f>IFERROR(VLOOKUP(B31,'[1]14'!B:F,5,0),"0")</f>
        <v>0</v>
      </c>
      <c r="DE31" s="103">
        <f>IFERROR(VLOOKUP(B31,'[1]14'!B:J,9,0),"0")</f>
        <v>0</v>
      </c>
      <c r="DF31" s="103">
        <f>IFERROR(VLOOKUP(B31,'[1]14'!B:K,10,0),"0")</f>
        <v>0</v>
      </c>
      <c r="DG31" s="103">
        <f>IFERROR(VLOOKUP(B31,'[1]14'!B:L,11,0),"0")</f>
        <v>0</v>
      </c>
      <c r="DH31" s="101">
        <f t="shared" si="22"/>
        <v>0</v>
      </c>
      <c r="DI31" s="103">
        <f>IFERROR(VLOOKUP(B31,'[1]15'!B:D,3,0),"0")</f>
        <v>0</v>
      </c>
      <c r="DJ31" s="103">
        <f>IFERROR(VLOOKUP(B31,'[1]15'!B:E,4,0),"0")</f>
        <v>0</v>
      </c>
      <c r="DK31" s="103">
        <f>IFERROR(VLOOKUP(B31,'[1]15'!B:F,5,0),"0")</f>
        <v>0</v>
      </c>
      <c r="DL31" s="103">
        <f>IFERROR(VLOOKUP(B31,'[1]15'!B:J,9,0),"0")</f>
        <v>0</v>
      </c>
      <c r="DM31" s="103">
        <f>IFERROR(VLOOKUP(B31,'[1]15'!B:K,10,0),"0")</f>
        <v>0</v>
      </c>
      <c r="DN31" s="103">
        <f>IFERROR(VLOOKUP(B31,'[1]15'!B:L,11,0),"0")</f>
        <v>0</v>
      </c>
      <c r="DO31" s="101">
        <f t="shared" si="23"/>
        <v>0</v>
      </c>
      <c r="DP31" s="103">
        <f>IFERROR(VLOOKUP(B31,'[1]16'!B:D,3,0),"0")</f>
        <v>0</v>
      </c>
      <c r="DQ31" s="103">
        <f>IFERROR(VLOOKUP(B31,'[1]16'!B:E,4,0),"0")</f>
        <v>0</v>
      </c>
      <c r="DR31" s="103">
        <f>IFERROR(VLOOKUP(B31,'[1]16'!B:F,5,0),"0")</f>
        <v>5</v>
      </c>
      <c r="DS31" s="103">
        <f>IFERROR(VLOOKUP(B31,'[1]16'!B:J,9,0),"0")</f>
        <v>0</v>
      </c>
      <c r="DT31" s="103">
        <f>IFERROR(VLOOKUP(B31,'[1]16'!B:K,10,0),"0")</f>
        <v>0</v>
      </c>
      <c r="DU31" s="103">
        <f>IFERROR(VLOOKUP(B31,'[1]16'!B:L,11,0),"0")</f>
        <v>0</v>
      </c>
      <c r="DV31" s="101">
        <f t="shared" si="24"/>
        <v>5</v>
      </c>
      <c r="DW31" s="103">
        <f>IFERROR(VLOOKUP(B31,'[1]17'!B:D,3,0),"0")</f>
        <v>2</v>
      </c>
      <c r="DX31" s="103">
        <f>IFERROR(VLOOKUP(B31,'[1]17'!B:E,4,0),"0")</f>
        <v>0</v>
      </c>
      <c r="DY31" s="103">
        <f>IFERROR(VLOOKUP(B31,'[1]17'!B:F,5,0),"0")</f>
        <v>0</v>
      </c>
      <c r="DZ31" s="103">
        <f>IFERROR(VLOOKUP(B31,'[1]17'!B:J,9,0),"0")</f>
        <v>0</v>
      </c>
      <c r="EA31" s="103">
        <f>IFERROR(VLOOKUP(B31,'[1]17'!B:K,10,0),"0")</f>
        <v>0</v>
      </c>
      <c r="EB31" s="103">
        <f>IFERROR(VLOOKUP(B31,'[1]17'!B:L,11,0),"0")</f>
        <v>0</v>
      </c>
      <c r="EC31" s="101">
        <f t="shared" si="25"/>
        <v>2</v>
      </c>
      <c r="ED31" s="103">
        <f>IFERROR(VLOOKUP(B31,'[1]18'!B:D,3,0),"0")</f>
        <v>0</v>
      </c>
      <c r="EE31" s="103">
        <f>IFERROR(VLOOKUP(B31,'[1]18'!B:E,4,0),"0")</f>
        <v>0</v>
      </c>
      <c r="EF31" s="103">
        <f>IFERROR(VLOOKUP(B31,'[1]18'!B:F,5,0),"0")</f>
        <v>0</v>
      </c>
      <c r="EG31" s="103">
        <f>IFERROR(VLOOKUP(B31,'[1]18'!B:J,9,0),"0")</f>
        <v>0</v>
      </c>
      <c r="EH31" s="103">
        <f>IFERROR(VLOOKUP(B31,'[1]18'!B:K,10,0),"0")</f>
        <v>0</v>
      </c>
      <c r="EI31" s="103">
        <f>IFERROR(VLOOKUP(B31,'[1]18'!B:L,11,0),"0")</f>
        <v>0</v>
      </c>
      <c r="EJ31" s="101">
        <f t="shared" si="26"/>
        <v>0</v>
      </c>
      <c r="EK31" s="103">
        <f>IFERROR(VLOOKUP(B31,'[1]19'!B:D,3,0),"0")</f>
        <v>0</v>
      </c>
      <c r="EL31" s="103">
        <f>IFERROR(VLOOKUP(B31,'[1]19'!B:E,4,0),"0")</f>
        <v>0</v>
      </c>
      <c r="EM31" s="103">
        <f>IFERROR(VLOOKUP(B31,'[1]19'!B:F,5,0),"0")</f>
        <v>0</v>
      </c>
      <c r="EN31" s="103">
        <f>IFERROR(VLOOKUP(B31,'[1]19'!B:J,9,0),"0")</f>
        <v>0</v>
      </c>
      <c r="EO31" s="103">
        <f>IFERROR(VLOOKUP(B31,'[1]19'!B:K,10,0),"0")</f>
        <v>0</v>
      </c>
      <c r="EP31" s="103">
        <f>IFERROR(VLOOKUP(B31,'[1]19'!B:L,11,0),"0")</f>
        <v>0</v>
      </c>
      <c r="EQ31" s="101">
        <f t="shared" si="27"/>
        <v>0</v>
      </c>
      <c r="ER31" s="103">
        <f>IFERROR(VLOOKUP(B31,'[1]20'!B:D,3,0),"0")</f>
        <v>0</v>
      </c>
      <c r="ES31" s="103">
        <f>IFERROR(VLOOKUP(B31,'[1]20'!B:E,4,0),"0")</f>
        <v>0</v>
      </c>
      <c r="ET31" s="103">
        <f>IFERROR(VLOOKUP(B31,'[1]20'!B:F,5,0),"0")</f>
        <v>0</v>
      </c>
      <c r="EU31" s="103">
        <f>IFERROR(VLOOKUP(B31,'[1]20'!B:J,9,0),"0")</f>
        <v>0</v>
      </c>
      <c r="EV31" s="103">
        <f>IFERROR(VLOOKUP(B31,'[1]20'!B:K,10,0),"0")</f>
        <v>0</v>
      </c>
      <c r="EW31" s="103">
        <f>IFERROR(VLOOKUP(B31,'[1]20'!B:L,11,0),"0")</f>
        <v>0</v>
      </c>
      <c r="EX31" s="101">
        <f t="shared" si="28"/>
        <v>0</v>
      </c>
      <c r="EY31" s="103">
        <f>IFERROR(VLOOKUP(B31,'[1]21'!B:D,3,0),"0")</f>
        <v>0</v>
      </c>
      <c r="EZ31" s="103">
        <f>IFERROR(VLOOKUP(B31,'[1]21'!B:E,4,0),"0")</f>
        <v>0</v>
      </c>
      <c r="FA31" s="103">
        <f>IFERROR(VLOOKUP(B31,'[1]21'!B:F,5,0),"0")</f>
        <v>0</v>
      </c>
      <c r="FB31" s="103">
        <f>IFERROR(VLOOKUP(B31,'[1]21'!B:J,9,0),"0")</f>
        <v>0</v>
      </c>
      <c r="FC31" s="103">
        <f>IFERROR(VLOOKUP(B31,'[1]21'!B:K,10,0),"0")</f>
        <v>0</v>
      </c>
      <c r="FD31" s="103">
        <f>IFERROR(VLOOKUP(B31,'[1]21'!B:L,11,0),"0")</f>
        <v>0</v>
      </c>
      <c r="FE31" s="101">
        <f t="shared" si="29"/>
        <v>0</v>
      </c>
      <c r="FF31" s="103">
        <f>IFERROR(VLOOKUP(B31,'[1]22'!B:D,3,0),"0")</f>
        <v>0</v>
      </c>
      <c r="FG31" s="103">
        <f>IFERROR(VLOOKUP(B31,'[1]22'!B:E,4,0),"0")</f>
        <v>0</v>
      </c>
      <c r="FH31" s="103">
        <f>IFERROR(VLOOKUP(B31,'[1]22'!B:F,5,0),"0")</f>
        <v>0</v>
      </c>
      <c r="FI31" s="103">
        <f>IFERROR(VLOOKUP(B31,'[1]22'!B:J,9,0),"0")</f>
        <v>0</v>
      </c>
      <c r="FJ31" s="103">
        <f>IFERROR(VLOOKUP(B31,'[1]22'!B:K,10,0),"0")</f>
        <v>0</v>
      </c>
      <c r="FK31" s="103">
        <f>IFERROR(VLOOKUP(B31,'[1]22'!B:L,11,0),"0")</f>
        <v>0</v>
      </c>
      <c r="FL31" s="101">
        <f t="shared" si="30"/>
        <v>0</v>
      </c>
      <c r="FM31" s="103">
        <f>IFERROR(VLOOKUP(B31,'[1]23'!B:D,3,0),"0")</f>
        <v>0</v>
      </c>
      <c r="FN31" s="103">
        <f>IFERROR(VLOOKUP(B31,'[1]23'!B:E,4,0),"0")</f>
        <v>0</v>
      </c>
      <c r="FO31" s="103">
        <f>IFERROR(VLOOKUP(B31,'[1]23'!B:F,5,0),"0")</f>
        <v>0</v>
      </c>
      <c r="FP31" s="103">
        <f>IFERROR(VLOOKUP(B31,'[1]23'!B:J,9,0),"0")</f>
        <v>0</v>
      </c>
      <c r="FQ31" s="103">
        <f>IFERROR(VLOOKUP(B31,'[1]23'!B:K,10,0),"0")</f>
        <v>0</v>
      </c>
      <c r="FR31" s="103">
        <f>IFERROR(VLOOKUP(B31,'[1]23'!B:L,11,0),"0")</f>
        <v>0</v>
      </c>
      <c r="FS31" s="101">
        <f t="shared" si="31"/>
        <v>0</v>
      </c>
      <c r="FT31" s="103">
        <f>IFERROR(VLOOKUP(B31,'[1]24'!B:D,3,0),"0")</f>
        <v>19</v>
      </c>
      <c r="FU31" s="103">
        <f>IFERROR(VLOOKUP(B31,'[1]24'!B:E,4,0),"0")</f>
        <v>0</v>
      </c>
      <c r="FV31" s="103">
        <f>IFERROR(VLOOKUP(B31,'[1]24'!B:F,5,0),"0")</f>
        <v>0</v>
      </c>
      <c r="FW31" s="103">
        <f>IFERROR(VLOOKUP(B31,'[1]24'!B:J,9,0),"0")</f>
        <v>0</v>
      </c>
      <c r="FX31" s="103">
        <f>IFERROR(VLOOKUP(B31,'[1]24'!B:K,10,0),"0")</f>
        <v>0</v>
      </c>
      <c r="FY31" s="103">
        <f>IFERROR(VLOOKUP(B31,'[1]24'!B:L,11,0),"0")</f>
        <v>0</v>
      </c>
      <c r="FZ31" s="101">
        <f t="shared" si="32"/>
        <v>19</v>
      </c>
      <c r="GA31" s="103">
        <f>IFERROR(VLOOKUP(B31,'[1]25'!B:D,3,0),"0")</f>
        <v>0</v>
      </c>
      <c r="GB31" s="103">
        <f>IFERROR(VLOOKUP(B31,'[1]25'!B:E,4,0),"0")</f>
        <v>0</v>
      </c>
      <c r="GC31" s="103">
        <f>IFERROR(VLOOKUP(B31,'[1]25'!B:F,5,0),"0")</f>
        <v>0</v>
      </c>
      <c r="GD31" s="103">
        <f>IFERROR(VLOOKUP(B31,'[1]25'!B:J,9,0),"0")</f>
        <v>0</v>
      </c>
      <c r="GE31" s="103">
        <f>IFERROR(VLOOKUP(B31,'[1]25'!B:K,10,0),"0")</f>
        <v>0</v>
      </c>
      <c r="GF31" s="103">
        <f>IFERROR(VLOOKUP(B31,'[1]25'!B:L,11,0),"0")</f>
        <v>0</v>
      </c>
      <c r="GG31" s="101">
        <f t="shared" si="33"/>
        <v>0</v>
      </c>
      <c r="GH31" s="103">
        <f>IFERROR(VLOOKUP(B31,'[1]26'!B:D,3,0),"0")</f>
        <v>0</v>
      </c>
      <c r="GI31" s="103">
        <f>IFERROR(VLOOKUP(B31,'[1]26'!B:E,4,0),"0")</f>
        <v>8</v>
      </c>
      <c r="GJ31" s="103">
        <f>IFERROR(VLOOKUP(B31,'[1]26'!B:F,5,0),"0")</f>
        <v>0</v>
      </c>
      <c r="GK31" s="103">
        <f>IFERROR(VLOOKUP(B31,'[1]26'!B:J,9,0),"0")</f>
        <v>0</v>
      </c>
      <c r="GL31" s="103">
        <f>IFERROR(VLOOKUP(B31,'[1]26'!B:K,10,0),"0")</f>
        <v>0</v>
      </c>
      <c r="GM31" s="103">
        <f>IFERROR(VLOOKUP(B31,'[1]26'!B:L,11,0),"0")</f>
        <v>0</v>
      </c>
      <c r="GN31" s="101">
        <f t="shared" si="34"/>
        <v>8</v>
      </c>
      <c r="GO31" s="103">
        <f>IFERROR(VLOOKUP(B31,'[1]27'!B:D,3,0),"0")</f>
        <v>0</v>
      </c>
      <c r="GP31" s="103">
        <f>IFERROR(VLOOKUP(B31,'[1]27'!B:E,4,0),"0")</f>
        <v>0</v>
      </c>
      <c r="GQ31" s="103">
        <f>IFERROR(VLOOKUP(B31,'[1]27'!B:F,5,0),"0")</f>
        <v>0</v>
      </c>
      <c r="GR31" s="103">
        <f>IFERROR(VLOOKUP(B31,'[1]27'!B:J,9,0),"0")</f>
        <v>0</v>
      </c>
      <c r="GS31" s="103">
        <f>IFERROR(VLOOKUP(B31,'[1]27'!B:K,10,0),"0")</f>
        <v>0</v>
      </c>
      <c r="GT31" s="103">
        <f>IFERROR(VLOOKUP(B31,'[1]27'!B:L,11,0),"0")</f>
        <v>0</v>
      </c>
      <c r="GU31" s="101">
        <f t="shared" si="35"/>
        <v>0</v>
      </c>
      <c r="GV31" s="103">
        <f>IFERROR(VLOOKUP(B31,'[1]28'!B:D,3,0),"0")</f>
        <v>0</v>
      </c>
      <c r="GW31" s="103">
        <f>IFERROR(VLOOKUP(B31,'[1]28'!B:E,4,0),"0")</f>
        <v>24</v>
      </c>
      <c r="GX31" s="103">
        <f>IFERROR(VLOOKUP(B31,'[1]28'!B:F,5,0),"0")</f>
        <v>0</v>
      </c>
      <c r="GY31" s="103">
        <f>IFERROR(VLOOKUP(B31,'[1]28'!B:J,9,0),"0")</f>
        <v>0</v>
      </c>
      <c r="GZ31" s="103">
        <f>IFERROR(VLOOKUP(B31,'[1]28'!B:K,10,0),"0")</f>
        <v>0</v>
      </c>
      <c r="HA31" s="103">
        <f>IFERROR(VLOOKUP(B31,'[1]28'!B:L,11,0),"0")</f>
        <v>0</v>
      </c>
      <c r="HB31" s="101">
        <f t="shared" si="36"/>
        <v>24</v>
      </c>
      <c r="HC31" s="103">
        <f>IFERROR(VLOOKUP(B31,'[1]29'!B:D,3,0),"0")</f>
        <v>0</v>
      </c>
      <c r="HD31" s="103">
        <f>IFERROR(VLOOKUP(B31,'[1]29'!B:E,4,0),"0")</f>
        <v>0</v>
      </c>
      <c r="HE31" s="103">
        <f>IFERROR(VLOOKUP(B31,'[1]29'!B:F,5,0),"0")</f>
        <v>0</v>
      </c>
      <c r="HF31" s="103">
        <f>IFERROR(VLOOKUP(B31,'[1]29'!B:J,9,0),"0")</f>
        <v>0</v>
      </c>
      <c r="HG31" s="103">
        <f>IFERROR(VLOOKUP(B31,'[1]29'!B:K,10,0),"0")</f>
        <v>0</v>
      </c>
      <c r="HH31" s="103">
        <f>IFERROR(VLOOKUP(B31,'[1]29'!B:L,11,0),"0")</f>
        <v>0</v>
      </c>
      <c r="HI31" s="101">
        <f t="shared" si="37"/>
        <v>0</v>
      </c>
      <c r="HJ31" s="103">
        <f>IFERROR(VLOOKUP(B31,'[1]30'!B:D,3,0),"0")</f>
        <v>0</v>
      </c>
      <c r="HK31" s="103">
        <f>IFERROR(VLOOKUP(B31,'[1]30'!B:E,4,0),"0")</f>
        <v>3</v>
      </c>
      <c r="HL31" s="103">
        <f>IFERROR(VLOOKUP(B31,'[1]30'!B:F,5,0),"0")</f>
        <v>0</v>
      </c>
      <c r="HM31" s="103">
        <f>IFERROR(VLOOKUP(B31,'[1]30'!B:J,9,0),"0")</f>
        <v>0</v>
      </c>
      <c r="HN31" s="103">
        <f>IFERROR(VLOOKUP(B31,'[1]30'!B:K,10,0),"0")</f>
        <v>0</v>
      </c>
      <c r="HO31" s="103">
        <f>IFERROR(VLOOKUP(B31,'[1]30'!B:L,11,0),"0")</f>
        <v>0</v>
      </c>
      <c r="HP31" s="101">
        <f t="shared" si="38"/>
        <v>3</v>
      </c>
      <c r="HQ31" s="103">
        <f>IFERROR(VLOOKUP(B31,'[1]31'!B:D,3,0),"0")</f>
        <v>0</v>
      </c>
      <c r="HR31" s="103">
        <f>IFERROR(VLOOKUP(B31,'[1]31'!B:E,4,0),"0")</f>
        <v>0</v>
      </c>
      <c r="HS31" s="103">
        <f>IFERROR(VLOOKUP(B31,'[1]31'!B:F,5,0),"0")</f>
        <v>0</v>
      </c>
      <c r="HT31" s="103">
        <f>IFERROR(VLOOKUP(B31,'[1]31'!B:J,9,0),"0")</f>
        <v>0</v>
      </c>
      <c r="HU31" s="103">
        <f>IFERROR(VLOOKUP(B31,'[1]31'!B:K,10,0),"0")</f>
        <v>0</v>
      </c>
      <c r="HV31" s="103">
        <f>IFERROR(VLOOKUP(B31,'[1]31'!B:L,11,0),"0")</f>
        <v>0</v>
      </c>
      <c r="HW31" s="101">
        <f t="shared" si="39"/>
        <v>0</v>
      </c>
    </row>
    <row r="32" spans="1:231" x14ac:dyDescent="0.6">
      <c r="A32" s="83">
        <v>29</v>
      </c>
      <c r="B32" s="83">
        <v>1111066</v>
      </c>
      <c r="C32" s="84" t="s">
        <v>16892</v>
      </c>
      <c r="D32" s="83" t="s">
        <v>169</v>
      </c>
      <c r="E32" s="85">
        <v>4.29</v>
      </c>
      <c r="F32" s="99">
        <f t="shared" si="41"/>
        <v>321.75</v>
      </c>
      <c r="G32" s="100">
        <f t="shared" si="40"/>
        <v>22</v>
      </c>
      <c r="H32" s="100">
        <f t="shared" si="40"/>
        <v>39</v>
      </c>
      <c r="I32" s="100">
        <f t="shared" si="40"/>
        <v>14</v>
      </c>
      <c r="J32" s="100">
        <f t="shared" si="40"/>
        <v>0</v>
      </c>
      <c r="K32" s="100">
        <f t="shared" si="40"/>
        <v>0</v>
      </c>
      <c r="L32" s="100">
        <f t="shared" si="40"/>
        <v>0</v>
      </c>
      <c r="M32" s="101">
        <f t="shared" si="7"/>
        <v>75</v>
      </c>
      <c r="N32" s="102">
        <f t="shared" si="8"/>
        <v>75</v>
      </c>
      <c r="O32" s="103">
        <f>IFERROR(VLOOKUP(B32,'[1]1'!B:D,3,0),"0")</f>
        <v>0</v>
      </c>
      <c r="P32" s="103">
        <f>IFERROR(VLOOKUP(B32,'[1]1'!B:E,4,0),"0")</f>
        <v>0</v>
      </c>
      <c r="Q32" s="103">
        <f>IFERROR(VLOOKUP(B32,'[1]1'!B:F,5,0),"0")</f>
        <v>0</v>
      </c>
      <c r="R32" s="103">
        <f>IFERROR(VLOOKUP(B32,'[1]1'!B:J,9,0),"0")</f>
        <v>0</v>
      </c>
      <c r="S32" s="103">
        <f>IFERROR(VLOOKUP(B32,'[1]1'!B:K,10,0),"0")</f>
        <v>0</v>
      </c>
      <c r="T32" s="103">
        <f>IFERROR(VLOOKUP(B32,'[1]1'!B:L,11,0),"0")</f>
        <v>0</v>
      </c>
      <c r="U32" s="101">
        <f t="shared" si="9"/>
        <v>0</v>
      </c>
      <c r="V32" s="103">
        <f>IFERROR(VLOOKUP(B32,'[1]2'!B:D,3,0),"0")</f>
        <v>0</v>
      </c>
      <c r="W32" s="103">
        <f>IFERROR(VLOOKUP(B32,'[1]2'!B:E,4,0),"0")</f>
        <v>4</v>
      </c>
      <c r="X32" s="103">
        <f>IFERROR(VLOOKUP(B32,'[1]2'!B:F,5,0),"0")</f>
        <v>9</v>
      </c>
      <c r="Y32" s="103">
        <f>IFERROR(VLOOKUP(B32,'[1]2'!B:J,9,0),"0")</f>
        <v>0</v>
      </c>
      <c r="Z32" s="103">
        <f>IFERROR(VLOOKUP(B32,'[1]2'!B:K,10,0),"0")</f>
        <v>0</v>
      </c>
      <c r="AA32" s="103">
        <f>IFERROR(VLOOKUP(B32,'[1]2'!B:L,11,0),"0")</f>
        <v>0</v>
      </c>
      <c r="AB32" s="101">
        <f t="shared" si="10"/>
        <v>13</v>
      </c>
      <c r="AC32" s="103">
        <f>IFERROR(VLOOKUP(B32,'[1]3'!B:D,3,0),"0")</f>
        <v>0</v>
      </c>
      <c r="AD32" s="103">
        <f>IFERROR(VLOOKUP(B32,'[1]3'!B:E,4,0),"0")</f>
        <v>0</v>
      </c>
      <c r="AE32" s="103">
        <f>IFERROR(VLOOKUP(B32,'[1]3'!B:F,5,0),"0")</f>
        <v>0</v>
      </c>
      <c r="AF32" s="103">
        <f>IFERROR(VLOOKUP(B32,'[1]3'!B:J,9,0),"0")</f>
        <v>0</v>
      </c>
      <c r="AG32" s="103">
        <f>IFERROR(VLOOKUP(B32,'[1]3'!B:K,10,0),"0")</f>
        <v>0</v>
      </c>
      <c r="AH32" s="103">
        <f>IFERROR(VLOOKUP(B32,'[1]3'!B:L,11,0),"0")</f>
        <v>0</v>
      </c>
      <c r="AI32" s="101">
        <f t="shared" si="11"/>
        <v>0</v>
      </c>
      <c r="AJ32" s="103">
        <f>IFERROR(VLOOKUP(B32,'[1]4'!B:D,3,0),"0")</f>
        <v>0</v>
      </c>
      <c r="AK32" s="103">
        <f>IFERROR(VLOOKUP(B32,'[1]4'!B:E,4,0),"0")</f>
        <v>0</v>
      </c>
      <c r="AL32" s="103">
        <f>IFERROR(VLOOKUP(B32,'[1]4'!B:F,5,0),"0")</f>
        <v>0</v>
      </c>
      <c r="AM32" s="103">
        <f>IFERROR(VLOOKUP(B32,'[1]4'!B:J,9,0),"0")</f>
        <v>0</v>
      </c>
      <c r="AN32" s="103">
        <f>IFERROR(VLOOKUP(B32,'[1]4'!B:K,10,0),"0")</f>
        <v>0</v>
      </c>
      <c r="AO32" s="103">
        <f>IFERROR(VLOOKUP(B32,'[1]4'!B:L,11,0),"0")</f>
        <v>0</v>
      </c>
      <c r="AP32" s="101">
        <f t="shared" si="12"/>
        <v>0</v>
      </c>
      <c r="AQ32" s="103">
        <f>IFERROR(VLOOKUP(B32,'[1]5'!B:D,3,0),"0")</f>
        <v>0</v>
      </c>
      <c r="AR32" s="103">
        <f>IFERROR(VLOOKUP(B32,'[1]5'!B:E,4,0),"0")</f>
        <v>0</v>
      </c>
      <c r="AS32" s="103">
        <f>IFERROR(VLOOKUP(B32,'[1]5'!B:F,5,0),"0")</f>
        <v>0</v>
      </c>
      <c r="AT32" s="103">
        <f>IFERROR(VLOOKUP(B32,'[1]5'!B:J,9,0),"0")</f>
        <v>0</v>
      </c>
      <c r="AU32" s="103">
        <f>IFERROR(VLOOKUP(B32,'[1]5'!B:K,10,0),"0")</f>
        <v>0</v>
      </c>
      <c r="AV32" s="103">
        <f>IFERROR(VLOOKUP(B32,'[1]5'!B:L,11,0),"0")</f>
        <v>0</v>
      </c>
      <c r="AW32" s="101">
        <f t="shared" si="13"/>
        <v>0</v>
      </c>
      <c r="AX32" s="103">
        <f>IFERROR(VLOOKUP(B32,'[1]6'!B:D,3,0),"0")</f>
        <v>0</v>
      </c>
      <c r="AY32" s="103">
        <f>IFERROR(VLOOKUP(B32,'[1]6'!B:E,4,0),"0")</f>
        <v>0</v>
      </c>
      <c r="AZ32" s="103">
        <f>IFERROR(VLOOKUP(B32,'[1]6'!B:F,5,0),"0")</f>
        <v>0</v>
      </c>
      <c r="BA32" s="103">
        <f>IFERROR(VLOOKUP(B32,'[1]6'!B:J,9,0),"0")</f>
        <v>0</v>
      </c>
      <c r="BB32" s="103">
        <f>IFERROR(VLOOKUP(B32,'[1]6'!B:K,10,0),"0")</f>
        <v>0</v>
      </c>
      <c r="BC32" s="103">
        <f>IFERROR(VLOOKUP(B32,'[1]6'!B:L,11,0),"0")</f>
        <v>0</v>
      </c>
      <c r="BD32" s="101">
        <f t="shared" si="14"/>
        <v>0</v>
      </c>
      <c r="BE32" s="103">
        <f>IFERROR(VLOOKUP(B32,'[1]7'!B:D,3,0),"0")</f>
        <v>0</v>
      </c>
      <c r="BF32" s="103">
        <f>IFERROR(VLOOKUP(B32,'[1]7'!B:E,4,0),"0")</f>
        <v>0</v>
      </c>
      <c r="BG32" s="103">
        <f>IFERROR(VLOOKUP(B32,'[1]7'!B:F,5,0),"0")</f>
        <v>0</v>
      </c>
      <c r="BH32" s="103">
        <f>IFERROR(VLOOKUP(B32,'[1]7'!B:J,9,0),"0")</f>
        <v>0</v>
      </c>
      <c r="BI32" s="103">
        <f>IFERROR(VLOOKUP(B32,'[1]7'!B:K,10,0),"0")</f>
        <v>0</v>
      </c>
      <c r="BJ32" s="103">
        <f>IFERROR(VLOOKUP(B32,'[1]7'!B:L,11,0),"0")</f>
        <v>0</v>
      </c>
      <c r="BK32" s="101">
        <f t="shared" si="15"/>
        <v>0</v>
      </c>
      <c r="BL32" s="103">
        <f>IFERROR(VLOOKUP(B32,'[1]8'!B:D,3,0),"0")</f>
        <v>0</v>
      </c>
      <c r="BM32" s="103">
        <f>IFERROR(VLOOKUP(B32,'[1]8'!B:E,4,0),"0")</f>
        <v>0</v>
      </c>
      <c r="BN32" s="103">
        <f>IFERROR(VLOOKUP(B32,'[1]8'!B:F,5,0),"0")</f>
        <v>0</v>
      </c>
      <c r="BO32" s="103">
        <f>IFERROR(VLOOKUP(B32,'[1]8'!B:J,9,0),"0")</f>
        <v>0</v>
      </c>
      <c r="BP32" s="103">
        <f>IFERROR(VLOOKUP(B32,'[1]8'!B:K,10,0),"0")</f>
        <v>0</v>
      </c>
      <c r="BQ32" s="103">
        <f>IFERROR(VLOOKUP(B32,'[1]8'!B:L,11,0),"0")</f>
        <v>0</v>
      </c>
      <c r="BR32" s="101">
        <f t="shared" si="16"/>
        <v>0</v>
      </c>
      <c r="BS32" s="103">
        <f>IFERROR(VLOOKUP(B32,'[1]9'!B:D,3,0),"0")</f>
        <v>0</v>
      </c>
      <c r="BT32" s="103">
        <f>IFERROR(VLOOKUP(B32,'[1]9'!B:E,4,0),"0")</f>
        <v>0</v>
      </c>
      <c r="BU32" s="103">
        <f>IFERROR(VLOOKUP(B32,'[1]9'!B:F,5,0),"0")</f>
        <v>0</v>
      </c>
      <c r="BV32" s="103">
        <f>IFERROR(VLOOKUP(B32,'[1]9'!B:J,9,0),"0")</f>
        <v>0</v>
      </c>
      <c r="BW32" s="103">
        <f>IFERROR(VLOOKUP(B32,'[1]9'!B:K,10,0),"0")</f>
        <v>0</v>
      </c>
      <c r="BX32" s="103">
        <f>IFERROR(VLOOKUP(B32,'[1]9'!B:L,11,0),"0")</f>
        <v>0</v>
      </c>
      <c r="BY32" s="101">
        <f t="shared" si="17"/>
        <v>0</v>
      </c>
      <c r="BZ32" s="103">
        <f>IFERROR(VLOOKUP(B32,'[1]10'!B:D,3,0),"0")</f>
        <v>0</v>
      </c>
      <c r="CA32" s="103">
        <f>IFERROR(VLOOKUP(B32,'[1]10'!B:E,4,0),"0")</f>
        <v>0</v>
      </c>
      <c r="CB32" s="103">
        <f>IFERROR(VLOOKUP(B32,'[1]10'!B:F,5,0),"0")</f>
        <v>0</v>
      </c>
      <c r="CC32" s="103">
        <f>IFERROR(VLOOKUP(B32,'[1]10'!B:J,9,0),"0")</f>
        <v>0</v>
      </c>
      <c r="CD32" s="103">
        <f>IFERROR(VLOOKUP(B32,'[1]10'!B:K,10,0),"0")</f>
        <v>0</v>
      </c>
      <c r="CE32" s="103">
        <f>IFERROR(VLOOKUP(B32,'[1]10'!B:L,11,0),"0")</f>
        <v>0</v>
      </c>
      <c r="CF32" s="101">
        <f t="shared" si="18"/>
        <v>0</v>
      </c>
      <c r="CG32" s="103">
        <f>IFERROR(VLOOKUP(B32,'[1]11'!B:D,3,0),"0")</f>
        <v>0</v>
      </c>
      <c r="CH32" s="103">
        <f>IFERROR(VLOOKUP(B32,'[1]11'!B:E,4,0),"0")</f>
        <v>0</v>
      </c>
      <c r="CI32" s="103">
        <f>IFERROR(VLOOKUP(B32,'[1]11'!B:F,5,0),"0")</f>
        <v>0</v>
      </c>
      <c r="CJ32" s="103">
        <f>IFERROR(VLOOKUP(B32,'[1]11'!B:J,9,0),"0")</f>
        <v>0</v>
      </c>
      <c r="CK32" s="103">
        <f>IFERROR(VLOOKUP(B32,'[1]11'!B:K,10,0),"0")</f>
        <v>0</v>
      </c>
      <c r="CL32" s="103">
        <f>IFERROR(VLOOKUP(B32,'[1]11'!B:L,11,0),"0")</f>
        <v>0</v>
      </c>
      <c r="CM32" s="101">
        <f t="shared" si="19"/>
        <v>0</v>
      </c>
      <c r="CN32" s="103">
        <f>IFERROR(VLOOKUP(B32,'[1]12'!B:D,3,0),"0")</f>
        <v>0</v>
      </c>
      <c r="CO32" s="103">
        <f>IFERROR(VLOOKUP(B32,'[1]12'!B:E,4,0),"0")</f>
        <v>0</v>
      </c>
      <c r="CP32" s="103">
        <f>IFERROR(VLOOKUP(B32,'[1]12'!B:F,5,0),"0")</f>
        <v>0</v>
      </c>
      <c r="CQ32" s="103">
        <f>IFERROR(VLOOKUP(B32,'[1]12'!B:J,9,0),"0")</f>
        <v>0</v>
      </c>
      <c r="CR32" s="103">
        <f>IFERROR(VLOOKUP(B32,'[1]12'!B:K,10,0),"0")</f>
        <v>0</v>
      </c>
      <c r="CS32" s="103">
        <f>IFERROR(VLOOKUP(B32,'[1]12'!B:L,11,0),"0")</f>
        <v>0</v>
      </c>
      <c r="CT32" s="101">
        <f t="shared" si="20"/>
        <v>0</v>
      </c>
      <c r="CU32" s="103">
        <f>IFERROR(VLOOKUP(B32,'[1]13'!B:D,3,0),"0")</f>
        <v>0</v>
      </c>
      <c r="CV32" s="103">
        <f>IFERROR(VLOOKUP(B32,'[1]13'!B:E,4,0),"0")</f>
        <v>0</v>
      </c>
      <c r="CW32" s="103">
        <f>IFERROR(VLOOKUP(B32,'[1]13'!B:F,5,0),"0")</f>
        <v>0</v>
      </c>
      <c r="CX32" s="103">
        <f>IFERROR(VLOOKUP(B32,'[1]13'!B:J,9,0),"0")</f>
        <v>0</v>
      </c>
      <c r="CY32" s="103">
        <f>IFERROR(VLOOKUP(B32,'[1]13'!B:K,10,0),"0")</f>
        <v>0</v>
      </c>
      <c r="CZ32" s="103">
        <f>IFERROR(VLOOKUP(B32,'[1]13'!B:L,11,0),"0")</f>
        <v>0</v>
      </c>
      <c r="DA32" s="101">
        <f t="shared" si="21"/>
        <v>0</v>
      </c>
      <c r="DB32" s="103">
        <f>IFERROR(VLOOKUP(B32,'[1]14'!B:D,3,0),"0")</f>
        <v>0</v>
      </c>
      <c r="DC32" s="103">
        <f>IFERROR(VLOOKUP(B32,'[1]14'!B:E,4,0),"0")</f>
        <v>0</v>
      </c>
      <c r="DD32" s="103">
        <f>IFERROR(VLOOKUP(B32,'[1]14'!B:F,5,0),"0")</f>
        <v>0</v>
      </c>
      <c r="DE32" s="103">
        <f>IFERROR(VLOOKUP(B32,'[1]14'!B:J,9,0),"0")</f>
        <v>0</v>
      </c>
      <c r="DF32" s="103">
        <f>IFERROR(VLOOKUP(B32,'[1]14'!B:K,10,0),"0")</f>
        <v>0</v>
      </c>
      <c r="DG32" s="103">
        <f>IFERROR(VLOOKUP(B32,'[1]14'!B:L,11,0),"0")</f>
        <v>0</v>
      </c>
      <c r="DH32" s="101">
        <f t="shared" si="22"/>
        <v>0</v>
      </c>
      <c r="DI32" s="103">
        <f>IFERROR(VLOOKUP(B32,'[1]15'!B:D,3,0),"0")</f>
        <v>0</v>
      </c>
      <c r="DJ32" s="103">
        <f>IFERROR(VLOOKUP(B32,'[1]15'!B:E,4,0),"0")</f>
        <v>0</v>
      </c>
      <c r="DK32" s="103">
        <f>IFERROR(VLOOKUP(B32,'[1]15'!B:F,5,0),"0")</f>
        <v>0</v>
      </c>
      <c r="DL32" s="103">
        <f>IFERROR(VLOOKUP(B32,'[1]15'!B:J,9,0),"0")</f>
        <v>0</v>
      </c>
      <c r="DM32" s="103">
        <f>IFERROR(VLOOKUP(B32,'[1]15'!B:K,10,0),"0")</f>
        <v>0</v>
      </c>
      <c r="DN32" s="103">
        <f>IFERROR(VLOOKUP(B32,'[1]15'!B:L,11,0),"0")</f>
        <v>0</v>
      </c>
      <c r="DO32" s="101">
        <f t="shared" si="23"/>
        <v>0</v>
      </c>
      <c r="DP32" s="103">
        <f>IFERROR(VLOOKUP(B32,'[1]16'!B:D,3,0),"0")</f>
        <v>0</v>
      </c>
      <c r="DQ32" s="103">
        <f>IFERROR(VLOOKUP(B32,'[1]16'!B:E,4,0),"0")</f>
        <v>0</v>
      </c>
      <c r="DR32" s="103">
        <f>IFERROR(VLOOKUP(B32,'[1]16'!B:F,5,0),"0")</f>
        <v>5</v>
      </c>
      <c r="DS32" s="103">
        <f>IFERROR(VLOOKUP(B32,'[1]16'!B:J,9,0),"0")</f>
        <v>0</v>
      </c>
      <c r="DT32" s="103">
        <f>IFERROR(VLOOKUP(B32,'[1]16'!B:K,10,0),"0")</f>
        <v>0</v>
      </c>
      <c r="DU32" s="103">
        <f>IFERROR(VLOOKUP(B32,'[1]16'!B:L,11,0),"0")</f>
        <v>0</v>
      </c>
      <c r="DV32" s="101">
        <f t="shared" si="24"/>
        <v>5</v>
      </c>
      <c r="DW32" s="103">
        <f>IFERROR(VLOOKUP(B32,'[1]17'!B:D,3,0),"0")</f>
        <v>2</v>
      </c>
      <c r="DX32" s="103">
        <f>IFERROR(VLOOKUP(B32,'[1]17'!B:E,4,0),"0")</f>
        <v>0</v>
      </c>
      <c r="DY32" s="103">
        <f>IFERROR(VLOOKUP(B32,'[1]17'!B:F,5,0),"0")</f>
        <v>0</v>
      </c>
      <c r="DZ32" s="103">
        <f>IFERROR(VLOOKUP(B32,'[1]17'!B:J,9,0),"0")</f>
        <v>0</v>
      </c>
      <c r="EA32" s="103">
        <f>IFERROR(VLOOKUP(B32,'[1]17'!B:K,10,0),"0")</f>
        <v>0</v>
      </c>
      <c r="EB32" s="103">
        <f>IFERROR(VLOOKUP(B32,'[1]17'!B:L,11,0),"0")</f>
        <v>0</v>
      </c>
      <c r="EC32" s="101">
        <f t="shared" si="25"/>
        <v>2</v>
      </c>
      <c r="ED32" s="103">
        <f>IFERROR(VLOOKUP(B32,'[1]18'!B:D,3,0),"0")</f>
        <v>0</v>
      </c>
      <c r="EE32" s="103">
        <f>IFERROR(VLOOKUP(B32,'[1]18'!B:E,4,0),"0")</f>
        <v>0</v>
      </c>
      <c r="EF32" s="103">
        <f>IFERROR(VLOOKUP(B32,'[1]18'!B:F,5,0),"0")</f>
        <v>0</v>
      </c>
      <c r="EG32" s="103">
        <f>IFERROR(VLOOKUP(B32,'[1]18'!B:J,9,0),"0")</f>
        <v>0</v>
      </c>
      <c r="EH32" s="103">
        <f>IFERROR(VLOOKUP(B32,'[1]18'!B:K,10,0),"0")</f>
        <v>0</v>
      </c>
      <c r="EI32" s="103">
        <f>IFERROR(VLOOKUP(B32,'[1]18'!B:L,11,0),"0")</f>
        <v>0</v>
      </c>
      <c r="EJ32" s="101">
        <f t="shared" si="26"/>
        <v>0</v>
      </c>
      <c r="EK32" s="103">
        <f>IFERROR(VLOOKUP(B32,'[1]19'!B:D,3,0),"0")</f>
        <v>0</v>
      </c>
      <c r="EL32" s="103">
        <f>IFERROR(VLOOKUP(B32,'[1]19'!B:E,4,0),"0")</f>
        <v>0</v>
      </c>
      <c r="EM32" s="103">
        <f>IFERROR(VLOOKUP(B32,'[1]19'!B:F,5,0),"0")</f>
        <v>0</v>
      </c>
      <c r="EN32" s="103">
        <f>IFERROR(VLOOKUP(B32,'[1]19'!B:J,9,0),"0")</f>
        <v>0</v>
      </c>
      <c r="EO32" s="103">
        <f>IFERROR(VLOOKUP(B32,'[1]19'!B:K,10,0),"0")</f>
        <v>0</v>
      </c>
      <c r="EP32" s="103">
        <f>IFERROR(VLOOKUP(B32,'[1]19'!B:L,11,0),"0")</f>
        <v>0</v>
      </c>
      <c r="EQ32" s="101">
        <f t="shared" si="27"/>
        <v>0</v>
      </c>
      <c r="ER32" s="103">
        <f>IFERROR(VLOOKUP(B32,'[1]20'!B:D,3,0),"0")</f>
        <v>0</v>
      </c>
      <c r="ES32" s="103">
        <f>IFERROR(VLOOKUP(B32,'[1]20'!B:E,4,0),"0")</f>
        <v>0</v>
      </c>
      <c r="ET32" s="103">
        <f>IFERROR(VLOOKUP(B32,'[1]20'!B:F,5,0),"0")</f>
        <v>0</v>
      </c>
      <c r="EU32" s="103">
        <f>IFERROR(VLOOKUP(B32,'[1]20'!B:J,9,0),"0")</f>
        <v>0</v>
      </c>
      <c r="EV32" s="103">
        <f>IFERROR(VLOOKUP(B32,'[1]20'!B:K,10,0),"0")</f>
        <v>0</v>
      </c>
      <c r="EW32" s="103">
        <f>IFERROR(VLOOKUP(B32,'[1]20'!B:L,11,0),"0")</f>
        <v>0</v>
      </c>
      <c r="EX32" s="101">
        <f t="shared" si="28"/>
        <v>0</v>
      </c>
      <c r="EY32" s="103">
        <f>IFERROR(VLOOKUP(B32,'[1]21'!B:D,3,0),"0")</f>
        <v>0</v>
      </c>
      <c r="EZ32" s="103">
        <f>IFERROR(VLOOKUP(B32,'[1]21'!B:E,4,0),"0")</f>
        <v>0</v>
      </c>
      <c r="FA32" s="103">
        <f>IFERROR(VLOOKUP(B32,'[1]21'!B:F,5,0),"0")</f>
        <v>0</v>
      </c>
      <c r="FB32" s="103">
        <f>IFERROR(VLOOKUP(B32,'[1]21'!B:J,9,0),"0")</f>
        <v>0</v>
      </c>
      <c r="FC32" s="103">
        <f>IFERROR(VLOOKUP(B32,'[1]21'!B:K,10,0),"0")</f>
        <v>0</v>
      </c>
      <c r="FD32" s="103">
        <f>IFERROR(VLOOKUP(B32,'[1]21'!B:L,11,0),"0")</f>
        <v>0</v>
      </c>
      <c r="FE32" s="101">
        <f t="shared" si="29"/>
        <v>0</v>
      </c>
      <c r="FF32" s="103">
        <f>IFERROR(VLOOKUP(B32,'[1]22'!B:D,3,0),"0")</f>
        <v>0</v>
      </c>
      <c r="FG32" s="103">
        <f>IFERROR(VLOOKUP(B32,'[1]22'!B:E,4,0),"0")</f>
        <v>0</v>
      </c>
      <c r="FH32" s="103">
        <f>IFERROR(VLOOKUP(B32,'[1]22'!B:F,5,0),"0")</f>
        <v>0</v>
      </c>
      <c r="FI32" s="103">
        <f>IFERROR(VLOOKUP(B32,'[1]22'!B:J,9,0),"0")</f>
        <v>0</v>
      </c>
      <c r="FJ32" s="103">
        <f>IFERROR(VLOOKUP(B32,'[1]22'!B:K,10,0),"0")</f>
        <v>0</v>
      </c>
      <c r="FK32" s="103">
        <f>IFERROR(VLOOKUP(B32,'[1]22'!B:L,11,0),"0")</f>
        <v>0</v>
      </c>
      <c r="FL32" s="101">
        <f t="shared" si="30"/>
        <v>0</v>
      </c>
      <c r="FM32" s="103">
        <f>IFERROR(VLOOKUP(B32,'[1]23'!B:D,3,0),"0")</f>
        <v>0</v>
      </c>
      <c r="FN32" s="103">
        <f>IFERROR(VLOOKUP(B32,'[1]23'!B:E,4,0),"0")</f>
        <v>0</v>
      </c>
      <c r="FO32" s="103">
        <f>IFERROR(VLOOKUP(B32,'[1]23'!B:F,5,0),"0")</f>
        <v>0</v>
      </c>
      <c r="FP32" s="103">
        <f>IFERROR(VLOOKUP(B32,'[1]23'!B:J,9,0),"0")</f>
        <v>0</v>
      </c>
      <c r="FQ32" s="103">
        <f>IFERROR(VLOOKUP(B32,'[1]23'!B:K,10,0),"0")</f>
        <v>0</v>
      </c>
      <c r="FR32" s="103">
        <f>IFERROR(VLOOKUP(B32,'[1]23'!B:L,11,0),"0")</f>
        <v>0</v>
      </c>
      <c r="FS32" s="101">
        <f t="shared" si="31"/>
        <v>0</v>
      </c>
      <c r="FT32" s="103">
        <f>IFERROR(VLOOKUP(B32,'[1]24'!B:D,3,0),"0")</f>
        <v>20</v>
      </c>
      <c r="FU32" s="103">
        <f>IFERROR(VLOOKUP(B32,'[1]24'!B:E,4,0),"0")</f>
        <v>0</v>
      </c>
      <c r="FV32" s="103">
        <f>IFERROR(VLOOKUP(B32,'[1]24'!B:F,5,0),"0")</f>
        <v>0</v>
      </c>
      <c r="FW32" s="103">
        <f>IFERROR(VLOOKUP(B32,'[1]24'!B:J,9,0),"0")</f>
        <v>0</v>
      </c>
      <c r="FX32" s="103">
        <f>IFERROR(VLOOKUP(B32,'[1]24'!B:K,10,0),"0")</f>
        <v>0</v>
      </c>
      <c r="FY32" s="103">
        <f>IFERROR(VLOOKUP(B32,'[1]24'!B:L,11,0),"0")</f>
        <v>0</v>
      </c>
      <c r="FZ32" s="101">
        <f t="shared" si="32"/>
        <v>20</v>
      </c>
      <c r="GA32" s="103">
        <f>IFERROR(VLOOKUP(B32,'[1]25'!B:D,3,0),"0")</f>
        <v>0</v>
      </c>
      <c r="GB32" s="103">
        <f>IFERROR(VLOOKUP(B32,'[1]25'!B:E,4,0),"0")</f>
        <v>0</v>
      </c>
      <c r="GC32" s="103">
        <f>IFERROR(VLOOKUP(B32,'[1]25'!B:F,5,0),"0")</f>
        <v>0</v>
      </c>
      <c r="GD32" s="103">
        <f>IFERROR(VLOOKUP(B32,'[1]25'!B:J,9,0),"0")</f>
        <v>0</v>
      </c>
      <c r="GE32" s="103">
        <f>IFERROR(VLOOKUP(B32,'[1]25'!B:K,10,0),"0")</f>
        <v>0</v>
      </c>
      <c r="GF32" s="103">
        <f>IFERROR(VLOOKUP(B32,'[1]25'!B:L,11,0),"0")</f>
        <v>0</v>
      </c>
      <c r="GG32" s="101">
        <f t="shared" si="33"/>
        <v>0</v>
      </c>
      <c r="GH32" s="103">
        <f>IFERROR(VLOOKUP(B32,'[1]26'!B:D,3,0),"0")</f>
        <v>0</v>
      </c>
      <c r="GI32" s="103">
        <f>IFERROR(VLOOKUP(B32,'[1]26'!B:E,4,0),"0")</f>
        <v>7</v>
      </c>
      <c r="GJ32" s="103">
        <f>IFERROR(VLOOKUP(B32,'[1]26'!B:F,5,0),"0")</f>
        <v>0</v>
      </c>
      <c r="GK32" s="103">
        <f>IFERROR(VLOOKUP(B32,'[1]26'!B:J,9,0),"0")</f>
        <v>0</v>
      </c>
      <c r="GL32" s="103">
        <f>IFERROR(VLOOKUP(B32,'[1]26'!B:K,10,0),"0")</f>
        <v>0</v>
      </c>
      <c r="GM32" s="103">
        <f>IFERROR(VLOOKUP(B32,'[1]26'!B:L,11,0),"0")</f>
        <v>0</v>
      </c>
      <c r="GN32" s="101">
        <f t="shared" si="34"/>
        <v>7</v>
      </c>
      <c r="GO32" s="103">
        <f>IFERROR(VLOOKUP(B32,'[1]27'!B:D,3,0),"0")</f>
        <v>0</v>
      </c>
      <c r="GP32" s="103">
        <f>IFERROR(VLOOKUP(B32,'[1]27'!B:E,4,0),"0")</f>
        <v>0</v>
      </c>
      <c r="GQ32" s="103">
        <f>IFERROR(VLOOKUP(B32,'[1]27'!B:F,5,0),"0")</f>
        <v>0</v>
      </c>
      <c r="GR32" s="103">
        <f>IFERROR(VLOOKUP(B32,'[1]27'!B:J,9,0),"0")</f>
        <v>0</v>
      </c>
      <c r="GS32" s="103">
        <f>IFERROR(VLOOKUP(B32,'[1]27'!B:K,10,0),"0")</f>
        <v>0</v>
      </c>
      <c r="GT32" s="103">
        <f>IFERROR(VLOOKUP(B32,'[1]27'!B:L,11,0),"0")</f>
        <v>0</v>
      </c>
      <c r="GU32" s="101">
        <f t="shared" si="35"/>
        <v>0</v>
      </c>
      <c r="GV32" s="103">
        <f>IFERROR(VLOOKUP(B32,'[1]28'!B:D,3,0),"0")</f>
        <v>0</v>
      </c>
      <c r="GW32" s="103">
        <f>IFERROR(VLOOKUP(B32,'[1]28'!B:E,4,0),"0")</f>
        <v>25</v>
      </c>
      <c r="GX32" s="103">
        <f>IFERROR(VLOOKUP(B32,'[1]28'!B:F,5,0),"0")</f>
        <v>0</v>
      </c>
      <c r="GY32" s="103">
        <f>IFERROR(VLOOKUP(B32,'[1]28'!B:J,9,0),"0")</f>
        <v>0</v>
      </c>
      <c r="GZ32" s="103">
        <f>IFERROR(VLOOKUP(B32,'[1]28'!B:K,10,0),"0")</f>
        <v>0</v>
      </c>
      <c r="HA32" s="103">
        <f>IFERROR(VLOOKUP(B32,'[1]28'!B:L,11,0),"0")</f>
        <v>0</v>
      </c>
      <c r="HB32" s="101">
        <f t="shared" si="36"/>
        <v>25</v>
      </c>
      <c r="HC32" s="103">
        <f>IFERROR(VLOOKUP(B32,'[1]29'!B:D,3,0),"0")</f>
        <v>0</v>
      </c>
      <c r="HD32" s="103">
        <f>IFERROR(VLOOKUP(B32,'[1]29'!B:E,4,0),"0")</f>
        <v>0</v>
      </c>
      <c r="HE32" s="103">
        <f>IFERROR(VLOOKUP(B32,'[1]29'!B:F,5,0),"0")</f>
        <v>0</v>
      </c>
      <c r="HF32" s="103">
        <f>IFERROR(VLOOKUP(B32,'[1]29'!B:J,9,0),"0")</f>
        <v>0</v>
      </c>
      <c r="HG32" s="103">
        <f>IFERROR(VLOOKUP(B32,'[1]29'!B:K,10,0),"0")</f>
        <v>0</v>
      </c>
      <c r="HH32" s="103">
        <f>IFERROR(VLOOKUP(B32,'[1]29'!B:L,11,0),"0")</f>
        <v>0</v>
      </c>
      <c r="HI32" s="101">
        <f t="shared" si="37"/>
        <v>0</v>
      </c>
      <c r="HJ32" s="103">
        <f>IFERROR(VLOOKUP(B32,'[1]30'!B:D,3,0),"0")</f>
        <v>0</v>
      </c>
      <c r="HK32" s="103">
        <f>IFERROR(VLOOKUP(B32,'[1]30'!B:E,4,0),"0")</f>
        <v>3</v>
      </c>
      <c r="HL32" s="103">
        <f>IFERROR(VLOOKUP(B32,'[1]30'!B:F,5,0),"0")</f>
        <v>0</v>
      </c>
      <c r="HM32" s="103">
        <f>IFERROR(VLOOKUP(B32,'[1]30'!B:J,9,0),"0")</f>
        <v>0</v>
      </c>
      <c r="HN32" s="103">
        <f>IFERROR(VLOOKUP(B32,'[1]30'!B:K,10,0),"0")</f>
        <v>0</v>
      </c>
      <c r="HO32" s="103">
        <f>IFERROR(VLOOKUP(B32,'[1]30'!B:L,11,0),"0")</f>
        <v>0</v>
      </c>
      <c r="HP32" s="101">
        <f t="shared" si="38"/>
        <v>3</v>
      </c>
      <c r="HQ32" s="103">
        <f>IFERROR(VLOOKUP(B32,'[1]31'!B:D,3,0),"0")</f>
        <v>0</v>
      </c>
      <c r="HR32" s="103">
        <f>IFERROR(VLOOKUP(B32,'[1]31'!B:E,4,0),"0")</f>
        <v>0</v>
      </c>
      <c r="HS32" s="103">
        <f>IFERROR(VLOOKUP(B32,'[1]31'!B:F,5,0),"0")</f>
        <v>0</v>
      </c>
      <c r="HT32" s="103">
        <f>IFERROR(VLOOKUP(B32,'[1]31'!B:J,9,0),"0")</f>
        <v>0</v>
      </c>
      <c r="HU32" s="103">
        <f>IFERROR(VLOOKUP(B32,'[1]31'!B:K,10,0),"0")</f>
        <v>0</v>
      </c>
      <c r="HV32" s="103">
        <f>IFERROR(VLOOKUP(B32,'[1]31'!B:L,11,0),"0")</f>
        <v>0</v>
      </c>
      <c r="HW32" s="101">
        <f t="shared" si="39"/>
        <v>0</v>
      </c>
    </row>
    <row r="33" spans="1:231" x14ac:dyDescent="0.6">
      <c r="A33" s="83">
        <v>30</v>
      </c>
      <c r="B33" s="83">
        <v>1111067</v>
      </c>
      <c r="C33" s="84" t="s">
        <v>16893</v>
      </c>
      <c r="D33" s="83" t="s">
        <v>169</v>
      </c>
      <c r="E33" s="85">
        <v>4.43</v>
      </c>
      <c r="F33" s="99">
        <f t="shared" si="41"/>
        <v>318.95999999999998</v>
      </c>
      <c r="G33" s="100">
        <f t="shared" si="40"/>
        <v>19</v>
      </c>
      <c r="H33" s="100">
        <f t="shared" si="40"/>
        <v>39</v>
      </c>
      <c r="I33" s="100">
        <f t="shared" si="40"/>
        <v>14</v>
      </c>
      <c r="J33" s="100">
        <f t="shared" si="40"/>
        <v>0</v>
      </c>
      <c r="K33" s="100">
        <f t="shared" si="40"/>
        <v>0</v>
      </c>
      <c r="L33" s="100">
        <f t="shared" si="40"/>
        <v>0</v>
      </c>
      <c r="M33" s="101">
        <f t="shared" si="7"/>
        <v>72</v>
      </c>
      <c r="N33" s="102">
        <f t="shared" si="8"/>
        <v>72</v>
      </c>
      <c r="O33" s="103">
        <f>IFERROR(VLOOKUP(B33,'[1]1'!B:D,3,0),"0")</f>
        <v>0</v>
      </c>
      <c r="P33" s="103">
        <f>IFERROR(VLOOKUP(B33,'[1]1'!B:E,4,0),"0")</f>
        <v>0</v>
      </c>
      <c r="Q33" s="103">
        <f>IFERROR(VLOOKUP(B33,'[1]1'!B:F,5,0),"0")</f>
        <v>0</v>
      </c>
      <c r="R33" s="103">
        <f>IFERROR(VLOOKUP(B33,'[1]1'!B:J,9,0),"0")</f>
        <v>0</v>
      </c>
      <c r="S33" s="103">
        <f>IFERROR(VLOOKUP(B33,'[1]1'!B:K,10,0),"0")</f>
        <v>0</v>
      </c>
      <c r="T33" s="103">
        <f>IFERROR(VLOOKUP(B33,'[1]1'!B:L,11,0),"0")</f>
        <v>0</v>
      </c>
      <c r="U33" s="101">
        <f t="shared" si="9"/>
        <v>0</v>
      </c>
      <c r="V33" s="103">
        <f>IFERROR(VLOOKUP(B33,'[1]2'!B:D,3,0),"0")</f>
        <v>0</v>
      </c>
      <c r="W33" s="103">
        <f>IFERROR(VLOOKUP(B33,'[1]2'!B:E,4,0),"0")</f>
        <v>4</v>
      </c>
      <c r="X33" s="103">
        <f>IFERROR(VLOOKUP(B33,'[1]2'!B:F,5,0),"0")</f>
        <v>9</v>
      </c>
      <c r="Y33" s="103">
        <f>IFERROR(VLOOKUP(B33,'[1]2'!B:J,9,0),"0")</f>
        <v>0</v>
      </c>
      <c r="Z33" s="103">
        <f>IFERROR(VLOOKUP(B33,'[1]2'!B:K,10,0),"0")</f>
        <v>0</v>
      </c>
      <c r="AA33" s="103">
        <f>IFERROR(VLOOKUP(B33,'[1]2'!B:L,11,0),"0")</f>
        <v>0</v>
      </c>
      <c r="AB33" s="101">
        <f t="shared" si="10"/>
        <v>13</v>
      </c>
      <c r="AC33" s="103">
        <f>IFERROR(VLOOKUP(B33,'[1]3'!B:D,3,0),"0")</f>
        <v>0</v>
      </c>
      <c r="AD33" s="103">
        <f>IFERROR(VLOOKUP(B33,'[1]3'!B:E,4,0),"0")</f>
        <v>0</v>
      </c>
      <c r="AE33" s="103">
        <f>IFERROR(VLOOKUP(B33,'[1]3'!B:F,5,0),"0")</f>
        <v>0</v>
      </c>
      <c r="AF33" s="103">
        <f>IFERROR(VLOOKUP(B33,'[1]3'!B:J,9,0),"0")</f>
        <v>0</v>
      </c>
      <c r="AG33" s="103">
        <f>IFERROR(VLOOKUP(B33,'[1]3'!B:K,10,0),"0")</f>
        <v>0</v>
      </c>
      <c r="AH33" s="103">
        <f>IFERROR(VLOOKUP(B33,'[1]3'!B:L,11,0),"0")</f>
        <v>0</v>
      </c>
      <c r="AI33" s="101">
        <f t="shared" si="11"/>
        <v>0</v>
      </c>
      <c r="AJ33" s="103">
        <f>IFERROR(VLOOKUP(B33,'[1]4'!B:D,3,0),"0")</f>
        <v>0</v>
      </c>
      <c r="AK33" s="103">
        <f>IFERROR(VLOOKUP(B33,'[1]4'!B:E,4,0),"0")</f>
        <v>0</v>
      </c>
      <c r="AL33" s="103">
        <f>IFERROR(VLOOKUP(B33,'[1]4'!B:F,5,0),"0")</f>
        <v>0</v>
      </c>
      <c r="AM33" s="103">
        <f>IFERROR(VLOOKUP(B33,'[1]4'!B:J,9,0),"0")</f>
        <v>0</v>
      </c>
      <c r="AN33" s="103">
        <f>IFERROR(VLOOKUP(B33,'[1]4'!B:K,10,0),"0")</f>
        <v>0</v>
      </c>
      <c r="AO33" s="103">
        <f>IFERROR(VLOOKUP(B33,'[1]4'!B:L,11,0),"0")</f>
        <v>0</v>
      </c>
      <c r="AP33" s="101">
        <f t="shared" si="12"/>
        <v>0</v>
      </c>
      <c r="AQ33" s="103">
        <f>IFERROR(VLOOKUP(B33,'[1]5'!B:D,3,0),"0")</f>
        <v>0</v>
      </c>
      <c r="AR33" s="103">
        <f>IFERROR(VLOOKUP(B33,'[1]5'!B:E,4,0),"0")</f>
        <v>0</v>
      </c>
      <c r="AS33" s="103">
        <f>IFERROR(VLOOKUP(B33,'[1]5'!B:F,5,0),"0")</f>
        <v>0</v>
      </c>
      <c r="AT33" s="103">
        <f>IFERROR(VLOOKUP(B33,'[1]5'!B:J,9,0),"0")</f>
        <v>0</v>
      </c>
      <c r="AU33" s="103">
        <f>IFERROR(VLOOKUP(B33,'[1]5'!B:K,10,0),"0")</f>
        <v>0</v>
      </c>
      <c r="AV33" s="103">
        <f>IFERROR(VLOOKUP(B33,'[1]5'!B:L,11,0),"0")</f>
        <v>0</v>
      </c>
      <c r="AW33" s="101">
        <f t="shared" si="13"/>
        <v>0</v>
      </c>
      <c r="AX33" s="103">
        <f>IFERROR(VLOOKUP(B33,'[1]6'!B:D,3,0),"0")</f>
        <v>0</v>
      </c>
      <c r="AY33" s="103">
        <f>IFERROR(VLOOKUP(B33,'[1]6'!B:E,4,0),"0")</f>
        <v>0</v>
      </c>
      <c r="AZ33" s="103">
        <f>IFERROR(VLOOKUP(B33,'[1]6'!B:F,5,0),"0")</f>
        <v>0</v>
      </c>
      <c r="BA33" s="103">
        <f>IFERROR(VLOOKUP(B33,'[1]6'!B:J,9,0),"0")</f>
        <v>0</v>
      </c>
      <c r="BB33" s="103">
        <f>IFERROR(VLOOKUP(B33,'[1]6'!B:K,10,0),"0")</f>
        <v>0</v>
      </c>
      <c r="BC33" s="103">
        <f>IFERROR(VLOOKUP(B33,'[1]6'!B:L,11,0),"0")</f>
        <v>0</v>
      </c>
      <c r="BD33" s="101">
        <f t="shared" si="14"/>
        <v>0</v>
      </c>
      <c r="BE33" s="103">
        <f>IFERROR(VLOOKUP(B33,'[1]7'!B:D,3,0),"0")</f>
        <v>0</v>
      </c>
      <c r="BF33" s="103">
        <f>IFERROR(VLOOKUP(B33,'[1]7'!B:E,4,0),"0")</f>
        <v>0</v>
      </c>
      <c r="BG33" s="103">
        <f>IFERROR(VLOOKUP(B33,'[1]7'!B:F,5,0),"0")</f>
        <v>0</v>
      </c>
      <c r="BH33" s="103">
        <f>IFERROR(VLOOKUP(B33,'[1]7'!B:J,9,0),"0")</f>
        <v>0</v>
      </c>
      <c r="BI33" s="103">
        <f>IFERROR(VLOOKUP(B33,'[1]7'!B:K,10,0),"0")</f>
        <v>0</v>
      </c>
      <c r="BJ33" s="103">
        <f>IFERROR(VLOOKUP(B33,'[1]7'!B:L,11,0),"0")</f>
        <v>0</v>
      </c>
      <c r="BK33" s="101">
        <f t="shared" si="15"/>
        <v>0</v>
      </c>
      <c r="BL33" s="103">
        <f>IFERROR(VLOOKUP(B33,'[1]8'!B:D,3,0),"0")</f>
        <v>0</v>
      </c>
      <c r="BM33" s="103">
        <f>IFERROR(VLOOKUP(B33,'[1]8'!B:E,4,0),"0")</f>
        <v>0</v>
      </c>
      <c r="BN33" s="103">
        <f>IFERROR(VLOOKUP(B33,'[1]8'!B:F,5,0),"0")</f>
        <v>0</v>
      </c>
      <c r="BO33" s="103">
        <f>IFERROR(VLOOKUP(B33,'[1]8'!B:J,9,0),"0")</f>
        <v>0</v>
      </c>
      <c r="BP33" s="103">
        <f>IFERROR(VLOOKUP(B33,'[1]8'!B:K,10,0),"0")</f>
        <v>0</v>
      </c>
      <c r="BQ33" s="103">
        <f>IFERROR(VLOOKUP(B33,'[1]8'!B:L,11,0),"0")</f>
        <v>0</v>
      </c>
      <c r="BR33" s="101">
        <f t="shared" si="16"/>
        <v>0</v>
      </c>
      <c r="BS33" s="103">
        <f>IFERROR(VLOOKUP(B33,'[1]9'!B:D,3,0),"0")</f>
        <v>0</v>
      </c>
      <c r="BT33" s="103">
        <f>IFERROR(VLOOKUP(B33,'[1]9'!B:E,4,0),"0")</f>
        <v>0</v>
      </c>
      <c r="BU33" s="103">
        <f>IFERROR(VLOOKUP(B33,'[1]9'!B:F,5,0),"0")</f>
        <v>0</v>
      </c>
      <c r="BV33" s="103">
        <f>IFERROR(VLOOKUP(B33,'[1]9'!B:J,9,0),"0")</f>
        <v>0</v>
      </c>
      <c r="BW33" s="103">
        <f>IFERROR(VLOOKUP(B33,'[1]9'!B:K,10,0),"0")</f>
        <v>0</v>
      </c>
      <c r="BX33" s="103">
        <f>IFERROR(VLOOKUP(B33,'[1]9'!B:L,11,0),"0")</f>
        <v>0</v>
      </c>
      <c r="BY33" s="101">
        <f t="shared" si="17"/>
        <v>0</v>
      </c>
      <c r="BZ33" s="103">
        <f>IFERROR(VLOOKUP(B33,'[1]10'!B:D,3,0),"0")</f>
        <v>0</v>
      </c>
      <c r="CA33" s="103">
        <f>IFERROR(VLOOKUP(B33,'[1]10'!B:E,4,0),"0")</f>
        <v>0</v>
      </c>
      <c r="CB33" s="103">
        <f>IFERROR(VLOOKUP(B33,'[1]10'!B:F,5,0),"0")</f>
        <v>0</v>
      </c>
      <c r="CC33" s="103">
        <f>IFERROR(VLOOKUP(B33,'[1]10'!B:J,9,0),"0")</f>
        <v>0</v>
      </c>
      <c r="CD33" s="103">
        <f>IFERROR(VLOOKUP(B33,'[1]10'!B:K,10,0),"0")</f>
        <v>0</v>
      </c>
      <c r="CE33" s="103">
        <f>IFERROR(VLOOKUP(B33,'[1]10'!B:L,11,0),"0")</f>
        <v>0</v>
      </c>
      <c r="CF33" s="101">
        <f t="shared" si="18"/>
        <v>0</v>
      </c>
      <c r="CG33" s="103">
        <f>IFERROR(VLOOKUP(B33,'[1]11'!B:D,3,0),"0")</f>
        <v>0</v>
      </c>
      <c r="CH33" s="103">
        <f>IFERROR(VLOOKUP(B33,'[1]11'!B:E,4,0),"0")</f>
        <v>0</v>
      </c>
      <c r="CI33" s="103">
        <f>IFERROR(VLOOKUP(B33,'[1]11'!B:F,5,0),"0")</f>
        <v>0</v>
      </c>
      <c r="CJ33" s="103">
        <f>IFERROR(VLOOKUP(B33,'[1]11'!B:J,9,0),"0")</f>
        <v>0</v>
      </c>
      <c r="CK33" s="103">
        <f>IFERROR(VLOOKUP(B33,'[1]11'!B:K,10,0),"0")</f>
        <v>0</v>
      </c>
      <c r="CL33" s="103">
        <f>IFERROR(VLOOKUP(B33,'[1]11'!B:L,11,0),"0")</f>
        <v>0</v>
      </c>
      <c r="CM33" s="101">
        <f t="shared" si="19"/>
        <v>0</v>
      </c>
      <c r="CN33" s="103">
        <f>IFERROR(VLOOKUP(B33,'[1]12'!B:D,3,0),"0")</f>
        <v>0</v>
      </c>
      <c r="CO33" s="103">
        <f>IFERROR(VLOOKUP(B33,'[1]12'!B:E,4,0),"0")</f>
        <v>0</v>
      </c>
      <c r="CP33" s="103">
        <f>IFERROR(VLOOKUP(B33,'[1]12'!B:F,5,0),"0")</f>
        <v>0</v>
      </c>
      <c r="CQ33" s="103">
        <f>IFERROR(VLOOKUP(B33,'[1]12'!B:J,9,0),"0")</f>
        <v>0</v>
      </c>
      <c r="CR33" s="103">
        <f>IFERROR(VLOOKUP(B33,'[1]12'!B:K,10,0),"0")</f>
        <v>0</v>
      </c>
      <c r="CS33" s="103">
        <f>IFERROR(VLOOKUP(B33,'[1]12'!B:L,11,0),"0")</f>
        <v>0</v>
      </c>
      <c r="CT33" s="101">
        <f t="shared" si="20"/>
        <v>0</v>
      </c>
      <c r="CU33" s="103">
        <f>IFERROR(VLOOKUP(B33,'[1]13'!B:D,3,0),"0")</f>
        <v>0</v>
      </c>
      <c r="CV33" s="103">
        <f>IFERROR(VLOOKUP(B33,'[1]13'!B:E,4,0),"0")</f>
        <v>0</v>
      </c>
      <c r="CW33" s="103">
        <f>IFERROR(VLOOKUP(B33,'[1]13'!B:F,5,0),"0")</f>
        <v>0</v>
      </c>
      <c r="CX33" s="103">
        <f>IFERROR(VLOOKUP(B33,'[1]13'!B:J,9,0),"0")</f>
        <v>0</v>
      </c>
      <c r="CY33" s="103">
        <f>IFERROR(VLOOKUP(B33,'[1]13'!B:K,10,0),"0")</f>
        <v>0</v>
      </c>
      <c r="CZ33" s="103">
        <f>IFERROR(VLOOKUP(B33,'[1]13'!B:L,11,0),"0")</f>
        <v>0</v>
      </c>
      <c r="DA33" s="101">
        <f t="shared" si="21"/>
        <v>0</v>
      </c>
      <c r="DB33" s="103">
        <f>IFERROR(VLOOKUP(B33,'[1]14'!B:D,3,0),"0")</f>
        <v>0</v>
      </c>
      <c r="DC33" s="103">
        <f>IFERROR(VLOOKUP(B33,'[1]14'!B:E,4,0),"0")</f>
        <v>0</v>
      </c>
      <c r="DD33" s="103">
        <f>IFERROR(VLOOKUP(B33,'[1]14'!B:F,5,0),"0")</f>
        <v>0</v>
      </c>
      <c r="DE33" s="103">
        <f>IFERROR(VLOOKUP(B33,'[1]14'!B:J,9,0),"0")</f>
        <v>0</v>
      </c>
      <c r="DF33" s="103">
        <f>IFERROR(VLOOKUP(B33,'[1]14'!B:K,10,0),"0")</f>
        <v>0</v>
      </c>
      <c r="DG33" s="103">
        <f>IFERROR(VLOOKUP(B33,'[1]14'!B:L,11,0),"0")</f>
        <v>0</v>
      </c>
      <c r="DH33" s="101">
        <f t="shared" si="22"/>
        <v>0</v>
      </c>
      <c r="DI33" s="103">
        <f>IFERROR(VLOOKUP(B33,'[1]15'!B:D,3,0),"0")</f>
        <v>0</v>
      </c>
      <c r="DJ33" s="103">
        <f>IFERROR(VLOOKUP(B33,'[1]15'!B:E,4,0),"0")</f>
        <v>0</v>
      </c>
      <c r="DK33" s="103">
        <f>IFERROR(VLOOKUP(B33,'[1]15'!B:F,5,0),"0")</f>
        <v>0</v>
      </c>
      <c r="DL33" s="103">
        <f>IFERROR(VLOOKUP(B33,'[1]15'!B:J,9,0),"0")</f>
        <v>0</v>
      </c>
      <c r="DM33" s="103">
        <f>IFERROR(VLOOKUP(B33,'[1]15'!B:K,10,0),"0")</f>
        <v>0</v>
      </c>
      <c r="DN33" s="103">
        <f>IFERROR(VLOOKUP(B33,'[1]15'!B:L,11,0),"0")</f>
        <v>0</v>
      </c>
      <c r="DO33" s="101">
        <f t="shared" si="23"/>
        <v>0</v>
      </c>
      <c r="DP33" s="103">
        <f>IFERROR(VLOOKUP(B33,'[1]16'!B:D,3,0),"0")</f>
        <v>0</v>
      </c>
      <c r="DQ33" s="103">
        <f>IFERROR(VLOOKUP(B33,'[1]16'!B:E,4,0),"0")</f>
        <v>0</v>
      </c>
      <c r="DR33" s="103">
        <f>IFERROR(VLOOKUP(B33,'[1]16'!B:F,5,0),"0")</f>
        <v>5</v>
      </c>
      <c r="DS33" s="103">
        <f>IFERROR(VLOOKUP(B33,'[1]16'!B:J,9,0),"0")</f>
        <v>0</v>
      </c>
      <c r="DT33" s="103">
        <f>IFERROR(VLOOKUP(B33,'[1]16'!B:K,10,0),"0")</f>
        <v>0</v>
      </c>
      <c r="DU33" s="103">
        <f>IFERROR(VLOOKUP(B33,'[1]16'!B:L,11,0),"0")</f>
        <v>0</v>
      </c>
      <c r="DV33" s="101">
        <f t="shared" si="24"/>
        <v>5</v>
      </c>
      <c r="DW33" s="103">
        <f>IFERROR(VLOOKUP(B33,'[1]17'!B:D,3,0),"0")</f>
        <v>0</v>
      </c>
      <c r="DX33" s="103">
        <f>IFERROR(VLOOKUP(B33,'[1]17'!B:E,4,0),"0")</f>
        <v>0</v>
      </c>
      <c r="DY33" s="103">
        <f>IFERROR(VLOOKUP(B33,'[1]17'!B:F,5,0),"0")</f>
        <v>0</v>
      </c>
      <c r="DZ33" s="103">
        <f>IFERROR(VLOOKUP(B33,'[1]17'!B:J,9,0),"0")</f>
        <v>0</v>
      </c>
      <c r="EA33" s="103">
        <f>IFERROR(VLOOKUP(B33,'[1]17'!B:K,10,0),"0")</f>
        <v>0</v>
      </c>
      <c r="EB33" s="103">
        <f>IFERROR(VLOOKUP(B33,'[1]17'!B:L,11,0),"0")</f>
        <v>0</v>
      </c>
      <c r="EC33" s="101">
        <f t="shared" si="25"/>
        <v>0</v>
      </c>
      <c r="ED33" s="103">
        <f>IFERROR(VLOOKUP(B33,'[1]18'!B:D,3,0),"0")</f>
        <v>0</v>
      </c>
      <c r="EE33" s="103">
        <f>IFERROR(VLOOKUP(B33,'[1]18'!B:E,4,0),"0")</f>
        <v>0</v>
      </c>
      <c r="EF33" s="103">
        <f>IFERROR(VLOOKUP(B33,'[1]18'!B:F,5,0),"0")</f>
        <v>0</v>
      </c>
      <c r="EG33" s="103">
        <f>IFERROR(VLOOKUP(B33,'[1]18'!B:J,9,0),"0")</f>
        <v>0</v>
      </c>
      <c r="EH33" s="103">
        <f>IFERROR(VLOOKUP(B33,'[1]18'!B:K,10,0),"0")</f>
        <v>0</v>
      </c>
      <c r="EI33" s="103">
        <f>IFERROR(VLOOKUP(B33,'[1]18'!B:L,11,0),"0")</f>
        <v>0</v>
      </c>
      <c r="EJ33" s="101">
        <f t="shared" si="26"/>
        <v>0</v>
      </c>
      <c r="EK33" s="103">
        <f>IFERROR(VLOOKUP(B33,'[1]19'!B:D,3,0),"0")</f>
        <v>0</v>
      </c>
      <c r="EL33" s="103">
        <f>IFERROR(VLOOKUP(B33,'[1]19'!B:E,4,0),"0")</f>
        <v>0</v>
      </c>
      <c r="EM33" s="103">
        <f>IFERROR(VLOOKUP(B33,'[1]19'!B:F,5,0),"0")</f>
        <v>0</v>
      </c>
      <c r="EN33" s="103">
        <f>IFERROR(VLOOKUP(B33,'[1]19'!B:J,9,0),"0")</f>
        <v>0</v>
      </c>
      <c r="EO33" s="103">
        <f>IFERROR(VLOOKUP(B33,'[1]19'!B:K,10,0),"0")</f>
        <v>0</v>
      </c>
      <c r="EP33" s="103">
        <f>IFERROR(VLOOKUP(B33,'[1]19'!B:L,11,0),"0")</f>
        <v>0</v>
      </c>
      <c r="EQ33" s="101">
        <f t="shared" si="27"/>
        <v>0</v>
      </c>
      <c r="ER33" s="103">
        <f>IFERROR(VLOOKUP(B33,'[1]20'!B:D,3,0),"0")</f>
        <v>0</v>
      </c>
      <c r="ES33" s="103">
        <f>IFERROR(VLOOKUP(B33,'[1]20'!B:E,4,0),"0")</f>
        <v>0</v>
      </c>
      <c r="ET33" s="103">
        <f>IFERROR(VLOOKUP(B33,'[1]20'!B:F,5,0),"0")</f>
        <v>0</v>
      </c>
      <c r="EU33" s="103">
        <f>IFERROR(VLOOKUP(B33,'[1]20'!B:J,9,0),"0")</f>
        <v>0</v>
      </c>
      <c r="EV33" s="103">
        <f>IFERROR(VLOOKUP(B33,'[1]20'!B:K,10,0),"0")</f>
        <v>0</v>
      </c>
      <c r="EW33" s="103">
        <f>IFERROR(VLOOKUP(B33,'[1]20'!B:L,11,0),"0")</f>
        <v>0</v>
      </c>
      <c r="EX33" s="101">
        <f t="shared" si="28"/>
        <v>0</v>
      </c>
      <c r="EY33" s="103">
        <f>IFERROR(VLOOKUP(B33,'[1]21'!B:D,3,0),"0")</f>
        <v>0</v>
      </c>
      <c r="EZ33" s="103">
        <f>IFERROR(VLOOKUP(B33,'[1]21'!B:E,4,0),"0")</f>
        <v>0</v>
      </c>
      <c r="FA33" s="103">
        <f>IFERROR(VLOOKUP(B33,'[1]21'!B:F,5,0),"0")</f>
        <v>0</v>
      </c>
      <c r="FB33" s="103">
        <f>IFERROR(VLOOKUP(B33,'[1]21'!B:J,9,0),"0")</f>
        <v>0</v>
      </c>
      <c r="FC33" s="103">
        <f>IFERROR(VLOOKUP(B33,'[1]21'!B:K,10,0),"0")</f>
        <v>0</v>
      </c>
      <c r="FD33" s="103">
        <f>IFERROR(VLOOKUP(B33,'[1]21'!B:L,11,0),"0")</f>
        <v>0</v>
      </c>
      <c r="FE33" s="101">
        <f t="shared" si="29"/>
        <v>0</v>
      </c>
      <c r="FF33" s="103">
        <f>IFERROR(VLOOKUP(B33,'[1]22'!B:D,3,0),"0")</f>
        <v>0</v>
      </c>
      <c r="FG33" s="103">
        <f>IFERROR(VLOOKUP(B33,'[1]22'!B:E,4,0),"0")</f>
        <v>0</v>
      </c>
      <c r="FH33" s="103">
        <f>IFERROR(VLOOKUP(B33,'[1]22'!B:F,5,0),"0")</f>
        <v>0</v>
      </c>
      <c r="FI33" s="103">
        <f>IFERROR(VLOOKUP(B33,'[1]22'!B:J,9,0),"0")</f>
        <v>0</v>
      </c>
      <c r="FJ33" s="103">
        <f>IFERROR(VLOOKUP(B33,'[1]22'!B:K,10,0),"0")</f>
        <v>0</v>
      </c>
      <c r="FK33" s="103">
        <f>IFERROR(VLOOKUP(B33,'[1]22'!B:L,11,0),"0")</f>
        <v>0</v>
      </c>
      <c r="FL33" s="101">
        <f t="shared" si="30"/>
        <v>0</v>
      </c>
      <c r="FM33" s="103">
        <f>IFERROR(VLOOKUP(B33,'[1]23'!B:D,3,0),"0")</f>
        <v>0</v>
      </c>
      <c r="FN33" s="103">
        <f>IFERROR(VLOOKUP(B33,'[1]23'!B:E,4,0),"0")</f>
        <v>0</v>
      </c>
      <c r="FO33" s="103">
        <f>IFERROR(VLOOKUP(B33,'[1]23'!B:F,5,0),"0")</f>
        <v>0</v>
      </c>
      <c r="FP33" s="103">
        <f>IFERROR(VLOOKUP(B33,'[1]23'!B:J,9,0),"0")</f>
        <v>0</v>
      </c>
      <c r="FQ33" s="103">
        <f>IFERROR(VLOOKUP(B33,'[1]23'!B:K,10,0),"0")</f>
        <v>0</v>
      </c>
      <c r="FR33" s="103">
        <f>IFERROR(VLOOKUP(B33,'[1]23'!B:L,11,0),"0")</f>
        <v>0</v>
      </c>
      <c r="FS33" s="101">
        <f t="shared" si="31"/>
        <v>0</v>
      </c>
      <c r="FT33" s="103">
        <f>IFERROR(VLOOKUP(B33,'[1]24'!B:D,3,0),"0")</f>
        <v>19</v>
      </c>
      <c r="FU33" s="103">
        <f>IFERROR(VLOOKUP(B33,'[1]24'!B:E,4,0),"0")</f>
        <v>0</v>
      </c>
      <c r="FV33" s="103">
        <f>IFERROR(VLOOKUP(B33,'[1]24'!B:F,5,0),"0")</f>
        <v>0</v>
      </c>
      <c r="FW33" s="103">
        <f>IFERROR(VLOOKUP(B33,'[1]24'!B:J,9,0),"0")</f>
        <v>0</v>
      </c>
      <c r="FX33" s="103">
        <f>IFERROR(VLOOKUP(B33,'[1]24'!B:K,10,0),"0")</f>
        <v>0</v>
      </c>
      <c r="FY33" s="103">
        <f>IFERROR(VLOOKUP(B33,'[1]24'!B:L,11,0),"0")</f>
        <v>0</v>
      </c>
      <c r="FZ33" s="101">
        <f t="shared" si="32"/>
        <v>19</v>
      </c>
      <c r="GA33" s="103">
        <f>IFERROR(VLOOKUP(B33,'[1]25'!B:D,3,0),"0")</f>
        <v>0</v>
      </c>
      <c r="GB33" s="103">
        <f>IFERROR(VLOOKUP(B33,'[1]25'!B:E,4,0),"0")</f>
        <v>0</v>
      </c>
      <c r="GC33" s="103">
        <f>IFERROR(VLOOKUP(B33,'[1]25'!B:F,5,0),"0")</f>
        <v>0</v>
      </c>
      <c r="GD33" s="103">
        <f>IFERROR(VLOOKUP(B33,'[1]25'!B:J,9,0),"0")</f>
        <v>0</v>
      </c>
      <c r="GE33" s="103">
        <f>IFERROR(VLOOKUP(B33,'[1]25'!B:K,10,0),"0")</f>
        <v>0</v>
      </c>
      <c r="GF33" s="103">
        <f>IFERROR(VLOOKUP(B33,'[1]25'!B:L,11,0),"0")</f>
        <v>0</v>
      </c>
      <c r="GG33" s="101">
        <f t="shared" si="33"/>
        <v>0</v>
      </c>
      <c r="GH33" s="103">
        <f>IFERROR(VLOOKUP(B33,'[1]26'!B:D,3,0),"0")</f>
        <v>0</v>
      </c>
      <c r="GI33" s="103">
        <f>IFERROR(VLOOKUP(B33,'[1]26'!B:E,4,0),"0")</f>
        <v>7</v>
      </c>
      <c r="GJ33" s="103">
        <f>IFERROR(VLOOKUP(B33,'[1]26'!B:F,5,0),"0")</f>
        <v>0</v>
      </c>
      <c r="GK33" s="103">
        <f>IFERROR(VLOOKUP(B33,'[1]26'!B:J,9,0),"0")</f>
        <v>0</v>
      </c>
      <c r="GL33" s="103">
        <f>IFERROR(VLOOKUP(B33,'[1]26'!B:K,10,0),"0")</f>
        <v>0</v>
      </c>
      <c r="GM33" s="103">
        <f>IFERROR(VLOOKUP(B33,'[1]26'!B:L,11,0),"0")</f>
        <v>0</v>
      </c>
      <c r="GN33" s="101">
        <f t="shared" si="34"/>
        <v>7</v>
      </c>
      <c r="GO33" s="103">
        <f>IFERROR(VLOOKUP(B33,'[1]27'!B:D,3,0),"0")</f>
        <v>0</v>
      </c>
      <c r="GP33" s="103">
        <f>IFERROR(VLOOKUP(B33,'[1]27'!B:E,4,0),"0")</f>
        <v>0</v>
      </c>
      <c r="GQ33" s="103">
        <f>IFERROR(VLOOKUP(B33,'[1]27'!B:F,5,0),"0")</f>
        <v>0</v>
      </c>
      <c r="GR33" s="103">
        <f>IFERROR(VLOOKUP(B33,'[1]27'!B:J,9,0),"0")</f>
        <v>0</v>
      </c>
      <c r="GS33" s="103">
        <f>IFERROR(VLOOKUP(B33,'[1]27'!B:K,10,0),"0")</f>
        <v>0</v>
      </c>
      <c r="GT33" s="103">
        <f>IFERROR(VLOOKUP(B33,'[1]27'!B:L,11,0),"0")</f>
        <v>0</v>
      </c>
      <c r="GU33" s="101">
        <f t="shared" si="35"/>
        <v>0</v>
      </c>
      <c r="GV33" s="103">
        <f>IFERROR(VLOOKUP(B33,'[1]28'!B:D,3,0),"0")</f>
        <v>0</v>
      </c>
      <c r="GW33" s="103">
        <f>IFERROR(VLOOKUP(B33,'[1]28'!B:E,4,0),"0")</f>
        <v>25</v>
      </c>
      <c r="GX33" s="103">
        <f>IFERROR(VLOOKUP(B33,'[1]28'!B:F,5,0),"0")</f>
        <v>0</v>
      </c>
      <c r="GY33" s="103">
        <f>IFERROR(VLOOKUP(B33,'[1]28'!B:J,9,0),"0")</f>
        <v>0</v>
      </c>
      <c r="GZ33" s="103">
        <f>IFERROR(VLOOKUP(B33,'[1]28'!B:K,10,0),"0")</f>
        <v>0</v>
      </c>
      <c r="HA33" s="103">
        <f>IFERROR(VLOOKUP(B33,'[1]28'!B:L,11,0),"0")</f>
        <v>0</v>
      </c>
      <c r="HB33" s="101">
        <f t="shared" si="36"/>
        <v>25</v>
      </c>
      <c r="HC33" s="103">
        <f>IFERROR(VLOOKUP(B33,'[1]29'!B:D,3,0),"0")</f>
        <v>0</v>
      </c>
      <c r="HD33" s="103">
        <f>IFERROR(VLOOKUP(B33,'[1]29'!B:E,4,0),"0")</f>
        <v>0</v>
      </c>
      <c r="HE33" s="103">
        <f>IFERROR(VLOOKUP(B33,'[1]29'!B:F,5,0),"0")</f>
        <v>0</v>
      </c>
      <c r="HF33" s="103">
        <f>IFERROR(VLOOKUP(B33,'[1]29'!B:J,9,0),"0")</f>
        <v>0</v>
      </c>
      <c r="HG33" s="103">
        <f>IFERROR(VLOOKUP(B33,'[1]29'!B:K,10,0),"0")</f>
        <v>0</v>
      </c>
      <c r="HH33" s="103">
        <f>IFERROR(VLOOKUP(B33,'[1]29'!B:L,11,0),"0")</f>
        <v>0</v>
      </c>
      <c r="HI33" s="101">
        <f t="shared" si="37"/>
        <v>0</v>
      </c>
      <c r="HJ33" s="103">
        <f>IFERROR(VLOOKUP(B33,'[1]30'!B:D,3,0),"0")</f>
        <v>0</v>
      </c>
      <c r="HK33" s="103">
        <f>IFERROR(VLOOKUP(B33,'[1]30'!B:E,4,0),"0")</f>
        <v>3</v>
      </c>
      <c r="HL33" s="103">
        <f>IFERROR(VLOOKUP(B33,'[1]30'!B:F,5,0),"0")</f>
        <v>0</v>
      </c>
      <c r="HM33" s="103">
        <f>IFERROR(VLOOKUP(B33,'[1]30'!B:J,9,0),"0")</f>
        <v>0</v>
      </c>
      <c r="HN33" s="103">
        <f>IFERROR(VLOOKUP(B33,'[1]30'!B:K,10,0),"0")</f>
        <v>0</v>
      </c>
      <c r="HO33" s="103">
        <f>IFERROR(VLOOKUP(B33,'[1]30'!B:L,11,0),"0")</f>
        <v>0</v>
      </c>
      <c r="HP33" s="101">
        <f t="shared" si="38"/>
        <v>3</v>
      </c>
      <c r="HQ33" s="103">
        <f>IFERROR(VLOOKUP(B33,'[1]31'!B:D,3,0),"0")</f>
        <v>0</v>
      </c>
      <c r="HR33" s="103">
        <f>IFERROR(VLOOKUP(B33,'[1]31'!B:E,4,0),"0")</f>
        <v>0</v>
      </c>
      <c r="HS33" s="103">
        <f>IFERROR(VLOOKUP(B33,'[1]31'!B:F,5,0),"0")</f>
        <v>0</v>
      </c>
      <c r="HT33" s="103">
        <f>IFERROR(VLOOKUP(B33,'[1]31'!B:J,9,0),"0")</f>
        <v>0</v>
      </c>
      <c r="HU33" s="103">
        <f>IFERROR(VLOOKUP(B33,'[1]31'!B:K,10,0),"0")</f>
        <v>0</v>
      </c>
      <c r="HV33" s="103">
        <f>IFERROR(VLOOKUP(B33,'[1]31'!B:L,11,0),"0")</f>
        <v>0</v>
      </c>
      <c r="HW33" s="101">
        <f t="shared" si="39"/>
        <v>0</v>
      </c>
    </row>
    <row r="34" spans="1:231" x14ac:dyDescent="0.6">
      <c r="A34" s="83">
        <v>31</v>
      </c>
      <c r="B34" s="83">
        <v>1111068</v>
      </c>
      <c r="C34" s="84" t="s">
        <v>16894</v>
      </c>
      <c r="D34" s="83" t="s">
        <v>169</v>
      </c>
      <c r="E34" s="85">
        <v>4.0599999999999996</v>
      </c>
      <c r="F34" s="99">
        <f t="shared" si="41"/>
        <v>292.32</v>
      </c>
      <c r="G34" s="100">
        <f t="shared" si="40"/>
        <v>19</v>
      </c>
      <c r="H34" s="100">
        <f t="shared" si="40"/>
        <v>39</v>
      </c>
      <c r="I34" s="100">
        <f t="shared" si="40"/>
        <v>14</v>
      </c>
      <c r="J34" s="100">
        <f t="shared" si="40"/>
        <v>0</v>
      </c>
      <c r="K34" s="100">
        <f t="shared" si="40"/>
        <v>0</v>
      </c>
      <c r="L34" s="100">
        <f t="shared" si="40"/>
        <v>0</v>
      </c>
      <c r="M34" s="101">
        <f t="shared" si="7"/>
        <v>72</v>
      </c>
      <c r="N34" s="102">
        <f t="shared" si="8"/>
        <v>72</v>
      </c>
      <c r="O34" s="103">
        <f>IFERROR(VLOOKUP(B34,'[1]1'!B:D,3,0),"0")</f>
        <v>0</v>
      </c>
      <c r="P34" s="103">
        <f>IFERROR(VLOOKUP(B34,'[1]1'!B:E,4,0),"0")</f>
        <v>0</v>
      </c>
      <c r="Q34" s="103">
        <f>IFERROR(VLOOKUP(B34,'[1]1'!B:F,5,0),"0")</f>
        <v>0</v>
      </c>
      <c r="R34" s="103">
        <f>IFERROR(VLOOKUP(B34,'[1]1'!B:J,9,0),"0")</f>
        <v>0</v>
      </c>
      <c r="S34" s="103">
        <f>IFERROR(VLOOKUP(B34,'[1]1'!B:K,10,0),"0")</f>
        <v>0</v>
      </c>
      <c r="T34" s="103">
        <f>IFERROR(VLOOKUP(B34,'[1]1'!B:L,11,0),"0")</f>
        <v>0</v>
      </c>
      <c r="U34" s="101">
        <f t="shared" si="9"/>
        <v>0</v>
      </c>
      <c r="V34" s="103">
        <f>IFERROR(VLOOKUP(B34,'[1]2'!B:D,3,0),"0")</f>
        <v>0</v>
      </c>
      <c r="W34" s="103">
        <f>IFERROR(VLOOKUP(B34,'[1]2'!B:E,4,0),"0")</f>
        <v>4</v>
      </c>
      <c r="X34" s="103">
        <f>IFERROR(VLOOKUP(B34,'[1]2'!B:F,5,0),"0")</f>
        <v>9</v>
      </c>
      <c r="Y34" s="103">
        <f>IFERROR(VLOOKUP(B34,'[1]2'!B:J,9,0),"0")</f>
        <v>0</v>
      </c>
      <c r="Z34" s="103">
        <f>IFERROR(VLOOKUP(B34,'[1]2'!B:K,10,0),"0")</f>
        <v>0</v>
      </c>
      <c r="AA34" s="103">
        <f>IFERROR(VLOOKUP(B34,'[1]2'!B:L,11,0),"0")</f>
        <v>0</v>
      </c>
      <c r="AB34" s="101">
        <f t="shared" si="10"/>
        <v>13</v>
      </c>
      <c r="AC34" s="103">
        <f>IFERROR(VLOOKUP(B34,'[1]3'!B:D,3,0),"0")</f>
        <v>0</v>
      </c>
      <c r="AD34" s="103">
        <f>IFERROR(VLOOKUP(B34,'[1]3'!B:E,4,0),"0")</f>
        <v>0</v>
      </c>
      <c r="AE34" s="103">
        <f>IFERROR(VLOOKUP(B34,'[1]3'!B:F,5,0),"0")</f>
        <v>0</v>
      </c>
      <c r="AF34" s="103">
        <f>IFERROR(VLOOKUP(B34,'[1]3'!B:J,9,0),"0")</f>
        <v>0</v>
      </c>
      <c r="AG34" s="103">
        <f>IFERROR(VLOOKUP(B34,'[1]3'!B:K,10,0),"0")</f>
        <v>0</v>
      </c>
      <c r="AH34" s="103">
        <f>IFERROR(VLOOKUP(B34,'[1]3'!B:L,11,0),"0")</f>
        <v>0</v>
      </c>
      <c r="AI34" s="101">
        <f t="shared" si="11"/>
        <v>0</v>
      </c>
      <c r="AJ34" s="103">
        <f>IFERROR(VLOOKUP(B34,'[1]4'!B:D,3,0),"0")</f>
        <v>0</v>
      </c>
      <c r="AK34" s="103">
        <f>IFERROR(VLOOKUP(B34,'[1]4'!B:E,4,0),"0")</f>
        <v>0</v>
      </c>
      <c r="AL34" s="103">
        <f>IFERROR(VLOOKUP(B34,'[1]4'!B:F,5,0),"0")</f>
        <v>0</v>
      </c>
      <c r="AM34" s="103">
        <f>IFERROR(VLOOKUP(B34,'[1]4'!B:J,9,0),"0")</f>
        <v>0</v>
      </c>
      <c r="AN34" s="103">
        <f>IFERROR(VLOOKUP(B34,'[1]4'!B:K,10,0),"0")</f>
        <v>0</v>
      </c>
      <c r="AO34" s="103">
        <f>IFERROR(VLOOKUP(B34,'[1]4'!B:L,11,0),"0")</f>
        <v>0</v>
      </c>
      <c r="AP34" s="101">
        <f t="shared" si="12"/>
        <v>0</v>
      </c>
      <c r="AQ34" s="103">
        <f>IFERROR(VLOOKUP(B34,'[1]5'!B:D,3,0),"0")</f>
        <v>0</v>
      </c>
      <c r="AR34" s="103">
        <f>IFERROR(VLOOKUP(B34,'[1]5'!B:E,4,0),"0")</f>
        <v>0</v>
      </c>
      <c r="AS34" s="103">
        <f>IFERROR(VLOOKUP(B34,'[1]5'!B:F,5,0),"0")</f>
        <v>0</v>
      </c>
      <c r="AT34" s="103">
        <f>IFERROR(VLOOKUP(B34,'[1]5'!B:J,9,0),"0")</f>
        <v>0</v>
      </c>
      <c r="AU34" s="103">
        <f>IFERROR(VLOOKUP(B34,'[1]5'!B:K,10,0),"0")</f>
        <v>0</v>
      </c>
      <c r="AV34" s="103">
        <f>IFERROR(VLOOKUP(B34,'[1]5'!B:L,11,0),"0")</f>
        <v>0</v>
      </c>
      <c r="AW34" s="101">
        <f t="shared" si="13"/>
        <v>0</v>
      </c>
      <c r="AX34" s="103">
        <f>IFERROR(VLOOKUP(B34,'[1]6'!B:D,3,0),"0")</f>
        <v>0</v>
      </c>
      <c r="AY34" s="103">
        <f>IFERROR(VLOOKUP(B34,'[1]6'!B:E,4,0),"0")</f>
        <v>0</v>
      </c>
      <c r="AZ34" s="103">
        <f>IFERROR(VLOOKUP(B34,'[1]6'!B:F,5,0),"0")</f>
        <v>0</v>
      </c>
      <c r="BA34" s="103">
        <f>IFERROR(VLOOKUP(B34,'[1]6'!B:J,9,0),"0")</f>
        <v>0</v>
      </c>
      <c r="BB34" s="103">
        <f>IFERROR(VLOOKUP(B34,'[1]6'!B:K,10,0),"0")</f>
        <v>0</v>
      </c>
      <c r="BC34" s="103">
        <f>IFERROR(VLOOKUP(B34,'[1]6'!B:L,11,0),"0")</f>
        <v>0</v>
      </c>
      <c r="BD34" s="101">
        <f t="shared" si="14"/>
        <v>0</v>
      </c>
      <c r="BE34" s="103">
        <f>IFERROR(VLOOKUP(B34,'[1]7'!B:D,3,0),"0")</f>
        <v>0</v>
      </c>
      <c r="BF34" s="103">
        <f>IFERROR(VLOOKUP(B34,'[1]7'!B:E,4,0),"0")</f>
        <v>0</v>
      </c>
      <c r="BG34" s="103">
        <f>IFERROR(VLOOKUP(B34,'[1]7'!B:F,5,0),"0")</f>
        <v>0</v>
      </c>
      <c r="BH34" s="103">
        <f>IFERROR(VLOOKUP(B34,'[1]7'!B:J,9,0),"0")</f>
        <v>0</v>
      </c>
      <c r="BI34" s="103">
        <f>IFERROR(VLOOKUP(B34,'[1]7'!B:K,10,0),"0")</f>
        <v>0</v>
      </c>
      <c r="BJ34" s="103">
        <f>IFERROR(VLOOKUP(B34,'[1]7'!B:L,11,0),"0")</f>
        <v>0</v>
      </c>
      <c r="BK34" s="101">
        <f t="shared" si="15"/>
        <v>0</v>
      </c>
      <c r="BL34" s="103">
        <f>IFERROR(VLOOKUP(B34,'[1]8'!B:D,3,0),"0")</f>
        <v>0</v>
      </c>
      <c r="BM34" s="103">
        <f>IFERROR(VLOOKUP(B34,'[1]8'!B:E,4,0),"0")</f>
        <v>0</v>
      </c>
      <c r="BN34" s="103">
        <f>IFERROR(VLOOKUP(B34,'[1]8'!B:F,5,0),"0")</f>
        <v>0</v>
      </c>
      <c r="BO34" s="103">
        <f>IFERROR(VLOOKUP(B34,'[1]8'!B:J,9,0),"0")</f>
        <v>0</v>
      </c>
      <c r="BP34" s="103">
        <f>IFERROR(VLOOKUP(B34,'[1]8'!B:K,10,0),"0")</f>
        <v>0</v>
      </c>
      <c r="BQ34" s="103">
        <f>IFERROR(VLOOKUP(B34,'[1]8'!B:L,11,0),"0")</f>
        <v>0</v>
      </c>
      <c r="BR34" s="101">
        <f t="shared" si="16"/>
        <v>0</v>
      </c>
      <c r="BS34" s="103">
        <f>IFERROR(VLOOKUP(B34,'[1]9'!B:D,3,0),"0")</f>
        <v>0</v>
      </c>
      <c r="BT34" s="103">
        <f>IFERROR(VLOOKUP(B34,'[1]9'!B:E,4,0),"0")</f>
        <v>0</v>
      </c>
      <c r="BU34" s="103">
        <f>IFERROR(VLOOKUP(B34,'[1]9'!B:F,5,0),"0")</f>
        <v>0</v>
      </c>
      <c r="BV34" s="103">
        <f>IFERROR(VLOOKUP(B34,'[1]9'!B:J,9,0),"0")</f>
        <v>0</v>
      </c>
      <c r="BW34" s="103">
        <f>IFERROR(VLOOKUP(B34,'[1]9'!B:K,10,0),"0")</f>
        <v>0</v>
      </c>
      <c r="BX34" s="103">
        <f>IFERROR(VLOOKUP(B34,'[1]9'!B:L,11,0),"0")</f>
        <v>0</v>
      </c>
      <c r="BY34" s="101">
        <f t="shared" si="17"/>
        <v>0</v>
      </c>
      <c r="BZ34" s="103">
        <f>IFERROR(VLOOKUP(B34,'[1]10'!B:D,3,0),"0")</f>
        <v>0</v>
      </c>
      <c r="CA34" s="103">
        <f>IFERROR(VLOOKUP(B34,'[1]10'!B:E,4,0),"0")</f>
        <v>0</v>
      </c>
      <c r="CB34" s="103">
        <f>IFERROR(VLOOKUP(B34,'[1]10'!B:F,5,0),"0")</f>
        <v>0</v>
      </c>
      <c r="CC34" s="103">
        <f>IFERROR(VLOOKUP(B34,'[1]10'!B:J,9,0),"0")</f>
        <v>0</v>
      </c>
      <c r="CD34" s="103">
        <f>IFERROR(VLOOKUP(B34,'[1]10'!B:K,10,0),"0")</f>
        <v>0</v>
      </c>
      <c r="CE34" s="103">
        <f>IFERROR(VLOOKUP(B34,'[1]10'!B:L,11,0),"0")</f>
        <v>0</v>
      </c>
      <c r="CF34" s="101">
        <f t="shared" si="18"/>
        <v>0</v>
      </c>
      <c r="CG34" s="103">
        <f>IFERROR(VLOOKUP(B34,'[1]11'!B:D,3,0),"0")</f>
        <v>0</v>
      </c>
      <c r="CH34" s="103">
        <f>IFERROR(VLOOKUP(B34,'[1]11'!B:E,4,0),"0")</f>
        <v>0</v>
      </c>
      <c r="CI34" s="103">
        <f>IFERROR(VLOOKUP(B34,'[1]11'!B:F,5,0),"0")</f>
        <v>0</v>
      </c>
      <c r="CJ34" s="103">
        <f>IFERROR(VLOOKUP(B34,'[1]11'!B:J,9,0),"0")</f>
        <v>0</v>
      </c>
      <c r="CK34" s="103">
        <f>IFERROR(VLOOKUP(B34,'[1]11'!B:K,10,0),"0")</f>
        <v>0</v>
      </c>
      <c r="CL34" s="103">
        <f>IFERROR(VLOOKUP(B34,'[1]11'!B:L,11,0),"0")</f>
        <v>0</v>
      </c>
      <c r="CM34" s="101">
        <f t="shared" si="19"/>
        <v>0</v>
      </c>
      <c r="CN34" s="103">
        <f>IFERROR(VLOOKUP(B34,'[1]12'!B:D,3,0),"0")</f>
        <v>0</v>
      </c>
      <c r="CO34" s="103">
        <f>IFERROR(VLOOKUP(B34,'[1]12'!B:E,4,0),"0")</f>
        <v>0</v>
      </c>
      <c r="CP34" s="103">
        <f>IFERROR(VLOOKUP(B34,'[1]12'!B:F,5,0),"0")</f>
        <v>0</v>
      </c>
      <c r="CQ34" s="103">
        <f>IFERROR(VLOOKUP(B34,'[1]12'!B:J,9,0),"0")</f>
        <v>0</v>
      </c>
      <c r="CR34" s="103">
        <f>IFERROR(VLOOKUP(B34,'[1]12'!B:K,10,0),"0")</f>
        <v>0</v>
      </c>
      <c r="CS34" s="103">
        <f>IFERROR(VLOOKUP(B34,'[1]12'!B:L,11,0),"0")</f>
        <v>0</v>
      </c>
      <c r="CT34" s="101">
        <f t="shared" si="20"/>
        <v>0</v>
      </c>
      <c r="CU34" s="103">
        <f>IFERROR(VLOOKUP(B34,'[1]13'!B:D,3,0),"0")</f>
        <v>0</v>
      </c>
      <c r="CV34" s="103">
        <f>IFERROR(VLOOKUP(B34,'[1]13'!B:E,4,0),"0")</f>
        <v>0</v>
      </c>
      <c r="CW34" s="103">
        <f>IFERROR(VLOOKUP(B34,'[1]13'!B:F,5,0),"0")</f>
        <v>0</v>
      </c>
      <c r="CX34" s="103">
        <f>IFERROR(VLOOKUP(B34,'[1]13'!B:J,9,0),"0")</f>
        <v>0</v>
      </c>
      <c r="CY34" s="103">
        <f>IFERROR(VLOOKUP(B34,'[1]13'!B:K,10,0),"0")</f>
        <v>0</v>
      </c>
      <c r="CZ34" s="103">
        <f>IFERROR(VLOOKUP(B34,'[1]13'!B:L,11,0),"0")</f>
        <v>0</v>
      </c>
      <c r="DA34" s="101">
        <f t="shared" si="21"/>
        <v>0</v>
      </c>
      <c r="DB34" s="103">
        <f>IFERROR(VLOOKUP(B34,'[1]14'!B:D,3,0),"0")</f>
        <v>0</v>
      </c>
      <c r="DC34" s="103">
        <f>IFERROR(VLOOKUP(B34,'[1]14'!B:E,4,0),"0")</f>
        <v>0</v>
      </c>
      <c r="DD34" s="103">
        <f>IFERROR(VLOOKUP(B34,'[1]14'!B:F,5,0),"0")</f>
        <v>0</v>
      </c>
      <c r="DE34" s="103">
        <f>IFERROR(VLOOKUP(B34,'[1]14'!B:J,9,0),"0")</f>
        <v>0</v>
      </c>
      <c r="DF34" s="103">
        <f>IFERROR(VLOOKUP(B34,'[1]14'!B:K,10,0),"0")</f>
        <v>0</v>
      </c>
      <c r="DG34" s="103">
        <f>IFERROR(VLOOKUP(B34,'[1]14'!B:L,11,0),"0")</f>
        <v>0</v>
      </c>
      <c r="DH34" s="101">
        <f t="shared" si="22"/>
        <v>0</v>
      </c>
      <c r="DI34" s="103">
        <f>IFERROR(VLOOKUP(B34,'[1]15'!B:D,3,0),"0")</f>
        <v>0</v>
      </c>
      <c r="DJ34" s="103">
        <f>IFERROR(VLOOKUP(B34,'[1]15'!B:E,4,0),"0")</f>
        <v>0</v>
      </c>
      <c r="DK34" s="103">
        <f>IFERROR(VLOOKUP(B34,'[1]15'!B:F,5,0),"0")</f>
        <v>0</v>
      </c>
      <c r="DL34" s="103">
        <f>IFERROR(VLOOKUP(B34,'[1]15'!B:J,9,0),"0")</f>
        <v>0</v>
      </c>
      <c r="DM34" s="103">
        <f>IFERROR(VLOOKUP(B34,'[1]15'!B:K,10,0),"0")</f>
        <v>0</v>
      </c>
      <c r="DN34" s="103">
        <f>IFERROR(VLOOKUP(B34,'[1]15'!B:L,11,0),"0")</f>
        <v>0</v>
      </c>
      <c r="DO34" s="101">
        <f t="shared" si="23"/>
        <v>0</v>
      </c>
      <c r="DP34" s="103">
        <f>IFERROR(VLOOKUP(B34,'[1]16'!B:D,3,0),"0")</f>
        <v>0</v>
      </c>
      <c r="DQ34" s="103">
        <f>IFERROR(VLOOKUP(B34,'[1]16'!B:E,4,0),"0")</f>
        <v>0</v>
      </c>
      <c r="DR34" s="103">
        <f>IFERROR(VLOOKUP(B34,'[1]16'!B:F,5,0),"0")</f>
        <v>5</v>
      </c>
      <c r="DS34" s="103">
        <f>IFERROR(VLOOKUP(B34,'[1]16'!B:J,9,0),"0")</f>
        <v>0</v>
      </c>
      <c r="DT34" s="103">
        <f>IFERROR(VLOOKUP(B34,'[1]16'!B:K,10,0),"0")</f>
        <v>0</v>
      </c>
      <c r="DU34" s="103">
        <f>IFERROR(VLOOKUP(B34,'[1]16'!B:L,11,0),"0")</f>
        <v>0</v>
      </c>
      <c r="DV34" s="101">
        <f t="shared" si="24"/>
        <v>5</v>
      </c>
      <c r="DW34" s="103">
        <f>IFERROR(VLOOKUP(B34,'[1]17'!B:D,3,0),"0")</f>
        <v>0</v>
      </c>
      <c r="DX34" s="103">
        <f>IFERROR(VLOOKUP(B34,'[1]17'!B:E,4,0),"0")</f>
        <v>0</v>
      </c>
      <c r="DY34" s="103">
        <f>IFERROR(VLOOKUP(B34,'[1]17'!B:F,5,0),"0")</f>
        <v>0</v>
      </c>
      <c r="DZ34" s="103">
        <f>IFERROR(VLOOKUP(B34,'[1]17'!B:J,9,0),"0")</f>
        <v>0</v>
      </c>
      <c r="EA34" s="103">
        <f>IFERROR(VLOOKUP(B34,'[1]17'!B:K,10,0),"0")</f>
        <v>0</v>
      </c>
      <c r="EB34" s="103">
        <f>IFERROR(VLOOKUP(B34,'[1]17'!B:L,11,0),"0")</f>
        <v>0</v>
      </c>
      <c r="EC34" s="101">
        <f t="shared" si="25"/>
        <v>0</v>
      </c>
      <c r="ED34" s="103">
        <f>IFERROR(VLOOKUP(B34,'[1]18'!B:D,3,0),"0")</f>
        <v>0</v>
      </c>
      <c r="EE34" s="103">
        <f>IFERROR(VLOOKUP(B34,'[1]18'!B:E,4,0),"0")</f>
        <v>0</v>
      </c>
      <c r="EF34" s="103">
        <f>IFERROR(VLOOKUP(B34,'[1]18'!B:F,5,0),"0")</f>
        <v>0</v>
      </c>
      <c r="EG34" s="103">
        <f>IFERROR(VLOOKUP(B34,'[1]18'!B:J,9,0),"0")</f>
        <v>0</v>
      </c>
      <c r="EH34" s="103">
        <f>IFERROR(VLOOKUP(B34,'[1]18'!B:K,10,0),"0")</f>
        <v>0</v>
      </c>
      <c r="EI34" s="103">
        <f>IFERROR(VLOOKUP(B34,'[1]18'!B:L,11,0),"0")</f>
        <v>0</v>
      </c>
      <c r="EJ34" s="101">
        <f t="shared" si="26"/>
        <v>0</v>
      </c>
      <c r="EK34" s="103">
        <f>IFERROR(VLOOKUP(B34,'[1]19'!B:D,3,0),"0")</f>
        <v>0</v>
      </c>
      <c r="EL34" s="103">
        <f>IFERROR(VLOOKUP(B34,'[1]19'!B:E,4,0),"0")</f>
        <v>0</v>
      </c>
      <c r="EM34" s="103">
        <f>IFERROR(VLOOKUP(B34,'[1]19'!B:F,5,0),"0")</f>
        <v>0</v>
      </c>
      <c r="EN34" s="103">
        <f>IFERROR(VLOOKUP(B34,'[1]19'!B:J,9,0),"0")</f>
        <v>0</v>
      </c>
      <c r="EO34" s="103">
        <f>IFERROR(VLOOKUP(B34,'[1]19'!B:K,10,0),"0")</f>
        <v>0</v>
      </c>
      <c r="EP34" s="103">
        <f>IFERROR(VLOOKUP(B34,'[1]19'!B:L,11,0),"0")</f>
        <v>0</v>
      </c>
      <c r="EQ34" s="101">
        <f t="shared" si="27"/>
        <v>0</v>
      </c>
      <c r="ER34" s="103">
        <f>IFERROR(VLOOKUP(B34,'[1]20'!B:D,3,0),"0")</f>
        <v>0</v>
      </c>
      <c r="ES34" s="103">
        <f>IFERROR(VLOOKUP(B34,'[1]20'!B:E,4,0),"0")</f>
        <v>0</v>
      </c>
      <c r="ET34" s="103">
        <f>IFERROR(VLOOKUP(B34,'[1]20'!B:F,5,0),"0")</f>
        <v>0</v>
      </c>
      <c r="EU34" s="103">
        <f>IFERROR(VLOOKUP(B34,'[1]20'!B:J,9,0),"0")</f>
        <v>0</v>
      </c>
      <c r="EV34" s="103">
        <f>IFERROR(VLOOKUP(B34,'[1]20'!B:K,10,0),"0")</f>
        <v>0</v>
      </c>
      <c r="EW34" s="103">
        <f>IFERROR(VLOOKUP(B34,'[1]20'!B:L,11,0),"0")</f>
        <v>0</v>
      </c>
      <c r="EX34" s="101">
        <f t="shared" si="28"/>
        <v>0</v>
      </c>
      <c r="EY34" s="103">
        <f>IFERROR(VLOOKUP(B34,'[1]21'!B:D,3,0),"0")</f>
        <v>0</v>
      </c>
      <c r="EZ34" s="103">
        <f>IFERROR(VLOOKUP(B34,'[1]21'!B:E,4,0),"0")</f>
        <v>0</v>
      </c>
      <c r="FA34" s="103">
        <f>IFERROR(VLOOKUP(B34,'[1]21'!B:F,5,0),"0")</f>
        <v>0</v>
      </c>
      <c r="FB34" s="103">
        <f>IFERROR(VLOOKUP(B34,'[1]21'!B:J,9,0),"0")</f>
        <v>0</v>
      </c>
      <c r="FC34" s="103">
        <f>IFERROR(VLOOKUP(B34,'[1]21'!B:K,10,0),"0")</f>
        <v>0</v>
      </c>
      <c r="FD34" s="103">
        <f>IFERROR(VLOOKUP(B34,'[1]21'!B:L,11,0),"0")</f>
        <v>0</v>
      </c>
      <c r="FE34" s="101">
        <f t="shared" si="29"/>
        <v>0</v>
      </c>
      <c r="FF34" s="103">
        <f>IFERROR(VLOOKUP(B34,'[1]22'!B:D,3,0),"0")</f>
        <v>0</v>
      </c>
      <c r="FG34" s="103">
        <f>IFERROR(VLOOKUP(B34,'[1]22'!B:E,4,0),"0")</f>
        <v>0</v>
      </c>
      <c r="FH34" s="103">
        <f>IFERROR(VLOOKUP(B34,'[1]22'!B:F,5,0),"0")</f>
        <v>0</v>
      </c>
      <c r="FI34" s="103">
        <f>IFERROR(VLOOKUP(B34,'[1]22'!B:J,9,0),"0")</f>
        <v>0</v>
      </c>
      <c r="FJ34" s="103">
        <f>IFERROR(VLOOKUP(B34,'[1]22'!B:K,10,0),"0")</f>
        <v>0</v>
      </c>
      <c r="FK34" s="103">
        <f>IFERROR(VLOOKUP(B34,'[1]22'!B:L,11,0),"0")</f>
        <v>0</v>
      </c>
      <c r="FL34" s="101">
        <f t="shared" si="30"/>
        <v>0</v>
      </c>
      <c r="FM34" s="103">
        <f>IFERROR(VLOOKUP(B34,'[1]23'!B:D,3,0),"0")</f>
        <v>0</v>
      </c>
      <c r="FN34" s="103">
        <f>IFERROR(VLOOKUP(B34,'[1]23'!B:E,4,0),"0")</f>
        <v>0</v>
      </c>
      <c r="FO34" s="103">
        <f>IFERROR(VLOOKUP(B34,'[1]23'!B:F,5,0),"0")</f>
        <v>0</v>
      </c>
      <c r="FP34" s="103">
        <f>IFERROR(VLOOKUP(B34,'[1]23'!B:J,9,0),"0")</f>
        <v>0</v>
      </c>
      <c r="FQ34" s="103">
        <f>IFERROR(VLOOKUP(B34,'[1]23'!B:K,10,0),"0")</f>
        <v>0</v>
      </c>
      <c r="FR34" s="103">
        <f>IFERROR(VLOOKUP(B34,'[1]23'!B:L,11,0),"0")</f>
        <v>0</v>
      </c>
      <c r="FS34" s="101">
        <f t="shared" si="31"/>
        <v>0</v>
      </c>
      <c r="FT34" s="103">
        <f>IFERROR(VLOOKUP(B34,'[1]24'!B:D,3,0),"0")</f>
        <v>19</v>
      </c>
      <c r="FU34" s="103">
        <f>IFERROR(VLOOKUP(B34,'[1]24'!B:E,4,0),"0")</f>
        <v>0</v>
      </c>
      <c r="FV34" s="103">
        <f>IFERROR(VLOOKUP(B34,'[1]24'!B:F,5,0),"0")</f>
        <v>0</v>
      </c>
      <c r="FW34" s="103">
        <f>IFERROR(VLOOKUP(B34,'[1]24'!B:J,9,0),"0")</f>
        <v>0</v>
      </c>
      <c r="FX34" s="103">
        <f>IFERROR(VLOOKUP(B34,'[1]24'!B:K,10,0),"0")</f>
        <v>0</v>
      </c>
      <c r="FY34" s="103">
        <f>IFERROR(VLOOKUP(B34,'[1]24'!B:L,11,0),"0")</f>
        <v>0</v>
      </c>
      <c r="FZ34" s="101">
        <f t="shared" si="32"/>
        <v>19</v>
      </c>
      <c r="GA34" s="103">
        <f>IFERROR(VLOOKUP(B34,'[1]25'!B:D,3,0),"0")</f>
        <v>0</v>
      </c>
      <c r="GB34" s="103">
        <f>IFERROR(VLOOKUP(B34,'[1]25'!B:E,4,0),"0")</f>
        <v>0</v>
      </c>
      <c r="GC34" s="103">
        <f>IFERROR(VLOOKUP(B34,'[1]25'!B:F,5,0),"0")</f>
        <v>0</v>
      </c>
      <c r="GD34" s="103">
        <f>IFERROR(VLOOKUP(B34,'[1]25'!B:J,9,0),"0")</f>
        <v>0</v>
      </c>
      <c r="GE34" s="103">
        <f>IFERROR(VLOOKUP(B34,'[1]25'!B:K,10,0),"0")</f>
        <v>0</v>
      </c>
      <c r="GF34" s="103">
        <f>IFERROR(VLOOKUP(B34,'[1]25'!B:L,11,0),"0")</f>
        <v>0</v>
      </c>
      <c r="GG34" s="101">
        <f t="shared" si="33"/>
        <v>0</v>
      </c>
      <c r="GH34" s="103">
        <f>IFERROR(VLOOKUP(B34,'[1]26'!B:D,3,0),"0")</f>
        <v>0</v>
      </c>
      <c r="GI34" s="103">
        <f>IFERROR(VLOOKUP(B34,'[1]26'!B:E,4,0),"0")</f>
        <v>7</v>
      </c>
      <c r="GJ34" s="103">
        <f>IFERROR(VLOOKUP(B34,'[1]26'!B:F,5,0),"0")</f>
        <v>0</v>
      </c>
      <c r="GK34" s="103">
        <f>IFERROR(VLOOKUP(B34,'[1]26'!B:J,9,0),"0")</f>
        <v>0</v>
      </c>
      <c r="GL34" s="103">
        <f>IFERROR(VLOOKUP(B34,'[1]26'!B:K,10,0),"0")</f>
        <v>0</v>
      </c>
      <c r="GM34" s="103">
        <f>IFERROR(VLOOKUP(B34,'[1]26'!B:L,11,0),"0")</f>
        <v>0</v>
      </c>
      <c r="GN34" s="101">
        <f t="shared" si="34"/>
        <v>7</v>
      </c>
      <c r="GO34" s="103">
        <f>IFERROR(VLOOKUP(B34,'[1]27'!B:D,3,0),"0")</f>
        <v>0</v>
      </c>
      <c r="GP34" s="103">
        <f>IFERROR(VLOOKUP(B34,'[1]27'!B:E,4,0),"0")</f>
        <v>0</v>
      </c>
      <c r="GQ34" s="103">
        <f>IFERROR(VLOOKUP(B34,'[1]27'!B:F,5,0),"0")</f>
        <v>0</v>
      </c>
      <c r="GR34" s="103">
        <f>IFERROR(VLOOKUP(B34,'[1]27'!B:J,9,0),"0")</f>
        <v>0</v>
      </c>
      <c r="GS34" s="103">
        <f>IFERROR(VLOOKUP(B34,'[1]27'!B:K,10,0),"0")</f>
        <v>0</v>
      </c>
      <c r="GT34" s="103">
        <f>IFERROR(VLOOKUP(B34,'[1]27'!B:L,11,0),"0")</f>
        <v>0</v>
      </c>
      <c r="GU34" s="101">
        <f t="shared" si="35"/>
        <v>0</v>
      </c>
      <c r="GV34" s="103">
        <f>IFERROR(VLOOKUP(B34,'[1]28'!B:D,3,0),"0")</f>
        <v>0</v>
      </c>
      <c r="GW34" s="103">
        <f>IFERROR(VLOOKUP(B34,'[1]28'!B:E,4,0),"0")</f>
        <v>25</v>
      </c>
      <c r="GX34" s="103">
        <f>IFERROR(VLOOKUP(B34,'[1]28'!B:F,5,0),"0")</f>
        <v>0</v>
      </c>
      <c r="GY34" s="103">
        <f>IFERROR(VLOOKUP(B34,'[1]28'!B:J,9,0),"0")</f>
        <v>0</v>
      </c>
      <c r="GZ34" s="103">
        <f>IFERROR(VLOOKUP(B34,'[1]28'!B:K,10,0),"0")</f>
        <v>0</v>
      </c>
      <c r="HA34" s="103">
        <f>IFERROR(VLOOKUP(B34,'[1]28'!B:L,11,0),"0")</f>
        <v>0</v>
      </c>
      <c r="HB34" s="101">
        <f t="shared" si="36"/>
        <v>25</v>
      </c>
      <c r="HC34" s="103">
        <f>IFERROR(VLOOKUP(B34,'[1]29'!B:D,3,0),"0")</f>
        <v>0</v>
      </c>
      <c r="HD34" s="103">
        <f>IFERROR(VLOOKUP(B34,'[1]29'!B:E,4,0),"0")</f>
        <v>0</v>
      </c>
      <c r="HE34" s="103">
        <f>IFERROR(VLOOKUP(B34,'[1]29'!B:F,5,0),"0")</f>
        <v>0</v>
      </c>
      <c r="HF34" s="103">
        <f>IFERROR(VLOOKUP(B34,'[1]29'!B:J,9,0),"0")</f>
        <v>0</v>
      </c>
      <c r="HG34" s="103">
        <f>IFERROR(VLOOKUP(B34,'[1]29'!B:K,10,0),"0")</f>
        <v>0</v>
      </c>
      <c r="HH34" s="103">
        <f>IFERROR(VLOOKUP(B34,'[1]29'!B:L,11,0),"0")</f>
        <v>0</v>
      </c>
      <c r="HI34" s="101">
        <f t="shared" si="37"/>
        <v>0</v>
      </c>
      <c r="HJ34" s="103">
        <f>IFERROR(VLOOKUP(B34,'[1]30'!B:D,3,0),"0")</f>
        <v>0</v>
      </c>
      <c r="HK34" s="103">
        <f>IFERROR(VLOOKUP(B34,'[1]30'!B:E,4,0),"0")</f>
        <v>3</v>
      </c>
      <c r="HL34" s="103">
        <f>IFERROR(VLOOKUP(B34,'[1]30'!B:F,5,0),"0")</f>
        <v>0</v>
      </c>
      <c r="HM34" s="103">
        <f>IFERROR(VLOOKUP(B34,'[1]30'!B:J,9,0),"0")</f>
        <v>0</v>
      </c>
      <c r="HN34" s="103">
        <f>IFERROR(VLOOKUP(B34,'[1]30'!B:K,10,0),"0")</f>
        <v>0</v>
      </c>
      <c r="HO34" s="103">
        <f>IFERROR(VLOOKUP(B34,'[1]30'!B:L,11,0),"0")</f>
        <v>0</v>
      </c>
      <c r="HP34" s="101">
        <f t="shared" si="38"/>
        <v>3</v>
      </c>
      <c r="HQ34" s="103">
        <f>IFERROR(VLOOKUP(B34,'[1]31'!B:D,3,0),"0")</f>
        <v>0</v>
      </c>
      <c r="HR34" s="103">
        <f>IFERROR(VLOOKUP(B34,'[1]31'!B:E,4,0),"0")</f>
        <v>0</v>
      </c>
      <c r="HS34" s="103">
        <f>IFERROR(VLOOKUP(B34,'[1]31'!B:F,5,0),"0")</f>
        <v>0</v>
      </c>
      <c r="HT34" s="103">
        <f>IFERROR(VLOOKUP(B34,'[1]31'!B:J,9,0),"0")</f>
        <v>0</v>
      </c>
      <c r="HU34" s="103">
        <f>IFERROR(VLOOKUP(B34,'[1]31'!B:K,10,0),"0")</f>
        <v>0</v>
      </c>
      <c r="HV34" s="103">
        <f>IFERROR(VLOOKUP(B34,'[1]31'!B:L,11,0),"0")</f>
        <v>0</v>
      </c>
      <c r="HW34" s="101">
        <f t="shared" si="39"/>
        <v>0</v>
      </c>
    </row>
    <row r="35" spans="1:231" x14ac:dyDescent="0.6">
      <c r="A35" s="83">
        <v>32</v>
      </c>
      <c r="B35" s="83">
        <v>1111069</v>
      </c>
      <c r="C35" s="84" t="s">
        <v>16895</v>
      </c>
      <c r="D35" s="83" t="s">
        <v>169</v>
      </c>
      <c r="E35" s="85">
        <v>4.3</v>
      </c>
      <c r="F35" s="99">
        <f t="shared" si="41"/>
        <v>309.59999999999997</v>
      </c>
      <c r="G35" s="100">
        <f t="shared" si="40"/>
        <v>19</v>
      </c>
      <c r="H35" s="100">
        <f t="shared" si="40"/>
        <v>39</v>
      </c>
      <c r="I35" s="100">
        <f t="shared" si="40"/>
        <v>14</v>
      </c>
      <c r="J35" s="100">
        <f t="shared" si="40"/>
        <v>0</v>
      </c>
      <c r="K35" s="100">
        <f t="shared" si="40"/>
        <v>0</v>
      </c>
      <c r="L35" s="100">
        <f t="shared" si="40"/>
        <v>0</v>
      </c>
      <c r="M35" s="101">
        <f t="shared" si="7"/>
        <v>72</v>
      </c>
      <c r="N35" s="102">
        <f t="shared" si="8"/>
        <v>72</v>
      </c>
      <c r="O35" s="103">
        <f>IFERROR(VLOOKUP(B35,'[1]1'!B:D,3,0),"0")</f>
        <v>0</v>
      </c>
      <c r="P35" s="103">
        <f>IFERROR(VLOOKUP(B35,'[1]1'!B:E,4,0),"0")</f>
        <v>0</v>
      </c>
      <c r="Q35" s="103">
        <f>IFERROR(VLOOKUP(B35,'[1]1'!B:F,5,0),"0")</f>
        <v>0</v>
      </c>
      <c r="R35" s="103">
        <f>IFERROR(VLOOKUP(B35,'[1]1'!B:J,9,0),"0")</f>
        <v>0</v>
      </c>
      <c r="S35" s="103">
        <f>IFERROR(VLOOKUP(B35,'[1]1'!B:K,10,0),"0")</f>
        <v>0</v>
      </c>
      <c r="T35" s="103">
        <f>IFERROR(VLOOKUP(B35,'[1]1'!B:L,11,0),"0")</f>
        <v>0</v>
      </c>
      <c r="U35" s="101">
        <f t="shared" si="9"/>
        <v>0</v>
      </c>
      <c r="V35" s="103">
        <f>IFERROR(VLOOKUP(B35,'[1]2'!B:D,3,0),"0")</f>
        <v>0</v>
      </c>
      <c r="W35" s="103">
        <f>IFERROR(VLOOKUP(B35,'[1]2'!B:E,4,0),"0")</f>
        <v>4</v>
      </c>
      <c r="X35" s="103">
        <f>IFERROR(VLOOKUP(B35,'[1]2'!B:F,5,0),"0")</f>
        <v>9</v>
      </c>
      <c r="Y35" s="103">
        <f>IFERROR(VLOOKUP(B35,'[1]2'!B:J,9,0),"0")</f>
        <v>0</v>
      </c>
      <c r="Z35" s="103">
        <f>IFERROR(VLOOKUP(B35,'[1]2'!B:K,10,0),"0")</f>
        <v>0</v>
      </c>
      <c r="AA35" s="103">
        <f>IFERROR(VLOOKUP(B35,'[1]2'!B:L,11,0),"0")</f>
        <v>0</v>
      </c>
      <c r="AB35" s="101">
        <f t="shared" si="10"/>
        <v>13</v>
      </c>
      <c r="AC35" s="103">
        <f>IFERROR(VLOOKUP(B35,'[1]3'!B:D,3,0),"0")</f>
        <v>0</v>
      </c>
      <c r="AD35" s="103">
        <f>IFERROR(VLOOKUP(B35,'[1]3'!B:E,4,0),"0")</f>
        <v>0</v>
      </c>
      <c r="AE35" s="103">
        <f>IFERROR(VLOOKUP(B35,'[1]3'!B:F,5,0),"0")</f>
        <v>0</v>
      </c>
      <c r="AF35" s="103">
        <f>IFERROR(VLOOKUP(B35,'[1]3'!B:J,9,0),"0")</f>
        <v>0</v>
      </c>
      <c r="AG35" s="103">
        <f>IFERROR(VLOOKUP(B35,'[1]3'!B:K,10,0),"0")</f>
        <v>0</v>
      </c>
      <c r="AH35" s="103">
        <f>IFERROR(VLOOKUP(B35,'[1]3'!B:L,11,0),"0")</f>
        <v>0</v>
      </c>
      <c r="AI35" s="101">
        <f t="shared" si="11"/>
        <v>0</v>
      </c>
      <c r="AJ35" s="103">
        <f>IFERROR(VLOOKUP(B35,'[1]4'!B:D,3,0),"0")</f>
        <v>0</v>
      </c>
      <c r="AK35" s="103">
        <f>IFERROR(VLOOKUP(B35,'[1]4'!B:E,4,0),"0")</f>
        <v>0</v>
      </c>
      <c r="AL35" s="103">
        <f>IFERROR(VLOOKUP(B35,'[1]4'!B:F,5,0),"0")</f>
        <v>0</v>
      </c>
      <c r="AM35" s="103">
        <f>IFERROR(VLOOKUP(B35,'[1]4'!B:J,9,0),"0")</f>
        <v>0</v>
      </c>
      <c r="AN35" s="103">
        <f>IFERROR(VLOOKUP(B35,'[1]4'!B:K,10,0),"0")</f>
        <v>0</v>
      </c>
      <c r="AO35" s="103">
        <f>IFERROR(VLOOKUP(B35,'[1]4'!B:L,11,0),"0")</f>
        <v>0</v>
      </c>
      <c r="AP35" s="101">
        <f t="shared" si="12"/>
        <v>0</v>
      </c>
      <c r="AQ35" s="103">
        <f>IFERROR(VLOOKUP(B35,'[1]5'!B:D,3,0),"0")</f>
        <v>0</v>
      </c>
      <c r="AR35" s="103">
        <f>IFERROR(VLOOKUP(B35,'[1]5'!B:E,4,0),"0")</f>
        <v>0</v>
      </c>
      <c r="AS35" s="103">
        <f>IFERROR(VLOOKUP(B35,'[1]5'!B:F,5,0),"0")</f>
        <v>0</v>
      </c>
      <c r="AT35" s="103">
        <f>IFERROR(VLOOKUP(B35,'[1]5'!B:J,9,0),"0")</f>
        <v>0</v>
      </c>
      <c r="AU35" s="103">
        <f>IFERROR(VLOOKUP(B35,'[1]5'!B:K,10,0),"0")</f>
        <v>0</v>
      </c>
      <c r="AV35" s="103">
        <f>IFERROR(VLOOKUP(B35,'[1]5'!B:L,11,0),"0")</f>
        <v>0</v>
      </c>
      <c r="AW35" s="101">
        <f t="shared" si="13"/>
        <v>0</v>
      </c>
      <c r="AX35" s="103">
        <f>IFERROR(VLOOKUP(B35,'[1]6'!B:D,3,0),"0")</f>
        <v>0</v>
      </c>
      <c r="AY35" s="103">
        <f>IFERROR(VLOOKUP(B35,'[1]6'!B:E,4,0),"0")</f>
        <v>0</v>
      </c>
      <c r="AZ35" s="103">
        <f>IFERROR(VLOOKUP(B35,'[1]6'!B:F,5,0),"0")</f>
        <v>0</v>
      </c>
      <c r="BA35" s="103">
        <f>IFERROR(VLOOKUP(B35,'[1]6'!B:J,9,0),"0")</f>
        <v>0</v>
      </c>
      <c r="BB35" s="103">
        <f>IFERROR(VLOOKUP(B35,'[1]6'!B:K,10,0),"0")</f>
        <v>0</v>
      </c>
      <c r="BC35" s="103">
        <f>IFERROR(VLOOKUP(B35,'[1]6'!B:L,11,0),"0")</f>
        <v>0</v>
      </c>
      <c r="BD35" s="101">
        <f t="shared" si="14"/>
        <v>0</v>
      </c>
      <c r="BE35" s="103">
        <f>IFERROR(VLOOKUP(B35,'[1]7'!B:D,3,0),"0")</f>
        <v>0</v>
      </c>
      <c r="BF35" s="103">
        <f>IFERROR(VLOOKUP(B35,'[1]7'!B:E,4,0),"0")</f>
        <v>0</v>
      </c>
      <c r="BG35" s="103">
        <f>IFERROR(VLOOKUP(B35,'[1]7'!B:F,5,0),"0")</f>
        <v>0</v>
      </c>
      <c r="BH35" s="103">
        <f>IFERROR(VLOOKUP(B35,'[1]7'!B:J,9,0),"0")</f>
        <v>0</v>
      </c>
      <c r="BI35" s="103">
        <f>IFERROR(VLOOKUP(B35,'[1]7'!B:K,10,0),"0")</f>
        <v>0</v>
      </c>
      <c r="BJ35" s="103">
        <f>IFERROR(VLOOKUP(B35,'[1]7'!B:L,11,0),"0")</f>
        <v>0</v>
      </c>
      <c r="BK35" s="101">
        <f t="shared" si="15"/>
        <v>0</v>
      </c>
      <c r="BL35" s="103">
        <f>IFERROR(VLOOKUP(B35,'[1]8'!B:D,3,0),"0")</f>
        <v>0</v>
      </c>
      <c r="BM35" s="103">
        <f>IFERROR(VLOOKUP(B35,'[1]8'!B:E,4,0),"0")</f>
        <v>0</v>
      </c>
      <c r="BN35" s="103">
        <f>IFERROR(VLOOKUP(B35,'[1]8'!B:F,5,0),"0")</f>
        <v>0</v>
      </c>
      <c r="BO35" s="103">
        <f>IFERROR(VLOOKUP(B35,'[1]8'!B:J,9,0),"0")</f>
        <v>0</v>
      </c>
      <c r="BP35" s="103">
        <f>IFERROR(VLOOKUP(B35,'[1]8'!B:K,10,0),"0")</f>
        <v>0</v>
      </c>
      <c r="BQ35" s="103">
        <f>IFERROR(VLOOKUP(B35,'[1]8'!B:L,11,0),"0")</f>
        <v>0</v>
      </c>
      <c r="BR35" s="101">
        <f t="shared" si="16"/>
        <v>0</v>
      </c>
      <c r="BS35" s="103">
        <f>IFERROR(VLOOKUP(B35,'[1]9'!B:D,3,0),"0")</f>
        <v>0</v>
      </c>
      <c r="BT35" s="103">
        <f>IFERROR(VLOOKUP(B35,'[1]9'!B:E,4,0),"0")</f>
        <v>0</v>
      </c>
      <c r="BU35" s="103">
        <f>IFERROR(VLOOKUP(B35,'[1]9'!B:F,5,0),"0")</f>
        <v>0</v>
      </c>
      <c r="BV35" s="103">
        <f>IFERROR(VLOOKUP(B35,'[1]9'!B:J,9,0),"0")</f>
        <v>0</v>
      </c>
      <c r="BW35" s="103">
        <f>IFERROR(VLOOKUP(B35,'[1]9'!B:K,10,0),"0")</f>
        <v>0</v>
      </c>
      <c r="BX35" s="103">
        <f>IFERROR(VLOOKUP(B35,'[1]9'!B:L,11,0),"0")</f>
        <v>0</v>
      </c>
      <c r="BY35" s="101">
        <f t="shared" si="17"/>
        <v>0</v>
      </c>
      <c r="BZ35" s="103">
        <f>IFERROR(VLOOKUP(B35,'[1]10'!B:D,3,0),"0")</f>
        <v>0</v>
      </c>
      <c r="CA35" s="103">
        <f>IFERROR(VLOOKUP(B35,'[1]10'!B:E,4,0),"0")</f>
        <v>0</v>
      </c>
      <c r="CB35" s="103">
        <f>IFERROR(VLOOKUP(B35,'[1]10'!B:F,5,0),"0")</f>
        <v>0</v>
      </c>
      <c r="CC35" s="103">
        <f>IFERROR(VLOOKUP(B35,'[1]10'!B:J,9,0),"0")</f>
        <v>0</v>
      </c>
      <c r="CD35" s="103">
        <f>IFERROR(VLOOKUP(B35,'[1]10'!B:K,10,0),"0")</f>
        <v>0</v>
      </c>
      <c r="CE35" s="103">
        <f>IFERROR(VLOOKUP(B35,'[1]10'!B:L,11,0),"0")</f>
        <v>0</v>
      </c>
      <c r="CF35" s="101">
        <f t="shared" si="18"/>
        <v>0</v>
      </c>
      <c r="CG35" s="103">
        <f>IFERROR(VLOOKUP(B35,'[1]11'!B:D,3,0),"0")</f>
        <v>0</v>
      </c>
      <c r="CH35" s="103">
        <f>IFERROR(VLOOKUP(B35,'[1]11'!B:E,4,0),"0")</f>
        <v>0</v>
      </c>
      <c r="CI35" s="103">
        <f>IFERROR(VLOOKUP(B35,'[1]11'!B:F,5,0),"0")</f>
        <v>0</v>
      </c>
      <c r="CJ35" s="103">
        <f>IFERROR(VLOOKUP(B35,'[1]11'!B:J,9,0),"0")</f>
        <v>0</v>
      </c>
      <c r="CK35" s="103">
        <f>IFERROR(VLOOKUP(B35,'[1]11'!B:K,10,0),"0")</f>
        <v>0</v>
      </c>
      <c r="CL35" s="103">
        <f>IFERROR(VLOOKUP(B35,'[1]11'!B:L,11,0),"0")</f>
        <v>0</v>
      </c>
      <c r="CM35" s="101">
        <f t="shared" si="19"/>
        <v>0</v>
      </c>
      <c r="CN35" s="103">
        <f>IFERROR(VLOOKUP(B35,'[1]12'!B:D,3,0),"0")</f>
        <v>0</v>
      </c>
      <c r="CO35" s="103">
        <f>IFERROR(VLOOKUP(B35,'[1]12'!B:E,4,0),"0")</f>
        <v>0</v>
      </c>
      <c r="CP35" s="103">
        <f>IFERROR(VLOOKUP(B35,'[1]12'!B:F,5,0),"0")</f>
        <v>0</v>
      </c>
      <c r="CQ35" s="103">
        <f>IFERROR(VLOOKUP(B35,'[1]12'!B:J,9,0),"0")</f>
        <v>0</v>
      </c>
      <c r="CR35" s="103">
        <f>IFERROR(VLOOKUP(B35,'[1]12'!B:K,10,0),"0")</f>
        <v>0</v>
      </c>
      <c r="CS35" s="103">
        <f>IFERROR(VLOOKUP(B35,'[1]12'!B:L,11,0),"0")</f>
        <v>0</v>
      </c>
      <c r="CT35" s="101">
        <f t="shared" si="20"/>
        <v>0</v>
      </c>
      <c r="CU35" s="103">
        <f>IFERROR(VLOOKUP(B35,'[1]13'!B:D,3,0),"0")</f>
        <v>0</v>
      </c>
      <c r="CV35" s="103">
        <f>IFERROR(VLOOKUP(B35,'[1]13'!B:E,4,0),"0")</f>
        <v>0</v>
      </c>
      <c r="CW35" s="103">
        <f>IFERROR(VLOOKUP(B35,'[1]13'!B:F,5,0),"0")</f>
        <v>0</v>
      </c>
      <c r="CX35" s="103">
        <f>IFERROR(VLOOKUP(B35,'[1]13'!B:J,9,0),"0")</f>
        <v>0</v>
      </c>
      <c r="CY35" s="103">
        <f>IFERROR(VLOOKUP(B35,'[1]13'!B:K,10,0),"0")</f>
        <v>0</v>
      </c>
      <c r="CZ35" s="103">
        <f>IFERROR(VLOOKUP(B35,'[1]13'!B:L,11,0),"0")</f>
        <v>0</v>
      </c>
      <c r="DA35" s="101">
        <f t="shared" si="21"/>
        <v>0</v>
      </c>
      <c r="DB35" s="103">
        <f>IFERROR(VLOOKUP(B35,'[1]14'!B:D,3,0),"0")</f>
        <v>0</v>
      </c>
      <c r="DC35" s="103">
        <f>IFERROR(VLOOKUP(B35,'[1]14'!B:E,4,0),"0")</f>
        <v>0</v>
      </c>
      <c r="DD35" s="103">
        <f>IFERROR(VLOOKUP(B35,'[1]14'!B:F,5,0),"0")</f>
        <v>0</v>
      </c>
      <c r="DE35" s="103">
        <f>IFERROR(VLOOKUP(B35,'[1]14'!B:J,9,0),"0")</f>
        <v>0</v>
      </c>
      <c r="DF35" s="103">
        <f>IFERROR(VLOOKUP(B35,'[1]14'!B:K,10,0),"0")</f>
        <v>0</v>
      </c>
      <c r="DG35" s="103">
        <f>IFERROR(VLOOKUP(B35,'[1]14'!B:L,11,0),"0")</f>
        <v>0</v>
      </c>
      <c r="DH35" s="101">
        <f t="shared" si="22"/>
        <v>0</v>
      </c>
      <c r="DI35" s="103">
        <f>IFERROR(VLOOKUP(B35,'[1]15'!B:D,3,0),"0")</f>
        <v>0</v>
      </c>
      <c r="DJ35" s="103">
        <f>IFERROR(VLOOKUP(B35,'[1]15'!B:E,4,0),"0")</f>
        <v>0</v>
      </c>
      <c r="DK35" s="103">
        <f>IFERROR(VLOOKUP(B35,'[1]15'!B:F,5,0),"0")</f>
        <v>0</v>
      </c>
      <c r="DL35" s="103">
        <f>IFERROR(VLOOKUP(B35,'[1]15'!B:J,9,0),"0")</f>
        <v>0</v>
      </c>
      <c r="DM35" s="103">
        <f>IFERROR(VLOOKUP(B35,'[1]15'!B:K,10,0),"0")</f>
        <v>0</v>
      </c>
      <c r="DN35" s="103">
        <f>IFERROR(VLOOKUP(B35,'[1]15'!B:L,11,0),"0")</f>
        <v>0</v>
      </c>
      <c r="DO35" s="101">
        <f t="shared" si="23"/>
        <v>0</v>
      </c>
      <c r="DP35" s="103">
        <f>IFERROR(VLOOKUP(B35,'[1]16'!B:D,3,0),"0")</f>
        <v>0</v>
      </c>
      <c r="DQ35" s="103">
        <f>IFERROR(VLOOKUP(B35,'[1]16'!B:E,4,0),"0")</f>
        <v>0</v>
      </c>
      <c r="DR35" s="103">
        <f>IFERROR(VLOOKUP(B35,'[1]16'!B:F,5,0),"0")</f>
        <v>5</v>
      </c>
      <c r="DS35" s="103">
        <f>IFERROR(VLOOKUP(B35,'[1]16'!B:J,9,0),"0")</f>
        <v>0</v>
      </c>
      <c r="DT35" s="103">
        <f>IFERROR(VLOOKUP(B35,'[1]16'!B:K,10,0),"0")</f>
        <v>0</v>
      </c>
      <c r="DU35" s="103">
        <f>IFERROR(VLOOKUP(B35,'[1]16'!B:L,11,0),"0")</f>
        <v>0</v>
      </c>
      <c r="DV35" s="101">
        <f t="shared" si="24"/>
        <v>5</v>
      </c>
      <c r="DW35" s="103">
        <f>IFERROR(VLOOKUP(B35,'[1]17'!B:D,3,0),"0")</f>
        <v>0</v>
      </c>
      <c r="DX35" s="103">
        <f>IFERROR(VLOOKUP(B35,'[1]17'!B:E,4,0),"0")</f>
        <v>0</v>
      </c>
      <c r="DY35" s="103">
        <f>IFERROR(VLOOKUP(B35,'[1]17'!B:F,5,0),"0")</f>
        <v>0</v>
      </c>
      <c r="DZ35" s="103">
        <f>IFERROR(VLOOKUP(B35,'[1]17'!B:J,9,0),"0")</f>
        <v>0</v>
      </c>
      <c r="EA35" s="103">
        <f>IFERROR(VLOOKUP(B35,'[1]17'!B:K,10,0),"0")</f>
        <v>0</v>
      </c>
      <c r="EB35" s="103">
        <f>IFERROR(VLOOKUP(B35,'[1]17'!B:L,11,0),"0")</f>
        <v>0</v>
      </c>
      <c r="EC35" s="101">
        <f t="shared" si="25"/>
        <v>0</v>
      </c>
      <c r="ED35" s="103">
        <f>IFERROR(VLOOKUP(B35,'[1]18'!B:D,3,0),"0")</f>
        <v>0</v>
      </c>
      <c r="EE35" s="103">
        <f>IFERROR(VLOOKUP(B35,'[1]18'!B:E,4,0),"0")</f>
        <v>0</v>
      </c>
      <c r="EF35" s="103">
        <f>IFERROR(VLOOKUP(B35,'[1]18'!B:F,5,0),"0")</f>
        <v>0</v>
      </c>
      <c r="EG35" s="103">
        <f>IFERROR(VLOOKUP(B35,'[1]18'!B:J,9,0),"0")</f>
        <v>0</v>
      </c>
      <c r="EH35" s="103">
        <f>IFERROR(VLOOKUP(B35,'[1]18'!B:K,10,0),"0")</f>
        <v>0</v>
      </c>
      <c r="EI35" s="103">
        <f>IFERROR(VLOOKUP(B35,'[1]18'!B:L,11,0),"0")</f>
        <v>0</v>
      </c>
      <c r="EJ35" s="101">
        <f t="shared" si="26"/>
        <v>0</v>
      </c>
      <c r="EK35" s="103">
        <f>IFERROR(VLOOKUP(B35,'[1]19'!B:D,3,0),"0")</f>
        <v>0</v>
      </c>
      <c r="EL35" s="103">
        <f>IFERROR(VLOOKUP(B35,'[1]19'!B:E,4,0),"0")</f>
        <v>0</v>
      </c>
      <c r="EM35" s="103">
        <f>IFERROR(VLOOKUP(B35,'[1]19'!B:F,5,0),"0")</f>
        <v>0</v>
      </c>
      <c r="EN35" s="103">
        <f>IFERROR(VLOOKUP(B35,'[1]19'!B:J,9,0),"0")</f>
        <v>0</v>
      </c>
      <c r="EO35" s="103">
        <f>IFERROR(VLOOKUP(B35,'[1]19'!B:K,10,0),"0")</f>
        <v>0</v>
      </c>
      <c r="EP35" s="103">
        <f>IFERROR(VLOOKUP(B35,'[1]19'!B:L,11,0),"0")</f>
        <v>0</v>
      </c>
      <c r="EQ35" s="101">
        <f t="shared" si="27"/>
        <v>0</v>
      </c>
      <c r="ER35" s="103">
        <f>IFERROR(VLOOKUP(B35,'[1]20'!B:D,3,0),"0")</f>
        <v>0</v>
      </c>
      <c r="ES35" s="103">
        <f>IFERROR(VLOOKUP(B35,'[1]20'!B:E,4,0),"0")</f>
        <v>0</v>
      </c>
      <c r="ET35" s="103">
        <f>IFERROR(VLOOKUP(B35,'[1]20'!B:F,5,0),"0")</f>
        <v>0</v>
      </c>
      <c r="EU35" s="103">
        <f>IFERROR(VLOOKUP(B35,'[1]20'!B:J,9,0),"0")</f>
        <v>0</v>
      </c>
      <c r="EV35" s="103">
        <f>IFERROR(VLOOKUP(B35,'[1]20'!B:K,10,0),"0")</f>
        <v>0</v>
      </c>
      <c r="EW35" s="103">
        <f>IFERROR(VLOOKUP(B35,'[1]20'!B:L,11,0),"0")</f>
        <v>0</v>
      </c>
      <c r="EX35" s="101">
        <f t="shared" si="28"/>
        <v>0</v>
      </c>
      <c r="EY35" s="103">
        <f>IFERROR(VLOOKUP(B35,'[1]21'!B:D,3,0),"0")</f>
        <v>0</v>
      </c>
      <c r="EZ35" s="103">
        <f>IFERROR(VLOOKUP(B35,'[1]21'!B:E,4,0),"0")</f>
        <v>0</v>
      </c>
      <c r="FA35" s="103">
        <f>IFERROR(VLOOKUP(B35,'[1]21'!B:F,5,0),"0")</f>
        <v>0</v>
      </c>
      <c r="FB35" s="103">
        <f>IFERROR(VLOOKUP(B35,'[1]21'!B:J,9,0),"0")</f>
        <v>0</v>
      </c>
      <c r="FC35" s="103">
        <f>IFERROR(VLOOKUP(B35,'[1]21'!B:K,10,0),"0")</f>
        <v>0</v>
      </c>
      <c r="FD35" s="103">
        <f>IFERROR(VLOOKUP(B35,'[1]21'!B:L,11,0),"0")</f>
        <v>0</v>
      </c>
      <c r="FE35" s="101">
        <f t="shared" si="29"/>
        <v>0</v>
      </c>
      <c r="FF35" s="103">
        <f>IFERROR(VLOOKUP(B35,'[1]22'!B:D,3,0),"0")</f>
        <v>0</v>
      </c>
      <c r="FG35" s="103">
        <f>IFERROR(VLOOKUP(B35,'[1]22'!B:E,4,0),"0")</f>
        <v>0</v>
      </c>
      <c r="FH35" s="103">
        <f>IFERROR(VLOOKUP(B35,'[1]22'!B:F,5,0),"0")</f>
        <v>0</v>
      </c>
      <c r="FI35" s="103">
        <f>IFERROR(VLOOKUP(B35,'[1]22'!B:J,9,0),"0")</f>
        <v>0</v>
      </c>
      <c r="FJ35" s="103">
        <f>IFERROR(VLOOKUP(B35,'[1]22'!B:K,10,0),"0")</f>
        <v>0</v>
      </c>
      <c r="FK35" s="103">
        <f>IFERROR(VLOOKUP(B35,'[1]22'!B:L,11,0),"0")</f>
        <v>0</v>
      </c>
      <c r="FL35" s="101">
        <f t="shared" si="30"/>
        <v>0</v>
      </c>
      <c r="FM35" s="103">
        <f>IFERROR(VLOOKUP(B35,'[1]23'!B:D,3,0),"0")</f>
        <v>0</v>
      </c>
      <c r="FN35" s="103">
        <f>IFERROR(VLOOKUP(B35,'[1]23'!B:E,4,0),"0")</f>
        <v>0</v>
      </c>
      <c r="FO35" s="103">
        <f>IFERROR(VLOOKUP(B35,'[1]23'!B:F,5,0),"0")</f>
        <v>0</v>
      </c>
      <c r="FP35" s="103">
        <f>IFERROR(VLOOKUP(B35,'[1]23'!B:J,9,0),"0")</f>
        <v>0</v>
      </c>
      <c r="FQ35" s="103">
        <f>IFERROR(VLOOKUP(B35,'[1]23'!B:K,10,0),"0")</f>
        <v>0</v>
      </c>
      <c r="FR35" s="103">
        <f>IFERROR(VLOOKUP(B35,'[1]23'!B:L,11,0),"0")</f>
        <v>0</v>
      </c>
      <c r="FS35" s="101">
        <f t="shared" si="31"/>
        <v>0</v>
      </c>
      <c r="FT35" s="103">
        <f>IFERROR(VLOOKUP(B35,'[1]24'!B:D,3,0),"0")</f>
        <v>19</v>
      </c>
      <c r="FU35" s="103">
        <f>IFERROR(VLOOKUP(B35,'[1]24'!B:E,4,0),"0")</f>
        <v>0</v>
      </c>
      <c r="FV35" s="103">
        <f>IFERROR(VLOOKUP(B35,'[1]24'!B:F,5,0),"0")</f>
        <v>0</v>
      </c>
      <c r="FW35" s="103">
        <f>IFERROR(VLOOKUP(B35,'[1]24'!B:J,9,0),"0")</f>
        <v>0</v>
      </c>
      <c r="FX35" s="103">
        <f>IFERROR(VLOOKUP(B35,'[1]24'!B:K,10,0),"0")</f>
        <v>0</v>
      </c>
      <c r="FY35" s="103">
        <f>IFERROR(VLOOKUP(B35,'[1]24'!B:L,11,0),"0")</f>
        <v>0</v>
      </c>
      <c r="FZ35" s="101">
        <f t="shared" si="32"/>
        <v>19</v>
      </c>
      <c r="GA35" s="103">
        <f>IFERROR(VLOOKUP(B35,'[1]25'!B:D,3,0),"0")</f>
        <v>0</v>
      </c>
      <c r="GB35" s="103">
        <f>IFERROR(VLOOKUP(B35,'[1]25'!B:E,4,0),"0")</f>
        <v>0</v>
      </c>
      <c r="GC35" s="103">
        <f>IFERROR(VLOOKUP(B35,'[1]25'!B:F,5,0),"0")</f>
        <v>0</v>
      </c>
      <c r="GD35" s="103">
        <f>IFERROR(VLOOKUP(B35,'[1]25'!B:J,9,0),"0")</f>
        <v>0</v>
      </c>
      <c r="GE35" s="103">
        <f>IFERROR(VLOOKUP(B35,'[1]25'!B:K,10,0),"0")</f>
        <v>0</v>
      </c>
      <c r="GF35" s="103">
        <f>IFERROR(VLOOKUP(B35,'[1]25'!B:L,11,0),"0")</f>
        <v>0</v>
      </c>
      <c r="GG35" s="101">
        <f t="shared" si="33"/>
        <v>0</v>
      </c>
      <c r="GH35" s="103">
        <f>IFERROR(VLOOKUP(B35,'[1]26'!B:D,3,0),"0")</f>
        <v>0</v>
      </c>
      <c r="GI35" s="103">
        <f>IFERROR(VLOOKUP(B35,'[1]26'!B:E,4,0),"0")</f>
        <v>7</v>
      </c>
      <c r="GJ35" s="103">
        <f>IFERROR(VLOOKUP(B35,'[1]26'!B:F,5,0),"0")</f>
        <v>0</v>
      </c>
      <c r="GK35" s="103">
        <f>IFERROR(VLOOKUP(B35,'[1]26'!B:J,9,0),"0")</f>
        <v>0</v>
      </c>
      <c r="GL35" s="103">
        <f>IFERROR(VLOOKUP(B35,'[1]26'!B:K,10,0),"0")</f>
        <v>0</v>
      </c>
      <c r="GM35" s="103">
        <f>IFERROR(VLOOKUP(B35,'[1]26'!B:L,11,0),"0")</f>
        <v>0</v>
      </c>
      <c r="GN35" s="101">
        <f t="shared" si="34"/>
        <v>7</v>
      </c>
      <c r="GO35" s="103">
        <f>IFERROR(VLOOKUP(B35,'[1]27'!B:D,3,0),"0")</f>
        <v>0</v>
      </c>
      <c r="GP35" s="103">
        <f>IFERROR(VLOOKUP(B35,'[1]27'!B:E,4,0),"0")</f>
        <v>0</v>
      </c>
      <c r="GQ35" s="103">
        <f>IFERROR(VLOOKUP(B35,'[1]27'!B:F,5,0),"0")</f>
        <v>0</v>
      </c>
      <c r="GR35" s="103">
        <f>IFERROR(VLOOKUP(B35,'[1]27'!B:J,9,0),"0")</f>
        <v>0</v>
      </c>
      <c r="GS35" s="103">
        <f>IFERROR(VLOOKUP(B35,'[1]27'!B:K,10,0),"0")</f>
        <v>0</v>
      </c>
      <c r="GT35" s="103">
        <f>IFERROR(VLOOKUP(B35,'[1]27'!B:L,11,0),"0")</f>
        <v>0</v>
      </c>
      <c r="GU35" s="101">
        <f t="shared" si="35"/>
        <v>0</v>
      </c>
      <c r="GV35" s="103">
        <f>IFERROR(VLOOKUP(B35,'[1]28'!B:D,3,0),"0")</f>
        <v>0</v>
      </c>
      <c r="GW35" s="103">
        <f>IFERROR(VLOOKUP(B35,'[1]28'!B:E,4,0),"0")</f>
        <v>25</v>
      </c>
      <c r="GX35" s="103">
        <f>IFERROR(VLOOKUP(B35,'[1]28'!B:F,5,0),"0")</f>
        <v>0</v>
      </c>
      <c r="GY35" s="103">
        <f>IFERROR(VLOOKUP(B35,'[1]28'!B:J,9,0),"0")</f>
        <v>0</v>
      </c>
      <c r="GZ35" s="103">
        <f>IFERROR(VLOOKUP(B35,'[1]28'!B:K,10,0),"0")</f>
        <v>0</v>
      </c>
      <c r="HA35" s="103">
        <f>IFERROR(VLOOKUP(B35,'[1]28'!B:L,11,0),"0")</f>
        <v>0</v>
      </c>
      <c r="HB35" s="101">
        <f t="shared" si="36"/>
        <v>25</v>
      </c>
      <c r="HC35" s="103">
        <f>IFERROR(VLOOKUP(B35,'[1]29'!B:D,3,0),"0")</f>
        <v>0</v>
      </c>
      <c r="HD35" s="103">
        <f>IFERROR(VLOOKUP(B35,'[1]29'!B:E,4,0),"0")</f>
        <v>0</v>
      </c>
      <c r="HE35" s="103">
        <f>IFERROR(VLOOKUP(B35,'[1]29'!B:F,5,0),"0")</f>
        <v>0</v>
      </c>
      <c r="HF35" s="103">
        <f>IFERROR(VLOOKUP(B35,'[1]29'!B:J,9,0),"0")</f>
        <v>0</v>
      </c>
      <c r="HG35" s="103">
        <f>IFERROR(VLOOKUP(B35,'[1]29'!B:K,10,0),"0")</f>
        <v>0</v>
      </c>
      <c r="HH35" s="103">
        <f>IFERROR(VLOOKUP(B35,'[1]29'!B:L,11,0),"0")</f>
        <v>0</v>
      </c>
      <c r="HI35" s="101">
        <f t="shared" si="37"/>
        <v>0</v>
      </c>
      <c r="HJ35" s="103">
        <f>IFERROR(VLOOKUP(B35,'[1]30'!B:D,3,0),"0")</f>
        <v>0</v>
      </c>
      <c r="HK35" s="103">
        <f>IFERROR(VLOOKUP(B35,'[1]30'!B:E,4,0),"0")</f>
        <v>3</v>
      </c>
      <c r="HL35" s="103">
        <f>IFERROR(VLOOKUP(B35,'[1]30'!B:F,5,0),"0")</f>
        <v>0</v>
      </c>
      <c r="HM35" s="103">
        <f>IFERROR(VLOOKUP(B35,'[1]30'!B:J,9,0),"0")</f>
        <v>0</v>
      </c>
      <c r="HN35" s="103">
        <f>IFERROR(VLOOKUP(B35,'[1]30'!B:K,10,0),"0")</f>
        <v>0</v>
      </c>
      <c r="HO35" s="103">
        <f>IFERROR(VLOOKUP(B35,'[1]30'!B:L,11,0),"0")</f>
        <v>0</v>
      </c>
      <c r="HP35" s="101">
        <f t="shared" si="38"/>
        <v>3</v>
      </c>
      <c r="HQ35" s="103">
        <f>IFERROR(VLOOKUP(B35,'[1]31'!B:D,3,0),"0")</f>
        <v>0</v>
      </c>
      <c r="HR35" s="103">
        <f>IFERROR(VLOOKUP(B35,'[1]31'!B:E,4,0),"0")</f>
        <v>0</v>
      </c>
      <c r="HS35" s="103">
        <f>IFERROR(VLOOKUP(B35,'[1]31'!B:F,5,0),"0")</f>
        <v>0</v>
      </c>
      <c r="HT35" s="103">
        <f>IFERROR(VLOOKUP(B35,'[1]31'!B:J,9,0),"0")</f>
        <v>0</v>
      </c>
      <c r="HU35" s="103">
        <f>IFERROR(VLOOKUP(B35,'[1]31'!B:K,10,0),"0")</f>
        <v>0</v>
      </c>
      <c r="HV35" s="103">
        <f>IFERROR(VLOOKUP(B35,'[1]31'!B:L,11,0),"0")</f>
        <v>0</v>
      </c>
      <c r="HW35" s="101">
        <f t="shared" si="39"/>
        <v>0</v>
      </c>
    </row>
    <row r="36" spans="1:231" x14ac:dyDescent="0.6">
      <c r="A36" s="83">
        <v>33</v>
      </c>
      <c r="B36" s="83">
        <v>1111070</v>
      </c>
      <c r="C36" s="84" t="s">
        <v>16896</v>
      </c>
      <c r="D36" s="83" t="s">
        <v>169</v>
      </c>
      <c r="E36" s="85">
        <v>4.7300000000000004</v>
      </c>
      <c r="F36" s="99">
        <f t="shared" si="41"/>
        <v>0</v>
      </c>
      <c r="G36" s="100">
        <f t="shared" si="40"/>
        <v>0</v>
      </c>
      <c r="H36" s="100">
        <f t="shared" si="40"/>
        <v>0</v>
      </c>
      <c r="I36" s="100">
        <f t="shared" si="40"/>
        <v>0</v>
      </c>
      <c r="J36" s="100">
        <f t="shared" si="40"/>
        <v>0</v>
      </c>
      <c r="K36" s="100">
        <f t="shared" si="40"/>
        <v>0</v>
      </c>
      <c r="L36" s="100">
        <f t="shared" si="40"/>
        <v>0</v>
      </c>
      <c r="M36" s="101">
        <f t="shared" si="7"/>
        <v>0</v>
      </c>
      <c r="N36" s="102">
        <f t="shared" si="8"/>
        <v>0</v>
      </c>
      <c r="O36" s="103">
        <f>IFERROR(VLOOKUP(B36,'[1]1'!B:D,3,0),"0")</f>
        <v>0</v>
      </c>
      <c r="P36" s="103">
        <f>IFERROR(VLOOKUP(B36,'[1]1'!B:E,4,0),"0")</f>
        <v>0</v>
      </c>
      <c r="Q36" s="103">
        <f>IFERROR(VLOOKUP(B36,'[1]1'!B:F,5,0),"0")</f>
        <v>0</v>
      </c>
      <c r="R36" s="103">
        <f>IFERROR(VLOOKUP(B36,'[1]1'!B:J,9,0),"0")</f>
        <v>0</v>
      </c>
      <c r="S36" s="103">
        <f>IFERROR(VLOOKUP(B36,'[1]1'!B:K,10,0),"0")</f>
        <v>0</v>
      </c>
      <c r="T36" s="103">
        <f>IFERROR(VLOOKUP(B36,'[1]1'!B:L,11,0),"0")</f>
        <v>0</v>
      </c>
      <c r="U36" s="101">
        <f t="shared" si="9"/>
        <v>0</v>
      </c>
      <c r="V36" s="103">
        <f>IFERROR(VLOOKUP(B36,'[1]2'!B:D,3,0),"0")</f>
        <v>0</v>
      </c>
      <c r="W36" s="103">
        <f>IFERROR(VLOOKUP(B36,'[1]2'!B:E,4,0),"0")</f>
        <v>0</v>
      </c>
      <c r="X36" s="103">
        <f>IFERROR(VLOOKUP(B36,'[1]2'!B:F,5,0),"0")</f>
        <v>0</v>
      </c>
      <c r="Y36" s="103">
        <f>IFERROR(VLOOKUP(B36,'[1]2'!B:J,9,0),"0")</f>
        <v>0</v>
      </c>
      <c r="Z36" s="103">
        <f>IFERROR(VLOOKUP(B36,'[1]2'!B:K,10,0),"0")</f>
        <v>0</v>
      </c>
      <c r="AA36" s="103">
        <f>IFERROR(VLOOKUP(B36,'[1]2'!B:L,11,0),"0")</f>
        <v>0</v>
      </c>
      <c r="AB36" s="101">
        <f t="shared" si="10"/>
        <v>0</v>
      </c>
      <c r="AC36" s="103">
        <f>IFERROR(VLOOKUP(B36,'[1]3'!B:D,3,0),"0")</f>
        <v>0</v>
      </c>
      <c r="AD36" s="103">
        <f>IFERROR(VLOOKUP(B36,'[1]3'!B:E,4,0),"0")</f>
        <v>0</v>
      </c>
      <c r="AE36" s="103">
        <f>IFERROR(VLOOKUP(B36,'[1]3'!B:F,5,0),"0")</f>
        <v>0</v>
      </c>
      <c r="AF36" s="103">
        <f>IFERROR(VLOOKUP(B36,'[1]3'!B:J,9,0),"0")</f>
        <v>0</v>
      </c>
      <c r="AG36" s="103">
        <f>IFERROR(VLOOKUP(B36,'[1]3'!B:K,10,0),"0")</f>
        <v>0</v>
      </c>
      <c r="AH36" s="103">
        <f>IFERROR(VLOOKUP(B36,'[1]3'!B:L,11,0),"0")</f>
        <v>0</v>
      </c>
      <c r="AI36" s="101">
        <f t="shared" si="11"/>
        <v>0</v>
      </c>
      <c r="AJ36" s="103">
        <f>IFERROR(VLOOKUP(B36,'[1]4'!B:D,3,0),"0")</f>
        <v>0</v>
      </c>
      <c r="AK36" s="103">
        <f>IFERROR(VLOOKUP(B36,'[1]4'!B:E,4,0),"0")</f>
        <v>0</v>
      </c>
      <c r="AL36" s="103">
        <f>IFERROR(VLOOKUP(B36,'[1]4'!B:F,5,0),"0")</f>
        <v>0</v>
      </c>
      <c r="AM36" s="103">
        <f>IFERROR(VLOOKUP(B36,'[1]4'!B:J,9,0),"0")</f>
        <v>0</v>
      </c>
      <c r="AN36" s="103">
        <f>IFERROR(VLOOKUP(B36,'[1]4'!B:K,10,0),"0")</f>
        <v>0</v>
      </c>
      <c r="AO36" s="103">
        <f>IFERROR(VLOOKUP(B36,'[1]4'!B:L,11,0),"0")</f>
        <v>0</v>
      </c>
      <c r="AP36" s="101">
        <f t="shared" si="12"/>
        <v>0</v>
      </c>
      <c r="AQ36" s="103">
        <f>IFERROR(VLOOKUP(B36,'[1]5'!B:D,3,0),"0")</f>
        <v>0</v>
      </c>
      <c r="AR36" s="103">
        <f>IFERROR(VLOOKUP(B36,'[1]5'!B:E,4,0),"0")</f>
        <v>0</v>
      </c>
      <c r="AS36" s="103">
        <f>IFERROR(VLOOKUP(B36,'[1]5'!B:F,5,0),"0")</f>
        <v>0</v>
      </c>
      <c r="AT36" s="103">
        <f>IFERROR(VLOOKUP(B36,'[1]5'!B:J,9,0),"0")</f>
        <v>0</v>
      </c>
      <c r="AU36" s="103">
        <f>IFERROR(VLOOKUP(B36,'[1]5'!B:K,10,0),"0")</f>
        <v>0</v>
      </c>
      <c r="AV36" s="103">
        <f>IFERROR(VLOOKUP(B36,'[1]5'!B:L,11,0),"0")</f>
        <v>0</v>
      </c>
      <c r="AW36" s="101">
        <f t="shared" si="13"/>
        <v>0</v>
      </c>
      <c r="AX36" s="103">
        <f>IFERROR(VLOOKUP(B36,'[1]6'!B:D,3,0),"0")</f>
        <v>0</v>
      </c>
      <c r="AY36" s="103">
        <f>IFERROR(VLOOKUP(B36,'[1]6'!B:E,4,0),"0")</f>
        <v>0</v>
      </c>
      <c r="AZ36" s="103">
        <f>IFERROR(VLOOKUP(B36,'[1]6'!B:F,5,0),"0")</f>
        <v>0</v>
      </c>
      <c r="BA36" s="103">
        <f>IFERROR(VLOOKUP(B36,'[1]6'!B:J,9,0),"0")</f>
        <v>0</v>
      </c>
      <c r="BB36" s="103">
        <f>IFERROR(VLOOKUP(B36,'[1]6'!B:K,10,0),"0")</f>
        <v>0</v>
      </c>
      <c r="BC36" s="103">
        <f>IFERROR(VLOOKUP(B36,'[1]6'!B:L,11,0),"0")</f>
        <v>0</v>
      </c>
      <c r="BD36" s="101">
        <f t="shared" si="14"/>
        <v>0</v>
      </c>
      <c r="BE36" s="103">
        <f>IFERROR(VLOOKUP(B36,'[1]7'!B:D,3,0),"0")</f>
        <v>0</v>
      </c>
      <c r="BF36" s="103">
        <f>IFERROR(VLOOKUP(B36,'[1]7'!B:E,4,0),"0")</f>
        <v>0</v>
      </c>
      <c r="BG36" s="103">
        <f>IFERROR(VLOOKUP(B36,'[1]7'!B:F,5,0),"0")</f>
        <v>0</v>
      </c>
      <c r="BH36" s="103">
        <f>IFERROR(VLOOKUP(B36,'[1]7'!B:J,9,0),"0")</f>
        <v>0</v>
      </c>
      <c r="BI36" s="103">
        <f>IFERROR(VLOOKUP(B36,'[1]7'!B:K,10,0),"0")</f>
        <v>0</v>
      </c>
      <c r="BJ36" s="103">
        <f>IFERROR(VLOOKUP(B36,'[1]7'!B:L,11,0),"0")</f>
        <v>0</v>
      </c>
      <c r="BK36" s="101">
        <f t="shared" si="15"/>
        <v>0</v>
      </c>
      <c r="BL36" s="103">
        <f>IFERROR(VLOOKUP(B36,'[1]8'!B:D,3,0),"0")</f>
        <v>0</v>
      </c>
      <c r="BM36" s="103">
        <f>IFERROR(VLOOKUP(B36,'[1]8'!B:E,4,0),"0")</f>
        <v>0</v>
      </c>
      <c r="BN36" s="103">
        <f>IFERROR(VLOOKUP(B36,'[1]8'!B:F,5,0),"0")</f>
        <v>0</v>
      </c>
      <c r="BO36" s="103">
        <f>IFERROR(VLOOKUP(B36,'[1]8'!B:J,9,0),"0")</f>
        <v>0</v>
      </c>
      <c r="BP36" s="103">
        <f>IFERROR(VLOOKUP(B36,'[1]8'!B:K,10,0),"0")</f>
        <v>0</v>
      </c>
      <c r="BQ36" s="103">
        <f>IFERROR(VLOOKUP(B36,'[1]8'!B:L,11,0),"0")</f>
        <v>0</v>
      </c>
      <c r="BR36" s="101">
        <f t="shared" si="16"/>
        <v>0</v>
      </c>
      <c r="BS36" s="103">
        <f>IFERROR(VLOOKUP(B36,'[1]9'!B:D,3,0),"0")</f>
        <v>0</v>
      </c>
      <c r="BT36" s="103">
        <f>IFERROR(VLOOKUP(B36,'[1]9'!B:E,4,0),"0")</f>
        <v>0</v>
      </c>
      <c r="BU36" s="103">
        <f>IFERROR(VLOOKUP(B36,'[1]9'!B:F,5,0),"0")</f>
        <v>0</v>
      </c>
      <c r="BV36" s="103">
        <f>IFERROR(VLOOKUP(B36,'[1]9'!B:J,9,0),"0")</f>
        <v>0</v>
      </c>
      <c r="BW36" s="103">
        <f>IFERROR(VLOOKUP(B36,'[1]9'!B:K,10,0),"0")</f>
        <v>0</v>
      </c>
      <c r="BX36" s="103">
        <f>IFERROR(VLOOKUP(B36,'[1]9'!B:L,11,0),"0")</f>
        <v>0</v>
      </c>
      <c r="BY36" s="101">
        <f t="shared" si="17"/>
        <v>0</v>
      </c>
      <c r="BZ36" s="103">
        <f>IFERROR(VLOOKUP(B36,'[1]10'!B:D,3,0),"0")</f>
        <v>0</v>
      </c>
      <c r="CA36" s="103">
        <f>IFERROR(VLOOKUP(B36,'[1]10'!B:E,4,0),"0")</f>
        <v>0</v>
      </c>
      <c r="CB36" s="103">
        <f>IFERROR(VLOOKUP(B36,'[1]10'!B:F,5,0),"0")</f>
        <v>0</v>
      </c>
      <c r="CC36" s="103">
        <f>IFERROR(VLOOKUP(B36,'[1]10'!B:J,9,0),"0")</f>
        <v>0</v>
      </c>
      <c r="CD36" s="103">
        <f>IFERROR(VLOOKUP(B36,'[1]10'!B:K,10,0),"0")</f>
        <v>0</v>
      </c>
      <c r="CE36" s="103">
        <f>IFERROR(VLOOKUP(B36,'[1]10'!B:L,11,0),"0")</f>
        <v>0</v>
      </c>
      <c r="CF36" s="101">
        <f t="shared" si="18"/>
        <v>0</v>
      </c>
      <c r="CG36" s="103">
        <f>IFERROR(VLOOKUP(B36,'[1]11'!B:D,3,0),"0")</f>
        <v>0</v>
      </c>
      <c r="CH36" s="103">
        <f>IFERROR(VLOOKUP(B36,'[1]11'!B:E,4,0),"0")</f>
        <v>0</v>
      </c>
      <c r="CI36" s="103">
        <f>IFERROR(VLOOKUP(B36,'[1]11'!B:F,5,0),"0")</f>
        <v>0</v>
      </c>
      <c r="CJ36" s="103">
        <f>IFERROR(VLOOKUP(B36,'[1]11'!B:J,9,0),"0")</f>
        <v>0</v>
      </c>
      <c r="CK36" s="103">
        <f>IFERROR(VLOOKUP(B36,'[1]11'!B:K,10,0),"0")</f>
        <v>0</v>
      </c>
      <c r="CL36" s="103">
        <f>IFERROR(VLOOKUP(B36,'[1]11'!B:L,11,0),"0")</f>
        <v>0</v>
      </c>
      <c r="CM36" s="101">
        <f t="shared" si="19"/>
        <v>0</v>
      </c>
      <c r="CN36" s="103">
        <f>IFERROR(VLOOKUP(B36,'[1]12'!B:D,3,0),"0")</f>
        <v>0</v>
      </c>
      <c r="CO36" s="103">
        <f>IFERROR(VLOOKUP(B36,'[1]12'!B:E,4,0),"0")</f>
        <v>0</v>
      </c>
      <c r="CP36" s="103">
        <f>IFERROR(VLOOKUP(B36,'[1]12'!B:F,5,0),"0")</f>
        <v>0</v>
      </c>
      <c r="CQ36" s="103">
        <f>IFERROR(VLOOKUP(B36,'[1]12'!B:J,9,0),"0")</f>
        <v>0</v>
      </c>
      <c r="CR36" s="103">
        <f>IFERROR(VLOOKUP(B36,'[1]12'!B:K,10,0),"0")</f>
        <v>0</v>
      </c>
      <c r="CS36" s="103">
        <f>IFERROR(VLOOKUP(B36,'[1]12'!B:L,11,0),"0")</f>
        <v>0</v>
      </c>
      <c r="CT36" s="101">
        <f t="shared" si="20"/>
        <v>0</v>
      </c>
      <c r="CU36" s="103">
        <f>IFERROR(VLOOKUP(B36,'[1]13'!B:D,3,0),"0")</f>
        <v>0</v>
      </c>
      <c r="CV36" s="103">
        <f>IFERROR(VLOOKUP(B36,'[1]13'!B:E,4,0),"0")</f>
        <v>0</v>
      </c>
      <c r="CW36" s="103">
        <f>IFERROR(VLOOKUP(B36,'[1]13'!B:F,5,0),"0")</f>
        <v>0</v>
      </c>
      <c r="CX36" s="103">
        <f>IFERROR(VLOOKUP(B36,'[1]13'!B:J,9,0),"0")</f>
        <v>0</v>
      </c>
      <c r="CY36" s="103">
        <f>IFERROR(VLOOKUP(B36,'[1]13'!B:K,10,0),"0")</f>
        <v>0</v>
      </c>
      <c r="CZ36" s="103">
        <f>IFERROR(VLOOKUP(B36,'[1]13'!B:L,11,0),"0")</f>
        <v>0</v>
      </c>
      <c r="DA36" s="101">
        <f t="shared" si="21"/>
        <v>0</v>
      </c>
      <c r="DB36" s="103">
        <f>IFERROR(VLOOKUP(B36,'[1]14'!B:D,3,0),"0")</f>
        <v>0</v>
      </c>
      <c r="DC36" s="103">
        <f>IFERROR(VLOOKUP(B36,'[1]14'!B:E,4,0),"0")</f>
        <v>0</v>
      </c>
      <c r="DD36" s="103">
        <f>IFERROR(VLOOKUP(B36,'[1]14'!B:F,5,0),"0")</f>
        <v>0</v>
      </c>
      <c r="DE36" s="103">
        <f>IFERROR(VLOOKUP(B36,'[1]14'!B:J,9,0),"0")</f>
        <v>0</v>
      </c>
      <c r="DF36" s="103">
        <f>IFERROR(VLOOKUP(B36,'[1]14'!B:K,10,0),"0")</f>
        <v>0</v>
      </c>
      <c r="DG36" s="103">
        <f>IFERROR(VLOOKUP(B36,'[1]14'!B:L,11,0),"0")</f>
        <v>0</v>
      </c>
      <c r="DH36" s="101">
        <f t="shared" si="22"/>
        <v>0</v>
      </c>
      <c r="DI36" s="103">
        <f>IFERROR(VLOOKUP(B36,'[1]15'!B:D,3,0),"0")</f>
        <v>0</v>
      </c>
      <c r="DJ36" s="103">
        <f>IFERROR(VLOOKUP(B36,'[1]15'!B:E,4,0),"0")</f>
        <v>0</v>
      </c>
      <c r="DK36" s="103">
        <f>IFERROR(VLOOKUP(B36,'[1]15'!B:F,5,0),"0")</f>
        <v>0</v>
      </c>
      <c r="DL36" s="103">
        <f>IFERROR(VLOOKUP(B36,'[1]15'!B:J,9,0),"0")</f>
        <v>0</v>
      </c>
      <c r="DM36" s="103">
        <f>IFERROR(VLOOKUP(B36,'[1]15'!B:K,10,0),"0")</f>
        <v>0</v>
      </c>
      <c r="DN36" s="103">
        <f>IFERROR(VLOOKUP(B36,'[1]15'!B:L,11,0),"0")</f>
        <v>0</v>
      </c>
      <c r="DO36" s="101">
        <f t="shared" si="23"/>
        <v>0</v>
      </c>
      <c r="DP36" s="103">
        <f>IFERROR(VLOOKUP(B36,'[1]16'!B:D,3,0),"0")</f>
        <v>0</v>
      </c>
      <c r="DQ36" s="103">
        <f>IFERROR(VLOOKUP(B36,'[1]16'!B:E,4,0),"0")</f>
        <v>0</v>
      </c>
      <c r="DR36" s="103">
        <f>IFERROR(VLOOKUP(B36,'[1]16'!B:F,5,0),"0")</f>
        <v>0</v>
      </c>
      <c r="DS36" s="103">
        <f>IFERROR(VLOOKUP(B36,'[1]16'!B:J,9,0),"0")</f>
        <v>0</v>
      </c>
      <c r="DT36" s="103">
        <f>IFERROR(VLOOKUP(B36,'[1]16'!B:K,10,0),"0")</f>
        <v>0</v>
      </c>
      <c r="DU36" s="103">
        <f>IFERROR(VLOOKUP(B36,'[1]16'!B:L,11,0),"0")</f>
        <v>0</v>
      </c>
      <c r="DV36" s="101">
        <f t="shared" si="24"/>
        <v>0</v>
      </c>
      <c r="DW36" s="103">
        <f>IFERROR(VLOOKUP(B36,'[1]17'!B:D,3,0),"0")</f>
        <v>0</v>
      </c>
      <c r="DX36" s="103">
        <f>IFERROR(VLOOKUP(B36,'[1]17'!B:E,4,0),"0")</f>
        <v>0</v>
      </c>
      <c r="DY36" s="103">
        <f>IFERROR(VLOOKUP(B36,'[1]17'!B:F,5,0),"0")</f>
        <v>0</v>
      </c>
      <c r="DZ36" s="103">
        <f>IFERROR(VLOOKUP(B36,'[1]17'!B:J,9,0),"0")</f>
        <v>0</v>
      </c>
      <c r="EA36" s="103">
        <f>IFERROR(VLOOKUP(B36,'[1]17'!B:K,10,0),"0")</f>
        <v>0</v>
      </c>
      <c r="EB36" s="103">
        <f>IFERROR(VLOOKUP(B36,'[1]17'!B:L,11,0),"0")</f>
        <v>0</v>
      </c>
      <c r="EC36" s="101">
        <f t="shared" si="25"/>
        <v>0</v>
      </c>
      <c r="ED36" s="103">
        <f>IFERROR(VLOOKUP(B36,'[1]18'!B:D,3,0),"0")</f>
        <v>0</v>
      </c>
      <c r="EE36" s="103">
        <f>IFERROR(VLOOKUP(B36,'[1]18'!B:E,4,0),"0")</f>
        <v>0</v>
      </c>
      <c r="EF36" s="103">
        <f>IFERROR(VLOOKUP(B36,'[1]18'!B:F,5,0),"0")</f>
        <v>0</v>
      </c>
      <c r="EG36" s="103">
        <f>IFERROR(VLOOKUP(B36,'[1]18'!B:J,9,0),"0")</f>
        <v>0</v>
      </c>
      <c r="EH36" s="103">
        <f>IFERROR(VLOOKUP(B36,'[1]18'!B:K,10,0),"0")</f>
        <v>0</v>
      </c>
      <c r="EI36" s="103">
        <f>IFERROR(VLOOKUP(B36,'[1]18'!B:L,11,0),"0")</f>
        <v>0</v>
      </c>
      <c r="EJ36" s="101">
        <f t="shared" si="26"/>
        <v>0</v>
      </c>
      <c r="EK36" s="103">
        <f>IFERROR(VLOOKUP(B36,'[1]19'!B:D,3,0),"0")</f>
        <v>0</v>
      </c>
      <c r="EL36" s="103">
        <f>IFERROR(VLOOKUP(B36,'[1]19'!B:E,4,0),"0")</f>
        <v>0</v>
      </c>
      <c r="EM36" s="103">
        <f>IFERROR(VLOOKUP(B36,'[1]19'!B:F,5,0),"0")</f>
        <v>0</v>
      </c>
      <c r="EN36" s="103">
        <f>IFERROR(VLOOKUP(B36,'[1]19'!B:J,9,0),"0")</f>
        <v>0</v>
      </c>
      <c r="EO36" s="103">
        <f>IFERROR(VLOOKUP(B36,'[1]19'!B:K,10,0),"0")</f>
        <v>0</v>
      </c>
      <c r="EP36" s="103">
        <f>IFERROR(VLOOKUP(B36,'[1]19'!B:L,11,0),"0")</f>
        <v>0</v>
      </c>
      <c r="EQ36" s="101">
        <f t="shared" si="27"/>
        <v>0</v>
      </c>
      <c r="ER36" s="103">
        <f>IFERROR(VLOOKUP(B36,'[1]20'!B:D,3,0),"0")</f>
        <v>0</v>
      </c>
      <c r="ES36" s="103">
        <f>IFERROR(VLOOKUP(B36,'[1]20'!B:E,4,0),"0")</f>
        <v>0</v>
      </c>
      <c r="ET36" s="103">
        <f>IFERROR(VLOOKUP(B36,'[1]20'!B:F,5,0),"0")</f>
        <v>0</v>
      </c>
      <c r="EU36" s="103">
        <f>IFERROR(VLOOKUP(B36,'[1]20'!B:J,9,0),"0")</f>
        <v>0</v>
      </c>
      <c r="EV36" s="103">
        <f>IFERROR(VLOOKUP(B36,'[1]20'!B:K,10,0),"0")</f>
        <v>0</v>
      </c>
      <c r="EW36" s="103">
        <f>IFERROR(VLOOKUP(B36,'[1]20'!B:L,11,0),"0")</f>
        <v>0</v>
      </c>
      <c r="EX36" s="101">
        <f t="shared" si="28"/>
        <v>0</v>
      </c>
      <c r="EY36" s="103">
        <f>IFERROR(VLOOKUP(B36,'[1]21'!B:D,3,0),"0")</f>
        <v>0</v>
      </c>
      <c r="EZ36" s="103">
        <f>IFERROR(VLOOKUP(B36,'[1]21'!B:E,4,0),"0")</f>
        <v>0</v>
      </c>
      <c r="FA36" s="103">
        <f>IFERROR(VLOOKUP(B36,'[1]21'!B:F,5,0),"0")</f>
        <v>0</v>
      </c>
      <c r="FB36" s="103">
        <f>IFERROR(VLOOKUP(B36,'[1]21'!B:J,9,0),"0")</f>
        <v>0</v>
      </c>
      <c r="FC36" s="103">
        <f>IFERROR(VLOOKUP(B36,'[1]21'!B:K,10,0),"0")</f>
        <v>0</v>
      </c>
      <c r="FD36" s="103">
        <f>IFERROR(VLOOKUP(B36,'[1]21'!B:L,11,0),"0")</f>
        <v>0</v>
      </c>
      <c r="FE36" s="101">
        <f t="shared" si="29"/>
        <v>0</v>
      </c>
      <c r="FF36" s="103">
        <f>IFERROR(VLOOKUP(B36,'[1]22'!B:D,3,0),"0")</f>
        <v>0</v>
      </c>
      <c r="FG36" s="103">
        <f>IFERROR(VLOOKUP(B36,'[1]22'!B:E,4,0),"0")</f>
        <v>0</v>
      </c>
      <c r="FH36" s="103">
        <f>IFERROR(VLOOKUP(B36,'[1]22'!B:F,5,0),"0")</f>
        <v>0</v>
      </c>
      <c r="FI36" s="103">
        <f>IFERROR(VLOOKUP(B36,'[1]22'!B:J,9,0),"0")</f>
        <v>0</v>
      </c>
      <c r="FJ36" s="103">
        <f>IFERROR(VLOOKUP(B36,'[1]22'!B:K,10,0),"0")</f>
        <v>0</v>
      </c>
      <c r="FK36" s="103">
        <f>IFERROR(VLOOKUP(B36,'[1]22'!B:L,11,0),"0")</f>
        <v>0</v>
      </c>
      <c r="FL36" s="101">
        <f t="shared" si="30"/>
        <v>0</v>
      </c>
      <c r="FM36" s="103">
        <f>IFERROR(VLOOKUP(B36,'[1]23'!B:D,3,0),"0")</f>
        <v>0</v>
      </c>
      <c r="FN36" s="103">
        <f>IFERROR(VLOOKUP(B36,'[1]23'!B:E,4,0),"0")</f>
        <v>0</v>
      </c>
      <c r="FO36" s="103">
        <f>IFERROR(VLOOKUP(B36,'[1]23'!B:F,5,0),"0")</f>
        <v>0</v>
      </c>
      <c r="FP36" s="103">
        <f>IFERROR(VLOOKUP(B36,'[1]23'!B:J,9,0),"0")</f>
        <v>0</v>
      </c>
      <c r="FQ36" s="103">
        <f>IFERROR(VLOOKUP(B36,'[1]23'!B:K,10,0),"0")</f>
        <v>0</v>
      </c>
      <c r="FR36" s="103">
        <f>IFERROR(VLOOKUP(B36,'[1]23'!B:L,11,0),"0")</f>
        <v>0</v>
      </c>
      <c r="FS36" s="101">
        <f t="shared" si="31"/>
        <v>0</v>
      </c>
      <c r="FT36" s="103">
        <f>IFERROR(VLOOKUP(B36,'[1]24'!B:D,3,0),"0")</f>
        <v>0</v>
      </c>
      <c r="FU36" s="103">
        <f>IFERROR(VLOOKUP(B36,'[1]24'!B:E,4,0),"0")</f>
        <v>0</v>
      </c>
      <c r="FV36" s="103">
        <f>IFERROR(VLOOKUP(B36,'[1]24'!B:F,5,0),"0")</f>
        <v>0</v>
      </c>
      <c r="FW36" s="103">
        <f>IFERROR(VLOOKUP(B36,'[1]24'!B:J,9,0),"0")</f>
        <v>0</v>
      </c>
      <c r="FX36" s="103">
        <f>IFERROR(VLOOKUP(B36,'[1]24'!B:K,10,0),"0")</f>
        <v>0</v>
      </c>
      <c r="FY36" s="103">
        <f>IFERROR(VLOOKUP(B36,'[1]24'!B:L,11,0),"0")</f>
        <v>0</v>
      </c>
      <c r="FZ36" s="101">
        <f t="shared" si="32"/>
        <v>0</v>
      </c>
      <c r="GA36" s="103">
        <f>IFERROR(VLOOKUP(B36,'[1]25'!B:D,3,0),"0")</f>
        <v>0</v>
      </c>
      <c r="GB36" s="103">
        <f>IFERROR(VLOOKUP(B36,'[1]25'!B:E,4,0),"0")</f>
        <v>0</v>
      </c>
      <c r="GC36" s="103">
        <f>IFERROR(VLOOKUP(B36,'[1]25'!B:F,5,0),"0")</f>
        <v>0</v>
      </c>
      <c r="GD36" s="103">
        <f>IFERROR(VLOOKUP(B36,'[1]25'!B:J,9,0),"0")</f>
        <v>0</v>
      </c>
      <c r="GE36" s="103">
        <f>IFERROR(VLOOKUP(B36,'[1]25'!B:K,10,0),"0")</f>
        <v>0</v>
      </c>
      <c r="GF36" s="103">
        <f>IFERROR(VLOOKUP(B36,'[1]25'!B:L,11,0),"0")</f>
        <v>0</v>
      </c>
      <c r="GG36" s="101">
        <f t="shared" si="33"/>
        <v>0</v>
      </c>
      <c r="GH36" s="103">
        <f>IFERROR(VLOOKUP(B36,'[1]26'!B:D,3,0),"0")</f>
        <v>0</v>
      </c>
      <c r="GI36" s="103">
        <f>IFERROR(VLOOKUP(B36,'[1]26'!B:E,4,0),"0")</f>
        <v>0</v>
      </c>
      <c r="GJ36" s="103">
        <f>IFERROR(VLOOKUP(B36,'[1]26'!B:F,5,0),"0")</f>
        <v>0</v>
      </c>
      <c r="GK36" s="103">
        <f>IFERROR(VLOOKUP(B36,'[1]26'!B:J,9,0),"0")</f>
        <v>0</v>
      </c>
      <c r="GL36" s="103">
        <f>IFERROR(VLOOKUP(B36,'[1]26'!B:K,10,0),"0")</f>
        <v>0</v>
      </c>
      <c r="GM36" s="103">
        <f>IFERROR(VLOOKUP(B36,'[1]26'!B:L,11,0),"0")</f>
        <v>0</v>
      </c>
      <c r="GN36" s="101">
        <f t="shared" si="34"/>
        <v>0</v>
      </c>
      <c r="GO36" s="103">
        <f>IFERROR(VLOOKUP(B36,'[1]27'!B:D,3,0),"0")</f>
        <v>0</v>
      </c>
      <c r="GP36" s="103">
        <f>IFERROR(VLOOKUP(B36,'[1]27'!B:E,4,0),"0")</f>
        <v>0</v>
      </c>
      <c r="GQ36" s="103">
        <f>IFERROR(VLOOKUP(B36,'[1]27'!B:F,5,0),"0")</f>
        <v>0</v>
      </c>
      <c r="GR36" s="103">
        <f>IFERROR(VLOOKUP(B36,'[1]27'!B:J,9,0),"0")</f>
        <v>0</v>
      </c>
      <c r="GS36" s="103">
        <f>IFERROR(VLOOKUP(B36,'[1]27'!B:K,10,0),"0")</f>
        <v>0</v>
      </c>
      <c r="GT36" s="103">
        <f>IFERROR(VLOOKUP(B36,'[1]27'!B:L,11,0),"0")</f>
        <v>0</v>
      </c>
      <c r="GU36" s="101">
        <f t="shared" si="35"/>
        <v>0</v>
      </c>
      <c r="GV36" s="103">
        <f>IFERROR(VLOOKUP(B36,'[1]28'!B:D,3,0),"0")</f>
        <v>0</v>
      </c>
      <c r="GW36" s="103">
        <f>IFERROR(VLOOKUP(B36,'[1]28'!B:E,4,0),"0")</f>
        <v>0</v>
      </c>
      <c r="GX36" s="103">
        <f>IFERROR(VLOOKUP(B36,'[1]28'!B:F,5,0),"0")</f>
        <v>0</v>
      </c>
      <c r="GY36" s="103">
        <f>IFERROR(VLOOKUP(B36,'[1]28'!B:J,9,0),"0")</f>
        <v>0</v>
      </c>
      <c r="GZ36" s="103">
        <f>IFERROR(VLOOKUP(B36,'[1]28'!B:K,10,0),"0")</f>
        <v>0</v>
      </c>
      <c r="HA36" s="103">
        <f>IFERROR(VLOOKUP(B36,'[1]28'!B:L,11,0),"0")</f>
        <v>0</v>
      </c>
      <c r="HB36" s="101">
        <f t="shared" si="36"/>
        <v>0</v>
      </c>
      <c r="HC36" s="103">
        <f>IFERROR(VLOOKUP(B36,'[1]29'!B:D,3,0),"0")</f>
        <v>0</v>
      </c>
      <c r="HD36" s="103">
        <f>IFERROR(VLOOKUP(B36,'[1]29'!B:E,4,0),"0")</f>
        <v>0</v>
      </c>
      <c r="HE36" s="103">
        <f>IFERROR(VLOOKUP(B36,'[1]29'!B:F,5,0),"0")</f>
        <v>0</v>
      </c>
      <c r="HF36" s="103">
        <f>IFERROR(VLOOKUP(B36,'[1]29'!B:J,9,0),"0")</f>
        <v>0</v>
      </c>
      <c r="HG36" s="103">
        <f>IFERROR(VLOOKUP(B36,'[1]29'!B:K,10,0),"0")</f>
        <v>0</v>
      </c>
      <c r="HH36" s="103">
        <f>IFERROR(VLOOKUP(B36,'[1]29'!B:L,11,0),"0")</f>
        <v>0</v>
      </c>
      <c r="HI36" s="101">
        <f t="shared" si="37"/>
        <v>0</v>
      </c>
      <c r="HJ36" s="103">
        <f>IFERROR(VLOOKUP(B36,'[1]30'!B:D,3,0),"0")</f>
        <v>0</v>
      </c>
      <c r="HK36" s="103">
        <f>IFERROR(VLOOKUP(B36,'[1]30'!B:E,4,0),"0")</f>
        <v>0</v>
      </c>
      <c r="HL36" s="103">
        <f>IFERROR(VLOOKUP(B36,'[1]30'!B:F,5,0),"0")</f>
        <v>0</v>
      </c>
      <c r="HM36" s="103">
        <f>IFERROR(VLOOKUP(B36,'[1]30'!B:J,9,0),"0")</f>
        <v>0</v>
      </c>
      <c r="HN36" s="103">
        <f>IFERROR(VLOOKUP(B36,'[1]30'!B:K,10,0),"0")</f>
        <v>0</v>
      </c>
      <c r="HO36" s="103">
        <f>IFERROR(VLOOKUP(B36,'[1]30'!B:L,11,0),"0")</f>
        <v>0</v>
      </c>
      <c r="HP36" s="101">
        <f t="shared" si="38"/>
        <v>0</v>
      </c>
      <c r="HQ36" s="103">
        <f>IFERROR(VLOOKUP(B36,'[1]31'!B:D,3,0),"0")</f>
        <v>0</v>
      </c>
      <c r="HR36" s="103">
        <f>IFERROR(VLOOKUP(B36,'[1]31'!B:E,4,0),"0")</f>
        <v>0</v>
      </c>
      <c r="HS36" s="103">
        <f>IFERROR(VLOOKUP(B36,'[1]31'!B:F,5,0),"0")</f>
        <v>0</v>
      </c>
      <c r="HT36" s="103">
        <f>IFERROR(VLOOKUP(B36,'[1]31'!B:J,9,0),"0")</f>
        <v>0</v>
      </c>
      <c r="HU36" s="103">
        <f>IFERROR(VLOOKUP(B36,'[1]31'!B:K,10,0),"0")</f>
        <v>0</v>
      </c>
      <c r="HV36" s="103">
        <f>IFERROR(VLOOKUP(B36,'[1]31'!B:L,11,0),"0")</f>
        <v>0</v>
      </c>
      <c r="HW36" s="101">
        <f t="shared" si="39"/>
        <v>0</v>
      </c>
    </row>
    <row r="37" spans="1:231" x14ac:dyDescent="0.6">
      <c r="A37" s="83">
        <v>34</v>
      </c>
      <c r="B37" s="83">
        <v>1111071</v>
      </c>
      <c r="C37" s="84" t="s">
        <v>16897</v>
      </c>
      <c r="D37" s="83" t="s">
        <v>169</v>
      </c>
      <c r="E37" s="85">
        <v>4.21</v>
      </c>
      <c r="F37" s="99">
        <f t="shared" si="41"/>
        <v>21.05</v>
      </c>
      <c r="G37" s="100">
        <f t="shared" si="40"/>
        <v>0</v>
      </c>
      <c r="H37" s="100">
        <f t="shared" si="40"/>
        <v>0</v>
      </c>
      <c r="I37" s="100">
        <f t="shared" si="40"/>
        <v>5</v>
      </c>
      <c r="J37" s="100">
        <f t="shared" si="40"/>
        <v>0</v>
      </c>
      <c r="K37" s="100">
        <f t="shared" si="40"/>
        <v>0</v>
      </c>
      <c r="L37" s="100">
        <f t="shared" si="40"/>
        <v>0</v>
      </c>
      <c r="M37" s="101">
        <f t="shared" si="7"/>
        <v>5</v>
      </c>
      <c r="N37" s="102">
        <f t="shared" si="8"/>
        <v>5</v>
      </c>
      <c r="O37" s="103">
        <f>IFERROR(VLOOKUP(B37,'[1]1'!B:D,3,0),"0")</f>
        <v>0</v>
      </c>
      <c r="P37" s="103">
        <f>IFERROR(VLOOKUP(B37,'[1]1'!B:E,4,0),"0")</f>
        <v>0</v>
      </c>
      <c r="Q37" s="103">
        <f>IFERROR(VLOOKUP(B37,'[1]1'!B:F,5,0),"0")</f>
        <v>0</v>
      </c>
      <c r="R37" s="103">
        <f>IFERROR(VLOOKUP(B37,'[1]1'!B:J,9,0),"0")</f>
        <v>0</v>
      </c>
      <c r="S37" s="103">
        <f>IFERROR(VLOOKUP(B37,'[1]1'!B:K,10,0),"0")</f>
        <v>0</v>
      </c>
      <c r="T37" s="103">
        <f>IFERROR(VLOOKUP(B37,'[1]1'!B:L,11,0),"0")</f>
        <v>0</v>
      </c>
      <c r="U37" s="101">
        <f t="shared" si="9"/>
        <v>0</v>
      </c>
      <c r="V37" s="103">
        <f>IFERROR(VLOOKUP(B37,'[1]2'!B:D,3,0),"0")</f>
        <v>0</v>
      </c>
      <c r="W37" s="103">
        <f>IFERROR(VLOOKUP(B37,'[1]2'!B:E,4,0),"0")</f>
        <v>0</v>
      </c>
      <c r="X37" s="103">
        <f>IFERROR(VLOOKUP(B37,'[1]2'!B:F,5,0),"0")</f>
        <v>0</v>
      </c>
      <c r="Y37" s="103">
        <f>IFERROR(VLOOKUP(B37,'[1]2'!B:J,9,0),"0")</f>
        <v>0</v>
      </c>
      <c r="Z37" s="103">
        <f>IFERROR(VLOOKUP(B37,'[1]2'!B:K,10,0),"0")</f>
        <v>0</v>
      </c>
      <c r="AA37" s="103">
        <f>IFERROR(VLOOKUP(B37,'[1]2'!B:L,11,0),"0")</f>
        <v>0</v>
      </c>
      <c r="AB37" s="101">
        <f t="shared" si="10"/>
        <v>0</v>
      </c>
      <c r="AC37" s="103">
        <f>IFERROR(VLOOKUP(B37,'[1]3'!B:D,3,0),"0")</f>
        <v>0</v>
      </c>
      <c r="AD37" s="103">
        <f>IFERROR(VLOOKUP(B37,'[1]3'!B:E,4,0),"0")</f>
        <v>0</v>
      </c>
      <c r="AE37" s="103">
        <f>IFERROR(VLOOKUP(B37,'[1]3'!B:F,5,0),"0")</f>
        <v>0</v>
      </c>
      <c r="AF37" s="103">
        <f>IFERROR(VLOOKUP(B37,'[1]3'!B:J,9,0),"0")</f>
        <v>0</v>
      </c>
      <c r="AG37" s="103">
        <f>IFERROR(VLOOKUP(B37,'[1]3'!B:K,10,0),"0")</f>
        <v>0</v>
      </c>
      <c r="AH37" s="103">
        <f>IFERROR(VLOOKUP(B37,'[1]3'!B:L,11,0),"0")</f>
        <v>0</v>
      </c>
      <c r="AI37" s="101">
        <f t="shared" si="11"/>
        <v>0</v>
      </c>
      <c r="AJ37" s="103">
        <f>IFERROR(VLOOKUP(B37,'[1]4'!B:D,3,0),"0")</f>
        <v>0</v>
      </c>
      <c r="AK37" s="103">
        <f>IFERROR(VLOOKUP(B37,'[1]4'!B:E,4,0),"0")</f>
        <v>0</v>
      </c>
      <c r="AL37" s="103">
        <f>IFERROR(VLOOKUP(B37,'[1]4'!B:F,5,0),"0")</f>
        <v>0</v>
      </c>
      <c r="AM37" s="103">
        <f>IFERROR(VLOOKUP(B37,'[1]4'!B:J,9,0),"0")</f>
        <v>0</v>
      </c>
      <c r="AN37" s="103">
        <f>IFERROR(VLOOKUP(B37,'[1]4'!B:K,10,0),"0")</f>
        <v>0</v>
      </c>
      <c r="AO37" s="103">
        <f>IFERROR(VLOOKUP(B37,'[1]4'!B:L,11,0),"0")</f>
        <v>0</v>
      </c>
      <c r="AP37" s="101">
        <f t="shared" si="12"/>
        <v>0</v>
      </c>
      <c r="AQ37" s="103">
        <f>IFERROR(VLOOKUP(B37,'[1]5'!B:D,3,0),"0")</f>
        <v>0</v>
      </c>
      <c r="AR37" s="103">
        <f>IFERROR(VLOOKUP(B37,'[1]5'!B:E,4,0),"0")</f>
        <v>0</v>
      </c>
      <c r="AS37" s="103">
        <f>IFERROR(VLOOKUP(B37,'[1]5'!B:F,5,0),"0")</f>
        <v>0</v>
      </c>
      <c r="AT37" s="103">
        <f>IFERROR(VLOOKUP(B37,'[1]5'!B:J,9,0),"0")</f>
        <v>0</v>
      </c>
      <c r="AU37" s="103">
        <f>IFERROR(VLOOKUP(B37,'[1]5'!B:K,10,0),"0")</f>
        <v>0</v>
      </c>
      <c r="AV37" s="103">
        <f>IFERROR(VLOOKUP(B37,'[1]5'!B:L,11,0),"0")</f>
        <v>0</v>
      </c>
      <c r="AW37" s="101">
        <f t="shared" si="13"/>
        <v>0</v>
      </c>
      <c r="AX37" s="103">
        <f>IFERROR(VLOOKUP(B37,'[1]6'!B:D,3,0),"0")</f>
        <v>0</v>
      </c>
      <c r="AY37" s="103">
        <f>IFERROR(VLOOKUP(B37,'[1]6'!B:E,4,0),"0")</f>
        <v>0</v>
      </c>
      <c r="AZ37" s="103">
        <f>IFERROR(VLOOKUP(B37,'[1]6'!B:F,5,0),"0")</f>
        <v>0</v>
      </c>
      <c r="BA37" s="103">
        <f>IFERROR(VLOOKUP(B37,'[1]6'!B:J,9,0),"0")</f>
        <v>0</v>
      </c>
      <c r="BB37" s="103">
        <f>IFERROR(VLOOKUP(B37,'[1]6'!B:K,10,0),"0")</f>
        <v>0</v>
      </c>
      <c r="BC37" s="103">
        <f>IFERROR(VLOOKUP(B37,'[1]6'!B:L,11,0),"0")</f>
        <v>0</v>
      </c>
      <c r="BD37" s="101">
        <f t="shared" si="14"/>
        <v>0</v>
      </c>
      <c r="BE37" s="103">
        <f>IFERROR(VLOOKUP(B37,'[1]7'!B:D,3,0),"0")</f>
        <v>0</v>
      </c>
      <c r="BF37" s="103">
        <f>IFERROR(VLOOKUP(B37,'[1]7'!B:E,4,0),"0")</f>
        <v>0</v>
      </c>
      <c r="BG37" s="103">
        <f>IFERROR(VLOOKUP(B37,'[1]7'!B:F,5,0),"0")</f>
        <v>0</v>
      </c>
      <c r="BH37" s="103">
        <f>IFERROR(VLOOKUP(B37,'[1]7'!B:J,9,0),"0")</f>
        <v>0</v>
      </c>
      <c r="BI37" s="103">
        <f>IFERROR(VLOOKUP(B37,'[1]7'!B:K,10,0),"0")</f>
        <v>0</v>
      </c>
      <c r="BJ37" s="103">
        <f>IFERROR(VLOOKUP(B37,'[1]7'!B:L,11,0),"0")</f>
        <v>0</v>
      </c>
      <c r="BK37" s="101">
        <f t="shared" si="15"/>
        <v>0</v>
      </c>
      <c r="BL37" s="103">
        <f>IFERROR(VLOOKUP(B37,'[1]8'!B:D,3,0),"0")</f>
        <v>0</v>
      </c>
      <c r="BM37" s="103">
        <f>IFERROR(VLOOKUP(B37,'[1]8'!B:E,4,0),"0")</f>
        <v>0</v>
      </c>
      <c r="BN37" s="103">
        <f>IFERROR(VLOOKUP(B37,'[1]8'!B:F,5,0),"0")</f>
        <v>0</v>
      </c>
      <c r="BO37" s="103">
        <f>IFERROR(VLOOKUP(B37,'[1]8'!B:J,9,0),"0")</f>
        <v>0</v>
      </c>
      <c r="BP37" s="103">
        <f>IFERROR(VLOOKUP(B37,'[1]8'!B:K,10,0),"0")</f>
        <v>0</v>
      </c>
      <c r="BQ37" s="103">
        <f>IFERROR(VLOOKUP(B37,'[1]8'!B:L,11,0),"0")</f>
        <v>0</v>
      </c>
      <c r="BR37" s="101">
        <f t="shared" si="16"/>
        <v>0</v>
      </c>
      <c r="BS37" s="103">
        <f>IFERROR(VLOOKUP(B37,'[1]9'!B:D,3,0),"0")</f>
        <v>0</v>
      </c>
      <c r="BT37" s="103">
        <f>IFERROR(VLOOKUP(B37,'[1]9'!B:E,4,0),"0")</f>
        <v>0</v>
      </c>
      <c r="BU37" s="103">
        <f>IFERROR(VLOOKUP(B37,'[1]9'!B:F,5,0),"0")</f>
        <v>0</v>
      </c>
      <c r="BV37" s="103">
        <f>IFERROR(VLOOKUP(B37,'[1]9'!B:J,9,0),"0")</f>
        <v>0</v>
      </c>
      <c r="BW37" s="103">
        <f>IFERROR(VLOOKUP(B37,'[1]9'!B:K,10,0),"0")</f>
        <v>0</v>
      </c>
      <c r="BX37" s="103">
        <f>IFERROR(VLOOKUP(B37,'[1]9'!B:L,11,0),"0")</f>
        <v>0</v>
      </c>
      <c r="BY37" s="101">
        <f t="shared" si="17"/>
        <v>0</v>
      </c>
      <c r="BZ37" s="103">
        <f>IFERROR(VLOOKUP(B37,'[1]10'!B:D,3,0),"0")</f>
        <v>0</v>
      </c>
      <c r="CA37" s="103">
        <f>IFERROR(VLOOKUP(B37,'[1]10'!B:E,4,0),"0")</f>
        <v>0</v>
      </c>
      <c r="CB37" s="103">
        <f>IFERROR(VLOOKUP(B37,'[1]10'!B:F,5,0),"0")</f>
        <v>0</v>
      </c>
      <c r="CC37" s="103">
        <f>IFERROR(VLOOKUP(B37,'[1]10'!B:J,9,0),"0")</f>
        <v>0</v>
      </c>
      <c r="CD37" s="103">
        <f>IFERROR(VLOOKUP(B37,'[1]10'!B:K,10,0),"0")</f>
        <v>0</v>
      </c>
      <c r="CE37" s="103">
        <f>IFERROR(VLOOKUP(B37,'[1]10'!B:L,11,0),"0")</f>
        <v>0</v>
      </c>
      <c r="CF37" s="101">
        <f t="shared" si="18"/>
        <v>0</v>
      </c>
      <c r="CG37" s="103">
        <f>IFERROR(VLOOKUP(B37,'[1]11'!B:D,3,0),"0")</f>
        <v>0</v>
      </c>
      <c r="CH37" s="103">
        <f>IFERROR(VLOOKUP(B37,'[1]11'!B:E,4,0),"0")</f>
        <v>0</v>
      </c>
      <c r="CI37" s="103">
        <f>IFERROR(VLOOKUP(B37,'[1]11'!B:F,5,0),"0")</f>
        <v>0</v>
      </c>
      <c r="CJ37" s="103">
        <f>IFERROR(VLOOKUP(B37,'[1]11'!B:J,9,0),"0")</f>
        <v>0</v>
      </c>
      <c r="CK37" s="103">
        <f>IFERROR(VLOOKUP(B37,'[1]11'!B:K,10,0),"0")</f>
        <v>0</v>
      </c>
      <c r="CL37" s="103">
        <f>IFERROR(VLOOKUP(B37,'[1]11'!B:L,11,0),"0")</f>
        <v>0</v>
      </c>
      <c r="CM37" s="101">
        <f t="shared" si="19"/>
        <v>0</v>
      </c>
      <c r="CN37" s="103">
        <f>IFERROR(VLOOKUP(B37,'[1]12'!B:D,3,0),"0")</f>
        <v>0</v>
      </c>
      <c r="CO37" s="103">
        <f>IFERROR(VLOOKUP(B37,'[1]12'!B:E,4,0),"0")</f>
        <v>0</v>
      </c>
      <c r="CP37" s="103">
        <f>IFERROR(VLOOKUP(B37,'[1]12'!B:F,5,0),"0")</f>
        <v>0</v>
      </c>
      <c r="CQ37" s="103">
        <f>IFERROR(VLOOKUP(B37,'[1]12'!B:J,9,0),"0")</f>
        <v>0</v>
      </c>
      <c r="CR37" s="103">
        <f>IFERROR(VLOOKUP(B37,'[1]12'!B:K,10,0),"0")</f>
        <v>0</v>
      </c>
      <c r="CS37" s="103">
        <f>IFERROR(VLOOKUP(B37,'[1]12'!B:L,11,0),"0")</f>
        <v>0</v>
      </c>
      <c r="CT37" s="101">
        <f t="shared" si="20"/>
        <v>0</v>
      </c>
      <c r="CU37" s="103">
        <f>IFERROR(VLOOKUP(B37,'[1]13'!B:D,3,0),"0")</f>
        <v>0</v>
      </c>
      <c r="CV37" s="103">
        <f>IFERROR(VLOOKUP(B37,'[1]13'!B:E,4,0),"0")</f>
        <v>0</v>
      </c>
      <c r="CW37" s="103">
        <f>IFERROR(VLOOKUP(B37,'[1]13'!B:F,5,0),"0")</f>
        <v>0</v>
      </c>
      <c r="CX37" s="103">
        <f>IFERROR(VLOOKUP(B37,'[1]13'!B:J,9,0),"0")</f>
        <v>0</v>
      </c>
      <c r="CY37" s="103">
        <f>IFERROR(VLOOKUP(B37,'[1]13'!B:K,10,0),"0")</f>
        <v>0</v>
      </c>
      <c r="CZ37" s="103">
        <f>IFERROR(VLOOKUP(B37,'[1]13'!B:L,11,0),"0")</f>
        <v>0</v>
      </c>
      <c r="DA37" s="101">
        <f t="shared" si="21"/>
        <v>0</v>
      </c>
      <c r="DB37" s="103">
        <f>IFERROR(VLOOKUP(B37,'[1]14'!B:D,3,0),"0")</f>
        <v>0</v>
      </c>
      <c r="DC37" s="103">
        <f>IFERROR(VLOOKUP(B37,'[1]14'!B:E,4,0),"0")</f>
        <v>0</v>
      </c>
      <c r="DD37" s="103">
        <f>IFERROR(VLOOKUP(B37,'[1]14'!B:F,5,0),"0")</f>
        <v>0</v>
      </c>
      <c r="DE37" s="103">
        <f>IFERROR(VLOOKUP(B37,'[1]14'!B:J,9,0),"0")</f>
        <v>0</v>
      </c>
      <c r="DF37" s="103">
        <f>IFERROR(VLOOKUP(B37,'[1]14'!B:K,10,0),"0")</f>
        <v>0</v>
      </c>
      <c r="DG37" s="103">
        <f>IFERROR(VLOOKUP(B37,'[1]14'!B:L,11,0),"0")</f>
        <v>0</v>
      </c>
      <c r="DH37" s="101">
        <f t="shared" si="22"/>
        <v>0</v>
      </c>
      <c r="DI37" s="103">
        <f>IFERROR(VLOOKUP(B37,'[1]15'!B:D,3,0),"0")</f>
        <v>0</v>
      </c>
      <c r="DJ37" s="103">
        <f>IFERROR(VLOOKUP(B37,'[1]15'!B:E,4,0),"0")</f>
        <v>0</v>
      </c>
      <c r="DK37" s="103">
        <f>IFERROR(VLOOKUP(B37,'[1]15'!B:F,5,0),"0")</f>
        <v>0</v>
      </c>
      <c r="DL37" s="103">
        <f>IFERROR(VLOOKUP(B37,'[1]15'!B:J,9,0),"0")</f>
        <v>0</v>
      </c>
      <c r="DM37" s="103">
        <f>IFERROR(VLOOKUP(B37,'[1]15'!B:K,10,0),"0")</f>
        <v>0</v>
      </c>
      <c r="DN37" s="103">
        <f>IFERROR(VLOOKUP(B37,'[1]15'!B:L,11,0),"0")</f>
        <v>0</v>
      </c>
      <c r="DO37" s="101">
        <f t="shared" si="23"/>
        <v>0</v>
      </c>
      <c r="DP37" s="103">
        <f>IFERROR(VLOOKUP(B37,'[1]16'!B:D,3,0),"0")</f>
        <v>0</v>
      </c>
      <c r="DQ37" s="103">
        <f>IFERROR(VLOOKUP(B37,'[1]16'!B:E,4,0),"0")</f>
        <v>0</v>
      </c>
      <c r="DR37" s="103">
        <f>IFERROR(VLOOKUP(B37,'[1]16'!B:F,5,0),"0")</f>
        <v>5</v>
      </c>
      <c r="DS37" s="103">
        <f>IFERROR(VLOOKUP(B37,'[1]16'!B:J,9,0),"0")</f>
        <v>0</v>
      </c>
      <c r="DT37" s="103">
        <f>IFERROR(VLOOKUP(B37,'[1]16'!B:K,10,0),"0")</f>
        <v>0</v>
      </c>
      <c r="DU37" s="103">
        <f>IFERROR(VLOOKUP(B37,'[1]16'!B:L,11,0),"0")</f>
        <v>0</v>
      </c>
      <c r="DV37" s="101">
        <f t="shared" si="24"/>
        <v>5</v>
      </c>
      <c r="DW37" s="103">
        <f>IFERROR(VLOOKUP(B37,'[1]17'!B:D,3,0),"0")</f>
        <v>0</v>
      </c>
      <c r="DX37" s="103">
        <f>IFERROR(VLOOKUP(B37,'[1]17'!B:E,4,0),"0")</f>
        <v>0</v>
      </c>
      <c r="DY37" s="103">
        <f>IFERROR(VLOOKUP(B37,'[1]17'!B:F,5,0),"0")</f>
        <v>0</v>
      </c>
      <c r="DZ37" s="103">
        <f>IFERROR(VLOOKUP(B37,'[1]17'!B:J,9,0),"0")</f>
        <v>0</v>
      </c>
      <c r="EA37" s="103">
        <f>IFERROR(VLOOKUP(B37,'[1]17'!B:K,10,0),"0")</f>
        <v>0</v>
      </c>
      <c r="EB37" s="103">
        <f>IFERROR(VLOOKUP(B37,'[1]17'!B:L,11,0),"0")</f>
        <v>0</v>
      </c>
      <c r="EC37" s="101">
        <f t="shared" si="25"/>
        <v>0</v>
      </c>
      <c r="ED37" s="103">
        <f>IFERROR(VLOOKUP(B37,'[1]18'!B:D,3,0),"0")</f>
        <v>0</v>
      </c>
      <c r="EE37" s="103">
        <f>IFERROR(VLOOKUP(B37,'[1]18'!B:E,4,0),"0")</f>
        <v>0</v>
      </c>
      <c r="EF37" s="103">
        <f>IFERROR(VLOOKUP(B37,'[1]18'!B:F,5,0),"0")</f>
        <v>0</v>
      </c>
      <c r="EG37" s="103">
        <f>IFERROR(VLOOKUP(B37,'[1]18'!B:J,9,0),"0")</f>
        <v>0</v>
      </c>
      <c r="EH37" s="103">
        <f>IFERROR(VLOOKUP(B37,'[1]18'!B:K,10,0),"0")</f>
        <v>0</v>
      </c>
      <c r="EI37" s="103">
        <f>IFERROR(VLOOKUP(B37,'[1]18'!B:L,11,0),"0")</f>
        <v>0</v>
      </c>
      <c r="EJ37" s="101">
        <f t="shared" si="26"/>
        <v>0</v>
      </c>
      <c r="EK37" s="103">
        <f>IFERROR(VLOOKUP(B37,'[1]19'!B:D,3,0),"0")</f>
        <v>0</v>
      </c>
      <c r="EL37" s="103">
        <f>IFERROR(VLOOKUP(B37,'[1]19'!B:E,4,0),"0")</f>
        <v>0</v>
      </c>
      <c r="EM37" s="103">
        <f>IFERROR(VLOOKUP(B37,'[1]19'!B:F,5,0),"0")</f>
        <v>0</v>
      </c>
      <c r="EN37" s="103">
        <f>IFERROR(VLOOKUP(B37,'[1]19'!B:J,9,0),"0")</f>
        <v>0</v>
      </c>
      <c r="EO37" s="103">
        <f>IFERROR(VLOOKUP(B37,'[1]19'!B:K,10,0),"0")</f>
        <v>0</v>
      </c>
      <c r="EP37" s="103">
        <f>IFERROR(VLOOKUP(B37,'[1]19'!B:L,11,0),"0")</f>
        <v>0</v>
      </c>
      <c r="EQ37" s="101">
        <f t="shared" si="27"/>
        <v>0</v>
      </c>
      <c r="ER37" s="103">
        <f>IFERROR(VLOOKUP(B37,'[1]20'!B:D,3,0),"0")</f>
        <v>0</v>
      </c>
      <c r="ES37" s="103">
        <f>IFERROR(VLOOKUP(B37,'[1]20'!B:E,4,0),"0")</f>
        <v>0</v>
      </c>
      <c r="ET37" s="103">
        <f>IFERROR(VLOOKUP(B37,'[1]20'!B:F,5,0),"0")</f>
        <v>0</v>
      </c>
      <c r="EU37" s="103">
        <f>IFERROR(VLOOKUP(B37,'[1]20'!B:J,9,0),"0")</f>
        <v>0</v>
      </c>
      <c r="EV37" s="103">
        <f>IFERROR(VLOOKUP(B37,'[1]20'!B:K,10,0),"0")</f>
        <v>0</v>
      </c>
      <c r="EW37" s="103">
        <f>IFERROR(VLOOKUP(B37,'[1]20'!B:L,11,0),"0")</f>
        <v>0</v>
      </c>
      <c r="EX37" s="101">
        <f t="shared" si="28"/>
        <v>0</v>
      </c>
      <c r="EY37" s="103">
        <f>IFERROR(VLOOKUP(B37,'[1]21'!B:D,3,0),"0")</f>
        <v>0</v>
      </c>
      <c r="EZ37" s="103">
        <f>IFERROR(VLOOKUP(B37,'[1]21'!B:E,4,0),"0")</f>
        <v>0</v>
      </c>
      <c r="FA37" s="103">
        <f>IFERROR(VLOOKUP(B37,'[1]21'!B:F,5,0),"0")</f>
        <v>0</v>
      </c>
      <c r="FB37" s="103">
        <f>IFERROR(VLOOKUP(B37,'[1]21'!B:J,9,0),"0")</f>
        <v>0</v>
      </c>
      <c r="FC37" s="103">
        <f>IFERROR(VLOOKUP(B37,'[1]21'!B:K,10,0),"0")</f>
        <v>0</v>
      </c>
      <c r="FD37" s="103">
        <f>IFERROR(VLOOKUP(B37,'[1]21'!B:L,11,0),"0")</f>
        <v>0</v>
      </c>
      <c r="FE37" s="101">
        <f t="shared" si="29"/>
        <v>0</v>
      </c>
      <c r="FF37" s="103">
        <f>IFERROR(VLOOKUP(B37,'[1]22'!B:D,3,0),"0")</f>
        <v>0</v>
      </c>
      <c r="FG37" s="103">
        <f>IFERROR(VLOOKUP(B37,'[1]22'!B:E,4,0),"0")</f>
        <v>0</v>
      </c>
      <c r="FH37" s="103">
        <f>IFERROR(VLOOKUP(B37,'[1]22'!B:F,5,0),"0")</f>
        <v>0</v>
      </c>
      <c r="FI37" s="103">
        <f>IFERROR(VLOOKUP(B37,'[1]22'!B:J,9,0),"0")</f>
        <v>0</v>
      </c>
      <c r="FJ37" s="103">
        <f>IFERROR(VLOOKUP(B37,'[1]22'!B:K,10,0),"0")</f>
        <v>0</v>
      </c>
      <c r="FK37" s="103">
        <f>IFERROR(VLOOKUP(B37,'[1]22'!B:L,11,0),"0")</f>
        <v>0</v>
      </c>
      <c r="FL37" s="101">
        <f t="shared" si="30"/>
        <v>0</v>
      </c>
      <c r="FM37" s="103">
        <f>IFERROR(VLOOKUP(B37,'[1]23'!B:D,3,0),"0")</f>
        <v>0</v>
      </c>
      <c r="FN37" s="103">
        <f>IFERROR(VLOOKUP(B37,'[1]23'!B:E,4,0),"0")</f>
        <v>0</v>
      </c>
      <c r="FO37" s="103">
        <f>IFERROR(VLOOKUP(B37,'[1]23'!B:F,5,0),"0")</f>
        <v>0</v>
      </c>
      <c r="FP37" s="103">
        <f>IFERROR(VLOOKUP(B37,'[1]23'!B:J,9,0),"0")</f>
        <v>0</v>
      </c>
      <c r="FQ37" s="103">
        <f>IFERROR(VLOOKUP(B37,'[1]23'!B:K,10,0),"0")</f>
        <v>0</v>
      </c>
      <c r="FR37" s="103">
        <f>IFERROR(VLOOKUP(B37,'[1]23'!B:L,11,0),"0")</f>
        <v>0</v>
      </c>
      <c r="FS37" s="101">
        <f t="shared" si="31"/>
        <v>0</v>
      </c>
      <c r="FT37" s="103">
        <f>IFERROR(VLOOKUP(B37,'[1]24'!B:D,3,0),"0")</f>
        <v>0</v>
      </c>
      <c r="FU37" s="103">
        <f>IFERROR(VLOOKUP(B37,'[1]24'!B:E,4,0),"0")</f>
        <v>0</v>
      </c>
      <c r="FV37" s="103">
        <f>IFERROR(VLOOKUP(B37,'[1]24'!B:F,5,0),"0")</f>
        <v>0</v>
      </c>
      <c r="FW37" s="103">
        <f>IFERROR(VLOOKUP(B37,'[1]24'!B:J,9,0),"0")</f>
        <v>0</v>
      </c>
      <c r="FX37" s="103">
        <f>IFERROR(VLOOKUP(B37,'[1]24'!B:K,10,0),"0")</f>
        <v>0</v>
      </c>
      <c r="FY37" s="103">
        <f>IFERROR(VLOOKUP(B37,'[1]24'!B:L,11,0),"0")</f>
        <v>0</v>
      </c>
      <c r="FZ37" s="101">
        <f t="shared" si="32"/>
        <v>0</v>
      </c>
      <c r="GA37" s="103">
        <f>IFERROR(VLOOKUP(B37,'[1]25'!B:D,3,0),"0")</f>
        <v>0</v>
      </c>
      <c r="GB37" s="103">
        <f>IFERROR(VLOOKUP(B37,'[1]25'!B:E,4,0),"0")</f>
        <v>0</v>
      </c>
      <c r="GC37" s="103">
        <f>IFERROR(VLOOKUP(B37,'[1]25'!B:F,5,0),"0")</f>
        <v>0</v>
      </c>
      <c r="GD37" s="103">
        <f>IFERROR(VLOOKUP(B37,'[1]25'!B:J,9,0),"0")</f>
        <v>0</v>
      </c>
      <c r="GE37" s="103">
        <f>IFERROR(VLOOKUP(B37,'[1]25'!B:K,10,0),"0")</f>
        <v>0</v>
      </c>
      <c r="GF37" s="103">
        <f>IFERROR(VLOOKUP(B37,'[1]25'!B:L,11,0),"0")</f>
        <v>0</v>
      </c>
      <c r="GG37" s="101">
        <f t="shared" si="33"/>
        <v>0</v>
      </c>
      <c r="GH37" s="103">
        <f>IFERROR(VLOOKUP(B37,'[1]26'!B:D,3,0),"0")</f>
        <v>0</v>
      </c>
      <c r="GI37" s="103">
        <f>IFERROR(VLOOKUP(B37,'[1]26'!B:E,4,0),"0")</f>
        <v>0</v>
      </c>
      <c r="GJ37" s="103">
        <f>IFERROR(VLOOKUP(B37,'[1]26'!B:F,5,0),"0")</f>
        <v>0</v>
      </c>
      <c r="GK37" s="103">
        <f>IFERROR(VLOOKUP(B37,'[1]26'!B:J,9,0),"0")</f>
        <v>0</v>
      </c>
      <c r="GL37" s="103">
        <f>IFERROR(VLOOKUP(B37,'[1]26'!B:K,10,0),"0")</f>
        <v>0</v>
      </c>
      <c r="GM37" s="103">
        <f>IFERROR(VLOOKUP(B37,'[1]26'!B:L,11,0),"0")</f>
        <v>0</v>
      </c>
      <c r="GN37" s="101">
        <f t="shared" si="34"/>
        <v>0</v>
      </c>
      <c r="GO37" s="103">
        <f>IFERROR(VLOOKUP(B37,'[1]27'!B:D,3,0),"0")</f>
        <v>0</v>
      </c>
      <c r="GP37" s="103">
        <f>IFERROR(VLOOKUP(B37,'[1]27'!B:E,4,0),"0")</f>
        <v>0</v>
      </c>
      <c r="GQ37" s="103">
        <f>IFERROR(VLOOKUP(B37,'[1]27'!B:F,5,0),"0")</f>
        <v>0</v>
      </c>
      <c r="GR37" s="103">
        <f>IFERROR(VLOOKUP(B37,'[1]27'!B:J,9,0),"0")</f>
        <v>0</v>
      </c>
      <c r="GS37" s="103">
        <f>IFERROR(VLOOKUP(B37,'[1]27'!B:K,10,0),"0")</f>
        <v>0</v>
      </c>
      <c r="GT37" s="103">
        <f>IFERROR(VLOOKUP(B37,'[1]27'!B:L,11,0),"0")</f>
        <v>0</v>
      </c>
      <c r="GU37" s="101">
        <f t="shared" si="35"/>
        <v>0</v>
      </c>
      <c r="GV37" s="103">
        <f>IFERROR(VLOOKUP(B37,'[1]28'!B:D,3,0),"0")</f>
        <v>0</v>
      </c>
      <c r="GW37" s="103">
        <f>IFERROR(VLOOKUP(B37,'[1]28'!B:E,4,0),"0")</f>
        <v>0</v>
      </c>
      <c r="GX37" s="103">
        <f>IFERROR(VLOOKUP(B37,'[1]28'!B:F,5,0),"0")</f>
        <v>0</v>
      </c>
      <c r="GY37" s="103">
        <f>IFERROR(VLOOKUP(B37,'[1]28'!B:J,9,0),"0")</f>
        <v>0</v>
      </c>
      <c r="GZ37" s="103">
        <f>IFERROR(VLOOKUP(B37,'[1]28'!B:K,10,0),"0")</f>
        <v>0</v>
      </c>
      <c r="HA37" s="103">
        <f>IFERROR(VLOOKUP(B37,'[1]28'!B:L,11,0),"0")</f>
        <v>0</v>
      </c>
      <c r="HB37" s="101">
        <f t="shared" si="36"/>
        <v>0</v>
      </c>
      <c r="HC37" s="103">
        <f>IFERROR(VLOOKUP(B37,'[1]29'!B:D,3,0),"0")</f>
        <v>0</v>
      </c>
      <c r="HD37" s="103">
        <f>IFERROR(VLOOKUP(B37,'[1]29'!B:E,4,0),"0")</f>
        <v>0</v>
      </c>
      <c r="HE37" s="103">
        <f>IFERROR(VLOOKUP(B37,'[1]29'!B:F,5,0),"0")</f>
        <v>0</v>
      </c>
      <c r="HF37" s="103">
        <f>IFERROR(VLOOKUP(B37,'[1]29'!B:J,9,0),"0")</f>
        <v>0</v>
      </c>
      <c r="HG37" s="103">
        <f>IFERROR(VLOOKUP(B37,'[1]29'!B:K,10,0),"0")</f>
        <v>0</v>
      </c>
      <c r="HH37" s="103">
        <f>IFERROR(VLOOKUP(B37,'[1]29'!B:L,11,0),"0")</f>
        <v>0</v>
      </c>
      <c r="HI37" s="101">
        <f t="shared" si="37"/>
        <v>0</v>
      </c>
      <c r="HJ37" s="103">
        <f>IFERROR(VLOOKUP(B37,'[1]30'!B:D,3,0),"0")</f>
        <v>0</v>
      </c>
      <c r="HK37" s="103">
        <f>IFERROR(VLOOKUP(B37,'[1]30'!B:E,4,0),"0")</f>
        <v>0</v>
      </c>
      <c r="HL37" s="103">
        <f>IFERROR(VLOOKUP(B37,'[1]30'!B:F,5,0),"0")</f>
        <v>0</v>
      </c>
      <c r="HM37" s="103">
        <f>IFERROR(VLOOKUP(B37,'[1]30'!B:J,9,0),"0")</f>
        <v>0</v>
      </c>
      <c r="HN37" s="103">
        <f>IFERROR(VLOOKUP(B37,'[1]30'!B:K,10,0),"0")</f>
        <v>0</v>
      </c>
      <c r="HO37" s="103">
        <f>IFERROR(VLOOKUP(B37,'[1]30'!B:L,11,0),"0")</f>
        <v>0</v>
      </c>
      <c r="HP37" s="101">
        <f t="shared" si="38"/>
        <v>0</v>
      </c>
      <c r="HQ37" s="103">
        <f>IFERROR(VLOOKUP(B37,'[1]31'!B:D,3,0),"0")</f>
        <v>0</v>
      </c>
      <c r="HR37" s="103">
        <f>IFERROR(VLOOKUP(B37,'[1]31'!B:E,4,0),"0")</f>
        <v>0</v>
      </c>
      <c r="HS37" s="103">
        <f>IFERROR(VLOOKUP(B37,'[1]31'!B:F,5,0),"0")</f>
        <v>0</v>
      </c>
      <c r="HT37" s="103">
        <f>IFERROR(VLOOKUP(B37,'[1]31'!B:J,9,0),"0")</f>
        <v>0</v>
      </c>
      <c r="HU37" s="103">
        <f>IFERROR(VLOOKUP(B37,'[1]31'!B:K,10,0),"0")</f>
        <v>0</v>
      </c>
      <c r="HV37" s="103">
        <f>IFERROR(VLOOKUP(B37,'[1]31'!B:L,11,0),"0")</f>
        <v>0</v>
      </c>
      <c r="HW37" s="101">
        <f t="shared" si="39"/>
        <v>0</v>
      </c>
    </row>
    <row r="38" spans="1:231" x14ac:dyDescent="0.6">
      <c r="A38" s="83">
        <v>35</v>
      </c>
      <c r="B38" s="83">
        <v>1111001</v>
      </c>
      <c r="C38" s="84" t="s">
        <v>16898</v>
      </c>
      <c r="D38" s="83" t="s">
        <v>169</v>
      </c>
      <c r="E38" s="85">
        <v>4.34</v>
      </c>
      <c r="F38" s="99">
        <f t="shared" si="41"/>
        <v>173.6</v>
      </c>
      <c r="G38" s="100">
        <f t="shared" si="40"/>
        <v>40</v>
      </c>
      <c r="H38" s="100">
        <f t="shared" si="40"/>
        <v>0</v>
      </c>
      <c r="I38" s="100">
        <f t="shared" si="40"/>
        <v>0</v>
      </c>
      <c r="J38" s="100">
        <f t="shared" si="40"/>
        <v>0</v>
      </c>
      <c r="K38" s="100">
        <f t="shared" si="40"/>
        <v>0</v>
      </c>
      <c r="L38" s="100">
        <f t="shared" si="40"/>
        <v>0</v>
      </c>
      <c r="M38" s="101">
        <f t="shared" si="7"/>
        <v>40</v>
      </c>
      <c r="N38" s="102">
        <f t="shared" si="8"/>
        <v>40</v>
      </c>
      <c r="O38" s="103">
        <f>IFERROR(VLOOKUP(B38,'[1]1'!B:D,3,0),"0")</f>
        <v>0</v>
      </c>
      <c r="P38" s="103">
        <f>IFERROR(VLOOKUP(B38,'[1]1'!B:E,4,0),"0")</f>
        <v>0</v>
      </c>
      <c r="Q38" s="103">
        <f>IFERROR(VLOOKUP(B38,'[1]1'!B:F,5,0),"0")</f>
        <v>0</v>
      </c>
      <c r="R38" s="103">
        <f>IFERROR(VLOOKUP(B38,'[1]1'!B:J,9,0),"0")</f>
        <v>0</v>
      </c>
      <c r="S38" s="103">
        <f>IFERROR(VLOOKUP(B38,'[1]1'!B:K,10,0),"0")</f>
        <v>0</v>
      </c>
      <c r="T38" s="103">
        <f>IFERROR(VLOOKUP(B38,'[1]1'!B:L,11,0),"0")</f>
        <v>0</v>
      </c>
      <c r="U38" s="101">
        <f t="shared" si="9"/>
        <v>0</v>
      </c>
      <c r="V38" s="103">
        <f>IFERROR(VLOOKUP(B38,'[1]2'!B:D,3,0),"0")</f>
        <v>0</v>
      </c>
      <c r="W38" s="103">
        <f>IFERROR(VLOOKUP(B38,'[1]2'!B:E,4,0),"0")</f>
        <v>0</v>
      </c>
      <c r="X38" s="103">
        <f>IFERROR(VLOOKUP(B38,'[1]2'!B:F,5,0),"0")</f>
        <v>0</v>
      </c>
      <c r="Y38" s="103">
        <f>IFERROR(VLOOKUP(B38,'[1]2'!B:J,9,0),"0")</f>
        <v>0</v>
      </c>
      <c r="Z38" s="103">
        <f>IFERROR(VLOOKUP(B38,'[1]2'!B:K,10,0),"0")</f>
        <v>0</v>
      </c>
      <c r="AA38" s="103">
        <f>IFERROR(VLOOKUP(B38,'[1]2'!B:L,11,0),"0")</f>
        <v>0</v>
      </c>
      <c r="AB38" s="101">
        <f t="shared" si="10"/>
        <v>0</v>
      </c>
      <c r="AC38" s="103">
        <f>IFERROR(VLOOKUP(B38,'[1]3'!B:D,3,0),"0")</f>
        <v>0</v>
      </c>
      <c r="AD38" s="103">
        <f>IFERROR(VLOOKUP(B38,'[1]3'!B:E,4,0),"0")</f>
        <v>0</v>
      </c>
      <c r="AE38" s="103">
        <f>IFERROR(VLOOKUP(B38,'[1]3'!B:F,5,0),"0")</f>
        <v>0</v>
      </c>
      <c r="AF38" s="103">
        <f>IFERROR(VLOOKUP(B38,'[1]3'!B:J,9,0),"0")</f>
        <v>0</v>
      </c>
      <c r="AG38" s="103">
        <f>IFERROR(VLOOKUP(B38,'[1]3'!B:K,10,0),"0")</f>
        <v>0</v>
      </c>
      <c r="AH38" s="103">
        <f>IFERROR(VLOOKUP(B38,'[1]3'!B:L,11,0),"0")</f>
        <v>0</v>
      </c>
      <c r="AI38" s="101">
        <f t="shared" si="11"/>
        <v>0</v>
      </c>
      <c r="AJ38" s="103">
        <f>IFERROR(VLOOKUP(B38,'[1]4'!B:D,3,0),"0")</f>
        <v>0</v>
      </c>
      <c r="AK38" s="103">
        <f>IFERROR(VLOOKUP(B38,'[1]4'!B:E,4,0),"0")</f>
        <v>0</v>
      </c>
      <c r="AL38" s="103">
        <f>IFERROR(VLOOKUP(B38,'[1]4'!B:F,5,0),"0")</f>
        <v>0</v>
      </c>
      <c r="AM38" s="103">
        <f>IFERROR(VLOOKUP(B38,'[1]4'!B:J,9,0),"0")</f>
        <v>0</v>
      </c>
      <c r="AN38" s="103">
        <f>IFERROR(VLOOKUP(B38,'[1]4'!B:K,10,0),"0")</f>
        <v>0</v>
      </c>
      <c r="AO38" s="103">
        <f>IFERROR(VLOOKUP(B38,'[1]4'!B:L,11,0),"0")</f>
        <v>0</v>
      </c>
      <c r="AP38" s="101">
        <f t="shared" si="12"/>
        <v>0</v>
      </c>
      <c r="AQ38" s="103">
        <f>IFERROR(VLOOKUP(B38,'[1]5'!B:D,3,0),"0")</f>
        <v>0</v>
      </c>
      <c r="AR38" s="103">
        <f>IFERROR(VLOOKUP(B38,'[1]5'!B:E,4,0),"0")</f>
        <v>0</v>
      </c>
      <c r="AS38" s="103">
        <f>IFERROR(VLOOKUP(B38,'[1]5'!B:F,5,0),"0")</f>
        <v>0</v>
      </c>
      <c r="AT38" s="103">
        <f>IFERROR(VLOOKUP(B38,'[1]5'!B:J,9,0),"0")</f>
        <v>0</v>
      </c>
      <c r="AU38" s="103">
        <f>IFERROR(VLOOKUP(B38,'[1]5'!B:K,10,0),"0")</f>
        <v>0</v>
      </c>
      <c r="AV38" s="103">
        <f>IFERROR(VLOOKUP(B38,'[1]5'!B:L,11,0),"0")</f>
        <v>0</v>
      </c>
      <c r="AW38" s="101">
        <f t="shared" si="13"/>
        <v>0</v>
      </c>
      <c r="AX38" s="103">
        <f>IFERROR(VLOOKUP(B38,'[1]6'!B:D,3,0),"0")</f>
        <v>0</v>
      </c>
      <c r="AY38" s="103">
        <f>IFERROR(VLOOKUP(B38,'[1]6'!B:E,4,0),"0")</f>
        <v>0</v>
      </c>
      <c r="AZ38" s="103">
        <f>IFERROR(VLOOKUP(B38,'[1]6'!B:F,5,0),"0")</f>
        <v>0</v>
      </c>
      <c r="BA38" s="103">
        <f>IFERROR(VLOOKUP(B38,'[1]6'!B:J,9,0),"0")</f>
        <v>0</v>
      </c>
      <c r="BB38" s="103">
        <f>IFERROR(VLOOKUP(B38,'[1]6'!B:K,10,0),"0")</f>
        <v>0</v>
      </c>
      <c r="BC38" s="103">
        <f>IFERROR(VLOOKUP(B38,'[1]6'!B:L,11,0),"0")</f>
        <v>0</v>
      </c>
      <c r="BD38" s="101">
        <f t="shared" si="14"/>
        <v>0</v>
      </c>
      <c r="BE38" s="103">
        <f>IFERROR(VLOOKUP(B38,'[1]7'!B:D,3,0),"0")</f>
        <v>0</v>
      </c>
      <c r="BF38" s="103">
        <f>IFERROR(VLOOKUP(B38,'[1]7'!B:E,4,0),"0")</f>
        <v>0</v>
      </c>
      <c r="BG38" s="103">
        <f>IFERROR(VLOOKUP(B38,'[1]7'!B:F,5,0),"0")</f>
        <v>0</v>
      </c>
      <c r="BH38" s="103">
        <f>IFERROR(VLOOKUP(B38,'[1]7'!B:J,9,0),"0")</f>
        <v>0</v>
      </c>
      <c r="BI38" s="103">
        <f>IFERROR(VLOOKUP(B38,'[1]7'!B:K,10,0),"0")</f>
        <v>0</v>
      </c>
      <c r="BJ38" s="103">
        <f>IFERROR(VLOOKUP(B38,'[1]7'!B:L,11,0),"0")</f>
        <v>0</v>
      </c>
      <c r="BK38" s="101">
        <f t="shared" si="15"/>
        <v>0</v>
      </c>
      <c r="BL38" s="103">
        <f>IFERROR(VLOOKUP(B38,'[1]8'!B:D,3,0),"0")</f>
        <v>0</v>
      </c>
      <c r="BM38" s="103">
        <f>IFERROR(VLOOKUP(B38,'[1]8'!B:E,4,0),"0")</f>
        <v>0</v>
      </c>
      <c r="BN38" s="103">
        <f>IFERROR(VLOOKUP(B38,'[1]8'!B:F,5,0),"0")</f>
        <v>0</v>
      </c>
      <c r="BO38" s="103">
        <f>IFERROR(VLOOKUP(B38,'[1]8'!B:J,9,0),"0")</f>
        <v>0</v>
      </c>
      <c r="BP38" s="103">
        <f>IFERROR(VLOOKUP(B38,'[1]8'!B:K,10,0),"0")</f>
        <v>0</v>
      </c>
      <c r="BQ38" s="103">
        <f>IFERROR(VLOOKUP(B38,'[1]8'!B:L,11,0),"0")</f>
        <v>0</v>
      </c>
      <c r="BR38" s="101">
        <f t="shared" si="16"/>
        <v>0</v>
      </c>
      <c r="BS38" s="103">
        <f>IFERROR(VLOOKUP(B38,'[1]9'!B:D,3,0),"0")</f>
        <v>0</v>
      </c>
      <c r="BT38" s="103">
        <f>IFERROR(VLOOKUP(B38,'[1]9'!B:E,4,0),"0")</f>
        <v>0</v>
      </c>
      <c r="BU38" s="103">
        <f>IFERROR(VLOOKUP(B38,'[1]9'!B:F,5,0),"0")</f>
        <v>0</v>
      </c>
      <c r="BV38" s="103">
        <f>IFERROR(VLOOKUP(B38,'[1]9'!B:J,9,0),"0")</f>
        <v>0</v>
      </c>
      <c r="BW38" s="103">
        <f>IFERROR(VLOOKUP(B38,'[1]9'!B:K,10,0),"0")</f>
        <v>0</v>
      </c>
      <c r="BX38" s="103">
        <f>IFERROR(VLOOKUP(B38,'[1]9'!B:L,11,0),"0")</f>
        <v>0</v>
      </c>
      <c r="BY38" s="101">
        <f t="shared" si="17"/>
        <v>0</v>
      </c>
      <c r="BZ38" s="103">
        <f>IFERROR(VLOOKUP(B38,'[1]10'!B:D,3,0),"0")</f>
        <v>0</v>
      </c>
      <c r="CA38" s="103">
        <f>IFERROR(VLOOKUP(B38,'[1]10'!B:E,4,0),"0")</f>
        <v>0</v>
      </c>
      <c r="CB38" s="103">
        <f>IFERROR(VLOOKUP(B38,'[1]10'!B:F,5,0),"0")</f>
        <v>0</v>
      </c>
      <c r="CC38" s="103">
        <f>IFERROR(VLOOKUP(B38,'[1]10'!B:J,9,0),"0")</f>
        <v>0</v>
      </c>
      <c r="CD38" s="103">
        <f>IFERROR(VLOOKUP(B38,'[1]10'!B:K,10,0),"0")</f>
        <v>0</v>
      </c>
      <c r="CE38" s="103">
        <f>IFERROR(VLOOKUP(B38,'[1]10'!B:L,11,0),"0")</f>
        <v>0</v>
      </c>
      <c r="CF38" s="101">
        <f t="shared" si="18"/>
        <v>0</v>
      </c>
      <c r="CG38" s="103">
        <f>IFERROR(VLOOKUP(B38,'[1]11'!B:D,3,0),"0")</f>
        <v>40</v>
      </c>
      <c r="CH38" s="103">
        <f>IFERROR(VLOOKUP(B38,'[1]11'!B:E,4,0),"0")</f>
        <v>0</v>
      </c>
      <c r="CI38" s="103">
        <f>IFERROR(VLOOKUP(B38,'[1]11'!B:F,5,0),"0")</f>
        <v>0</v>
      </c>
      <c r="CJ38" s="103">
        <f>IFERROR(VLOOKUP(B38,'[1]11'!B:J,9,0),"0")</f>
        <v>0</v>
      </c>
      <c r="CK38" s="103">
        <f>IFERROR(VLOOKUP(B38,'[1]11'!B:K,10,0),"0")</f>
        <v>0</v>
      </c>
      <c r="CL38" s="103">
        <f>IFERROR(VLOOKUP(B38,'[1]11'!B:L,11,0),"0")</f>
        <v>0</v>
      </c>
      <c r="CM38" s="101">
        <f t="shared" si="19"/>
        <v>40</v>
      </c>
      <c r="CN38" s="103">
        <f>IFERROR(VLOOKUP(B38,'[1]12'!B:D,3,0),"0")</f>
        <v>0</v>
      </c>
      <c r="CO38" s="103">
        <f>IFERROR(VLOOKUP(B38,'[1]12'!B:E,4,0),"0")</f>
        <v>0</v>
      </c>
      <c r="CP38" s="103">
        <f>IFERROR(VLOOKUP(B38,'[1]12'!B:F,5,0),"0")</f>
        <v>0</v>
      </c>
      <c r="CQ38" s="103">
        <f>IFERROR(VLOOKUP(B38,'[1]12'!B:J,9,0),"0")</f>
        <v>0</v>
      </c>
      <c r="CR38" s="103">
        <f>IFERROR(VLOOKUP(B38,'[1]12'!B:K,10,0),"0")</f>
        <v>0</v>
      </c>
      <c r="CS38" s="103">
        <f>IFERROR(VLOOKUP(B38,'[1]12'!B:L,11,0),"0")</f>
        <v>0</v>
      </c>
      <c r="CT38" s="101">
        <f t="shared" si="20"/>
        <v>0</v>
      </c>
      <c r="CU38" s="103">
        <f>IFERROR(VLOOKUP(B38,'[1]13'!B:D,3,0),"0")</f>
        <v>0</v>
      </c>
      <c r="CV38" s="103">
        <f>IFERROR(VLOOKUP(B38,'[1]13'!B:E,4,0),"0")</f>
        <v>0</v>
      </c>
      <c r="CW38" s="103">
        <f>IFERROR(VLOOKUP(B38,'[1]13'!B:F,5,0),"0")</f>
        <v>0</v>
      </c>
      <c r="CX38" s="103">
        <f>IFERROR(VLOOKUP(B38,'[1]13'!B:J,9,0),"0")</f>
        <v>0</v>
      </c>
      <c r="CY38" s="103">
        <f>IFERROR(VLOOKUP(B38,'[1]13'!B:K,10,0),"0")</f>
        <v>0</v>
      </c>
      <c r="CZ38" s="103">
        <f>IFERROR(VLOOKUP(B38,'[1]13'!B:L,11,0),"0")</f>
        <v>0</v>
      </c>
      <c r="DA38" s="101">
        <f t="shared" si="21"/>
        <v>0</v>
      </c>
      <c r="DB38" s="103">
        <f>IFERROR(VLOOKUP(B38,'[1]14'!B:D,3,0),"0")</f>
        <v>0</v>
      </c>
      <c r="DC38" s="103">
        <f>IFERROR(VLOOKUP(B38,'[1]14'!B:E,4,0),"0")</f>
        <v>0</v>
      </c>
      <c r="DD38" s="103">
        <f>IFERROR(VLOOKUP(B38,'[1]14'!B:F,5,0),"0")</f>
        <v>0</v>
      </c>
      <c r="DE38" s="103">
        <f>IFERROR(VLOOKUP(B38,'[1]14'!B:J,9,0),"0")</f>
        <v>0</v>
      </c>
      <c r="DF38" s="103">
        <f>IFERROR(VLOOKUP(B38,'[1]14'!B:K,10,0),"0")</f>
        <v>0</v>
      </c>
      <c r="DG38" s="103">
        <f>IFERROR(VLOOKUP(B38,'[1]14'!B:L,11,0),"0")</f>
        <v>0</v>
      </c>
      <c r="DH38" s="101">
        <f t="shared" si="22"/>
        <v>0</v>
      </c>
      <c r="DI38" s="103">
        <f>IFERROR(VLOOKUP(B38,'[1]15'!B:D,3,0),"0")</f>
        <v>0</v>
      </c>
      <c r="DJ38" s="103">
        <f>IFERROR(VLOOKUP(B38,'[1]15'!B:E,4,0),"0")</f>
        <v>0</v>
      </c>
      <c r="DK38" s="103">
        <f>IFERROR(VLOOKUP(B38,'[1]15'!B:F,5,0),"0")</f>
        <v>0</v>
      </c>
      <c r="DL38" s="103">
        <f>IFERROR(VLOOKUP(B38,'[1]15'!B:J,9,0),"0")</f>
        <v>0</v>
      </c>
      <c r="DM38" s="103">
        <f>IFERROR(VLOOKUP(B38,'[1]15'!B:K,10,0),"0")</f>
        <v>0</v>
      </c>
      <c r="DN38" s="103">
        <f>IFERROR(VLOOKUP(B38,'[1]15'!B:L,11,0),"0")</f>
        <v>0</v>
      </c>
      <c r="DO38" s="101">
        <f t="shared" si="23"/>
        <v>0</v>
      </c>
      <c r="DP38" s="103">
        <f>IFERROR(VLOOKUP(B38,'[1]16'!B:D,3,0),"0")</f>
        <v>0</v>
      </c>
      <c r="DQ38" s="103">
        <f>IFERROR(VLOOKUP(B38,'[1]16'!B:E,4,0),"0")</f>
        <v>0</v>
      </c>
      <c r="DR38" s="103">
        <f>IFERROR(VLOOKUP(B38,'[1]16'!B:F,5,0),"0")</f>
        <v>0</v>
      </c>
      <c r="DS38" s="103">
        <f>IFERROR(VLOOKUP(B38,'[1]16'!B:J,9,0),"0")</f>
        <v>0</v>
      </c>
      <c r="DT38" s="103">
        <f>IFERROR(VLOOKUP(B38,'[1]16'!B:K,10,0),"0")</f>
        <v>0</v>
      </c>
      <c r="DU38" s="103">
        <f>IFERROR(VLOOKUP(B38,'[1]16'!B:L,11,0),"0")</f>
        <v>0</v>
      </c>
      <c r="DV38" s="101">
        <f t="shared" si="24"/>
        <v>0</v>
      </c>
      <c r="DW38" s="103">
        <f>IFERROR(VLOOKUP(B38,'[1]17'!B:D,3,0),"0")</f>
        <v>0</v>
      </c>
      <c r="DX38" s="103">
        <f>IFERROR(VLOOKUP(B38,'[1]17'!B:E,4,0),"0")</f>
        <v>0</v>
      </c>
      <c r="DY38" s="103">
        <f>IFERROR(VLOOKUP(B38,'[1]17'!B:F,5,0),"0")</f>
        <v>0</v>
      </c>
      <c r="DZ38" s="103">
        <f>IFERROR(VLOOKUP(B38,'[1]17'!B:J,9,0),"0")</f>
        <v>0</v>
      </c>
      <c r="EA38" s="103">
        <f>IFERROR(VLOOKUP(B38,'[1]17'!B:K,10,0),"0")</f>
        <v>0</v>
      </c>
      <c r="EB38" s="103">
        <f>IFERROR(VLOOKUP(B38,'[1]17'!B:L,11,0),"0")</f>
        <v>0</v>
      </c>
      <c r="EC38" s="101">
        <f t="shared" si="25"/>
        <v>0</v>
      </c>
      <c r="ED38" s="103">
        <f>IFERROR(VLOOKUP(B38,'[1]18'!B:D,3,0),"0")</f>
        <v>0</v>
      </c>
      <c r="EE38" s="103">
        <f>IFERROR(VLOOKUP(B38,'[1]18'!B:E,4,0),"0")</f>
        <v>0</v>
      </c>
      <c r="EF38" s="103">
        <f>IFERROR(VLOOKUP(B38,'[1]18'!B:F,5,0),"0")</f>
        <v>0</v>
      </c>
      <c r="EG38" s="103">
        <f>IFERROR(VLOOKUP(B38,'[1]18'!B:J,9,0),"0")</f>
        <v>0</v>
      </c>
      <c r="EH38" s="103">
        <f>IFERROR(VLOOKUP(B38,'[1]18'!B:K,10,0),"0")</f>
        <v>0</v>
      </c>
      <c r="EI38" s="103">
        <f>IFERROR(VLOOKUP(B38,'[1]18'!B:L,11,0),"0")</f>
        <v>0</v>
      </c>
      <c r="EJ38" s="101">
        <f t="shared" si="26"/>
        <v>0</v>
      </c>
      <c r="EK38" s="103">
        <f>IFERROR(VLOOKUP(B38,'[1]19'!B:D,3,0),"0")</f>
        <v>0</v>
      </c>
      <c r="EL38" s="103">
        <f>IFERROR(VLOOKUP(B38,'[1]19'!B:E,4,0),"0")</f>
        <v>0</v>
      </c>
      <c r="EM38" s="103">
        <f>IFERROR(VLOOKUP(B38,'[1]19'!B:F,5,0),"0")</f>
        <v>0</v>
      </c>
      <c r="EN38" s="103">
        <f>IFERROR(VLOOKUP(B38,'[1]19'!B:J,9,0),"0")</f>
        <v>0</v>
      </c>
      <c r="EO38" s="103">
        <f>IFERROR(VLOOKUP(B38,'[1]19'!B:K,10,0),"0")</f>
        <v>0</v>
      </c>
      <c r="EP38" s="103">
        <f>IFERROR(VLOOKUP(B38,'[1]19'!B:L,11,0),"0")</f>
        <v>0</v>
      </c>
      <c r="EQ38" s="101">
        <f t="shared" si="27"/>
        <v>0</v>
      </c>
      <c r="ER38" s="103">
        <f>IFERROR(VLOOKUP(B38,'[1]20'!B:D,3,0),"0")</f>
        <v>0</v>
      </c>
      <c r="ES38" s="103">
        <f>IFERROR(VLOOKUP(B38,'[1]20'!B:E,4,0),"0")</f>
        <v>0</v>
      </c>
      <c r="ET38" s="103">
        <f>IFERROR(VLOOKUP(B38,'[1]20'!B:F,5,0),"0")</f>
        <v>0</v>
      </c>
      <c r="EU38" s="103">
        <f>IFERROR(VLOOKUP(B38,'[1]20'!B:J,9,0),"0")</f>
        <v>0</v>
      </c>
      <c r="EV38" s="103">
        <f>IFERROR(VLOOKUP(B38,'[1]20'!B:K,10,0),"0")</f>
        <v>0</v>
      </c>
      <c r="EW38" s="103">
        <f>IFERROR(VLOOKUP(B38,'[1]20'!B:L,11,0),"0")</f>
        <v>0</v>
      </c>
      <c r="EX38" s="101">
        <f t="shared" si="28"/>
        <v>0</v>
      </c>
      <c r="EY38" s="103">
        <f>IFERROR(VLOOKUP(B38,'[1]21'!B:D,3,0),"0")</f>
        <v>0</v>
      </c>
      <c r="EZ38" s="103">
        <f>IFERROR(VLOOKUP(B38,'[1]21'!B:E,4,0),"0")</f>
        <v>0</v>
      </c>
      <c r="FA38" s="103">
        <f>IFERROR(VLOOKUP(B38,'[1]21'!B:F,5,0),"0")</f>
        <v>0</v>
      </c>
      <c r="FB38" s="103">
        <f>IFERROR(VLOOKUP(B38,'[1]21'!B:J,9,0),"0")</f>
        <v>0</v>
      </c>
      <c r="FC38" s="103">
        <f>IFERROR(VLOOKUP(B38,'[1]21'!B:K,10,0),"0")</f>
        <v>0</v>
      </c>
      <c r="FD38" s="103">
        <f>IFERROR(VLOOKUP(B38,'[1]21'!B:L,11,0),"0")</f>
        <v>0</v>
      </c>
      <c r="FE38" s="101">
        <f t="shared" si="29"/>
        <v>0</v>
      </c>
      <c r="FF38" s="103">
        <f>IFERROR(VLOOKUP(B38,'[1]22'!B:D,3,0),"0")</f>
        <v>0</v>
      </c>
      <c r="FG38" s="103">
        <f>IFERROR(VLOOKUP(B38,'[1]22'!B:E,4,0),"0")</f>
        <v>0</v>
      </c>
      <c r="FH38" s="103">
        <f>IFERROR(VLOOKUP(B38,'[1]22'!B:F,5,0),"0")</f>
        <v>0</v>
      </c>
      <c r="FI38" s="103">
        <f>IFERROR(VLOOKUP(B38,'[1]22'!B:J,9,0),"0")</f>
        <v>0</v>
      </c>
      <c r="FJ38" s="103">
        <f>IFERROR(VLOOKUP(B38,'[1]22'!B:K,10,0),"0")</f>
        <v>0</v>
      </c>
      <c r="FK38" s="103">
        <f>IFERROR(VLOOKUP(B38,'[1]22'!B:L,11,0),"0")</f>
        <v>0</v>
      </c>
      <c r="FL38" s="101">
        <f t="shared" si="30"/>
        <v>0</v>
      </c>
      <c r="FM38" s="103">
        <f>IFERROR(VLOOKUP(B38,'[1]23'!B:D,3,0),"0")</f>
        <v>0</v>
      </c>
      <c r="FN38" s="103">
        <f>IFERROR(VLOOKUP(B38,'[1]23'!B:E,4,0),"0")</f>
        <v>0</v>
      </c>
      <c r="FO38" s="103">
        <f>IFERROR(VLOOKUP(B38,'[1]23'!B:F,5,0),"0")</f>
        <v>0</v>
      </c>
      <c r="FP38" s="103">
        <f>IFERROR(VLOOKUP(B38,'[1]23'!B:J,9,0),"0")</f>
        <v>0</v>
      </c>
      <c r="FQ38" s="103">
        <f>IFERROR(VLOOKUP(B38,'[1]23'!B:K,10,0),"0")</f>
        <v>0</v>
      </c>
      <c r="FR38" s="103">
        <f>IFERROR(VLOOKUP(B38,'[1]23'!B:L,11,0),"0")</f>
        <v>0</v>
      </c>
      <c r="FS38" s="101">
        <f t="shared" si="31"/>
        <v>0</v>
      </c>
      <c r="FT38" s="103">
        <f>IFERROR(VLOOKUP(B38,'[1]24'!B:D,3,0),"0")</f>
        <v>0</v>
      </c>
      <c r="FU38" s="103">
        <f>IFERROR(VLOOKUP(B38,'[1]24'!B:E,4,0),"0")</f>
        <v>0</v>
      </c>
      <c r="FV38" s="103">
        <f>IFERROR(VLOOKUP(B38,'[1]24'!B:F,5,0),"0")</f>
        <v>0</v>
      </c>
      <c r="FW38" s="103">
        <f>IFERROR(VLOOKUP(B38,'[1]24'!B:J,9,0),"0")</f>
        <v>0</v>
      </c>
      <c r="FX38" s="103">
        <f>IFERROR(VLOOKUP(B38,'[1]24'!B:K,10,0),"0")</f>
        <v>0</v>
      </c>
      <c r="FY38" s="103">
        <f>IFERROR(VLOOKUP(B38,'[1]24'!B:L,11,0),"0")</f>
        <v>0</v>
      </c>
      <c r="FZ38" s="101">
        <f t="shared" si="32"/>
        <v>0</v>
      </c>
      <c r="GA38" s="103">
        <f>IFERROR(VLOOKUP(B38,'[1]25'!B:D,3,0),"0")</f>
        <v>0</v>
      </c>
      <c r="GB38" s="103">
        <f>IFERROR(VLOOKUP(B38,'[1]25'!B:E,4,0),"0")</f>
        <v>0</v>
      </c>
      <c r="GC38" s="103">
        <f>IFERROR(VLOOKUP(B38,'[1]25'!B:F,5,0),"0")</f>
        <v>0</v>
      </c>
      <c r="GD38" s="103">
        <f>IFERROR(VLOOKUP(B38,'[1]25'!B:J,9,0),"0")</f>
        <v>0</v>
      </c>
      <c r="GE38" s="103">
        <f>IFERROR(VLOOKUP(B38,'[1]25'!B:K,10,0),"0")</f>
        <v>0</v>
      </c>
      <c r="GF38" s="103">
        <f>IFERROR(VLOOKUP(B38,'[1]25'!B:L,11,0),"0")</f>
        <v>0</v>
      </c>
      <c r="GG38" s="101">
        <f t="shared" si="33"/>
        <v>0</v>
      </c>
      <c r="GH38" s="103">
        <f>IFERROR(VLOOKUP(B38,'[1]26'!B:D,3,0),"0")</f>
        <v>0</v>
      </c>
      <c r="GI38" s="103">
        <f>IFERROR(VLOOKUP(B38,'[1]26'!B:E,4,0),"0")</f>
        <v>0</v>
      </c>
      <c r="GJ38" s="103">
        <f>IFERROR(VLOOKUP(B38,'[1]26'!B:F,5,0),"0")</f>
        <v>0</v>
      </c>
      <c r="GK38" s="103">
        <f>IFERROR(VLOOKUP(B38,'[1]26'!B:J,9,0),"0")</f>
        <v>0</v>
      </c>
      <c r="GL38" s="103">
        <f>IFERROR(VLOOKUP(B38,'[1]26'!B:K,10,0),"0")</f>
        <v>0</v>
      </c>
      <c r="GM38" s="103">
        <f>IFERROR(VLOOKUP(B38,'[1]26'!B:L,11,0),"0")</f>
        <v>0</v>
      </c>
      <c r="GN38" s="101">
        <f t="shared" si="34"/>
        <v>0</v>
      </c>
      <c r="GO38" s="103">
        <f>IFERROR(VLOOKUP(B38,'[1]27'!B:D,3,0),"0")</f>
        <v>0</v>
      </c>
      <c r="GP38" s="103">
        <f>IFERROR(VLOOKUP(B38,'[1]27'!B:E,4,0),"0")</f>
        <v>0</v>
      </c>
      <c r="GQ38" s="103">
        <f>IFERROR(VLOOKUP(B38,'[1]27'!B:F,5,0),"0")</f>
        <v>0</v>
      </c>
      <c r="GR38" s="103">
        <f>IFERROR(VLOOKUP(B38,'[1]27'!B:J,9,0),"0")</f>
        <v>0</v>
      </c>
      <c r="GS38" s="103">
        <f>IFERROR(VLOOKUP(B38,'[1]27'!B:K,10,0),"0")</f>
        <v>0</v>
      </c>
      <c r="GT38" s="103">
        <f>IFERROR(VLOOKUP(B38,'[1]27'!B:L,11,0),"0")</f>
        <v>0</v>
      </c>
      <c r="GU38" s="101">
        <f t="shared" si="35"/>
        <v>0</v>
      </c>
      <c r="GV38" s="103">
        <f>IFERROR(VLOOKUP(B38,'[1]28'!B:D,3,0),"0")</f>
        <v>0</v>
      </c>
      <c r="GW38" s="103">
        <f>IFERROR(VLOOKUP(B38,'[1]28'!B:E,4,0),"0")</f>
        <v>0</v>
      </c>
      <c r="GX38" s="103">
        <f>IFERROR(VLOOKUP(B38,'[1]28'!B:F,5,0),"0")</f>
        <v>0</v>
      </c>
      <c r="GY38" s="103">
        <f>IFERROR(VLOOKUP(B38,'[1]28'!B:J,9,0),"0")</f>
        <v>0</v>
      </c>
      <c r="GZ38" s="103">
        <f>IFERROR(VLOOKUP(B38,'[1]28'!B:K,10,0),"0")</f>
        <v>0</v>
      </c>
      <c r="HA38" s="103">
        <f>IFERROR(VLOOKUP(B38,'[1]28'!B:L,11,0),"0")</f>
        <v>0</v>
      </c>
      <c r="HB38" s="101">
        <f t="shared" si="36"/>
        <v>0</v>
      </c>
      <c r="HC38" s="103">
        <f>IFERROR(VLOOKUP(B38,'[1]29'!B:D,3,0),"0")</f>
        <v>0</v>
      </c>
      <c r="HD38" s="103">
        <f>IFERROR(VLOOKUP(B38,'[1]29'!B:E,4,0),"0")</f>
        <v>0</v>
      </c>
      <c r="HE38" s="103">
        <f>IFERROR(VLOOKUP(B38,'[1]29'!B:F,5,0),"0")</f>
        <v>0</v>
      </c>
      <c r="HF38" s="103">
        <f>IFERROR(VLOOKUP(B38,'[1]29'!B:J,9,0),"0")</f>
        <v>0</v>
      </c>
      <c r="HG38" s="103">
        <f>IFERROR(VLOOKUP(B38,'[1]29'!B:K,10,0),"0")</f>
        <v>0</v>
      </c>
      <c r="HH38" s="103">
        <f>IFERROR(VLOOKUP(B38,'[1]29'!B:L,11,0),"0")</f>
        <v>0</v>
      </c>
      <c r="HI38" s="101">
        <f t="shared" si="37"/>
        <v>0</v>
      </c>
      <c r="HJ38" s="103">
        <f>IFERROR(VLOOKUP(B38,'[1]30'!B:D,3,0),"0")</f>
        <v>0</v>
      </c>
      <c r="HK38" s="103">
        <f>IFERROR(VLOOKUP(B38,'[1]30'!B:E,4,0),"0")</f>
        <v>0</v>
      </c>
      <c r="HL38" s="103">
        <f>IFERROR(VLOOKUP(B38,'[1]30'!B:F,5,0),"0")</f>
        <v>0</v>
      </c>
      <c r="HM38" s="103">
        <f>IFERROR(VLOOKUP(B38,'[1]30'!B:J,9,0),"0")</f>
        <v>0</v>
      </c>
      <c r="HN38" s="103">
        <f>IFERROR(VLOOKUP(B38,'[1]30'!B:K,10,0),"0")</f>
        <v>0</v>
      </c>
      <c r="HO38" s="103">
        <f>IFERROR(VLOOKUP(B38,'[1]30'!B:L,11,0),"0")</f>
        <v>0</v>
      </c>
      <c r="HP38" s="101">
        <f t="shared" si="38"/>
        <v>0</v>
      </c>
      <c r="HQ38" s="103">
        <f>IFERROR(VLOOKUP(B38,'[1]31'!B:D,3,0),"0")</f>
        <v>0</v>
      </c>
      <c r="HR38" s="103">
        <f>IFERROR(VLOOKUP(B38,'[1]31'!B:E,4,0),"0")</f>
        <v>0</v>
      </c>
      <c r="HS38" s="103">
        <f>IFERROR(VLOOKUP(B38,'[1]31'!B:F,5,0),"0")</f>
        <v>0</v>
      </c>
      <c r="HT38" s="103">
        <f>IFERROR(VLOOKUP(B38,'[1]31'!B:J,9,0),"0")</f>
        <v>0</v>
      </c>
      <c r="HU38" s="103">
        <f>IFERROR(VLOOKUP(B38,'[1]31'!B:K,10,0),"0")</f>
        <v>0</v>
      </c>
      <c r="HV38" s="103">
        <f>IFERROR(VLOOKUP(B38,'[1]31'!B:L,11,0),"0")</f>
        <v>0</v>
      </c>
      <c r="HW38" s="101">
        <f t="shared" si="39"/>
        <v>0</v>
      </c>
    </row>
    <row r="39" spans="1:231" x14ac:dyDescent="0.6">
      <c r="A39" s="83">
        <v>36</v>
      </c>
      <c r="B39" s="83">
        <v>1111074</v>
      </c>
      <c r="C39" s="84" t="s">
        <v>16899</v>
      </c>
      <c r="D39" s="83" t="s">
        <v>169</v>
      </c>
      <c r="E39" s="85">
        <v>4.57</v>
      </c>
      <c r="F39" s="99">
        <f t="shared" si="41"/>
        <v>338.18</v>
      </c>
      <c r="G39" s="100">
        <f t="shared" si="40"/>
        <v>62</v>
      </c>
      <c r="H39" s="100">
        <f t="shared" si="40"/>
        <v>11</v>
      </c>
      <c r="I39" s="100">
        <f t="shared" si="40"/>
        <v>1</v>
      </c>
      <c r="J39" s="100">
        <f t="shared" si="40"/>
        <v>0</v>
      </c>
      <c r="K39" s="100">
        <f t="shared" si="40"/>
        <v>0</v>
      </c>
      <c r="L39" s="100">
        <f t="shared" si="40"/>
        <v>0</v>
      </c>
      <c r="M39" s="101">
        <f t="shared" si="7"/>
        <v>74</v>
      </c>
      <c r="N39" s="102">
        <f t="shared" si="8"/>
        <v>74</v>
      </c>
      <c r="O39" s="103">
        <f>IFERROR(VLOOKUP(B39,'[1]1'!B:D,3,0),"0")</f>
        <v>0</v>
      </c>
      <c r="P39" s="103">
        <f>IFERROR(VLOOKUP(B39,'[1]1'!B:E,4,0),"0")</f>
        <v>0</v>
      </c>
      <c r="Q39" s="103">
        <f>IFERROR(VLOOKUP(B39,'[1]1'!B:F,5,0),"0")</f>
        <v>1</v>
      </c>
      <c r="R39" s="103">
        <f>IFERROR(VLOOKUP(B39,'[1]1'!B:J,9,0),"0")</f>
        <v>0</v>
      </c>
      <c r="S39" s="103">
        <f>IFERROR(VLOOKUP(B39,'[1]1'!B:K,10,0),"0")</f>
        <v>0</v>
      </c>
      <c r="T39" s="103">
        <f>IFERROR(VLOOKUP(B39,'[1]1'!B:L,11,0),"0")</f>
        <v>0</v>
      </c>
      <c r="U39" s="101">
        <f t="shared" si="9"/>
        <v>1</v>
      </c>
      <c r="V39" s="103">
        <f>IFERROR(VLOOKUP(B39,'[1]2'!B:D,3,0),"0")</f>
        <v>0</v>
      </c>
      <c r="W39" s="103">
        <f>IFERROR(VLOOKUP(B39,'[1]2'!B:E,4,0),"0")</f>
        <v>5</v>
      </c>
      <c r="X39" s="103">
        <f>IFERROR(VLOOKUP(B39,'[1]2'!B:F,5,0),"0")</f>
        <v>0</v>
      </c>
      <c r="Y39" s="103">
        <f>IFERROR(VLOOKUP(B39,'[1]2'!B:J,9,0),"0")</f>
        <v>0</v>
      </c>
      <c r="Z39" s="103">
        <f>IFERROR(VLOOKUP(B39,'[1]2'!B:K,10,0),"0")</f>
        <v>0</v>
      </c>
      <c r="AA39" s="103">
        <f>IFERROR(VLOOKUP(B39,'[1]2'!B:L,11,0),"0")</f>
        <v>0</v>
      </c>
      <c r="AB39" s="101">
        <f t="shared" si="10"/>
        <v>5</v>
      </c>
      <c r="AC39" s="103">
        <f>IFERROR(VLOOKUP(B39,'[1]3'!B:D,3,0),"0")</f>
        <v>0</v>
      </c>
      <c r="AD39" s="103">
        <f>IFERROR(VLOOKUP(B39,'[1]3'!B:E,4,0),"0")</f>
        <v>1</v>
      </c>
      <c r="AE39" s="103">
        <f>IFERROR(VLOOKUP(B39,'[1]3'!B:F,5,0),"0")</f>
        <v>0</v>
      </c>
      <c r="AF39" s="103">
        <f>IFERROR(VLOOKUP(B39,'[1]3'!B:J,9,0),"0")</f>
        <v>0</v>
      </c>
      <c r="AG39" s="103">
        <f>IFERROR(VLOOKUP(B39,'[1]3'!B:K,10,0),"0")</f>
        <v>0</v>
      </c>
      <c r="AH39" s="103">
        <f>IFERROR(VLOOKUP(B39,'[1]3'!B:L,11,0),"0")</f>
        <v>0</v>
      </c>
      <c r="AI39" s="101">
        <f t="shared" si="11"/>
        <v>1</v>
      </c>
      <c r="AJ39" s="103">
        <f>IFERROR(VLOOKUP(B39,'[1]4'!B:D,3,0),"0")</f>
        <v>0</v>
      </c>
      <c r="AK39" s="103">
        <f>IFERROR(VLOOKUP(B39,'[1]4'!B:E,4,0),"0")</f>
        <v>5</v>
      </c>
      <c r="AL39" s="103">
        <f>IFERROR(VLOOKUP(B39,'[1]4'!B:F,5,0),"0")</f>
        <v>0</v>
      </c>
      <c r="AM39" s="103">
        <f>IFERROR(VLOOKUP(B39,'[1]4'!B:J,9,0),"0")</f>
        <v>0</v>
      </c>
      <c r="AN39" s="103">
        <f>IFERROR(VLOOKUP(B39,'[1]4'!B:K,10,0),"0")</f>
        <v>0</v>
      </c>
      <c r="AO39" s="103">
        <f>IFERROR(VLOOKUP(B39,'[1]4'!B:L,11,0),"0")</f>
        <v>0</v>
      </c>
      <c r="AP39" s="101">
        <f t="shared" si="12"/>
        <v>5</v>
      </c>
      <c r="AQ39" s="103">
        <f>IFERROR(VLOOKUP(B39,'[1]5'!B:D,3,0),"0")</f>
        <v>0</v>
      </c>
      <c r="AR39" s="103">
        <f>IFERROR(VLOOKUP(B39,'[1]5'!B:E,4,0),"0")</f>
        <v>0</v>
      </c>
      <c r="AS39" s="103">
        <f>IFERROR(VLOOKUP(B39,'[1]5'!B:F,5,0),"0")</f>
        <v>0</v>
      </c>
      <c r="AT39" s="103">
        <f>IFERROR(VLOOKUP(B39,'[1]5'!B:J,9,0),"0")</f>
        <v>0</v>
      </c>
      <c r="AU39" s="103">
        <f>IFERROR(VLOOKUP(B39,'[1]5'!B:K,10,0),"0")</f>
        <v>0</v>
      </c>
      <c r="AV39" s="103">
        <f>IFERROR(VLOOKUP(B39,'[1]5'!B:L,11,0),"0")</f>
        <v>0</v>
      </c>
      <c r="AW39" s="101">
        <f t="shared" si="13"/>
        <v>0</v>
      </c>
      <c r="AX39" s="103">
        <f>IFERROR(VLOOKUP(B39,'[1]6'!B:D,3,0),"0")</f>
        <v>0</v>
      </c>
      <c r="AY39" s="103">
        <f>IFERROR(VLOOKUP(B39,'[1]6'!B:E,4,0),"0")</f>
        <v>0</v>
      </c>
      <c r="AZ39" s="103">
        <f>IFERROR(VLOOKUP(B39,'[1]6'!B:F,5,0),"0")</f>
        <v>0</v>
      </c>
      <c r="BA39" s="103">
        <f>IFERROR(VLOOKUP(B39,'[1]6'!B:J,9,0),"0")</f>
        <v>0</v>
      </c>
      <c r="BB39" s="103">
        <f>IFERROR(VLOOKUP(B39,'[1]6'!B:K,10,0),"0")</f>
        <v>0</v>
      </c>
      <c r="BC39" s="103">
        <f>IFERROR(VLOOKUP(B39,'[1]6'!B:L,11,0),"0")</f>
        <v>0</v>
      </c>
      <c r="BD39" s="101">
        <f t="shared" si="14"/>
        <v>0</v>
      </c>
      <c r="BE39" s="103">
        <f>IFERROR(VLOOKUP(B39,'[1]7'!B:D,3,0),"0")</f>
        <v>0</v>
      </c>
      <c r="BF39" s="103">
        <f>IFERROR(VLOOKUP(B39,'[1]7'!B:E,4,0),"0")</f>
        <v>0</v>
      </c>
      <c r="BG39" s="103">
        <f>IFERROR(VLOOKUP(B39,'[1]7'!B:F,5,0),"0")</f>
        <v>0</v>
      </c>
      <c r="BH39" s="103">
        <f>IFERROR(VLOOKUP(B39,'[1]7'!B:J,9,0),"0")</f>
        <v>0</v>
      </c>
      <c r="BI39" s="103">
        <f>IFERROR(VLOOKUP(B39,'[1]7'!B:K,10,0),"0")</f>
        <v>0</v>
      </c>
      <c r="BJ39" s="103">
        <f>IFERROR(VLOOKUP(B39,'[1]7'!B:L,11,0),"0")</f>
        <v>0</v>
      </c>
      <c r="BK39" s="101">
        <f t="shared" si="15"/>
        <v>0</v>
      </c>
      <c r="BL39" s="103">
        <f>IFERROR(VLOOKUP(B39,'[1]8'!B:D,3,0),"0")</f>
        <v>0</v>
      </c>
      <c r="BM39" s="103">
        <f>IFERROR(VLOOKUP(B39,'[1]8'!B:E,4,0),"0")</f>
        <v>0</v>
      </c>
      <c r="BN39" s="103">
        <f>IFERROR(VLOOKUP(B39,'[1]8'!B:F,5,0),"0")</f>
        <v>0</v>
      </c>
      <c r="BO39" s="103">
        <f>IFERROR(VLOOKUP(B39,'[1]8'!B:J,9,0),"0")</f>
        <v>0</v>
      </c>
      <c r="BP39" s="103">
        <f>IFERROR(VLOOKUP(B39,'[1]8'!B:K,10,0),"0")</f>
        <v>0</v>
      </c>
      <c r="BQ39" s="103">
        <f>IFERROR(VLOOKUP(B39,'[1]8'!B:L,11,0),"0")</f>
        <v>0</v>
      </c>
      <c r="BR39" s="101">
        <f t="shared" si="16"/>
        <v>0</v>
      </c>
      <c r="BS39" s="103">
        <f>IFERROR(VLOOKUP(B39,'[1]9'!B:D,3,0),"0")</f>
        <v>0</v>
      </c>
      <c r="BT39" s="103">
        <f>IFERROR(VLOOKUP(B39,'[1]9'!B:E,4,0),"0")</f>
        <v>0</v>
      </c>
      <c r="BU39" s="103">
        <f>IFERROR(VLOOKUP(B39,'[1]9'!B:F,5,0),"0")</f>
        <v>0</v>
      </c>
      <c r="BV39" s="103">
        <f>IFERROR(VLOOKUP(B39,'[1]9'!B:J,9,0),"0")</f>
        <v>0</v>
      </c>
      <c r="BW39" s="103">
        <f>IFERROR(VLOOKUP(B39,'[1]9'!B:K,10,0),"0")</f>
        <v>0</v>
      </c>
      <c r="BX39" s="103">
        <f>IFERROR(VLOOKUP(B39,'[1]9'!B:L,11,0),"0")</f>
        <v>0</v>
      </c>
      <c r="BY39" s="101">
        <f t="shared" si="17"/>
        <v>0</v>
      </c>
      <c r="BZ39" s="103">
        <f>IFERROR(VLOOKUP(B39,'[1]10'!B:D,3,0),"0")</f>
        <v>4</v>
      </c>
      <c r="CA39" s="103">
        <f>IFERROR(VLOOKUP(B39,'[1]10'!B:E,4,0),"0")</f>
        <v>0</v>
      </c>
      <c r="CB39" s="103">
        <f>IFERROR(VLOOKUP(B39,'[1]10'!B:F,5,0),"0")</f>
        <v>0</v>
      </c>
      <c r="CC39" s="103">
        <f>IFERROR(VLOOKUP(B39,'[1]10'!B:J,9,0),"0")</f>
        <v>0</v>
      </c>
      <c r="CD39" s="103">
        <f>IFERROR(VLOOKUP(B39,'[1]10'!B:K,10,0),"0")</f>
        <v>0</v>
      </c>
      <c r="CE39" s="103">
        <f>IFERROR(VLOOKUP(B39,'[1]10'!B:L,11,0),"0")</f>
        <v>0</v>
      </c>
      <c r="CF39" s="101">
        <f t="shared" si="18"/>
        <v>4</v>
      </c>
      <c r="CG39" s="103">
        <f>IFERROR(VLOOKUP(B39,'[1]11'!B:D,3,0),"0")</f>
        <v>0</v>
      </c>
      <c r="CH39" s="103">
        <f>IFERROR(VLOOKUP(B39,'[1]11'!B:E,4,0),"0")</f>
        <v>0</v>
      </c>
      <c r="CI39" s="103">
        <f>IFERROR(VLOOKUP(B39,'[1]11'!B:F,5,0),"0")</f>
        <v>0</v>
      </c>
      <c r="CJ39" s="103">
        <f>IFERROR(VLOOKUP(B39,'[1]11'!B:J,9,0),"0")</f>
        <v>0</v>
      </c>
      <c r="CK39" s="103">
        <f>IFERROR(VLOOKUP(B39,'[1]11'!B:K,10,0),"0")</f>
        <v>0</v>
      </c>
      <c r="CL39" s="103">
        <f>IFERROR(VLOOKUP(B39,'[1]11'!B:L,11,0),"0")</f>
        <v>0</v>
      </c>
      <c r="CM39" s="101">
        <f t="shared" si="19"/>
        <v>0</v>
      </c>
      <c r="CN39" s="103">
        <f>IFERROR(VLOOKUP(B39,'[1]12'!B:D,3,0),"0")</f>
        <v>0</v>
      </c>
      <c r="CO39" s="103">
        <f>IFERROR(VLOOKUP(B39,'[1]12'!B:E,4,0),"0")</f>
        <v>0</v>
      </c>
      <c r="CP39" s="103">
        <f>IFERROR(VLOOKUP(B39,'[1]12'!B:F,5,0),"0")</f>
        <v>0</v>
      </c>
      <c r="CQ39" s="103">
        <f>IFERROR(VLOOKUP(B39,'[1]12'!B:J,9,0),"0")</f>
        <v>0</v>
      </c>
      <c r="CR39" s="103">
        <f>IFERROR(VLOOKUP(B39,'[1]12'!B:K,10,0),"0")</f>
        <v>0</v>
      </c>
      <c r="CS39" s="103">
        <f>IFERROR(VLOOKUP(B39,'[1]12'!B:L,11,0),"0")</f>
        <v>0</v>
      </c>
      <c r="CT39" s="101">
        <f t="shared" si="20"/>
        <v>0</v>
      </c>
      <c r="CU39" s="103">
        <f>IFERROR(VLOOKUP(B39,'[1]13'!B:D,3,0),"0")</f>
        <v>0</v>
      </c>
      <c r="CV39" s="103">
        <f>IFERROR(VLOOKUP(B39,'[1]13'!B:E,4,0),"0")</f>
        <v>0</v>
      </c>
      <c r="CW39" s="103">
        <f>IFERROR(VLOOKUP(B39,'[1]13'!B:F,5,0),"0")</f>
        <v>0</v>
      </c>
      <c r="CX39" s="103">
        <f>IFERROR(VLOOKUP(B39,'[1]13'!B:J,9,0),"0")</f>
        <v>0</v>
      </c>
      <c r="CY39" s="103">
        <f>IFERROR(VLOOKUP(B39,'[1]13'!B:K,10,0),"0")</f>
        <v>0</v>
      </c>
      <c r="CZ39" s="103">
        <f>IFERROR(VLOOKUP(B39,'[1]13'!B:L,11,0),"0")</f>
        <v>0</v>
      </c>
      <c r="DA39" s="101">
        <f t="shared" si="21"/>
        <v>0</v>
      </c>
      <c r="DB39" s="103">
        <f>IFERROR(VLOOKUP(B39,'[1]14'!B:D,3,0),"0")</f>
        <v>0</v>
      </c>
      <c r="DC39" s="103">
        <f>IFERROR(VLOOKUP(B39,'[1]14'!B:E,4,0),"0")</f>
        <v>0</v>
      </c>
      <c r="DD39" s="103">
        <f>IFERROR(VLOOKUP(B39,'[1]14'!B:F,5,0),"0")</f>
        <v>0</v>
      </c>
      <c r="DE39" s="103">
        <f>IFERROR(VLOOKUP(B39,'[1]14'!B:J,9,0),"0")</f>
        <v>0</v>
      </c>
      <c r="DF39" s="103">
        <f>IFERROR(VLOOKUP(B39,'[1]14'!B:K,10,0),"0")</f>
        <v>0</v>
      </c>
      <c r="DG39" s="103">
        <f>IFERROR(VLOOKUP(B39,'[1]14'!B:L,11,0),"0")</f>
        <v>0</v>
      </c>
      <c r="DH39" s="101">
        <f t="shared" si="22"/>
        <v>0</v>
      </c>
      <c r="DI39" s="103">
        <f>IFERROR(VLOOKUP(B39,'[1]15'!B:D,3,0),"0")</f>
        <v>0</v>
      </c>
      <c r="DJ39" s="103">
        <f>IFERROR(VLOOKUP(B39,'[1]15'!B:E,4,0),"0")</f>
        <v>0</v>
      </c>
      <c r="DK39" s="103">
        <f>IFERROR(VLOOKUP(B39,'[1]15'!B:F,5,0),"0")</f>
        <v>0</v>
      </c>
      <c r="DL39" s="103">
        <f>IFERROR(VLOOKUP(B39,'[1]15'!B:J,9,0),"0")</f>
        <v>0</v>
      </c>
      <c r="DM39" s="103">
        <f>IFERROR(VLOOKUP(B39,'[1]15'!B:K,10,0),"0")</f>
        <v>0</v>
      </c>
      <c r="DN39" s="103">
        <f>IFERROR(VLOOKUP(B39,'[1]15'!B:L,11,0),"0")</f>
        <v>0</v>
      </c>
      <c r="DO39" s="101">
        <f t="shared" si="23"/>
        <v>0</v>
      </c>
      <c r="DP39" s="103">
        <f>IFERROR(VLOOKUP(B39,'[1]16'!B:D,3,0),"0")</f>
        <v>0</v>
      </c>
      <c r="DQ39" s="103">
        <f>IFERROR(VLOOKUP(B39,'[1]16'!B:E,4,0),"0")</f>
        <v>0</v>
      </c>
      <c r="DR39" s="103">
        <f>IFERROR(VLOOKUP(B39,'[1]16'!B:F,5,0),"0")</f>
        <v>0</v>
      </c>
      <c r="DS39" s="103">
        <f>IFERROR(VLOOKUP(B39,'[1]16'!B:J,9,0),"0")</f>
        <v>0</v>
      </c>
      <c r="DT39" s="103">
        <f>IFERROR(VLOOKUP(B39,'[1]16'!B:K,10,0),"0")</f>
        <v>0</v>
      </c>
      <c r="DU39" s="103">
        <f>IFERROR(VLOOKUP(B39,'[1]16'!B:L,11,0),"0")</f>
        <v>0</v>
      </c>
      <c r="DV39" s="101">
        <f t="shared" si="24"/>
        <v>0</v>
      </c>
      <c r="DW39" s="103">
        <f>IFERROR(VLOOKUP(B39,'[1]17'!B:D,3,0),"0")</f>
        <v>0</v>
      </c>
      <c r="DX39" s="103">
        <f>IFERROR(VLOOKUP(B39,'[1]17'!B:E,4,0),"0")</f>
        <v>0</v>
      </c>
      <c r="DY39" s="103">
        <f>IFERROR(VLOOKUP(B39,'[1]17'!B:F,5,0),"0")</f>
        <v>0</v>
      </c>
      <c r="DZ39" s="103">
        <f>IFERROR(VLOOKUP(B39,'[1]17'!B:J,9,0),"0")</f>
        <v>0</v>
      </c>
      <c r="EA39" s="103">
        <f>IFERROR(VLOOKUP(B39,'[1]17'!B:K,10,0),"0")</f>
        <v>0</v>
      </c>
      <c r="EB39" s="103">
        <f>IFERROR(VLOOKUP(B39,'[1]17'!B:L,11,0),"0")</f>
        <v>0</v>
      </c>
      <c r="EC39" s="101">
        <f t="shared" si="25"/>
        <v>0</v>
      </c>
      <c r="ED39" s="103">
        <f>IFERROR(VLOOKUP(B39,'[1]18'!B:D,3,0),"0")</f>
        <v>0</v>
      </c>
      <c r="EE39" s="103">
        <f>IFERROR(VLOOKUP(B39,'[1]18'!B:E,4,0),"0")</f>
        <v>0</v>
      </c>
      <c r="EF39" s="103">
        <f>IFERROR(VLOOKUP(B39,'[1]18'!B:F,5,0),"0")</f>
        <v>0</v>
      </c>
      <c r="EG39" s="103">
        <f>IFERROR(VLOOKUP(B39,'[1]18'!B:J,9,0),"0")</f>
        <v>0</v>
      </c>
      <c r="EH39" s="103">
        <f>IFERROR(VLOOKUP(B39,'[1]18'!B:K,10,0),"0")</f>
        <v>0</v>
      </c>
      <c r="EI39" s="103">
        <f>IFERROR(VLOOKUP(B39,'[1]18'!B:L,11,0),"0")</f>
        <v>0</v>
      </c>
      <c r="EJ39" s="101">
        <f t="shared" si="26"/>
        <v>0</v>
      </c>
      <c r="EK39" s="103">
        <f>IFERROR(VLOOKUP(B39,'[1]19'!B:D,3,0),"0")</f>
        <v>0</v>
      </c>
      <c r="EL39" s="103">
        <f>IFERROR(VLOOKUP(B39,'[1]19'!B:E,4,0),"0")</f>
        <v>0</v>
      </c>
      <c r="EM39" s="103">
        <f>IFERROR(VLOOKUP(B39,'[1]19'!B:F,5,0),"0")</f>
        <v>0</v>
      </c>
      <c r="EN39" s="103">
        <f>IFERROR(VLOOKUP(B39,'[1]19'!B:J,9,0),"0")</f>
        <v>0</v>
      </c>
      <c r="EO39" s="103">
        <f>IFERROR(VLOOKUP(B39,'[1]19'!B:K,10,0),"0")</f>
        <v>0</v>
      </c>
      <c r="EP39" s="103">
        <f>IFERROR(VLOOKUP(B39,'[1]19'!B:L,11,0),"0")</f>
        <v>0</v>
      </c>
      <c r="EQ39" s="101">
        <f t="shared" si="27"/>
        <v>0</v>
      </c>
      <c r="ER39" s="103">
        <f>IFERROR(VLOOKUP(B39,'[1]20'!B:D,3,0),"0")</f>
        <v>2</v>
      </c>
      <c r="ES39" s="103">
        <f>IFERROR(VLOOKUP(B39,'[1]20'!B:E,4,0),"0")</f>
        <v>0</v>
      </c>
      <c r="ET39" s="103">
        <f>IFERROR(VLOOKUP(B39,'[1]20'!B:F,5,0),"0")</f>
        <v>0</v>
      </c>
      <c r="EU39" s="103">
        <f>IFERROR(VLOOKUP(B39,'[1]20'!B:J,9,0),"0")</f>
        <v>0</v>
      </c>
      <c r="EV39" s="103">
        <f>IFERROR(VLOOKUP(B39,'[1]20'!B:K,10,0),"0")</f>
        <v>0</v>
      </c>
      <c r="EW39" s="103">
        <f>IFERROR(VLOOKUP(B39,'[1]20'!B:L,11,0),"0")</f>
        <v>0</v>
      </c>
      <c r="EX39" s="101">
        <f t="shared" si="28"/>
        <v>2</v>
      </c>
      <c r="EY39" s="103">
        <f>IFERROR(VLOOKUP(B39,'[1]21'!B:D,3,0),"0")</f>
        <v>0</v>
      </c>
      <c r="EZ39" s="103">
        <f>IFERROR(VLOOKUP(B39,'[1]21'!B:E,4,0),"0")</f>
        <v>0</v>
      </c>
      <c r="FA39" s="103">
        <f>IFERROR(VLOOKUP(B39,'[1]21'!B:F,5,0),"0")</f>
        <v>0</v>
      </c>
      <c r="FB39" s="103">
        <f>IFERROR(VLOOKUP(B39,'[1]21'!B:J,9,0),"0")</f>
        <v>0</v>
      </c>
      <c r="FC39" s="103">
        <f>IFERROR(VLOOKUP(B39,'[1]21'!B:K,10,0),"0")</f>
        <v>0</v>
      </c>
      <c r="FD39" s="103">
        <f>IFERROR(VLOOKUP(B39,'[1]21'!B:L,11,0),"0")</f>
        <v>0</v>
      </c>
      <c r="FE39" s="101">
        <f t="shared" si="29"/>
        <v>0</v>
      </c>
      <c r="FF39" s="103">
        <f>IFERROR(VLOOKUP(B39,'[1]22'!B:D,3,0),"0")</f>
        <v>0</v>
      </c>
      <c r="FG39" s="103">
        <f>IFERROR(VLOOKUP(B39,'[1]22'!B:E,4,0),"0")</f>
        <v>0</v>
      </c>
      <c r="FH39" s="103">
        <f>IFERROR(VLOOKUP(B39,'[1]22'!B:F,5,0),"0")</f>
        <v>0</v>
      </c>
      <c r="FI39" s="103">
        <f>IFERROR(VLOOKUP(B39,'[1]22'!B:J,9,0),"0")</f>
        <v>0</v>
      </c>
      <c r="FJ39" s="103">
        <f>IFERROR(VLOOKUP(B39,'[1]22'!B:K,10,0),"0")</f>
        <v>0</v>
      </c>
      <c r="FK39" s="103">
        <f>IFERROR(VLOOKUP(B39,'[1]22'!B:L,11,0),"0")</f>
        <v>0</v>
      </c>
      <c r="FL39" s="101">
        <f t="shared" si="30"/>
        <v>0</v>
      </c>
      <c r="FM39" s="103">
        <f>IFERROR(VLOOKUP(B39,'[1]23'!B:D,3,0),"0")</f>
        <v>0</v>
      </c>
      <c r="FN39" s="103">
        <f>IFERROR(VLOOKUP(B39,'[1]23'!B:E,4,0),"0")</f>
        <v>0</v>
      </c>
      <c r="FO39" s="103">
        <f>IFERROR(VLOOKUP(B39,'[1]23'!B:F,5,0),"0")</f>
        <v>0</v>
      </c>
      <c r="FP39" s="103">
        <f>IFERROR(VLOOKUP(B39,'[1]23'!B:J,9,0),"0")</f>
        <v>0</v>
      </c>
      <c r="FQ39" s="103">
        <f>IFERROR(VLOOKUP(B39,'[1]23'!B:K,10,0),"0")</f>
        <v>0</v>
      </c>
      <c r="FR39" s="103">
        <f>IFERROR(VLOOKUP(B39,'[1]23'!B:L,11,0),"0")</f>
        <v>0</v>
      </c>
      <c r="FS39" s="101">
        <f t="shared" si="31"/>
        <v>0</v>
      </c>
      <c r="FT39" s="103">
        <f>IFERROR(VLOOKUP(B39,'[1]24'!B:D,3,0),"0")</f>
        <v>11</v>
      </c>
      <c r="FU39" s="103">
        <f>IFERROR(VLOOKUP(B39,'[1]24'!B:E,4,0),"0")</f>
        <v>0</v>
      </c>
      <c r="FV39" s="103">
        <f>IFERROR(VLOOKUP(B39,'[1]24'!B:F,5,0),"0")</f>
        <v>0</v>
      </c>
      <c r="FW39" s="103">
        <f>IFERROR(VLOOKUP(B39,'[1]24'!B:J,9,0),"0")</f>
        <v>0</v>
      </c>
      <c r="FX39" s="103">
        <f>IFERROR(VLOOKUP(B39,'[1]24'!B:K,10,0),"0")</f>
        <v>0</v>
      </c>
      <c r="FY39" s="103">
        <f>IFERROR(VLOOKUP(B39,'[1]24'!B:L,11,0),"0")</f>
        <v>0</v>
      </c>
      <c r="FZ39" s="101">
        <f t="shared" si="32"/>
        <v>11</v>
      </c>
      <c r="GA39" s="103">
        <f>IFERROR(VLOOKUP(B39,'[1]25'!B:D,3,0),"0")</f>
        <v>0</v>
      </c>
      <c r="GB39" s="103">
        <f>IFERROR(VLOOKUP(B39,'[1]25'!B:E,4,0),"0")</f>
        <v>0</v>
      </c>
      <c r="GC39" s="103">
        <f>IFERROR(VLOOKUP(B39,'[1]25'!B:F,5,0),"0")</f>
        <v>0</v>
      </c>
      <c r="GD39" s="103">
        <f>IFERROR(VLOOKUP(B39,'[1]25'!B:J,9,0),"0")</f>
        <v>0</v>
      </c>
      <c r="GE39" s="103">
        <f>IFERROR(VLOOKUP(B39,'[1]25'!B:K,10,0),"0")</f>
        <v>0</v>
      </c>
      <c r="GF39" s="103">
        <f>IFERROR(VLOOKUP(B39,'[1]25'!B:L,11,0),"0")</f>
        <v>0</v>
      </c>
      <c r="GG39" s="101">
        <f t="shared" si="33"/>
        <v>0</v>
      </c>
      <c r="GH39" s="103">
        <f>IFERROR(VLOOKUP(B39,'[1]26'!B:D,3,0),"0")</f>
        <v>0</v>
      </c>
      <c r="GI39" s="103">
        <f>IFERROR(VLOOKUP(B39,'[1]26'!B:E,4,0),"0")</f>
        <v>0</v>
      </c>
      <c r="GJ39" s="103">
        <f>IFERROR(VLOOKUP(B39,'[1]26'!B:F,5,0),"0")</f>
        <v>0</v>
      </c>
      <c r="GK39" s="103">
        <f>IFERROR(VLOOKUP(B39,'[1]26'!B:J,9,0),"0")</f>
        <v>0</v>
      </c>
      <c r="GL39" s="103">
        <f>IFERROR(VLOOKUP(B39,'[1]26'!B:K,10,0),"0")</f>
        <v>0</v>
      </c>
      <c r="GM39" s="103">
        <f>IFERROR(VLOOKUP(B39,'[1]26'!B:L,11,0),"0")</f>
        <v>0</v>
      </c>
      <c r="GN39" s="101">
        <f t="shared" si="34"/>
        <v>0</v>
      </c>
      <c r="GO39" s="103">
        <f>IFERROR(VLOOKUP(B39,'[1]27'!B:D,3,0),"0")</f>
        <v>0</v>
      </c>
      <c r="GP39" s="103">
        <f>IFERROR(VLOOKUP(B39,'[1]27'!B:E,4,0),"0")</f>
        <v>0</v>
      </c>
      <c r="GQ39" s="103">
        <f>IFERROR(VLOOKUP(B39,'[1]27'!B:F,5,0),"0")</f>
        <v>0</v>
      </c>
      <c r="GR39" s="103">
        <f>IFERROR(VLOOKUP(B39,'[1]27'!B:J,9,0),"0")</f>
        <v>0</v>
      </c>
      <c r="GS39" s="103">
        <f>IFERROR(VLOOKUP(B39,'[1]27'!B:K,10,0),"0")</f>
        <v>0</v>
      </c>
      <c r="GT39" s="103">
        <f>IFERROR(VLOOKUP(B39,'[1]27'!B:L,11,0),"0")</f>
        <v>0</v>
      </c>
      <c r="GU39" s="101">
        <f t="shared" si="35"/>
        <v>0</v>
      </c>
      <c r="GV39" s="103">
        <f>IFERROR(VLOOKUP(B39,'[1]28'!B:D,3,0),"0")</f>
        <v>0</v>
      </c>
      <c r="GW39" s="103">
        <f>IFERROR(VLOOKUP(B39,'[1]28'!B:E,4,0),"0")</f>
        <v>0</v>
      </c>
      <c r="GX39" s="103">
        <f>IFERROR(VLOOKUP(B39,'[1]28'!B:F,5,0),"0")</f>
        <v>0</v>
      </c>
      <c r="GY39" s="103">
        <f>IFERROR(VLOOKUP(B39,'[1]28'!B:J,9,0),"0")</f>
        <v>0</v>
      </c>
      <c r="GZ39" s="103">
        <f>IFERROR(VLOOKUP(B39,'[1]28'!B:K,10,0),"0")</f>
        <v>0</v>
      </c>
      <c r="HA39" s="103">
        <f>IFERROR(VLOOKUP(B39,'[1]28'!B:L,11,0),"0")</f>
        <v>0</v>
      </c>
      <c r="HB39" s="101">
        <f t="shared" si="36"/>
        <v>0</v>
      </c>
      <c r="HC39" s="103">
        <f>IFERROR(VLOOKUP(B39,'[1]29'!B:D,3,0),"0")</f>
        <v>0</v>
      </c>
      <c r="HD39" s="103">
        <f>IFERROR(VLOOKUP(B39,'[1]29'!B:E,4,0),"0")</f>
        <v>0</v>
      </c>
      <c r="HE39" s="103">
        <f>IFERROR(VLOOKUP(B39,'[1]29'!B:F,5,0),"0")</f>
        <v>0</v>
      </c>
      <c r="HF39" s="103">
        <f>IFERROR(VLOOKUP(B39,'[1]29'!B:J,9,0),"0")</f>
        <v>0</v>
      </c>
      <c r="HG39" s="103">
        <f>IFERROR(VLOOKUP(B39,'[1]29'!B:K,10,0),"0")</f>
        <v>0</v>
      </c>
      <c r="HH39" s="103">
        <f>IFERROR(VLOOKUP(B39,'[1]29'!B:L,11,0),"0")</f>
        <v>0</v>
      </c>
      <c r="HI39" s="101">
        <f t="shared" si="37"/>
        <v>0</v>
      </c>
      <c r="HJ39" s="103">
        <f>IFERROR(VLOOKUP(B39,'[1]30'!B:D,3,0),"0")</f>
        <v>0</v>
      </c>
      <c r="HK39" s="103">
        <f>IFERROR(VLOOKUP(B39,'[1]30'!B:E,4,0),"0")</f>
        <v>0</v>
      </c>
      <c r="HL39" s="103">
        <f>IFERROR(VLOOKUP(B39,'[1]30'!B:F,5,0),"0")</f>
        <v>0</v>
      </c>
      <c r="HM39" s="103">
        <f>IFERROR(VLOOKUP(B39,'[1]30'!B:J,9,0),"0")</f>
        <v>0</v>
      </c>
      <c r="HN39" s="103">
        <f>IFERROR(VLOOKUP(B39,'[1]30'!B:K,10,0),"0")</f>
        <v>0</v>
      </c>
      <c r="HO39" s="103">
        <f>IFERROR(VLOOKUP(B39,'[1]30'!B:L,11,0),"0")</f>
        <v>0</v>
      </c>
      <c r="HP39" s="101">
        <f t="shared" si="38"/>
        <v>0</v>
      </c>
      <c r="HQ39" s="103">
        <f>IFERROR(VLOOKUP(B39,'[1]31'!B:D,3,0),"0")</f>
        <v>45</v>
      </c>
      <c r="HR39" s="103">
        <f>IFERROR(VLOOKUP(B39,'[1]31'!B:E,4,0),"0")</f>
        <v>0</v>
      </c>
      <c r="HS39" s="103">
        <f>IFERROR(VLOOKUP(B39,'[1]31'!B:F,5,0),"0")</f>
        <v>0</v>
      </c>
      <c r="HT39" s="103">
        <f>IFERROR(VLOOKUP(B39,'[1]31'!B:J,9,0),"0")</f>
        <v>0</v>
      </c>
      <c r="HU39" s="103">
        <f>IFERROR(VLOOKUP(B39,'[1]31'!B:K,10,0),"0")</f>
        <v>0</v>
      </c>
      <c r="HV39" s="103">
        <f>IFERROR(VLOOKUP(B39,'[1]31'!B:L,11,0),"0")</f>
        <v>0</v>
      </c>
      <c r="HW39" s="101">
        <f t="shared" si="39"/>
        <v>45</v>
      </c>
    </row>
    <row r="40" spans="1:231" x14ac:dyDescent="0.6">
      <c r="A40" s="83">
        <v>37</v>
      </c>
      <c r="B40" s="83">
        <v>1111075</v>
      </c>
      <c r="C40" s="84" t="s">
        <v>16900</v>
      </c>
      <c r="D40" s="83" t="s">
        <v>169</v>
      </c>
      <c r="E40" s="85">
        <v>4.45</v>
      </c>
      <c r="F40" s="99">
        <f t="shared" si="41"/>
        <v>333.75</v>
      </c>
      <c r="G40" s="100">
        <f t="shared" si="40"/>
        <v>64</v>
      </c>
      <c r="H40" s="100">
        <f t="shared" si="40"/>
        <v>10</v>
      </c>
      <c r="I40" s="100">
        <f t="shared" si="40"/>
        <v>1</v>
      </c>
      <c r="J40" s="100">
        <f t="shared" si="40"/>
        <v>0</v>
      </c>
      <c r="K40" s="100">
        <f t="shared" si="40"/>
        <v>0</v>
      </c>
      <c r="L40" s="100">
        <f t="shared" si="40"/>
        <v>0</v>
      </c>
      <c r="M40" s="101">
        <f t="shared" si="7"/>
        <v>75</v>
      </c>
      <c r="N40" s="102">
        <f t="shared" si="8"/>
        <v>75</v>
      </c>
      <c r="O40" s="103">
        <f>IFERROR(VLOOKUP(B40,'[1]1'!B:D,3,0),"0")</f>
        <v>0</v>
      </c>
      <c r="P40" s="103">
        <f>IFERROR(VLOOKUP(B40,'[1]1'!B:E,4,0),"0")</f>
        <v>0</v>
      </c>
      <c r="Q40" s="103">
        <f>IFERROR(VLOOKUP(B40,'[1]1'!B:F,5,0),"0")</f>
        <v>1</v>
      </c>
      <c r="R40" s="103">
        <f>IFERROR(VLOOKUP(B40,'[1]1'!B:J,9,0),"0")</f>
        <v>0</v>
      </c>
      <c r="S40" s="103">
        <f>IFERROR(VLOOKUP(B40,'[1]1'!B:K,10,0),"0")</f>
        <v>0</v>
      </c>
      <c r="T40" s="103">
        <f>IFERROR(VLOOKUP(B40,'[1]1'!B:L,11,0),"0")</f>
        <v>0</v>
      </c>
      <c r="U40" s="101">
        <f t="shared" si="9"/>
        <v>1</v>
      </c>
      <c r="V40" s="103">
        <f>IFERROR(VLOOKUP(B40,'[1]2'!B:D,3,0),"0")</f>
        <v>0</v>
      </c>
      <c r="W40" s="103">
        <f>IFERROR(VLOOKUP(B40,'[1]2'!B:E,4,0),"0")</f>
        <v>5</v>
      </c>
      <c r="X40" s="103">
        <f>IFERROR(VLOOKUP(B40,'[1]2'!B:F,5,0),"0")</f>
        <v>0</v>
      </c>
      <c r="Y40" s="103">
        <f>IFERROR(VLOOKUP(B40,'[1]2'!B:J,9,0),"0")</f>
        <v>0</v>
      </c>
      <c r="Z40" s="103">
        <f>IFERROR(VLOOKUP(B40,'[1]2'!B:K,10,0),"0")</f>
        <v>0</v>
      </c>
      <c r="AA40" s="103">
        <f>IFERROR(VLOOKUP(B40,'[1]2'!B:L,11,0),"0")</f>
        <v>0</v>
      </c>
      <c r="AB40" s="101">
        <f t="shared" si="10"/>
        <v>5</v>
      </c>
      <c r="AC40" s="103">
        <f>IFERROR(VLOOKUP(B40,'[1]3'!B:D,3,0),"0")</f>
        <v>0</v>
      </c>
      <c r="AD40" s="103">
        <f>IFERROR(VLOOKUP(B40,'[1]3'!B:E,4,0),"0")</f>
        <v>1</v>
      </c>
      <c r="AE40" s="103">
        <f>IFERROR(VLOOKUP(B40,'[1]3'!B:F,5,0),"0")</f>
        <v>0</v>
      </c>
      <c r="AF40" s="103">
        <f>IFERROR(VLOOKUP(B40,'[1]3'!B:J,9,0),"0")</f>
        <v>0</v>
      </c>
      <c r="AG40" s="103">
        <f>IFERROR(VLOOKUP(B40,'[1]3'!B:K,10,0),"0")</f>
        <v>0</v>
      </c>
      <c r="AH40" s="103">
        <f>IFERROR(VLOOKUP(B40,'[1]3'!B:L,11,0),"0")</f>
        <v>0</v>
      </c>
      <c r="AI40" s="101">
        <f t="shared" si="11"/>
        <v>1</v>
      </c>
      <c r="AJ40" s="103">
        <f>IFERROR(VLOOKUP(B40,'[1]4'!B:D,3,0),"0")</f>
        <v>0</v>
      </c>
      <c r="AK40" s="103">
        <f>IFERROR(VLOOKUP(B40,'[1]4'!B:E,4,0),"0")</f>
        <v>4</v>
      </c>
      <c r="AL40" s="103">
        <f>IFERROR(VLOOKUP(B40,'[1]4'!B:F,5,0),"0")</f>
        <v>0</v>
      </c>
      <c r="AM40" s="103">
        <f>IFERROR(VLOOKUP(B40,'[1]4'!B:J,9,0),"0")</f>
        <v>0</v>
      </c>
      <c r="AN40" s="103">
        <f>IFERROR(VLOOKUP(B40,'[1]4'!B:K,10,0),"0")</f>
        <v>0</v>
      </c>
      <c r="AO40" s="103">
        <f>IFERROR(VLOOKUP(B40,'[1]4'!B:L,11,0),"0")</f>
        <v>0</v>
      </c>
      <c r="AP40" s="101">
        <f t="shared" si="12"/>
        <v>4</v>
      </c>
      <c r="AQ40" s="103">
        <f>IFERROR(VLOOKUP(B40,'[1]5'!B:D,3,0),"0")</f>
        <v>0</v>
      </c>
      <c r="AR40" s="103">
        <f>IFERROR(VLOOKUP(B40,'[1]5'!B:E,4,0),"0")</f>
        <v>0</v>
      </c>
      <c r="AS40" s="103">
        <f>IFERROR(VLOOKUP(B40,'[1]5'!B:F,5,0),"0")</f>
        <v>0</v>
      </c>
      <c r="AT40" s="103">
        <f>IFERROR(VLOOKUP(B40,'[1]5'!B:J,9,0),"0")</f>
        <v>0</v>
      </c>
      <c r="AU40" s="103">
        <f>IFERROR(VLOOKUP(B40,'[1]5'!B:K,10,0),"0")</f>
        <v>0</v>
      </c>
      <c r="AV40" s="103">
        <f>IFERROR(VLOOKUP(B40,'[1]5'!B:L,11,0),"0")</f>
        <v>0</v>
      </c>
      <c r="AW40" s="101">
        <f t="shared" si="13"/>
        <v>0</v>
      </c>
      <c r="AX40" s="103">
        <f>IFERROR(VLOOKUP(B40,'[1]6'!B:D,3,0),"0")</f>
        <v>0</v>
      </c>
      <c r="AY40" s="103">
        <f>IFERROR(VLOOKUP(B40,'[1]6'!B:E,4,0),"0")</f>
        <v>0</v>
      </c>
      <c r="AZ40" s="103">
        <f>IFERROR(VLOOKUP(B40,'[1]6'!B:F,5,0),"0")</f>
        <v>0</v>
      </c>
      <c r="BA40" s="103">
        <f>IFERROR(VLOOKUP(B40,'[1]6'!B:J,9,0),"0")</f>
        <v>0</v>
      </c>
      <c r="BB40" s="103">
        <f>IFERROR(VLOOKUP(B40,'[1]6'!B:K,10,0),"0")</f>
        <v>0</v>
      </c>
      <c r="BC40" s="103">
        <f>IFERROR(VLOOKUP(B40,'[1]6'!B:L,11,0),"0")</f>
        <v>0</v>
      </c>
      <c r="BD40" s="101">
        <f t="shared" si="14"/>
        <v>0</v>
      </c>
      <c r="BE40" s="103">
        <f>IFERROR(VLOOKUP(B40,'[1]7'!B:D,3,0),"0")</f>
        <v>0</v>
      </c>
      <c r="BF40" s="103">
        <f>IFERROR(VLOOKUP(B40,'[1]7'!B:E,4,0),"0")</f>
        <v>0</v>
      </c>
      <c r="BG40" s="103">
        <f>IFERROR(VLOOKUP(B40,'[1]7'!B:F,5,0),"0")</f>
        <v>0</v>
      </c>
      <c r="BH40" s="103">
        <f>IFERROR(VLOOKUP(B40,'[1]7'!B:J,9,0),"0")</f>
        <v>0</v>
      </c>
      <c r="BI40" s="103">
        <f>IFERROR(VLOOKUP(B40,'[1]7'!B:K,10,0),"0")</f>
        <v>0</v>
      </c>
      <c r="BJ40" s="103">
        <f>IFERROR(VLOOKUP(B40,'[1]7'!B:L,11,0),"0")</f>
        <v>0</v>
      </c>
      <c r="BK40" s="101">
        <f t="shared" si="15"/>
        <v>0</v>
      </c>
      <c r="BL40" s="103">
        <f>IFERROR(VLOOKUP(B40,'[1]8'!B:D,3,0),"0")</f>
        <v>0</v>
      </c>
      <c r="BM40" s="103">
        <f>IFERROR(VLOOKUP(B40,'[1]8'!B:E,4,0),"0")</f>
        <v>0</v>
      </c>
      <c r="BN40" s="103">
        <f>IFERROR(VLOOKUP(B40,'[1]8'!B:F,5,0),"0")</f>
        <v>0</v>
      </c>
      <c r="BO40" s="103">
        <f>IFERROR(VLOOKUP(B40,'[1]8'!B:J,9,0),"0")</f>
        <v>0</v>
      </c>
      <c r="BP40" s="103">
        <f>IFERROR(VLOOKUP(B40,'[1]8'!B:K,10,0),"0")</f>
        <v>0</v>
      </c>
      <c r="BQ40" s="103">
        <f>IFERROR(VLOOKUP(B40,'[1]8'!B:L,11,0),"0")</f>
        <v>0</v>
      </c>
      <c r="BR40" s="101">
        <f t="shared" si="16"/>
        <v>0</v>
      </c>
      <c r="BS40" s="103">
        <f>IFERROR(VLOOKUP(B40,'[1]9'!B:D,3,0),"0")</f>
        <v>0</v>
      </c>
      <c r="BT40" s="103">
        <f>IFERROR(VLOOKUP(B40,'[1]9'!B:E,4,0),"0")</f>
        <v>0</v>
      </c>
      <c r="BU40" s="103">
        <f>IFERROR(VLOOKUP(B40,'[1]9'!B:F,5,0),"0")</f>
        <v>0</v>
      </c>
      <c r="BV40" s="103">
        <f>IFERROR(VLOOKUP(B40,'[1]9'!B:J,9,0),"0")</f>
        <v>0</v>
      </c>
      <c r="BW40" s="103">
        <f>IFERROR(VLOOKUP(B40,'[1]9'!B:K,10,0),"0")</f>
        <v>0</v>
      </c>
      <c r="BX40" s="103">
        <f>IFERROR(VLOOKUP(B40,'[1]9'!B:L,11,0),"0")</f>
        <v>0</v>
      </c>
      <c r="BY40" s="101">
        <f t="shared" si="17"/>
        <v>0</v>
      </c>
      <c r="BZ40" s="103">
        <f>IFERROR(VLOOKUP(B40,'[1]10'!B:D,3,0),"0")</f>
        <v>4</v>
      </c>
      <c r="CA40" s="103">
        <f>IFERROR(VLOOKUP(B40,'[1]10'!B:E,4,0),"0")</f>
        <v>0</v>
      </c>
      <c r="CB40" s="103">
        <f>IFERROR(VLOOKUP(B40,'[1]10'!B:F,5,0),"0")</f>
        <v>0</v>
      </c>
      <c r="CC40" s="103">
        <f>IFERROR(VLOOKUP(B40,'[1]10'!B:J,9,0),"0")</f>
        <v>0</v>
      </c>
      <c r="CD40" s="103">
        <f>IFERROR(VLOOKUP(B40,'[1]10'!B:K,10,0),"0")</f>
        <v>0</v>
      </c>
      <c r="CE40" s="103">
        <f>IFERROR(VLOOKUP(B40,'[1]10'!B:L,11,0),"0")</f>
        <v>0</v>
      </c>
      <c r="CF40" s="101">
        <f t="shared" si="18"/>
        <v>4</v>
      </c>
      <c r="CG40" s="103">
        <f>IFERROR(VLOOKUP(B40,'[1]11'!B:D,3,0),"0")</f>
        <v>0</v>
      </c>
      <c r="CH40" s="103">
        <f>IFERROR(VLOOKUP(B40,'[1]11'!B:E,4,0),"0")</f>
        <v>0</v>
      </c>
      <c r="CI40" s="103">
        <f>IFERROR(VLOOKUP(B40,'[1]11'!B:F,5,0),"0")</f>
        <v>0</v>
      </c>
      <c r="CJ40" s="103">
        <f>IFERROR(VLOOKUP(B40,'[1]11'!B:J,9,0),"0")</f>
        <v>0</v>
      </c>
      <c r="CK40" s="103">
        <f>IFERROR(VLOOKUP(B40,'[1]11'!B:K,10,0),"0")</f>
        <v>0</v>
      </c>
      <c r="CL40" s="103">
        <f>IFERROR(VLOOKUP(B40,'[1]11'!B:L,11,0),"0")</f>
        <v>0</v>
      </c>
      <c r="CM40" s="101">
        <f t="shared" si="19"/>
        <v>0</v>
      </c>
      <c r="CN40" s="103">
        <f>IFERROR(VLOOKUP(B40,'[1]12'!B:D,3,0),"0")</f>
        <v>0</v>
      </c>
      <c r="CO40" s="103">
        <f>IFERROR(VLOOKUP(B40,'[1]12'!B:E,4,0),"0")</f>
        <v>0</v>
      </c>
      <c r="CP40" s="103">
        <f>IFERROR(VLOOKUP(B40,'[1]12'!B:F,5,0),"0")</f>
        <v>0</v>
      </c>
      <c r="CQ40" s="103">
        <f>IFERROR(VLOOKUP(B40,'[1]12'!B:J,9,0),"0")</f>
        <v>0</v>
      </c>
      <c r="CR40" s="103">
        <f>IFERROR(VLOOKUP(B40,'[1]12'!B:K,10,0),"0")</f>
        <v>0</v>
      </c>
      <c r="CS40" s="103">
        <f>IFERROR(VLOOKUP(B40,'[1]12'!B:L,11,0),"0")</f>
        <v>0</v>
      </c>
      <c r="CT40" s="101">
        <f t="shared" si="20"/>
        <v>0</v>
      </c>
      <c r="CU40" s="103">
        <f>IFERROR(VLOOKUP(B40,'[1]13'!B:D,3,0),"0")</f>
        <v>0</v>
      </c>
      <c r="CV40" s="103">
        <f>IFERROR(VLOOKUP(B40,'[1]13'!B:E,4,0),"0")</f>
        <v>0</v>
      </c>
      <c r="CW40" s="103">
        <f>IFERROR(VLOOKUP(B40,'[1]13'!B:F,5,0),"0")</f>
        <v>0</v>
      </c>
      <c r="CX40" s="103">
        <f>IFERROR(VLOOKUP(B40,'[1]13'!B:J,9,0),"0")</f>
        <v>0</v>
      </c>
      <c r="CY40" s="103">
        <f>IFERROR(VLOOKUP(B40,'[1]13'!B:K,10,0),"0")</f>
        <v>0</v>
      </c>
      <c r="CZ40" s="103">
        <f>IFERROR(VLOOKUP(B40,'[1]13'!B:L,11,0),"0")</f>
        <v>0</v>
      </c>
      <c r="DA40" s="101">
        <f t="shared" si="21"/>
        <v>0</v>
      </c>
      <c r="DB40" s="103">
        <f>IFERROR(VLOOKUP(B40,'[1]14'!B:D,3,0),"0")</f>
        <v>0</v>
      </c>
      <c r="DC40" s="103">
        <f>IFERROR(VLOOKUP(B40,'[1]14'!B:E,4,0),"0")</f>
        <v>0</v>
      </c>
      <c r="DD40" s="103">
        <f>IFERROR(VLOOKUP(B40,'[1]14'!B:F,5,0),"0")</f>
        <v>0</v>
      </c>
      <c r="DE40" s="103">
        <f>IFERROR(VLOOKUP(B40,'[1]14'!B:J,9,0),"0")</f>
        <v>0</v>
      </c>
      <c r="DF40" s="103">
        <f>IFERROR(VLOOKUP(B40,'[1]14'!B:K,10,0),"0")</f>
        <v>0</v>
      </c>
      <c r="DG40" s="103">
        <f>IFERROR(VLOOKUP(B40,'[1]14'!B:L,11,0),"0")</f>
        <v>0</v>
      </c>
      <c r="DH40" s="101">
        <f t="shared" si="22"/>
        <v>0</v>
      </c>
      <c r="DI40" s="103">
        <f>IFERROR(VLOOKUP(B40,'[1]15'!B:D,3,0),"0")</f>
        <v>0</v>
      </c>
      <c r="DJ40" s="103">
        <f>IFERROR(VLOOKUP(B40,'[1]15'!B:E,4,0),"0")</f>
        <v>0</v>
      </c>
      <c r="DK40" s="103">
        <f>IFERROR(VLOOKUP(B40,'[1]15'!B:F,5,0),"0")</f>
        <v>0</v>
      </c>
      <c r="DL40" s="103">
        <f>IFERROR(VLOOKUP(B40,'[1]15'!B:J,9,0),"0")</f>
        <v>0</v>
      </c>
      <c r="DM40" s="103">
        <f>IFERROR(VLOOKUP(B40,'[1]15'!B:K,10,0),"0")</f>
        <v>0</v>
      </c>
      <c r="DN40" s="103">
        <f>IFERROR(VLOOKUP(B40,'[1]15'!B:L,11,0),"0")</f>
        <v>0</v>
      </c>
      <c r="DO40" s="101">
        <f t="shared" si="23"/>
        <v>0</v>
      </c>
      <c r="DP40" s="103">
        <f>IFERROR(VLOOKUP(B40,'[1]16'!B:D,3,0),"0")</f>
        <v>0</v>
      </c>
      <c r="DQ40" s="103">
        <f>IFERROR(VLOOKUP(B40,'[1]16'!B:E,4,0),"0")</f>
        <v>0</v>
      </c>
      <c r="DR40" s="103">
        <f>IFERROR(VLOOKUP(B40,'[1]16'!B:F,5,0),"0")</f>
        <v>0</v>
      </c>
      <c r="DS40" s="103">
        <f>IFERROR(VLOOKUP(B40,'[1]16'!B:J,9,0),"0")</f>
        <v>0</v>
      </c>
      <c r="DT40" s="103">
        <f>IFERROR(VLOOKUP(B40,'[1]16'!B:K,10,0),"0")</f>
        <v>0</v>
      </c>
      <c r="DU40" s="103">
        <f>IFERROR(VLOOKUP(B40,'[1]16'!B:L,11,0),"0")</f>
        <v>0</v>
      </c>
      <c r="DV40" s="101">
        <f t="shared" si="24"/>
        <v>0</v>
      </c>
      <c r="DW40" s="103">
        <f>IFERROR(VLOOKUP(B40,'[1]17'!B:D,3,0),"0")</f>
        <v>0</v>
      </c>
      <c r="DX40" s="103">
        <f>IFERROR(VLOOKUP(B40,'[1]17'!B:E,4,0),"0")</f>
        <v>0</v>
      </c>
      <c r="DY40" s="103">
        <f>IFERROR(VLOOKUP(B40,'[1]17'!B:F,5,0),"0")</f>
        <v>0</v>
      </c>
      <c r="DZ40" s="103">
        <f>IFERROR(VLOOKUP(B40,'[1]17'!B:J,9,0),"0")</f>
        <v>0</v>
      </c>
      <c r="EA40" s="103">
        <f>IFERROR(VLOOKUP(B40,'[1]17'!B:K,10,0),"0")</f>
        <v>0</v>
      </c>
      <c r="EB40" s="103">
        <f>IFERROR(VLOOKUP(B40,'[1]17'!B:L,11,0),"0")</f>
        <v>0</v>
      </c>
      <c r="EC40" s="101">
        <f t="shared" si="25"/>
        <v>0</v>
      </c>
      <c r="ED40" s="103">
        <f>IFERROR(VLOOKUP(B40,'[1]18'!B:D,3,0),"0")</f>
        <v>0</v>
      </c>
      <c r="EE40" s="103">
        <f>IFERROR(VLOOKUP(B40,'[1]18'!B:E,4,0),"0")</f>
        <v>0</v>
      </c>
      <c r="EF40" s="103">
        <f>IFERROR(VLOOKUP(B40,'[1]18'!B:F,5,0),"0")</f>
        <v>0</v>
      </c>
      <c r="EG40" s="103">
        <f>IFERROR(VLOOKUP(B40,'[1]18'!B:J,9,0),"0")</f>
        <v>0</v>
      </c>
      <c r="EH40" s="103">
        <f>IFERROR(VLOOKUP(B40,'[1]18'!B:K,10,0),"0")</f>
        <v>0</v>
      </c>
      <c r="EI40" s="103">
        <f>IFERROR(VLOOKUP(B40,'[1]18'!B:L,11,0),"0")</f>
        <v>0</v>
      </c>
      <c r="EJ40" s="101">
        <f t="shared" si="26"/>
        <v>0</v>
      </c>
      <c r="EK40" s="103">
        <f>IFERROR(VLOOKUP(B40,'[1]19'!B:D,3,0),"0")</f>
        <v>0</v>
      </c>
      <c r="EL40" s="103">
        <f>IFERROR(VLOOKUP(B40,'[1]19'!B:E,4,0),"0")</f>
        <v>0</v>
      </c>
      <c r="EM40" s="103">
        <f>IFERROR(VLOOKUP(B40,'[1]19'!B:F,5,0),"0")</f>
        <v>0</v>
      </c>
      <c r="EN40" s="103">
        <f>IFERROR(VLOOKUP(B40,'[1]19'!B:J,9,0),"0")</f>
        <v>0</v>
      </c>
      <c r="EO40" s="103">
        <f>IFERROR(VLOOKUP(B40,'[1]19'!B:K,10,0),"0")</f>
        <v>0</v>
      </c>
      <c r="EP40" s="103">
        <f>IFERROR(VLOOKUP(B40,'[1]19'!B:L,11,0),"0")</f>
        <v>0</v>
      </c>
      <c r="EQ40" s="101">
        <f t="shared" si="27"/>
        <v>0</v>
      </c>
      <c r="ER40" s="103">
        <f>IFERROR(VLOOKUP(B40,'[1]20'!B:D,3,0),"0")</f>
        <v>4</v>
      </c>
      <c r="ES40" s="103">
        <f>IFERROR(VLOOKUP(B40,'[1]20'!B:E,4,0),"0")</f>
        <v>0</v>
      </c>
      <c r="ET40" s="103">
        <f>IFERROR(VLOOKUP(B40,'[1]20'!B:F,5,0),"0")</f>
        <v>0</v>
      </c>
      <c r="EU40" s="103">
        <f>IFERROR(VLOOKUP(B40,'[1]20'!B:J,9,0),"0")</f>
        <v>0</v>
      </c>
      <c r="EV40" s="103">
        <f>IFERROR(VLOOKUP(B40,'[1]20'!B:K,10,0),"0")</f>
        <v>0</v>
      </c>
      <c r="EW40" s="103">
        <f>IFERROR(VLOOKUP(B40,'[1]20'!B:L,11,0),"0")</f>
        <v>0</v>
      </c>
      <c r="EX40" s="101">
        <f t="shared" si="28"/>
        <v>4</v>
      </c>
      <c r="EY40" s="103">
        <f>IFERROR(VLOOKUP(B40,'[1]21'!B:D,3,0),"0")</f>
        <v>0</v>
      </c>
      <c r="EZ40" s="103">
        <f>IFERROR(VLOOKUP(B40,'[1]21'!B:E,4,0),"0")</f>
        <v>0</v>
      </c>
      <c r="FA40" s="103">
        <f>IFERROR(VLOOKUP(B40,'[1]21'!B:F,5,0),"0")</f>
        <v>0</v>
      </c>
      <c r="FB40" s="103">
        <f>IFERROR(VLOOKUP(B40,'[1]21'!B:J,9,0),"0")</f>
        <v>0</v>
      </c>
      <c r="FC40" s="103">
        <f>IFERROR(VLOOKUP(B40,'[1]21'!B:K,10,0),"0")</f>
        <v>0</v>
      </c>
      <c r="FD40" s="103">
        <f>IFERROR(VLOOKUP(B40,'[1]21'!B:L,11,0),"0")</f>
        <v>0</v>
      </c>
      <c r="FE40" s="101">
        <f t="shared" si="29"/>
        <v>0</v>
      </c>
      <c r="FF40" s="103">
        <f>IFERROR(VLOOKUP(B40,'[1]22'!B:D,3,0),"0")</f>
        <v>0</v>
      </c>
      <c r="FG40" s="103">
        <f>IFERROR(VLOOKUP(B40,'[1]22'!B:E,4,0),"0")</f>
        <v>0</v>
      </c>
      <c r="FH40" s="103">
        <f>IFERROR(VLOOKUP(B40,'[1]22'!B:F,5,0),"0")</f>
        <v>0</v>
      </c>
      <c r="FI40" s="103">
        <f>IFERROR(VLOOKUP(B40,'[1]22'!B:J,9,0),"0")</f>
        <v>0</v>
      </c>
      <c r="FJ40" s="103">
        <f>IFERROR(VLOOKUP(B40,'[1]22'!B:K,10,0),"0")</f>
        <v>0</v>
      </c>
      <c r="FK40" s="103">
        <f>IFERROR(VLOOKUP(B40,'[1]22'!B:L,11,0),"0")</f>
        <v>0</v>
      </c>
      <c r="FL40" s="101">
        <f t="shared" si="30"/>
        <v>0</v>
      </c>
      <c r="FM40" s="103">
        <f>IFERROR(VLOOKUP(B40,'[1]23'!B:D,3,0),"0")</f>
        <v>0</v>
      </c>
      <c r="FN40" s="103">
        <f>IFERROR(VLOOKUP(B40,'[1]23'!B:E,4,0),"0")</f>
        <v>0</v>
      </c>
      <c r="FO40" s="103">
        <f>IFERROR(VLOOKUP(B40,'[1]23'!B:F,5,0),"0")</f>
        <v>0</v>
      </c>
      <c r="FP40" s="103">
        <f>IFERROR(VLOOKUP(B40,'[1]23'!B:J,9,0),"0")</f>
        <v>0</v>
      </c>
      <c r="FQ40" s="103">
        <f>IFERROR(VLOOKUP(B40,'[1]23'!B:K,10,0),"0")</f>
        <v>0</v>
      </c>
      <c r="FR40" s="103">
        <f>IFERROR(VLOOKUP(B40,'[1]23'!B:L,11,0),"0")</f>
        <v>0</v>
      </c>
      <c r="FS40" s="101">
        <f t="shared" si="31"/>
        <v>0</v>
      </c>
      <c r="FT40" s="103">
        <f>IFERROR(VLOOKUP(B40,'[1]24'!B:D,3,0),"0")</f>
        <v>11</v>
      </c>
      <c r="FU40" s="103">
        <f>IFERROR(VLOOKUP(B40,'[1]24'!B:E,4,0),"0")</f>
        <v>0</v>
      </c>
      <c r="FV40" s="103">
        <f>IFERROR(VLOOKUP(B40,'[1]24'!B:F,5,0),"0")</f>
        <v>0</v>
      </c>
      <c r="FW40" s="103">
        <f>IFERROR(VLOOKUP(B40,'[1]24'!B:J,9,0),"0")</f>
        <v>0</v>
      </c>
      <c r="FX40" s="103">
        <f>IFERROR(VLOOKUP(B40,'[1]24'!B:K,10,0),"0")</f>
        <v>0</v>
      </c>
      <c r="FY40" s="103">
        <f>IFERROR(VLOOKUP(B40,'[1]24'!B:L,11,0),"0")</f>
        <v>0</v>
      </c>
      <c r="FZ40" s="101">
        <f t="shared" si="32"/>
        <v>11</v>
      </c>
      <c r="GA40" s="103">
        <f>IFERROR(VLOOKUP(B40,'[1]25'!B:D,3,0),"0")</f>
        <v>0</v>
      </c>
      <c r="GB40" s="103">
        <f>IFERROR(VLOOKUP(B40,'[1]25'!B:E,4,0),"0")</f>
        <v>0</v>
      </c>
      <c r="GC40" s="103">
        <f>IFERROR(VLOOKUP(B40,'[1]25'!B:F,5,0),"0")</f>
        <v>0</v>
      </c>
      <c r="GD40" s="103">
        <f>IFERROR(VLOOKUP(B40,'[1]25'!B:J,9,0),"0")</f>
        <v>0</v>
      </c>
      <c r="GE40" s="103">
        <f>IFERROR(VLOOKUP(B40,'[1]25'!B:K,10,0),"0")</f>
        <v>0</v>
      </c>
      <c r="GF40" s="103">
        <f>IFERROR(VLOOKUP(B40,'[1]25'!B:L,11,0),"0")</f>
        <v>0</v>
      </c>
      <c r="GG40" s="101">
        <f t="shared" si="33"/>
        <v>0</v>
      </c>
      <c r="GH40" s="103">
        <f>IFERROR(VLOOKUP(B40,'[1]26'!B:D,3,0),"0")</f>
        <v>0</v>
      </c>
      <c r="GI40" s="103">
        <f>IFERROR(VLOOKUP(B40,'[1]26'!B:E,4,0),"0")</f>
        <v>0</v>
      </c>
      <c r="GJ40" s="103">
        <f>IFERROR(VLOOKUP(B40,'[1]26'!B:F,5,0),"0")</f>
        <v>0</v>
      </c>
      <c r="GK40" s="103">
        <f>IFERROR(VLOOKUP(B40,'[1]26'!B:J,9,0),"0")</f>
        <v>0</v>
      </c>
      <c r="GL40" s="103">
        <f>IFERROR(VLOOKUP(B40,'[1]26'!B:K,10,0),"0")</f>
        <v>0</v>
      </c>
      <c r="GM40" s="103">
        <f>IFERROR(VLOOKUP(B40,'[1]26'!B:L,11,0),"0")</f>
        <v>0</v>
      </c>
      <c r="GN40" s="101">
        <f t="shared" si="34"/>
        <v>0</v>
      </c>
      <c r="GO40" s="103">
        <f>IFERROR(VLOOKUP(B40,'[1]27'!B:D,3,0),"0")</f>
        <v>0</v>
      </c>
      <c r="GP40" s="103">
        <f>IFERROR(VLOOKUP(B40,'[1]27'!B:E,4,0),"0")</f>
        <v>0</v>
      </c>
      <c r="GQ40" s="103">
        <f>IFERROR(VLOOKUP(B40,'[1]27'!B:F,5,0),"0")</f>
        <v>0</v>
      </c>
      <c r="GR40" s="103">
        <f>IFERROR(VLOOKUP(B40,'[1]27'!B:J,9,0),"0")</f>
        <v>0</v>
      </c>
      <c r="GS40" s="103">
        <f>IFERROR(VLOOKUP(B40,'[1]27'!B:K,10,0),"0")</f>
        <v>0</v>
      </c>
      <c r="GT40" s="103">
        <f>IFERROR(VLOOKUP(B40,'[1]27'!B:L,11,0),"0")</f>
        <v>0</v>
      </c>
      <c r="GU40" s="101">
        <f t="shared" si="35"/>
        <v>0</v>
      </c>
      <c r="GV40" s="103">
        <f>IFERROR(VLOOKUP(B40,'[1]28'!B:D,3,0),"0")</f>
        <v>0</v>
      </c>
      <c r="GW40" s="103">
        <f>IFERROR(VLOOKUP(B40,'[1]28'!B:E,4,0),"0")</f>
        <v>0</v>
      </c>
      <c r="GX40" s="103">
        <f>IFERROR(VLOOKUP(B40,'[1]28'!B:F,5,0),"0")</f>
        <v>0</v>
      </c>
      <c r="GY40" s="103">
        <f>IFERROR(VLOOKUP(B40,'[1]28'!B:J,9,0),"0")</f>
        <v>0</v>
      </c>
      <c r="GZ40" s="103">
        <f>IFERROR(VLOOKUP(B40,'[1]28'!B:K,10,0),"0")</f>
        <v>0</v>
      </c>
      <c r="HA40" s="103">
        <f>IFERROR(VLOOKUP(B40,'[1]28'!B:L,11,0),"0")</f>
        <v>0</v>
      </c>
      <c r="HB40" s="101">
        <f t="shared" si="36"/>
        <v>0</v>
      </c>
      <c r="HC40" s="103">
        <f>IFERROR(VLOOKUP(B40,'[1]29'!B:D,3,0),"0")</f>
        <v>0</v>
      </c>
      <c r="HD40" s="103">
        <f>IFERROR(VLOOKUP(B40,'[1]29'!B:E,4,0),"0")</f>
        <v>0</v>
      </c>
      <c r="HE40" s="103">
        <f>IFERROR(VLOOKUP(B40,'[1]29'!B:F,5,0),"0")</f>
        <v>0</v>
      </c>
      <c r="HF40" s="103">
        <f>IFERROR(VLOOKUP(B40,'[1]29'!B:J,9,0),"0")</f>
        <v>0</v>
      </c>
      <c r="HG40" s="103">
        <f>IFERROR(VLOOKUP(B40,'[1]29'!B:K,10,0),"0")</f>
        <v>0</v>
      </c>
      <c r="HH40" s="103">
        <f>IFERROR(VLOOKUP(B40,'[1]29'!B:L,11,0),"0")</f>
        <v>0</v>
      </c>
      <c r="HI40" s="101">
        <f t="shared" si="37"/>
        <v>0</v>
      </c>
      <c r="HJ40" s="103">
        <f>IFERROR(VLOOKUP(B40,'[1]30'!B:D,3,0),"0")</f>
        <v>0</v>
      </c>
      <c r="HK40" s="103">
        <f>IFERROR(VLOOKUP(B40,'[1]30'!B:E,4,0),"0")</f>
        <v>0</v>
      </c>
      <c r="HL40" s="103">
        <f>IFERROR(VLOOKUP(B40,'[1]30'!B:F,5,0),"0")</f>
        <v>0</v>
      </c>
      <c r="HM40" s="103">
        <f>IFERROR(VLOOKUP(B40,'[1]30'!B:J,9,0),"0")</f>
        <v>0</v>
      </c>
      <c r="HN40" s="103">
        <f>IFERROR(VLOOKUP(B40,'[1]30'!B:K,10,0),"0")</f>
        <v>0</v>
      </c>
      <c r="HO40" s="103">
        <f>IFERROR(VLOOKUP(B40,'[1]30'!B:L,11,0),"0")</f>
        <v>0</v>
      </c>
      <c r="HP40" s="101">
        <f t="shared" si="38"/>
        <v>0</v>
      </c>
      <c r="HQ40" s="103">
        <f>IFERROR(VLOOKUP(B40,'[1]31'!B:D,3,0),"0")</f>
        <v>45</v>
      </c>
      <c r="HR40" s="103">
        <f>IFERROR(VLOOKUP(B40,'[1]31'!B:E,4,0),"0")</f>
        <v>0</v>
      </c>
      <c r="HS40" s="103">
        <f>IFERROR(VLOOKUP(B40,'[1]31'!B:F,5,0),"0")</f>
        <v>0</v>
      </c>
      <c r="HT40" s="103">
        <f>IFERROR(VLOOKUP(B40,'[1]31'!B:J,9,0),"0")</f>
        <v>0</v>
      </c>
      <c r="HU40" s="103">
        <f>IFERROR(VLOOKUP(B40,'[1]31'!B:K,10,0),"0")</f>
        <v>0</v>
      </c>
      <c r="HV40" s="103">
        <f>IFERROR(VLOOKUP(B40,'[1]31'!B:L,11,0),"0")</f>
        <v>0</v>
      </c>
      <c r="HW40" s="101">
        <f t="shared" si="39"/>
        <v>45</v>
      </c>
    </row>
    <row r="41" spans="1:231" x14ac:dyDescent="0.6">
      <c r="A41" s="83">
        <v>38</v>
      </c>
      <c r="B41" s="83">
        <v>1111076</v>
      </c>
      <c r="C41" s="84" t="s">
        <v>16901</v>
      </c>
      <c r="D41" s="83" t="s">
        <v>169</v>
      </c>
      <c r="E41" s="85">
        <v>4.4800000000000004</v>
      </c>
      <c r="F41" s="99">
        <f t="shared" si="41"/>
        <v>331.52000000000004</v>
      </c>
      <c r="G41" s="100">
        <f t="shared" si="40"/>
        <v>63</v>
      </c>
      <c r="H41" s="100">
        <f t="shared" si="40"/>
        <v>10</v>
      </c>
      <c r="I41" s="100">
        <f t="shared" si="40"/>
        <v>1</v>
      </c>
      <c r="J41" s="100">
        <f t="shared" si="40"/>
        <v>0</v>
      </c>
      <c r="K41" s="100">
        <f t="shared" si="40"/>
        <v>0</v>
      </c>
      <c r="L41" s="100">
        <f t="shared" si="40"/>
        <v>0</v>
      </c>
      <c r="M41" s="101">
        <f t="shared" si="7"/>
        <v>74</v>
      </c>
      <c r="N41" s="102">
        <f t="shared" si="8"/>
        <v>74</v>
      </c>
      <c r="O41" s="103">
        <f>IFERROR(VLOOKUP(B41,'[1]1'!B:D,3,0),"0")</f>
        <v>0</v>
      </c>
      <c r="P41" s="103">
        <f>IFERROR(VLOOKUP(B41,'[1]1'!B:E,4,0),"0")</f>
        <v>0</v>
      </c>
      <c r="Q41" s="103">
        <f>IFERROR(VLOOKUP(B41,'[1]1'!B:F,5,0),"0")</f>
        <v>1</v>
      </c>
      <c r="R41" s="103">
        <f>IFERROR(VLOOKUP(B41,'[1]1'!B:J,9,0),"0")</f>
        <v>0</v>
      </c>
      <c r="S41" s="103">
        <f>IFERROR(VLOOKUP(B41,'[1]1'!B:K,10,0),"0")</f>
        <v>0</v>
      </c>
      <c r="T41" s="103">
        <f>IFERROR(VLOOKUP(B41,'[1]1'!B:L,11,0),"0")</f>
        <v>0</v>
      </c>
      <c r="U41" s="101">
        <f t="shared" si="9"/>
        <v>1</v>
      </c>
      <c r="V41" s="103">
        <f>IFERROR(VLOOKUP(B41,'[1]2'!B:D,3,0),"0")</f>
        <v>0</v>
      </c>
      <c r="W41" s="103">
        <f>IFERROR(VLOOKUP(B41,'[1]2'!B:E,4,0),"0")</f>
        <v>5</v>
      </c>
      <c r="X41" s="103">
        <f>IFERROR(VLOOKUP(B41,'[1]2'!B:F,5,0),"0")</f>
        <v>0</v>
      </c>
      <c r="Y41" s="103">
        <f>IFERROR(VLOOKUP(B41,'[1]2'!B:J,9,0),"0")</f>
        <v>0</v>
      </c>
      <c r="Z41" s="103">
        <f>IFERROR(VLOOKUP(B41,'[1]2'!B:K,10,0),"0")</f>
        <v>0</v>
      </c>
      <c r="AA41" s="103">
        <f>IFERROR(VLOOKUP(B41,'[1]2'!B:L,11,0),"0")</f>
        <v>0</v>
      </c>
      <c r="AB41" s="101">
        <f t="shared" si="10"/>
        <v>5</v>
      </c>
      <c r="AC41" s="103">
        <f>IFERROR(VLOOKUP(B41,'[1]3'!B:D,3,0),"0")</f>
        <v>0</v>
      </c>
      <c r="AD41" s="103">
        <f>IFERROR(VLOOKUP(B41,'[1]3'!B:E,4,0),"0")</f>
        <v>1</v>
      </c>
      <c r="AE41" s="103">
        <f>IFERROR(VLOOKUP(B41,'[1]3'!B:F,5,0),"0")</f>
        <v>0</v>
      </c>
      <c r="AF41" s="103">
        <f>IFERROR(VLOOKUP(B41,'[1]3'!B:J,9,0),"0")</f>
        <v>0</v>
      </c>
      <c r="AG41" s="103">
        <f>IFERROR(VLOOKUP(B41,'[1]3'!B:K,10,0),"0")</f>
        <v>0</v>
      </c>
      <c r="AH41" s="103">
        <f>IFERROR(VLOOKUP(B41,'[1]3'!B:L,11,0),"0")</f>
        <v>0</v>
      </c>
      <c r="AI41" s="101">
        <f t="shared" si="11"/>
        <v>1</v>
      </c>
      <c r="AJ41" s="103">
        <f>IFERROR(VLOOKUP(B41,'[1]4'!B:D,3,0),"0")</f>
        <v>0</v>
      </c>
      <c r="AK41" s="103">
        <f>IFERROR(VLOOKUP(B41,'[1]4'!B:E,4,0),"0")</f>
        <v>4</v>
      </c>
      <c r="AL41" s="103">
        <f>IFERROR(VLOOKUP(B41,'[1]4'!B:F,5,0),"0")</f>
        <v>0</v>
      </c>
      <c r="AM41" s="103">
        <f>IFERROR(VLOOKUP(B41,'[1]4'!B:J,9,0),"0")</f>
        <v>0</v>
      </c>
      <c r="AN41" s="103">
        <f>IFERROR(VLOOKUP(B41,'[1]4'!B:K,10,0),"0")</f>
        <v>0</v>
      </c>
      <c r="AO41" s="103">
        <f>IFERROR(VLOOKUP(B41,'[1]4'!B:L,11,0),"0")</f>
        <v>0</v>
      </c>
      <c r="AP41" s="101">
        <f t="shared" si="12"/>
        <v>4</v>
      </c>
      <c r="AQ41" s="103">
        <f>IFERROR(VLOOKUP(B41,'[1]5'!B:D,3,0),"0")</f>
        <v>0</v>
      </c>
      <c r="AR41" s="103">
        <f>IFERROR(VLOOKUP(B41,'[1]5'!B:E,4,0),"0")</f>
        <v>0</v>
      </c>
      <c r="AS41" s="103">
        <f>IFERROR(VLOOKUP(B41,'[1]5'!B:F,5,0),"0")</f>
        <v>0</v>
      </c>
      <c r="AT41" s="103">
        <f>IFERROR(VLOOKUP(B41,'[1]5'!B:J,9,0),"0")</f>
        <v>0</v>
      </c>
      <c r="AU41" s="103">
        <f>IFERROR(VLOOKUP(B41,'[1]5'!B:K,10,0),"0")</f>
        <v>0</v>
      </c>
      <c r="AV41" s="103">
        <f>IFERROR(VLOOKUP(B41,'[1]5'!B:L,11,0),"0")</f>
        <v>0</v>
      </c>
      <c r="AW41" s="101">
        <f t="shared" si="13"/>
        <v>0</v>
      </c>
      <c r="AX41" s="103">
        <f>IFERROR(VLOOKUP(B41,'[1]6'!B:D,3,0),"0")</f>
        <v>0</v>
      </c>
      <c r="AY41" s="103">
        <f>IFERROR(VLOOKUP(B41,'[1]6'!B:E,4,0),"0")</f>
        <v>0</v>
      </c>
      <c r="AZ41" s="103">
        <f>IFERROR(VLOOKUP(B41,'[1]6'!B:F,5,0),"0")</f>
        <v>0</v>
      </c>
      <c r="BA41" s="103">
        <f>IFERROR(VLOOKUP(B41,'[1]6'!B:J,9,0),"0")</f>
        <v>0</v>
      </c>
      <c r="BB41" s="103">
        <f>IFERROR(VLOOKUP(B41,'[1]6'!B:K,10,0),"0")</f>
        <v>0</v>
      </c>
      <c r="BC41" s="103">
        <f>IFERROR(VLOOKUP(B41,'[1]6'!B:L,11,0),"0")</f>
        <v>0</v>
      </c>
      <c r="BD41" s="101">
        <f t="shared" si="14"/>
        <v>0</v>
      </c>
      <c r="BE41" s="103">
        <f>IFERROR(VLOOKUP(B41,'[1]7'!B:D,3,0),"0")</f>
        <v>0</v>
      </c>
      <c r="BF41" s="103">
        <f>IFERROR(VLOOKUP(B41,'[1]7'!B:E,4,0),"0")</f>
        <v>0</v>
      </c>
      <c r="BG41" s="103">
        <f>IFERROR(VLOOKUP(B41,'[1]7'!B:F,5,0),"0")</f>
        <v>0</v>
      </c>
      <c r="BH41" s="103">
        <f>IFERROR(VLOOKUP(B41,'[1]7'!B:J,9,0),"0")</f>
        <v>0</v>
      </c>
      <c r="BI41" s="103">
        <f>IFERROR(VLOOKUP(B41,'[1]7'!B:K,10,0),"0")</f>
        <v>0</v>
      </c>
      <c r="BJ41" s="103">
        <f>IFERROR(VLOOKUP(B41,'[1]7'!B:L,11,0),"0")</f>
        <v>0</v>
      </c>
      <c r="BK41" s="101">
        <f t="shared" si="15"/>
        <v>0</v>
      </c>
      <c r="BL41" s="103">
        <f>IFERROR(VLOOKUP(B41,'[1]8'!B:D,3,0),"0")</f>
        <v>0</v>
      </c>
      <c r="BM41" s="103">
        <f>IFERROR(VLOOKUP(B41,'[1]8'!B:E,4,0),"0")</f>
        <v>0</v>
      </c>
      <c r="BN41" s="103">
        <f>IFERROR(VLOOKUP(B41,'[1]8'!B:F,5,0),"0")</f>
        <v>0</v>
      </c>
      <c r="BO41" s="103">
        <f>IFERROR(VLOOKUP(B41,'[1]8'!B:J,9,0),"0")</f>
        <v>0</v>
      </c>
      <c r="BP41" s="103">
        <f>IFERROR(VLOOKUP(B41,'[1]8'!B:K,10,0),"0")</f>
        <v>0</v>
      </c>
      <c r="BQ41" s="103">
        <f>IFERROR(VLOOKUP(B41,'[1]8'!B:L,11,0),"0")</f>
        <v>0</v>
      </c>
      <c r="BR41" s="101">
        <f t="shared" si="16"/>
        <v>0</v>
      </c>
      <c r="BS41" s="103">
        <f>IFERROR(VLOOKUP(B41,'[1]9'!B:D,3,0),"0")</f>
        <v>0</v>
      </c>
      <c r="BT41" s="103">
        <f>IFERROR(VLOOKUP(B41,'[1]9'!B:E,4,0),"0")</f>
        <v>0</v>
      </c>
      <c r="BU41" s="103">
        <f>IFERROR(VLOOKUP(B41,'[1]9'!B:F,5,0),"0")</f>
        <v>0</v>
      </c>
      <c r="BV41" s="103">
        <f>IFERROR(VLOOKUP(B41,'[1]9'!B:J,9,0),"0")</f>
        <v>0</v>
      </c>
      <c r="BW41" s="103">
        <f>IFERROR(VLOOKUP(B41,'[1]9'!B:K,10,0),"0")</f>
        <v>0</v>
      </c>
      <c r="BX41" s="103">
        <f>IFERROR(VLOOKUP(B41,'[1]9'!B:L,11,0),"0")</f>
        <v>0</v>
      </c>
      <c r="BY41" s="101">
        <f t="shared" si="17"/>
        <v>0</v>
      </c>
      <c r="BZ41" s="103">
        <f>IFERROR(VLOOKUP(B41,'[1]10'!B:D,3,0),"0")</f>
        <v>4</v>
      </c>
      <c r="CA41" s="103">
        <f>IFERROR(VLOOKUP(B41,'[1]10'!B:E,4,0),"0")</f>
        <v>0</v>
      </c>
      <c r="CB41" s="103">
        <f>IFERROR(VLOOKUP(B41,'[1]10'!B:F,5,0),"0")</f>
        <v>0</v>
      </c>
      <c r="CC41" s="103">
        <f>IFERROR(VLOOKUP(B41,'[1]10'!B:J,9,0),"0")</f>
        <v>0</v>
      </c>
      <c r="CD41" s="103">
        <f>IFERROR(VLOOKUP(B41,'[1]10'!B:K,10,0),"0")</f>
        <v>0</v>
      </c>
      <c r="CE41" s="103">
        <f>IFERROR(VLOOKUP(B41,'[1]10'!B:L,11,0),"0")</f>
        <v>0</v>
      </c>
      <c r="CF41" s="101">
        <f t="shared" si="18"/>
        <v>4</v>
      </c>
      <c r="CG41" s="103">
        <f>IFERROR(VLOOKUP(B41,'[1]11'!B:D,3,0),"0")</f>
        <v>0</v>
      </c>
      <c r="CH41" s="103">
        <f>IFERROR(VLOOKUP(B41,'[1]11'!B:E,4,0),"0")</f>
        <v>0</v>
      </c>
      <c r="CI41" s="103">
        <f>IFERROR(VLOOKUP(B41,'[1]11'!B:F,5,0),"0")</f>
        <v>0</v>
      </c>
      <c r="CJ41" s="103">
        <f>IFERROR(VLOOKUP(B41,'[1]11'!B:J,9,0),"0")</f>
        <v>0</v>
      </c>
      <c r="CK41" s="103">
        <f>IFERROR(VLOOKUP(B41,'[1]11'!B:K,10,0),"0")</f>
        <v>0</v>
      </c>
      <c r="CL41" s="103">
        <f>IFERROR(VLOOKUP(B41,'[1]11'!B:L,11,0),"0")</f>
        <v>0</v>
      </c>
      <c r="CM41" s="101">
        <f t="shared" si="19"/>
        <v>0</v>
      </c>
      <c r="CN41" s="103">
        <f>IFERROR(VLOOKUP(B41,'[1]12'!B:D,3,0),"0")</f>
        <v>0</v>
      </c>
      <c r="CO41" s="103">
        <f>IFERROR(VLOOKUP(B41,'[1]12'!B:E,4,0),"0")</f>
        <v>0</v>
      </c>
      <c r="CP41" s="103">
        <f>IFERROR(VLOOKUP(B41,'[1]12'!B:F,5,0),"0")</f>
        <v>0</v>
      </c>
      <c r="CQ41" s="103">
        <f>IFERROR(VLOOKUP(B41,'[1]12'!B:J,9,0),"0")</f>
        <v>0</v>
      </c>
      <c r="CR41" s="103">
        <f>IFERROR(VLOOKUP(B41,'[1]12'!B:K,10,0),"0")</f>
        <v>0</v>
      </c>
      <c r="CS41" s="103">
        <f>IFERROR(VLOOKUP(B41,'[1]12'!B:L,11,0),"0")</f>
        <v>0</v>
      </c>
      <c r="CT41" s="101">
        <f t="shared" si="20"/>
        <v>0</v>
      </c>
      <c r="CU41" s="103">
        <f>IFERROR(VLOOKUP(B41,'[1]13'!B:D,3,0),"0")</f>
        <v>0</v>
      </c>
      <c r="CV41" s="103">
        <f>IFERROR(VLOOKUP(B41,'[1]13'!B:E,4,0),"0")</f>
        <v>0</v>
      </c>
      <c r="CW41" s="103">
        <f>IFERROR(VLOOKUP(B41,'[1]13'!B:F,5,0),"0")</f>
        <v>0</v>
      </c>
      <c r="CX41" s="103">
        <f>IFERROR(VLOOKUP(B41,'[1]13'!B:J,9,0),"0")</f>
        <v>0</v>
      </c>
      <c r="CY41" s="103">
        <f>IFERROR(VLOOKUP(B41,'[1]13'!B:K,10,0),"0")</f>
        <v>0</v>
      </c>
      <c r="CZ41" s="103">
        <f>IFERROR(VLOOKUP(B41,'[1]13'!B:L,11,0),"0")</f>
        <v>0</v>
      </c>
      <c r="DA41" s="101">
        <f t="shared" si="21"/>
        <v>0</v>
      </c>
      <c r="DB41" s="103">
        <f>IFERROR(VLOOKUP(B41,'[1]14'!B:D,3,0),"0")</f>
        <v>0</v>
      </c>
      <c r="DC41" s="103">
        <f>IFERROR(VLOOKUP(B41,'[1]14'!B:E,4,0),"0")</f>
        <v>0</v>
      </c>
      <c r="DD41" s="103">
        <f>IFERROR(VLOOKUP(B41,'[1]14'!B:F,5,0),"0")</f>
        <v>0</v>
      </c>
      <c r="DE41" s="103">
        <f>IFERROR(VLOOKUP(B41,'[1]14'!B:J,9,0),"0")</f>
        <v>0</v>
      </c>
      <c r="DF41" s="103">
        <f>IFERROR(VLOOKUP(B41,'[1]14'!B:K,10,0),"0")</f>
        <v>0</v>
      </c>
      <c r="DG41" s="103">
        <f>IFERROR(VLOOKUP(B41,'[1]14'!B:L,11,0),"0")</f>
        <v>0</v>
      </c>
      <c r="DH41" s="101">
        <f t="shared" si="22"/>
        <v>0</v>
      </c>
      <c r="DI41" s="103">
        <f>IFERROR(VLOOKUP(B41,'[1]15'!B:D,3,0),"0")</f>
        <v>0</v>
      </c>
      <c r="DJ41" s="103">
        <f>IFERROR(VLOOKUP(B41,'[1]15'!B:E,4,0),"0")</f>
        <v>0</v>
      </c>
      <c r="DK41" s="103">
        <f>IFERROR(VLOOKUP(B41,'[1]15'!B:F,5,0),"0")</f>
        <v>0</v>
      </c>
      <c r="DL41" s="103">
        <f>IFERROR(VLOOKUP(B41,'[1]15'!B:J,9,0),"0")</f>
        <v>0</v>
      </c>
      <c r="DM41" s="103">
        <f>IFERROR(VLOOKUP(B41,'[1]15'!B:K,10,0),"0")</f>
        <v>0</v>
      </c>
      <c r="DN41" s="103">
        <f>IFERROR(VLOOKUP(B41,'[1]15'!B:L,11,0),"0")</f>
        <v>0</v>
      </c>
      <c r="DO41" s="101">
        <f t="shared" si="23"/>
        <v>0</v>
      </c>
      <c r="DP41" s="103">
        <f>IFERROR(VLOOKUP(B41,'[1]16'!B:D,3,0),"0")</f>
        <v>0</v>
      </c>
      <c r="DQ41" s="103">
        <f>IFERROR(VLOOKUP(B41,'[1]16'!B:E,4,0),"0")</f>
        <v>0</v>
      </c>
      <c r="DR41" s="103">
        <f>IFERROR(VLOOKUP(B41,'[1]16'!B:F,5,0),"0")</f>
        <v>0</v>
      </c>
      <c r="DS41" s="103">
        <f>IFERROR(VLOOKUP(B41,'[1]16'!B:J,9,0),"0")</f>
        <v>0</v>
      </c>
      <c r="DT41" s="103">
        <f>IFERROR(VLOOKUP(B41,'[1]16'!B:K,10,0),"0")</f>
        <v>0</v>
      </c>
      <c r="DU41" s="103">
        <f>IFERROR(VLOOKUP(B41,'[1]16'!B:L,11,0),"0")</f>
        <v>0</v>
      </c>
      <c r="DV41" s="101">
        <f t="shared" si="24"/>
        <v>0</v>
      </c>
      <c r="DW41" s="103">
        <f>IFERROR(VLOOKUP(B41,'[1]17'!B:D,3,0),"0")</f>
        <v>0</v>
      </c>
      <c r="DX41" s="103">
        <f>IFERROR(VLOOKUP(B41,'[1]17'!B:E,4,0),"0")</f>
        <v>0</v>
      </c>
      <c r="DY41" s="103">
        <f>IFERROR(VLOOKUP(B41,'[1]17'!B:F,5,0),"0")</f>
        <v>0</v>
      </c>
      <c r="DZ41" s="103">
        <f>IFERROR(VLOOKUP(B41,'[1]17'!B:J,9,0),"0")</f>
        <v>0</v>
      </c>
      <c r="EA41" s="103">
        <f>IFERROR(VLOOKUP(B41,'[1]17'!B:K,10,0),"0")</f>
        <v>0</v>
      </c>
      <c r="EB41" s="103">
        <f>IFERROR(VLOOKUP(B41,'[1]17'!B:L,11,0),"0")</f>
        <v>0</v>
      </c>
      <c r="EC41" s="101">
        <f t="shared" si="25"/>
        <v>0</v>
      </c>
      <c r="ED41" s="103">
        <f>IFERROR(VLOOKUP(B41,'[1]18'!B:D,3,0),"0")</f>
        <v>0</v>
      </c>
      <c r="EE41" s="103">
        <f>IFERROR(VLOOKUP(B41,'[1]18'!B:E,4,0),"0")</f>
        <v>0</v>
      </c>
      <c r="EF41" s="103">
        <f>IFERROR(VLOOKUP(B41,'[1]18'!B:F,5,0),"0")</f>
        <v>0</v>
      </c>
      <c r="EG41" s="103">
        <f>IFERROR(VLOOKUP(B41,'[1]18'!B:J,9,0),"0")</f>
        <v>0</v>
      </c>
      <c r="EH41" s="103">
        <f>IFERROR(VLOOKUP(B41,'[1]18'!B:K,10,0),"0")</f>
        <v>0</v>
      </c>
      <c r="EI41" s="103">
        <f>IFERROR(VLOOKUP(B41,'[1]18'!B:L,11,0),"0")</f>
        <v>0</v>
      </c>
      <c r="EJ41" s="101">
        <f t="shared" si="26"/>
        <v>0</v>
      </c>
      <c r="EK41" s="103">
        <f>IFERROR(VLOOKUP(B41,'[1]19'!B:D,3,0),"0")</f>
        <v>0</v>
      </c>
      <c r="EL41" s="103">
        <f>IFERROR(VLOOKUP(B41,'[1]19'!B:E,4,0),"0")</f>
        <v>0</v>
      </c>
      <c r="EM41" s="103">
        <f>IFERROR(VLOOKUP(B41,'[1]19'!B:F,5,0),"0")</f>
        <v>0</v>
      </c>
      <c r="EN41" s="103">
        <f>IFERROR(VLOOKUP(B41,'[1]19'!B:J,9,0),"0")</f>
        <v>0</v>
      </c>
      <c r="EO41" s="103">
        <f>IFERROR(VLOOKUP(B41,'[1]19'!B:K,10,0),"0")</f>
        <v>0</v>
      </c>
      <c r="EP41" s="103">
        <f>IFERROR(VLOOKUP(B41,'[1]19'!B:L,11,0),"0")</f>
        <v>0</v>
      </c>
      <c r="EQ41" s="101">
        <f t="shared" si="27"/>
        <v>0</v>
      </c>
      <c r="ER41" s="103">
        <f>IFERROR(VLOOKUP(B41,'[1]20'!B:D,3,0),"0")</f>
        <v>3</v>
      </c>
      <c r="ES41" s="103">
        <f>IFERROR(VLOOKUP(B41,'[1]20'!B:E,4,0),"0")</f>
        <v>0</v>
      </c>
      <c r="ET41" s="103">
        <f>IFERROR(VLOOKUP(B41,'[1]20'!B:F,5,0),"0")</f>
        <v>0</v>
      </c>
      <c r="EU41" s="103">
        <f>IFERROR(VLOOKUP(B41,'[1]20'!B:J,9,0),"0")</f>
        <v>0</v>
      </c>
      <c r="EV41" s="103">
        <f>IFERROR(VLOOKUP(B41,'[1]20'!B:K,10,0),"0")</f>
        <v>0</v>
      </c>
      <c r="EW41" s="103">
        <f>IFERROR(VLOOKUP(B41,'[1]20'!B:L,11,0),"0")</f>
        <v>0</v>
      </c>
      <c r="EX41" s="101">
        <f t="shared" si="28"/>
        <v>3</v>
      </c>
      <c r="EY41" s="103">
        <f>IFERROR(VLOOKUP(B41,'[1]21'!B:D,3,0),"0")</f>
        <v>0</v>
      </c>
      <c r="EZ41" s="103">
        <f>IFERROR(VLOOKUP(B41,'[1]21'!B:E,4,0),"0")</f>
        <v>0</v>
      </c>
      <c r="FA41" s="103">
        <f>IFERROR(VLOOKUP(B41,'[1]21'!B:F,5,0),"0")</f>
        <v>0</v>
      </c>
      <c r="FB41" s="103">
        <f>IFERROR(VLOOKUP(B41,'[1]21'!B:J,9,0),"0")</f>
        <v>0</v>
      </c>
      <c r="FC41" s="103">
        <f>IFERROR(VLOOKUP(B41,'[1]21'!B:K,10,0),"0")</f>
        <v>0</v>
      </c>
      <c r="FD41" s="103">
        <f>IFERROR(VLOOKUP(B41,'[1]21'!B:L,11,0),"0")</f>
        <v>0</v>
      </c>
      <c r="FE41" s="101">
        <f t="shared" si="29"/>
        <v>0</v>
      </c>
      <c r="FF41" s="103">
        <f>IFERROR(VLOOKUP(B41,'[1]22'!B:D,3,0),"0")</f>
        <v>0</v>
      </c>
      <c r="FG41" s="103">
        <f>IFERROR(VLOOKUP(B41,'[1]22'!B:E,4,0),"0")</f>
        <v>0</v>
      </c>
      <c r="FH41" s="103">
        <f>IFERROR(VLOOKUP(B41,'[1]22'!B:F,5,0),"0")</f>
        <v>0</v>
      </c>
      <c r="FI41" s="103">
        <f>IFERROR(VLOOKUP(B41,'[1]22'!B:J,9,0),"0")</f>
        <v>0</v>
      </c>
      <c r="FJ41" s="103">
        <f>IFERROR(VLOOKUP(B41,'[1]22'!B:K,10,0),"0")</f>
        <v>0</v>
      </c>
      <c r="FK41" s="103">
        <f>IFERROR(VLOOKUP(B41,'[1]22'!B:L,11,0),"0")</f>
        <v>0</v>
      </c>
      <c r="FL41" s="101">
        <f t="shared" si="30"/>
        <v>0</v>
      </c>
      <c r="FM41" s="103">
        <f>IFERROR(VLOOKUP(B41,'[1]23'!B:D,3,0),"0")</f>
        <v>0</v>
      </c>
      <c r="FN41" s="103">
        <f>IFERROR(VLOOKUP(B41,'[1]23'!B:E,4,0),"0")</f>
        <v>0</v>
      </c>
      <c r="FO41" s="103">
        <f>IFERROR(VLOOKUP(B41,'[1]23'!B:F,5,0),"0")</f>
        <v>0</v>
      </c>
      <c r="FP41" s="103">
        <f>IFERROR(VLOOKUP(B41,'[1]23'!B:J,9,0),"0")</f>
        <v>0</v>
      </c>
      <c r="FQ41" s="103">
        <f>IFERROR(VLOOKUP(B41,'[1]23'!B:K,10,0),"0")</f>
        <v>0</v>
      </c>
      <c r="FR41" s="103">
        <f>IFERROR(VLOOKUP(B41,'[1]23'!B:L,11,0),"0")</f>
        <v>0</v>
      </c>
      <c r="FS41" s="101">
        <f t="shared" si="31"/>
        <v>0</v>
      </c>
      <c r="FT41" s="103">
        <f>IFERROR(VLOOKUP(B41,'[1]24'!B:D,3,0),"0")</f>
        <v>11</v>
      </c>
      <c r="FU41" s="103">
        <f>IFERROR(VLOOKUP(B41,'[1]24'!B:E,4,0),"0")</f>
        <v>0</v>
      </c>
      <c r="FV41" s="103">
        <f>IFERROR(VLOOKUP(B41,'[1]24'!B:F,5,0),"0")</f>
        <v>0</v>
      </c>
      <c r="FW41" s="103">
        <f>IFERROR(VLOOKUP(B41,'[1]24'!B:J,9,0),"0")</f>
        <v>0</v>
      </c>
      <c r="FX41" s="103">
        <f>IFERROR(VLOOKUP(B41,'[1]24'!B:K,10,0),"0")</f>
        <v>0</v>
      </c>
      <c r="FY41" s="103">
        <f>IFERROR(VLOOKUP(B41,'[1]24'!B:L,11,0),"0")</f>
        <v>0</v>
      </c>
      <c r="FZ41" s="101">
        <f t="shared" si="32"/>
        <v>11</v>
      </c>
      <c r="GA41" s="103">
        <f>IFERROR(VLOOKUP(B41,'[1]25'!B:D,3,0),"0")</f>
        <v>0</v>
      </c>
      <c r="GB41" s="103">
        <f>IFERROR(VLOOKUP(B41,'[1]25'!B:E,4,0),"0")</f>
        <v>0</v>
      </c>
      <c r="GC41" s="103">
        <f>IFERROR(VLOOKUP(B41,'[1]25'!B:F,5,0),"0")</f>
        <v>0</v>
      </c>
      <c r="GD41" s="103">
        <f>IFERROR(VLOOKUP(B41,'[1]25'!B:J,9,0),"0")</f>
        <v>0</v>
      </c>
      <c r="GE41" s="103">
        <f>IFERROR(VLOOKUP(B41,'[1]25'!B:K,10,0),"0")</f>
        <v>0</v>
      </c>
      <c r="GF41" s="103">
        <f>IFERROR(VLOOKUP(B41,'[1]25'!B:L,11,0),"0")</f>
        <v>0</v>
      </c>
      <c r="GG41" s="101">
        <f t="shared" si="33"/>
        <v>0</v>
      </c>
      <c r="GH41" s="103">
        <f>IFERROR(VLOOKUP(B41,'[1]26'!B:D,3,0),"0")</f>
        <v>0</v>
      </c>
      <c r="GI41" s="103">
        <f>IFERROR(VLOOKUP(B41,'[1]26'!B:E,4,0),"0")</f>
        <v>0</v>
      </c>
      <c r="GJ41" s="103">
        <f>IFERROR(VLOOKUP(B41,'[1]26'!B:F,5,0),"0")</f>
        <v>0</v>
      </c>
      <c r="GK41" s="103">
        <f>IFERROR(VLOOKUP(B41,'[1]26'!B:J,9,0),"0")</f>
        <v>0</v>
      </c>
      <c r="GL41" s="103">
        <f>IFERROR(VLOOKUP(B41,'[1]26'!B:K,10,0),"0")</f>
        <v>0</v>
      </c>
      <c r="GM41" s="103">
        <f>IFERROR(VLOOKUP(B41,'[1]26'!B:L,11,0),"0")</f>
        <v>0</v>
      </c>
      <c r="GN41" s="101">
        <f t="shared" si="34"/>
        <v>0</v>
      </c>
      <c r="GO41" s="103">
        <f>IFERROR(VLOOKUP(B41,'[1]27'!B:D,3,0),"0")</f>
        <v>0</v>
      </c>
      <c r="GP41" s="103">
        <f>IFERROR(VLOOKUP(B41,'[1]27'!B:E,4,0),"0")</f>
        <v>0</v>
      </c>
      <c r="GQ41" s="103">
        <f>IFERROR(VLOOKUP(B41,'[1]27'!B:F,5,0),"0")</f>
        <v>0</v>
      </c>
      <c r="GR41" s="103">
        <f>IFERROR(VLOOKUP(B41,'[1]27'!B:J,9,0),"0")</f>
        <v>0</v>
      </c>
      <c r="GS41" s="103">
        <f>IFERROR(VLOOKUP(B41,'[1]27'!B:K,10,0),"0")</f>
        <v>0</v>
      </c>
      <c r="GT41" s="103">
        <f>IFERROR(VLOOKUP(B41,'[1]27'!B:L,11,0),"0")</f>
        <v>0</v>
      </c>
      <c r="GU41" s="101">
        <f t="shared" si="35"/>
        <v>0</v>
      </c>
      <c r="GV41" s="103">
        <f>IFERROR(VLOOKUP(B41,'[1]28'!B:D,3,0),"0")</f>
        <v>0</v>
      </c>
      <c r="GW41" s="103">
        <f>IFERROR(VLOOKUP(B41,'[1]28'!B:E,4,0),"0")</f>
        <v>0</v>
      </c>
      <c r="GX41" s="103">
        <f>IFERROR(VLOOKUP(B41,'[1]28'!B:F,5,0),"0")</f>
        <v>0</v>
      </c>
      <c r="GY41" s="103">
        <f>IFERROR(VLOOKUP(B41,'[1]28'!B:J,9,0),"0")</f>
        <v>0</v>
      </c>
      <c r="GZ41" s="103">
        <f>IFERROR(VLOOKUP(B41,'[1]28'!B:K,10,0),"0")</f>
        <v>0</v>
      </c>
      <c r="HA41" s="103">
        <f>IFERROR(VLOOKUP(B41,'[1]28'!B:L,11,0),"0")</f>
        <v>0</v>
      </c>
      <c r="HB41" s="101">
        <f t="shared" si="36"/>
        <v>0</v>
      </c>
      <c r="HC41" s="103">
        <f>IFERROR(VLOOKUP(B41,'[1]29'!B:D,3,0),"0")</f>
        <v>0</v>
      </c>
      <c r="HD41" s="103">
        <f>IFERROR(VLOOKUP(B41,'[1]29'!B:E,4,0),"0")</f>
        <v>0</v>
      </c>
      <c r="HE41" s="103">
        <f>IFERROR(VLOOKUP(B41,'[1]29'!B:F,5,0),"0")</f>
        <v>0</v>
      </c>
      <c r="HF41" s="103">
        <f>IFERROR(VLOOKUP(B41,'[1]29'!B:J,9,0),"0")</f>
        <v>0</v>
      </c>
      <c r="HG41" s="103">
        <f>IFERROR(VLOOKUP(B41,'[1]29'!B:K,10,0),"0")</f>
        <v>0</v>
      </c>
      <c r="HH41" s="103">
        <f>IFERROR(VLOOKUP(B41,'[1]29'!B:L,11,0),"0")</f>
        <v>0</v>
      </c>
      <c r="HI41" s="101">
        <f t="shared" si="37"/>
        <v>0</v>
      </c>
      <c r="HJ41" s="103">
        <f>IFERROR(VLOOKUP(B41,'[1]30'!B:D,3,0),"0")</f>
        <v>0</v>
      </c>
      <c r="HK41" s="103">
        <f>IFERROR(VLOOKUP(B41,'[1]30'!B:E,4,0),"0")</f>
        <v>0</v>
      </c>
      <c r="HL41" s="103">
        <f>IFERROR(VLOOKUP(B41,'[1]30'!B:F,5,0),"0")</f>
        <v>0</v>
      </c>
      <c r="HM41" s="103">
        <f>IFERROR(VLOOKUP(B41,'[1]30'!B:J,9,0),"0")</f>
        <v>0</v>
      </c>
      <c r="HN41" s="103">
        <f>IFERROR(VLOOKUP(B41,'[1]30'!B:K,10,0),"0")</f>
        <v>0</v>
      </c>
      <c r="HO41" s="103">
        <f>IFERROR(VLOOKUP(B41,'[1]30'!B:L,11,0),"0")</f>
        <v>0</v>
      </c>
      <c r="HP41" s="101">
        <f t="shared" si="38"/>
        <v>0</v>
      </c>
      <c r="HQ41" s="103">
        <f>IFERROR(VLOOKUP(B41,'[1]31'!B:D,3,0),"0")</f>
        <v>45</v>
      </c>
      <c r="HR41" s="103">
        <f>IFERROR(VLOOKUP(B41,'[1]31'!B:E,4,0),"0")</f>
        <v>0</v>
      </c>
      <c r="HS41" s="103">
        <f>IFERROR(VLOOKUP(B41,'[1]31'!B:F,5,0),"0")</f>
        <v>0</v>
      </c>
      <c r="HT41" s="103">
        <f>IFERROR(VLOOKUP(B41,'[1]31'!B:J,9,0),"0")</f>
        <v>0</v>
      </c>
      <c r="HU41" s="103">
        <f>IFERROR(VLOOKUP(B41,'[1]31'!B:K,10,0),"0")</f>
        <v>0</v>
      </c>
      <c r="HV41" s="103">
        <f>IFERROR(VLOOKUP(B41,'[1]31'!B:L,11,0),"0")</f>
        <v>0</v>
      </c>
      <c r="HW41" s="101">
        <f t="shared" si="39"/>
        <v>45</v>
      </c>
    </row>
    <row r="42" spans="1:231" x14ac:dyDescent="0.6">
      <c r="A42" s="83">
        <v>39</v>
      </c>
      <c r="B42" s="83">
        <v>1111077</v>
      </c>
      <c r="C42" s="84" t="s">
        <v>16902</v>
      </c>
      <c r="D42" s="83" t="s">
        <v>169</v>
      </c>
      <c r="E42" s="85">
        <v>4.43</v>
      </c>
      <c r="F42" s="99">
        <f t="shared" si="41"/>
        <v>318.95999999999998</v>
      </c>
      <c r="G42" s="100">
        <f t="shared" si="40"/>
        <v>61</v>
      </c>
      <c r="H42" s="100">
        <f t="shared" si="40"/>
        <v>10</v>
      </c>
      <c r="I42" s="100">
        <f t="shared" si="40"/>
        <v>1</v>
      </c>
      <c r="J42" s="100">
        <f t="shared" si="40"/>
        <v>0</v>
      </c>
      <c r="K42" s="100">
        <f t="shared" si="40"/>
        <v>0</v>
      </c>
      <c r="L42" s="100">
        <f t="shared" si="40"/>
        <v>0</v>
      </c>
      <c r="M42" s="101">
        <f t="shared" si="7"/>
        <v>72</v>
      </c>
      <c r="N42" s="102">
        <f t="shared" si="8"/>
        <v>72</v>
      </c>
      <c r="O42" s="103">
        <f>IFERROR(VLOOKUP(B42,'[1]1'!B:D,3,0),"0")</f>
        <v>0</v>
      </c>
      <c r="P42" s="103">
        <f>IFERROR(VLOOKUP(B42,'[1]1'!B:E,4,0),"0")</f>
        <v>0</v>
      </c>
      <c r="Q42" s="103">
        <f>IFERROR(VLOOKUP(B42,'[1]1'!B:F,5,0),"0")</f>
        <v>1</v>
      </c>
      <c r="R42" s="103">
        <f>IFERROR(VLOOKUP(B42,'[1]1'!B:J,9,0),"0")</f>
        <v>0</v>
      </c>
      <c r="S42" s="103">
        <f>IFERROR(VLOOKUP(B42,'[1]1'!B:K,10,0),"0")</f>
        <v>0</v>
      </c>
      <c r="T42" s="103">
        <f>IFERROR(VLOOKUP(B42,'[1]1'!B:L,11,0),"0")</f>
        <v>0</v>
      </c>
      <c r="U42" s="101">
        <f t="shared" si="9"/>
        <v>1</v>
      </c>
      <c r="V42" s="103">
        <f>IFERROR(VLOOKUP(B42,'[1]2'!B:D,3,0),"0")</f>
        <v>0</v>
      </c>
      <c r="W42" s="103">
        <f>IFERROR(VLOOKUP(B42,'[1]2'!B:E,4,0),"0")</f>
        <v>5</v>
      </c>
      <c r="X42" s="103">
        <f>IFERROR(VLOOKUP(B42,'[1]2'!B:F,5,0),"0")</f>
        <v>0</v>
      </c>
      <c r="Y42" s="103">
        <f>IFERROR(VLOOKUP(B42,'[1]2'!B:J,9,0),"0")</f>
        <v>0</v>
      </c>
      <c r="Z42" s="103">
        <f>IFERROR(VLOOKUP(B42,'[1]2'!B:K,10,0),"0")</f>
        <v>0</v>
      </c>
      <c r="AA42" s="103">
        <f>IFERROR(VLOOKUP(B42,'[1]2'!B:L,11,0),"0")</f>
        <v>0</v>
      </c>
      <c r="AB42" s="101">
        <f t="shared" si="10"/>
        <v>5</v>
      </c>
      <c r="AC42" s="103">
        <f>IFERROR(VLOOKUP(B42,'[1]3'!B:D,3,0),"0")</f>
        <v>0</v>
      </c>
      <c r="AD42" s="103">
        <f>IFERROR(VLOOKUP(B42,'[1]3'!B:E,4,0),"0")</f>
        <v>1</v>
      </c>
      <c r="AE42" s="103">
        <f>IFERROR(VLOOKUP(B42,'[1]3'!B:F,5,0),"0")</f>
        <v>0</v>
      </c>
      <c r="AF42" s="103">
        <f>IFERROR(VLOOKUP(B42,'[1]3'!B:J,9,0),"0")</f>
        <v>0</v>
      </c>
      <c r="AG42" s="103">
        <f>IFERROR(VLOOKUP(B42,'[1]3'!B:K,10,0),"0")</f>
        <v>0</v>
      </c>
      <c r="AH42" s="103">
        <f>IFERROR(VLOOKUP(B42,'[1]3'!B:L,11,0),"0")</f>
        <v>0</v>
      </c>
      <c r="AI42" s="101">
        <f t="shared" si="11"/>
        <v>1</v>
      </c>
      <c r="AJ42" s="103">
        <f>IFERROR(VLOOKUP(B42,'[1]4'!B:D,3,0),"0")</f>
        <v>0</v>
      </c>
      <c r="AK42" s="103">
        <f>IFERROR(VLOOKUP(B42,'[1]4'!B:E,4,0),"0")</f>
        <v>4</v>
      </c>
      <c r="AL42" s="103">
        <f>IFERROR(VLOOKUP(B42,'[1]4'!B:F,5,0),"0")</f>
        <v>0</v>
      </c>
      <c r="AM42" s="103">
        <f>IFERROR(VLOOKUP(B42,'[1]4'!B:J,9,0),"0")</f>
        <v>0</v>
      </c>
      <c r="AN42" s="103">
        <f>IFERROR(VLOOKUP(B42,'[1]4'!B:K,10,0),"0")</f>
        <v>0</v>
      </c>
      <c r="AO42" s="103">
        <f>IFERROR(VLOOKUP(B42,'[1]4'!B:L,11,0),"0")</f>
        <v>0</v>
      </c>
      <c r="AP42" s="101">
        <f t="shared" si="12"/>
        <v>4</v>
      </c>
      <c r="AQ42" s="103">
        <f>IFERROR(VLOOKUP(B42,'[1]5'!B:D,3,0),"0")</f>
        <v>0</v>
      </c>
      <c r="AR42" s="103">
        <f>IFERROR(VLOOKUP(B42,'[1]5'!B:E,4,0),"0")</f>
        <v>0</v>
      </c>
      <c r="AS42" s="103">
        <f>IFERROR(VLOOKUP(B42,'[1]5'!B:F,5,0),"0")</f>
        <v>0</v>
      </c>
      <c r="AT42" s="103">
        <f>IFERROR(VLOOKUP(B42,'[1]5'!B:J,9,0),"0")</f>
        <v>0</v>
      </c>
      <c r="AU42" s="103">
        <f>IFERROR(VLOOKUP(B42,'[1]5'!B:K,10,0),"0")</f>
        <v>0</v>
      </c>
      <c r="AV42" s="103">
        <f>IFERROR(VLOOKUP(B42,'[1]5'!B:L,11,0),"0")</f>
        <v>0</v>
      </c>
      <c r="AW42" s="101">
        <f t="shared" si="13"/>
        <v>0</v>
      </c>
      <c r="AX42" s="103">
        <f>IFERROR(VLOOKUP(B42,'[1]6'!B:D,3,0),"0")</f>
        <v>0</v>
      </c>
      <c r="AY42" s="103">
        <f>IFERROR(VLOOKUP(B42,'[1]6'!B:E,4,0),"0")</f>
        <v>0</v>
      </c>
      <c r="AZ42" s="103">
        <f>IFERROR(VLOOKUP(B42,'[1]6'!B:F,5,0),"0")</f>
        <v>0</v>
      </c>
      <c r="BA42" s="103">
        <f>IFERROR(VLOOKUP(B42,'[1]6'!B:J,9,0),"0")</f>
        <v>0</v>
      </c>
      <c r="BB42" s="103">
        <f>IFERROR(VLOOKUP(B42,'[1]6'!B:K,10,0),"0")</f>
        <v>0</v>
      </c>
      <c r="BC42" s="103">
        <f>IFERROR(VLOOKUP(B42,'[1]6'!B:L,11,0),"0")</f>
        <v>0</v>
      </c>
      <c r="BD42" s="101">
        <f t="shared" si="14"/>
        <v>0</v>
      </c>
      <c r="BE42" s="103">
        <f>IFERROR(VLOOKUP(B42,'[1]7'!B:D,3,0),"0")</f>
        <v>0</v>
      </c>
      <c r="BF42" s="103">
        <f>IFERROR(VLOOKUP(B42,'[1]7'!B:E,4,0),"0")</f>
        <v>0</v>
      </c>
      <c r="BG42" s="103">
        <f>IFERROR(VLOOKUP(B42,'[1]7'!B:F,5,0),"0")</f>
        <v>0</v>
      </c>
      <c r="BH42" s="103">
        <f>IFERROR(VLOOKUP(B42,'[1]7'!B:J,9,0),"0")</f>
        <v>0</v>
      </c>
      <c r="BI42" s="103">
        <f>IFERROR(VLOOKUP(B42,'[1]7'!B:K,10,0),"0")</f>
        <v>0</v>
      </c>
      <c r="BJ42" s="103">
        <f>IFERROR(VLOOKUP(B42,'[1]7'!B:L,11,0),"0")</f>
        <v>0</v>
      </c>
      <c r="BK42" s="101">
        <f t="shared" si="15"/>
        <v>0</v>
      </c>
      <c r="BL42" s="103">
        <f>IFERROR(VLOOKUP(B42,'[1]8'!B:D,3,0),"0")</f>
        <v>0</v>
      </c>
      <c r="BM42" s="103">
        <f>IFERROR(VLOOKUP(B42,'[1]8'!B:E,4,0),"0")</f>
        <v>0</v>
      </c>
      <c r="BN42" s="103">
        <f>IFERROR(VLOOKUP(B42,'[1]8'!B:F,5,0),"0")</f>
        <v>0</v>
      </c>
      <c r="BO42" s="103">
        <f>IFERROR(VLOOKUP(B42,'[1]8'!B:J,9,0),"0")</f>
        <v>0</v>
      </c>
      <c r="BP42" s="103">
        <f>IFERROR(VLOOKUP(B42,'[1]8'!B:K,10,0),"0")</f>
        <v>0</v>
      </c>
      <c r="BQ42" s="103">
        <f>IFERROR(VLOOKUP(B42,'[1]8'!B:L,11,0),"0")</f>
        <v>0</v>
      </c>
      <c r="BR42" s="101">
        <f t="shared" si="16"/>
        <v>0</v>
      </c>
      <c r="BS42" s="103">
        <f>IFERROR(VLOOKUP(B42,'[1]9'!B:D,3,0),"0")</f>
        <v>0</v>
      </c>
      <c r="BT42" s="103">
        <f>IFERROR(VLOOKUP(B42,'[1]9'!B:E,4,0),"0")</f>
        <v>0</v>
      </c>
      <c r="BU42" s="103">
        <f>IFERROR(VLOOKUP(B42,'[1]9'!B:F,5,0),"0")</f>
        <v>0</v>
      </c>
      <c r="BV42" s="103">
        <f>IFERROR(VLOOKUP(B42,'[1]9'!B:J,9,0),"0")</f>
        <v>0</v>
      </c>
      <c r="BW42" s="103">
        <f>IFERROR(VLOOKUP(B42,'[1]9'!B:K,10,0),"0")</f>
        <v>0</v>
      </c>
      <c r="BX42" s="103">
        <f>IFERROR(VLOOKUP(B42,'[1]9'!B:L,11,0),"0")</f>
        <v>0</v>
      </c>
      <c r="BY42" s="101">
        <f t="shared" si="17"/>
        <v>0</v>
      </c>
      <c r="BZ42" s="103">
        <f>IFERROR(VLOOKUP(B42,'[1]10'!B:D,3,0),"0")</f>
        <v>4</v>
      </c>
      <c r="CA42" s="103">
        <f>IFERROR(VLOOKUP(B42,'[1]10'!B:E,4,0),"0")</f>
        <v>0</v>
      </c>
      <c r="CB42" s="103">
        <f>IFERROR(VLOOKUP(B42,'[1]10'!B:F,5,0),"0")</f>
        <v>0</v>
      </c>
      <c r="CC42" s="103">
        <f>IFERROR(VLOOKUP(B42,'[1]10'!B:J,9,0),"0")</f>
        <v>0</v>
      </c>
      <c r="CD42" s="103">
        <f>IFERROR(VLOOKUP(B42,'[1]10'!B:K,10,0),"0")</f>
        <v>0</v>
      </c>
      <c r="CE42" s="103">
        <f>IFERROR(VLOOKUP(B42,'[1]10'!B:L,11,0),"0")</f>
        <v>0</v>
      </c>
      <c r="CF42" s="101">
        <f t="shared" si="18"/>
        <v>4</v>
      </c>
      <c r="CG42" s="103">
        <f>IFERROR(VLOOKUP(B42,'[1]11'!B:D,3,0),"0")</f>
        <v>0</v>
      </c>
      <c r="CH42" s="103">
        <f>IFERROR(VLOOKUP(B42,'[1]11'!B:E,4,0),"0")</f>
        <v>0</v>
      </c>
      <c r="CI42" s="103">
        <f>IFERROR(VLOOKUP(B42,'[1]11'!B:F,5,0),"0")</f>
        <v>0</v>
      </c>
      <c r="CJ42" s="103">
        <f>IFERROR(VLOOKUP(B42,'[1]11'!B:J,9,0),"0")</f>
        <v>0</v>
      </c>
      <c r="CK42" s="103">
        <f>IFERROR(VLOOKUP(B42,'[1]11'!B:K,10,0),"0")</f>
        <v>0</v>
      </c>
      <c r="CL42" s="103">
        <f>IFERROR(VLOOKUP(B42,'[1]11'!B:L,11,0),"0")</f>
        <v>0</v>
      </c>
      <c r="CM42" s="101">
        <f t="shared" si="19"/>
        <v>0</v>
      </c>
      <c r="CN42" s="103">
        <f>IFERROR(VLOOKUP(B42,'[1]12'!B:D,3,0),"0")</f>
        <v>0</v>
      </c>
      <c r="CO42" s="103">
        <f>IFERROR(VLOOKUP(B42,'[1]12'!B:E,4,0),"0")</f>
        <v>0</v>
      </c>
      <c r="CP42" s="103">
        <f>IFERROR(VLOOKUP(B42,'[1]12'!B:F,5,0),"0")</f>
        <v>0</v>
      </c>
      <c r="CQ42" s="103">
        <f>IFERROR(VLOOKUP(B42,'[1]12'!B:J,9,0),"0")</f>
        <v>0</v>
      </c>
      <c r="CR42" s="103">
        <f>IFERROR(VLOOKUP(B42,'[1]12'!B:K,10,0),"0")</f>
        <v>0</v>
      </c>
      <c r="CS42" s="103">
        <f>IFERROR(VLOOKUP(B42,'[1]12'!B:L,11,0),"0")</f>
        <v>0</v>
      </c>
      <c r="CT42" s="101">
        <f t="shared" si="20"/>
        <v>0</v>
      </c>
      <c r="CU42" s="103">
        <f>IFERROR(VLOOKUP(B42,'[1]13'!B:D,3,0),"0")</f>
        <v>0</v>
      </c>
      <c r="CV42" s="103">
        <f>IFERROR(VLOOKUP(B42,'[1]13'!B:E,4,0),"0")</f>
        <v>0</v>
      </c>
      <c r="CW42" s="103">
        <f>IFERROR(VLOOKUP(B42,'[1]13'!B:F,5,0),"0")</f>
        <v>0</v>
      </c>
      <c r="CX42" s="103">
        <f>IFERROR(VLOOKUP(B42,'[1]13'!B:J,9,0),"0")</f>
        <v>0</v>
      </c>
      <c r="CY42" s="103">
        <f>IFERROR(VLOOKUP(B42,'[1]13'!B:K,10,0),"0")</f>
        <v>0</v>
      </c>
      <c r="CZ42" s="103">
        <f>IFERROR(VLOOKUP(B42,'[1]13'!B:L,11,0),"0")</f>
        <v>0</v>
      </c>
      <c r="DA42" s="101">
        <f t="shared" si="21"/>
        <v>0</v>
      </c>
      <c r="DB42" s="103">
        <f>IFERROR(VLOOKUP(B42,'[1]14'!B:D,3,0),"0")</f>
        <v>0</v>
      </c>
      <c r="DC42" s="103">
        <f>IFERROR(VLOOKUP(B42,'[1]14'!B:E,4,0),"0")</f>
        <v>0</v>
      </c>
      <c r="DD42" s="103">
        <f>IFERROR(VLOOKUP(B42,'[1]14'!B:F,5,0),"0")</f>
        <v>0</v>
      </c>
      <c r="DE42" s="103">
        <f>IFERROR(VLOOKUP(B42,'[1]14'!B:J,9,0),"0")</f>
        <v>0</v>
      </c>
      <c r="DF42" s="103">
        <f>IFERROR(VLOOKUP(B42,'[1]14'!B:K,10,0),"0")</f>
        <v>0</v>
      </c>
      <c r="DG42" s="103">
        <f>IFERROR(VLOOKUP(B42,'[1]14'!B:L,11,0),"0")</f>
        <v>0</v>
      </c>
      <c r="DH42" s="101">
        <f t="shared" si="22"/>
        <v>0</v>
      </c>
      <c r="DI42" s="103">
        <f>IFERROR(VLOOKUP(B42,'[1]15'!B:D,3,0),"0")</f>
        <v>0</v>
      </c>
      <c r="DJ42" s="103">
        <f>IFERROR(VLOOKUP(B42,'[1]15'!B:E,4,0),"0")</f>
        <v>0</v>
      </c>
      <c r="DK42" s="103">
        <f>IFERROR(VLOOKUP(B42,'[1]15'!B:F,5,0),"0")</f>
        <v>0</v>
      </c>
      <c r="DL42" s="103">
        <f>IFERROR(VLOOKUP(B42,'[1]15'!B:J,9,0),"0")</f>
        <v>0</v>
      </c>
      <c r="DM42" s="103">
        <f>IFERROR(VLOOKUP(B42,'[1]15'!B:K,10,0),"0")</f>
        <v>0</v>
      </c>
      <c r="DN42" s="103">
        <f>IFERROR(VLOOKUP(B42,'[1]15'!B:L,11,0),"0")</f>
        <v>0</v>
      </c>
      <c r="DO42" s="101">
        <f t="shared" si="23"/>
        <v>0</v>
      </c>
      <c r="DP42" s="103">
        <f>IFERROR(VLOOKUP(B42,'[1]16'!B:D,3,0),"0")</f>
        <v>0</v>
      </c>
      <c r="DQ42" s="103">
        <f>IFERROR(VLOOKUP(B42,'[1]16'!B:E,4,0),"0")</f>
        <v>0</v>
      </c>
      <c r="DR42" s="103">
        <f>IFERROR(VLOOKUP(B42,'[1]16'!B:F,5,0),"0")</f>
        <v>0</v>
      </c>
      <c r="DS42" s="103">
        <f>IFERROR(VLOOKUP(B42,'[1]16'!B:J,9,0),"0")</f>
        <v>0</v>
      </c>
      <c r="DT42" s="103">
        <f>IFERROR(VLOOKUP(B42,'[1]16'!B:K,10,0),"0")</f>
        <v>0</v>
      </c>
      <c r="DU42" s="103">
        <f>IFERROR(VLOOKUP(B42,'[1]16'!B:L,11,0),"0")</f>
        <v>0</v>
      </c>
      <c r="DV42" s="101">
        <f t="shared" si="24"/>
        <v>0</v>
      </c>
      <c r="DW42" s="103">
        <f>IFERROR(VLOOKUP(B42,'[1]17'!B:D,3,0),"0")</f>
        <v>0</v>
      </c>
      <c r="DX42" s="103">
        <f>IFERROR(VLOOKUP(B42,'[1]17'!B:E,4,0),"0")</f>
        <v>0</v>
      </c>
      <c r="DY42" s="103">
        <f>IFERROR(VLOOKUP(B42,'[1]17'!B:F,5,0),"0")</f>
        <v>0</v>
      </c>
      <c r="DZ42" s="103">
        <f>IFERROR(VLOOKUP(B42,'[1]17'!B:J,9,0),"0")</f>
        <v>0</v>
      </c>
      <c r="EA42" s="103">
        <f>IFERROR(VLOOKUP(B42,'[1]17'!B:K,10,0),"0")</f>
        <v>0</v>
      </c>
      <c r="EB42" s="103">
        <f>IFERROR(VLOOKUP(B42,'[1]17'!B:L,11,0),"0")</f>
        <v>0</v>
      </c>
      <c r="EC42" s="101">
        <f t="shared" si="25"/>
        <v>0</v>
      </c>
      <c r="ED42" s="103">
        <f>IFERROR(VLOOKUP(B42,'[1]18'!B:D,3,0),"0")</f>
        <v>0</v>
      </c>
      <c r="EE42" s="103">
        <f>IFERROR(VLOOKUP(B42,'[1]18'!B:E,4,0),"0")</f>
        <v>0</v>
      </c>
      <c r="EF42" s="103">
        <f>IFERROR(VLOOKUP(B42,'[1]18'!B:F,5,0),"0")</f>
        <v>0</v>
      </c>
      <c r="EG42" s="103">
        <f>IFERROR(VLOOKUP(B42,'[1]18'!B:J,9,0),"0")</f>
        <v>0</v>
      </c>
      <c r="EH42" s="103">
        <f>IFERROR(VLOOKUP(B42,'[1]18'!B:K,10,0),"0")</f>
        <v>0</v>
      </c>
      <c r="EI42" s="103">
        <f>IFERROR(VLOOKUP(B42,'[1]18'!B:L,11,0),"0")</f>
        <v>0</v>
      </c>
      <c r="EJ42" s="101">
        <f t="shared" si="26"/>
        <v>0</v>
      </c>
      <c r="EK42" s="103">
        <f>IFERROR(VLOOKUP(B42,'[1]19'!B:D,3,0),"0")</f>
        <v>0</v>
      </c>
      <c r="EL42" s="103">
        <f>IFERROR(VLOOKUP(B42,'[1]19'!B:E,4,0),"0")</f>
        <v>0</v>
      </c>
      <c r="EM42" s="103">
        <f>IFERROR(VLOOKUP(B42,'[1]19'!B:F,5,0),"0")</f>
        <v>0</v>
      </c>
      <c r="EN42" s="103">
        <f>IFERROR(VLOOKUP(B42,'[1]19'!B:J,9,0),"0")</f>
        <v>0</v>
      </c>
      <c r="EO42" s="103">
        <f>IFERROR(VLOOKUP(B42,'[1]19'!B:K,10,0),"0")</f>
        <v>0</v>
      </c>
      <c r="EP42" s="103">
        <f>IFERROR(VLOOKUP(B42,'[1]19'!B:L,11,0),"0")</f>
        <v>0</v>
      </c>
      <c r="EQ42" s="101">
        <f t="shared" si="27"/>
        <v>0</v>
      </c>
      <c r="ER42" s="103">
        <f>IFERROR(VLOOKUP(B42,'[1]20'!B:D,3,0),"0")</f>
        <v>1</v>
      </c>
      <c r="ES42" s="103">
        <f>IFERROR(VLOOKUP(B42,'[1]20'!B:E,4,0),"0")</f>
        <v>0</v>
      </c>
      <c r="ET42" s="103">
        <f>IFERROR(VLOOKUP(B42,'[1]20'!B:F,5,0),"0")</f>
        <v>0</v>
      </c>
      <c r="EU42" s="103">
        <f>IFERROR(VLOOKUP(B42,'[1]20'!B:J,9,0),"0")</f>
        <v>0</v>
      </c>
      <c r="EV42" s="103">
        <f>IFERROR(VLOOKUP(B42,'[1]20'!B:K,10,0),"0")</f>
        <v>0</v>
      </c>
      <c r="EW42" s="103">
        <f>IFERROR(VLOOKUP(B42,'[1]20'!B:L,11,0),"0")</f>
        <v>0</v>
      </c>
      <c r="EX42" s="101">
        <f t="shared" si="28"/>
        <v>1</v>
      </c>
      <c r="EY42" s="103">
        <f>IFERROR(VLOOKUP(B42,'[1]21'!B:D,3,0),"0")</f>
        <v>0</v>
      </c>
      <c r="EZ42" s="103">
        <f>IFERROR(VLOOKUP(B42,'[1]21'!B:E,4,0),"0")</f>
        <v>0</v>
      </c>
      <c r="FA42" s="103">
        <f>IFERROR(VLOOKUP(B42,'[1]21'!B:F,5,0),"0")</f>
        <v>0</v>
      </c>
      <c r="FB42" s="103">
        <f>IFERROR(VLOOKUP(B42,'[1]21'!B:J,9,0),"0")</f>
        <v>0</v>
      </c>
      <c r="FC42" s="103">
        <f>IFERROR(VLOOKUP(B42,'[1]21'!B:K,10,0),"0")</f>
        <v>0</v>
      </c>
      <c r="FD42" s="103">
        <f>IFERROR(VLOOKUP(B42,'[1]21'!B:L,11,0),"0")</f>
        <v>0</v>
      </c>
      <c r="FE42" s="101">
        <f t="shared" si="29"/>
        <v>0</v>
      </c>
      <c r="FF42" s="103">
        <f>IFERROR(VLOOKUP(B42,'[1]22'!B:D,3,0),"0")</f>
        <v>0</v>
      </c>
      <c r="FG42" s="103">
        <f>IFERROR(VLOOKUP(B42,'[1]22'!B:E,4,0),"0")</f>
        <v>0</v>
      </c>
      <c r="FH42" s="103">
        <f>IFERROR(VLOOKUP(B42,'[1]22'!B:F,5,0),"0")</f>
        <v>0</v>
      </c>
      <c r="FI42" s="103">
        <f>IFERROR(VLOOKUP(B42,'[1]22'!B:J,9,0),"0")</f>
        <v>0</v>
      </c>
      <c r="FJ42" s="103">
        <f>IFERROR(VLOOKUP(B42,'[1]22'!B:K,10,0),"0")</f>
        <v>0</v>
      </c>
      <c r="FK42" s="103">
        <f>IFERROR(VLOOKUP(B42,'[1]22'!B:L,11,0),"0")</f>
        <v>0</v>
      </c>
      <c r="FL42" s="101">
        <f t="shared" si="30"/>
        <v>0</v>
      </c>
      <c r="FM42" s="103">
        <f>IFERROR(VLOOKUP(B42,'[1]23'!B:D,3,0),"0")</f>
        <v>0</v>
      </c>
      <c r="FN42" s="103">
        <f>IFERROR(VLOOKUP(B42,'[1]23'!B:E,4,0),"0")</f>
        <v>0</v>
      </c>
      <c r="FO42" s="103">
        <f>IFERROR(VLOOKUP(B42,'[1]23'!B:F,5,0),"0")</f>
        <v>0</v>
      </c>
      <c r="FP42" s="103">
        <f>IFERROR(VLOOKUP(B42,'[1]23'!B:J,9,0),"0")</f>
        <v>0</v>
      </c>
      <c r="FQ42" s="103">
        <f>IFERROR(VLOOKUP(B42,'[1]23'!B:K,10,0),"0")</f>
        <v>0</v>
      </c>
      <c r="FR42" s="103">
        <f>IFERROR(VLOOKUP(B42,'[1]23'!B:L,11,0),"0")</f>
        <v>0</v>
      </c>
      <c r="FS42" s="101">
        <f t="shared" si="31"/>
        <v>0</v>
      </c>
      <c r="FT42" s="103">
        <f>IFERROR(VLOOKUP(B42,'[1]24'!B:D,3,0),"0")</f>
        <v>11</v>
      </c>
      <c r="FU42" s="103">
        <f>IFERROR(VLOOKUP(B42,'[1]24'!B:E,4,0),"0")</f>
        <v>0</v>
      </c>
      <c r="FV42" s="103">
        <f>IFERROR(VLOOKUP(B42,'[1]24'!B:F,5,0),"0")</f>
        <v>0</v>
      </c>
      <c r="FW42" s="103">
        <f>IFERROR(VLOOKUP(B42,'[1]24'!B:J,9,0),"0")</f>
        <v>0</v>
      </c>
      <c r="FX42" s="103">
        <f>IFERROR(VLOOKUP(B42,'[1]24'!B:K,10,0),"0")</f>
        <v>0</v>
      </c>
      <c r="FY42" s="103">
        <f>IFERROR(VLOOKUP(B42,'[1]24'!B:L,11,0),"0")</f>
        <v>0</v>
      </c>
      <c r="FZ42" s="101">
        <f t="shared" si="32"/>
        <v>11</v>
      </c>
      <c r="GA42" s="103">
        <f>IFERROR(VLOOKUP(B42,'[1]25'!B:D,3,0),"0")</f>
        <v>0</v>
      </c>
      <c r="GB42" s="103">
        <f>IFERROR(VLOOKUP(B42,'[1]25'!B:E,4,0),"0")</f>
        <v>0</v>
      </c>
      <c r="GC42" s="103">
        <f>IFERROR(VLOOKUP(B42,'[1]25'!B:F,5,0),"0")</f>
        <v>0</v>
      </c>
      <c r="GD42" s="103">
        <f>IFERROR(VLOOKUP(B42,'[1]25'!B:J,9,0),"0")</f>
        <v>0</v>
      </c>
      <c r="GE42" s="103">
        <f>IFERROR(VLOOKUP(B42,'[1]25'!B:K,10,0),"0")</f>
        <v>0</v>
      </c>
      <c r="GF42" s="103">
        <f>IFERROR(VLOOKUP(B42,'[1]25'!B:L,11,0),"0")</f>
        <v>0</v>
      </c>
      <c r="GG42" s="101">
        <f t="shared" si="33"/>
        <v>0</v>
      </c>
      <c r="GH42" s="103">
        <f>IFERROR(VLOOKUP(B42,'[1]26'!B:D,3,0),"0")</f>
        <v>0</v>
      </c>
      <c r="GI42" s="103">
        <f>IFERROR(VLOOKUP(B42,'[1]26'!B:E,4,0),"0")</f>
        <v>0</v>
      </c>
      <c r="GJ42" s="103">
        <f>IFERROR(VLOOKUP(B42,'[1]26'!B:F,5,0),"0")</f>
        <v>0</v>
      </c>
      <c r="GK42" s="103">
        <f>IFERROR(VLOOKUP(B42,'[1]26'!B:J,9,0),"0")</f>
        <v>0</v>
      </c>
      <c r="GL42" s="103">
        <f>IFERROR(VLOOKUP(B42,'[1]26'!B:K,10,0),"0")</f>
        <v>0</v>
      </c>
      <c r="GM42" s="103">
        <f>IFERROR(VLOOKUP(B42,'[1]26'!B:L,11,0),"0")</f>
        <v>0</v>
      </c>
      <c r="GN42" s="101">
        <f t="shared" si="34"/>
        <v>0</v>
      </c>
      <c r="GO42" s="103">
        <f>IFERROR(VLOOKUP(B42,'[1]27'!B:D,3,0),"0")</f>
        <v>0</v>
      </c>
      <c r="GP42" s="103">
        <f>IFERROR(VLOOKUP(B42,'[1]27'!B:E,4,0),"0")</f>
        <v>0</v>
      </c>
      <c r="GQ42" s="103">
        <f>IFERROR(VLOOKUP(B42,'[1]27'!B:F,5,0),"0")</f>
        <v>0</v>
      </c>
      <c r="GR42" s="103">
        <f>IFERROR(VLOOKUP(B42,'[1]27'!B:J,9,0),"0")</f>
        <v>0</v>
      </c>
      <c r="GS42" s="103">
        <f>IFERROR(VLOOKUP(B42,'[1]27'!B:K,10,0),"0")</f>
        <v>0</v>
      </c>
      <c r="GT42" s="103">
        <f>IFERROR(VLOOKUP(B42,'[1]27'!B:L,11,0),"0")</f>
        <v>0</v>
      </c>
      <c r="GU42" s="101">
        <f t="shared" si="35"/>
        <v>0</v>
      </c>
      <c r="GV42" s="103">
        <f>IFERROR(VLOOKUP(B42,'[1]28'!B:D,3,0),"0")</f>
        <v>0</v>
      </c>
      <c r="GW42" s="103">
        <f>IFERROR(VLOOKUP(B42,'[1]28'!B:E,4,0),"0")</f>
        <v>0</v>
      </c>
      <c r="GX42" s="103">
        <f>IFERROR(VLOOKUP(B42,'[1]28'!B:F,5,0),"0")</f>
        <v>0</v>
      </c>
      <c r="GY42" s="103">
        <f>IFERROR(VLOOKUP(B42,'[1]28'!B:J,9,0),"0")</f>
        <v>0</v>
      </c>
      <c r="GZ42" s="103">
        <f>IFERROR(VLOOKUP(B42,'[1]28'!B:K,10,0),"0")</f>
        <v>0</v>
      </c>
      <c r="HA42" s="103">
        <f>IFERROR(VLOOKUP(B42,'[1]28'!B:L,11,0),"0")</f>
        <v>0</v>
      </c>
      <c r="HB42" s="101">
        <f t="shared" si="36"/>
        <v>0</v>
      </c>
      <c r="HC42" s="103">
        <f>IFERROR(VLOOKUP(B42,'[1]29'!B:D,3,0),"0")</f>
        <v>0</v>
      </c>
      <c r="HD42" s="103">
        <f>IFERROR(VLOOKUP(B42,'[1]29'!B:E,4,0),"0")</f>
        <v>0</v>
      </c>
      <c r="HE42" s="103">
        <f>IFERROR(VLOOKUP(B42,'[1]29'!B:F,5,0),"0")</f>
        <v>0</v>
      </c>
      <c r="HF42" s="103">
        <f>IFERROR(VLOOKUP(B42,'[1]29'!B:J,9,0),"0")</f>
        <v>0</v>
      </c>
      <c r="HG42" s="103">
        <f>IFERROR(VLOOKUP(B42,'[1]29'!B:K,10,0),"0")</f>
        <v>0</v>
      </c>
      <c r="HH42" s="103">
        <f>IFERROR(VLOOKUP(B42,'[1]29'!B:L,11,0),"0")</f>
        <v>0</v>
      </c>
      <c r="HI42" s="101">
        <f t="shared" si="37"/>
        <v>0</v>
      </c>
      <c r="HJ42" s="103">
        <f>IFERROR(VLOOKUP(B42,'[1]30'!B:D,3,0),"0")</f>
        <v>0</v>
      </c>
      <c r="HK42" s="103">
        <f>IFERROR(VLOOKUP(B42,'[1]30'!B:E,4,0),"0")</f>
        <v>0</v>
      </c>
      <c r="HL42" s="103">
        <f>IFERROR(VLOOKUP(B42,'[1]30'!B:F,5,0),"0")</f>
        <v>0</v>
      </c>
      <c r="HM42" s="103">
        <f>IFERROR(VLOOKUP(B42,'[1]30'!B:J,9,0),"0")</f>
        <v>0</v>
      </c>
      <c r="HN42" s="103">
        <f>IFERROR(VLOOKUP(B42,'[1]30'!B:K,10,0),"0")</f>
        <v>0</v>
      </c>
      <c r="HO42" s="103">
        <f>IFERROR(VLOOKUP(B42,'[1]30'!B:L,11,0),"0")</f>
        <v>0</v>
      </c>
      <c r="HP42" s="101">
        <f t="shared" si="38"/>
        <v>0</v>
      </c>
      <c r="HQ42" s="103">
        <f>IFERROR(VLOOKUP(B42,'[1]31'!B:D,3,0),"0")</f>
        <v>45</v>
      </c>
      <c r="HR42" s="103">
        <f>IFERROR(VLOOKUP(B42,'[1]31'!B:E,4,0),"0")</f>
        <v>0</v>
      </c>
      <c r="HS42" s="103">
        <f>IFERROR(VLOOKUP(B42,'[1]31'!B:F,5,0),"0")</f>
        <v>0</v>
      </c>
      <c r="HT42" s="103">
        <f>IFERROR(VLOOKUP(B42,'[1]31'!B:J,9,0),"0")</f>
        <v>0</v>
      </c>
      <c r="HU42" s="103">
        <f>IFERROR(VLOOKUP(B42,'[1]31'!B:K,10,0),"0")</f>
        <v>0</v>
      </c>
      <c r="HV42" s="103">
        <f>IFERROR(VLOOKUP(B42,'[1]31'!B:L,11,0),"0")</f>
        <v>0</v>
      </c>
      <c r="HW42" s="101">
        <f t="shared" si="39"/>
        <v>45</v>
      </c>
    </row>
    <row r="43" spans="1:231" x14ac:dyDescent="0.6">
      <c r="A43" s="83">
        <v>40</v>
      </c>
      <c r="B43" s="83">
        <v>1111078</v>
      </c>
      <c r="C43" s="84" t="s">
        <v>16903</v>
      </c>
      <c r="D43" s="83" t="s">
        <v>169</v>
      </c>
      <c r="E43" s="85">
        <v>5.01</v>
      </c>
      <c r="F43" s="99">
        <f t="shared" si="41"/>
        <v>360.71999999999997</v>
      </c>
      <c r="G43" s="100">
        <f t="shared" si="40"/>
        <v>61</v>
      </c>
      <c r="H43" s="100">
        <f t="shared" si="40"/>
        <v>10</v>
      </c>
      <c r="I43" s="100">
        <f t="shared" si="40"/>
        <v>1</v>
      </c>
      <c r="J43" s="100">
        <f t="shared" si="40"/>
        <v>0</v>
      </c>
      <c r="K43" s="100">
        <f t="shared" si="40"/>
        <v>0</v>
      </c>
      <c r="L43" s="100">
        <f t="shared" si="40"/>
        <v>0</v>
      </c>
      <c r="M43" s="101">
        <f t="shared" si="7"/>
        <v>72</v>
      </c>
      <c r="N43" s="102">
        <f t="shared" si="8"/>
        <v>72</v>
      </c>
      <c r="O43" s="103">
        <f>IFERROR(VLOOKUP(B43,'[1]1'!B:D,3,0),"0")</f>
        <v>0</v>
      </c>
      <c r="P43" s="103">
        <f>IFERROR(VLOOKUP(B43,'[1]1'!B:E,4,0),"0")</f>
        <v>0</v>
      </c>
      <c r="Q43" s="103">
        <f>IFERROR(VLOOKUP(B43,'[1]1'!B:F,5,0),"0")</f>
        <v>1</v>
      </c>
      <c r="R43" s="103">
        <f>IFERROR(VLOOKUP(B43,'[1]1'!B:J,9,0),"0")</f>
        <v>0</v>
      </c>
      <c r="S43" s="103">
        <f>IFERROR(VLOOKUP(B43,'[1]1'!B:K,10,0),"0")</f>
        <v>0</v>
      </c>
      <c r="T43" s="103">
        <f>IFERROR(VLOOKUP(B43,'[1]1'!B:L,11,0),"0")</f>
        <v>0</v>
      </c>
      <c r="U43" s="101">
        <f t="shared" si="9"/>
        <v>1</v>
      </c>
      <c r="V43" s="103">
        <f>IFERROR(VLOOKUP(B43,'[1]2'!B:D,3,0),"0")</f>
        <v>0</v>
      </c>
      <c r="W43" s="103">
        <f>IFERROR(VLOOKUP(B43,'[1]2'!B:E,4,0),"0")</f>
        <v>5</v>
      </c>
      <c r="X43" s="103">
        <f>IFERROR(VLOOKUP(B43,'[1]2'!B:F,5,0),"0")</f>
        <v>0</v>
      </c>
      <c r="Y43" s="103">
        <f>IFERROR(VLOOKUP(B43,'[1]2'!B:J,9,0),"0")</f>
        <v>0</v>
      </c>
      <c r="Z43" s="103">
        <f>IFERROR(VLOOKUP(B43,'[1]2'!B:K,10,0),"0")</f>
        <v>0</v>
      </c>
      <c r="AA43" s="103">
        <f>IFERROR(VLOOKUP(B43,'[1]2'!B:L,11,0),"0")</f>
        <v>0</v>
      </c>
      <c r="AB43" s="101">
        <f t="shared" si="10"/>
        <v>5</v>
      </c>
      <c r="AC43" s="103">
        <f>IFERROR(VLOOKUP(B43,'[1]3'!B:D,3,0),"0")</f>
        <v>0</v>
      </c>
      <c r="AD43" s="103">
        <f>IFERROR(VLOOKUP(B43,'[1]3'!B:E,4,0),"0")</f>
        <v>1</v>
      </c>
      <c r="AE43" s="103">
        <f>IFERROR(VLOOKUP(B43,'[1]3'!B:F,5,0),"0")</f>
        <v>0</v>
      </c>
      <c r="AF43" s="103">
        <f>IFERROR(VLOOKUP(B43,'[1]3'!B:J,9,0),"0")</f>
        <v>0</v>
      </c>
      <c r="AG43" s="103">
        <f>IFERROR(VLOOKUP(B43,'[1]3'!B:K,10,0),"0")</f>
        <v>0</v>
      </c>
      <c r="AH43" s="103">
        <f>IFERROR(VLOOKUP(B43,'[1]3'!B:L,11,0),"0")</f>
        <v>0</v>
      </c>
      <c r="AI43" s="101">
        <f t="shared" si="11"/>
        <v>1</v>
      </c>
      <c r="AJ43" s="103">
        <f>IFERROR(VLOOKUP(B43,'[1]4'!B:D,3,0),"0")</f>
        <v>0</v>
      </c>
      <c r="AK43" s="103">
        <f>IFERROR(VLOOKUP(B43,'[1]4'!B:E,4,0),"0")</f>
        <v>4</v>
      </c>
      <c r="AL43" s="103">
        <f>IFERROR(VLOOKUP(B43,'[1]4'!B:F,5,0),"0")</f>
        <v>0</v>
      </c>
      <c r="AM43" s="103">
        <f>IFERROR(VLOOKUP(B43,'[1]4'!B:J,9,0),"0")</f>
        <v>0</v>
      </c>
      <c r="AN43" s="103">
        <f>IFERROR(VLOOKUP(B43,'[1]4'!B:K,10,0),"0")</f>
        <v>0</v>
      </c>
      <c r="AO43" s="103">
        <f>IFERROR(VLOOKUP(B43,'[1]4'!B:L,11,0),"0")</f>
        <v>0</v>
      </c>
      <c r="AP43" s="101">
        <f t="shared" si="12"/>
        <v>4</v>
      </c>
      <c r="AQ43" s="103">
        <f>IFERROR(VLOOKUP(B43,'[1]5'!B:D,3,0),"0")</f>
        <v>0</v>
      </c>
      <c r="AR43" s="103">
        <f>IFERROR(VLOOKUP(B43,'[1]5'!B:E,4,0),"0")</f>
        <v>0</v>
      </c>
      <c r="AS43" s="103">
        <f>IFERROR(VLOOKUP(B43,'[1]5'!B:F,5,0),"0")</f>
        <v>0</v>
      </c>
      <c r="AT43" s="103">
        <f>IFERROR(VLOOKUP(B43,'[1]5'!B:J,9,0),"0")</f>
        <v>0</v>
      </c>
      <c r="AU43" s="103">
        <f>IFERROR(VLOOKUP(B43,'[1]5'!B:K,10,0),"0")</f>
        <v>0</v>
      </c>
      <c r="AV43" s="103">
        <f>IFERROR(VLOOKUP(B43,'[1]5'!B:L,11,0),"0")</f>
        <v>0</v>
      </c>
      <c r="AW43" s="101">
        <f t="shared" si="13"/>
        <v>0</v>
      </c>
      <c r="AX43" s="103">
        <f>IFERROR(VLOOKUP(B43,'[1]6'!B:D,3,0),"0")</f>
        <v>0</v>
      </c>
      <c r="AY43" s="103">
        <f>IFERROR(VLOOKUP(B43,'[1]6'!B:E,4,0),"0")</f>
        <v>0</v>
      </c>
      <c r="AZ43" s="103">
        <f>IFERROR(VLOOKUP(B43,'[1]6'!B:F,5,0),"0")</f>
        <v>0</v>
      </c>
      <c r="BA43" s="103">
        <f>IFERROR(VLOOKUP(B43,'[1]6'!B:J,9,0),"0")</f>
        <v>0</v>
      </c>
      <c r="BB43" s="103">
        <f>IFERROR(VLOOKUP(B43,'[1]6'!B:K,10,0),"0")</f>
        <v>0</v>
      </c>
      <c r="BC43" s="103">
        <f>IFERROR(VLOOKUP(B43,'[1]6'!B:L,11,0),"0")</f>
        <v>0</v>
      </c>
      <c r="BD43" s="101">
        <f t="shared" si="14"/>
        <v>0</v>
      </c>
      <c r="BE43" s="103">
        <f>IFERROR(VLOOKUP(B43,'[1]7'!B:D,3,0),"0")</f>
        <v>0</v>
      </c>
      <c r="BF43" s="103">
        <f>IFERROR(VLOOKUP(B43,'[1]7'!B:E,4,0),"0")</f>
        <v>0</v>
      </c>
      <c r="BG43" s="103">
        <f>IFERROR(VLOOKUP(B43,'[1]7'!B:F,5,0),"0")</f>
        <v>0</v>
      </c>
      <c r="BH43" s="103">
        <f>IFERROR(VLOOKUP(B43,'[1]7'!B:J,9,0),"0")</f>
        <v>0</v>
      </c>
      <c r="BI43" s="103">
        <f>IFERROR(VLOOKUP(B43,'[1]7'!B:K,10,0),"0")</f>
        <v>0</v>
      </c>
      <c r="BJ43" s="103">
        <f>IFERROR(VLOOKUP(B43,'[1]7'!B:L,11,0),"0")</f>
        <v>0</v>
      </c>
      <c r="BK43" s="101">
        <f t="shared" si="15"/>
        <v>0</v>
      </c>
      <c r="BL43" s="103">
        <f>IFERROR(VLOOKUP(B43,'[1]8'!B:D,3,0),"0")</f>
        <v>0</v>
      </c>
      <c r="BM43" s="103">
        <f>IFERROR(VLOOKUP(B43,'[1]8'!B:E,4,0),"0")</f>
        <v>0</v>
      </c>
      <c r="BN43" s="103">
        <f>IFERROR(VLOOKUP(B43,'[1]8'!B:F,5,0),"0")</f>
        <v>0</v>
      </c>
      <c r="BO43" s="103">
        <f>IFERROR(VLOOKUP(B43,'[1]8'!B:J,9,0),"0")</f>
        <v>0</v>
      </c>
      <c r="BP43" s="103">
        <f>IFERROR(VLOOKUP(B43,'[1]8'!B:K,10,0),"0")</f>
        <v>0</v>
      </c>
      <c r="BQ43" s="103">
        <f>IFERROR(VLOOKUP(B43,'[1]8'!B:L,11,0),"0")</f>
        <v>0</v>
      </c>
      <c r="BR43" s="101">
        <f t="shared" si="16"/>
        <v>0</v>
      </c>
      <c r="BS43" s="103">
        <f>IFERROR(VLOOKUP(B43,'[1]9'!B:D,3,0),"0")</f>
        <v>0</v>
      </c>
      <c r="BT43" s="103">
        <f>IFERROR(VLOOKUP(B43,'[1]9'!B:E,4,0),"0")</f>
        <v>0</v>
      </c>
      <c r="BU43" s="103">
        <f>IFERROR(VLOOKUP(B43,'[1]9'!B:F,5,0),"0")</f>
        <v>0</v>
      </c>
      <c r="BV43" s="103">
        <f>IFERROR(VLOOKUP(B43,'[1]9'!B:J,9,0),"0")</f>
        <v>0</v>
      </c>
      <c r="BW43" s="103">
        <f>IFERROR(VLOOKUP(B43,'[1]9'!B:K,10,0),"0")</f>
        <v>0</v>
      </c>
      <c r="BX43" s="103">
        <f>IFERROR(VLOOKUP(B43,'[1]9'!B:L,11,0),"0")</f>
        <v>0</v>
      </c>
      <c r="BY43" s="101">
        <f t="shared" si="17"/>
        <v>0</v>
      </c>
      <c r="BZ43" s="103">
        <f>IFERROR(VLOOKUP(B43,'[1]10'!B:D,3,0),"0")</f>
        <v>4</v>
      </c>
      <c r="CA43" s="103">
        <f>IFERROR(VLOOKUP(B43,'[1]10'!B:E,4,0),"0")</f>
        <v>0</v>
      </c>
      <c r="CB43" s="103">
        <f>IFERROR(VLOOKUP(B43,'[1]10'!B:F,5,0),"0")</f>
        <v>0</v>
      </c>
      <c r="CC43" s="103">
        <f>IFERROR(VLOOKUP(B43,'[1]10'!B:J,9,0),"0")</f>
        <v>0</v>
      </c>
      <c r="CD43" s="103">
        <f>IFERROR(VLOOKUP(B43,'[1]10'!B:K,10,0),"0")</f>
        <v>0</v>
      </c>
      <c r="CE43" s="103">
        <f>IFERROR(VLOOKUP(B43,'[1]10'!B:L,11,0),"0")</f>
        <v>0</v>
      </c>
      <c r="CF43" s="101">
        <f t="shared" si="18"/>
        <v>4</v>
      </c>
      <c r="CG43" s="103">
        <f>IFERROR(VLOOKUP(B43,'[1]11'!B:D,3,0),"0")</f>
        <v>0</v>
      </c>
      <c r="CH43" s="103">
        <f>IFERROR(VLOOKUP(B43,'[1]11'!B:E,4,0),"0")</f>
        <v>0</v>
      </c>
      <c r="CI43" s="103">
        <f>IFERROR(VLOOKUP(B43,'[1]11'!B:F,5,0),"0")</f>
        <v>0</v>
      </c>
      <c r="CJ43" s="103">
        <f>IFERROR(VLOOKUP(B43,'[1]11'!B:J,9,0),"0")</f>
        <v>0</v>
      </c>
      <c r="CK43" s="103">
        <f>IFERROR(VLOOKUP(B43,'[1]11'!B:K,10,0),"0")</f>
        <v>0</v>
      </c>
      <c r="CL43" s="103">
        <f>IFERROR(VLOOKUP(B43,'[1]11'!B:L,11,0),"0")</f>
        <v>0</v>
      </c>
      <c r="CM43" s="101">
        <f t="shared" si="19"/>
        <v>0</v>
      </c>
      <c r="CN43" s="103">
        <f>IFERROR(VLOOKUP(B43,'[1]12'!B:D,3,0),"0")</f>
        <v>0</v>
      </c>
      <c r="CO43" s="103">
        <f>IFERROR(VLOOKUP(B43,'[1]12'!B:E,4,0),"0")</f>
        <v>0</v>
      </c>
      <c r="CP43" s="103">
        <f>IFERROR(VLOOKUP(B43,'[1]12'!B:F,5,0),"0")</f>
        <v>0</v>
      </c>
      <c r="CQ43" s="103">
        <f>IFERROR(VLOOKUP(B43,'[1]12'!B:J,9,0),"0")</f>
        <v>0</v>
      </c>
      <c r="CR43" s="103">
        <f>IFERROR(VLOOKUP(B43,'[1]12'!B:K,10,0),"0")</f>
        <v>0</v>
      </c>
      <c r="CS43" s="103">
        <f>IFERROR(VLOOKUP(B43,'[1]12'!B:L,11,0),"0")</f>
        <v>0</v>
      </c>
      <c r="CT43" s="101">
        <f t="shared" si="20"/>
        <v>0</v>
      </c>
      <c r="CU43" s="103">
        <f>IFERROR(VLOOKUP(B43,'[1]13'!B:D,3,0),"0")</f>
        <v>0</v>
      </c>
      <c r="CV43" s="103">
        <f>IFERROR(VLOOKUP(B43,'[1]13'!B:E,4,0),"0")</f>
        <v>0</v>
      </c>
      <c r="CW43" s="103">
        <f>IFERROR(VLOOKUP(B43,'[1]13'!B:F,5,0),"0")</f>
        <v>0</v>
      </c>
      <c r="CX43" s="103">
        <f>IFERROR(VLOOKUP(B43,'[1]13'!B:J,9,0),"0")</f>
        <v>0</v>
      </c>
      <c r="CY43" s="103">
        <f>IFERROR(VLOOKUP(B43,'[1]13'!B:K,10,0),"0")</f>
        <v>0</v>
      </c>
      <c r="CZ43" s="103">
        <f>IFERROR(VLOOKUP(B43,'[1]13'!B:L,11,0),"0")</f>
        <v>0</v>
      </c>
      <c r="DA43" s="101">
        <f t="shared" si="21"/>
        <v>0</v>
      </c>
      <c r="DB43" s="103">
        <f>IFERROR(VLOOKUP(B43,'[1]14'!B:D,3,0),"0")</f>
        <v>0</v>
      </c>
      <c r="DC43" s="103">
        <f>IFERROR(VLOOKUP(B43,'[1]14'!B:E,4,0),"0")</f>
        <v>0</v>
      </c>
      <c r="DD43" s="103">
        <f>IFERROR(VLOOKUP(B43,'[1]14'!B:F,5,0),"0")</f>
        <v>0</v>
      </c>
      <c r="DE43" s="103">
        <f>IFERROR(VLOOKUP(B43,'[1]14'!B:J,9,0),"0")</f>
        <v>0</v>
      </c>
      <c r="DF43" s="103">
        <f>IFERROR(VLOOKUP(B43,'[1]14'!B:K,10,0),"0")</f>
        <v>0</v>
      </c>
      <c r="DG43" s="103">
        <f>IFERROR(VLOOKUP(B43,'[1]14'!B:L,11,0),"0")</f>
        <v>0</v>
      </c>
      <c r="DH43" s="101">
        <f t="shared" si="22"/>
        <v>0</v>
      </c>
      <c r="DI43" s="103">
        <f>IFERROR(VLOOKUP(B43,'[1]15'!B:D,3,0),"0")</f>
        <v>0</v>
      </c>
      <c r="DJ43" s="103">
        <f>IFERROR(VLOOKUP(B43,'[1]15'!B:E,4,0),"0")</f>
        <v>0</v>
      </c>
      <c r="DK43" s="103">
        <f>IFERROR(VLOOKUP(B43,'[1]15'!B:F,5,0),"0")</f>
        <v>0</v>
      </c>
      <c r="DL43" s="103">
        <f>IFERROR(VLOOKUP(B43,'[1]15'!B:J,9,0),"0")</f>
        <v>0</v>
      </c>
      <c r="DM43" s="103">
        <f>IFERROR(VLOOKUP(B43,'[1]15'!B:K,10,0),"0")</f>
        <v>0</v>
      </c>
      <c r="DN43" s="103">
        <f>IFERROR(VLOOKUP(B43,'[1]15'!B:L,11,0),"0")</f>
        <v>0</v>
      </c>
      <c r="DO43" s="101">
        <f t="shared" si="23"/>
        <v>0</v>
      </c>
      <c r="DP43" s="103">
        <f>IFERROR(VLOOKUP(B43,'[1]16'!B:D,3,0),"0")</f>
        <v>0</v>
      </c>
      <c r="DQ43" s="103">
        <f>IFERROR(VLOOKUP(B43,'[1]16'!B:E,4,0),"0")</f>
        <v>0</v>
      </c>
      <c r="DR43" s="103">
        <f>IFERROR(VLOOKUP(B43,'[1]16'!B:F,5,0),"0")</f>
        <v>0</v>
      </c>
      <c r="DS43" s="103">
        <f>IFERROR(VLOOKUP(B43,'[1]16'!B:J,9,0),"0")</f>
        <v>0</v>
      </c>
      <c r="DT43" s="103">
        <f>IFERROR(VLOOKUP(B43,'[1]16'!B:K,10,0),"0")</f>
        <v>0</v>
      </c>
      <c r="DU43" s="103">
        <f>IFERROR(VLOOKUP(B43,'[1]16'!B:L,11,0),"0")</f>
        <v>0</v>
      </c>
      <c r="DV43" s="101">
        <f t="shared" si="24"/>
        <v>0</v>
      </c>
      <c r="DW43" s="103">
        <f>IFERROR(VLOOKUP(B43,'[1]17'!B:D,3,0),"0")</f>
        <v>0</v>
      </c>
      <c r="DX43" s="103">
        <f>IFERROR(VLOOKUP(B43,'[1]17'!B:E,4,0),"0")</f>
        <v>0</v>
      </c>
      <c r="DY43" s="103">
        <f>IFERROR(VLOOKUP(B43,'[1]17'!B:F,5,0),"0")</f>
        <v>0</v>
      </c>
      <c r="DZ43" s="103">
        <f>IFERROR(VLOOKUP(B43,'[1]17'!B:J,9,0),"0")</f>
        <v>0</v>
      </c>
      <c r="EA43" s="103">
        <f>IFERROR(VLOOKUP(B43,'[1]17'!B:K,10,0),"0")</f>
        <v>0</v>
      </c>
      <c r="EB43" s="103">
        <f>IFERROR(VLOOKUP(B43,'[1]17'!B:L,11,0),"0")</f>
        <v>0</v>
      </c>
      <c r="EC43" s="101">
        <f t="shared" si="25"/>
        <v>0</v>
      </c>
      <c r="ED43" s="103">
        <f>IFERROR(VLOOKUP(B43,'[1]18'!B:D,3,0),"0")</f>
        <v>0</v>
      </c>
      <c r="EE43" s="103">
        <f>IFERROR(VLOOKUP(B43,'[1]18'!B:E,4,0),"0")</f>
        <v>0</v>
      </c>
      <c r="EF43" s="103">
        <f>IFERROR(VLOOKUP(B43,'[1]18'!B:F,5,0),"0")</f>
        <v>0</v>
      </c>
      <c r="EG43" s="103">
        <f>IFERROR(VLOOKUP(B43,'[1]18'!B:J,9,0),"0")</f>
        <v>0</v>
      </c>
      <c r="EH43" s="103">
        <f>IFERROR(VLOOKUP(B43,'[1]18'!B:K,10,0),"0")</f>
        <v>0</v>
      </c>
      <c r="EI43" s="103">
        <f>IFERROR(VLOOKUP(B43,'[1]18'!B:L,11,0),"0")</f>
        <v>0</v>
      </c>
      <c r="EJ43" s="101">
        <f t="shared" si="26"/>
        <v>0</v>
      </c>
      <c r="EK43" s="103">
        <f>IFERROR(VLOOKUP(B43,'[1]19'!B:D,3,0),"0")</f>
        <v>0</v>
      </c>
      <c r="EL43" s="103">
        <f>IFERROR(VLOOKUP(B43,'[1]19'!B:E,4,0),"0")</f>
        <v>0</v>
      </c>
      <c r="EM43" s="103">
        <f>IFERROR(VLOOKUP(B43,'[1]19'!B:F,5,0),"0")</f>
        <v>0</v>
      </c>
      <c r="EN43" s="103">
        <f>IFERROR(VLOOKUP(B43,'[1]19'!B:J,9,0),"0")</f>
        <v>0</v>
      </c>
      <c r="EO43" s="103">
        <f>IFERROR(VLOOKUP(B43,'[1]19'!B:K,10,0),"0")</f>
        <v>0</v>
      </c>
      <c r="EP43" s="103">
        <f>IFERROR(VLOOKUP(B43,'[1]19'!B:L,11,0),"0")</f>
        <v>0</v>
      </c>
      <c r="EQ43" s="101">
        <f t="shared" si="27"/>
        <v>0</v>
      </c>
      <c r="ER43" s="103">
        <f>IFERROR(VLOOKUP(B43,'[1]20'!B:D,3,0),"0")</f>
        <v>2</v>
      </c>
      <c r="ES43" s="103">
        <f>IFERROR(VLOOKUP(B43,'[1]20'!B:E,4,0),"0")</f>
        <v>0</v>
      </c>
      <c r="ET43" s="103">
        <f>IFERROR(VLOOKUP(B43,'[1]20'!B:F,5,0),"0")</f>
        <v>0</v>
      </c>
      <c r="EU43" s="103">
        <f>IFERROR(VLOOKUP(B43,'[1]20'!B:J,9,0),"0")</f>
        <v>0</v>
      </c>
      <c r="EV43" s="103">
        <f>IFERROR(VLOOKUP(B43,'[1]20'!B:K,10,0),"0")</f>
        <v>0</v>
      </c>
      <c r="EW43" s="103">
        <f>IFERROR(VLOOKUP(B43,'[1]20'!B:L,11,0),"0")</f>
        <v>0</v>
      </c>
      <c r="EX43" s="101">
        <f t="shared" si="28"/>
        <v>2</v>
      </c>
      <c r="EY43" s="103">
        <f>IFERROR(VLOOKUP(B43,'[1]21'!B:D,3,0),"0")</f>
        <v>0</v>
      </c>
      <c r="EZ43" s="103">
        <f>IFERROR(VLOOKUP(B43,'[1]21'!B:E,4,0),"0")</f>
        <v>0</v>
      </c>
      <c r="FA43" s="103">
        <f>IFERROR(VLOOKUP(B43,'[1]21'!B:F,5,0),"0")</f>
        <v>0</v>
      </c>
      <c r="FB43" s="103">
        <f>IFERROR(VLOOKUP(B43,'[1]21'!B:J,9,0),"0")</f>
        <v>0</v>
      </c>
      <c r="FC43" s="103">
        <f>IFERROR(VLOOKUP(B43,'[1]21'!B:K,10,0),"0")</f>
        <v>0</v>
      </c>
      <c r="FD43" s="103">
        <f>IFERROR(VLOOKUP(B43,'[1]21'!B:L,11,0),"0")</f>
        <v>0</v>
      </c>
      <c r="FE43" s="101">
        <f t="shared" si="29"/>
        <v>0</v>
      </c>
      <c r="FF43" s="103">
        <f>IFERROR(VLOOKUP(B43,'[1]22'!B:D,3,0),"0")</f>
        <v>0</v>
      </c>
      <c r="FG43" s="103">
        <f>IFERROR(VLOOKUP(B43,'[1]22'!B:E,4,0),"0")</f>
        <v>0</v>
      </c>
      <c r="FH43" s="103">
        <f>IFERROR(VLOOKUP(B43,'[1]22'!B:F,5,0),"0")</f>
        <v>0</v>
      </c>
      <c r="FI43" s="103">
        <f>IFERROR(VLOOKUP(B43,'[1]22'!B:J,9,0),"0")</f>
        <v>0</v>
      </c>
      <c r="FJ43" s="103">
        <f>IFERROR(VLOOKUP(B43,'[1]22'!B:K,10,0),"0")</f>
        <v>0</v>
      </c>
      <c r="FK43" s="103">
        <f>IFERROR(VLOOKUP(B43,'[1]22'!B:L,11,0),"0")</f>
        <v>0</v>
      </c>
      <c r="FL43" s="101">
        <f t="shared" si="30"/>
        <v>0</v>
      </c>
      <c r="FM43" s="103">
        <f>IFERROR(VLOOKUP(B43,'[1]23'!B:D,3,0),"0")</f>
        <v>0</v>
      </c>
      <c r="FN43" s="103">
        <f>IFERROR(VLOOKUP(B43,'[1]23'!B:E,4,0),"0")</f>
        <v>0</v>
      </c>
      <c r="FO43" s="103">
        <f>IFERROR(VLOOKUP(B43,'[1]23'!B:F,5,0),"0")</f>
        <v>0</v>
      </c>
      <c r="FP43" s="103">
        <f>IFERROR(VLOOKUP(B43,'[1]23'!B:J,9,0),"0")</f>
        <v>0</v>
      </c>
      <c r="FQ43" s="103">
        <f>IFERROR(VLOOKUP(B43,'[1]23'!B:K,10,0),"0")</f>
        <v>0</v>
      </c>
      <c r="FR43" s="103">
        <f>IFERROR(VLOOKUP(B43,'[1]23'!B:L,11,0),"0")</f>
        <v>0</v>
      </c>
      <c r="FS43" s="101">
        <f t="shared" si="31"/>
        <v>0</v>
      </c>
      <c r="FT43" s="103">
        <f>IFERROR(VLOOKUP(B43,'[1]24'!B:D,3,0),"0")</f>
        <v>11</v>
      </c>
      <c r="FU43" s="103">
        <f>IFERROR(VLOOKUP(B43,'[1]24'!B:E,4,0),"0")</f>
        <v>0</v>
      </c>
      <c r="FV43" s="103">
        <f>IFERROR(VLOOKUP(B43,'[1]24'!B:F,5,0),"0")</f>
        <v>0</v>
      </c>
      <c r="FW43" s="103">
        <f>IFERROR(VLOOKUP(B43,'[1]24'!B:J,9,0),"0")</f>
        <v>0</v>
      </c>
      <c r="FX43" s="103">
        <f>IFERROR(VLOOKUP(B43,'[1]24'!B:K,10,0),"0")</f>
        <v>0</v>
      </c>
      <c r="FY43" s="103">
        <f>IFERROR(VLOOKUP(B43,'[1]24'!B:L,11,0),"0")</f>
        <v>0</v>
      </c>
      <c r="FZ43" s="101">
        <f t="shared" si="32"/>
        <v>11</v>
      </c>
      <c r="GA43" s="103">
        <f>IFERROR(VLOOKUP(B43,'[1]25'!B:D,3,0),"0")</f>
        <v>0</v>
      </c>
      <c r="GB43" s="103">
        <f>IFERROR(VLOOKUP(B43,'[1]25'!B:E,4,0),"0")</f>
        <v>0</v>
      </c>
      <c r="GC43" s="103">
        <f>IFERROR(VLOOKUP(B43,'[1]25'!B:F,5,0),"0")</f>
        <v>0</v>
      </c>
      <c r="GD43" s="103">
        <f>IFERROR(VLOOKUP(B43,'[1]25'!B:J,9,0),"0")</f>
        <v>0</v>
      </c>
      <c r="GE43" s="103">
        <f>IFERROR(VLOOKUP(B43,'[1]25'!B:K,10,0),"0")</f>
        <v>0</v>
      </c>
      <c r="GF43" s="103">
        <f>IFERROR(VLOOKUP(B43,'[1]25'!B:L,11,0),"0")</f>
        <v>0</v>
      </c>
      <c r="GG43" s="101">
        <f t="shared" si="33"/>
        <v>0</v>
      </c>
      <c r="GH43" s="103">
        <f>IFERROR(VLOOKUP(B43,'[1]26'!B:D,3,0),"0")</f>
        <v>0</v>
      </c>
      <c r="GI43" s="103">
        <f>IFERROR(VLOOKUP(B43,'[1]26'!B:E,4,0),"0")</f>
        <v>0</v>
      </c>
      <c r="GJ43" s="103">
        <f>IFERROR(VLOOKUP(B43,'[1]26'!B:F,5,0),"0")</f>
        <v>0</v>
      </c>
      <c r="GK43" s="103">
        <f>IFERROR(VLOOKUP(B43,'[1]26'!B:J,9,0),"0")</f>
        <v>0</v>
      </c>
      <c r="GL43" s="103">
        <f>IFERROR(VLOOKUP(B43,'[1]26'!B:K,10,0),"0")</f>
        <v>0</v>
      </c>
      <c r="GM43" s="103">
        <f>IFERROR(VLOOKUP(B43,'[1]26'!B:L,11,0),"0")</f>
        <v>0</v>
      </c>
      <c r="GN43" s="101">
        <f t="shared" si="34"/>
        <v>0</v>
      </c>
      <c r="GO43" s="103">
        <f>IFERROR(VLOOKUP(B43,'[1]27'!B:D,3,0),"0")</f>
        <v>0</v>
      </c>
      <c r="GP43" s="103">
        <f>IFERROR(VLOOKUP(B43,'[1]27'!B:E,4,0),"0")</f>
        <v>0</v>
      </c>
      <c r="GQ43" s="103">
        <f>IFERROR(VLOOKUP(B43,'[1]27'!B:F,5,0),"0")</f>
        <v>0</v>
      </c>
      <c r="GR43" s="103">
        <f>IFERROR(VLOOKUP(B43,'[1]27'!B:J,9,0),"0")</f>
        <v>0</v>
      </c>
      <c r="GS43" s="103">
        <f>IFERROR(VLOOKUP(B43,'[1]27'!B:K,10,0),"0")</f>
        <v>0</v>
      </c>
      <c r="GT43" s="103">
        <f>IFERROR(VLOOKUP(B43,'[1]27'!B:L,11,0),"0")</f>
        <v>0</v>
      </c>
      <c r="GU43" s="101">
        <f t="shared" si="35"/>
        <v>0</v>
      </c>
      <c r="GV43" s="103">
        <f>IFERROR(VLOOKUP(B43,'[1]28'!B:D,3,0),"0")</f>
        <v>0</v>
      </c>
      <c r="GW43" s="103">
        <f>IFERROR(VLOOKUP(B43,'[1]28'!B:E,4,0),"0")</f>
        <v>0</v>
      </c>
      <c r="GX43" s="103">
        <f>IFERROR(VLOOKUP(B43,'[1]28'!B:F,5,0),"0")</f>
        <v>0</v>
      </c>
      <c r="GY43" s="103">
        <f>IFERROR(VLOOKUP(B43,'[1]28'!B:J,9,0),"0")</f>
        <v>0</v>
      </c>
      <c r="GZ43" s="103">
        <f>IFERROR(VLOOKUP(B43,'[1]28'!B:K,10,0),"0")</f>
        <v>0</v>
      </c>
      <c r="HA43" s="103">
        <f>IFERROR(VLOOKUP(B43,'[1]28'!B:L,11,0),"0")</f>
        <v>0</v>
      </c>
      <c r="HB43" s="101">
        <f t="shared" si="36"/>
        <v>0</v>
      </c>
      <c r="HC43" s="103">
        <f>IFERROR(VLOOKUP(B43,'[1]29'!B:D,3,0),"0")</f>
        <v>0</v>
      </c>
      <c r="HD43" s="103">
        <f>IFERROR(VLOOKUP(B43,'[1]29'!B:E,4,0),"0")</f>
        <v>0</v>
      </c>
      <c r="HE43" s="103">
        <f>IFERROR(VLOOKUP(B43,'[1]29'!B:F,5,0),"0")</f>
        <v>0</v>
      </c>
      <c r="HF43" s="103">
        <f>IFERROR(VLOOKUP(B43,'[1]29'!B:J,9,0),"0")</f>
        <v>0</v>
      </c>
      <c r="HG43" s="103">
        <f>IFERROR(VLOOKUP(B43,'[1]29'!B:K,10,0),"0")</f>
        <v>0</v>
      </c>
      <c r="HH43" s="103">
        <f>IFERROR(VLOOKUP(B43,'[1]29'!B:L,11,0),"0")</f>
        <v>0</v>
      </c>
      <c r="HI43" s="101">
        <f t="shared" si="37"/>
        <v>0</v>
      </c>
      <c r="HJ43" s="103">
        <f>IFERROR(VLOOKUP(B43,'[1]30'!B:D,3,0),"0")</f>
        <v>0</v>
      </c>
      <c r="HK43" s="103">
        <f>IFERROR(VLOOKUP(B43,'[1]30'!B:E,4,0),"0")</f>
        <v>0</v>
      </c>
      <c r="HL43" s="103">
        <f>IFERROR(VLOOKUP(B43,'[1]30'!B:F,5,0),"0")</f>
        <v>0</v>
      </c>
      <c r="HM43" s="103">
        <f>IFERROR(VLOOKUP(B43,'[1]30'!B:J,9,0),"0")</f>
        <v>0</v>
      </c>
      <c r="HN43" s="103">
        <f>IFERROR(VLOOKUP(B43,'[1]30'!B:K,10,0),"0")</f>
        <v>0</v>
      </c>
      <c r="HO43" s="103">
        <f>IFERROR(VLOOKUP(B43,'[1]30'!B:L,11,0),"0")</f>
        <v>0</v>
      </c>
      <c r="HP43" s="101">
        <f t="shared" si="38"/>
        <v>0</v>
      </c>
      <c r="HQ43" s="103">
        <f>IFERROR(VLOOKUP(B43,'[1]31'!B:D,3,0),"0")</f>
        <v>44</v>
      </c>
      <c r="HR43" s="103">
        <f>IFERROR(VLOOKUP(B43,'[1]31'!B:E,4,0),"0")</f>
        <v>0</v>
      </c>
      <c r="HS43" s="103">
        <f>IFERROR(VLOOKUP(B43,'[1]31'!B:F,5,0),"0")</f>
        <v>0</v>
      </c>
      <c r="HT43" s="103">
        <f>IFERROR(VLOOKUP(B43,'[1]31'!B:J,9,0),"0")</f>
        <v>0</v>
      </c>
      <c r="HU43" s="103">
        <f>IFERROR(VLOOKUP(B43,'[1]31'!B:K,10,0),"0")</f>
        <v>0</v>
      </c>
      <c r="HV43" s="103">
        <f>IFERROR(VLOOKUP(B43,'[1]31'!B:L,11,0),"0")</f>
        <v>0</v>
      </c>
      <c r="HW43" s="101">
        <f t="shared" si="39"/>
        <v>44</v>
      </c>
    </row>
    <row r="44" spans="1:231" x14ac:dyDescent="0.6">
      <c r="A44" s="83">
        <v>41</v>
      </c>
      <c r="B44" s="83">
        <v>1111079</v>
      </c>
      <c r="C44" s="84" t="s">
        <v>16904</v>
      </c>
      <c r="D44" s="83" t="s">
        <v>169</v>
      </c>
      <c r="E44" s="85">
        <v>6.46</v>
      </c>
      <c r="F44" s="99">
        <f t="shared" si="41"/>
        <v>452.2</v>
      </c>
      <c r="G44" s="100">
        <f t="shared" si="40"/>
        <v>59</v>
      </c>
      <c r="H44" s="100">
        <f t="shared" si="40"/>
        <v>10</v>
      </c>
      <c r="I44" s="100">
        <f t="shared" si="40"/>
        <v>1</v>
      </c>
      <c r="J44" s="100">
        <f t="shared" si="40"/>
        <v>0</v>
      </c>
      <c r="K44" s="100">
        <f t="shared" si="40"/>
        <v>0</v>
      </c>
      <c r="L44" s="100">
        <f t="shared" si="40"/>
        <v>0</v>
      </c>
      <c r="M44" s="101">
        <f t="shared" si="7"/>
        <v>70</v>
      </c>
      <c r="N44" s="102">
        <f t="shared" si="8"/>
        <v>70</v>
      </c>
      <c r="O44" s="103">
        <f>IFERROR(VLOOKUP(B44,'[1]1'!B:D,3,0),"0")</f>
        <v>0</v>
      </c>
      <c r="P44" s="103">
        <f>IFERROR(VLOOKUP(B44,'[1]1'!B:E,4,0),"0")</f>
        <v>0</v>
      </c>
      <c r="Q44" s="103">
        <f>IFERROR(VLOOKUP(B44,'[1]1'!B:F,5,0),"0")</f>
        <v>1</v>
      </c>
      <c r="R44" s="103">
        <f>IFERROR(VLOOKUP(B44,'[1]1'!B:J,9,0),"0")</f>
        <v>0</v>
      </c>
      <c r="S44" s="103">
        <f>IFERROR(VLOOKUP(B44,'[1]1'!B:K,10,0),"0")</f>
        <v>0</v>
      </c>
      <c r="T44" s="103">
        <f>IFERROR(VLOOKUP(B44,'[1]1'!B:L,11,0),"0")</f>
        <v>0</v>
      </c>
      <c r="U44" s="101">
        <f t="shared" si="9"/>
        <v>1</v>
      </c>
      <c r="V44" s="103">
        <f>IFERROR(VLOOKUP(B44,'[1]2'!B:D,3,0),"0")</f>
        <v>0</v>
      </c>
      <c r="W44" s="103">
        <f>IFERROR(VLOOKUP(B44,'[1]2'!B:E,4,0),"0")</f>
        <v>5</v>
      </c>
      <c r="X44" s="103">
        <f>IFERROR(VLOOKUP(B44,'[1]2'!B:F,5,0),"0")</f>
        <v>0</v>
      </c>
      <c r="Y44" s="103">
        <f>IFERROR(VLOOKUP(B44,'[1]2'!B:J,9,0),"0")</f>
        <v>0</v>
      </c>
      <c r="Z44" s="103">
        <f>IFERROR(VLOOKUP(B44,'[1]2'!B:K,10,0),"0")</f>
        <v>0</v>
      </c>
      <c r="AA44" s="103">
        <f>IFERROR(VLOOKUP(B44,'[1]2'!B:L,11,0),"0")</f>
        <v>0</v>
      </c>
      <c r="AB44" s="101">
        <f t="shared" si="10"/>
        <v>5</v>
      </c>
      <c r="AC44" s="103">
        <f>IFERROR(VLOOKUP(B44,'[1]3'!B:D,3,0),"0")</f>
        <v>0</v>
      </c>
      <c r="AD44" s="103">
        <f>IFERROR(VLOOKUP(B44,'[1]3'!B:E,4,0),"0")</f>
        <v>1</v>
      </c>
      <c r="AE44" s="103">
        <f>IFERROR(VLOOKUP(B44,'[1]3'!B:F,5,0),"0")</f>
        <v>0</v>
      </c>
      <c r="AF44" s="103">
        <f>IFERROR(VLOOKUP(B44,'[1]3'!B:J,9,0),"0")</f>
        <v>0</v>
      </c>
      <c r="AG44" s="103">
        <f>IFERROR(VLOOKUP(B44,'[1]3'!B:K,10,0),"0")</f>
        <v>0</v>
      </c>
      <c r="AH44" s="103">
        <f>IFERROR(VLOOKUP(B44,'[1]3'!B:L,11,0),"0")</f>
        <v>0</v>
      </c>
      <c r="AI44" s="101">
        <f t="shared" si="11"/>
        <v>1</v>
      </c>
      <c r="AJ44" s="103">
        <f>IFERROR(VLOOKUP(B44,'[1]4'!B:D,3,0),"0")</f>
        <v>0</v>
      </c>
      <c r="AK44" s="103">
        <f>IFERROR(VLOOKUP(B44,'[1]4'!B:E,4,0),"0")</f>
        <v>4</v>
      </c>
      <c r="AL44" s="103">
        <f>IFERROR(VLOOKUP(B44,'[1]4'!B:F,5,0),"0")</f>
        <v>0</v>
      </c>
      <c r="AM44" s="103">
        <f>IFERROR(VLOOKUP(B44,'[1]4'!B:J,9,0),"0")</f>
        <v>0</v>
      </c>
      <c r="AN44" s="103">
        <f>IFERROR(VLOOKUP(B44,'[1]4'!B:K,10,0),"0")</f>
        <v>0</v>
      </c>
      <c r="AO44" s="103">
        <f>IFERROR(VLOOKUP(B44,'[1]4'!B:L,11,0),"0")</f>
        <v>0</v>
      </c>
      <c r="AP44" s="101">
        <f t="shared" si="12"/>
        <v>4</v>
      </c>
      <c r="AQ44" s="103">
        <f>IFERROR(VLOOKUP(B44,'[1]5'!B:D,3,0),"0")</f>
        <v>0</v>
      </c>
      <c r="AR44" s="103">
        <f>IFERROR(VLOOKUP(B44,'[1]5'!B:E,4,0),"0")</f>
        <v>0</v>
      </c>
      <c r="AS44" s="103">
        <f>IFERROR(VLOOKUP(B44,'[1]5'!B:F,5,0),"0")</f>
        <v>0</v>
      </c>
      <c r="AT44" s="103">
        <f>IFERROR(VLOOKUP(B44,'[1]5'!B:J,9,0),"0")</f>
        <v>0</v>
      </c>
      <c r="AU44" s="103">
        <f>IFERROR(VLOOKUP(B44,'[1]5'!B:K,10,0),"0")</f>
        <v>0</v>
      </c>
      <c r="AV44" s="103">
        <f>IFERROR(VLOOKUP(B44,'[1]5'!B:L,11,0),"0")</f>
        <v>0</v>
      </c>
      <c r="AW44" s="101">
        <f t="shared" si="13"/>
        <v>0</v>
      </c>
      <c r="AX44" s="103">
        <f>IFERROR(VLOOKUP(B44,'[1]6'!B:D,3,0),"0")</f>
        <v>0</v>
      </c>
      <c r="AY44" s="103">
        <f>IFERROR(VLOOKUP(B44,'[1]6'!B:E,4,0),"0")</f>
        <v>0</v>
      </c>
      <c r="AZ44" s="103">
        <f>IFERROR(VLOOKUP(B44,'[1]6'!B:F,5,0),"0")</f>
        <v>0</v>
      </c>
      <c r="BA44" s="103">
        <f>IFERROR(VLOOKUP(B44,'[1]6'!B:J,9,0),"0")</f>
        <v>0</v>
      </c>
      <c r="BB44" s="103">
        <f>IFERROR(VLOOKUP(B44,'[1]6'!B:K,10,0),"0")</f>
        <v>0</v>
      </c>
      <c r="BC44" s="103">
        <f>IFERROR(VLOOKUP(B44,'[1]6'!B:L,11,0),"0")</f>
        <v>0</v>
      </c>
      <c r="BD44" s="101">
        <f t="shared" si="14"/>
        <v>0</v>
      </c>
      <c r="BE44" s="103">
        <f>IFERROR(VLOOKUP(B44,'[1]7'!B:D,3,0),"0")</f>
        <v>0</v>
      </c>
      <c r="BF44" s="103">
        <f>IFERROR(VLOOKUP(B44,'[1]7'!B:E,4,0),"0")</f>
        <v>0</v>
      </c>
      <c r="BG44" s="103">
        <f>IFERROR(VLOOKUP(B44,'[1]7'!B:F,5,0),"0")</f>
        <v>0</v>
      </c>
      <c r="BH44" s="103">
        <f>IFERROR(VLOOKUP(B44,'[1]7'!B:J,9,0),"0")</f>
        <v>0</v>
      </c>
      <c r="BI44" s="103">
        <f>IFERROR(VLOOKUP(B44,'[1]7'!B:K,10,0),"0")</f>
        <v>0</v>
      </c>
      <c r="BJ44" s="103">
        <f>IFERROR(VLOOKUP(B44,'[1]7'!B:L,11,0),"0")</f>
        <v>0</v>
      </c>
      <c r="BK44" s="101">
        <f t="shared" si="15"/>
        <v>0</v>
      </c>
      <c r="BL44" s="103">
        <f>IFERROR(VLOOKUP(B44,'[1]8'!B:D,3,0),"0")</f>
        <v>0</v>
      </c>
      <c r="BM44" s="103">
        <f>IFERROR(VLOOKUP(B44,'[1]8'!B:E,4,0),"0")</f>
        <v>0</v>
      </c>
      <c r="BN44" s="103">
        <f>IFERROR(VLOOKUP(B44,'[1]8'!B:F,5,0),"0")</f>
        <v>0</v>
      </c>
      <c r="BO44" s="103">
        <f>IFERROR(VLOOKUP(B44,'[1]8'!B:J,9,0),"0")</f>
        <v>0</v>
      </c>
      <c r="BP44" s="103">
        <f>IFERROR(VLOOKUP(B44,'[1]8'!B:K,10,0),"0")</f>
        <v>0</v>
      </c>
      <c r="BQ44" s="103">
        <f>IFERROR(VLOOKUP(B44,'[1]8'!B:L,11,0),"0")</f>
        <v>0</v>
      </c>
      <c r="BR44" s="101">
        <f t="shared" si="16"/>
        <v>0</v>
      </c>
      <c r="BS44" s="103">
        <f>IFERROR(VLOOKUP(B44,'[1]9'!B:D,3,0),"0")</f>
        <v>0</v>
      </c>
      <c r="BT44" s="103">
        <f>IFERROR(VLOOKUP(B44,'[1]9'!B:E,4,0),"0")</f>
        <v>0</v>
      </c>
      <c r="BU44" s="103">
        <f>IFERROR(VLOOKUP(B44,'[1]9'!B:F,5,0),"0")</f>
        <v>0</v>
      </c>
      <c r="BV44" s="103">
        <f>IFERROR(VLOOKUP(B44,'[1]9'!B:J,9,0),"0")</f>
        <v>0</v>
      </c>
      <c r="BW44" s="103">
        <f>IFERROR(VLOOKUP(B44,'[1]9'!B:K,10,0),"0")</f>
        <v>0</v>
      </c>
      <c r="BX44" s="103">
        <f>IFERROR(VLOOKUP(B44,'[1]9'!B:L,11,0),"0")</f>
        <v>0</v>
      </c>
      <c r="BY44" s="101">
        <f t="shared" si="17"/>
        <v>0</v>
      </c>
      <c r="BZ44" s="103">
        <f>IFERROR(VLOOKUP(B44,'[1]10'!B:D,3,0),"0")</f>
        <v>0</v>
      </c>
      <c r="CA44" s="103">
        <f>IFERROR(VLOOKUP(B44,'[1]10'!B:E,4,0),"0")</f>
        <v>0</v>
      </c>
      <c r="CB44" s="103">
        <f>IFERROR(VLOOKUP(B44,'[1]10'!B:F,5,0),"0")</f>
        <v>0</v>
      </c>
      <c r="CC44" s="103">
        <f>IFERROR(VLOOKUP(B44,'[1]10'!B:J,9,0),"0")</f>
        <v>0</v>
      </c>
      <c r="CD44" s="103">
        <f>IFERROR(VLOOKUP(B44,'[1]10'!B:K,10,0),"0")</f>
        <v>0</v>
      </c>
      <c r="CE44" s="103">
        <f>IFERROR(VLOOKUP(B44,'[1]10'!B:L,11,0),"0")</f>
        <v>0</v>
      </c>
      <c r="CF44" s="101">
        <f t="shared" si="18"/>
        <v>0</v>
      </c>
      <c r="CG44" s="103">
        <f>IFERROR(VLOOKUP(B44,'[1]11'!B:D,3,0),"0")</f>
        <v>0</v>
      </c>
      <c r="CH44" s="103">
        <f>IFERROR(VLOOKUP(B44,'[1]11'!B:E,4,0),"0")</f>
        <v>0</v>
      </c>
      <c r="CI44" s="103">
        <f>IFERROR(VLOOKUP(B44,'[1]11'!B:F,5,0),"0")</f>
        <v>0</v>
      </c>
      <c r="CJ44" s="103">
        <f>IFERROR(VLOOKUP(B44,'[1]11'!B:J,9,0),"0")</f>
        <v>0</v>
      </c>
      <c r="CK44" s="103">
        <f>IFERROR(VLOOKUP(B44,'[1]11'!B:K,10,0),"0")</f>
        <v>0</v>
      </c>
      <c r="CL44" s="103">
        <f>IFERROR(VLOOKUP(B44,'[1]11'!B:L,11,0),"0")</f>
        <v>0</v>
      </c>
      <c r="CM44" s="101">
        <f t="shared" si="19"/>
        <v>0</v>
      </c>
      <c r="CN44" s="103">
        <f>IFERROR(VLOOKUP(B44,'[1]12'!B:D,3,0),"0")</f>
        <v>0</v>
      </c>
      <c r="CO44" s="103">
        <f>IFERROR(VLOOKUP(B44,'[1]12'!B:E,4,0),"0")</f>
        <v>0</v>
      </c>
      <c r="CP44" s="103">
        <f>IFERROR(VLOOKUP(B44,'[1]12'!B:F,5,0),"0")</f>
        <v>0</v>
      </c>
      <c r="CQ44" s="103">
        <f>IFERROR(VLOOKUP(B44,'[1]12'!B:J,9,0),"0")</f>
        <v>0</v>
      </c>
      <c r="CR44" s="103">
        <f>IFERROR(VLOOKUP(B44,'[1]12'!B:K,10,0),"0")</f>
        <v>0</v>
      </c>
      <c r="CS44" s="103">
        <f>IFERROR(VLOOKUP(B44,'[1]12'!B:L,11,0),"0")</f>
        <v>0</v>
      </c>
      <c r="CT44" s="101">
        <f t="shared" si="20"/>
        <v>0</v>
      </c>
      <c r="CU44" s="103">
        <f>IFERROR(VLOOKUP(B44,'[1]13'!B:D,3,0),"0")</f>
        <v>0</v>
      </c>
      <c r="CV44" s="103">
        <f>IFERROR(VLOOKUP(B44,'[1]13'!B:E,4,0),"0")</f>
        <v>0</v>
      </c>
      <c r="CW44" s="103">
        <f>IFERROR(VLOOKUP(B44,'[1]13'!B:F,5,0),"0")</f>
        <v>0</v>
      </c>
      <c r="CX44" s="103">
        <f>IFERROR(VLOOKUP(B44,'[1]13'!B:J,9,0),"0")</f>
        <v>0</v>
      </c>
      <c r="CY44" s="103">
        <f>IFERROR(VLOOKUP(B44,'[1]13'!B:K,10,0),"0")</f>
        <v>0</v>
      </c>
      <c r="CZ44" s="103">
        <f>IFERROR(VLOOKUP(B44,'[1]13'!B:L,11,0),"0")</f>
        <v>0</v>
      </c>
      <c r="DA44" s="101">
        <f t="shared" si="21"/>
        <v>0</v>
      </c>
      <c r="DB44" s="103">
        <f>IFERROR(VLOOKUP(B44,'[1]14'!B:D,3,0),"0")</f>
        <v>0</v>
      </c>
      <c r="DC44" s="103">
        <f>IFERROR(VLOOKUP(B44,'[1]14'!B:E,4,0),"0")</f>
        <v>0</v>
      </c>
      <c r="DD44" s="103">
        <f>IFERROR(VLOOKUP(B44,'[1]14'!B:F,5,0),"0")</f>
        <v>0</v>
      </c>
      <c r="DE44" s="103">
        <f>IFERROR(VLOOKUP(B44,'[1]14'!B:J,9,0),"0")</f>
        <v>0</v>
      </c>
      <c r="DF44" s="103">
        <f>IFERROR(VLOOKUP(B44,'[1]14'!B:K,10,0),"0")</f>
        <v>0</v>
      </c>
      <c r="DG44" s="103">
        <f>IFERROR(VLOOKUP(B44,'[1]14'!B:L,11,0),"0")</f>
        <v>0</v>
      </c>
      <c r="DH44" s="101">
        <f t="shared" si="22"/>
        <v>0</v>
      </c>
      <c r="DI44" s="103">
        <f>IFERROR(VLOOKUP(B44,'[1]15'!B:D,3,0),"0")</f>
        <v>0</v>
      </c>
      <c r="DJ44" s="103">
        <f>IFERROR(VLOOKUP(B44,'[1]15'!B:E,4,0),"0")</f>
        <v>0</v>
      </c>
      <c r="DK44" s="103">
        <f>IFERROR(VLOOKUP(B44,'[1]15'!B:F,5,0),"0")</f>
        <v>0</v>
      </c>
      <c r="DL44" s="103">
        <f>IFERROR(VLOOKUP(B44,'[1]15'!B:J,9,0),"0")</f>
        <v>0</v>
      </c>
      <c r="DM44" s="103">
        <f>IFERROR(VLOOKUP(B44,'[1]15'!B:K,10,0),"0")</f>
        <v>0</v>
      </c>
      <c r="DN44" s="103">
        <f>IFERROR(VLOOKUP(B44,'[1]15'!B:L,11,0),"0")</f>
        <v>0</v>
      </c>
      <c r="DO44" s="101">
        <f t="shared" si="23"/>
        <v>0</v>
      </c>
      <c r="DP44" s="103">
        <f>IFERROR(VLOOKUP(B44,'[1]16'!B:D,3,0),"0")</f>
        <v>0</v>
      </c>
      <c r="DQ44" s="103">
        <f>IFERROR(VLOOKUP(B44,'[1]16'!B:E,4,0),"0")</f>
        <v>0</v>
      </c>
      <c r="DR44" s="103">
        <f>IFERROR(VLOOKUP(B44,'[1]16'!B:F,5,0),"0")</f>
        <v>0</v>
      </c>
      <c r="DS44" s="103">
        <f>IFERROR(VLOOKUP(B44,'[1]16'!B:J,9,0),"0")</f>
        <v>0</v>
      </c>
      <c r="DT44" s="103">
        <f>IFERROR(VLOOKUP(B44,'[1]16'!B:K,10,0),"0")</f>
        <v>0</v>
      </c>
      <c r="DU44" s="103">
        <f>IFERROR(VLOOKUP(B44,'[1]16'!B:L,11,0),"0")</f>
        <v>0</v>
      </c>
      <c r="DV44" s="101">
        <f t="shared" si="24"/>
        <v>0</v>
      </c>
      <c r="DW44" s="103">
        <f>IFERROR(VLOOKUP(B44,'[1]17'!B:D,3,0),"0")</f>
        <v>0</v>
      </c>
      <c r="DX44" s="103">
        <f>IFERROR(VLOOKUP(B44,'[1]17'!B:E,4,0),"0")</f>
        <v>0</v>
      </c>
      <c r="DY44" s="103">
        <f>IFERROR(VLOOKUP(B44,'[1]17'!B:F,5,0),"0")</f>
        <v>0</v>
      </c>
      <c r="DZ44" s="103">
        <f>IFERROR(VLOOKUP(B44,'[1]17'!B:J,9,0),"0")</f>
        <v>0</v>
      </c>
      <c r="EA44" s="103">
        <f>IFERROR(VLOOKUP(B44,'[1]17'!B:K,10,0),"0")</f>
        <v>0</v>
      </c>
      <c r="EB44" s="103">
        <f>IFERROR(VLOOKUP(B44,'[1]17'!B:L,11,0),"0")</f>
        <v>0</v>
      </c>
      <c r="EC44" s="101">
        <f t="shared" si="25"/>
        <v>0</v>
      </c>
      <c r="ED44" s="103">
        <f>IFERROR(VLOOKUP(B44,'[1]18'!B:D,3,0),"0")</f>
        <v>0</v>
      </c>
      <c r="EE44" s="103">
        <f>IFERROR(VLOOKUP(B44,'[1]18'!B:E,4,0),"0")</f>
        <v>0</v>
      </c>
      <c r="EF44" s="103">
        <f>IFERROR(VLOOKUP(B44,'[1]18'!B:F,5,0),"0")</f>
        <v>0</v>
      </c>
      <c r="EG44" s="103">
        <f>IFERROR(VLOOKUP(B44,'[1]18'!B:J,9,0),"0")</f>
        <v>0</v>
      </c>
      <c r="EH44" s="103">
        <f>IFERROR(VLOOKUP(B44,'[1]18'!B:K,10,0),"0")</f>
        <v>0</v>
      </c>
      <c r="EI44" s="103">
        <f>IFERROR(VLOOKUP(B44,'[1]18'!B:L,11,0),"0")</f>
        <v>0</v>
      </c>
      <c r="EJ44" s="101">
        <f t="shared" si="26"/>
        <v>0</v>
      </c>
      <c r="EK44" s="103">
        <f>IFERROR(VLOOKUP(B44,'[1]19'!B:D,3,0),"0")</f>
        <v>0</v>
      </c>
      <c r="EL44" s="103">
        <f>IFERROR(VLOOKUP(B44,'[1]19'!B:E,4,0),"0")</f>
        <v>0</v>
      </c>
      <c r="EM44" s="103">
        <f>IFERROR(VLOOKUP(B44,'[1]19'!B:F,5,0),"0")</f>
        <v>0</v>
      </c>
      <c r="EN44" s="103">
        <f>IFERROR(VLOOKUP(B44,'[1]19'!B:J,9,0),"0")</f>
        <v>0</v>
      </c>
      <c r="EO44" s="103">
        <f>IFERROR(VLOOKUP(B44,'[1]19'!B:K,10,0),"0")</f>
        <v>0</v>
      </c>
      <c r="EP44" s="103">
        <f>IFERROR(VLOOKUP(B44,'[1]19'!B:L,11,0),"0")</f>
        <v>0</v>
      </c>
      <c r="EQ44" s="101">
        <f t="shared" si="27"/>
        <v>0</v>
      </c>
      <c r="ER44" s="103">
        <f>IFERROR(VLOOKUP(B44,'[1]20'!B:D,3,0),"0")</f>
        <v>4</v>
      </c>
      <c r="ES44" s="103">
        <f>IFERROR(VLOOKUP(B44,'[1]20'!B:E,4,0),"0")</f>
        <v>0</v>
      </c>
      <c r="ET44" s="103">
        <f>IFERROR(VLOOKUP(B44,'[1]20'!B:F,5,0),"0")</f>
        <v>0</v>
      </c>
      <c r="EU44" s="103">
        <f>IFERROR(VLOOKUP(B44,'[1]20'!B:J,9,0),"0")</f>
        <v>0</v>
      </c>
      <c r="EV44" s="103">
        <f>IFERROR(VLOOKUP(B44,'[1]20'!B:K,10,0),"0")</f>
        <v>0</v>
      </c>
      <c r="EW44" s="103">
        <f>IFERROR(VLOOKUP(B44,'[1]20'!B:L,11,0),"0")</f>
        <v>0</v>
      </c>
      <c r="EX44" s="101">
        <f t="shared" si="28"/>
        <v>4</v>
      </c>
      <c r="EY44" s="103">
        <f>IFERROR(VLOOKUP(B44,'[1]21'!B:D,3,0),"0")</f>
        <v>0</v>
      </c>
      <c r="EZ44" s="103">
        <f>IFERROR(VLOOKUP(B44,'[1]21'!B:E,4,0),"0")</f>
        <v>0</v>
      </c>
      <c r="FA44" s="103">
        <f>IFERROR(VLOOKUP(B44,'[1]21'!B:F,5,0),"0")</f>
        <v>0</v>
      </c>
      <c r="FB44" s="103">
        <f>IFERROR(VLOOKUP(B44,'[1]21'!B:J,9,0),"0")</f>
        <v>0</v>
      </c>
      <c r="FC44" s="103">
        <f>IFERROR(VLOOKUP(B44,'[1]21'!B:K,10,0),"0")</f>
        <v>0</v>
      </c>
      <c r="FD44" s="103">
        <f>IFERROR(VLOOKUP(B44,'[1]21'!B:L,11,0),"0")</f>
        <v>0</v>
      </c>
      <c r="FE44" s="101">
        <f t="shared" si="29"/>
        <v>0</v>
      </c>
      <c r="FF44" s="103">
        <f>IFERROR(VLOOKUP(B44,'[1]22'!B:D,3,0),"0")</f>
        <v>0</v>
      </c>
      <c r="FG44" s="103">
        <f>IFERROR(VLOOKUP(B44,'[1]22'!B:E,4,0),"0")</f>
        <v>0</v>
      </c>
      <c r="FH44" s="103">
        <f>IFERROR(VLOOKUP(B44,'[1]22'!B:F,5,0),"0")</f>
        <v>0</v>
      </c>
      <c r="FI44" s="103">
        <f>IFERROR(VLOOKUP(B44,'[1]22'!B:J,9,0),"0")</f>
        <v>0</v>
      </c>
      <c r="FJ44" s="103">
        <f>IFERROR(VLOOKUP(B44,'[1]22'!B:K,10,0),"0")</f>
        <v>0</v>
      </c>
      <c r="FK44" s="103">
        <f>IFERROR(VLOOKUP(B44,'[1]22'!B:L,11,0),"0")</f>
        <v>0</v>
      </c>
      <c r="FL44" s="101">
        <f t="shared" si="30"/>
        <v>0</v>
      </c>
      <c r="FM44" s="103">
        <f>IFERROR(VLOOKUP(B44,'[1]23'!B:D,3,0),"0")</f>
        <v>0</v>
      </c>
      <c r="FN44" s="103">
        <f>IFERROR(VLOOKUP(B44,'[1]23'!B:E,4,0),"0")</f>
        <v>0</v>
      </c>
      <c r="FO44" s="103">
        <f>IFERROR(VLOOKUP(B44,'[1]23'!B:F,5,0),"0")</f>
        <v>0</v>
      </c>
      <c r="FP44" s="103">
        <f>IFERROR(VLOOKUP(B44,'[1]23'!B:J,9,0),"0")</f>
        <v>0</v>
      </c>
      <c r="FQ44" s="103">
        <f>IFERROR(VLOOKUP(B44,'[1]23'!B:K,10,0),"0")</f>
        <v>0</v>
      </c>
      <c r="FR44" s="103">
        <f>IFERROR(VLOOKUP(B44,'[1]23'!B:L,11,0),"0")</f>
        <v>0</v>
      </c>
      <c r="FS44" s="101">
        <f t="shared" si="31"/>
        <v>0</v>
      </c>
      <c r="FT44" s="103">
        <f>IFERROR(VLOOKUP(B44,'[1]24'!B:D,3,0),"0")</f>
        <v>11</v>
      </c>
      <c r="FU44" s="103">
        <f>IFERROR(VLOOKUP(B44,'[1]24'!B:E,4,0),"0")</f>
        <v>0</v>
      </c>
      <c r="FV44" s="103">
        <f>IFERROR(VLOOKUP(B44,'[1]24'!B:F,5,0),"0")</f>
        <v>0</v>
      </c>
      <c r="FW44" s="103">
        <f>IFERROR(VLOOKUP(B44,'[1]24'!B:J,9,0),"0")</f>
        <v>0</v>
      </c>
      <c r="FX44" s="103">
        <f>IFERROR(VLOOKUP(B44,'[1]24'!B:K,10,0),"0")</f>
        <v>0</v>
      </c>
      <c r="FY44" s="103">
        <f>IFERROR(VLOOKUP(B44,'[1]24'!B:L,11,0),"0")</f>
        <v>0</v>
      </c>
      <c r="FZ44" s="101">
        <f t="shared" si="32"/>
        <v>11</v>
      </c>
      <c r="GA44" s="103">
        <f>IFERROR(VLOOKUP(B44,'[1]25'!B:D,3,0),"0")</f>
        <v>0</v>
      </c>
      <c r="GB44" s="103">
        <f>IFERROR(VLOOKUP(B44,'[1]25'!B:E,4,0),"0")</f>
        <v>0</v>
      </c>
      <c r="GC44" s="103">
        <f>IFERROR(VLOOKUP(B44,'[1]25'!B:F,5,0),"0")</f>
        <v>0</v>
      </c>
      <c r="GD44" s="103">
        <f>IFERROR(VLOOKUP(B44,'[1]25'!B:J,9,0),"0")</f>
        <v>0</v>
      </c>
      <c r="GE44" s="103">
        <f>IFERROR(VLOOKUP(B44,'[1]25'!B:K,10,0),"0")</f>
        <v>0</v>
      </c>
      <c r="GF44" s="103">
        <f>IFERROR(VLOOKUP(B44,'[1]25'!B:L,11,0),"0")</f>
        <v>0</v>
      </c>
      <c r="GG44" s="101">
        <f t="shared" si="33"/>
        <v>0</v>
      </c>
      <c r="GH44" s="103">
        <f>IFERROR(VLOOKUP(B44,'[1]26'!B:D,3,0),"0")</f>
        <v>0</v>
      </c>
      <c r="GI44" s="103">
        <f>IFERROR(VLOOKUP(B44,'[1]26'!B:E,4,0),"0")</f>
        <v>0</v>
      </c>
      <c r="GJ44" s="103">
        <f>IFERROR(VLOOKUP(B44,'[1]26'!B:F,5,0),"0")</f>
        <v>0</v>
      </c>
      <c r="GK44" s="103">
        <f>IFERROR(VLOOKUP(B44,'[1]26'!B:J,9,0),"0")</f>
        <v>0</v>
      </c>
      <c r="GL44" s="103">
        <f>IFERROR(VLOOKUP(B44,'[1]26'!B:K,10,0),"0")</f>
        <v>0</v>
      </c>
      <c r="GM44" s="103">
        <f>IFERROR(VLOOKUP(B44,'[1]26'!B:L,11,0),"0")</f>
        <v>0</v>
      </c>
      <c r="GN44" s="101">
        <f t="shared" si="34"/>
        <v>0</v>
      </c>
      <c r="GO44" s="103">
        <f>IFERROR(VLOOKUP(B44,'[1]27'!B:D,3,0),"0")</f>
        <v>0</v>
      </c>
      <c r="GP44" s="103">
        <f>IFERROR(VLOOKUP(B44,'[1]27'!B:E,4,0),"0")</f>
        <v>0</v>
      </c>
      <c r="GQ44" s="103">
        <f>IFERROR(VLOOKUP(B44,'[1]27'!B:F,5,0),"0")</f>
        <v>0</v>
      </c>
      <c r="GR44" s="103">
        <f>IFERROR(VLOOKUP(B44,'[1]27'!B:J,9,0),"0")</f>
        <v>0</v>
      </c>
      <c r="GS44" s="103">
        <f>IFERROR(VLOOKUP(B44,'[1]27'!B:K,10,0),"0")</f>
        <v>0</v>
      </c>
      <c r="GT44" s="103">
        <f>IFERROR(VLOOKUP(B44,'[1]27'!B:L,11,0),"0")</f>
        <v>0</v>
      </c>
      <c r="GU44" s="101">
        <f t="shared" si="35"/>
        <v>0</v>
      </c>
      <c r="GV44" s="103">
        <f>IFERROR(VLOOKUP(B44,'[1]28'!B:D,3,0),"0")</f>
        <v>0</v>
      </c>
      <c r="GW44" s="103">
        <f>IFERROR(VLOOKUP(B44,'[1]28'!B:E,4,0),"0")</f>
        <v>0</v>
      </c>
      <c r="GX44" s="103">
        <f>IFERROR(VLOOKUP(B44,'[1]28'!B:F,5,0),"0")</f>
        <v>0</v>
      </c>
      <c r="GY44" s="103">
        <f>IFERROR(VLOOKUP(B44,'[1]28'!B:J,9,0),"0")</f>
        <v>0</v>
      </c>
      <c r="GZ44" s="103">
        <f>IFERROR(VLOOKUP(B44,'[1]28'!B:K,10,0),"0")</f>
        <v>0</v>
      </c>
      <c r="HA44" s="103">
        <f>IFERROR(VLOOKUP(B44,'[1]28'!B:L,11,0),"0")</f>
        <v>0</v>
      </c>
      <c r="HB44" s="101">
        <f t="shared" si="36"/>
        <v>0</v>
      </c>
      <c r="HC44" s="103">
        <f>IFERROR(VLOOKUP(B44,'[1]29'!B:D,3,0),"0")</f>
        <v>0</v>
      </c>
      <c r="HD44" s="103">
        <f>IFERROR(VLOOKUP(B44,'[1]29'!B:E,4,0),"0")</f>
        <v>0</v>
      </c>
      <c r="HE44" s="103">
        <f>IFERROR(VLOOKUP(B44,'[1]29'!B:F,5,0),"0")</f>
        <v>0</v>
      </c>
      <c r="HF44" s="103">
        <f>IFERROR(VLOOKUP(B44,'[1]29'!B:J,9,0),"0")</f>
        <v>0</v>
      </c>
      <c r="HG44" s="103">
        <f>IFERROR(VLOOKUP(B44,'[1]29'!B:K,10,0),"0")</f>
        <v>0</v>
      </c>
      <c r="HH44" s="103">
        <f>IFERROR(VLOOKUP(B44,'[1]29'!B:L,11,0),"0")</f>
        <v>0</v>
      </c>
      <c r="HI44" s="101">
        <f t="shared" si="37"/>
        <v>0</v>
      </c>
      <c r="HJ44" s="103">
        <f>IFERROR(VLOOKUP(B44,'[1]30'!B:D,3,0),"0")</f>
        <v>0</v>
      </c>
      <c r="HK44" s="103">
        <f>IFERROR(VLOOKUP(B44,'[1]30'!B:E,4,0),"0")</f>
        <v>0</v>
      </c>
      <c r="HL44" s="103">
        <f>IFERROR(VLOOKUP(B44,'[1]30'!B:F,5,0),"0")</f>
        <v>0</v>
      </c>
      <c r="HM44" s="103">
        <f>IFERROR(VLOOKUP(B44,'[1]30'!B:J,9,0),"0")</f>
        <v>0</v>
      </c>
      <c r="HN44" s="103">
        <f>IFERROR(VLOOKUP(B44,'[1]30'!B:K,10,0),"0")</f>
        <v>0</v>
      </c>
      <c r="HO44" s="103">
        <f>IFERROR(VLOOKUP(B44,'[1]30'!B:L,11,0),"0")</f>
        <v>0</v>
      </c>
      <c r="HP44" s="101">
        <f t="shared" si="38"/>
        <v>0</v>
      </c>
      <c r="HQ44" s="103">
        <f>IFERROR(VLOOKUP(B44,'[1]31'!B:D,3,0),"0")</f>
        <v>44</v>
      </c>
      <c r="HR44" s="103">
        <f>IFERROR(VLOOKUP(B44,'[1]31'!B:E,4,0),"0")</f>
        <v>0</v>
      </c>
      <c r="HS44" s="103">
        <f>IFERROR(VLOOKUP(B44,'[1]31'!B:F,5,0),"0")</f>
        <v>0</v>
      </c>
      <c r="HT44" s="103">
        <f>IFERROR(VLOOKUP(B44,'[1]31'!B:J,9,0),"0")</f>
        <v>0</v>
      </c>
      <c r="HU44" s="103">
        <f>IFERROR(VLOOKUP(B44,'[1]31'!B:K,10,0),"0")</f>
        <v>0</v>
      </c>
      <c r="HV44" s="103">
        <f>IFERROR(VLOOKUP(B44,'[1]31'!B:L,11,0),"0")</f>
        <v>0</v>
      </c>
      <c r="HW44" s="101">
        <f t="shared" si="39"/>
        <v>44</v>
      </c>
    </row>
    <row r="45" spans="1:231" x14ac:dyDescent="0.6">
      <c r="A45" s="83">
        <v>42</v>
      </c>
      <c r="B45" s="83">
        <v>1111080</v>
      </c>
      <c r="C45" s="84" t="s">
        <v>16905</v>
      </c>
      <c r="D45" s="83" t="s">
        <v>169</v>
      </c>
      <c r="E45" s="85">
        <v>8.2799999999999994</v>
      </c>
      <c r="F45" s="99">
        <f t="shared" si="41"/>
        <v>571.31999999999994</v>
      </c>
      <c r="G45" s="100">
        <f t="shared" si="40"/>
        <v>57</v>
      </c>
      <c r="H45" s="100">
        <f t="shared" si="40"/>
        <v>11</v>
      </c>
      <c r="I45" s="100">
        <f t="shared" si="40"/>
        <v>1</v>
      </c>
      <c r="J45" s="100">
        <f t="shared" si="40"/>
        <v>0</v>
      </c>
      <c r="K45" s="100">
        <f t="shared" si="40"/>
        <v>0</v>
      </c>
      <c r="L45" s="100">
        <f t="shared" si="40"/>
        <v>0</v>
      </c>
      <c r="M45" s="101">
        <f t="shared" si="7"/>
        <v>69</v>
      </c>
      <c r="N45" s="102">
        <f t="shared" si="8"/>
        <v>69</v>
      </c>
      <c r="O45" s="103">
        <f>IFERROR(VLOOKUP(B45,'[1]1'!B:D,3,0),"0")</f>
        <v>0</v>
      </c>
      <c r="P45" s="103">
        <f>IFERROR(VLOOKUP(B45,'[1]1'!B:E,4,0),"0")</f>
        <v>0</v>
      </c>
      <c r="Q45" s="103">
        <f>IFERROR(VLOOKUP(B45,'[1]1'!B:F,5,0),"0")</f>
        <v>1</v>
      </c>
      <c r="R45" s="103">
        <f>IFERROR(VLOOKUP(B45,'[1]1'!B:J,9,0),"0")</f>
        <v>0</v>
      </c>
      <c r="S45" s="103">
        <f>IFERROR(VLOOKUP(B45,'[1]1'!B:K,10,0),"0")</f>
        <v>0</v>
      </c>
      <c r="T45" s="103">
        <f>IFERROR(VLOOKUP(B45,'[1]1'!B:L,11,0),"0")</f>
        <v>0</v>
      </c>
      <c r="U45" s="101">
        <f t="shared" si="9"/>
        <v>1</v>
      </c>
      <c r="V45" s="103">
        <f>IFERROR(VLOOKUP(B45,'[1]2'!B:D,3,0),"0")</f>
        <v>0</v>
      </c>
      <c r="W45" s="103">
        <f>IFERROR(VLOOKUP(B45,'[1]2'!B:E,4,0),"0")</f>
        <v>5</v>
      </c>
      <c r="X45" s="103">
        <f>IFERROR(VLOOKUP(B45,'[1]2'!B:F,5,0),"0")</f>
        <v>0</v>
      </c>
      <c r="Y45" s="103">
        <f>IFERROR(VLOOKUP(B45,'[1]2'!B:J,9,0),"0")</f>
        <v>0</v>
      </c>
      <c r="Z45" s="103">
        <f>IFERROR(VLOOKUP(B45,'[1]2'!B:K,10,0),"0")</f>
        <v>0</v>
      </c>
      <c r="AA45" s="103">
        <f>IFERROR(VLOOKUP(B45,'[1]2'!B:L,11,0),"0")</f>
        <v>0</v>
      </c>
      <c r="AB45" s="101">
        <f t="shared" si="10"/>
        <v>5</v>
      </c>
      <c r="AC45" s="103">
        <f>IFERROR(VLOOKUP(B45,'[1]3'!B:D,3,0),"0")</f>
        <v>0</v>
      </c>
      <c r="AD45" s="103">
        <f>IFERROR(VLOOKUP(B45,'[1]3'!B:E,4,0),"0")</f>
        <v>1</v>
      </c>
      <c r="AE45" s="103">
        <f>IFERROR(VLOOKUP(B45,'[1]3'!B:F,5,0),"0")</f>
        <v>0</v>
      </c>
      <c r="AF45" s="103">
        <f>IFERROR(VLOOKUP(B45,'[1]3'!B:J,9,0),"0")</f>
        <v>0</v>
      </c>
      <c r="AG45" s="103">
        <f>IFERROR(VLOOKUP(B45,'[1]3'!B:K,10,0),"0")</f>
        <v>0</v>
      </c>
      <c r="AH45" s="103">
        <f>IFERROR(VLOOKUP(B45,'[1]3'!B:L,11,0),"0")</f>
        <v>0</v>
      </c>
      <c r="AI45" s="101">
        <f t="shared" si="11"/>
        <v>1</v>
      </c>
      <c r="AJ45" s="103">
        <f>IFERROR(VLOOKUP(B45,'[1]4'!B:D,3,0),"0")</f>
        <v>0</v>
      </c>
      <c r="AK45" s="103">
        <f>IFERROR(VLOOKUP(B45,'[1]4'!B:E,4,0),"0")</f>
        <v>5</v>
      </c>
      <c r="AL45" s="103">
        <f>IFERROR(VLOOKUP(B45,'[1]4'!B:F,5,0),"0")</f>
        <v>0</v>
      </c>
      <c r="AM45" s="103">
        <f>IFERROR(VLOOKUP(B45,'[1]4'!B:J,9,0),"0")</f>
        <v>0</v>
      </c>
      <c r="AN45" s="103">
        <f>IFERROR(VLOOKUP(B45,'[1]4'!B:K,10,0),"0")</f>
        <v>0</v>
      </c>
      <c r="AO45" s="103">
        <f>IFERROR(VLOOKUP(B45,'[1]4'!B:L,11,0),"0")</f>
        <v>0</v>
      </c>
      <c r="AP45" s="101">
        <f t="shared" si="12"/>
        <v>5</v>
      </c>
      <c r="AQ45" s="103">
        <f>IFERROR(VLOOKUP(B45,'[1]5'!B:D,3,0),"0")</f>
        <v>0</v>
      </c>
      <c r="AR45" s="103">
        <f>IFERROR(VLOOKUP(B45,'[1]5'!B:E,4,0),"0")</f>
        <v>0</v>
      </c>
      <c r="AS45" s="103">
        <f>IFERROR(VLOOKUP(B45,'[1]5'!B:F,5,0),"0")</f>
        <v>0</v>
      </c>
      <c r="AT45" s="103">
        <f>IFERROR(VLOOKUP(B45,'[1]5'!B:J,9,0),"0")</f>
        <v>0</v>
      </c>
      <c r="AU45" s="103">
        <f>IFERROR(VLOOKUP(B45,'[1]5'!B:K,10,0),"0")</f>
        <v>0</v>
      </c>
      <c r="AV45" s="103">
        <f>IFERROR(VLOOKUP(B45,'[1]5'!B:L,11,0),"0")</f>
        <v>0</v>
      </c>
      <c r="AW45" s="101">
        <f t="shared" si="13"/>
        <v>0</v>
      </c>
      <c r="AX45" s="103">
        <f>IFERROR(VLOOKUP(B45,'[1]6'!B:D,3,0),"0")</f>
        <v>0</v>
      </c>
      <c r="AY45" s="103">
        <f>IFERROR(VLOOKUP(B45,'[1]6'!B:E,4,0),"0")</f>
        <v>0</v>
      </c>
      <c r="AZ45" s="103">
        <f>IFERROR(VLOOKUP(B45,'[1]6'!B:F,5,0),"0")</f>
        <v>0</v>
      </c>
      <c r="BA45" s="103">
        <f>IFERROR(VLOOKUP(B45,'[1]6'!B:J,9,0),"0")</f>
        <v>0</v>
      </c>
      <c r="BB45" s="103">
        <f>IFERROR(VLOOKUP(B45,'[1]6'!B:K,10,0),"0")</f>
        <v>0</v>
      </c>
      <c r="BC45" s="103">
        <f>IFERROR(VLOOKUP(B45,'[1]6'!B:L,11,0),"0")</f>
        <v>0</v>
      </c>
      <c r="BD45" s="101">
        <f t="shared" si="14"/>
        <v>0</v>
      </c>
      <c r="BE45" s="103">
        <f>IFERROR(VLOOKUP(B45,'[1]7'!B:D,3,0),"0")</f>
        <v>0</v>
      </c>
      <c r="BF45" s="103">
        <f>IFERROR(VLOOKUP(B45,'[1]7'!B:E,4,0),"0")</f>
        <v>0</v>
      </c>
      <c r="BG45" s="103">
        <f>IFERROR(VLOOKUP(B45,'[1]7'!B:F,5,0),"0")</f>
        <v>0</v>
      </c>
      <c r="BH45" s="103">
        <f>IFERROR(VLOOKUP(B45,'[1]7'!B:J,9,0),"0")</f>
        <v>0</v>
      </c>
      <c r="BI45" s="103">
        <f>IFERROR(VLOOKUP(B45,'[1]7'!B:K,10,0),"0")</f>
        <v>0</v>
      </c>
      <c r="BJ45" s="103">
        <f>IFERROR(VLOOKUP(B45,'[1]7'!B:L,11,0),"0")</f>
        <v>0</v>
      </c>
      <c r="BK45" s="101">
        <f t="shared" si="15"/>
        <v>0</v>
      </c>
      <c r="BL45" s="103">
        <f>IFERROR(VLOOKUP(B45,'[1]8'!B:D,3,0),"0")</f>
        <v>0</v>
      </c>
      <c r="BM45" s="103">
        <f>IFERROR(VLOOKUP(B45,'[1]8'!B:E,4,0),"0")</f>
        <v>0</v>
      </c>
      <c r="BN45" s="103">
        <f>IFERROR(VLOOKUP(B45,'[1]8'!B:F,5,0),"0")</f>
        <v>0</v>
      </c>
      <c r="BO45" s="103">
        <f>IFERROR(VLOOKUP(B45,'[1]8'!B:J,9,0),"0")</f>
        <v>0</v>
      </c>
      <c r="BP45" s="103">
        <f>IFERROR(VLOOKUP(B45,'[1]8'!B:K,10,0),"0")</f>
        <v>0</v>
      </c>
      <c r="BQ45" s="103">
        <f>IFERROR(VLOOKUP(B45,'[1]8'!B:L,11,0),"0")</f>
        <v>0</v>
      </c>
      <c r="BR45" s="101">
        <f t="shared" si="16"/>
        <v>0</v>
      </c>
      <c r="BS45" s="103">
        <f>IFERROR(VLOOKUP(B45,'[1]9'!B:D,3,0),"0")</f>
        <v>0</v>
      </c>
      <c r="BT45" s="103">
        <f>IFERROR(VLOOKUP(B45,'[1]9'!B:E,4,0),"0")</f>
        <v>0</v>
      </c>
      <c r="BU45" s="103">
        <f>IFERROR(VLOOKUP(B45,'[1]9'!B:F,5,0),"0")</f>
        <v>0</v>
      </c>
      <c r="BV45" s="103">
        <f>IFERROR(VLOOKUP(B45,'[1]9'!B:J,9,0),"0")</f>
        <v>0</v>
      </c>
      <c r="BW45" s="103">
        <f>IFERROR(VLOOKUP(B45,'[1]9'!B:K,10,0),"0")</f>
        <v>0</v>
      </c>
      <c r="BX45" s="103">
        <f>IFERROR(VLOOKUP(B45,'[1]9'!B:L,11,0),"0")</f>
        <v>0</v>
      </c>
      <c r="BY45" s="101">
        <f t="shared" si="17"/>
        <v>0</v>
      </c>
      <c r="BZ45" s="103">
        <f>IFERROR(VLOOKUP(B45,'[1]10'!B:D,3,0),"0")</f>
        <v>0</v>
      </c>
      <c r="CA45" s="103">
        <f>IFERROR(VLOOKUP(B45,'[1]10'!B:E,4,0),"0")</f>
        <v>0</v>
      </c>
      <c r="CB45" s="103">
        <f>IFERROR(VLOOKUP(B45,'[1]10'!B:F,5,0),"0")</f>
        <v>0</v>
      </c>
      <c r="CC45" s="103">
        <f>IFERROR(VLOOKUP(B45,'[1]10'!B:J,9,0),"0")</f>
        <v>0</v>
      </c>
      <c r="CD45" s="103">
        <f>IFERROR(VLOOKUP(B45,'[1]10'!B:K,10,0),"0")</f>
        <v>0</v>
      </c>
      <c r="CE45" s="103">
        <f>IFERROR(VLOOKUP(B45,'[1]10'!B:L,11,0),"0")</f>
        <v>0</v>
      </c>
      <c r="CF45" s="101">
        <f t="shared" si="18"/>
        <v>0</v>
      </c>
      <c r="CG45" s="103">
        <f>IFERROR(VLOOKUP(B45,'[1]11'!B:D,3,0),"0")</f>
        <v>0</v>
      </c>
      <c r="CH45" s="103">
        <f>IFERROR(VLOOKUP(B45,'[1]11'!B:E,4,0),"0")</f>
        <v>0</v>
      </c>
      <c r="CI45" s="103">
        <f>IFERROR(VLOOKUP(B45,'[1]11'!B:F,5,0),"0")</f>
        <v>0</v>
      </c>
      <c r="CJ45" s="103">
        <f>IFERROR(VLOOKUP(B45,'[1]11'!B:J,9,0),"0")</f>
        <v>0</v>
      </c>
      <c r="CK45" s="103">
        <f>IFERROR(VLOOKUP(B45,'[1]11'!B:K,10,0),"0")</f>
        <v>0</v>
      </c>
      <c r="CL45" s="103">
        <f>IFERROR(VLOOKUP(B45,'[1]11'!B:L,11,0),"0")</f>
        <v>0</v>
      </c>
      <c r="CM45" s="101">
        <f t="shared" si="19"/>
        <v>0</v>
      </c>
      <c r="CN45" s="103">
        <f>IFERROR(VLOOKUP(B45,'[1]12'!B:D,3,0),"0")</f>
        <v>0</v>
      </c>
      <c r="CO45" s="103">
        <f>IFERROR(VLOOKUP(B45,'[1]12'!B:E,4,0),"0")</f>
        <v>0</v>
      </c>
      <c r="CP45" s="103">
        <f>IFERROR(VLOOKUP(B45,'[1]12'!B:F,5,0),"0")</f>
        <v>0</v>
      </c>
      <c r="CQ45" s="103">
        <f>IFERROR(VLOOKUP(B45,'[1]12'!B:J,9,0),"0")</f>
        <v>0</v>
      </c>
      <c r="CR45" s="103">
        <f>IFERROR(VLOOKUP(B45,'[1]12'!B:K,10,0),"0")</f>
        <v>0</v>
      </c>
      <c r="CS45" s="103">
        <f>IFERROR(VLOOKUP(B45,'[1]12'!B:L,11,0),"0")</f>
        <v>0</v>
      </c>
      <c r="CT45" s="101">
        <f t="shared" si="20"/>
        <v>0</v>
      </c>
      <c r="CU45" s="103">
        <f>IFERROR(VLOOKUP(B45,'[1]13'!B:D,3,0),"0")</f>
        <v>0</v>
      </c>
      <c r="CV45" s="103">
        <f>IFERROR(VLOOKUP(B45,'[1]13'!B:E,4,0),"0")</f>
        <v>0</v>
      </c>
      <c r="CW45" s="103">
        <f>IFERROR(VLOOKUP(B45,'[1]13'!B:F,5,0),"0")</f>
        <v>0</v>
      </c>
      <c r="CX45" s="103">
        <f>IFERROR(VLOOKUP(B45,'[1]13'!B:J,9,0),"0")</f>
        <v>0</v>
      </c>
      <c r="CY45" s="103">
        <f>IFERROR(VLOOKUP(B45,'[1]13'!B:K,10,0),"0")</f>
        <v>0</v>
      </c>
      <c r="CZ45" s="103">
        <f>IFERROR(VLOOKUP(B45,'[1]13'!B:L,11,0),"0")</f>
        <v>0</v>
      </c>
      <c r="DA45" s="101">
        <f t="shared" si="21"/>
        <v>0</v>
      </c>
      <c r="DB45" s="103">
        <f>IFERROR(VLOOKUP(B45,'[1]14'!B:D,3,0),"0")</f>
        <v>0</v>
      </c>
      <c r="DC45" s="103">
        <f>IFERROR(VLOOKUP(B45,'[1]14'!B:E,4,0),"0")</f>
        <v>0</v>
      </c>
      <c r="DD45" s="103">
        <f>IFERROR(VLOOKUP(B45,'[1]14'!B:F,5,0),"0")</f>
        <v>0</v>
      </c>
      <c r="DE45" s="103">
        <f>IFERROR(VLOOKUP(B45,'[1]14'!B:J,9,0),"0")</f>
        <v>0</v>
      </c>
      <c r="DF45" s="103">
        <f>IFERROR(VLOOKUP(B45,'[1]14'!B:K,10,0),"0")</f>
        <v>0</v>
      </c>
      <c r="DG45" s="103">
        <f>IFERROR(VLOOKUP(B45,'[1]14'!B:L,11,0),"0")</f>
        <v>0</v>
      </c>
      <c r="DH45" s="101">
        <f t="shared" si="22"/>
        <v>0</v>
      </c>
      <c r="DI45" s="103">
        <f>IFERROR(VLOOKUP(B45,'[1]15'!B:D,3,0),"0")</f>
        <v>0</v>
      </c>
      <c r="DJ45" s="103">
        <f>IFERROR(VLOOKUP(B45,'[1]15'!B:E,4,0),"0")</f>
        <v>0</v>
      </c>
      <c r="DK45" s="103">
        <f>IFERROR(VLOOKUP(B45,'[1]15'!B:F,5,0),"0")</f>
        <v>0</v>
      </c>
      <c r="DL45" s="103">
        <f>IFERROR(VLOOKUP(B45,'[1]15'!B:J,9,0),"0")</f>
        <v>0</v>
      </c>
      <c r="DM45" s="103">
        <f>IFERROR(VLOOKUP(B45,'[1]15'!B:K,10,0),"0")</f>
        <v>0</v>
      </c>
      <c r="DN45" s="103">
        <f>IFERROR(VLOOKUP(B45,'[1]15'!B:L,11,0),"0")</f>
        <v>0</v>
      </c>
      <c r="DO45" s="101">
        <f t="shared" si="23"/>
        <v>0</v>
      </c>
      <c r="DP45" s="103">
        <f>IFERROR(VLOOKUP(B45,'[1]16'!B:D,3,0),"0")</f>
        <v>0</v>
      </c>
      <c r="DQ45" s="103">
        <f>IFERROR(VLOOKUP(B45,'[1]16'!B:E,4,0),"0")</f>
        <v>0</v>
      </c>
      <c r="DR45" s="103">
        <f>IFERROR(VLOOKUP(B45,'[1]16'!B:F,5,0),"0")</f>
        <v>0</v>
      </c>
      <c r="DS45" s="103">
        <f>IFERROR(VLOOKUP(B45,'[1]16'!B:J,9,0),"0")</f>
        <v>0</v>
      </c>
      <c r="DT45" s="103">
        <f>IFERROR(VLOOKUP(B45,'[1]16'!B:K,10,0),"0")</f>
        <v>0</v>
      </c>
      <c r="DU45" s="103">
        <f>IFERROR(VLOOKUP(B45,'[1]16'!B:L,11,0),"0")</f>
        <v>0</v>
      </c>
      <c r="DV45" s="101">
        <f t="shared" si="24"/>
        <v>0</v>
      </c>
      <c r="DW45" s="103">
        <f>IFERROR(VLOOKUP(B45,'[1]17'!B:D,3,0),"0")</f>
        <v>0</v>
      </c>
      <c r="DX45" s="103">
        <f>IFERROR(VLOOKUP(B45,'[1]17'!B:E,4,0),"0")</f>
        <v>0</v>
      </c>
      <c r="DY45" s="103">
        <f>IFERROR(VLOOKUP(B45,'[1]17'!B:F,5,0),"0")</f>
        <v>0</v>
      </c>
      <c r="DZ45" s="103">
        <f>IFERROR(VLOOKUP(B45,'[1]17'!B:J,9,0),"0")</f>
        <v>0</v>
      </c>
      <c r="EA45" s="103">
        <f>IFERROR(VLOOKUP(B45,'[1]17'!B:K,10,0),"0")</f>
        <v>0</v>
      </c>
      <c r="EB45" s="103">
        <f>IFERROR(VLOOKUP(B45,'[1]17'!B:L,11,0),"0")</f>
        <v>0</v>
      </c>
      <c r="EC45" s="101">
        <f t="shared" si="25"/>
        <v>0</v>
      </c>
      <c r="ED45" s="103">
        <f>IFERROR(VLOOKUP(B45,'[1]18'!B:D,3,0),"0")</f>
        <v>0</v>
      </c>
      <c r="EE45" s="103">
        <f>IFERROR(VLOOKUP(B45,'[1]18'!B:E,4,0),"0")</f>
        <v>0</v>
      </c>
      <c r="EF45" s="103">
        <f>IFERROR(VLOOKUP(B45,'[1]18'!B:F,5,0),"0")</f>
        <v>0</v>
      </c>
      <c r="EG45" s="103">
        <f>IFERROR(VLOOKUP(B45,'[1]18'!B:J,9,0),"0")</f>
        <v>0</v>
      </c>
      <c r="EH45" s="103">
        <f>IFERROR(VLOOKUP(B45,'[1]18'!B:K,10,0),"0")</f>
        <v>0</v>
      </c>
      <c r="EI45" s="103">
        <f>IFERROR(VLOOKUP(B45,'[1]18'!B:L,11,0),"0")</f>
        <v>0</v>
      </c>
      <c r="EJ45" s="101">
        <f t="shared" si="26"/>
        <v>0</v>
      </c>
      <c r="EK45" s="103">
        <f>IFERROR(VLOOKUP(B45,'[1]19'!B:D,3,0),"0")</f>
        <v>0</v>
      </c>
      <c r="EL45" s="103">
        <f>IFERROR(VLOOKUP(B45,'[1]19'!B:E,4,0),"0")</f>
        <v>0</v>
      </c>
      <c r="EM45" s="103">
        <f>IFERROR(VLOOKUP(B45,'[1]19'!B:F,5,0),"0")</f>
        <v>0</v>
      </c>
      <c r="EN45" s="103">
        <f>IFERROR(VLOOKUP(B45,'[1]19'!B:J,9,0),"0")</f>
        <v>0</v>
      </c>
      <c r="EO45" s="103">
        <f>IFERROR(VLOOKUP(B45,'[1]19'!B:K,10,0),"0")</f>
        <v>0</v>
      </c>
      <c r="EP45" s="103">
        <f>IFERROR(VLOOKUP(B45,'[1]19'!B:L,11,0),"0")</f>
        <v>0</v>
      </c>
      <c r="EQ45" s="101">
        <f t="shared" si="27"/>
        <v>0</v>
      </c>
      <c r="ER45" s="103">
        <f>IFERROR(VLOOKUP(B45,'[1]20'!B:D,3,0),"0")</f>
        <v>1</v>
      </c>
      <c r="ES45" s="103">
        <f>IFERROR(VLOOKUP(B45,'[1]20'!B:E,4,0),"0")</f>
        <v>0</v>
      </c>
      <c r="ET45" s="103">
        <f>IFERROR(VLOOKUP(B45,'[1]20'!B:F,5,0),"0")</f>
        <v>0</v>
      </c>
      <c r="EU45" s="103">
        <f>IFERROR(VLOOKUP(B45,'[1]20'!B:J,9,0),"0")</f>
        <v>0</v>
      </c>
      <c r="EV45" s="103">
        <f>IFERROR(VLOOKUP(B45,'[1]20'!B:K,10,0),"0")</f>
        <v>0</v>
      </c>
      <c r="EW45" s="103">
        <f>IFERROR(VLOOKUP(B45,'[1]20'!B:L,11,0),"0")</f>
        <v>0</v>
      </c>
      <c r="EX45" s="101">
        <f t="shared" si="28"/>
        <v>1</v>
      </c>
      <c r="EY45" s="103">
        <f>IFERROR(VLOOKUP(B45,'[1]21'!B:D,3,0),"0")</f>
        <v>0</v>
      </c>
      <c r="EZ45" s="103">
        <f>IFERROR(VLOOKUP(B45,'[1]21'!B:E,4,0),"0")</f>
        <v>0</v>
      </c>
      <c r="FA45" s="103">
        <f>IFERROR(VLOOKUP(B45,'[1]21'!B:F,5,0),"0")</f>
        <v>0</v>
      </c>
      <c r="FB45" s="103">
        <f>IFERROR(VLOOKUP(B45,'[1]21'!B:J,9,0),"0")</f>
        <v>0</v>
      </c>
      <c r="FC45" s="103">
        <f>IFERROR(VLOOKUP(B45,'[1]21'!B:K,10,0),"0")</f>
        <v>0</v>
      </c>
      <c r="FD45" s="103">
        <f>IFERROR(VLOOKUP(B45,'[1]21'!B:L,11,0),"0")</f>
        <v>0</v>
      </c>
      <c r="FE45" s="101">
        <f t="shared" si="29"/>
        <v>0</v>
      </c>
      <c r="FF45" s="103">
        <f>IFERROR(VLOOKUP(B45,'[1]22'!B:D,3,0),"0")</f>
        <v>0</v>
      </c>
      <c r="FG45" s="103">
        <f>IFERROR(VLOOKUP(B45,'[1]22'!B:E,4,0),"0")</f>
        <v>0</v>
      </c>
      <c r="FH45" s="103">
        <f>IFERROR(VLOOKUP(B45,'[1]22'!B:F,5,0),"0")</f>
        <v>0</v>
      </c>
      <c r="FI45" s="103">
        <f>IFERROR(VLOOKUP(B45,'[1]22'!B:J,9,0),"0")</f>
        <v>0</v>
      </c>
      <c r="FJ45" s="103">
        <f>IFERROR(VLOOKUP(B45,'[1]22'!B:K,10,0),"0")</f>
        <v>0</v>
      </c>
      <c r="FK45" s="103">
        <f>IFERROR(VLOOKUP(B45,'[1]22'!B:L,11,0),"0")</f>
        <v>0</v>
      </c>
      <c r="FL45" s="101">
        <f t="shared" si="30"/>
        <v>0</v>
      </c>
      <c r="FM45" s="103">
        <f>IFERROR(VLOOKUP(B45,'[1]23'!B:D,3,0),"0")</f>
        <v>0</v>
      </c>
      <c r="FN45" s="103">
        <f>IFERROR(VLOOKUP(B45,'[1]23'!B:E,4,0),"0")</f>
        <v>0</v>
      </c>
      <c r="FO45" s="103">
        <f>IFERROR(VLOOKUP(B45,'[1]23'!B:F,5,0),"0")</f>
        <v>0</v>
      </c>
      <c r="FP45" s="103">
        <f>IFERROR(VLOOKUP(B45,'[1]23'!B:J,9,0),"0")</f>
        <v>0</v>
      </c>
      <c r="FQ45" s="103">
        <f>IFERROR(VLOOKUP(B45,'[1]23'!B:K,10,0),"0")</f>
        <v>0</v>
      </c>
      <c r="FR45" s="103">
        <f>IFERROR(VLOOKUP(B45,'[1]23'!B:L,11,0),"0")</f>
        <v>0</v>
      </c>
      <c r="FS45" s="101">
        <f t="shared" si="31"/>
        <v>0</v>
      </c>
      <c r="FT45" s="103">
        <f>IFERROR(VLOOKUP(B45,'[1]24'!B:D,3,0),"0")</f>
        <v>12</v>
      </c>
      <c r="FU45" s="103">
        <f>IFERROR(VLOOKUP(B45,'[1]24'!B:E,4,0),"0")</f>
        <v>0</v>
      </c>
      <c r="FV45" s="103">
        <f>IFERROR(VLOOKUP(B45,'[1]24'!B:F,5,0),"0")</f>
        <v>0</v>
      </c>
      <c r="FW45" s="103">
        <f>IFERROR(VLOOKUP(B45,'[1]24'!B:J,9,0),"0")</f>
        <v>0</v>
      </c>
      <c r="FX45" s="103">
        <f>IFERROR(VLOOKUP(B45,'[1]24'!B:K,10,0),"0")</f>
        <v>0</v>
      </c>
      <c r="FY45" s="103">
        <f>IFERROR(VLOOKUP(B45,'[1]24'!B:L,11,0),"0")</f>
        <v>0</v>
      </c>
      <c r="FZ45" s="101">
        <f t="shared" si="32"/>
        <v>12</v>
      </c>
      <c r="GA45" s="103">
        <f>IFERROR(VLOOKUP(B45,'[1]25'!B:D,3,0),"0")</f>
        <v>0</v>
      </c>
      <c r="GB45" s="103">
        <f>IFERROR(VLOOKUP(B45,'[1]25'!B:E,4,0),"0")</f>
        <v>0</v>
      </c>
      <c r="GC45" s="103">
        <f>IFERROR(VLOOKUP(B45,'[1]25'!B:F,5,0),"0")</f>
        <v>0</v>
      </c>
      <c r="GD45" s="103">
        <f>IFERROR(VLOOKUP(B45,'[1]25'!B:J,9,0),"0")</f>
        <v>0</v>
      </c>
      <c r="GE45" s="103">
        <f>IFERROR(VLOOKUP(B45,'[1]25'!B:K,10,0),"0")</f>
        <v>0</v>
      </c>
      <c r="GF45" s="103">
        <f>IFERROR(VLOOKUP(B45,'[1]25'!B:L,11,0),"0")</f>
        <v>0</v>
      </c>
      <c r="GG45" s="101">
        <f t="shared" si="33"/>
        <v>0</v>
      </c>
      <c r="GH45" s="103">
        <f>IFERROR(VLOOKUP(B45,'[1]26'!B:D,3,0),"0")</f>
        <v>0</v>
      </c>
      <c r="GI45" s="103">
        <f>IFERROR(VLOOKUP(B45,'[1]26'!B:E,4,0),"0")</f>
        <v>0</v>
      </c>
      <c r="GJ45" s="103">
        <f>IFERROR(VLOOKUP(B45,'[1]26'!B:F,5,0),"0")</f>
        <v>0</v>
      </c>
      <c r="GK45" s="103">
        <f>IFERROR(VLOOKUP(B45,'[1]26'!B:J,9,0),"0")</f>
        <v>0</v>
      </c>
      <c r="GL45" s="103">
        <f>IFERROR(VLOOKUP(B45,'[1]26'!B:K,10,0),"0")</f>
        <v>0</v>
      </c>
      <c r="GM45" s="103">
        <f>IFERROR(VLOOKUP(B45,'[1]26'!B:L,11,0),"0")</f>
        <v>0</v>
      </c>
      <c r="GN45" s="101">
        <f t="shared" si="34"/>
        <v>0</v>
      </c>
      <c r="GO45" s="103">
        <f>IFERROR(VLOOKUP(B45,'[1]27'!B:D,3,0),"0")</f>
        <v>0</v>
      </c>
      <c r="GP45" s="103">
        <f>IFERROR(VLOOKUP(B45,'[1]27'!B:E,4,0),"0")</f>
        <v>0</v>
      </c>
      <c r="GQ45" s="103">
        <f>IFERROR(VLOOKUP(B45,'[1]27'!B:F,5,0),"0")</f>
        <v>0</v>
      </c>
      <c r="GR45" s="103">
        <f>IFERROR(VLOOKUP(B45,'[1]27'!B:J,9,0),"0")</f>
        <v>0</v>
      </c>
      <c r="GS45" s="103">
        <f>IFERROR(VLOOKUP(B45,'[1]27'!B:K,10,0),"0")</f>
        <v>0</v>
      </c>
      <c r="GT45" s="103">
        <f>IFERROR(VLOOKUP(B45,'[1]27'!B:L,11,0),"0")</f>
        <v>0</v>
      </c>
      <c r="GU45" s="101">
        <f t="shared" si="35"/>
        <v>0</v>
      </c>
      <c r="GV45" s="103">
        <f>IFERROR(VLOOKUP(B45,'[1]28'!B:D,3,0),"0")</f>
        <v>0</v>
      </c>
      <c r="GW45" s="103">
        <f>IFERROR(VLOOKUP(B45,'[1]28'!B:E,4,0),"0")</f>
        <v>0</v>
      </c>
      <c r="GX45" s="103">
        <f>IFERROR(VLOOKUP(B45,'[1]28'!B:F,5,0),"0")</f>
        <v>0</v>
      </c>
      <c r="GY45" s="103">
        <f>IFERROR(VLOOKUP(B45,'[1]28'!B:J,9,0),"0")</f>
        <v>0</v>
      </c>
      <c r="GZ45" s="103">
        <f>IFERROR(VLOOKUP(B45,'[1]28'!B:K,10,0),"0")</f>
        <v>0</v>
      </c>
      <c r="HA45" s="103">
        <f>IFERROR(VLOOKUP(B45,'[1]28'!B:L,11,0),"0")</f>
        <v>0</v>
      </c>
      <c r="HB45" s="101">
        <f t="shared" si="36"/>
        <v>0</v>
      </c>
      <c r="HC45" s="103">
        <f>IFERROR(VLOOKUP(B45,'[1]29'!B:D,3,0),"0")</f>
        <v>0</v>
      </c>
      <c r="HD45" s="103">
        <f>IFERROR(VLOOKUP(B45,'[1]29'!B:E,4,0),"0")</f>
        <v>0</v>
      </c>
      <c r="HE45" s="103">
        <f>IFERROR(VLOOKUP(B45,'[1]29'!B:F,5,0),"0")</f>
        <v>0</v>
      </c>
      <c r="HF45" s="103">
        <f>IFERROR(VLOOKUP(B45,'[1]29'!B:J,9,0),"0")</f>
        <v>0</v>
      </c>
      <c r="HG45" s="103">
        <f>IFERROR(VLOOKUP(B45,'[1]29'!B:K,10,0),"0")</f>
        <v>0</v>
      </c>
      <c r="HH45" s="103">
        <f>IFERROR(VLOOKUP(B45,'[1]29'!B:L,11,0),"0")</f>
        <v>0</v>
      </c>
      <c r="HI45" s="101">
        <f t="shared" si="37"/>
        <v>0</v>
      </c>
      <c r="HJ45" s="103">
        <f>IFERROR(VLOOKUP(B45,'[1]30'!B:D,3,0),"0")</f>
        <v>0</v>
      </c>
      <c r="HK45" s="103">
        <f>IFERROR(VLOOKUP(B45,'[1]30'!B:E,4,0),"0")</f>
        <v>0</v>
      </c>
      <c r="HL45" s="103">
        <f>IFERROR(VLOOKUP(B45,'[1]30'!B:F,5,0),"0")</f>
        <v>0</v>
      </c>
      <c r="HM45" s="103">
        <f>IFERROR(VLOOKUP(B45,'[1]30'!B:J,9,0),"0")</f>
        <v>0</v>
      </c>
      <c r="HN45" s="103">
        <f>IFERROR(VLOOKUP(B45,'[1]30'!B:K,10,0),"0")</f>
        <v>0</v>
      </c>
      <c r="HO45" s="103">
        <f>IFERROR(VLOOKUP(B45,'[1]30'!B:L,11,0),"0")</f>
        <v>0</v>
      </c>
      <c r="HP45" s="101">
        <f t="shared" si="38"/>
        <v>0</v>
      </c>
      <c r="HQ45" s="103">
        <f>IFERROR(VLOOKUP(B45,'[1]31'!B:D,3,0),"0")</f>
        <v>44</v>
      </c>
      <c r="HR45" s="103">
        <f>IFERROR(VLOOKUP(B45,'[1]31'!B:E,4,0),"0")</f>
        <v>0</v>
      </c>
      <c r="HS45" s="103">
        <f>IFERROR(VLOOKUP(B45,'[1]31'!B:F,5,0),"0")</f>
        <v>0</v>
      </c>
      <c r="HT45" s="103">
        <f>IFERROR(VLOOKUP(B45,'[1]31'!B:J,9,0),"0")</f>
        <v>0</v>
      </c>
      <c r="HU45" s="103">
        <f>IFERROR(VLOOKUP(B45,'[1]31'!B:K,10,0),"0")</f>
        <v>0</v>
      </c>
      <c r="HV45" s="103">
        <f>IFERROR(VLOOKUP(B45,'[1]31'!B:L,11,0),"0")</f>
        <v>0</v>
      </c>
      <c r="HW45" s="101">
        <f t="shared" si="39"/>
        <v>44</v>
      </c>
    </row>
    <row r="46" spans="1:231" x14ac:dyDescent="0.6">
      <c r="A46" s="83">
        <v>43</v>
      </c>
      <c r="B46" s="83">
        <v>1111081</v>
      </c>
      <c r="C46" s="84" t="s">
        <v>16906</v>
      </c>
      <c r="D46" s="83" t="s">
        <v>169</v>
      </c>
      <c r="E46" s="85">
        <v>4.43</v>
      </c>
      <c r="F46" s="99">
        <f t="shared" si="41"/>
        <v>283.52</v>
      </c>
      <c r="G46" s="100">
        <f t="shared" si="40"/>
        <v>57</v>
      </c>
      <c r="H46" s="100">
        <f t="shared" si="40"/>
        <v>6</v>
      </c>
      <c r="I46" s="100">
        <f t="shared" si="40"/>
        <v>1</v>
      </c>
      <c r="J46" s="100">
        <f t="shared" si="40"/>
        <v>0</v>
      </c>
      <c r="K46" s="100">
        <f t="shared" si="40"/>
        <v>0</v>
      </c>
      <c r="L46" s="100">
        <f t="shared" si="40"/>
        <v>0</v>
      </c>
      <c r="M46" s="101">
        <f t="shared" si="7"/>
        <v>64</v>
      </c>
      <c r="N46" s="102">
        <f t="shared" si="8"/>
        <v>64</v>
      </c>
      <c r="O46" s="103">
        <f>IFERROR(VLOOKUP(B46,'[1]1'!B:D,3,0),"0")</f>
        <v>0</v>
      </c>
      <c r="P46" s="103">
        <f>IFERROR(VLOOKUP(B46,'[1]1'!B:E,4,0),"0")</f>
        <v>0</v>
      </c>
      <c r="Q46" s="103">
        <f>IFERROR(VLOOKUP(B46,'[1]1'!B:F,5,0),"0")</f>
        <v>1</v>
      </c>
      <c r="R46" s="103">
        <f>IFERROR(VLOOKUP(B46,'[1]1'!B:J,9,0),"0")</f>
        <v>0</v>
      </c>
      <c r="S46" s="103">
        <f>IFERROR(VLOOKUP(B46,'[1]1'!B:K,10,0),"0")</f>
        <v>0</v>
      </c>
      <c r="T46" s="103">
        <f>IFERROR(VLOOKUP(B46,'[1]1'!B:L,11,0),"0")</f>
        <v>0</v>
      </c>
      <c r="U46" s="101">
        <f t="shared" si="9"/>
        <v>1</v>
      </c>
      <c r="V46" s="103">
        <f>IFERROR(VLOOKUP(B46,'[1]2'!B:D,3,0),"0")</f>
        <v>0</v>
      </c>
      <c r="W46" s="103">
        <f>IFERROR(VLOOKUP(B46,'[1]2'!B:E,4,0),"0")</f>
        <v>5</v>
      </c>
      <c r="X46" s="103">
        <f>IFERROR(VLOOKUP(B46,'[1]2'!B:F,5,0),"0")</f>
        <v>0</v>
      </c>
      <c r="Y46" s="103">
        <f>IFERROR(VLOOKUP(B46,'[1]2'!B:J,9,0),"0")</f>
        <v>0</v>
      </c>
      <c r="Z46" s="103">
        <f>IFERROR(VLOOKUP(B46,'[1]2'!B:K,10,0),"0")</f>
        <v>0</v>
      </c>
      <c r="AA46" s="103">
        <f>IFERROR(VLOOKUP(B46,'[1]2'!B:L,11,0),"0")</f>
        <v>0</v>
      </c>
      <c r="AB46" s="101">
        <f t="shared" si="10"/>
        <v>5</v>
      </c>
      <c r="AC46" s="103">
        <f>IFERROR(VLOOKUP(B46,'[1]3'!B:D,3,0),"0")</f>
        <v>0</v>
      </c>
      <c r="AD46" s="103">
        <f>IFERROR(VLOOKUP(B46,'[1]3'!B:E,4,0),"0")</f>
        <v>1</v>
      </c>
      <c r="AE46" s="103">
        <f>IFERROR(VLOOKUP(B46,'[1]3'!B:F,5,0),"0")</f>
        <v>0</v>
      </c>
      <c r="AF46" s="103">
        <f>IFERROR(VLOOKUP(B46,'[1]3'!B:J,9,0),"0")</f>
        <v>0</v>
      </c>
      <c r="AG46" s="103">
        <f>IFERROR(VLOOKUP(B46,'[1]3'!B:K,10,0),"0")</f>
        <v>0</v>
      </c>
      <c r="AH46" s="103">
        <f>IFERROR(VLOOKUP(B46,'[1]3'!B:L,11,0),"0")</f>
        <v>0</v>
      </c>
      <c r="AI46" s="101">
        <f t="shared" si="11"/>
        <v>1</v>
      </c>
      <c r="AJ46" s="103">
        <f>IFERROR(VLOOKUP(B46,'[1]4'!B:D,3,0),"0")</f>
        <v>0</v>
      </c>
      <c r="AK46" s="103">
        <f>IFERROR(VLOOKUP(B46,'[1]4'!B:E,4,0),"0")</f>
        <v>0</v>
      </c>
      <c r="AL46" s="103">
        <f>IFERROR(VLOOKUP(B46,'[1]4'!B:F,5,0),"0")</f>
        <v>0</v>
      </c>
      <c r="AM46" s="103">
        <f>IFERROR(VLOOKUP(B46,'[1]4'!B:J,9,0),"0")</f>
        <v>0</v>
      </c>
      <c r="AN46" s="103">
        <f>IFERROR(VLOOKUP(B46,'[1]4'!B:K,10,0),"0")</f>
        <v>0</v>
      </c>
      <c r="AO46" s="103">
        <f>IFERROR(VLOOKUP(B46,'[1]4'!B:L,11,0),"0")</f>
        <v>0</v>
      </c>
      <c r="AP46" s="101">
        <f t="shared" si="12"/>
        <v>0</v>
      </c>
      <c r="AQ46" s="103">
        <f>IFERROR(VLOOKUP(B46,'[1]5'!B:D,3,0),"0")</f>
        <v>0</v>
      </c>
      <c r="AR46" s="103">
        <f>IFERROR(VLOOKUP(B46,'[1]5'!B:E,4,0),"0")</f>
        <v>0</v>
      </c>
      <c r="AS46" s="103">
        <f>IFERROR(VLOOKUP(B46,'[1]5'!B:F,5,0),"0")</f>
        <v>0</v>
      </c>
      <c r="AT46" s="103">
        <f>IFERROR(VLOOKUP(B46,'[1]5'!B:J,9,0),"0")</f>
        <v>0</v>
      </c>
      <c r="AU46" s="103">
        <f>IFERROR(VLOOKUP(B46,'[1]5'!B:K,10,0),"0")</f>
        <v>0</v>
      </c>
      <c r="AV46" s="103">
        <f>IFERROR(VLOOKUP(B46,'[1]5'!B:L,11,0),"0")</f>
        <v>0</v>
      </c>
      <c r="AW46" s="101">
        <f t="shared" si="13"/>
        <v>0</v>
      </c>
      <c r="AX46" s="103">
        <f>IFERROR(VLOOKUP(B46,'[1]6'!B:D,3,0),"0")</f>
        <v>0</v>
      </c>
      <c r="AY46" s="103">
        <f>IFERROR(VLOOKUP(B46,'[1]6'!B:E,4,0),"0")</f>
        <v>0</v>
      </c>
      <c r="AZ46" s="103">
        <f>IFERROR(VLOOKUP(B46,'[1]6'!B:F,5,0),"0")</f>
        <v>0</v>
      </c>
      <c r="BA46" s="103">
        <f>IFERROR(VLOOKUP(B46,'[1]6'!B:J,9,0),"0")</f>
        <v>0</v>
      </c>
      <c r="BB46" s="103">
        <f>IFERROR(VLOOKUP(B46,'[1]6'!B:K,10,0),"0")</f>
        <v>0</v>
      </c>
      <c r="BC46" s="103">
        <f>IFERROR(VLOOKUP(B46,'[1]6'!B:L,11,0),"0")</f>
        <v>0</v>
      </c>
      <c r="BD46" s="101">
        <f t="shared" si="14"/>
        <v>0</v>
      </c>
      <c r="BE46" s="103">
        <f>IFERROR(VLOOKUP(B46,'[1]7'!B:D,3,0),"0")</f>
        <v>0</v>
      </c>
      <c r="BF46" s="103">
        <f>IFERROR(VLOOKUP(B46,'[1]7'!B:E,4,0),"0")</f>
        <v>0</v>
      </c>
      <c r="BG46" s="103">
        <f>IFERROR(VLOOKUP(B46,'[1]7'!B:F,5,0),"0")</f>
        <v>0</v>
      </c>
      <c r="BH46" s="103">
        <f>IFERROR(VLOOKUP(B46,'[1]7'!B:J,9,0),"0")</f>
        <v>0</v>
      </c>
      <c r="BI46" s="103">
        <f>IFERROR(VLOOKUP(B46,'[1]7'!B:K,10,0),"0")</f>
        <v>0</v>
      </c>
      <c r="BJ46" s="103">
        <f>IFERROR(VLOOKUP(B46,'[1]7'!B:L,11,0),"0")</f>
        <v>0</v>
      </c>
      <c r="BK46" s="101">
        <f t="shared" si="15"/>
        <v>0</v>
      </c>
      <c r="BL46" s="103">
        <f>IFERROR(VLOOKUP(B46,'[1]8'!B:D,3,0),"0")</f>
        <v>0</v>
      </c>
      <c r="BM46" s="103">
        <f>IFERROR(VLOOKUP(B46,'[1]8'!B:E,4,0),"0")</f>
        <v>0</v>
      </c>
      <c r="BN46" s="103">
        <f>IFERROR(VLOOKUP(B46,'[1]8'!B:F,5,0),"0")</f>
        <v>0</v>
      </c>
      <c r="BO46" s="103">
        <f>IFERROR(VLOOKUP(B46,'[1]8'!B:J,9,0),"0")</f>
        <v>0</v>
      </c>
      <c r="BP46" s="103">
        <f>IFERROR(VLOOKUP(B46,'[1]8'!B:K,10,0),"0")</f>
        <v>0</v>
      </c>
      <c r="BQ46" s="103">
        <f>IFERROR(VLOOKUP(B46,'[1]8'!B:L,11,0),"0")</f>
        <v>0</v>
      </c>
      <c r="BR46" s="101">
        <f t="shared" si="16"/>
        <v>0</v>
      </c>
      <c r="BS46" s="103">
        <f>IFERROR(VLOOKUP(B46,'[1]9'!B:D,3,0),"0")</f>
        <v>0</v>
      </c>
      <c r="BT46" s="103">
        <f>IFERROR(VLOOKUP(B46,'[1]9'!B:E,4,0),"0")</f>
        <v>0</v>
      </c>
      <c r="BU46" s="103">
        <f>IFERROR(VLOOKUP(B46,'[1]9'!B:F,5,0),"0")</f>
        <v>0</v>
      </c>
      <c r="BV46" s="103">
        <f>IFERROR(VLOOKUP(B46,'[1]9'!B:J,9,0),"0")</f>
        <v>0</v>
      </c>
      <c r="BW46" s="103">
        <f>IFERROR(VLOOKUP(B46,'[1]9'!B:K,10,0),"0")</f>
        <v>0</v>
      </c>
      <c r="BX46" s="103">
        <f>IFERROR(VLOOKUP(B46,'[1]9'!B:L,11,0),"0")</f>
        <v>0</v>
      </c>
      <c r="BY46" s="101">
        <f t="shared" si="17"/>
        <v>0</v>
      </c>
      <c r="BZ46" s="103">
        <f>IFERROR(VLOOKUP(B46,'[1]10'!B:D,3,0),"0")</f>
        <v>0</v>
      </c>
      <c r="CA46" s="103">
        <f>IFERROR(VLOOKUP(B46,'[1]10'!B:E,4,0),"0")</f>
        <v>0</v>
      </c>
      <c r="CB46" s="103">
        <f>IFERROR(VLOOKUP(B46,'[1]10'!B:F,5,0),"0")</f>
        <v>0</v>
      </c>
      <c r="CC46" s="103">
        <f>IFERROR(VLOOKUP(B46,'[1]10'!B:J,9,0),"0")</f>
        <v>0</v>
      </c>
      <c r="CD46" s="103">
        <f>IFERROR(VLOOKUP(B46,'[1]10'!B:K,10,0),"0")</f>
        <v>0</v>
      </c>
      <c r="CE46" s="103">
        <f>IFERROR(VLOOKUP(B46,'[1]10'!B:L,11,0),"0")</f>
        <v>0</v>
      </c>
      <c r="CF46" s="101">
        <f t="shared" si="18"/>
        <v>0</v>
      </c>
      <c r="CG46" s="103">
        <f>IFERROR(VLOOKUP(B46,'[1]11'!B:D,3,0),"0")</f>
        <v>0</v>
      </c>
      <c r="CH46" s="103">
        <f>IFERROR(VLOOKUP(B46,'[1]11'!B:E,4,0),"0")</f>
        <v>0</v>
      </c>
      <c r="CI46" s="103">
        <f>IFERROR(VLOOKUP(B46,'[1]11'!B:F,5,0),"0")</f>
        <v>0</v>
      </c>
      <c r="CJ46" s="103">
        <f>IFERROR(VLOOKUP(B46,'[1]11'!B:J,9,0),"0")</f>
        <v>0</v>
      </c>
      <c r="CK46" s="103">
        <f>IFERROR(VLOOKUP(B46,'[1]11'!B:K,10,0),"0")</f>
        <v>0</v>
      </c>
      <c r="CL46" s="103">
        <f>IFERROR(VLOOKUP(B46,'[1]11'!B:L,11,0),"0")</f>
        <v>0</v>
      </c>
      <c r="CM46" s="101">
        <f t="shared" si="19"/>
        <v>0</v>
      </c>
      <c r="CN46" s="103">
        <f>IFERROR(VLOOKUP(B46,'[1]12'!B:D,3,0),"0")</f>
        <v>0</v>
      </c>
      <c r="CO46" s="103">
        <f>IFERROR(VLOOKUP(B46,'[1]12'!B:E,4,0),"0")</f>
        <v>0</v>
      </c>
      <c r="CP46" s="103">
        <f>IFERROR(VLOOKUP(B46,'[1]12'!B:F,5,0),"0")</f>
        <v>0</v>
      </c>
      <c r="CQ46" s="103">
        <f>IFERROR(VLOOKUP(B46,'[1]12'!B:J,9,0),"0")</f>
        <v>0</v>
      </c>
      <c r="CR46" s="103">
        <f>IFERROR(VLOOKUP(B46,'[1]12'!B:K,10,0),"0")</f>
        <v>0</v>
      </c>
      <c r="CS46" s="103">
        <f>IFERROR(VLOOKUP(B46,'[1]12'!B:L,11,0),"0")</f>
        <v>0</v>
      </c>
      <c r="CT46" s="101">
        <f t="shared" si="20"/>
        <v>0</v>
      </c>
      <c r="CU46" s="103">
        <f>IFERROR(VLOOKUP(B46,'[1]13'!B:D,3,0),"0")</f>
        <v>0</v>
      </c>
      <c r="CV46" s="103">
        <f>IFERROR(VLOOKUP(B46,'[1]13'!B:E,4,0),"0")</f>
        <v>0</v>
      </c>
      <c r="CW46" s="103">
        <f>IFERROR(VLOOKUP(B46,'[1]13'!B:F,5,0),"0")</f>
        <v>0</v>
      </c>
      <c r="CX46" s="103">
        <f>IFERROR(VLOOKUP(B46,'[1]13'!B:J,9,0),"0")</f>
        <v>0</v>
      </c>
      <c r="CY46" s="103">
        <f>IFERROR(VLOOKUP(B46,'[1]13'!B:K,10,0),"0")</f>
        <v>0</v>
      </c>
      <c r="CZ46" s="103">
        <f>IFERROR(VLOOKUP(B46,'[1]13'!B:L,11,0),"0")</f>
        <v>0</v>
      </c>
      <c r="DA46" s="101">
        <f t="shared" si="21"/>
        <v>0</v>
      </c>
      <c r="DB46" s="103">
        <f>IFERROR(VLOOKUP(B46,'[1]14'!B:D,3,0),"0")</f>
        <v>0</v>
      </c>
      <c r="DC46" s="103">
        <f>IFERROR(VLOOKUP(B46,'[1]14'!B:E,4,0),"0")</f>
        <v>0</v>
      </c>
      <c r="DD46" s="103">
        <f>IFERROR(VLOOKUP(B46,'[1]14'!B:F,5,0),"0")</f>
        <v>0</v>
      </c>
      <c r="DE46" s="103">
        <f>IFERROR(VLOOKUP(B46,'[1]14'!B:J,9,0),"0")</f>
        <v>0</v>
      </c>
      <c r="DF46" s="103">
        <f>IFERROR(VLOOKUP(B46,'[1]14'!B:K,10,0),"0")</f>
        <v>0</v>
      </c>
      <c r="DG46" s="103">
        <f>IFERROR(VLOOKUP(B46,'[1]14'!B:L,11,0),"0")</f>
        <v>0</v>
      </c>
      <c r="DH46" s="101">
        <f t="shared" si="22"/>
        <v>0</v>
      </c>
      <c r="DI46" s="103">
        <f>IFERROR(VLOOKUP(B46,'[1]15'!B:D,3,0),"0")</f>
        <v>0</v>
      </c>
      <c r="DJ46" s="103">
        <f>IFERROR(VLOOKUP(B46,'[1]15'!B:E,4,0),"0")</f>
        <v>0</v>
      </c>
      <c r="DK46" s="103">
        <f>IFERROR(VLOOKUP(B46,'[1]15'!B:F,5,0),"0")</f>
        <v>0</v>
      </c>
      <c r="DL46" s="103">
        <f>IFERROR(VLOOKUP(B46,'[1]15'!B:J,9,0),"0")</f>
        <v>0</v>
      </c>
      <c r="DM46" s="103">
        <f>IFERROR(VLOOKUP(B46,'[1]15'!B:K,10,0),"0")</f>
        <v>0</v>
      </c>
      <c r="DN46" s="103">
        <f>IFERROR(VLOOKUP(B46,'[1]15'!B:L,11,0),"0")</f>
        <v>0</v>
      </c>
      <c r="DO46" s="101">
        <f t="shared" si="23"/>
        <v>0</v>
      </c>
      <c r="DP46" s="103">
        <f>IFERROR(VLOOKUP(B46,'[1]16'!B:D,3,0),"0")</f>
        <v>0</v>
      </c>
      <c r="DQ46" s="103">
        <f>IFERROR(VLOOKUP(B46,'[1]16'!B:E,4,0),"0")</f>
        <v>0</v>
      </c>
      <c r="DR46" s="103">
        <f>IFERROR(VLOOKUP(B46,'[1]16'!B:F,5,0),"0")</f>
        <v>0</v>
      </c>
      <c r="DS46" s="103">
        <f>IFERROR(VLOOKUP(B46,'[1]16'!B:J,9,0),"0")</f>
        <v>0</v>
      </c>
      <c r="DT46" s="103">
        <f>IFERROR(VLOOKUP(B46,'[1]16'!B:K,10,0),"0")</f>
        <v>0</v>
      </c>
      <c r="DU46" s="103">
        <f>IFERROR(VLOOKUP(B46,'[1]16'!B:L,11,0),"0")</f>
        <v>0</v>
      </c>
      <c r="DV46" s="101">
        <f t="shared" si="24"/>
        <v>0</v>
      </c>
      <c r="DW46" s="103">
        <f>IFERROR(VLOOKUP(B46,'[1]17'!B:D,3,0),"0")</f>
        <v>0</v>
      </c>
      <c r="DX46" s="103">
        <f>IFERROR(VLOOKUP(B46,'[1]17'!B:E,4,0),"0")</f>
        <v>0</v>
      </c>
      <c r="DY46" s="103">
        <f>IFERROR(VLOOKUP(B46,'[1]17'!B:F,5,0),"0")</f>
        <v>0</v>
      </c>
      <c r="DZ46" s="103">
        <f>IFERROR(VLOOKUP(B46,'[1]17'!B:J,9,0),"0")</f>
        <v>0</v>
      </c>
      <c r="EA46" s="103">
        <f>IFERROR(VLOOKUP(B46,'[1]17'!B:K,10,0),"0")</f>
        <v>0</v>
      </c>
      <c r="EB46" s="103">
        <f>IFERROR(VLOOKUP(B46,'[1]17'!B:L,11,0),"0")</f>
        <v>0</v>
      </c>
      <c r="EC46" s="101">
        <f t="shared" si="25"/>
        <v>0</v>
      </c>
      <c r="ED46" s="103">
        <f>IFERROR(VLOOKUP(B46,'[1]18'!B:D,3,0),"0")</f>
        <v>0</v>
      </c>
      <c r="EE46" s="103">
        <f>IFERROR(VLOOKUP(B46,'[1]18'!B:E,4,0),"0")</f>
        <v>0</v>
      </c>
      <c r="EF46" s="103">
        <f>IFERROR(VLOOKUP(B46,'[1]18'!B:F,5,0),"0")</f>
        <v>0</v>
      </c>
      <c r="EG46" s="103">
        <f>IFERROR(VLOOKUP(B46,'[1]18'!B:J,9,0),"0")</f>
        <v>0</v>
      </c>
      <c r="EH46" s="103">
        <f>IFERROR(VLOOKUP(B46,'[1]18'!B:K,10,0),"0")</f>
        <v>0</v>
      </c>
      <c r="EI46" s="103">
        <f>IFERROR(VLOOKUP(B46,'[1]18'!B:L,11,0),"0")</f>
        <v>0</v>
      </c>
      <c r="EJ46" s="101">
        <f t="shared" si="26"/>
        <v>0</v>
      </c>
      <c r="EK46" s="103">
        <f>IFERROR(VLOOKUP(B46,'[1]19'!B:D,3,0),"0")</f>
        <v>0</v>
      </c>
      <c r="EL46" s="103">
        <f>IFERROR(VLOOKUP(B46,'[1]19'!B:E,4,0),"0")</f>
        <v>0</v>
      </c>
      <c r="EM46" s="103">
        <f>IFERROR(VLOOKUP(B46,'[1]19'!B:F,5,0),"0")</f>
        <v>0</v>
      </c>
      <c r="EN46" s="103">
        <f>IFERROR(VLOOKUP(B46,'[1]19'!B:J,9,0),"0")</f>
        <v>0</v>
      </c>
      <c r="EO46" s="103">
        <f>IFERROR(VLOOKUP(B46,'[1]19'!B:K,10,0),"0")</f>
        <v>0</v>
      </c>
      <c r="EP46" s="103">
        <f>IFERROR(VLOOKUP(B46,'[1]19'!B:L,11,0),"0")</f>
        <v>0</v>
      </c>
      <c r="EQ46" s="101">
        <f t="shared" si="27"/>
        <v>0</v>
      </c>
      <c r="ER46" s="103">
        <f>IFERROR(VLOOKUP(B46,'[1]20'!B:D,3,0),"0")</f>
        <v>2</v>
      </c>
      <c r="ES46" s="103">
        <f>IFERROR(VLOOKUP(B46,'[1]20'!B:E,4,0),"0")</f>
        <v>0</v>
      </c>
      <c r="ET46" s="103">
        <f>IFERROR(VLOOKUP(B46,'[1]20'!B:F,5,0),"0")</f>
        <v>0</v>
      </c>
      <c r="EU46" s="103">
        <f>IFERROR(VLOOKUP(B46,'[1]20'!B:J,9,0),"0")</f>
        <v>0</v>
      </c>
      <c r="EV46" s="103">
        <f>IFERROR(VLOOKUP(B46,'[1]20'!B:K,10,0),"0")</f>
        <v>0</v>
      </c>
      <c r="EW46" s="103">
        <f>IFERROR(VLOOKUP(B46,'[1]20'!B:L,11,0),"0")</f>
        <v>0</v>
      </c>
      <c r="EX46" s="101">
        <f t="shared" si="28"/>
        <v>2</v>
      </c>
      <c r="EY46" s="103">
        <f>IFERROR(VLOOKUP(B46,'[1]21'!B:D,3,0),"0")</f>
        <v>0</v>
      </c>
      <c r="EZ46" s="103">
        <f>IFERROR(VLOOKUP(B46,'[1]21'!B:E,4,0),"0")</f>
        <v>0</v>
      </c>
      <c r="FA46" s="103">
        <f>IFERROR(VLOOKUP(B46,'[1]21'!B:F,5,0),"0")</f>
        <v>0</v>
      </c>
      <c r="FB46" s="103">
        <f>IFERROR(VLOOKUP(B46,'[1]21'!B:J,9,0),"0")</f>
        <v>0</v>
      </c>
      <c r="FC46" s="103">
        <f>IFERROR(VLOOKUP(B46,'[1]21'!B:K,10,0),"0")</f>
        <v>0</v>
      </c>
      <c r="FD46" s="103">
        <f>IFERROR(VLOOKUP(B46,'[1]21'!B:L,11,0),"0")</f>
        <v>0</v>
      </c>
      <c r="FE46" s="101">
        <f t="shared" si="29"/>
        <v>0</v>
      </c>
      <c r="FF46" s="103">
        <f>IFERROR(VLOOKUP(B46,'[1]22'!B:D,3,0),"0")</f>
        <v>0</v>
      </c>
      <c r="FG46" s="103">
        <f>IFERROR(VLOOKUP(B46,'[1]22'!B:E,4,0),"0")</f>
        <v>0</v>
      </c>
      <c r="FH46" s="103">
        <f>IFERROR(VLOOKUP(B46,'[1]22'!B:F,5,0),"0")</f>
        <v>0</v>
      </c>
      <c r="FI46" s="103">
        <f>IFERROR(VLOOKUP(B46,'[1]22'!B:J,9,0),"0")</f>
        <v>0</v>
      </c>
      <c r="FJ46" s="103">
        <f>IFERROR(VLOOKUP(B46,'[1]22'!B:K,10,0),"0")</f>
        <v>0</v>
      </c>
      <c r="FK46" s="103">
        <f>IFERROR(VLOOKUP(B46,'[1]22'!B:L,11,0),"0")</f>
        <v>0</v>
      </c>
      <c r="FL46" s="101">
        <f t="shared" si="30"/>
        <v>0</v>
      </c>
      <c r="FM46" s="103">
        <f>IFERROR(VLOOKUP(B46,'[1]23'!B:D,3,0),"0")</f>
        <v>0</v>
      </c>
      <c r="FN46" s="103">
        <f>IFERROR(VLOOKUP(B46,'[1]23'!B:E,4,0),"0")</f>
        <v>0</v>
      </c>
      <c r="FO46" s="103">
        <f>IFERROR(VLOOKUP(B46,'[1]23'!B:F,5,0),"0")</f>
        <v>0</v>
      </c>
      <c r="FP46" s="103">
        <f>IFERROR(VLOOKUP(B46,'[1]23'!B:J,9,0),"0")</f>
        <v>0</v>
      </c>
      <c r="FQ46" s="103">
        <f>IFERROR(VLOOKUP(B46,'[1]23'!B:K,10,0),"0")</f>
        <v>0</v>
      </c>
      <c r="FR46" s="103">
        <f>IFERROR(VLOOKUP(B46,'[1]23'!B:L,11,0),"0")</f>
        <v>0</v>
      </c>
      <c r="FS46" s="101">
        <f t="shared" si="31"/>
        <v>0</v>
      </c>
      <c r="FT46" s="103">
        <f>IFERROR(VLOOKUP(B46,'[1]24'!B:D,3,0),"0")</f>
        <v>11</v>
      </c>
      <c r="FU46" s="103">
        <f>IFERROR(VLOOKUP(B46,'[1]24'!B:E,4,0),"0")</f>
        <v>0</v>
      </c>
      <c r="FV46" s="103">
        <f>IFERROR(VLOOKUP(B46,'[1]24'!B:F,5,0),"0")</f>
        <v>0</v>
      </c>
      <c r="FW46" s="103">
        <f>IFERROR(VLOOKUP(B46,'[1]24'!B:J,9,0),"0")</f>
        <v>0</v>
      </c>
      <c r="FX46" s="103">
        <f>IFERROR(VLOOKUP(B46,'[1]24'!B:K,10,0),"0")</f>
        <v>0</v>
      </c>
      <c r="FY46" s="103">
        <f>IFERROR(VLOOKUP(B46,'[1]24'!B:L,11,0),"0")</f>
        <v>0</v>
      </c>
      <c r="FZ46" s="101">
        <f t="shared" si="32"/>
        <v>11</v>
      </c>
      <c r="GA46" s="103">
        <f>IFERROR(VLOOKUP(B46,'[1]25'!B:D,3,0),"0")</f>
        <v>0</v>
      </c>
      <c r="GB46" s="103">
        <f>IFERROR(VLOOKUP(B46,'[1]25'!B:E,4,0),"0")</f>
        <v>0</v>
      </c>
      <c r="GC46" s="103">
        <f>IFERROR(VLOOKUP(B46,'[1]25'!B:F,5,0),"0")</f>
        <v>0</v>
      </c>
      <c r="GD46" s="103">
        <f>IFERROR(VLOOKUP(B46,'[1]25'!B:J,9,0),"0")</f>
        <v>0</v>
      </c>
      <c r="GE46" s="103">
        <f>IFERROR(VLOOKUP(B46,'[1]25'!B:K,10,0),"0")</f>
        <v>0</v>
      </c>
      <c r="GF46" s="103">
        <f>IFERROR(VLOOKUP(B46,'[1]25'!B:L,11,0),"0")</f>
        <v>0</v>
      </c>
      <c r="GG46" s="101">
        <f t="shared" si="33"/>
        <v>0</v>
      </c>
      <c r="GH46" s="103">
        <f>IFERROR(VLOOKUP(B46,'[1]26'!B:D,3,0),"0")</f>
        <v>0</v>
      </c>
      <c r="GI46" s="103">
        <f>IFERROR(VLOOKUP(B46,'[1]26'!B:E,4,0),"0")</f>
        <v>0</v>
      </c>
      <c r="GJ46" s="103">
        <f>IFERROR(VLOOKUP(B46,'[1]26'!B:F,5,0),"0")</f>
        <v>0</v>
      </c>
      <c r="GK46" s="103">
        <f>IFERROR(VLOOKUP(B46,'[1]26'!B:J,9,0),"0")</f>
        <v>0</v>
      </c>
      <c r="GL46" s="103">
        <f>IFERROR(VLOOKUP(B46,'[1]26'!B:K,10,0),"0")</f>
        <v>0</v>
      </c>
      <c r="GM46" s="103">
        <f>IFERROR(VLOOKUP(B46,'[1]26'!B:L,11,0),"0")</f>
        <v>0</v>
      </c>
      <c r="GN46" s="101">
        <f t="shared" si="34"/>
        <v>0</v>
      </c>
      <c r="GO46" s="103">
        <f>IFERROR(VLOOKUP(B46,'[1]27'!B:D,3,0),"0")</f>
        <v>0</v>
      </c>
      <c r="GP46" s="103">
        <f>IFERROR(VLOOKUP(B46,'[1]27'!B:E,4,0),"0")</f>
        <v>0</v>
      </c>
      <c r="GQ46" s="103">
        <f>IFERROR(VLOOKUP(B46,'[1]27'!B:F,5,0),"0")</f>
        <v>0</v>
      </c>
      <c r="GR46" s="103">
        <f>IFERROR(VLOOKUP(B46,'[1]27'!B:J,9,0),"0")</f>
        <v>0</v>
      </c>
      <c r="GS46" s="103">
        <f>IFERROR(VLOOKUP(B46,'[1]27'!B:K,10,0),"0")</f>
        <v>0</v>
      </c>
      <c r="GT46" s="103">
        <f>IFERROR(VLOOKUP(B46,'[1]27'!B:L,11,0),"0")</f>
        <v>0</v>
      </c>
      <c r="GU46" s="101">
        <f t="shared" si="35"/>
        <v>0</v>
      </c>
      <c r="GV46" s="103">
        <f>IFERROR(VLOOKUP(B46,'[1]28'!B:D,3,0),"0")</f>
        <v>0</v>
      </c>
      <c r="GW46" s="103">
        <f>IFERROR(VLOOKUP(B46,'[1]28'!B:E,4,0),"0")</f>
        <v>0</v>
      </c>
      <c r="GX46" s="103">
        <f>IFERROR(VLOOKUP(B46,'[1]28'!B:F,5,0),"0")</f>
        <v>0</v>
      </c>
      <c r="GY46" s="103">
        <f>IFERROR(VLOOKUP(B46,'[1]28'!B:J,9,0),"0")</f>
        <v>0</v>
      </c>
      <c r="GZ46" s="103">
        <f>IFERROR(VLOOKUP(B46,'[1]28'!B:K,10,0),"0")</f>
        <v>0</v>
      </c>
      <c r="HA46" s="103">
        <f>IFERROR(VLOOKUP(B46,'[1]28'!B:L,11,0),"0")</f>
        <v>0</v>
      </c>
      <c r="HB46" s="101">
        <f t="shared" si="36"/>
        <v>0</v>
      </c>
      <c r="HC46" s="103">
        <f>IFERROR(VLOOKUP(B46,'[1]29'!B:D,3,0),"0")</f>
        <v>0</v>
      </c>
      <c r="HD46" s="103">
        <f>IFERROR(VLOOKUP(B46,'[1]29'!B:E,4,0),"0")</f>
        <v>0</v>
      </c>
      <c r="HE46" s="103">
        <f>IFERROR(VLOOKUP(B46,'[1]29'!B:F,5,0),"0")</f>
        <v>0</v>
      </c>
      <c r="HF46" s="103">
        <f>IFERROR(VLOOKUP(B46,'[1]29'!B:J,9,0),"0")</f>
        <v>0</v>
      </c>
      <c r="HG46" s="103">
        <f>IFERROR(VLOOKUP(B46,'[1]29'!B:K,10,0),"0")</f>
        <v>0</v>
      </c>
      <c r="HH46" s="103">
        <f>IFERROR(VLOOKUP(B46,'[1]29'!B:L,11,0),"0")</f>
        <v>0</v>
      </c>
      <c r="HI46" s="101">
        <f t="shared" si="37"/>
        <v>0</v>
      </c>
      <c r="HJ46" s="103">
        <f>IFERROR(VLOOKUP(B46,'[1]30'!B:D,3,0),"0")</f>
        <v>0</v>
      </c>
      <c r="HK46" s="103">
        <f>IFERROR(VLOOKUP(B46,'[1]30'!B:E,4,0),"0")</f>
        <v>0</v>
      </c>
      <c r="HL46" s="103">
        <f>IFERROR(VLOOKUP(B46,'[1]30'!B:F,5,0),"0")</f>
        <v>0</v>
      </c>
      <c r="HM46" s="103">
        <f>IFERROR(VLOOKUP(B46,'[1]30'!B:J,9,0),"0")</f>
        <v>0</v>
      </c>
      <c r="HN46" s="103">
        <f>IFERROR(VLOOKUP(B46,'[1]30'!B:K,10,0),"0")</f>
        <v>0</v>
      </c>
      <c r="HO46" s="103">
        <f>IFERROR(VLOOKUP(B46,'[1]30'!B:L,11,0),"0")</f>
        <v>0</v>
      </c>
      <c r="HP46" s="101">
        <f t="shared" si="38"/>
        <v>0</v>
      </c>
      <c r="HQ46" s="103">
        <f>IFERROR(VLOOKUP(B46,'[1]31'!B:D,3,0),"0")</f>
        <v>44</v>
      </c>
      <c r="HR46" s="103">
        <f>IFERROR(VLOOKUP(B46,'[1]31'!B:E,4,0),"0")</f>
        <v>0</v>
      </c>
      <c r="HS46" s="103">
        <f>IFERROR(VLOOKUP(B46,'[1]31'!B:F,5,0),"0")</f>
        <v>0</v>
      </c>
      <c r="HT46" s="103">
        <f>IFERROR(VLOOKUP(B46,'[1]31'!B:J,9,0),"0")</f>
        <v>0</v>
      </c>
      <c r="HU46" s="103">
        <f>IFERROR(VLOOKUP(B46,'[1]31'!B:K,10,0),"0")</f>
        <v>0</v>
      </c>
      <c r="HV46" s="103">
        <f>IFERROR(VLOOKUP(B46,'[1]31'!B:L,11,0),"0")</f>
        <v>0</v>
      </c>
      <c r="HW46" s="101">
        <f t="shared" si="39"/>
        <v>44</v>
      </c>
    </row>
    <row r="47" spans="1:231" x14ac:dyDescent="0.6">
      <c r="A47" s="83">
        <v>44</v>
      </c>
      <c r="B47" s="83">
        <v>1111082</v>
      </c>
      <c r="C47" s="84" t="s">
        <v>16907</v>
      </c>
      <c r="D47" s="83" t="s">
        <v>169</v>
      </c>
      <c r="E47" s="85">
        <v>4.59</v>
      </c>
      <c r="F47" s="99">
        <f t="shared" si="41"/>
        <v>289.17</v>
      </c>
      <c r="G47" s="100">
        <f t="shared" si="40"/>
        <v>56</v>
      </c>
      <c r="H47" s="100">
        <f t="shared" si="40"/>
        <v>6</v>
      </c>
      <c r="I47" s="100">
        <f t="shared" si="40"/>
        <v>1</v>
      </c>
      <c r="J47" s="100">
        <f t="shared" si="40"/>
        <v>0</v>
      </c>
      <c r="K47" s="100">
        <f t="shared" si="40"/>
        <v>0</v>
      </c>
      <c r="L47" s="100">
        <f t="shared" si="40"/>
        <v>0</v>
      </c>
      <c r="M47" s="101">
        <f t="shared" si="7"/>
        <v>63</v>
      </c>
      <c r="N47" s="102">
        <f t="shared" si="8"/>
        <v>63</v>
      </c>
      <c r="O47" s="103">
        <f>IFERROR(VLOOKUP(B47,'[1]1'!B:D,3,0),"0")</f>
        <v>0</v>
      </c>
      <c r="P47" s="103">
        <f>IFERROR(VLOOKUP(B47,'[1]1'!B:E,4,0),"0")</f>
        <v>0</v>
      </c>
      <c r="Q47" s="103">
        <f>IFERROR(VLOOKUP(B47,'[1]1'!B:F,5,0),"0")</f>
        <v>1</v>
      </c>
      <c r="R47" s="103">
        <f>IFERROR(VLOOKUP(B47,'[1]1'!B:J,9,0),"0")</f>
        <v>0</v>
      </c>
      <c r="S47" s="103">
        <f>IFERROR(VLOOKUP(B47,'[1]1'!B:K,10,0),"0")</f>
        <v>0</v>
      </c>
      <c r="T47" s="103">
        <f>IFERROR(VLOOKUP(B47,'[1]1'!B:L,11,0),"0")</f>
        <v>0</v>
      </c>
      <c r="U47" s="101">
        <f t="shared" si="9"/>
        <v>1</v>
      </c>
      <c r="V47" s="103">
        <f>IFERROR(VLOOKUP(B47,'[1]2'!B:D,3,0),"0")</f>
        <v>0</v>
      </c>
      <c r="W47" s="103">
        <f>IFERROR(VLOOKUP(B47,'[1]2'!B:E,4,0),"0")</f>
        <v>5</v>
      </c>
      <c r="X47" s="103">
        <f>IFERROR(VLOOKUP(B47,'[1]2'!B:F,5,0),"0")</f>
        <v>0</v>
      </c>
      <c r="Y47" s="103">
        <f>IFERROR(VLOOKUP(B47,'[1]2'!B:J,9,0),"0")</f>
        <v>0</v>
      </c>
      <c r="Z47" s="103">
        <f>IFERROR(VLOOKUP(B47,'[1]2'!B:K,10,0),"0")</f>
        <v>0</v>
      </c>
      <c r="AA47" s="103">
        <f>IFERROR(VLOOKUP(B47,'[1]2'!B:L,11,0),"0")</f>
        <v>0</v>
      </c>
      <c r="AB47" s="101">
        <f t="shared" si="10"/>
        <v>5</v>
      </c>
      <c r="AC47" s="103">
        <f>IFERROR(VLOOKUP(B47,'[1]3'!B:D,3,0),"0")</f>
        <v>0</v>
      </c>
      <c r="AD47" s="103">
        <f>IFERROR(VLOOKUP(B47,'[1]3'!B:E,4,0),"0")</f>
        <v>1</v>
      </c>
      <c r="AE47" s="103">
        <f>IFERROR(VLOOKUP(B47,'[1]3'!B:F,5,0),"0")</f>
        <v>0</v>
      </c>
      <c r="AF47" s="103">
        <f>IFERROR(VLOOKUP(B47,'[1]3'!B:J,9,0),"0")</f>
        <v>0</v>
      </c>
      <c r="AG47" s="103">
        <f>IFERROR(VLOOKUP(B47,'[1]3'!B:K,10,0),"0")</f>
        <v>0</v>
      </c>
      <c r="AH47" s="103">
        <f>IFERROR(VLOOKUP(B47,'[1]3'!B:L,11,0),"0")</f>
        <v>0</v>
      </c>
      <c r="AI47" s="101">
        <f t="shared" si="11"/>
        <v>1</v>
      </c>
      <c r="AJ47" s="103">
        <f>IFERROR(VLOOKUP(B47,'[1]4'!B:D,3,0),"0")</f>
        <v>0</v>
      </c>
      <c r="AK47" s="103">
        <f>IFERROR(VLOOKUP(B47,'[1]4'!B:E,4,0),"0")</f>
        <v>0</v>
      </c>
      <c r="AL47" s="103">
        <f>IFERROR(VLOOKUP(B47,'[1]4'!B:F,5,0),"0")</f>
        <v>0</v>
      </c>
      <c r="AM47" s="103">
        <f>IFERROR(VLOOKUP(B47,'[1]4'!B:J,9,0),"0")</f>
        <v>0</v>
      </c>
      <c r="AN47" s="103">
        <f>IFERROR(VLOOKUP(B47,'[1]4'!B:K,10,0),"0")</f>
        <v>0</v>
      </c>
      <c r="AO47" s="103">
        <f>IFERROR(VLOOKUP(B47,'[1]4'!B:L,11,0),"0")</f>
        <v>0</v>
      </c>
      <c r="AP47" s="101">
        <f t="shared" si="12"/>
        <v>0</v>
      </c>
      <c r="AQ47" s="103">
        <f>IFERROR(VLOOKUP(B47,'[1]5'!B:D,3,0),"0")</f>
        <v>0</v>
      </c>
      <c r="AR47" s="103">
        <f>IFERROR(VLOOKUP(B47,'[1]5'!B:E,4,0),"0")</f>
        <v>0</v>
      </c>
      <c r="AS47" s="103">
        <f>IFERROR(VLOOKUP(B47,'[1]5'!B:F,5,0),"0")</f>
        <v>0</v>
      </c>
      <c r="AT47" s="103">
        <f>IFERROR(VLOOKUP(B47,'[1]5'!B:J,9,0),"0")</f>
        <v>0</v>
      </c>
      <c r="AU47" s="103">
        <f>IFERROR(VLOOKUP(B47,'[1]5'!B:K,10,0),"0")</f>
        <v>0</v>
      </c>
      <c r="AV47" s="103">
        <f>IFERROR(VLOOKUP(B47,'[1]5'!B:L,11,0),"0")</f>
        <v>0</v>
      </c>
      <c r="AW47" s="101">
        <f t="shared" si="13"/>
        <v>0</v>
      </c>
      <c r="AX47" s="103">
        <f>IFERROR(VLOOKUP(B47,'[1]6'!B:D,3,0),"0")</f>
        <v>0</v>
      </c>
      <c r="AY47" s="103">
        <f>IFERROR(VLOOKUP(B47,'[1]6'!B:E,4,0),"0")</f>
        <v>0</v>
      </c>
      <c r="AZ47" s="103">
        <f>IFERROR(VLOOKUP(B47,'[1]6'!B:F,5,0),"0")</f>
        <v>0</v>
      </c>
      <c r="BA47" s="103">
        <f>IFERROR(VLOOKUP(B47,'[1]6'!B:J,9,0),"0")</f>
        <v>0</v>
      </c>
      <c r="BB47" s="103">
        <f>IFERROR(VLOOKUP(B47,'[1]6'!B:K,10,0),"0")</f>
        <v>0</v>
      </c>
      <c r="BC47" s="103">
        <f>IFERROR(VLOOKUP(B47,'[1]6'!B:L,11,0),"0")</f>
        <v>0</v>
      </c>
      <c r="BD47" s="101">
        <f t="shared" si="14"/>
        <v>0</v>
      </c>
      <c r="BE47" s="103">
        <f>IFERROR(VLOOKUP(B47,'[1]7'!B:D,3,0),"0")</f>
        <v>0</v>
      </c>
      <c r="BF47" s="103">
        <f>IFERROR(VLOOKUP(B47,'[1]7'!B:E,4,0),"0")</f>
        <v>0</v>
      </c>
      <c r="BG47" s="103">
        <f>IFERROR(VLOOKUP(B47,'[1]7'!B:F,5,0),"0")</f>
        <v>0</v>
      </c>
      <c r="BH47" s="103">
        <f>IFERROR(VLOOKUP(B47,'[1]7'!B:J,9,0),"0")</f>
        <v>0</v>
      </c>
      <c r="BI47" s="103">
        <f>IFERROR(VLOOKUP(B47,'[1]7'!B:K,10,0),"0")</f>
        <v>0</v>
      </c>
      <c r="BJ47" s="103">
        <f>IFERROR(VLOOKUP(B47,'[1]7'!B:L,11,0),"0")</f>
        <v>0</v>
      </c>
      <c r="BK47" s="101">
        <f t="shared" si="15"/>
        <v>0</v>
      </c>
      <c r="BL47" s="103">
        <f>IFERROR(VLOOKUP(B47,'[1]8'!B:D,3,0),"0")</f>
        <v>0</v>
      </c>
      <c r="BM47" s="103">
        <f>IFERROR(VLOOKUP(B47,'[1]8'!B:E,4,0),"0")</f>
        <v>0</v>
      </c>
      <c r="BN47" s="103">
        <f>IFERROR(VLOOKUP(B47,'[1]8'!B:F,5,0),"0")</f>
        <v>0</v>
      </c>
      <c r="BO47" s="103">
        <f>IFERROR(VLOOKUP(B47,'[1]8'!B:J,9,0),"0")</f>
        <v>0</v>
      </c>
      <c r="BP47" s="103">
        <f>IFERROR(VLOOKUP(B47,'[1]8'!B:K,10,0),"0")</f>
        <v>0</v>
      </c>
      <c r="BQ47" s="103">
        <f>IFERROR(VLOOKUP(B47,'[1]8'!B:L,11,0),"0")</f>
        <v>0</v>
      </c>
      <c r="BR47" s="101">
        <f t="shared" si="16"/>
        <v>0</v>
      </c>
      <c r="BS47" s="103">
        <f>IFERROR(VLOOKUP(B47,'[1]9'!B:D,3,0),"0")</f>
        <v>0</v>
      </c>
      <c r="BT47" s="103">
        <f>IFERROR(VLOOKUP(B47,'[1]9'!B:E,4,0),"0")</f>
        <v>0</v>
      </c>
      <c r="BU47" s="103">
        <f>IFERROR(VLOOKUP(B47,'[1]9'!B:F,5,0),"0")</f>
        <v>0</v>
      </c>
      <c r="BV47" s="103">
        <f>IFERROR(VLOOKUP(B47,'[1]9'!B:J,9,0),"0")</f>
        <v>0</v>
      </c>
      <c r="BW47" s="103">
        <f>IFERROR(VLOOKUP(B47,'[1]9'!B:K,10,0),"0")</f>
        <v>0</v>
      </c>
      <c r="BX47" s="103">
        <f>IFERROR(VLOOKUP(B47,'[1]9'!B:L,11,0),"0")</f>
        <v>0</v>
      </c>
      <c r="BY47" s="101">
        <f t="shared" si="17"/>
        <v>0</v>
      </c>
      <c r="BZ47" s="103">
        <f>IFERROR(VLOOKUP(B47,'[1]10'!B:D,3,0),"0")</f>
        <v>0</v>
      </c>
      <c r="CA47" s="103">
        <f>IFERROR(VLOOKUP(B47,'[1]10'!B:E,4,0),"0")</f>
        <v>0</v>
      </c>
      <c r="CB47" s="103">
        <f>IFERROR(VLOOKUP(B47,'[1]10'!B:F,5,0),"0")</f>
        <v>0</v>
      </c>
      <c r="CC47" s="103">
        <f>IFERROR(VLOOKUP(B47,'[1]10'!B:J,9,0),"0")</f>
        <v>0</v>
      </c>
      <c r="CD47" s="103">
        <f>IFERROR(VLOOKUP(B47,'[1]10'!B:K,10,0),"0")</f>
        <v>0</v>
      </c>
      <c r="CE47" s="103">
        <f>IFERROR(VLOOKUP(B47,'[1]10'!B:L,11,0),"0")</f>
        <v>0</v>
      </c>
      <c r="CF47" s="101">
        <f t="shared" si="18"/>
        <v>0</v>
      </c>
      <c r="CG47" s="103">
        <f>IFERROR(VLOOKUP(B47,'[1]11'!B:D,3,0),"0")</f>
        <v>0</v>
      </c>
      <c r="CH47" s="103">
        <f>IFERROR(VLOOKUP(B47,'[1]11'!B:E,4,0),"0")</f>
        <v>0</v>
      </c>
      <c r="CI47" s="103">
        <f>IFERROR(VLOOKUP(B47,'[1]11'!B:F,5,0),"0")</f>
        <v>0</v>
      </c>
      <c r="CJ47" s="103">
        <f>IFERROR(VLOOKUP(B47,'[1]11'!B:J,9,0),"0")</f>
        <v>0</v>
      </c>
      <c r="CK47" s="103">
        <f>IFERROR(VLOOKUP(B47,'[1]11'!B:K,10,0),"0")</f>
        <v>0</v>
      </c>
      <c r="CL47" s="103">
        <f>IFERROR(VLOOKUP(B47,'[1]11'!B:L,11,0),"0")</f>
        <v>0</v>
      </c>
      <c r="CM47" s="101">
        <f t="shared" si="19"/>
        <v>0</v>
      </c>
      <c r="CN47" s="103">
        <f>IFERROR(VLOOKUP(B47,'[1]12'!B:D,3,0),"0")</f>
        <v>0</v>
      </c>
      <c r="CO47" s="103">
        <f>IFERROR(VLOOKUP(B47,'[1]12'!B:E,4,0),"0")</f>
        <v>0</v>
      </c>
      <c r="CP47" s="103">
        <f>IFERROR(VLOOKUP(B47,'[1]12'!B:F,5,0),"0")</f>
        <v>0</v>
      </c>
      <c r="CQ47" s="103">
        <f>IFERROR(VLOOKUP(B47,'[1]12'!B:J,9,0),"0")</f>
        <v>0</v>
      </c>
      <c r="CR47" s="103">
        <f>IFERROR(VLOOKUP(B47,'[1]12'!B:K,10,0),"0")</f>
        <v>0</v>
      </c>
      <c r="CS47" s="103">
        <f>IFERROR(VLOOKUP(B47,'[1]12'!B:L,11,0),"0")</f>
        <v>0</v>
      </c>
      <c r="CT47" s="101">
        <f t="shared" si="20"/>
        <v>0</v>
      </c>
      <c r="CU47" s="103">
        <f>IFERROR(VLOOKUP(B47,'[1]13'!B:D,3,0),"0")</f>
        <v>0</v>
      </c>
      <c r="CV47" s="103">
        <f>IFERROR(VLOOKUP(B47,'[1]13'!B:E,4,0),"0")</f>
        <v>0</v>
      </c>
      <c r="CW47" s="103">
        <f>IFERROR(VLOOKUP(B47,'[1]13'!B:F,5,0),"0")</f>
        <v>0</v>
      </c>
      <c r="CX47" s="103">
        <f>IFERROR(VLOOKUP(B47,'[1]13'!B:J,9,0),"0")</f>
        <v>0</v>
      </c>
      <c r="CY47" s="103">
        <f>IFERROR(VLOOKUP(B47,'[1]13'!B:K,10,0),"0")</f>
        <v>0</v>
      </c>
      <c r="CZ47" s="103">
        <f>IFERROR(VLOOKUP(B47,'[1]13'!B:L,11,0),"0")</f>
        <v>0</v>
      </c>
      <c r="DA47" s="101">
        <f t="shared" si="21"/>
        <v>0</v>
      </c>
      <c r="DB47" s="103">
        <f>IFERROR(VLOOKUP(B47,'[1]14'!B:D,3,0),"0")</f>
        <v>0</v>
      </c>
      <c r="DC47" s="103">
        <f>IFERROR(VLOOKUP(B47,'[1]14'!B:E,4,0),"0")</f>
        <v>0</v>
      </c>
      <c r="DD47" s="103">
        <f>IFERROR(VLOOKUP(B47,'[1]14'!B:F,5,0),"0")</f>
        <v>0</v>
      </c>
      <c r="DE47" s="103">
        <f>IFERROR(VLOOKUP(B47,'[1]14'!B:J,9,0),"0")</f>
        <v>0</v>
      </c>
      <c r="DF47" s="103">
        <f>IFERROR(VLOOKUP(B47,'[1]14'!B:K,10,0),"0")</f>
        <v>0</v>
      </c>
      <c r="DG47" s="103">
        <f>IFERROR(VLOOKUP(B47,'[1]14'!B:L,11,0),"0")</f>
        <v>0</v>
      </c>
      <c r="DH47" s="101">
        <f t="shared" si="22"/>
        <v>0</v>
      </c>
      <c r="DI47" s="103">
        <f>IFERROR(VLOOKUP(B47,'[1]15'!B:D,3,0),"0")</f>
        <v>0</v>
      </c>
      <c r="DJ47" s="103">
        <f>IFERROR(VLOOKUP(B47,'[1]15'!B:E,4,0),"0")</f>
        <v>0</v>
      </c>
      <c r="DK47" s="103">
        <f>IFERROR(VLOOKUP(B47,'[1]15'!B:F,5,0),"0")</f>
        <v>0</v>
      </c>
      <c r="DL47" s="103">
        <f>IFERROR(VLOOKUP(B47,'[1]15'!B:J,9,0),"0")</f>
        <v>0</v>
      </c>
      <c r="DM47" s="103">
        <f>IFERROR(VLOOKUP(B47,'[1]15'!B:K,10,0),"0")</f>
        <v>0</v>
      </c>
      <c r="DN47" s="103">
        <f>IFERROR(VLOOKUP(B47,'[1]15'!B:L,11,0),"0")</f>
        <v>0</v>
      </c>
      <c r="DO47" s="101">
        <f t="shared" si="23"/>
        <v>0</v>
      </c>
      <c r="DP47" s="103">
        <f>IFERROR(VLOOKUP(B47,'[1]16'!B:D,3,0),"0")</f>
        <v>0</v>
      </c>
      <c r="DQ47" s="103">
        <f>IFERROR(VLOOKUP(B47,'[1]16'!B:E,4,0),"0")</f>
        <v>0</v>
      </c>
      <c r="DR47" s="103">
        <f>IFERROR(VLOOKUP(B47,'[1]16'!B:F,5,0),"0")</f>
        <v>0</v>
      </c>
      <c r="DS47" s="103">
        <f>IFERROR(VLOOKUP(B47,'[1]16'!B:J,9,0),"0")</f>
        <v>0</v>
      </c>
      <c r="DT47" s="103">
        <f>IFERROR(VLOOKUP(B47,'[1]16'!B:K,10,0),"0")</f>
        <v>0</v>
      </c>
      <c r="DU47" s="103">
        <f>IFERROR(VLOOKUP(B47,'[1]16'!B:L,11,0),"0")</f>
        <v>0</v>
      </c>
      <c r="DV47" s="101">
        <f t="shared" si="24"/>
        <v>0</v>
      </c>
      <c r="DW47" s="103">
        <f>IFERROR(VLOOKUP(B47,'[1]17'!B:D,3,0),"0")</f>
        <v>0</v>
      </c>
      <c r="DX47" s="103">
        <f>IFERROR(VLOOKUP(B47,'[1]17'!B:E,4,0),"0")</f>
        <v>0</v>
      </c>
      <c r="DY47" s="103">
        <f>IFERROR(VLOOKUP(B47,'[1]17'!B:F,5,0),"0")</f>
        <v>0</v>
      </c>
      <c r="DZ47" s="103">
        <f>IFERROR(VLOOKUP(B47,'[1]17'!B:J,9,0),"0")</f>
        <v>0</v>
      </c>
      <c r="EA47" s="103">
        <f>IFERROR(VLOOKUP(B47,'[1]17'!B:K,10,0),"0")</f>
        <v>0</v>
      </c>
      <c r="EB47" s="103">
        <f>IFERROR(VLOOKUP(B47,'[1]17'!B:L,11,0),"0")</f>
        <v>0</v>
      </c>
      <c r="EC47" s="101">
        <f t="shared" si="25"/>
        <v>0</v>
      </c>
      <c r="ED47" s="103">
        <f>IFERROR(VLOOKUP(B47,'[1]18'!B:D,3,0),"0")</f>
        <v>0</v>
      </c>
      <c r="EE47" s="103">
        <f>IFERROR(VLOOKUP(B47,'[1]18'!B:E,4,0),"0")</f>
        <v>0</v>
      </c>
      <c r="EF47" s="103">
        <f>IFERROR(VLOOKUP(B47,'[1]18'!B:F,5,0),"0")</f>
        <v>0</v>
      </c>
      <c r="EG47" s="103">
        <f>IFERROR(VLOOKUP(B47,'[1]18'!B:J,9,0),"0")</f>
        <v>0</v>
      </c>
      <c r="EH47" s="103">
        <f>IFERROR(VLOOKUP(B47,'[1]18'!B:K,10,0),"0")</f>
        <v>0</v>
      </c>
      <c r="EI47" s="103">
        <f>IFERROR(VLOOKUP(B47,'[1]18'!B:L,11,0),"0")</f>
        <v>0</v>
      </c>
      <c r="EJ47" s="101">
        <f t="shared" si="26"/>
        <v>0</v>
      </c>
      <c r="EK47" s="103">
        <f>IFERROR(VLOOKUP(B47,'[1]19'!B:D,3,0),"0")</f>
        <v>0</v>
      </c>
      <c r="EL47" s="103">
        <f>IFERROR(VLOOKUP(B47,'[1]19'!B:E,4,0),"0")</f>
        <v>0</v>
      </c>
      <c r="EM47" s="103">
        <f>IFERROR(VLOOKUP(B47,'[1]19'!B:F,5,0),"0")</f>
        <v>0</v>
      </c>
      <c r="EN47" s="103">
        <f>IFERROR(VLOOKUP(B47,'[1]19'!B:J,9,0),"0")</f>
        <v>0</v>
      </c>
      <c r="EO47" s="103">
        <f>IFERROR(VLOOKUP(B47,'[1]19'!B:K,10,0),"0")</f>
        <v>0</v>
      </c>
      <c r="EP47" s="103">
        <f>IFERROR(VLOOKUP(B47,'[1]19'!B:L,11,0),"0")</f>
        <v>0</v>
      </c>
      <c r="EQ47" s="101">
        <f t="shared" si="27"/>
        <v>0</v>
      </c>
      <c r="ER47" s="103">
        <f>IFERROR(VLOOKUP(B47,'[1]20'!B:D,3,0),"0")</f>
        <v>1</v>
      </c>
      <c r="ES47" s="103">
        <f>IFERROR(VLOOKUP(B47,'[1]20'!B:E,4,0),"0")</f>
        <v>0</v>
      </c>
      <c r="ET47" s="103">
        <f>IFERROR(VLOOKUP(B47,'[1]20'!B:F,5,0),"0")</f>
        <v>0</v>
      </c>
      <c r="EU47" s="103">
        <f>IFERROR(VLOOKUP(B47,'[1]20'!B:J,9,0),"0")</f>
        <v>0</v>
      </c>
      <c r="EV47" s="103">
        <f>IFERROR(VLOOKUP(B47,'[1]20'!B:K,10,0),"0")</f>
        <v>0</v>
      </c>
      <c r="EW47" s="103">
        <f>IFERROR(VLOOKUP(B47,'[1]20'!B:L,11,0),"0")</f>
        <v>0</v>
      </c>
      <c r="EX47" s="101">
        <f t="shared" si="28"/>
        <v>1</v>
      </c>
      <c r="EY47" s="103">
        <f>IFERROR(VLOOKUP(B47,'[1]21'!B:D,3,0),"0")</f>
        <v>0</v>
      </c>
      <c r="EZ47" s="103">
        <f>IFERROR(VLOOKUP(B47,'[1]21'!B:E,4,0),"0")</f>
        <v>0</v>
      </c>
      <c r="FA47" s="103">
        <f>IFERROR(VLOOKUP(B47,'[1]21'!B:F,5,0),"0")</f>
        <v>0</v>
      </c>
      <c r="FB47" s="103">
        <f>IFERROR(VLOOKUP(B47,'[1]21'!B:J,9,0),"0")</f>
        <v>0</v>
      </c>
      <c r="FC47" s="103">
        <f>IFERROR(VLOOKUP(B47,'[1]21'!B:K,10,0),"0")</f>
        <v>0</v>
      </c>
      <c r="FD47" s="103">
        <f>IFERROR(VLOOKUP(B47,'[1]21'!B:L,11,0),"0")</f>
        <v>0</v>
      </c>
      <c r="FE47" s="101">
        <f t="shared" si="29"/>
        <v>0</v>
      </c>
      <c r="FF47" s="103">
        <f>IFERROR(VLOOKUP(B47,'[1]22'!B:D,3,0),"0")</f>
        <v>0</v>
      </c>
      <c r="FG47" s="103">
        <f>IFERROR(VLOOKUP(B47,'[1]22'!B:E,4,0),"0")</f>
        <v>0</v>
      </c>
      <c r="FH47" s="103">
        <f>IFERROR(VLOOKUP(B47,'[1]22'!B:F,5,0),"0")</f>
        <v>0</v>
      </c>
      <c r="FI47" s="103">
        <f>IFERROR(VLOOKUP(B47,'[1]22'!B:J,9,0),"0")</f>
        <v>0</v>
      </c>
      <c r="FJ47" s="103">
        <f>IFERROR(VLOOKUP(B47,'[1]22'!B:K,10,0),"0")</f>
        <v>0</v>
      </c>
      <c r="FK47" s="103">
        <f>IFERROR(VLOOKUP(B47,'[1]22'!B:L,11,0),"0")</f>
        <v>0</v>
      </c>
      <c r="FL47" s="101">
        <f t="shared" si="30"/>
        <v>0</v>
      </c>
      <c r="FM47" s="103">
        <f>IFERROR(VLOOKUP(B47,'[1]23'!B:D,3,0),"0")</f>
        <v>0</v>
      </c>
      <c r="FN47" s="103">
        <f>IFERROR(VLOOKUP(B47,'[1]23'!B:E,4,0),"0")</f>
        <v>0</v>
      </c>
      <c r="FO47" s="103">
        <f>IFERROR(VLOOKUP(B47,'[1]23'!B:F,5,0),"0")</f>
        <v>0</v>
      </c>
      <c r="FP47" s="103">
        <f>IFERROR(VLOOKUP(B47,'[1]23'!B:J,9,0),"0")</f>
        <v>0</v>
      </c>
      <c r="FQ47" s="103">
        <f>IFERROR(VLOOKUP(B47,'[1]23'!B:K,10,0),"0")</f>
        <v>0</v>
      </c>
      <c r="FR47" s="103">
        <f>IFERROR(VLOOKUP(B47,'[1]23'!B:L,11,0),"0")</f>
        <v>0</v>
      </c>
      <c r="FS47" s="101">
        <f t="shared" si="31"/>
        <v>0</v>
      </c>
      <c r="FT47" s="103">
        <f>IFERROR(VLOOKUP(B47,'[1]24'!B:D,3,0),"0")</f>
        <v>11</v>
      </c>
      <c r="FU47" s="103">
        <f>IFERROR(VLOOKUP(B47,'[1]24'!B:E,4,0),"0")</f>
        <v>0</v>
      </c>
      <c r="FV47" s="103">
        <f>IFERROR(VLOOKUP(B47,'[1]24'!B:F,5,0),"0")</f>
        <v>0</v>
      </c>
      <c r="FW47" s="103">
        <f>IFERROR(VLOOKUP(B47,'[1]24'!B:J,9,0),"0")</f>
        <v>0</v>
      </c>
      <c r="FX47" s="103">
        <f>IFERROR(VLOOKUP(B47,'[1]24'!B:K,10,0),"0")</f>
        <v>0</v>
      </c>
      <c r="FY47" s="103">
        <f>IFERROR(VLOOKUP(B47,'[1]24'!B:L,11,0),"0")</f>
        <v>0</v>
      </c>
      <c r="FZ47" s="101">
        <f t="shared" si="32"/>
        <v>11</v>
      </c>
      <c r="GA47" s="103">
        <f>IFERROR(VLOOKUP(B47,'[1]25'!B:D,3,0),"0")</f>
        <v>0</v>
      </c>
      <c r="GB47" s="103">
        <f>IFERROR(VLOOKUP(B47,'[1]25'!B:E,4,0),"0")</f>
        <v>0</v>
      </c>
      <c r="GC47" s="103">
        <f>IFERROR(VLOOKUP(B47,'[1]25'!B:F,5,0),"0")</f>
        <v>0</v>
      </c>
      <c r="GD47" s="103">
        <f>IFERROR(VLOOKUP(B47,'[1]25'!B:J,9,0),"0")</f>
        <v>0</v>
      </c>
      <c r="GE47" s="103">
        <f>IFERROR(VLOOKUP(B47,'[1]25'!B:K,10,0),"0")</f>
        <v>0</v>
      </c>
      <c r="GF47" s="103">
        <f>IFERROR(VLOOKUP(B47,'[1]25'!B:L,11,0),"0")</f>
        <v>0</v>
      </c>
      <c r="GG47" s="101">
        <f t="shared" si="33"/>
        <v>0</v>
      </c>
      <c r="GH47" s="103">
        <f>IFERROR(VLOOKUP(B47,'[1]26'!B:D,3,0),"0")</f>
        <v>0</v>
      </c>
      <c r="GI47" s="103">
        <f>IFERROR(VLOOKUP(B47,'[1]26'!B:E,4,0),"0")</f>
        <v>0</v>
      </c>
      <c r="GJ47" s="103">
        <f>IFERROR(VLOOKUP(B47,'[1]26'!B:F,5,0),"0")</f>
        <v>0</v>
      </c>
      <c r="GK47" s="103">
        <f>IFERROR(VLOOKUP(B47,'[1]26'!B:J,9,0),"0")</f>
        <v>0</v>
      </c>
      <c r="GL47" s="103">
        <f>IFERROR(VLOOKUP(B47,'[1]26'!B:K,10,0),"0")</f>
        <v>0</v>
      </c>
      <c r="GM47" s="103">
        <f>IFERROR(VLOOKUP(B47,'[1]26'!B:L,11,0),"0")</f>
        <v>0</v>
      </c>
      <c r="GN47" s="101">
        <f t="shared" si="34"/>
        <v>0</v>
      </c>
      <c r="GO47" s="103">
        <f>IFERROR(VLOOKUP(B47,'[1]27'!B:D,3,0),"0")</f>
        <v>0</v>
      </c>
      <c r="GP47" s="103">
        <f>IFERROR(VLOOKUP(B47,'[1]27'!B:E,4,0),"0")</f>
        <v>0</v>
      </c>
      <c r="GQ47" s="103">
        <f>IFERROR(VLOOKUP(B47,'[1]27'!B:F,5,0),"0")</f>
        <v>0</v>
      </c>
      <c r="GR47" s="103">
        <f>IFERROR(VLOOKUP(B47,'[1]27'!B:J,9,0),"0")</f>
        <v>0</v>
      </c>
      <c r="GS47" s="103">
        <f>IFERROR(VLOOKUP(B47,'[1]27'!B:K,10,0),"0")</f>
        <v>0</v>
      </c>
      <c r="GT47" s="103">
        <f>IFERROR(VLOOKUP(B47,'[1]27'!B:L,11,0),"0")</f>
        <v>0</v>
      </c>
      <c r="GU47" s="101">
        <f t="shared" si="35"/>
        <v>0</v>
      </c>
      <c r="GV47" s="103">
        <f>IFERROR(VLOOKUP(B47,'[1]28'!B:D,3,0),"0")</f>
        <v>0</v>
      </c>
      <c r="GW47" s="103">
        <f>IFERROR(VLOOKUP(B47,'[1]28'!B:E,4,0),"0")</f>
        <v>0</v>
      </c>
      <c r="GX47" s="103">
        <f>IFERROR(VLOOKUP(B47,'[1]28'!B:F,5,0),"0")</f>
        <v>0</v>
      </c>
      <c r="GY47" s="103">
        <f>IFERROR(VLOOKUP(B47,'[1]28'!B:J,9,0),"0")</f>
        <v>0</v>
      </c>
      <c r="GZ47" s="103">
        <f>IFERROR(VLOOKUP(B47,'[1]28'!B:K,10,0),"0")</f>
        <v>0</v>
      </c>
      <c r="HA47" s="103">
        <f>IFERROR(VLOOKUP(B47,'[1]28'!B:L,11,0),"0")</f>
        <v>0</v>
      </c>
      <c r="HB47" s="101">
        <f t="shared" si="36"/>
        <v>0</v>
      </c>
      <c r="HC47" s="103">
        <f>IFERROR(VLOOKUP(B47,'[1]29'!B:D,3,0),"0")</f>
        <v>0</v>
      </c>
      <c r="HD47" s="103">
        <f>IFERROR(VLOOKUP(B47,'[1]29'!B:E,4,0),"0")</f>
        <v>0</v>
      </c>
      <c r="HE47" s="103">
        <f>IFERROR(VLOOKUP(B47,'[1]29'!B:F,5,0),"0")</f>
        <v>0</v>
      </c>
      <c r="HF47" s="103">
        <f>IFERROR(VLOOKUP(B47,'[1]29'!B:J,9,0),"0")</f>
        <v>0</v>
      </c>
      <c r="HG47" s="103">
        <f>IFERROR(VLOOKUP(B47,'[1]29'!B:K,10,0),"0")</f>
        <v>0</v>
      </c>
      <c r="HH47" s="103">
        <f>IFERROR(VLOOKUP(B47,'[1]29'!B:L,11,0),"0")</f>
        <v>0</v>
      </c>
      <c r="HI47" s="101">
        <f t="shared" si="37"/>
        <v>0</v>
      </c>
      <c r="HJ47" s="103">
        <f>IFERROR(VLOOKUP(B47,'[1]30'!B:D,3,0),"0")</f>
        <v>0</v>
      </c>
      <c r="HK47" s="103">
        <f>IFERROR(VLOOKUP(B47,'[1]30'!B:E,4,0),"0")</f>
        <v>0</v>
      </c>
      <c r="HL47" s="103">
        <f>IFERROR(VLOOKUP(B47,'[1]30'!B:F,5,0),"0")</f>
        <v>0</v>
      </c>
      <c r="HM47" s="103">
        <f>IFERROR(VLOOKUP(B47,'[1]30'!B:J,9,0),"0")</f>
        <v>0</v>
      </c>
      <c r="HN47" s="103">
        <f>IFERROR(VLOOKUP(B47,'[1]30'!B:K,10,0),"0")</f>
        <v>0</v>
      </c>
      <c r="HO47" s="103">
        <f>IFERROR(VLOOKUP(B47,'[1]30'!B:L,11,0),"0")</f>
        <v>0</v>
      </c>
      <c r="HP47" s="101">
        <f t="shared" si="38"/>
        <v>0</v>
      </c>
      <c r="HQ47" s="103">
        <f>IFERROR(VLOOKUP(B47,'[1]31'!B:D,3,0),"0")</f>
        <v>44</v>
      </c>
      <c r="HR47" s="103">
        <f>IFERROR(VLOOKUP(B47,'[1]31'!B:E,4,0),"0")</f>
        <v>0</v>
      </c>
      <c r="HS47" s="103">
        <f>IFERROR(VLOOKUP(B47,'[1]31'!B:F,5,0),"0")</f>
        <v>0</v>
      </c>
      <c r="HT47" s="103">
        <f>IFERROR(VLOOKUP(B47,'[1]31'!B:J,9,0),"0")</f>
        <v>0</v>
      </c>
      <c r="HU47" s="103">
        <f>IFERROR(VLOOKUP(B47,'[1]31'!B:K,10,0),"0")</f>
        <v>0</v>
      </c>
      <c r="HV47" s="103">
        <f>IFERROR(VLOOKUP(B47,'[1]31'!B:L,11,0),"0")</f>
        <v>0</v>
      </c>
      <c r="HW47" s="101">
        <f t="shared" si="39"/>
        <v>44</v>
      </c>
    </row>
    <row r="48" spans="1:231" x14ac:dyDescent="0.6">
      <c r="A48" s="83">
        <v>45</v>
      </c>
      <c r="B48" s="83">
        <v>1111083</v>
      </c>
      <c r="C48" s="84" t="s">
        <v>16908</v>
      </c>
      <c r="D48" s="83" t="s">
        <v>169</v>
      </c>
      <c r="E48" s="85">
        <v>4.76</v>
      </c>
      <c r="F48" s="99">
        <f t="shared" si="41"/>
        <v>33.32</v>
      </c>
      <c r="G48" s="100">
        <f t="shared" si="40"/>
        <v>0</v>
      </c>
      <c r="H48" s="100">
        <f t="shared" si="40"/>
        <v>6</v>
      </c>
      <c r="I48" s="100">
        <f t="shared" si="40"/>
        <v>1</v>
      </c>
      <c r="J48" s="100">
        <f t="shared" si="40"/>
        <v>0</v>
      </c>
      <c r="K48" s="100">
        <f t="shared" si="40"/>
        <v>0</v>
      </c>
      <c r="L48" s="100">
        <f t="shared" si="40"/>
        <v>0</v>
      </c>
      <c r="M48" s="101">
        <f t="shared" si="7"/>
        <v>7</v>
      </c>
      <c r="N48" s="102">
        <f t="shared" si="8"/>
        <v>7</v>
      </c>
      <c r="O48" s="103">
        <f>IFERROR(VLOOKUP(B48,'[1]1'!B:D,3,0),"0")</f>
        <v>0</v>
      </c>
      <c r="P48" s="103">
        <f>IFERROR(VLOOKUP(B48,'[1]1'!B:E,4,0),"0")</f>
        <v>0</v>
      </c>
      <c r="Q48" s="103">
        <f>IFERROR(VLOOKUP(B48,'[1]1'!B:F,5,0),"0")</f>
        <v>1</v>
      </c>
      <c r="R48" s="103">
        <f>IFERROR(VLOOKUP(B48,'[1]1'!B:J,9,0),"0")</f>
        <v>0</v>
      </c>
      <c r="S48" s="103">
        <f>IFERROR(VLOOKUP(B48,'[1]1'!B:K,10,0),"0")</f>
        <v>0</v>
      </c>
      <c r="T48" s="103">
        <f>IFERROR(VLOOKUP(B48,'[1]1'!B:L,11,0),"0")</f>
        <v>0</v>
      </c>
      <c r="U48" s="101">
        <f t="shared" si="9"/>
        <v>1</v>
      </c>
      <c r="V48" s="103">
        <f>IFERROR(VLOOKUP(B48,'[1]2'!B:D,3,0),"0")</f>
        <v>0</v>
      </c>
      <c r="W48" s="103">
        <f>IFERROR(VLOOKUP(B48,'[1]2'!B:E,4,0),"0")</f>
        <v>5</v>
      </c>
      <c r="X48" s="103">
        <f>IFERROR(VLOOKUP(B48,'[1]2'!B:F,5,0),"0")</f>
        <v>0</v>
      </c>
      <c r="Y48" s="103">
        <f>IFERROR(VLOOKUP(B48,'[1]2'!B:J,9,0),"0")</f>
        <v>0</v>
      </c>
      <c r="Z48" s="103">
        <f>IFERROR(VLOOKUP(B48,'[1]2'!B:K,10,0),"0")</f>
        <v>0</v>
      </c>
      <c r="AA48" s="103">
        <f>IFERROR(VLOOKUP(B48,'[1]2'!B:L,11,0),"0")</f>
        <v>0</v>
      </c>
      <c r="AB48" s="101">
        <f t="shared" si="10"/>
        <v>5</v>
      </c>
      <c r="AC48" s="103">
        <f>IFERROR(VLOOKUP(B48,'[1]3'!B:D,3,0),"0")</f>
        <v>0</v>
      </c>
      <c r="AD48" s="103">
        <f>IFERROR(VLOOKUP(B48,'[1]3'!B:E,4,0),"0")</f>
        <v>1</v>
      </c>
      <c r="AE48" s="103">
        <f>IFERROR(VLOOKUP(B48,'[1]3'!B:F,5,0),"0")</f>
        <v>0</v>
      </c>
      <c r="AF48" s="103">
        <f>IFERROR(VLOOKUP(B48,'[1]3'!B:J,9,0),"0")</f>
        <v>0</v>
      </c>
      <c r="AG48" s="103">
        <f>IFERROR(VLOOKUP(B48,'[1]3'!B:K,10,0),"0")</f>
        <v>0</v>
      </c>
      <c r="AH48" s="103">
        <f>IFERROR(VLOOKUP(B48,'[1]3'!B:L,11,0),"0")</f>
        <v>0</v>
      </c>
      <c r="AI48" s="101">
        <f t="shared" si="11"/>
        <v>1</v>
      </c>
      <c r="AJ48" s="103">
        <f>IFERROR(VLOOKUP(B48,'[1]4'!B:D,3,0),"0")</f>
        <v>0</v>
      </c>
      <c r="AK48" s="103">
        <f>IFERROR(VLOOKUP(B48,'[1]4'!B:E,4,0),"0")</f>
        <v>0</v>
      </c>
      <c r="AL48" s="103">
        <f>IFERROR(VLOOKUP(B48,'[1]4'!B:F,5,0),"0")</f>
        <v>0</v>
      </c>
      <c r="AM48" s="103">
        <f>IFERROR(VLOOKUP(B48,'[1]4'!B:J,9,0),"0")</f>
        <v>0</v>
      </c>
      <c r="AN48" s="103">
        <f>IFERROR(VLOOKUP(B48,'[1]4'!B:K,10,0),"0")</f>
        <v>0</v>
      </c>
      <c r="AO48" s="103">
        <f>IFERROR(VLOOKUP(B48,'[1]4'!B:L,11,0),"0")</f>
        <v>0</v>
      </c>
      <c r="AP48" s="101">
        <f t="shared" si="12"/>
        <v>0</v>
      </c>
      <c r="AQ48" s="103">
        <f>IFERROR(VLOOKUP(B48,'[1]5'!B:D,3,0),"0")</f>
        <v>0</v>
      </c>
      <c r="AR48" s="103">
        <f>IFERROR(VLOOKUP(B48,'[1]5'!B:E,4,0),"0")</f>
        <v>0</v>
      </c>
      <c r="AS48" s="103">
        <f>IFERROR(VLOOKUP(B48,'[1]5'!B:F,5,0),"0")</f>
        <v>0</v>
      </c>
      <c r="AT48" s="103">
        <f>IFERROR(VLOOKUP(B48,'[1]5'!B:J,9,0),"0")</f>
        <v>0</v>
      </c>
      <c r="AU48" s="103">
        <f>IFERROR(VLOOKUP(B48,'[1]5'!B:K,10,0),"0")</f>
        <v>0</v>
      </c>
      <c r="AV48" s="103">
        <f>IFERROR(VLOOKUP(B48,'[1]5'!B:L,11,0),"0")</f>
        <v>0</v>
      </c>
      <c r="AW48" s="101">
        <f t="shared" si="13"/>
        <v>0</v>
      </c>
      <c r="AX48" s="103">
        <f>IFERROR(VLOOKUP(B48,'[1]6'!B:D,3,0),"0")</f>
        <v>0</v>
      </c>
      <c r="AY48" s="103">
        <f>IFERROR(VLOOKUP(B48,'[1]6'!B:E,4,0),"0")</f>
        <v>0</v>
      </c>
      <c r="AZ48" s="103">
        <f>IFERROR(VLOOKUP(B48,'[1]6'!B:F,5,0),"0")</f>
        <v>0</v>
      </c>
      <c r="BA48" s="103">
        <f>IFERROR(VLOOKUP(B48,'[1]6'!B:J,9,0),"0")</f>
        <v>0</v>
      </c>
      <c r="BB48" s="103">
        <f>IFERROR(VLOOKUP(B48,'[1]6'!B:K,10,0),"0")</f>
        <v>0</v>
      </c>
      <c r="BC48" s="103">
        <f>IFERROR(VLOOKUP(B48,'[1]6'!B:L,11,0),"0")</f>
        <v>0</v>
      </c>
      <c r="BD48" s="101">
        <f t="shared" si="14"/>
        <v>0</v>
      </c>
      <c r="BE48" s="103">
        <f>IFERROR(VLOOKUP(B48,'[1]7'!B:D,3,0),"0")</f>
        <v>0</v>
      </c>
      <c r="BF48" s="103">
        <f>IFERROR(VLOOKUP(B48,'[1]7'!B:E,4,0),"0")</f>
        <v>0</v>
      </c>
      <c r="BG48" s="103">
        <f>IFERROR(VLOOKUP(B48,'[1]7'!B:F,5,0),"0")</f>
        <v>0</v>
      </c>
      <c r="BH48" s="103">
        <f>IFERROR(VLOOKUP(B48,'[1]7'!B:J,9,0),"0")</f>
        <v>0</v>
      </c>
      <c r="BI48" s="103">
        <f>IFERROR(VLOOKUP(B48,'[1]7'!B:K,10,0),"0")</f>
        <v>0</v>
      </c>
      <c r="BJ48" s="103">
        <f>IFERROR(VLOOKUP(B48,'[1]7'!B:L,11,0),"0")</f>
        <v>0</v>
      </c>
      <c r="BK48" s="101">
        <f t="shared" si="15"/>
        <v>0</v>
      </c>
      <c r="BL48" s="103">
        <f>IFERROR(VLOOKUP(B48,'[1]8'!B:D,3,0),"0")</f>
        <v>0</v>
      </c>
      <c r="BM48" s="103">
        <f>IFERROR(VLOOKUP(B48,'[1]8'!B:E,4,0),"0")</f>
        <v>0</v>
      </c>
      <c r="BN48" s="103">
        <f>IFERROR(VLOOKUP(B48,'[1]8'!B:F,5,0),"0")</f>
        <v>0</v>
      </c>
      <c r="BO48" s="103">
        <f>IFERROR(VLOOKUP(B48,'[1]8'!B:J,9,0),"0")</f>
        <v>0</v>
      </c>
      <c r="BP48" s="103">
        <f>IFERROR(VLOOKUP(B48,'[1]8'!B:K,10,0),"0")</f>
        <v>0</v>
      </c>
      <c r="BQ48" s="103">
        <f>IFERROR(VLOOKUP(B48,'[1]8'!B:L,11,0),"0")</f>
        <v>0</v>
      </c>
      <c r="BR48" s="101">
        <f t="shared" si="16"/>
        <v>0</v>
      </c>
      <c r="BS48" s="103">
        <f>IFERROR(VLOOKUP(B48,'[1]9'!B:D,3,0),"0")</f>
        <v>0</v>
      </c>
      <c r="BT48" s="103">
        <f>IFERROR(VLOOKUP(B48,'[1]9'!B:E,4,0),"0")</f>
        <v>0</v>
      </c>
      <c r="BU48" s="103">
        <f>IFERROR(VLOOKUP(B48,'[1]9'!B:F,5,0),"0")</f>
        <v>0</v>
      </c>
      <c r="BV48" s="103">
        <f>IFERROR(VLOOKUP(B48,'[1]9'!B:J,9,0),"0")</f>
        <v>0</v>
      </c>
      <c r="BW48" s="103">
        <f>IFERROR(VLOOKUP(B48,'[1]9'!B:K,10,0),"0")</f>
        <v>0</v>
      </c>
      <c r="BX48" s="103">
        <f>IFERROR(VLOOKUP(B48,'[1]9'!B:L,11,0),"0")</f>
        <v>0</v>
      </c>
      <c r="BY48" s="101">
        <f t="shared" si="17"/>
        <v>0</v>
      </c>
      <c r="BZ48" s="103">
        <f>IFERROR(VLOOKUP(B48,'[1]10'!B:D,3,0),"0")</f>
        <v>0</v>
      </c>
      <c r="CA48" s="103">
        <f>IFERROR(VLOOKUP(B48,'[1]10'!B:E,4,0),"0")</f>
        <v>0</v>
      </c>
      <c r="CB48" s="103">
        <f>IFERROR(VLOOKUP(B48,'[1]10'!B:F,5,0),"0")</f>
        <v>0</v>
      </c>
      <c r="CC48" s="103">
        <f>IFERROR(VLOOKUP(B48,'[1]10'!B:J,9,0),"0")</f>
        <v>0</v>
      </c>
      <c r="CD48" s="103">
        <f>IFERROR(VLOOKUP(B48,'[1]10'!B:K,10,0),"0")</f>
        <v>0</v>
      </c>
      <c r="CE48" s="103">
        <f>IFERROR(VLOOKUP(B48,'[1]10'!B:L,11,0),"0")</f>
        <v>0</v>
      </c>
      <c r="CF48" s="101">
        <f t="shared" si="18"/>
        <v>0</v>
      </c>
      <c r="CG48" s="103">
        <f>IFERROR(VLOOKUP(B48,'[1]11'!B:D,3,0),"0")</f>
        <v>0</v>
      </c>
      <c r="CH48" s="103">
        <f>IFERROR(VLOOKUP(B48,'[1]11'!B:E,4,0),"0")</f>
        <v>0</v>
      </c>
      <c r="CI48" s="103">
        <f>IFERROR(VLOOKUP(B48,'[1]11'!B:F,5,0),"0")</f>
        <v>0</v>
      </c>
      <c r="CJ48" s="103">
        <f>IFERROR(VLOOKUP(B48,'[1]11'!B:J,9,0),"0")</f>
        <v>0</v>
      </c>
      <c r="CK48" s="103">
        <f>IFERROR(VLOOKUP(B48,'[1]11'!B:K,10,0),"0")</f>
        <v>0</v>
      </c>
      <c r="CL48" s="103">
        <f>IFERROR(VLOOKUP(B48,'[1]11'!B:L,11,0),"0")</f>
        <v>0</v>
      </c>
      <c r="CM48" s="101">
        <f t="shared" si="19"/>
        <v>0</v>
      </c>
      <c r="CN48" s="103">
        <f>IFERROR(VLOOKUP(B48,'[1]12'!B:D,3,0),"0")</f>
        <v>0</v>
      </c>
      <c r="CO48" s="103">
        <f>IFERROR(VLOOKUP(B48,'[1]12'!B:E,4,0),"0")</f>
        <v>0</v>
      </c>
      <c r="CP48" s="103">
        <f>IFERROR(VLOOKUP(B48,'[1]12'!B:F,5,0),"0")</f>
        <v>0</v>
      </c>
      <c r="CQ48" s="103">
        <f>IFERROR(VLOOKUP(B48,'[1]12'!B:J,9,0),"0")</f>
        <v>0</v>
      </c>
      <c r="CR48" s="103">
        <f>IFERROR(VLOOKUP(B48,'[1]12'!B:K,10,0),"0")</f>
        <v>0</v>
      </c>
      <c r="CS48" s="103">
        <f>IFERROR(VLOOKUP(B48,'[1]12'!B:L,11,0),"0")</f>
        <v>0</v>
      </c>
      <c r="CT48" s="101">
        <f t="shared" si="20"/>
        <v>0</v>
      </c>
      <c r="CU48" s="103">
        <f>IFERROR(VLOOKUP(B48,'[1]13'!B:D,3,0),"0")</f>
        <v>0</v>
      </c>
      <c r="CV48" s="103">
        <f>IFERROR(VLOOKUP(B48,'[1]13'!B:E,4,0),"0")</f>
        <v>0</v>
      </c>
      <c r="CW48" s="103">
        <f>IFERROR(VLOOKUP(B48,'[1]13'!B:F,5,0),"0")</f>
        <v>0</v>
      </c>
      <c r="CX48" s="103">
        <f>IFERROR(VLOOKUP(B48,'[1]13'!B:J,9,0),"0")</f>
        <v>0</v>
      </c>
      <c r="CY48" s="103">
        <f>IFERROR(VLOOKUP(B48,'[1]13'!B:K,10,0),"0")</f>
        <v>0</v>
      </c>
      <c r="CZ48" s="103">
        <f>IFERROR(VLOOKUP(B48,'[1]13'!B:L,11,0),"0")</f>
        <v>0</v>
      </c>
      <c r="DA48" s="101">
        <f t="shared" si="21"/>
        <v>0</v>
      </c>
      <c r="DB48" s="103">
        <f>IFERROR(VLOOKUP(B48,'[1]14'!B:D,3,0),"0")</f>
        <v>0</v>
      </c>
      <c r="DC48" s="103">
        <f>IFERROR(VLOOKUP(B48,'[1]14'!B:E,4,0),"0")</f>
        <v>0</v>
      </c>
      <c r="DD48" s="103">
        <f>IFERROR(VLOOKUP(B48,'[1]14'!B:F,5,0),"0")</f>
        <v>0</v>
      </c>
      <c r="DE48" s="103">
        <f>IFERROR(VLOOKUP(B48,'[1]14'!B:J,9,0),"0")</f>
        <v>0</v>
      </c>
      <c r="DF48" s="103">
        <f>IFERROR(VLOOKUP(B48,'[1]14'!B:K,10,0),"0")</f>
        <v>0</v>
      </c>
      <c r="DG48" s="103">
        <f>IFERROR(VLOOKUP(B48,'[1]14'!B:L,11,0),"0")</f>
        <v>0</v>
      </c>
      <c r="DH48" s="101">
        <f t="shared" si="22"/>
        <v>0</v>
      </c>
      <c r="DI48" s="103">
        <f>IFERROR(VLOOKUP(B48,'[1]15'!B:D,3,0),"0")</f>
        <v>0</v>
      </c>
      <c r="DJ48" s="103">
        <f>IFERROR(VLOOKUP(B48,'[1]15'!B:E,4,0),"0")</f>
        <v>0</v>
      </c>
      <c r="DK48" s="103">
        <f>IFERROR(VLOOKUP(B48,'[1]15'!B:F,5,0),"0")</f>
        <v>0</v>
      </c>
      <c r="DL48" s="103">
        <f>IFERROR(VLOOKUP(B48,'[1]15'!B:J,9,0),"0")</f>
        <v>0</v>
      </c>
      <c r="DM48" s="103">
        <f>IFERROR(VLOOKUP(B48,'[1]15'!B:K,10,0),"0")</f>
        <v>0</v>
      </c>
      <c r="DN48" s="103">
        <f>IFERROR(VLOOKUP(B48,'[1]15'!B:L,11,0),"0")</f>
        <v>0</v>
      </c>
      <c r="DO48" s="101">
        <f t="shared" si="23"/>
        <v>0</v>
      </c>
      <c r="DP48" s="103">
        <f>IFERROR(VLOOKUP(B48,'[1]16'!B:D,3,0),"0")</f>
        <v>0</v>
      </c>
      <c r="DQ48" s="103">
        <f>IFERROR(VLOOKUP(B48,'[1]16'!B:E,4,0),"0")</f>
        <v>0</v>
      </c>
      <c r="DR48" s="103">
        <f>IFERROR(VLOOKUP(B48,'[1]16'!B:F,5,0),"0")</f>
        <v>0</v>
      </c>
      <c r="DS48" s="103">
        <f>IFERROR(VLOOKUP(B48,'[1]16'!B:J,9,0),"0")</f>
        <v>0</v>
      </c>
      <c r="DT48" s="103">
        <f>IFERROR(VLOOKUP(B48,'[1]16'!B:K,10,0),"0")</f>
        <v>0</v>
      </c>
      <c r="DU48" s="103">
        <f>IFERROR(VLOOKUP(B48,'[1]16'!B:L,11,0),"0")</f>
        <v>0</v>
      </c>
      <c r="DV48" s="101">
        <f t="shared" si="24"/>
        <v>0</v>
      </c>
      <c r="DW48" s="103">
        <f>IFERROR(VLOOKUP(B48,'[1]17'!B:D,3,0),"0")</f>
        <v>0</v>
      </c>
      <c r="DX48" s="103">
        <f>IFERROR(VLOOKUP(B48,'[1]17'!B:E,4,0),"0")</f>
        <v>0</v>
      </c>
      <c r="DY48" s="103">
        <f>IFERROR(VLOOKUP(B48,'[1]17'!B:F,5,0),"0")</f>
        <v>0</v>
      </c>
      <c r="DZ48" s="103">
        <f>IFERROR(VLOOKUP(B48,'[1]17'!B:J,9,0),"0")</f>
        <v>0</v>
      </c>
      <c r="EA48" s="103">
        <f>IFERROR(VLOOKUP(B48,'[1]17'!B:K,10,0),"0")</f>
        <v>0</v>
      </c>
      <c r="EB48" s="103">
        <f>IFERROR(VLOOKUP(B48,'[1]17'!B:L,11,0),"0")</f>
        <v>0</v>
      </c>
      <c r="EC48" s="101">
        <f t="shared" si="25"/>
        <v>0</v>
      </c>
      <c r="ED48" s="103">
        <f>IFERROR(VLOOKUP(B48,'[1]18'!B:D,3,0),"0")</f>
        <v>0</v>
      </c>
      <c r="EE48" s="103">
        <f>IFERROR(VLOOKUP(B48,'[1]18'!B:E,4,0),"0")</f>
        <v>0</v>
      </c>
      <c r="EF48" s="103">
        <f>IFERROR(VLOOKUP(B48,'[1]18'!B:F,5,0),"0")</f>
        <v>0</v>
      </c>
      <c r="EG48" s="103">
        <f>IFERROR(VLOOKUP(B48,'[1]18'!B:J,9,0),"0")</f>
        <v>0</v>
      </c>
      <c r="EH48" s="103">
        <f>IFERROR(VLOOKUP(B48,'[1]18'!B:K,10,0),"0")</f>
        <v>0</v>
      </c>
      <c r="EI48" s="103">
        <f>IFERROR(VLOOKUP(B48,'[1]18'!B:L,11,0),"0")</f>
        <v>0</v>
      </c>
      <c r="EJ48" s="101">
        <f t="shared" si="26"/>
        <v>0</v>
      </c>
      <c r="EK48" s="103">
        <f>IFERROR(VLOOKUP(B48,'[1]19'!B:D,3,0),"0")</f>
        <v>0</v>
      </c>
      <c r="EL48" s="103">
        <f>IFERROR(VLOOKUP(B48,'[1]19'!B:E,4,0),"0")</f>
        <v>0</v>
      </c>
      <c r="EM48" s="103">
        <f>IFERROR(VLOOKUP(B48,'[1]19'!B:F,5,0),"0")</f>
        <v>0</v>
      </c>
      <c r="EN48" s="103">
        <f>IFERROR(VLOOKUP(B48,'[1]19'!B:J,9,0),"0")</f>
        <v>0</v>
      </c>
      <c r="EO48" s="103">
        <f>IFERROR(VLOOKUP(B48,'[1]19'!B:K,10,0),"0")</f>
        <v>0</v>
      </c>
      <c r="EP48" s="103">
        <f>IFERROR(VLOOKUP(B48,'[1]19'!B:L,11,0),"0")</f>
        <v>0</v>
      </c>
      <c r="EQ48" s="101">
        <f t="shared" si="27"/>
        <v>0</v>
      </c>
      <c r="ER48" s="103">
        <f>IFERROR(VLOOKUP(B48,'[1]20'!B:D,3,0),"0")</f>
        <v>0</v>
      </c>
      <c r="ES48" s="103">
        <f>IFERROR(VLOOKUP(B48,'[1]20'!B:E,4,0),"0")</f>
        <v>0</v>
      </c>
      <c r="ET48" s="103">
        <f>IFERROR(VLOOKUP(B48,'[1]20'!B:F,5,0),"0")</f>
        <v>0</v>
      </c>
      <c r="EU48" s="103">
        <f>IFERROR(VLOOKUP(B48,'[1]20'!B:J,9,0),"0")</f>
        <v>0</v>
      </c>
      <c r="EV48" s="103">
        <f>IFERROR(VLOOKUP(B48,'[1]20'!B:K,10,0),"0")</f>
        <v>0</v>
      </c>
      <c r="EW48" s="103">
        <f>IFERROR(VLOOKUP(B48,'[1]20'!B:L,11,0),"0")</f>
        <v>0</v>
      </c>
      <c r="EX48" s="101">
        <f t="shared" si="28"/>
        <v>0</v>
      </c>
      <c r="EY48" s="103">
        <f>IFERROR(VLOOKUP(B48,'[1]21'!B:D,3,0),"0")</f>
        <v>0</v>
      </c>
      <c r="EZ48" s="103">
        <f>IFERROR(VLOOKUP(B48,'[1]21'!B:E,4,0),"0")</f>
        <v>0</v>
      </c>
      <c r="FA48" s="103">
        <f>IFERROR(VLOOKUP(B48,'[1]21'!B:F,5,0),"0")</f>
        <v>0</v>
      </c>
      <c r="FB48" s="103">
        <f>IFERROR(VLOOKUP(B48,'[1]21'!B:J,9,0),"0")</f>
        <v>0</v>
      </c>
      <c r="FC48" s="103">
        <f>IFERROR(VLOOKUP(B48,'[1]21'!B:K,10,0),"0")</f>
        <v>0</v>
      </c>
      <c r="FD48" s="103">
        <f>IFERROR(VLOOKUP(B48,'[1]21'!B:L,11,0),"0")</f>
        <v>0</v>
      </c>
      <c r="FE48" s="101">
        <f t="shared" si="29"/>
        <v>0</v>
      </c>
      <c r="FF48" s="103">
        <f>IFERROR(VLOOKUP(B48,'[1]22'!B:D,3,0),"0")</f>
        <v>0</v>
      </c>
      <c r="FG48" s="103">
        <f>IFERROR(VLOOKUP(B48,'[1]22'!B:E,4,0),"0")</f>
        <v>0</v>
      </c>
      <c r="FH48" s="103">
        <f>IFERROR(VLOOKUP(B48,'[1]22'!B:F,5,0),"0")</f>
        <v>0</v>
      </c>
      <c r="FI48" s="103">
        <f>IFERROR(VLOOKUP(B48,'[1]22'!B:J,9,0),"0")</f>
        <v>0</v>
      </c>
      <c r="FJ48" s="103">
        <f>IFERROR(VLOOKUP(B48,'[1]22'!B:K,10,0),"0")</f>
        <v>0</v>
      </c>
      <c r="FK48" s="103">
        <f>IFERROR(VLOOKUP(B48,'[1]22'!B:L,11,0),"0")</f>
        <v>0</v>
      </c>
      <c r="FL48" s="101">
        <f t="shared" si="30"/>
        <v>0</v>
      </c>
      <c r="FM48" s="103">
        <f>IFERROR(VLOOKUP(B48,'[1]23'!B:D,3,0),"0")</f>
        <v>0</v>
      </c>
      <c r="FN48" s="103">
        <f>IFERROR(VLOOKUP(B48,'[1]23'!B:E,4,0),"0")</f>
        <v>0</v>
      </c>
      <c r="FO48" s="103">
        <f>IFERROR(VLOOKUP(B48,'[1]23'!B:F,5,0),"0")</f>
        <v>0</v>
      </c>
      <c r="FP48" s="103">
        <f>IFERROR(VLOOKUP(B48,'[1]23'!B:J,9,0),"0")</f>
        <v>0</v>
      </c>
      <c r="FQ48" s="103">
        <f>IFERROR(VLOOKUP(B48,'[1]23'!B:K,10,0),"0")</f>
        <v>0</v>
      </c>
      <c r="FR48" s="103">
        <f>IFERROR(VLOOKUP(B48,'[1]23'!B:L,11,0),"0")</f>
        <v>0</v>
      </c>
      <c r="FS48" s="101">
        <f t="shared" si="31"/>
        <v>0</v>
      </c>
      <c r="FT48" s="103">
        <f>IFERROR(VLOOKUP(B48,'[1]24'!B:D,3,0),"0")</f>
        <v>0</v>
      </c>
      <c r="FU48" s="103">
        <f>IFERROR(VLOOKUP(B48,'[1]24'!B:E,4,0),"0")</f>
        <v>0</v>
      </c>
      <c r="FV48" s="103">
        <f>IFERROR(VLOOKUP(B48,'[1]24'!B:F,5,0),"0")</f>
        <v>0</v>
      </c>
      <c r="FW48" s="103">
        <f>IFERROR(VLOOKUP(B48,'[1]24'!B:J,9,0),"0")</f>
        <v>0</v>
      </c>
      <c r="FX48" s="103">
        <f>IFERROR(VLOOKUP(B48,'[1]24'!B:K,10,0),"0")</f>
        <v>0</v>
      </c>
      <c r="FY48" s="103">
        <f>IFERROR(VLOOKUP(B48,'[1]24'!B:L,11,0),"0")</f>
        <v>0</v>
      </c>
      <c r="FZ48" s="101">
        <f t="shared" si="32"/>
        <v>0</v>
      </c>
      <c r="GA48" s="103">
        <f>IFERROR(VLOOKUP(B48,'[1]25'!B:D,3,0),"0")</f>
        <v>0</v>
      </c>
      <c r="GB48" s="103">
        <f>IFERROR(VLOOKUP(B48,'[1]25'!B:E,4,0),"0")</f>
        <v>0</v>
      </c>
      <c r="GC48" s="103">
        <f>IFERROR(VLOOKUP(B48,'[1]25'!B:F,5,0),"0")</f>
        <v>0</v>
      </c>
      <c r="GD48" s="103">
        <f>IFERROR(VLOOKUP(B48,'[1]25'!B:J,9,0),"0")</f>
        <v>0</v>
      </c>
      <c r="GE48" s="103">
        <f>IFERROR(VLOOKUP(B48,'[1]25'!B:K,10,0),"0")</f>
        <v>0</v>
      </c>
      <c r="GF48" s="103">
        <f>IFERROR(VLOOKUP(B48,'[1]25'!B:L,11,0),"0")</f>
        <v>0</v>
      </c>
      <c r="GG48" s="101">
        <f t="shared" si="33"/>
        <v>0</v>
      </c>
      <c r="GH48" s="103">
        <f>IFERROR(VLOOKUP(B48,'[1]26'!B:D,3,0),"0")</f>
        <v>0</v>
      </c>
      <c r="GI48" s="103">
        <f>IFERROR(VLOOKUP(B48,'[1]26'!B:E,4,0),"0")</f>
        <v>0</v>
      </c>
      <c r="GJ48" s="103">
        <f>IFERROR(VLOOKUP(B48,'[1]26'!B:F,5,0),"0")</f>
        <v>0</v>
      </c>
      <c r="GK48" s="103">
        <f>IFERROR(VLOOKUP(B48,'[1]26'!B:J,9,0),"0")</f>
        <v>0</v>
      </c>
      <c r="GL48" s="103">
        <f>IFERROR(VLOOKUP(B48,'[1]26'!B:K,10,0),"0")</f>
        <v>0</v>
      </c>
      <c r="GM48" s="103">
        <f>IFERROR(VLOOKUP(B48,'[1]26'!B:L,11,0),"0")</f>
        <v>0</v>
      </c>
      <c r="GN48" s="101">
        <f t="shared" si="34"/>
        <v>0</v>
      </c>
      <c r="GO48" s="103">
        <f>IFERROR(VLOOKUP(B48,'[1]27'!B:D,3,0),"0")</f>
        <v>0</v>
      </c>
      <c r="GP48" s="103">
        <f>IFERROR(VLOOKUP(B48,'[1]27'!B:E,4,0),"0")</f>
        <v>0</v>
      </c>
      <c r="GQ48" s="103">
        <f>IFERROR(VLOOKUP(B48,'[1]27'!B:F,5,0),"0")</f>
        <v>0</v>
      </c>
      <c r="GR48" s="103">
        <f>IFERROR(VLOOKUP(B48,'[1]27'!B:J,9,0),"0")</f>
        <v>0</v>
      </c>
      <c r="GS48" s="103">
        <f>IFERROR(VLOOKUP(B48,'[1]27'!B:K,10,0),"0")</f>
        <v>0</v>
      </c>
      <c r="GT48" s="103">
        <f>IFERROR(VLOOKUP(B48,'[1]27'!B:L,11,0),"0")</f>
        <v>0</v>
      </c>
      <c r="GU48" s="101">
        <f t="shared" si="35"/>
        <v>0</v>
      </c>
      <c r="GV48" s="103">
        <f>IFERROR(VLOOKUP(B48,'[1]28'!B:D,3,0),"0")</f>
        <v>0</v>
      </c>
      <c r="GW48" s="103">
        <f>IFERROR(VLOOKUP(B48,'[1]28'!B:E,4,0),"0")</f>
        <v>0</v>
      </c>
      <c r="GX48" s="103">
        <f>IFERROR(VLOOKUP(B48,'[1]28'!B:F,5,0),"0")</f>
        <v>0</v>
      </c>
      <c r="GY48" s="103">
        <f>IFERROR(VLOOKUP(B48,'[1]28'!B:J,9,0),"0")</f>
        <v>0</v>
      </c>
      <c r="GZ48" s="103">
        <f>IFERROR(VLOOKUP(B48,'[1]28'!B:K,10,0),"0")</f>
        <v>0</v>
      </c>
      <c r="HA48" s="103">
        <f>IFERROR(VLOOKUP(B48,'[1]28'!B:L,11,0),"0")</f>
        <v>0</v>
      </c>
      <c r="HB48" s="101">
        <f t="shared" si="36"/>
        <v>0</v>
      </c>
      <c r="HC48" s="103">
        <f>IFERROR(VLOOKUP(B48,'[1]29'!B:D,3,0),"0")</f>
        <v>0</v>
      </c>
      <c r="HD48" s="103">
        <f>IFERROR(VLOOKUP(B48,'[1]29'!B:E,4,0),"0")</f>
        <v>0</v>
      </c>
      <c r="HE48" s="103">
        <f>IFERROR(VLOOKUP(B48,'[1]29'!B:F,5,0),"0")</f>
        <v>0</v>
      </c>
      <c r="HF48" s="103">
        <f>IFERROR(VLOOKUP(B48,'[1]29'!B:J,9,0),"0")</f>
        <v>0</v>
      </c>
      <c r="HG48" s="103">
        <f>IFERROR(VLOOKUP(B48,'[1]29'!B:K,10,0),"0")</f>
        <v>0</v>
      </c>
      <c r="HH48" s="103">
        <f>IFERROR(VLOOKUP(B48,'[1]29'!B:L,11,0),"0")</f>
        <v>0</v>
      </c>
      <c r="HI48" s="101">
        <f t="shared" si="37"/>
        <v>0</v>
      </c>
      <c r="HJ48" s="103">
        <f>IFERROR(VLOOKUP(B48,'[1]30'!B:D,3,0),"0")</f>
        <v>0</v>
      </c>
      <c r="HK48" s="103">
        <f>IFERROR(VLOOKUP(B48,'[1]30'!B:E,4,0),"0")</f>
        <v>0</v>
      </c>
      <c r="HL48" s="103">
        <f>IFERROR(VLOOKUP(B48,'[1]30'!B:F,5,0),"0")</f>
        <v>0</v>
      </c>
      <c r="HM48" s="103">
        <f>IFERROR(VLOOKUP(B48,'[1]30'!B:J,9,0),"0")</f>
        <v>0</v>
      </c>
      <c r="HN48" s="103">
        <f>IFERROR(VLOOKUP(B48,'[1]30'!B:K,10,0),"0")</f>
        <v>0</v>
      </c>
      <c r="HO48" s="103">
        <f>IFERROR(VLOOKUP(B48,'[1]30'!B:L,11,0),"0")</f>
        <v>0</v>
      </c>
      <c r="HP48" s="101">
        <f t="shared" si="38"/>
        <v>0</v>
      </c>
      <c r="HQ48" s="103">
        <f>IFERROR(VLOOKUP(B48,'[1]31'!B:D,3,0),"0")</f>
        <v>0</v>
      </c>
      <c r="HR48" s="103">
        <f>IFERROR(VLOOKUP(B48,'[1]31'!B:E,4,0),"0")</f>
        <v>0</v>
      </c>
      <c r="HS48" s="103">
        <f>IFERROR(VLOOKUP(B48,'[1]31'!B:F,5,0),"0")</f>
        <v>0</v>
      </c>
      <c r="HT48" s="103">
        <f>IFERROR(VLOOKUP(B48,'[1]31'!B:J,9,0),"0")</f>
        <v>0</v>
      </c>
      <c r="HU48" s="103">
        <f>IFERROR(VLOOKUP(B48,'[1]31'!B:K,10,0),"0")</f>
        <v>0</v>
      </c>
      <c r="HV48" s="103">
        <f>IFERROR(VLOOKUP(B48,'[1]31'!B:L,11,0),"0")</f>
        <v>0</v>
      </c>
      <c r="HW48" s="101">
        <f t="shared" si="39"/>
        <v>0</v>
      </c>
    </row>
    <row r="49" spans="1:231" x14ac:dyDescent="0.6">
      <c r="A49" s="83">
        <v>46</v>
      </c>
      <c r="B49" s="83">
        <v>1111010</v>
      </c>
      <c r="C49" s="84" t="s">
        <v>16909</v>
      </c>
      <c r="D49" s="83" t="s">
        <v>169</v>
      </c>
      <c r="E49" s="85">
        <v>5.1459999999999999</v>
      </c>
      <c r="F49" s="99">
        <f t="shared" si="41"/>
        <v>617.52</v>
      </c>
      <c r="G49" s="100">
        <f t="shared" si="40"/>
        <v>120</v>
      </c>
      <c r="H49" s="100">
        <f t="shared" si="40"/>
        <v>0</v>
      </c>
      <c r="I49" s="100">
        <f t="shared" si="40"/>
        <v>0</v>
      </c>
      <c r="J49" s="100">
        <f t="shared" si="40"/>
        <v>0</v>
      </c>
      <c r="K49" s="100">
        <f t="shared" si="40"/>
        <v>0</v>
      </c>
      <c r="L49" s="100">
        <f t="shared" si="40"/>
        <v>0</v>
      </c>
      <c r="M49" s="101">
        <f t="shared" si="7"/>
        <v>120</v>
      </c>
      <c r="N49" s="102">
        <f t="shared" si="8"/>
        <v>120</v>
      </c>
      <c r="O49" s="103">
        <f>IFERROR(VLOOKUP(B49,'[1]1'!B:D,3,0),"0")</f>
        <v>0</v>
      </c>
      <c r="P49" s="103">
        <f>IFERROR(VLOOKUP(B49,'[1]1'!B:E,4,0),"0")</f>
        <v>0</v>
      </c>
      <c r="Q49" s="103">
        <f>IFERROR(VLOOKUP(B49,'[1]1'!B:F,5,0),"0")</f>
        <v>0</v>
      </c>
      <c r="R49" s="103">
        <f>IFERROR(VLOOKUP(B49,'[1]1'!B:J,9,0),"0")</f>
        <v>0</v>
      </c>
      <c r="S49" s="103">
        <f>IFERROR(VLOOKUP(B49,'[1]1'!B:K,10,0),"0")</f>
        <v>0</v>
      </c>
      <c r="T49" s="103">
        <f>IFERROR(VLOOKUP(B49,'[1]1'!B:L,11,0),"0")</f>
        <v>0</v>
      </c>
      <c r="U49" s="101">
        <f t="shared" si="9"/>
        <v>0</v>
      </c>
      <c r="V49" s="103">
        <f>IFERROR(VLOOKUP(B49,'[1]2'!B:D,3,0),"0")</f>
        <v>0</v>
      </c>
      <c r="W49" s="103">
        <f>IFERROR(VLOOKUP(B49,'[1]2'!B:E,4,0),"0")</f>
        <v>0</v>
      </c>
      <c r="X49" s="103">
        <f>IFERROR(VLOOKUP(B49,'[1]2'!B:F,5,0),"0")</f>
        <v>0</v>
      </c>
      <c r="Y49" s="103">
        <f>IFERROR(VLOOKUP(B49,'[1]2'!B:J,9,0),"0")</f>
        <v>0</v>
      </c>
      <c r="Z49" s="103">
        <f>IFERROR(VLOOKUP(B49,'[1]2'!B:K,10,0),"0")</f>
        <v>0</v>
      </c>
      <c r="AA49" s="103">
        <f>IFERROR(VLOOKUP(B49,'[1]2'!B:L,11,0),"0")</f>
        <v>0</v>
      </c>
      <c r="AB49" s="101">
        <f t="shared" si="10"/>
        <v>0</v>
      </c>
      <c r="AC49" s="103">
        <f>IFERROR(VLOOKUP(B49,'[1]3'!B:D,3,0),"0")</f>
        <v>0</v>
      </c>
      <c r="AD49" s="103">
        <f>IFERROR(VLOOKUP(B49,'[1]3'!B:E,4,0),"0")</f>
        <v>0</v>
      </c>
      <c r="AE49" s="103">
        <f>IFERROR(VLOOKUP(B49,'[1]3'!B:F,5,0),"0")</f>
        <v>0</v>
      </c>
      <c r="AF49" s="103">
        <f>IFERROR(VLOOKUP(B49,'[1]3'!B:J,9,0),"0")</f>
        <v>0</v>
      </c>
      <c r="AG49" s="103">
        <f>IFERROR(VLOOKUP(B49,'[1]3'!B:K,10,0),"0")</f>
        <v>0</v>
      </c>
      <c r="AH49" s="103">
        <f>IFERROR(VLOOKUP(B49,'[1]3'!B:L,11,0),"0")</f>
        <v>0</v>
      </c>
      <c r="AI49" s="101">
        <f t="shared" si="11"/>
        <v>0</v>
      </c>
      <c r="AJ49" s="103">
        <f>IFERROR(VLOOKUP(B49,'[1]4'!B:D,3,0),"0")</f>
        <v>0</v>
      </c>
      <c r="AK49" s="103">
        <f>IFERROR(VLOOKUP(B49,'[1]4'!B:E,4,0),"0")</f>
        <v>0</v>
      </c>
      <c r="AL49" s="103">
        <f>IFERROR(VLOOKUP(B49,'[1]4'!B:F,5,0),"0")</f>
        <v>0</v>
      </c>
      <c r="AM49" s="103">
        <f>IFERROR(VLOOKUP(B49,'[1]4'!B:J,9,0),"0")</f>
        <v>0</v>
      </c>
      <c r="AN49" s="103">
        <f>IFERROR(VLOOKUP(B49,'[1]4'!B:K,10,0),"0")</f>
        <v>0</v>
      </c>
      <c r="AO49" s="103">
        <f>IFERROR(VLOOKUP(B49,'[1]4'!B:L,11,0),"0")</f>
        <v>0</v>
      </c>
      <c r="AP49" s="101">
        <f t="shared" si="12"/>
        <v>0</v>
      </c>
      <c r="AQ49" s="103">
        <f>IFERROR(VLOOKUP(B49,'[1]5'!B:D,3,0),"0")</f>
        <v>0</v>
      </c>
      <c r="AR49" s="103">
        <f>IFERROR(VLOOKUP(B49,'[1]5'!B:E,4,0),"0")</f>
        <v>0</v>
      </c>
      <c r="AS49" s="103">
        <f>IFERROR(VLOOKUP(B49,'[1]5'!B:F,5,0),"0")</f>
        <v>0</v>
      </c>
      <c r="AT49" s="103">
        <f>IFERROR(VLOOKUP(B49,'[1]5'!B:J,9,0),"0")</f>
        <v>0</v>
      </c>
      <c r="AU49" s="103">
        <f>IFERROR(VLOOKUP(B49,'[1]5'!B:K,10,0),"0")</f>
        <v>0</v>
      </c>
      <c r="AV49" s="103">
        <f>IFERROR(VLOOKUP(B49,'[1]5'!B:L,11,0),"0")</f>
        <v>0</v>
      </c>
      <c r="AW49" s="101">
        <f t="shared" si="13"/>
        <v>0</v>
      </c>
      <c r="AX49" s="103">
        <f>IFERROR(VLOOKUP(B49,'[1]6'!B:D,3,0),"0")</f>
        <v>0</v>
      </c>
      <c r="AY49" s="103">
        <f>IFERROR(VLOOKUP(B49,'[1]6'!B:E,4,0),"0")</f>
        <v>0</v>
      </c>
      <c r="AZ49" s="103">
        <f>IFERROR(VLOOKUP(B49,'[1]6'!B:F,5,0),"0")</f>
        <v>0</v>
      </c>
      <c r="BA49" s="103">
        <f>IFERROR(VLOOKUP(B49,'[1]6'!B:J,9,0),"0")</f>
        <v>0</v>
      </c>
      <c r="BB49" s="103">
        <f>IFERROR(VLOOKUP(B49,'[1]6'!B:K,10,0),"0")</f>
        <v>0</v>
      </c>
      <c r="BC49" s="103">
        <f>IFERROR(VLOOKUP(B49,'[1]6'!B:L,11,0),"0")</f>
        <v>0</v>
      </c>
      <c r="BD49" s="101">
        <f t="shared" si="14"/>
        <v>0</v>
      </c>
      <c r="BE49" s="103">
        <f>IFERROR(VLOOKUP(B49,'[1]7'!B:D,3,0),"0")</f>
        <v>0</v>
      </c>
      <c r="BF49" s="103">
        <f>IFERROR(VLOOKUP(B49,'[1]7'!B:E,4,0),"0")</f>
        <v>0</v>
      </c>
      <c r="BG49" s="103">
        <f>IFERROR(VLOOKUP(B49,'[1]7'!B:F,5,0),"0")</f>
        <v>0</v>
      </c>
      <c r="BH49" s="103">
        <f>IFERROR(VLOOKUP(B49,'[1]7'!B:J,9,0),"0")</f>
        <v>0</v>
      </c>
      <c r="BI49" s="103">
        <f>IFERROR(VLOOKUP(B49,'[1]7'!B:K,10,0),"0")</f>
        <v>0</v>
      </c>
      <c r="BJ49" s="103">
        <f>IFERROR(VLOOKUP(B49,'[1]7'!B:L,11,0),"0")</f>
        <v>0</v>
      </c>
      <c r="BK49" s="101">
        <f t="shared" si="15"/>
        <v>0</v>
      </c>
      <c r="BL49" s="103">
        <f>IFERROR(VLOOKUP(B49,'[1]8'!B:D,3,0),"0")</f>
        <v>0</v>
      </c>
      <c r="BM49" s="103">
        <f>IFERROR(VLOOKUP(B49,'[1]8'!B:E,4,0),"0")</f>
        <v>0</v>
      </c>
      <c r="BN49" s="103">
        <f>IFERROR(VLOOKUP(B49,'[1]8'!B:F,5,0),"0")</f>
        <v>0</v>
      </c>
      <c r="BO49" s="103">
        <f>IFERROR(VLOOKUP(B49,'[1]8'!B:J,9,0),"0")</f>
        <v>0</v>
      </c>
      <c r="BP49" s="103">
        <f>IFERROR(VLOOKUP(B49,'[1]8'!B:K,10,0),"0")</f>
        <v>0</v>
      </c>
      <c r="BQ49" s="103">
        <f>IFERROR(VLOOKUP(B49,'[1]8'!B:L,11,0),"0")</f>
        <v>0</v>
      </c>
      <c r="BR49" s="101">
        <f t="shared" si="16"/>
        <v>0</v>
      </c>
      <c r="BS49" s="103">
        <f>IFERROR(VLOOKUP(B49,'[1]9'!B:D,3,0),"0")</f>
        <v>0</v>
      </c>
      <c r="BT49" s="103">
        <f>IFERROR(VLOOKUP(B49,'[1]9'!B:E,4,0),"0")</f>
        <v>0</v>
      </c>
      <c r="BU49" s="103">
        <f>IFERROR(VLOOKUP(B49,'[1]9'!B:F,5,0),"0")</f>
        <v>0</v>
      </c>
      <c r="BV49" s="103">
        <f>IFERROR(VLOOKUP(B49,'[1]9'!B:J,9,0),"0")</f>
        <v>0</v>
      </c>
      <c r="BW49" s="103">
        <f>IFERROR(VLOOKUP(B49,'[1]9'!B:K,10,0),"0")</f>
        <v>0</v>
      </c>
      <c r="BX49" s="103">
        <f>IFERROR(VLOOKUP(B49,'[1]9'!B:L,11,0),"0")</f>
        <v>0</v>
      </c>
      <c r="BY49" s="101">
        <f t="shared" si="17"/>
        <v>0</v>
      </c>
      <c r="BZ49" s="103">
        <f>IFERROR(VLOOKUP(B49,'[1]10'!B:D,3,0),"0")</f>
        <v>0</v>
      </c>
      <c r="CA49" s="103">
        <f>IFERROR(VLOOKUP(B49,'[1]10'!B:E,4,0),"0")</f>
        <v>0</v>
      </c>
      <c r="CB49" s="103">
        <f>IFERROR(VLOOKUP(B49,'[1]10'!B:F,5,0),"0")</f>
        <v>0</v>
      </c>
      <c r="CC49" s="103">
        <f>IFERROR(VLOOKUP(B49,'[1]10'!B:J,9,0),"0")</f>
        <v>0</v>
      </c>
      <c r="CD49" s="103">
        <f>IFERROR(VLOOKUP(B49,'[1]10'!B:K,10,0),"0")</f>
        <v>0</v>
      </c>
      <c r="CE49" s="103">
        <f>IFERROR(VLOOKUP(B49,'[1]10'!B:L,11,0),"0")</f>
        <v>0</v>
      </c>
      <c r="CF49" s="101">
        <f t="shared" si="18"/>
        <v>0</v>
      </c>
      <c r="CG49" s="103">
        <f>IFERROR(VLOOKUP(B49,'[1]11'!B:D,3,0),"0")</f>
        <v>60</v>
      </c>
      <c r="CH49" s="103">
        <f>IFERROR(VLOOKUP(B49,'[1]11'!B:E,4,0),"0")</f>
        <v>0</v>
      </c>
      <c r="CI49" s="103">
        <f>IFERROR(VLOOKUP(B49,'[1]11'!B:F,5,0),"0")</f>
        <v>0</v>
      </c>
      <c r="CJ49" s="103">
        <f>IFERROR(VLOOKUP(B49,'[1]11'!B:J,9,0),"0")</f>
        <v>0</v>
      </c>
      <c r="CK49" s="103">
        <f>IFERROR(VLOOKUP(B49,'[1]11'!B:K,10,0),"0")</f>
        <v>0</v>
      </c>
      <c r="CL49" s="103">
        <f>IFERROR(VLOOKUP(B49,'[1]11'!B:L,11,0),"0")</f>
        <v>0</v>
      </c>
      <c r="CM49" s="101">
        <f t="shared" si="19"/>
        <v>60</v>
      </c>
      <c r="CN49" s="103">
        <f>IFERROR(VLOOKUP(B49,'[1]12'!B:D,3,0),"0")</f>
        <v>20</v>
      </c>
      <c r="CO49" s="103">
        <f>IFERROR(VLOOKUP(B49,'[1]12'!B:E,4,0),"0")</f>
        <v>0</v>
      </c>
      <c r="CP49" s="103">
        <f>IFERROR(VLOOKUP(B49,'[1]12'!B:F,5,0),"0")</f>
        <v>0</v>
      </c>
      <c r="CQ49" s="103">
        <f>IFERROR(VLOOKUP(B49,'[1]12'!B:J,9,0),"0")</f>
        <v>0</v>
      </c>
      <c r="CR49" s="103">
        <f>IFERROR(VLOOKUP(B49,'[1]12'!B:K,10,0),"0")</f>
        <v>0</v>
      </c>
      <c r="CS49" s="103">
        <f>IFERROR(VLOOKUP(B49,'[1]12'!B:L,11,0),"0")</f>
        <v>0</v>
      </c>
      <c r="CT49" s="101">
        <f t="shared" si="20"/>
        <v>20</v>
      </c>
      <c r="CU49" s="103">
        <f>IFERROR(VLOOKUP(B49,'[1]13'!B:D,3,0),"0")</f>
        <v>40</v>
      </c>
      <c r="CV49" s="103">
        <f>IFERROR(VLOOKUP(B49,'[1]13'!B:E,4,0),"0")</f>
        <v>0</v>
      </c>
      <c r="CW49" s="103">
        <f>IFERROR(VLOOKUP(B49,'[1]13'!B:F,5,0),"0")</f>
        <v>0</v>
      </c>
      <c r="CX49" s="103">
        <f>IFERROR(VLOOKUP(B49,'[1]13'!B:J,9,0),"0")</f>
        <v>0</v>
      </c>
      <c r="CY49" s="103">
        <f>IFERROR(VLOOKUP(B49,'[1]13'!B:K,10,0),"0")</f>
        <v>0</v>
      </c>
      <c r="CZ49" s="103">
        <f>IFERROR(VLOOKUP(B49,'[1]13'!B:L,11,0),"0")</f>
        <v>0</v>
      </c>
      <c r="DA49" s="101">
        <f t="shared" si="21"/>
        <v>40</v>
      </c>
      <c r="DB49" s="103">
        <f>IFERROR(VLOOKUP(B49,'[1]14'!B:D,3,0),"0")</f>
        <v>0</v>
      </c>
      <c r="DC49" s="103">
        <f>IFERROR(VLOOKUP(B49,'[1]14'!B:E,4,0),"0")</f>
        <v>0</v>
      </c>
      <c r="DD49" s="103">
        <f>IFERROR(VLOOKUP(B49,'[1]14'!B:F,5,0),"0")</f>
        <v>0</v>
      </c>
      <c r="DE49" s="103">
        <f>IFERROR(VLOOKUP(B49,'[1]14'!B:J,9,0),"0")</f>
        <v>0</v>
      </c>
      <c r="DF49" s="103">
        <f>IFERROR(VLOOKUP(B49,'[1]14'!B:K,10,0),"0")</f>
        <v>0</v>
      </c>
      <c r="DG49" s="103">
        <f>IFERROR(VLOOKUP(B49,'[1]14'!B:L,11,0),"0")</f>
        <v>0</v>
      </c>
      <c r="DH49" s="101">
        <f t="shared" si="22"/>
        <v>0</v>
      </c>
      <c r="DI49" s="103">
        <f>IFERROR(VLOOKUP(B49,'[1]15'!B:D,3,0),"0")</f>
        <v>0</v>
      </c>
      <c r="DJ49" s="103">
        <f>IFERROR(VLOOKUP(B49,'[1]15'!B:E,4,0),"0")</f>
        <v>0</v>
      </c>
      <c r="DK49" s="103">
        <f>IFERROR(VLOOKUP(B49,'[1]15'!B:F,5,0),"0")</f>
        <v>0</v>
      </c>
      <c r="DL49" s="103">
        <f>IFERROR(VLOOKUP(B49,'[1]15'!B:J,9,0),"0")</f>
        <v>0</v>
      </c>
      <c r="DM49" s="103">
        <f>IFERROR(VLOOKUP(B49,'[1]15'!B:K,10,0),"0")</f>
        <v>0</v>
      </c>
      <c r="DN49" s="103">
        <f>IFERROR(VLOOKUP(B49,'[1]15'!B:L,11,0),"0")</f>
        <v>0</v>
      </c>
      <c r="DO49" s="101">
        <f t="shared" si="23"/>
        <v>0</v>
      </c>
      <c r="DP49" s="103">
        <f>IFERROR(VLOOKUP(B49,'[1]16'!B:D,3,0),"0")</f>
        <v>0</v>
      </c>
      <c r="DQ49" s="103">
        <f>IFERROR(VLOOKUP(B49,'[1]16'!B:E,4,0),"0")</f>
        <v>0</v>
      </c>
      <c r="DR49" s="103">
        <f>IFERROR(VLOOKUP(B49,'[1]16'!B:F,5,0),"0")</f>
        <v>0</v>
      </c>
      <c r="DS49" s="103">
        <f>IFERROR(VLOOKUP(B49,'[1]16'!B:J,9,0),"0")</f>
        <v>0</v>
      </c>
      <c r="DT49" s="103">
        <f>IFERROR(VLOOKUP(B49,'[1]16'!B:K,10,0),"0")</f>
        <v>0</v>
      </c>
      <c r="DU49" s="103">
        <f>IFERROR(VLOOKUP(B49,'[1]16'!B:L,11,0),"0")</f>
        <v>0</v>
      </c>
      <c r="DV49" s="101">
        <f t="shared" si="24"/>
        <v>0</v>
      </c>
      <c r="DW49" s="103">
        <f>IFERROR(VLOOKUP(B49,'[1]17'!B:D,3,0),"0")</f>
        <v>0</v>
      </c>
      <c r="DX49" s="103">
        <f>IFERROR(VLOOKUP(B49,'[1]17'!B:E,4,0),"0")</f>
        <v>0</v>
      </c>
      <c r="DY49" s="103">
        <f>IFERROR(VLOOKUP(B49,'[1]17'!B:F,5,0),"0")</f>
        <v>0</v>
      </c>
      <c r="DZ49" s="103">
        <f>IFERROR(VLOOKUP(B49,'[1]17'!B:J,9,0),"0")</f>
        <v>0</v>
      </c>
      <c r="EA49" s="103">
        <f>IFERROR(VLOOKUP(B49,'[1]17'!B:K,10,0),"0")</f>
        <v>0</v>
      </c>
      <c r="EB49" s="103">
        <f>IFERROR(VLOOKUP(B49,'[1]17'!B:L,11,0),"0")</f>
        <v>0</v>
      </c>
      <c r="EC49" s="101">
        <f t="shared" si="25"/>
        <v>0</v>
      </c>
      <c r="ED49" s="103">
        <f>IFERROR(VLOOKUP(B49,'[1]18'!B:D,3,0),"0")</f>
        <v>0</v>
      </c>
      <c r="EE49" s="103">
        <f>IFERROR(VLOOKUP(B49,'[1]18'!B:E,4,0),"0")</f>
        <v>0</v>
      </c>
      <c r="EF49" s="103">
        <f>IFERROR(VLOOKUP(B49,'[1]18'!B:F,5,0),"0")</f>
        <v>0</v>
      </c>
      <c r="EG49" s="103">
        <f>IFERROR(VLOOKUP(B49,'[1]18'!B:J,9,0),"0")</f>
        <v>0</v>
      </c>
      <c r="EH49" s="103">
        <f>IFERROR(VLOOKUP(B49,'[1]18'!B:K,10,0),"0")</f>
        <v>0</v>
      </c>
      <c r="EI49" s="103">
        <f>IFERROR(VLOOKUP(B49,'[1]18'!B:L,11,0),"0")</f>
        <v>0</v>
      </c>
      <c r="EJ49" s="101">
        <f t="shared" si="26"/>
        <v>0</v>
      </c>
      <c r="EK49" s="103">
        <f>IFERROR(VLOOKUP(B49,'[1]19'!B:D,3,0),"0")</f>
        <v>0</v>
      </c>
      <c r="EL49" s="103">
        <f>IFERROR(VLOOKUP(B49,'[1]19'!B:E,4,0),"0")</f>
        <v>0</v>
      </c>
      <c r="EM49" s="103">
        <f>IFERROR(VLOOKUP(B49,'[1]19'!B:F,5,0),"0")</f>
        <v>0</v>
      </c>
      <c r="EN49" s="103">
        <f>IFERROR(VLOOKUP(B49,'[1]19'!B:J,9,0),"0")</f>
        <v>0</v>
      </c>
      <c r="EO49" s="103">
        <f>IFERROR(VLOOKUP(B49,'[1]19'!B:K,10,0),"0")</f>
        <v>0</v>
      </c>
      <c r="EP49" s="103">
        <f>IFERROR(VLOOKUP(B49,'[1]19'!B:L,11,0),"0")</f>
        <v>0</v>
      </c>
      <c r="EQ49" s="101">
        <f t="shared" si="27"/>
        <v>0</v>
      </c>
      <c r="ER49" s="103">
        <f>IFERROR(VLOOKUP(B49,'[1]20'!B:D,3,0),"0")</f>
        <v>0</v>
      </c>
      <c r="ES49" s="103">
        <f>IFERROR(VLOOKUP(B49,'[1]20'!B:E,4,0),"0")</f>
        <v>0</v>
      </c>
      <c r="ET49" s="103">
        <f>IFERROR(VLOOKUP(B49,'[1]20'!B:F,5,0),"0")</f>
        <v>0</v>
      </c>
      <c r="EU49" s="103">
        <f>IFERROR(VLOOKUP(B49,'[1]20'!B:J,9,0),"0")</f>
        <v>0</v>
      </c>
      <c r="EV49" s="103">
        <f>IFERROR(VLOOKUP(B49,'[1]20'!B:K,10,0),"0")</f>
        <v>0</v>
      </c>
      <c r="EW49" s="103">
        <f>IFERROR(VLOOKUP(B49,'[1]20'!B:L,11,0),"0")</f>
        <v>0</v>
      </c>
      <c r="EX49" s="101">
        <f t="shared" si="28"/>
        <v>0</v>
      </c>
      <c r="EY49" s="103">
        <f>IFERROR(VLOOKUP(B49,'[1]21'!B:D,3,0),"0")</f>
        <v>0</v>
      </c>
      <c r="EZ49" s="103">
        <f>IFERROR(VLOOKUP(B49,'[1]21'!B:E,4,0),"0")</f>
        <v>0</v>
      </c>
      <c r="FA49" s="103">
        <f>IFERROR(VLOOKUP(B49,'[1]21'!B:F,5,0),"0")</f>
        <v>0</v>
      </c>
      <c r="FB49" s="103">
        <f>IFERROR(VLOOKUP(B49,'[1]21'!B:J,9,0),"0")</f>
        <v>0</v>
      </c>
      <c r="FC49" s="103">
        <f>IFERROR(VLOOKUP(B49,'[1]21'!B:K,10,0),"0")</f>
        <v>0</v>
      </c>
      <c r="FD49" s="103">
        <f>IFERROR(VLOOKUP(B49,'[1]21'!B:L,11,0),"0")</f>
        <v>0</v>
      </c>
      <c r="FE49" s="101">
        <f t="shared" si="29"/>
        <v>0</v>
      </c>
      <c r="FF49" s="103">
        <f>IFERROR(VLOOKUP(B49,'[1]22'!B:D,3,0),"0")</f>
        <v>0</v>
      </c>
      <c r="FG49" s="103">
        <f>IFERROR(VLOOKUP(B49,'[1]22'!B:E,4,0),"0")</f>
        <v>0</v>
      </c>
      <c r="FH49" s="103">
        <f>IFERROR(VLOOKUP(B49,'[1]22'!B:F,5,0),"0")</f>
        <v>0</v>
      </c>
      <c r="FI49" s="103">
        <f>IFERROR(VLOOKUP(B49,'[1]22'!B:J,9,0),"0")</f>
        <v>0</v>
      </c>
      <c r="FJ49" s="103">
        <f>IFERROR(VLOOKUP(B49,'[1]22'!B:K,10,0),"0")</f>
        <v>0</v>
      </c>
      <c r="FK49" s="103">
        <f>IFERROR(VLOOKUP(B49,'[1]22'!B:L,11,0),"0")</f>
        <v>0</v>
      </c>
      <c r="FL49" s="101">
        <f t="shared" si="30"/>
        <v>0</v>
      </c>
      <c r="FM49" s="103">
        <f>IFERROR(VLOOKUP(B49,'[1]23'!B:D,3,0),"0")</f>
        <v>0</v>
      </c>
      <c r="FN49" s="103">
        <f>IFERROR(VLOOKUP(B49,'[1]23'!B:E,4,0),"0")</f>
        <v>0</v>
      </c>
      <c r="FO49" s="103">
        <f>IFERROR(VLOOKUP(B49,'[1]23'!B:F,5,0),"0")</f>
        <v>0</v>
      </c>
      <c r="FP49" s="103">
        <f>IFERROR(VLOOKUP(B49,'[1]23'!B:J,9,0),"0")</f>
        <v>0</v>
      </c>
      <c r="FQ49" s="103">
        <f>IFERROR(VLOOKUP(B49,'[1]23'!B:K,10,0),"0")</f>
        <v>0</v>
      </c>
      <c r="FR49" s="103">
        <f>IFERROR(VLOOKUP(B49,'[1]23'!B:L,11,0),"0")</f>
        <v>0</v>
      </c>
      <c r="FS49" s="101">
        <f t="shared" si="31"/>
        <v>0</v>
      </c>
      <c r="FT49" s="103">
        <f>IFERROR(VLOOKUP(B49,'[1]24'!B:D,3,0),"0")</f>
        <v>0</v>
      </c>
      <c r="FU49" s="103">
        <f>IFERROR(VLOOKUP(B49,'[1]24'!B:E,4,0),"0")</f>
        <v>0</v>
      </c>
      <c r="FV49" s="103">
        <f>IFERROR(VLOOKUP(B49,'[1]24'!B:F,5,0),"0")</f>
        <v>0</v>
      </c>
      <c r="FW49" s="103">
        <f>IFERROR(VLOOKUP(B49,'[1]24'!B:J,9,0),"0")</f>
        <v>0</v>
      </c>
      <c r="FX49" s="103">
        <f>IFERROR(VLOOKUP(B49,'[1]24'!B:K,10,0),"0")</f>
        <v>0</v>
      </c>
      <c r="FY49" s="103">
        <f>IFERROR(VLOOKUP(B49,'[1]24'!B:L,11,0),"0")</f>
        <v>0</v>
      </c>
      <c r="FZ49" s="101">
        <f t="shared" si="32"/>
        <v>0</v>
      </c>
      <c r="GA49" s="103">
        <f>IFERROR(VLOOKUP(B49,'[1]25'!B:D,3,0),"0")</f>
        <v>0</v>
      </c>
      <c r="GB49" s="103">
        <f>IFERROR(VLOOKUP(B49,'[1]25'!B:E,4,0),"0")</f>
        <v>0</v>
      </c>
      <c r="GC49" s="103">
        <f>IFERROR(VLOOKUP(B49,'[1]25'!B:F,5,0),"0")</f>
        <v>0</v>
      </c>
      <c r="GD49" s="103">
        <f>IFERROR(VLOOKUP(B49,'[1]25'!B:J,9,0),"0")</f>
        <v>0</v>
      </c>
      <c r="GE49" s="103">
        <f>IFERROR(VLOOKUP(B49,'[1]25'!B:K,10,0),"0")</f>
        <v>0</v>
      </c>
      <c r="GF49" s="103">
        <f>IFERROR(VLOOKUP(B49,'[1]25'!B:L,11,0),"0")</f>
        <v>0</v>
      </c>
      <c r="GG49" s="101">
        <f t="shared" si="33"/>
        <v>0</v>
      </c>
      <c r="GH49" s="103">
        <f>IFERROR(VLOOKUP(B49,'[1]26'!B:D,3,0),"0")</f>
        <v>0</v>
      </c>
      <c r="GI49" s="103">
        <f>IFERROR(VLOOKUP(B49,'[1]26'!B:E,4,0),"0")</f>
        <v>0</v>
      </c>
      <c r="GJ49" s="103">
        <f>IFERROR(VLOOKUP(B49,'[1]26'!B:F,5,0),"0")</f>
        <v>0</v>
      </c>
      <c r="GK49" s="103">
        <f>IFERROR(VLOOKUP(B49,'[1]26'!B:J,9,0),"0")</f>
        <v>0</v>
      </c>
      <c r="GL49" s="103">
        <f>IFERROR(VLOOKUP(B49,'[1]26'!B:K,10,0),"0")</f>
        <v>0</v>
      </c>
      <c r="GM49" s="103">
        <f>IFERROR(VLOOKUP(B49,'[1]26'!B:L,11,0),"0")</f>
        <v>0</v>
      </c>
      <c r="GN49" s="101">
        <f t="shared" si="34"/>
        <v>0</v>
      </c>
      <c r="GO49" s="103">
        <f>IFERROR(VLOOKUP(B49,'[1]27'!B:D,3,0),"0")</f>
        <v>0</v>
      </c>
      <c r="GP49" s="103">
        <f>IFERROR(VLOOKUP(B49,'[1]27'!B:E,4,0),"0")</f>
        <v>0</v>
      </c>
      <c r="GQ49" s="103">
        <f>IFERROR(VLOOKUP(B49,'[1]27'!B:F,5,0),"0")</f>
        <v>0</v>
      </c>
      <c r="GR49" s="103">
        <f>IFERROR(VLOOKUP(B49,'[1]27'!B:J,9,0),"0")</f>
        <v>0</v>
      </c>
      <c r="GS49" s="103">
        <f>IFERROR(VLOOKUP(B49,'[1]27'!B:K,10,0),"0")</f>
        <v>0</v>
      </c>
      <c r="GT49" s="103">
        <f>IFERROR(VLOOKUP(B49,'[1]27'!B:L,11,0),"0")</f>
        <v>0</v>
      </c>
      <c r="GU49" s="101">
        <f t="shared" si="35"/>
        <v>0</v>
      </c>
      <c r="GV49" s="103">
        <f>IFERROR(VLOOKUP(B49,'[1]28'!B:D,3,0),"0")</f>
        <v>0</v>
      </c>
      <c r="GW49" s="103">
        <f>IFERROR(VLOOKUP(B49,'[1]28'!B:E,4,0),"0")</f>
        <v>0</v>
      </c>
      <c r="GX49" s="103">
        <f>IFERROR(VLOOKUP(B49,'[1]28'!B:F,5,0),"0")</f>
        <v>0</v>
      </c>
      <c r="GY49" s="103">
        <f>IFERROR(VLOOKUP(B49,'[1]28'!B:J,9,0),"0")</f>
        <v>0</v>
      </c>
      <c r="GZ49" s="103">
        <f>IFERROR(VLOOKUP(B49,'[1]28'!B:K,10,0),"0")</f>
        <v>0</v>
      </c>
      <c r="HA49" s="103">
        <f>IFERROR(VLOOKUP(B49,'[1]28'!B:L,11,0),"0")</f>
        <v>0</v>
      </c>
      <c r="HB49" s="101">
        <f t="shared" si="36"/>
        <v>0</v>
      </c>
      <c r="HC49" s="103">
        <f>IFERROR(VLOOKUP(B49,'[1]29'!B:D,3,0),"0")</f>
        <v>0</v>
      </c>
      <c r="HD49" s="103">
        <f>IFERROR(VLOOKUP(B49,'[1]29'!B:E,4,0),"0")</f>
        <v>0</v>
      </c>
      <c r="HE49" s="103">
        <f>IFERROR(VLOOKUP(B49,'[1]29'!B:F,5,0),"0")</f>
        <v>0</v>
      </c>
      <c r="HF49" s="103">
        <f>IFERROR(VLOOKUP(B49,'[1]29'!B:J,9,0),"0")</f>
        <v>0</v>
      </c>
      <c r="HG49" s="103">
        <f>IFERROR(VLOOKUP(B49,'[1]29'!B:K,10,0),"0")</f>
        <v>0</v>
      </c>
      <c r="HH49" s="103">
        <f>IFERROR(VLOOKUP(B49,'[1]29'!B:L,11,0),"0")</f>
        <v>0</v>
      </c>
      <c r="HI49" s="101">
        <f t="shared" si="37"/>
        <v>0</v>
      </c>
      <c r="HJ49" s="103">
        <f>IFERROR(VLOOKUP(B49,'[1]30'!B:D,3,0),"0")</f>
        <v>0</v>
      </c>
      <c r="HK49" s="103">
        <f>IFERROR(VLOOKUP(B49,'[1]30'!B:E,4,0),"0")</f>
        <v>0</v>
      </c>
      <c r="HL49" s="103">
        <f>IFERROR(VLOOKUP(B49,'[1]30'!B:F,5,0),"0")</f>
        <v>0</v>
      </c>
      <c r="HM49" s="103">
        <f>IFERROR(VLOOKUP(B49,'[1]30'!B:J,9,0),"0")</f>
        <v>0</v>
      </c>
      <c r="HN49" s="103">
        <f>IFERROR(VLOOKUP(B49,'[1]30'!B:K,10,0),"0")</f>
        <v>0</v>
      </c>
      <c r="HO49" s="103">
        <f>IFERROR(VLOOKUP(B49,'[1]30'!B:L,11,0),"0")</f>
        <v>0</v>
      </c>
      <c r="HP49" s="101">
        <f t="shared" si="38"/>
        <v>0</v>
      </c>
      <c r="HQ49" s="103">
        <f>IFERROR(VLOOKUP(B49,'[1]31'!B:D,3,0),"0")</f>
        <v>0</v>
      </c>
      <c r="HR49" s="103">
        <f>IFERROR(VLOOKUP(B49,'[1]31'!B:E,4,0),"0")</f>
        <v>0</v>
      </c>
      <c r="HS49" s="103">
        <f>IFERROR(VLOOKUP(B49,'[1]31'!B:F,5,0),"0")</f>
        <v>0</v>
      </c>
      <c r="HT49" s="103">
        <f>IFERROR(VLOOKUP(B49,'[1]31'!B:J,9,0),"0")</f>
        <v>0</v>
      </c>
      <c r="HU49" s="103">
        <f>IFERROR(VLOOKUP(B49,'[1]31'!B:K,10,0),"0")</f>
        <v>0</v>
      </c>
      <c r="HV49" s="103">
        <f>IFERROR(VLOOKUP(B49,'[1]31'!B:L,11,0),"0")</f>
        <v>0</v>
      </c>
      <c r="HW49" s="101">
        <f t="shared" si="39"/>
        <v>0</v>
      </c>
    </row>
    <row r="50" spans="1:231" x14ac:dyDescent="0.6">
      <c r="A50" s="83">
        <v>47</v>
      </c>
      <c r="B50" s="83">
        <v>1111009</v>
      </c>
      <c r="C50" s="84" t="s">
        <v>16910</v>
      </c>
      <c r="D50" s="83" t="s">
        <v>168</v>
      </c>
      <c r="E50" s="85">
        <v>25.78</v>
      </c>
      <c r="F50" s="99">
        <f t="shared" si="41"/>
        <v>13869.640000000001</v>
      </c>
      <c r="G50" s="100">
        <f t="shared" si="40"/>
        <v>81</v>
      </c>
      <c r="H50" s="100">
        <f t="shared" si="40"/>
        <v>169</v>
      </c>
      <c r="I50" s="100">
        <f t="shared" si="40"/>
        <v>153</v>
      </c>
      <c r="J50" s="100">
        <f t="shared" si="40"/>
        <v>135</v>
      </c>
      <c r="K50" s="100">
        <f t="shared" si="40"/>
        <v>0</v>
      </c>
      <c r="L50" s="100">
        <f t="shared" si="40"/>
        <v>411</v>
      </c>
      <c r="M50" s="101">
        <f t="shared" si="7"/>
        <v>949</v>
      </c>
      <c r="N50" s="102">
        <f t="shared" si="8"/>
        <v>538</v>
      </c>
      <c r="O50" s="103">
        <f>IFERROR(VLOOKUP(B50,'[1]1'!B:D,3,0),"0")</f>
        <v>5</v>
      </c>
      <c r="P50" s="103">
        <f>IFERROR(VLOOKUP(B50,'[1]1'!B:E,4,0),"0")</f>
        <v>3</v>
      </c>
      <c r="Q50" s="103">
        <f>IFERROR(VLOOKUP(B50,'[1]1'!B:F,5,0),"0")</f>
        <v>1</v>
      </c>
      <c r="R50" s="103">
        <f>IFERROR(VLOOKUP(B50,'[1]1'!B:J,9,0),"0")</f>
        <v>7</v>
      </c>
      <c r="S50" s="103">
        <f>IFERROR(VLOOKUP(B50,'[1]1'!B:K,10,0),"0")</f>
        <v>0</v>
      </c>
      <c r="T50" s="103">
        <f>IFERROR(VLOOKUP(B50,'[1]1'!B:L,11,0),"0")</f>
        <v>0</v>
      </c>
      <c r="U50" s="101">
        <f t="shared" si="9"/>
        <v>16</v>
      </c>
      <c r="V50" s="103">
        <f>IFERROR(VLOOKUP(B50,'[1]2'!B:D,3,0),"0")</f>
        <v>0</v>
      </c>
      <c r="W50" s="103">
        <f>IFERROR(VLOOKUP(B50,'[1]2'!B:E,4,0),"0")</f>
        <v>1</v>
      </c>
      <c r="X50" s="103">
        <f>IFERROR(VLOOKUP(B50,'[1]2'!B:F,5,0),"0")</f>
        <v>0</v>
      </c>
      <c r="Y50" s="103">
        <f>IFERROR(VLOOKUP(B50,'[1]2'!B:J,9,0),"0")</f>
        <v>15</v>
      </c>
      <c r="Z50" s="103">
        <f>IFERROR(VLOOKUP(B50,'[1]2'!B:K,10,0),"0")</f>
        <v>0</v>
      </c>
      <c r="AA50" s="103">
        <f>IFERROR(VLOOKUP(B50,'[1]2'!B:L,11,0),"0")</f>
        <v>0</v>
      </c>
      <c r="AB50" s="101">
        <f t="shared" si="10"/>
        <v>16</v>
      </c>
      <c r="AC50" s="103">
        <f>IFERROR(VLOOKUP(B50,'[1]3'!B:D,3,0),"0")</f>
        <v>9</v>
      </c>
      <c r="AD50" s="103">
        <f>IFERROR(VLOOKUP(B50,'[1]3'!B:E,4,0),"0")</f>
        <v>2</v>
      </c>
      <c r="AE50" s="103">
        <f>IFERROR(VLOOKUP(B50,'[1]3'!B:F,5,0),"0")</f>
        <v>3</v>
      </c>
      <c r="AF50" s="103">
        <f>IFERROR(VLOOKUP(B50,'[1]3'!B:J,9,0),"0")</f>
        <v>0</v>
      </c>
      <c r="AG50" s="103">
        <f>IFERROR(VLOOKUP(B50,'[1]3'!B:K,10,0),"0")</f>
        <v>0</v>
      </c>
      <c r="AH50" s="103">
        <f>IFERROR(VLOOKUP(B50,'[1]3'!B:L,11,0),"0")</f>
        <v>0</v>
      </c>
      <c r="AI50" s="101">
        <f t="shared" si="11"/>
        <v>14</v>
      </c>
      <c r="AJ50" s="103">
        <f>IFERROR(VLOOKUP(B50,'[1]4'!B:D,3,0),"0")</f>
        <v>4</v>
      </c>
      <c r="AK50" s="103">
        <f>IFERROR(VLOOKUP(B50,'[1]4'!B:E,4,0),"0")</f>
        <v>14</v>
      </c>
      <c r="AL50" s="103">
        <f>IFERROR(VLOOKUP(B50,'[1]4'!B:F,5,0),"0")</f>
        <v>3</v>
      </c>
      <c r="AM50" s="103">
        <f>IFERROR(VLOOKUP(B50,'[1]4'!B:J,9,0),"0")</f>
        <v>2</v>
      </c>
      <c r="AN50" s="103">
        <f>IFERROR(VLOOKUP(B50,'[1]4'!B:K,10,0),"0")</f>
        <v>0</v>
      </c>
      <c r="AO50" s="103">
        <f>IFERROR(VLOOKUP(B50,'[1]4'!B:L,11,0),"0")</f>
        <v>0</v>
      </c>
      <c r="AP50" s="101">
        <f t="shared" si="12"/>
        <v>23</v>
      </c>
      <c r="AQ50" s="103">
        <f>IFERROR(VLOOKUP(B50,'[1]5'!B:D,3,0),"0")</f>
        <v>1</v>
      </c>
      <c r="AR50" s="103">
        <f>IFERROR(VLOOKUP(B50,'[1]5'!B:E,4,0),"0")</f>
        <v>5</v>
      </c>
      <c r="AS50" s="103">
        <f>IFERROR(VLOOKUP(B50,'[1]5'!B:F,5,0),"0")</f>
        <v>5</v>
      </c>
      <c r="AT50" s="103">
        <f>IFERROR(VLOOKUP(B50,'[1]5'!B:J,9,0),"0")</f>
        <v>2</v>
      </c>
      <c r="AU50" s="103">
        <f>IFERROR(VLOOKUP(B50,'[1]5'!B:K,10,0),"0")</f>
        <v>0</v>
      </c>
      <c r="AV50" s="103">
        <f>IFERROR(VLOOKUP(B50,'[1]5'!B:L,11,0),"0")</f>
        <v>0</v>
      </c>
      <c r="AW50" s="101">
        <f t="shared" si="13"/>
        <v>13</v>
      </c>
      <c r="AX50" s="103">
        <f>IFERROR(VLOOKUP(B50,'[1]6'!B:D,3,0),"0")</f>
        <v>5</v>
      </c>
      <c r="AY50" s="103">
        <f>IFERROR(VLOOKUP(B50,'[1]6'!B:E,4,0),"0")</f>
        <v>0</v>
      </c>
      <c r="AZ50" s="103">
        <f>IFERROR(VLOOKUP(B50,'[1]6'!B:F,5,0),"0")</f>
        <v>9</v>
      </c>
      <c r="BA50" s="103">
        <f>IFERROR(VLOOKUP(B50,'[1]6'!B:J,9,0),"0")</f>
        <v>7</v>
      </c>
      <c r="BB50" s="103">
        <f>IFERROR(VLOOKUP(B50,'[1]6'!B:K,10,0),"0")</f>
        <v>0</v>
      </c>
      <c r="BC50" s="103">
        <f>IFERROR(VLOOKUP(B50,'[1]6'!B:L,11,0),"0")</f>
        <v>9</v>
      </c>
      <c r="BD50" s="101">
        <f t="shared" si="14"/>
        <v>30</v>
      </c>
      <c r="BE50" s="103">
        <f>IFERROR(VLOOKUP(B50,'[1]7'!B:D,3,0),"0")</f>
        <v>4</v>
      </c>
      <c r="BF50" s="103">
        <f>IFERROR(VLOOKUP(B50,'[1]7'!B:E,4,0),"0")</f>
        <v>5</v>
      </c>
      <c r="BG50" s="103">
        <f>IFERROR(VLOOKUP(B50,'[1]7'!B:F,5,0),"0")</f>
        <v>0</v>
      </c>
      <c r="BH50" s="103">
        <f>IFERROR(VLOOKUP(B50,'[1]7'!B:J,9,0),"0")</f>
        <v>4</v>
      </c>
      <c r="BI50" s="103">
        <f>IFERROR(VLOOKUP(B50,'[1]7'!B:K,10,0),"0")</f>
        <v>0</v>
      </c>
      <c r="BJ50" s="103">
        <f>IFERROR(VLOOKUP(B50,'[1]7'!B:L,11,0),"0")</f>
        <v>0</v>
      </c>
      <c r="BK50" s="101">
        <f t="shared" si="15"/>
        <v>13</v>
      </c>
      <c r="BL50" s="103">
        <f>IFERROR(VLOOKUP(B50,'[1]8'!B:D,3,0),"0")</f>
        <v>4</v>
      </c>
      <c r="BM50" s="103">
        <f>IFERROR(VLOOKUP(B50,'[1]8'!B:E,4,0),"0")</f>
        <v>1</v>
      </c>
      <c r="BN50" s="103">
        <f>IFERROR(VLOOKUP(B50,'[1]8'!B:F,5,0),"0")</f>
        <v>1</v>
      </c>
      <c r="BO50" s="103">
        <f>IFERROR(VLOOKUP(B50,'[1]8'!B:J,9,0),"0")</f>
        <v>1</v>
      </c>
      <c r="BP50" s="103">
        <f>IFERROR(VLOOKUP(B50,'[1]8'!B:K,10,0),"0")</f>
        <v>0</v>
      </c>
      <c r="BQ50" s="103">
        <f>IFERROR(VLOOKUP(B50,'[1]8'!B:L,11,0),"0")</f>
        <v>0</v>
      </c>
      <c r="BR50" s="101">
        <f t="shared" si="16"/>
        <v>7</v>
      </c>
      <c r="BS50" s="103">
        <f>IFERROR(VLOOKUP(B50,'[1]9'!B:D,3,0),"0")</f>
        <v>0</v>
      </c>
      <c r="BT50" s="103">
        <f>IFERROR(VLOOKUP(B50,'[1]9'!B:E,4,0),"0")</f>
        <v>1</v>
      </c>
      <c r="BU50" s="103">
        <f>IFERROR(VLOOKUP(B50,'[1]9'!B:F,5,0),"0")</f>
        <v>0</v>
      </c>
      <c r="BV50" s="103">
        <f>IFERROR(VLOOKUP(B50,'[1]9'!B:J,9,0),"0")</f>
        <v>2</v>
      </c>
      <c r="BW50" s="103">
        <f>IFERROR(VLOOKUP(B50,'[1]9'!B:K,10,0),"0")</f>
        <v>0</v>
      </c>
      <c r="BX50" s="103">
        <f>IFERROR(VLOOKUP(B50,'[1]9'!B:L,11,0),"0")</f>
        <v>0</v>
      </c>
      <c r="BY50" s="101">
        <f t="shared" si="17"/>
        <v>3</v>
      </c>
      <c r="BZ50" s="103">
        <f>IFERROR(VLOOKUP(B50,'[1]10'!B:D,3,0),"0")</f>
        <v>9</v>
      </c>
      <c r="CA50" s="103">
        <f>IFERROR(VLOOKUP(B50,'[1]10'!B:E,4,0),"0")</f>
        <v>4</v>
      </c>
      <c r="CB50" s="103">
        <f>IFERROR(VLOOKUP(B50,'[1]10'!B:F,5,0),"0")</f>
        <v>3</v>
      </c>
      <c r="CC50" s="103">
        <f>IFERROR(VLOOKUP(B50,'[1]10'!B:J,9,0),"0")</f>
        <v>8</v>
      </c>
      <c r="CD50" s="103">
        <f>IFERROR(VLOOKUP(B50,'[1]10'!B:K,10,0),"0")</f>
        <v>0</v>
      </c>
      <c r="CE50" s="103">
        <f>IFERROR(VLOOKUP(B50,'[1]10'!B:L,11,0),"0")</f>
        <v>0</v>
      </c>
      <c r="CF50" s="101">
        <f t="shared" si="18"/>
        <v>24</v>
      </c>
      <c r="CG50" s="103">
        <f>IFERROR(VLOOKUP(B50,'[1]11'!B:D,3,0),"0")</f>
        <v>7</v>
      </c>
      <c r="CH50" s="103">
        <f>IFERROR(VLOOKUP(B50,'[1]11'!B:E,4,0),"0")</f>
        <v>10</v>
      </c>
      <c r="CI50" s="103">
        <f>IFERROR(VLOOKUP(B50,'[1]11'!B:F,5,0),"0")</f>
        <v>2</v>
      </c>
      <c r="CJ50" s="103">
        <f>IFERROR(VLOOKUP(B50,'[1]11'!B:J,9,0),"0")</f>
        <v>11</v>
      </c>
      <c r="CK50" s="103">
        <f>IFERROR(VLOOKUP(B50,'[1]11'!B:K,10,0),"0")</f>
        <v>0</v>
      </c>
      <c r="CL50" s="103">
        <f>IFERROR(VLOOKUP(B50,'[1]11'!B:L,11,0),"0")</f>
        <v>0</v>
      </c>
      <c r="CM50" s="101">
        <f t="shared" si="19"/>
        <v>30</v>
      </c>
      <c r="CN50" s="103">
        <f>IFERROR(VLOOKUP(B50,'[1]12'!B:D,3,0),"0")</f>
        <v>2</v>
      </c>
      <c r="CO50" s="103">
        <f>IFERROR(VLOOKUP(B50,'[1]12'!B:E,4,0),"0")</f>
        <v>17</v>
      </c>
      <c r="CP50" s="103">
        <f>IFERROR(VLOOKUP(B50,'[1]12'!B:F,5,0),"0")</f>
        <v>0</v>
      </c>
      <c r="CQ50" s="103">
        <f>IFERROR(VLOOKUP(B50,'[1]12'!B:J,9,0),"0")</f>
        <v>2</v>
      </c>
      <c r="CR50" s="103">
        <f>IFERROR(VLOOKUP(B50,'[1]12'!B:K,10,0),"0")</f>
        <v>0</v>
      </c>
      <c r="CS50" s="103">
        <f>IFERROR(VLOOKUP(B50,'[1]12'!B:L,11,0),"0")</f>
        <v>4</v>
      </c>
      <c r="CT50" s="101">
        <f t="shared" si="20"/>
        <v>25</v>
      </c>
      <c r="CU50" s="103">
        <f>IFERROR(VLOOKUP(B50,'[1]13'!B:D,3,0),"0")</f>
        <v>11</v>
      </c>
      <c r="CV50" s="103">
        <f>IFERROR(VLOOKUP(B50,'[1]13'!B:E,4,0),"0")</f>
        <v>1</v>
      </c>
      <c r="CW50" s="103">
        <f>IFERROR(VLOOKUP(B50,'[1]13'!B:F,5,0),"0")</f>
        <v>2</v>
      </c>
      <c r="CX50" s="103">
        <f>IFERROR(VLOOKUP(B50,'[1]13'!B:J,9,0),"0")</f>
        <v>0</v>
      </c>
      <c r="CY50" s="103">
        <f>IFERROR(VLOOKUP(B50,'[1]13'!B:K,10,0),"0")</f>
        <v>0</v>
      </c>
      <c r="CZ50" s="103">
        <f>IFERROR(VLOOKUP(B50,'[1]13'!B:L,11,0),"0")</f>
        <v>10</v>
      </c>
      <c r="DA50" s="101">
        <f t="shared" si="21"/>
        <v>24</v>
      </c>
      <c r="DB50" s="103">
        <f>IFERROR(VLOOKUP(B50,'[1]14'!B:D,3,0),"0")</f>
        <v>0</v>
      </c>
      <c r="DC50" s="103">
        <f>IFERROR(VLOOKUP(B50,'[1]14'!B:E,4,0),"0")</f>
        <v>8</v>
      </c>
      <c r="DD50" s="103">
        <f>IFERROR(VLOOKUP(B50,'[1]14'!B:F,5,0),"0")</f>
        <v>1</v>
      </c>
      <c r="DE50" s="103">
        <f>IFERROR(VLOOKUP(B50,'[1]14'!B:J,9,0),"0")</f>
        <v>7</v>
      </c>
      <c r="DF50" s="103">
        <f>IFERROR(VLOOKUP(B50,'[1]14'!B:K,10,0),"0")</f>
        <v>0</v>
      </c>
      <c r="DG50" s="103">
        <f>IFERROR(VLOOKUP(B50,'[1]14'!B:L,11,0),"0")</f>
        <v>10</v>
      </c>
      <c r="DH50" s="101">
        <f t="shared" si="22"/>
        <v>26</v>
      </c>
      <c r="DI50" s="103">
        <f>IFERROR(VLOOKUP(B50,'[1]15'!B:D,3,0),"0")</f>
        <v>0</v>
      </c>
      <c r="DJ50" s="103">
        <f>IFERROR(VLOOKUP(B50,'[1]15'!B:E,4,0),"0")</f>
        <v>3</v>
      </c>
      <c r="DK50" s="103">
        <f>IFERROR(VLOOKUP(B50,'[1]15'!B:F,5,0),"0")</f>
        <v>0</v>
      </c>
      <c r="DL50" s="103">
        <f>IFERROR(VLOOKUP(B50,'[1]15'!B:J,9,0),"0")</f>
        <v>6</v>
      </c>
      <c r="DM50" s="103">
        <f>IFERROR(VLOOKUP(B50,'[1]15'!B:K,10,0),"0")</f>
        <v>0</v>
      </c>
      <c r="DN50" s="103">
        <f>IFERROR(VLOOKUP(B50,'[1]15'!B:L,11,0),"0")</f>
        <v>0</v>
      </c>
      <c r="DO50" s="101">
        <f t="shared" si="23"/>
        <v>9</v>
      </c>
      <c r="DP50" s="103">
        <f>IFERROR(VLOOKUP(B50,'[1]16'!B:D,3,0),"0")</f>
        <v>0</v>
      </c>
      <c r="DQ50" s="103">
        <f>IFERROR(VLOOKUP(B50,'[1]16'!B:E,4,0),"0")</f>
        <v>2</v>
      </c>
      <c r="DR50" s="103">
        <f>IFERROR(VLOOKUP(B50,'[1]16'!B:F,5,0),"0")</f>
        <v>5</v>
      </c>
      <c r="DS50" s="103">
        <f>IFERROR(VLOOKUP(B50,'[1]16'!B:J,9,0),"0")</f>
        <v>3</v>
      </c>
      <c r="DT50" s="103">
        <f>IFERROR(VLOOKUP(B50,'[1]16'!B:K,10,0),"0")</f>
        <v>0</v>
      </c>
      <c r="DU50" s="103">
        <f>IFERROR(VLOOKUP(B50,'[1]16'!B:L,11,0),"0")</f>
        <v>0</v>
      </c>
      <c r="DV50" s="101">
        <f t="shared" si="24"/>
        <v>10</v>
      </c>
      <c r="DW50" s="103">
        <f>IFERROR(VLOOKUP(B50,'[1]17'!B:D,3,0),"0")</f>
        <v>2</v>
      </c>
      <c r="DX50" s="103">
        <f>IFERROR(VLOOKUP(B50,'[1]17'!B:E,4,0),"0")</f>
        <v>0</v>
      </c>
      <c r="DY50" s="103">
        <f>IFERROR(VLOOKUP(B50,'[1]17'!B:F,5,0),"0")</f>
        <v>28</v>
      </c>
      <c r="DZ50" s="103">
        <f>IFERROR(VLOOKUP(B50,'[1]17'!B:J,9,0),"0")</f>
        <v>0</v>
      </c>
      <c r="EA50" s="103">
        <f>IFERROR(VLOOKUP(B50,'[1]17'!B:K,10,0),"0")</f>
        <v>0</v>
      </c>
      <c r="EB50" s="103">
        <f>IFERROR(VLOOKUP(B50,'[1]17'!B:L,11,0),"0")</f>
        <v>0</v>
      </c>
      <c r="EC50" s="101">
        <f t="shared" si="25"/>
        <v>30</v>
      </c>
      <c r="ED50" s="103">
        <f>IFERROR(VLOOKUP(B50,'[1]18'!B:D,3,0),"0")</f>
        <v>0</v>
      </c>
      <c r="EE50" s="103">
        <f>IFERROR(VLOOKUP(B50,'[1]18'!B:E,4,0),"0")</f>
        <v>0</v>
      </c>
      <c r="EF50" s="103">
        <f>IFERROR(VLOOKUP(B50,'[1]18'!B:F,5,0),"0")</f>
        <v>19</v>
      </c>
      <c r="EG50" s="103">
        <f>IFERROR(VLOOKUP(B50,'[1]18'!B:J,9,0),"0")</f>
        <v>9</v>
      </c>
      <c r="EH50" s="103">
        <f>IFERROR(VLOOKUP(B50,'[1]18'!B:K,10,0),"0")</f>
        <v>0</v>
      </c>
      <c r="EI50" s="103">
        <f>IFERROR(VLOOKUP(B50,'[1]18'!B:L,11,0),"0")</f>
        <v>6</v>
      </c>
      <c r="EJ50" s="101">
        <f t="shared" si="26"/>
        <v>34</v>
      </c>
      <c r="EK50" s="103">
        <f>IFERROR(VLOOKUP(B50,'[1]19'!B:D,3,0),"0")</f>
        <v>2</v>
      </c>
      <c r="EL50" s="103">
        <f>IFERROR(VLOOKUP(B50,'[1]19'!B:E,4,0),"0")</f>
        <v>12</v>
      </c>
      <c r="EM50" s="103">
        <f>IFERROR(VLOOKUP(B50,'[1]19'!B:F,5,0),"0")</f>
        <v>5</v>
      </c>
      <c r="EN50" s="103">
        <f>IFERROR(VLOOKUP(B50,'[1]19'!B:J,9,0),"0")</f>
        <v>6</v>
      </c>
      <c r="EO50" s="103">
        <f>IFERROR(VLOOKUP(B50,'[1]19'!B:K,10,0),"0")</f>
        <v>0</v>
      </c>
      <c r="EP50" s="103">
        <f>IFERROR(VLOOKUP(B50,'[1]19'!B:L,11,0),"0")</f>
        <v>0</v>
      </c>
      <c r="EQ50" s="101">
        <f t="shared" si="27"/>
        <v>25</v>
      </c>
      <c r="ER50" s="103">
        <f>IFERROR(VLOOKUP(B50,'[1]20'!B:D,3,0),"0")</f>
        <v>2</v>
      </c>
      <c r="ES50" s="103">
        <f>IFERROR(VLOOKUP(B50,'[1]20'!B:E,4,0),"0")</f>
        <v>7</v>
      </c>
      <c r="ET50" s="103">
        <f>IFERROR(VLOOKUP(B50,'[1]20'!B:F,5,0),"0")</f>
        <v>6</v>
      </c>
      <c r="EU50" s="103">
        <f>IFERROR(VLOOKUP(B50,'[1]20'!B:J,9,0),"0")</f>
        <v>1</v>
      </c>
      <c r="EV50" s="103">
        <f>IFERROR(VLOOKUP(B50,'[1]20'!B:K,10,0),"0")</f>
        <v>0</v>
      </c>
      <c r="EW50" s="103">
        <f>IFERROR(VLOOKUP(B50,'[1]20'!B:L,11,0),"0")</f>
        <v>0</v>
      </c>
      <c r="EX50" s="101">
        <f t="shared" si="28"/>
        <v>16</v>
      </c>
      <c r="EY50" s="103">
        <f>IFERROR(VLOOKUP(B50,'[1]21'!B:D,3,0),"0")</f>
        <v>1</v>
      </c>
      <c r="EZ50" s="103">
        <f>IFERROR(VLOOKUP(B50,'[1]21'!B:E,4,0),"0")</f>
        <v>3</v>
      </c>
      <c r="FA50" s="103">
        <f>IFERROR(VLOOKUP(B50,'[1]21'!B:F,5,0),"0")</f>
        <v>7</v>
      </c>
      <c r="FB50" s="103">
        <f>IFERROR(VLOOKUP(B50,'[1]21'!B:J,9,0),"0")</f>
        <v>6</v>
      </c>
      <c r="FC50" s="103">
        <f>IFERROR(VLOOKUP(B50,'[1]21'!B:K,10,0),"0")</f>
        <v>0</v>
      </c>
      <c r="FD50" s="103">
        <f>IFERROR(VLOOKUP(B50,'[1]21'!B:L,11,0),"0")</f>
        <v>340</v>
      </c>
      <c r="FE50" s="101">
        <f t="shared" si="29"/>
        <v>357</v>
      </c>
      <c r="FF50" s="103">
        <f>IFERROR(VLOOKUP(B50,'[1]22'!B:D,3,0),"0")</f>
        <v>1</v>
      </c>
      <c r="FG50" s="103">
        <f>IFERROR(VLOOKUP(B50,'[1]22'!B:E,4,0),"0")</f>
        <v>7</v>
      </c>
      <c r="FH50" s="103">
        <f>IFERROR(VLOOKUP(B50,'[1]22'!B:F,5,0),"0")</f>
        <v>3</v>
      </c>
      <c r="FI50" s="103">
        <f>IFERROR(VLOOKUP(B50,'[1]22'!B:J,9,0),"0")</f>
        <v>0</v>
      </c>
      <c r="FJ50" s="103">
        <f>IFERROR(VLOOKUP(B50,'[1]22'!B:K,10,0),"0")</f>
        <v>0</v>
      </c>
      <c r="FK50" s="103">
        <f>IFERROR(VLOOKUP(B50,'[1]22'!B:L,11,0),"0")</f>
        <v>0</v>
      </c>
      <c r="FL50" s="101">
        <f t="shared" si="30"/>
        <v>11</v>
      </c>
      <c r="FM50" s="103">
        <f>IFERROR(VLOOKUP(B50,'[1]23'!B:D,3,0),"0")</f>
        <v>0</v>
      </c>
      <c r="FN50" s="103">
        <f>IFERROR(VLOOKUP(B50,'[1]23'!B:E,4,0),"0")</f>
        <v>8</v>
      </c>
      <c r="FO50" s="103">
        <f>IFERROR(VLOOKUP(B50,'[1]23'!B:F,5,0),"0")</f>
        <v>5</v>
      </c>
      <c r="FP50" s="103">
        <f>IFERROR(VLOOKUP(B50,'[1]23'!B:J,9,0),"0")</f>
        <v>8</v>
      </c>
      <c r="FQ50" s="103">
        <f>IFERROR(VLOOKUP(B50,'[1]23'!B:K,10,0),"0")</f>
        <v>0</v>
      </c>
      <c r="FR50" s="103">
        <f>IFERROR(VLOOKUP(B50,'[1]23'!B:L,11,0),"0")</f>
        <v>0</v>
      </c>
      <c r="FS50" s="101">
        <f t="shared" si="31"/>
        <v>21</v>
      </c>
      <c r="FT50" s="103">
        <f>IFERROR(VLOOKUP(B50,'[1]24'!B:D,3,0),"0")</f>
        <v>0</v>
      </c>
      <c r="FU50" s="103">
        <f>IFERROR(VLOOKUP(B50,'[1]24'!B:E,4,0),"0")</f>
        <v>9</v>
      </c>
      <c r="FV50" s="103">
        <f>IFERROR(VLOOKUP(B50,'[1]24'!B:F,5,0),"0")</f>
        <v>2</v>
      </c>
      <c r="FW50" s="103">
        <f>IFERROR(VLOOKUP(B50,'[1]24'!B:J,9,0),"0")</f>
        <v>0</v>
      </c>
      <c r="FX50" s="103">
        <f>IFERROR(VLOOKUP(B50,'[1]24'!B:K,10,0),"0")</f>
        <v>0</v>
      </c>
      <c r="FY50" s="103">
        <f>IFERROR(VLOOKUP(B50,'[1]24'!B:L,11,0),"0")</f>
        <v>0</v>
      </c>
      <c r="FZ50" s="101">
        <f t="shared" si="32"/>
        <v>11</v>
      </c>
      <c r="GA50" s="103">
        <f>IFERROR(VLOOKUP(B50,'[1]25'!B:D,3,0),"0")</f>
        <v>1</v>
      </c>
      <c r="GB50" s="103">
        <f>IFERROR(VLOOKUP(B50,'[1]25'!B:E,4,0),"0")</f>
        <v>9</v>
      </c>
      <c r="GC50" s="103">
        <f>IFERROR(VLOOKUP(B50,'[1]25'!B:F,5,0),"0")</f>
        <v>1</v>
      </c>
      <c r="GD50" s="103">
        <f>IFERROR(VLOOKUP(B50,'[1]25'!B:J,9,0),"0")</f>
        <v>1</v>
      </c>
      <c r="GE50" s="103">
        <f>IFERROR(VLOOKUP(B50,'[1]25'!B:K,10,0),"0")</f>
        <v>0</v>
      </c>
      <c r="GF50" s="103">
        <f>IFERROR(VLOOKUP(B50,'[1]25'!B:L,11,0),"0")</f>
        <v>5</v>
      </c>
      <c r="GG50" s="101">
        <f t="shared" si="33"/>
        <v>17</v>
      </c>
      <c r="GH50" s="103">
        <f>IFERROR(VLOOKUP(B50,'[1]26'!B:D,3,0),"0")</f>
        <v>3</v>
      </c>
      <c r="GI50" s="103">
        <f>IFERROR(VLOOKUP(B50,'[1]26'!B:E,4,0),"0")</f>
        <v>12</v>
      </c>
      <c r="GJ50" s="103">
        <f>IFERROR(VLOOKUP(B50,'[1]26'!B:F,5,0),"0")</f>
        <v>5</v>
      </c>
      <c r="GK50" s="103">
        <f>IFERROR(VLOOKUP(B50,'[1]26'!B:J,9,0),"0")</f>
        <v>5</v>
      </c>
      <c r="GL50" s="103">
        <f>IFERROR(VLOOKUP(B50,'[1]26'!B:K,10,0),"0")</f>
        <v>0</v>
      </c>
      <c r="GM50" s="103">
        <f>IFERROR(VLOOKUP(B50,'[1]26'!B:L,11,0),"0")</f>
        <v>0</v>
      </c>
      <c r="GN50" s="101">
        <f t="shared" si="34"/>
        <v>25</v>
      </c>
      <c r="GO50" s="103">
        <f>IFERROR(VLOOKUP(B50,'[1]27'!B:D,3,0),"0")</f>
        <v>2</v>
      </c>
      <c r="GP50" s="103">
        <f>IFERROR(VLOOKUP(B50,'[1]27'!B:E,4,0),"0")</f>
        <v>2</v>
      </c>
      <c r="GQ50" s="103">
        <f>IFERROR(VLOOKUP(B50,'[1]27'!B:F,5,0),"0")</f>
        <v>5</v>
      </c>
      <c r="GR50" s="103">
        <f>IFERROR(VLOOKUP(B50,'[1]27'!B:J,9,0),"0")</f>
        <v>0</v>
      </c>
      <c r="GS50" s="103">
        <f>IFERROR(VLOOKUP(B50,'[1]27'!B:K,10,0),"0")</f>
        <v>0</v>
      </c>
      <c r="GT50" s="103">
        <f>IFERROR(VLOOKUP(B50,'[1]27'!B:L,11,0),"0")</f>
        <v>0</v>
      </c>
      <c r="GU50" s="101">
        <f t="shared" si="35"/>
        <v>9</v>
      </c>
      <c r="GV50" s="103">
        <f>IFERROR(VLOOKUP(B50,'[1]28'!B:D,3,0),"0")</f>
        <v>0</v>
      </c>
      <c r="GW50" s="103">
        <f>IFERROR(VLOOKUP(B50,'[1]28'!B:E,4,0),"0")</f>
        <v>10</v>
      </c>
      <c r="GX50" s="103">
        <f>IFERROR(VLOOKUP(B50,'[1]28'!B:F,5,0),"0")</f>
        <v>8</v>
      </c>
      <c r="GY50" s="103">
        <f>IFERROR(VLOOKUP(B50,'[1]28'!B:J,9,0),"0")</f>
        <v>8</v>
      </c>
      <c r="GZ50" s="103">
        <f>IFERROR(VLOOKUP(B50,'[1]28'!B:K,10,0),"0")</f>
        <v>0</v>
      </c>
      <c r="HA50" s="103">
        <f>IFERROR(VLOOKUP(B50,'[1]28'!B:L,11,0),"0")</f>
        <v>27</v>
      </c>
      <c r="HB50" s="101">
        <f t="shared" si="36"/>
        <v>53</v>
      </c>
      <c r="HC50" s="103">
        <f>IFERROR(VLOOKUP(B50,'[1]29'!B:D,3,0),"0")</f>
        <v>0</v>
      </c>
      <c r="HD50" s="103">
        <f>IFERROR(VLOOKUP(B50,'[1]29'!B:E,4,0),"0")</f>
        <v>4</v>
      </c>
      <c r="HE50" s="103">
        <f>IFERROR(VLOOKUP(B50,'[1]29'!B:F,5,0),"0")</f>
        <v>7</v>
      </c>
      <c r="HF50" s="103">
        <f>IFERROR(VLOOKUP(B50,'[1]29'!B:J,9,0),"0")</f>
        <v>7</v>
      </c>
      <c r="HG50" s="103">
        <f>IFERROR(VLOOKUP(B50,'[1]29'!B:K,10,0),"0")</f>
        <v>0</v>
      </c>
      <c r="HH50" s="103">
        <f>IFERROR(VLOOKUP(B50,'[1]29'!B:L,11,0),"0")</f>
        <v>0</v>
      </c>
      <c r="HI50" s="101">
        <f t="shared" si="37"/>
        <v>18</v>
      </c>
      <c r="HJ50" s="103">
        <f>IFERROR(VLOOKUP(B50,'[1]30'!B:D,3,0),"0")</f>
        <v>3</v>
      </c>
      <c r="HK50" s="103">
        <f>IFERROR(VLOOKUP(B50,'[1]30'!B:E,4,0),"0")</f>
        <v>4</v>
      </c>
      <c r="HL50" s="103">
        <f>IFERROR(VLOOKUP(B50,'[1]30'!B:F,5,0),"0")</f>
        <v>10</v>
      </c>
      <c r="HM50" s="103">
        <f>IFERROR(VLOOKUP(B50,'[1]30'!B:J,9,0),"0")</f>
        <v>4</v>
      </c>
      <c r="HN50" s="103">
        <f>IFERROR(VLOOKUP(B50,'[1]30'!B:K,10,0),"0")</f>
        <v>0</v>
      </c>
      <c r="HO50" s="103">
        <f>IFERROR(VLOOKUP(B50,'[1]30'!B:L,11,0),"0")</f>
        <v>0</v>
      </c>
      <c r="HP50" s="101">
        <f t="shared" si="38"/>
        <v>21</v>
      </c>
      <c r="HQ50" s="103">
        <f>IFERROR(VLOOKUP(B50,'[1]31'!B:D,3,0),"0")</f>
        <v>3</v>
      </c>
      <c r="HR50" s="103">
        <f>IFERROR(VLOOKUP(B50,'[1]31'!B:E,4,0),"0")</f>
        <v>5</v>
      </c>
      <c r="HS50" s="103">
        <f>IFERROR(VLOOKUP(B50,'[1]31'!B:F,5,0),"0")</f>
        <v>7</v>
      </c>
      <c r="HT50" s="103">
        <f>IFERROR(VLOOKUP(B50,'[1]31'!B:J,9,0),"0")</f>
        <v>3</v>
      </c>
      <c r="HU50" s="103">
        <f>IFERROR(VLOOKUP(B50,'[1]31'!B:K,10,0),"0")</f>
        <v>0</v>
      </c>
      <c r="HV50" s="103">
        <f>IFERROR(VLOOKUP(B50,'[1]31'!B:L,11,0),"0")</f>
        <v>0</v>
      </c>
      <c r="HW50" s="101">
        <f t="shared" si="39"/>
        <v>18</v>
      </c>
    </row>
    <row r="51" spans="1:231" x14ac:dyDescent="0.6">
      <c r="A51" s="83">
        <v>48</v>
      </c>
      <c r="B51" s="83">
        <v>1111023</v>
      </c>
      <c r="C51" s="84" t="s">
        <v>16911</v>
      </c>
      <c r="D51" s="83" t="s">
        <v>168</v>
      </c>
      <c r="E51" s="85">
        <v>22.25</v>
      </c>
      <c r="F51" s="99">
        <f t="shared" si="41"/>
        <v>0</v>
      </c>
      <c r="G51" s="100">
        <f t="shared" si="40"/>
        <v>0</v>
      </c>
      <c r="H51" s="100">
        <f t="shared" si="40"/>
        <v>0</v>
      </c>
      <c r="I51" s="100">
        <f t="shared" si="40"/>
        <v>0</v>
      </c>
      <c r="J51" s="100">
        <f t="shared" si="40"/>
        <v>0</v>
      </c>
      <c r="K51" s="100">
        <f t="shared" si="40"/>
        <v>0</v>
      </c>
      <c r="L51" s="100">
        <f t="shared" si="40"/>
        <v>0</v>
      </c>
      <c r="M51" s="101">
        <f t="shared" si="7"/>
        <v>0</v>
      </c>
      <c r="N51" s="102">
        <f t="shared" si="8"/>
        <v>0</v>
      </c>
      <c r="O51" s="103">
        <f>IFERROR(VLOOKUP(B51,'[1]1'!B:D,3,0),"0")</f>
        <v>0</v>
      </c>
      <c r="P51" s="103">
        <f>IFERROR(VLOOKUP(B51,'[1]1'!B:E,4,0),"0")</f>
        <v>0</v>
      </c>
      <c r="Q51" s="103">
        <f>IFERROR(VLOOKUP(B51,'[1]1'!B:F,5,0),"0")</f>
        <v>0</v>
      </c>
      <c r="R51" s="103">
        <f>IFERROR(VLOOKUP(B51,'[1]1'!B:J,9,0),"0")</f>
        <v>0</v>
      </c>
      <c r="S51" s="103">
        <f>IFERROR(VLOOKUP(B51,'[1]1'!B:K,10,0),"0")</f>
        <v>0</v>
      </c>
      <c r="T51" s="103">
        <f>IFERROR(VLOOKUP(B51,'[1]1'!B:L,11,0),"0")</f>
        <v>0</v>
      </c>
      <c r="U51" s="101">
        <f t="shared" si="9"/>
        <v>0</v>
      </c>
      <c r="V51" s="103">
        <f>IFERROR(VLOOKUP(B51,'[1]2'!B:D,3,0),"0")</f>
        <v>0</v>
      </c>
      <c r="W51" s="103">
        <f>IFERROR(VLOOKUP(B51,'[1]2'!B:E,4,0),"0")</f>
        <v>0</v>
      </c>
      <c r="X51" s="103">
        <f>IFERROR(VLOOKUP(B51,'[1]2'!B:F,5,0),"0")</f>
        <v>0</v>
      </c>
      <c r="Y51" s="103">
        <f>IFERROR(VLOOKUP(B51,'[1]2'!B:J,9,0),"0")</f>
        <v>0</v>
      </c>
      <c r="Z51" s="103">
        <f>IFERROR(VLOOKUP(B51,'[1]2'!B:K,10,0),"0")</f>
        <v>0</v>
      </c>
      <c r="AA51" s="103">
        <f>IFERROR(VLOOKUP(B51,'[1]2'!B:L,11,0),"0")</f>
        <v>0</v>
      </c>
      <c r="AB51" s="101">
        <f t="shared" si="10"/>
        <v>0</v>
      </c>
      <c r="AC51" s="103">
        <f>IFERROR(VLOOKUP(B51,'[1]3'!B:D,3,0),"0")</f>
        <v>0</v>
      </c>
      <c r="AD51" s="103">
        <f>IFERROR(VLOOKUP(B51,'[1]3'!B:E,4,0),"0")</f>
        <v>0</v>
      </c>
      <c r="AE51" s="103">
        <f>IFERROR(VLOOKUP(B51,'[1]3'!B:F,5,0),"0")</f>
        <v>0</v>
      </c>
      <c r="AF51" s="103">
        <f>IFERROR(VLOOKUP(B51,'[1]3'!B:J,9,0),"0")</f>
        <v>0</v>
      </c>
      <c r="AG51" s="103">
        <f>IFERROR(VLOOKUP(B51,'[1]3'!B:K,10,0),"0")</f>
        <v>0</v>
      </c>
      <c r="AH51" s="103">
        <f>IFERROR(VLOOKUP(B51,'[1]3'!B:L,11,0),"0")</f>
        <v>0</v>
      </c>
      <c r="AI51" s="101">
        <f t="shared" si="11"/>
        <v>0</v>
      </c>
      <c r="AJ51" s="103">
        <f>IFERROR(VLOOKUP(B51,'[1]4'!B:D,3,0),"0")</f>
        <v>0</v>
      </c>
      <c r="AK51" s="103">
        <f>IFERROR(VLOOKUP(B51,'[1]4'!B:E,4,0),"0")</f>
        <v>0</v>
      </c>
      <c r="AL51" s="103">
        <f>IFERROR(VLOOKUP(B51,'[1]4'!B:F,5,0),"0")</f>
        <v>0</v>
      </c>
      <c r="AM51" s="103">
        <f>IFERROR(VLOOKUP(B51,'[1]4'!B:J,9,0),"0")</f>
        <v>0</v>
      </c>
      <c r="AN51" s="103">
        <f>IFERROR(VLOOKUP(B51,'[1]4'!B:K,10,0),"0")</f>
        <v>0</v>
      </c>
      <c r="AO51" s="103">
        <f>IFERROR(VLOOKUP(B51,'[1]4'!B:L,11,0),"0")</f>
        <v>0</v>
      </c>
      <c r="AP51" s="101">
        <f t="shared" si="12"/>
        <v>0</v>
      </c>
      <c r="AQ51" s="103">
        <f>IFERROR(VLOOKUP(B51,'[1]5'!B:D,3,0),"0")</f>
        <v>0</v>
      </c>
      <c r="AR51" s="103">
        <f>IFERROR(VLOOKUP(B51,'[1]5'!B:E,4,0),"0")</f>
        <v>0</v>
      </c>
      <c r="AS51" s="103">
        <f>IFERROR(VLOOKUP(B51,'[1]5'!B:F,5,0),"0")</f>
        <v>0</v>
      </c>
      <c r="AT51" s="103">
        <f>IFERROR(VLOOKUP(B51,'[1]5'!B:J,9,0),"0")</f>
        <v>0</v>
      </c>
      <c r="AU51" s="103">
        <f>IFERROR(VLOOKUP(B51,'[1]5'!B:K,10,0),"0")</f>
        <v>0</v>
      </c>
      <c r="AV51" s="103">
        <f>IFERROR(VLOOKUP(B51,'[1]5'!B:L,11,0),"0")</f>
        <v>0</v>
      </c>
      <c r="AW51" s="101">
        <f t="shared" si="13"/>
        <v>0</v>
      </c>
      <c r="AX51" s="103">
        <f>IFERROR(VLOOKUP(B51,'[1]6'!B:D,3,0),"0")</f>
        <v>0</v>
      </c>
      <c r="AY51" s="103">
        <f>IFERROR(VLOOKUP(B51,'[1]6'!B:E,4,0),"0")</f>
        <v>0</v>
      </c>
      <c r="AZ51" s="103">
        <f>IFERROR(VLOOKUP(B51,'[1]6'!B:F,5,0),"0")</f>
        <v>0</v>
      </c>
      <c r="BA51" s="103">
        <f>IFERROR(VLOOKUP(B51,'[1]6'!B:J,9,0),"0")</f>
        <v>0</v>
      </c>
      <c r="BB51" s="103">
        <f>IFERROR(VLOOKUP(B51,'[1]6'!B:K,10,0),"0")</f>
        <v>0</v>
      </c>
      <c r="BC51" s="103">
        <f>IFERROR(VLOOKUP(B51,'[1]6'!B:L,11,0),"0")</f>
        <v>0</v>
      </c>
      <c r="BD51" s="101">
        <f t="shared" si="14"/>
        <v>0</v>
      </c>
      <c r="BE51" s="103">
        <f>IFERROR(VLOOKUP(B51,'[1]7'!B:D,3,0),"0")</f>
        <v>0</v>
      </c>
      <c r="BF51" s="103">
        <f>IFERROR(VLOOKUP(B51,'[1]7'!B:E,4,0),"0")</f>
        <v>0</v>
      </c>
      <c r="BG51" s="103">
        <f>IFERROR(VLOOKUP(B51,'[1]7'!B:F,5,0),"0")</f>
        <v>0</v>
      </c>
      <c r="BH51" s="103">
        <f>IFERROR(VLOOKUP(B51,'[1]7'!B:J,9,0),"0")</f>
        <v>0</v>
      </c>
      <c r="BI51" s="103">
        <f>IFERROR(VLOOKUP(B51,'[1]7'!B:K,10,0),"0")</f>
        <v>0</v>
      </c>
      <c r="BJ51" s="103">
        <f>IFERROR(VLOOKUP(B51,'[1]7'!B:L,11,0),"0")</f>
        <v>0</v>
      </c>
      <c r="BK51" s="101">
        <f t="shared" si="15"/>
        <v>0</v>
      </c>
      <c r="BL51" s="103">
        <f>IFERROR(VLOOKUP(B51,'[1]8'!B:D,3,0),"0")</f>
        <v>0</v>
      </c>
      <c r="BM51" s="103">
        <f>IFERROR(VLOOKUP(B51,'[1]8'!B:E,4,0),"0")</f>
        <v>0</v>
      </c>
      <c r="BN51" s="103">
        <f>IFERROR(VLOOKUP(B51,'[1]8'!B:F,5,0),"0")</f>
        <v>0</v>
      </c>
      <c r="BO51" s="103">
        <f>IFERROR(VLOOKUP(B51,'[1]8'!B:J,9,0),"0")</f>
        <v>0</v>
      </c>
      <c r="BP51" s="103">
        <f>IFERROR(VLOOKUP(B51,'[1]8'!B:K,10,0),"0")</f>
        <v>0</v>
      </c>
      <c r="BQ51" s="103">
        <f>IFERROR(VLOOKUP(B51,'[1]8'!B:L,11,0),"0")</f>
        <v>0</v>
      </c>
      <c r="BR51" s="101">
        <f t="shared" si="16"/>
        <v>0</v>
      </c>
      <c r="BS51" s="103">
        <f>IFERROR(VLOOKUP(B51,'[1]9'!B:D,3,0),"0")</f>
        <v>0</v>
      </c>
      <c r="BT51" s="103">
        <f>IFERROR(VLOOKUP(B51,'[1]9'!B:E,4,0),"0")</f>
        <v>0</v>
      </c>
      <c r="BU51" s="103">
        <f>IFERROR(VLOOKUP(B51,'[1]9'!B:F,5,0),"0")</f>
        <v>0</v>
      </c>
      <c r="BV51" s="103">
        <f>IFERROR(VLOOKUP(B51,'[1]9'!B:J,9,0),"0")</f>
        <v>0</v>
      </c>
      <c r="BW51" s="103">
        <f>IFERROR(VLOOKUP(B51,'[1]9'!B:K,10,0),"0")</f>
        <v>0</v>
      </c>
      <c r="BX51" s="103">
        <f>IFERROR(VLOOKUP(B51,'[1]9'!B:L,11,0),"0")</f>
        <v>0</v>
      </c>
      <c r="BY51" s="101">
        <f t="shared" si="17"/>
        <v>0</v>
      </c>
      <c r="BZ51" s="103">
        <f>IFERROR(VLOOKUP(B51,'[1]10'!B:D,3,0),"0")</f>
        <v>0</v>
      </c>
      <c r="CA51" s="103">
        <f>IFERROR(VLOOKUP(B51,'[1]10'!B:E,4,0),"0")</f>
        <v>0</v>
      </c>
      <c r="CB51" s="103">
        <f>IFERROR(VLOOKUP(B51,'[1]10'!B:F,5,0),"0")</f>
        <v>0</v>
      </c>
      <c r="CC51" s="103">
        <f>IFERROR(VLOOKUP(B51,'[1]10'!B:J,9,0),"0")</f>
        <v>0</v>
      </c>
      <c r="CD51" s="103">
        <f>IFERROR(VLOOKUP(B51,'[1]10'!B:K,10,0),"0")</f>
        <v>0</v>
      </c>
      <c r="CE51" s="103">
        <f>IFERROR(VLOOKUP(B51,'[1]10'!B:L,11,0),"0")</f>
        <v>0</v>
      </c>
      <c r="CF51" s="101">
        <f t="shared" si="18"/>
        <v>0</v>
      </c>
      <c r="CG51" s="103">
        <f>IFERROR(VLOOKUP(B51,'[1]11'!B:D,3,0),"0")</f>
        <v>0</v>
      </c>
      <c r="CH51" s="103">
        <f>IFERROR(VLOOKUP(B51,'[1]11'!B:E,4,0),"0")</f>
        <v>0</v>
      </c>
      <c r="CI51" s="103">
        <f>IFERROR(VLOOKUP(B51,'[1]11'!B:F,5,0),"0")</f>
        <v>0</v>
      </c>
      <c r="CJ51" s="103">
        <f>IFERROR(VLOOKUP(B51,'[1]11'!B:J,9,0),"0")</f>
        <v>0</v>
      </c>
      <c r="CK51" s="103">
        <f>IFERROR(VLOOKUP(B51,'[1]11'!B:K,10,0),"0")</f>
        <v>0</v>
      </c>
      <c r="CL51" s="103">
        <f>IFERROR(VLOOKUP(B51,'[1]11'!B:L,11,0),"0")</f>
        <v>0</v>
      </c>
      <c r="CM51" s="101">
        <f t="shared" si="19"/>
        <v>0</v>
      </c>
      <c r="CN51" s="103">
        <f>IFERROR(VLOOKUP(B51,'[1]12'!B:D,3,0),"0")</f>
        <v>0</v>
      </c>
      <c r="CO51" s="103">
        <f>IFERROR(VLOOKUP(B51,'[1]12'!B:E,4,0),"0")</f>
        <v>0</v>
      </c>
      <c r="CP51" s="103">
        <f>IFERROR(VLOOKUP(B51,'[1]12'!B:F,5,0),"0")</f>
        <v>0</v>
      </c>
      <c r="CQ51" s="103">
        <f>IFERROR(VLOOKUP(B51,'[1]12'!B:J,9,0),"0")</f>
        <v>0</v>
      </c>
      <c r="CR51" s="103">
        <f>IFERROR(VLOOKUP(B51,'[1]12'!B:K,10,0),"0")</f>
        <v>0</v>
      </c>
      <c r="CS51" s="103">
        <f>IFERROR(VLOOKUP(B51,'[1]12'!B:L,11,0),"0")</f>
        <v>0</v>
      </c>
      <c r="CT51" s="101">
        <f t="shared" si="20"/>
        <v>0</v>
      </c>
      <c r="CU51" s="103">
        <f>IFERROR(VLOOKUP(B51,'[1]13'!B:D,3,0),"0")</f>
        <v>0</v>
      </c>
      <c r="CV51" s="103">
        <f>IFERROR(VLOOKUP(B51,'[1]13'!B:E,4,0),"0")</f>
        <v>0</v>
      </c>
      <c r="CW51" s="103">
        <f>IFERROR(VLOOKUP(B51,'[1]13'!B:F,5,0),"0")</f>
        <v>0</v>
      </c>
      <c r="CX51" s="103">
        <f>IFERROR(VLOOKUP(B51,'[1]13'!B:J,9,0),"0")</f>
        <v>0</v>
      </c>
      <c r="CY51" s="103">
        <f>IFERROR(VLOOKUP(B51,'[1]13'!B:K,10,0),"0")</f>
        <v>0</v>
      </c>
      <c r="CZ51" s="103">
        <f>IFERROR(VLOOKUP(B51,'[1]13'!B:L,11,0),"0")</f>
        <v>0</v>
      </c>
      <c r="DA51" s="101">
        <f t="shared" si="21"/>
        <v>0</v>
      </c>
      <c r="DB51" s="103">
        <f>IFERROR(VLOOKUP(B51,'[1]14'!B:D,3,0),"0")</f>
        <v>0</v>
      </c>
      <c r="DC51" s="103">
        <f>IFERROR(VLOOKUP(B51,'[1]14'!B:E,4,0),"0")</f>
        <v>0</v>
      </c>
      <c r="DD51" s="103">
        <f>IFERROR(VLOOKUP(B51,'[1]14'!B:F,5,0),"0")</f>
        <v>0</v>
      </c>
      <c r="DE51" s="103">
        <f>IFERROR(VLOOKUP(B51,'[1]14'!B:J,9,0),"0")</f>
        <v>0</v>
      </c>
      <c r="DF51" s="103">
        <f>IFERROR(VLOOKUP(B51,'[1]14'!B:K,10,0),"0")</f>
        <v>0</v>
      </c>
      <c r="DG51" s="103">
        <f>IFERROR(VLOOKUP(B51,'[1]14'!B:L,11,0),"0")</f>
        <v>0</v>
      </c>
      <c r="DH51" s="101">
        <f t="shared" si="22"/>
        <v>0</v>
      </c>
      <c r="DI51" s="103">
        <f>IFERROR(VLOOKUP(B51,'[1]15'!B:D,3,0),"0")</f>
        <v>0</v>
      </c>
      <c r="DJ51" s="103">
        <f>IFERROR(VLOOKUP(B51,'[1]15'!B:E,4,0),"0")</f>
        <v>0</v>
      </c>
      <c r="DK51" s="103">
        <f>IFERROR(VLOOKUP(B51,'[1]15'!B:F,5,0),"0")</f>
        <v>0</v>
      </c>
      <c r="DL51" s="103">
        <f>IFERROR(VLOOKUP(B51,'[1]15'!B:J,9,0),"0")</f>
        <v>0</v>
      </c>
      <c r="DM51" s="103">
        <f>IFERROR(VLOOKUP(B51,'[1]15'!B:K,10,0),"0")</f>
        <v>0</v>
      </c>
      <c r="DN51" s="103">
        <f>IFERROR(VLOOKUP(B51,'[1]15'!B:L,11,0),"0")</f>
        <v>0</v>
      </c>
      <c r="DO51" s="101">
        <f t="shared" si="23"/>
        <v>0</v>
      </c>
      <c r="DP51" s="103">
        <f>IFERROR(VLOOKUP(B51,'[1]16'!B:D,3,0),"0")</f>
        <v>0</v>
      </c>
      <c r="DQ51" s="103">
        <f>IFERROR(VLOOKUP(B51,'[1]16'!B:E,4,0),"0")</f>
        <v>0</v>
      </c>
      <c r="DR51" s="103">
        <f>IFERROR(VLOOKUP(B51,'[1]16'!B:F,5,0),"0")</f>
        <v>0</v>
      </c>
      <c r="DS51" s="103">
        <f>IFERROR(VLOOKUP(B51,'[1]16'!B:J,9,0),"0")</f>
        <v>0</v>
      </c>
      <c r="DT51" s="103">
        <f>IFERROR(VLOOKUP(B51,'[1]16'!B:K,10,0),"0")</f>
        <v>0</v>
      </c>
      <c r="DU51" s="103">
        <f>IFERROR(VLOOKUP(B51,'[1]16'!B:L,11,0),"0")</f>
        <v>0</v>
      </c>
      <c r="DV51" s="101">
        <f t="shared" si="24"/>
        <v>0</v>
      </c>
      <c r="DW51" s="103">
        <f>IFERROR(VLOOKUP(B51,'[1]17'!B:D,3,0),"0")</f>
        <v>0</v>
      </c>
      <c r="DX51" s="103">
        <f>IFERROR(VLOOKUP(B51,'[1]17'!B:E,4,0),"0")</f>
        <v>0</v>
      </c>
      <c r="DY51" s="103">
        <f>IFERROR(VLOOKUP(B51,'[1]17'!B:F,5,0),"0")</f>
        <v>0</v>
      </c>
      <c r="DZ51" s="103">
        <f>IFERROR(VLOOKUP(B51,'[1]17'!B:J,9,0),"0")</f>
        <v>0</v>
      </c>
      <c r="EA51" s="103">
        <f>IFERROR(VLOOKUP(B51,'[1]17'!B:K,10,0),"0")</f>
        <v>0</v>
      </c>
      <c r="EB51" s="103">
        <f>IFERROR(VLOOKUP(B51,'[1]17'!B:L,11,0),"0")</f>
        <v>0</v>
      </c>
      <c r="EC51" s="101">
        <f t="shared" si="25"/>
        <v>0</v>
      </c>
      <c r="ED51" s="103">
        <f>IFERROR(VLOOKUP(B51,'[1]18'!B:D,3,0),"0")</f>
        <v>0</v>
      </c>
      <c r="EE51" s="103">
        <f>IFERROR(VLOOKUP(B51,'[1]18'!B:E,4,0),"0")</f>
        <v>0</v>
      </c>
      <c r="EF51" s="103">
        <f>IFERROR(VLOOKUP(B51,'[1]18'!B:F,5,0),"0")</f>
        <v>0</v>
      </c>
      <c r="EG51" s="103">
        <f>IFERROR(VLOOKUP(B51,'[1]18'!B:J,9,0),"0")</f>
        <v>0</v>
      </c>
      <c r="EH51" s="103">
        <f>IFERROR(VLOOKUP(B51,'[1]18'!B:K,10,0),"0")</f>
        <v>0</v>
      </c>
      <c r="EI51" s="103">
        <f>IFERROR(VLOOKUP(B51,'[1]18'!B:L,11,0),"0")</f>
        <v>0</v>
      </c>
      <c r="EJ51" s="101">
        <f t="shared" si="26"/>
        <v>0</v>
      </c>
      <c r="EK51" s="103">
        <f>IFERROR(VLOOKUP(B51,'[1]19'!B:D,3,0),"0")</f>
        <v>0</v>
      </c>
      <c r="EL51" s="103">
        <f>IFERROR(VLOOKUP(B51,'[1]19'!B:E,4,0),"0")</f>
        <v>0</v>
      </c>
      <c r="EM51" s="103">
        <f>IFERROR(VLOOKUP(B51,'[1]19'!B:F,5,0),"0")</f>
        <v>0</v>
      </c>
      <c r="EN51" s="103">
        <f>IFERROR(VLOOKUP(B51,'[1]19'!B:J,9,0),"0")</f>
        <v>0</v>
      </c>
      <c r="EO51" s="103">
        <f>IFERROR(VLOOKUP(B51,'[1]19'!B:K,10,0),"0")</f>
        <v>0</v>
      </c>
      <c r="EP51" s="103">
        <f>IFERROR(VLOOKUP(B51,'[1]19'!B:L,11,0),"0")</f>
        <v>0</v>
      </c>
      <c r="EQ51" s="101">
        <f t="shared" si="27"/>
        <v>0</v>
      </c>
      <c r="ER51" s="103">
        <f>IFERROR(VLOOKUP(B51,'[1]20'!B:D,3,0),"0")</f>
        <v>0</v>
      </c>
      <c r="ES51" s="103">
        <f>IFERROR(VLOOKUP(B51,'[1]20'!B:E,4,0),"0")</f>
        <v>0</v>
      </c>
      <c r="ET51" s="103">
        <f>IFERROR(VLOOKUP(B51,'[1]20'!B:F,5,0),"0")</f>
        <v>0</v>
      </c>
      <c r="EU51" s="103">
        <f>IFERROR(VLOOKUP(B51,'[1]20'!B:J,9,0),"0")</f>
        <v>0</v>
      </c>
      <c r="EV51" s="103">
        <f>IFERROR(VLOOKUP(B51,'[1]20'!B:K,10,0),"0")</f>
        <v>0</v>
      </c>
      <c r="EW51" s="103">
        <f>IFERROR(VLOOKUP(B51,'[1]20'!B:L,11,0),"0")</f>
        <v>0</v>
      </c>
      <c r="EX51" s="101">
        <f t="shared" si="28"/>
        <v>0</v>
      </c>
      <c r="EY51" s="103">
        <f>IFERROR(VLOOKUP(B51,'[1]21'!B:D,3,0),"0")</f>
        <v>0</v>
      </c>
      <c r="EZ51" s="103">
        <f>IFERROR(VLOOKUP(B51,'[1]21'!B:E,4,0),"0")</f>
        <v>0</v>
      </c>
      <c r="FA51" s="103">
        <f>IFERROR(VLOOKUP(B51,'[1]21'!B:F,5,0),"0")</f>
        <v>0</v>
      </c>
      <c r="FB51" s="103">
        <f>IFERROR(VLOOKUP(B51,'[1]21'!B:J,9,0),"0")</f>
        <v>0</v>
      </c>
      <c r="FC51" s="103">
        <f>IFERROR(VLOOKUP(B51,'[1]21'!B:K,10,0),"0")</f>
        <v>0</v>
      </c>
      <c r="FD51" s="103">
        <f>IFERROR(VLOOKUP(B51,'[1]21'!B:L,11,0),"0")</f>
        <v>0</v>
      </c>
      <c r="FE51" s="101">
        <f t="shared" si="29"/>
        <v>0</v>
      </c>
      <c r="FF51" s="103">
        <f>IFERROR(VLOOKUP(B51,'[1]22'!B:D,3,0),"0")</f>
        <v>0</v>
      </c>
      <c r="FG51" s="103">
        <f>IFERROR(VLOOKUP(B51,'[1]22'!B:E,4,0),"0")</f>
        <v>0</v>
      </c>
      <c r="FH51" s="103">
        <f>IFERROR(VLOOKUP(B51,'[1]22'!B:F,5,0),"0")</f>
        <v>0</v>
      </c>
      <c r="FI51" s="103">
        <f>IFERROR(VLOOKUP(B51,'[1]22'!B:J,9,0),"0")</f>
        <v>0</v>
      </c>
      <c r="FJ51" s="103">
        <f>IFERROR(VLOOKUP(B51,'[1]22'!B:K,10,0),"0")</f>
        <v>0</v>
      </c>
      <c r="FK51" s="103">
        <f>IFERROR(VLOOKUP(B51,'[1]22'!B:L,11,0),"0")</f>
        <v>0</v>
      </c>
      <c r="FL51" s="101">
        <f t="shared" si="30"/>
        <v>0</v>
      </c>
      <c r="FM51" s="103">
        <f>IFERROR(VLOOKUP(B51,'[1]23'!B:D,3,0),"0")</f>
        <v>0</v>
      </c>
      <c r="FN51" s="103">
        <f>IFERROR(VLOOKUP(B51,'[1]23'!B:E,4,0),"0")</f>
        <v>0</v>
      </c>
      <c r="FO51" s="103">
        <f>IFERROR(VLOOKUP(B51,'[1]23'!B:F,5,0),"0")</f>
        <v>0</v>
      </c>
      <c r="FP51" s="103">
        <f>IFERROR(VLOOKUP(B51,'[1]23'!B:J,9,0),"0")</f>
        <v>0</v>
      </c>
      <c r="FQ51" s="103">
        <f>IFERROR(VLOOKUP(B51,'[1]23'!B:K,10,0),"0")</f>
        <v>0</v>
      </c>
      <c r="FR51" s="103">
        <f>IFERROR(VLOOKUP(B51,'[1]23'!B:L,11,0),"0")</f>
        <v>0</v>
      </c>
      <c r="FS51" s="101">
        <f t="shared" si="31"/>
        <v>0</v>
      </c>
      <c r="FT51" s="103">
        <f>IFERROR(VLOOKUP(B51,'[1]24'!B:D,3,0),"0")</f>
        <v>0</v>
      </c>
      <c r="FU51" s="103">
        <f>IFERROR(VLOOKUP(B51,'[1]24'!B:E,4,0),"0")</f>
        <v>0</v>
      </c>
      <c r="FV51" s="103">
        <f>IFERROR(VLOOKUP(B51,'[1]24'!B:F,5,0),"0")</f>
        <v>0</v>
      </c>
      <c r="FW51" s="103">
        <f>IFERROR(VLOOKUP(B51,'[1]24'!B:J,9,0),"0")</f>
        <v>0</v>
      </c>
      <c r="FX51" s="103">
        <f>IFERROR(VLOOKUP(B51,'[1]24'!B:K,10,0),"0")</f>
        <v>0</v>
      </c>
      <c r="FY51" s="103">
        <f>IFERROR(VLOOKUP(B51,'[1]24'!B:L,11,0),"0")</f>
        <v>0</v>
      </c>
      <c r="FZ51" s="101">
        <f t="shared" si="32"/>
        <v>0</v>
      </c>
      <c r="GA51" s="103">
        <f>IFERROR(VLOOKUP(B51,'[1]25'!B:D,3,0),"0")</f>
        <v>0</v>
      </c>
      <c r="GB51" s="103">
        <f>IFERROR(VLOOKUP(B51,'[1]25'!B:E,4,0),"0")</f>
        <v>0</v>
      </c>
      <c r="GC51" s="103">
        <f>IFERROR(VLOOKUP(B51,'[1]25'!B:F,5,0),"0")</f>
        <v>0</v>
      </c>
      <c r="GD51" s="103">
        <f>IFERROR(VLOOKUP(B51,'[1]25'!B:J,9,0),"0")</f>
        <v>0</v>
      </c>
      <c r="GE51" s="103">
        <f>IFERROR(VLOOKUP(B51,'[1]25'!B:K,10,0),"0")</f>
        <v>0</v>
      </c>
      <c r="GF51" s="103">
        <f>IFERROR(VLOOKUP(B51,'[1]25'!B:L,11,0),"0")</f>
        <v>0</v>
      </c>
      <c r="GG51" s="101">
        <f t="shared" si="33"/>
        <v>0</v>
      </c>
      <c r="GH51" s="103">
        <f>IFERROR(VLOOKUP(B51,'[1]26'!B:D,3,0),"0")</f>
        <v>0</v>
      </c>
      <c r="GI51" s="103">
        <f>IFERROR(VLOOKUP(B51,'[1]26'!B:E,4,0),"0")</f>
        <v>0</v>
      </c>
      <c r="GJ51" s="103">
        <f>IFERROR(VLOOKUP(B51,'[1]26'!B:F,5,0),"0")</f>
        <v>0</v>
      </c>
      <c r="GK51" s="103">
        <f>IFERROR(VLOOKUP(B51,'[1]26'!B:J,9,0),"0")</f>
        <v>0</v>
      </c>
      <c r="GL51" s="103">
        <f>IFERROR(VLOOKUP(B51,'[1]26'!B:K,10,0),"0")</f>
        <v>0</v>
      </c>
      <c r="GM51" s="103">
        <f>IFERROR(VLOOKUP(B51,'[1]26'!B:L,11,0),"0")</f>
        <v>0</v>
      </c>
      <c r="GN51" s="101">
        <f t="shared" si="34"/>
        <v>0</v>
      </c>
      <c r="GO51" s="103">
        <f>IFERROR(VLOOKUP(B51,'[1]27'!B:D,3,0),"0")</f>
        <v>0</v>
      </c>
      <c r="GP51" s="103">
        <f>IFERROR(VLOOKUP(B51,'[1]27'!B:E,4,0),"0")</f>
        <v>0</v>
      </c>
      <c r="GQ51" s="103">
        <f>IFERROR(VLOOKUP(B51,'[1]27'!B:F,5,0),"0")</f>
        <v>0</v>
      </c>
      <c r="GR51" s="103">
        <f>IFERROR(VLOOKUP(B51,'[1]27'!B:J,9,0),"0")</f>
        <v>0</v>
      </c>
      <c r="GS51" s="103">
        <f>IFERROR(VLOOKUP(B51,'[1]27'!B:K,10,0),"0")</f>
        <v>0</v>
      </c>
      <c r="GT51" s="103">
        <f>IFERROR(VLOOKUP(B51,'[1]27'!B:L,11,0),"0")</f>
        <v>0</v>
      </c>
      <c r="GU51" s="101">
        <f t="shared" si="35"/>
        <v>0</v>
      </c>
      <c r="GV51" s="103">
        <f>IFERROR(VLOOKUP(B51,'[1]28'!B:D,3,0),"0")</f>
        <v>0</v>
      </c>
      <c r="GW51" s="103">
        <f>IFERROR(VLOOKUP(B51,'[1]28'!B:E,4,0),"0")</f>
        <v>0</v>
      </c>
      <c r="GX51" s="103">
        <f>IFERROR(VLOOKUP(B51,'[1]28'!B:F,5,0),"0")</f>
        <v>0</v>
      </c>
      <c r="GY51" s="103">
        <f>IFERROR(VLOOKUP(B51,'[1]28'!B:J,9,0),"0")</f>
        <v>0</v>
      </c>
      <c r="GZ51" s="103">
        <f>IFERROR(VLOOKUP(B51,'[1]28'!B:K,10,0),"0")</f>
        <v>0</v>
      </c>
      <c r="HA51" s="103">
        <f>IFERROR(VLOOKUP(B51,'[1]28'!B:L,11,0),"0")</f>
        <v>0</v>
      </c>
      <c r="HB51" s="101">
        <f t="shared" si="36"/>
        <v>0</v>
      </c>
      <c r="HC51" s="103">
        <f>IFERROR(VLOOKUP(B51,'[1]29'!B:D,3,0),"0")</f>
        <v>0</v>
      </c>
      <c r="HD51" s="103">
        <f>IFERROR(VLOOKUP(B51,'[1]29'!B:E,4,0),"0")</f>
        <v>0</v>
      </c>
      <c r="HE51" s="103">
        <f>IFERROR(VLOOKUP(B51,'[1]29'!B:F,5,0),"0")</f>
        <v>0</v>
      </c>
      <c r="HF51" s="103">
        <f>IFERROR(VLOOKUP(B51,'[1]29'!B:J,9,0),"0")</f>
        <v>0</v>
      </c>
      <c r="HG51" s="103">
        <f>IFERROR(VLOOKUP(B51,'[1]29'!B:K,10,0),"0")</f>
        <v>0</v>
      </c>
      <c r="HH51" s="103">
        <f>IFERROR(VLOOKUP(B51,'[1]29'!B:L,11,0),"0")</f>
        <v>0</v>
      </c>
      <c r="HI51" s="101">
        <f t="shared" si="37"/>
        <v>0</v>
      </c>
      <c r="HJ51" s="103">
        <f>IFERROR(VLOOKUP(B51,'[1]30'!B:D,3,0),"0")</f>
        <v>0</v>
      </c>
      <c r="HK51" s="103">
        <f>IFERROR(VLOOKUP(B51,'[1]30'!B:E,4,0),"0")</f>
        <v>0</v>
      </c>
      <c r="HL51" s="103">
        <f>IFERROR(VLOOKUP(B51,'[1]30'!B:F,5,0),"0")</f>
        <v>0</v>
      </c>
      <c r="HM51" s="103">
        <f>IFERROR(VLOOKUP(B51,'[1]30'!B:J,9,0),"0")</f>
        <v>0</v>
      </c>
      <c r="HN51" s="103">
        <f>IFERROR(VLOOKUP(B51,'[1]30'!B:K,10,0),"0")</f>
        <v>0</v>
      </c>
      <c r="HO51" s="103">
        <f>IFERROR(VLOOKUP(B51,'[1]30'!B:L,11,0),"0")</f>
        <v>0</v>
      </c>
      <c r="HP51" s="101">
        <f t="shared" si="38"/>
        <v>0</v>
      </c>
      <c r="HQ51" s="103">
        <f>IFERROR(VLOOKUP(B51,'[1]31'!B:D,3,0),"0")</f>
        <v>0</v>
      </c>
      <c r="HR51" s="103">
        <f>IFERROR(VLOOKUP(B51,'[1]31'!B:E,4,0),"0")</f>
        <v>0</v>
      </c>
      <c r="HS51" s="103">
        <f>IFERROR(VLOOKUP(B51,'[1]31'!B:F,5,0),"0")</f>
        <v>0</v>
      </c>
      <c r="HT51" s="103">
        <f>IFERROR(VLOOKUP(B51,'[1]31'!B:J,9,0),"0")</f>
        <v>0</v>
      </c>
      <c r="HU51" s="103">
        <f>IFERROR(VLOOKUP(B51,'[1]31'!B:K,10,0),"0")</f>
        <v>0</v>
      </c>
      <c r="HV51" s="103">
        <f>IFERROR(VLOOKUP(B51,'[1]31'!B:L,11,0),"0")</f>
        <v>0</v>
      </c>
      <c r="HW51" s="101">
        <f t="shared" si="39"/>
        <v>0</v>
      </c>
    </row>
    <row r="52" spans="1:231" x14ac:dyDescent="0.6">
      <c r="A52" s="83">
        <v>49</v>
      </c>
      <c r="B52" s="83">
        <v>1111016</v>
      </c>
      <c r="C52" s="84" t="s">
        <v>16912</v>
      </c>
      <c r="D52" s="83" t="s">
        <v>168</v>
      </c>
      <c r="E52" s="85">
        <v>31.16</v>
      </c>
      <c r="F52" s="99">
        <f t="shared" si="41"/>
        <v>0</v>
      </c>
      <c r="G52" s="100">
        <f t="shared" si="40"/>
        <v>0</v>
      </c>
      <c r="H52" s="100">
        <f t="shared" si="40"/>
        <v>0</v>
      </c>
      <c r="I52" s="100">
        <f t="shared" si="40"/>
        <v>0</v>
      </c>
      <c r="J52" s="100">
        <f t="shared" si="40"/>
        <v>0</v>
      </c>
      <c r="K52" s="100">
        <f t="shared" si="40"/>
        <v>0</v>
      </c>
      <c r="L52" s="100">
        <f t="shared" si="40"/>
        <v>0</v>
      </c>
      <c r="M52" s="101">
        <f t="shared" si="7"/>
        <v>0</v>
      </c>
      <c r="N52" s="102">
        <f t="shared" si="8"/>
        <v>0</v>
      </c>
      <c r="O52" s="103">
        <f>IFERROR(VLOOKUP(B52,'[1]1'!B:D,3,0),"0")</f>
        <v>0</v>
      </c>
      <c r="P52" s="103">
        <f>IFERROR(VLOOKUP(B52,'[1]1'!B:E,4,0),"0")</f>
        <v>0</v>
      </c>
      <c r="Q52" s="103">
        <f>IFERROR(VLOOKUP(B52,'[1]1'!B:F,5,0),"0")</f>
        <v>0</v>
      </c>
      <c r="R52" s="103">
        <f>IFERROR(VLOOKUP(B52,'[1]1'!B:J,9,0),"0")</f>
        <v>0</v>
      </c>
      <c r="S52" s="103">
        <f>IFERROR(VLOOKUP(B52,'[1]1'!B:K,10,0),"0")</f>
        <v>0</v>
      </c>
      <c r="T52" s="103">
        <f>IFERROR(VLOOKUP(B52,'[1]1'!B:L,11,0),"0")</f>
        <v>0</v>
      </c>
      <c r="U52" s="101">
        <f t="shared" si="9"/>
        <v>0</v>
      </c>
      <c r="V52" s="103">
        <f>IFERROR(VLOOKUP(B52,'[1]2'!B:D,3,0),"0")</f>
        <v>0</v>
      </c>
      <c r="W52" s="103">
        <f>IFERROR(VLOOKUP(B52,'[1]2'!B:E,4,0),"0")</f>
        <v>0</v>
      </c>
      <c r="X52" s="103">
        <f>IFERROR(VLOOKUP(B52,'[1]2'!B:F,5,0),"0")</f>
        <v>0</v>
      </c>
      <c r="Y52" s="103">
        <f>IFERROR(VLOOKUP(B52,'[1]2'!B:J,9,0),"0")</f>
        <v>0</v>
      </c>
      <c r="Z52" s="103">
        <f>IFERROR(VLOOKUP(B52,'[1]2'!B:K,10,0),"0")</f>
        <v>0</v>
      </c>
      <c r="AA52" s="103">
        <f>IFERROR(VLOOKUP(B52,'[1]2'!B:L,11,0),"0")</f>
        <v>0</v>
      </c>
      <c r="AB52" s="101">
        <f t="shared" si="10"/>
        <v>0</v>
      </c>
      <c r="AC52" s="103">
        <f>IFERROR(VLOOKUP(B52,'[1]3'!B:D,3,0),"0")</f>
        <v>0</v>
      </c>
      <c r="AD52" s="103">
        <f>IFERROR(VLOOKUP(B52,'[1]3'!B:E,4,0),"0")</f>
        <v>0</v>
      </c>
      <c r="AE52" s="103">
        <f>IFERROR(VLOOKUP(B52,'[1]3'!B:F,5,0),"0")</f>
        <v>0</v>
      </c>
      <c r="AF52" s="103">
        <f>IFERROR(VLOOKUP(B52,'[1]3'!B:J,9,0),"0")</f>
        <v>0</v>
      </c>
      <c r="AG52" s="103">
        <f>IFERROR(VLOOKUP(B52,'[1]3'!B:K,10,0),"0")</f>
        <v>0</v>
      </c>
      <c r="AH52" s="103">
        <f>IFERROR(VLOOKUP(B52,'[1]3'!B:L,11,0),"0")</f>
        <v>0</v>
      </c>
      <c r="AI52" s="101">
        <f t="shared" si="11"/>
        <v>0</v>
      </c>
      <c r="AJ52" s="103">
        <f>IFERROR(VLOOKUP(B52,'[1]4'!B:D,3,0),"0")</f>
        <v>0</v>
      </c>
      <c r="AK52" s="103">
        <f>IFERROR(VLOOKUP(B52,'[1]4'!B:E,4,0),"0")</f>
        <v>0</v>
      </c>
      <c r="AL52" s="103">
        <f>IFERROR(VLOOKUP(B52,'[1]4'!B:F,5,0),"0")</f>
        <v>0</v>
      </c>
      <c r="AM52" s="103">
        <f>IFERROR(VLOOKUP(B52,'[1]4'!B:J,9,0),"0")</f>
        <v>0</v>
      </c>
      <c r="AN52" s="103">
        <f>IFERROR(VLOOKUP(B52,'[1]4'!B:K,10,0),"0")</f>
        <v>0</v>
      </c>
      <c r="AO52" s="103">
        <f>IFERROR(VLOOKUP(B52,'[1]4'!B:L,11,0),"0")</f>
        <v>0</v>
      </c>
      <c r="AP52" s="101">
        <f t="shared" si="12"/>
        <v>0</v>
      </c>
      <c r="AQ52" s="103">
        <f>IFERROR(VLOOKUP(B52,'[1]5'!B:D,3,0),"0")</f>
        <v>0</v>
      </c>
      <c r="AR52" s="103">
        <f>IFERROR(VLOOKUP(B52,'[1]5'!B:E,4,0),"0")</f>
        <v>0</v>
      </c>
      <c r="AS52" s="103">
        <f>IFERROR(VLOOKUP(B52,'[1]5'!B:F,5,0),"0")</f>
        <v>0</v>
      </c>
      <c r="AT52" s="103">
        <f>IFERROR(VLOOKUP(B52,'[1]5'!B:J,9,0),"0")</f>
        <v>0</v>
      </c>
      <c r="AU52" s="103">
        <f>IFERROR(VLOOKUP(B52,'[1]5'!B:K,10,0),"0")</f>
        <v>0</v>
      </c>
      <c r="AV52" s="103">
        <f>IFERROR(VLOOKUP(B52,'[1]5'!B:L,11,0),"0")</f>
        <v>0</v>
      </c>
      <c r="AW52" s="101">
        <f t="shared" si="13"/>
        <v>0</v>
      </c>
      <c r="AX52" s="103">
        <f>IFERROR(VLOOKUP(B52,'[1]6'!B:D,3,0),"0")</f>
        <v>0</v>
      </c>
      <c r="AY52" s="103">
        <f>IFERROR(VLOOKUP(B52,'[1]6'!B:E,4,0),"0")</f>
        <v>0</v>
      </c>
      <c r="AZ52" s="103">
        <f>IFERROR(VLOOKUP(B52,'[1]6'!B:F,5,0),"0")</f>
        <v>0</v>
      </c>
      <c r="BA52" s="103">
        <f>IFERROR(VLOOKUP(B52,'[1]6'!B:J,9,0),"0")</f>
        <v>0</v>
      </c>
      <c r="BB52" s="103">
        <f>IFERROR(VLOOKUP(B52,'[1]6'!B:K,10,0),"0")</f>
        <v>0</v>
      </c>
      <c r="BC52" s="103">
        <f>IFERROR(VLOOKUP(B52,'[1]6'!B:L,11,0),"0")</f>
        <v>0</v>
      </c>
      <c r="BD52" s="101">
        <f t="shared" si="14"/>
        <v>0</v>
      </c>
      <c r="BE52" s="103">
        <f>IFERROR(VLOOKUP(B52,'[1]7'!B:D,3,0),"0")</f>
        <v>0</v>
      </c>
      <c r="BF52" s="103">
        <f>IFERROR(VLOOKUP(B52,'[1]7'!B:E,4,0),"0")</f>
        <v>0</v>
      </c>
      <c r="BG52" s="103">
        <f>IFERROR(VLOOKUP(B52,'[1]7'!B:F,5,0),"0")</f>
        <v>0</v>
      </c>
      <c r="BH52" s="103">
        <f>IFERROR(VLOOKUP(B52,'[1]7'!B:J,9,0),"0")</f>
        <v>0</v>
      </c>
      <c r="BI52" s="103">
        <f>IFERROR(VLOOKUP(B52,'[1]7'!B:K,10,0),"0")</f>
        <v>0</v>
      </c>
      <c r="BJ52" s="103">
        <f>IFERROR(VLOOKUP(B52,'[1]7'!B:L,11,0),"0")</f>
        <v>0</v>
      </c>
      <c r="BK52" s="101">
        <f t="shared" si="15"/>
        <v>0</v>
      </c>
      <c r="BL52" s="103">
        <f>IFERROR(VLOOKUP(B52,'[1]8'!B:D,3,0),"0")</f>
        <v>0</v>
      </c>
      <c r="BM52" s="103">
        <f>IFERROR(VLOOKUP(B52,'[1]8'!B:E,4,0),"0")</f>
        <v>0</v>
      </c>
      <c r="BN52" s="103">
        <f>IFERROR(VLOOKUP(B52,'[1]8'!B:F,5,0),"0")</f>
        <v>0</v>
      </c>
      <c r="BO52" s="103">
        <f>IFERROR(VLOOKUP(B52,'[1]8'!B:J,9,0),"0")</f>
        <v>0</v>
      </c>
      <c r="BP52" s="103">
        <f>IFERROR(VLOOKUP(B52,'[1]8'!B:K,10,0),"0")</f>
        <v>0</v>
      </c>
      <c r="BQ52" s="103">
        <f>IFERROR(VLOOKUP(B52,'[1]8'!B:L,11,0),"0")</f>
        <v>0</v>
      </c>
      <c r="BR52" s="101">
        <f t="shared" si="16"/>
        <v>0</v>
      </c>
      <c r="BS52" s="103">
        <f>IFERROR(VLOOKUP(B52,'[1]9'!B:D,3,0),"0")</f>
        <v>0</v>
      </c>
      <c r="BT52" s="103">
        <f>IFERROR(VLOOKUP(B52,'[1]9'!B:E,4,0),"0")</f>
        <v>0</v>
      </c>
      <c r="BU52" s="103">
        <f>IFERROR(VLOOKUP(B52,'[1]9'!B:F,5,0),"0")</f>
        <v>0</v>
      </c>
      <c r="BV52" s="103">
        <f>IFERROR(VLOOKUP(B52,'[1]9'!B:J,9,0),"0")</f>
        <v>0</v>
      </c>
      <c r="BW52" s="103">
        <f>IFERROR(VLOOKUP(B52,'[1]9'!B:K,10,0),"0")</f>
        <v>0</v>
      </c>
      <c r="BX52" s="103">
        <f>IFERROR(VLOOKUP(B52,'[1]9'!B:L,11,0),"0")</f>
        <v>0</v>
      </c>
      <c r="BY52" s="101">
        <f t="shared" si="17"/>
        <v>0</v>
      </c>
      <c r="BZ52" s="103">
        <f>IFERROR(VLOOKUP(B52,'[1]10'!B:D,3,0),"0")</f>
        <v>0</v>
      </c>
      <c r="CA52" s="103">
        <f>IFERROR(VLOOKUP(B52,'[1]10'!B:E,4,0),"0")</f>
        <v>0</v>
      </c>
      <c r="CB52" s="103">
        <f>IFERROR(VLOOKUP(B52,'[1]10'!B:F,5,0),"0")</f>
        <v>0</v>
      </c>
      <c r="CC52" s="103">
        <f>IFERROR(VLOOKUP(B52,'[1]10'!B:J,9,0),"0")</f>
        <v>0</v>
      </c>
      <c r="CD52" s="103">
        <f>IFERROR(VLOOKUP(B52,'[1]10'!B:K,10,0),"0")</f>
        <v>0</v>
      </c>
      <c r="CE52" s="103">
        <f>IFERROR(VLOOKUP(B52,'[1]10'!B:L,11,0),"0")</f>
        <v>0</v>
      </c>
      <c r="CF52" s="101">
        <f t="shared" si="18"/>
        <v>0</v>
      </c>
      <c r="CG52" s="103">
        <f>IFERROR(VLOOKUP(B52,'[1]11'!B:D,3,0),"0")</f>
        <v>0</v>
      </c>
      <c r="CH52" s="103">
        <f>IFERROR(VLOOKUP(B52,'[1]11'!B:E,4,0),"0")</f>
        <v>0</v>
      </c>
      <c r="CI52" s="103">
        <f>IFERROR(VLOOKUP(B52,'[1]11'!B:F,5,0),"0")</f>
        <v>0</v>
      </c>
      <c r="CJ52" s="103">
        <f>IFERROR(VLOOKUP(B52,'[1]11'!B:J,9,0),"0")</f>
        <v>0</v>
      </c>
      <c r="CK52" s="103">
        <f>IFERROR(VLOOKUP(B52,'[1]11'!B:K,10,0),"0")</f>
        <v>0</v>
      </c>
      <c r="CL52" s="103">
        <f>IFERROR(VLOOKUP(B52,'[1]11'!B:L,11,0),"0")</f>
        <v>0</v>
      </c>
      <c r="CM52" s="101">
        <f t="shared" si="19"/>
        <v>0</v>
      </c>
      <c r="CN52" s="103">
        <f>IFERROR(VLOOKUP(B52,'[1]12'!B:D,3,0),"0")</f>
        <v>0</v>
      </c>
      <c r="CO52" s="103">
        <f>IFERROR(VLOOKUP(B52,'[1]12'!B:E,4,0),"0")</f>
        <v>0</v>
      </c>
      <c r="CP52" s="103">
        <f>IFERROR(VLOOKUP(B52,'[1]12'!B:F,5,0),"0")</f>
        <v>0</v>
      </c>
      <c r="CQ52" s="103">
        <f>IFERROR(VLOOKUP(B52,'[1]12'!B:J,9,0),"0")</f>
        <v>0</v>
      </c>
      <c r="CR52" s="103">
        <f>IFERROR(VLOOKUP(B52,'[1]12'!B:K,10,0),"0")</f>
        <v>0</v>
      </c>
      <c r="CS52" s="103">
        <f>IFERROR(VLOOKUP(B52,'[1]12'!B:L,11,0),"0")</f>
        <v>0</v>
      </c>
      <c r="CT52" s="101">
        <f t="shared" si="20"/>
        <v>0</v>
      </c>
      <c r="CU52" s="103">
        <f>IFERROR(VLOOKUP(B52,'[1]13'!B:D,3,0),"0")</f>
        <v>0</v>
      </c>
      <c r="CV52" s="103">
        <f>IFERROR(VLOOKUP(B52,'[1]13'!B:E,4,0),"0")</f>
        <v>0</v>
      </c>
      <c r="CW52" s="103">
        <f>IFERROR(VLOOKUP(B52,'[1]13'!B:F,5,0),"0")</f>
        <v>0</v>
      </c>
      <c r="CX52" s="103">
        <f>IFERROR(VLOOKUP(B52,'[1]13'!B:J,9,0),"0")</f>
        <v>0</v>
      </c>
      <c r="CY52" s="103">
        <f>IFERROR(VLOOKUP(B52,'[1]13'!B:K,10,0),"0")</f>
        <v>0</v>
      </c>
      <c r="CZ52" s="103">
        <f>IFERROR(VLOOKUP(B52,'[1]13'!B:L,11,0),"0")</f>
        <v>0</v>
      </c>
      <c r="DA52" s="101">
        <f t="shared" si="21"/>
        <v>0</v>
      </c>
      <c r="DB52" s="103">
        <f>IFERROR(VLOOKUP(B52,'[1]14'!B:D,3,0),"0")</f>
        <v>0</v>
      </c>
      <c r="DC52" s="103">
        <f>IFERROR(VLOOKUP(B52,'[1]14'!B:E,4,0),"0")</f>
        <v>0</v>
      </c>
      <c r="DD52" s="103">
        <f>IFERROR(VLOOKUP(B52,'[1]14'!B:F,5,0),"0")</f>
        <v>0</v>
      </c>
      <c r="DE52" s="103">
        <f>IFERROR(VLOOKUP(B52,'[1]14'!B:J,9,0),"0")</f>
        <v>0</v>
      </c>
      <c r="DF52" s="103">
        <f>IFERROR(VLOOKUP(B52,'[1]14'!B:K,10,0),"0")</f>
        <v>0</v>
      </c>
      <c r="DG52" s="103">
        <f>IFERROR(VLOOKUP(B52,'[1]14'!B:L,11,0),"0")</f>
        <v>0</v>
      </c>
      <c r="DH52" s="101">
        <f t="shared" si="22"/>
        <v>0</v>
      </c>
      <c r="DI52" s="103">
        <f>IFERROR(VLOOKUP(B52,'[1]15'!B:D,3,0),"0")</f>
        <v>0</v>
      </c>
      <c r="DJ52" s="103">
        <f>IFERROR(VLOOKUP(B52,'[1]15'!B:E,4,0),"0")</f>
        <v>0</v>
      </c>
      <c r="DK52" s="103">
        <f>IFERROR(VLOOKUP(B52,'[1]15'!B:F,5,0),"0")</f>
        <v>0</v>
      </c>
      <c r="DL52" s="103">
        <f>IFERROR(VLOOKUP(B52,'[1]15'!B:J,9,0),"0")</f>
        <v>0</v>
      </c>
      <c r="DM52" s="103">
        <f>IFERROR(VLOOKUP(B52,'[1]15'!B:K,10,0),"0")</f>
        <v>0</v>
      </c>
      <c r="DN52" s="103">
        <f>IFERROR(VLOOKUP(B52,'[1]15'!B:L,11,0),"0")</f>
        <v>0</v>
      </c>
      <c r="DO52" s="101">
        <f t="shared" si="23"/>
        <v>0</v>
      </c>
      <c r="DP52" s="103">
        <f>IFERROR(VLOOKUP(B52,'[1]16'!B:D,3,0),"0")</f>
        <v>0</v>
      </c>
      <c r="DQ52" s="103">
        <f>IFERROR(VLOOKUP(B52,'[1]16'!B:E,4,0),"0")</f>
        <v>0</v>
      </c>
      <c r="DR52" s="103">
        <f>IFERROR(VLOOKUP(B52,'[1]16'!B:F,5,0),"0")</f>
        <v>0</v>
      </c>
      <c r="DS52" s="103">
        <f>IFERROR(VLOOKUP(B52,'[1]16'!B:J,9,0),"0")</f>
        <v>0</v>
      </c>
      <c r="DT52" s="103">
        <f>IFERROR(VLOOKUP(B52,'[1]16'!B:K,10,0),"0")</f>
        <v>0</v>
      </c>
      <c r="DU52" s="103">
        <f>IFERROR(VLOOKUP(B52,'[1]16'!B:L,11,0),"0")</f>
        <v>0</v>
      </c>
      <c r="DV52" s="101">
        <f t="shared" si="24"/>
        <v>0</v>
      </c>
      <c r="DW52" s="103">
        <f>IFERROR(VLOOKUP(B52,'[1]17'!B:D,3,0),"0")</f>
        <v>0</v>
      </c>
      <c r="DX52" s="103">
        <f>IFERROR(VLOOKUP(B52,'[1]17'!B:E,4,0),"0")</f>
        <v>0</v>
      </c>
      <c r="DY52" s="103">
        <f>IFERROR(VLOOKUP(B52,'[1]17'!B:F,5,0),"0")</f>
        <v>0</v>
      </c>
      <c r="DZ52" s="103">
        <f>IFERROR(VLOOKUP(B52,'[1]17'!B:J,9,0),"0")</f>
        <v>0</v>
      </c>
      <c r="EA52" s="103">
        <f>IFERROR(VLOOKUP(B52,'[1]17'!B:K,10,0),"0")</f>
        <v>0</v>
      </c>
      <c r="EB52" s="103">
        <f>IFERROR(VLOOKUP(B52,'[1]17'!B:L,11,0),"0")</f>
        <v>0</v>
      </c>
      <c r="EC52" s="101">
        <f t="shared" si="25"/>
        <v>0</v>
      </c>
      <c r="ED52" s="103">
        <f>IFERROR(VLOOKUP(B52,'[1]18'!B:D,3,0),"0")</f>
        <v>0</v>
      </c>
      <c r="EE52" s="103">
        <f>IFERROR(VLOOKUP(B52,'[1]18'!B:E,4,0),"0")</f>
        <v>0</v>
      </c>
      <c r="EF52" s="103">
        <f>IFERROR(VLOOKUP(B52,'[1]18'!B:F,5,0),"0")</f>
        <v>0</v>
      </c>
      <c r="EG52" s="103">
        <f>IFERROR(VLOOKUP(B52,'[1]18'!B:J,9,0),"0")</f>
        <v>0</v>
      </c>
      <c r="EH52" s="103">
        <f>IFERROR(VLOOKUP(B52,'[1]18'!B:K,10,0),"0")</f>
        <v>0</v>
      </c>
      <c r="EI52" s="103">
        <f>IFERROR(VLOOKUP(B52,'[1]18'!B:L,11,0),"0")</f>
        <v>0</v>
      </c>
      <c r="EJ52" s="101">
        <f t="shared" si="26"/>
        <v>0</v>
      </c>
      <c r="EK52" s="103">
        <f>IFERROR(VLOOKUP(B52,'[1]19'!B:D,3,0),"0")</f>
        <v>0</v>
      </c>
      <c r="EL52" s="103">
        <f>IFERROR(VLOOKUP(B52,'[1]19'!B:E,4,0),"0")</f>
        <v>0</v>
      </c>
      <c r="EM52" s="103">
        <f>IFERROR(VLOOKUP(B52,'[1]19'!B:F,5,0),"0")</f>
        <v>0</v>
      </c>
      <c r="EN52" s="103">
        <f>IFERROR(VLOOKUP(B52,'[1]19'!B:J,9,0),"0")</f>
        <v>0</v>
      </c>
      <c r="EO52" s="103">
        <f>IFERROR(VLOOKUP(B52,'[1]19'!B:K,10,0),"0")</f>
        <v>0</v>
      </c>
      <c r="EP52" s="103">
        <f>IFERROR(VLOOKUP(B52,'[1]19'!B:L,11,0),"0")</f>
        <v>0</v>
      </c>
      <c r="EQ52" s="101">
        <f t="shared" si="27"/>
        <v>0</v>
      </c>
      <c r="ER52" s="103">
        <f>IFERROR(VLOOKUP(B52,'[1]20'!B:D,3,0),"0")</f>
        <v>0</v>
      </c>
      <c r="ES52" s="103">
        <f>IFERROR(VLOOKUP(B52,'[1]20'!B:E,4,0),"0")</f>
        <v>0</v>
      </c>
      <c r="ET52" s="103">
        <f>IFERROR(VLOOKUP(B52,'[1]20'!B:F,5,0),"0")</f>
        <v>0</v>
      </c>
      <c r="EU52" s="103">
        <f>IFERROR(VLOOKUP(B52,'[1]20'!B:J,9,0),"0")</f>
        <v>0</v>
      </c>
      <c r="EV52" s="103">
        <f>IFERROR(VLOOKUP(B52,'[1]20'!B:K,10,0),"0")</f>
        <v>0</v>
      </c>
      <c r="EW52" s="103">
        <f>IFERROR(VLOOKUP(B52,'[1]20'!B:L,11,0),"0")</f>
        <v>0</v>
      </c>
      <c r="EX52" s="101">
        <f t="shared" si="28"/>
        <v>0</v>
      </c>
      <c r="EY52" s="103">
        <f>IFERROR(VLOOKUP(B52,'[1]21'!B:D,3,0),"0")</f>
        <v>0</v>
      </c>
      <c r="EZ52" s="103">
        <f>IFERROR(VLOOKUP(B52,'[1]21'!B:E,4,0),"0")</f>
        <v>0</v>
      </c>
      <c r="FA52" s="103">
        <f>IFERROR(VLOOKUP(B52,'[1]21'!B:F,5,0),"0")</f>
        <v>0</v>
      </c>
      <c r="FB52" s="103">
        <f>IFERROR(VLOOKUP(B52,'[1]21'!B:J,9,0),"0")</f>
        <v>0</v>
      </c>
      <c r="FC52" s="103">
        <f>IFERROR(VLOOKUP(B52,'[1]21'!B:K,10,0),"0")</f>
        <v>0</v>
      </c>
      <c r="FD52" s="103">
        <f>IFERROR(VLOOKUP(B52,'[1]21'!B:L,11,0),"0")</f>
        <v>0</v>
      </c>
      <c r="FE52" s="101">
        <f t="shared" si="29"/>
        <v>0</v>
      </c>
      <c r="FF52" s="103">
        <f>IFERROR(VLOOKUP(B52,'[1]22'!B:D,3,0),"0")</f>
        <v>0</v>
      </c>
      <c r="FG52" s="103">
        <f>IFERROR(VLOOKUP(B52,'[1]22'!B:E,4,0),"0")</f>
        <v>0</v>
      </c>
      <c r="FH52" s="103">
        <f>IFERROR(VLOOKUP(B52,'[1]22'!B:F,5,0),"0")</f>
        <v>0</v>
      </c>
      <c r="FI52" s="103">
        <f>IFERROR(VLOOKUP(B52,'[1]22'!B:J,9,0),"0")</f>
        <v>0</v>
      </c>
      <c r="FJ52" s="103">
        <f>IFERROR(VLOOKUP(B52,'[1]22'!B:K,10,0),"0")</f>
        <v>0</v>
      </c>
      <c r="FK52" s="103">
        <f>IFERROR(VLOOKUP(B52,'[1]22'!B:L,11,0),"0")</f>
        <v>0</v>
      </c>
      <c r="FL52" s="101">
        <f t="shared" si="30"/>
        <v>0</v>
      </c>
      <c r="FM52" s="103">
        <f>IFERROR(VLOOKUP(B52,'[1]23'!B:D,3,0),"0")</f>
        <v>0</v>
      </c>
      <c r="FN52" s="103">
        <f>IFERROR(VLOOKUP(B52,'[1]23'!B:E,4,0),"0")</f>
        <v>0</v>
      </c>
      <c r="FO52" s="103">
        <f>IFERROR(VLOOKUP(B52,'[1]23'!B:F,5,0),"0")</f>
        <v>0</v>
      </c>
      <c r="FP52" s="103">
        <f>IFERROR(VLOOKUP(B52,'[1]23'!B:J,9,0),"0")</f>
        <v>0</v>
      </c>
      <c r="FQ52" s="103">
        <f>IFERROR(VLOOKUP(B52,'[1]23'!B:K,10,0),"0")</f>
        <v>0</v>
      </c>
      <c r="FR52" s="103">
        <f>IFERROR(VLOOKUP(B52,'[1]23'!B:L,11,0),"0")</f>
        <v>0</v>
      </c>
      <c r="FS52" s="101">
        <f t="shared" si="31"/>
        <v>0</v>
      </c>
      <c r="FT52" s="103">
        <f>IFERROR(VLOOKUP(B52,'[1]24'!B:D,3,0),"0")</f>
        <v>0</v>
      </c>
      <c r="FU52" s="103">
        <f>IFERROR(VLOOKUP(B52,'[1]24'!B:E,4,0),"0")</f>
        <v>0</v>
      </c>
      <c r="FV52" s="103">
        <f>IFERROR(VLOOKUP(B52,'[1]24'!B:F,5,0),"0")</f>
        <v>0</v>
      </c>
      <c r="FW52" s="103">
        <f>IFERROR(VLOOKUP(B52,'[1]24'!B:J,9,0),"0")</f>
        <v>0</v>
      </c>
      <c r="FX52" s="103">
        <f>IFERROR(VLOOKUP(B52,'[1]24'!B:K,10,0),"0")</f>
        <v>0</v>
      </c>
      <c r="FY52" s="103">
        <f>IFERROR(VLOOKUP(B52,'[1]24'!B:L,11,0),"0")</f>
        <v>0</v>
      </c>
      <c r="FZ52" s="101">
        <f t="shared" si="32"/>
        <v>0</v>
      </c>
      <c r="GA52" s="103">
        <f>IFERROR(VLOOKUP(B52,'[1]25'!B:D,3,0),"0")</f>
        <v>0</v>
      </c>
      <c r="GB52" s="103">
        <f>IFERROR(VLOOKUP(B52,'[1]25'!B:E,4,0),"0")</f>
        <v>0</v>
      </c>
      <c r="GC52" s="103">
        <f>IFERROR(VLOOKUP(B52,'[1]25'!B:F,5,0),"0")</f>
        <v>0</v>
      </c>
      <c r="GD52" s="103">
        <f>IFERROR(VLOOKUP(B52,'[1]25'!B:J,9,0),"0")</f>
        <v>0</v>
      </c>
      <c r="GE52" s="103">
        <f>IFERROR(VLOOKUP(B52,'[1]25'!B:K,10,0),"0")</f>
        <v>0</v>
      </c>
      <c r="GF52" s="103">
        <f>IFERROR(VLOOKUP(B52,'[1]25'!B:L,11,0),"0")</f>
        <v>0</v>
      </c>
      <c r="GG52" s="101">
        <f t="shared" si="33"/>
        <v>0</v>
      </c>
      <c r="GH52" s="103">
        <f>IFERROR(VLOOKUP(B52,'[1]26'!B:D,3,0),"0")</f>
        <v>0</v>
      </c>
      <c r="GI52" s="103">
        <f>IFERROR(VLOOKUP(B52,'[1]26'!B:E,4,0),"0")</f>
        <v>0</v>
      </c>
      <c r="GJ52" s="103">
        <f>IFERROR(VLOOKUP(B52,'[1]26'!B:F,5,0),"0")</f>
        <v>0</v>
      </c>
      <c r="GK52" s="103">
        <f>IFERROR(VLOOKUP(B52,'[1]26'!B:J,9,0),"0")</f>
        <v>0</v>
      </c>
      <c r="GL52" s="103">
        <f>IFERROR(VLOOKUP(B52,'[1]26'!B:K,10,0),"0")</f>
        <v>0</v>
      </c>
      <c r="GM52" s="103">
        <f>IFERROR(VLOOKUP(B52,'[1]26'!B:L,11,0),"0")</f>
        <v>0</v>
      </c>
      <c r="GN52" s="101">
        <f t="shared" si="34"/>
        <v>0</v>
      </c>
      <c r="GO52" s="103">
        <f>IFERROR(VLOOKUP(B52,'[1]27'!B:D,3,0),"0")</f>
        <v>0</v>
      </c>
      <c r="GP52" s="103">
        <f>IFERROR(VLOOKUP(B52,'[1]27'!B:E,4,0),"0")</f>
        <v>0</v>
      </c>
      <c r="GQ52" s="103">
        <f>IFERROR(VLOOKUP(B52,'[1]27'!B:F,5,0),"0")</f>
        <v>0</v>
      </c>
      <c r="GR52" s="103">
        <f>IFERROR(VLOOKUP(B52,'[1]27'!B:J,9,0),"0")</f>
        <v>0</v>
      </c>
      <c r="GS52" s="103">
        <f>IFERROR(VLOOKUP(B52,'[1]27'!B:K,10,0),"0")</f>
        <v>0</v>
      </c>
      <c r="GT52" s="103">
        <f>IFERROR(VLOOKUP(B52,'[1]27'!B:L,11,0),"0")</f>
        <v>0</v>
      </c>
      <c r="GU52" s="101">
        <f t="shared" si="35"/>
        <v>0</v>
      </c>
      <c r="GV52" s="103">
        <f>IFERROR(VLOOKUP(B52,'[1]28'!B:D,3,0),"0")</f>
        <v>0</v>
      </c>
      <c r="GW52" s="103">
        <f>IFERROR(VLOOKUP(B52,'[1]28'!B:E,4,0),"0")</f>
        <v>0</v>
      </c>
      <c r="GX52" s="103">
        <f>IFERROR(VLOOKUP(B52,'[1]28'!B:F,5,0),"0")</f>
        <v>0</v>
      </c>
      <c r="GY52" s="103">
        <f>IFERROR(VLOOKUP(B52,'[1]28'!B:J,9,0),"0")</f>
        <v>0</v>
      </c>
      <c r="GZ52" s="103">
        <f>IFERROR(VLOOKUP(B52,'[1]28'!B:K,10,0),"0")</f>
        <v>0</v>
      </c>
      <c r="HA52" s="103">
        <f>IFERROR(VLOOKUP(B52,'[1]28'!B:L,11,0),"0")</f>
        <v>0</v>
      </c>
      <c r="HB52" s="101">
        <f t="shared" si="36"/>
        <v>0</v>
      </c>
      <c r="HC52" s="103">
        <f>IFERROR(VLOOKUP(B52,'[1]29'!B:D,3,0),"0")</f>
        <v>0</v>
      </c>
      <c r="HD52" s="103">
        <f>IFERROR(VLOOKUP(B52,'[1]29'!B:E,4,0),"0")</f>
        <v>0</v>
      </c>
      <c r="HE52" s="103">
        <f>IFERROR(VLOOKUP(B52,'[1]29'!B:F,5,0),"0")</f>
        <v>0</v>
      </c>
      <c r="HF52" s="103">
        <f>IFERROR(VLOOKUP(B52,'[1]29'!B:J,9,0),"0")</f>
        <v>0</v>
      </c>
      <c r="HG52" s="103">
        <f>IFERROR(VLOOKUP(B52,'[1]29'!B:K,10,0),"0")</f>
        <v>0</v>
      </c>
      <c r="HH52" s="103">
        <f>IFERROR(VLOOKUP(B52,'[1]29'!B:L,11,0),"0")</f>
        <v>0</v>
      </c>
      <c r="HI52" s="101">
        <f t="shared" si="37"/>
        <v>0</v>
      </c>
      <c r="HJ52" s="103">
        <f>IFERROR(VLOOKUP(B52,'[1]30'!B:D,3,0),"0")</f>
        <v>0</v>
      </c>
      <c r="HK52" s="103">
        <f>IFERROR(VLOOKUP(B52,'[1]30'!B:E,4,0),"0")</f>
        <v>0</v>
      </c>
      <c r="HL52" s="103">
        <f>IFERROR(VLOOKUP(B52,'[1]30'!B:F,5,0),"0")</f>
        <v>0</v>
      </c>
      <c r="HM52" s="103">
        <f>IFERROR(VLOOKUP(B52,'[1]30'!B:J,9,0),"0")</f>
        <v>0</v>
      </c>
      <c r="HN52" s="103">
        <f>IFERROR(VLOOKUP(B52,'[1]30'!B:K,10,0),"0")</f>
        <v>0</v>
      </c>
      <c r="HO52" s="103">
        <f>IFERROR(VLOOKUP(B52,'[1]30'!B:L,11,0),"0")</f>
        <v>0</v>
      </c>
      <c r="HP52" s="101">
        <f t="shared" si="38"/>
        <v>0</v>
      </c>
      <c r="HQ52" s="103">
        <f>IFERROR(VLOOKUP(B52,'[1]31'!B:D,3,0),"0")</f>
        <v>0</v>
      </c>
      <c r="HR52" s="103">
        <f>IFERROR(VLOOKUP(B52,'[1]31'!B:E,4,0),"0")</f>
        <v>0</v>
      </c>
      <c r="HS52" s="103">
        <f>IFERROR(VLOOKUP(B52,'[1]31'!B:F,5,0),"0")</f>
        <v>0</v>
      </c>
      <c r="HT52" s="103">
        <f>IFERROR(VLOOKUP(B52,'[1]31'!B:J,9,0),"0")</f>
        <v>0</v>
      </c>
      <c r="HU52" s="103">
        <f>IFERROR(VLOOKUP(B52,'[1]31'!B:K,10,0),"0")</f>
        <v>0</v>
      </c>
      <c r="HV52" s="103">
        <f>IFERROR(VLOOKUP(B52,'[1]31'!B:L,11,0),"0")</f>
        <v>0</v>
      </c>
      <c r="HW52" s="101">
        <f t="shared" si="39"/>
        <v>0</v>
      </c>
    </row>
    <row r="53" spans="1:231" x14ac:dyDescent="0.6">
      <c r="A53" s="83">
        <v>50</v>
      </c>
      <c r="B53" s="83">
        <v>1111014</v>
      </c>
      <c r="C53" s="84" t="s">
        <v>16913</v>
      </c>
      <c r="D53" s="83" t="s">
        <v>168</v>
      </c>
      <c r="E53" s="85">
        <v>34.94</v>
      </c>
      <c r="F53" s="99">
        <f t="shared" si="41"/>
        <v>0</v>
      </c>
      <c r="G53" s="100">
        <f t="shared" si="40"/>
        <v>0</v>
      </c>
      <c r="H53" s="100">
        <f t="shared" si="40"/>
        <v>0</v>
      </c>
      <c r="I53" s="100">
        <f t="shared" si="40"/>
        <v>0</v>
      </c>
      <c r="J53" s="100">
        <f t="shared" si="40"/>
        <v>0</v>
      </c>
      <c r="K53" s="100">
        <f t="shared" si="40"/>
        <v>0</v>
      </c>
      <c r="L53" s="100">
        <f t="shared" si="40"/>
        <v>0</v>
      </c>
      <c r="M53" s="101">
        <f t="shared" si="7"/>
        <v>0</v>
      </c>
      <c r="N53" s="102">
        <f t="shared" si="8"/>
        <v>0</v>
      </c>
      <c r="O53" s="103">
        <f>IFERROR(VLOOKUP(B53,'[1]1'!B:D,3,0),"0")</f>
        <v>0</v>
      </c>
      <c r="P53" s="103">
        <f>IFERROR(VLOOKUP(B53,'[1]1'!B:E,4,0),"0")</f>
        <v>0</v>
      </c>
      <c r="Q53" s="103">
        <f>IFERROR(VLOOKUP(B53,'[1]1'!B:F,5,0),"0")</f>
        <v>0</v>
      </c>
      <c r="R53" s="103">
        <f>IFERROR(VLOOKUP(B53,'[1]1'!B:J,9,0),"0")</f>
        <v>0</v>
      </c>
      <c r="S53" s="103">
        <f>IFERROR(VLOOKUP(B53,'[1]1'!B:K,10,0),"0")</f>
        <v>0</v>
      </c>
      <c r="T53" s="103">
        <f>IFERROR(VLOOKUP(B53,'[1]1'!B:L,11,0),"0")</f>
        <v>0</v>
      </c>
      <c r="U53" s="101">
        <f t="shared" si="9"/>
        <v>0</v>
      </c>
      <c r="V53" s="103">
        <f>IFERROR(VLOOKUP(B53,'[1]2'!B:D,3,0),"0")</f>
        <v>0</v>
      </c>
      <c r="W53" s="103">
        <f>IFERROR(VLOOKUP(B53,'[1]2'!B:E,4,0),"0")</f>
        <v>0</v>
      </c>
      <c r="X53" s="103">
        <f>IFERROR(VLOOKUP(B53,'[1]2'!B:F,5,0),"0")</f>
        <v>0</v>
      </c>
      <c r="Y53" s="103">
        <f>IFERROR(VLOOKUP(B53,'[1]2'!B:J,9,0),"0")</f>
        <v>0</v>
      </c>
      <c r="Z53" s="103">
        <f>IFERROR(VLOOKUP(B53,'[1]2'!B:K,10,0),"0")</f>
        <v>0</v>
      </c>
      <c r="AA53" s="103">
        <f>IFERROR(VLOOKUP(B53,'[1]2'!B:L,11,0),"0")</f>
        <v>0</v>
      </c>
      <c r="AB53" s="101">
        <f t="shared" si="10"/>
        <v>0</v>
      </c>
      <c r="AC53" s="103">
        <f>IFERROR(VLOOKUP(B53,'[1]3'!B:D,3,0),"0")</f>
        <v>0</v>
      </c>
      <c r="AD53" s="103">
        <f>IFERROR(VLOOKUP(B53,'[1]3'!B:E,4,0),"0")</f>
        <v>0</v>
      </c>
      <c r="AE53" s="103">
        <f>IFERROR(VLOOKUP(B53,'[1]3'!B:F,5,0),"0")</f>
        <v>0</v>
      </c>
      <c r="AF53" s="103">
        <f>IFERROR(VLOOKUP(B53,'[1]3'!B:J,9,0),"0")</f>
        <v>0</v>
      </c>
      <c r="AG53" s="103">
        <f>IFERROR(VLOOKUP(B53,'[1]3'!B:K,10,0),"0")</f>
        <v>0</v>
      </c>
      <c r="AH53" s="103">
        <f>IFERROR(VLOOKUP(B53,'[1]3'!B:L,11,0),"0")</f>
        <v>0</v>
      </c>
      <c r="AI53" s="101">
        <f t="shared" si="11"/>
        <v>0</v>
      </c>
      <c r="AJ53" s="103">
        <f>IFERROR(VLOOKUP(B53,'[1]4'!B:D,3,0),"0")</f>
        <v>0</v>
      </c>
      <c r="AK53" s="103">
        <f>IFERROR(VLOOKUP(B53,'[1]4'!B:E,4,0),"0")</f>
        <v>0</v>
      </c>
      <c r="AL53" s="103">
        <f>IFERROR(VLOOKUP(B53,'[1]4'!B:F,5,0),"0")</f>
        <v>0</v>
      </c>
      <c r="AM53" s="103">
        <f>IFERROR(VLOOKUP(B53,'[1]4'!B:J,9,0),"0")</f>
        <v>0</v>
      </c>
      <c r="AN53" s="103">
        <f>IFERROR(VLOOKUP(B53,'[1]4'!B:K,10,0),"0")</f>
        <v>0</v>
      </c>
      <c r="AO53" s="103">
        <f>IFERROR(VLOOKUP(B53,'[1]4'!B:L,11,0),"0")</f>
        <v>0</v>
      </c>
      <c r="AP53" s="101">
        <f t="shared" si="12"/>
        <v>0</v>
      </c>
      <c r="AQ53" s="103">
        <f>IFERROR(VLOOKUP(B53,'[1]5'!B:D,3,0),"0")</f>
        <v>0</v>
      </c>
      <c r="AR53" s="103">
        <f>IFERROR(VLOOKUP(B53,'[1]5'!B:E,4,0),"0")</f>
        <v>0</v>
      </c>
      <c r="AS53" s="103">
        <f>IFERROR(VLOOKUP(B53,'[1]5'!B:F,5,0),"0")</f>
        <v>0</v>
      </c>
      <c r="AT53" s="103">
        <f>IFERROR(VLOOKUP(B53,'[1]5'!B:J,9,0),"0")</f>
        <v>0</v>
      </c>
      <c r="AU53" s="103">
        <f>IFERROR(VLOOKUP(B53,'[1]5'!B:K,10,0),"0")</f>
        <v>0</v>
      </c>
      <c r="AV53" s="103">
        <f>IFERROR(VLOOKUP(B53,'[1]5'!B:L,11,0),"0")</f>
        <v>0</v>
      </c>
      <c r="AW53" s="101">
        <f t="shared" si="13"/>
        <v>0</v>
      </c>
      <c r="AX53" s="103">
        <f>IFERROR(VLOOKUP(B53,'[1]6'!B:D,3,0),"0")</f>
        <v>0</v>
      </c>
      <c r="AY53" s="103">
        <f>IFERROR(VLOOKUP(B53,'[1]6'!B:E,4,0),"0")</f>
        <v>0</v>
      </c>
      <c r="AZ53" s="103">
        <f>IFERROR(VLOOKUP(B53,'[1]6'!B:F,5,0),"0")</f>
        <v>0</v>
      </c>
      <c r="BA53" s="103">
        <f>IFERROR(VLOOKUP(B53,'[1]6'!B:J,9,0),"0")</f>
        <v>0</v>
      </c>
      <c r="BB53" s="103">
        <f>IFERROR(VLOOKUP(B53,'[1]6'!B:K,10,0),"0")</f>
        <v>0</v>
      </c>
      <c r="BC53" s="103">
        <f>IFERROR(VLOOKUP(B53,'[1]6'!B:L,11,0),"0")</f>
        <v>0</v>
      </c>
      <c r="BD53" s="101">
        <f t="shared" si="14"/>
        <v>0</v>
      </c>
      <c r="BE53" s="103">
        <f>IFERROR(VLOOKUP(B53,'[1]7'!B:D,3,0),"0")</f>
        <v>0</v>
      </c>
      <c r="BF53" s="103">
        <f>IFERROR(VLOOKUP(B53,'[1]7'!B:E,4,0),"0")</f>
        <v>0</v>
      </c>
      <c r="BG53" s="103">
        <f>IFERROR(VLOOKUP(B53,'[1]7'!B:F,5,0),"0")</f>
        <v>0</v>
      </c>
      <c r="BH53" s="103">
        <f>IFERROR(VLOOKUP(B53,'[1]7'!B:J,9,0),"0")</f>
        <v>0</v>
      </c>
      <c r="BI53" s="103">
        <f>IFERROR(VLOOKUP(B53,'[1]7'!B:K,10,0),"0")</f>
        <v>0</v>
      </c>
      <c r="BJ53" s="103">
        <f>IFERROR(VLOOKUP(B53,'[1]7'!B:L,11,0),"0")</f>
        <v>0</v>
      </c>
      <c r="BK53" s="101">
        <f t="shared" si="15"/>
        <v>0</v>
      </c>
      <c r="BL53" s="103">
        <f>IFERROR(VLOOKUP(B53,'[1]8'!B:D,3,0),"0")</f>
        <v>0</v>
      </c>
      <c r="BM53" s="103">
        <f>IFERROR(VLOOKUP(B53,'[1]8'!B:E,4,0),"0")</f>
        <v>0</v>
      </c>
      <c r="BN53" s="103">
        <f>IFERROR(VLOOKUP(B53,'[1]8'!B:F,5,0),"0")</f>
        <v>0</v>
      </c>
      <c r="BO53" s="103">
        <f>IFERROR(VLOOKUP(B53,'[1]8'!B:J,9,0),"0")</f>
        <v>0</v>
      </c>
      <c r="BP53" s="103">
        <f>IFERROR(VLOOKUP(B53,'[1]8'!B:K,10,0),"0")</f>
        <v>0</v>
      </c>
      <c r="BQ53" s="103">
        <f>IFERROR(VLOOKUP(B53,'[1]8'!B:L,11,0),"0")</f>
        <v>0</v>
      </c>
      <c r="BR53" s="101">
        <f t="shared" si="16"/>
        <v>0</v>
      </c>
      <c r="BS53" s="103">
        <f>IFERROR(VLOOKUP(B53,'[1]9'!B:D,3,0),"0")</f>
        <v>0</v>
      </c>
      <c r="BT53" s="103">
        <f>IFERROR(VLOOKUP(B53,'[1]9'!B:E,4,0),"0")</f>
        <v>0</v>
      </c>
      <c r="BU53" s="103">
        <f>IFERROR(VLOOKUP(B53,'[1]9'!B:F,5,0),"0")</f>
        <v>0</v>
      </c>
      <c r="BV53" s="103">
        <f>IFERROR(VLOOKUP(B53,'[1]9'!B:J,9,0),"0")</f>
        <v>0</v>
      </c>
      <c r="BW53" s="103">
        <f>IFERROR(VLOOKUP(B53,'[1]9'!B:K,10,0),"0")</f>
        <v>0</v>
      </c>
      <c r="BX53" s="103">
        <f>IFERROR(VLOOKUP(B53,'[1]9'!B:L,11,0),"0")</f>
        <v>0</v>
      </c>
      <c r="BY53" s="101">
        <f t="shared" si="17"/>
        <v>0</v>
      </c>
      <c r="BZ53" s="103">
        <f>IFERROR(VLOOKUP(B53,'[1]10'!B:D,3,0),"0")</f>
        <v>0</v>
      </c>
      <c r="CA53" s="103">
        <f>IFERROR(VLOOKUP(B53,'[1]10'!B:E,4,0),"0")</f>
        <v>0</v>
      </c>
      <c r="CB53" s="103">
        <f>IFERROR(VLOOKUP(B53,'[1]10'!B:F,5,0),"0")</f>
        <v>0</v>
      </c>
      <c r="CC53" s="103">
        <f>IFERROR(VLOOKUP(B53,'[1]10'!B:J,9,0),"0")</f>
        <v>0</v>
      </c>
      <c r="CD53" s="103">
        <f>IFERROR(VLOOKUP(B53,'[1]10'!B:K,10,0),"0")</f>
        <v>0</v>
      </c>
      <c r="CE53" s="103">
        <f>IFERROR(VLOOKUP(B53,'[1]10'!B:L,11,0),"0")</f>
        <v>0</v>
      </c>
      <c r="CF53" s="101">
        <f t="shared" si="18"/>
        <v>0</v>
      </c>
      <c r="CG53" s="103">
        <f>IFERROR(VLOOKUP(B53,'[1]11'!B:D,3,0),"0")</f>
        <v>0</v>
      </c>
      <c r="CH53" s="103">
        <f>IFERROR(VLOOKUP(B53,'[1]11'!B:E,4,0),"0")</f>
        <v>0</v>
      </c>
      <c r="CI53" s="103">
        <f>IFERROR(VLOOKUP(B53,'[1]11'!B:F,5,0),"0")</f>
        <v>0</v>
      </c>
      <c r="CJ53" s="103">
        <f>IFERROR(VLOOKUP(B53,'[1]11'!B:J,9,0),"0")</f>
        <v>0</v>
      </c>
      <c r="CK53" s="103">
        <f>IFERROR(VLOOKUP(B53,'[1]11'!B:K,10,0),"0")</f>
        <v>0</v>
      </c>
      <c r="CL53" s="103">
        <f>IFERROR(VLOOKUP(B53,'[1]11'!B:L,11,0),"0")</f>
        <v>0</v>
      </c>
      <c r="CM53" s="101">
        <f t="shared" si="19"/>
        <v>0</v>
      </c>
      <c r="CN53" s="103">
        <f>IFERROR(VLOOKUP(B53,'[1]12'!B:D,3,0),"0")</f>
        <v>0</v>
      </c>
      <c r="CO53" s="103">
        <f>IFERROR(VLOOKUP(B53,'[1]12'!B:E,4,0),"0")</f>
        <v>0</v>
      </c>
      <c r="CP53" s="103">
        <f>IFERROR(VLOOKUP(B53,'[1]12'!B:F,5,0),"0")</f>
        <v>0</v>
      </c>
      <c r="CQ53" s="103">
        <f>IFERROR(VLOOKUP(B53,'[1]12'!B:J,9,0),"0")</f>
        <v>0</v>
      </c>
      <c r="CR53" s="103">
        <f>IFERROR(VLOOKUP(B53,'[1]12'!B:K,10,0),"0")</f>
        <v>0</v>
      </c>
      <c r="CS53" s="103">
        <f>IFERROR(VLOOKUP(B53,'[1]12'!B:L,11,0),"0")</f>
        <v>0</v>
      </c>
      <c r="CT53" s="101">
        <f t="shared" si="20"/>
        <v>0</v>
      </c>
      <c r="CU53" s="103">
        <f>IFERROR(VLOOKUP(B53,'[1]13'!B:D,3,0),"0")</f>
        <v>0</v>
      </c>
      <c r="CV53" s="103">
        <f>IFERROR(VLOOKUP(B53,'[1]13'!B:E,4,0),"0")</f>
        <v>0</v>
      </c>
      <c r="CW53" s="103">
        <f>IFERROR(VLOOKUP(B53,'[1]13'!B:F,5,0),"0")</f>
        <v>0</v>
      </c>
      <c r="CX53" s="103">
        <f>IFERROR(VLOOKUP(B53,'[1]13'!B:J,9,0),"0")</f>
        <v>0</v>
      </c>
      <c r="CY53" s="103">
        <f>IFERROR(VLOOKUP(B53,'[1]13'!B:K,10,0),"0")</f>
        <v>0</v>
      </c>
      <c r="CZ53" s="103">
        <f>IFERROR(VLOOKUP(B53,'[1]13'!B:L,11,0),"0")</f>
        <v>0</v>
      </c>
      <c r="DA53" s="101">
        <f t="shared" si="21"/>
        <v>0</v>
      </c>
      <c r="DB53" s="103">
        <f>IFERROR(VLOOKUP(B53,'[1]14'!B:D,3,0),"0")</f>
        <v>0</v>
      </c>
      <c r="DC53" s="103">
        <f>IFERROR(VLOOKUP(B53,'[1]14'!B:E,4,0),"0")</f>
        <v>0</v>
      </c>
      <c r="DD53" s="103">
        <f>IFERROR(VLOOKUP(B53,'[1]14'!B:F,5,0),"0")</f>
        <v>0</v>
      </c>
      <c r="DE53" s="103">
        <f>IFERROR(VLOOKUP(B53,'[1]14'!B:J,9,0),"0")</f>
        <v>0</v>
      </c>
      <c r="DF53" s="103">
        <f>IFERROR(VLOOKUP(B53,'[1]14'!B:K,10,0),"0")</f>
        <v>0</v>
      </c>
      <c r="DG53" s="103">
        <f>IFERROR(VLOOKUP(B53,'[1]14'!B:L,11,0),"0")</f>
        <v>0</v>
      </c>
      <c r="DH53" s="101">
        <f t="shared" si="22"/>
        <v>0</v>
      </c>
      <c r="DI53" s="103">
        <f>IFERROR(VLOOKUP(B53,'[1]15'!B:D,3,0),"0")</f>
        <v>0</v>
      </c>
      <c r="DJ53" s="103">
        <f>IFERROR(VLOOKUP(B53,'[1]15'!B:E,4,0),"0")</f>
        <v>0</v>
      </c>
      <c r="DK53" s="103">
        <f>IFERROR(VLOOKUP(B53,'[1]15'!B:F,5,0),"0")</f>
        <v>0</v>
      </c>
      <c r="DL53" s="103">
        <f>IFERROR(VLOOKUP(B53,'[1]15'!B:J,9,0),"0")</f>
        <v>0</v>
      </c>
      <c r="DM53" s="103">
        <f>IFERROR(VLOOKUP(B53,'[1]15'!B:K,10,0),"0")</f>
        <v>0</v>
      </c>
      <c r="DN53" s="103">
        <f>IFERROR(VLOOKUP(B53,'[1]15'!B:L,11,0),"0")</f>
        <v>0</v>
      </c>
      <c r="DO53" s="101">
        <f t="shared" si="23"/>
        <v>0</v>
      </c>
      <c r="DP53" s="103">
        <f>IFERROR(VLOOKUP(B53,'[1]16'!B:D,3,0),"0")</f>
        <v>0</v>
      </c>
      <c r="DQ53" s="103">
        <f>IFERROR(VLOOKUP(B53,'[1]16'!B:E,4,0),"0")</f>
        <v>0</v>
      </c>
      <c r="DR53" s="103">
        <f>IFERROR(VLOOKUP(B53,'[1]16'!B:F,5,0),"0")</f>
        <v>0</v>
      </c>
      <c r="DS53" s="103">
        <f>IFERROR(VLOOKUP(B53,'[1]16'!B:J,9,0),"0")</f>
        <v>0</v>
      </c>
      <c r="DT53" s="103">
        <f>IFERROR(VLOOKUP(B53,'[1]16'!B:K,10,0),"0")</f>
        <v>0</v>
      </c>
      <c r="DU53" s="103">
        <f>IFERROR(VLOOKUP(B53,'[1]16'!B:L,11,0),"0")</f>
        <v>0</v>
      </c>
      <c r="DV53" s="101">
        <f t="shared" si="24"/>
        <v>0</v>
      </c>
      <c r="DW53" s="103">
        <f>IFERROR(VLOOKUP(B53,'[1]17'!B:D,3,0),"0")</f>
        <v>0</v>
      </c>
      <c r="DX53" s="103">
        <f>IFERROR(VLOOKUP(B53,'[1]17'!B:E,4,0),"0")</f>
        <v>0</v>
      </c>
      <c r="DY53" s="103">
        <f>IFERROR(VLOOKUP(B53,'[1]17'!B:F,5,0),"0")</f>
        <v>0</v>
      </c>
      <c r="DZ53" s="103">
        <f>IFERROR(VLOOKUP(B53,'[1]17'!B:J,9,0),"0")</f>
        <v>0</v>
      </c>
      <c r="EA53" s="103">
        <f>IFERROR(VLOOKUP(B53,'[1]17'!B:K,10,0),"0")</f>
        <v>0</v>
      </c>
      <c r="EB53" s="103">
        <f>IFERROR(VLOOKUP(B53,'[1]17'!B:L,11,0),"0")</f>
        <v>0</v>
      </c>
      <c r="EC53" s="101">
        <f t="shared" si="25"/>
        <v>0</v>
      </c>
      <c r="ED53" s="103">
        <f>IFERROR(VLOOKUP(B53,'[1]18'!B:D,3,0),"0")</f>
        <v>0</v>
      </c>
      <c r="EE53" s="103">
        <f>IFERROR(VLOOKUP(B53,'[1]18'!B:E,4,0),"0")</f>
        <v>0</v>
      </c>
      <c r="EF53" s="103">
        <f>IFERROR(VLOOKUP(B53,'[1]18'!B:F,5,0),"0")</f>
        <v>0</v>
      </c>
      <c r="EG53" s="103">
        <f>IFERROR(VLOOKUP(B53,'[1]18'!B:J,9,0),"0")</f>
        <v>0</v>
      </c>
      <c r="EH53" s="103">
        <f>IFERROR(VLOOKUP(B53,'[1]18'!B:K,10,0),"0")</f>
        <v>0</v>
      </c>
      <c r="EI53" s="103">
        <f>IFERROR(VLOOKUP(B53,'[1]18'!B:L,11,0),"0")</f>
        <v>0</v>
      </c>
      <c r="EJ53" s="101">
        <f t="shared" si="26"/>
        <v>0</v>
      </c>
      <c r="EK53" s="103">
        <f>IFERROR(VLOOKUP(B53,'[1]19'!B:D,3,0),"0")</f>
        <v>0</v>
      </c>
      <c r="EL53" s="103">
        <f>IFERROR(VLOOKUP(B53,'[1]19'!B:E,4,0),"0")</f>
        <v>0</v>
      </c>
      <c r="EM53" s="103">
        <f>IFERROR(VLOOKUP(B53,'[1]19'!B:F,5,0),"0")</f>
        <v>0</v>
      </c>
      <c r="EN53" s="103">
        <f>IFERROR(VLOOKUP(B53,'[1]19'!B:J,9,0),"0")</f>
        <v>0</v>
      </c>
      <c r="EO53" s="103">
        <f>IFERROR(VLOOKUP(B53,'[1]19'!B:K,10,0),"0")</f>
        <v>0</v>
      </c>
      <c r="EP53" s="103">
        <f>IFERROR(VLOOKUP(B53,'[1]19'!B:L,11,0),"0")</f>
        <v>0</v>
      </c>
      <c r="EQ53" s="101">
        <f t="shared" si="27"/>
        <v>0</v>
      </c>
      <c r="ER53" s="103">
        <f>IFERROR(VLOOKUP(B53,'[1]20'!B:D,3,0),"0")</f>
        <v>0</v>
      </c>
      <c r="ES53" s="103">
        <f>IFERROR(VLOOKUP(B53,'[1]20'!B:E,4,0),"0")</f>
        <v>0</v>
      </c>
      <c r="ET53" s="103">
        <f>IFERROR(VLOOKUP(B53,'[1]20'!B:F,5,0),"0")</f>
        <v>0</v>
      </c>
      <c r="EU53" s="103">
        <f>IFERROR(VLOOKUP(B53,'[1]20'!B:J,9,0),"0")</f>
        <v>0</v>
      </c>
      <c r="EV53" s="103">
        <f>IFERROR(VLOOKUP(B53,'[1]20'!B:K,10,0),"0")</f>
        <v>0</v>
      </c>
      <c r="EW53" s="103">
        <f>IFERROR(VLOOKUP(B53,'[1]20'!B:L,11,0),"0")</f>
        <v>0</v>
      </c>
      <c r="EX53" s="101">
        <f t="shared" si="28"/>
        <v>0</v>
      </c>
      <c r="EY53" s="103">
        <f>IFERROR(VLOOKUP(B53,'[1]21'!B:D,3,0),"0")</f>
        <v>0</v>
      </c>
      <c r="EZ53" s="103">
        <f>IFERROR(VLOOKUP(B53,'[1]21'!B:E,4,0),"0")</f>
        <v>0</v>
      </c>
      <c r="FA53" s="103">
        <f>IFERROR(VLOOKUP(B53,'[1]21'!B:F,5,0),"0")</f>
        <v>0</v>
      </c>
      <c r="FB53" s="103">
        <f>IFERROR(VLOOKUP(B53,'[1]21'!B:J,9,0),"0")</f>
        <v>0</v>
      </c>
      <c r="FC53" s="103">
        <f>IFERROR(VLOOKUP(B53,'[1]21'!B:K,10,0),"0")</f>
        <v>0</v>
      </c>
      <c r="FD53" s="103">
        <f>IFERROR(VLOOKUP(B53,'[1]21'!B:L,11,0),"0")</f>
        <v>0</v>
      </c>
      <c r="FE53" s="101">
        <f t="shared" si="29"/>
        <v>0</v>
      </c>
      <c r="FF53" s="103">
        <f>IFERROR(VLOOKUP(B53,'[1]22'!B:D,3,0),"0")</f>
        <v>0</v>
      </c>
      <c r="FG53" s="103">
        <f>IFERROR(VLOOKUP(B53,'[1]22'!B:E,4,0),"0")</f>
        <v>0</v>
      </c>
      <c r="FH53" s="103">
        <f>IFERROR(VLOOKUP(B53,'[1]22'!B:F,5,0),"0")</f>
        <v>0</v>
      </c>
      <c r="FI53" s="103">
        <f>IFERROR(VLOOKUP(B53,'[1]22'!B:J,9,0),"0")</f>
        <v>0</v>
      </c>
      <c r="FJ53" s="103">
        <f>IFERROR(VLOOKUP(B53,'[1]22'!B:K,10,0),"0")</f>
        <v>0</v>
      </c>
      <c r="FK53" s="103">
        <f>IFERROR(VLOOKUP(B53,'[1]22'!B:L,11,0),"0")</f>
        <v>0</v>
      </c>
      <c r="FL53" s="101">
        <f t="shared" si="30"/>
        <v>0</v>
      </c>
      <c r="FM53" s="103">
        <f>IFERROR(VLOOKUP(B53,'[1]23'!B:D,3,0),"0")</f>
        <v>0</v>
      </c>
      <c r="FN53" s="103">
        <f>IFERROR(VLOOKUP(B53,'[1]23'!B:E,4,0),"0")</f>
        <v>0</v>
      </c>
      <c r="FO53" s="103">
        <f>IFERROR(VLOOKUP(B53,'[1]23'!B:F,5,0),"0")</f>
        <v>0</v>
      </c>
      <c r="FP53" s="103">
        <f>IFERROR(VLOOKUP(B53,'[1]23'!B:J,9,0),"0")</f>
        <v>0</v>
      </c>
      <c r="FQ53" s="103">
        <f>IFERROR(VLOOKUP(B53,'[1]23'!B:K,10,0),"0")</f>
        <v>0</v>
      </c>
      <c r="FR53" s="103">
        <f>IFERROR(VLOOKUP(B53,'[1]23'!B:L,11,0),"0")</f>
        <v>0</v>
      </c>
      <c r="FS53" s="101">
        <f t="shared" si="31"/>
        <v>0</v>
      </c>
      <c r="FT53" s="103">
        <f>IFERROR(VLOOKUP(B53,'[1]24'!B:D,3,0),"0")</f>
        <v>0</v>
      </c>
      <c r="FU53" s="103">
        <f>IFERROR(VLOOKUP(B53,'[1]24'!B:E,4,0),"0")</f>
        <v>0</v>
      </c>
      <c r="FV53" s="103">
        <f>IFERROR(VLOOKUP(B53,'[1]24'!B:F,5,0),"0")</f>
        <v>0</v>
      </c>
      <c r="FW53" s="103">
        <f>IFERROR(VLOOKUP(B53,'[1]24'!B:J,9,0),"0")</f>
        <v>0</v>
      </c>
      <c r="FX53" s="103">
        <f>IFERROR(VLOOKUP(B53,'[1]24'!B:K,10,0),"0")</f>
        <v>0</v>
      </c>
      <c r="FY53" s="103">
        <f>IFERROR(VLOOKUP(B53,'[1]24'!B:L,11,0),"0")</f>
        <v>0</v>
      </c>
      <c r="FZ53" s="101">
        <f t="shared" si="32"/>
        <v>0</v>
      </c>
      <c r="GA53" s="103">
        <f>IFERROR(VLOOKUP(B53,'[1]25'!B:D,3,0),"0")</f>
        <v>0</v>
      </c>
      <c r="GB53" s="103">
        <f>IFERROR(VLOOKUP(B53,'[1]25'!B:E,4,0),"0")</f>
        <v>0</v>
      </c>
      <c r="GC53" s="103">
        <f>IFERROR(VLOOKUP(B53,'[1]25'!B:F,5,0),"0")</f>
        <v>0</v>
      </c>
      <c r="GD53" s="103">
        <f>IFERROR(VLOOKUP(B53,'[1]25'!B:J,9,0),"0")</f>
        <v>0</v>
      </c>
      <c r="GE53" s="103">
        <f>IFERROR(VLOOKUP(B53,'[1]25'!B:K,10,0),"0")</f>
        <v>0</v>
      </c>
      <c r="GF53" s="103">
        <f>IFERROR(VLOOKUP(B53,'[1]25'!B:L,11,0),"0")</f>
        <v>0</v>
      </c>
      <c r="GG53" s="101">
        <f t="shared" si="33"/>
        <v>0</v>
      </c>
      <c r="GH53" s="103">
        <f>IFERROR(VLOOKUP(B53,'[1]26'!B:D,3,0),"0")</f>
        <v>0</v>
      </c>
      <c r="GI53" s="103">
        <f>IFERROR(VLOOKUP(B53,'[1]26'!B:E,4,0),"0")</f>
        <v>0</v>
      </c>
      <c r="GJ53" s="103">
        <f>IFERROR(VLOOKUP(B53,'[1]26'!B:F,5,0),"0")</f>
        <v>0</v>
      </c>
      <c r="GK53" s="103">
        <f>IFERROR(VLOOKUP(B53,'[1]26'!B:J,9,0),"0")</f>
        <v>0</v>
      </c>
      <c r="GL53" s="103">
        <f>IFERROR(VLOOKUP(B53,'[1]26'!B:K,10,0),"0")</f>
        <v>0</v>
      </c>
      <c r="GM53" s="103">
        <f>IFERROR(VLOOKUP(B53,'[1]26'!B:L,11,0),"0")</f>
        <v>0</v>
      </c>
      <c r="GN53" s="101">
        <f t="shared" si="34"/>
        <v>0</v>
      </c>
      <c r="GO53" s="103">
        <f>IFERROR(VLOOKUP(B53,'[1]27'!B:D,3,0),"0")</f>
        <v>0</v>
      </c>
      <c r="GP53" s="103">
        <f>IFERROR(VLOOKUP(B53,'[1]27'!B:E,4,0),"0")</f>
        <v>0</v>
      </c>
      <c r="GQ53" s="103">
        <f>IFERROR(VLOOKUP(B53,'[1]27'!B:F,5,0),"0")</f>
        <v>0</v>
      </c>
      <c r="GR53" s="103">
        <f>IFERROR(VLOOKUP(B53,'[1]27'!B:J,9,0),"0")</f>
        <v>0</v>
      </c>
      <c r="GS53" s="103">
        <f>IFERROR(VLOOKUP(B53,'[1]27'!B:K,10,0),"0")</f>
        <v>0</v>
      </c>
      <c r="GT53" s="103">
        <f>IFERROR(VLOOKUP(B53,'[1]27'!B:L,11,0),"0")</f>
        <v>0</v>
      </c>
      <c r="GU53" s="101">
        <f t="shared" si="35"/>
        <v>0</v>
      </c>
      <c r="GV53" s="103">
        <f>IFERROR(VLOOKUP(B53,'[1]28'!B:D,3,0),"0")</f>
        <v>0</v>
      </c>
      <c r="GW53" s="103">
        <f>IFERROR(VLOOKUP(B53,'[1]28'!B:E,4,0),"0")</f>
        <v>0</v>
      </c>
      <c r="GX53" s="103">
        <f>IFERROR(VLOOKUP(B53,'[1]28'!B:F,5,0),"0")</f>
        <v>0</v>
      </c>
      <c r="GY53" s="103">
        <f>IFERROR(VLOOKUP(B53,'[1]28'!B:J,9,0),"0")</f>
        <v>0</v>
      </c>
      <c r="GZ53" s="103">
        <f>IFERROR(VLOOKUP(B53,'[1]28'!B:K,10,0),"0")</f>
        <v>0</v>
      </c>
      <c r="HA53" s="103">
        <f>IFERROR(VLOOKUP(B53,'[1]28'!B:L,11,0),"0")</f>
        <v>0</v>
      </c>
      <c r="HB53" s="101">
        <f t="shared" si="36"/>
        <v>0</v>
      </c>
      <c r="HC53" s="103">
        <f>IFERROR(VLOOKUP(B53,'[1]29'!B:D,3,0),"0")</f>
        <v>0</v>
      </c>
      <c r="HD53" s="103">
        <f>IFERROR(VLOOKUP(B53,'[1]29'!B:E,4,0),"0")</f>
        <v>0</v>
      </c>
      <c r="HE53" s="103">
        <f>IFERROR(VLOOKUP(B53,'[1]29'!B:F,5,0),"0")</f>
        <v>0</v>
      </c>
      <c r="HF53" s="103">
        <f>IFERROR(VLOOKUP(B53,'[1]29'!B:J,9,0),"0")</f>
        <v>0</v>
      </c>
      <c r="HG53" s="103">
        <f>IFERROR(VLOOKUP(B53,'[1]29'!B:K,10,0),"0")</f>
        <v>0</v>
      </c>
      <c r="HH53" s="103">
        <f>IFERROR(VLOOKUP(B53,'[1]29'!B:L,11,0),"0")</f>
        <v>0</v>
      </c>
      <c r="HI53" s="101">
        <f t="shared" si="37"/>
        <v>0</v>
      </c>
      <c r="HJ53" s="103">
        <f>IFERROR(VLOOKUP(B53,'[1]30'!B:D,3,0),"0")</f>
        <v>0</v>
      </c>
      <c r="HK53" s="103">
        <f>IFERROR(VLOOKUP(B53,'[1]30'!B:E,4,0),"0")</f>
        <v>0</v>
      </c>
      <c r="HL53" s="103">
        <f>IFERROR(VLOOKUP(B53,'[1]30'!B:F,5,0),"0")</f>
        <v>0</v>
      </c>
      <c r="HM53" s="103">
        <f>IFERROR(VLOOKUP(B53,'[1]30'!B:J,9,0),"0")</f>
        <v>0</v>
      </c>
      <c r="HN53" s="103">
        <f>IFERROR(VLOOKUP(B53,'[1]30'!B:K,10,0),"0")</f>
        <v>0</v>
      </c>
      <c r="HO53" s="103">
        <f>IFERROR(VLOOKUP(B53,'[1]30'!B:L,11,0),"0")</f>
        <v>0</v>
      </c>
      <c r="HP53" s="101">
        <f t="shared" si="38"/>
        <v>0</v>
      </c>
      <c r="HQ53" s="103">
        <f>IFERROR(VLOOKUP(B53,'[1]31'!B:D,3,0),"0")</f>
        <v>0</v>
      </c>
      <c r="HR53" s="103">
        <f>IFERROR(VLOOKUP(B53,'[1]31'!B:E,4,0),"0")</f>
        <v>0</v>
      </c>
      <c r="HS53" s="103">
        <f>IFERROR(VLOOKUP(B53,'[1]31'!B:F,5,0),"0")</f>
        <v>0</v>
      </c>
      <c r="HT53" s="103">
        <f>IFERROR(VLOOKUP(B53,'[1]31'!B:J,9,0),"0")</f>
        <v>0</v>
      </c>
      <c r="HU53" s="103">
        <f>IFERROR(VLOOKUP(B53,'[1]31'!B:K,10,0),"0")</f>
        <v>0</v>
      </c>
      <c r="HV53" s="103">
        <f>IFERROR(VLOOKUP(B53,'[1]31'!B:L,11,0),"0")</f>
        <v>0</v>
      </c>
      <c r="HW53" s="101">
        <f t="shared" si="39"/>
        <v>0</v>
      </c>
    </row>
    <row r="54" spans="1:231" x14ac:dyDescent="0.6">
      <c r="A54" s="83">
        <v>51</v>
      </c>
      <c r="B54" s="83">
        <v>1111025</v>
      </c>
      <c r="C54" s="84" t="s">
        <v>16914</v>
      </c>
      <c r="D54" s="83" t="s">
        <v>168</v>
      </c>
      <c r="E54" s="85">
        <v>25.06</v>
      </c>
      <c r="F54" s="99">
        <f t="shared" si="41"/>
        <v>0</v>
      </c>
      <c r="G54" s="100">
        <f t="shared" ref="G54:L85" si="42">+O54+V54+AC54+AJ54+AQ54+AX54+BE54+BL54+BS54+BZ54+CG54+CN54+CU54+DB54+DI54+DP54+DW54+ED54+EK54+ER54+EY54+FF54+FM54+FT54+GA54+GH54+GO54+GV54+HC54+HJ54+HQ54</f>
        <v>0</v>
      </c>
      <c r="H54" s="100">
        <f t="shared" si="42"/>
        <v>0</v>
      </c>
      <c r="I54" s="100">
        <f t="shared" si="42"/>
        <v>0</v>
      </c>
      <c r="J54" s="100">
        <f t="shared" si="42"/>
        <v>0</v>
      </c>
      <c r="K54" s="100">
        <f t="shared" si="42"/>
        <v>0</v>
      </c>
      <c r="L54" s="100">
        <f t="shared" si="42"/>
        <v>0</v>
      </c>
      <c r="M54" s="101">
        <f t="shared" si="7"/>
        <v>0</v>
      </c>
      <c r="N54" s="102">
        <f t="shared" si="8"/>
        <v>0</v>
      </c>
      <c r="O54" s="103">
        <f>IFERROR(VLOOKUP(B54,'[1]1'!B:D,3,0),"0")</f>
        <v>0</v>
      </c>
      <c r="P54" s="103">
        <f>IFERROR(VLOOKUP(B54,'[1]1'!B:E,4,0),"0")</f>
        <v>0</v>
      </c>
      <c r="Q54" s="103">
        <f>IFERROR(VLOOKUP(B54,'[1]1'!B:F,5,0),"0")</f>
        <v>0</v>
      </c>
      <c r="R54" s="103">
        <f>IFERROR(VLOOKUP(B54,'[1]1'!B:J,9,0),"0")</f>
        <v>0</v>
      </c>
      <c r="S54" s="103">
        <f>IFERROR(VLOOKUP(B54,'[1]1'!B:K,10,0),"0")</f>
        <v>0</v>
      </c>
      <c r="T54" s="103">
        <f>IFERROR(VLOOKUP(B54,'[1]1'!B:L,11,0),"0")</f>
        <v>0</v>
      </c>
      <c r="U54" s="101">
        <f t="shared" si="9"/>
        <v>0</v>
      </c>
      <c r="V54" s="103">
        <f>IFERROR(VLOOKUP(B54,'[1]2'!B:D,3,0),"0")</f>
        <v>0</v>
      </c>
      <c r="W54" s="103">
        <f>IFERROR(VLOOKUP(B54,'[1]2'!B:E,4,0),"0")</f>
        <v>0</v>
      </c>
      <c r="X54" s="103">
        <f>IFERROR(VLOOKUP(B54,'[1]2'!B:F,5,0),"0")</f>
        <v>0</v>
      </c>
      <c r="Y54" s="103">
        <f>IFERROR(VLOOKUP(B54,'[1]2'!B:J,9,0),"0")</f>
        <v>0</v>
      </c>
      <c r="Z54" s="103">
        <f>IFERROR(VLOOKUP(B54,'[1]2'!B:K,10,0),"0")</f>
        <v>0</v>
      </c>
      <c r="AA54" s="103">
        <f>IFERROR(VLOOKUP(B54,'[1]2'!B:L,11,0),"0")</f>
        <v>0</v>
      </c>
      <c r="AB54" s="101">
        <f t="shared" si="10"/>
        <v>0</v>
      </c>
      <c r="AC54" s="103">
        <f>IFERROR(VLOOKUP(B54,'[1]3'!B:D,3,0),"0")</f>
        <v>0</v>
      </c>
      <c r="AD54" s="103">
        <f>IFERROR(VLOOKUP(B54,'[1]3'!B:E,4,0),"0")</f>
        <v>0</v>
      </c>
      <c r="AE54" s="103">
        <f>IFERROR(VLOOKUP(B54,'[1]3'!B:F,5,0),"0")</f>
        <v>0</v>
      </c>
      <c r="AF54" s="103">
        <f>IFERROR(VLOOKUP(B54,'[1]3'!B:J,9,0),"0")</f>
        <v>0</v>
      </c>
      <c r="AG54" s="103">
        <f>IFERROR(VLOOKUP(B54,'[1]3'!B:K,10,0),"0")</f>
        <v>0</v>
      </c>
      <c r="AH54" s="103">
        <f>IFERROR(VLOOKUP(B54,'[1]3'!B:L,11,0),"0")</f>
        <v>0</v>
      </c>
      <c r="AI54" s="101">
        <f t="shared" si="11"/>
        <v>0</v>
      </c>
      <c r="AJ54" s="103">
        <f>IFERROR(VLOOKUP(B54,'[1]4'!B:D,3,0),"0")</f>
        <v>0</v>
      </c>
      <c r="AK54" s="103">
        <f>IFERROR(VLOOKUP(B54,'[1]4'!B:E,4,0),"0")</f>
        <v>0</v>
      </c>
      <c r="AL54" s="103">
        <f>IFERROR(VLOOKUP(B54,'[1]4'!B:F,5,0),"0")</f>
        <v>0</v>
      </c>
      <c r="AM54" s="103">
        <f>IFERROR(VLOOKUP(B54,'[1]4'!B:J,9,0),"0")</f>
        <v>0</v>
      </c>
      <c r="AN54" s="103">
        <f>IFERROR(VLOOKUP(B54,'[1]4'!B:K,10,0),"0")</f>
        <v>0</v>
      </c>
      <c r="AO54" s="103">
        <f>IFERROR(VLOOKUP(B54,'[1]4'!B:L,11,0),"0")</f>
        <v>0</v>
      </c>
      <c r="AP54" s="101">
        <f t="shared" si="12"/>
        <v>0</v>
      </c>
      <c r="AQ54" s="103">
        <f>IFERROR(VLOOKUP(B54,'[1]5'!B:D,3,0),"0")</f>
        <v>0</v>
      </c>
      <c r="AR54" s="103">
        <f>IFERROR(VLOOKUP(B54,'[1]5'!B:E,4,0),"0")</f>
        <v>0</v>
      </c>
      <c r="AS54" s="103">
        <f>IFERROR(VLOOKUP(B54,'[1]5'!B:F,5,0),"0")</f>
        <v>0</v>
      </c>
      <c r="AT54" s="103">
        <f>IFERROR(VLOOKUP(B54,'[1]5'!B:J,9,0),"0")</f>
        <v>0</v>
      </c>
      <c r="AU54" s="103">
        <f>IFERROR(VLOOKUP(B54,'[1]5'!B:K,10,0),"0")</f>
        <v>0</v>
      </c>
      <c r="AV54" s="103">
        <f>IFERROR(VLOOKUP(B54,'[1]5'!B:L,11,0),"0")</f>
        <v>0</v>
      </c>
      <c r="AW54" s="101">
        <f t="shared" si="13"/>
        <v>0</v>
      </c>
      <c r="AX54" s="103">
        <f>IFERROR(VLOOKUP(B54,'[1]6'!B:D,3,0),"0")</f>
        <v>0</v>
      </c>
      <c r="AY54" s="103">
        <f>IFERROR(VLOOKUP(B54,'[1]6'!B:E,4,0),"0")</f>
        <v>0</v>
      </c>
      <c r="AZ54" s="103">
        <f>IFERROR(VLOOKUP(B54,'[1]6'!B:F,5,0),"0")</f>
        <v>0</v>
      </c>
      <c r="BA54" s="103">
        <f>IFERROR(VLOOKUP(B54,'[1]6'!B:J,9,0),"0")</f>
        <v>0</v>
      </c>
      <c r="BB54" s="103">
        <f>IFERROR(VLOOKUP(B54,'[1]6'!B:K,10,0),"0")</f>
        <v>0</v>
      </c>
      <c r="BC54" s="103">
        <f>IFERROR(VLOOKUP(B54,'[1]6'!B:L,11,0),"0")</f>
        <v>0</v>
      </c>
      <c r="BD54" s="101">
        <f t="shared" si="14"/>
        <v>0</v>
      </c>
      <c r="BE54" s="103">
        <f>IFERROR(VLOOKUP(B54,'[1]7'!B:D,3,0),"0")</f>
        <v>0</v>
      </c>
      <c r="BF54" s="103">
        <f>IFERROR(VLOOKUP(B54,'[1]7'!B:E,4,0),"0")</f>
        <v>0</v>
      </c>
      <c r="BG54" s="103">
        <f>IFERROR(VLOOKUP(B54,'[1]7'!B:F,5,0),"0")</f>
        <v>0</v>
      </c>
      <c r="BH54" s="103">
        <f>IFERROR(VLOOKUP(B54,'[1]7'!B:J,9,0),"0")</f>
        <v>0</v>
      </c>
      <c r="BI54" s="103">
        <f>IFERROR(VLOOKUP(B54,'[1]7'!B:K,10,0),"0")</f>
        <v>0</v>
      </c>
      <c r="BJ54" s="103">
        <f>IFERROR(VLOOKUP(B54,'[1]7'!B:L,11,0),"0")</f>
        <v>0</v>
      </c>
      <c r="BK54" s="101">
        <f t="shared" si="15"/>
        <v>0</v>
      </c>
      <c r="BL54" s="103">
        <f>IFERROR(VLOOKUP(B54,'[1]8'!B:D,3,0),"0")</f>
        <v>0</v>
      </c>
      <c r="BM54" s="103">
        <f>IFERROR(VLOOKUP(B54,'[1]8'!B:E,4,0),"0")</f>
        <v>0</v>
      </c>
      <c r="BN54" s="103">
        <f>IFERROR(VLOOKUP(B54,'[1]8'!B:F,5,0),"0")</f>
        <v>0</v>
      </c>
      <c r="BO54" s="103">
        <f>IFERROR(VLOOKUP(B54,'[1]8'!B:J,9,0),"0")</f>
        <v>0</v>
      </c>
      <c r="BP54" s="103">
        <f>IFERROR(VLOOKUP(B54,'[1]8'!B:K,10,0),"0")</f>
        <v>0</v>
      </c>
      <c r="BQ54" s="103">
        <f>IFERROR(VLOOKUP(B54,'[1]8'!B:L,11,0),"0")</f>
        <v>0</v>
      </c>
      <c r="BR54" s="101">
        <f t="shared" si="16"/>
        <v>0</v>
      </c>
      <c r="BS54" s="103">
        <f>IFERROR(VLOOKUP(B54,'[1]9'!B:D,3,0),"0")</f>
        <v>0</v>
      </c>
      <c r="BT54" s="103">
        <f>IFERROR(VLOOKUP(B54,'[1]9'!B:E,4,0),"0")</f>
        <v>0</v>
      </c>
      <c r="BU54" s="103">
        <f>IFERROR(VLOOKUP(B54,'[1]9'!B:F,5,0),"0")</f>
        <v>0</v>
      </c>
      <c r="BV54" s="103">
        <f>IFERROR(VLOOKUP(B54,'[1]9'!B:J,9,0),"0")</f>
        <v>0</v>
      </c>
      <c r="BW54" s="103">
        <f>IFERROR(VLOOKUP(B54,'[1]9'!B:K,10,0),"0")</f>
        <v>0</v>
      </c>
      <c r="BX54" s="103">
        <f>IFERROR(VLOOKUP(B54,'[1]9'!B:L,11,0),"0")</f>
        <v>0</v>
      </c>
      <c r="BY54" s="101">
        <f t="shared" si="17"/>
        <v>0</v>
      </c>
      <c r="BZ54" s="103">
        <f>IFERROR(VLOOKUP(B54,'[1]10'!B:D,3,0),"0")</f>
        <v>0</v>
      </c>
      <c r="CA54" s="103">
        <f>IFERROR(VLOOKUP(B54,'[1]10'!B:E,4,0),"0")</f>
        <v>0</v>
      </c>
      <c r="CB54" s="103">
        <f>IFERROR(VLOOKUP(B54,'[1]10'!B:F,5,0),"0")</f>
        <v>0</v>
      </c>
      <c r="CC54" s="103">
        <f>IFERROR(VLOOKUP(B54,'[1]10'!B:J,9,0),"0")</f>
        <v>0</v>
      </c>
      <c r="CD54" s="103">
        <f>IFERROR(VLOOKUP(B54,'[1]10'!B:K,10,0),"0")</f>
        <v>0</v>
      </c>
      <c r="CE54" s="103">
        <f>IFERROR(VLOOKUP(B54,'[1]10'!B:L,11,0),"0")</f>
        <v>0</v>
      </c>
      <c r="CF54" s="101">
        <f t="shared" si="18"/>
        <v>0</v>
      </c>
      <c r="CG54" s="103">
        <f>IFERROR(VLOOKUP(B54,'[1]11'!B:D,3,0),"0")</f>
        <v>0</v>
      </c>
      <c r="CH54" s="103">
        <f>IFERROR(VLOOKUP(B54,'[1]11'!B:E,4,0),"0")</f>
        <v>0</v>
      </c>
      <c r="CI54" s="103">
        <f>IFERROR(VLOOKUP(B54,'[1]11'!B:F,5,0),"0")</f>
        <v>0</v>
      </c>
      <c r="CJ54" s="103">
        <f>IFERROR(VLOOKUP(B54,'[1]11'!B:J,9,0),"0")</f>
        <v>0</v>
      </c>
      <c r="CK54" s="103">
        <f>IFERROR(VLOOKUP(B54,'[1]11'!B:K,10,0),"0")</f>
        <v>0</v>
      </c>
      <c r="CL54" s="103">
        <f>IFERROR(VLOOKUP(B54,'[1]11'!B:L,11,0),"0")</f>
        <v>0</v>
      </c>
      <c r="CM54" s="101">
        <f t="shared" si="19"/>
        <v>0</v>
      </c>
      <c r="CN54" s="103">
        <f>IFERROR(VLOOKUP(B54,'[1]12'!B:D,3,0),"0")</f>
        <v>0</v>
      </c>
      <c r="CO54" s="103">
        <f>IFERROR(VLOOKUP(B54,'[1]12'!B:E,4,0),"0")</f>
        <v>0</v>
      </c>
      <c r="CP54" s="103">
        <f>IFERROR(VLOOKUP(B54,'[1]12'!B:F,5,0),"0")</f>
        <v>0</v>
      </c>
      <c r="CQ54" s="103">
        <f>IFERROR(VLOOKUP(B54,'[1]12'!B:J,9,0),"0")</f>
        <v>0</v>
      </c>
      <c r="CR54" s="103">
        <f>IFERROR(VLOOKUP(B54,'[1]12'!B:K,10,0),"0")</f>
        <v>0</v>
      </c>
      <c r="CS54" s="103">
        <f>IFERROR(VLOOKUP(B54,'[1]12'!B:L,11,0),"0")</f>
        <v>0</v>
      </c>
      <c r="CT54" s="101">
        <f t="shared" si="20"/>
        <v>0</v>
      </c>
      <c r="CU54" s="103">
        <f>IFERROR(VLOOKUP(B54,'[1]13'!B:D,3,0),"0")</f>
        <v>0</v>
      </c>
      <c r="CV54" s="103">
        <f>IFERROR(VLOOKUP(B54,'[1]13'!B:E,4,0),"0")</f>
        <v>0</v>
      </c>
      <c r="CW54" s="103">
        <f>IFERROR(VLOOKUP(B54,'[1]13'!B:F,5,0),"0")</f>
        <v>0</v>
      </c>
      <c r="CX54" s="103">
        <f>IFERROR(VLOOKUP(B54,'[1]13'!B:J,9,0),"0")</f>
        <v>0</v>
      </c>
      <c r="CY54" s="103">
        <f>IFERROR(VLOOKUP(B54,'[1]13'!B:K,10,0),"0")</f>
        <v>0</v>
      </c>
      <c r="CZ54" s="103">
        <f>IFERROR(VLOOKUP(B54,'[1]13'!B:L,11,0),"0")</f>
        <v>0</v>
      </c>
      <c r="DA54" s="101">
        <f t="shared" si="21"/>
        <v>0</v>
      </c>
      <c r="DB54" s="103">
        <f>IFERROR(VLOOKUP(B54,'[1]14'!B:D,3,0),"0")</f>
        <v>0</v>
      </c>
      <c r="DC54" s="103">
        <f>IFERROR(VLOOKUP(B54,'[1]14'!B:E,4,0),"0")</f>
        <v>0</v>
      </c>
      <c r="DD54" s="103">
        <f>IFERROR(VLOOKUP(B54,'[1]14'!B:F,5,0),"0")</f>
        <v>0</v>
      </c>
      <c r="DE54" s="103">
        <f>IFERROR(VLOOKUP(B54,'[1]14'!B:J,9,0),"0")</f>
        <v>0</v>
      </c>
      <c r="DF54" s="103">
        <f>IFERROR(VLOOKUP(B54,'[1]14'!B:K,10,0),"0")</f>
        <v>0</v>
      </c>
      <c r="DG54" s="103">
        <f>IFERROR(VLOOKUP(B54,'[1]14'!B:L,11,0),"0")</f>
        <v>0</v>
      </c>
      <c r="DH54" s="101">
        <f t="shared" si="22"/>
        <v>0</v>
      </c>
      <c r="DI54" s="103">
        <f>IFERROR(VLOOKUP(B54,'[1]15'!B:D,3,0),"0")</f>
        <v>0</v>
      </c>
      <c r="DJ54" s="103">
        <f>IFERROR(VLOOKUP(B54,'[1]15'!B:E,4,0),"0")</f>
        <v>0</v>
      </c>
      <c r="DK54" s="103">
        <f>IFERROR(VLOOKUP(B54,'[1]15'!B:F,5,0),"0")</f>
        <v>0</v>
      </c>
      <c r="DL54" s="103">
        <f>IFERROR(VLOOKUP(B54,'[1]15'!B:J,9,0),"0")</f>
        <v>0</v>
      </c>
      <c r="DM54" s="103">
        <f>IFERROR(VLOOKUP(B54,'[1]15'!B:K,10,0),"0")</f>
        <v>0</v>
      </c>
      <c r="DN54" s="103">
        <f>IFERROR(VLOOKUP(B54,'[1]15'!B:L,11,0),"0")</f>
        <v>0</v>
      </c>
      <c r="DO54" s="101">
        <f t="shared" si="23"/>
        <v>0</v>
      </c>
      <c r="DP54" s="103">
        <f>IFERROR(VLOOKUP(B54,'[1]16'!B:D,3,0),"0")</f>
        <v>0</v>
      </c>
      <c r="DQ54" s="103">
        <f>IFERROR(VLOOKUP(B54,'[1]16'!B:E,4,0),"0")</f>
        <v>0</v>
      </c>
      <c r="DR54" s="103">
        <f>IFERROR(VLOOKUP(B54,'[1]16'!B:F,5,0),"0")</f>
        <v>0</v>
      </c>
      <c r="DS54" s="103">
        <f>IFERROR(VLOOKUP(B54,'[1]16'!B:J,9,0),"0")</f>
        <v>0</v>
      </c>
      <c r="DT54" s="103">
        <f>IFERROR(VLOOKUP(B54,'[1]16'!B:K,10,0),"0")</f>
        <v>0</v>
      </c>
      <c r="DU54" s="103">
        <f>IFERROR(VLOOKUP(B54,'[1]16'!B:L,11,0),"0")</f>
        <v>0</v>
      </c>
      <c r="DV54" s="101">
        <f t="shared" si="24"/>
        <v>0</v>
      </c>
      <c r="DW54" s="103">
        <f>IFERROR(VLOOKUP(B54,'[1]17'!B:D,3,0),"0")</f>
        <v>0</v>
      </c>
      <c r="DX54" s="103">
        <f>IFERROR(VLOOKUP(B54,'[1]17'!B:E,4,0),"0")</f>
        <v>0</v>
      </c>
      <c r="DY54" s="103">
        <f>IFERROR(VLOOKUP(B54,'[1]17'!B:F,5,0),"0")</f>
        <v>0</v>
      </c>
      <c r="DZ54" s="103">
        <f>IFERROR(VLOOKUP(B54,'[1]17'!B:J,9,0),"0")</f>
        <v>0</v>
      </c>
      <c r="EA54" s="103">
        <f>IFERROR(VLOOKUP(B54,'[1]17'!B:K,10,0),"0")</f>
        <v>0</v>
      </c>
      <c r="EB54" s="103">
        <f>IFERROR(VLOOKUP(B54,'[1]17'!B:L,11,0),"0")</f>
        <v>0</v>
      </c>
      <c r="EC54" s="101">
        <f t="shared" si="25"/>
        <v>0</v>
      </c>
      <c r="ED54" s="103">
        <f>IFERROR(VLOOKUP(B54,'[1]18'!B:D,3,0),"0")</f>
        <v>0</v>
      </c>
      <c r="EE54" s="103">
        <f>IFERROR(VLOOKUP(B54,'[1]18'!B:E,4,0),"0")</f>
        <v>0</v>
      </c>
      <c r="EF54" s="103">
        <f>IFERROR(VLOOKUP(B54,'[1]18'!B:F,5,0),"0")</f>
        <v>0</v>
      </c>
      <c r="EG54" s="103">
        <f>IFERROR(VLOOKUP(B54,'[1]18'!B:J,9,0),"0")</f>
        <v>0</v>
      </c>
      <c r="EH54" s="103">
        <f>IFERROR(VLOOKUP(B54,'[1]18'!B:K,10,0),"0")</f>
        <v>0</v>
      </c>
      <c r="EI54" s="103">
        <f>IFERROR(VLOOKUP(B54,'[1]18'!B:L,11,0),"0")</f>
        <v>0</v>
      </c>
      <c r="EJ54" s="101">
        <f t="shared" si="26"/>
        <v>0</v>
      </c>
      <c r="EK54" s="103">
        <f>IFERROR(VLOOKUP(B54,'[1]19'!B:D,3,0),"0")</f>
        <v>0</v>
      </c>
      <c r="EL54" s="103">
        <f>IFERROR(VLOOKUP(B54,'[1]19'!B:E,4,0),"0")</f>
        <v>0</v>
      </c>
      <c r="EM54" s="103">
        <f>IFERROR(VLOOKUP(B54,'[1]19'!B:F,5,0),"0")</f>
        <v>0</v>
      </c>
      <c r="EN54" s="103">
        <f>IFERROR(VLOOKUP(B54,'[1]19'!B:J,9,0),"0")</f>
        <v>0</v>
      </c>
      <c r="EO54" s="103">
        <f>IFERROR(VLOOKUP(B54,'[1]19'!B:K,10,0),"0")</f>
        <v>0</v>
      </c>
      <c r="EP54" s="103">
        <f>IFERROR(VLOOKUP(B54,'[1]19'!B:L,11,0),"0")</f>
        <v>0</v>
      </c>
      <c r="EQ54" s="101">
        <f t="shared" si="27"/>
        <v>0</v>
      </c>
      <c r="ER54" s="103">
        <f>IFERROR(VLOOKUP(B54,'[1]20'!B:D,3,0),"0")</f>
        <v>0</v>
      </c>
      <c r="ES54" s="103">
        <f>IFERROR(VLOOKUP(B54,'[1]20'!B:E,4,0),"0")</f>
        <v>0</v>
      </c>
      <c r="ET54" s="103">
        <f>IFERROR(VLOOKUP(B54,'[1]20'!B:F,5,0),"0")</f>
        <v>0</v>
      </c>
      <c r="EU54" s="103">
        <f>IFERROR(VLOOKUP(B54,'[1]20'!B:J,9,0),"0")</f>
        <v>0</v>
      </c>
      <c r="EV54" s="103">
        <f>IFERROR(VLOOKUP(B54,'[1]20'!B:K,10,0),"0")</f>
        <v>0</v>
      </c>
      <c r="EW54" s="103">
        <f>IFERROR(VLOOKUP(B54,'[1]20'!B:L,11,0),"0")</f>
        <v>0</v>
      </c>
      <c r="EX54" s="101">
        <f t="shared" si="28"/>
        <v>0</v>
      </c>
      <c r="EY54" s="103">
        <f>IFERROR(VLOOKUP(B54,'[1]21'!B:D,3,0),"0")</f>
        <v>0</v>
      </c>
      <c r="EZ54" s="103">
        <f>IFERROR(VLOOKUP(B54,'[1]21'!B:E,4,0),"0")</f>
        <v>0</v>
      </c>
      <c r="FA54" s="103">
        <f>IFERROR(VLOOKUP(B54,'[1]21'!B:F,5,0),"0")</f>
        <v>0</v>
      </c>
      <c r="FB54" s="103">
        <f>IFERROR(VLOOKUP(B54,'[1]21'!B:J,9,0),"0")</f>
        <v>0</v>
      </c>
      <c r="FC54" s="103">
        <f>IFERROR(VLOOKUP(B54,'[1]21'!B:K,10,0),"0")</f>
        <v>0</v>
      </c>
      <c r="FD54" s="103">
        <f>IFERROR(VLOOKUP(B54,'[1]21'!B:L,11,0),"0")</f>
        <v>0</v>
      </c>
      <c r="FE54" s="101">
        <f t="shared" si="29"/>
        <v>0</v>
      </c>
      <c r="FF54" s="103">
        <f>IFERROR(VLOOKUP(B54,'[1]22'!B:D,3,0),"0")</f>
        <v>0</v>
      </c>
      <c r="FG54" s="103">
        <f>IFERROR(VLOOKUP(B54,'[1]22'!B:E,4,0),"0")</f>
        <v>0</v>
      </c>
      <c r="FH54" s="103">
        <f>IFERROR(VLOOKUP(B54,'[1]22'!B:F,5,0),"0")</f>
        <v>0</v>
      </c>
      <c r="FI54" s="103">
        <f>IFERROR(VLOOKUP(B54,'[1]22'!B:J,9,0),"0")</f>
        <v>0</v>
      </c>
      <c r="FJ54" s="103">
        <f>IFERROR(VLOOKUP(B54,'[1]22'!B:K,10,0),"0")</f>
        <v>0</v>
      </c>
      <c r="FK54" s="103">
        <f>IFERROR(VLOOKUP(B54,'[1]22'!B:L,11,0),"0")</f>
        <v>0</v>
      </c>
      <c r="FL54" s="101">
        <f t="shared" si="30"/>
        <v>0</v>
      </c>
      <c r="FM54" s="103">
        <f>IFERROR(VLOOKUP(B54,'[1]23'!B:D,3,0),"0")</f>
        <v>0</v>
      </c>
      <c r="FN54" s="103">
        <f>IFERROR(VLOOKUP(B54,'[1]23'!B:E,4,0),"0")</f>
        <v>0</v>
      </c>
      <c r="FO54" s="103">
        <f>IFERROR(VLOOKUP(B54,'[1]23'!B:F,5,0),"0")</f>
        <v>0</v>
      </c>
      <c r="FP54" s="103">
        <f>IFERROR(VLOOKUP(B54,'[1]23'!B:J,9,0),"0")</f>
        <v>0</v>
      </c>
      <c r="FQ54" s="103">
        <f>IFERROR(VLOOKUP(B54,'[1]23'!B:K,10,0),"0")</f>
        <v>0</v>
      </c>
      <c r="FR54" s="103">
        <f>IFERROR(VLOOKUP(B54,'[1]23'!B:L,11,0),"0")</f>
        <v>0</v>
      </c>
      <c r="FS54" s="101">
        <f t="shared" si="31"/>
        <v>0</v>
      </c>
      <c r="FT54" s="103">
        <f>IFERROR(VLOOKUP(B54,'[1]24'!B:D,3,0),"0")</f>
        <v>0</v>
      </c>
      <c r="FU54" s="103">
        <f>IFERROR(VLOOKUP(B54,'[1]24'!B:E,4,0),"0")</f>
        <v>0</v>
      </c>
      <c r="FV54" s="103">
        <f>IFERROR(VLOOKUP(B54,'[1]24'!B:F,5,0),"0")</f>
        <v>0</v>
      </c>
      <c r="FW54" s="103">
        <f>IFERROR(VLOOKUP(B54,'[1]24'!B:J,9,0),"0")</f>
        <v>0</v>
      </c>
      <c r="FX54" s="103">
        <f>IFERROR(VLOOKUP(B54,'[1]24'!B:K,10,0),"0")</f>
        <v>0</v>
      </c>
      <c r="FY54" s="103">
        <f>IFERROR(VLOOKUP(B54,'[1]24'!B:L,11,0),"0")</f>
        <v>0</v>
      </c>
      <c r="FZ54" s="101">
        <f t="shared" si="32"/>
        <v>0</v>
      </c>
      <c r="GA54" s="103">
        <f>IFERROR(VLOOKUP(B54,'[1]25'!B:D,3,0),"0")</f>
        <v>0</v>
      </c>
      <c r="GB54" s="103">
        <f>IFERROR(VLOOKUP(B54,'[1]25'!B:E,4,0),"0")</f>
        <v>0</v>
      </c>
      <c r="GC54" s="103">
        <f>IFERROR(VLOOKUP(B54,'[1]25'!B:F,5,0),"0")</f>
        <v>0</v>
      </c>
      <c r="GD54" s="103">
        <f>IFERROR(VLOOKUP(B54,'[1]25'!B:J,9,0),"0")</f>
        <v>0</v>
      </c>
      <c r="GE54" s="103">
        <f>IFERROR(VLOOKUP(B54,'[1]25'!B:K,10,0),"0")</f>
        <v>0</v>
      </c>
      <c r="GF54" s="103">
        <f>IFERROR(VLOOKUP(B54,'[1]25'!B:L,11,0),"0")</f>
        <v>0</v>
      </c>
      <c r="GG54" s="101">
        <f t="shared" si="33"/>
        <v>0</v>
      </c>
      <c r="GH54" s="103">
        <f>IFERROR(VLOOKUP(B54,'[1]26'!B:D,3,0),"0")</f>
        <v>0</v>
      </c>
      <c r="GI54" s="103">
        <f>IFERROR(VLOOKUP(B54,'[1]26'!B:E,4,0),"0")</f>
        <v>0</v>
      </c>
      <c r="GJ54" s="103">
        <f>IFERROR(VLOOKUP(B54,'[1]26'!B:F,5,0),"0")</f>
        <v>0</v>
      </c>
      <c r="GK54" s="103">
        <f>IFERROR(VLOOKUP(B54,'[1]26'!B:J,9,0),"0")</f>
        <v>0</v>
      </c>
      <c r="GL54" s="103">
        <f>IFERROR(VLOOKUP(B54,'[1]26'!B:K,10,0),"0")</f>
        <v>0</v>
      </c>
      <c r="GM54" s="103">
        <f>IFERROR(VLOOKUP(B54,'[1]26'!B:L,11,0),"0")</f>
        <v>0</v>
      </c>
      <c r="GN54" s="101">
        <f t="shared" si="34"/>
        <v>0</v>
      </c>
      <c r="GO54" s="103">
        <f>IFERROR(VLOOKUP(B54,'[1]27'!B:D,3,0),"0")</f>
        <v>0</v>
      </c>
      <c r="GP54" s="103">
        <f>IFERROR(VLOOKUP(B54,'[1]27'!B:E,4,0),"0")</f>
        <v>0</v>
      </c>
      <c r="GQ54" s="103">
        <f>IFERROR(VLOOKUP(B54,'[1]27'!B:F,5,0),"0")</f>
        <v>0</v>
      </c>
      <c r="GR54" s="103">
        <f>IFERROR(VLOOKUP(B54,'[1]27'!B:J,9,0),"0")</f>
        <v>0</v>
      </c>
      <c r="GS54" s="103">
        <f>IFERROR(VLOOKUP(B54,'[1]27'!B:K,10,0),"0")</f>
        <v>0</v>
      </c>
      <c r="GT54" s="103">
        <f>IFERROR(VLOOKUP(B54,'[1]27'!B:L,11,0),"0")</f>
        <v>0</v>
      </c>
      <c r="GU54" s="101">
        <f t="shared" si="35"/>
        <v>0</v>
      </c>
      <c r="GV54" s="103">
        <f>IFERROR(VLOOKUP(B54,'[1]28'!B:D,3,0),"0")</f>
        <v>0</v>
      </c>
      <c r="GW54" s="103">
        <f>IFERROR(VLOOKUP(B54,'[1]28'!B:E,4,0),"0")</f>
        <v>0</v>
      </c>
      <c r="GX54" s="103">
        <f>IFERROR(VLOOKUP(B54,'[1]28'!B:F,5,0),"0")</f>
        <v>0</v>
      </c>
      <c r="GY54" s="103">
        <f>IFERROR(VLOOKUP(B54,'[1]28'!B:J,9,0),"0")</f>
        <v>0</v>
      </c>
      <c r="GZ54" s="103">
        <f>IFERROR(VLOOKUP(B54,'[1]28'!B:K,10,0),"0")</f>
        <v>0</v>
      </c>
      <c r="HA54" s="103">
        <f>IFERROR(VLOOKUP(B54,'[1]28'!B:L,11,0),"0")</f>
        <v>0</v>
      </c>
      <c r="HB54" s="101">
        <f t="shared" si="36"/>
        <v>0</v>
      </c>
      <c r="HC54" s="103">
        <f>IFERROR(VLOOKUP(B54,'[1]29'!B:D,3,0),"0")</f>
        <v>0</v>
      </c>
      <c r="HD54" s="103">
        <f>IFERROR(VLOOKUP(B54,'[1]29'!B:E,4,0),"0")</f>
        <v>0</v>
      </c>
      <c r="HE54" s="103">
        <f>IFERROR(VLOOKUP(B54,'[1]29'!B:F,5,0),"0")</f>
        <v>0</v>
      </c>
      <c r="HF54" s="103">
        <f>IFERROR(VLOOKUP(B54,'[1]29'!B:J,9,0),"0")</f>
        <v>0</v>
      </c>
      <c r="HG54" s="103">
        <f>IFERROR(VLOOKUP(B54,'[1]29'!B:K,10,0),"0")</f>
        <v>0</v>
      </c>
      <c r="HH54" s="103">
        <f>IFERROR(VLOOKUP(B54,'[1]29'!B:L,11,0),"0")</f>
        <v>0</v>
      </c>
      <c r="HI54" s="101">
        <f t="shared" si="37"/>
        <v>0</v>
      </c>
      <c r="HJ54" s="103">
        <f>IFERROR(VLOOKUP(B54,'[1]30'!B:D,3,0),"0")</f>
        <v>0</v>
      </c>
      <c r="HK54" s="103">
        <f>IFERROR(VLOOKUP(B54,'[1]30'!B:E,4,0),"0")</f>
        <v>0</v>
      </c>
      <c r="HL54" s="103">
        <f>IFERROR(VLOOKUP(B54,'[1]30'!B:F,5,0),"0")</f>
        <v>0</v>
      </c>
      <c r="HM54" s="103">
        <f>IFERROR(VLOOKUP(B54,'[1]30'!B:J,9,0),"0")</f>
        <v>0</v>
      </c>
      <c r="HN54" s="103">
        <f>IFERROR(VLOOKUP(B54,'[1]30'!B:K,10,0),"0")</f>
        <v>0</v>
      </c>
      <c r="HO54" s="103">
        <f>IFERROR(VLOOKUP(B54,'[1]30'!B:L,11,0),"0")</f>
        <v>0</v>
      </c>
      <c r="HP54" s="101">
        <f t="shared" si="38"/>
        <v>0</v>
      </c>
      <c r="HQ54" s="103">
        <f>IFERROR(VLOOKUP(B54,'[1]31'!B:D,3,0),"0")</f>
        <v>0</v>
      </c>
      <c r="HR54" s="103">
        <f>IFERROR(VLOOKUP(B54,'[1]31'!B:E,4,0),"0")</f>
        <v>0</v>
      </c>
      <c r="HS54" s="103">
        <f>IFERROR(VLOOKUP(B54,'[1]31'!B:F,5,0),"0")</f>
        <v>0</v>
      </c>
      <c r="HT54" s="103">
        <f>IFERROR(VLOOKUP(B54,'[1]31'!B:J,9,0),"0")</f>
        <v>0</v>
      </c>
      <c r="HU54" s="103">
        <f>IFERROR(VLOOKUP(B54,'[1]31'!B:K,10,0),"0")</f>
        <v>0</v>
      </c>
      <c r="HV54" s="103">
        <f>IFERROR(VLOOKUP(B54,'[1]31'!B:L,11,0),"0")</f>
        <v>0</v>
      </c>
      <c r="HW54" s="101">
        <f t="shared" si="39"/>
        <v>0</v>
      </c>
    </row>
    <row r="55" spans="1:231" x14ac:dyDescent="0.6">
      <c r="A55" s="83">
        <v>52</v>
      </c>
      <c r="B55" s="83">
        <v>1111018</v>
      </c>
      <c r="C55" s="84" t="s">
        <v>16915</v>
      </c>
      <c r="D55" s="83" t="s">
        <v>168</v>
      </c>
      <c r="E55" s="85">
        <v>32.61</v>
      </c>
      <c r="F55" s="99">
        <f t="shared" si="41"/>
        <v>0</v>
      </c>
      <c r="G55" s="100">
        <f t="shared" si="42"/>
        <v>0</v>
      </c>
      <c r="H55" s="100">
        <f t="shared" si="42"/>
        <v>0</v>
      </c>
      <c r="I55" s="100">
        <f t="shared" si="42"/>
        <v>0</v>
      </c>
      <c r="J55" s="100">
        <f t="shared" si="42"/>
        <v>0</v>
      </c>
      <c r="K55" s="100">
        <f t="shared" si="42"/>
        <v>0</v>
      </c>
      <c r="L55" s="100">
        <f t="shared" si="42"/>
        <v>0</v>
      </c>
      <c r="M55" s="101">
        <f t="shared" si="7"/>
        <v>0</v>
      </c>
      <c r="N55" s="102">
        <f>+G55+H55+I55+J55+K55</f>
        <v>0</v>
      </c>
      <c r="O55" s="103">
        <f>IFERROR(VLOOKUP(B55,'[1]1'!B:D,3,0),"0")</f>
        <v>0</v>
      </c>
      <c r="P55" s="103">
        <f>IFERROR(VLOOKUP(B55,'[1]1'!B:E,4,0),"0")</f>
        <v>0</v>
      </c>
      <c r="Q55" s="103">
        <f>IFERROR(VLOOKUP(B55,'[1]1'!B:F,5,0),"0")</f>
        <v>0</v>
      </c>
      <c r="R55" s="103">
        <f>IFERROR(VLOOKUP(B55,'[1]1'!B:J,9,0),"0")</f>
        <v>0</v>
      </c>
      <c r="S55" s="103">
        <f>IFERROR(VLOOKUP(B55,'[1]1'!B:K,10,0),"0")</f>
        <v>0</v>
      </c>
      <c r="T55" s="103">
        <f>IFERROR(VLOOKUP(B55,'[1]1'!B:L,11,0),"0")</f>
        <v>0</v>
      </c>
      <c r="U55" s="101">
        <f t="shared" si="9"/>
        <v>0</v>
      </c>
      <c r="V55" s="103">
        <f>IFERROR(VLOOKUP(B55,'[1]2'!B:D,3,0),"0")</f>
        <v>0</v>
      </c>
      <c r="W55" s="103">
        <f>IFERROR(VLOOKUP(B55,'[1]2'!B:E,4,0),"0")</f>
        <v>0</v>
      </c>
      <c r="X55" s="103">
        <f>IFERROR(VLOOKUP(B55,'[1]2'!B:F,5,0),"0")</f>
        <v>0</v>
      </c>
      <c r="Y55" s="103">
        <f>IFERROR(VLOOKUP(B55,'[1]2'!B:J,9,0),"0")</f>
        <v>0</v>
      </c>
      <c r="Z55" s="103">
        <f>IFERROR(VLOOKUP(B55,'[1]2'!B:K,10,0),"0")</f>
        <v>0</v>
      </c>
      <c r="AA55" s="103">
        <f>IFERROR(VLOOKUP(B55,'[1]2'!B:L,11,0),"0")</f>
        <v>0</v>
      </c>
      <c r="AB55" s="101">
        <f t="shared" si="10"/>
        <v>0</v>
      </c>
      <c r="AC55" s="103">
        <f>IFERROR(VLOOKUP(B55,'[1]3'!B:D,3,0),"0")</f>
        <v>0</v>
      </c>
      <c r="AD55" s="103">
        <f>IFERROR(VLOOKUP(B55,'[1]3'!B:E,4,0),"0")</f>
        <v>0</v>
      </c>
      <c r="AE55" s="103">
        <f>IFERROR(VLOOKUP(B55,'[1]3'!B:F,5,0),"0")</f>
        <v>0</v>
      </c>
      <c r="AF55" s="103">
        <f>IFERROR(VLOOKUP(B55,'[1]3'!B:J,9,0),"0")</f>
        <v>0</v>
      </c>
      <c r="AG55" s="103">
        <f>IFERROR(VLOOKUP(B55,'[1]3'!B:K,10,0),"0")</f>
        <v>0</v>
      </c>
      <c r="AH55" s="103">
        <f>IFERROR(VLOOKUP(B55,'[1]3'!B:L,11,0),"0")</f>
        <v>0</v>
      </c>
      <c r="AI55" s="101">
        <f t="shared" si="11"/>
        <v>0</v>
      </c>
      <c r="AJ55" s="103">
        <f>IFERROR(VLOOKUP(B55,'[1]4'!B:D,3,0),"0")</f>
        <v>0</v>
      </c>
      <c r="AK55" s="103">
        <f>IFERROR(VLOOKUP(B55,'[1]4'!B:E,4,0),"0")</f>
        <v>0</v>
      </c>
      <c r="AL55" s="103">
        <f>IFERROR(VLOOKUP(B55,'[1]4'!B:F,5,0),"0")</f>
        <v>0</v>
      </c>
      <c r="AM55" s="103">
        <f>IFERROR(VLOOKUP(B55,'[1]4'!B:J,9,0),"0")</f>
        <v>0</v>
      </c>
      <c r="AN55" s="103">
        <f>IFERROR(VLOOKUP(B55,'[1]4'!B:K,10,0),"0")</f>
        <v>0</v>
      </c>
      <c r="AO55" s="103">
        <f>IFERROR(VLOOKUP(B55,'[1]4'!B:L,11,0),"0")</f>
        <v>0</v>
      </c>
      <c r="AP55" s="101">
        <f t="shared" si="12"/>
        <v>0</v>
      </c>
      <c r="AQ55" s="103">
        <f>IFERROR(VLOOKUP(B55,'[1]5'!B:D,3,0),"0")</f>
        <v>0</v>
      </c>
      <c r="AR55" s="103">
        <f>IFERROR(VLOOKUP(B55,'[1]5'!B:E,4,0),"0")</f>
        <v>0</v>
      </c>
      <c r="AS55" s="103">
        <f>IFERROR(VLOOKUP(B55,'[1]5'!B:F,5,0),"0")</f>
        <v>0</v>
      </c>
      <c r="AT55" s="103">
        <f>IFERROR(VLOOKUP(B55,'[1]5'!B:J,9,0),"0")</f>
        <v>0</v>
      </c>
      <c r="AU55" s="103">
        <f>IFERROR(VLOOKUP(B55,'[1]5'!B:K,10,0),"0")</f>
        <v>0</v>
      </c>
      <c r="AV55" s="103">
        <f>IFERROR(VLOOKUP(B55,'[1]5'!B:L,11,0),"0")</f>
        <v>0</v>
      </c>
      <c r="AW55" s="101">
        <f t="shared" si="13"/>
        <v>0</v>
      </c>
      <c r="AX55" s="103">
        <f>IFERROR(VLOOKUP(B55,'[1]6'!B:D,3,0),"0")</f>
        <v>0</v>
      </c>
      <c r="AY55" s="103">
        <f>IFERROR(VLOOKUP(B55,'[1]6'!B:E,4,0),"0")</f>
        <v>0</v>
      </c>
      <c r="AZ55" s="103">
        <f>IFERROR(VLOOKUP(B55,'[1]6'!B:F,5,0),"0")</f>
        <v>0</v>
      </c>
      <c r="BA55" s="103">
        <f>IFERROR(VLOOKUP(B55,'[1]6'!B:J,9,0),"0")</f>
        <v>0</v>
      </c>
      <c r="BB55" s="103">
        <f>IFERROR(VLOOKUP(B55,'[1]6'!B:K,10,0),"0")</f>
        <v>0</v>
      </c>
      <c r="BC55" s="103">
        <f>IFERROR(VLOOKUP(B55,'[1]6'!B:L,11,0),"0")</f>
        <v>0</v>
      </c>
      <c r="BD55" s="101">
        <f t="shared" si="14"/>
        <v>0</v>
      </c>
      <c r="BE55" s="103">
        <f>IFERROR(VLOOKUP(B55,'[1]7'!B:D,3,0),"0")</f>
        <v>0</v>
      </c>
      <c r="BF55" s="103">
        <f>IFERROR(VLOOKUP(B55,'[1]7'!B:E,4,0),"0")</f>
        <v>0</v>
      </c>
      <c r="BG55" s="103">
        <f>IFERROR(VLOOKUP(B55,'[1]7'!B:F,5,0),"0")</f>
        <v>0</v>
      </c>
      <c r="BH55" s="103">
        <f>IFERROR(VLOOKUP(B55,'[1]7'!B:J,9,0),"0")</f>
        <v>0</v>
      </c>
      <c r="BI55" s="103">
        <f>IFERROR(VLOOKUP(B55,'[1]7'!B:K,10,0),"0")</f>
        <v>0</v>
      </c>
      <c r="BJ55" s="103">
        <f>IFERROR(VLOOKUP(B55,'[1]7'!B:L,11,0),"0")</f>
        <v>0</v>
      </c>
      <c r="BK55" s="101">
        <f t="shared" si="15"/>
        <v>0</v>
      </c>
      <c r="BL55" s="103">
        <f>IFERROR(VLOOKUP(B55,'[1]8'!B:D,3,0),"0")</f>
        <v>0</v>
      </c>
      <c r="BM55" s="103">
        <f>IFERROR(VLOOKUP(B55,'[1]8'!B:E,4,0),"0")</f>
        <v>0</v>
      </c>
      <c r="BN55" s="103">
        <f>IFERROR(VLOOKUP(B55,'[1]8'!B:F,5,0),"0")</f>
        <v>0</v>
      </c>
      <c r="BO55" s="103">
        <f>IFERROR(VLOOKUP(B55,'[1]8'!B:J,9,0),"0")</f>
        <v>0</v>
      </c>
      <c r="BP55" s="103">
        <f>IFERROR(VLOOKUP(B55,'[1]8'!B:K,10,0),"0")</f>
        <v>0</v>
      </c>
      <c r="BQ55" s="103">
        <f>IFERROR(VLOOKUP(B55,'[1]8'!B:L,11,0),"0")</f>
        <v>0</v>
      </c>
      <c r="BR55" s="101">
        <f t="shared" si="16"/>
        <v>0</v>
      </c>
      <c r="BS55" s="103">
        <f>IFERROR(VLOOKUP(B55,'[1]9'!B:D,3,0),"0")</f>
        <v>0</v>
      </c>
      <c r="BT55" s="103">
        <f>IFERROR(VLOOKUP(B55,'[1]9'!B:E,4,0),"0")</f>
        <v>0</v>
      </c>
      <c r="BU55" s="103">
        <f>IFERROR(VLOOKUP(B55,'[1]9'!B:F,5,0),"0")</f>
        <v>0</v>
      </c>
      <c r="BV55" s="103">
        <f>IFERROR(VLOOKUP(B55,'[1]9'!B:J,9,0),"0")</f>
        <v>0</v>
      </c>
      <c r="BW55" s="103">
        <f>IFERROR(VLOOKUP(B55,'[1]9'!B:K,10,0),"0")</f>
        <v>0</v>
      </c>
      <c r="BX55" s="103">
        <f>IFERROR(VLOOKUP(B55,'[1]9'!B:L,11,0),"0")</f>
        <v>0</v>
      </c>
      <c r="BY55" s="101">
        <f t="shared" si="17"/>
        <v>0</v>
      </c>
      <c r="BZ55" s="103">
        <f>IFERROR(VLOOKUP(B55,'[1]10'!B:D,3,0),"0")</f>
        <v>0</v>
      </c>
      <c r="CA55" s="103">
        <f>IFERROR(VLOOKUP(B55,'[1]10'!B:E,4,0),"0")</f>
        <v>0</v>
      </c>
      <c r="CB55" s="103">
        <f>IFERROR(VLOOKUP(B55,'[1]10'!B:F,5,0),"0")</f>
        <v>0</v>
      </c>
      <c r="CC55" s="103">
        <f>IFERROR(VLOOKUP(B55,'[1]10'!B:J,9,0),"0")</f>
        <v>0</v>
      </c>
      <c r="CD55" s="103">
        <f>IFERROR(VLOOKUP(B55,'[1]10'!B:K,10,0),"0")</f>
        <v>0</v>
      </c>
      <c r="CE55" s="103">
        <f>IFERROR(VLOOKUP(B55,'[1]10'!B:L,11,0),"0")</f>
        <v>0</v>
      </c>
      <c r="CF55" s="101">
        <f t="shared" si="18"/>
        <v>0</v>
      </c>
      <c r="CG55" s="103">
        <f>IFERROR(VLOOKUP(B55,'[1]11'!B:D,3,0),"0")</f>
        <v>0</v>
      </c>
      <c r="CH55" s="103">
        <f>IFERROR(VLOOKUP(B55,'[1]11'!B:E,4,0),"0")</f>
        <v>0</v>
      </c>
      <c r="CI55" s="103">
        <f>IFERROR(VLOOKUP(B55,'[1]11'!B:F,5,0),"0")</f>
        <v>0</v>
      </c>
      <c r="CJ55" s="103">
        <f>IFERROR(VLOOKUP(B55,'[1]11'!B:J,9,0),"0")</f>
        <v>0</v>
      </c>
      <c r="CK55" s="103">
        <f>IFERROR(VLOOKUP(B55,'[1]11'!B:K,10,0),"0")</f>
        <v>0</v>
      </c>
      <c r="CL55" s="103">
        <f>IFERROR(VLOOKUP(B55,'[1]11'!B:L,11,0),"0")</f>
        <v>0</v>
      </c>
      <c r="CM55" s="101">
        <f t="shared" si="19"/>
        <v>0</v>
      </c>
      <c r="CN55" s="103">
        <f>IFERROR(VLOOKUP(B55,'[1]12'!B:D,3,0),"0")</f>
        <v>0</v>
      </c>
      <c r="CO55" s="103">
        <f>IFERROR(VLOOKUP(B55,'[1]12'!B:E,4,0),"0")</f>
        <v>0</v>
      </c>
      <c r="CP55" s="103">
        <f>IFERROR(VLOOKUP(B55,'[1]12'!B:F,5,0),"0")</f>
        <v>0</v>
      </c>
      <c r="CQ55" s="103">
        <f>IFERROR(VLOOKUP(B55,'[1]12'!B:J,9,0),"0")</f>
        <v>0</v>
      </c>
      <c r="CR55" s="103">
        <f>IFERROR(VLOOKUP(B55,'[1]12'!B:K,10,0),"0")</f>
        <v>0</v>
      </c>
      <c r="CS55" s="103">
        <f>IFERROR(VLOOKUP(B55,'[1]12'!B:L,11,0),"0")</f>
        <v>0</v>
      </c>
      <c r="CT55" s="101">
        <f t="shared" si="20"/>
        <v>0</v>
      </c>
      <c r="CU55" s="103">
        <f>IFERROR(VLOOKUP(B55,'[1]13'!B:D,3,0),"0")</f>
        <v>0</v>
      </c>
      <c r="CV55" s="103">
        <f>IFERROR(VLOOKUP(B55,'[1]13'!B:E,4,0),"0")</f>
        <v>0</v>
      </c>
      <c r="CW55" s="103">
        <f>IFERROR(VLOOKUP(B55,'[1]13'!B:F,5,0),"0")</f>
        <v>0</v>
      </c>
      <c r="CX55" s="103">
        <f>IFERROR(VLOOKUP(B55,'[1]13'!B:J,9,0),"0")</f>
        <v>0</v>
      </c>
      <c r="CY55" s="103">
        <f>IFERROR(VLOOKUP(B55,'[1]13'!B:K,10,0),"0")</f>
        <v>0</v>
      </c>
      <c r="CZ55" s="103">
        <f>IFERROR(VLOOKUP(B55,'[1]13'!B:L,11,0),"0")</f>
        <v>0</v>
      </c>
      <c r="DA55" s="101">
        <f t="shared" si="21"/>
        <v>0</v>
      </c>
      <c r="DB55" s="103">
        <f>IFERROR(VLOOKUP(B55,'[1]14'!B:D,3,0),"0")</f>
        <v>0</v>
      </c>
      <c r="DC55" s="103">
        <f>IFERROR(VLOOKUP(B55,'[1]14'!B:E,4,0),"0")</f>
        <v>0</v>
      </c>
      <c r="DD55" s="103">
        <f>IFERROR(VLOOKUP(B55,'[1]14'!B:F,5,0),"0")</f>
        <v>0</v>
      </c>
      <c r="DE55" s="103">
        <f>IFERROR(VLOOKUP(B55,'[1]14'!B:J,9,0),"0")</f>
        <v>0</v>
      </c>
      <c r="DF55" s="103">
        <f>IFERROR(VLOOKUP(B55,'[1]14'!B:K,10,0),"0")</f>
        <v>0</v>
      </c>
      <c r="DG55" s="103">
        <f>IFERROR(VLOOKUP(B55,'[1]14'!B:L,11,0),"0")</f>
        <v>0</v>
      </c>
      <c r="DH55" s="101">
        <f t="shared" si="22"/>
        <v>0</v>
      </c>
      <c r="DI55" s="103">
        <f>IFERROR(VLOOKUP(B55,'[1]15'!B:D,3,0),"0")</f>
        <v>0</v>
      </c>
      <c r="DJ55" s="103">
        <f>IFERROR(VLOOKUP(B55,'[1]15'!B:E,4,0),"0")</f>
        <v>0</v>
      </c>
      <c r="DK55" s="103">
        <f>IFERROR(VLOOKUP(B55,'[1]15'!B:F,5,0),"0")</f>
        <v>0</v>
      </c>
      <c r="DL55" s="103">
        <f>IFERROR(VLOOKUP(B55,'[1]15'!B:J,9,0),"0")</f>
        <v>0</v>
      </c>
      <c r="DM55" s="103">
        <f>IFERROR(VLOOKUP(B55,'[1]15'!B:K,10,0),"0")</f>
        <v>0</v>
      </c>
      <c r="DN55" s="103">
        <f>IFERROR(VLOOKUP(B55,'[1]15'!B:L,11,0),"0")</f>
        <v>0</v>
      </c>
      <c r="DO55" s="101">
        <f t="shared" si="23"/>
        <v>0</v>
      </c>
      <c r="DP55" s="103">
        <f>IFERROR(VLOOKUP(B55,'[1]16'!B:D,3,0),"0")</f>
        <v>0</v>
      </c>
      <c r="DQ55" s="103">
        <f>IFERROR(VLOOKUP(B55,'[1]16'!B:E,4,0),"0")</f>
        <v>0</v>
      </c>
      <c r="DR55" s="103">
        <f>IFERROR(VLOOKUP(B55,'[1]16'!B:F,5,0),"0")</f>
        <v>0</v>
      </c>
      <c r="DS55" s="103">
        <f>IFERROR(VLOOKUP(B55,'[1]16'!B:J,9,0),"0")</f>
        <v>0</v>
      </c>
      <c r="DT55" s="103">
        <f>IFERROR(VLOOKUP(B55,'[1]16'!B:K,10,0),"0")</f>
        <v>0</v>
      </c>
      <c r="DU55" s="103">
        <f>IFERROR(VLOOKUP(B55,'[1]16'!B:L,11,0),"0")</f>
        <v>0</v>
      </c>
      <c r="DV55" s="101">
        <f t="shared" si="24"/>
        <v>0</v>
      </c>
      <c r="DW55" s="103">
        <f>IFERROR(VLOOKUP(B55,'[1]17'!B:D,3,0),"0")</f>
        <v>0</v>
      </c>
      <c r="DX55" s="103">
        <f>IFERROR(VLOOKUP(B55,'[1]17'!B:E,4,0),"0")</f>
        <v>0</v>
      </c>
      <c r="DY55" s="103">
        <f>IFERROR(VLOOKUP(B55,'[1]17'!B:F,5,0),"0")</f>
        <v>0</v>
      </c>
      <c r="DZ55" s="103">
        <f>IFERROR(VLOOKUP(B55,'[1]17'!B:J,9,0),"0")</f>
        <v>0</v>
      </c>
      <c r="EA55" s="103">
        <f>IFERROR(VLOOKUP(B55,'[1]17'!B:K,10,0),"0")</f>
        <v>0</v>
      </c>
      <c r="EB55" s="103">
        <f>IFERROR(VLOOKUP(B55,'[1]17'!B:L,11,0),"0")</f>
        <v>0</v>
      </c>
      <c r="EC55" s="101">
        <f t="shared" si="25"/>
        <v>0</v>
      </c>
      <c r="ED55" s="103">
        <f>IFERROR(VLOOKUP(B55,'[1]18'!B:D,3,0),"0")</f>
        <v>0</v>
      </c>
      <c r="EE55" s="103">
        <f>IFERROR(VLOOKUP(B55,'[1]18'!B:E,4,0),"0")</f>
        <v>0</v>
      </c>
      <c r="EF55" s="103">
        <f>IFERROR(VLOOKUP(B55,'[1]18'!B:F,5,0),"0")</f>
        <v>0</v>
      </c>
      <c r="EG55" s="103">
        <f>IFERROR(VLOOKUP(B55,'[1]18'!B:J,9,0),"0")</f>
        <v>0</v>
      </c>
      <c r="EH55" s="103">
        <f>IFERROR(VLOOKUP(B55,'[1]18'!B:K,10,0),"0")</f>
        <v>0</v>
      </c>
      <c r="EI55" s="103">
        <f>IFERROR(VLOOKUP(B55,'[1]18'!B:L,11,0),"0")</f>
        <v>0</v>
      </c>
      <c r="EJ55" s="101">
        <f t="shared" si="26"/>
        <v>0</v>
      </c>
      <c r="EK55" s="103">
        <f>IFERROR(VLOOKUP(B55,'[1]19'!B:D,3,0),"0")</f>
        <v>0</v>
      </c>
      <c r="EL55" s="103">
        <f>IFERROR(VLOOKUP(B55,'[1]19'!B:E,4,0),"0")</f>
        <v>0</v>
      </c>
      <c r="EM55" s="103">
        <f>IFERROR(VLOOKUP(B55,'[1]19'!B:F,5,0),"0")</f>
        <v>0</v>
      </c>
      <c r="EN55" s="103">
        <f>IFERROR(VLOOKUP(B55,'[1]19'!B:J,9,0),"0")</f>
        <v>0</v>
      </c>
      <c r="EO55" s="103">
        <f>IFERROR(VLOOKUP(B55,'[1]19'!B:K,10,0),"0")</f>
        <v>0</v>
      </c>
      <c r="EP55" s="103">
        <f>IFERROR(VLOOKUP(B55,'[1]19'!B:L,11,0),"0")</f>
        <v>0</v>
      </c>
      <c r="EQ55" s="101">
        <f t="shared" si="27"/>
        <v>0</v>
      </c>
      <c r="ER55" s="103">
        <f>IFERROR(VLOOKUP(B55,'[1]20'!B:D,3,0),"0")</f>
        <v>0</v>
      </c>
      <c r="ES55" s="103">
        <f>IFERROR(VLOOKUP(B55,'[1]20'!B:E,4,0),"0")</f>
        <v>0</v>
      </c>
      <c r="ET55" s="103">
        <f>IFERROR(VLOOKUP(B55,'[1]20'!B:F,5,0),"0")</f>
        <v>0</v>
      </c>
      <c r="EU55" s="103">
        <f>IFERROR(VLOOKUP(B55,'[1]20'!B:J,9,0),"0")</f>
        <v>0</v>
      </c>
      <c r="EV55" s="103">
        <f>IFERROR(VLOOKUP(B55,'[1]20'!B:K,10,0),"0")</f>
        <v>0</v>
      </c>
      <c r="EW55" s="103">
        <f>IFERROR(VLOOKUP(B55,'[1]20'!B:L,11,0),"0")</f>
        <v>0</v>
      </c>
      <c r="EX55" s="101">
        <f t="shared" si="28"/>
        <v>0</v>
      </c>
      <c r="EY55" s="103">
        <f>IFERROR(VLOOKUP(B55,'[1]21'!B:D,3,0),"0")</f>
        <v>0</v>
      </c>
      <c r="EZ55" s="103">
        <f>IFERROR(VLOOKUP(B55,'[1]21'!B:E,4,0),"0")</f>
        <v>0</v>
      </c>
      <c r="FA55" s="103">
        <f>IFERROR(VLOOKUP(B55,'[1]21'!B:F,5,0),"0")</f>
        <v>0</v>
      </c>
      <c r="FB55" s="103">
        <f>IFERROR(VLOOKUP(B55,'[1]21'!B:J,9,0),"0")</f>
        <v>0</v>
      </c>
      <c r="FC55" s="103">
        <f>IFERROR(VLOOKUP(B55,'[1]21'!B:K,10,0),"0")</f>
        <v>0</v>
      </c>
      <c r="FD55" s="103">
        <f>IFERROR(VLOOKUP(B55,'[1]21'!B:L,11,0),"0")</f>
        <v>0</v>
      </c>
      <c r="FE55" s="101">
        <f t="shared" si="29"/>
        <v>0</v>
      </c>
      <c r="FF55" s="103">
        <f>IFERROR(VLOOKUP(B55,'[1]22'!B:D,3,0),"0")</f>
        <v>0</v>
      </c>
      <c r="FG55" s="103">
        <f>IFERROR(VLOOKUP(B55,'[1]22'!B:E,4,0),"0")</f>
        <v>0</v>
      </c>
      <c r="FH55" s="103">
        <f>IFERROR(VLOOKUP(B55,'[1]22'!B:F,5,0),"0")</f>
        <v>0</v>
      </c>
      <c r="FI55" s="103">
        <f>IFERROR(VLOOKUP(B55,'[1]22'!B:J,9,0),"0")</f>
        <v>0</v>
      </c>
      <c r="FJ55" s="103">
        <f>IFERROR(VLOOKUP(B55,'[1]22'!B:K,10,0),"0")</f>
        <v>0</v>
      </c>
      <c r="FK55" s="103">
        <f>IFERROR(VLOOKUP(B55,'[1]22'!B:L,11,0),"0")</f>
        <v>0</v>
      </c>
      <c r="FL55" s="101">
        <f t="shared" si="30"/>
        <v>0</v>
      </c>
      <c r="FM55" s="103">
        <f>IFERROR(VLOOKUP(B55,'[1]23'!B:D,3,0),"0")</f>
        <v>0</v>
      </c>
      <c r="FN55" s="103">
        <f>IFERROR(VLOOKUP(B55,'[1]23'!B:E,4,0),"0")</f>
        <v>0</v>
      </c>
      <c r="FO55" s="103">
        <f>IFERROR(VLOOKUP(B55,'[1]23'!B:F,5,0),"0")</f>
        <v>0</v>
      </c>
      <c r="FP55" s="103">
        <f>IFERROR(VLOOKUP(B55,'[1]23'!B:J,9,0),"0")</f>
        <v>0</v>
      </c>
      <c r="FQ55" s="103">
        <f>IFERROR(VLOOKUP(B55,'[1]23'!B:K,10,0),"0")</f>
        <v>0</v>
      </c>
      <c r="FR55" s="103">
        <f>IFERROR(VLOOKUP(B55,'[1]23'!B:L,11,0),"0")</f>
        <v>0</v>
      </c>
      <c r="FS55" s="101">
        <f t="shared" si="31"/>
        <v>0</v>
      </c>
      <c r="FT55" s="103">
        <f>IFERROR(VLOOKUP(B55,'[1]24'!B:D,3,0),"0")</f>
        <v>0</v>
      </c>
      <c r="FU55" s="103">
        <f>IFERROR(VLOOKUP(B55,'[1]24'!B:E,4,0),"0")</f>
        <v>0</v>
      </c>
      <c r="FV55" s="103">
        <f>IFERROR(VLOOKUP(B55,'[1]24'!B:F,5,0),"0")</f>
        <v>0</v>
      </c>
      <c r="FW55" s="103">
        <f>IFERROR(VLOOKUP(B55,'[1]24'!B:J,9,0),"0")</f>
        <v>0</v>
      </c>
      <c r="FX55" s="103">
        <f>IFERROR(VLOOKUP(B55,'[1]24'!B:K,10,0),"0")</f>
        <v>0</v>
      </c>
      <c r="FY55" s="103">
        <f>IFERROR(VLOOKUP(B55,'[1]24'!B:L,11,0),"0")</f>
        <v>0</v>
      </c>
      <c r="FZ55" s="101">
        <f t="shared" si="32"/>
        <v>0</v>
      </c>
      <c r="GA55" s="103">
        <f>IFERROR(VLOOKUP(B55,'[1]25'!B:D,3,0),"0")</f>
        <v>0</v>
      </c>
      <c r="GB55" s="103">
        <f>IFERROR(VLOOKUP(B55,'[1]25'!B:E,4,0),"0")</f>
        <v>0</v>
      </c>
      <c r="GC55" s="103">
        <f>IFERROR(VLOOKUP(B55,'[1]25'!B:F,5,0),"0")</f>
        <v>0</v>
      </c>
      <c r="GD55" s="103">
        <f>IFERROR(VLOOKUP(B55,'[1]25'!B:J,9,0),"0")</f>
        <v>0</v>
      </c>
      <c r="GE55" s="103">
        <f>IFERROR(VLOOKUP(B55,'[1]25'!B:K,10,0),"0")</f>
        <v>0</v>
      </c>
      <c r="GF55" s="103">
        <f>IFERROR(VLOOKUP(B55,'[1]25'!B:L,11,0),"0")</f>
        <v>0</v>
      </c>
      <c r="GG55" s="101">
        <f t="shared" si="33"/>
        <v>0</v>
      </c>
      <c r="GH55" s="103">
        <f>IFERROR(VLOOKUP(B55,'[1]26'!B:D,3,0),"0")</f>
        <v>0</v>
      </c>
      <c r="GI55" s="103">
        <f>IFERROR(VLOOKUP(B55,'[1]26'!B:E,4,0),"0")</f>
        <v>0</v>
      </c>
      <c r="GJ55" s="103">
        <f>IFERROR(VLOOKUP(B55,'[1]26'!B:F,5,0),"0")</f>
        <v>0</v>
      </c>
      <c r="GK55" s="103">
        <f>IFERROR(VLOOKUP(B55,'[1]26'!B:J,9,0),"0")</f>
        <v>0</v>
      </c>
      <c r="GL55" s="103">
        <f>IFERROR(VLOOKUP(B55,'[1]26'!B:K,10,0),"0")</f>
        <v>0</v>
      </c>
      <c r="GM55" s="103">
        <f>IFERROR(VLOOKUP(B55,'[1]26'!B:L,11,0),"0")</f>
        <v>0</v>
      </c>
      <c r="GN55" s="101">
        <f t="shared" si="34"/>
        <v>0</v>
      </c>
      <c r="GO55" s="103">
        <f>IFERROR(VLOOKUP(B55,'[1]27'!B:D,3,0),"0")</f>
        <v>0</v>
      </c>
      <c r="GP55" s="103">
        <f>IFERROR(VLOOKUP(B55,'[1]27'!B:E,4,0),"0")</f>
        <v>0</v>
      </c>
      <c r="GQ55" s="103">
        <f>IFERROR(VLOOKUP(B55,'[1]27'!B:F,5,0),"0")</f>
        <v>0</v>
      </c>
      <c r="GR55" s="103">
        <f>IFERROR(VLOOKUP(B55,'[1]27'!B:J,9,0),"0")</f>
        <v>0</v>
      </c>
      <c r="GS55" s="103">
        <f>IFERROR(VLOOKUP(B55,'[1]27'!B:K,10,0),"0")</f>
        <v>0</v>
      </c>
      <c r="GT55" s="103">
        <f>IFERROR(VLOOKUP(B55,'[1]27'!B:L,11,0),"0")</f>
        <v>0</v>
      </c>
      <c r="GU55" s="101">
        <f t="shared" si="35"/>
        <v>0</v>
      </c>
      <c r="GV55" s="103">
        <f>IFERROR(VLOOKUP(B55,'[1]28'!B:D,3,0),"0")</f>
        <v>0</v>
      </c>
      <c r="GW55" s="103">
        <f>IFERROR(VLOOKUP(B55,'[1]28'!B:E,4,0),"0")</f>
        <v>0</v>
      </c>
      <c r="GX55" s="103">
        <f>IFERROR(VLOOKUP(B55,'[1]28'!B:F,5,0),"0")</f>
        <v>0</v>
      </c>
      <c r="GY55" s="103">
        <f>IFERROR(VLOOKUP(B55,'[1]28'!B:J,9,0),"0")</f>
        <v>0</v>
      </c>
      <c r="GZ55" s="103">
        <f>IFERROR(VLOOKUP(B55,'[1]28'!B:K,10,0),"0")</f>
        <v>0</v>
      </c>
      <c r="HA55" s="103">
        <f>IFERROR(VLOOKUP(B55,'[1]28'!B:L,11,0),"0")</f>
        <v>0</v>
      </c>
      <c r="HB55" s="101">
        <f t="shared" si="36"/>
        <v>0</v>
      </c>
      <c r="HC55" s="103">
        <f>IFERROR(VLOOKUP(B55,'[1]29'!B:D,3,0),"0")</f>
        <v>0</v>
      </c>
      <c r="HD55" s="103">
        <f>IFERROR(VLOOKUP(B55,'[1]29'!B:E,4,0),"0")</f>
        <v>0</v>
      </c>
      <c r="HE55" s="103">
        <f>IFERROR(VLOOKUP(B55,'[1]29'!B:F,5,0),"0")</f>
        <v>0</v>
      </c>
      <c r="HF55" s="103">
        <f>IFERROR(VLOOKUP(B55,'[1]29'!B:J,9,0),"0")</f>
        <v>0</v>
      </c>
      <c r="HG55" s="103">
        <f>IFERROR(VLOOKUP(B55,'[1]29'!B:K,10,0),"0")</f>
        <v>0</v>
      </c>
      <c r="HH55" s="103">
        <f>IFERROR(VLOOKUP(B55,'[1]29'!B:L,11,0),"0")</f>
        <v>0</v>
      </c>
      <c r="HI55" s="101">
        <f t="shared" si="37"/>
        <v>0</v>
      </c>
      <c r="HJ55" s="103">
        <f>IFERROR(VLOOKUP(B55,'[1]30'!B:D,3,0),"0")</f>
        <v>0</v>
      </c>
      <c r="HK55" s="103">
        <f>IFERROR(VLOOKUP(B55,'[1]30'!B:E,4,0),"0")</f>
        <v>0</v>
      </c>
      <c r="HL55" s="103">
        <f>IFERROR(VLOOKUP(B55,'[1]30'!B:F,5,0),"0")</f>
        <v>0</v>
      </c>
      <c r="HM55" s="103">
        <f>IFERROR(VLOOKUP(B55,'[1]30'!B:J,9,0),"0")</f>
        <v>0</v>
      </c>
      <c r="HN55" s="103">
        <f>IFERROR(VLOOKUP(B55,'[1]30'!B:K,10,0),"0")</f>
        <v>0</v>
      </c>
      <c r="HO55" s="103">
        <f>IFERROR(VLOOKUP(B55,'[1]30'!B:L,11,0),"0")</f>
        <v>0</v>
      </c>
      <c r="HP55" s="101">
        <f t="shared" si="38"/>
        <v>0</v>
      </c>
      <c r="HQ55" s="103">
        <f>IFERROR(VLOOKUP(B55,'[1]31'!B:D,3,0),"0")</f>
        <v>0</v>
      </c>
      <c r="HR55" s="103">
        <f>IFERROR(VLOOKUP(B55,'[1]31'!B:E,4,0),"0")</f>
        <v>0</v>
      </c>
      <c r="HS55" s="103">
        <f>IFERROR(VLOOKUP(B55,'[1]31'!B:F,5,0),"0")</f>
        <v>0</v>
      </c>
      <c r="HT55" s="103">
        <f>IFERROR(VLOOKUP(B55,'[1]31'!B:J,9,0),"0")</f>
        <v>0</v>
      </c>
      <c r="HU55" s="103">
        <f>IFERROR(VLOOKUP(B55,'[1]31'!B:K,10,0),"0")</f>
        <v>0</v>
      </c>
      <c r="HV55" s="103">
        <f>IFERROR(VLOOKUP(B55,'[1]31'!B:L,11,0),"0")</f>
        <v>0</v>
      </c>
      <c r="HW55" s="101">
        <f t="shared" si="39"/>
        <v>0</v>
      </c>
    </row>
    <row r="56" spans="1:231" x14ac:dyDescent="0.6">
      <c r="A56" s="83">
        <v>53</v>
      </c>
      <c r="B56" s="83">
        <v>1111012</v>
      </c>
      <c r="C56" s="84" t="s">
        <v>16916</v>
      </c>
      <c r="D56" s="83" t="s">
        <v>168</v>
      </c>
      <c r="E56" s="85">
        <v>34.58</v>
      </c>
      <c r="F56" s="99">
        <f t="shared" si="41"/>
        <v>0</v>
      </c>
      <c r="G56" s="100">
        <f t="shared" si="42"/>
        <v>0</v>
      </c>
      <c r="H56" s="100">
        <f t="shared" si="42"/>
        <v>0</v>
      </c>
      <c r="I56" s="100">
        <f t="shared" si="42"/>
        <v>0</v>
      </c>
      <c r="J56" s="100">
        <f t="shared" si="42"/>
        <v>0</v>
      </c>
      <c r="K56" s="100">
        <f t="shared" si="42"/>
        <v>0</v>
      </c>
      <c r="L56" s="100">
        <f t="shared" si="42"/>
        <v>0</v>
      </c>
      <c r="M56" s="101">
        <f t="shared" si="7"/>
        <v>0</v>
      </c>
      <c r="N56" s="102">
        <f t="shared" ref="N56:N119" si="43">+G56+H56+I56+J56+K56</f>
        <v>0</v>
      </c>
      <c r="O56" s="103">
        <f>IFERROR(VLOOKUP(B56,'[1]1'!B:D,3,0),"0")</f>
        <v>0</v>
      </c>
      <c r="P56" s="103">
        <f>IFERROR(VLOOKUP(B56,'[1]1'!B:E,4,0),"0")</f>
        <v>0</v>
      </c>
      <c r="Q56" s="103">
        <f>IFERROR(VLOOKUP(B56,'[1]1'!B:F,5,0),"0")</f>
        <v>0</v>
      </c>
      <c r="R56" s="103">
        <f>IFERROR(VLOOKUP(B56,'[1]1'!B:J,9,0),"0")</f>
        <v>0</v>
      </c>
      <c r="S56" s="103">
        <f>IFERROR(VLOOKUP(B56,'[1]1'!B:K,10,0),"0")</f>
        <v>0</v>
      </c>
      <c r="T56" s="103">
        <f>IFERROR(VLOOKUP(B56,'[1]1'!B:L,11,0),"0")</f>
        <v>0</v>
      </c>
      <c r="U56" s="101">
        <f t="shared" si="9"/>
        <v>0</v>
      </c>
      <c r="V56" s="103">
        <f>IFERROR(VLOOKUP(B56,'[1]2'!B:D,3,0),"0")</f>
        <v>0</v>
      </c>
      <c r="W56" s="103">
        <f>IFERROR(VLOOKUP(B56,'[1]2'!B:E,4,0),"0")</f>
        <v>0</v>
      </c>
      <c r="X56" s="103">
        <f>IFERROR(VLOOKUP(B56,'[1]2'!B:F,5,0),"0")</f>
        <v>0</v>
      </c>
      <c r="Y56" s="103">
        <f>IFERROR(VLOOKUP(B56,'[1]2'!B:J,9,0),"0")</f>
        <v>0</v>
      </c>
      <c r="Z56" s="103">
        <f>IFERROR(VLOOKUP(B56,'[1]2'!B:K,10,0),"0")</f>
        <v>0</v>
      </c>
      <c r="AA56" s="103">
        <f>IFERROR(VLOOKUP(B56,'[1]2'!B:L,11,0),"0")</f>
        <v>0</v>
      </c>
      <c r="AB56" s="101">
        <f t="shared" si="10"/>
        <v>0</v>
      </c>
      <c r="AC56" s="103">
        <f>IFERROR(VLOOKUP(B56,'[1]3'!B:D,3,0),"0")</f>
        <v>0</v>
      </c>
      <c r="AD56" s="103">
        <f>IFERROR(VLOOKUP(B56,'[1]3'!B:E,4,0),"0")</f>
        <v>0</v>
      </c>
      <c r="AE56" s="103">
        <f>IFERROR(VLOOKUP(B56,'[1]3'!B:F,5,0),"0")</f>
        <v>0</v>
      </c>
      <c r="AF56" s="103">
        <f>IFERROR(VLOOKUP(B56,'[1]3'!B:J,9,0),"0")</f>
        <v>0</v>
      </c>
      <c r="AG56" s="103">
        <f>IFERROR(VLOOKUP(B56,'[1]3'!B:K,10,0),"0")</f>
        <v>0</v>
      </c>
      <c r="AH56" s="103">
        <f>IFERROR(VLOOKUP(B56,'[1]3'!B:L,11,0),"0")</f>
        <v>0</v>
      </c>
      <c r="AI56" s="101">
        <f t="shared" si="11"/>
        <v>0</v>
      </c>
      <c r="AJ56" s="103">
        <f>IFERROR(VLOOKUP(B56,'[1]4'!B:D,3,0),"0")</f>
        <v>0</v>
      </c>
      <c r="AK56" s="103">
        <f>IFERROR(VLOOKUP(B56,'[1]4'!B:E,4,0),"0")</f>
        <v>0</v>
      </c>
      <c r="AL56" s="103">
        <f>IFERROR(VLOOKUP(B56,'[1]4'!B:F,5,0),"0")</f>
        <v>0</v>
      </c>
      <c r="AM56" s="103">
        <f>IFERROR(VLOOKUP(B56,'[1]4'!B:J,9,0),"0")</f>
        <v>0</v>
      </c>
      <c r="AN56" s="103">
        <f>IFERROR(VLOOKUP(B56,'[1]4'!B:K,10,0),"0")</f>
        <v>0</v>
      </c>
      <c r="AO56" s="103">
        <f>IFERROR(VLOOKUP(B56,'[1]4'!B:L,11,0),"0")</f>
        <v>0</v>
      </c>
      <c r="AP56" s="101">
        <f t="shared" si="12"/>
        <v>0</v>
      </c>
      <c r="AQ56" s="103">
        <f>IFERROR(VLOOKUP(B56,'[1]5'!B:D,3,0),"0")</f>
        <v>0</v>
      </c>
      <c r="AR56" s="103">
        <f>IFERROR(VLOOKUP(B56,'[1]5'!B:E,4,0),"0")</f>
        <v>0</v>
      </c>
      <c r="AS56" s="103">
        <f>IFERROR(VLOOKUP(B56,'[1]5'!B:F,5,0),"0")</f>
        <v>0</v>
      </c>
      <c r="AT56" s="103">
        <f>IFERROR(VLOOKUP(B56,'[1]5'!B:J,9,0),"0")</f>
        <v>0</v>
      </c>
      <c r="AU56" s="103">
        <f>IFERROR(VLOOKUP(B56,'[1]5'!B:K,10,0),"0")</f>
        <v>0</v>
      </c>
      <c r="AV56" s="103">
        <f>IFERROR(VLOOKUP(B56,'[1]5'!B:L,11,0),"0")</f>
        <v>0</v>
      </c>
      <c r="AW56" s="101">
        <f t="shared" si="13"/>
        <v>0</v>
      </c>
      <c r="AX56" s="103">
        <f>IFERROR(VLOOKUP(B56,'[1]6'!B:D,3,0),"0")</f>
        <v>0</v>
      </c>
      <c r="AY56" s="103">
        <f>IFERROR(VLOOKUP(B56,'[1]6'!B:E,4,0),"0")</f>
        <v>0</v>
      </c>
      <c r="AZ56" s="103">
        <f>IFERROR(VLOOKUP(B56,'[1]6'!B:F,5,0),"0")</f>
        <v>0</v>
      </c>
      <c r="BA56" s="103">
        <f>IFERROR(VLOOKUP(B56,'[1]6'!B:J,9,0),"0")</f>
        <v>0</v>
      </c>
      <c r="BB56" s="103">
        <f>IFERROR(VLOOKUP(B56,'[1]6'!B:K,10,0),"0")</f>
        <v>0</v>
      </c>
      <c r="BC56" s="103">
        <f>IFERROR(VLOOKUP(B56,'[1]6'!B:L,11,0),"0")</f>
        <v>0</v>
      </c>
      <c r="BD56" s="101">
        <f t="shared" si="14"/>
        <v>0</v>
      </c>
      <c r="BE56" s="103">
        <f>IFERROR(VLOOKUP(B56,'[1]7'!B:D,3,0),"0")</f>
        <v>0</v>
      </c>
      <c r="BF56" s="103">
        <f>IFERROR(VLOOKUP(B56,'[1]7'!B:E,4,0),"0")</f>
        <v>0</v>
      </c>
      <c r="BG56" s="103">
        <f>IFERROR(VLOOKUP(B56,'[1]7'!B:F,5,0),"0")</f>
        <v>0</v>
      </c>
      <c r="BH56" s="103">
        <f>IFERROR(VLOOKUP(B56,'[1]7'!B:J,9,0),"0")</f>
        <v>0</v>
      </c>
      <c r="BI56" s="103">
        <f>IFERROR(VLOOKUP(B56,'[1]7'!B:K,10,0),"0")</f>
        <v>0</v>
      </c>
      <c r="BJ56" s="103">
        <f>IFERROR(VLOOKUP(B56,'[1]7'!B:L,11,0),"0")</f>
        <v>0</v>
      </c>
      <c r="BK56" s="101">
        <f t="shared" si="15"/>
        <v>0</v>
      </c>
      <c r="BL56" s="103">
        <f>IFERROR(VLOOKUP(B56,'[1]8'!B:D,3,0),"0")</f>
        <v>0</v>
      </c>
      <c r="BM56" s="103">
        <f>IFERROR(VLOOKUP(B56,'[1]8'!B:E,4,0),"0")</f>
        <v>0</v>
      </c>
      <c r="BN56" s="103">
        <f>IFERROR(VLOOKUP(B56,'[1]8'!B:F,5,0),"0")</f>
        <v>0</v>
      </c>
      <c r="BO56" s="103">
        <f>IFERROR(VLOOKUP(B56,'[1]8'!B:J,9,0),"0")</f>
        <v>0</v>
      </c>
      <c r="BP56" s="103">
        <f>IFERROR(VLOOKUP(B56,'[1]8'!B:K,10,0),"0")</f>
        <v>0</v>
      </c>
      <c r="BQ56" s="103">
        <f>IFERROR(VLOOKUP(B56,'[1]8'!B:L,11,0),"0")</f>
        <v>0</v>
      </c>
      <c r="BR56" s="101">
        <f t="shared" si="16"/>
        <v>0</v>
      </c>
      <c r="BS56" s="103">
        <f>IFERROR(VLOOKUP(B56,'[1]9'!B:D,3,0),"0")</f>
        <v>0</v>
      </c>
      <c r="BT56" s="103">
        <f>IFERROR(VLOOKUP(B56,'[1]9'!B:E,4,0),"0")</f>
        <v>0</v>
      </c>
      <c r="BU56" s="103">
        <f>IFERROR(VLOOKUP(B56,'[1]9'!B:F,5,0),"0")</f>
        <v>0</v>
      </c>
      <c r="BV56" s="103">
        <f>IFERROR(VLOOKUP(B56,'[1]9'!B:J,9,0),"0")</f>
        <v>0</v>
      </c>
      <c r="BW56" s="103">
        <f>IFERROR(VLOOKUP(B56,'[1]9'!B:K,10,0),"0")</f>
        <v>0</v>
      </c>
      <c r="BX56" s="103">
        <f>IFERROR(VLOOKUP(B56,'[1]9'!B:L,11,0),"0")</f>
        <v>0</v>
      </c>
      <c r="BY56" s="101">
        <f t="shared" si="17"/>
        <v>0</v>
      </c>
      <c r="BZ56" s="103">
        <f>IFERROR(VLOOKUP(B56,'[1]10'!B:D,3,0),"0")</f>
        <v>0</v>
      </c>
      <c r="CA56" s="103">
        <f>IFERROR(VLOOKUP(B56,'[1]10'!B:E,4,0),"0")</f>
        <v>0</v>
      </c>
      <c r="CB56" s="103">
        <f>IFERROR(VLOOKUP(B56,'[1]10'!B:F,5,0),"0")</f>
        <v>0</v>
      </c>
      <c r="CC56" s="103">
        <f>IFERROR(VLOOKUP(B56,'[1]10'!B:J,9,0),"0")</f>
        <v>0</v>
      </c>
      <c r="CD56" s="103">
        <f>IFERROR(VLOOKUP(B56,'[1]10'!B:K,10,0),"0")</f>
        <v>0</v>
      </c>
      <c r="CE56" s="103">
        <f>IFERROR(VLOOKUP(B56,'[1]10'!B:L,11,0),"0")</f>
        <v>0</v>
      </c>
      <c r="CF56" s="101">
        <f t="shared" si="18"/>
        <v>0</v>
      </c>
      <c r="CG56" s="103">
        <f>IFERROR(VLOOKUP(B56,'[1]11'!B:D,3,0),"0")</f>
        <v>0</v>
      </c>
      <c r="CH56" s="103">
        <f>IFERROR(VLOOKUP(B56,'[1]11'!B:E,4,0),"0")</f>
        <v>0</v>
      </c>
      <c r="CI56" s="103">
        <f>IFERROR(VLOOKUP(B56,'[1]11'!B:F,5,0),"0")</f>
        <v>0</v>
      </c>
      <c r="CJ56" s="103">
        <f>IFERROR(VLOOKUP(B56,'[1]11'!B:J,9,0),"0")</f>
        <v>0</v>
      </c>
      <c r="CK56" s="103">
        <f>IFERROR(VLOOKUP(B56,'[1]11'!B:K,10,0),"0")</f>
        <v>0</v>
      </c>
      <c r="CL56" s="103">
        <f>IFERROR(VLOOKUP(B56,'[1]11'!B:L,11,0),"0")</f>
        <v>0</v>
      </c>
      <c r="CM56" s="101">
        <f t="shared" si="19"/>
        <v>0</v>
      </c>
      <c r="CN56" s="103">
        <f>IFERROR(VLOOKUP(B56,'[1]12'!B:D,3,0),"0")</f>
        <v>0</v>
      </c>
      <c r="CO56" s="103">
        <f>IFERROR(VLOOKUP(B56,'[1]12'!B:E,4,0),"0")</f>
        <v>0</v>
      </c>
      <c r="CP56" s="103">
        <f>IFERROR(VLOOKUP(B56,'[1]12'!B:F,5,0),"0")</f>
        <v>0</v>
      </c>
      <c r="CQ56" s="103">
        <f>IFERROR(VLOOKUP(B56,'[1]12'!B:J,9,0),"0")</f>
        <v>0</v>
      </c>
      <c r="CR56" s="103">
        <f>IFERROR(VLOOKUP(B56,'[1]12'!B:K,10,0),"0")</f>
        <v>0</v>
      </c>
      <c r="CS56" s="103">
        <f>IFERROR(VLOOKUP(B56,'[1]12'!B:L,11,0),"0")</f>
        <v>0</v>
      </c>
      <c r="CT56" s="101">
        <f t="shared" si="20"/>
        <v>0</v>
      </c>
      <c r="CU56" s="103">
        <f>IFERROR(VLOOKUP(B56,'[1]13'!B:D,3,0),"0")</f>
        <v>0</v>
      </c>
      <c r="CV56" s="103">
        <f>IFERROR(VLOOKUP(B56,'[1]13'!B:E,4,0),"0")</f>
        <v>0</v>
      </c>
      <c r="CW56" s="103">
        <f>IFERROR(VLOOKUP(B56,'[1]13'!B:F,5,0),"0")</f>
        <v>0</v>
      </c>
      <c r="CX56" s="103">
        <f>IFERROR(VLOOKUP(B56,'[1]13'!B:J,9,0),"0")</f>
        <v>0</v>
      </c>
      <c r="CY56" s="103">
        <f>IFERROR(VLOOKUP(B56,'[1]13'!B:K,10,0),"0")</f>
        <v>0</v>
      </c>
      <c r="CZ56" s="103">
        <f>IFERROR(VLOOKUP(B56,'[1]13'!B:L,11,0),"0")</f>
        <v>0</v>
      </c>
      <c r="DA56" s="101">
        <f t="shared" si="21"/>
        <v>0</v>
      </c>
      <c r="DB56" s="103">
        <f>IFERROR(VLOOKUP(B56,'[1]14'!B:D,3,0),"0")</f>
        <v>0</v>
      </c>
      <c r="DC56" s="103">
        <f>IFERROR(VLOOKUP(B56,'[1]14'!B:E,4,0),"0")</f>
        <v>0</v>
      </c>
      <c r="DD56" s="103">
        <f>IFERROR(VLOOKUP(B56,'[1]14'!B:F,5,0),"0")</f>
        <v>0</v>
      </c>
      <c r="DE56" s="103">
        <f>IFERROR(VLOOKUP(B56,'[1]14'!B:J,9,0),"0")</f>
        <v>0</v>
      </c>
      <c r="DF56" s="103">
        <f>IFERROR(VLOOKUP(B56,'[1]14'!B:K,10,0),"0")</f>
        <v>0</v>
      </c>
      <c r="DG56" s="103">
        <f>IFERROR(VLOOKUP(B56,'[1]14'!B:L,11,0),"0")</f>
        <v>0</v>
      </c>
      <c r="DH56" s="101">
        <f t="shared" si="22"/>
        <v>0</v>
      </c>
      <c r="DI56" s="103">
        <f>IFERROR(VLOOKUP(B56,'[1]15'!B:D,3,0),"0")</f>
        <v>0</v>
      </c>
      <c r="DJ56" s="103">
        <f>IFERROR(VLOOKUP(B56,'[1]15'!B:E,4,0),"0")</f>
        <v>0</v>
      </c>
      <c r="DK56" s="103">
        <f>IFERROR(VLOOKUP(B56,'[1]15'!B:F,5,0),"0")</f>
        <v>0</v>
      </c>
      <c r="DL56" s="103">
        <f>IFERROR(VLOOKUP(B56,'[1]15'!B:J,9,0),"0")</f>
        <v>0</v>
      </c>
      <c r="DM56" s="103">
        <f>IFERROR(VLOOKUP(B56,'[1]15'!B:K,10,0),"0")</f>
        <v>0</v>
      </c>
      <c r="DN56" s="103">
        <f>IFERROR(VLOOKUP(B56,'[1]15'!B:L,11,0),"0")</f>
        <v>0</v>
      </c>
      <c r="DO56" s="101">
        <f t="shared" si="23"/>
        <v>0</v>
      </c>
      <c r="DP56" s="103">
        <f>IFERROR(VLOOKUP(B56,'[1]16'!B:D,3,0),"0")</f>
        <v>0</v>
      </c>
      <c r="DQ56" s="103">
        <f>IFERROR(VLOOKUP(B56,'[1]16'!B:E,4,0),"0")</f>
        <v>0</v>
      </c>
      <c r="DR56" s="103">
        <f>IFERROR(VLOOKUP(B56,'[1]16'!B:F,5,0),"0")</f>
        <v>0</v>
      </c>
      <c r="DS56" s="103">
        <f>IFERROR(VLOOKUP(B56,'[1]16'!B:J,9,0),"0")</f>
        <v>0</v>
      </c>
      <c r="DT56" s="103">
        <f>IFERROR(VLOOKUP(B56,'[1]16'!B:K,10,0),"0")</f>
        <v>0</v>
      </c>
      <c r="DU56" s="103">
        <f>IFERROR(VLOOKUP(B56,'[1]16'!B:L,11,0),"0")</f>
        <v>0</v>
      </c>
      <c r="DV56" s="101">
        <f t="shared" si="24"/>
        <v>0</v>
      </c>
      <c r="DW56" s="103">
        <f>IFERROR(VLOOKUP(B56,'[1]17'!B:D,3,0),"0")</f>
        <v>0</v>
      </c>
      <c r="DX56" s="103">
        <f>IFERROR(VLOOKUP(B56,'[1]17'!B:E,4,0),"0")</f>
        <v>0</v>
      </c>
      <c r="DY56" s="103">
        <f>IFERROR(VLOOKUP(B56,'[1]17'!B:F,5,0),"0")</f>
        <v>0</v>
      </c>
      <c r="DZ56" s="103">
        <f>IFERROR(VLOOKUP(B56,'[1]17'!B:J,9,0),"0")</f>
        <v>0</v>
      </c>
      <c r="EA56" s="103">
        <f>IFERROR(VLOOKUP(B56,'[1]17'!B:K,10,0),"0")</f>
        <v>0</v>
      </c>
      <c r="EB56" s="103">
        <f>IFERROR(VLOOKUP(B56,'[1]17'!B:L,11,0),"0")</f>
        <v>0</v>
      </c>
      <c r="EC56" s="101">
        <f t="shared" si="25"/>
        <v>0</v>
      </c>
      <c r="ED56" s="103">
        <f>IFERROR(VLOOKUP(B56,'[1]18'!B:D,3,0),"0")</f>
        <v>0</v>
      </c>
      <c r="EE56" s="103">
        <f>IFERROR(VLOOKUP(B56,'[1]18'!B:E,4,0),"0")</f>
        <v>0</v>
      </c>
      <c r="EF56" s="103">
        <f>IFERROR(VLOOKUP(B56,'[1]18'!B:F,5,0),"0")</f>
        <v>0</v>
      </c>
      <c r="EG56" s="103">
        <f>IFERROR(VLOOKUP(B56,'[1]18'!B:J,9,0),"0")</f>
        <v>0</v>
      </c>
      <c r="EH56" s="103">
        <f>IFERROR(VLOOKUP(B56,'[1]18'!B:K,10,0),"0")</f>
        <v>0</v>
      </c>
      <c r="EI56" s="103">
        <f>IFERROR(VLOOKUP(B56,'[1]18'!B:L,11,0),"0")</f>
        <v>0</v>
      </c>
      <c r="EJ56" s="101">
        <f t="shared" si="26"/>
        <v>0</v>
      </c>
      <c r="EK56" s="103">
        <f>IFERROR(VLOOKUP(B56,'[1]19'!B:D,3,0),"0")</f>
        <v>0</v>
      </c>
      <c r="EL56" s="103">
        <f>IFERROR(VLOOKUP(B56,'[1]19'!B:E,4,0),"0")</f>
        <v>0</v>
      </c>
      <c r="EM56" s="103">
        <f>IFERROR(VLOOKUP(B56,'[1]19'!B:F,5,0),"0")</f>
        <v>0</v>
      </c>
      <c r="EN56" s="103">
        <f>IFERROR(VLOOKUP(B56,'[1]19'!B:J,9,0),"0")</f>
        <v>0</v>
      </c>
      <c r="EO56" s="103">
        <f>IFERROR(VLOOKUP(B56,'[1]19'!B:K,10,0),"0")</f>
        <v>0</v>
      </c>
      <c r="EP56" s="103">
        <f>IFERROR(VLOOKUP(B56,'[1]19'!B:L,11,0),"0")</f>
        <v>0</v>
      </c>
      <c r="EQ56" s="101">
        <f t="shared" si="27"/>
        <v>0</v>
      </c>
      <c r="ER56" s="103">
        <f>IFERROR(VLOOKUP(B56,'[1]20'!B:D,3,0),"0")</f>
        <v>0</v>
      </c>
      <c r="ES56" s="103">
        <f>IFERROR(VLOOKUP(B56,'[1]20'!B:E,4,0),"0")</f>
        <v>0</v>
      </c>
      <c r="ET56" s="103">
        <f>IFERROR(VLOOKUP(B56,'[1]20'!B:F,5,0),"0")</f>
        <v>0</v>
      </c>
      <c r="EU56" s="103">
        <f>IFERROR(VLOOKUP(B56,'[1]20'!B:J,9,0),"0")</f>
        <v>0</v>
      </c>
      <c r="EV56" s="103">
        <f>IFERROR(VLOOKUP(B56,'[1]20'!B:K,10,0),"0")</f>
        <v>0</v>
      </c>
      <c r="EW56" s="103">
        <f>IFERROR(VLOOKUP(B56,'[1]20'!B:L,11,0),"0")</f>
        <v>0</v>
      </c>
      <c r="EX56" s="101">
        <f t="shared" si="28"/>
        <v>0</v>
      </c>
      <c r="EY56" s="103">
        <f>IFERROR(VLOOKUP(B56,'[1]21'!B:D,3,0),"0")</f>
        <v>0</v>
      </c>
      <c r="EZ56" s="103">
        <f>IFERROR(VLOOKUP(B56,'[1]21'!B:E,4,0),"0")</f>
        <v>0</v>
      </c>
      <c r="FA56" s="103">
        <f>IFERROR(VLOOKUP(B56,'[1]21'!B:F,5,0),"0")</f>
        <v>0</v>
      </c>
      <c r="FB56" s="103">
        <f>IFERROR(VLOOKUP(B56,'[1]21'!B:J,9,0),"0")</f>
        <v>0</v>
      </c>
      <c r="FC56" s="103">
        <f>IFERROR(VLOOKUP(B56,'[1]21'!B:K,10,0),"0")</f>
        <v>0</v>
      </c>
      <c r="FD56" s="103">
        <f>IFERROR(VLOOKUP(B56,'[1]21'!B:L,11,0),"0")</f>
        <v>0</v>
      </c>
      <c r="FE56" s="101">
        <f t="shared" si="29"/>
        <v>0</v>
      </c>
      <c r="FF56" s="103">
        <f>IFERROR(VLOOKUP(B56,'[1]22'!B:D,3,0),"0")</f>
        <v>0</v>
      </c>
      <c r="FG56" s="103">
        <f>IFERROR(VLOOKUP(B56,'[1]22'!B:E,4,0),"0")</f>
        <v>0</v>
      </c>
      <c r="FH56" s="103">
        <f>IFERROR(VLOOKUP(B56,'[1]22'!B:F,5,0),"0")</f>
        <v>0</v>
      </c>
      <c r="FI56" s="103">
        <f>IFERROR(VLOOKUP(B56,'[1]22'!B:J,9,0),"0")</f>
        <v>0</v>
      </c>
      <c r="FJ56" s="103">
        <f>IFERROR(VLOOKUP(B56,'[1]22'!B:K,10,0),"0")</f>
        <v>0</v>
      </c>
      <c r="FK56" s="103">
        <f>IFERROR(VLOOKUP(B56,'[1]22'!B:L,11,0),"0")</f>
        <v>0</v>
      </c>
      <c r="FL56" s="101">
        <f t="shared" si="30"/>
        <v>0</v>
      </c>
      <c r="FM56" s="103">
        <f>IFERROR(VLOOKUP(B56,'[1]23'!B:D,3,0),"0")</f>
        <v>0</v>
      </c>
      <c r="FN56" s="103">
        <f>IFERROR(VLOOKUP(B56,'[1]23'!B:E,4,0),"0")</f>
        <v>0</v>
      </c>
      <c r="FO56" s="103">
        <f>IFERROR(VLOOKUP(B56,'[1]23'!B:F,5,0),"0")</f>
        <v>0</v>
      </c>
      <c r="FP56" s="103">
        <f>IFERROR(VLOOKUP(B56,'[1]23'!B:J,9,0),"0")</f>
        <v>0</v>
      </c>
      <c r="FQ56" s="103">
        <f>IFERROR(VLOOKUP(B56,'[1]23'!B:K,10,0),"0")</f>
        <v>0</v>
      </c>
      <c r="FR56" s="103">
        <f>IFERROR(VLOOKUP(B56,'[1]23'!B:L,11,0),"0")</f>
        <v>0</v>
      </c>
      <c r="FS56" s="101">
        <f t="shared" si="31"/>
        <v>0</v>
      </c>
      <c r="FT56" s="103">
        <f>IFERROR(VLOOKUP(B56,'[1]24'!B:D,3,0),"0")</f>
        <v>0</v>
      </c>
      <c r="FU56" s="103">
        <f>IFERROR(VLOOKUP(B56,'[1]24'!B:E,4,0),"0")</f>
        <v>0</v>
      </c>
      <c r="FV56" s="103">
        <f>IFERROR(VLOOKUP(B56,'[1]24'!B:F,5,0),"0")</f>
        <v>0</v>
      </c>
      <c r="FW56" s="103">
        <f>IFERROR(VLOOKUP(B56,'[1]24'!B:J,9,0),"0")</f>
        <v>0</v>
      </c>
      <c r="FX56" s="103">
        <f>IFERROR(VLOOKUP(B56,'[1]24'!B:K,10,0),"0")</f>
        <v>0</v>
      </c>
      <c r="FY56" s="103">
        <f>IFERROR(VLOOKUP(B56,'[1]24'!B:L,11,0),"0")</f>
        <v>0</v>
      </c>
      <c r="FZ56" s="101">
        <f t="shared" si="32"/>
        <v>0</v>
      </c>
      <c r="GA56" s="103">
        <f>IFERROR(VLOOKUP(B56,'[1]25'!B:D,3,0),"0")</f>
        <v>0</v>
      </c>
      <c r="GB56" s="103">
        <f>IFERROR(VLOOKUP(B56,'[1]25'!B:E,4,0),"0")</f>
        <v>0</v>
      </c>
      <c r="GC56" s="103">
        <f>IFERROR(VLOOKUP(B56,'[1]25'!B:F,5,0),"0")</f>
        <v>0</v>
      </c>
      <c r="GD56" s="103">
        <f>IFERROR(VLOOKUP(B56,'[1]25'!B:J,9,0),"0")</f>
        <v>0</v>
      </c>
      <c r="GE56" s="103">
        <f>IFERROR(VLOOKUP(B56,'[1]25'!B:K,10,0),"0")</f>
        <v>0</v>
      </c>
      <c r="GF56" s="103">
        <f>IFERROR(VLOOKUP(B56,'[1]25'!B:L,11,0),"0")</f>
        <v>0</v>
      </c>
      <c r="GG56" s="101">
        <f t="shared" si="33"/>
        <v>0</v>
      </c>
      <c r="GH56" s="103">
        <f>IFERROR(VLOOKUP(B56,'[1]26'!B:D,3,0),"0")</f>
        <v>0</v>
      </c>
      <c r="GI56" s="103">
        <f>IFERROR(VLOOKUP(B56,'[1]26'!B:E,4,0),"0")</f>
        <v>0</v>
      </c>
      <c r="GJ56" s="103">
        <f>IFERROR(VLOOKUP(B56,'[1]26'!B:F,5,0),"0")</f>
        <v>0</v>
      </c>
      <c r="GK56" s="103">
        <f>IFERROR(VLOOKUP(B56,'[1]26'!B:J,9,0),"0")</f>
        <v>0</v>
      </c>
      <c r="GL56" s="103">
        <f>IFERROR(VLOOKUP(B56,'[1]26'!B:K,10,0),"0")</f>
        <v>0</v>
      </c>
      <c r="GM56" s="103">
        <f>IFERROR(VLOOKUP(B56,'[1]26'!B:L,11,0),"0")</f>
        <v>0</v>
      </c>
      <c r="GN56" s="101">
        <f t="shared" si="34"/>
        <v>0</v>
      </c>
      <c r="GO56" s="103">
        <f>IFERROR(VLOOKUP(B56,'[1]27'!B:D,3,0),"0")</f>
        <v>0</v>
      </c>
      <c r="GP56" s="103">
        <f>IFERROR(VLOOKUP(B56,'[1]27'!B:E,4,0),"0")</f>
        <v>0</v>
      </c>
      <c r="GQ56" s="103">
        <f>IFERROR(VLOOKUP(B56,'[1]27'!B:F,5,0),"0")</f>
        <v>0</v>
      </c>
      <c r="GR56" s="103">
        <f>IFERROR(VLOOKUP(B56,'[1]27'!B:J,9,0),"0")</f>
        <v>0</v>
      </c>
      <c r="GS56" s="103">
        <f>IFERROR(VLOOKUP(B56,'[1]27'!B:K,10,0),"0")</f>
        <v>0</v>
      </c>
      <c r="GT56" s="103">
        <f>IFERROR(VLOOKUP(B56,'[1]27'!B:L,11,0),"0")</f>
        <v>0</v>
      </c>
      <c r="GU56" s="101">
        <f t="shared" si="35"/>
        <v>0</v>
      </c>
      <c r="GV56" s="103">
        <f>IFERROR(VLOOKUP(B56,'[1]28'!B:D,3,0),"0")</f>
        <v>0</v>
      </c>
      <c r="GW56" s="103">
        <f>IFERROR(VLOOKUP(B56,'[1]28'!B:E,4,0),"0")</f>
        <v>0</v>
      </c>
      <c r="GX56" s="103">
        <f>IFERROR(VLOOKUP(B56,'[1]28'!B:F,5,0),"0")</f>
        <v>0</v>
      </c>
      <c r="GY56" s="103">
        <f>IFERROR(VLOOKUP(B56,'[1]28'!B:J,9,0),"0")</f>
        <v>0</v>
      </c>
      <c r="GZ56" s="103">
        <f>IFERROR(VLOOKUP(B56,'[1]28'!B:K,10,0),"0")</f>
        <v>0</v>
      </c>
      <c r="HA56" s="103">
        <f>IFERROR(VLOOKUP(B56,'[1]28'!B:L,11,0),"0")</f>
        <v>0</v>
      </c>
      <c r="HB56" s="101">
        <f t="shared" si="36"/>
        <v>0</v>
      </c>
      <c r="HC56" s="103">
        <f>IFERROR(VLOOKUP(B56,'[1]29'!B:D,3,0),"0")</f>
        <v>0</v>
      </c>
      <c r="HD56" s="103">
        <f>IFERROR(VLOOKUP(B56,'[1]29'!B:E,4,0),"0")</f>
        <v>0</v>
      </c>
      <c r="HE56" s="103">
        <f>IFERROR(VLOOKUP(B56,'[1]29'!B:F,5,0),"0")</f>
        <v>0</v>
      </c>
      <c r="HF56" s="103">
        <f>IFERROR(VLOOKUP(B56,'[1]29'!B:J,9,0),"0")</f>
        <v>0</v>
      </c>
      <c r="HG56" s="103">
        <f>IFERROR(VLOOKUP(B56,'[1]29'!B:K,10,0),"0")</f>
        <v>0</v>
      </c>
      <c r="HH56" s="103">
        <f>IFERROR(VLOOKUP(B56,'[1]29'!B:L,11,0),"0")</f>
        <v>0</v>
      </c>
      <c r="HI56" s="101">
        <f t="shared" si="37"/>
        <v>0</v>
      </c>
      <c r="HJ56" s="103">
        <f>IFERROR(VLOOKUP(B56,'[1]30'!B:D,3,0),"0")</f>
        <v>0</v>
      </c>
      <c r="HK56" s="103">
        <f>IFERROR(VLOOKUP(B56,'[1]30'!B:E,4,0),"0")</f>
        <v>0</v>
      </c>
      <c r="HL56" s="103">
        <f>IFERROR(VLOOKUP(B56,'[1]30'!B:F,5,0),"0")</f>
        <v>0</v>
      </c>
      <c r="HM56" s="103">
        <f>IFERROR(VLOOKUP(B56,'[1]30'!B:J,9,0),"0")</f>
        <v>0</v>
      </c>
      <c r="HN56" s="103">
        <f>IFERROR(VLOOKUP(B56,'[1]30'!B:K,10,0),"0")</f>
        <v>0</v>
      </c>
      <c r="HO56" s="103">
        <f>IFERROR(VLOOKUP(B56,'[1]30'!B:L,11,0),"0")</f>
        <v>0</v>
      </c>
      <c r="HP56" s="101">
        <f t="shared" si="38"/>
        <v>0</v>
      </c>
      <c r="HQ56" s="103">
        <f>IFERROR(VLOOKUP(B56,'[1]31'!B:D,3,0),"0")</f>
        <v>0</v>
      </c>
      <c r="HR56" s="103">
        <f>IFERROR(VLOOKUP(B56,'[1]31'!B:E,4,0),"0")</f>
        <v>0</v>
      </c>
      <c r="HS56" s="103">
        <f>IFERROR(VLOOKUP(B56,'[1]31'!B:F,5,0),"0")</f>
        <v>0</v>
      </c>
      <c r="HT56" s="103">
        <f>IFERROR(VLOOKUP(B56,'[1]31'!B:J,9,0),"0")</f>
        <v>0</v>
      </c>
      <c r="HU56" s="103">
        <f>IFERROR(VLOOKUP(B56,'[1]31'!B:K,10,0),"0")</f>
        <v>0</v>
      </c>
      <c r="HV56" s="103">
        <f>IFERROR(VLOOKUP(B56,'[1]31'!B:L,11,0),"0")</f>
        <v>0</v>
      </c>
      <c r="HW56" s="101">
        <f t="shared" si="39"/>
        <v>0</v>
      </c>
    </row>
    <row r="57" spans="1:231" x14ac:dyDescent="0.6">
      <c r="A57" s="83">
        <v>54</v>
      </c>
      <c r="B57" s="83">
        <v>1111020</v>
      </c>
      <c r="C57" s="84" t="s">
        <v>16917</v>
      </c>
      <c r="D57" s="83" t="s">
        <v>168</v>
      </c>
      <c r="E57" s="85">
        <v>38.58</v>
      </c>
      <c r="F57" s="99">
        <f t="shared" si="41"/>
        <v>0</v>
      </c>
      <c r="G57" s="100">
        <f t="shared" si="42"/>
        <v>0</v>
      </c>
      <c r="H57" s="100">
        <f t="shared" si="42"/>
        <v>0</v>
      </c>
      <c r="I57" s="100">
        <f t="shared" si="42"/>
        <v>0</v>
      </c>
      <c r="J57" s="100">
        <f t="shared" si="42"/>
        <v>0</v>
      </c>
      <c r="K57" s="100">
        <f t="shared" si="42"/>
        <v>0</v>
      </c>
      <c r="L57" s="100">
        <f t="shared" si="42"/>
        <v>0</v>
      </c>
      <c r="M57" s="101">
        <f t="shared" si="7"/>
        <v>0</v>
      </c>
      <c r="N57" s="102">
        <f t="shared" si="43"/>
        <v>0</v>
      </c>
      <c r="O57" s="103">
        <f>IFERROR(VLOOKUP(B57,'[1]1'!B:D,3,0),"0")</f>
        <v>0</v>
      </c>
      <c r="P57" s="103">
        <f>IFERROR(VLOOKUP(B57,'[1]1'!B:E,4,0),"0")</f>
        <v>0</v>
      </c>
      <c r="Q57" s="103">
        <f>IFERROR(VLOOKUP(B57,'[1]1'!B:F,5,0),"0")</f>
        <v>0</v>
      </c>
      <c r="R57" s="103">
        <f>IFERROR(VLOOKUP(B57,'[1]1'!B:J,9,0),"0")</f>
        <v>0</v>
      </c>
      <c r="S57" s="103">
        <f>IFERROR(VLOOKUP(B57,'[1]1'!B:K,10,0),"0")</f>
        <v>0</v>
      </c>
      <c r="T57" s="103">
        <f>IFERROR(VLOOKUP(B57,'[1]1'!B:L,11,0),"0")</f>
        <v>0</v>
      </c>
      <c r="U57" s="101">
        <f t="shared" si="9"/>
        <v>0</v>
      </c>
      <c r="V57" s="103">
        <f>IFERROR(VLOOKUP(B57,'[1]2'!B:D,3,0),"0")</f>
        <v>0</v>
      </c>
      <c r="W57" s="103">
        <f>IFERROR(VLOOKUP(B57,'[1]2'!B:E,4,0),"0")</f>
        <v>0</v>
      </c>
      <c r="X57" s="103">
        <f>IFERROR(VLOOKUP(B57,'[1]2'!B:F,5,0),"0")</f>
        <v>0</v>
      </c>
      <c r="Y57" s="103">
        <f>IFERROR(VLOOKUP(B57,'[1]2'!B:J,9,0),"0")</f>
        <v>0</v>
      </c>
      <c r="Z57" s="103">
        <f>IFERROR(VLOOKUP(B57,'[1]2'!B:K,10,0),"0")</f>
        <v>0</v>
      </c>
      <c r="AA57" s="103">
        <f>IFERROR(VLOOKUP(B57,'[1]2'!B:L,11,0),"0")</f>
        <v>0</v>
      </c>
      <c r="AB57" s="101">
        <f t="shared" si="10"/>
        <v>0</v>
      </c>
      <c r="AC57" s="103">
        <f>IFERROR(VLOOKUP(B57,'[1]3'!B:D,3,0),"0")</f>
        <v>0</v>
      </c>
      <c r="AD57" s="103">
        <f>IFERROR(VLOOKUP(B57,'[1]3'!B:E,4,0),"0")</f>
        <v>0</v>
      </c>
      <c r="AE57" s="103">
        <f>IFERROR(VLOOKUP(B57,'[1]3'!B:F,5,0),"0")</f>
        <v>0</v>
      </c>
      <c r="AF57" s="103">
        <f>IFERROR(VLOOKUP(B57,'[1]3'!B:J,9,0),"0")</f>
        <v>0</v>
      </c>
      <c r="AG57" s="103">
        <f>IFERROR(VLOOKUP(B57,'[1]3'!B:K,10,0),"0")</f>
        <v>0</v>
      </c>
      <c r="AH57" s="103">
        <f>IFERROR(VLOOKUP(B57,'[1]3'!B:L,11,0),"0")</f>
        <v>0</v>
      </c>
      <c r="AI57" s="101">
        <f t="shared" si="11"/>
        <v>0</v>
      </c>
      <c r="AJ57" s="103">
        <f>IFERROR(VLOOKUP(B57,'[1]4'!B:D,3,0),"0")</f>
        <v>0</v>
      </c>
      <c r="AK57" s="103">
        <f>IFERROR(VLOOKUP(B57,'[1]4'!B:E,4,0),"0")</f>
        <v>0</v>
      </c>
      <c r="AL57" s="103">
        <f>IFERROR(VLOOKUP(B57,'[1]4'!B:F,5,0),"0")</f>
        <v>0</v>
      </c>
      <c r="AM57" s="103">
        <f>IFERROR(VLOOKUP(B57,'[1]4'!B:J,9,0),"0")</f>
        <v>0</v>
      </c>
      <c r="AN57" s="103">
        <f>IFERROR(VLOOKUP(B57,'[1]4'!B:K,10,0),"0")</f>
        <v>0</v>
      </c>
      <c r="AO57" s="103">
        <f>IFERROR(VLOOKUP(B57,'[1]4'!B:L,11,0),"0")</f>
        <v>0</v>
      </c>
      <c r="AP57" s="101">
        <f t="shared" si="12"/>
        <v>0</v>
      </c>
      <c r="AQ57" s="103">
        <f>IFERROR(VLOOKUP(B57,'[1]5'!B:D,3,0),"0")</f>
        <v>0</v>
      </c>
      <c r="AR57" s="103">
        <f>IFERROR(VLOOKUP(B57,'[1]5'!B:E,4,0),"0")</f>
        <v>0</v>
      </c>
      <c r="AS57" s="103">
        <f>IFERROR(VLOOKUP(B57,'[1]5'!B:F,5,0),"0")</f>
        <v>0</v>
      </c>
      <c r="AT57" s="103">
        <f>IFERROR(VLOOKUP(B57,'[1]5'!B:J,9,0),"0")</f>
        <v>0</v>
      </c>
      <c r="AU57" s="103">
        <f>IFERROR(VLOOKUP(B57,'[1]5'!B:K,10,0),"0")</f>
        <v>0</v>
      </c>
      <c r="AV57" s="103">
        <f>IFERROR(VLOOKUP(B57,'[1]5'!B:L,11,0),"0")</f>
        <v>0</v>
      </c>
      <c r="AW57" s="101">
        <f t="shared" si="13"/>
        <v>0</v>
      </c>
      <c r="AX57" s="103">
        <f>IFERROR(VLOOKUP(B57,'[1]6'!B:D,3,0),"0")</f>
        <v>0</v>
      </c>
      <c r="AY57" s="103">
        <f>IFERROR(VLOOKUP(B57,'[1]6'!B:E,4,0),"0")</f>
        <v>0</v>
      </c>
      <c r="AZ57" s="103">
        <f>IFERROR(VLOOKUP(B57,'[1]6'!B:F,5,0),"0")</f>
        <v>0</v>
      </c>
      <c r="BA57" s="103">
        <f>IFERROR(VLOOKUP(B57,'[1]6'!B:J,9,0),"0")</f>
        <v>0</v>
      </c>
      <c r="BB57" s="103">
        <f>IFERROR(VLOOKUP(B57,'[1]6'!B:K,10,0),"0")</f>
        <v>0</v>
      </c>
      <c r="BC57" s="103">
        <f>IFERROR(VLOOKUP(B57,'[1]6'!B:L,11,0),"0")</f>
        <v>0</v>
      </c>
      <c r="BD57" s="101">
        <f t="shared" si="14"/>
        <v>0</v>
      </c>
      <c r="BE57" s="103">
        <f>IFERROR(VLOOKUP(B57,'[1]7'!B:D,3,0),"0")</f>
        <v>0</v>
      </c>
      <c r="BF57" s="103">
        <f>IFERROR(VLOOKUP(B57,'[1]7'!B:E,4,0),"0")</f>
        <v>0</v>
      </c>
      <c r="BG57" s="103">
        <f>IFERROR(VLOOKUP(B57,'[1]7'!B:F,5,0),"0")</f>
        <v>0</v>
      </c>
      <c r="BH57" s="103">
        <f>IFERROR(VLOOKUP(B57,'[1]7'!B:J,9,0),"0")</f>
        <v>0</v>
      </c>
      <c r="BI57" s="103">
        <f>IFERROR(VLOOKUP(B57,'[1]7'!B:K,10,0),"0")</f>
        <v>0</v>
      </c>
      <c r="BJ57" s="103">
        <f>IFERROR(VLOOKUP(B57,'[1]7'!B:L,11,0),"0")</f>
        <v>0</v>
      </c>
      <c r="BK57" s="101">
        <f t="shared" si="15"/>
        <v>0</v>
      </c>
      <c r="BL57" s="103">
        <f>IFERROR(VLOOKUP(B57,'[1]8'!B:D,3,0),"0")</f>
        <v>0</v>
      </c>
      <c r="BM57" s="103">
        <f>IFERROR(VLOOKUP(B57,'[1]8'!B:E,4,0),"0")</f>
        <v>0</v>
      </c>
      <c r="BN57" s="103">
        <f>IFERROR(VLOOKUP(B57,'[1]8'!B:F,5,0),"0")</f>
        <v>0</v>
      </c>
      <c r="BO57" s="103">
        <f>IFERROR(VLOOKUP(B57,'[1]8'!B:J,9,0),"0")</f>
        <v>0</v>
      </c>
      <c r="BP57" s="103">
        <f>IFERROR(VLOOKUP(B57,'[1]8'!B:K,10,0),"0")</f>
        <v>0</v>
      </c>
      <c r="BQ57" s="103">
        <f>IFERROR(VLOOKUP(B57,'[1]8'!B:L,11,0),"0")</f>
        <v>0</v>
      </c>
      <c r="BR57" s="101">
        <f t="shared" si="16"/>
        <v>0</v>
      </c>
      <c r="BS57" s="103">
        <f>IFERROR(VLOOKUP(B57,'[1]9'!B:D,3,0),"0")</f>
        <v>0</v>
      </c>
      <c r="BT57" s="103">
        <f>IFERROR(VLOOKUP(B57,'[1]9'!B:E,4,0),"0")</f>
        <v>0</v>
      </c>
      <c r="BU57" s="103">
        <f>IFERROR(VLOOKUP(B57,'[1]9'!B:F,5,0),"0")</f>
        <v>0</v>
      </c>
      <c r="BV57" s="103">
        <f>IFERROR(VLOOKUP(B57,'[1]9'!B:J,9,0),"0")</f>
        <v>0</v>
      </c>
      <c r="BW57" s="103">
        <f>IFERROR(VLOOKUP(B57,'[1]9'!B:K,10,0),"0")</f>
        <v>0</v>
      </c>
      <c r="BX57" s="103">
        <f>IFERROR(VLOOKUP(B57,'[1]9'!B:L,11,0),"0")</f>
        <v>0</v>
      </c>
      <c r="BY57" s="101">
        <f t="shared" si="17"/>
        <v>0</v>
      </c>
      <c r="BZ57" s="103">
        <f>IFERROR(VLOOKUP(B57,'[1]10'!B:D,3,0),"0")</f>
        <v>0</v>
      </c>
      <c r="CA57" s="103">
        <f>IFERROR(VLOOKUP(B57,'[1]10'!B:E,4,0),"0")</f>
        <v>0</v>
      </c>
      <c r="CB57" s="103">
        <f>IFERROR(VLOOKUP(B57,'[1]10'!B:F,5,0),"0")</f>
        <v>0</v>
      </c>
      <c r="CC57" s="103">
        <f>IFERROR(VLOOKUP(B57,'[1]10'!B:J,9,0),"0")</f>
        <v>0</v>
      </c>
      <c r="CD57" s="103">
        <f>IFERROR(VLOOKUP(B57,'[1]10'!B:K,10,0),"0")</f>
        <v>0</v>
      </c>
      <c r="CE57" s="103">
        <f>IFERROR(VLOOKUP(B57,'[1]10'!B:L,11,0),"0")</f>
        <v>0</v>
      </c>
      <c r="CF57" s="101">
        <f t="shared" si="18"/>
        <v>0</v>
      </c>
      <c r="CG57" s="103">
        <f>IFERROR(VLOOKUP(B57,'[1]11'!B:D,3,0),"0")</f>
        <v>0</v>
      </c>
      <c r="CH57" s="103">
        <f>IFERROR(VLOOKUP(B57,'[1]11'!B:E,4,0),"0")</f>
        <v>0</v>
      </c>
      <c r="CI57" s="103">
        <f>IFERROR(VLOOKUP(B57,'[1]11'!B:F,5,0),"0")</f>
        <v>0</v>
      </c>
      <c r="CJ57" s="103">
        <f>IFERROR(VLOOKUP(B57,'[1]11'!B:J,9,0),"0")</f>
        <v>0</v>
      </c>
      <c r="CK57" s="103">
        <f>IFERROR(VLOOKUP(B57,'[1]11'!B:K,10,0),"0")</f>
        <v>0</v>
      </c>
      <c r="CL57" s="103">
        <f>IFERROR(VLOOKUP(B57,'[1]11'!B:L,11,0),"0")</f>
        <v>0</v>
      </c>
      <c r="CM57" s="101">
        <f t="shared" si="19"/>
        <v>0</v>
      </c>
      <c r="CN57" s="103">
        <f>IFERROR(VLOOKUP(B57,'[1]12'!B:D,3,0),"0")</f>
        <v>0</v>
      </c>
      <c r="CO57" s="103">
        <f>IFERROR(VLOOKUP(B57,'[1]12'!B:E,4,0),"0")</f>
        <v>0</v>
      </c>
      <c r="CP57" s="103">
        <f>IFERROR(VLOOKUP(B57,'[1]12'!B:F,5,0),"0")</f>
        <v>0</v>
      </c>
      <c r="CQ57" s="103">
        <f>IFERROR(VLOOKUP(B57,'[1]12'!B:J,9,0),"0")</f>
        <v>0</v>
      </c>
      <c r="CR57" s="103">
        <f>IFERROR(VLOOKUP(B57,'[1]12'!B:K,10,0),"0")</f>
        <v>0</v>
      </c>
      <c r="CS57" s="103">
        <f>IFERROR(VLOOKUP(B57,'[1]12'!B:L,11,0),"0")</f>
        <v>0</v>
      </c>
      <c r="CT57" s="101">
        <f t="shared" si="20"/>
        <v>0</v>
      </c>
      <c r="CU57" s="103">
        <f>IFERROR(VLOOKUP(B57,'[1]13'!B:D,3,0),"0")</f>
        <v>0</v>
      </c>
      <c r="CV57" s="103">
        <f>IFERROR(VLOOKUP(B57,'[1]13'!B:E,4,0),"0")</f>
        <v>0</v>
      </c>
      <c r="CW57" s="103">
        <f>IFERROR(VLOOKUP(B57,'[1]13'!B:F,5,0),"0")</f>
        <v>0</v>
      </c>
      <c r="CX57" s="103">
        <f>IFERROR(VLOOKUP(B57,'[1]13'!B:J,9,0),"0")</f>
        <v>0</v>
      </c>
      <c r="CY57" s="103">
        <f>IFERROR(VLOOKUP(B57,'[1]13'!B:K,10,0),"0")</f>
        <v>0</v>
      </c>
      <c r="CZ57" s="103">
        <f>IFERROR(VLOOKUP(B57,'[1]13'!B:L,11,0),"0")</f>
        <v>0</v>
      </c>
      <c r="DA57" s="101">
        <f t="shared" si="21"/>
        <v>0</v>
      </c>
      <c r="DB57" s="103">
        <f>IFERROR(VLOOKUP(B57,'[1]14'!B:D,3,0),"0")</f>
        <v>0</v>
      </c>
      <c r="DC57" s="103">
        <f>IFERROR(VLOOKUP(B57,'[1]14'!B:E,4,0),"0")</f>
        <v>0</v>
      </c>
      <c r="DD57" s="103">
        <f>IFERROR(VLOOKUP(B57,'[1]14'!B:F,5,0),"0")</f>
        <v>0</v>
      </c>
      <c r="DE57" s="103">
        <f>IFERROR(VLOOKUP(B57,'[1]14'!B:J,9,0),"0")</f>
        <v>0</v>
      </c>
      <c r="DF57" s="103">
        <f>IFERROR(VLOOKUP(B57,'[1]14'!B:K,10,0),"0")</f>
        <v>0</v>
      </c>
      <c r="DG57" s="103">
        <f>IFERROR(VLOOKUP(B57,'[1]14'!B:L,11,0),"0")</f>
        <v>0</v>
      </c>
      <c r="DH57" s="101">
        <f t="shared" si="22"/>
        <v>0</v>
      </c>
      <c r="DI57" s="103">
        <f>IFERROR(VLOOKUP(B57,'[1]15'!B:D,3,0),"0")</f>
        <v>0</v>
      </c>
      <c r="DJ57" s="103">
        <f>IFERROR(VLOOKUP(B57,'[1]15'!B:E,4,0),"0")</f>
        <v>0</v>
      </c>
      <c r="DK57" s="103">
        <f>IFERROR(VLOOKUP(B57,'[1]15'!B:F,5,0),"0")</f>
        <v>0</v>
      </c>
      <c r="DL57" s="103">
        <f>IFERROR(VLOOKUP(B57,'[1]15'!B:J,9,0),"0")</f>
        <v>0</v>
      </c>
      <c r="DM57" s="103">
        <f>IFERROR(VLOOKUP(B57,'[1]15'!B:K,10,0),"0")</f>
        <v>0</v>
      </c>
      <c r="DN57" s="103">
        <f>IFERROR(VLOOKUP(B57,'[1]15'!B:L,11,0),"0")</f>
        <v>0</v>
      </c>
      <c r="DO57" s="101">
        <f t="shared" si="23"/>
        <v>0</v>
      </c>
      <c r="DP57" s="103">
        <f>IFERROR(VLOOKUP(B57,'[1]16'!B:D,3,0),"0")</f>
        <v>0</v>
      </c>
      <c r="DQ57" s="103">
        <f>IFERROR(VLOOKUP(B57,'[1]16'!B:E,4,0),"0")</f>
        <v>0</v>
      </c>
      <c r="DR57" s="103">
        <f>IFERROR(VLOOKUP(B57,'[1]16'!B:F,5,0),"0")</f>
        <v>0</v>
      </c>
      <c r="DS57" s="103">
        <f>IFERROR(VLOOKUP(B57,'[1]16'!B:J,9,0),"0")</f>
        <v>0</v>
      </c>
      <c r="DT57" s="103">
        <f>IFERROR(VLOOKUP(B57,'[1]16'!B:K,10,0),"0")</f>
        <v>0</v>
      </c>
      <c r="DU57" s="103">
        <f>IFERROR(VLOOKUP(B57,'[1]16'!B:L,11,0),"0")</f>
        <v>0</v>
      </c>
      <c r="DV57" s="101">
        <f t="shared" si="24"/>
        <v>0</v>
      </c>
      <c r="DW57" s="103">
        <f>IFERROR(VLOOKUP(B57,'[1]17'!B:D,3,0),"0")</f>
        <v>0</v>
      </c>
      <c r="DX57" s="103">
        <f>IFERROR(VLOOKUP(B57,'[1]17'!B:E,4,0),"0")</f>
        <v>0</v>
      </c>
      <c r="DY57" s="103">
        <f>IFERROR(VLOOKUP(B57,'[1]17'!B:F,5,0),"0")</f>
        <v>0</v>
      </c>
      <c r="DZ57" s="103">
        <f>IFERROR(VLOOKUP(B57,'[1]17'!B:J,9,0),"0")</f>
        <v>0</v>
      </c>
      <c r="EA57" s="103">
        <f>IFERROR(VLOOKUP(B57,'[1]17'!B:K,10,0),"0")</f>
        <v>0</v>
      </c>
      <c r="EB57" s="103">
        <f>IFERROR(VLOOKUP(B57,'[1]17'!B:L,11,0),"0")</f>
        <v>0</v>
      </c>
      <c r="EC57" s="101">
        <f t="shared" si="25"/>
        <v>0</v>
      </c>
      <c r="ED57" s="103">
        <f>IFERROR(VLOOKUP(B57,'[1]18'!B:D,3,0),"0")</f>
        <v>0</v>
      </c>
      <c r="EE57" s="103">
        <f>IFERROR(VLOOKUP(B57,'[1]18'!B:E,4,0),"0")</f>
        <v>0</v>
      </c>
      <c r="EF57" s="103">
        <f>IFERROR(VLOOKUP(B57,'[1]18'!B:F,5,0),"0")</f>
        <v>0</v>
      </c>
      <c r="EG57" s="103">
        <f>IFERROR(VLOOKUP(B57,'[1]18'!B:J,9,0),"0")</f>
        <v>0</v>
      </c>
      <c r="EH57" s="103">
        <f>IFERROR(VLOOKUP(B57,'[1]18'!B:K,10,0),"0")</f>
        <v>0</v>
      </c>
      <c r="EI57" s="103">
        <f>IFERROR(VLOOKUP(B57,'[1]18'!B:L,11,0),"0")</f>
        <v>0</v>
      </c>
      <c r="EJ57" s="101">
        <f t="shared" si="26"/>
        <v>0</v>
      </c>
      <c r="EK57" s="103">
        <f>IFERROR(VLOOKUP(B57,'[1]19'!B:D,3,0),"0")</f>
        <v>0</v>
      </c>
      <c r="EL57" s="103">
        <f>IFERROR(VLOOKUP(B57,'[1]19'!B:E,4,0),"0")</f>
        <v>0</v>
      </c>
      <c r="EM57" s="103">
        <f>IFERROR(VLOOKUP(B57,'[1]19'!B:F,5,0),"0")</f>
        <v>0</v>
      </c>
      <c r="EN57" s="103">
        <f>IFERROR(VLOOKUP(B57,'[1]19'!B:J,9,0),"0")</f>
        <v>0</v>
      </c>
      <c r="EO57" s="103">
        <f>IFERROR(VLOOKUP(B57,'[1]19'!B:K,10,0),"0")</f>
        <v>0</v>
      </c>
      <c r="EP57" s="103">
        <f>IFERROR(VLOOKUP(B57,'[1]19'!B:L,11,0),"0")</f>
        <v>0</v>
      </c>
      <c r="EQ57" s="101">
        <f t="shared" si="27"/>
        <v>0</v>
      </c>
      <c r="ER57" s="103">
        <f>IFERROR(VLOOKUP(B57,'[1]20'!B:D,3,0),"0")</f>
        <v>0</v>
      </c>
      <c r="ES57" s="103">
        <f>IFERROR(VLOOKUP(B57,'[1]20'!B:E,4,0),"0")</f>
        <v>0</v>
      </c>
      <c r="ET57" s="103">
        <f>IFERROR(VLOOKUP(B57,'[1]20'!B:F,5,0),"0")</f>
        <v>0</v>
      </c>
      <c r="EU57" s="103">
        <f>IFERROR(VLOOKUP(B57,'[1]20'!B:J,9,0),"0")</f>
        <v>0</v>
      </c>
      <c r="EV57" s="103">
        <f>IFERROR(VLOOKUP(B57,'[1]20'!B:K,10,0),"0")</f>
        <v>0</v>
      </c>
      <c r="EW57" s="103">
        <f>IFERROR(VLOOKUP(B57,'[1]20'!B:L,11,0),"0")</f>
        <v>0</v>
      </c>
      <c r="EX57" s="101">
        <f t="shared" si="28"/>
        <v>0</v>
      </c>
      <c r="EY57" s="103">
        <f>IFERROR(VLOOKUP(B57,'[1]21'!B:D,3,0),"0")</f>
        <v>0</v>
      </c>
      <c r="EZ57" s="103">
        <f>IFERROR(VLOOKUP(B57,'[1]21'!B:E,4,0),"0")</f>
        <v>0</v>
      </c>
      <c r="FA57" s="103">
        <f>IFERROR(VLOOKUP(B57,'[1]21'!B:F,5,0),"0")</f>
        <v>0</v>
      </c>
      <c r="FB57" s="103">
        <f>IFERROR(VLOOKUP(B57,'[1]21'!B:J,9,0),"0")</f>
        <v>0</v>
      </c>
      <c r="FC57" s="103">
        <f>IFERROR(VLOOKUP(B57,'[1]21'!B:K,10,0),"0")</f>
        <v>0</v>
      </c>
      <c r="FD57" s="103">
        <f>IFERROR(VLOOKUP(B57,'[1]21'!B:L,11,0),"0")</f>
        <v>0</v>
      </c>
      <c r="FE57" s="101">
        <f t="shared" si="29"/>
        <v>0</v>
      </c>
      <c r="FF57" s="103">
        <f>IFERROR(VLOOKUP(B57,'[1]22'!B:D,3,0),"0")</f>
        <v>0</v>
      </c>
      <c r="FG57" s="103">
        <f>IFERROR(VLOOKUP(B57,'[1]22'!B:E,4,0),"0")</f>
        <v>0</v>
      </c>
      <c r="FH57" s="103">
        <f>IFERROR(VLOOKUP(B57,'[1]22'!B:F,5,0),"0")</f>
        <v>0</v>
      </c>
      <c r="FI57" s="103">
        <f>IFERROR(VLOOKUP(B57,'[1]22'!B:J,9,0),"0")</f>
        <v>0</v>
      </c>
      <c r="FJ57" s="103">
        <f>IFERROR(VLOOKUP(B57,'[1]22'!B:K,10,0),"0")</f>
        <v>0</v>
      </c>
      <c r="FK57" s="103">
        <f>IFERROR(VLOOKUP(B57,'[1]22'!B:L,11,0),"0")</f>
        <v>0</v>
      </c>
      <c r="FL57" s="101">
        <f t="shared" si="30"/>
        <v>0</v>
      </c>
      <c r="FM57" s="103">
        <f>IFERROR(VLOOKUP(B57,'[1]23'!B:D,3,0),"0")</f>
        <v>0</v>
      </c>
      <c r="FN57" s="103">
        <f>IFERROR(VLOOKUP(B57,'[1]23'!B:E,4,0),"0")</f>
        <v>0</v>
      </c>
      <c r="FO57" s="103">
        <f>IFERROR(VLOOKUP(B57,'[1]23'!B:F,5,0),"0")</f>
        <v>0</v>
      </c>
      <c r="FP57" s="103">
        <f>IFERROR(VLOOKUP(B57,'[1]23'!B:J,9,0),"0")</f>
        <v>0</v>
      </c>
      <c r="FQ57" s="103">
        <f>IFERROR(VLOOKUP(B57,'[1]23'!B:K,10,0),"0")</f>
        <v>0</v>
      </c>
      <c r="FR57" s="103">
        <f>IFERROR(VLOOKUP(B57,'[1]23'!B:L,11,0),"0")</f>
        <v>0</v>
      </c>
      <c r="FS57" s="101">
        <f t="shared" si="31"/>
        <v>0</v>
      </c>
      <c r="FT57" s="103">
        <f>IFERROR(VLOOKUP(B57,'[1]24'!B:D,3,0),"0")</f>
        <v>0</v>
      </c>
      <c r="FU57" s="103">
        <f>IFERROR(VLOOKUP(B57,'[1]24'!B:E,4,0),"0")</f>
        <v>0</v>
      </c>
      <c r="FV57" s="103">
        <f>IFERROR(VLOOKUP(B57,'[1]24'!B:F,5,0),"0")</f>
        <v>0</v>
      </c>
      <c r="FW57" s="103">
        <f>IFERROR(VLOOKUP(B57,'[1]24'!B:J,9,0),"0")</f>
        <v>0</v>
      </c>
      <c r="FX57" s="103">
        <f>IFERROR(VLOOKUP(B57,'[1]24'!B:K,10,0),"0")</f>
        <v>0</v>
      </c>
      <c r="FY57" s="103">
        <f>IFERROR(VLOOKUP(B57,'[1]24'!B:L,11,0),"0")</f>
        <v>0</v>
      </c>
      <c r="FZ57" s="101">
        <f t="shared" si="32"/>
        <v>0</v>
      </c>
      <c r="GA57" s="103">
        <f>IFERROR(VLOOKUP(B57,'[1]25'!B:D,3,0),"0")</f>
        <v>0</v>
      </c>
      <c r="GB57" s="103">
        <f>IFERROR(VLOOKUP(B57,'[1]25'!B:E,4,0),"0")</f>
        <v>0</v>
      </c>
      <c r="GC57" s="103">
        <f>IFERROR(VLOOKUP(B57,'[1]25'!B:F,5,0),"0")</f>
        <v>0</v>
      </c>
      <c r="GD57" s="103">
        <f>IFERROR(VLOOKUP(B57,'[1]25'!B:J,9,0),"0")</f>
        <v>0</v>
      </c>
      <c r="GE57" s="103">
        <f>IFERROR(VLOOKUP(B57,'[1]25'!B:K,10,0),"0")</f>
        <v>0</v>
      </c>
      <c r="GF57" s="103">
        <f>IFERROR(VLOOKUP(B57,'[1]25'!B:L,11,0),"0")</f>
        <v>0</v>
      </c>
      <c r="GG57" s="101">
        <f t="shared" si="33"/>
        <v>0</v>
      </c>
      <c r="GH57" s="103">
        <f>IFERROR(VLOOKUP(B57,'[1]26'!B:D,3,0),"0")</f>
        <v>0</v>
      </c>
      <c r="GI57" s="103">
        <f>IFERROR(VLOOKUP(B57,'[1]26'!B:E,4,0),"0")</f>
        <v>0</v>
      </c>
      <c r="GJ57" s="103">
        <f>IFERROR(VLOOKUP(B57,'[1]26'!B:F,5,0),"0")</f>
        <v>0</v>
      </c>
      <c r="GK57" s="103">
        <f>IFERROR(VLOOKUP(B57,'[1]26'!B:J,9,0),"0")</f>
        <v>0</v>
      </c>
      <c r="GL57" s="103">
        <f>IFERROR(VLOOKUP(B57,'[1]26'!B:K,10,0),"0")</f>
        <v>0</v>
      </c>
      <c r="GM57" s="103">
        <f>IFERROR(VLOOKUP(B57,'[1]26'!B:L,11,0),"0")</f>
        <v>0</v>
      </c>
      <c r="GN57" s="101">
        <f t="shared" si="34"/>
        <v>0</v>
      </c>
      <c r="GO57" s="103">
        <f>IFERROR(VLOOKUP(B57,'[1]27'!B:D,3,0),"0")</f>
        <v>0</v>
      </c>
      <c r="GP57" s="103">
        <f>IFERROR(VLOOKUP(B57,'[1]27'!B:E,4,0),"0")</f>
        <v>0</v>
      </c>
      <c r="GQ57" s="103">
        <f>IFERROR(VLOOKUP(B57,'[1]27'!B:F,5,0),"0")</f>
        <v>0</v>
      </c>
      <c r="GR57" s="103">
        <f>IFERROR(VLOOKUP(B57,'[1]27'!B:J,9,0),"0")</f>
        <v>0</v>
      </c>
      <c r="GS57" s="103">
        <f>IFERROR(VLOOKUP(B57,'[1]27'!B:K,10,0),"0")</f>
        <v>0</v>
      </c>
      <c r="GT57" s="103">
        <f>IFERROR(VLOOKUP(B57,'[1]27'!B:L,11,0),"0")</f>
        <v>0</v>
      </c>
      <c r="GU57" s="101">
        <f t="shared" si="35"/>
        <v>0</v>
      </c>
      <c r="GV57" s="103">
        <f>IFERROR(VLOOKUP(B57,'[1]28'!B:D,3,0),"0")</f>
        <v>0</v>
      </c>
      <c r="GW57" s="103">
        <f>IFERROR(VLOOKUP(B57,'[1]28'!B:E,4,0),"0")</f>
        <v>0</v>
      </c>
      <c r="GX57" s="103">
        <f>IFERROR(VLOOKUP(B57,'[1]28'!B:F,5,0),"0")</f>
        <v>0</v>
      </c>
      <c r="GY57" s="103">
        <f>IFERROR(VLOOKUP(B57,'[1]28'!B:J,9,0),"0")</f>
        <v>0</v>
      </c>
      <c r="GZ57" s="103">
        <f>IFERROR(VLOOKUP(B57,'[1]28'!B:K,10,0),"0")</f>
        <v>0</v>
      </c>
      <c r="HA57" s="103">
        <f>IFERROR(VLOOKUP(B57,'[1]28'!B:L,11,0),"0")</f>
        <v>0</v>
      </c>
      <c r="HB57" s="101">
        <f t="shared" si="36"/>
        <v>0</v>
      </c>
      <c r="HC57" s="103">
        <f>IFERROR(VLOOKUP(B57,'[1]29'!B:D,3,0),"0")</f>
        <v>0</v>
      </c>
      <c r="HD57" s="103">
        <f>IFERROR(VLOOKUP(B57,'[1]29'!B:E,4,0),"0")</f>
        <v>0</v>
      </c>
      <c r="HE57" s="103">
        <f>IFERROR(VLOOKUP(B57,'[1]29'!B:F,5,0),"0")</f>
        <v>0</v>
      </c>
      <c r="HF57" s="103">
        <f>IFERROR(VLOOKUP(B57,'[1]29'!B:J,9,0),"0")</f>
        <v>0</v>
      </c>
      <c r="HG57" s="103">
        <f>IFERROR(VLOOKUP(B57,'[1]29'!B:K,10,0),"0")</f>
        <v>0</v>
      </c>
      <c r="HH57" s="103">
        <f>IFERROR(VLOOKUP(B57,'[1]29'!B:L,11,0),"0")</f>
        <v>0</v>
      </c>
      <c r="HI57" s="101">
        <f t="shared" si="37"/>
        <v>0</v>
      </c>
      <c r="HJ57" s="103">
        <f>IFERROR(VLOOKUP(B57,'[1]30'!B:D,3,0),"0")</f>
        <v>0</v>
      </c>
      <c r="HK57" s="103">
        <f>IFERROR(VLOOKUP(B57,'[1]30'!B:E,4,0),"0")</f>
        <v>0</v>
      </c>
      <c r="HL57" s="103">
        <f>IFERROR(VLOOKUP(B57,'[1]30'!B:F,5,0),"0")</f>
        <v>0</v>
      </c>
      <c r="HM57" s="103">
        <f>IFERROR(VLOOKUP(B57,'[1]30'!B:J,9,0),"0")</f>
        <v>0</v>
      </c>
      <c r="HN57" s="103">
        <f>IFERROR(VLOOKUP(B57,'[1]30'!B:K,10,0),"0")</f>
        <v>0</v>
      </c>
      <c r="HO57" s="103">
        <f>IFERROR(VLOOKUP(B57,'[1]30'!B:L,11,0),"0")</f>
        <v>0</v>
      </c>
      <c r="HP57" s="101">
        <f t="shared" si="38"/>
        <v>0</v>
      </c>
      <c r="HQ57" s="103">
        <f>IFERROR(VLOOKUP(B57,'[1]31'!B:D,3,0),"0")</f>
        <v>0</v>
      </c>
      <c r="HR57" s="103">
        <f>IFERROR(VLOOKUP(B57,'[1]31'!B:E,4,0),"0")</f>
        <v>0</v>
      </c>
      <c r="HS57" s="103">
        <f>IFERROR(VLOOKUP(B57,'[1]31'!B:F,5,0),"0")</f>
        <v>0</v>
      </c>
      <c r="HT57" s="103">
        <f>IFERROR(VLOOKUP(B57,'[1]31'!B:J,9,0),"0")</f>
        <v>0</v>
      </c>
      <c r="HU57" s="103">
        <f>IFERROR(VLOOKUP(B57,'[1]31'!B:K,10,0),"0")</f>
        <v>0</v>
      </c>
      <c r="HV57" s="103">
        <f>IFERROR(VLOOKUP(B57,'[1]31'!B:L,11,0),"0")</f>
        <v>0</v>
      </c>
      <c r="HW57" s="101">
        <f t="shared" si="39"/>
        <v>0</v>
      </c>
    </row>
    <row r="58" spans="1:231" x14ac:dyDescent="0.6">
      <c r="A58" s="83">
        <v>55</v>
      </c>
      <c r="B58" s="83">
        <v>1111022</v>
      </c>
      <c r="C58" s="84" t="s">
        <v>16918</v>
      </c>
      <c r="D58" s="83" t="s">
        <v>168</v>
      </c>
      <c r="E58" s="85">
        <v>17.04</v>
      </c>
      <c r="F58" s="99">
        <f t="shared" si="41"/>
        <v>0</v>
      </c>
      <c r="G58" s="100">
        <f t="shared" si="42"/>
        <v>0</v>
      </c>
      <c r="H58" s="100">
        <f t="shared" si="42"/>
        <v>0</v>
      </c>
      <c r="I58" s="100">
        <f t="shared" si="42"/>
        <v>0</v>
      </c>
      <c r="J58" s="100">
        <f t="shared" si="42"/>
        <v>0</v>
      </c>
      <c r="K58" s="100">
        <f t="shared" si="42"/>
        <v>0</v>
      </c>
      <c r="L58" s="100">
        <f t="shared" si="42"/>
        <v>0</v>
      </c>
      <c r="M58" s="101">
        <f t="shared" si="7"/>
        <v>0</v>
      </c>
      <c r="N58" s="102">
        <f t="shared" si="43"/>
        <v>0</v>
      </c>
      <c r="O58" s="103">
        <f>IFERROR(VLOOKUP(B58,'[1]1'!B:D,3,0),"0")</f>
        <v>0</v>
      </c>
      <c r="P58" s="103">
        <f>IFERROR(VLOOKUP(B58,'[1]1'!B:E,4,0),"0")</f>
        <v>0</v>
      </c>
      <c r="Q58" s="103">
        <f>IFERROR(VLOOKUP(B58,'[1]1'!B:F,5,0),"0")</f>
        <v>0</v>
      </c>
      <c r="R58" s="103">
        <f>IFERROR(VLOOKUP(B58,'[1]1'!B:J,9,0),"0")</f>
        <v>0</v>
      </c>
      <c r="S58" s="103">
        <f>IFERROR(VLOOKUP(B58,'[1]1'!B:K,10,0),"0")</f>
        <v>0</v>
      </c>
      <c r="T58" s="103">
        <f>IFERROR(VLOOKUP(B58,'[1]1'!B:L,11,0),"0")</f>
        <v>0</v>
      </c>
      <c r="U58" s="101">
        <f t="shared" si="9"/>
        <v>0</v>
      </c>
      <c r="V58" s="103">
        <f>IFERROR(VLOOKUP(B58,'[1]2'!B:D,3,0),"0")</f>
        <v>0</v>
      </c>
      <c r="W58" s="103">
        <f>IFERROR(VLOOKUP(B58,'[1]2'!B:E,4,0),"0")</f>
        <v>0</v>
      </c>
      <c r="X58" s="103">
        <f>IFERROR(VLOOKUP(B58,'[1]2'!B:F,5,0),"0")</f>
        <v>0</v>
      </c>
      <c r="Y58" s="103">
        <f>IFERROR(VLOOKUP(B58,'[1]2'!B:J,9,0),"0")</f>
        <v>0</v>
      </c>
      <c r="Z58" s="103">
        <f>IFERROR(VLOOKUP(B58,'[1]2'!B:K,10,0),"0")</f>
        <v>0</v>
      </c>
      <c r="AA58" s="103">
        <f>IFERROR(VLOOKUP(B58,'[1]2'!B:L,11,0),"0")</f>
        <v>0</v>
      </c>
      <c r="AB58" s="101">
        <f t="shared" si="10"/>
        <v>0</v>
      </c>
      <c r="AC58" s="103">
        <f>IFERROR(VLOOKUP(B58,'[1]3'!B:D,3,0),"0")</f>
        <v>0</v>
      </c>
      <c r="AD58" s="103">
        <f>IFERROR(VLOOKUP(B58,'[1]3'!B:E,4,0),"0")</f>
        <v>0</v>
      </c>
      <c r="AE58" s="103">
        <f>IFERROR(VLOOKUP(B58,'[1]3'!B:F,5,0),"0")</f>
        <v>0</v>
      </c>
      <c r="AF58" s="103">
        <f>IFERROR(VLOOKUP(B58,'[1]3'!B:J,9,0),"0")</f>
        <v>0</v>
      </c>
      <c r="AG58" s="103">
        <f>IFERROR(VLOOKUP(B58,'[1]3'!B:K,10,0),"0")</f>
        <v>0</v>
      </c>
      <c r="AH58" s="103">
        <f>IFERROR(VLOOKUP(B58,'[1]3'!B:L,11,0),"0")</f>
        <v>0</v>
      </c>
      <c r="AI58" s="101">
        <f t="shared" si="11"/>
        <v>0</v>
      </c>
      <c r="AJ58" s="103">
        <f>IFERROR(VLOOKUP(B58,'[1]4'!B:D,3,0),"0")</f>
        <v>0</v>
      </c>
      <c r="AK58" s="103">
        <f>IFERROR(VLOOKUP(B58,'[1]4'!B:E,4,0),"0")</f>
        <v>0</v>
      </c>
      <c r="AL58" s="103">
        <f>IFERROR(VLOOKUP(B58,'[1]4'!B:F,5,0),"0")</f>
        <v>0</v>
      </c>
      <c r="AM58" s="103">
        <f>IFERROR(VLOOKUP(B58,'[1]4'!B:J,9,0),"0")</f>
        <v>0</v>
      </c>
      <c r="AN58" s="103">
        <f>IFERROR(VLOOKUP(B58,'[1]4'!B:K,10,0),"0")</f>
        <v>0</v>
      </c>
      <c r="AO58" s="103">
        <f>IFERROR(VLOOKUP(B58,'[1]4'!B:L,11,0),"0")</f>
        <v>0</v>
      </c>
      <c r="AP58" s="101">
        <f t="shared" si="12"/>
        <v>0</v>
      </c>
      <c r="AQ58" s="103">
        <f>IFERROR(VLOOKUP(B58,'[1]5'!B:D,3,0),"0")</f>
        <v>0</v>
      </c>
      <c r="AR58" s="103">
        <f>IFERROR(VLOOKUP(B58,'[1]5'!B:E,4,0),"0")</f>
        <v>0</v>
      </c>
      <c r="AS58" s="103">
        <f>IFERROR(VLOOKUP(B58,'[1]5'!B:F,5,0),"0")</f>
        <v>0</v>
      </c>
      <c r="AT58" s="103">
        <f>IFERROR(VLOOKUP(B58,'[1]5'!B:J,9,0),"0")</f>
        <v>0</v>
      </c>
      <c r="AU58" s="103">
        <f>IFERROR(VLOOKUP(B58,'[1]5'!B:K,10,0),"0")</f>
        <v>0</v>
      </c>
      <c r="AV58" s="103">
        <f>IFERROR(VLOOKUP(B58,'[1]5'!B:L,11,0),"0")</f>
        <v>0</v>
      </c>
      <c r="AW58" s="101">
        <f t="shared" si="13"/>
        <v>0</v>
      </c>
      <c r="AX58" s="103">
        <f>IFERROR(VLOOKUP(B58,'[1]6'!B:D,3,0),"0")</f>
        <v>0</v>
      </c>
      <c r="AY58" s="103">
        <f>IFERROR(VLOOKUP(B58,'[1]6'!B:E,4,0),"0")</f>
        <v>0</v>
      </c>
      <c r="AZ58" s="103">
        <f>IFERROR(VLOOKUP(B58,'[1]6'!B:F,5,0),"0")</f>
        <v>0</v>
      </c>
      <c r="BA58" s="103">
        <f>IFERROR(VLOOKUP(B58,'[1]6'!B:J,9,0),"0")</f>
        <v>0</v>
      </c>
      <c r="BB58" s="103">
        <f>IFERROR(VLOOKUP(B58,'[1]6'!B:K,10,0),"0")</f>
        <v>0</v>
      </c>
      <c r="BC58" s="103">
        <f>IFERROR(VLOOKUP(B58,'[1]6'!B:L,11,0),"0")</f>
        <v>0</v>
      </c>
      <c r="BD58" s="101">
        <f t="shared" si="14"/>
        <v>0</v>
      </c>
      <c r="BE58" s="103">
        <f>IFERROR(VLOOKUP(B58,'[1]7'!B:D,3,0),"0")</f>
        <v>0</v>
      </c>
      <c r="BF58" s="103">
        <f>IFERROR(VLOOKUP(B58,'[1]7'!B:E,4,0),"0")</f>
        <v>0</v>
      </c>
      <c r="BG58" s="103">
        <f>IFERROR(VLOOKUP(B58,'[1]7'!B:F,5,0),"0")</f>
        <v>0</v>
      </c>
      <c r="BH58" s="103">
        <f>IFERROR(VLOOKUP(B58,'[1]7'!B:J,9,0),"0")</f>
        <v>0</v>
      </c>
      <c r="BI58" s="103">
        <f>IFERROR(VLOOKUP(B58,'[1]7'!B:K,10,0),"0")</f>
        <v>0</v>
      </c>
      <c r="BJ58" s="103">
        <f>IFERROR(VLOOKUP(B58,'[1]7'!B:L,11,0),"0")</f>
        <v>0</v>
      </c>
      <c r="BK58" s="101">
        <f t="shared" si="15"/>
        <v>0</v>
      </c>
      <c r="BL58" s="103">
        <f>IFERROR(VLOOKUP(B58,'[1]8'!B:D,3,0),"0")</f>
        <v>0</v>
      </c>
      <c r="BM58" s="103">
        <f>IFERROR(VLOOKUP(B58,'[1]8'!B:E,4,0),"0")</f>
        <v>0</v>
      </c>
      <c r="BN58" s="103">
        <f>IFERROR(VLOOKUP(B58,'[1]8'!B:F,5,0),"0")</f>
        <v>0</v>
      </c>
      <c r="BO58" s="103">
        <f>IFERROR(VLOOKUP(B58,'[1]8'!B:J,9,0),"0")</f>
        <v>0</v>
      </c>
      <c r="BP58" s="103">
        <f>IFERROR(VLOOKUP(B58,'[1]8'!B:K,10,0),"0")</f>
        <v>0</v>
      </c>
      <c r="BQ58" s="103">
        <f>IFERROR(VLOOKUP(B58,'[1]8'!B:L,11,0),"0")</f>
        <v>0</v>
      </c>
      <c r="BR58" s="101">
        <f t="shared" si="16"/>
        <v>0</v>
      </c>
      <c r="BS58" s="103">
        <f>IFERROR(VLOOKUP(B58,'[1]9'!B:D,3,0),"0")</f>
        <v>0</v>
      </c>
      <c r="BT58" s="103">
        <f>IFERROR(VLOOKUP(B58,'[1]9'!B:E,4,0),"0")</f>
        <v>0</v>
      </c>
      <c r="BU58" s="103">
        <f>IFERROR(VLOOKUP(B58,'[1]9'!B:F,5,0),"0")</f>
        <v>0</v>
      </c>
      <c r="BV58" s="103">
        <f>IFERROR(VLOOKUP(B58,'[1]9'!B:J,9,0),"0")</f>
        <v>0</v>
      </c>
      <c r="BW58" s="103">
        <f>IFERROR(VLOOKUP(B58,'[1]9'!B:K,10,0),"0")</f>
        <v>0</v>
      </c>
      <c r="BX58" s="103">
        <f>IFERROR(VLOOKUP(B58,'[1]9'!B:L,11,0),"0")</f>
        <v>0</v>
      </c>
      <c r="BY58" s="101">
        <f t="shared" si="17"/>
        <v>0</v>
      </c>
      <c r="BZ58" s="103">
        <f>IFERROR(VLOOKUP(B58,'[1]10'!B:D,3,0),"0")</f>
        <v>0</v>
      </c>
      <c r="CA58" s="103">
        <f>IFERROR(VLOOKUP(B58,'[1]10'!B:E,4,0),"0")</f>
        <v>0</v>
      </c>
      <c r="CB58" s="103">
        <f>IFERROR(VLOOKUP(B58,'[1]10'!B:F,5,0),"0")</f>
        <v>0</v>
      </c>
      <c r="CC58" s="103">
        <f>IFERROR(VLOOKUP(B58,'[1]10'!B:J,9,0),"0")</f>
        <v>0</v>
      </c>
      <c r="CD58" s="103">
        <f>IFERROR(VLOOKUP(B58,'[1]10'!B:K,10,0),"0")</f>
        <v>0</v>
      </c>
      <c r="CE58" s="103">
        <f>IFERROR(VLOOKUP(B58,'[1]10'!B:L,11,0),"0")</f>
        <v>0</v>
      </c>
      <c r="CF58" s="101">
        <f t="shared" si="18"/>
        <v>0</v>
      </c>
      <c r="CG58" s="103">
        <f>IFERROR(VLOOKUP(B58,'[1]11'!B:D,3,0),"0")</f>
        <v>0</v>
      </c>
      <c r="CH58" s="103">
        <f>IFERROR(VLOOKUP(B58,'[1]11'!B:E,4,0),"0")</f>
        <v>0</v>
      </c>
      <c r="CI58" s="103">
        <f>IFERROR(VLOOKUP(B58,'[1]11'!B:F,5,0),"0")</f>
        <v>0</v>
      </c>
      <c r="CJ58" s="103">
        <f>IFERROR(VLOOKUP(B58,'[1]11'!B:J,9,0),"0")</f>
        <v>0</v>
      </c>
      <c r="CK58" s="103">
        <f>IFERROR(VLOOKUP(B58,'[1]11'!B:K,10,0),"0")</f>
        <v>0</v>
      </c>
      <c r="CL58" s="103">
        <f>IFERROR(VLOOKUP(B58,'[1]11'!B:L,11,0),"0")</f>
        <v>0</v>
      </c>
      <c r="CM58" s="101">
        <f t="shared" si="19"/>
        <v>0</v>
      </c>
      <c r="CN58" s="103">
        <f>IFERROR(VLOOKUP(B58,'[1]12'!B:D,3,0),"0")</f>
        <v>0</v>
      </c>
      <c r="CO58" s="103">
        <f>IFERROR(VLOOKUP(B58,'[1]12'!B:E,4,0),"0")</f>
        <v>0</v>
      </c>
      <c r="CP58" s="103">
        <f>IFERROR(VLOOKUP(B58,'[1]12'!B:F,5,0),"0")</f>
        <v>0</v>
      </c>
      <c r="CQ58" s="103">
        <f>IFERROR(VLOOKUP(B58,'[1]12'!B:J,9,0),"0")</f>
        <v>0</v>
      </c>
      <c r="CR58" s="103">
        <f>IFERROR(VLOOKUP(B58,'[1]12'!B:K,10,0),"0")</f>
        <v>0</v>
      </c>
      <c r="CS58" s="103">
        <f>IFERROR(VLOOKUP(B58,'[1]12'!B:L,11,0),"0")</f>
        <v>0</v>
      </c>
      <c r="CT58" s="101">
        <f t="shared" si="20"/>
        <v>0</v>
      </c>
      <c r="CU58" s="103">
        <f>IFERROR(VLOOKUP(B58,'[1]13'!B:D,3,0),"0")</f>
        <v>0</v>
      </c>
      <c r="CV58" s="103">
        <f>IFERROR(VLOOKUP(B58,'[1]13'!B:E,4,0),"0")</f>
        <v>0</v>
      </c>
      <c r="CW58" s="103">
        <f>IFERROR(VLOOKUP(B58,'[1]13'!B:F,5,0),"0")</f>
        <v>0</v>
      </c>
      <c r="CX58" s="103">
        <f>IFERROR(VLOOKUP(B58,'[1]13'!B:J,9,0),"0")</f>
        <v>0</v>
      </c>
      <c r="CY58" s="103">
        <f>IFERROR(VLOOKUP(B58,'[1]13'!B:K,10,0),"0")</f>
        <v>0</v>
      </c>
      <c r="CZ58" s="103">
        <f>IFERROR(VLOOKUP(B58,'[1]13'!B:L,11,0),"0")</f>
        <v>0</v>
      </c>
      <c r="DA58" s="101">
        <f t="shared" si="21"/>
        <v>0</v>
      </c>
      <c r="DB58" s="103">
        <f>IFERROR(VLOOKUP(B58,'[1]14'!B:D,3,0),"0")</f>
        <v>0</v>
      </c>
      <c r="DC58" s="103">
        <f>IFERROR(VLOOKUP(B58,'[1]14'!B:E,4,0),"0")</f>
        <v>0</v>
      </c>
      <c r="DD58" s="103">
        <f>IFERROR(VLOOKUP(B58,'[1]14'!B:F,5,0),"0")</f>
        <v>0</v>
      </c>
      <c r="DE58" s="103">
        <f>IFERROR(VLOOKUP(B58,'[1]14'!B:J,9,0),"0")</f>
        <v>0</v>
      </c>
      <c r="DF58" s="103">
        <f>IFERROR(VLOOKUP(B58,'[1]14'!B:K,10,0),"0")</f>
        <v>0</v>
      </c>
      <c r="DG58" s="103">
        <f>IFERROR(VLOOKUP(B58,'[1]14'!B:L,11,0),"0")</f>
        <v>0</v>
      </c>
      <c r="DH58" s="101">
        <f t="shared" si="22"/>
        <v>0</v>
      </c>
      <c r="DI58" s="103">
        <f>IFERROR(VLOOKUP(B58,'[1]15'!B:D,3,0),"0")</f>
        <v>0</v>
      </c>
      <c r="DJ58" s="103">
        <f>IFERROR(VLOOKUP(B58,'[1]15'!B:E,4,0),"0")</f>
        <v>0</v>
      </c>
      <c r="DK58" s="103">
        <f>IFERROR(VLOOKUP(B58,'[1]15'!B:F,5,0),"0")</f>
        <v>0</v>
      </c>
      <c r="DL58" s="103">
        <f>IFERROR(VLOOKUP(B58,'[1]15'!B:J,9,0),"0")</f>
        <v>0</v>
      </c>
      <c r="DM58" s="103">
        <f>IFERROR(VLOOKUP(B58,'[1]15'!B:K,10,0),"0")</f>
        <v>0</v>
      </c>
      <c r="DN58" s="103">
        <f>IFERROR(VLOOKUP(B58,'[1]15'!B:L,11,0),"0")</f>
        <v>0</v>
      </c>
      <c r="DO58" s="101">
        <f t="shared" si="23"/>
        <v>0</v>
      </c>
      <c r="DP58" s="103">
        <f>IFERROR(VLOOKUP(B58,'[1]16'!B:D,3,0),"0")</f>
        <v>0</v>
      </c>
      <c r="DQ58" s="103">
        <f>IFERROR(VLOOKUP(B58,'[1]16'!B:E,4,0),"0")</f>
        <v>0</v>
      </c>
      <c r="DR58" s="103">
        <f>IFERROR(VLOOKUP(B58,'[1]16'!B:F,5,0),"0")</f>
        <v>0</v>
      </c>
      <c r="DS58" s="103">
        <f>IFERROR(VLOOKUP(B58,'[1]16'!B:J,9,0),"0")</f>
        <v>0</v>
      </c>
      <c r="DT58" s="103">
        <f>IFERROR(VLOOKUP(B58,'[1]16'!B:K,10,0),"0")</f>
        <v>0</v>
      </c>
      <c r="DU58" s="103">
        <f>IFERROR(VLOOKUP(B58,'[1]16'!B:L,11,0),"0")</f>
        <v>0</v>
      </c>
      <c r="DV58" s="101">
        <f t="shared" si="24"/>
        <v>0</v>
      </c>
      <c r="DW58" s="103">
        <f>IFERROR(VLOOKUP(B58,'[1]17'!B:D,3,0),"0")</f>
        <v>0</v>
      </c>
      <c r="DX58" s="103">
        <f>IFERROR(VLOOKUP(B58,'[1]17'!B:E,4,0),"0")</f>
        <v>0</v>
      </c>
      <c r="DY58" s="103">
        <f>IFERROR(VLOOKUP(B58,'[1]17'!B:F,5,0),"0")</f>
        <v>0</v>
      </c>
      <c r="DZ58" s="103">
        <f>IFERROR(VLOOKUP(B58,'[1]17'!B:J,9,0),"0")</f>
        <v>0</v>
      </c>
      <c r="EA58" s="103">
        <f>IFERROR(VLOOKUP(B58,'[1]17'!B:K,10,0),"0")</f>
        <v>0</v>
      </c>
      <c r="EB58" s="103">
        <f>IFERROR(VLOOKUP(B58,'[1]17'!B:L,11,0),"0")</f>
        <v>0</v>
      </c>
      <c r="EC58" s="101">
        <f t="shared" si="25"/>
        <v>0</v>
      </c>
      <c r="ED58" s="103">
        <f>IFERROR(VLOOKUP(B58,'[1]18'!B:D,3,0),"0")</f>
        <v>0</v>
      </c>
      <c r="EE58" s="103">
        <f>IFERROR(VLOOKUP(B58,'[1]18'!B:E,4,0),"0")</f>
        <v>0</v>
      </c>
      <c r="EF58" s="103">
        <f>IFERROR(VLOOKUP(B58,'[1]18'!B:F,5,0),"0")</f>
        <v>0</v>
      </c>
      <c r="EG58" s="103">
        <f>IFERROR(VLOOKUP(B58,'[1]18'!B:J,9,0),"0")</f>
        <v>0</v>
      </c>
      <c r="EH58" s="103">
        <f>IFERROR(VLOOKUP(B58,'[1]18'!B:K,10,0),"0")</f>
        <v>0</v>
      </c>
      <c r="EI58" s="103">
        <f>IFERROR(VLOOKUP(B58,'[1]18'!B:L,11,0),"0")</f>
        <v>0</v>
      </c>
      <c r="EJ58" s="101">
        <f t="shared" si="26"/>
        <v>0</v>
      </c>
      <c r="EK58" s="103">
        <f>IFERROR(VLOOKUP(B58,'[1]19'!B:D,3,0),"0")</f>
        <v>0</v>
      </c>
      <c r="EL58" s="103">
        <f>IFERROR(VLOOKUP(B58,'[1]19'!B:E,4,0),"0")</f>
        <v>0</v>
      </c>
      <c r="EM58" s="103">
        <f>IFERROR(VLOOKUP(B58,'[1]19'!B:F,5,0),"0")</f>
        <v>0</v>
      </c>
      <c r="EN58" s="103">
        <f>IFERROR(VLOOKUP(B58,'[1]19'!B:J,9,0),"0")</f>
        <v>0</v>
      </c>
      <c r="EO58" s="103">
        <f>IFERROR(VLOOKUP(B58,'[1]19'!B:K,10,0),"0")</f>
        <v>0</v>
      </c>
      <c r="EP58" s="103">
        <f>IFERROR(VLOOKUP(B58,'[1]19'!B:L,11,0),"0")</f>
        <v>0</v>
      </c>
      <c r="EQ58" s="101">
        <f t="shared" si="27"/>
        <v>0</v>
      </c>
      <c r="ER58" s="103">
        <f>IFERROR(VLOOKUP(B58,'[1]20'!B:D,3,0),"0")</f>
        <v>0</v>
      </c>
      <c r="ES58" s="103">
        <f>IFERROR(VLOOKUP(B58,'[1]20'!B:E,4,0),"0")</f>
        <v>0</v>
      </c>
      <c r="ET58" s="103">
        <f>IFERROR(VLOOKUP(B58,'[1]20'!B:F,5,0),"0")</f>
        <v>0</v>
      </c>
      <c r="EU58" s="103">
        <f>IFERROR(VLOOKUP(B58,'[1]20'!B:J,9,0),"0")</f>
        <v>0</v>
      </c>
      <c r="EV58" s="103">
        <f>IFERROR(VLOOKUP(B58,'[1]20'!B:K,10,0),"0")</f>
        <v>0</v>
      </c>
      <c r="EW58" s="103">
        <f>IFERROR(VLOOKUP(B58,'[1]20'!B:L,11,0),"0")</f>
        <v>0</v>
      </c>
      <c r="EX58" s="101">
        <f t="shared" si="28"/>
        <v>0</v>
      </c>
      <c r="EY58" s="103">
        <f>IFERROR(VLOOKUP(B58,'[1]21'!B:D,3,0),"0")</f>
        <v>0</v>
      </c>
      <c r="EZ58" s="103">
        <f>IFERROR(VLOOKUP(B58,'[1]21'!B:E,4,0),"0")</f>
        <v>0</v>
      </c>
      <c r="FA58" s="103">
        <f>IFERROR(VLOOKUP(B58,'[1]21'!B:F,5,0),"0")</f>
        <v>0</v>
      </c>
      <c r="FB58" s="103">
        <f>IFERROR(VLOOKUP(B58,'[1]21'!B:J,9,0),"0")</f>
        <v>0</v>
      </c>
      <c r="FC58" s="103">
        <f>IFERROR(VLOOKUP(B58,'[1]21'!B:K,10,0),"0")</f>
        <v>0</v>
      </c>
      <c r="FD58" s="103">
        <f>IFERROR(VLOOKUP(B58,'[1]21'!B:L,11,0),"0")</f>
        <v>0</v>
      </c>
      <c r="FE58" s="101">
        <f t="shared" si="29"/>
        <v>0</v>
      </c>
      <c r="FF58" s="103">
        <f>IFERROR(VLOOKUP(B58,'[1]22'!B:D,3,0),"0")</f>
        <v>0</v>
      </c>
      <c r="FG58" s="103">
        <f>IFERROR(VLOOKUP(B58,'[1]22'!B:E,4,0),"0")</f>
        <v>0</v>
      </c>
      <c r="FH58" s="103">
        <f>IFERROR(VLOOKUP(B58,'[1]22'!B:F,5,0),"0")</f>
        <v>0</v>
      </c>
      <c r="FI58" s="103">
        <f>IFERROR(VLOOKUP(B58,'[1]22'!B:J,9,0),"0")</f>
        <v>0</v>
      </c>
      <c r="FJ58" s="103">
        <f>IFERROR(VLOOKUP(B58,'[1]22'!B:K,10,0),"0")</f>
        <v>0</v>
      </c>
      <c r="FK58" s="103">
        <f>IFERROR(VLOOKUP(B58,'[1]22'!B:L,11,0),"0")</f>
        <v>0</v>
      </c>
      <c r="FL58" s="101">
        <f t="shared" si="30"/>
        <v>0</v>
      </c>
      <c r="FM58" s="103">
        <f>IFERROR(VLOOKUP(B58,'[1]23'!B:D,3,0),"0")</f>
        <v>0</v>
      </c>
      <c r="FN58" s="103">
        <f>IFERROR(VLOOKUP(B58,'[1]23'!B:E,4,0),"0")</f>
        <v>0</v>
      </c>
      <c r="FO58" s="103">
        <f>IFERROR(VLOOKUP(B58,'[1]23'!B:F,5,0),"0")</f>
        <v>0</v>
      </c>
      <c r="FP58" s="103">
        <f>IFERROR(VLOOKUP(B58,'[1]23'!B:J,9,0),"0")</f>
        <v>0</v>
      </c>
      <c r="FQ58" s="103">
        <f>IFERROR(VLOOKUP(B58,'[1]23'!B:K,10,0),"0")</f>
        <v>0</v>
      </c>
      <c r="FR58" s="103">
        <f>IFERROR(VLOOKUP(B58,'[1]23'!B:L,11,0),"0")</f>
        <v>0</v>
      </c>
      <c r="FS58" s="101">
        <f t="shared" si="31"/>
        <v>0</v>
      </c>
      <c r="FT58" s="103">
        <f>IFERROR(VLOOKUP(B58,'[1]24'!B:D,3,0),"0")</f>
        <v>0</v>
      </c>
      <c r="FU58" s="103">
        <f>IFERROR(VLOOKUP(B58,'[1]24'!B:E,4,0),"0")</f>
        <v>0</v>
      </c>
      <c r="FV58" s="103">
        <f>IFERROR(VLOOKUP(B58,'[1]24'!B:F,5,0),"0")</f>
        <v>0</v>
      </c>
      <c r="FW58" s="103">
        <f>IFERROR(VLOOKUP(B58,'[1]24'!B:J,9,0),"0")</f>
        <v>0</v>
      </c>
      <c r="FX58" s="103">
        <f>IFERROR(VLOOKUP(B58,'[1]24'!B:K,10,0),"0")</f>
        <v>0</v>
      </c>
      <c r="FY58" s="103">
        <f>IFERROR(VLOOKUP(B58,'[1]24'!B:L,11,0),"0")</f>
        <v>0</v>
      </c>
      <c r="FZ58" s="101">
        <f t="shared" si="32"/>
        <v>0</v>
      </c>
      <c r="GA58" s="103">
        <f>IFERROR(VLOOKUP(B58,'[1]25'!B:D,3,0),"0")</f>
        <v>0</v>
      </c>
      <c r="GB58" s="103">
        <f>IFERROR(VLOOKUP(B58,'[1]25'!B:E,4,0),"0")</f>
        <v>0</v>
      </c>
      <c r="GC58" s="103">
        <f>IFERROR(VLOOKUP(B58,'[1]25'!B:F,5,0),"0")</f>
        <v>0</v>
      </c>
      <c r="GD58" s="103">
        <f>IFERROR(VLOOKUP(B58,'[1]25'!B:J,9,0),"0")</f>
        <v>0</v>
      </c>
      <c r="GE58" s="103">
        <f>IFERROR(VLOOKUP(B58,'[1]25'!B:K,10,0),"0")</f>
        <v>0</v>
      </c>
      <c r="GF58" s="103">
        <f>IFERROR(VLOOKUP(B58,'[1]25'!B:L,11,0),"0")</f>
        <v>0</v>
      </c>
      <c r="GG58" s="101">
        <f t="shared" si="33"/>
        <v>0</v>
      </c>
      <c r="GH58" s="103">
        <f>IFERROR(VLOOKUP(B58,'[1]26'!B:D,3,0),"0")</f>
        <v>0</v>
      </c>
      <c r="GI58" s="103">
        <f>IFERROR(VLOOKUP(B58,'[1]26'!B:E,4,0),"0")</f>
        <v>0</v>
      </c>
      <c r="GJ58" s="103">
        <f>IFERROR(VLOOKUP(B58,'[1]26'!B:F,5,0),"0")</f>
        <v>0</v>
      </c>
      <c r="GK58" s="103">
        <f>IFERROR(VLOOKUP(B58,'[1]26'!B:J,9,0),"0")</f>
        <v>0</v>
      </c>
      <c r="GL58" s="103">
        <f>IFERROR(VLOOKUP(B58,'[1]26'!B:K,10,0),"0")</f>
        <v>0</v>
      </c>
      <c r="GM58" s="103">
        <f>IFERROR(VLOOKUP(B58,'[1]26'!B:L,11,0),"0")</f>
        <v>0</v>
      </c>
      <c r="GN58" s="101">
        <f t="shared" si="34"/>
        <v>0</v>
      </c>
      <c r="GO58" s="103">
        <f>IFERROR(VLOOKUP(B58,'[1]27'!B:D,3,0),"0")</f>
        <v>0</v>
      </c>
      <c r="GP58" s="103">
        <f>IFERROR(VLOOKUP(B58,'[1]27'!B:E,4,0),"0")</f>
        <v>0</v>
      </c>
      <c r="GQ58" s="103">
        <f>IFERROR(VLOOKUP(B58,'[1]27'!B:F,5,0),"0")</f>
        <v>0</v>
      </c>
      <c r="GR58" s="103">
        <f>IFERROR(VLOOKUP(B58,'[1]27'!B:J,9,0),"0")</f>
        <v>0</v>
      </c>
      <c r="GS58" s="103">
        <f>IFERROR(VLOOKUP(B58,'[1]27'!B:K,10,0),"0")</f>
        <v>0</v>
      </c>
      <c r="GT58" s="103">
        <f>IFERROR(VLOOKUP(B58,'[1]27'!B:L,11,0),"0")</f>
        <v>0</v>
      </c>
      <c r="GU58" s="101">
        <f t="shared" si="35"/>
        <v>0</v>
      </c>
      <c r="GV58" s="103">
        <f>IFERROR(VLOOKUP(B58,'[1]28'!B:D,3,0),"0")</f>
        <v>0</v>
      </c>
      <c r="GW58" s="103">
        <f>IFERROR(VLOOKUP(B58,'[1]28'!B:E,4,0),"0")</f>
        <v>0</v>
      </c>
      <c r="GX58" s="103">
        <f>IFERROR(VLOOKUP(B58,'[1]28'!B:F,5,0),"0")</f>
        <v>0</v>
      </c>
      <c r="GY58" s="103">
        <f>IFERROR(VLOOKUP(B58,'[1]28'!B:J,9,0),"0")</f>
        <v>0</v>
      </c>
      <c r="GZ58" s="103">
        <f>IFERROR(VLOOKUP(B58,'[1]28'!B:K,10,0),"0")</f>
        <v>0</v>
      </c>
      <c r="HA58" s="103">
        <f>IFERROR(VLOOKUP(B58,'[1]28'!B:L,11,0),"0")</f>
        <v>0</v>
      </c>
      <c r="HB58" s="101">
        <f t="shared" si="36"/>
        <v>0</v>
      </c>
      <c r="HC58" s="103">
        <f>IFERROR(VLOOKUP(B58,'[1]29'!B:D,3,0),"0")</f>
        <v>0</v>
      </c>
      <c r="HD58" s="103">
        <f>IFERROR(VLOOKUP(B58,'[1]29'!B:E,4,0),"0")</f>
        <v>0</v>
      </c>
      <c r="HE58" s="103">
        <f>IFERROR(VLOOKUP(B58,'[1]29'!B:F,5,0),"0")</f>
        <v>0</v>
      </c>
      <c r="HF58" s="103">
        <f>IFERROR(VLOOKUP(B58,'[1]29'!B:J,9,0),"0")</f>
        <v>0</v>
      </c>
      <c r="HG58" s="103">
        <f>IFERROR(VLOOKUP(B58,'[1]29'!B:K,10,0),"0")</f>
        <v>0</v>
      </c>
      <c r="HH58" s="103">
        <f>IFERROR(VLOOKUP(B58,'[1]29'!B:L,11,0),"0")</f>
        <v>0</v>
      </c>
      <c r="HI58" s="101">
        <f t="shared" si="37"/>
        <v>0</v>
      </c>
      <c r="HJ58" s="103">
        <f>IFERROR(VLOOKUP(B58,'[1]30'!B:D,3,0),"0")</f>
        <v>0</v>
      </c>
      <c r="HK58" s="103">
        <f>IFERROR(VLOOKUP(B58,'[1]30'!B:E,4,0),"0")</f>
        <v>0</v>
      </c>
      <c r="HL58" s="103">
        <f>IFERROR(VLOOKUP(B58,'[1]30'!B:F,5,0),"0")</f>
        <v>0</v>
      </c>
      <c r="HM58" s="103">
        <f>IFERROR(VLOOKUP(B58,'[1]30'!B:J,9,0),"0")</f>
        <v>0</v>
      </c>
      <c r="HN58" s="103">
        <f>IFERROR(VLOOKUP(B58,'[1]30'!B:K,10,0),"0")</f>
        <v>0</v>
      </c>
      <c r="HO58" s="103">
        <f>IFERROR(VLOOKUP(B58,'[1]30'!B:L,11,0),"0")</f>
        <v>0</v>
      </c>
      <c r="HP58" s="101">
        <f t="shared" si="38"/>
        <v>0</v>
      </c>
      <c r="HQ58" s="103">
        <f>IFERROR(VLOOKUP(B58,'[1]31'!B:D,3,0),"0")</f>
        <v>0</v>
      </c>
      <c r="HR58" s="103">
        <f>IFERROR(VLOOKUP(B58,'[1]31'!B:E,4,0),"0")</f>
        <v>0</v>
      </c>
      <c r="HS58" s="103">
        <f>IFERROR(VLOOKUP(B58,'[1]31'!B:F,5,0),"0")</f>
        <v>0</v>
      </c>
      <c r="HT58" s="103">
        <f>IFERROR(VLOOKUP(B58,'[1]31'!B:J,9,0),"0")</f>
        <v>0</v>
      </c>
      <c r="HU58" s="103">
        <f>IFERROR(VLOOKUP(B58,'[1]31'!B:K,10,0),"0")</f>
        <v>0</v>
      </c>
      <c r="HV58" s="103">
        <f>IFERROR(VLOOKUP(B58,'[1]31'!B:L,11,0),"0")</f>
        <v>0</v>
      </c>
      <c r="HW58" s="101">
        <f t="shared" si="39"/>
        <v>0</v>
      </c>
    </row>
    <row r="59" spans="1:231" x14ac:dyDescent="0.6">
      <c r="A59" s="83">
        <v>56</v>
      </c>
      <c r="B59" s="83">
        <v>1111015</v>
      </c>
      <c r="C59" s="84" t="s">
        <v>16919</v>
      </c>
      <c r="D59" s="83" t="s">
        <v>168</v>
      </c>
      <c r="E59" s="85">
        <v>18.36</v>
      </c>
      <c r="F59" s="99">
        <f t="shared" si="41"/>
        <v>0</v>
      </c>
      <c r="G59" s="100">
        <f t="shared" si="42"/>
        <v>0</v>
      </c>
      <c r="H59" s="100">
        <f t="shared" si="42"/>
        <v>0</v>
      </c>
      <c r="I59" s="100">
        <f t="shared" si="42"/>
        <v>0</v>
      </c>
      <c r="J59" s="100">
        <f t="shared" si="42"/>
        <v>0</v>
      </c>
      <c r="K59" s="100">
        <f t="shared" si="42"/>
        <v>0</v>
      </c>
      <c r="L59" s="100">
        <f t="shared" si="42"/>
        <v>0</v>
      </c>
      <c r="M59" s="101">
        <f t="shared" si="7"/>
        <v>0</v>
      </c>
      <c r="N59" s="102">
        <f t="shared" si="43"/>
        <v>0</v>
      </c>
      <c r="O59" s="103">
        <f>IFERROR(VLOOKUP(B59,'[1]1'!B:D,3,0),"0")</f>
        <v>0</v>
      </c>
      <c r="P59" s="103">
        <f>IFERROR(VLOOKUP(B59,'[1]1'!B:E,4,0),"0")</f>
        <v>0</v>
      </c>
      <c r="Q59" s="103">
        <f>IFERROR(VLOOKUP(B59,'[1]1'!B:F,5,0),"0")</f>
        <v>0</v>
      </c>
      <c r="R59" s="103">
        <f>IFERROR(VLOOKUP(B59,'[1]1'!B:J,9,0),"0")</f>
        <v>0</v>
      </c>
      <c r="S59" s="103">
        <f>IFERROR(VLOOKUP(B59,'[1]1'!B:K,10,0),"0")</f>
        <v>0</v>
      </c>
      <c r="T59" s="103">
        <f>IFERROR(VLOOKUP(B59,'[1]1'!B:L,11,0),"0")</f>
        <v>0</v>
      </c>
      <c r="U59" s="101">
        <f t="shared" si="9"/>
        <v>0</v>
      </c>
      <c r="V59" s="103">
        <f>IFERROR(VLOOKUP(B59,'[1]2'!B:D,3,0),"0")</f>
        <v>0</v>
      </c>
      <c r="W59" s="103">
        <f>IFERROR(VLOOKUP(B59,'[1]2'!B:E,4,0),"0")</f>
        <v>0</v>
      </c>
      <c r="X59" s="103">
        <f>IFERROR(VLOOKUP(B59,'[1]2'!B:F,5,0),"0")</f>
        <v>0</v>
      </c>
      <c r="Y59" s="103">
        <f>IFERROR(VLOOKUP(B59,'[1]2'!B:J,9,0),"0")</f>
        <v>0</v>
      </c>
      <c r="Z59" s="103">
        <f>IFERROR(VLOOKUP(B59,'[1]2'!B:K,10,0),"0")</f>
        <v>0</v>
      </c>
      <c r="AA59" s="103">
        <f>IFERROR(VLOOKUP(B59,'[1]2'!B:L,11,0),"0")</f>
        <v>0</v>
      </c>
      <c r="AB59" s="101">
        <f t="shared" si="10"/>
        <v>0</v>
      </c>
      <c r="AC59" s="103">
        <f>IFERROR(VLOOKUP(B59,'[1]3'!B:D,3,0),"0")</f>
        <v>0</v>
      </c>
      <c r="AD59" s="103">
        <f>IFERROR(VLOOKUP(B59,'[1]3'!B:E,4,0),"0")</f>
        <v>0</v>
      </c>
      <c r="AE59" s="103">
        <f>IFERROR(VLOOKUP(B59,'[1]3'!B:F,5,0),"0")</f>
        <v>0</v>
      </c>
      <c r="AF59" s="103">
        <f>IFERROR(VLOOKUP(B59,'[1]3'!B:J,9,0),"0")</f>
        <v>0</v>
      </c>
      <c r="AG59" s="103">
        <f>IFERROR(VLOOKUP(B59,'[1]3'!B:K,10,0),"0")</f>
        <v>0</v>
      </c>
      <c r="AH59" s="103">
        <f>IFERROR(VLOOKUP(B59,'[1]3'!B:L,11,0),"0")</f>
        <v>0</v>
      </c>
      <c r="AI59" s="101">
        <f t="shared" si="11"/>
        <v>0</v>
      </c>
      <c r="AJ59" s="103">
        <f>IFERROR(VLOOKUP(B59,'[1]4'!B:D,3,0),"0")</f>
        <v>0</v>
      </c>
      <c r="AK59" s="103">
        <f>IFERROR(VLOOKUP(B59,'[1]4'!B:E,4,0),"0")</f>
        <v>0</v>
      </c>
      <c r="AL59" s="103">
        <f>IFERROR(VLOOKUP(B59,'[1]4'!B:F,5,0),"0")</f>
        <v>0</v>
      </c>
      <c r="AM59" s="103">
        <f>IFERROR(VLOOKUP(B59,'[1]4'!B:J,9,0),"0")</f>
        <v>0</v>
      </c>
      <c r="AN59" s="103">
        <f>IFERROR(VLOOKUP(B59,'[1]4'!B:K,10,0),"0")</f>
        <v>0</v>
      </c>
      <c r="AO59" s="103">
        <f>IFERROR(VLOOKUP(B59,'[1]4'!B:L,11,0),"0")</f>
        <v>0</v>
      </c>
      <c r="AP59" s="101">
        <f t="shared" si="12"/>
        <v>0</v>
      </c>
      <c r="AQ59" s="103">
        <f>IFERROR(VLOOKUP(B59,'[1]5'!B:D,3,0),"0")</f>
        <v>0</v>
      </c>
      <c r="AR59" s="103">
        <f>IFERROR(VLOOKUP(B59,'[1]5'!B:E,4,0),"0")</f>
        <v>0</v>
      </c>
      <c r="AS59" s="103">
        <f>IFERROR(VLOOKUP(B59,'[1]5'!B:F,5,0),"0")</f>
        <v>0</v>
      </c>
      <c r="AT59" s="103">
        <f>IFERROR(VLOOKUP(B59,'[1]5'!B:J,9,0),"0")</f>
        <v>0</v>
      </c>
      <c r="AU59" s="103">
        <f>IFERROR(VLOOKUP(B59,'[1]5'!B:K,10,0),"0")</f>
        <v>0</v>
      </c>
      <c r="AV59" s="103">
        <f>IFERROR(VLOOKUP(B59,'[1]5'!B:L,11,0),"0")</f>
        <v>0</v>
      </c>
      <c r="AW59" s="101">
        <f t="shared" si="13"/>
        <v>0</v>
      </c>
      <c r="AX59" s="103">
        <f>IFERROR(VLOOKUP(B59,'[1]6'!B:D,3,0),"0")</f>
        <v>0</v>
      </c>
      <c r="AY59" s="103">
        <f>IFERROR(VLOOKUP(B59,'[1]6'!B:E,4,0),"0")</f>
        <v>0</v>
      </c>
      <c r="AZ59" s="103">
        <f>IFERROR(VLOOKUP(B59,'[1]6'!B:F,5,0),"0")</f>
        <v>0</v>
      </c>
      <c r="BA59" s="103">
        <f>IFERROR(VLOOKUP(B59,'[1]6'!B:J,9,0),"0")</f>
        <v>0</v>
      </c>
      <c r="BB59" s="103">
        <f>IFERROR(VLOOKUP(B59,'[1]6'!B:K,10,0),"0")</f>
        <v>0</v>
      </c>
      <c r="BC59" s="103">
        <f>IFERROR(VLOOKUP(B59,'[1]6'!B:L,11,0),"0")</f>
        <v>0</v>
      </c>
      <c r="BD59" s="101">
        <f t="shared" si="14"/>
        <v>0</v>
      </c>
      <c r="BE59" s="103">
        <f>IFERROR(VLOOKUP(B59,'[1]7'!B:D,3,0),"0")</f>
        <v>0</v>
      </c>
      <c r="BF59" s="103">
        <f>IFERROR(VLOOKUP(B59,'[1]7'!B:E,4,0),"0")</f>
        <v>0</v>
      </c>
      <c r="BG59" s="103">
        <f>IFERROR(VLOOKUP(B59,'[1]7'!B:F,5,0),"0")</f>
        <v>0</v>
      </c>
      <c r="BH59" s="103">
        <f>IFERROR(VLOOKUP(B59,'[1]7'!B:J,9,0),"0")</f>
        <v>0</v>
      </c>
      <c r="BI59" s="103">
        <f>IFERROR(VLOOKUP(B59,'[1]7'!B:K,10,0),"0")</f>
        <v>0</v>
      </c>
      <c r="BJ59" s="103">
        <f>IFERROR(VLOOKUP(B59,'[1]7'!B:L,11,0),"0")</f>
        <v>0</v>
      </c>
      <c r="BK59" s="101">
        <f t="shared" si="15"/>
        <v>0</v>
      </c>
      <c r="BL59" s="103">
        <f>IFERROR(VLOOKUP(B59,'[1]8'!B:D,3,0),"0")</f>
        <v>0</v>
      </c>
      <c r="BM59" s="103">
        <f>IFERROR(VLOOKUP(B59,'[1]8'!B:E,4,0),"0")</f>
        <v>0</v>
      </c>
      <c r="BN59" s="103">
        <f>IFERROR(VLOOKUP(B59,'[1]8'!B:F,5,0),"0")</f>
        <v>0</v>
      </c>
      <c r="BO59" s="103">
        <f>IFERROR(VLOOKUP(B59,'[1]8'!B:J,9,0),"0")</f>
        <v>0</v>
      </c>
      <c r="BP59" s="103">
        <f>IFERROR(VLOOKUP(B59,'[1]8'!B:K,10,0),"0")</f>
        <v>0</v>
      </c>
      <c r="BQ59" s="103">
        <f>IFERROR(VLOOKUP(B59,'[1]8'!B:L,11,0),"0")</f>
        <v>0</v>
      </c>
      <c r="BR59" s="101">
        <f t="shared" si="16"/>
        <v>0</v>
      </c>
      <c r="BS59" s="103">
        <f>IFERROR(VLOOKUP(B59,'[1]9'!B:D,3,0),"0")</f>
        <v>0</v>
      </c>
      <c r="BT59" s="103">
        <f>IFERROR(VLOOKUP(B59,'[1]9'!B:E,4,0),"0")</f>
        <v>0</v>
      </c>
      <c r="BU59" s="103">
        <f>IFERROR(VLOOKUP(B59,'[1]9'!B:F,5,0),"0")</f>
        <v>0</v>
      </c>
      <c r="BV59" s="103">
        <f>IFERROR(VLOOKUP(B59,'[1]9'!B:J,9,0),"0")</f>
        <v>0</v>
      </c>
      <c r="BW59" s="103">
        <f>IFERROR(VLOOKUP(B59,'[1]9'!B:K,10,0),"0")</f>
        <v>0</v>
      </c>
      <c r="BX59" s="103">
        <f>IFERROR(VLOOKUP(B59,'[1]9'!B:L,11,0),"0")</f>
        <v>0</v>
      </c>
      <c r="BY59" s="101">
        <f t="shared" si="17"/>
        <v>0</v>
      </c>
      <c r="BZ59" s="103">
        <f>IFERROR(VLOOKUP(B59,'[1]10'!B:D,3,0),"0")</f>
        <v>0</v>
      </c>
      <c r="CA59" s="103">
        <f>IFERROR(VLOOKUP(B59,'[1]10'!B:E,4,0),"0")</f>
        <v>0</v>
      </c>
      <c r="CB59" s="103">
        <f>IFERROR(VLOOKUP(B59,'[1]10'!B:F,5,0),"0")</f>
        <v>0</v>
      </c>
      <c r="CC59" s="103">
        <f>IFERROR(VLOOKUP(B59,'[1]10'!B:J,9,0),"0")</f>
        <v>0</v>
      </c>
      <c r="CD59" s="103">
        <f>IFERROR(VLOOKUP(B59,'[1]10'!B:K,10,0),"0")</f>
        <v>0</v>
      </c>
      <c r="CE59" s="103">
        <f>IFERROR(VLOOKUP(B59,'[1]10'!B:L,11,0),"0")</f>
        <v>0</v>
      </c>
      <c r="CF59" s="101">
        <f t="shared" si="18"/>
        <v>0</v>
      </c>
      <c r="CG59" s="103">
        <f>IFERROR(VLOOKUP(B59,'[1]11'!B:D,3,0),"0")</f>
        <v>0</v>
      </c>
      <c r="CH59" s="103">
        <f>IFERROR(VLOOKUP(B59,'[1]11'!B:E,4,0),"0")</f>
        <v>0</v>
      </c>
      <c r="CI59" s="103">
        <f>IFERROR(VLOOKUP(B59,'[1]11'!B:F,5,0),"0")</f>
        <v>0</v>
      </c>
      <c r="CJ59" s="103">
        <f>IFERROR(VLOOKUP(B59,'[1]11'!B:J,9,0),"0")</f>
        <v>0</v>
      </c>
      <c r="CK59" s="103">
        <f>IFERROR(VLOOKUP(B59,'[1]11'!B:K,10,0),"0")</f>
        <v>0</v>
      </c>
      <c r="CL59" s="103">
        <f>IFERROR(VLOOKUP(B59,'[1]11'!B:L,11,0),"0")</f>
        <v>0</v>
      </c>
      <c r="CM59" s="101">
        <f t="shared" si="19"/>
        <v>0</v>
      </c>
      <c r="CN59" s="103">
        <f>IFERROR(VLOOKUP(B59,'[1]12'!B:D,3,0),"0")</f>
        <v>0</v>
      </c>
      <c r="CO59" s="103">
        <f>IFERROR(VLOOKUP(B59,'[1]12'!B:E,4,0),"0")</f>
        <v>0</v>
      </c>
      <c r="CP59" s="103">
        <f>IFERROR(VLOOKUP(B59,'[1]12'!B:F,5,0),"0")</f>
        <v>0</v>
      </c>
      <c r="CQ59" s="103">
        <f>IFERROR(VLOOKUP(B59,'[1]12'!B:J,9,0),"0")</f>
        <v>0</v>
      </c>
      <c r="CR59" s="103">
        <f>IFERROR(VLOOKUP(B59,'[1]12'!B:K,10,0),"0")</f>
        <v>0</v>
      </c>
      <c r="CS59" s="103">
        <f>IFERROR(VLOOKUP(B59,'[1]12'!B:L,11,0),"0")</f>
        <v>0</v>
      </c>
      <c r="CT59" s="101">
        <f t="shared" si="20"/>
        <v>0</v>
      </c>
      <c r="CU59" s="103">
        <f>IFERROR(VLOOKUP(B59,'[1]13'!B:D,3,0),"0")</f>
        <v>0</v>
      </c>
      <c r="CV59" s="103">
        <f>IFERROR(VLOOKUP(B59,'[1]13'!B:E,4,0),"0")</f>
        <v>0</v>
      </c>
      <c r="CW59" s="103">
        <f>IFERROR(VLOOKUP(B59,'[1]13'!B:F,5,0),"0")</f>
        <v>0</v>
      </c>
      <c r="CX59" s="103">
        <f>IFERROR(VLOOKUP(B59,'[1]13'!B:J,9,0),"0")</f>
        <v>0</v>
      </c>
      <c r="CY59" s="103">
        <f>IFERROR(VLOOKUP(B59,'[1]13'!B:K,10,0),"0")</f>
        <v>0</v>
      </c>
      <c r="CZ59" s="103">
        <f>IFERROR(VLOOKUP(B59,'[1]13'!B:L,11,0),"0")</f>
        <v>0</v>
      </c>
      <c r="DA59" s="101">
        <f t="shared" si="21"/>
        <v>0</v>
      </c>
      <c r="DB59" s="103">
        <f>IFERROR(VLOOKUP(B59,'[1]14'!B:D,3,0),"0")</f>
        <v>0</v>
      </c>
      <c r="DC59" s="103">
        <f>IFERROR(VLOOKUP(B59,'[1]14'!B:E,4,0),"0")</f>
        <v>0</v>
      </c>
      <c r="DD59" s="103">
        <f>IFERROR(VLOOKUP(B59,'[1]14'!B:F,5,0),"0")</f>
        <v>0</v>
      </c>
      <c r="DE59" s="103">
        <f>IFERROR(VLOOKUP(B59,'[1]14'!B:J,9,0),"0")</f>
        <v>0</v>
      </c>
      <c r="DF59" s="103">
        <f>IFERROR(VLOOKUP(B59,'[1]14'!B:K,10,0),"0")</f>
        <v>0</v>
      </c>
      <c r="DG59" s="103">
        <f>IFERROR(VLOOKUP(B59,'[1]14'!B:L,11,0),"0")</f>
        <v>0</v>
      </c>
      <c r="DH59" s="101">
        <f t="shared" si="22"/>
        <v>0</v>
      </c>
      <c r="DI59" s="103">
        <f>IFERROR(VLOOKUP(B59,'[1]15'!B:D,3,0),"0")</f>
        <v>0</v>
      </c>
      <c r="DJ59" s="103">
        <f>IFERROR(VLOOKUP(B59,'[1]15'!B:E,4,0),"0")</f>
        <v>0</v>
      </c>
      <c r="DK59" s="103">
        <f>IFERROR(VLOOKUP(B59,'[1]15'!B:F,5,0),"0")</f>
        <v>0</v>
      </c>
      <c r="DL59" s="103">
        <f>IFERROR(VLOOKUP(B59,'[1]15'!B:J,9,0),"0")</f>
        <v>0</v>
      </c>
      <c r="DM59" s="103">
        <f>IFERROR(VLOOKUP(B59,'[1]15'!B:K,10,0),"0")</f>
        <v>0</v>
      </c>
      <c r="DN59" s="103">
        <f>IFERROR(VLOOKUP(B59,'[1]15'!B:L,11,0),"0")</f>
        <v>0</v>
      </c>
      <c r="DO59" s="101">
        <f t="shared" si="23"/>
        <v>0</v>
      </c>
      <c r="DP59" s="103">
        <f>IFERROR(VLOOKUP(B59,'[1]16'!B:D,3,0),"0")</f>
        <v>0</v>
      </c>
      <c r="DQ59" s="103">
        <f>IFERROR(VLOOKUP(B59,'[1]16'!B:E,4,0),"0")</f>
        <v>0</v>
      </c>
      <c r="DR59" s="103">
        <f>IFERROR(VLOOKUP(B59,'[1]16'!B:F,5,0),"0")</f>
        <v>0</v>
      </c>
      <c r="DS59" s="103">
        <f>IFERROR(VLOOKUP(B59,'[1]16'!B:J,9,0),"0")</f>
        <v>0</v>
      </c>
      <c r="DT59" s="103">
        <f>IFERROR(VLOOKUP(B59,'[1]16'!B:K,10,0),"0")</f>
        <v>0</v>
      </c>
      <c r="DU59" s="103">
        <f>IFERROR(VLOOKUP(B59,'[1]16'!B:L,11,0),"0")</f>
        <v>0</v>
      </c>
      <c r="DV59" s="101">
        <f t="shared" si="24"/>
        <v>0</v>
      </c>
      <c r="DW59" s="103">
        <f>IFERROR(VLOOKUP(B59,'[1]17'!B:D,3,0),"0")</f>
        <v>0</v>
      </c>
      <c r="DX59" s="103">
        <f>IFERROR(VLOOKUP(B59,'[1]17'!B:E,4,0),"0")</f>
        <v>0</v>
      </c>
      <c r="DY59" s="103">
        <f>IFERROR(VLOOKUP(B59,'[1]17'!B:F,5,0),"0")</f>
        <v>0</v>
      </c>
      <c r="DZ59" s="103">
        <f>IFERROR(VLOOKUP(B59,'[1]17'!B:J,9,0),"0")</f>
        <v>0</v>
      </c>
      <c r="EA59" s="103">
        <f>IFERROR(VLOOKUP(B59,'[1]17'!B:K,10,0),"0")</f>
        <v>0</v>
      </c>
      <c r="EB59" s="103">
        <f>IFERROR(VLOOKUP(B59,'[1]17'!B:L,11,0),"0")</f>
        <v>0</v>
      </c>
      <c r="EC59" s="101">
        <f t="shared" si="25"/>
        <v>0</v>
      </c>
      <c r="ED59" s="103">
        <f>IFERROR(VLOOKUP(B59,'[1]18'!B:D,3,0),"0")</f>
        <v>0</v>
      </c>
      <c r="EE59" s="103">
        <f>IFERROR(VLOOKUP(B59,'[1]18'!B:E,4,0),"0")</f>
        <v>0</v>
      </c>
      <c r="EF59" s="103">
        <f>IFERROR(VLOOKUP(B59,'[1]18'!B:F,5,0),"0")</f>
        <v>0</v>
      </c>
      <c r="EG59" s="103">
        <f>IFERROR(VLOOKUP(B59,'[1]18'!B:J,9,0),"0")</f>
        <v>0</v>
      </c>
      <c r="EH59" s="103">
        <f>IFERROR(VLOOKUP(B59,'[1]18'!B:K,10,0),"0")</f>
        <v>0</v>
      </c>
      <c r="EI59" s="103">
        <f>IFERROR(VLOOKUP(B59,'[1]18'!B:L,11,0),"0")</f>
        <v>0</v>
      </c>
      <c r="EJ59" s="101">
        <f t="shared" si="26"/>
        <v>0</v>
      </c>
      <c r="EK59" s="103">
        <f>IFERROR(VLOOKUP(B59,'[1]19'!B:D,3,0),"0")</f>
        <v>0</v>
      </c>
      <c r="EL59" s="103">
        <f>IFERROR(VLOOKUP(B59,'[1]19'!B:E,4,0),"0")</f>
        <v>0</v>
      </c>
      <c r="EM59" s="103">
        <f>IFERROR(VLOOKUP(B59,'[1]19'!B:F,5,0),"0")</f>
        <v>0</v>
      </c>
      <c r="EN59" s="103">
        <f>IFERROR(VLOOKUP(B59,'[1]19'!B:J,9,0),"0")</f>
        <v>0</v>
      </c>
      <c r="EO59" s="103">
        <f>IFERROR(VLOOKUP(B59,'[1]19'!B:K,10,0),"0")</f>
        <v>0</v>
      </c>
      <c r="EP59" s="103">
        <f>IFERROR(VLOOKUP(B59,'[1]19'!B:L,11,0),"0")</f>
        <v>0</v>
      </c>
      <c r="EQ59" s="101">
        <f t="shared" si="27"/>
        <v>0</v>
      </c>
      <c r="ER59" s="103">
        <f>IFERROR(VLOOKUP(B59,'[1]20'!B:D,3,0),"0")</f>
        <v>0</v>
      </c>
      <c r="ES59" s="103">
        <f>IFERROR(VLOOKUP(B59,'[1]20'!B:E,4,0),"0")</f>
        <v>0</v>
      </c>
      <c r="ET59" s="103">
        <f>IFERROR(VLOOKUP(B59,'[1]20'!B:F,5,0),"0")</f>
        <v>0</v>
      </c>
      <c r="EU59" s="103">
        <f>IFERROR(VLOOKUP(B59,'[1]20'!B:J,9,0),"0")</f>
        <v>0</v>
      </c>
      <c r="EV59" s="103">
        <f>IFERROR(VLOOKUP(B59,'[1]20'!B:K,10,0),"0")</f>
        <v>0</v>
      </c>
      <c r="EW59" s="103">
        <f>IFERROR(VLOOKUP(B59,'[1]20'!B:L,11,0),"0")</f>
        <v>0</v>
      </c>
      <c r="EX59" s="101">
        <f t="shared" si="28"/>
        <v>0</v>
      </c>
      <c r="EY59" s="103">
        <f>IFERROR(VLOOKUP(B59,'[1]21'!B:D,3,0),"0")</f>
        <v>0</v>
      </c>
      <c r="EZ59" s="103">
        <f>IFERROR(VLOOKUP(B59,'[1]21'!B:E,4,0),"0")</f>
        <v>0</v>
      </c>
      <c r="FA59" s="103">
        <f>IFERROR(VLOOKUP(B59,'[1]21'!B:F,5,0),"0")</f>
        <v>0</v>
      </c>
      <c r="FB59" s="103">
        <f>IFERROR(VLOOKUP(B59,'[1]21'!B:J,9,0),"0")</f>
        <v>0</v>
      </c>
      <c r="FC59" s="103">
        <f>IFERROR(VLOOKUP(B59,'[1]21'!B:K,10,0),"0")</f>
        <v>0</v>
      </c>
      <c r="FD59" s="103">
        <f>IFERROR(VLOOKUP(B59,'[1]21'!B:L,11,0),"0")</f>
        <v>0</v>
      </c>
      <c r="FE59" s="101">
        <f t="shared" si="29"/>
        <v>0</v>
      </c>
      <c r="FF59" s="103">
        <f>IFERROR(VLOOKUP(B59,'[1]22'!B:D,3,0),"0")</f>
        <v>0</v>
      </c>
      <c r="FG59" s="103">
        <f>IFERROR(VLOOKUP(B59,'[1]22'!B:E,4,0),"0")</f>
        <v>0</v>
      </c>
      <c r="FH59" s="103">
        <f>IFERROR(VLOOKUP(B59,'[1]22'!B:F,5,0),"0")</f>
        <v>0</v>
      </c>
      <c r="FI59" s="103">
        <f>IFERROR(VLOOKUP(B59,'[1]22'!B:J,9,0),"0")</f>
        <v>0</v>
      </c>
      <c r="FJ59" s="103">
        <f>IFERROR(VLOOKUP(B59,'[1]22'!B:K,10,0),"0")</f>
        <v>0</v>
      </c>
      <c r="FK59" s="103">
        <f>IFERROR(VLOOKUP(B59,'[1]22'!B:L,11,0),"0")</f>
        <v>0</v>
      </c>
      <c r="FL59" s="101">
        <f t="shared" si="30"/>
        <v>0</v>
      </c>
      <c r="FM59" s="103">
        <f>IFERROR(VLOOKUP(B59,'[1]23'!B:D,3,0),"0")</f>
        <v>0</v>
      </c>
      <c r="FN59" s="103">
        <f>IFERROR(VLOOKUP(B59,'[1]23'!B:E,4,0),"0")</f>
        <v>0</v>
      </c>
      <c r="FO59" s="103">
        <f>IFERROR(VLOOKUP(B59,'[1]23'!B:F,5,0),"0")</f>
        <v>0</v>
      </c>
      <c r="FP59" s="103">
        <f>IFERROR(VLOOKUP(B59,'[1]23'!B:J,9,0),"0")</f>
        <v>0</v>
      </c>
      <c r="FQ59" s="103">
        <f>IFERROR(VLOOKUP(B59,'[1]23'!B:K,10,0),"0")</f>
        <v>0</v>
      </c>
      <c r="FR59" s="103">
        <f>IFERROR(VLOOKUP(B59,'[1]23'!B:L,11,0),"0")</f>
        <v>0</v>
      </c>
      <c r="FS59" s="101">
        <f t="shared" si="31"/>
        <v>0</v>
      </c>
      <c r="FT59" s="103">
        <f>IFERROR(VLOOKUP(B59,'[1]24'!B:D,3,0),"0")</f>
        <v>0</v>
      </c>
      <c r="FU59" s="103">
        <f>IFERROR(VLOOKUP(B59,'[1]24'!B:E,4,0),"0")</f>
        <v>0</v>
      </c>
      <c r="FV59" s="103">
        <f>IFERROR(VLOOKUP(B59,'[1]24'!B:F,5,0),"0")</f>
        <v>0</v>
      </c>
      <c r="FW59" s="103">
        <f>IFERROR(VLOOKUP(B59,'[1]24'!B:J,9,0),"0")</f>
        <v>0</v>
      </c>
      <c r="FX59" s="103">
        <f>IFERROR(VLOOKUP(B59,'[1]24'!B:K,10,0),"0")</f>
        <v>0</v>
      </c>
      <c r="FY59" s="103">
        <f>IFERROR(VLOOKUP(B59,'[1]24'!B:L,11,0),"0")</f>
        <v>0</v>
      </c>
      <c r="FZ59" s="101">
        <f t="shared" si="32"/>
        <v>0</v>
      </c>
      <c r="GA59" s="103">
        <f>IFERROR(VLOOKUP(B59,'[1]25'!B:D,3,0),"0")</f>
        <v>0</v>
      </c>
      <c r="GB59" s="103">
        <f>IFERROR(VLOOKUP(B59,'[1]25'!B:E,4,0),"0")</f>
        <v>0</v>
      </c>
      <c r="GC59" s="103">
        <f>IFERROR(VLOOKUP(B59,'[1]25'!B:F,5,0),"0")</f>
        <v>0</v>
      </c>
      <c r="GD59" s="103">
        <f>IFERROR(VLOOKUP(B59,'[1]25'!B:J,9,0),"0")</f>
        <v>0</v>
      </c>
      <c r="GE59" s="103">
        <f>IFERROR(VLOOKUP(B59,'[1]25'!B:K,10,0),"0")</f>
        <v>0</v>
      </c>
      <c r="GF59" s="103">
        <f>IFERROR(VLOOKUP(B59,'[1]25'!B:L,11,0),"0")</f>
        <v>0</v>
      </c>
      <c r="GG59" s="101">
        <f t="shared" si="33"/>
        <v>0</v>
      </c>
      <c r="GH59" s="103">
        <f>IFERROR(VLOOKUP(B59,'[1]26'!B:D,3,0),"0")</f>
        <v>0</v>
      </c>
      <c r="GI59" s="103">
        <f>IFERROR(VLOOKUP(B59,'[1]26'!B:E,4,0),"0")</f>
        <v>0</v>
      </c>
      <c r="GJ59" s="103">
        <f>IFERROR(VLOOKUP(B59,'[1]26'!B:F,5,0),"0")</f>
        <v>0</v>
      </c>
      <c r="GK59" s="103">
        <f>IFERROR(VLOOKUP(B59,'[1]26'!B:J,9,0),"0")</f>
        <v>0</v>
      </c>
      <c r="GL59" s="103">
        <f>IFERROR(VLOOKUP(B59,'[1]26'!B:K,10,0),"0")</f>
        <v>0</v>
      </c>
      <c r="GM59" s="103">
        <f>IFERROR(VLOOKUP(B59,'[1]26'!B:L,11,0),"0")</f>
        <v>0</v>
      </c>
      <c r="GN59" s="101">
        <f t="shared" si="34"/>
        <v>0</v>
      </c>
      <c r="GO59" s="103">
        <f>IFERROR(VLOOKUP(B59,'[1]27'!B:D,3,0),"0")</f>
        <v>0</v>
      </c>
      <c r="GP59" s="103">
        <f>IFERROR(VLOOKUP(B59,'[1]27'!B:E,4,0),"0")</f>
        <v>0</v>
      </c>
      <c r="GQ59" s="103">
        <f>IFERROR(VLOOKUP(B59,'[1]27'!B:F,5,0),"0")</f>
        <v>0</v>
      </c>
      <c r="GR59" s="103">
        <f>IFERROR(VLOOKUP(B59,'[1]27'!B:J,9,0),"0")</f>
        <v>0</v>
      </c>
      <c r="GS59" s="103">
        <f>IFERROR(VLOOKUP(B59,'[1]27'!B:K,10,0),"0")</f>
        <v>0</v>
      </c>
      <c r="GT59" s="103">
        <f>IFERROR(VLOOKUP(B59,'[1]27'!B:L,11,0),"0")</f>
        <v>0</v>
      </c>
      <c r="GU59" s="101">
        <f t="shared" si="35"/>
        <v>0</v>
      </c>
      <c r="GV59" s="103">
        <f>IFERROR(VLOOKUP(B59,'[1]28'!B:D,3,0),"0")</f>
        <v>0</v>
      </c>
      <c r="GW59" s="103">
        <f>IFERROR(VLOOKUP(B59,'[1]28'!B:E,4,0),"0")</f>
        <v>0</v>
      </c>
      <c r="GX59" s="103">
        <f>IFERROR(VLOOKUP(B59,'[1]28'!B:F,5,0),"0")</f>
        <v>0</v>
      </c>
      <c r="GY59" s="103">
        <f>IFERROR(VLOOKUP(B59,'[1]28'!B:J,9,0),"0")</f>
        <v>0</v>
      </c>
      <c r="GZ59" s="103">
        <f>IFERROR(VLOOKUP(B59,'[1]28'!B:K,10,0),"0")</f>
        <v>0</v>
      </c>
      <c r="HA59" s="103">
        <f>IFERROR(VLOOKUP(B59,'[1]28'!B:L,11,0),"0")</f>
        <v>0</v>
      </c>
      <c r="HB59" s="101">
        <f t="shared" si="36"/>
        <v>0</v>
      </c>
      <c r="HC59" s="103">
        <f>IFERROR(VLOOKUP(B59,'[1]29'!B:D,3,0),"0")</f>
        <v>0</v>
      </c>
      <c r="HD59" s="103">
        <f>IFERROR(VLOOKUP(B59,'[1]29'!B:E,4,0),"0")</f>
        <v>0</v>
      </c>
      <c r="HE59" s="103">
        <f>IFERROR(VLOOKUP(B59,'[1]29'!B:F,5,0),"0")</f>
        <v>0</v>
      </c>
      <c r="HF59" s="103">
        <f>IFERROR(VLOOKUP(B59,'[1]29'!B:J,9,0),"0")</f>
        <v>0</v>
      </c>
      <c r="HG59" s="103">
        <f>IFERROR(VLOOKUP(B59,'[1]29'!B:K,10,0),"0")</f>
        <v>0</v>
      </c>
      <c r="HH59" s="103">
        <f>IFERROR(VLOOKUP(B59,'[1]29'!B:L,11,0),"0")</f>
        <v>0</v>
      </c>
      <c r="HI59" s="101">
        <f t="shared" si="37"/>
        <v>0</v>
      </c>
      <c r="HJ59" s="103">
        <f>IFERROR(VLOOKUP(B59,'[1]30'!B:D,3,0),"0")</f>
        <v>0</v>
      </c>
      <c r="HK59" s="103">
        <f>IFERROR(VLOOKUP(B59,'[1]30'!B:E,4,0),"0")</f>
        <v>0</v>
      </c>
      <c r="HL59" s="103">
        <f>IFERROR(VLOOKUP(B59,'[1]30'!B:F,5,0),"0")</f>
        <v>0</v>
      </c>
      <c r="HM59" s="103">
        <f>IFERROR(VLOOKUP(B59,'[1]30'!B:J,9,0),"0")</f>
        <v>0</v>
      </c>
      <c r="HN59" s="103">
        <f>IFERROR(VLOOKUP(B59,'[1]30'!B:K,10,0),"0")</f>
        <v>0</v>
      </c>
      <c r="HO59" s="103">
        <f>IFERROR(VLOOKUP(B59,'[1]30'!B:L,11,0),"0")</f>
        <v>0</v>
      </c>
      <c r="HP59" s="101">
        <f t="shared" si="38"/>
        <v>0</v>
      </c>
      <c r="HQ59" s="103">
        <f>IFERROR(VLOOKUP(B59,'[1]31'!B:D,3,0),"0")</f>
        <v>0</v>
      </c>
      <c r="HR59" s="103">
        <f>IFERROR(VLOOKUP(B59,'[1]31'!B:E,4,0),"0")</f>
        <v>0</v>
      </c>
      <c r="HS59" s="103">
        <f>IFERROR(VLOOKUP(B59,'[1]31'!B:F,5,0),"0")</f>
        <v>0</v>
      </c>
      <c r="HT59" s="103">
        <f>IFERROR(VLOOKUP(B59,'[1]31'!B:J,9,0),"0")</f>
        <v>0</v>
      </c>
      <c r="HU59" s="103">
        <f>IFERROR(VLOOKUP(B59,'[1]31'!B:K,10,0),"0")</f>
        <v>0</v>
      </c>
      <c r="HV59" s="103">
        <f>IFERROR(VLOOKUP(B59,'[1]31'!B:L,11,0),"0")</f>
        <v>0</v>
      </c>
      <c r="HW59" s="101">
        <f t="shared" si="39"/>
        <v>0</v>
      </c>
    </row>
    <row r="60" spans="1:231" x14ac:dyDescent="0.6">
      <c r="A60" s="83">
        <v>57</v>
      </c>
      <c r="B60" s="83">
        <v>1111013</v>
      </c>
      <c r="C60" s="84" t="s">
        <v>16920</v>
      </c>
      <c r="D60" s="83" t="s">
        <v>168</v>
      </c>
      <c r="E60" s="85">
        <v>17.28</v>
      </c>
      <c r="F60" s="99">
        <f t="shared" si="41"/>
        <v>0</v>
      </c>
      <c r="G60" s="100">
        <f t="shared" si="42"/>
        <v>0</v>
      </c>
      <c r="H60" s="100">
        <f t="shared" si="42"/>
        <v>0</v>
      </c>
      <c r="I60" s="100">
        <f t="shared" si="42"/>
        <v>0</v>
      </c>
      <c r="J60" s="100">
        <f t="shared" si="42"/>
        <v>0</v>
      </c>
      <c r="K60" s="100">
        <f t="shared" si="42"/>
        <v>0</v>
      </c>
      <c r="L60" s="100">
        <f t="shared" si="42"/>
        <v>0</v>
      </c>
      <c r="M60" s="101">
        <f t="shared" si="7"/>
        <v>0</v>
      </c>
      <c r="N60" s="102">
        <f t="shared" si="43"/>
        <v>0</v>
      </c>
      <c r="O60" s="103">
        <f>IFERROR(VLOOKUP(B60,'[1]1'!B:D,3,0),"0")</f>
        <v>0</v>
      </c>
      <c r="P60" s="103">
        <f>IFERROR(VLOOKUP(B60,'[1]1'!B:E,4,0),"0")</f>
        <v>0</v>
      </c>
      <c r="Q60" s="103">
        <f>IFERROR(VLOOKUP(B60,'[1]1'!B:F,5,0),"0")</f>
        <v>0</v>
      </c>
      <c r="R60" s="103">
        <f>IFERROR(VLOOKUP(B60,'[1]1'!B:J,9,0),"0")</f>
        <v>0</v>
      </c>
      <c r="S60" s="103">
        <f>IFERROR(VLOOKUP(B60,'[1]1'!B:K,10,0),"0")</f>
        <v>0</v>
      </c>
      <c r="T60" s="103">
        <f>IFERROR(VLOOKUP(B60,'[1]1'!B:L,11,0),"0")</f>
        <v>0</v>
      </c>
      <c r="U60" s="101">
        <f t="shared" si="9"/>
        <v>0</v>
      </c>
      <c r="V60" s="103">
        <f>IFERROR(VLOOKUP(B60,'[1]2'!B:D,3,0),"0")</f>
        <v>0</v>
      </c>
      <c r="W60" s="103">
        <f>IFERROR(VLOOKUP(B60,'[1]2'!B:E,4,0),"0")</f>
        <v>0</v>
      </c>
      <c r="X60" s="103">
        <f>IFERROR(VLOOKUP(B60,'[1]2'!B:F,5,0),"0")</f>
        <v>0</v>
      </c>
      <c r="Y60" s="103">
        <f>IFERROR(VLOOKUP(B60,'[1]2'!B:J,9,0),"0")</f>
        <v>0</v>
      </c>
      <c r="Z60" s="103">
        <f>IFERROR(VLOOKUP(B60,'[1]2'!B:K,10,0),"0")</f>
        <v>0</v>
      </c>
      <c r="AA60" s="103">
        <f>IFERROR(VLOOKUP(B60,'[1]2'!B:L,11,0),"0")</f>
        <v>0</v>
      </c>
      <c r="AB60" s="101">
        <f t="shared" si="10"/>
        <v>0</v>
      </c>
      <c r="AC60" s="103">
        <f>IFERROR(VLOOKUP(B60,'[1]3'!B:D,3,0),"0")</f>
        <v>0</v>
      </c>
      <c r="AD60" s="103">
        <f>IFERROR(VLOOKUP(B60,'[1]3'!B:E,4,0),"0")</f>
        <v>0</v>
      </c>
      <c r="AE60" s="103">
        <f>IFERROR(VLOOKUP(B60,'[1]3'!B:F,5,0),"0")</f>
        <v>0</v>
      </c>
      <c r="AF60" s="103">
        <f>IFERROR(VLOOKUP(B60,'[1]3'!B:J,9,0),"0")</f>
        <v>0</v>
      </c>
      <c r="AG60" s="103">
        <f>IFERROR(VLOOKUP(B60,'[1]3'!B:K,10,0),"0")</f>
        <v>0</v>
      </c>
      <c r="AH60" s="103">
        <f>IFERROR(VLOOKUP(B60,'[1]3'!B:L,11,0),"0")</f>
        <v>0</v>
      </c>
      <c r="AI60" s="101">
        <f t="shared" si="11"/>
        <v>0</v>
      </c>
      <c r="AJ60" s="103">
        <f>IFERROR(VLOOKUP(B60,'[1]4'!B:D,3,0),"0")</f>
        <v>0</v>
      </c>
      <c r="AK60" s="103">
        <f>IFERROR(VLOOKUP(B60,'[1]4'!B:E,4,0),"0")</f>
        <v>0</v>
      </c>
      <c r="AL60" s="103">
        <f>IFERROR(VLOOKUP(B60,'[1]4'!B:F,5,0),"0")</f>
        <v>0</v>
      </c>
      <c r="AM60" s="103">
        <f>IFERROR(VLOOKUP(B60,'[1]4'!B:J,9,0),"0")</f>
        <v>0</v>
      </c>
      <c r="AN60" s="103">
        <f>IFERROR(VLOOKUP(B60,'[1]4'!B:K,10,0),"0")</f>
        <v>0</v>
      </c>
      <c r="AO60" s="103">
        <f>IFERROR(VLOOKUP(B60,'[1]4'!B:L,11,0),"0")</f>
        <v>0</v>
      </c>
      <c r="AP60" s="101">
        <f t="shared" si="12"/>
        <v>0</v>
      </c>
      <c r="AQ60" s="103">
        <f>IFERROR(VLOOKUP(B60,'[1]5'!B:D,3,0),"0")</f>
        <v>0</v>
      </c>
      <c r="AR60" s="103">
        <f>IFERROR(VLOOKUP(B60,'[1]5'!B:E,4,0),"0")</f>
        <v>0</v>
      </c>
      <c r="AS60" s="103">
        <f>IFERROR(VLOOKUP(B60,'[1]5'!B:F,5,0),"0")</f>
        <v>0</v>
      </c>
      <c r="AT60" s="103">
        <f>IFERROR(VLOOKUP(B60,'[1]5'!B:J,9,0),"0")</f>
        <v>0</v>
      </c>
      <c r="AU60" s="103">
        <f>IFERROR(VLOOKUP(B60,'[1]5'!B:K,10,0),"0")</f>
        <v>0</v>
      </c>
      <c r="AV60" s="103">
        <f>IFERROR(VLOOKUP(B60,'[1]5'!B:L,11,0),"0")</f>
        <v>0</v>
      </c>
      <c r="AW60" s="101">
        <f t="shared" si="13"/>
        <v>0</v>
      </c>
      <c r="AX60" s="103">
        <f>IFERROR(VLOOKUP(B60,'[1]6'!B:D,3,0),"0")</f>
        <v>0</v>
      </c>
      <c r="AY60" s="103">
        <f>IFERROR(VLOOKUP(B60,'[1]6'!B:E,4,0),"0")</f>
        <v>0</v>
      </c>
      <c r="AZ60" s="103">
        <f>IFERROR(VLOOKUP(B60,'[1]6'!B:F,5,0),"0")</f>
        <v>0</v>
      </c>
      <c r="BA60" s="103">
        <f>IFERROR(VLOOKUP(B60,'[1]6'!B:J,9,0),"0")</f>
        <v>0</v>
      </c>
      <c r="BB60" s="103">
        <f>IFERROR(VLOOKUP(B60,'[1]6'!B:K,10,0),"0")</f>
        <v>0</v>
      </c>
      <c r="BC60" s="103">
        <f>IFERROR(VLOOKUP(B60,'[1]6'!B:L,11,0),"0")</f>
        <v>0</v>
      </c>
      <c r="BD60" s="101">
        <f t="shared" si="14"/>
        <v>0</v>
      </c>
      <c r="BE60" s="103">
        <f>IFERROR(VLOOKUP(B60,'[1]7'!B:D,3,0),"0")</f>
        <v>0</v>
      </c>
      <c r="BF60" s="103">
        <f>IFERROR(VLOOKUP(B60,'[1]7'!B:E,4,0),"0")</f>
        <v>0</v>
      </c>
      <c r="BG60" s="103">
        <f>IFERROR(VLOOKUP(B60,'[1]7'!B:F,5,0),"0")</f>
        <v>0</v>
      </c>
      <c r="BH60" s="103">
        <f>IFERROR(VLOOKUP(B60,'[1]7'!B:J,9,0),"0")</f>
        <v>0</v>
      </c>
      <c r="BI60" s="103">
        <f>IFERROR(VLOOKUP(B60,'[1]7'!B:K,10,0),"0")</f>
        <v>0</v>
      </c>
      <c r="BJ60" s="103">
        <f>IFERROR(VLOOKUP(B60,'[1]7'!B:L,11,0),"0")</f>
        <v>0</v>
      </c>
      <c r="BK60" s="101">
        <f t="shared" si="15"/>
        <v>0</v>
      </c>
      <c r="BL60" s="103">
        <f>IFERROR(VLOOKUP(B60,'[1]8'!B:D,3,0),"0")</f>
        <v>0</v>
      </c>
      <c r="BM60" s="103">
        <f>IFERROR(VLOOKUP(B60,'[1]8'!B:E,4,0),"0")</f>
        <v>0</v>
      </c>
      <c r="BN60" s="103">
        <f>IFERROR(VLOOKUP(B60,'[1]8'!B:F,5,0),"0")</f>
        <v>0</v>
      </c>
      <c r="BO60" s="103">
        <f>IFERROR(VLOOKUP(B60,'[1]8'!B:J,9,0),"0")</f>
        <v>0</v>
      </c>
      <c r="BP60" s="103">
        <f>IFERROR(VLOOKUP(B60,'[1]8'!B:K,10,0),"0")</f>
        <v>0</v>
      </c>
      <c r="BQ60" s="103">
        <f>IFERROR(VLOOKUP(B60,'[1]8'!B:L,11,0),"0")</f>
        <v>0</v>
      </c>
      <c r="BR60" s="101">
        <f t="shared" si="16"/>
        <v>0</v>
      </c>
      <c r="BS60" s="103">
        <f>IFERROR(VLOOKUP(B60,'[1]9'!B:D,3,0),"0")</f>
        <v>0</v>
      </c>
      <c r="BT60" s="103">
        <f>IFERROR(VLOOKUP(B60,'[1]9'!B:E,4,0),"0")</f>
        <v>0</v>
      </c>
      <c r="BU60" s="103">
        <f>IFERROR(VLOOKUP(B60,'[1]9'!B:F,5,0),"0")</f>
        <v>0</v>
      </c>
      <c r="BV60" s="103">
        <f>IFERROR(VLOOKUP(B60,'[1]9'!B:J,9,0),"0")</f>
        <v>0</v>
      </c>
      <c r="BW60" s="103">
        <f>IFERROR(VLOOKUP(B60,'[1]9'!B:K,10,0),"0")</f>
        <v>0</v>
      </c>
      <c r="BX60" s="103">
        <f>IFERROR(VLOOKUP(B60,'[1]9'!B:L,11,0),"0")</f>
        <v>0</v>
      </c>
      <c r="BY60" s="101">
        <f t="shared" si="17"/>
        <v>0</v>
      </c>
      <c r="BZ60" s="103">
        <f>IFERROR(VLOOKUP(B60,'[1]10'!B:D,3,0),"0")</f>
        <v>0</v>
      </c>
      <c r="CA60" s="103">
        <f>IFERROR(VLOOKUP(B60,'[1]10'!B:E,4,0),"0")</f>
        <v>0</v>
      </c>
      <c r="CB60" s="103">
        <f>IFERROR(VLOOKUP(B60,'[1]10'!B:F,5,0),"0")</f>
        <v>0</v>
      </c>
      <c r="CC60" s="103">
        <f>IFERROR(VLOOKUP(B60,'[1]10'!B:J,9,0),"0")</f>
        <v>0</v>
      </c>
      <c r="CD60" s="103">
        <f>IFERROR(VLOOKUP(B60,'[1]10'!B:K,10,0),"0")</f>
        <v>0</v>
      </c>
      <c r="CE60" s="103">
        <f>IFERROR(VLOOKUP(B60,'[1]10'!B:L,11,0),"0")</f>
        <v>0</v>
      </c>
      <c r="CF60" s="101">
        <f t="shared" si="18"/>
        <v>0</v>
      </c>
      <c r="CG60" s="103">
        <f>IFERROR(VLOOKUP(B60,'[1]11'!B:D,3,0),"0")</f>
        <v>0</v>
      </c>
      <c r="CH60" s="103">
        <f>IFERROR(VLOOKUP(B60,'[1]11'!B:E,4,0),"0")</f>
        <v>0</v>
      </c>
      <c r="CI60" s="103">
        <f>IFERROR(VLOOKUP(B60,'[1]11'!B:F,5,0),"0")</f>
        <v>0</v>
      </c>
      <c r="CJ60" s="103">
        <f>IFERROR(VLOOKUP(B60,'[1]11'!B:J,9,0),"0")</f>
        <v>0</v>
      </c>
      <c r="CK60" s="103">
        <f>IFERROR(VLOOKUP(B60,'[1]11'!B:K,10,0),"0")</f>
        <v>0</v>
      </c>
      <c r="CL60" s="103">
        <f>IFERROR(VLOOKUP(B60,'[1]11'!B:L,11,0),"0")</f>
        <v>0</v>
      </c>
      <c r="CM60" s="101">
        <f t="shared" si="19"/>
        <v>0</v>
      </c>
      <c r="CN60" s="103">
        <f>IFERROR(VLOOKUP(B60,'[1]12'!B:D,3,0),"0")</f>
        <v>0</v>
      </c>
      <c r="CO60" s="103">
        <f>IFERROR(VLOOKUP(B60,'[1]12'!B:E,4,0),"0")</f>
        <v>0</v>
      </c>
      <c r="CP60" s="103">
        <f>IFERROR(VLOOKUP(B60,'[1]12'!B:F,5,0),"0")</f>
        <v>0</v>
      </c>
      <c r="CQ60" s="103">
        <f>IFERROR(VLOOKUP(B60,'[1]12'!B:J,9,0),"0")</f>
        <v>0</v>
      </c>
      <c r="CR60" s="103">
        <f>IFERROR(VLOOKUP(B60,'[1]12'!B:K,10,0),"0")</f>
        <v>0</v>
      </c>
      <c r="CS60" s="103">
        <f>IFERROR(VLOOKUP(B60,'[1]12'!B:L,11,0),"0")</f>
        <v>0</v>
      </c>
      <c r="CT60" s="101">
        <f t="shared" si="20"/>
        <v>0</v>
      </c>
      <c r="CU60" s="103">
        <f>IFERROR(VLOOKUP(B60,'[1]13'!B:D,3,0),"0")</f>
        <v>0</v>
      </c>
      <c r="CV60" s="103">
        <f>IFERROR(VLOOKUP(B60,'[1]13'!B:E,4,0),"0")</f>
        <v>0</v>
      </c>
      <c r="CW60" s="103">
        <f>IFERROR(VLOOKUP(B60,'[1]13'!B:F,5,0),"0")</f>
        <v>0</v>
      </c>
      <c r="CX60" s="103">
        <f>IFERROR(VLOOKUP(B60,'[1]13'!B:J,9,0),"0")</f>
        <v>0</v>
      </c>
      <c r="CY60" s="103">
        <f>IFERROR(VLOOKUP(B60,'[1]13'!B:K,10,0),"0")</f>
        <v>0</v>
      </c>
      <c r="CZ60" s="103">
        <f>IFERROR(VLOOKUP(B60,'[1]13'!B:L,11,0),"0")</f>
        <v>0</v>
      </c>
      <c r="DA60" s="101">
        <f t="shared" si="21"/>
        <v>0</v>
      </c>
      <c r="DB60" s="103">
        <f>IFERROR(VLOOKUP(B60,'[1]14'!B:D,3,0),"0")</f>
        <v>0</v>
      </c>
      <c r="DC60" s="103">
        <f>IFERROR(VLOOKUP(B60,'[1]14'!B:E,4,0),"0")</f>
        <v>0</v>
      </c>
      <c r="DD60" s="103">
        <f>IFERROR(VLOOKUP(B60,'[1]14'!B:F,5,0),"0")</f>
        <v>0</v>
      </c>
      <c r="DE60" s="103">
        <f>IFERROR(VLOOKUP(B60,'[1]14'!B:J,9,0),"0")</f>
        <v>0</v>
      </c>
      <c r="DF60" s="103">
        <f>IFERROR(VLOOKUP(B60,'[1]14'!B:K,10,0),"0")</f>
        <v>0</v>
      </c>
      <c r="DG60" s="103">
        <f>IFERROR(VLOOKUP(B60,'[1]14'!B:L,11,0),"0")</f>
        <v>0</v>
      </c>
      <c r="DH60" s="101">
        <f t="shared" si="22"/>
        <v>0</v>
      </c>
      <c r="DI60" s="103">
        <f>IFERROR(VLOOKUP(B60,'[1]15'!B:D,3,0),"0")</f>
        <v>0</v>
      </c>
      <c r="DJ60" s="103">
        <f>IFERROR(VLOOKUP(B60,'[1]15'!B:E,4,0),"0")</f>
        <v>0</v>
      </c>
      <c r="DK60" s="103">
        <f>IFERROR(VLOOKUP(B60,'[1]15'!B:F,5,0),"0")</f>
        <v>0</v>
      </c>
      <c r="DL60" s="103">
        <f>IFERROR(VLOOKUP(B60,'[1]15'!B:J,9,0),"0")</f>
        <v>0</v>
      </c>
      <c r="DM60" s="103">
        <f>IFERROR(VLOOKUP(B60,'[1]15'!B:K,10,0),"0")</f>
        <v>0</v>
      </c>
      <c r="DN60" s="103">
        <f>IFERROR(VLOOKUP(B60,'[1]15'!B:L,11,0),"0")</f>
        <v>0</v>
      </c>
      <c r="DO60" s="101">
        <f t="shared" si="23"/>
        <v>0</v>
      </c>
      <c r="DP60" s="103">
        <f>IFERROR(VLOOKUP(B60,'[1]16'!B:D,3,0),"0")</f>
        <v>0</v>
      </c>
      <c r="DQ60" s="103">
        <f>IFERROR(VLOOKUP(B60,'[1]16'!B:E,4,0),"0")</f>
        <v>0</v>
      </c>
      <c r="DR60" s="103">
        <f>IFERROR(VLOOKUP(B60,'[1]16'!B:F,5,0),"0")</f>
        <v>0</v>
      </c>
      <c r="DS60" s="103">
        <f>IFERROR(VLOOKUP(B60,'[1]16'!B:J,9,0),"0")</f>
        <v>0</v>
      </c>
      <c r="DT60" s="103">
        <f>IFERROR(VLOOKUP(B60,'[1]16'!B:K,10,0),"0")</f>
        <v>0</v>
      </c>
      <c r="DU60" s="103">
        <f>IFERROR(VLOOKUP(B60,'[1]16'!B:L,11,0),"0")</f>
        <v>0</v>
      </c>
      <c r="DV60" s="101">
        <f t="shared" si="24"/>
        <v>0</v>
      </c>
      <c r="DW60" s="103">
        <f>IFERROR(VLOOKUP(B60,'[1]17'!B:D,3,0),"0")</f>
        <v>0</v>
      </c>
      <c r="DX60" s="103">
        <f>IFERROR(VLOOKUP(B60,'[1]17'!B:E,4,0),"0")</f>
        <v>0</v>
      </c>
      <c r="DY60" s="103">
        <f>IFERROR(VLOOKUP(B60,'[1]17'!B:F,5,0),"0")</f>
        <v>0</v>
      </c>
      <c r="DZ60" s="103">
        <f>IFERROR(VLOOKUP(B60,'[1]17'!B:J,9,0),"0")</f>
        <v>0</v>
      </c>
      <c r="EA60" s="103">
        <f>IFERROR(VLOOKUP(B60,'[1]17'!B:K,10,0),"0")</f>
        <v>0</v>
      </c>
      <c r="EB60" s="103">
        <f>IFERROR(VLOOKUP(B60,'[1]17'!B:L,11,0),"0")</f>
        <v>0</v>
      </c>
      <c r="EC60" s="101">
        <f t="shared" si="25"/>
        <v>0</v>
      </c>
      <c r="ED60" s="103">
        <f>IFERROR(VLOOKUP(B60,'[1]18'!B:D,3,0),"0")</f>
        <v>0</v>
      </c>
      <c r="EE60" s="103">
        <f>IFERROR(VLOOKUP(B60,'[1]18'!B:E,4,0),"0")</f>
        <v>0</v>
      </c>
      <c r="EF60" s="103">
        <f>IFERROR(VLOOKUP(B60,'[1]18'!B:F,5,0),"0")</f>
        <v>0</v>
      </c>
      <c r="EG60" s="103">
        <f>IFERROR(VLOOKUP(B60,'[1]18'!B:J,9,0),"0")</f>
        <v>0</v>
      </c>
      <c r="EH60" s="103">
        <f>IFERROR(VLOOKUP(B60,'[1]18'!B:K,10,0),"0")</f>
        <v>0</v>
      </c>
      <c r="EI60" s="103">
        <f>IFERROR(VLOOKUP(B60,'[1]18'!B:L,11,0),"0")</f>
        <v>0</v>
      </c>
      <c r="EJ60" s="101">
        <f t="shared" si="26"/>
        <v>0</v>
      </c>
      <c r="EK60" s="103">
        <f>IFERROR(VLOOKUP(B60,'[1]19'!B:D,3,0),"0")</f>
        <v>0</v>
      </c>
      <c r="EL60" s="103">
        <f>IFERROR(VLOOKUP(B60,'[1]19'!B:E,4,0),"0")</f>
        <v>0</v>
      </c>
      <c r="EM60" s="103">
        <f>IFERROR(VLOOKUP(B60,'[1]19'!B:F,5,0),"0")</f>
        <v>0</v>
      </c>
      <c r="EN60" s="103">
        <f>IFERROR(VLOOKUP(B60,'[1]19'!B:J,9,0),"0")</f>
        <v>0</v>
      </c>
      <c r="EO60" s="103">
        <f>IFERROR(VLOOKUP(B60,'[1]19'!B:K,10,0),"0")</f>
        <v>0</v>
      </c>
      <c r="EP60" s="103">
        <f>IFERROR(VLOOKUP(B60,'[1]19'!B:L,11,0),"0")</f>
        <v>0</v>
      </c>
      <c r="EQ60" s="101">
        <f t="shared" si="27"/>
        <v>0</v>
      </c>
      <c r="ER60" s="103">
        <f>IFERROR(VLOOKUP(B60,'[1]20'!B:D,3,0),"0")</f>
        <v>0</v>
      </c>
      <c r="ES60" s="103">
        <f>IFERROR(VLOOKUP(B60,'[1]20'!B:E,4,0),"0")</f>
        <v>0</v>
      </c>
      <c r="ET60" s="103">
        <f>IFERROR(VLOOKUP(B60,'[1]20'!B:F,5,0),"0")</f>
        <v>0</v>
      </c>
      <c r="EU60" s="103">
        <f>IFERROR(VLOOKUP(B60,'[1]20'!B:J,9,0),"0")</f>
        <v>0</v>
      </c>
      <c r="EV60" s="103">
        <f>IFERROR(VLOOKUP(B60,'[1]20'!B:K,10,0),"0")</f>
        <v>0</v>
      </c>
      <c r="EW60" s="103">
        <f>IFERROR(VLOOKUP(B60,'[1]20'!B:L,11,0),"0")</f>
        <v>0</v>
      </c>
      <c r="EX60" s="101">
        <f t="shared" si="28"/>
        <v>0</v>
      </c>
      <c r="EY60" s="103">
        <f>IFERROR(VLOOKUP(B60,'[1]21'!B:D,3,0),"0")</f>
        <v>0</v>
      </c>
      <c r="EZ60" s="103">
        <f>IFERROR(VLOOKUP(B60,'[1]21'!B:E,4,0),"0")</f>
        <v>0</v>
      </c>
      <c r="FA60" s="103">
        <f>IFERROR(VLOOKUP(B60,'[1]21'!B:F,5,0),"0")</f>
        <v>0</v>
      </c>
      <c r="FB60" s="103">
        <f>IFERROR(VLOOKUP(B60,'[1]21'!B:J,9,0),"0")</f>
        <v>0</v>
      </c>
      <c r="FC60" s="103">
        <f>IFERROR(VLOOKUP(B60,'[1]21'!B:K,10,0),"0")</f>
        <v>0</v>
      </c>
      <c r="FD60" s="103">
        <f>IFERROR(VLOOKUP(B60,'[1]21'!B:L,11,0),"0")</f>
        <v>0</v>
      </c>
      <c r="FE60" s="101">
        <f t="shared" si="29"/>
        <v>0</v>
      </c>
      <c r="FF60" s="103">
        <f>IFERROR(VLOOKUP(B60,'[1]22'!B:D,3,0),"0")</f>
        <v>0</v>
      </c>
      <c r="FG60" s="103">
        <f>IFERROR(VLOOKUP(B60,'[1]22'!B:E,4,0),"0")</f>
        <v>0</v>
      </c>
      <c r="FH60" s="103">
        <f>IFERROR(VLOOKUP(B60,'[1]22'!B:F,5,0),"0")</f>
        <v>0</v>
      </c>
      <c r="FI60" s="103">
        <f>IFERROR(VLOOKUP(B60,'[1]22'!B:J,9,0),"0")</f>
        <v>0</v>
      </c>
      <c r="FJ60" s="103">
        <f>IFERROR(VLOOKUP(B60,'[1]22'!B:K,10,0),"0")</f>
        <v>0</v>
      </c>
      <c r="FK60" s="103">
        <f>IFERROR(VLOOKUP(B60,'[1]22'!B:L,11,0),"0")</f>
        <v>0</v>
      </c>
      <c r="FL60" s="101">
        <f t="shared" si="30"/>
        <v>0</v>
      </c>
      <c r="FM60" s="103">
        <f>IFERROR(VLOOKUP(B60,'[1]23'!B:D,3,0),"0")</f>
        <v>0</v>
      </c>
      <c r="FN60" s="103">
        <f>IFERROR(VLOOKUP(B60,'[1]23'!B:E,4,0),"0")</f>
        <v>0</v>
      </c>
      <c r="FO60" s="103">
        <f>IFERROR(VLOOKUP(B60,'[1]23'!B:F,5,0),"0")</f>
        <v>0</v>
      </c>
      <c r="FP60" s="103">
        <f>IFERROR(VLOOKUP(B60,'[1]23'!B:J,9,0),"0")</f>
        <v>0</v>
      </c>
      <c r="FQ60" s="103">
        <f>IFERROR(VLOOKUP(B60,'[1]23'!B:K,10,0),"0")</f>
        <v>0</v>
      </c>
      <c r="FR60" s="103">
        <f>IFERROR(VLOOKUP(B60,'[1]23'!B:L,11,0),"0")</f>
        <v>0</v>
      </c>
      <c r="FS60" s="101">
        <f t="shared" si="31"/>
        <v>0</v>
      </c>
      <c r="FT60" s="103">
        <f>IFERROR(VLOOKUP(B60,'[1]24'!B:D,3,0),"0")</f>
        <v>0</v>
      </c>
      <c r="FU60" s="103">
        <f>IFERROR(VLOOKUP(B60,'[1]24'!B:E,4,0),"0")</f>
        <v>0</v>
      </c>
      <c r="FV60" s="103">
        <f>IFERROR(VLOOKUP(B60,'[1]24'!B:F,5,0),"0")</f>
        <v>0</v>
      </c>
      <c r="FW60" s="103">
        <f>IFERROR(VLOOKUP(B60,'[1]24'!B:J,9,0),"0")</f>
        <v>0</v>
      </c>
      <c r="FX60" s="103">
        <f>IFERROR(VLOOKUP(B60,'[1]24'!B:K,10,0),"0")</f>
        <v>0</v>
      </c>
      <c r="FY60" s="103">
        <f>IFERROR(VLOOKUP(B60,'[1]24'!B:L,11,0),"0")</f>
        <v>0</v>
      </c>
      <c r="FZ60" s="101">
        <f t="shared" si="32"/>
        <v>0</v>
      </c>
      <c r="GA60" s="103">
        <f>IFERROR(VLOOKUP(B60,'[1]25'!B:D,3,0),"0")</f>
        <v>0</v>
      </c>
      <c r="GB60" s="103">
        <f>IFERROR(VLOOKUP(B60,'[1]25'!B:E,4,0),"0")</f>
        <v>0</v>
      </c>
      <c r="GC60" s="103">
        <f>IFERROR(VLOOKUP(B60,'[1]25'!B:F,5,0),"0")</f>
        <v>0</v>
      </c>
      <c r="GD60" s="103">
        <f>IFERROR(VLOOKUP(B60,'[1]25'!B:J,9,0),"0")</f>
        <v>0</v>
      </c>
      <c r="GE60" s="103">
        <f>IFERROR(VLOOKUP(B60,'[1]25'!B:K,10,0),"0")</f>
        <v>0</v>
      </c>
      <c r="GF60" s="103">
        <f>IFERROR(VLOOKUP(B60,'[1]25'!B:L,11,0),"0")</f>
        <v>0</v>
      </c>
      <c r="GG60" s="101">
        <f t="shared" si="33"/>
        <v>0</v>
      </c>
      <c r="GH60" s="103">
        <f>IFERROR(VLOOKUP(B60,'[1]26'!B:D,3,0),"0")</f>
        <v>0</v>
      </c>
      <c r="GI60" s="103">
        <f>IFERROR(VLOOKUP(B60,'[1]26'!B:E,4,0),"0")</f>
        <v>0</v>
      </c>
      <c r="GJ60" s="103">
        <f>IFERROR(VLOOKUP(B60,'[1]26'!B:F,5,0),"0")</f>
        <v>0</v>
      </c>
      <c r="GK60" s="103">
        <f>IFERROR(VLOOKUP(B60,'[1]26'!B:J,9,0),"0")</f>
        <v>0</v>
      </c>
      <c r="GL60" s="103">
        <f>IFERROR(VLOOKUP(B60,'[1]26'!B:K,10,0),"0")</f>
        <v>0</v>
      </c>
      <c r="GM60" s="103">
        <f>IFERROR(VLOOKUP(B60,'[1]26'!B:L,11,0),"0")</f>
        <v>0</v>
      </c>
      <c r="GN60" s="101">
        <f t="shared" si="34"/>
        <v>0</v>
      </c>
      <c r="GO60" s="103">
        <f>IFERROR(VLOOKUP(B60,'[1]27'!B:D,3,0),"0")</f>
        <v>0</v>
      </c>
      <c r="GP60" s="103">
        <f>IFERROR(VLOOKUP(B60,'[1]27'!B:E,4,0),"0")</f>
        <v>0</v>
      </c>
      <c r="GQ60" s="103">
        <f>IFERROR(VLOOKUP(B60,'[1]27'!B:F,5,0),"0")</f>
        <v>0</v>
      </c>
      <c r="GR60" s="103">
        <f>IFERROR(VLOOKUP(B60,'[1]27'!B:J,9,0),"0")</f>
        <v>0</v>
      </c>
      <c r="GS60" s="103">
        <f>IFERROR(VLOOKUP(B60,'[1]27'!B:K,10,0),"0")</f>
        <v>0</v>
      </c>
      <c r="GT60" s="103">
        <f>IFERROR(VLOOKUP(B60,'[1]27'!B:L,11,0),"0")</f>
        <v>0</v>
      </c>
      <c r="GU60" s="101">
        <f t="shared" si="35"/>
        <v>0</v>
      </c>
      <c r="GV60" s="103">
        <f>IFERROR(VLOOKUP(B60,'[1]28'!B:D,3,0),"0")</f>
        <v>0</v>
      </c>
      <c r="GW60" s="103">
        <f>IFERROR(VLOOKUP(B60,'[1]28'!B:E,4,0),"0")</f>
        <v>0</v>
      </c>
      <c r="GX60" s="103">
        <f>IFERROR(VLOOKUP(B60,'[1]28'!B:F,5,0),"0")</f>
        <v>0</v>
      </c>
      <c r="GY60" s="103">
        <f>IFERROR(VLOOKUP(B60,'[1]28'!B:J,9,0),"0")</f>
        <v>0</v>
      </c>
      <c r="GZ60" s="103">
        <f>IFERROR(VLOOKUP(B60,'[1]28'!B:K,10,0),"0")</f>
        <v>0</v>
      </c>
      <c r="HA60" s="103">
        <f>IFERROR(VLOOKUP(B60,'[1]28'!B:L,11,0),"0")</f>
        <v>0</v>
      </c>
      <c r="HB60" s="101">
        <f t="shared" si="36"/>
        <v>0</v>
      </c>
      <c r="HC60" s="103">
        <f>IFERROR(VLOOKUP(B60,'[1]29'!B:D,3,0),"0")</f>
        <v>0</v>
      </c>
      <c r="HD60" s="103">
        <f>IFERROR(VLOOKUP(B60,'[1]29'!B:E,4,0),"0")</f>
        <v>0</v>
      </c>
      <c r="HE60" s="103">
        <f>IFERROR(VLOOKUP(B60,'[1]29'!B:F,5,0),"0")</f>
        <v>0</v>
      </c>
      <c r="HF60" s="103">
        <f>IFERROR(VLOOKUP(B60,'[1]29'!B:J,9,0),"0")</f>
        <v>0</v>
      </c>
      <c r="HG60" s="103">
        <f>IFERROR(VLOOKUP(B60,'[1]29'!B:K,10,0),"0")</f>
        <v>0</v>
      </c>
      <c r="HH60" s="103">
        <f>IFERROR(VLOOKUP(B60,'[1]29'!B:L,11,0),"0")</f>
        <v>0</v>
      </c>
      <c r="HI60" s="101">
        <f t="shared" si="37"/>
        <v>0</v>
      </c>
      <c r="HJ60" s="103">
        <f>IFERROR(VLOOKUP(B60,'[1]30'!B:D,3,0),"0")</f>
        <v>0</v>
      </c>
      <c r="HK60" s="103">
        <f>IFERROR(VLOOKUP(B60,'[1]30'!B:E,4,0),"0")</f>
        <v>0</v>
      </c>
      <c r="HL60" s="103">
        <f>IFERROR(VLOOKUP(B60,'[1]30'!B:F,5,0),"0")</f>
        <v>0</v>
      </c>
      <c r="HM60" s="103">
        <f>IFERROR(VLOOKUP(B60,'[1]30'!B:J,9,0),"0")</f>
        <v>0</v>
      </c>
      <c r="HN60" s="103">
        <f>IFERROR(VLOOKUP(B60,'[1]30'!B:K,10,0),"0")</f>
        <v>0</v>
      </c>
      <c r="HO60" s="103">
        <f>IFERROR(VLOOKUP(B60,'[1]30'!B:L,11,0),"0")</f>
        <v>0</v>
      </c>
      <c r="HP60" s="101">
        <f t="shared" si="38"/>
        <v>0</v>
      </c>
      <c r="HQ60" s="103">
        <f>IFERROR(VLOOKUP(B60,'[1]31'!B:D,3,0),"0")</f>
        <v>0</v>
      </c>
      <c r="HR60" s="103">
        <f>IFERROR(VLOOKUP(B60,'[1]31'!B:E,4,0),"0")</f>
        <v>0</v>
      </c>
      <c r="HS60" s="103">
        <f>IFERROR(VLOOKUP(B60,'[1]31'!B:F,5,0),"0")</f>
        <v>0</v>
      </c>
      <c r="HT60" s="103">
        <f>IFERROR(VLOOKUP(B60,'[1]31'!B:J,9,0),"0")</f>
        <v>0</v>
      </c>
      <c r="HU60" s="103">
        <f>IFERROR(VLOOKUP(B60,'[1]31'!B:K,10,0),"0")</f>
        <v>0</v>
      </c>
      <c r="HV60" s="103">
        <f>IFERROR(VLOOKUP(B60,'[1]31'!B:L,11,0),"0")</f>
        <v>0</v>
      </c>
      <c r="HW60" s="101">
        <f t="shared" si="39"/>
        <v>0</v>
      </c>
    </row>
    <row r="61" spans="1:231" x14ac:dyDescent="0.6">
      <c r="A61" s="83">
        <v>58</v>
      </c>
      <c r="B61" s="83">
        <v>1111024</v>
      </c>
      <c r="C61" s="84" t="s">
        <v>16921</v>
      </c>
      <c r="D61" s="83" t="s">
        <v>168</v>
      </c>
      <c r="E61" s="85">
        <v>18.899999999999999</v>
      </c>
      <c r="F61" s="99">
        <f t="shared" si="41"/>
        <v>0</v>
      </c>
      <c r="G61" s="100">
        <f t="shared" si="42"/>
        <v>0</v>
      </c>
      <c r="H61" s="100">
        <f t="shared" si="42"/>
        <v>0</v>
      </c>
      <c r="I61" s="100">
        <f t="shared" si="42"/>
        <v>0</v>
      </c>
      <c r="J61" s="100">
        <f t="shared" si="42"/>
        <v>0</v>
      </c>
      <c r="K61" s="100">
        <f t="shared" si="42"/>
        <v>0</v>
      </c>
      <c r="L61" s="100">
        <f t="shared" si="42"/>
        <v>0</v>
      </c>
      <c r="M61" s="101">
        <f t="shared" si="7"/>
        <v>0</v>
      </c>
      <c r="N61" s="102">
        <f t="shared" si="43"/>
        <v>0</v>
      </c>
      <c r="O61" s="103">
        <f>IFERROR(VLOOKUP(B61,'[1]1'!B:D,3,0),"0")</f>
        <v>0</v>
      </c>
      <c r="P61" s="103">
        <f>IFERROR(VLOOKUP(B61,'[1]1'!B:E,4,0),"0")</f>
        <v>0</v>
      </c>
      <c r="Q61" s="103">
        <f>IFERROR(VLOOKUP(B61,'[1]1'!B:F,5,0),"0")</f>
        <v>0</v>
      </c>
      <c r="R61" s="103">
        <f>IFERROR(VLOOKUP(B61,'[1]1'!B:J,9,0),"0")</f>
        <v>0</v>
      </c>
      <c r="S61" s="103">
        <f>IFERROR(VLOOKUP(B61,'[1]1'!B:K,10,0),"0")</f>
        <v>0</v>
      </c>
      <c r="T61" s="103">
        <f>IFERROR(VLOOKUP(B61,'[1]1'!B:L,11,0),"0")</f>
        <v>0</v>
      </c>
      <c r="U61" s="101">
        <f t="shared" si="9"/>
        <v>0</v>
      </c>
      <c r="V61" s="103">
        <f>IFERROR(VLOOKUP(B61,'[1]2'!B:D,3,0),"0")</f>
        <v>0</v>
      </c>
      <c r="W61" s="103">
        <f>IFERROR(VLOOKUP(B61,'[1]2'!B:E,4,0),"0")</f>
        <v>0</v>
      </c>
      <c r="X61" s="103">
        <f>IFERROR(VLOOKUP(B61,'[1]2'!B:F,5,0),"0")</f>
        <v>0</v>
      </c>
      <c r="Y61" s="103">
        <f>IFERROR(VLOOKUP(B61,'[1]2'!B:J,9,0),"0")</f>
        <v>0</v>
      </c>
      <c r="Z61" s="103">
        <f>IFERROR(VLOOKUP(B61,'[1]2'!B:K,10,0),"0")</f>
        <v>0</v>
      </c>
      <c r="AA61" s="103">
        <f>IFERROR(VLOOKUP(B61,'[1]2'!B:L,11,0),"0")</f>
        <v>0</v>
      </c>
      <c r="AB61" s="101">
        <f t="shared" si="10"/>
        <v>0</v>
      </c>
      <c r="AC61" s="103">
        <f>IFERROR(VLOOKUP(B61,'[1]3'!B:D,3,0),"0")</f>
        <v>0</v>
      </c>
      <c r="AD61" s="103">
        <f>IFERROR(VLOOKUP(B61,'[1]3'!B:E,4,0),"0")</f>
        <v>0</v>
      </c>
      <c r="AE61" s="103">
        <f>IFERROR(VLOOKUP(B61,'[1]3'!B:F,5,0),"0")</f>
        <v>0</v>
      </c>
      <c r="AF61" s="103">
        <f>IFERROR(VLOOKUP(B61,'[1]3'!B:J,9,0),"0")</f>
        <v>0</v>
      </c>
      <c r="AG61" s="103">
        <f>IFERROR(VLOOKUP(B61,'[1]3'!B:K,10,0),"0")</f>
        <v>0</v>
      </c>
      <c r="AH61" s="103">
        <f>IFERROR(VLOOKUP(B61,'[1]3'!B:L,11,0),"0")</f>
        <v>0</v>
      </c>
      <c r="AI61" s="101">
        <f t="shared" si="11"/>
        <v>0</v>
      </c>
      <c r="AJ61" s="103">
        <f>IFERROR(VLOOKUP(B61,'[1]4'!B:D,3,0),"0")</f>
        <v>0</v>
      </c>
      <c r="AK61" s="103">
        <f>IFERROR(VLOOKUP(B61,'[1]4'!B:E,4,0),"0")</f>
        <v>0</v>
      </c>
      <c r="AL61" s="103">
        <f>IFERROR(VLOOKUP(B61,'[1]4'!B:F,5,0),"0")</f>
        <v>0</v>
      </c>
      <c r="AM61" s="103">
        <f>IFERROR(VLOOKUP(B61,'[1]4'!B:J,9,0),"0")</f>
        <v>0</v>
      </c>
      <c r="AN61" s="103">
        <f>IFERROR(VLOOKUP(B61,'[1]4'!B:K,10,0),"0")</f>
        <v>0</v>
      </c>
      <c r="AO61" s="103">
        <f>IFERROR(VLOOKUP(B61,'[1]4'!B:L,11,0),"0")</f>
        <v>0</v>
      </c>
      <c r="AP61" s="101">
        <f t="shared" si="12"/>
        <v>0</v>
      </c>
      <c r="AQ61" s="103">
        <f>IFERROR(VLOOKUP(B61,'[1]5'!B:D,3,0),"0")</f>
        <v>0</v>
      </c>
      <c r="AR61" s="103">
        <f>IFERROR(VLOOKUP(B61,'[1]5'!B:E,4,0),"0")</f>
        <v>0</v>
      </c>
      <c r="AS61" s="103">
        <f>IFERROR(VLOOKUP(B61,'[1]5'!B:F,5,0),"0")</f>
        <v>0</v>
      </c>
      <c r="AT61" s="103">
        <f>IFERROR(VLOOKUP(B61,'[1]5'!B:J,9,0),"0")</f>
        <v>0</v>
      </c>
      <c r="AU61" s="103">
        <f>IFERROR(VLOOKUP(B61,'[1]5'!B:K,10,0),"0")</f>
        <v>0</v>
      </c>
      <c r="AV61" s="103">
        <f>IFERROR(VLOOKUP(B61,'[1]5'!B:L,11,0),"0")</f>
        <v>0</v>
      </c>
      <c r="AW61" s="101">
        <f t="shared" si="13"/>
        <v>0</v>
      </c>
      <c r="AX61" s="103">
        <f>IFERROR(VLOOKUP(B61,'[1]6'!B:D,3,0),"0")</f>
        <v>0</v>
      </c>
      <c r="AY61" s="103">
        <f>IFERROR(VLOOKUP(B61,'[1]6'!B:E,4,0),"0")</f>
        <v>0</v>
      </c>
      <c r="AZ61" s="103">
        <f>IFERROR(VLOOKUP(B61,'[1]6'!B:F,5,0),"0")</f>
        <v>0</v>
      </c>
      <c r="BA61" s="103">
        <f>IFERROR(VLOOKUP(B61,'[1]6'!B:J,9,0),"0")</f>
        <v>0</v>
      </c>
      <c r="BB61" s="103">
        <f>IFERROR(VLOOKUP(B61,'[1]6'!B:K,10,0),"0")</f>
        <v>0</v>
      </c>
      <c r="BC61" s="103">
        <f>IFERROR(VLOOKUP(B61,'[1]6'!B:L,11,0),"0")</f>
        <v>0</v>
      </c>
      <c r="BD61" s="101">
        <f t="shared" si="14"/>
        <v>0</v>
      </c>
      <c r="BE61" s="103">
        <f>IFERROR(VLOOKUP(B61,'[1]7'!B:D,3,0),"0")</f>
        <v>0</v>
      </c>
      <c r="BF61" s="103">
        <f>IFERROR(VLOOKUP(B61,'[1]7'!B:E,4,0),"0")</f>
        <v>0</v>
      </c>
      <c r="BG61" s="103">
        <f>IFERROR(VLOOKUP(B61,'[1]7'!B:F,5,0),"0")</f>
        <v>0</v>
      </c>
      <c r="BH61" s="103">
        <f>IFERROR(VLOOKUP(B61,'[1]7'!B:J,9,0),"0")</f>
        <v>0</v>
      </c>
      <c r="BI61" s="103">
        <f>IFERROR(VLOOKUP(B61,'[1]7'!B:K,10,0),"0")</f>
        <v>0</v>
      </c>
      <c r="BJ61" s="103">
        <f>IFERROR(VLOOKUP(B61,'[1]7'!B:L,11,0),"0")</f>
        <v>0</v>
      </c>
      <c r="BK61" s="101">
        <f t="shared" si="15"/>
        <v>0</v>
      </c>
      <c r="BL61" s="103">
        <f>IFERROR(VLOOKUP(B61,'[1]8'!B:D,3,0),"0")</f>
        <v>0</v>
      </c>
      <c r="BM61" s="103">
        <f>IFERROR(VLOOKUP(B61,'[1]8'!B:E,4,0),"0")</f>
        <v>0</v>
      </c>
      <c r="BN61" s="103">
        <f>IFERROR(VLOOKUP(B61,'[1]8'!B:F,5,0),"0")</f>
        <v>0</v>
      </c>
      <c r="BO61" s="103">
        <f>IFERROR(VLOOKUP(B61,'[1]8'!B:J,9,0),"0")</f>
        <v>0</v>
      </c>
      <c r="BP61" s="103">
        <f>IFERROR(VLOOKUP(B61,'[1]8'!B:K,10,0),"0")</f>
        <v>0</v>
      </c>
      <c r="BQ61" s="103">
        <f>IFERROR(VLOOKUP(B61,'[1]8'!B:L,11,0),"0")</f>
        <v>0</v>
      </c>
      <c r="BR61" s="101">
        <f t="shared" si="16"/>
        <v>0</v>
      </c>
      <c r="BS61" s="103">
        <f>IFERROR(VLOOKUP(B61,'[1]9'!B:D,3,0),"0")</f>
        <v>0</v>
      </c>
      <c r="BT61" s="103">
        <f>IFERROR(VLOOKUP(B61,'[1]9'!B:E,4,0),"0")</f>
        <v>0</v>
      </c>
      <c r="BU61" s="103">
        <f>IFERROR(VLOOKUP(B61,'[1]9'!B:F,5,0),"0")</f>
        <v>0</v>
      </c>
      <c r="BV61" s="103">
        <f>IFERROR(VLOOKUP(B61,'[1]9'!B:J,9,0),"0")</f>
        <v>0</v>
      </c>
      <c r="BW61" s="103">
        <f>IFERROR(VLOOKUP(B61,'[1]9'!B:K,10,0),"0")</f>
        <v>0</v>
      </c>
      <c r="BX61" s="103">
        <f>IFERROR(VLOOKUP(B61,'[1]9'!B:L,11,0),"0")</f>
        <v>0</v>
      </c>
      <c r="BY61" s="101">
        <f t="shared" si="17"/>
        <v>0</v>
      </c>
      <c r="BZ61" s="103">
        <f>IFERROR(VLOOKUP(B61,'[1]10'!B:D,3,0),"0")</f>
        <v>0</v>
      </c>
      <c r="CA61" s="103">
        <f>IFERROR(VLOOKUP(B61,'[1]10'!B:E,4,0),"0")</f>
        <v>0</v>
      </c>
      <c r="CB61" s="103">
        <f>IFERROR(VLOOKUP(B61,'[1]10'!B:F,5,0),"0")</f>
        <v>0</v>
      </c>
      <c r="CC61" s="103">
        <f>IFERROR(VLOOKUP(B61,'[1]10'!B:J,9,0),"0")</f>
        <v>0</v>
      </c>
      <c r="CD61" s="103">
        <f>IFERROR(VLOOKUP(B61,'[1]10'!B:K,10,0),"0")</f>
        <v>0</v>
      </c>
      <c r="CE61" s="103">
        <f>IFERROR(VLOOKUP(B61,'[1]10'!B:L,11,0),"0")</f>
        <v>0</v>
      </c>
      <c r="CF61" s="101">
        <f t="shared" si="18"/>
        <v>0</v>
      </c>
      <c r="CG61" s="103">
        <f>IFERROR(VLOOKUP(B61,'[1]11'!B:D,3,0),"0")</f>
        <v>0</v>
      </c>
      <c r="CH61" s="103">
        <f>IFERROR(VLOOKUP(B61,'[1]11'!B:E,4,0),"0")</f>
        <v>0</v>
      </c>
      <c r="CI61" s="103">
        <f>IFERROR(VLOOKUP(B61,'[1]11'!B:F,5,0),"0")</f>
        <v>0</v>
      </c>
      <c r="CJ61" s="103">
        <f>IFERROR(VLOOKUP(B61,'[1]11'!B:J,9,0),"0")</f>
        <v>0</v>
      </c>
      <c r="CK61" s="103">
        <f>IFERROR(VLOOKUP(B61,'[1]11'!B:K,10,0),"0")</f>
        <v>0</v>
      </c>
      <c r="CL61" s="103">
        <f>IFERROR(VLOOKUP(B61,'[1]11'!B:L,11,0),"0")</f>
        <v>0</v>
      </c>
      <c r="CM61" s="101">
        <f t="shared" si="19"/>
        <v>0</v>
      </c>
      <c r="CN61" s="103">
        <f>IFERROR(VLOOKUP(B61,'[1]12'!B:D,3,0),"0")</f>
        <v>0</v>
      </c>
      <c r="CO61" s="103">
        <f>IFERROR(VLOOKUP(B61,'[1]12'!B:E,4,0),"0")</f>
        <v>0</v>
      </c>
      <c r="CP61" s="103">
        <f>IFERROR(VLOOKUP(B61,'[1]12'!B:F,5,0),"0")</f>
        <v>0</v>
      </c>
      <c r="CQ61" s="103">
        <f>IFERROR(VLOOKUP(B61,'[1]12'!B:J,9,0),"0")</f>
        <v>0</v>
      </c>
      <c r="CR61" s="103">
        <f>IFERROR(VLOOKUP(B61,'[1]12'!B:K,10,0),"0")</f>
        <v>0</v>
      </c>
      <c r="CS61" s="103">
        <f>IFERROR(VLOOKUP(B61,'[1]12'!B:L,11,0),"0")</f>
        <v>0</v>
      </c>
      <c r="CT61" s="101">
        <f t="shared" si="20"/>
        <v>0</v>
      </c>
      <c r="CU61" s="103">
        <f>IFERROR(VLOOKUP(B61,'[1]13'!B:D,3,0),"0")</f>
        <v>0</v>
      </c>
      <c r="CV61" s="103">
        <f>IFERROR(VLOOKUP(B61,'[1]13'!B:E,4,0),"0")</f>
        <v>0</v>
      </c>
      <c r="CW61" s="103">
        <f>IFERROR(VLOOKUP(B61,'[1]13'!B:F,5,0),"0")</f>
        <v>0</v>
      </c>
      <c r="CX61" s="103">
        <f>IFERROR(VLOOKUP(B61,'[1]13'!B:J,9,0),"0")</f>
        <v>0</v>
      </c>
      <c r="CY61" s="103">
        <f>IFERROR(VLOOKUP(B61,'[1]13'!B:K,10,0),"0")</f>
        <v>0</v>
      </c>
      <c r="CZ61" s="103">
        <f>IFERROR(VLOOKUP(B61,'[1]13'!B:L,11,0),"0")</f>
        <v>0</v>
      </c>
      <c r="DA61" s="101">
        <f t="shared" si="21"/>
        <v>0</v>
      </c>
      <c r="DB61" s="103">
        <f>IFERROR(VLOOKUP(B61,'[1]14'!B:D,3,0),"0")</f>
        <v>0</v>
      </c>
      <c r="DC61" s="103">
        <f>IFERROR(VLOOKUP(B61,'[1]14'!B:E,4,0),"0")</f>
        <v>0</v>
      </c>
      <c r="DD61" s="103">
        <f>IFERROR(VLOOKUP(B61,'[1]14'!B:F,5,0),"0")</f>
        <v>0</v>
      </c>
      <c r="DE61" s="103">
        <f>IFERROR(VLOOKUP(B61,'[1]14'!B:J,9,0),"0")</f>
        <v>0</v>
      </c>
      <c r="DF61" s="103">
        <f>IFERROR(VLOOKUP(B61,'[1]14'!B:K,10,0),"0")</f>
        <v>0</v>
      </c>
      <c r="DG61" s="103">
        <f>IFERROR(VLOOKUP(B61,'[1]14'!B:L,11,0),"0")</f>
        <v>0</v>
      </c>
      <c r="DH61" s="101">
        <f t="shared" si="22"/>
        <v>0</v>
      </c>
      <c r="DI61" s="103">
        <f>IFERROR(VLOOKUP(B61,'[1]15'!B:D,3,0),"0")</f>
        <v>0</v>
      </c>
      <c r="DJ61" s="103">
        <f>IFERROR(VLOOKUP(B61,'[1]15'!B:E,4,0),"0")</f>
        <v>0</v>
      </c>
      <c r="DK61" s="103">
        <f>IFERROR(VLOOKUP(B61,'[1]15'!B:F,5,0),"0")</f>
        <v>0</v>
      </c>
      <c r="DL61" s="103">
        <f>IFERROR(VLOOKUP(B61,'[1]15'!B:J,9,0),"0")</f>
        <v>0</v>
      </c>
      <c r="DM61" s="103">
        <f>IFERROR(VLOOKUP(B61,'[1]15'!B:K,10,0),"0")</f>
        <v>0</v>
      </c>
      <c r="DN61" s="103">
        <f>IFERROR(VLOOKUP(B61,'[1]15'!B:L,11,0),"0")</f>
        <v>0</v>
      </c>
      <c r="DO61" s="101">
        <f t="shared" si="23"/>
        <v>0</v>
      </c>
      <c r="DP61" s="103">
        <f>IFERROR(VLOOKUP(B61,'[1]16'!B:D,3,0),"0")</f>
        <v>0</v>
      </c>
      <c r="DQ61" s="103">
        <f>IFERROR(VLOOKUP(B61,'[1]16'!B:E,4,0),"0")</f>
        <v>0</v>
      </c>
      <c r="DR61" s="103">
        <f>IFERROR(VLOOKUP(B61,'[1]16'!B:F,5,0),"0")</f>
        <v>0</v>
      </c>
      <c r="DS61" s="103">
        <f>IFERROR(VLOOKUP(B61,'[1]16'!B:J,9,0),"0")</f>
        <v>0</v>
      </c>
      <c r="DT61" s="103">
        <f>IFERROR(VLOOKUP(B61,'[1]16'!B:K,10,0),"0")</f>
        <v>0</v>
      </c>
      <c r="DU61" s="103">
        <f>IFERROR(VLOOKUP(B61,'[1]16'!B:L,11,0),"0")</f>
        <v>0</v>
      </c>
      <c r="DV61" s="101">
        <f t="shared" si="24"/>
        <v>0</v>
      </c>
      <c r="DW61" s="103">
        <f>IFERROR(VLOOKUP(B61,'[1]17'!B:D,3,0),"0")</f>
        <v>0</v>
      </c>
      <c r="DX61" s="103">
        <f>IFERROR(VLOOKUP(B61,'[1]17'!B:E,4,0),"0")</f>
        <v>0</v>
      </c>
      <c r="DY61" s="103">
        <f>IFERROR(VLOOKUP(B61,'[1]17'!B:F,5,0),"0")</f>
        <v>0</v>
      </c>
      <c r="DZ61" s="103">
        <f>IFERROR(VLOOKUP(B61,'[1]17'!B:J,9,0),"0")</f>
        <v>0</v>
      </c>
      <c r="EA61" s="103">
        <f>IFERROR(VLOOKUP(B61,'[1]17'!B:K,10,0),"0")</f>
        <v>0</v>
      </c>
      <c r="EB61" s="103">
        <f>IFERROR(VLOOKUP(B61,'[1]17'!B:L,11,0),"0")</f>
        <v>0</v>
      </c>
      <c r="EC61" s="101">
        <f t="shared" si="25"/>
        <v>0</v>
      </c>
      <c r="ED61" s="103">
        <f>IFERROR(VLOOKUP(B61,'[1]18'!B:D,3,0),"0")</f>
        <v>0</v>
      </c>
      <c r="EE61" s="103">
        <f>IFERROR(VLOOKUP(B61,'[1]18'!B:E,4,0),"0")</f>
        <v>0</v>
      </c>
      <c r="EF61" s="103">
        <f>IFERROR(VLOOKUP(B61,'[1]18'!B:F,5,0),"0")</f>
        <v>0</v>
      </c>
      <c r="EG61" s="103">
        <f>IFERROR(VLOOKUP(B61,'[1]18'!B:J,9,0),"0")</f>
        <v>0</v>
      </c>
      <c r="EH61" s="103">
        <f>IFERROR(VLOOKUP(B61,'[1]18'!B:K,10,0),"0")</f>
        <v>0</v>
      </c>
      <c r="EI61" s="103">
        <f>IFERROR(VLOOKUP(B61,'[1]18'!B:L,11,0),"0")</f>
        <v>0</v>
      </c>
      <c r="EJ61" s="101">
        <f t="shared" si="26"/>
        <v>0</v>
      </c>
      <c r="EK61" s="103">
        <f>IFERROR(VLOOKUP(B61,'[1]19'!B:D,3,0),"0")</f>
        <v>0</v>
      </c>
      <c r="EL61" s="103">
        <f>IFERROR(VLOOKUP(B61,'[1]19'!B:E,4,0),"0")</f>
        <v>0</v>
      </c>
      <c r="EM61" s="103">
        <f>IFERROR(VLOOKUP(B61,'[1]19'!B:F,5,0),"0")</f>
        <v>0</v>
      </c>
      <c r="EN61" s="103">
        <f>IFERROR(VLOOKUP(B61,'[1]19'!B:J,9,0),"0")</f>
        <v>0</v>
      </c>
      <c r="EO61" s="103">
        <f>IFERROR(VLOOKUP(B61,'[1]19'!B:K,10,0),"0")</f>
        <v>0</v>
      </c>
      <c r="EP61" s="103">
        <f>IFERROR(VLOOKUP(B61,'[1]19'!B:L,11,0),"0")</f>
        <v>0</v>
      </c>
      <c r="EQ61" s="101">
        <f t="shared" si="27"/>
        <v>0</v>
      </c>
      <c r="ER61" s="103">
        <f>IFERROR(VLOOKUP(B61,'[1]20'!B:D,3,0),"0")</f>
        <v>0</v>
      </c>
      <c r="ES61" s="103">
        <f>IFERROR(VLOOKUP(B61,'[1]20'!B:E,4,0),"0")</f>
        <v>0</v>
      </c>
      <c r="ET61" s="103">
        <f>IFERROR(VLOOKUP(B61,'[1]20'!B:F,5,0),"0")</f>
        <v>0</v>
      </c>
      <c r="EU61" s="103">
        <f>IFERROR(VLOOKUP(B61,'[1]20'!B:J,9,0),"0")</f>
        <v>0</v>
      </c>
      <c r="EV61" s="103">
        <f>IFERROR(VLOOKUP(B61,'[1]20'!B:K,10,0),"0")</f>
        <v>0</v>
      </c>
      <c r="EW61" s="103">
        <f>IFERROR(VLOOKUP(B61,'[1]20'!B:L,11,0),"0")</f>
        <v>0</v>
      </c>
      <c r="EX61" s="101">
        <f t="shared" si="28"/>
        <v>0</v>
      </c>
      <c r="EY61" s="103">
        <f>IFERROR(VLOOKUP(B61,'[1]21'!B:D,3,0),"0")</f>
        <v>0</v>
      </c>
      <c r="EZ61" s="103">
        <f>IFERROR(VLOOKUP(B61,'[1]21'!B:E,4,0),"0")</f>
        <v>0</v>
      </c>
      <c r="FA61" s="103">
        <f>IFERROR(VLOOKUP(B61,'[1]21'!B:F,5,0),"0")</f>
        <v>0</v>
      </c>
      <c r="FB61" s="103">
        <f>IFERROR(VLOOKUP(B61,'[1]21'!B:J,9,0),"0")</f>
        <v>0</v>
      </c>
      <c r="FC61" s="103">
        <f>IFERROR(VLOOKUP(B61,'[1]21'!B:K,10,0),"0")</f>
        <v>0</v>
      </c>
      <c r="FD61" s="103">
        <f>IFERROR(VLOOKUP(B61,'[1]21'!B:L,11,0),"0")</f>
        <v>0</v>
      </c>
      <c r="FE61" s="101">
        <f t="shared" si="29"/>
        <v>0</v>
      </c>
      <c r="FF61" s="103">
        <f>IFERROR(VLOOKUP(B61,'[1]22'!B:D,3,0),"0")</f>
        <v>0</v>
      </c>
      <c r="FG61" s="103">
        <f>IFERROR(VLOOKUP(B61,'[1]22'!B:E,4,0),"0")</f>
        <v>0</v>
      </c>
      <c r="FH61" s="103">
        <f>IFERROR(VLOOKUP(B61,'[1]22'!B:F,5,0),"0")</f>
        <v>0</v>
      </c>
      <c r="FI61" s="103">
        <f>IFERROR(VLOOKUP(B61,'[1]22'!B:J,9,0),"0")</f>
        <v>0</v>
      </c>
      <c r="FJ61" s="103">
        <f>IFERROR(VLOOKUP(B61,'[1]22'!B:K,10,0),"0")</f>
        <v>0</v>
      </c>
      <c r="FK61" s="103">
        <f>IFERROR(VLOOKUP(B61,'[1]22'!B:L,11,0),"0")</f>
        <v>0</v>
      </c>
      <c r="FL61" s="101">
        <f t="shared" si="30"/>
        <v>0</v>
      </c>
      <c r="FM61" s="103">
        <f>IFERROR(VLOOKUP(B61,'[1]23'!B:D,3,0),"0")</f>
        <v>0</v>
      </c>
      <c r="FN61" s="103">
        <f>IFERROR(VLOOKUP(B61,'[1]23'!B:E,4,0),"0")</f>
        <v>0</v>
      </c>
      <c r="FO61" s="103">
        <f>IFERROR(VLOOKUP(B61,'[1]23'!B:F,5,0),"0")</f>
        <v>0</v>
      </c>
      <c r="FP61" s="103">
        <f>IFERROR(VLOOKUP(B61,'[1]23'!B:J,9,0),"0")</f>
        <v>0</v>
      </c>
      <c r="FQ61" s="103">
        <f>IFERROR(VLOOKUP(B61,'[1]23'!B:K,10,0),"0")</f>
        <v>0</v>
      </c>
      <c r="FR61" s="103">
        <f>IFERROR(VLOOKUP(B61,'[1]23'!B:L,11,0),"0")</f>
        <v>0</v>
      </c>
      <c r="FS61" s="101">
        <f t="shared" si="31"/>
        <v>0</v>
      </c>
      <c r="FT61" s="103">
        <f>IFERROR(VLOOKUP(B61,'[1]24'!B:D,3,0),"0")</f>
        <v>0</v>
      </c>
      <c r="FU61" s="103">
        <f>IFERROR(VLOOKUP(B61,'[1]24'!B:E,4,0),"0")</f>
        <v>0</v>
      </c>
      <c r="FV61" s="103">
        <f>IFERROR(VLOOKUP(B61,'[1]24'!B:F,5,0),"0")</f>
        <v>0</v>
      </c>
      <c r="FW61" s="103">
        <f>IFERROR(VLOOKUP(B61,'[1]24'!B:J,9,0),"0")</f>
        <v>0</v>
      </c>
      <c r="FX61" s="103">
        <f>IFERROR(VLOOKUP(B61,'[1]24'!B:K,10,0),"0")</f>
        <v>0</v>
      </c>
      <c r="FY61" s="103">
        <f>IFERROR(VLOOKUP(B61,'[1]24'!B:L,11,0),"0")</f>
        <v>0</v>
      </c>
      <c r="FZ61" s="101">
        <f t="shared" si="32"/>
        <v>0</v>
      </c>
      <c r="GA61" s="103">
        <f>IFERROR(VLOOKUP(B61,'[1]25'!B:D,3,0),"0")</f>
        <v>0</v>
      </c>
      <c r="GB61" s="103">
        <f>IFERROR(VLOOKUP(B61,'[1]25'!B:E,4,0),"0")</f>
        <v>0</v>
      </c>
      <c r="GC61" s="103">
        <f>IFERROR(VLOOKUP(B61,'[1]25'!B:F,5,0),"0")</f>
        <v>0</v>
      </c>
      <c r="GD61" s="103">
        <f>IFERROR(VLOOKUP(B61,'[1]25'!B:J,9,0),"0")</f>
        <v>0</v>
      </c>
      <c r="GE61" s="103">
        <f>IFERROR(VLOOKUP(B61,'[1]25'!B:K,10,0),"0")</f>
        <v>0</v>
      </c>
      <c r="GF61" s="103">
        <f>IFERROR(VLOOKUP(B61,'[1]25'!B:L,11,0),"0")</f>
        <v>0</v>
      </c>
      <c r="GG61" s="101">
        <f t="shared" si="33"/>
        <v>0</v>
      </c>
      <c r="GH61" s="103">
        <f>IFERROR(VLOOKUP(B61,'[1]26'!B:D,3,0),"0")</f>
        <v>0</v>
      </c>
      <c r="GI61" s="103">
        <f>IFERROR(VLOOKUP(B61,'[1]26'!B:E,4,0),"0")</f>
        <v>0</v>
      </c>
      <c r="GJ61" s="103">
        <f>IFERROR(VLOOKUP(B61,'[1]26'!B:F,5,0),"0")</f>
        <v>0</v>
      </c>
      <c r="GK61" s="103">
        <f>IFERROR(VLOOKUP(B61,'[1]26'!B:J,9,0),"0")</f>
        <v>0</v>
      </c>
      <c r="GL61" s="103">
        <f>IFERROR(VLOOKUP(B61,'[1]26'!B:K,10,0),"0")</f>
        <v>0</v>
      </c>
      <c r="GM61" s="103">
        <f>IFERROR(VLOOKUP(B61,'[1]26'!B:L,11,0),"0")</f>
        <v>0</v>
      </c>
      <c r="GN61" s="101">
        <f t="shared" si="34"/>
        <v>0</v>
      </c>
      <c r="GO61" s="103">
        <f>IFERROR(VLOOKUP(B61,'[1]27'!B:D,3,0),"0")</f>
        <v>0</v>
      </c>
      <c r="GP61" s="103">
        <f>IFERROR(VLOOKUP(B61,'[1]27'!B:E,4,0),"0")</f>
        <v>0</v>
      </c>
      <c r="GQ61" s="103">
        <f>IFERROR(VLOOKUP(B61,'[1]27'!B:F,5,0),"0")</f>
        <v>0</v>
      </c>
      <c r="GR61" s="103">
        <f>IFERROR(VLOOKUP(B61,'[1]27'!B:J,9,0),"0")</f>
        <v>0</v>
      </c>
      <c r="GS61" s="103">
        <f>IFERROR(VLOOKUP(B61,'[1]27'!B:K,10,0),"0")</f>
        <v>0</v>
      </c>
      <c r="GT61" s="103">
        <f>IFERROR(VLOOKUP(B61,'[1]27'!B:L,11,0),"0")</f>
        <v>0</v>
      </c>
      <c r="GU61" s="101">
        <f t="shared" si="35"/>
        <v>0</v>
      </c>
      <c r="GV61" s="103">
        <f>IFERROR(VLOOKUP(B61,'[1]28'!B:D,3,0),"0")</f>
        <v>0</v>
      </c>
      <c r="GW61" s="103">
        <f>IFERROR(VLOOKUP(B61,'[1]28'!B:E,4,0),"0")</f>
        <v>0</v>
      </c>
      <c r="GX61" s="103">
        <f>IFERROR(VLOOKUP(B61,'[1]28'!B:F,5,0),"0")</f>
        <v>0</v>
      </c>
      <c r="GY61" s="103">
        <f>IFERROR(VLOOKUP(B61,'[1]28'!B:J,9,0),"0")</f>
        <v>0</v>
      </c>
      <c r="GZ61" s="103">
        <f>IFERROR(VLOOKUP(B61,'[1]28'!B:K,10,0),"0")</f>
        <v>0</v>
      </c>
      <c r="HA61" s="103">
        <f>IFERROR(VLOOKUP(B61,'[1]28'!B:L,11,0),"0")</f>
        <v>0</v>
      </c>
      <c r="HB61" s="101">
        <f t="shared" si="36"/>
        <v>0</v>
      </c>
      <c r="HC61" s="103">
        <f>IFERROR(VLOOKUP(B61,'[1]29'!B:D,3,0),"0")</f>
        <v>0</v>
      </c>
      <c r="HD61" s="103">
        <f>IFERROR(VLOOKUP(B61,'[1]29'!B:E,4,0),"0")</f>
        <v>0</v>
      </c>
      <c r="HE61" s="103">
        <f>IFERROR(VLOOKUP(B61,'[1]29'!B:F,5,0),"0")</f>
        <v>0</v>
      </c>
      <c r="HF61" s="103">
        <f>IFERROR(VLOOKUP(B61,'[1]29'!B:J,9,0),"0")</f>
        <v>0</v>
      </c>
      <c r="HG61" s="103">
        <f>IFERROR(VLOOKUP(B61,'[1]29'!B:K,10,0),"0")</f>
        <v>0</v>
      </c>
      <c r="HH61" s="103">
        <f>IFERROR(VLOOKUP(B61,'[1]29'!B:L,11,0),"0")</f>
        <v>0</v>
      </c>
      <c r="HI61" s="101">
        <f t="shared" si="37"/>
        <v>0</v>
      </c>
      <c r="HJ61" s="103">
        <f>IFERROR(VLOOKUP(B61,'[1]30'!B:D,3,0),"0")</f>
        <v>0</v>
      </c>
      <c r="HK61" s="103">
        <f>IFERROR(VLOOKUP(B61,'[1]30'!B:E,4,0),"0")</f>
        <v>0</v>
      </c>
      <c r="HL61" s="103">
        <f>IFERROR(VLOOKUP(B61,'[1]30'!B:F,5,0),"0")</f>
        <v>0</v>
      </c>
      <c r="HM61" s="103">
        <f>IFERROR(VLOOKUP(B61,'[1]30'!B:J,9,0),"0")</f>
        <v>0</v>
      </c>
      <c r="HN61" s="103">
        <f>IFERROR(VLOOKUP(B61,'[1]30'!B:K,10,0),"0")</f>
        <v>0</v>
      </c>
      <c r="HO61" s="103">
        <f>IFERROR(VLOOKUP(B61,'[1]30'!B:L,11,0),"0")</f>
        <v>0</v>
      </c>
      <c r="HP61" s="101">
        <f t="shared" si="38"/>
        <v>0</v>
      </c>
      <c r="HQ61" s="103">
        <f>IFERROR(VLOOKUP(B61,'[1]31'!B:D,3,0),"0")</f>
        <v>0</v>
      </c>
      <c r="HR61" s="103">
        <f>IFERROR(VLOOKUP(B61,'[1]31'!B:E,4,0),"0")</f>
        <v>0</v>
      </c>
      <c r="HS61" s="103">
        <f>IFERROR(VLOOKUP(B61,'[1]31'!B:F,5,0),"0")</f>
        <v>0</v>
      </c>
      <c r="HT61" s="103">
        <f>IFERROR(VLOOKUP(B61,'[1]31'!B:J,9,0),"0")</f>
        <v>0</v>
      </c>
      <c r="HU61" s="103">
        <f>IFERROR(VLOOKUP(B61,'[1]31'!B:K,10,0),"0")</f>
        <v>0</v>
      </c>
      <c r="HV61" s="103">
        <f>IFERROR(VLOOKUP(B61,'[1]31'!B:L,11,0),"0")</f>
        <v>0</v>
      </c>
      <c r="HW61" s="101">
        <f t="shared" si="39"/>
        <v>0</v>
      </c>
    </row>
    <row r="62" spans="1:231" x14ac:dyDescent="0.6">
      <c r="A62" s="83">
        <v>59</v>
      </c>
      <c r="B62" s="83">
        <v>1111017</v>
      </c>
      <c r="C62" s="84" t="s">
        <v>16922</v>
      </c>
      <c r="D62" s="83" t="s">
        <v>168</v>
      </c>
      <c r="E62" s="85">
        <v>19.309999999999999</v>
      </c>
      <c r="F62" s="99">
        <f t="shared" si="41"/>
        <v>0</v>
      </c>
      <c r="G62" s="100">
        <f t="shared" si="42"/>
        <v>0</v>
      </c>
      <c r="H62" s="100">
        <f t="shared" si="42"/>
        <v>0</v>
      </c>
      <c r="I62" s="100">
        <f t="shared" si="42"/>
        <v>0</v>
      </c>
      <c r="J62" s="100">
        <f t="shared" si="42"/>
        <v>0</v>
      </c>
      <c r="K62" s="100">
        <f t="shared" si="42"/>
        <v>0</v>
      </c>
      <c r="L62" s="100">
        <f t="shared" si="42"/>
        <v>0</v>
      </c>
      <c r="M62" s="101">
        <f t="shared" si="7"/>
        <v>0</v>
      </c>
      <c r="N62" s="102">
        <f t="shared" si="43"/>
        <v>0</v>
      </c>
      <c r="O62" s="103">
        <f>IFERROR(VLOOKUP(B62,'[1]1'!B:D,3,0),"0")</f>
        <v>0</v>
      </c>
      <c r="P62" s="103">
        <f>IFERROR(VLOOKUP(B62,'[1]1'!B:E,4,0),"0")</f>
        <v>0</v>
      </c>
      <c r="Q62" s="103">
        <f>IFERROR(VLOOKUP(B62,'[1]1'!B:F,5,0),"0")</f>
        <v>0</v>
      </c>
      <c r="R62" s="103">
        <f>IFERROR(VLOOKUP(B62,'[1]1'!B:J,9,0),"0")</f>
        <v>0</v>
      </c>
      <c r="S62" s="103">
        <f>IFERROR(VLOOKUP(B62,'[1]1'!B:K,10,0),"0")</f>
        <v>0</v>
      </c>
      <c r="T62" s="103">
        <f>IFERROR(VLOOKUP(B62,'[1]1'!B:L,11,0),"0")</f>
        <v>0</v>
      </c>
      <c r="U62" s="101">
        <f t="shared" si="9"/>
        <v>0</v>
      </c>
      <c r="V62" s="103">
        <f>IFERROR(VLOOKUP(B62,'[1]2'!B:D,3,0),"0")</f>
        <v>0</v>
      </c>
      <c r="W62" s="103">
        <f>IFERROR(VLOOKUP(B62,'[1]2'!B:E,4,0),"0")</f>
        <v>0</v>
      </c>
      <c r="X62" s="103">
        <f>IFERROR(VLOOKUP(B62,'[1]2'!B:F,5,0),"0")</f>
        <v>0</v>
      </c>
      <c r="Y62" s="103">
        <f>IFERROR(VLOOKUP(B62,'[1]2'!B:J,9,0),"0")</f>
        <v>0</v>
      </c>
      <c r="Z62" s="103">
        <f>IFERROR(VLOOKUP(B62,'[1]2'!B:K,10,0),"0")</f>
        <v>0</v>
      </c>
      <c r="AA62" s="103">
        <f>IFERROR(VLOOKUP(B62,'[1]2'!B:L,11,0),"0")</f>
        <v>0</v>
      </c>
      <c r="AB62" s="101">
        <f t="shared" si="10"/>
        <v>0</v>
      </c>
      <c r="AC62" s="103">
        <f>IFERROR(VLOOKUP(B62,'[1]3'!B:D,3,0),"0")</f>
        <v>0</v>
      </c>
      <c r="AD62" s="103">
        <f>IFERROR(VLOOKUP(B62,'[1]3'!B:E,4,0),"0")</f>
        <v>0</v>
      </c>
      <c r="AE62" s="103">
        <f>IFERROR(VLOOKUP(B62,'[1]3'!B:F,5,0),"0")</f>
        <v>0</v>
      </c>
      <c r="AF62" s="103">
        <f>IFERROR(VLOOKUP(B62,'[1]3'!B:J,9,0),"0")</f>
        <v>0</v>
      </c>
      <c r="AG62" s="103">
        <f>IFERROR(VLOOKUP(B62,'[1]3'!B:K,10,0),"0")</f>
        <v>0</v>
      </c>
      <c r="AH62" s="103">
        <f>IFERROR(VLOOKUP(B62,'[1]3'!B:L,11,0),"0")</f>
        <v>0</v>
      </c>
      <c r="AI62" s="101">
        <f t="shared" si="11"/>
        <v>0</v>
      </c>
      <c r="AJ62" s="103">
        <f>IFERROR(VLOOKUP(B62,'[1]4'!B:D,3,0),"0")</f>
        <v>0</v>
      </c>
      <c r="AK62" s="103">
        <f>IFERROR(VLOOKUP(B62,'[1]4'!B:E,4,0),"0")</f>
        <v>0</v>
      </c>
      <c r="AL62" s="103">
        <f>IFERROR(VLOOKUP(B62,'[1]4'!B:F,5,0),"0")</f>
        <v>0</v>
      </c>
      <c r="AM62" s="103">
        <f>IFERROR(VLOOKUP(B62,'[1]4'!B:J,9,0),"0")</f>
        <v>0</v>
      </c>
      <c r="AN62" s="103">
        <f>IFERROR(VLOOKUP(B62,'[1]4'!B:K,10,0),"0")</f>
        <v>0</v>
      </c>
      <c r="AO62" s="103">
        <f>IFERROR(VLOOKUP(B62,'[1]4'!B:L,11,0),"0")</f>
        <v>0</v>
      </c>
      <c r="AP62" s="101">
        <f t="shared" si="12"/>
        <v>0</v>
      </c>
      <c r="AQ62" s="103">
        <f>IFERROR(VLOOKUP(B62,'[1]5'!B:D,3,0),"0")</f>
        <v>0</v>
      </c>
      <c r="AR62" s="103">
        <f>IFERROR(VLOOKUP(B62,'[1]5'!B:E,4,0),"0")</f>
        <v>0</v>
      </c>
      <c r="AS62" s="103">
        <f>IFERROR(VLOOKUP(B62,'[1]5'!B:F,5,0),"0")</f>
        <v>0</v>
      </c>
      <c r="AT62" s="103">
        <f>IFERROR(VLOOKUP(B62,'[1]5'!B:J,9,0),"0")</f>
        <v>0</v>
      </c>
      <c r="AU62" s="103">
        <f>IFERROR(VLOOKUP(B62,'[1]5'!B:K,10,0),"0")</f>
        <v>0</v>
      </c>
      <c r="AV62" s="103">
        <f>IFERROR(VLOOKUP(B62,'[1]5'!B:L,11,0),"0")</f>
        <v>0</v>
      </c>
      <c r="AW62" s="101">
        <f t="shared" si="13"/>
        <v>0</v>
      </c>
      <c r="AX62" s="103">
        <f>IFERROR(VLOOKUP(B62,'[1]6'!B:D,3,0),"0")</f>
        <v>0</v>
      </c>
      <c r="AY62" s="103">
        <f>IFERROR(VLOOKUP(B62,'[1]6'!B:E,4,0),"0")</f>
        <v>0</v>
      </c>
      <c r="AZ62" s="103">
        <f>IFERROR(VLOOKUP(B62,'[1]6'!B:F,5,0),"0")</f>
        <v>0</v>
      </c>
      <c r="BA62" s="103">
        <f>IFERROR(VLOOKUP(B62,'[1]6'!B:J,9,0),"0")</f>
        <v>0</v>
      </c>
      <c r="BB62" s="103">
        <f>IFERROR(VLOOKUP(B62,'[1]6'!B:K,10,0),"0")</f>
        <v>0</v>
      </c>
      <c r="BC62" s="103">
        <f>IFERROR(VLOOKUP(B62,'[1]6'!B:L,11,0),"0")</f>
        <v>0</v>
      </c>
      <c r="BD62" s="101">
        <f t="shared" si="14"/>
        <v>0</v>
      </c>
      <c r="BE62" s="103">
        <f>IFERROR(VLOOKUP(B62,'[1]7'!B:D,3,0),"0")</f>
        <v>0</v>
      </c>
      <c r="BF62" s="103">
        <f>IFERROR(VLOOKUP(B62,'[1]7'!B:E,4,0),"0")</f>
        <v>0</v>
      </c>
      <c r="BG62" s="103">
        <f>IFERROR(VLOOKUP(B62,'[1]7'!B:F,5,0),"0")</f>
        <v>0</v>
      </c>
      <c r="BH62" s="103">
        <f>IFERROR(VLOOKUP(B62,'[1]7'!B:J,9,0),"0")</f>
        <v>0</v>
      </c>
      <c r="BI62" s="103">
        <f>IFERROR(VLOOKUP(B62,'[1]7'!B:K,10,0),"0")</f>
        <v>0</v>
      </c>
      <c r="BJ62" s="103">
        <f>IFERROR(VLOOKUP(B62,'[1]7'!B:L,11,0),"0")</f>
        <v>0</v>
      </c>
      <c r="BK62" s="101">
        <f t="shared" si="15"/>
        <v>0</v>
      </c>
      <c r="BL62" s="103">
        <f>IFERROR(VLOOKUP(B62,'[1]8'!B:D,3,0),"0")</f>
        <v>0</v>
      </c>
      <c r="BM62" s="103">
        <f>IFERROR(VLOOKUP(B62,'[1]8'!B:E,4,0),"0")</f>
        <v>0</v>
      </c>
      <c r="BN62" s="103">
        <f>IFERROR(VLOOKUP(B62,'[1]8'!B:F,5,0),"0")</f>
        <v>0</v>
      </c>
      <c r="BO62" s="103">
        <f>IFERROR(VLOOKUP(B62,'[1]8'!B:J,9,0),"0")</f>
        <v>0</v>
      </c>
      <c r="BP62" s="103">
        <f>IFERROR(VLOOKUP(B62,'[1]8'!B:K,10,0),"0")</f>
        <v>0</v>
      </c>
      <c r="BQ62" s="103">
        <f>IFERROR(VLOOKUP(B62,'[1]8'!B:L,11,0),"0")</f>
        <v>0</v>
      </c>
      <c r="BR62" s="101">
        <f t="shared" si="16"/>
        <v>0</v>
      </c>
      <c r="BS62" s="103">
        <f>IFERROR(VLOOKUP(B62,'[1]9'!B:D,3,0),"0")</f>
        <v>0</v>
      </c>
      <c r="BT62" s="103">
        <f>IFERROR(VLOOKUP(B62,'[1]9'!B:E,4,0),"0")</f>
        <v>0</v>
      </c>
      <c r="BU62" s="103">
        <f>IFERROR(VLOOKUP(B62,'[1]9'!B:F,5,0),"0")</f>
        <v>0</v>
      </c>
      <c r="BV62" s="103">
        <f>IFERROR(VLOOKUP(B62,'[1]9'!B:J,9,0),"0")</f>
        <v>0</v>
      </c>
      <c r="BW62" s="103">
        <f>IFERROR(VLOOKUP(B62,'[1]9'!B:K,10,0),"0")</f>
        <v>0</v>
      </c>
      <c r="BX62" s="103">
        <f>IFERROR(VLOOKUP(B62,'[1]9'!B:L,11,0),"0")</f>
        <v>0</v>
      </c>
      <c r="BY62" s="101">
        <f t="shared" si="17"/>
        <v>0</v>
      </c>
      <c r="BZ62" s="103">
        <f>IFERROR(VLOOKUP(B62,'[1]10'!B:D,3,0),"0")</f>
        <v>0</v>
      </c>
      <c r="CA62" s="103">
        <f>IFERROR(VLOOKUP(B62,'[1]10'!B:E,4,0),"0")</f>
        <v>0</v>
      </c>
      <c r="CB62" s="103">
        <f>IFERROR(VLOOKUP(B62,'[1]10'!B:F,5,0),"0")</f>
        <v>0</v>
      </c>
      <c r="CC62" s="103">
        <f>IFERROR(VLOOKUP(B62,'[1]10'!B:J,9,0),"0")</f>
        <v>0</v>
      </c>
      <c r="CD62" s="103">
        <f>IFERROR(VLOOKUP(B62,'[1]10'!B:K,10,0),"0")</f>
        <v>0</v>
      </c>
      <c r="CE62" s="103">
        <f>IFERROR(VLOOKUP(B62,'[1]10'!B:L,11,0),"0")</f>
        <v>0</v>
      </c>
      <c r="CF62" s="101">
        <f t="shared" si="18"/>
        <v>0</v>
      </c>
      <c r="CG62" s="103">
        <f>IFERROR(VLOOKUP(B62,'[1]11'!B:D,3,0),"0")</f>
        <v>0</v>
      </c>
      <c r="CH62" s="103">
        <f>IFERROR(VLOOKUP(B62,'[1]11'!B:E,4,0),"0")</f>
        <v>0</v>
      </c>
      <c r="CI62" s="103">
        <f>IFERROR(VLOOKUP(B62,'[1]11'!B:F,5,0),"0")</f>
        <v>0</v>
      </c>
      <c r="CJ62" s="103">
        <f>IFERROR(VLOOKUP(B62,'[1]11'!B:J,9,0),"0")</f>
        <v>0</v>
      </c>
      <c r="CK62" s="103">
        <f>IFERROR(VLOOKUP(B62,'[1]11'!B:K,10,0),"0")</f>
        <v>0</v>
      </c>
      <c r="CL62" s="103">
        <f>IFERROR(VLOOKUP(B62,'[1]11'!B:L,11,0),"0")</f>
        <v>0</v>
      </c>
      <c r="CM62" s="101">
        <f t="shared" si="19"/>
        <v>0</v>
      </c>
      <c r="CN62" s="103">
        <f>IFERROR(VLOOKUP(B62,'[1]12'!B:D,3,0),"0")</f>
        <v>0</v>
      </c>
      <c r="CO62" s="103">
        <f>IFERROR(VLOOKUP(B62,'[1]12'!B:E,4,0),"0")</f>
        <v>0</v>
      </c>
      <c r="CP62" s="103">
        <f>IFERROR(VLOOKUP(B62,'[1]12'!B:F,5,0),"0")</f>
        <v>0</v>
      </c>
      <c r="CQ62" s="103">
        <f>IFERROR(VLOOKUP(B62,'[1]12'!B:J,9,0),"0")</f>
        <v>0</v>
      </c>
      <c r="CR62" s="103">
        <f>IFERROR(VLOOKUP(B62,'[1]12'!B:K,10,0),"0")</f>
        <v>0</v>
      </c>
      <c r="CS62" s="103">
        <f>IFERROR(VLOOKUP(B62,'[1]12'!B:L,11,0),"0")</f>
        <v>0</v>
      </c>
      <c r="CT62" s="101">
        <f t="shared" si="20"/>
        <v>0</v>
      </c>
      <c r="CU62" s="103">
        <f>IFERROR(VLOOKUP(B62,'[1]13'!B:D,3,0),"0")</f>
        <v>0</v>
      </c>
      <c r="CV62" s="103">
        <f>IFERROR(VLOOKUP(B62,'[1]13'!B:E,4,0),"0")</f>
        <v>0</v>
      </c>
      <c r="CW62" s="103">
        <f>IFERROR(VLOOKUP(B62,'[1]13'!B:F,5,0),"0")</f>
        <v>0</v>
      </c>
      <c r="CX62" s="103">
        <f>IFERROR(VLOOKUP(B62,'[1]13'!B:J,9,0),"0")</f>
        <v>0</v>
      </c>
      <c r="CY62" s="103">
        <f>IFERROR(VLOOKUP(B62,'[1]13'!B:K,10,0),"0")</f>
        <v>0</v>
      </c>
      <c r="CZ62" s="103">
        <f>IFERROR(VLOOKUP(B62,'[1]13'!B:L,11,0),"0")</f>
        <v>0</v>
      </c>
      <c r="DA62" s="101">
        <f t="shared" si="21"/>
        <v>0</v>
      </c>
      <c r="DB62" s="103">
        <f>IFERROR(VLOOKUP(B62,'[1]14'!B:D,3,0),"0")</f>
        <v>0</v>
      </c>
      <c r="DC62" s="103">
        <f>IFERROR(VLOOKUP(B62,'[1]14'!B:E,4,0),"0")</f>
        <v>0</v>
      </c>
      <c r="DD62" s="103">
        <f>IFERROR(VLOOKUP(B62,'[1]14'!B:F,5,0),"0")</f>
        <v>0</v>
      </c>
      <c r="DE62" s="103">
        <f>IFERROR(VLOOKUP(B62,'[1]14'!B:J,9,0),"0")</f>
        <v>0</v>
      </c>
      <c r="DF62" s="103">
        <f>IFERROR(VLOOKUP(B62,'[1]14'!B:K,10,0),"0")</f>
        <v>0</v>
      </c>
      <c r="DG62" s="103">
        <f>IFERROR(VLOOKUP(B62,'[1]14'!B:L,11,0),"0")</f>
        <v>0</v>
      </c>
      <c r="DH62" s="101">
        <f t="shared" si="22"/>
        <v>0</v>
      </c>
      <c r="DI62" s="103">
        <f>IFERROR(VLOOKUP(B62,'[1]15'!B:D,3,0),"0")</f>
        <v>0</v>
      </c>
      <c r="DJ62" s="103">
        <f>IFERROR(VLOOKUP(B62,'[1]15'!B:E,4,0),"0")</f>
        <v>0</v>
      </c>
      <c r="DK62" s="103">
        <f>IFERROR(VLOOKUP(B62,'[1]15'!B:F,5,0),"0")</f>
        <v>0</v>
      </c>
      <c r="DL62" s="103">
        <f>IFERROR(VLOOKUP(B62,'[1]15'!B:J,9,0),"0")</f>
        <v>0</v>
      </c>
      <c r="DM62" s="103">
        <f>IFERROR(VLOOKUP(B62,'[1]15'!B:K,10,0),"0")</f>
        <v>0</v>
      </c>
      <c r="DN62" s="103">
        <f>IFERROR(VLOOKUP(B62,'[1]15'!B:L,11,0),"0")</f>
        <v>0</v>
      </c>
      <c r="DO62" s="101">
        <f t="shared" si="23"/>
        <v>0</v>
      </c>
      <c r="DP62" s="103">
        <f>IFERROR(VLOOKUP(B62,'[1]16'!B:D,3,0),"0")</f>
        <v>0</v>
      </c>
      <c r="DQ62" s="103">
        <f>IFERROR(VLOOKUP(B62,'[1]16'!B:E,4,0),"0")</f>
        <v>0</v>
      </c>
      <c r="DR62" s="103">
        <f>IFERROR(VLOOKUP(B62,'[1]16'!B:F,5,0),"0")</f>
        <v>0</v>
      </c>
      <c r="DS62" s="103">
        <f>IFERROR(VLOOKUP(B62,'[1]16'!B:J,9,0),"0")</f>
        <v>0</v>
      </c>
      <c r="DT62" s="103">
        <f>IFERROR(VLOOKUP(B62,'[1]16'!B:K,10,0),"0")</f>
        <v>0</v>
      </c>
      <c r="DU62" s="103">
        <f>IFERROR(VLOOKUP(B62,'[1]16'!B:L,11,0),"0")</f>
        <v>0</v>
      </c>
      <c r="DV62" s="101">
        <f t="shared" si="24"/>
        <v>0</v>
      </c>
      <c r="DW62" s="103">
        <f>IFERROR(VLOOKUP(B62,'[1]17'!B:D,3,0),"0")</f>
        <v>0</v>
      </c>
      <c r="DX62" s="103">
        <f>IFERROR(VLOOKUP(B62,'[1]17'!B:E,4,0),"0")</f>
        <v>0</v>
      </c>
      <c r="DY62" s="103">
        <f>IFERROR(VLOOKUP(B62,'[1]17'!B:F,5,0),"0")</f>
        <v>0</v>
      </c>
      <c r="DZ62" s="103">
        <f>IFERROR(VLOOKUP(B62,'[1]17'!B:J,9,0),"0")</f>
        <v>0</v>
      </c>
      <c r="EA62" s="103">
        <f>IFERROR(VLOOKUP(B62,'[1]17'!B:K,10,0),"0")</f>
        <v>0</v>
      </c>
      <c r="EB62" s="103">
        <f>IFERROR(VLOOKUP(B62,'[1]17'!B:L,11,0),"0")</f>
        <v>0</v>
      </c>
      <c r="EC62" s="101">
        <f t="shared" si="25"/>
        <v>0</v>
      </c>
      <c r="ED62" s="103">
        <f>IFERROR(VLOOKUP(B62,'[1]18'!B:D,3,0),"0")</f>
        <v>0</v>
      </c>
      <c r="EE62" s="103">
        <f>IFERROR(VLOOKUP(B62,'[1]18'!B:E,4,0),"0")</f>
        <v>0</v>
      </c>
      <c r="EF62" s="103">
        <f>IFERROR(VLOOKUP(B62,'[1]18'!B:F,5,0),"0")</f>
        <v>0</v>
      </c>
      <c r="EG62" s="103">
        <f>IFERROR(VLOOKUP(B62,'[1]18'!B:J,9,0),"0")</f>
        <v>0</v>
      </c>
      <c r="EH62" s="103">
        <f>IFERROR(VLOOKUP(B62,'[1]18'!B:K,10,0),"0")</f>
        <v>0</v>
      </c>
      <c r="EI62" s="103">
        <f>IFERROR(VLOOKUP(B62,'[1]18'!B:L,11,0),"0")</f>
        <v>0</v>
      </c>
      <c r="EJ62" s="101">
        <f t="shared" si="26"/>
        <v>0</v>
      </c>
      <c r="EK62" s="103">
        <f>IFERROR(VLOOKUP(B62,'[1]19'!B:D,3,0),"0")</f>
        <v>0</v>
      </c>
      <c r="EL62" s="103">
        <f>IFERROR(VLOOKUP(B62,'[1]19'!B:E,4,0),"0")</f>
        <v>0</v>
      </c>
      <c r="EM62" s="103">
        <f>IFERROR(VLOOKUP(B62,'[1]19'!B:F,5,0),"0")</f>
        <v>0</v>
      </c>
      <c r="EN62" s="103">
        <f>IFERROR(VLOOKUP(B62,'[1]19'!B:J,9,0),"0")</f>
        <v>0</v>
      </c>
      <c r="EO62" s="103">
        <f>IFERROR(VLOOKUP(B62,'[1]19'!B:K,10,0),"0")</f>
        <v>0</v>
      </c>
      <c r="EP62" s="103">
        <f>IFERROR(VLOOKUP(B62,'[1]19'!B:L,11,0),"0")</f>
        <v>0</v>
      </c>
      <c r="EQ62" s="101">
        <f t="shared" si="27"/>
        <v>0</v>
      </c>
      <c r="ER62" s="103">
        <f>IFERROR(VLOOKUP(B62,'[1]20'!B:D,3,0),"0")</f>
        <v>0</v>
      </c>
      <c r="ES62" s="103">
        <f>IFERROR(VLOOKUP(B62,'[1]20'!B:E,4,0),"0")</f>
        <v>0</v>
      </c>
      <c r="ET62" s="103">
        <f>IFERROR(VLOOKUP(B62,'[1]20'!B:F,5,0),"0")</f>
        <v>0</v>
      </c>
      <c r="EU62" s="103">
        <f>IFERROR(VLOOKUP(B62,'[1]20'!B:J,9,0),"0")</f>
        <v>0</v>
      </c>
      <c r="EV62" s="103">
        <f>IFERROR(VLOOKUP(B62,'[1]20'!B:K,10,0),"0")</f>
        <v>0</v>
      </c>
      <c r="EW62" s="103">
        <f>IFERROR(VLOOKUP(B62,'[1]20'!B:L,11,0),"0")</f>
        <v>0</v>
      </c>
      <c r="EX62" s="101">
        <f t="shared" si="28"/>
        <v>0</v>
      </c>
      <c r="EY62" s="103">
        <f>IFERROR(VLOOKUP(B62,'[1]21'!B:D,3,0),"0")</f>
        <v>0</v>
      </c>
      <c r="EZ62" s="103">
        <f>IFERROR(VLOOKUP(B62,'[1]21'!B:E,4,0),"0")</f>
        <v>0</v>
      </c>
      <c r="FA62" s="103">
        <f>IFERROR(VLOOKUP(B62,'[1]21'!B:F,5,0),"0")</f>
        <v>0</v>
      </c>
      <c r="FB62" s="103">
        <f>IFERROR(VLOOKUP(B62,'[1]21'!B:J,9,0),"0")</f>
        <v>0</v>
      </c>
      <c r="FC62" s="103">
        <f>IFERROR(VLOOKUP(B62,'[1]21'!B:K,10,0),"0")</f>
        <v>0</v>
      </c>
      <c r="FD62" s="103">
        <f>IFERROR(VLOOKUP(B62,'[1]21'!B:L,11,0),"0")</f>
        <v>0</v>
      </c>
      <c r="FE62" s="101">
        <f t="shared" si="29"/>
        <v>0</v>
      </c>
      <c r="FF62" s="103">
        <f>IFERROR(VLOOKUP(B62,'[1]22'!B:D,3,0),"0")</f>
        <v>0</v>
      </c>
      <c r="FG62" s="103">
        <f>IFERROR(VLOOKUP(B62,'[1]22'!B:E,4,0),"0")</f>
        <v>0</v>
      </c>
      <c r="FH62" s="103">
        <f>IFERROR(VLOOKUP(B62,'[1]22'!B:F,5,0),"0")</f>
        <v>0</v>
      </c>
      <c r="FI62" s="103">
        <f>IFERROR(VLOOKUP(B62,'[1]22'!B:J,9,0),"0")</f>
        <v>0</v>
      </c>
      <c r="FJ62" s="103">
        <f>IFERROR(VLOOKUP(B62,'[1]22'!B:K,10,0),"0")</f>
        <v>0</v>
      </c>
      <c r="FK62" s="103">
        <f>IFERROR(VLOOKUP(B62,'[1]22'!B:L,11,0),"0")</f>
        <v>0</v>
      </c>
      <c r="FL62" s="101">
        <f t="shared" si="30"/>
        <v>0</v>
      </c>
      <c r="FM62" s="103">
        <f>IFERROR(VLOOKUP(B62,'[1]23'!B:D,3,0),"0")</f>
        <v>0</v>
      </c>
      <c r="FN62" s="103">
        <f>IFERROR(VLOOKUP(B62,'[1]23'!B:E,4,0),"0")</f>
        <v>0</v>
      </c>
      <c r="FO62" s="103">
        <f>IFERROR(VLOOKUP(B62,'[1]23'!B:F,5,0),"0")</f>
        <v>0</v>
      </c>
      <c r="FP62" s="103">
        <f>IFERROR(VLOOKUP(B62,'[1]23'!B:J,9,0),"0")</f>
        <v>0</v>
      </c>
      <c r="FQ62" s="103">
        <f>IFERROR(VLOOKUP(B62,'[1]23'!B:K,10,0),"0")</f>
        <v>0</v>
      </c>
      <c r="FR62" s="103">
        <f>IFERROR(VLOOKUP(B62,'[1]23'!B:L,11,0),"0")</f>
        <v>0</v>
      </c>
      <c r="FS62" s="101">
        <f t="shared" si="31"/>
        <v>0</v>
      </c>
      <c r="FT62" s="103">
        <f>IFERROR(VLOOKUP(B62,'[1]24'!B:D,3,0),"0")</f>
        <v>0</v>
      </c>
      <c r="FU62" s="103">
        <f>IFERROR(VLOOKUP(B62,'[1]24'!B:E,4,0),"0")</f>
        <v>0</v>
      </c>
      <c r="FV62" s="103">
        <f>IFERROR(VLOOKUP(B62,'[1]24'!B:F,5,0),"0")</f>
        <v>0</v>
      </c>
      <c r="FW62" s="103">
        <f>IFERROR(VLOOKUP(B62,'[1]24'!B:J,9,0),"0")</f>
        <v>0</v>
      </c>
      <c r="FX62" s="103">
        <f>IFERROR(VLOOKUP(B62,'[1]24'!B:K,10,0),"0")</f>
        <v>0</v>
      </c>
      <c r="FY62" s="103">
        <f>IFERROR(VLOOKUP(B62,'[1]24'!B:L,11,0),"0")</f>
        <v>0</v>
      </c>
      <c r="FZ62" s="101">
        <f t="shared" si="32"/>
        <v>0</v>
      </c>
      <c r="GA62" s="103">
        <f>IFERROR(VLOOKUP(B62,'[1]25'!B:D,3,0),"0")</f>
        <v>0</v>
      </c>
      <c r="GB62" s="103">
        <f>IFERROR(VLOOKUP(B62,'[1]25'!B:E,4,0),"0")</f>
        <v>0</v>
      </c>
      <c r="GC62" s="103">
        <f>IFERROR(VLOOKUP(B62,'[1]25'!B:F,5,0),"0")</f>
        <v>0</v>
      </c>
      <c r="GD62" s="103">
        <f>IFERROR(VLOOKUP(B62,'[1]25'!B:J,9,0),"0")</f>
        <v>0</v>
      </c>
      <c r="GE62" s="103">
        <f>IFERROR(VLOOKUP(B62,'[1]25'!B:K,10,0),"0")</f>
        <v>0</v>
      </c>
      <c r="GF62" s="103">
        <f>IFERROR(VLOOKUP(B62,'[1]25'!B:L,11,0),"0")</f>
        <v>0</v>
      </c>
      <c r="GG62" s="101">
        <f t="shared" si="33"/>
        <v>0</v>
      </c>
      <c r="GH62" s="103">
        <f>IFERROR(VLOOKUP(B62,'[1]26'!B:D,3,0),"0")</f>
        <v>0</v>
      </c>
      <c r="GI62" s="103">
        <f>IFERROR(VLOOKUP(B62,'[1]26'!B:E,4,0),"0")</f>
        <v>0</v>
      </c>
      <c r="GJ62" s="103">
        <f>IFERROR(VLOOKUP(B62,'[1]26'!B:F,5,0),"0")</f>
        <v>0</v>
      </c>
      <c r="GK62" s="103">
        <f>IFERROR(VLOOKUP(B62,'[1]26'!B:J,9,0),"0")</f>
        <v>0</v>
      </c>
      <c r="GL62" s="103">
        <f>IFERROR(VLOOKUP(B62,'[1]26'!B:K,10,0),"0")</f>
        <v>0</v>
      </c>
      <c r="GM62" s="103">
        <f>IFERROR(VLOOKUP(B62,'[1]26'!B:L,11,0),"0")</f>
        <v>0</v>
      </c>
      <c r="GN62" s="101">
        <f t="shared" si="34"/>
        <v>0</v>
      </c>
      <c r="GO62" s="103">
        <f>IFERROR(VLOOKUP(B62,'[1]27'!B:D,3,0),"0")</f>
        <v>0</v>
      </c>
      <c r="GP62" s="103">
        <f>IFERROR(VLOOKUP(B62,'[1]27'!B:E,4,0),"0")</f>
        <v>0</v>
      </c>
      <c r="GQ62" s="103">
        <f>IFERROR(VLOOKUP(B62,'[1]27'!B:F,5,0),"0")</f>
        <v>0</v>
      </c>
      <c r="GR62" s="103">
        <f>IFERROR(VLOOKUP(B62,'[1]27'!B:J,9,0),"0")</f>
        <v>0</v>
      </c>
      <c r="GS62" s="103">
        <f>IFERROR(VLOOKUP(B62,'[1]27'!B:K,10,0),"0")</f>
        <v>0</v>
      </c>
      <c r="GT62" s="103">
        <f>IFERROR(VLOOKUP(B62,'[1]27'!B:L,11,0),"0")</f>
        <v>0</v>
      </c>
      <c r="GU62" s="101">
        <f t="shared" si="35"/>
        <v>0</v>
      </c>
      <c r="GV62" s="103">
        <f>IFERROR(VLOOKUP(B62,'[1]28'!B:D,3,0),"0")</f>
        <v>0</v>
      </c>
      <c r="GW62" s="103">
        <f>IFERROR(VLOOKUP(B62,'[1]28'!B:E,4,0),"0")</f>
        <v>0</v>
      </c>
      <c r="GX62" s="103">
        <f>IFERROR(VLOOKUP(B62,'[1]28'!B:F,5,0),"0")</f>
        <v>0</v>
      </c>
      <c r="GY62" s="103">
        <f>IFERROR(VLOOKUP(B62,'[1]28'!B:J,9,0),"0")</f>
        <v>0</v>
      </c>
      <c r="GZ62" s="103">
        <f>IFERROR(VLOOKUP(B62,'[1]28'!B:K,10,0),"0")</f>
        <v>0</v>
      </c>
      <c r="HA62" s="103">
        <f>IFERROR(VLOOKUP(B62,'[1]28'!B:L,11,0),"0")</f>
        <v>0</v>
      </c>
      <c r="HB62" s="101">
        <f t="shared" si="36"/>
        <v>0</v>
      </c>
      <c r="HC62" s="103">
        <f>IFERROR(VLOOKUP(B62,'[1]29'!B:D,3,0),"0")</f>
        <v>0</v>
      </c>
      <c r="HD62" s="103">
        <f>IFERROR(VLOOKUP(B62,'[1]29'!B:E,4,0),"0")</f>
        <v>0</v>
      </c>
      <c r="HE62" s="103">
        <f>IFERROR(VLOOKUP(B62,'[1]29'!B:F,5,0),"0")</f>
        <v>0</v>
      </c>
      <c r="HF62" s="103">
        <f>IFERROR(VLOOKUP(B62,'[1]29'!B:J,9,0),"0")</f>
        <v>0</v>
      </c>
      <c r="HG62" s="103">
        <f>IFERROR(VLOOKUP(B62,'[1]29'!B:K,10,0),"0")</f>
        <v>0</v>
      </c>
      <c r="HH62" s="103">
        <f>IFERROR(VLOOKUP(B62,'[1]29'!B:L,11,0),"0")</f>
        <v>0</v>
      </c>
      <c r="HI62" s="101">
        <f t="shared" si="37"/>
        <v>0</v>
      </c>
      <c r="HJ62" s="103">
        <f>IFERROR(VLOOKUP(B62,'[1]30'!B:D,3,0),"0")</f>
        <v>0</v>
      </c>
      <c r="HK62" s="103">
        <f>IFERROR(VLOOKUP(B62,'[1]30'!B:E,4,0),"0")</f>
        <v>0</v>
      </c>
      <c r="HL62" s="103">
        <f>IFERROR(VLOOKUP(B62,'[1]30'!B:F,5,0),"0")</f>
        <v>0</v>
      </c>
      <c r="HM62" s="103">
        <f>IFERROR(VLOOKUP(B62,'[1]30'!B:J,9,0),"0")</f>
        <v>0</v>
      </c>
      <c r="HN62" s="103">
        <f>IFERROR(VLOOKUP(B62,'[1]30'!B:K,10,0),"0")</f>
        <v>0</v>
      </c>
      <c r="HO62" s="103">
        <f>IFERROR(VLOOKUP(B62,'[1]30'!B:L,11,0),"0")</f>
        <v>0</v>
      </c>
      <c r="HP62" s="101">
        <f t="shared" si="38"/>
        <v>0</v>
      </c>
      <c r="HQ62" s="103">
        <f>IFERROR(VLOOKUP(B62,'[1]31'!B:D,3,0),"0")</f>
        <v>0</v>
      </c>
      <c r="HR62" s="103">
        <f>IFERROR(VLOOKUP(B62,'[1]31'!B:E,4,0),"0")</f>
        <v>0</v>
      </c>
      <c r="HS62" s="103">
        <f>IFERROR(VLOOKUP(B62,'[1]31'!B:F,5,0),"0")</f>
        <v>0</v>
      </c>
      <c r="HT62" s="103">
        <f>IFERROR(VLOOKUP(B62,'[1]31'!B:J,9,0),"0")</f>
        <v>0</v>
      </c>
      <c r="HU62" s="103">
        <f>IFERROR(VLOOKUP(B62,'[1]31'!B:K,10,0),"0")</f>
        <v>0</v>
      </c>
      <c r="HV62" s="103">
        <f>IFERROR(VLOOKUP(B62,'[1]31'!B:L,11,0),"0")</f>
        <v>0</v>
      </c>
      <c r="HW62" s="101">
        <f t="shared" si="39"/>
        <v>0</v>
      </c>
    </row>
    <row r="63" spans="1:231" x14ac:dyDescent="0.6">
      <c r="A63" s="83">
        <v>60</v>
      </c>
      <c r="B63" s="83">
        <v>1111011</v>
      </c>
      <c r="C63" s="84" t="s">
        <v>16923</v>
      </c>
      <c r="D63" s="83" t="s">
        <v>168</v>
      </c>
      <c r="E63" s="85">
        <v>20.87</v>
      </c>
      <c r="F63" s="99">
        <f t="shared" si="41"/>
        <v>0</v>
      </c>
      <c r="G63" s="100">
        <f t="shared" si="42"/>
        <v>0</v>
      </c>
      <c r="H63" s="100">
        <f t="shared" si="42"/>
        <v>0</v>
      </c>
      <c r="I63" s="100">
        <f t="shared" si="42"/>
        <v>0</v>
      </c>
      <c r="J63" s="100">
        <f t="shared" si="42"/>
        <v>0</v>
      </c>
      <c r="K63" s="100">
        <f t="shared" si="42"/>
        <v>0</v>
      </c>
      <c r="L63" s="100">
        <f t="shared" si="42"/>
        <v>0</v>
      </c>
      <c r="M63" s="101">
        <f t="shared" si="7"/>
        <v>0</v>
      </c>
      <c r="N63" s="102">
        <f t="shared" si="43"/>
        <v>0</v>
      </c>
      <c r="O63" s="103">
        <f>IFERROR(VLOOKUP(B63,'[1]1'!B:D,3,0),"0")</f>
        <v>0</v>
      </c>
      <c r="P63" s="103">
        <f>IFERROR(VLOOKUP(B63,'[1]1'!B:E,4,0),"0")</f>
        <v>0</v>
      </c>
      <c r="Q63" s="103">
        <f>IFERROR(VLOOKUP(B63,'[1]1'!B:F,5,0),"0")</f>
        <v>0</v>
      </c>
      <c r="R63" s="103">
        <f>IFERROR(VLOOKUP(B63,'[1]1'!B:J,9,0),"0")</f>
        <v>0</v>
      </c>
      <c r="S63" s="103">
        <f>IFERROR(VLOOKUP(B63,'[1]1'!B:K,10,0),"0")</f>
        <v>0</v>
      </c>
      <c r="T63" s="103">
        <f>IFERROR(VLOOKUP(B63,'[1]1'!B:L,11,0),"0")</f>
        <v>0</v>
      </c>
      <c r="U63" s="101">
        <f t="shared" si="9"/>
        <v>0</v>
      </c>
      <c r="V63" s="103">
        <f>IFERROR(VLOOKUP(B63,'[1]2'!B:D,3,0),"0")</f>
        <v>0</v>
      </c>
      <c r="W63" s="103">
        <f>IFERROR(VLOOKUP(B63,'[1]2'!B:E,4,0),"0")</f>
        <v>0</v>
      </c>
      <c r="X63" s="103">
        <f>IFERROR(VLOOKUP(B63,'[1]2'!B:F,5,0),"0")</f>
        <v>0</v>
      </c>
      <c r="Y63" s="103">
        <f>IFERROR(VLOOKUP(B63,'[1]2'!B:J,9,0),"0")</f>
        <v>0</v>
      </c>
      <c r="Z63" s="103">
        <f>IFERROR(VLOOKUP(B63,'[1]2'!B:K,10,0),"0")</f>
        <v>0</v>
      </c>
      <c r="AA63" s="103">
        <f>IFERROR(VLOOKUP(B63,'[1]2'!B:L,11,0),"0")</f>
        <v>0</v>
      </c>
      <c r="AB63" s="101">
        <f t="shared" si="10"/>
        <v>0</v>
      </c>
      <c r="AC63" s="103">
        <f>IFERROR(VLOOKUP(B63,'[1]3'!B:D,3,0),"0")</f>
        <v>0</v>
      </c>
      <c r="AD63" s="103">
        <f>IFERROR(VLOOKUP(B63,'[1]3'!B:E,4,0),"0")</f>
        <v>0</v>
      </c>
      <c r="AE63" s="103">
        <f>IFERROR(VLOOKUP(B63,'[1]3'!B:F,5,0),"0")</f>
        <v>0</v>
      </c>
      <c r="AF63" s="103">
        <f>IFERROR(VLOOKUP(B63,'[1]3'!B:J,9,0),"0")</f>
        <v>0</v>
      </c>
      <c r="AG63" s="103">
        <f>IFERROR(VLOOKUP(B63,'[1]3'!B:K,10,0),"0")</f>
        <v>0</v>
      </c>
      <c r="AH63" s="103">
        <f>IFERROR(VLOOKUP(B63,'[1]3'!B:L,11,0),"0")</f>
        <v>0</v>
      </c>
      <c r="AI63" s="101">
        <f t="shared" si="11"/>
        <v>0</v>
      </c>
      <c r="AJ63" s="103">
        <f>IFERROR(VLOOKUP(B63,'[1]4'!B:D,3,0),"0")</f>
        <v>0</v>
      </c>
      <c r="AK63" s="103">
        <f>IFERROR(VLOOKUP(B63,'[1]4'!B:E,4,0),"0")</f>
        <v>0</v>
      </c>
      <c r="AL63" s="103">
        <f>IFERROR(VLOOKUP(B63,'[1]4'!B:F,5,0),"0")</f>
        <v>0</v>
      </c>
      <c r="AM63" s="103">
        <f>IFERROR(VLOOKUP(B63,'[1]4'!B:J,9,0),"0")</f>
        <v>0</v>
      </c>
      <c r="AN63" s="103">
        <f>IFERROR(VLOOKUP(B63,'[1]4'!B:K,10,0),"0")</f>
        <v>0</v>
      </c>
      <c r="AO63" s="103">
        <f>IFERROR(VLOOKUP(B63,'[1]4'!B:L,11,0),"0")</f>
        <v>0</v>
      </c>
      <c r="AP63" s="101">
        <f t="shared" si="12"/>
        <v>0</v>
      </c>
      <c r="AQ63" s="103">
        <f>IFERROR(VLOOKUP(B63,'[1]5'!B:D,3,0),"0")</f>
        <v>0</v>
      </c>
      <c r="AR63" s="103">
        <f>IFERROR(VLOOKUP(B63,'[1]5'!B:E,4,0),"0")</f>
        <v>0</v>
      </c>
      <c r="AS63" s="103">
        <f>IFERROR(VLOOKUP(B63,'[1]5'!B:F,5,0),"0")</f>
        <v>0</v>
      </c>
      <c r="AT63" s="103">
        <f>IFERROR(VLOOKUP(B63,'[1]5'!B:J,9,0),"0")</f>
        <v>0</v>
      </c>
      <c r="AU63" s="103">
        <f>IFERROR(VLOOKUP(B63,'[1]5'!B:K,10,0),"0")</f>
        <v>0</v>
      </c>
      <c r="AV63" s="103">
        <f>IFERROR(VLOOKUP(B63,'[1]5'!B:L,11,0),"0")</f>
        <v>0</v>
      </c>
      <c r="AW63" s="101">
        <f t="shared" si="13"/>
        <v>0</v>
      </c>
      <c r="AX63" s="103">
        <f>IFERROR(VLOOKUP(B63,'[1]6'!B:D,3,0),"0")</f>
        <v>0</v>
      </c>
      <c r="AY63" s="103">
        <f>IFERROR(VLOOKUP(B63,'[1]6'!B:E,4,0),"0")</f>
        <v>0</v>
      </c>
      <c r="AZ63" s="103">
        <f>IFERROR(VLOOKUP(B63,'[1]6'!B:F,5,0),"0")</f>
        <v>0</v>
      </c>
      <c r="BA63" s="103">
        <f>IFERROR(VLOOKUP(B63,'[1]6'!B:J,9,0),"0")</f>
        <v>0</v>
      </c>
      <c r="BB63" s="103">
        <f>IFERROR(VLOOKUP(B63,'[1]6'!B:K,10,0),"0")</f>
        <v>0</v>
      </c>
      <c r="BC63" s="103">
        <f>IFERROR(VLOOKUP(B63,'[1]6'!B:L,11,0),"0")</f>
        <v>0</v>
      </c>
      <c r="BD63" s="101">
        <f t="shared" si="14"/>
        <v>0</v>
      </c>
      <c r="BE63" s="103">
        <f>IFERROR(VLOOKUP(B63,'[1]7'!B:D,3,0),"0")</f>
        <v>0</v>
      </c>
      <c r="BF63" s="103">
        <f>IFERROR(VLOOKUP(B63,'[1]7'!B:E,4,0),"0")</f>
        <v>0</v>
      </c>
      <c r="BG63" s="103">
        <f>IFERROR(VLOOKUP(B63,'[1]7'!B:F,5,0),"0")</f>
        <v>0</v>
      </c>
      <c r="BH63" s="103">
        <f>IFERROR(VLOOKUP(B63,'[1]7'!B:J,9,0),"0")</f>
        <v>0</v>
      </c>
      <c r="BI63" s="103">
        <f>IFERROR(VLOOKUP(B63,'[1]7'!B:K,10,0),"0")</f>
        <v>0</v>
      </c>
      <c r="BJ63" s="103">
        <f>IFERROR(VLOOKUP(B63,'[1]7'!B:L,11,0),"0")</f>
        <v>0</v>
      </c>
      <c r="BK63" s="101">
        <f t="shared" si="15"/>
        <v>0</v>
      </c>
      <c r="BL63" s="103">
        <f>IFERROR(VLOOKUP(B63,'[1]8'!B:D,3,0),"0")</f>
        <v>0</v>
      </c>
      <c r="BM63" s="103">
        <f>IFERROR(VLOOKUP(B63,'[1]8'!B:E,4,0),"0")</f>
        <v>0</v>
      </c>
      <c r="BN63" s="103">
        <f>IFERROR(VLOOKUP(B63,'[1]8'!B:F,5,0),"0")</f>
        <v>0</v>
      </c>
      <c r="BO63" s="103">
        <f>IFERROR(VLOOKUP(B63,'[1]8'!B:J,9,0),"0")</f>
        <v>0</v>
      </c>
      <c r="BP63" s="103">
        <f>IFERROR(VLOOKUP(B63,'[1]8'!B:K,10,0),"0")</f>
        <v>0</v>
      </c>
      <c r="BQ63" s="103">
        <f>IFERROR(VLOOKUP(B63,'[1]8'!B:L,11,0),"0")</f>
        <v>0</v>
      </c>
      <c r="BR63" s="101">
        <f t="shared" si="16"/>
        <v>0</v>
      </c>
      <c r="BS63" s="103">
        <f>IFERROR(VLOOKUP(B63,'[1]9'!B:D,3,0),"0")</f>
        <v>0</v>
      </c>
      <c r="BT63" s="103">
        <f>IFERROR(VLOOKUP(B63,'[1]9'!B:E,4,0),"0")</f>
        <v>0</v>
      </c>
      <c r="BU63" s="103">
        <f>IFERROR(VLOOKUP(B63,'[1]9'!B:F,5,0),"0")</f>
        <v>0</v>
      </c>
      <c r="BV63" s="103">
        <f>IFERROR(VLOOKUP(B63,'[1]9'!B:J,9,0),"0")</f>
        <v>0</v>
      </c>
      <c r="BW63" s="103">
        <f>IFERROR(VLOOKUP(B63,'[1]9'!B:K,10,0),"0")</f>
        <v>0</v>
      </c>
      <c r="BX63" s="103">
        <f>IFERROR(VLOOKUP(B63,'[1]9'!B:L,11,0),"0")</f>
        <v>0</v>
      </c>
      <c r="BY63" s="101">
        <f t="shared" si="17"/>
        <v>0</v>
      </c>
      <c r="BZ63" s="103">
        <f>IFERROR(VLOOKUP(B63,'[1]10'!B:D,3,0),"0")</f>
        <v>0</v>
      </c>
      <c r="CA63" s="103">
        <f>IFERROR(VLOOKUP(B63,'[1]10'!B:E,4,0),"0")</f>
        <v>0</v>
      </c>
      <c r="CB63" s="103">
        <f>IFERROR(VLOOKUP(B63,'[1]10'!B:F,5,0),"0")</f>
        <v>0</v>
      </c>
      <c r="CC63" s="103">
        <f>IFERROR(VLOOKUP(B63,'[1]10'!B:J,9,0),"0")</f>
        <v>0</v>
      </c>
      <c r="CD63" s="103">
        <f>IFERROR(VLOOKUP(B63,'[1]10'!B:K,10,0),"0")</f>
        <v>0</v>
      </c>
      <c r="CE63" s="103">
        <f>IFERROR(VLOOKUP(B63,'[1]10'!B:L,11,0),"0")</f>
        <v>0</v>
      </c>
      <c r="CF63" s="101">
        <f t="shared" si="18"/>
        <v>0</v>
      </c>
      <c r="CG63" s="103">
        <f>IFERROR(VLOOKUP(B63,'[1]11'!B:D,3,0),"0")</f>
        <v>0</v>
      </c>
      <c r="CH63" s="103">
        <f>IFERROR(VLOOKUP(B63,'[1]11'!B:E,4,0),"0")</f>
        <v>0</v>
      </c>
      <c r="CI63" s="103">
        <f>IFERROR(VLOOKUP(B63,'[1]11'!B:F,5,0),"0")</f>
        <v>0</v>
      </c>
      <c r="CJ63" s="103">
        <f>IFERROR(VLOOKUP(B63,'[1]11'!B:J,9,0),"0")</f>
        <v>0</v>
      </c>
      <c r="CK63" s="103">
        <f>IFERROR(VLOOKUP(B63,'[1]11'!B:K,10,0),"0")</f>
        <v>0</v>
      </c>
      <c r="CL63" s="103">
        <f>IFERROR(VLOOKUP(B63,'[1]11'!B:L,11,0),"0")</f>
        <v>0</v>
      </c>
      <c r="CM63" s="101">
        <f t="shared" si="19"/>
        <v>0</v>
      </c>
      <c r="CN63" s="103">
        <f>IFERROR(VLOOKUP(B63,'[1]12'!B:D,3,0),"0")</f>
        <v>0</v>
      </c>
      <c r="CO63" s="103">
        <f>IFERROR(VLOOKUP(B63,'[1]12'!B:E,4,0),"0")</f>
        <v>0</v>
      </c>
      <c r="CP63" s="103">
        <f>IFERROR(VLOOKUP(B63,'[1]12'!B:F,5,0),"0")</f>
        <v>0</v>
      </c>
      <c r="CQ63" s="103">
        <f>IFERROR(VLOOKUP(B63,'[1]12'!B:J,9,0),"0")</f>
        <v>0</v>
      </c>
      <c r="CR63" s="103">
        <f>IFERROR(VLOOKUP(B63,'[1]12'!B:K,10,0),"0")</f>
        <v>0</v>
      </c>
      <c r="CS63" s="103">
        <f>IFERROR(VLOOKUP(B63,'[1]12'!B:L,11,0),"0")</f>
        <v>0</v>
      </c>
      <c r="CT63" s="101">
        <f t="shared" si="20"/>
        <v>0</v>
      </c>
      <c r="CU63" s="103">
        <f>IFERROR(VLOOKUP(B63,'[1]13'!B:D,3,0),"0")</f>
        <v>0</v>
      </c>
      <c r="CV63" s="103">
        <f>IFERROR(VLOOKUP(B63,'[1]13'!B:E,4,0),"0")</f>
        <v>0</v>
      </c>
      <c r="CW63" s="103">
        <f>IFERROR(VLOOKUP(B63,'[1]13'!B:F,5,0),"0")</f>
        <v>0</v>
      </c>
      <c r="CX63" s="103">
        <f>IFERROR(VLOOKUP(B63,'[1]13'!B:J,9,0),"0")</f>
        <v>0</v>
      </c>
      <c r="CY63" s="103">
        <f>IFERROR(VLOOKUP(B63,'[1]13'!B:K,10,0),"0")</f>
        <v>0</v>
      </c>
      <c r="CZ63" s="103">
        <f>IFERROR(VLOOKUP(B63,'[1]13'!B:L,11,0),"0")</f>
        <v>0</v>
      </c>
      <c r="DA63" s="101">
        <f t="shared" si="21"/>
        <v>0</v>
      </c>
      <c r="DB63" s="103">
        <f>IFERROR(VLOOKUP(B63,'[1]14'!B:D,3,0),"0")</f>
        <v>0</v>
      </c>
      <c r="DC63" s="103">
        <f>IFERROR(VLOOKUP(B63,'[1]14'!B:E,4,0),"0")</f>
        <v>0</v>
      </c>
      <c r="DD63" s="103">
        <f>IFERROR(VLOOKUP(B63,'[1]14'!B:F,5,0),"0")</f>
        <v>0</v>
      </c>
      <c r="DE63" s="103">
        <f>IFERROR(VLOOKUP(B63,'[1]14'!B:J,9,0),"0")</f>
        <v>0</v>
      </c>
      <c r="DF63" s="103">
        <f>IFERROR(VLOOKUP(B63,'[1]14'!B:K,10,0),"0")</f>
        <v>0</v>
      </c>
      <c r="DG63" s="103">
        <f>IFERROR(VLOOKUP(B63,'[1]14'!B:L,11,0),"0")</f>
        <v>0</v>
      </c>
      <c r="DH63" s="101">
        <f t="shared" si="22"/>
        <v>0</v>
      </c>
      <c r="DI63" s="103">
        <f>IFERROR(VLOOKUP(B63,'[1]15'!B:D,3,0),"0")</f>
        <v>0</v>
      </c>
      <c r="DJ63" s="103">
        <f>IFERROR(VLOOKUP(B63,'[1]15'!B:E,4,0),"0")</f>
        <v>0</v>
      </c>
      <c r="DK63" s="103">
        <f>IFERROR(VLOOKUP(B63,'[1]15'!B:F,5,0),"0")</f>
        <v>0</v>
      </c>
      <c r="DL63" s="103">
        <f>IFERROR(VLOOKUP(B63,'[1]15'!B:J,9,0),"0")</f>
        <v>0</v>
      </c>
      <c r="DM63" s="103">
        <f>IFERROR(VLOOKUP(B63,'[1]15'!B:K,10,0),"0")</f>
        <v>0</v>
      </c>
      <c r="DN63" s="103">
        <f>IFERROR(VLOOKUP(B63,'[1]15'!B:L,11,0),"0")</f>
        <v>0</v>
      </c>
      <c r="DO63" s="101">
        <f t="shared" si="23"/>
        <v>0</v>
      </c>
      <c r="DP63" s="103">
        <f>IFERROR(VLOOKUP(B63,'[1]16'!B:D,3,0),"0")</f>
        <v>0</v>
      </c>
      <c r="DQ63" s="103">
        <f>IFERROR(VLOOKUP(B63,'[1]16'!B:E,4,0),"0")</f>
        <v>0</v>
      </c>
      <c r="DR63" s="103">
        <f>IFERROR(VLOOKUP(B63,'[1]16'!B:F,5,0),"0")</f>
        <v>0</v>
      </c>
      <c r="DS63" s="103">
        <f>IFERROR(VLOOKUP(B63,'[1]16'!B:J,9,0),"0")</f>
        <v>0</v>
      </c>
      <c r="DT63" s="103">
        <f>IFERROR(VLOOKUP(B63,'[1]16'!B:K,10,0),"0")</f>
        <v>0</v>
      </c>
      <c r="DU63" s="103">
        <f>IFERROR(VLOOKUP(B63,'[1]16'!B:L,11,0),"0")</f>
        <v>0</v>
      </c>
      <c r="DV63" s="101">
        <f t="shared" si="24"/>
        <v>0</v>
      </c>
      <c r="DW63" s="103">
        <f>IFERROR(VLOOKUP(B63,'[1]17'!B:D,3,0),"0")</f>
        <v>0</v>
      </c>
      <c r="DX63" s="103">
        <f>IFERROR(VLOOKUP(B63,'[1]17'!B:E,4,0),"0")</f>
        <v>0</v>
      </c>
      <c r="DY63" s="103">
        <f>IFERROR(VLOOKUP(B63,'[1]17'!B:F,5,0),"0")</f>
        <v>0</v>
      </c>
      <c r="DZ63" s="103">
        <f>IFERROR(VLOOKUP(B63,'[1]17'!B:J,9,0),"0")</f>
        <v>0</v>
      </c>
      <c r="EA63" s="103">
        <f>IFERROR(VLOOKUP(B63,'[1]17'!B:K,10,0),"0")</f>
        <v>0</v>
      </c>
      <c r="EB63" s="103">
        <f>IFERROR(VLOOKUP(B63,'[1]17'!B:L,11,0),"0")</f>
        <v>0</v>
      </c>
      <c r="EC63" s="101">
        <f t="shared" si="25"/>
        <v>0</v>
      </c>
      <c r="ED63" s="103">
        <f>IFERROR(VLOOKUP(B63,'[1]18'!B:D,3,0),"0")</f>
        <v>0</v>
      </c>
      <c r="EE63" s="103">
        <f>IFERROR(VLOOKUP(B63,'[1]18'!B:E,4,0),"0")</f>
        <v>0</v>
      </c>
      <c r="EF63" s="103">
        <f>IFERROR(VLOOKUP(B63,'[1]18'!B:F,5,0),"0")</f>
        <v>0</v>
      </c>
      <c r="EG63" s="103">
        <f>IFERROR(VLOOKUP(B63,'[1]18'!B:J,9,0),"0")</f>
        <v>0</v>
      </c>
      <c r="EH63" s="103">
        <f>IFERROR(VLOOKUP(B63,'[1]18'!B:K,10,0),"0")</f>
        <v>0</v>
      </c>
      <c r="EI63" s="103">
        <f>IFERROR(VLOOKUP(B63,'[1]18'!B:L,11,0),"0")</f>
        <v>0</v>
      </c>
      <c r="EJ63" s="101">
        <f t="shared" si="26"/>
        <v>0</v>
      </c>
      <c r="EK63" s="103">
        <f>IFERROR(VLOOKUP(B63,'[1]19'!B:D,3,0),"0")</f>
        <v>0</v>
      </c>
      <c r="EL63" s="103">
        <f>IFERROR(VLOOKUP(B63,'[1]19'!B:E,4,0),"0")</f>
        <v>0</v>
      </c>
      <c r="EM63" s="103">
        <f>IFERROR(VLOOKUP(B63,'[1]19'!B:F,5,0),"0")</f>
        <v>0</v>
      </c>
      <c r="EN63" s="103">
        <f>IFERROR(VLOOKUP(B63,'[1]19'!B:J,9,0),"0")</f>
        <v>0</v>
      </c>
      <c r="EO63" s="103">
        <f>IFERROR(VLOOKUP(B63,'[1]19'!B:K,10,0),"0")</f>
        <v>0</v>
      </c>
      <c r="EP63" s="103">
        <f>IFERROR(VLOOKUP(B63,'[1]19'!B:L,11,0),"0")</f>
        <v>0</v>
      </c>
      <c r="EQ63" s="101">
        <f t="shared" si="27"/>
        <v>0</v>
      </c>
      <c r="ER63" s="103">
        <f>IFERROR(VLOOKUP(B63,'[1]20'!B:D,3,0),"0")</f>
        <v>0</v>
      </c>
      <c r="ES63" s="103">
        <f>IFERROR(VLOOKUP(B63,'[1]20'!B:E,4,0),"0")</f>
        <v>0</v>
      </c>
      <c r="ET63" s="103">
        <f>IFERROR(VLOOKUP(B63,'[1]20'!B:F,5,0),"0")</f>
        <v>0</v>
      </c>
      <c r="EU63" s="103">
        <f>IFERROR(VLOOKUP(B63,'[1]20'!B:J,9,0),"0")</f>
        <v>0</v>
      </c>
      <c r="EV63" s="103">
        <f>IFERROR(VLOOKUP(B63,'[1]20'!B:K,10,0),"0")</f>
        <v>0</v>
      </c>
      <c r="EW63" s="103">
        <f>IFERROR(VLOOKUP(B63,'[1]20'!B:L,11,0),"0")</f>
        <v>0</v>
      </c>
      <c r="EX63" s="101">
        <f t="shared" si="28"/>
        <v>0</v>
      </c>
      <c r="EY63" s="103">
        <f>IFERROR(VLOOKUP(B63,'[1]21'!B:D,3,0),"0")</f>
        <v>0</v>
      </c>
      <c r="EZ63" s="103">
        <f>IFERROR(VLOOKUP(B63,'[1]21'!B:E,4,0),"0")</f>
        <v>0</v>
      </c>
      <c r="FA63" s="103">
        <f>IFERROR(VLOOKUP(B63,'[1]21'!B:F,5,0),"0")</f>
        <v>0</v>
      </c>
      <c r="FB63" s="103">
        <f>IFERROR(VLOOKUP(B63,'[1]21'!B:J,9,0),"0")</f>
        <v>0</v>
      </c>
      <c r="FC63" s="103">
        <f>IFERROR(VLOOKUP(B63,'[1]21'!B:K,10,0),"0")</f>
        <v>0</v>
      </c>
      <c r="FD63" s="103">
        <f>IFERROR(VLOOKUP(B63,'[1]21'!B:L,11,0),"0")</f>
        <v>0</v>
      </c>
      <c r="FE63" s="101">
        <f t="shared" si="29"/>
        <v>0</v>
      </c>
      <c r="FF63" s="103">
        <f>IFERROR(VLOOKUP(B63,'[1]22'!B:D,3,0),"0")</f>
        <v>0</v>
      </c>
      <c r="FG63" s="103">
        <f>IFERROR(VLOOKUP(B63,'[1]22'!B:E,4,0),"0")</f>
        <v>0</v>
      </c>
      <c r="FH63" s="103">
        <f>IFERROR(VLOOKUP(B63,'[1]22'!B:F,5,0),"0")</f>
        <v>0</v>
      </c>
      <c r="FI63" s="103">
        <f>IFERROR(VLOOKUP(B63,'[1]22'!B:J,9,0),"0")</f>
        <v>0</v>
      </c>
      <c r="FJ63" s="103">
        <f>IFERROR(VLOOKUP(B63,'[1]22'!B:K,10,0),"0")</f>
        <v>0</v>
      </c>
      <c r="FK63" s="103">
        <f>IFERROR(VLOOKUP(B63,'[1]22'!B:L,11,0),"0")</f>
        <v>0</v>
      </c>
      <c r="FL63" s="101">
        <f t="shared" si="30"/>
        <v>0</v>
      </c>
      <c r="FM63" s="103">
        <f>IFERROR(VLOOKUP(B63,'[1]23'!B:D,3,0),"0")</f>
        <v>0</v>
      </c>
      <c r="FN63" s="103">
        <f>IFERROR(VLOOKUP(B63,'[1]23'!B:E,4,0),"0")</f>
        <v>0</v>
      </c>
      <c r="FO63" s="103">
        <f>IFERROR(VLOOKUP(B63,'[1]23'!B:F,5,0),"0")</f>
        <v>0</v>
      </c>
      <c r="FP63" s="103">
        <f>IFERROR(VLOOKUP(B63,'[1]23'!B:J,9,0),"0")</f>
        <v>0</v>
      </c>
      <c r="FQ63" s="103">
        <f>IFERROR(VLOOKUP(B63,'[1]23'!B:K,10,0),"0")</f>
        <v>0</v>
      </c>
      <c r="FR63" s="103">
        <f>IFERROR(VLOOKUP(B63,'[1]23'!B:L,11,0),"0")</f>
        <v>0</v>
      </c>
      <c r="FS63" s="101">
        <f t="shared" si="31"/>
        <v>0</v>
      </c>
      <c r="FT63" s="103">
        <f>IFERROR(VLOOKUP(B63,'[1]24'!B:D,3,0),"0")</f>
        <v>0</v>
      </c>
      <c r="FU63" s="103">
        <f>IFERROR(VLOOKUP(B63,'[1]24'!B:E,4,0),"0")</f>
        <v>0</v>
      </c>
      <c r="FV63" s="103">
        <f>IFERROR(VLOOKUP(B63,'[1]24'!B:F,5,0),"0")</f>
        <v>0</v>
      </c>
      <c r="FW63" s="103">
        <f>IFERROR(VLOOKUP(B63,'[1]24'!B:J,9,0),"0")</f>
        <v>0</v>
      </c>
      <c r="FX63" s="103">
        <f>IFERROR(VLOOKUP(B63,'[1]24'!B:K,10,0),"0")</f>
        <v>0</v>
      </c>
      <c r="FY63" s="103">
        <f>IFERROR(VLOOKUP(B63,'[1]24'!B:L,11,0),"0")</f>
        <v>0</v>
      </c>
      <c r="FZ63" s="101">
        <f t="shared" si="32"/>
        <v>0</v>
      </c>
      <c r="GA63" s="103">
        <f>IFERROR(VLOOKUP(B63,'[1]25'!B:D,3,0),"0")</f>
        <v>0</v>
      </c>
      <c r="GB63" s="103">
        <f>IFERROR(VLOOKUP(B63,'[1]25'!B:E,4,0),"0")</f>
        <v>0</v>
      </c>
      <c r="GC63" s="103">
        <f>IFERROR(VLOOKUP(B63,'[1]25'!B:F,5,0),"0")</f>
        <v>0</v>
      </c>
      <c r="GD63" s="103">
        <f>IFERROR(VLOOKUP(B63,'[1]25'!B:J,9,0),"0")</f>
        <v>0</v>
      </c>
      <c r="GE63" s="103">
        <f>IFERROR(VLOOKUP(B63,'[1]25'!B:K,10,0),"0")</f>
        <v>0</v>
      </c>
      <c r="GF63" s="103">
        <f>IFERROR(VLOOKUP(B63,'[1]25'!B:L,11,0),"0")</f>
        <v>0</v>
      </c>
      <c r="GG63" s="101">
        <f t="shared" si="33"/>
        <v>0</v>
      </c>
      <c r="GH63" s="103">
        <f>IFERROR(VLOOKUP(B63,'[1]26'!B:D,3,0),"0")</f>
        <v>0</v>
      </c>
      <c r="GI63" s="103">
        <f>IFERROR(VLOOKUP(B63,'[1]26'!B:E,4,0),"0")</f>
        <v>0</v>
      </c>
      <c r="GJ63" s="103">
        <f>IFERROR(VLOOKUP(B63,'[1]26'!B:F,5,0),"0")</f>
        <v>0</v>
      </c>
      <c r="GK63" s="103">
        <f>IFERROR(VLOOKUP(B63,'[1]26'!B:J,9,0),"0")</f>
        <v>0</v>
      </c>
      <c r="GL63" s="103">
        <f>IFERROR(VLOOKUP(B63,'[1]26'!B:K,10,0),"0")</f>
        <v>0</v>
      </c>
      <c r="GM63" s="103">
        <f>IFERROR(VLOOKUP(B63,'[1]26'!B:L,11,0),"0")</f>
        <v>0</v>
      </c>
      <c r="GN63" s="101">
        <f t="shared" si="34"/>
        <v>0</v>
      </c>
      <c r="GO63" s="103">
        <f>IFERROR(VLOOKUP(B63,'[1]27'!B:D,3,0),"0")</f>
        <v>0</v>
      </c>
      <c r="GP63" s="103">
        <f>IFERROR(VLOOKUP(B63,'[1]27'!B:E,4,0),"0")</f>
        <v>0</v>
      </c>
      <c r="GQ63" s="103">
        <f>IFERROR(VLOOKUP(B63,'[1]27'!B:F,5,0),"0")</f>
        <v>0</v>
      </c>
      <c r="GR63" s="103">
        <f>IFERROR(VLOOKUP(B63,'[1]27'!B:J,9,0),"0")</f>
        <v>0</v>
      </c>
      <c r="GS63" s="103">
        <f>IFERROR(VLOOKUP(B63,'[1]27'!B:K,10,0),"0")</f>
        <v>0</v>
      </c>
      <c r="GT63" s="103">
        <f>IFERROR(VLOOKUP(B63,'[1]27'!B:L,11,0),"0")</f>
        <v>0</v>
      </c>
      <c r="GU63" s="101">
        <f t="shared" si="35"/>
        <v>0</v>
      </c>
      <c r="GV63" s="103">
        <f>IFERROR(VLOOKUP(B63,'[1]28'!B:D,3,0),"0")</f>
        <v>0</v>
      </c>
      <c r="GW63" s="103">
        <f>IFERROR(VLOOKUP(B63,'[1]28'!B:E,4,0),"0")</f>
        <v>0</v>
      </c>
      <c r="GX63" s="103">
        <f>IFERROR(VLOOKUP(B63,'[1]28'!B:F,5,0),"0")</f>
        <v>0</v>
      </c>
      <c r="GY63" s="103">
        <f>IFERROR(VLOOKUP(B63,'[1]28'!B:J,9,0),"0")</f>
        <v>0</v>
      </c>
      <c r="GZ63" s="103">
        <f>IFERROR(VLOOKUP(B63,'[1]28'!B:K,10,0),"0")</f>
        <v>0</v>
      </c>
      <c r="HA63" s="103">
        <f>IFERROR(VLOOKUP(B63,'[1]28'!B:L,11,0),"0")</f>
        <v>0</v>
      </c>
      <c r="HB63" s="101">
        <f t="shared" si="36"/>
        <v>0</v>
      </c>
      <c r="HC63" s="103">
        <f>IFERROR(VLOOKUP(B63,'[1]29'!B:D,3,0),"0")</f>
        <v>0</v>
      </c>
      <c r="HD63" s="103">
        <f>IFERROR(VLOOKUP(B63,'[1]29'!B:E,4,0),"0")</f>
        <v>0</v>
      </c>
      <c r="HE63" s="103">
        <f>IFERROR(VLOOKUP(B63,'[1]29'!B:F,5,0),"0")</f>
        <v>0</v>
      </c>
      <c r="HF63" s="103">
        <f>IFERROR(VLOOKUP(B63,'[1]29'!B:J,9,0),"0")</f>
        <v>0</v>
      </c>
      <c r="HG63" s="103">
        <f>IFERROR(VLOOKUP(B63,'[1]29'!B:K,10,0),"0")</f>
        <v>0</v>
      </c>
      <c r="HH63" s="103">
        <f>IFERROR(VLOOKUP(B63,'[1]29'!B:L,11,0),"0")</f>
        <v>0</v>
      </c>
      <c r="HI63" s="101">
        <f t="shared" si="37"/>
        <v>0</v>
      </c>
      <c r="HJ63" s="103">
        <f>IFERROR(VLOOKUP(B63,'[1]30'!B:D,3,0),"0")</f>
        <v>0</v>
      </c>
      <c r="HK63" s="103">
        <f>IFERROR(VLOOKUP(B63,'[1]30'!B:E,4,0),"0")</f>
        <v>0</v>
      </c>
      <c r="HL63" s="103">
        <f>IFERROR(VLOOKUP(B63,'[1]30'!B:F,5,0),"0")</f>
        <v>0</v>
      </c>
      <c r="HM63" s="103">
        <f>IFERROR(VLOOKUP(B63,'[1]30'!B:J,9,0),"0")</f>
        <v>0</v>
      </c>
      <c r="HN63" s="103">
        <f>IFERROR(VLOOKUP(B63,'[1]30'!B:K,10,0),"0")</f>
        <v>0</v>
      </c>
      <c r="HO63" s="103">
        <f>IFERROR(VLOOKUP(B63,'[1]30'!B:L,11,0),"0")</f>
        <v>0</v>
      </c>
      <c r="HP63" s="101">
        <f t="shared" si="38"/>
        <v>0</v>
      </c>
      <c r="HQ63" s="103">
        <f>IFERROR(VLOOKUP(B63,'[1]31'!B:D,3,0),"0")</f>
        <v>0</v>
      </c>
      <c r="HR63" s="103">
        <f>IFERROR(VLOOKUP(B63,'[1]31'!B:E,4,0),"0")</f>
        <v>0</v>
      </c>
      <c r="HS63" s="103">
        <f>IFERROR(VLOOKUP(B63,'[1]31'!B:F,5,0),"0")</f>
        <v>0</v>
      </c>
      <c r="HT63" s="103">
        <f>IFERROR(VLOOKUP(B63,'[1]31'!B:J,9,0),"0")</f>
        <v>0</v>
      </c>
      <c r="HU63" s="103">
        <f>IFERROR(VLOOKUP(B63,'[1]31'!B:K,10,0),"0")</f>
        <v>0</v>
      </c>
      <c r="HV63" s="103">
        <f>IFERROR(VLOOKUP(B63,'[1]31'!B:L,11,0),"0")</f>
        <v>0</v>
      </c>
      <c r="HW63" s="101">
        <f t="shared" si="39"/>
        <v>0</v>
      </c>
    </row>
    <row r="64" spans="1:231" x14ac:dyDescent="0.6">
      <c r="A64" s="83">
        <v>61</v>
      </c>
      <c r="B64" s="83">
        <v>1111019</v>
      </c>
      <c r="C64" s="84" t="s">
        <v>16924</v>
      </c>
      <c r="D64" s="83" t="s">
        <v>168</v>
      </c>
      <c r="E64" s="85">
        <v>23.2</v>
      </c>
      <c r="F64" s="99">
        <f t="shared" si="41"/>
        <v>0</v>
      </c>
      <c r="G64" s="100">
        <f t="shared" si="42"/>
        <v>0</v>
      </c>
      <c r="H64" s="100">
        <f t="shared" si="42"/>
        <v>0</v>
      </c>
      <c r="I64" s="100">
        <f t="shared" si="42"/>
        <v>0</v>
      </c>
      <c r="J64" s="100">
        <f t="shared" si="42"/>
        <v>0</v>
      </c>
      <c r="K64" s="100">
        <f t="shared" si="42"/>
        <v>0</v>
      </c>
      <c r="L64" s="100">
        <f t="shared" si="42"/>
        <v>0</v>
      </c>
      <c r="M64" s="101">
        <f t="shared" si="7"/>
        <v>0</v>
      </c>
      <c r="N64" s="102">
        <f t="shared" si="43"/>
        <v>0</v>
      </c>
      <c r="O64" s="103">
        <f>IFERROR(VLOOKUP(B64,'[1]1'!B:D,3,0),"0")</f>
        <v>0</v>
      </c>
      <c r="P64" s="103">
        <f>IFERROR(VLOOKUP(B64,'[1]1'!B:E,4,0),"0")</f>
        <v>0</v>
      </c>
      <c r="Q64" s="103">
        <f>IFERROR(VLOOKUP(B64,'[1]1'!B:F,5,0),"0")</f>
        <v>0</v>
      </c>
      <c r="R64" s="103">
        <f>IFERROR(VLOOKUP(B64,'[1]1'!B:J,9,0),"0")</f>
        <v>0</v>
      </c>
      <c r="S64" s="103">
        <f>IFERROR(VLOOKUP(B64,'[1]1'!B:K,10,0),"0")</f>
        <v>0</v>
      </c>
      <c r="T64" s="103">
        <f>IFERROR(VLOOKUP(B64,'[1]1'!B:L,11,0),"0")</f>
        <v>0</v>
      </c>
      <c r="U64" s="101">
        <f t="shared" si="9"/>
        <v>0</v>
      </c>
      <c r="V64" s="103">
        <f>IFERROR(VLOOKUP(B64,'[1]2'!B:D,3,0),"0")</f>
        <v>0</v>
      </c>
      <c r="W64" s="103">
        <f>IFERROR(VLOOKUP(B64,'[1]2'!B:E,4,0),"0")</f>
        <v>0</v>
      </c>
      <c r="X64" s="103">
        <f>IFERROR(VLOOKUP(B64,'[1]2'!B:F,5,0),"0")</f>
        <v>0</v>
      </c>
      <c r="Y64" s="103">
        <f>IFERROR(VLOOKUP(B64,'[1]2'!B:J,9,0),"0")</f>
        <v>0</v>
      </c>
      <c r="Z64" s="103">
        <f>IFERROR(VLOOKUP(B64,'[1]2'!B:K,10,0),"0")</f>
        <v>0</v>
      </c>
      <c r="AA64" s="103">
        <f>IFERROR(VLOOKUP(B64,'[1]2'!B:L,11,0),"0")</f>
        <v>0</v>
      </c>
      <c r="AB64" s="101">
        <f t="shared" si="10"/>
        <v>0</v>
      </c>
      <c r="AC64" s="103">
        <f>IFERROR(VLOOKUP(B64,'[1]3'!B:D,3,0),"0")</f>
        <v>0</v>
      </c>
      <c r="AD64" s="103">
        <f>IFERROR(VLOOKUP(B64,'[1]3'!B:E,4,0),"0")</f>
        <v>0</v>
      </c>
      <c r="AE64" s="103">
        <f>IFERROR(VLOOKUP(B64,'[1]3'!B:F,5,0),"0")</f>
        <v>0</v>
      </c>
      <c r="AF64" s="103">
        <f>IFERROR(VLOOKUP(B64,'[1]3'!B:J,9,0),"0")</f>
        <v>0</v>
      </c>
      <c r="AG64" s="103">
        <f>IFERROR(VLOOKUP(B64,'[1]3'!B:K,10,0),"0")</f>
        <v>0</v>
      </c>
      <c r="AH64" s="103">
        <f>IFERROR(VLOOKUP(B64,'[1]3'!B:L,11,0),"0")</f>
        <v>0</v>
      </c>
      <c r="AI64" s="101">
        <f t="shared" si="11"/>
        <v>0</v>
      </c>
      <c r="AJ64" s="103">
        <f>IFERROR(VLOOKUP(B64,'[1]4'!B:D,3,0),"0")</f>
        <v>0</v>
      </c>
      <c r="AK64" s="103">
        <f>IFERROR(VLOOKUP(B64,'[1]4'!B:E,4,0),"0")</f>
        <v>0</v>
      </c>
      <c r="AL64" s="103">
        <f>IFERROR(VLOOKUP(B64,'[1]4'!B:F,5,0),"0")</f>
        <v>0</v>
      </c>
      <c r="AM64" s="103">
        <f>IFERROR(VLOOKUP(B64,'[1]4'!B:J,9,0),"0")</f>
        <v>0</v>
      </c>
      <c r="AN64" s="103">
        <f>IFERROR(VLOOKUP(B64,'[1]4'!B:K,10,0),"0")</f>
        <v>0</v>
      </c>
      <c r="AO64" s="103">
        <f>IFERROR(VLOOKUP(B64,'[1]4'!B:L,11,0),"0")</f>
        <v>0</v>
      </c>
      <c r="AP64" s="101">
        <f t="shared" si="12"/>
        <v>0</v>
      </c>
      <c r="AQ64" s="103">
        <f>IFERROR(VLOOKUP(B64,'[1]5'!B:D,3,0),"0")</f>
        <v>0</v>
      </c>
      <c r="AR64" s="103">
        <f>IFERROR(VLOOKUP(B64,'[1]5'!B:E,4,0),"0")</f>
        <v>0</v>
      </c>
      <c r="AS64" s="103">
        <f>IFERROR(VLOOKUP(B64,'[1]5'!B:F,5,0),"0")</f>
        <v>0</v>
      </c>
      <c r="AT64" s="103">
        <f>IFERROR(VLOOKUP(B64,'[1]5'!B:J,9,0),"0")</f>
        <v>0</v>
      </c>
      <c r="AU64" s="103">
        <f>IFERROR(VLOOKUP(B64,'[1]5'!B:K,10,0),"0")</f>
        <v>0</v>
      </c>
      <c r="AV64" s="103">
        <f>IFERROR(VLOOKUP(B64,'[1]5'!B:L,11,0),"0")</f>
        <v>0</v>
      </c>
      <c r="AW64" s="101">
        <f t="shared" si="13"/>
        <v>0</v>
      </c>
      <c r="AX64" s="103">
        <f>IFERROR(VLOOKUP(B64,'[1]6'!B:D,3,0),"0")</f>
        <v>0</v>
      </c>
      <c r="AY64" s="103">
        <f>IFERROR(VLOOKUP(B64,'[1]6'!B:E,4,0),"0")</f>
        <v>0</v>
      </c>
      <c r="AZ64" s="103">
        <f>IFERROR(VLOOKUP(B64,'[1]6'!B:F,5,0),"0")</f>
        <v>0</v>
      </c>
      <c r="BA64" s="103">
        <f>IFERROR(VLOOKUP(B64,'[1]6'!B:J,9,0),"0")</f>
        <v>0</v>
      </c>
      <c r="BB64" s="103">
        <f>IFERROR(VLOOKUP(B64,'[1]6'!B:K,10,0),"0")</f>
        <v>0</v>
      </c>
      <c r="BC64" s="103">
        <f>IFERROR(VLOOKUP(B64,'[1]6'!B:L,11,0),"0")</f>
        <v>0</v>
      </c>
      <c r="BD64" s="101">
        <f t="shared" si="14"/>
        <v>0</v>
      </c>
      <c r="BE64" s="103">
        <f>IFERROR(VLOOKUP(B64,'[1]7'!B:D,3,0),"0")</f>
        <v>0</v>
      </c>
      <c r="BF64" s="103">
        <f>IFERROR(VLOOKUP(B64,'[1]7'!B:E,4,0),"0")</f>
        <v>0</v>
      </c>
      <c r="BG64" s="103">
        <f>IFERROR(VLOOKUP(B64,'[1]7'!B:F,5,0),"0")</f>
        <v>0</v>
      </c>
      <c r="BH64" s="103">
        <f>IFERROR(VLOOKUP(B64,'[1]7'!B:J,9,0),"0")</f>
        <v>0</v>
      </c>
      <c r="BI64" s="103">
        <f>IFERROR(VLOOKUP(B64,'[1]7'!B:K,10,0),"0")</f>
        <v>0</v>
      </c>
      <c r="BJ64" s="103">
        <f>IFERROR(VLOOKUP(B64,'[1]7'!B:L,11,0),"0")</f>
        <v>0</v>
      </c>
      <c r="BK64" s="101">
        <f t="shared" si="15"/>
        <v>0</v>
      </c>
      <c r="BL64" s="103">
        <f>IFERROR(VLOOKUP(B64,'[1]8'!B:D,3,0),"0")</f>
        <v>0</v>
      </c>
      <c r="BM64" s="103">
        <f>IFERROR(VLOOKUP(B64,'[1]8'!B:E,4,0),"0")</f>
        <v>0</v>
      </c>
      <c r="BN64" s="103">
        <f>IFERROR(VLOOKUP(B64,'[1]8'!B:F,5,0),"0")</f>
        <v>0</v>
      </c>
      <c r="BO64" s="103">
        <f>IFERROR(VLOOKUP(B64,'[1]8'!B:J,9,0),"0")</f>
        <v>0</v>
      </c>
      <c r="BP64" s="103">
        <f>IFERROR(VLOOKUP(B64,'[1]8'!B:K,10,0),"0")</f>
        <v>0</v>
      </c>
      <c r="BQ64" s="103">
        <f>IFERROR(VLOOKUP(B64,'[1]8'!B:L,11,0),"0")</f>
        <v>0</v>
      </c>
      <c r="BR64" s="101">
        <f t="shared" si="16"/>
        <v>0</v>
      </c>
      <c r="BS64" s="103">
        <f>IFERROR(VLOOKUP(B64,'[1]9'!B:D,3,0),"0")</f>
        <v>0</v>
      </c>
      <c r="BT64" s="103">
        <f>IFERROR(VLOOKUP(B64,'[1]9'!B:E,4,0),"0")</f>
        <v>0</v>
      </c>
      <c r="BU64" s="103">
        <f>IFERROR(VLOOKUP(B64,'[1]9'!B:F,5,0),"0")</f>
        <v>0</v>
      </c>
      <c r="BV64" s="103">
        <f>IFERROR(VLOOKUP(B64,'[1]9'!B:J,9,0),"0")</f>
        <v>0</v>
      </c>
      <c r="BW64" s="103">
        <f>IFERROR(VLOOKUP(B64,'[1]9'!B:K,10,0),"0")</f>
        <v>0</v>
      </c>
      <c r="BX64" s="103">
        <f>IFERROR(VLOOKUP(B64,'[1]9'!B:L,11,0),"0")</f>
        <v>0</v>
      </c>
      <c r="BY64" s="101">
        <f t="shared" si="17"/>
        <v>0</v>
      </c>
      <c r="BZ64" s="103">
        <f>IFERROR(VLOOKUP(B64,'[1]10'!B:D,3,0),"0")</f>
        <v>0</v>
      </c>
      <c r="CA64" s="103">
        <f>IFERROR(VLOOKUP(B64,'[1]10'!B:E,4,0),"0")</f>
        <v>0</v>
      </c>
      <c r="CB64" s="103">
        <f>IFERROR(VLOOKUP(B64,'[1]10'!B:F,5,0),"0")</f>
        <v>0</v>
      </c>
      <c r="CC64" s="103">
        <f>IFERROR(VLOOKUP(B64,'[1]10'!B:J,9,0),"0")</f>
        <v>0</v>
      </c>
      <c r="CD64" s="103">
        <f>IFERROR(VLOOKUP(B64,'[1]10'!B:K,10,0),"0")</f>
        <v>0</v>
      </c>
      <c r="CE64" s="103">
        <f>IFERROR(VLOOKUP(B64,'[1]10'!B:L,11,0),"0")</f>
        <v>0</v>
      </c>
      <c r="CF64" s="101">
        <f t="shared" si="18"/>
        <v>0</v>
      </c>
      <c r="CG64" s="103">
        <f>IFERROR(VLOOKUP(B64,'[1]11'!B:D,3,0),"0")</f>
        <v>0</v>
      </c>
      <c r="CH64" s="103">
        <f>IFERROR(VLOOKUP(B64,'[1]11'!B:E,4,0),"0")</f>
        <v>0</v>
      </c>
      <c r="CI64" s="103">
        <f>IFERROR(VLOOKUP(B64,'[1]11'!B:F,5,0),"0")</f>
        <v>0</v>
      </c>
      <c r="CJ64" s="103">
        <f>IFERROR(VLOOKUP(B64,'[1]11'!B:J,9,0),"0")</f>
        <v>0</v>
      </c>
      <c r="CK64" s="103">
        <f>IFERROR(VLOOKUP(B64,'[1]11'!B:K,10,0),"0")</f>
        <v>0</v>
      </c>
      <c r="CL64" s="103">
        <f>IFERROR(VLOOKUP(B64,'[1]11'!B:L,11,0),"0")</f>
        <v>0</v>
      </c>
      <c r="CM64" s="101">
        <f t="shared" si="19"/>
        <v>0</v>
      </c>
      <c r="CN64" s="103">
        <f>IFERROR(VLOOKUP(B64,'[1]12'!B:D,3,0),"0")</f>
        <v>0</v>
      </c>
      <c r="CO64" s="103">
        <f>IFERROR(VLOOKUP(B64,'[1]12'!B:E,4,0),"0")</f>
        <v>0</v>
      </c>
      <c r="CP64" s="103">
        <f>IFERROR(VLOOKUP(B64,'[1]12'!B:F,5,0),"0")</f>
        <v>0</v>
      </c>
      <c r="CQ64" s="103">
        <f>IFERROR(VLOOKUP(B64,'[1]12'!B:J,9,0),"0")</f>
        <v>0</v>
      </c>
      <c r="CR64" s="103">
        <f>IFERROR(VLOOKUP(B64,'[1]12'!B:K,10,0),"0")</f>
        <v>0</v>
      </c>
      <c r="CS64" s="103">
        <f>IFERROR(VLOOKUP(B64,'[1]12'!B:L,11,0),"0")</f>
        <v>0</v>
      </c>
      <c r="CT64" s="101">
        <f t="shared" si="20"/>
        <v>0</v>
      </c>
      <c r="CU64" s="103">
        <f>IFERROR(VLOOKUP(B64,'[1]13'!B:D,3,0),"0")</f>
        <v>0</v>
      </c>
      <c r="CV64" s="103">
        <f>IFERROR(VLOOKUP(B64,'[1]13'!B:E,4,0),"0")</f>
        <v>0</v>
      </c>
      <c r="CW64" s="103">
        <f>IFERROR(VLOOKUP(B64,'[1]13'!B:F,5,0),"0")</f>
        <v>0</v>
      </c>
      <c r="CX64" s="103">
        <f>IFERROR(VLOOKUP(B64,'[1]13'!B:J,9,0),"0")</f>
        <v>0</v>
      </c>
      <c r="CY64" s="103">
        <f>IFERROR(VLOOKUP(B64,'[1]13'!B:K,10,0),"0")</f>
        <v>0</v>
      </c>
      <c r="CZ64" s="103">
        <f>IFERROR(VLOOKUP(B64,'[1]13'!B:L,11,0),"0")</f>
        <v>0</v>
      </c>
      <c r="DA64" s="101">
        <f t="shared" si="21"/>
        <v>0</v>
      </c>
      <c r="DB64" s="103">
        <f>IFERROR(VLOOKUP(B64,'[1]14'!B:D,3,0),"0")</f>
        <v>0</v>
      </c>
      <c r="DC64" s="103">
        <f>IFERROR(VLOOKUP(B64,'[1]14'!B:E,4,0),"0")</f>
        <v>0</v>
      </c>
      <c r="DD64" s="103">
        <f>IFERROR(VLOOKUP(B64,'[1]14'!B:F,5,0),"0")</f>
        <v>0</v>
      </c>
      <c r="DE64" s="103">
        <f>IFERROR(VLOOKUP(B64,'[1]14'!B:J,9,0),"0")</f>
        <v>0</v>
      </c>
      <c r="DF64" s="103">
        <f>IFERROR(VLOOKUP(B64,'[1]14'!B:K,10,0),"0")</f>
        <v>0</v>
      </c>
      <c r="DG64" s="103">
        <f>IFERROR(VLOOKUP(B64,'[1]14'!B:L,11,0),"0")</f>
        <v>0</v>
      </c>
      <c r="DH64" s="101">
        <f t="shared" si="22"/>
        <v>0</v>
      </c>
      <c r="DI64" s="103">
        <f>IFERROR(VLOOKUP(B64,'[1]15'!B:D,3,0),"0")</f>
        <v>0</v>
      </c>
      <c r="DJ64" s="103">
        <f>IFERROR(VLOOKUP(B64,'[1]15'!B:E,4,0),"0")</f>
        <v>0</v>
      </c>
      <c r="DK64" s="103">
        <f>IFERROR(VLOOKUP(B64,'[1]15'!B:F,5,0),"0")</f>
        <v>0</v>
      </c>
      <c r="DL64" s="103">
        <f>IFERROR(VLOOKUP(B64,'[1]15'!B:J,9,0),"0")</f>
        <v>0</v>
      </c>
      <c r="DM64" s="103">
        <f>IFERROR(VLOOKUP(B64,'[1]15'!B:K,10,0),"0")</f>
        <v>0</v>
      </c>
      <c r="DN64" s="103">
        <f>IFERROR(VLOOKUP(B64,'[1]15'!B:L,11,0),"0")</f>
        <v>0</v>
      </c>
      <c r="DO64" s="101">
        <f t="shared" si="23"/>
        <v>0</v>
      </c>
      <c r="DP64" s="103">
        <f>IFERROR(VLOOKUP(B64,'[1]16'!B:D,3,0),"0")</f>
        <v>0</v>
      </c>
      <c r="DQ64" s="103">
        <f>IFERROR(VLOOKUP(B64,'[1]16'!B:E,4,0),"0")</f>
        <v>0</v>
      </c>
      <c r="DR64" s="103">
        <f>IFERROR(VLOOKUP(B64,'[1]16'!B:F,5,0),"0")</f>
        <v>0</v>
      </c>
      <c r="DS64" s="103">
        <f>IFERROR(VLOOKUP(B64,'[1]16'!B:J,9,0),"0")</f>
        <v>0</v>
      </c>
      <c r="DT64" s="103">
        <f>IFERROR(VLOOKUP(B64,'[1]16'!B:K,10,0),"0")</f>
        <v>0</v>
      </c>
      <c r="DU64" s="103">
        <f>IFERROR(VLOOKUP(B64,'[1]16'!B:L,11,0),"0")</f>
        <v>0</v>
      </c>
      <c r="DV64" s="101">
        <f t="shared" si="24"/>
        <v>0</v>
      </c>
      <c r="DW64" s="103">
        <f>IFERROR(VLOOKUP(B64,'[1]17'!B:D,3,0),"0")</f>
        <v>0</v>
      </c>
      <c r="DX64" s="103">
        <f>IFERROR(VLOOKUP(B64,'[1]17'!B:E,4,0),"0")</f>
        <v>0</v>
      </c>
      <c r="DY64" s="103">
        <f>IFERROR(VLOOKUP(B64,'[1]17'!B:F,5,0),"0")</f>
        <v>0</v>
      </c>
      <c r="DZ64" s="103">
        <f>IFERROR(VLOOKUP(B64,'[1]17'!B:J,9,0),"0")</f>
        <v>0</v>
      </c>
      <c r="EA64" s="103">
        <f>IFERROR(VLOOKUP(B64,'[1]17'!B:K,10,0),"0")</f>
        <v>0</v>
      </c>
      <c r="EB64" s="103">
        <f>IFERROR(VLOOKUP(B64,'[1]17'!B:L,11,0),"0")</f>
        <v>0</v>
      </c>
      <c r="EC64" s="101">
        <f t="shared" si="25"/>
        <v>0</v>
      </c>
      <c r="ED64" s="103">
        <f>IFERROR(VLOOKUP(B64,'[1]18'!B:D,3,0),"0")</f>
        <v>0</v>
      </c>
      <c r="EE64" s="103">
        <f>IFERROR(VLOOKUP(B64,'[1]18'!B:E,4,0),"0")</f>
        <v>0</v>
      </c>
      <c r="EF64" s="103">
        <f>IFERROR(VLOOKUP(B64,'[1]18'!B:F,5,0),"0")</f>
        <v>0</v>
      </c>
      <c r="EG64" s="103">
        <f>IFERROR(VLOOKUP(B64,'[1]18'!B:J,9,0),"0")</f>
        <v>0</v>
      </c>
      <c r="EH64" s="103">
        <f>IFERROR(VLOOKUP(B64,'[1]18'!B:K,10,0),"0")</f>
        <v>0</v>
      </c>
      <c r="EI64" s="103">
        <f>IFERROR(VLOOKUP(B64,'[1]18'!B:L,11,0),"0")</f>
        <v>0</v>
      </c>
      <c r="EJ64" s="101">
        <f t="shared" si="26"/>
        <v>0</v>
      </c>
      <c r="EK64" s="103">
        <f>IFERROR(VLOOKUP(B64,'[1]19'!B:D,3,0),"0")</f>
        <v>0</v>
      </c>
      <c r="EL64" s="103">
        <f>IFERROR(VLOOKUP(B64,'[1]19'!B:E,4,0),"0")</f>
        <v>0</v>
      </c>
      <c r="EM64" s="103">
        <f>IFERROR(VLOOKUP(B64,'[1]19'!B:F,5,0),"0")</f>
        <v>0</v>
      </c>
      <c r="EN64" s="103">
        <f>IFERROR(VLOOKUP(B64,'[1]19'!B:J,9,0),"0")</f>
        <v>0</v>
      </c>
      <c r="EO64" s="103">
        <f>IFERROR(VLOOKUP(B64,'[1]19'!B:K,10,0),"0")</f>
        <v>0</v>
      </c>
      <c r="EP64" s="103">
        <f>IFERROR(VLOOKUP(B64,'[1]19'!B:L,11,0),"0")</f>
        <v>0</v>
      </c>
      <c r="EQ64" s="101">
        <f t="shared" si="27"/>
        <v>0</v>
      </c>
      <c r="ER64" s="103">
        <f>IFERROR(VLOOKUP(B64,'[1]20'!B:D,3,0),"0")</f>
        <v>0</v>
      </c>
      <c r="ES64" s="103">
        <f>IFERROR(VLOOKUP(B64,'[1]20'!B:E,4,0),"0")</f>
        <v>0</v>
      </c>
      <c r="ET64" s="103">
        <f>IFERROR(VLOOKUP(B64,'[1]20'!B:F,5,0),"0")</f>
        <v>0</v>
      </c>
      <c r="EU64" s="103">
        <f>IFERROR(VLOOKUP(B64,'[1]20'!B:J,9,0),"0")</f>
        <v>0</v>
      </c>
      <c r="EV64" s="103">
        <f>IFERROR(VLOOKUP(B64,'[1]20'!B:K,10,0),"0")</f>
        <v>0</v>
      </c>
      <c r="EW64" s="103">
        <f>IFERROR(VLOOKUP(B64,'[1]20'!B:L,11,0),"0")</f>
        <v>0</v>
      </c>
      <c r="EX64" s="101">
        <f t="shared" si="28"/>
        <v>0</v>
      </c>
      <c r="EY64" s="103">
        <f>IFERROR(VLOOKUP(B64,'[1]21'!B:D,3,0),"0")</f>
        <v>0</v>
      </c>
      <c r="EZ64" s="103">
        <f>IFERROR(VLOOKUP(B64,'[1]21'!B:E,4,0),"0")</f>
        <v>0</v>
      </c>
      <c r="FA64" s="103">
        <f>IFERROR(VLOOKUP(B64,'[1]21'!B:F,5,0),"0")</f>
        <v>0</v>
      </c>
      <c r="FB64" s="103">
        <f>IFERROR(VLOOKUP(B64,'[1]21'!B:J,9,0),"0")</f>
        <v>0</v>
      </c>
      <c r="FC64" s="103">
        <f>IFERROR(VLOOKUP(B64,'[1]21'!B:K,10,0),"0")</f>
        <v>0</v>
      </c>
      <c r="FD64" s="103">
        <f>IFERROR(VLOOKUP(B64,'[1]21'!B:L,11,0),"0")</f>
        <v>0</v>
      </c>
      <c r="FE64" s="101">
        <f t="shared" si="29"/>
        <v>0</v>
      </c>
      <c r="FF64" s="103">
        <f>IFERROR(VLOOKUP(B64,'[1]22'!B:D,3,0),"0")</f>
        <v>0</v>
      </c>
      <c r="FG64" s="103">
        <f>IFERROR(VLOOKUP(B64,'[1]22'!B:E,4,0),"0")</f>
        <v>0</v>
      </c>
      <c r="FH64" s="103">
        <f>IFERROR(VLOOKUP(B64,'[1]22'!B:F,5,0),"0")</f>
        <v>0</v>
      </c>
      <c r="FI64" s="103">
        <f>IFERROR(VLOOKUP(B64,'[1]22'!B:J,9,0),"0")</f>
        <v>0</v>
      </c>
      <c r="FJ64" s="103">
        <f>IFERROR(VLOOKUP(B64,'[1]22'!B:K,10,0),"0")</f>
        <v>0</v>
      </c>
      <c r="FK64" s="103">
        <f>IFERROR(VLOOKUP(B64,'[1]22'!B:L,11,0),"0")</f>
        <v>0</v>
      </c>
      <c r="FL64" s="101">
        <f t="shared" si="30"/>
        <v>0</v>
      </c>
      <c r="FM64" s="103">
        <f>IFERROR(VLOOKUP(B64,'[1]23'!B:D,3,0),"0")</f>
        <v>0</v>
      </c>
      <c r="FN64" s="103">
        <f>IFERROR(VLOOKUP(B64,'[1]23'!B:E,4,0),"0")</f>
        <v>0</v>
      </c>
      <c r="FO64" s="103">
        <f>IFERROR(VLOOKUP(B64,'[1]23'!B:F,5,0),"0")</f>
        <v>0</v>
      </c>
      <c r="FP64" s="103">
        <f>IFERROR(VLOOKUP(B64,'[1]23'!B:J,9,0),"0")</f>
        <v>0</v>
      </c>
      <c r="FQ64" s="103">
        <f>IFERROR(VLOOKUP(B64,'[1]23'!B:K,10,0),"0")</f>
        <v>0</v>
      </c>
      <c r="FR64" s="103">
        <f>IFERROR(VLOOKUP(B64,'[1]23'!B:L,11,0),"0")</f>
        <v>0</v>
      </c>
      <c r="FS64" s="101">
        <f t="shared" si="31"/>
        <v>0</v>
      </c>
      <c r="FT64" s="103">
        <f>IFERROR(VLOOKUP(B64,'[1]24'!B:D,3,0),"0")</f>
        <v>0</v>
      </c>
      <c r="FU64" s="103">
        <f>IFERROR(VLOOKUP(B64,'[1]24'!B:E,4,0),"0")</f>
        <v>0</v>
      </c>
      <c r="FV64" s="103">
        <f>IFERROR(VLOOKUP(B64,'[1]24'!B:F,5,0),"0")</f>
        <v>0</v>
      </c>
      <c r="FW64" s="103">
        <f>IFERROR(VLOOKUP(B64,'[1]24'!B:J,9,0),"0")</f>
        <v>0</v>
      </c>
      <c r="FX64" s="103">
        <f>IFERROR(VLOOKUP(B64,'[1]24'!B:K,10,0),"0")</f>
        <v>0</v>
      </c>
      <c r="FY64" s="103">
        <f>IFERROR(VLOOKUP(B64,'[1]24'!B:L,11,0),"0")</f>
        <v>0</v>
      </c>
      <c r="FZ64" s="101">
        <f t="shared" si="32"/>
        <v>0</v>
      </c>
      <c r="GA64" s="103">
        <f>IFERROR(VLOOKUP(B64,'[1]25'!B:D,3,0),"0")</f>
        <v>0</v>
      </c>
      <c r="GB64" s="103">
        <f>IFERROR(VLOOKUP(B64,'[1]25'!B:E,4,0),"0")</f>
        <v>0</v>
      </c>
      <c r="GC64" s="103">
        <f>IFERROR(VLOOKUP(B64,'[1]25'!B:F,5,0),"0")</f>
        <v>0</v>
      </c>
      <c r="GD64" s="103">
        <f>IFERROR(VLOOKUP(B64,'[1]25'!B:J,9,0),"0")</f>
        <v>0</v>
      </c>
      <c r="GE64" s="103">
        <f>IFERROR(VLOOKUP(B64,'[1]25'!B:K,10,0),"0")</f>
        <v>0</v>
      </c>
      <c r="GF64" s="103">
        <f>IFERROR(VLOOKUP(B64,'[1]25'!B:L,11,0),"0")</f>
        <v>0</v>
      </c>
      <c r="GG64" s="101">
        <f t="shared" si="33"/>
        <v>0</v>
      </c>
      <c r="GH64" s="103">
        <f>IFERROR(VLOOKUP(B64,'[1]26'!B:D,3,0),"0")</f>
        <v>0</v>
      </c>
      <c r="GI64" s="103">
        <f>IFERROR(VLOOKUP(B64,'[1]26'!B:E,4,0),"0")</f>
        <v>0</v>
      </c>
      <c r="GJ64" s="103">
        <f>IFERROR(VLOOKUP(B64,'[1]26'!B:F,5,0),"0")</f>
        <v>0</v>
      </c>
      <c r="GK64" s="103">
        <f>IFERROR(VLOOKUP(B64,'[1]26'!B:J,9,0),"0")</f>
        <v>0</v>
      </c>
      <c r="GL64" s="103">
        <f>IFERROR(VLOOKUP(B64,'[1]26'!B:K,10,0),"0")</f>
        <v>0</v>
      </c>
      <c r="GM64" s="103">
        <f>IFERROR(VLOOKUP(B64,'[1]26'!B:L,11,0),"0")</f>
        <v>0</v>
      </c>
      <c r="GN64" s="101">
        <f t="shared" si="34"/>
        <v>0</v>
      </c>
      <c r="GO64" s="103">
        <f>IFERROR(VLOOKUP(B64,'[1]27'!B:D,3,0),"0")</f>
        <v>0</v>
      </c>
      <c r="GP64" s="103">
        <f>IFERROR(VLOOKUP(B64,'[1]27'!B:E,4,0),"0")</f>
        <v>0</v>
      </c>
      <c r="GQ64" s="103">
        <f>IFERROR(VLOOKUP(B64,'[1]27'!B:F,5,0),"0")</f>
        <v>0</v>
      </c>
      <c r="GR64" s="103">
        <f>IFERROR(VLOOKUP(B64,'[1]27'!B:J,9,0),"0")</f>
        <v>0</v>
      </c>
      <c r="GS64" s="103">
        <f>IFERROR(VLOOKUP(B64,'[1]27'!B:K,10,0),"0")</f>
        <v>0</v>
      </c>
      <c r="GT64" s="103">
        <f>IFERROR(VLOOKUP(B64,'[1]27'!B:L,11,0),"0")</f>
        <v>0</v>
      </c>
      <c r="GU64" s="101">
        <f t="shared" si="35"/>
        <v>0</v>
      </c>
      <c r="GV64" s="103">
        <f>IFERROR(VLOOKUP(B64,'[1]28'!B:D,3,0),"0")</f>
        <v>0</v>
      </c>
      <c r="GW64" s="103">
        <f>IFERROR(VLOOKUP(B64,'[1]28'!B:E,4,0),"0")</f>
        <v>0</v>
      </c>
      <c r="GX64" s="103">
        <f>IFERROR(VLOOKUP(B64,'[1]28'!B:F,5,0),"0")</f>
        <v>0</v>
      </c>
      <c r="GY64" s="103">
        <f>IFERROR(VLOOKUP(B64,'[1]28'!B:J,9,0),"0")</f>
        <v>0</v>
      </c>
      <c r="GZ64" s="103">
        <f>IFERROR(VLOOKUP(B64,'[1]28'!B:K,10,0),"0")</f>
        <v>0</v>
      </c>
      <c r="HA64" s="103">
        <f>IFERROR(VLOOKUP(B64,'[1]28'!B:L,11,0),"0")</f>
        <v>0</v>
      </c>
      <c r="HB64" s="101">
        <f t="shared" si="36"/>
        <v>0</v>
      </c>
      <c r="HC64" s="103">
        <f>IFERROR(VLOOKUP(B64,'[1]29'!B:D,3,0),"0")</f>
        <v>0</v>
      </c>
      <c r="HD64" s="103">
        <f>IFERROR(VLOOKUP(B64,'[1]29'!B:E,4,0),"0")</f>
        <v>0</v>
      </c>
      <c r="HE64" s="103">
        <f>IFERROR(VLOOKUP(B64,'[1]29'!B:F,5,0),"0")</f>
        <v>0</v>
      </c>
      <c r="HF64" s="103">
        <f>IFERROR(VLOOKUP(B64,'[1]29'!B:J,9,0),"0")</f>
        <v>0</v>
      </c>
      <c r="HG64" s="103">
        <f>IFERROR(VLOOKUP(B64,'[1]29'!B:K,10,0),"0")</f>
        <v>0</v>
      </c>
      <c r="HH64" s="103">
        <f>IFERROR(VLOOKUP(B64,'[1]29'!B:L,11,0),"0")</f>
        <v>0</v>
      </c>
      <c r="HI64" s="101">
        <f t="shared" si="37"/>
        <v>0</v>
      </c>
      <c r="HJ64" s="103">
        <f>IFERROR(VLOOKUP(B64,'[1]30'!B:D,3,0),"0")</f>
        <v>0</v>
      </c>
      <c r="HK64" s="103">
        <f>IFERROR(VLOOKUP(B64,'[1]30'!B:E,4,0),"0")</f>
        <v>0</v>
      </c>
      <c r="HL64" s="103">
        <f>IFERROR(VLOOKUP(B64,'[1]30'!B:F,5,0),"0")</f>
        <v>0</v>
      </c>
      <c r="HM64" s="103">
        <f>IFERROR(VLOOKUP(B64,'[1]30'!B:J,9,0),"0")</f>
        <v>0</v>
      </c>
      <c r="HN64" s="103">
        <f>IFERROR(VLOOKUP(B64,'[1]30'!B:K,10,0),"0")</f>
        <v>0</v>
      </c>
      <c r="HO64" s="103">
        <f>IFERROR(VLOOKUP(B64,'[1]30'!B:L,11,0),"0")</f>
        <v>0</v>
      </c>
      <c r="HP64" s="101">
        <f t="shared" si="38"/>
        <v>0</v>
      </c>
      <c r="HQ64" s="103">
        <f>IFERROR(VLOOKUP(B64,'[1]31'!B:D,3,0),"0")</f>
        <v>0</v>
      </c>
      <c r="HR64" s="103">
        <f>IFERROR(VLOOKUP(B64,'[1]31'!B:E,4,0),"0")</f>
        <v>0</v>
      </c>
      <c r="HS64" s="103">
        <f>IFERROR(VLOOKUP(B64,'[1]31'!B:F,5,0),"0")</f>
        <v>0</v>
      </c>
      <c r="HT64" s="103">
        <f>IFERROR(VLOOKUP(B64,'[1]31'!B:J,9,0),"0")</f>
        <v>0</v>
      </c>
      <c r="HU64" s="103">
        <f>IFERROR(VLOOKUP(B64,'[1]31'!B:K,10,0),"0")</f>
        <v>0</v>
      </c>
      <c r="HV64" s="103">
        <f>IFERROR(VLOOKUP(B64,'[1]31'!B:L,11,0),"0")</f>
        <v>0</v>
      </c>
      <c r="HW64" s="101">
        <f t="shared" si="39"/>
        <v>0</v>
      </c>
    </row>
    <row r="65" spans="1:231" x14ac:dyDescent="0.6">
      <c r="A65" s="83">
        <v>62</v>
      </c>
      <c r="B65" s="83">
        <v>1113081</v>
      </c>
      <c r="C65" s="84" t="s">
        <v>16925</v>
      </c>
      <c r="D65" s="83" t="s">
        <v>168</v>
      </c>
      <c r="E65" s="85">
        <v>13.36</v>
      </c>
      <c r="F65" s="99">
        <f t="shared" si="41"/>
        <v>0</v>
      </c>
      <c r="G65" s="100">
        <f t="shared" si="42"/>
        <v>0</v>
      </c>
      <c r="H65" s="100">
        <f t="shared" si="42"/>
        <v>0</v>
      </c>
      <c r="I65" s="100">
        <f t="shared" si="42"/>
        <v>0</v>
      </c>
      <c r="J65" s="100">
        <f t="shared" si="42"/>
        <v>0</v>
      </c>
      <c r="K65" s="100">
        <f t="shared" si="42"/>
        <v>0</v>
      </c>
      <c r="L65" s="100">
        <f t="shared" si="42"/>
        <v>0</v>
      </c>
      <c r="M65" s="101">
        <f t="shared" si="7"/>
        <v>0</v>
      </c>
      <c r="N65" s="102">
        <f t="shared" si="43"/>
        <v>0</v>
      </c>
      <c r="O65" s="103">
        <f>IFERROR(VLOOKUP(B65,'[1]1'!B:D,3,0),"0")</f>
        <v>0</v>
      </c>
      <c r="P65" s="103">
        <f>IFERROR(VLOOKUP(B65,'[1]1'!B:E,4,0),"0")</f>
        <v>0</v>
      </c>
      <c r="Q65" s="103">
        <f>IFERROR(VLOOKUP(B65,'[1]1'!B:F,5,0),"0")</f>
        <v>0</v>
      </c>
      <c r="R65" s="103">
        <f>IFERROR(VLOOKUP(B65,'[1]1'!B:J,9,0),"0")</f>
        <v>0</v>
      </c>
      <c r="S65" s="103">
        <f>IFERROR(VLOOKUP(B65,'[1]1'!B:K,10,0),"0")</f>
        <v>0</v>
      </c>
      <c r="T65" s="103">
        <f>IFERROR(VLOOKUP(B65,'[1]1'!B:L,11,0),"0")</f>
        <v>0</v>
      </c>
      <c r="U65" s="101">
        <f t="shared" si="9"/>
        <v>0</v>
      </c>
      <c r="V65" s="103">
        <f>IFERROR(VLOOKUP(B65,'[1]2'!B:D,3,0),"0")</f>
        <v>0</v>
      </c>
      <c r="W65" s="103">
        <f>IFERROR(VLOOKUP(B65,'[1]2'!B:E,4,0),"0")</f>
        <v>0</v>
      </c>
      <c r="X65" s="103">
        <f>IFERROR(VLOOKUP(B65,'[1]2'!B:F,5,0),"0")</f>
        <v>0</v>
      </c>
      <c r="Y65" s="103">
        <f>IFERROR(VLOOKUP(B65,'[1]2'!B:J,9,0),"0")</f>
        <v>0</v>
      </c>
      <c r="Z65" s="103">
        <f>IFERROR(VLOOKUP(B65,'[1]2'!B:K,10,0),"0")</f>
        <v>0</v>
      </c>
      <c r="AA65" s="103">
        <f>IFERROR(VLOOKUP(B65,'[1]2'!B:L,11,0),"0")</f>
        <v>0</v>
      </c>
      <c r="AB65" s="101">
        <f t="shared" si="10"/>
        <v>0</v>
      </c>
      <c r="AC65" s="103">
        <f>IFERROR(VLOOKUP(B65,'[1]3'!B:D,3,0),"0")</f>
        <v>0</v>
      </c>
      <c r="AD65" s="103">
        <f>IFERROR(VLOOKUP(B65,'[1]3'!B:E,4,0),"0")</f>
        <v>0</v>
      </c>
      <c r="AE65" s="103">
        <f>IFERROR(VLOOKUP(B65,'[1]3'!B:F,5,0),"0")</f>
        <v>0</v>
      </c>
      <c r="AF65" s="103">
        <f>IFERROR(VLOOKUP(B65,'[1]3'!B:J,9,0),"0")</f>
        <v>0</v>
      </c>
      <c r="AG65" s="103">
        <f>IFERROR(VLOOKUP(B65,'[1]3'!B:K,10,0),"0")</f>
        <v>0</v>
      </c>
      <c r="AH65" s="103">
        <f>IFERROR(VLOOKUP(B65,'[1]3'!B:L,11,0),"0")</f>
        <v>0</v>
      </c>
      <c r="AI65" s="101">
        <f t="shared" si="11"/>
        <v>0</v>
      </c>
      <c r="AJ65" s="103">
        <f>IFERROR(VLOOKUP(B65,'[1]4'!B:D,3,0),"0")</f>
        <v>0</v>
      </c>
      <c r="AK65" s="103">
        <f>IFERROR(VLOOKUP(B65,'[1]4'!B:E,4,0),"0")</f>
        <v>0</v>
      </c>
      <c r="AL65" s="103">
        <f>IFERROR(VLOOKUP(B65,'[1]4'!B:F,5,0),"0")</f>
        <v>0</v>
      </c>
      <c r="AM65" s="103">
        <f>IFERROR(VLOOKUP(B65,'[1]4'!B:J,9,0),"0")</f>
        <v>0</v>
      </c>
      <c r="AN65" s="103">
        <f>IFERROR(VLOOKUP(B65,'[1]4'!B:K,10,0),"0")</f>
        <v>0</v>
      </c>
      <c r="AO65" s="103">
        <f>IFERROR(VLOOKUP(B65,'[1]4'!B:L,11,0),"0")</f>
        <v>0</v>
      </c>
      <c r="AP65" s="101">
        <f t="shared" si="12"/>
        <v>0</v>
      </c>
      <c r="AQ65" s="103">
        <f>IFERROR(VLOOKUP(B65,'[1]5'!B:D,3,0),"0")</f>
        <v>0</v>
      </c>
      <c r="AR65" s="103">
        <f>IFERROR(VLOOKUP(B65,'[1]5'!B:E,4,0),"0")</f>
        <v>0</v>
      </c>
      <c r="AS65" s="103">
        <f>IFERROR(VLOOKUP(B65,'[1]5'!B:F,5,0),"0")</f>
        <v>0</v>
      </c>
      <c r="AT65" s="103">
        <f>IFERROR(VLOOKUP(B65,'[1]5'!B:J,9,0),"0")</f>
        <v>0</v>
      </c>
      <c r="AU65" s="103">
        <f>IFERROR(VLOOKUP(B65,'[1]5'!B:K,10,0),"0")</f>
        <v>0</v>
      </c>
      <c r="AV65" s="103">
        <f>IFERROR(VLOOKUP(B65,'[1]5'!B:L,11,0),"0")</f>
        <v>0</v>
      </c>
      <c r="AW65" s="101">
        <f t="shared" si="13"/>
        <v>0</v>
      </c>
      <c r="AX65" s="103">
        <f>IFERROR(VLOOKUP(B65,'[1]6'!B:D,3,0),"0")</f>
        <v>0</v>
      </c>
      <c r="AY65" s="103">
        <f>IFERROR(VLOOKUP(B65,'[1]6'!B:E,4,0),"0")</f>
        <v>0</v>
      </c>
      <c r="AZ65" s="103">
        <f>IFERROR(VLOOKUP(B65,'[1]6'!B:F,5,0),"0")</f>
        <v>0</v>
      </c>
      <c r="BA65" s="103">
        <f>IFERROR(VLOOKUP(B65,'[1]6'!B:J,9,0),"0")</f>
        <v>0</v>
      </c>
      <c r="BB65" s="103">
        <f>IFERROR(VLOOKUP(B65,'[1]6'!B:K,10,0),"0")</f>
        <v>0</v>
      </c>
      <c r="BC65" s="103">
        <f>IFERROR(VLOOKUP(B65,'[1]6'!B:L,11,0),"0")</f>
        <v>0</v>
      </c>
      <c r="BD65" s="101">
        <f t="shared" si="14"/>
        <v>0</v>
      </c>
      <c r="BE65" s="103">
        <f>IFERROR(VLOOKUP(B65,'[1]7'!B:D,3,0),"0")</f>
        <v>0</v>
      </c>
      <c r="BF65" s="103">
        <f>IFERROR(VLOOKUP(B65,'[1]7'!B:E,4,0),"0")</f>
        <v>0</v>
      </c>
      <c r="BG65" s="103">
        <f>IFERROR(VLOOKUP(B65,'[1]7'!B:F,5,0),"0")</f>
        <v>0</v>
      </c>
      <c r="BH65" s="103">
        <f>IFERROR(VLOOKUP(B65,'[1]7'!B:J,9,0),"0")</f>
        <v>0</v>
      </c>
      <c r="BI65" s="103">
        <f>IFERROR(VLOOKUP(B65,'[1]7'!B:K,10,0),"0")</f>
        <v>0</v>
      </c>
      <c r="BJ65" s="103">
        <f>IFERROR(VLOOKUP(B65,'[1]7'!B:L,11,0),"0")</f>
        <v>0</v>
      </c>
      <c r="BK65" s="101">
        <f t="shared" si="15"/>
        <v>0</v>
      </c>
      <c r="BL65" s="103">
        <f>IFERROR(VLOOKUP(B65,'[1]8'!B:D,3,0),"0")</f>
        <v>0</v>
      </c>
      <c r="BM65" s="103">
        <f>IFERROR(VLOOKUP(B65,'[1]8'!B:E,4,0),"0")</f>
        <v>0</v>
      </c>
      <c r="BN65" s="103">
        <f>IFERROR(VLOOKUP(B65,'[1]8'!B:F,5,0),"0")</f>
        <v>0</v>
      </c>
      <c r="BO65" s="103">
        <f>IFERROR(VLOOKUP(B65,'[1]8'!B:J,9,0),"0")</f>
        <v>0</v>
      </c>
      <c r="BP65" s="103">
        <f>IFERROR(VLOOKUP(B65,'[1]8'!B:K,10,0),"0")</f>
        <v>0</v>
      </c>
      <c r="BQ65" s="103">
        <f>IFERROR(VLOOKUP(B65,'[1]8'!B:L,11,0),"0")</f>
        <v>0</v>
      </c>
      <c r="BR65" s="101">
        <f t="shared" si="16"/>
        <v>0</v>
      </c>
      <c r="BS65" s="103">
        <f>IFERROR(VLOOKUP(B65,'[1]9'!B:D,3,0),"0")</f>
        <v>0</v>
      </c>
      <c r="BT65" s="103">
        <f>IFERROR(VLOOKUP(B65,'[1]9'!B:E,4,0),"0")</f>
        <v>0</v>
      </c>
      <c r="BU65" s="103">
        <f>IFERROR(VLOOKUP(B65,'[1]9'!B:F,5,0),"0")</f>
        <v>0</v>
      </c>
      <c r="BV65" s="103">
        <f>IFERROR(VLOOKUP(B65,'[1]9'!B:J,9,0),"0")</f>
        <v>0</v>
      </c>
      <c r="BW65" s="103">
        <f>IFERROR(VLOOKUP(B65,'[1]9'!B:K,10,0),"0")</f>
        <v>0</v>
      </c>
      <c r="BX65" s="103">
        <f>IFERROR(VLOOKUP(B65,'[1]9'!B:L,11,0),"0")</f>
        <v>0</v>
      </c>
      <c r="BY65" s="101">
        <f t="shared" si="17"/>
        <v>0</v>
      </c>
      <c r="BZ65" s="103">
        <f>IFERROR(VLOOKUP(B65,'[1]10'!B:D,3,0),"0")</f>
        <v>0</v>
      </c>
      <c r="CA65" s="103">
        <f>IFERROR(VLOOKUP(B65,'[1]10'!B:E,4,0),"0")</f>
        <v>0</v>
      </c>
      <c r="CB65" s="103">
        <f>IFERROR(VLOOKUP(B65,'[1]10'!B:F,5,0),"0")</f>
        <v>0</v>
      </c>
      <c r="CC65" s="103">
        <f>IFERROR(VLOOKUP(B65,'[1]10'!B:J,9,0),"0")</f>
        <v>0</v>
      </c>
      <c r="CD65" s="103">
        <f>IFERROR(VLOOKUP(B65,'[1]10'!B:K,10,0),"0")</f>
        <v>0</v>
      </c>
      <c r="CE65" s="103">
        <f>IFERROR(VLOOKUP(B65,'[1]10'!B:L,11,0),"0")</f>
        <v>0</v>
      </c>
      <c r="CF65" s="101">
        <f t="shared" si="18"/>
        <v>0</v>
      </c>
      <c r="CG65" s="103">
        <f>IFERROR(VLOOKUP(B65,'[1]11'!B:D,3,0),"0")</f>
        <v>0</v>
      </c>
      <c r="CH65" s="103">
        <f>IFERROR(VLOOKUP(B65,'[1]11'!B:E,4,0),"0")</f>
        <v>0</v>
      </c>
      <c r="CI65" s="103">
        <f>IFERROR(VLOOKUP(B65,'[1]11'!B:F,5,0),"0")</f>
        <v>0</v>
      </c>
      <c r="CJ65" s="103">
        <f>IFERROR(VLOOKUP(B65,'[1]11'!B:J,9,0),"0")</f>
        <v>0</v>
      </c>
      <c r="CK65" s="103">
        <f>IFERROR(VLOOKUP(B65,'[1]11'!B:K,10,0),"0")</f>
        <v>0</v>
      </c>
      <c r="CL65" s="103">
        <f>IFERROR(VLOOKUP(B65,'[1]11'!B:L,11,0),"0")</f>
        <v>0</v>
      </c>
      <c r="CM65" s="101">
        <f t="shared" si="19"/>
        <v>0</v>
      </c>
      <c r="CN65" s="103">
        <f>IFERROR(VLOOKUP(B65,'[1]12'!B:D,3,0),"0")</f>
        <v>0</v>
      </c>
      <c r="CO65" s="103">
        <f>IFERROR(VLOOKUP(B65,'[1]12'!B:E,4,0),"0")</f>
        <v>0</v>
      </c>
      <c r="CP65" s="103">
        <f>IFERROR(VLOOKUP(B65,'[1]12'!B:F,5,0),"0")</f>
        <v>0</v>
      </c>
      <c r="CQ65" s="103">
        <f>IFERROR(VLOOKUP(B65,'[1]12'!B:J,9,0),"0")</f>
        <v>0</v>
      </c>
      <c r="CR65" s="103">
        <f>IFERROR(VLOOKUP(B65,'[1]12'!B:K,10,0),"0")</f>
        <v>0</v>
      </c>
      <c r="CS65" s="103">
        <f>IFERROR(VLOOKUP(B65,'[1]12'!B:L,11,0),"0")</f>
        <v>0</v>
      </c>
      <c r="CT65" s="101">
        <f t="shared" si="20"/>
        <v>0</v>
      </c>
      <c r="CU65" s="103">
        <f>IFERROR(VLOOKUP(B65,'[1]13'!B:D,3,0),"0")</f>
        <v>0</v>
      </c>
      <c r="CV65" s="103">
        <f>IFERROR(VLOOKUP(B65,'[1]13'!B:E,4,0),"0")</f>
        <v>0</v>
      </c>
      <c r="CW65" s="103">
        <f>IFERROR(VLOOKUP(B65,'[1]13'!B:F,5,0),"0")</f>
        <v>0</v>
      </c>
      <c r="CX65" s="103">
        <f>IFERROR(VLOOKUP(B65,'[1]13'!B:J,9,0),"0")</f>
        <v>0</v>
      </c>
      <c r="CY65" s="103">
        <f>IFERROR(VLOOKUP(B65,'[1]13'!B:K,10,0),"0")</f>
        <v>0</v>
      </c>
      <c r="CZ65" s="103">
        <f>IFERROR(VLOOKUP(B65,'[1]13'!B:L,11,0),"0")</f>
        <v>0</v>
      </c>
      <c r="DA65" s="101">
        <f t="shared" si="21"/>
        <v>0</v>
      </c>
      <c r="DB65" s="103">
        <f>IFERROR(VLOOKUP(B65,'[1]14'!B:D,3,0),"0")</f>
        <v>0</v>
      </c>
      <c r="DC65" s="103">
        <f>IFERROR(VLOOKUP(B65,'[1]14'!B:E,4,0),"0")</f>
        <v>0</v>
      </c>
      <c r="DD65" s="103">
        <f>IFERROR(VLOOKUP(B65,'[1]14'!B:F,5,0),"0")</f>
        <v>0</v>
      </c>
      <c r="DE65" s="103">
        <f>IFERROR(VLOOKUP(B65,'[1]14'!B:J,9,0),"0")</f>
        <v>0</v>
      </c>
      <c r="DF65" s="103">
        <f>IFERROR(VLOOKUP(B65,'[1]14'!B:K,10,0),"0")</f>
        <v>0</v>
      </c>
      <c r="DG65" s="103">
        <f>IFERROR(VLOOKUP(B65,'[1]14'!B:L,11,0),"0")</f>
        <v>0</v>
      </c>
      <c r="DH65" s="101">
        <f t="shared" si="22"/>
        <v>0</v>
      </c>
      <c r="DI65" s="103">
        <f>IFERROR(VLOOKUP(B65,'[1]15'!B:D,3,0),"0")</f>
        <v>0</v>
      </c>
      <c r="DJ65" s="103">
        <f>IFERROR(VLOOKUP(B65,'[1]15'!B:E,4,0),"0")</f>
        <v>0</v>
      </c>
      <c r="DK65" s="103">
        <f>IFERROR(VLOOKUP(B65,'[1]15'!B:F,5,0),"0")</f>
        <v>0</v>
      </c>
      <c r="DL65" s="103">
        <f>IFERROR(VLOOKUP(B65,'[1]15'!B:J,9,0),"0")</f>
        <v>0</v>
      </c>
      <c r="DM65" s="103">
        <f>IFERROR(VLOOKUP(B65,'[1]15'!B:K,10,0),"0")</f>
        <v>0</v>
      </c>
      <c r="DN65" s="103">
        <f>IFERROR(VLOOKUP(B65,'[1]15'!B:L,11,0),"0")</f>
        <v>0</v>
      </c>
      <c r="DO65" s="101">
        <f t="shared" si="23"/>
        <v>0</v>
      </c>
      <c r="DP65" s="103">
        <f>IFERROR(VLOOKUP(B65,'[1]16'!B:D,3,0),"0")</f>
        <v>0</v>
      </c>
      <c r="DQ65" s="103">
        <f>IFERROR(VLOOKUP(B65,'[1]16'!B:E,4,0),"0")</f>
        <v>0</v>
      </c>
      <c r="DR65" s="103">
        <f>IFERROR(VLOOKUP(B65,'[1]16'!B:F,5,0),"0")</f>
        <v>0</v>
      </c>
      <c r="DS65" s="103">
        <f>IFERROR(VLOOKUP(B65,'[1]16'!B:J,9,0),"0")</f>
        <v>0</v>
      </c>
      <c r="DT65" s="103">
        <f>IFERROR(VLOOKUP(B65,'[1]16'!B:K,10,0),"0")</f>
        <v>0</v>
      </c>
      <c r="DU65" s="103">
        <f>IFERROR(VLOOKUP(B65,'[1]16'!B:L,11,0),"0")</f>
        <v>0</v>
      </c>
      <c r="DV65" s="101">
        <f t="shared" si="24"/>
        <v>0</v>
      </c>
      <c r="DW65" s="103">
        <f>IFERROR(VLOOKUP(B65,'[1]17'!B:D,3,0),"0")</f>
        <v>0</v>
      </c>
      <c r="DX65" s="103">
        <f>IFERROR(VLOOKUP(B65,'[1]17'!B:E,4,0),"0")</f>
        <v>0</v>
      </c>
      <c r="DY65" s="103">
        <f>IFERROR(VLOOKUP(B65,'[1]17'!B:F,5,0),"0")</f>
        <v>0</v>
      </c>
      <c r="DZ65" s="103">
        <f>IFERROR(VLOOKUP(B65,'[1]17'!B:J,9,0),"0")</f>
        <v>0</v>
      </c>
      <c r="EA65" s="103">
        <f>IFERROR(VLOOKUP(B65,'[1]17'!B:K,10,0),"0")</f>
        <v>0</v>
      </c>
      <c r="EB65" s="103">
        <f>IFERROR(VLOOKUP(B65,'[1]17'!B:L,11,0),"0")</f>
        <v>0</v>
      </c>
      <c r="EC65" s="101">
        <f t="shared" si="25"/>
        <v>0</v>
      </c>
      <c r="ED65" s="103">
        <f>IFERROR(VLOOKUP(B65,'[1]18'!B:D,3,0),"0")</f>
        <v>0</v>
      </c>
      <c r="EE65" s="103">
        <f>IFERROR(VLOOKUP(B65,'[1]18'!B:E,4,0),"0")</f>
        <v>0</v>
      </c>
      <c r="EF65" s="103">
        <f>IFERROR(VLOOKUP(B65,'[1]18'!B:F,5,0),"0")</f>
        <v>0</v>
      </c>
      <c r="EG65" s="103">
        <f>IFERROR(VLOOKUP(B65,'[1]18'!B:J,9,0),"0")</f>
        <v>0</v>
      </c>
      <c r="EH65" s="103">
        <f>IFERROR(VLOOKUP(B65,'[1]18'!B:K,10,0),"0")</f>
        <v>0</v>
      </c>
      <c r="EI65" s="103">
        <f>IFERROR(VLOOKUP(B65,'[1]18'!B:L,11,0),"0")</f>
        <v>0</v>
      </c>
      <c r="EJ65" s="101">
        <f t="shared" si="26"/>
        <v>0</v>
      </c>
      <c r="EK65" s="103">
        <f>IFERROR(VLOOKUP(B65,'[1]19'!B:D,3,0),"0")</f>
        <v>0</v>
      </c>
      <c r="EL65" s="103">
        <f>IFERROR(VLOOKUP(B65,'[1]19'!B:E,4,0),"0")</f>
        <v>0</v>
      </c>
      <c r="EM65" s="103">
        <f>IFERROR(VLOOKUP(B65,'[1]19'!B:F,5,0),"0")</f>
        <v>0</v>
      </c>
      <c r="EN65" s="103">
        <f>IFERROR(VLOOKUP(B65,'[1]19'!B:J,9,0),"0")</f>
        <v>0</v>
      </c>
      <c r="EO65" s="103">
        <f>IFERROR(VLOOKUP(B65,'[1]19'!B:K,10,0),"0")</f>
        <v>0</v>
      </c>
      <c r="EP65" s="103">
        <f>IFERROR(VLOOKUP(B65,'[1]19'!B:L,11,0),"0")</f>
        <v>0</v>
      </c>
      <c r="EQ65" s="101">
        <f t="shared" si="27"/>
        <v>0</v>
      </c>
      <c r="ER65" s="103">
        <f>IFERROR(VLOOKUP(B65,'[1]20'!B:D,3,0),"0")</f>
        <v>0</v>
      </c>
      <c r="ES65" s="103">
        <f>IFERROR(VLOOKUP(B65,'[1]20'!B:E,4,0),"0")</f>
        <v>0</v>
      </c>
      <c r="ET65" s="103">
        <f>IFERROR(VLOOKUP(B65,'[1]20'!B:F,5,0),"0")</f>
        <v>0</v>
      </c>
      <c r="EU65" s="103">
        <f>IFERROR(VLOOKUP(B65,'[1]20'!B:J,9,0),"0")</f>
        <v>0</v>
      </c>
      <c r="EV65" s="103">
        <f>IFERROR(VLOOKUP(B65,'[1]20'!B:K,10,0),"0")</f>
        <v>0</v>
      </c>
      <c r="EW65" s="103">
        <f>IFERROR(VLOOKUP(B65,'[1]20'!B:L,11,0),"0")</f>
        <v>0</v>
      </c>
      <c r="EX65" s="101">
        <f t="shared" si="28"/>
        <v>0</v>
      </c>
      <c r="EY65" s="103">
        <f>IFERROR(VLOOKUP(B65,'[1]21'!B:D,3,0),"0")</f>
        <v>0</v>
      </c>
      <c r="EZ65" s="103">
        <f>IFERROR(VLOOKUP(B65,'[1]21'!B:E,4,0),"0")</f>
        <v>0</v>
      </c>
      <c r="FA65" s="103">
        <f>IFERROR(VLOOKUP(B65,'[1]21'!B:F,5,0),"0")</f>
        <v>0</v>
      </c>
      <c r="FB65" s="103">
        <f>IFERROR(VLOOKUP(B65,'[1]21'!B:J,9,0),"0")</f>
        <v>0</v>
      </c>
      <c r="FC65" s="103">
        <f>IFERROR(VLOOKUP(B65,'[1]21'!B:K,10,0),"0")</f>
        <v>0</v>
      </c>
      <c r="FD65" s="103">
        <f>IFERROR(VLOOKUP(B65,'[1]21'!B:L,11,0),"0")</f>
        <v>0</v>
      </c>
      <c r="FE65" s="101">
        <f t="shared" si="29"/>
        <v>0</v>
      </c>
      <c r="FF65" s="103">
        <f>IFERROR(VLOOKUP(B65,'[1]22'!B:D,3,0),"0")</f>
        <v>0</v>
      </c>
      <c r="FG65" s="103">
        <f>IFERROR(VLOOKUP(B65,'[1]22'!B:E,4,0),"0")</f>
        <v>0</v>
      </c>
      <c r="FH65" s="103">
        <f>IFERROR(VLOOKUP(B65,'[1]22'!B:F,5,0),"0")</f>
        <v>0</v>
      </c>
      <c r="FI65" s="103">
        <f>IFERROR(VLOOKUP(B65,'[1]22'!B:J,9,0),"0")</f>
        <v>0</v>
      </c>
      <c r="FJ65" s="103">
        <f>IFERROR(VLOOKUP(B65,'[1]22'!B:K,10,0),"0")</f>
        <v>0</v>
      </c>
      <c r="FK65" s="103">
        <f>IFERROR(VLOOKUP(B65,'[1]22'!B:L,11,0),"0")</f>
        <v>0</v>
      </c>
      <c r="FL65" s="101">
        <f t="shared" si="30"/>
        <v>0</v>
      </c>
      <c r="FM65" s="103">
        <f>IFERROR(VLOOKUP(B65,'[1]23'!B:D,3,0),"0")</f>
        <v>0</v>
      </c>
      <c r="FN65" s="103">
        <f>IFERROR(VLOOKUP(B65,'[1]23'!B:E,4,0),"0")</f>
        <v>0</v>
      </c>
      <c r="FO65" s="103">
        <f>IFERROR(VLOOKUP(B65,'[1]23'!B:F,5,0),"0")</f>
        <v>0</v>
      </c>
      <c r="FP65" s="103">
        <f>IFERROR(VLOOKUP(B65,'[1]23'!B:J,9,0),"0")</f>
        <v>0</v>
      </c>
      <c r="FQ65" s="103">
        <f>IFERROR(VLOOKUP(B65,'[1]23'!B:K,10,0),"0")</f>
        <v>0</v>
      </c>
      <c r="FR65" s="103">
        <f>IFERROR(VLOOKUP(B65,'[1]23'!B:L,11,0),"0")</f>
        <v>0</v>
      </c>
      <c r="FS65" s="101">
        <f t="shared" si="31"/>
        <v>0</v>
      </c>
      <c r="FT65" s="103">
        <f>IFERROR(VLOOKUP(B65,'[1]24'!B:D,3,0),"0")</f>
        <v>0</v>
      </c>
      <c r="FU65" s="103">
        <f>IFERROR(VLOOKUP(B65,'[1]24'!B:E,4,0),"0")</f>
        <v>0</v>
      </c>
      <c r="FV65" s="103">
        <f>IFERROR(VLOOKUP(B65,'[1]24'!B:F,5,0),"0")</f>
        <v>0</v>
      </c>
      <c r="FW65" s="103">
        <f>IFERROR(VLOOKUP(B65,'[1]24'!B:J,9,0),"0")</f>
        <v>0</v>
      </c>
      <c r="FX65" s="103">
        <f>IFERROR(VLOOKUP(B65,'[1]24'!B:K,10,0),"0")</f>
        <v>0</v>
      </c>
      <c r="FY65" s="103">
        <f>IFERROR(VLOOKUP(B65,'[1]24'!B:L,11,0),"0")</f>
        <v>0</v>
      </c>
      <c r="FZ65" s="101">
        <f t="shared" si="32"/>
        <v>0</v>
      </c>
      <c r="GA65" s="103">
        <f>IFERROR(VLOOKUP(B65,'[1]25'!B:D,3,0),"0")</f>
        <v>0</v>
      </c>
      <c r="GB65" s="103">
        <f>IFERROR(VLOOKUP(B65,'[1]25'!B:E,4,0),"0")</f>
        <v>0</v>
      </c>
      <c r="GC65" s="103">
        <f>IFERROR(VLOOKUP(B65,'[1]25'!B:F,5,0),"0")</f>
        <v>0</v>
      </c>
      <c r="GD65" s="103">
        <f>IFERROR(VLOOKUP(B65,'[1]25'!B:J,9,0),"0")</f>
        <v>0</v>
      </c>
      <c r="GE65" s="103">
        <f>IFERROR(VLOOKUP(B65,'[1]25'!B:K,10,0),"0")</f>
        <v>0</v>
      </c>
      <c r="GF65" s="103">
        <f>IFERROR(VLOOKUP(B65,'[1]25'!B:L,11,0),"0")</f>
        <v>0</v>
      </c>
      <c r="GG65" s="101">
        <f t="shared" si="33"/>
        <v>0</v>
      </c>
      <c r="GH65" s="103">
        <f>IFERROR(VLOOKUP(B65,'[1]26'!B:D,3,0),"0")</f>
        <v>0</v>
      </c>
      <c r="GI65" s="103">
        <f>IFERROR(VLOOKUP(B65,'[1]26'!B:E,4,0),"0")</f>
        <v>0</v>
      </c>
      <c r="GJ65" s="103">
        <f>IFERROR(VLOOKUP(B65,'[1]26'!B:F,5,0),"0")</f>
        <v>0</v>
      </c>
      <c r="GK65" s="103">
        <f>IFERROR(VLOOKUP(B65,'[1]26'!B:J,9,0),"0")</f>
        <v>0</v>
      </c>
      <c r="GL65" s="103">
        <f>IFERROR(VLOOKUP(B65,'[1]26'!B:K,10,0),"0")</f>
        <v>0</v>
      </c>
      <c r="GM65" s="103">
        <f>IFERROR(VLOOKUP(B65,'[1]26'!B:L,11,0),"0")</f>
        <v>0</v>
      </c>
      <c r="GN65" s="101">
        <f t="shared" si="34"/>
        <v>0</v>
      </c>
      <c r="GO65" s="103">
        <f>IFERROR(VLOOKUP(B65,'[1]27'!B:D,3,0),"0")</f>
        <v>0</v>
      </c>
      <c r="GP65" s="103">
        <f>IFERROR(VLOOKUP(B65,'[1]27'!B:E,4,0),"0")</f>
        <v>0</v>
      </c>
      <c r="GQ65" s="103">
        <f>IFERROR(VLOOKUP(B65,'[1]27'!B:F,5,0),"0")</f>
        <v>0</v>
      </c>
      <c r="GR65" s="103">
        <f>IFERROR(VLOOKUP(B65,'[1]27'!B:J,9,0),"0")</f>
        <v>0</v>
      </c>
      <c r="GS65" s="103">
        <f>IFERROR(VLOOKUP(B65,'[1]27'!B:K,10,0),"0")</f>
        <v>0</v>
      </c>
      <c r="GT65" s="103">
        <f>IFERROR(VLOOKUP(B65,'[1]27'!B:L,11,0),"0")</f>
        <v>0</v>
      </c>
      <c r="GU65" s="101">
        <f t="shared" si="35"/>
        <v>0</v>
      </c>
      <c r="GV65" s="103">
        <f>IFERROR(VLOOKUP(B65,'[1]28'!B:D,3,0),"0")</f>
        <v>0</v>
      </c>
      <c r="GW65" s="103">
        <f>IFERROR(VLOOKUP(B65,'[1]28'!B:E,4,0),"0")</f>
        <v>0</v>
      </c>
      <c r="GX65" s="103">
        <f>IFERROR(VLOOKUP(B65,'[1]28'!B:F,5,0),"0")</f>
        <v>0</v>
      </c>
      <c r="GY65" s="103">
        <f>IFERROR(VLOOKUP(B65,'[1]28'!B:J,9,0),"0")</f>
        <v>0</v>
      </c>
      <c r="GZ65" s="103">
        <f>IFERROR(VLOOKUP(B65,'[1]28'!B:K,10,0),"0")</f>
        <v>0</v>
      </c>
      <c r="HA65" s="103">
        <f>IFERROR(VLOOKUP(B65,'[1]28'!B:L,11,0),"0")</f>
        <v>0</v>
      </c>
      <c r="HB65" s="101">
        <f t="shared" si="36"/>
        <v>0</v>
      </c>
      <c r="HC65" s="103">
        <f>IFERROR(VLOOKUP(B65,'[1]29'!B:D,3,0),"0")</f>
        <v>0</v>
      </c>
      <c r="HD65" s="103">
        <f>IFERROR(VLOOKUP(B65,'[1]29'!B:E,4,0),"0")</f>
        <v>0</v>
      </c>
      <c r="HE65" s="103">
        <f>IFERROR(VLOOKUP(B65,'[1]29'!B:F,5,0),"0")</f>
        <v>0</v>
      </c>
      <c r="HF65" s="103">
        <f>IFERROR(VLOOKUP(B65,'[1]29'!B:J,9,0),"0")</f>
        <v>0</v>
      </c>
      <c r="HG65" s="103">
        <f>IFERROR(VLOOKUP(B65,'[1]29'!B:K,10,0),"0")</f>
        <v>0</v>
      </c>
      <c r="HH65" s="103">
        <f>IFERROR(VLOOKUP(B65,'[1]29'!B:L,11,0),"0")</f>
        <v>0</v>
      </c>
      <c r="HI65" s="101">
        <f t="shared" si="37"/>
        <v>0</v>
      </c>
      <c r="HJ65" s="103">
        <f>IFERROR(VLOOKUP(B65,'[1]30'!B:D,3,0),"0")</f>
        <v>0</v>
      </c>
      <c r="HK65" s="103">
        <f>IFERROR(VLOOKUP(B65,'[1]30'!B:E,4,0),"0")</f>
        <v>0</v>
      </c>
      <c r="HL65" s="103">
        <f>IFERROR(VLOOKUP(B65,'[1]30'!B:F,5,0),"0")</f>
        <v>0</v>
      </c>
      <c r="HM65" s="103">
        <f>IFERROR(VLOOKUP(B65,'[1]30'!B:J,9,0),"0")</f>
        <v>0</v>
      </c>
      <c r="HN65" s="103">
        <f>IFERROR(VLOOKUP(B65,'[1]30'!B:K,10,0),"0")</f>
        <v>0</v>
      </c>
      <c r="HO65" s="103">
        <f>IFERROR(VLOOKUP(B65,'[1]30'!B:L,11,0),"0")</f>
        <v>0</v>
      </c>
      <c r="HP65" s="101">
        <f t="shared" si="38"/>
        <v>0</v>
      </c>
      <c r="HQ65" s="103">
        <f>IFERROR(VLOOKUP(B65,'[1]31'!B:D,3,0),"0")</f>
        <v>0</v>
      </c>
      <c r="HR65" s="103">
        <f>IFERROR(VLOOKUP(B65,'[1]31'!B:E,4,0),"0")</f>
        <v>0</v>
      </c>
      <c r="HS65" s="103">
        <f>IFERROR(VLOOKUP(B65,'[1]31'!B:F,5,0),"0")</f>
        <v>0</v>
      </c>
      <c r="HT65" s="103">
        <f>IFERROR(VLOOKUP(B65,'[1]31'!B:J,9,0),"0")</f>
        <v>0</v>
      </c>
      <c r="HU65" s="103">
        <f>IFERROR(VLOOKUP(B65,'[1]31'!B:K,10,0),"0")</f>
        <v>0</v>
      </c>
      <c r="HV65" s="103">
        <f>IFERROR(VLOOKUP(B65,'[1]31'!B:L,11,0),"0")</f>
        <v>0</v>
      </c>
      <c r="HW65" s="101">
        <f t="shared" si="39"/>
        <v>0</v>
      </c>
    </row>
    <row r="66" spans="1:231" x14ac:dyDescent="0.6">
      <c r="A66" s="83">
        <v>63</v>
      </c>
      <c r="B66" s="83">
        <v>1111008</v>
      </c>
      <c r="C66" s="84" t="s">
        <v>16926</v>
      </c>
      <c r="D66" s="83" t="s">
        <v>168</v>
      </c>
      <c r="E66" s="85">
        <v>13.36</v>
      </c>
      <c r="F66" s="99">
        <f t="shared" si="41"/>
        <v>14535.68</v>
      </c>
      <c r="G66" s="100">
        <f t="shared" si="42"/>
        <v>80</v>
      </c>
      <c r="H66" s="100">
        <f t="shared" si="42"/>
        <v>151</v>
      </c>
      <c r="I66" s="100">
        <f t="shared" si="42"/>
        <v>27</v>
      </c>
      <c r="J66" s="100">
        <f t="shared" si="42"/>
        <v>830</v>
      </c>
      <c r="K66" s="100">
        <f t="shared" si="42"/>
        <v>0</v>
      </c>
      <c r="L66" s="100">
        <f t="shared" si="42"/>
        <v>20</v>
      </c>
      <c r="M66" s="101">
        <f t="shared" si="7"/>
        <v>1108</v>
      </c>
      <c r="N66" s="102">
        <f t="shared" si="43"/>
        <v>1088</v>
      </c>
      <c r="O66" s="103">
        <f>IFERROR(VLOOKUP(B66,'[1]1'!B:D,3,0),"0")</f>
        <v>0</v>
      </c>
      <c r="P66" s="103">
        <f>IFERROR(VLOOKUP(B66,'[1]1'!B:E,4,0),"0")</f>
        <v>3</v>
      </c>
      <c r="Q66" s="103">
        <f>IFERROR(VLOOKUP(B66,'[1]1'!B:F,5,0),"0")</f>
        <v>0</v>
      </c>
      <c r="R66" s="103">
        <f>IFERROR(VLOOKUP(B66,'[1]1'!B:J,9,0),"0")</f>
        <v>9</v>
      </c>
      <c r="S66" s="103">
        <f>IFERROR(VLOOKUP(B66,'[1]1'!B:K,10,0),"0")</f>
        <v>0</v>
      </c>
      <c r="T66" s="103">
        <f>IFERROR(VLOOKUP(B66,'[1]1'!B:L,11,0),"0")</f>
        <v>0</v>
      </c>
      <c r="U66" s="101">
        <f t="shared" si="9"/>
        <v>12</v>
      </c>
      <c r="V66" s="103">
        <f>IFERROR(VLOOKUP(B66,'[1]2'!B:D,3,0),"0")</f>
        <v>0</v>
      </c>
      <c r="W66" s="103">
        <f>IFERROR(VLOOKUP(B66,'[1]2'!B:E,4,0),"0")</f>
        <v>3</v>
      </c>
      <c r="X66" s="103">
        <f>IFERROR(VLOOKUP(B66,'[1]2'!B:F,5,0),"0")</f>
        <v>0</v>
      </c>
      <c r="Y66" s="103">
        <f>IFERROR(VLOOKUP(B66,'[1]2'!B:J,9,0),"0")</f>
        <v>21</v>
      </c>
      <c r="Z66" s="103">
        <f>IFERROR(VLOOKUP(B66,'[1]2'!B:K,10,0),"0")</f>
        <v>0</v>
      </c>
      <c r="AA66" s="103">
        <f>IFERROR(VLOOKUP(B66,'[1]2'!B:L,11,0),"0")</f>
        <v>0</v>
      </c>
      <c r="AB66" s="101">
        <f t="shared" si="10"/>
        <v>24</v>
      </c>
      <c r="AC66" s="103">
        <f>IFERROR(VLOOKUP(B66,'[1]3'!B:D,3,0),"0")</f>
        <v>1</v>
      </c>
      <c r="AD66" s="103">
        <f>IFERROR(VLOOKUP(B66,'[1]3'!B:E,4,0),"0")</f>
        <v>4</v>
      </c>
      <c r="AE66" s="103">
        <f>IFERROR(VLOOKUP(B66,'[1]3'!B:F,5,0),"0")</f>
        <v>3</v>
      </c>
      <c r="AF66" s="103">
        <f>IFERROR(VLOOKUP(B66,'[1]3'!B:J,9,0),"0")</f>
        <v>3</v>
      </c>
      <c r="AG66" s="103">
        <f>IFERROR(VLOOKUP(B66,'[1]3'!B:K,10,0),"0")</f>
        <v>0</v>
      </c>
      <c r="AH66" s="103">
        <f>IFERROR(VLOOKUP(B66,'[1]3'!B:L,11,0),"0")</f>
        <v>0</v>
      </c>
      <c r="AI66" s="101">
        <f t="shared" si="11"/>
        <v>11</v>
      </c>
      <c r="AJ66" s="103">
        <f>IFERROR(VLOOKUP(B66,'[1]4'!B:D,3,0),"0")</f>
        <v>0</v>
      </c>
      <c r="AK66" s="103">
        <f>IFERROR(VLOOKUP(B66,'[1]4'!B:E,4,0),"0")</f>
        <v>9</v>
      </c>
      <c r="AL66" s="103">
        <f>IFERROR(VLOOKUP(B66,'[1]4'!B:F,5,0),"0")</f>
        <v>0</v>
      </c>
      <c r="AM66" s="103">
        <f>IFERROR(VLOOKUP(B66,'[1]4'!B:J,9,0),"0")</f>
        <v>4</v>
      </c>
      <c r="AN66" s="103">
        <f>IFERROR(VLOOKUP(B66,'[1]4'!B:K,10,0),"0")</f>
        <v>0</v>
      </c>
      <c r="AO66" s="103">
        <f>IFERROR(VLOOKUP(B66,'[1]4'!B:L,11,0),"0")</f>
        <v>0</v>
      </c>
      <c r="AP66" s="101">
        <f t="shared" si="12"/>
        <v>13</v>
      </c>
      <c r="AQ66" s="103">
        <f>IFERROR(VLOOKUP(B66,'[1]5'!B:D,3,0),"0")</f>
        <v>0</v>
      </c>
      <c r="AR66" s="103">
        <f>IFERROR(VLOOKUP(B66,'[1]5'!B:E,4,0),"0")</f>
        <v>7</v>
      </c>
      <c r="AS66" s="103">
        <f>IFERROR(VLOOKUP(B66,'[1]5'!B:F,5,0),"0")</f>
        <v>3</v>
      </c>
      <c r="AT66" s="103">
        <f>IFERROR(VLOOKUP(B66,'[1]5'!B:J,9,0),"0")</f>
        <v>9</v>
      </c>
      <c r="AU66" s="103">
        <f>IFERROR(VLOOKUP(B66,'[1]5'!B:K,10,0),"0")</f>
        <v>0</v>
      </c>
      <c r="AV66" s="103">
        <f>IFERROR(VLOOKUP(B66,'[1]5'!B:L,11,0),"0")</f>
        <v>0</v>
      </c>
      <c r="AW66" s="101">
        <f t="shared" si="13"/>
        <v>19</v>
      </c>
      <c r="AX66" s="103">
        <f>IFERROR(VLOOKUP(B66,'[1]6'!B:D,3,0),"0")</f>
        <v>4</v>
      </c>
      <c r="AY66" s="103">
        <f>IFERROR(VLOOKUP(B66,'[1]6'!B:E,4,0),"0")</f>
        <v>0</v>
      </c>
      <c r="AZ66" s="103">
        <f>IFERROR(VLOOKUP(B66,'[1]6'!B:F,5,0),"0")</f>
        <v>3</v>
      </c>
      <c r="BA66" s="103">
        <f>IFERROR(VLOOKUP(B66,'[1]6'!B:J,9,0),"0")</f>
        <v>3</v>
      </c>
      <c r="BB66" s="103">
        <f>IFERROR(VLOOKUP(B66,'[1]6'!B:K,10,0),"0")</f>
        <v>0</v>
      </c>
      <c r="BC66" s="103">
        <f>IFERROR(VLOOKUP(B66,'[1]6'!B:L,11,0),"0")</f>
        <v>0</v>
      </c>
      <c r="BD66" s="101">
        <f t="shared" si="14"/>
        <v>10</v>
      </c>
      <c r="BE66" s="103">
        <f>IFERROR(VLOOKUP(B66,'[1]7'!B:D,3,0),"0")</f>
        <v>0</v>
      </c>
      <c r="BF66" s="103">
        <f>IFERROR(VLOOKUP(B66,'[1]7'!B:E,4,0),"0")</f>
        <v>0</v>
      </c>
      <c r="BG66" s="103">
        <f>IFERROR(VLOOKUP(B66,'[1]7'!B:F,5,0),"0")</f>
        <v>0</v>
      </c>
      <c r="BH66" s="103">
        <f>IFERROR(VLOOKUP(B66,'[1]7'!B:J,9,0),"0")</f>
        <v>6</v>
      </c>
      <c r="BI66" s="103">
        <f>IFERROR(VLOOKUP(B66,'[1]7'!B:K,10,0),"0")</f>
        <v>0</v>
      </c>
      <c r="BJ66" s="103">
        <f>IFERROR(VLOOKUP(B66,'[1]7'!B:L,11,0),"0")</f>
        <v>0</v>
      </c>
      <c r="BK66" s="101">
        <f t="shared" si="15"/>
        <v>6</v>
      </c>
      <c r="BL66" s="103">
        <f>IFERROR(VLOOKUP(B66,'[1]8'!B:D,3,0),"0")</f>
        <v>0</v>
      </c>
      <c r="BM66" s="103">
        <f>IFERROR(VLOOKUP(B66,'[1]8'!B:E,4,0),"0")</f>
        <v>3</v>
      </c>
      <c r="BN66" s="103">
        <f>IFERROR(VLOOKUP(B66,'[1]8'!B:F,5,0),"0")</f>
        <v>0</v>
      </c>
      <c r="BO66" s="103">
        <f>IFERROR(VLOOKUP(B66,'[1]8'!B:J,9,0),"0")</f>
        <v>0</v>
      </c>
      <c r="BP66" s="103">
        <f>IFERROR(VLOOKUP(B66,'[1]8'!B:K,10,0),"0")</f>
        <v>0</v>
      </c>
      <c r="BQ66" s="103">
        <f>IFERROR(VLOOKUP(B66,'[1]8'!B:L,11,0),"0")</f>
        <v>0</v>
      </c>
      <c r="BR66" s="101">
        <f t="shared" si="16"/>
        <v>3</v>
      </c>
      <c r="BS66" s="103">
        <f>IFERROR(VLOOKUP(B66,'[1]9'!B:D,3,0),"0")</f>
        <v>0</v>
      </c>
      <c r="BT66" s="103">
        <f>IFERROR(VLOOKUP(B66,'[1]9'!B:E,4,0),"0")</f>
        <v>0</v>
      </c>
      <c r="BU66" s="103">
        <f>IFERROR(VLOOKUP(B66,'[1]9'!B:F,5,0),"0")</f>
        <v>0</v>
      </c>
      <c r="BV66" s="103">
        <f>IFERROR(VLOOKUP(B66,'[1]9'!B:J,9,0),"0")</f>
        <v>0</v>
      </c>
      <c r="BW66" s="103">
        <f>IFERROR(VLOOKUP(B66,'[1]9'!B:K,10,0),"0")</f>
        <v>0</v>
      </c>
      <c r="BX66" s="103">
        <f>IFERROR(VLOOKUP(B66,'[1]9'!B:L,11,0),"0")</f>
        <v>0</v>
      </c>
      <c r="BY66" s="101">
        <f t="shared" si="17"/>
        <v>0</v>
      </c>
      <c r="BZ66" s="103">
        <f>IFERROR(VLOOKUP(B66,'[1]10'!B:D,3,0),"0")</f>
        <v>0</v>
      </c>
      <c r="CA66" s="103">
        <f>IFERROR(VLOOKUP(B66,'[1]10'!B:E,4,0),"0")</f>
        <v>0</v>
      </c>
      <c r="CB66" s="103">
        <f>IFERROR(VLOOKUP(B66,'[1]10'!B:F,5,0),"0")</f>
        <v>0</v>
      </c>
      <c r="CC66" s="103">
        <f>IFERROR(VLOOKUP(B66,'[1]10'!B:J,9,0),"0")</f>
        <v>0</v>
      </c>
      <c r="CD66" s="103">
        <f>IFERROR(VLOOKUP(B66,'[1]10'!B:K,10,0),"0")</f>
        <v>0</v>
      </c>
      <c r="CE66" s="103">
        <f>IFERROR(VLOOKUP(B66,'[1]10'!B:L,11,0),"0")</f>
        <v>0</v>
      </c>
      <c r="CF66" s="101">
        <f t="shared" si="18"/>
        <v>0</v>
      </c>
      <c r="CG66" s="103">
        <f>IFERROR(VLOOKUP(B66,'[1]11'!B:D,3,0),"0")</f>
        <v>0</v>
      </c>
      <c r="CH66" s="103">
        <f>IFERROR(VLOOKUP(B66,'[1]11'!B:E,4,0),"0")</f>
        <v>0</v>
      </c>
      <c r="CI66" s="103">
        <f>IFERROR(VLOOKUP(B66,'[1]11'!B:F,5,0),"0")</f>
        <v>0</v>
      </c>
      <c r="CJ66" s="103">
        <f>IFERROR(VLOOKUP(B66,'[1]11'!B:J,9,0),"0")</f>
        <v>3</v>
      </c>
      <c r="CK66" s="103">
        <f>IFERROR(VLOOKUP(B66,'[1]11'!B:K,10,0),"0")</f>
        <v>0</v>
      </c>
      <c r="CL66" s="103">
        <f>IFERROR(VLOOKUP(B66,'[1]11'!B:L,11,0),"0")</f>
        <v>0</v>
      </c>
      <c r="CM66" s="101">
        <f t="shared" si="19"/>
        <v>3</v>
      </c>
      <c r="CN66" s="103">
        <f>IFERROR(VLOOKUP(B66,'[1]12'!B:D,3,0),"0")</f>
        <v>0</v>
      </c>
      <c r="CO66" s="103">
        <f>IFERROR(VLOOKUP(B66,'[1]12'!B:E,4,0),"0")</f>
        <v>1</v>
      </c>
      <c r="CP66" s="103">
        <f>IFERROR(VLOOKUP(B66,'[1]12'!B:F,5,0),"0")</f>
        <v>0</v>
      </c>
      <c r="CQ66" s="103">
        <f>IFERROR(VLOOKUP(B66,'[1]12'!B:J,9,0),"0")</f>
        <v>6</v>
      </c>
      <c r="CR66" s="103">
        <f>IFERROR(VLOOKUP(B66,'[1]12'!B:K,10,0),"0")</f>
        <v>0</v>
      </c>
      <c r="CS66" s="103">
        <f>IFERROR(VLOOKUP(B66,'[1]12'!B:L,11,0),"0")</f>
        <v>0</v>
      </c>
      <c r="CT66" s="101">
        <f t="shared" si="20"/>
        <v>7</v>
      </c>
      <c r="CU66" s="103">
        <f>IFERROR(VLOOKUP(B66,'[1]13'!B:D,3,0),"0")</f>
        <v>10</v>
      </c>
      <c r="CV66" s="103">
        <f>IFERROR(VLOOKUP(B66,'[1]13'!B:E,4,0),"0")</f>
        <v>0</v>
      </c>
      <c r="CW66" s="103">
        <f>IFERROR(VLOOKUP(B66,'[1]13'!B:F,5,0),"0")</f>
        <v>0</v>
      </c>
      <c r="CX66" s="103">
        <f>IFERROR(VLOOKUP(B66,'[1]13'!B:J,9,0),"0")</f>
        <v>0</v>
      </c>
      <c r="CY66" s="103">
        <f>IFERROR(VLOOKUP(B66,'[1]13'!B:K,10,0),"0")</f>
        <v>0</v>
      </c>
      <c r="CZ66" s="103">
        <f>IFERROR(VLOOKUP(B66,'[1]13'!B:L,11,0),"0")</f>
        <v>0</v>
      </c>
      <c r="DA66" s="101">
        <f t="shared" si="21"/>
        <v>10</v>
      </c>
      <c r="DB66" s="103">
        <f>IFERROR(VLOOKUP(B66,'[1]14'!B:D,3,0),"0")</f>
        <v>0</v>
      </c>
      <c r="DC66" s="103">
        <f>IFERROR(VLOOKUP(B66,'[1]14'!B:E,4,0),"0")</f>
        <v>0</v>
      </c>
      <c r="DD66" s="103">
        <f>IFERROR(VLOOKUP(B66,'[1]14'!B:F,5,0),"0")</f>
        <v>0</v>
      </c>
      <c r="DE66" s="103">
        <f>IFERROR(VLOOKUP(B66,'[1]14'!B:J,9,0),"0")</f>
        <v>18</v>
      </c>
      <c r="DF66" s="103">
        <f>IFERROR(VLOOKUP(B66,'[1]14'!B:K,10,0),"0")</f>
        <v>0</v>
      </c>
      <c r="DG66" s="103">
        <f>IFERROR(VLOOKUP(B66,'[1]14'!B:L,11,0),"0")</f>
        <v>5</v>
      </c>
      <c r="DH66" s="101">
        <f t="shared" si="22"/>
        <v>23</v>
      </c>
      <c r="DI66" s="103">
        <f>IFERROR(VLOOKUP(B66,'[1]15'!B:D,3,0),"0")</f>
        <v>0</v>
      </c>
      <c r="DJ66" s="103">
        <f>IFERROR(VLOOKUP(B66,'[1]15'!B:E,4,0),"0")</f>
        <v>0</v>
      </c>
      <c r="DK66" s="103">
        <f>IFERROR(VLOOKUP(B66,'[1]15'!B:F,5,0),"0")</f>
        <v>0</v>
      </c>
      <c r="DL66" s="103">
        <f>IFERROR(VLOOKUP(B66,'[1]15'!B:J,9,0),"0")</f>
        <v>0</v>
      </c>
      <c r="DM66" s="103">
        <f>IFERROR(VLOOKUP(B66,'[1]15'!B:K,10,0),"0")</f>
        <v>0</v>
      </c>
      <c r="DN66" s="103">
        <f>IFERROR(VLOOKUP(B66,'[1]15'!B:L,11,0),"0")</f>
        <v>0</v>
      </c>
      <c r="DO66" s="101">
        <f t="shared" si="23"/>
        <v>0</v>
      </c>
      <c r="DP66" s="103">
        <f>IFERROR(VLOOKUP(B66,'[1]16'!B:D,3,0),"0")</f>
        <v>0</v>
      </c>
      <c r="DQ66" s="103">
        <f>IFERROR(VLOOKUP(B66,'[1]16'!B:E,4,0),"0")</f>
        <v>11</v>
      </c>
      <c r="DR66" s="103">
        <f>IFERROR(VLOOKUP(B66,'[1]16'!B:F,5,0),"0")</f>
        <v>0</v>
      </c>
      <c r="DS66" s="103">
        <f>IFERROR(VLOOKUP(B66,'[1]16'!B:J,9,0),"0")</f>
        <v>0</v>
      </c>
      <c r="DT66" s="103">
        <f>IFERROR(VLOOKUP(B66,'[1]16'!B:K,10,0),"0")</f>
        <v>0</v>
      </c>
      <c r="DU66" s="103">
        <f>IFERROR(VLOOKUP(B66,'[1]16'!B:L,11,0),"0")</f>
        <v>0</v>
      </c>
      <c r="DV66" s="101">
        <f t="shared" si="24"/>
        <v>11</v>
      </c>
      <c r="DW66" s="103">
        <f>IFERROR(VLOOKUP(B66,'[1]17'!B:D,3,0),"0")</f>
        <v>0</v>
      </c>
      <c r="DX66" s="103">
        <f>IFERROR(VLOOKUP(B66,'[1]17'!B:E,4,0),"0")</f>
        <v>3</v>
      </c>
      <c r="DY66" s="103">
        <f>IFERROR(VLOOKUP(B66,'[1]17'!B:F,5,0),"0")</f>
        <v>15</v>
      </c>
      <c r="DZ66" s="103">
        <f>IFERROR(VLOOKUP(B66,'[1]17'!B:J,9,0),"0")</f>
        <v>42</v>
      </c>
      <c r="EA66" s="103">
        <f>IFERROR(VLOOKUP(B66,'[1]17'!B:K,10,0),"0")</f>
        <v>0</v>
      </c>
      <c r="EB66" s="103">
        <f>IFERROR(VLOOKUP(B66,'[1]17'!B:L,11,0),"0")</f>
        <v>0</v>
      </c>
      <c r="EC66" s="101">
        <f t="shared" si="25"/>
        <v>60</v>
      </c>
      <c r="ED66" s="103">
        <f>IFERROR(VLOOKUP(B66,'[1]18'!B:D,3,0),"0")</f>
        <v>0</v>
      </c>
      <c r="EE66" s="103">
        <f>IFERROR(VLOOKUP(B66,'[1]18'!B:E,4,0),"0")</f>
        <v>4</v>
      </c>
      <c r="EF66" s="103">
        <f>IFERROR(VLOOKUP(B66,'[1]18'!B:F,5,0),"0")</f>
        <v>0</v>
      </c>
      <c r="EG66" s="103">
        <f>IFERROR(VLOOKUP(B66,'[1]18'!B:J,9,0),"0")</f>
        <v>48</v>
      </c>
      <c r="EH66" s="103">
        <f>IFERROR(VLOOKUP(B66,'[1]18'!B:K,10,0),"0")</f>
        <v>0</v>
      </c>
      <c r="EI66" s="103">
        <f>IFERROR(VLOOKUP(B66,'[1]18'!B:L,11,0),"0")</f>
        <v>0</v>
      </c>
      <c r="EJ66" s="101">
        <f t="shared" si="26"/>
        <v>52</v>
      </c>
      <c r="EK66" s="103">
        <f>IFERROR(VLOOKUP(B66,'[1]19'!B:D,3,0),"0")</f>
        <v>0</v>
      </c>
      <c r="EL66" s="103">
        <f>IFERROR(VLOOKUP(B66,'[1]19'!B:E,4,0),"0")</f>
        <v>1</v>
      </c>
      <c r="EM66" s="103">
        <f>IFERROR(VLOOKUP(B66,'[1]19'!B:F,5,0),"0")</f>
        <v>0</v>
      </c>
      <c r="EN66" s="103">
        <f>IFERROR(VLOOKUP(B66,'[1]19'!B:J,9,0),"0")</f>
        <v>57</v>
      </c>
      <c r="EO66" s="103">
        <f>IFERROR(VLOOKUP(B66,'[1]19'!B:K,10,0),"0")</f>
        <v>0</v>
      </c>
      <c r="EP66" s="103">
        <f>IFERROR(VLOOKUP(B66,'[1]19'!B:L,11,0),"0")</f>
        <v>0</v>
      </c>
      <c r="EQ66" s="101">
        <f t="shared" si="27"/>
        <v>58</v>
      </c>
      <c r="ER66" s="103">
        <f>IFERROR(VLOOKUP(B66,'[1]20'!B:D,3,0),"0")</f>
        <v>0</v>
      </c>
      <c r="ES66" s="103">
        <f>IFERROR(VLOOKUP(B66,'[1]20'!B:E,4,0),"0")</f>
        <v>0</v>
      </c>
      <c r="ET66" s="103">
        <f>IFERROR(VLOOKUP(B66,'[1]20'!B:F,5,0),"0")</f>
        <v>0</v>
      </c>
      <c r="EU66" s="103">
        <f>IFERROR(VLOOKUP(B66,'[1]20'!B:J,9,0),"0")</f>
        <v>42</v>
      </c>
      <c r="EV66" s="103">
        <f>IFERROR(VLOOKUP(B66,'[1]20'!B:K,10,0),"0")</f>
        <v>0</v>
      </c>
      <c r="EW66" s="103">
        <f>IFERROR(VLOOKUP(B66,'[1]20'!B:L,11,0),"0")</f>
        <v>0</v>
      </c>
      <c r="EX66" s="101">
        <f t="shared" si="28"/>
        <v>42</v>
      </c>
      <c r="EY66" s="103">
        <f>IFERROR(VLOOKUP(B66,'[1]21'!B:D,3,0),"0")</f>
        <v>4</v>
      </c>
      <c r="EZ66" s="103">
        <f>IFERROR(VLOOKUP(B66,'[1]21'!B:E,4,0),"0")</f>
        <v>0</v>
      </c>
      <c r="FA66" s="103">
        <f>IFERROR(VLOOKUP(B66,'[1]21'!B:F,5,0),"0")</f>
        <v>0</v>
      </c>
      <c r="FB66" s="103">
        <f>IFERROR(VLOOKUP(B66,'[1]21'!B:J,9,0),"0")</f>
        <v>27</v>
      </c>
      <c r="FC66" s="103">
        <f>IFERROR(VLOOKUP(B66,'[1]21'!B:K,10,0),"0")</f>
        <v>0</v>
      </c>
      <c r="FD66" s="103">
        <f>IFERROR(VLOOKUP(B66,'[1]21'!B:L,11,0),"0")</f>
        <v>0</v>
      </c>
      <c r="FE66" s="101">
        <f t="shared" si="29"/>
        <v>31</v>
      </c>
      <c r="FF66" s="103">
        <f>IFERROR(VLOOKUP(B66,'[1]22'!B:D,3,0),"0")</f>
        <v>3</v>
      </c>
      <c r="FG66" s="103">
        <f>IFERROR(VLOOKUP(B66,'[1]22'!B:E,4,0),"0")</f>
        <v>3</v>
      </c>
      <c r="FH66" s="103">
        <f>IFERROR(VLOOKUP(B66,'[1]22'!B:F,5,0),"0")</f>
        <v>0</v>
      </c>
      <c r="FI66" s="103">
        <f>IFERROR(VLOOKUP(B66,'[1]22'!B:J,9,0),"0")</f>
        <v>0</v>
      </c>
      <c r="FJ66" s="103">
        <f>IFERROR(VLOOKUP(B66,'[1]22'!B:K,10,0),"0")</f>
        <v>0</v>
      </c>
      <c r="FK66" s="103">
        <f>IFERROR(VLOOKUP(B66,'[1]22'!B:L,11,0),"0")</f>
        <v>0</v>
      </c>
      <c r="FL66" s="101">
        <f t="shared" si="30"/>
        <v>6</v>
      </c>
      <c r="FM66" s="103">
        <f>IFERROR(VLOOKUP(B66,'[1]23'!B:D,3,0),"0")</f>
        <v>0</v>
      </c>
      <c r="FN66" s="103">
        <f>IFERROR(VLOOKUP(B66,'[1]23'!B:E,4,0),"0")</f>
        <v>24</v>
      </c>
      <c r="FO66" s="103">
        <f>IFERROR(VLOOKUP(B66,'[1]23'!B:F,5,0),"0")</f>
        <v>0</v>
      </c>
      <c r="FP66" s="103">
        <f>IFERROR(VLOOKUP(B66,'[1]23'!B:J,9,0),"0")</f>
        <v>42</v>
      </c>
      <c r="FQ66" s="103">
        <f>IFERROR(VLOOKUP(B66,'[1]23'!B:K,10,0),"0")</f>
        <v>0</v>
      </c>
      <c r="FR66" s="103">
        <f>IFERROR(VLOOKUP(B66,'[1]23'!B:L,11,0),"0")</f>
        <v>0</v>
      </c>
      <c r="FS66" s="101">
        <f t="shared" si="31"/>
        <v>66</v>
      </c>
      <c r="FT66" s="103">
        <f>IFERROR(VLOOKUP(B66,'[1]24'!B:D,3,0),"0")</f>
        <v>12</v>
      </c>
      <c r="FU66" s="103">
        <f>IFERROR(VLOOKUP(B66,'[1]24'!B:E,4,0),"0")</f>
        <v>0</v>
      </c>
      <c r="FV66" s="103">
        <f>IFERROR(VLOOKUP(B66,'[1]24'!B:F,5,0),"0")</f>
        <v>0</v>
      </c>
      <c r="FW66" s="103">
        <f>IFERROR(VLOOKUP(B66,'[1]24'!B:J,9,0),"0")</f>
        <v>132</v>
      </c>
      <c r="FX66" s="103">
        <f>IFERROR(VLOOKUP(B66,'[1]24'!B:K,10,0),"0")</f>
        <v>0</v>
      </c>
      <c r="FY66" s="103">
        <f>IFERROR(VLOOKUP(B66,'[1]24'!B:L,11,0),"0")</f>
        <v>0</v>
      </c>
      <c r="FZ66" s="101">
        <f t="shared" si="32"/>
        <v>144</v>
      </c>
      <c r="GA66" s="103">
        <f>IFERROR(VLOOKUP(B66,'[1]25'!B:D,3,0),"0")</f>
        <v>2</v>
      </c>
      <c r="GB66" s="103">
        <f>IFERROR(VLOOKUP(B66,'[1]25'!B:E,4,0),"0")</f>
        <v>34</v>
      </c>
      <c r="GC66" s="103">
        <f>IFERROR(VLOOKUP(B66,'[1]25'!B:F,5,0),"0")</f>
        <v>0</v>
      </c>
      <c r="GD66" s="103">
        <f>IFERROR(VLOOKUP(B66,'[1]25'!B:J,9,0),"0")</f>
        <v>117</v>
      </c>
      <c r="GE66" s="103">
        <f>IFERROR(VLOOKUP(B66,'[1]25'!B:K,10,0),"0")</f>
        <v>0</v>
      </c>
      <c r="GF66" s="103">
        <f>IFERROR(VLOOKUP(B66,'[1]25'!B:L,11,0),"0")</f>
        <v>0</v>
      </c>
      <c r="GG66" s="101">
        <f t="shared" si="33"/>
        <v>153</v>
      </c>
      <c r="GH66" s="103">
        <f>IFERROR(VLOOKUP(B66,'[1]26'!B:D,3,0),"0")</f>
        <v>28</v>
      </c>
      <c r="GI66" s="103">
        <f>IFERROR(VLOOKUP(B66,'[1]26'!B:E,4,0),"0")</f>
        <v>1</v>
      </c>
      <c r="GJ66" s="103">
        <f>IFERROR(VLOOKUP(B66,'[1]26'!B:F,5,0),"0")</f>
        <v>0</v>
      </c>
      <c r="GK66" s="103">
        <f>IFERROR(VLOOKUP(B66,'[1]26'!B:J,9,0),"0")</f>
        <v>64</v>
      </c>
      <c r="GL66" s="103">
        <f>IFERROR(VLOOKUP(B66,'[1]26'!B:K,10,0),"0")</f>
        <v>0</v>
      </c>
      <c r="GM66" s="103">
        <f>IFERROR(VLOOKUP(B66,'[1]26'!B:L,11,0),"0")</f>
        <v>4</v>
      </c>
      <c r="GN66" s="101">
        <f t="shared" si="34"/>
        <v>97</v>
      </c>
      <c r="GO66" s="103">
        <f>IFERROR(VLOOKUP(B66,'[1]27'!B:D,3,0),"0")</f>
        <v>4</v>
      </c>
      <c r="GP66" s="103">
        <f>IFERROR(VLOOKUP(B66,'[1]27'!B:E,4,0),"0")</f>
        <v>4</v>
      </c>
      <c r="GQ66" s="103">
        <f>IFERROR(VLOOKUP(B66,'[1]27'!B:F,5,0),"0")</f>
        <v>0</v>
      </c>
      <c r="GR66" s="103">
        <f>IFERROR(VLOOKUP(B66,'[1]27'!B:J,9,0),"0")</f>
        <v>21</v>
      </c>
      <c r="GS66" s="103">
        <f>IFERROR(VLOOKUP(B66,'[1]27'!B:K,10,0),"0")</f>
        <v>0</v>
      </c>
      <c r="GT66" s="103">
        <f>IFERROR(VLOOKUP(B66,'[1]27'!B:L,11,0),"0")</f>
        <v>0</v>
      </c>
      <c r="GU66" s="101">
        <f t="shared" si="35"/>
        <v>29</v>
      </c>
      <c r="GV66" s="103">
        <f>IFERROR(VLOOKUP(B66,'[1]28'!B:D,3,0),"0")</f>
        <v>4</v>
      </c>
      <c r="GW66" s="103">
        <f>IFERROR(VLOOKUP(B66,'[1]28'!B:E,4,0),"0")</f>
        <v>15</v>
      </c>
      <c r="GX66" s="103">
        <f>IFERROR(VLOOKUP(B66,'[1]28'!B:F,5,0),"0")</f>
        <v>3</v>
      </c>
      <c r="GY66" s="103">
        <f>IFERROR(VLOOKUP(B66,'[1]28'!B:J,9,0),"0")</f>
        <v>42</v>
      </c>
      <c r="GZ66" s="103">
        <f>IFERROR(VLOOKUP(B66,'[1]28'!B:K,10,0),"0")</f>
        <v>0</v>
      </c>
      <c r="HA66" s="103">
        <f>IFERROR(VLOOKUP(B66,'[1]28'!B:L,11,0),"0")</f>
        <v>5</v>
      </c>
      <c r="HB66" s="101">
        <f t="shared" si="36"/>
        <v>69</v>
      </c>
      <c r="HC66" s="103">
        <f>IFERROR(VLOOKUP(B66,'[1]29'!B:D,3,0),"0")</f>
        <v>0</v>
      </c>
      <c r="HD66" s="103">
        <f>IFERROR(VLOOKUP(B66,'[1]29'!B:E,4,0),"0")</f>
        <v>9</v>
      </c>
      <c r="HE66" s="103">
        <f>IFERROR(VLOOKUP(B66,'[1]29'!B:F,5,0),"0")</f>
        <v>0</v>
      </c>
      <c r="HF66" s="103">
        <f>IFERROR(VLOOKUP(B66,'[1]29'!B:J,9,0),"0")</f>
        <v>6</v>
      </c>
      <c r="HG66" s="103">
        <f>IFERROR(VLOOKUP(B66,'[1]29'!B:K,10,0),"0")</f>
        <v>0</v>
      </c>
      <c r="HH66" s="103">
        <f>IFERROR(VLOOKUP(B66,'[1]29'!B:L,11,0),"0")</f>
        <v>0</v>
      </c>
      <c r="HI66" s="101">
        <f t="shared" si="37"/>
        <v>15</v>
      </c>
      <c r="HJ66" s="103">
        <f>IFERROR(VLOOKUP(B66,'[1]30'!B:D,3,0),"0")</f>
        <v>1</v>
      </c>
      <c r="HK66" s="103">
        <f>IFERROR(VLOOKUP(B66,'[1]30'!B:E,4,0),"0")</f>
        <v>6</v>
      </c>
      <c r="HL66" s="103">
        <f>IFERROR(VLOOKUP(B66,'[1]30'!B:F,5,0),"0")</f>
        <v>0</v>
      </c>
      <c r="HM66" s="103">
        <f>IFERROR(VLOOKUP(B66,'[1]30'!B:J,9,0),"0")</f>
        <v>33</v>
      </c>
      <c r="HN66" s="103">
        <f>IFERROR(VLOOKUP(B66,'[1]30'!B:K,10,0),"0")</f>
        <v>0</v>
      </c>
      <c r="HO66" s="103">
        <f>IFERROR(VLOOKUP(B66,'[1]30'!B:L,11,0),"0")</f>
        <v>6</v>
      </c>
      <c r="HP66" s="101">
        <f t="shared" si="38"/>
        <v>46</v>
      </c>
      <c r="HQ66" s="103">
        <f>IFERROR(VLOOKUP(B66,'[1]31'!B:D,3,0),"0")</f>
        <v>7</v>
      </c>
      <c r="HR66" s="103">
        <f>IFERROR(VLOOKUP(B66,'[1]31'!B:E,4,0),"0")</f>
        <v>6</v>
      </c>
      <c r="HS66" s="103">
        <f>IFERROR(VLOOKUP(B66,'[1]31'!B:F,5,0),"0")</f>
        <v>0</v>
      </c>
      <c r="HT66" s="103">
        <f>IFERROR(VLOOKUP(B66,'[1]31'!B:J,9,0),"0")</f>
        <v>75</v>
      </c>
      <c r="HU66" s="103">
        <f>IFERROR(VLOOKUP(B66,'[1]31'!B:K,10,0),"0")</f>
        <v>0</v>
      </c>
      <c r="HV66" s="103">
        <f>IFERROR(VLOOKUP(B66,'[1]31'!B:L,11,0),"0")</f>
        <v>0</v>
      </c>
      <c r="HW66" s="101">
        <f t="shared" si="39"/>
        <v>88</v>
      </c>
    </row>
    <row r="67" spans="1:231" x14ac:dyDescent="0.6">
      <c r="A67" s="83">
        <v>64</v>
      </c>
      <c r="B67" s="83">
        <v>1112009</v>
      </c>
      <c r="C67" s="84" t="s">
        <v>16927</v>
      </c>
      <c r="D67" s="83" t="s">
        <v>168</v>
      </c>
      <c r="E67" s="85">
        <v>14.89</v>
      </c>
      <c r="F67" s="99">
        <f t="shared" si="41"/>
        <v>14294.400000000001</v>
      </c>
      <c r="G67" s="100">
        <f t="shared" si="42"/>
        <v>294</v>
      </c>
      <c r="H67" s="100">
        <f t="shared" si="42"/>
        <v>28</v>
      </c>
      <c r="I67" s="100">
        <f t="shared" si="42"/>
        <v>91</v>
      </c>
      <c r="J67" s="100">
        <f t="shared" si="42"/>
        <v>547</v>
      </c>
      <c r="K67" s="100">
        <f t="shared" si="42"/>
        <v>0</v>
      </c>
      <c r="L67" s="100">
        <f t="shared" si="42"/>
        <v>96</v>
      </c>
      <c r="M67" s="101">
        <f t="shared" si="7"/>
        <v>1056</v>
      </c>
      <c r="N67" s="102">
        <f t="shared" si="43"/>
        <v>960</v>
      </c>
      <c r="O67" s="103">
        <f>IFERROR(VLOOKUP(B67,'[1]1'!B:D,3,0),"0")</f>
        <v>0</v>
      </c>
      <c r="P67" s="103">
        <f>IFERROR(VLOOKUP(B67,'[1]1'!B:E,4,0),"0")</f>
        <v>0</v>
      </c>
      <c r="Q67" s="103">
        <f>IFERROR(VLOOKUP(B67,'[1]1'!B:F,5,0),"0")</f>
        <v>0</v>
      </c>
      <c r="R67" s="103">
        <f>IFERROR(VLOOKUP(B67,'[1]1'!B:J,9,0),"0")</f>
        <v>8</v>
      </c>
      <c r="S67" s="103">
        <f>IFERROR(VLOOKUP(B67,'[1]1'!B:K,10,0),"0")</f>
        <v>0</v>
      </c>
      <c r="T67" s="103">
        <f>IFERROR(VLOOKUP(B67,'[1]1'!B:L,11,0),"0")</f>
        <v>0</v>
      </c>
      <c r="U67" s="101">
        <f t="shared" si="9"/>
        <v>8</v>
      </c>
      <c r="V67" s="103">
        <f>IFERROR(VLOOKUP(B67,'[1]2'!B:D,3,0),"0")</f>
        <v>0</v>
      </c>
      <c r="W67" s="103">
        <f>IFERROR(VLOOKUP(B67,'[1]2'!B:E,4,0),"0")</f>
        <v>2</v>
      </c>
      <c r="X67" s="103">
        <f>IFERROR(VLOOKUP(B67,'[1]2'!B:F,5,0),"0")</f>
        <v>0</v>
      </c>
      <c r="Y67" s="103">
        <f>IFERROR(VLOOKUP(B67,'[1]2'!B:J,9,0),"0")</f>
        <v>9</v>
      </c>
      <c r="Z67" s="103">
        <f>IFERROR(VLOOKUP(B67,'[1]2'!B:K,10,0),"0")</f>
        <v>0</v>
      </c>
      <c r="AA67" s="103">
        <f>IFERROR(VLOOKUP(B67,'[1]2'!B:L,11,0),"0")</f>
        <v>2</v>
      </c>
      <c r="AB67" s="101">
        <f t="shared" si="10"/>
        <v>13</v>
      </c>
      <c r="AC67" s="103">
        <f>IFERROR(VLOOKUP(B67,'[1]3'!B:D,3,0),"0")</f>
        <v>10</v>
      </c>
      <c r="AD67" s="103">
        <f>IFERROR(VLOOKUP(B67,'[1]3'!B:E,4,0),"0")</f>
        <v>3</v>
      </c>
      <c r="AE67" s="103">
        <f>IFERROR(VLOOKUP(B67,'[1]3'!B:F,5,0),"0")</f>
        <v>9</v>
      </c>
      <c r="AF67" s="103">
        <f>IFERROR(VLOOKUP(B67,'[1]3'!B:J,9,0),"0")</f>
        <v>22</v>
      </c>
      <c r="AG67" s="103">
        <f>IFERROR(VLOOKUP(B67,'[1]3'!B:K,10,0),"0")</f>
        <v>0</v>
      </c>
      <c r="AH67" s="103">
        <f>IFERROR(VLOOKUP(B67,'[1]3'!B:L,11,0),"0")</f>
        <v>0</v>
      </c>
      <c r="AI67" s="101">
        <f t="shared" si="11"/>
        <v>44</v>
      </c>
      <c r="AJ67" s="103">
        <f>IFERROR(VLOOKUP(B67,'[1]4'!B:D,3,0),"0")</f>
        <v>17</v>
      </c>
      <c r="AK67" s="103">
        <f>IFERROR(VLOOKUP(B67,'[1]4'!B:E,4,0),"0")</f>
        <v>0</v>
      </c>
      <c r="AL67" s="103">
        <f>IFERROR(VLOOKUP(B67,'[1]4'!B:F,5,0),"0")</f>
        <v>12</v>
      </c>
      <c r="AM67" s="103">
        <f>IFERROR(VLOOKUP(B67,'[1]4'!B:J,9,0),"0")</f>
        <v>6</v>
      </c>
      <c r="AN67" s="103">
        <f>IFERROR(VLOOKUP(B67,'[1]4'!B:K,10,0),"0")</f>
        <v>0</v>
      </c>
      <c r="AO67" s="103">
        <f>IFERROR(VLOOKUP(B67,'[1]4'!B:L,11,0),"0")</f>
        <v>3</v>
      </c>
      <c r="AP67" s="101">
        <f t="shared" si="12"/>
        <v>38</v>
      </c>
      <c r="AQ67" s="103">
        <f>IFERROR(VLOOKUP(B67,'[1]5'!B:D,3,0),"0")</f>
        <v>62</v>
      </c>
      <c r="AR67" s="103">
        <f>IFERROR(VLOOKUP(B67,'[1]5'!B:E,4,0),"0")</f>
        <v>2</v>
      </c>
      <c r="AS67" s="103">
        <f>IFERROR(VLOOKUP(B67,'[1]5'!B:F,5,0),"0")</f>
        <v>4</v>
      </c>
      <c r="AT67" s="103">
        <f>IFERROR(VLOOKUP(B67,'[1]5'!B:J,9,0),"0")</f>
        <v>18</v>
      </c>
      <c r="AU67" s="103">
        <f>IFERROR(VLOOKUP(B67,'[1]5'!B:K,10,0),"0")</f>
        <v>0</v>
      </c>
      <c r="AV67" s="103">
        <f>IFERROR(VLOOKUP(B67,'[1]5'!B:L,11,0),"0")</f>
        <v>3</v>
      </c>
      <c r="AW67" s="101">
        <f t="shared" si="13"/>
        <v>89</v>
      </c>
      <c r="AX67" s="103">
        <f>IFERROR(VLOOKUP(B67,'[1]6'!B:D,3,0),"0")</f>
        <v>5</v>
      </c>
      <c r="AY67" s="103">
        <f>IFERROR(VLOOKUP(B67,'[1]6'!B:E,4,0),"0")</f>
        <v>0</v>
      </c>
      <c r="AZ67" s="103">
        <f>IFERROR(VLOOKUP(B67,'[1]6'!B:F,5,0),"0")</f>
        <v>4</v>
      </c>
      <c r="BA67" s="103">
        <f>IFERROR(VLOOKUP(B67,'[1]6'!B:J,9,0),"0")</f>
        <v>10</v>
      </c>
      <c r="BB67" s="103">
        <f>IFERROR(VLOOKUP(B67,'[1]6'!B:K,10,0),"0")</f>
        <v>0</v>
      </c>
      <c r="BC67" s="103">
        <f>IFERROR(VLOOKUP(B67,'[1]6'!B:L,11,0),"0")</f>
        <v>6</v>
      </c>
      <c r="BD67" s="101">
        <f t="shared" si="14"/>
        <v>25</v>
      </c>
      <c r="BE67" s="103">
        <f>IFERROR(VLOOKUP(B67,'[1]7'!B:D,3,0),"0")</f>
        <v>14</v>
      </c>
      <c r="BF67" s="103">
        <f>IFERROR(VLOOKUP(B67,'[1]7'!B:E,4,0),"0")</f>
        <v>1</v>
      </c>
      <c r="BG67" s="103">
        <f>IFERROR(VLOOKUP(B67,'[1]7'!B:F,5,0),"0")</f>
        <v>0</v>
      </c>
      <c r="BH67" s="103">
        <f>IFERROR(VLOOKUP(B67,'[1]7'!B:J,9,0),"0")</f>
        <v>11</v>
      </c>
      <c r="BI67" s="103">
        <f>IFERROR(VLOOKUP(B67,'[1]7'!B:K,10,0),"0")</f>
        <v>0</v>
      </c>
      <c r="BJ67" s="103">
        <f>IFERROR(VLOOKUP(B67,'[1]7'!B:L,11,0),"0")</f>
        <v>11</v>
      </c>
      <c r="BK67" s="101">
        <f t="shared" si="15"/>
        <v>37</v>
      </c>
      <c r="BL67" s="103">
        <f>IFERROR(VLOOKUP(B67,'[1]8'!B:D,3,0),"0")</f>
        <v>12</v>
      </c>
      <c r="BM67" s="103">
        <f>IFERROR(VLOOKUP(B67,'[1]8'!B:E,4,0),"0")</f>
        <v>1</v>
      </c>
      <c r="BN67" s="103">
        <f>IFERROR(VLOOKUP(B67,'[1]8'!B:F,5,0),"0")</f>
        <v>0</v>
      </c>
      <c r="BO67" s="103">
        <f>IFERROR(VLOOKUP(B67,'[1]8'!B:J,9,0),"0")</f>
        <v>2</v>
      </c>
      <c r="BP67" s="103">
        <f>IFERROR(VLOOKUP(B67,'[1]8'!B:K,10,0),"0")</f>
        <v>0</v>
      </c>
      <c r="BQ67" s="103">
        <f>IFERROR(VLOOKUP(B67,'[1]8'!B:L,11,0),"0")</f>
        <v>0</v>
      </c>
      <c r="BR67" s="101">
        <f t="shared" si="16"/>
        <v>15</v>
      </c>
      <c r="BS67" s="103">
        <f>IFERROR(VLOOKUP(B67,'[1]9'!B:D,3,0),"0")</f>
        <v>0</v>
      </c>
      <c r="BT67" s="103">
        <f>IFERROR(VLOOKUP(B67,'[1]9'!B:E,4,0),"0")</f>
        <v>0</v>
      </c>
      <c r="BU67" s="103">
        <f>IFERROR(VLOOKUP(B67,'[1]9'!B:F,5,0),"0")</f>
        <v>2</v>
      </c>
      <c r="BV67" s="103">
        <f>IFERROR(VLOOKUP(B67,'[1]9'!B:J,9,0),"0")</f>
        <v>5</v>
      </c>
      <c r="BW67" s="103">
        <f>IFERROR(VLOOKUP(B67,'[1]9'!B:K,10,0),"0")</f>
        <v>0</v>
      </c>
      <c r="BX67" s="103">
        <f>IFERROR(VLOOKUP(B67,'[1]9'!B:L,11,0),"0")</f>
        <v>0</v>
      </c>
      <c r="BY67" s="101">
        <f t="shared" si="17"/>
        <v>7</v>
      </c>
      <c r="BZ67" s="103">
        <f>IFERROR(VLOOKUP(B67,'[1]10'!B:D,3,0),"0")</f>
        <v>33</v>
      </c>
      <c r="CA67" s="103">
        <f>IFERROR(VLOOKUP(B67,'[1]10'!B:E,4,0),"0")</f>
        <v>1</v>
      </c>
      <c r="CB67" s="103">
        <f>IFERROR(VLOOKUP(B67,'[1]10'!B:F,5,0),"0")</f>
        <v>3</v>
      </c>
      <c r="CC67" s="103">
        <f>IFERROR(VLOOKUP(B67,'[1]10'!B:J,9,0),"0")</f>
        <v>11</v>
      </c>
      <c r="CD67" s="103">
        <f>IFERROR(VLOOKUP(B67,'[1]10'!B:K,10,0),"0")</f>
        <v>0</v>
      </c>
      <c r="CE67" s="103">
        <f>IFERROR(VLOOKUP(B67,'[1]10'!B:L,11,0),"0")</f>
        <v>0</v>
      </c>
      <c r="CF67" s="101">
        <f t="shared" si="18"/>
        <v>48</v>
      </c>
      <c r="CG67" s="103">
        <f>IFERROR(VLOOKUP(B67,'[1]11'!B:D,3,0),"0")</f>
        <v>7</v>
      </c>
      <c r="CH67" s="103">
        <f>IFERROR(VLOOKUP(B67,'[1]11'!B:E,4,0),"0")</f>
        <v>1</v>
      </c>
      <c r="CI67" s="103">
        <f>IFERROR(VLOOKUP(B67,'[1]11'!B:F,5,0),"0")</f>
        <v>2</v>
      </c>
      <c r="CJ67" s="103">
        <f>IFERROR(VLOOKUP(B67,'[1]11'!B:J,9,0),"0")</f>
        <v>6</v>
      </c>
      <c r="CK67" s="103">
        <f>IFERROR(VLOOKUP(B67,'[1]11'!B:K,10,0),"0")</f>
        <v>0</v>
      </c>
      <c r="CL67" s="103">
        <f>IFERROR(VLOOKUP(B67,'[1]11'!B:L,11,0),"0")</f>
        <v>0</v>
      </c>
      <c r="CM67" s="101">
        <f t="shared" si="19"/>
        <v>16</v>
      </c>
      <c r="CN67" s="103">
        <f>IFERROR(VLOOKUP(B67,'[1]12'!B:D,3,0),"0")</f>
        <v>22</v>
      </c>
      <c r="CO67" s="103">
        <f>IFERROR(VLOOKUP(B67,'[1]12'!B:E,4,0),"0")</f>
        <v>0</v>
      </c>
      <c r="CP67" s="103">
        <f>IFERROR(VLOOKUP(B67,'[1]12'!B:F,5,0),"0")</f>
        <v>0</v>
      </c>
      <c r="CQ67" s="103">
        <f>IFERROR(VLOOKUP(B67,'[1]12'!B:J,9,0),"0")</f>
        <v>9</v>
      </c>
      <c r="CR67" s="103">
        <f>IFERROR(VLOOKUP(B67,'[1]12'!B:K,10,0),"0")</f>
        <v>0</v>
      </c>
      <c r="CS67" s="103">
        <f>IFERROR(VLOOKUP(B67,'[1]12'!B:L,11,0),"0")</f>
        <v>5</v>
      </c>
      <c r="CT67" s="101">
        <f t="shared" si="20"/>
        <v>36</v>
      </c>
      <c r="CU67" s="103">
        <f>IFERROR(VLOOKUP(B67,'[1]13'!B:D,3,0),"0")</f>
        <v>5</v>
      </c>
      <c r="CV67" s="103">
        <f>IFERROR(VLOOKUP(B67,'[1]13'!B:E,4,0),"0")</f>
        <v>0</v>
      </c>
      <c r="CW67" s="103">
        <f>IFERROR(VLOOKUP(B67,'[1]13'!B:F,5,0),"0")</f>
        <v>0</v>
      </c>
      <c r="CX67" s="103">
        <f>IFERROR(VLOOKUP(B67,'[1]13'!B:J,9,0),"0")</f>
        <v>5</v>
      </c>
      <c r="CY67" s="103">
        <f>IFERROR(VLOOKUP(B67,'[1]13'!B:K,10,0),"0")</f>
        <v>0</v>
      </c>
      <c r="CZ67" s="103">
        <f>IFERROR(VLOOKUP(B67,'[1]13'!B:L,11,0),"0")</f>
        <v>0</v>
      </c>
      <c r="DA67" s="101">
        <f t="shared" si="21"/>
        <v>10</v>
      </c>
      <c r="DB67" s="103">
        <f>IFERROR(VLOOKUP(B67,'[1]14'!B:D,3,0),"0")</f>
        <v>0</v>
      </c>
      <c r="DC67" s="103">
        <f>IFERROR(VLOOKUP(B67,'[1]14'!B:E,4,0),"0")</f>
        <v>2</v>
      </c>
      <c r="DD67" s="103">
        <f>IFERROR(VLOOKUP(B67,'[1]14'!B:F,5,0),"0")</f>
        <v>5</v>
      </c>
      <c r="DE67" s="103">
        <f>IFERROR(VLOOKUP(B67,'[1]14'!B:J,9,0),"0")</f>
        <v>11</v>
      </c>
      <c r="DF67" s="103">
        <f>IFERROR(VLOOKUP(B67,'[1]14'!B:K,10,0),"0")</f>
        <v>0</v>
      </c>
      <c r="DG67" s="103">
        <f>IFERROR(VLOOKUP(B67,'[1]14'!B:L,11,0),"0")</f>
        <v>0</v>
      </c>
      <c r="DH67" s="101">
        <f t="shared" si="22"/>
        <v>18</v>
      </c>
      <c r="DI67" s="103">
        <f>IFERROR(VLOOKUP(B67,'[1]15'!B:D,3,0),"0")</f>
        <v>0</v>
      </c>
      <c r="DJ67" s="103">
        <f>IFERROR(VLOOKUP(B67,'[1]15'!B:E,4,0),"0")</f>
        <v>0</v>
      </c>
      <c r="DK67" s="103">
        <f>IFERROR(VLOOKUP(B67,'[1]15'!B:F,5,0),"0")</f>
        <v>0</v>
      </c>
      <c r="DL67" s="103">
        <f>IFERROR(VLOOKUP(B67,'[1]15'!B:J,9,0),"0")</f>
        <v>12</v>
      </c>
      <c r="DM67" s="103">
        <f>IFERROR(VLOOKUP(B67,'[1]15'!B:K,10,0),"0")</f>
        <v>0</v>
      </c>
      <c r="DN67" s="103">
        <f>IFERROR(VLOOKUP(B67,'[1]15'!B:L,11,0),"0")</f>
        <v>0</v>
      </c>
      <c r="DO67" s="101">
        <f t="shared" si="23"/>
        <v>12</v>
      </c>
      <c r="DP67" s="103">
        <f>IFERROR(VLOOKUP(B67,'[1]16'!B:D,3,0),"0")</f>
        <v>0</v>
      </c>
      <c r="DQ67" s="103">
        <f>IFERROR(VLOOKUP(B67,'[1]16'!B:E,4,0),"0")</f>
        <v>1</v>
      </c>
      <c r="DR67" s="103">
        <f>IFERROR(VLOOKUP(B67,'[1]16'!B:F,5,0),"0")</f>
        <v>7</v>
      </c>
      <c r="DS67" s="103">
        <f>IFERROR(VLOOKUP(B67,'[1]16'!B:J,9,0),"0")</f>
        <v>1</v>
      </c>
      <c r="DT67" s="103">
        <f>IFERROR(VLOOKUP(B67,'[1]16'!B:K,10,0),"0")</f>
        <v>0</v>
      </c>
      <c r="DU67" s="103">
        <f>IFERROR(VLOOKUP(B67,'[1]16'!B:L,11,0),"0")</f>
        <v>0</v>
      </c>
      <c r="DV67" s="101">
        <f t="shared" si="24"/>
        <v>9</v>
      </c>
      <c r="DW67" s="103">
        <f>IFERROR(VLOOKUP(B67,'[1]17'!B:D,3,0),"0")</f>
        <v>7</v>
      </c>
      <c r="DX67" s="103">
        <f>IFERROR(VLOOKUP(B67,'[1]17'!B:E,4,0),"0")</f>
        <v>0</v>
      </c>
      <c r="DY67" s="103">
        <f>IFERROR(VLOOKUP(B67,'[1]17'!B:F,5,0),"0")</f>
        <v>7</v>
      </c>
      <c r="DZ67" s="103">
        <f>IFERROR(VLOOKUP(B67,'[1]17'!B:J,9,0),"0")</f>
        <v>34</v>
      </c>
      <c r="EA67" s="103">
        <f>IFERROR(VLOOKUP(B67,'[1]17'!B:K,10,0),"0")</f>
        <v>0</v>
      </c>
      <c r="EB67" s="103">
        <f>IFERROR(VLOOKUP(B67,'[1]17'!B:L,11,0),"0")</f>
        <v>0</v>
      </c>
      <c r="EC67" s="101">
        <f t="shared" si="25"/>
        <v>48</v>
      </c>
      <c r="ED67" s="103">
        <f>IFERROR(VLOOKUP(B67,'[1]18'!B:D,3,0),"0")</f>
        <v>0</v>
      </c>
      <c r="EE67" s="103">
        <f>IFERROR(VLOOKUP(B67,'[1]18'!B:E,4,0),"0")</f>
        <v>2</v>
      </c>
      <c r="EF67" s="103">
        <f>IFERROR(VLOOKUP(B67,'[1]18'!B:F,5,0),"0")</f>
        <v>1</v>
      </c>
      <c r="EG67" s="103">
        <f>IFERROR(VLOOKUP(B67,'[1]18'!B:J,9,0),"0")</f>
        <v>86</v>
      </c>
      <c r="EH67" s="103">
        <f>IFERROR(VLOOKUP(B67,'[1]18'!B:K,10,0),"0")</f>
        <v>0</v>
      </c>
      <c r="EI67" s="103">
        <f>IFERROR(VLOOKUP(B67,'[1]18'!B:L,11,0),"0")</f>
        <v>13</v>
      </c>
      <c r="EJ67" s="101">
        <f t="shared" si="26"/>
        <v>102</v>
      </c>
      <c r="EK67" s="103">
        <f>IFERROR(VLOOKUP(B67,'[1]19'!B:D,3,0),"0")</f>
        <v>9</v>
      </c>
      <c r="EL67" s="103">
        <f>IFERROR(VLOOKUP(B67,'[1]19'!B:E,4,0),"0")</f>
        <v>1</v>
      </c>
      <c r="EM67" s="103">
        <f>IFERROR(VLOOKUP(B67,'[1]19'!B:F,5,0),"0")</f>
        <v>1</v>
      </c>
      <c r="EN67" s="103">
        <f>IFERROR(VLOOKUP(B67,'[1]19'!B:J,9,0),"0")</f>
        <v>27</v>
      </c>
      <c r="EO67" s="103">
        <f>IFERROR(VLOOKUP(B67,'[1]19'!B:K,10,0),"0")</f>
        <v>0</v>
      </c>
      <c r="EP67" s="103">
        <f>IFERROR(VLOOKUP(B67,'[1]19'!B:L,11,0),"0")</f>
        <v>5</v>
      </c>
      <c r="EQ67" s="101">
        <f t="shared" si="27"/>
        <v>43</v>
      </c>
      <c r="ER67" s="103">
        <f>IFERROR(VLOOKUP(B67,'[1]20'!B:D,3,0),"0")</f>
        <v>8</v>
      </c>
      <c r="ES67" s="103">
        <f>IFERROR(VLOOKUP(B67,'[1]20'!B:E,4,0),"0")</f>
        <v>0</v>
      </c>
      <c r="ET67" s="103">
        <f>IFERROR(VLOOKUP(B67,'[1]20'!B:F,5,0),"0")</f>
        <v>0</v>
      </c>
      <c r="EU67" s="103">
        <f>IFERROR(VLOOKUP(B67,'[1]20'!B:J,9,0),"0")</f>
        <v>29</v>
      </c>
      <c r="EV67" s="103">
        <f>IFERROR(VLOOKUP(B67,'[1]20'!B:K,10,0),"0")</f>
        <v>0</v>
      </c>
      <c r="EW67" s="103">
        <f>IFERROR(VLOOKUP(B67,'[1]20'!B:L,11,0),"0")</f>
        <v>0</v>
      </c>
      <c r="EX67" s="101">
        <f t="shared" si="28"/>
        <v>37</v>
      </c>
      <c r="EY67" s="103">
        <f>IFERROR(VLOOKUP(B67,'[1]21'!B:D,3,0),"0")</f>
        <v>8</v>
      </c>
      <c r="EZ67" s="103">
        <f>IFERROR(VLOOKUP(B67,'[1]21'!B:E,4,0),"0")</f>
        <v>1</v>
      </c>
      <c r="FA67" s="103">
        <f>IFERROR(VLOOKUP(B67,'[1]21'!B:F,5,0),"0")</f>
        <v>3</v>
      </c>
      <c r="FB67" s="103">
        <f>IFERROR(VLOOKUP(B67,'[1]21'!B:J,9,0),"0")</f>
        <v>7</v>
      </c>
      <c r="FC67" s="103">
        <f>IFERROR(VLOOKUP(B67,'[1]21'!B:K,10,0),"0")</f>
        <v>0</v>
      </c>
      <c r="FD67" s="103">
        <f>IFERROR(VLOOKUP(B67,'[1]21'!B:L,11,0),"0")</f>
        <v>10</v>
      </c>
      <c r="FE67" s="101">
        <f t="shared" si="29"/>
        <v>29</v>
      </c>
      <c r="FF67" s="103">
        <f>IFERROR(VLOOKUP(B67,'[1]22'!B:D,3,0),"0")</f>
        <v>10</v>
      </c>
      <c r="FG67" s="103">
        <f>IFERROR(VLOOKUP(B67,'[1]22'!B:E,4,0),"0")</f>
        <v>1</v>
      </c>
      <c r="FH67" s="103">
        <f>IFERROR(VLOOKUP(B67,'[1]22'!B:F,5,0),"0")</f>
        <v>3</v>
      </c>
      <c r="FI67" s="103">
        <f>IFERROR(VLOOKUP(B67,'[1]22'!B:J,9,0),"0")</f>
        <v>0</v>
      </c>
      <c r="FJ67" s="103">
        <f>IFERROR(VLOOKUP(B67,'[1]22'!B:K,10,0),"0")</f>
        <v>0</v>
      </c>
      <c r="FK67" s="103">
        <f>IFERROR(VLOOKUP(B67,'[1]22'!B:L,11,0),"0")</f>
        <v>0</v>
      </c>
      <c r="FL67" s="101">
        <f t="shared" si="30"/>
        <v>14</v>
      </c>
      <c r="FM67" s="103">
        <f>IFERROR(VLOOKUP(B67,'[1]23'!B:D,3,0),"0")</f>
        <v>0</v>
      </c>
      <c r="FN67" s="103">
        <f>IFERROR(VLOOKUP(B67,'[1]23'!B:E,4,0),"0")</f>
        <v>0</v>
      </c>
      <c r="FO67" s="103">
        <f>IFERROR(VLOOKUP(B67,'[1]23'!B:F,5,0),"0")</f>
        <v>0</v>
      </c>
      <c r="FP67" s="103">
        <f>IFERROR(VLOOKUP(B67,'[1]23'!B:J,9,0),"0")</f>
        <v>0</v>
      </c>
      <c r="FQ67" s="103">
        <f>IFERROR(VLOOKUP(B67,'[1]23'!B:K,10,0),"0")</f>
        <v>0</v>
      </c>
      <c r="FR67" s="103">
        <f>IFERROR(VLOOKUP(B67,'[1]23'!B:L,11,0),"0")</f>
        <v>0</v>
      </c>
      <c r="FS67" s="101">
        <f t="shared" si="31"/>
        <v>0</v>
      </c>
      <c r="FT67" s="103">
        <f>IFERROR(VLOOKUP(B67,'[1]24'!B:D,3,0),"0")</f>
        <v>15</v>
      </c>
      <c r="FU67" s="103">
        <f>IFERROR(VLOOKUP(B67,'[1]24'!B:E,4,0),"0")</f>
        <v>0</v>
      </c>
      <c r="FV67" s="103">
        <f>IFERROR(VLOOKUP(B67,'[1]24'!B:F,5,0),"0")</f>
        <v>4</v>
      </c>
      <c r="FW67" s="103">
        <f>IFERROR(VLOOKUP(B67,'[1]24'!B:J,9,0),"0")</f>
        <v>59</v>
      </c>
      <c r="FX67" s="103">
        <f>IFERROR(VLOOKUP(B67,'[1]24'!B:K,10,0),"0")</f>
        <v>0</v>
      </c>
      <c r="FY67" s="103">
        <f>IFERROR(VLOOKUP(B67,'[1]24'!B:L,11,0),"0")</f>
        <v>0</v>
      </c>
      <c r="FZ67" s="101">
        <f t="shared" si="32"/>
        <v>78</v>
      </c>
      <c r="GA67" s="103">
        <f>IFERROR(VLOOKUP(B67,'[1]25'!B:D,3,0),"0")</f>
        <v>9</v>
      </c>
      <c r="GB67" s="103">
        <f>IFERROR(VLOOKUP(B67,'[1]25'!B:E,4,0),"0")</f>
        <v>3</v>
      </c>
      <c r="GC67" s="103">
        <f>IFERROR(VLOOKUP(B67,'[1]25'!B:F,5,0),"0")</f>
        <v>4</v>
      </c>
      <c r="GD67" s="103">
        <f>IFERROR(VLOOKUP(B67,'[1]25'!B:J,9,0),"0")</f>
        <v>37</v>
      </c>
      <c r="GE67" s="103">
        <f>IFERROR(VLOOKUP(B67,'[1]25'!B:K,10,0),"0")</f>
        <v>0</v>
      </c>
      <c r="GF67" s="103">
        <f>IFERROR(VLOOKUP(B67,'[1]25'!B:L,11,0),"0")</f>
        <v>0</v>
      </c>
      <c r="GG67" s="101">
        <f t="shared" si="33"/>
        <v>53</v>
      </c>
      <c r="GH67" s="103">
        <f>IFERROR(VLOOKUP(B67,'[1]26'!B:D,3,0),"0")</f>
        <v>13</v>
      </c>
      <c r="GI67" s="103">
        <f>IFERROR(VLOOKUP(B67,'[1]26'!B:E,4,0),"0")</f>
        <v>1</v>
      </c>
      <c r="GJ67" s="103">
        <f>IFERROR(VLOOKUP(B67,'[1]26'!B:F,5,0),"0")</f>
        <v>8</v>
      </c>
      <c r="GK67" s="103">
        <f>IFERROR(VLOOKUP(B67,'[1]26'!B:J,9,0),"0")</f>
        <v>35</v>
      </c>
      <c r="GL67" s="103">
        <f>IFERROR(VLOOKUP(B67,'[1]26'!B:K,10,0),"0")</f>
        <v>0</v>
      </c>
      <c r="GM67" s="103">
        <f>IFERROR(VLOOKUP(B67,'[1]26'!B:L,11,0),"0")</f>
        <v>5</v>
      </c>
      <c r="GN67" s="101">
        <f t="shared" si="34"/>
        <v>62</v>
      </c>
      <c r="GO67" s="103">
        <f>IFERROR(VLOOKUP(B67,'[1]27'!B:D,3,0),"0")</f>
        <v>0</v>
      </c>
      <c r="GP67" s="103">
        <f>IFERROR(VLOOKUP(B67,'[1]27'!B:E,4,0),"0")</f>
        <v>0</v>
      </c>
      <c r="GQ67" s="103">
        <f>IFERROR(VLOOKUP(B67,'[1]27'!B:F,5,0),"0")</f>
        <v>5</v>
      </c>
      <c r="GR67" s="103">
        <f>IFERROR(VLOOKUP(B67,'[1]27'!B:J,9,0),"0")</f>
        <v>14</v>
      </c>
      <c r="GS67" s="103">
        <f>IFERROR(VLOOKUP(B67,'[1]27'!B:K,10,0),"0")</f>
        <v>0</v>
      </c>
      <c r="GT67" s="103">
        <f>IFERROR(VLOOKUP(B67,'[1]27'!B:L,11,0),"0")</f>
        <v>0</v>
      </c>
      <c r="GU67" s="101">
        <f t="shared" si="35"/>
        <v>19</v>
      </c>
      <c r="GV67" s="103">
        <f>IFERROR(VLOOKUP(B67,'[1]28'!B:D,3,0),"0")</f>
        <v>0</v>
      </c>
      <c r="GW67" s="103">
        <f>IFERROR(VLOOKUP(B67,'[1]28'!B:E,4,0),"0")</f>
        <v>1</v>
      </c>
      <c r="GX67" s="103">
        <f>IFERROR(VLOOKUP(B67,'[1]28'!B:F,5,0),"0")</f>
        <v>2</v>
      </c>
      <c r="GY67" s="103">
        <f>IFERROR(VLOOKUP(B67,'[1]28'!B:J,9,0),"0")</f>
        <v>28</v>
      </c>
      <c r="GZ67" s="103">
        <f>IFERROR(VLOOKUP(B67,'[1]28'!B:K,10,0),"0")</f>
        <v>0</v>
      </c>
      <c r="HA67" s="103">
        <f>IFERROR(VLOOKUP(B67,'[1]28'!B:L,11,0),"0")</f>
        <v>27</v>
      </c>
      <c r="HB67" s="101">
        <f t="shared" si="36"/>
        <v>58</v>
      </c>
      <c r="HC67" s="103">
        <f>IFERROR(VLOOKUP(B67,'[1]29'!B:D,3,0),"0")</f>
        <v>8</v>
      </c>
      <c r="HD67" s="103">
        <f>IFERROR(VLOOKUP(B67,'[1]29'!B:E,4,0),"0")</f>
        <v>3</v>
      </c>
      <c r="HE67" s="103">
        <f>IFERROR(VLOOKUP(B67,'[1]29'!B:F,5,0),"0")</f>
        <v>1</v>
      </c>
      <c r="HF67" s="103">
        <f>IFERROR(VLOOKUP(B67,'[1]29'!B:J,9,0),"0")</f>
        <v>10</v>
      </c>
      <c r="HG67" s="103">
        <f>IFERROR(VLOOKUP(B67,'[1]29'!B:K,10,0),"0")</f>
        <v>0</v>
      </c>
      <c r="HH67" s="103">
        <f>IFERROR(VLOOKUP(B67,'[1]29'!B:L,11,0),"0")</f>
        <v>0</v>
      </c>
      <c r="HI67" s="101">
        <f t="shared" si="37"/>
        <v>22</v>
      </c>
      <c r="HJ67" s="103">
        <f>IFERROR(VLOOKUP(B67,'[1]30'!B:D,3,0),"0")</f>
        <v>9</v>
      </c>
      <c r="HK67" s="103">
        <f>IFERROR(VLOOKUP(B67,'[1]30'!B:E,4,0),"0")</f>
        <v>1</v>
      </c>
      <c r="HL67" s="103">
        <f>IFERROR(VLOOKUP(B67,'[1]30'!B:F,5,0),"0")</f>
        <v>3</v>
      </c>
      <c r="HM67" s="103">
        <f>IFERROR(VLOOKUP(B67,'[1]30'!B:J,9,0),"0")</f>
        <v>3</v>
      </c>
      <c r="HN67" s="103">
        <f>IFERROR(VLOOKUP(B67,'[1]30'!B:K,10,0),"0")</f>
        <v>0</v>
      </c>
      <c r="HO67" s="103">
        <f>IFERROR(VLOOKUP(B67,'[1]30'!B:L,11,0),"0")</f>
        <v>6</v>
      </c>
      <c r="HP67" s="101">
        <f t="shared" si="38"/>
        <v>22</v>
      </c>
      <c r="HQ67" s="103">
        <f>IFERROR(VLOOKUP(B67,'[1]31'!B:D,3,0),"0")</f>
        <v>11</v>
      </c>
      <c r="HR67" s="103">
        <f>IFERROR(VLOOKUP(B67,'[1]31'!B:E,4,0),"0")</f>
        <v>0</v>
      </c>
      <c r="HS67" s="103">
        <f>IFERROR(VLOOKUP(B67,'[1]31'!B:F,5,0),"0")</f>
        <v>1</v>
      </c>
      <c r="HT67" s="103">
        <f>IFERROR(VLOOKUP(B67,'[1]31'!B:J,9,0),"0")</f>
        <v>32</v>
      </c>
      <c r="HU67" s="103">
        <f>IFERROR(VLOOKUP(B67,'[1]31'!B:K,10,0),"0")</f>
        <v>0</v>
      </c>
      <c r="HV67" s="103">
        <f>IFERROR(VLOOKUP(B67,'[1]31'!B:L,11,0),"0")</f>
        <v>0</v>
      </c>
      <c r="HW67" s="101">
        <f t="shared" si="39"/>
        <v>44</v>
      </c>
    </row>
    <row r="68" spans="1:231" x14ac:dyDescent="0.6">
      <c r="A68" s="83">
        <v>65</v>
      </c>
      <c r="B68" s="83">
        <v>1112011</v>
      </c>
      <c r="C68" s="84" t="s">
        <v>16928</v>
      </c>
      <c r="D68" s="83" t="s">
        <v>168</v>
      </c>
      <c r="E68" s="85">
        <v>14.23</v>
      </c>
      <c r="F68" s="99">
        <f t="shared" si="41"/>
        <v>15368.4</v>
      </c>
      <c r="G68" s="100">
        <f t="shared" si="42"/>
        <v>281</v>
      </c>
      <c r="H68" s="100">
        <f t="shared" si="42"/>
        <v>21</v>
      </c>
      <c r="I68" s="100">
        <f t="shared" si="42"/>
        <v>254</v>
      </c>
      <c r="J68" s="100">
        <f t="shared" si="42"/>
        <v>524</v>
      </c>
      <c r="K68" s="100">
        <f t="shared" si="42"/>
        <v>0</v>
      </c>
      <c r="L68" s="100">
        <f t="shared" si="42"/>
        <v>97</v>
      </c>
      <c r="M68" s="101">
        <f t="shared" si="7"/>
        <v>1177</v>
      </c>
      <c r="N68" s="102">
        <f t="shared" si="43"/>
        <v>1080</v>
      </c>
      <c r="O68" s="103">
        <f>IFERROR(VLOOKUP(B68,'[1]1'!B:D,3,0),"0")</f>
        <v>3</v>
      </c>
      <c r="P68" s="103">
        <f>IFERROR(VLOOKUP(B68,'[1]1'!B:E,4,0),"0")</f>
        <v>0</v>
      </c>
      <c r="Q68" s="103">
        <f>IFERROR(VLOOKUP(B68,'[1]1'!B:F,5,0),"0")</f>
        <v>2</v>
      </c>
      <c r="R68" s="103">
        <f>IFERROR(VLOOKUP(B68,'[1]1'!B:J,9,0),"0")</f>
        <v>9</v>
      </c>
      <c r="S68" s="103">
        <f>IFERROR(VLOOKUP(B68,'[1]1'!B:K,10,0),"0")</f>
        <v>0</v>
      </c>
      <c r="T68" s="103">
        <f>IFERROR(VLOOKUP(B68,'[1]1'!B:L,11,0),"0")</f>
        <v>30</v>
      </c>
      <c r="U68" s="101">
        <f t="shared" si="9"/>
        <v>44</v>
      </c>
      <c r="V68" s="103">
        <f>IFERROR(VLOOKUP(B68,'[1]2'!B:D,3,0),"0")</f>
        <v>0</v>
      </c>
      <c r="W68" s="103">
        <f>IFERROR(VLOOKUP(B68,'[1]2'!B:E,4,0),"0")</f>
        <v>2</v>
      </c>
      <c r="X68" s="103">
        <f>IFERROR(VLOOKUP(B68,'[1]2'!B:F,5,0),"0")</f>
        <v>6</v>
      </c>
      <c r="Y68" s="103">
        <f>IFERROR(VLOOKUP(B68,'[1]2'!B:J,9,0),"0")</f>
        <v>8</v>
      </c>
      <c r="Z68" s="103">
        <f>IFERROR(VLOOKUP(B68,'[1]2'!B:K,10,0),"0")</f>
        <v>0</v>
      </c>
      <c r="AA68" s="103">
        <f>IFERROR(VLOOKUP(B68,'[1]2'!B:L,11,0),"0")</f>
        <v>0</v>
      </c>
      <c r="AB68" s="101">
        <f t="shared" si="10"/>
        <v>16</v>
      </c>
      <c r="AC68" s="103">
        <f>IFERROR(VLOOKUP(B68,'[1]3'!B:D,3,0),"0")</f>
        <v>15</v>
      </c>
      <c r="AD68" s="103">
        <f>IFERROR(VLOOKUP(B68,'[1]3'!B:E,4,0),"0")</f>
        <v>2</v>
      </c>
      <c r="AE68" s="103">
        <f>IFERROR(VLOOKUP(B68,'[1]3'!B:F,5,0),"0")</f>
        <v>9</v>
      </c>
      <c r="AF68" s="103">
        <f>IFERROR(VLOOKUP(B68,'[1]3'!B:J,9,0),"0")</f>
        <v>21</v>
      </c>
      <c r="AG68" s="103">
        <f>IFERROR(VLOOKUP(B68,'[1]3'!B:K,10,0),"0")</f>
        <v>0</v>
      </c>
      <c r="AH68" s="103">
        <f>IFERROR(VLOOKUP(B68,'[1]3'!B:L,11,0),"0")</f>
        <v>0</v>
      </c>
      <c r="AI68" s="101">
        <f t="shared" si="11"/>
        <v>47</v>
      </c>
      <c r="AJ68" s="103">
        <f>IFERROR(VLOOKUP(B68,'[1]4'!B:D,3,0),"0")</f>
        <v>16</v>
      </c>
      <c r="AK68" s="103">
        <f>IFERROR(VLOOKUP(B68,'[1]4'!B:E,4,0),"0")</f>
        <v>1</v>
      </c>
      <c r="AL68" s="103">
        <f>IFERROR(VLOOKUP(B68,'[1]4'!B:F,5,0),"0")</f>
        <v>13</v>
      </c>
      <c r="AM68" s="103">
        <f>IFERROR(VLOOKUP(B68,'[1]4'!B:J,9,0),"0")</f>
        <v>6</v>
      </c>
      <c r="AN68" s="103">
        <f>IFERROR(VLOOKUP(B68,'[1]4'!B:K,10,0),"0")</f>
        <v>0</v>
      </c>
      <c r="AO68" s="103">
        <f>IFERROR(VLOOKUP(B68,'[1]4'!B:L,11,0),"0")</f>
        <v>5</v>
      </c>
      <c r="AP68" s="101">
        <f t="shared" si="12"/>
        <v>41</v>
      </c>
      <c r="AQ68" s="103">
        <f>IFERROR(VLOOKUP(B68,'[1]5'!B:D,3,0),"0")</f>
        <v>52</v>
      </c>
      <c r="AR68" s="103">
        <f>IFERROR(VLOOKUP(B68,'[1]5'!B:E,4,0),"0")</f>
        <v>2</v>
      </c>
      <c r="AS68" s="103">
        <f>IFERROR(VLOOKUP(B68,'[1]5'!B:F,5,0),"0")</f>
        <v>14</v>
      </c>
      <c r="AT68" s="103">
        <f>IFERROR(VLOOKUP(B68,'[1]5'!B:J,9,0),"0")</f>
        <v>18</v>
      </c>
      <c r="AU68" s="103">
        <f>IFERROR(VLOOKUP(B68,'[1]5'!B:K,10,0),"0")</f>
        <v>0</v>
      </c>
      <c r="AV68" s="103">
        <f>IFERROR(VLOOKUP(B68,'[1]5'!B:L,11,0),"0")</f>
        <v>5</v>
      </c>
      <c r="AW68" s="101">
        <f t="shared" si="13"/>
        <v>91</v>
      </c>
      <c r="AX68" s="103">
        <f>IFERROR(VLOOKUP(B68,'[1]6'!B:D,3,0),"0")</f>
        <v>8</v>
      </c>
      <c r="AY68" s="103">
        <f>IFERROR(VLOOKUP(B68,'[1]6'!B:E,4,0),"0")</f>
        <v>0</v>
      </c>
      <c r="AZ68" s="103">
        <f>IFERROR(VLOOKUP(B68,'[1]6'!B:F,5,0),"0")</f>
        <v>6</v>
      </c>
      <c r="BA68" s="103">
        <f>IFERROR(VLOOKUP(B68,'[1]6'!B:J,9,0),"0")</f>
        <v>9</v>
      </c>
      <c r="BB68" s="103">
        <f>IFERROR(VLOOKUP(B68,'[1]6'!B:K,10,0),"0")</f>
        <v>0</v>
      </c>
      <c r="BC68" s="103">
        <f>IFERROR(VLOOKUP(B68,'[1]6'!B:L,11,0),"0")</f>
        <v>8</v>
      </c>
      <c r="BD68" s="101">
        <f t="shared" si="14"/>
        <v>31</v>
      </c>
      <c r="BE68" s="103">
        <f>IFERROR(VLOOKUP(B68,'[1]7'!B:D,3,0),"0")</f>
        <v>13</v>
      </c>
      <c r="BF68" s="103">
        <f>IFERROR(VLOOKUP(B68,'[1]7'!B:E,4,0),"0")</f>
        <v>1</v>
      </c>
      <c r="BG68" s="103">
        <f>IFERROR(VLOOKUP(B68,'[1]7'!B:F,5,0),"0")</f>
        <v>0</v>
      </c>
      <c r="BH68" s="103">
        <f>IFERROR(VLOOKUP(B68,'[1]7'!B:J,9,0),"0")</f>
        <v>10</v>
      </c>
      <c r="BI68" s="103">
        <f>IFERROR(VLOOKUP(B68,'[1]7'!B:K,10,0),"0")</f>
        <v>0</v>
      </c>
      <c r="BJ68" s="103">
        <f>IFERROR(VLOOKUP(B68,'[1]7'!B:L,11,0),"0")</f>
        <v>0</v>
      </c>
      <c r="BK68" s="101">
        <f t="shared" si="15"/>
        <v>24</v>
      </c>
      <c r="BL68" s="103">
        <f>IFERROR(VLOOKUP(B68,'[1]8'!B:D,3,0),"0")</f>
        <v>11</v>
      </c>
      <c r="BM68" s="103">
        <f>IFERROR(VLOOKUP(B68,'[1]8'!B:E,4,0),"0")</f>
        <v>0</v>
      </c>
      <c r="BN68" s="103">
        <f>IFERROR(VLOOKUP(B68,'[1]8'!B:F,5,0),"0")</f>
        <v>7</v>
      </c>
      <c r="BO68" s="103">
        <f>IFERROR(VLOOKUP(B68,'[1]8'!B:J,9,0),"0")</f>
        <v>3</v>
      </c>
      <c r="BP68" s="103">
        <f>IFERROR(VLOOKUP(B68,'[1]8'!B:K,10,0),"0")</f>
        <v>0</v>
      </c>
      <c r="BQ68" s="103">
        <f>IFERROR(VLOOKUP(B68,'[1]8'!B:L,11,0),"0")</f>
        <v>0</v>
      </c>
      <c r="BR68" s="101">
        <f t="shared" si="16"/>
        <v>21</v>
      </c>
      <c r="BS68" s="103">
        <f>IFERROR(VLOOKUP(B68,'[1]9'!B:D,3,0),"0")</f>
        <v>0</v>
      </c>
      <c r="BT68" s="103">
        <f>IFERROR(VLOOKUP(B68,'[1]9'!B:E,4,0),"0")</f>
        <v>0</v>
      </c>
      <c r="BU68" s="103">
        <f>IFERROR(VLOOKUP(B68,'[1]9'!B:F,5,0),"0")</f>
        <v>2</v>
      </c>
      <c r="BV68" s="103">
        <f>IFERROR(VLOOKUP(B68,'[1]9'!B:J,9,0),"0")</f>
        <v>5</v>
      </c>
      <c r="BW68" s="103">
        <f>IFERROR(VLOOKUP(B68,'[1]9'!B:K,10,0),"0")</f>
        <v>0</v>
      </c>
      <c r="BX68" s="103">
        <f>IFERROR(VLOOKUP(B68,'[1]9'!B:L,11,0),"0")</f>
        <v>0</v>
      </c>
      <c r="BY68" s="101">
        <f t="shared" si="17"/>
        <v>7</v>
      </c>
      <c r="BZ68" s="103">
        <f>IFERROR(VLOOKUP(B68,'[1]10'!B:D,3,0),"0")</f>
        <v>31</v>
      </c>
      <c r="CA68" s="103">
        <f>IFERROR(VLOOKUP(B68,'[1]10'!B:E,4,0),"0")</f>
        <v>1</v>
      </c>
      <c r="CB68" s="103">
        <f>IFERROR(VLOOKUP(B68,'[1]10'!B:F,5,0),"0")</f>
        <v>3</v>
      </c>
      <c r="CC68" s="103">
        <f>IFERROR(VLOOKUP(B68,'[1]10'!B:J,9,0),"0")</f>
        <v>11</v>
      </c>
      <c r="CD68" s="103">
        <f>IFERROR(VLOOKUP(B68,'[1]10'!B:K,10,0),"0")</f>
        <v>0</v>
      </c>
      <c r="CE68" s="103">
        <f>IFERROR(VLOOKUP(B68,'[1]10'!B:L,11,0),"0")</f>
        <v>0</v>
      </c>
      <c r="CF68" s="101">
        <f t="shared" si="18"/>
        <v>46</v>
      </c>
      <c r="CG68" s="103">
        <f>IFERROR(VLOOKUP(B68,'[1]11'!B:D,3,0),"0")</f>
        <v>8</v>
      </c>
      <c r="CH68" s="103">
        <f>IFERROR(VLOOKUP(B68,'[1]11'!B:E,4,0),"0")</f>
        <v>2</v>
      </c>
      <c r="CI68" s="103">
        <f>IFERROR(VLOOKUP(B68,'[1]11'!B:F,5,0),"0")</f>
        <v>16</v>
      </c>
      <c r="CJ68" s="103">
        <f>IFERROR(VLOOKUP(B68,'[1]11'!B:J,9,0),"0")</f>
        <v>8</v>
      </c>
      <c r="CK68" s="103">
        <f>IFERROR(VLOOKUP(B68,'[1]11'!B:K,10,0),"0")</f>
        <v>0</v>
      </c>
      <c r="CL68" s="103">
        <f>IFERROR(VLOOKUP(B68,'[1]11'!B:L,11,0),"0")</f>
        <v>0</v>
      </c>
      <c r="CM68" s="101">
        <f t="shared" si="19"/>
        <v>34</v>
      </c>
      <c r="CN68" s="103">
        <f>IFERROR(VLOOKUP(B68,'[1]12'!B:D,3,0),"0")</f>
        <v>15</v>
      </c>
      <c r="CO68" s="103">
        <f>IFERROR(VLOOKUP(B68,'[1]12'!B:E,4,0),"0")</f>
        <v>0</v>
      </c>
      <c r="CP68" s="103">
        <f>IFERROR(VLOOKUP(B68,'[1]12'!B:F,5,0),"0")</f>
        <v>6</v>
      </c>
      <c r="CQ68" s="103">
        <f>IFERROR(VLOOKUP(B68,'[1]12'!B:J,9,0),"0")</f>
        <v>8</v>
      </c>
      <c r="CR68" s="103">
        <f>IFERROR(VLOOKUP(B68,'[1]12'!B:K,10,0),"0")</f>
        <v>0</v>
      </c>
      <c r="CS68" s="103">
        <f>IFERROR(VLOOKUP(B68,'[1]12'!B:L,11,0),"0")</f>
        <v>5</v>
      </c>
      <c r="CT68" s="101">
        <f t="shared" si="20"/>
        <v>34</v>
      </c>
      <c r="CU68" s="103">
        <f>IFERROR(VLOOKUP(B68,'[1]13'!B:D,3,0),"0")</f>
        <v>5</v>
      </c>
      <c r="CV68" s="103">
        <f>IFERROR(VLOOKUP(B68,'[1]13'!B:E,4,0),"0")</f>
        <v>0</v>
      </c>
      <c r="CW68" s="103">
        <f>IFERROR(VLOOKUP(B68,'[1]13'!B:F,5,0),"0")</f>
        <v>4</v>
      </c>
      <c r="CX68" s="103">
        <f>IFERROR(VLOOKUP(B68,'[1]13'!B:J,9,0),"0")</f>
        <v>5</v>
      </c>
      <c r="CY68" s="103">
        <f>IFERROR(VLOOKUP(B68,'[1]13'!B:K,10,0),"0")</f>
        <v>0</v>
      </c>
      <c r="CZ68" s="103">
        <f>IFERROR(VLOOKUP(B68,'[1]13'!B:L,11,0),"0")</f>
        <v>0</v>
      </c>
      <c r="DA68" s="101">
        <f t="shared" si="21"/>
        <v>14</v>
      </c>
      <c r="DB68" s="103">
        <f>IFERROR(VLOOKUP(B68,'[1]14'!B:D,3,0),"0")</f>
        <v>0</v>
      </c>
      <c r="DC68" s="103">
        <f>IFERROR(VLOOKUP(B68,'[1]14'!B:E,4,0),"0")</f>
        <v>2</v>
      </c>
      <c r="DD68" s="103">
        <f>IFERROR(VLOOKUP(B68,'[1]14'!B:F,5,0),"0")</f>
        <v>18</v>
      </c>
      <c r="DE68" s="103">
        <f>IFERROR(VLOOKUP(B68,'[1]14'!B:J,9,0),"0")</f>
        <v>13</v>
      </c>
      <c r="DF68" s="103">
        <f>IFERROR(VLOOKUP(B68,'[1]14'!B:K,10,0),"0")</f>
        <v>0</v>
      </c>
      <c r="DG68" s="103">
        <f>IFERROR(VLOOKUP(B68,'[1]14'!B:L,11,0),"0")</f>
        <v>0</v>
      </c>
      <c r="DH68" s="101">
        <f t="shared" si="22"/>
        <v>33</v>
      </c>
      <c r="DI68" s="103">
        <f>IFERROR(VLOOKUP(B68,'[1]15'!B:D,3,0),"0")</f>
        <v>0</v>
      </c>
      <c r="DJ68" s="103">
        <f>IFERROR(VLOOKUP(B68,'[1]15'!B:E,4,0),"0")</f>
        <v>0</v>
      </c>
      <c r="DK68" s="103">
        <f>IFERROR(VLOOKUP(B68,'[1]15'!B:F,5,0),"0")</f>
        <v>14</v>
      </c>
      <c r="DL68" s="103">
        <f>IFERROR(VLOOKUP(B68,'[1]15'!B:J,9,0),"0")</f>
        <v>10</v>
      </c>
      <c r="DM68" s="103">
        <f>IFERROR(VLOOKUP(B68,'[1]15'!B:K,10,0),"0")</f>
        <v>0</v>
      </c>
      <c r="DN68" s="103">
        <f>IFERROR(VLOOKUP(B68,'[1]15'!B:L,11,0),"0")</f>
        <v>0</v>
      </c>
      <c r="DO68" s="101">
        <f t="shared" si="23"/>
        <v>24</v>
      </c>
      <c r="DP68" s="103">
        <f>IFERROR(VLOOKUP(B68,'[1]16'!B:D,3,0),"0")</f>
        <v>0</v>
      </c>
      <c r="DQ68" s="103">
        <f>IFERROR(VLOOKUP(B68,'[1]16'!B:E,4,0),"0")</f>
        <v>0</v>
      </c>
      <c r="DR68" s="103">
        <f>IFERROR(VLOOKUP(B68,'[1]16'!B:F,5,0),"0")</f>
        <v>3</v>
      </c>
      <c r="DS68" s="103">
        <f>IFERROR(VLOOKUP(B68,'[1]16'!B:J,9,0),"0")</f>
        <v>1</v>
      </c>
      <c r="DT68" s="103">
        <f>IFERROR(VLOOKUP(B68,'[1]16'!B:K,10,0),"0")</f>
        <v>0</v>
      </c>
      <c r="DU68" s="103">
        <f>IFERROR(VLOOKUP(B68,'[1]16'!B:L,11,0),"0")</f>
        <v>0</v>
      </c>
      <c r="DV68" s="101">
        <f t="shared" si="24"/>
        <v>4</v>
      </c>
      <c r="DW68" s="103">
        <f>IFERROR(VLOOKUP(B68,'[1]17'!B:D,3,0),"0")</f>
        <v>37</v>
      </c>
      <c r="DX68" s="103">
        <f>IFERROR(VLOOKUP(B68,'[1]17'!B:E,4,0),"0")</f>
        <v>0</v>
      </c>
      <c r="DY68" s="103">
        <f>IFERROR(VLOOKUP(B68,'[1]17'!B:F,5,0),"0")</f>
        <v>13</v>
      </c>
      <c r="DZ68" s="103">
        <f>IFERROR(VLOOKUP(B68,'[1]17'!B:J,9,0),"0")</f>
        <v>30</v>
      </c>
      <c r="EA68" s="103">
        <f>IFERROR(VLOOKUP(B68,'[1]17'!B:K,10,0),"0")</f>
        <v>0</v>
      </c>
      <c r="EB68" s="103">
        <f>IFERROR(VLOOKUP(B68,'[1]17'!B:L,11,0),"0")</f>
        <v>0</v>
      </c>
      <c r="EC68" s="101">
        <f t="shared" si="25"/>
        <v>80</v>
      </c>
      <c r="ED68" s="103">
        <f>IFERROR(VLOOKUP(B68,'[1]18'!B:D,3,0),"0")</f>
        <v>0</v>
      </c>
      <c r="EE68" s="103">
        <f>IFERROR(VLOOKUP(B68,'[1]18'!B:E,4,0),"0")</f>
        <v>0</v>
      </c>
      <c r="EF68" s="103">
        <f>IFERROR(VLOOKUP(B68,'[1]18'!B:F,5,0),"0")</f>
        <v>15</v>
      </c>
      <c r="EG68" s="103">
        <f>IFERROR(VLOOKUP(B68,'[1]18'!B:J,9,0),"0")</f>
        <v>86</v>
      </c>
      <c r="EH68" s="103">
        <f>IFERROR(VLOOKUP(B68,'[1]18'!B:K,10,0),"0")</f>
        <v>0</v>
      </c>
      <c r="EI68" s="103">
        <f>IFERROR(VLOOKUP(B68,'[1]18'!B:L,11,0),"0")</f>
        <v>5</v>
      </c>
      <c r="EJ68" s="101">
        <f t="shared" si="26"/>
        <v>106</v>
      </c>
      <c r="EK68" s="103">
        <f>IFERROR(VLOOKUP(B68,'[1]19'!B:D,3,0),"0")</f>
        <v>7</v>
      </c>
      <c r="EL68" s="103">
        <f>IFERROR(VLOOKUP(B68,'[1]19'!B:E,4,0),"0")</f>
        <v>1</v>
      </c>
      <c r="EM68" s="103">
        <f>IFERROR(VLOOKUP(B68,'[1]19'!B:F,5,0),"0")</f>
        <v>3</v>
      </c>
      <c r="EN68" s="103">
        <f>IFERROR(VLOOKUP(B68,'[1]19'!B:J,9,0),"0")</f>
        <v>27</v>
      </c>
      <c r="EO68" s="103">
        <f>IFERROR(VLOOKUP(B68,'[1]19'!B:K,10,0),"0")</f>
        <v>0</v>
      </c>
      <c r="EP68" s="103">
        <f>IFERROR(VLOOKUP(B68,'[1]19'!B:L,11,0),"0")</f>
        <v>8</v>
      </c>
      <c r="EQ68" s="101">
        <f t="shared" si="27"/>
        <v>46</v>
      </c>
      <c r="ER68" s="103">
        <f>IFERROR(VLOOKUP(B68,'[1]20'!B:D,3,0),"0")</f>
        <v>7</v>
      </c>
      <c r="ES68" s="103">
        <f>IFERROR(VLOOKUP(B68,'[1]20'!B:E,4,0),"0")</f>
        <v>1</v>
      </c>
      <c r="ET68" s="103">
        <f>IFERROR(VLOOKUP(B68,'[1]20'!B:F,5,0),"0")</f>
        <v>20</v>
      </c>
      <c r="EU68" s="103">
        <f>IFERROR(VLOOKUP(B68,'[1]20'!B:J,9,0),"0")</f>
        <v>30</v>
      </c>
      <c r="EV68" s="103">
        <f>IFERROR(VLOOKUP(B68,'[1]20'!B:K,10,0),"0")</f>
        <v>0</v>
      </c>
      <c r="EW68" s="103">
        <f>IFERROR(VLOOKUP(B68,'[1]20'!B:L,11,0),"0")</f>
        <v>0</v>
      </c>
      <c r="EX68" s="101">
        <f t="shared" si="28"/>
        <v>58</v>
      </c>
      <c r="EY68" s="103">
        <f>IFERROR(VLOOKUP(B68,'[1]21'!B:D,3,0),"0")</f>
        <v>6</v>
      </c>
      <c r="EZ68" s="103">
        <f>IFERROR(VLOOKUP(B68,'[1]21'!B:E,4,0),"0")</f>
        <v>1</v>
      </c>
      <c r="FA68" s="103">
        <f>IFERROR(VLOOKUP(B68,'[1]21'!B:F,5,0),"0")</f>
        <v>7</v>
      </c>
      <c r="FB68" s="103">
        <f>IFERROR(VLOOKUP(B68,'[1]21'!B:J,9,0),"0")</f>
        <v>8</v>
      </c>
      <c r="FC68" s="103">
        <f>IFERROR(VLOOKUP(B68,'[1]21'!B:K,10,0),"0")</f>
        <v>0</v>
      </c>
      <c r="FD68" s="103">
        <f>IFERROR(VLOOKUP(B68,'[1]21'!B:L,11,0),"0")</f>
        <v>0</v>
      </c>
      <c r="FE68" s="101">
        <f t="shared" si="29"/>
        <v>22</v>
      </c>
      <c r="FF68" s="103">
        <f>IFERROR(VLOOKUP(B68,'[1]22'!B:D,3,0),"0")</f>
        <v>12</v>
      </c>
      <c r="FG68" s="103">
        <f>IFERROR(VLOOKUP(B68,'[1]22'!B:E,4,0),"0")</f>
        <v>0</v>
      </c>
      <c r="FH68" s="103">
        <f>IFERROR(VLOOKUP(B68,'[1]22'!B:F,5,0),"0")</f>
        <v>3</v>
      </c>
      <c r="FI68" s="103">
        <f>IFERROR(VLOOKUP(B68,'[1]22'!B:J,9,0),"0")</f>
        <v>0</v>
      </c>
      <c r="FJ68" s="103">
        <f>IFERROR(VLOOKUP(B68,'[1]22'!B:K,10,0),"0")</f>
        <v>0</v>
      </c>
      <c r="FK68" s="103">
        <f>IFERROR(VLOOKUP(B68,'[1]22'!B:L,11,0),"0")</f>
        <v>0</v>
      </c>
      <c r="FL68" s="101">
        <f t="shared" si="30"/>
        <v>15</v>
      </c>
      <c r="FM68" s="103">
        <f>IFERROR(VLOOKUP(B68,'[1]23'!B:D,3,0),"0")</f>
        <v>0</v>
      </c>
      <c r="FN68" s="103">
        <f>IFERROR(VLOOKUP(B68,'[1]23'!B:E,4,0),"0")</f>
        <v>0</v>
      </c>
      <c r="FO68" s="103">
        <f>IFERROR(VLOOKUP(B68,'[1]23'!B:F,5,0),"0")</f>
        <v>0</v>
      </c>
      <c r="FP68" s="103">
        <f>IFERROR(VLOOKUP(B68,'[1]23'!B:J,9,0),"0")</f>
        <v>1</v>
      </c>
      <c r="FQ68" s="103">
        <f>IFERROR(VLOOKUP(B68,'[1]23'!B:K,10,0),"0")</f>
        <v>0</v>
      </c>
      <c r="FR68" s="103">
        <f>IFERROR(VLOOKUP(B68,'[1]23'!B:L,11,0),"0")</f>
        <v>0</v>
      </c>
      <c r="FS68" s="101">
        <f t="shared" si="31"/>
        <v>1</v>
      </c>
      <c r="FT68" s="103">
        <f>IFERROR(VLOOKUP(B68,'[1]24'!B:D,3,0),"0")</f>
        <v>15</v>
      </c>
      <c r="FU68" s="103">
        <f>IFERROR(VLOOKUP(B68,'[1]24'!B:E,4,0),"0")</f>
        <v>0</v>
      </c>
      <c r="FV68" s="103">
        <f>IFERROR(VLOOKUP(B68,'[1]24'!B:F,5,0),"0")</f>
        <v>10</v>
      </c>
      <c r="FW68" s="103">
        <f>IFERROR(VLOOKUP(B68,'[1]24'!B:J,9,0),"0")</f>
        <v>43</v>
      </c>
      <c r="FX68" s="103">
        <f>IFERROR(VLOOKUP(B68,'[1]24'!B:K,10,0),"0")</f>
        <v>0</v>
      </c>
      <c r="FY68" s="103">
        <f>IFERROR(VLOOKUP(B68,'[1]24'!B:L,11,0),"0")</f>
        <v>0</v>
      </c>
      <c r="FZ68" s="101">
        <f t="shared" si="32"/>
        <v>68</v>
      </c>
      <c r="GA68" s="103">
        <f>IFERROR(VLOOKUP(B68,'[1]25'!B:D,3,0),"0")</f>
        <v>1</v>
      </c>
      <c r="GB68" s="103">
        <f>IFERROR(VLOOKUP(B68,'[1]25'!B:E,4,0),"0")</f>
        <v>1</v>
      </c>
      <c r="GC68" s="103">
        <f>IFERROR(VLOOKUP(B68,'[1]25'!B:F,5,0),"0")</f>
        <v>8</v>
      </c>
      <c r="GD68" s="103">
        <f>IFERROR(VLOOKUP(B68,'[1]25'!B:J,9,0),"0")</f>
        <v>34</v>
      </c>
      <c r="GE68" s="103">
        <f>IFERROR(VLOOKUP(B68,'[1]25'!B:K,10,0),"0")</f>
        <v>0</v>
      </c>
      <c r="GF68" s="103">
        <f>IFERROR(VLOOKUP(B68,'[1]25'!B:L,11,0),"0")</f>
        <v>0</v>
      </c>
      <c r="GG68" s="101">
        <f t="shared" si="33"/>
        <v>44</v>
      </c>
      <c r="GH68" s="103">
        <f>IFERROR(VLOOKUP(B68,'[1]26'!B:D,3,0),"0")</f>
        <v>4</v>
      </c>
      <c r="GI68" s="103">
        <f>IFERROR(VLOOKUP(B68,'[1]26'!B:E,4,0),"0")</f>
        <v>0</v>
      </c>
      <c r="GJ68" s="103">
        <f>IFERROR(VLOOKUP(B68,'[1]26'!B:F,5,0),"0")</f>
        <v>16</v>
      </c>
      <c r="GK68" s="103">
        <f>IFERROR(VLOOKUP(B68,'[1]26'!B:J,9,0),"0")</f>
        <v>34</v>
      </c>
      <c r="GL68" s="103">
        <f>IFERROR(VLOOKUP(B68,'[1]26'!B:K,10,0),"0")</f>
        <v>0</v>
      </c>
      <c r="GM68" s="103">
        <f>IFERROR(VLOOKUP(B68,'[1]26'!B:L,11,0),"0")</f>
        <v>5</v>
      </c>
      <c r="GN68" s="101">
        <f t="shared" si="34"/>
        <v>59</v>
      </c>
      <c r="GO68" s="103">
        <f>IFERROR(VLOOKUP(B68,'[1]27'!B:D,3,0),"0")</f>
        <v>4</v>
      </c>
      <c r="GP68" s="103">
        <f>IFERROR(VLOOKUP(B68,'[1]27'!B:E,4,0),"0")</f>
        <v>0</v>
      </c>
      <c r="GQ68" s="103">
        <f>IFERROR(VLOOKUP(B68,'[1]27'!B:F,5,0),"0")</f>
        <v>5</v>
      </c>
      <c r="GR68" s="103">
        <f>IFERROR(VLOOKUP(B68,'[1]27'!B:J,9,0),"0")</f>
        <v>14</v>
      </c>
      <c r="GS68" s="103">
        <f>IFERROR(VLOOKUP(B68,'[1]27'!B:K,10,0),"0")</f>
        <v>0</v>
      </c>
      <c r="GT68" s="103">
        <f>IFERROR(VLOOKUP(B68,'[1]27'!B:L,11,0),"0")</f>
        <v>0</v>
      </c>
      <c r="GU68" s="101">
        <f t="shared" si="35"/>
        <v>23</v>
      </c>
      <c r="GV68" s="103">
        <f>IFERROR(VLOOKUP(B68,'[1]28'!B:D,3,0),"0")</f>
        <v>0</v>
      </c>
      <c r="GW68" s="103">
        <f>IFERROR(VLOOKUP(B68,'[1]28'!B:E,4,0),"0")</f>
        <v>1</v>
      </c>
      <c r="GX68" s="103">
        <f>IFERROR(VLOOKUP(B68,'[1]28'!B:F,5,0),"0")</f>
        <v>6</v>
      </c>
      <c r="GY68" s="103">
        <f>IFERROR(VLOOKUP(B68,'[1]28'!B:J,9,0),"0")</f>
        <v>28</v>
      </c>
      <c r="GZ68" s="103">
        <f>IFERROR(VLOOKUP(B68,'[1]28'!B:K,10,0),"0")</f>
        <v>0</v>
      </c>
      <c r="HA68" s="103">
        <f>IFERROR(VLOOKUP(B68,'[1]28'!B:L,11,0),"0")</f>
        <v>26</v>
      </c>
      <c r="HB68" s="101">
        <f t="shared" si="36"/>
        <v>61</v>
      </c>
      <c r="HC68" s="103">
        <f>IFERROR(VLOOKUP(B68,'[1]29'!B:D,3,0),"0")</f>
        <v>8</v>
      </c>
      <c r="HD68" s="103">
        <f>IFERROR(VLOOKUP(B68,'[1]29'!B:E,4,0),"0")</f>
        <v>2</v>
      </c>
      <c r="HE68" s="103">
        <f>IFERROR(VLOOKUP(B68,'[1]29'!B:F,5,0),"0")</f>
        <v>3</v>
      </c>
      <c r="HF68" s="103">
        <f>IFERROR(VLOOKUP(B68,'[1]29'!B:J,9,0),"0")</f>
        <v>10</v>
      </c>
      <c r="HG68" s="103">
        <f>IFERROR(VLOOKUP(B68,'[1]29'!B:K,10,0),"0")</f>
        <v>0</v>
      </c>
      <c r="HH68" s="103">
        <f>IFERROR(VLOOKUP(B68,'[1]29'!B:L,11,0),"0")</f>
        <v>0</v>
      </c>
      <c r="HI68" s="101">
        <f t="shared" si="37"/>
        <v>23</v>
      </c>
      <c r="HJ68" s="103">
        <f>IFERROR(VLOOKUP(B68,'[1]30'!B:D,3,0),"0")</f>
        <v>1</v>
      </c>
      <c r="HK68" s="103">
        <f>IFERROR(VLOOKUP(B68,'[1]30'!B:E,4,0),"0")</f>
        <v>0</v>
      </c>
      <c r="HL68" s="103">
        <f>IFERROR(VLOOKUP(B68,'[1]30'!B:F,5,0),"0")</f>
        <v>11</v>
      </c>
      <c r="HM68" s="103">
        <f>IFERROR(VLOOKUP(B68,'[1]30'!B:J,9,0),"0")</f>
        <v>2</v>
      </c>
      <c r="HN68" s="103">
        <f>IFERROR(VLOOKUP(B68,'[1]30'!B:K,10,0),"0")</f>
        <v>0</v>
      </c>
      <c r="HO68" s="103">
        <f>IFERROR(VLOOKUP(B68,'[1]30'!B:L,11,0),"0")</f>
        <v>0</v>
      </c>
      <c r="HP68" s="101">
        <f t="shared" si="38"/>
        <v>14</v>
      </c>
      <c r="HQ68" s="103">
        <f>IFERROR(VLOOKUP(B68,'[1]31'!B:D,3,0),"0")</f>
        <v>2</v>
      </c>
      <c r="HR68" s="103">
        <f>IFERROR(VLOOKUP(B68,'[1]31'!B:E,4,0),"0")</f>
        <v>1</v>
      </c>
      <c r="HS68" s="103">
        <f>IFERROR(VLOOKUP(B68,'[1]31'!B:F,5,0),"0")</f>
        <v>11</v>
      </c>
      <c r="HT68" s="103">
        <f>IFERROR(VLOOKUP(B68,'[1]31'!B:J,9,0),"0")</f>
        <v>32</v>
      </c>
      <c r="HU68" s="103">
        <f>IFERROR(VLOOKUP(B68,'[1]31'!B:K,10,0),"0")</f>
        <v>0</v>
      </c>
      <c r="HV68" s="103">
        <f>IFERROR(VLOOKUP(B68,'[1]31'!B:L,11,0),"0")</f>
        <v>0</v>
      </c>
      <c r="HW68" s="101">
        <f t="shared" si="39"/>
        <v>46</v>
      </c>
    </row>
    <row r="69" spans="1:231" x14ac:dyDescent="0.6">
      <c r="A69" s="83">
        <v>66</v>
      </c>
      <c r="B69" s="83">
        <v>1112003</v>
      </c>
      <c r="C69" s="84" t="s">
        <v>16929</v>
      </c>
      <c r="D69" s="83" t="s">
        <v>168</v>
      </c>
      <c r="E69" s="85">
        <v>14.38</v>
      </c>
      <c r="F69" s="99">
        <f t="shared" si="41"/>
        <v>11259.54</v>
      </c>
      <c r="G69" s="100">
        <f t="shared" si="42"/>
        <v>209</v>
      </c>
      <c r="H69" s="100">
        <f t="shared" si="42"/>
        <v>18</v>
      </c>
      <c r="I69" s="100">
        <f t="shared" si="42"/>
        <v>50</v>
      </c>
      <c r="J69" s="100">
        <f t="shared" si="42"/>
        <v>506</v>
      </c>
      <c r="K69" s="100">
        <f t="shared" si="42"/>
        <v>0</v>
      </c>
      <c r="L69" s="100">
        <f t="shared" si="42"/>
        <v>70</v>
      </c>
      <c r="M69" s="101">
        <f t="shared" ref="M69:M113" si="44">SUM(G69:L69)</f>
        <v>853</v>
      </c>
      <c r="N69" s="102">
        <f t="shared" si="43"/>
        <v>783</v>
      </c>
      <c r="O69" s="103">
        <f>IFERROR(VLOOKUP(B69,'[1]1'!B:D,3,0),"0")</f>
        <v>1</v>
      </c>
      <c r="P69" s="103">
        <f>IFERROR(VLOOKUP(B69,'[1]1'!B:E,4,0),"0")</f>
        <v>0</v>
      </c>
      <c r="Q69" s="103">
        <f>IFERROR(VLOOKUP(B69,'[1]1'!B:F,5,0),"0")</f>
        <v>0</v>
      </c>
      <c r="R69" s="103">
        <f>IFERROR(VLOOKUP(B69,'[1]1'!B:J,9,0),"0")</f>
        <v>8</v>
      </c>
      <c r="S69" s="103">
        <f>IFERROR(VLOOKUP(B69,'[1]1'!B:K,10,0),"0")</f>
        <v>0</v>
      </c>
      <c r="T69" s="103">
        <f>IFERROR(VLOOKUP(B69,'[1]1'!B:L,11,0),"0")</f>
        <v>30</v>
      </c>
      <c r="U69" s="101">
        <f t="shared" ref="U69:U119" si="45">SUM(O69:T69)</f>
        <v>39</v>
      </c>
      <c r="V69" s="103">
        <f>IFERROR(VLOOKUP(B69,'[1]2'!B:D,3,0),"0")</f>
        <v>0</v>
      </c>
      <c r="W69" s="103">
        <f>IFERROR(VLOOKUP(B69,'[1]2'!B:E,4,0),"0")</f>
        <v>2</v>
      </c>
      <c r="X69" s="103">
        <f>IFERROR(VLOOKUP(B69,'[1]2'!B:F,5,0),"0")</f>
        <v>0</v>
      </c>
      <c r="Y69" s="103">
        <f>IFERROR(VLOOKUP(B69,'[1]2'!B:J,9,0),"0")</f>
        <v>7</v>
      </c>
      <c r="Z69" s="103">
        <f>IFERROR(VLOOKUP(B69,'[1]2'!B:K,10,0),"0")</f>
        <v>0</v>
      </c>
      <c r="AA69" s="103">
        <f>IFERROR(VLOOKUP(B69,'[1]2'!B:L,11,0),"0")</f>
        <v>0</v>
      </c>
      <c r="AB69" s="101">
        <f t="shared" ref="AB69:AB119" si="46">SUM(V69:AA69)</f>
        <v>9</v>
      </c>
      <c r="AC69" s="103">
        <f>IFERROR(VLOOKUP(B69,'[1]3'!B:D,3,0),"0")</f>
        <v>6</v>
      </c>
      <c r="AD69" s="103">
        <f>IFERROR(VLOOKUP(B69,'[1]3'!B:E,4,0),"0")</f>
        <v>1</v>
      </c>
      <c r="AE69" s="103">
        <f>IFERROR(VLOOKUP(B69,'[1]3'!B:F,5,0),"0")</f>
        <v>4</v>
      </c>
      <c r="AF69" s="103">
        <f>IFERROR(VLOOKUP(B69,'[1]3'!B:J,9,0),"0")</f>
        <v>21</v>
      </c>
      <c r="AG69" s="103">
        <f>IFERROR(VLOOKUP(B69,'[1]3'!B:K,10,0),"0")</f>
        <v>0</v>
      </c>
      <c r="AH69" s="103">
        <f>IFERROR(VLOOKUP(B69,'[1]3'!B:L,11,0),"0")</f>
        <v>0</v>
      </c>
      <c r="AI69" s="101">
        <f t="shared" ref="AI69:AI119" si="47">SUM(AC69:AH69)</f>
        <v>32</v>
      </c>
      <c r="AJ69" s="103">
        <f>IFERROR(VLOOKUP(B69,'[1]4'!B:D,3,0),"0")</f>
        <v>17</v>
      </c>
      <c r="AK69" s="103">
        <f>IFERROR(VLOOKUP(B69,'[1]4'!B:E,4,0),"0")</f>
        <v>1</v>
      </c>
      <c r="AL69" s="103">
        <f>IFERROR(VLOOKUP(B69,'[1]4'!B:F,5,0),"0")</f>
        <v>8</v>
      </c>
      <c r="AM69" s="103">
        <f>IFERROR(VLOOKUP(B69,'[1]4'!B:J,9,0),"0")</f>
        <v>6</v>
      </c>
      <c r="AN69" s="103">
        <f>IFERROR(VLOOKUP(B69,'[1]4'!B:K,10,0),"0")</f>
        <v>0</v>
      </c>
      <c r="AO69" s="103">
        <f>IFERROR(VLOOKUP(B69,'[1]4'!B:L,11,0),"0")</f>
        <v>0</v>
      </c>
      <c r="AP69" s="101">
        <f t="shared" ref="AP69:AP119" si="48">SUM(AJ69:AO69)</f>
        <v>32</v>
      </c>
      <c r="AQ69" s="103">
        <f>IFERROR(VLOOKUP(B69,'[1]5'!B:D,3,0),"0")</f>
        <v>48</v>
      </c>
      <c r="AR69" s="103">
        <f>IFERROR(VLOOKUP(B69,'[1]5'!B:E,4,0),"0")</f>
        <v>1</v>
      </c>
      <c r="AS69" s="103">
        <f>IFERROR(VLOOKUP(B69,'[1]5'!B:F,5,0),"0")</f>
        <v>1</v>
      </c>
      <c r="AT69" s="103">
        <f>IFERROR(VLOOKUP(B69,'[1]5'!B:J,9,0),"0")</f>
        <v>18</v>
      </c>
      <c r="AU69" s="103">
        <f>IFERROR(VLOOKUP(B69,'[1]5'!B:K,10,0),"0")</f>
        <v>0</v>
      </c>
      <c r="AV69" s="103">
        <f>IFERROR(VLOOKUP(B69,'[1]5'!B:L,11,0),"0")</f>
        <v>0</v>
      </c>
      <c r="AW69" s="101">
        <f t="shared" ref="AW69:AW119" si="49">SUM(AQ69:AV69)</f>
        <v>68</v>
      </c>
      <c r="AX69" s="103">
        <f>IFERROR(VLOOKUP(B69,'[1]6'!B:D,3,0),"0")</f>
        <v>6</v>
      </c>
      <c r="AY69" s="103">
        <f>IFERROR(VLOOKUP(B69,'[1]6'!B:E,4,0),"0")</f>
        <v>0</v>
      </c>
      <c r="AZ69" s="103">
        <f>IFERROR(VLOOKUP(B69,'[1]6'!B:F,5,0),"0")</f>
        <v>2</v>
      </c>
      <c r="BA69" s="103">
        <f>IFERROR(VLOOKUP(B69,'[1]6'!B:J,9,0),"0")</f>
        <v>8</v>
      </c>
      <c r="BB69" s="103">
        <f>IFERROR(VLOOKUP(B69,'[1]6'!B:K,10,0),"0")</f>
        <v>0</v>
      </c>
      <c r="BC69" s="103">
        <f>IFERROR(VLOOKUP(B69,'[1]6'!B:L,11,0),"0")</f>
        <v>5</v>
      </c>
      <c r="BD69" s="101">
        <f t="shared" ref="BD69:BD119" si="50">SUM(AX69:BC69)</f>
        <v>21</v>
      </c>
      <c r="BE69" s="103">
        <f>IFERROR(VLOOKUP(B69,'[1]7'!B:D,3,0),"0")</f>
        <v>5</v>
      </c>
      <c r="BF69" s="103">
        <f>IFERROR(VLOOKUP(B69,'[1]7'!B:E,4,0),"0")</f>
        <v>0</v>
      </c>
      <c r="BG69" s="103">
        <f>IFERROR(VLOOKUP(B69,'[1]7'!B:F,5,0),"0")</f>
        <v>0</v>
      </c>
      <c r="BH69" s="103">
        <f>IFERROR(VLOOKUP(B69,'[1]7'!B:J,9,0),"0")</f>
        <v>10</v>
      </c>
      <c r="BI69" s="103">
        <f>IFERROR(VLOOKUP(B69,'[1]7'!B:K,10,0),"0")</f>
        <v>0</v>
      </c>
      <c r="BJ69" s="103">
        <f>IFERROR(VLOOKUP(B69,'[1]7'!B:L,11,0),"0")</f>
        <v>0</v>
      </c>
      <c r="BK69" s="101">
        <f t="shared" ref="BK69:BK119" si="51">SUM(BE69:BJ69)</f>
        <v>15</v>
      </c>
      <c r="BL69" s="103">
        <f>IFERROR(VLOOKUP(B69,'[1]8'!B:D,3,0),"0")</f>
        <v>11</v>
      </c>
      <c r="BM69" s="103">
        <f>IFERROR(VLOOKUP(B69,'[1]8'!B:E,4,0),"0")</f>
        <v>2</v>
      </c>
      <c r="BN69" s="103">
        <f>IFERROR(VLOOKUP(B69,'[1]8'!B:F,5,0),"0")</f>
        <v>5</v>
      </c>
      <c r="BO69" s="103">
        <f>IFERROR(VLOOKUP(B69,'[1]8'!B:J,9,0),"0")</f>
        <v>6</v>
      </c>
      <c r="BP69" s="103">
        <f>IFERROR(VLOOKUP(B69,'[1]8'!B:K,10,0),"0")</f>
        <v>0</v>
      </c>
      <c r="BQ69" s="103">
        <f>IFERROR(VLOOKUP(B69,'[1]8'!B:L,11,0),"0")</f>
        <v>0</v>
      </c>
      <c r="BR69" s="101">
        <f t="shared" ref="BR69:BR119" si="52">SUM(BL69:BQ69)</f>
        <v>24</v>
      </c>
      <c r="BS69" s="103">
        <f>IFERROR(VLOOKUP(B69,'[1]9'!B:D,3,0),"0")</f>
        <v>0</v>
      </c>
      <c r="BT69" s="103">
        <f>IFERROR(VLOOKUP(B69,'[1]9'!B:E,4,0),"0")</f>
        <v>0</v>
      </c>
      <c r="BU69" s="103">
        <f>IFERROR(VLOOKUP(B69,'[1]9'!B:F,5,0),"0")</f>
        <v>3</v>
      </c>
      <c r="BV69" s="103">
        <f>IFERROR(VLOOKUP(B69,'[1]9'!B:J,9,0),"0")</f>
        <v>5</v>
      </c>
      <c r="BW69" s="103">
        <f>IFERROR(VLOOKUP(B69,'[1]9'!B:K,10,0),"0")</f>
        <v>0</v>
      </c>
      <c r="BX69" s="103">
        <f>IFERROR(VLOOKUP(B69,'[1]9'!B:L,11,0),"0")</f>
        <v>0</v>
      </c>
      <c r="BY69" s="101">
        <f t="shared" ref="BY69:BY119" si="53">SUM(BS69:BX69)</f>
        <v>8</v>
      </c>
      <c r="BZ69" s="103">
        <f>IFERROR(VLOOKUP(B69,'[1]10'!B:D,3,0),"0")</f>
        <v>23</v>
      </c>
      <c r="CA69" s="103">
        <f>IFERROR(VLOOKUP(B69,'[1]10'!B:E,4,0),"0")</f>
        <v>1</v>
      </c>
      <c r="CB69" s="103">
        <f>IFERROR(VLOOKUP(B69,'[1]10'!B:F,5,0),"0")</f>
        <v>3</v>
      </c>
      <c r="CC69" s="103">
        <f>IFERROR(VLOOKUP(B69,'[1]10'!B:J,9,0),"0")</f>
        <v>13</v>
      </c>
      <c r="CD69" s="103">
        <f>IFERROR(VLOOKUP(B69,'[1]10'!B:K,10,0),"0")</f>
        <v>0</v>
      </c>
      <c r="CE69" s="103">
        <f>IFERROR(VLOOKUP(B69,'[1]10'!B:L,11,0),"0")</f>
        <v>0</v>
      </c>
      <c r="CF69" s="101">
        <f t="shared" ref="CF69:CF119" si="54">SUM(BZ69:CE69)</f>
        <v>40</v>
      </c>
      <c r="CG69" s="103">
        <f>IFERROR(VLOOKUP(B69,'[1]11'!B:D,3,0),"0")</f>
        <v>7</v>
      </c>
      <c r="CH69" s="103">
        <f>IFERROR(VLOOKUP(B69,'[1]11'!B:E,4,0),"0")</f>
        <v>0</v>
      </c>
      <c r="CI69" s="103">
        <f>IFERROR(VLOOKUP(B69,'[1]11'!B:F,5,0),"0")</f>
        <v>1</v>
      </c>
      <c r="CJ69" s="103">
        <f>IFERROR(VLOOKUP(B69,'[1]11'!B:J,9,0),"0")</f>
        <v>8</v>
      </c>
      <c r="CK69" s="103">
        <f>IFERROR(VLOOKUP(B69,'[1]11'!B:K,10,0),"0")</f>
        <v>0</v>
      </c>
      <c r="CL69" s="103">
        <f>IFERROR(VLOOKUP(B69,'[1]11'!B:L,11,0),"0")</f>
        <v>0</v>
      </c>
      <c r="CM69" s="101">
        <f t="shared" ref="CM69:CM119" si="55">SUM(CG69:CL69)</f>
        <v>16</v>
      </c>
      <c r="CN69" s="103">
        <f>IFERROR(VLOOKUP(B69,'[1]12'!B:D,3,0),"0")</f>
        <v>13</v>
      </c>
      <c r="CO69" s="103">
        <f>IFERROR(VLOOKUP(B69,'[1]12'!B:E,4,0),"0")</f>
        <v>0</v>
      </c>
      <c r="CP69" s="103">
        <f>IFERROR(VLOOKUP(B69,'[1]12'!B:F,5,0),"0")</f>
        <v>0</v>
      </c>
      <c r="CQ69" s="103">
        <f>IFERROR(VLOOKUP(B69,'[1]12'!B:J,9,0),"0")</f>
        <v>9</v>
      </c>
      <c r="CR69" s="103">
        <f>IFERROR(VLOOKUP(B69,'[1]12'!B:K,10,0),"0")</f>
        <v>0</v>
      </c>
      <c r="CS69" s="103">
        <f>IFERROR(VLOOKUP(B69,'[1]12'!B:L,11,0),"0")</f>
        <v>0</v>
      </c>
      <c r="CT69" s="101">
        <f t="shared" ref="CT69:CT119" si="56">SUM(CN69:CS69)</f>
        <v>22</v>
      </c>
      <c r="CU69" s="103">
        <f>IFERROR(VLOOKUP(B69,'[1]13'!B:D,3,0),"0")</f>
        <v>3</v>
      </c>
      <c r="CV69" s="103">
        <f>IFERROR(VLOOKUP(B69,'[1]13'!B:E,4,0),"0")</f>
        <v>0</v>
      </c>
      <c r="CW69" s="103">
        <f>IFERROR(VLOOKUP(B69,'[1]13'!B:F,5,0),"0")</f>
        <v>0</v>
      </c>
      <c r="CX69" s="103">
        <f>IFERROR(VLOOKUP(B69,'[1]13'!B:J,9,0),"0")</f>
        <v>5</v>
      </c>
      <c r="CY69" s="103">
        <f>IFERROR(VLOOKUP(B69,'[1]13'!B:K,10,0),"0")</f>
        <v>0</v>
      </c>
      <c r="CZ69" s="103">
        <f>IFERROR(VLOOKUP(B69,'[1]13'!B:L,11,0),"0")</f>
        <v>0</v>
      </c>
      <c r="DA69" s="101">
        <f t="shared" ref="DA69:DA119" si="57">SUM(CU69:CZ69)</f>
        <v>8</v>
      </c>
      <c r="DB69" s="103">
        <f>IFERROR(VLOOKUP(B69,'[1]14'!B:D,3,0),"0")</f>
        <v>0</v>
      </c>
      <c r="DC69" s="103">
        <f>IFERROR(VLOOKUP(B69,'[1]14'!B:E,4,0),"0")</f>
        <v>0</v>
      </c>
      <c r="DD69" s="103">
        <f>IFERROR(VLOOKUP(B69,'[1]14'!B:F,5,0),"0")</f>
        <v>0</v>
      </c>
      <c r="DE69" s="103">
        <f>IFERROR(VLOOKUP(B69,'[1]14'!B:J,9,0),"0")</f>
        <v>0</v>
      </c>
      <c r="DF69" s="103">
        <f>IFERROR(VLOOKUP(B69,'[1]14'!B:K,10,0),"0")</f>
        <v>0</v>
      </c>
      <c r="DG69" s="103">
        <f>IFERROR(VLOOKUP(B69,'[1]14'!B:L,11,0),"0")</f>
        <v>10</v>
      </c>
      <c r="DH69" s="101">
        <f t="shared" ref="DH69:DH119" si="58">SUM(DB69:DG69)</f>
        <v>10</v>
      </c>
      <c r="DI69" s="103">
        <f>IFERROR(VLOOKUP(B69,'[1]15'!B:D,3,0),"0")</f>
        <v>0</v>
      </c>
      <c r="DJ69" s="103">
        <f>IFERROR(VLOOKUP(B69,'[1]15'!B:E,4,0),"0")</f>
        <v>1</v>
      </c>
      <c r="DK69" s="103">
        <f>IFERROR(VLOOKUP(B69,'[1]15'!B:F,5,0),"0")</f>
        <v>0</v>
      </c>
      <c r="DL69" s="103">
        <f>IFERROR(VLOOKUP(B69,'[1]15'!B:J,9,0),"0")</f>
        <v>13</v>
      </c>
      <c r="DM69" s="103">
        <f>IFERROR(VLOOKUP(B69,'[1]15'!B:K,10,0),"0")</f>
        <v>0</v>
      </c>
      <c r="DN69" s="103">
        <f>IFERROR(VLOOKUP(B69,'[1]15'!B:L,11,0),"0")</f>
        <v>0</v>
      </c>
      <c r="DO69" s="101">
        <f t="shared" ref="DO69:DO119" si="59">SUM(DI69:DL69)</f>
        <v>14</v>
      </c>
      <c r="DP69" s="103">
        <f>IFERROR(VLOOKUP(B69,'[1]16'!B:D,3,0),"0")</f>
        <v>0</v>
      </c>
      <c r="DQ69" s="103">
        <f>IFERROR(VLOOKUP(B69,'[1]16'!B:E,4,0),"0")</f>
        <v>1</v>
      </c>
      <c r="DR69" s="103">
        <f>IFERROR(VLOOKUP(B69,'[1]16'!B:F,5,0),"0")</f>
        <v>3</v>
      </c>
      <c r="DS69" s="103">
        <f>IFERROR(VLOOKUP(B69,'[1]16'!B:J,9,0),"0")</f>
        <v>1</v>
      </c>
      <c r="DT69" s="103">
        <f>IFERROR(VLOOKUP(B69,'[1]16'!B:K,10,0),"0")</f>
        <v>0</v>
      </c>
      <c r="DU69" s="103">
        <f>IFERROR(VLOOKUP(B69,'[1]16'!B:L,11,0),"0")</f>
        <v>0</v>
      </c>
      <c r="DV69" s="101">
        <f t="shared" ref="DV69:DV119" si="60">SUM(DP69:DU69)</f>
        <v>5</v>
      </c>
      <c r="DW69" s="103">
        <f>IFERROR(VLOOKUP(B69,'[1]17'!B:D,3,0),"0")</f>
        <v>33</v>
      </c>
      <c r="DX69" s="103">
        <f>IFERROR(VLOOKUP(B69,'[1]17'!B:E,4,0),"0")</f>
        <v>0</v>
      </c>
      <c r="DY69" s="103">
        <f>IFERROR(VLOOKUP(B69,'[1]17'!B:F,5,0),"0")</f>
        <v>0</v>
      </c>
      <c r="DZ69" s="103">
        <f>IFERROR(VLOOKUP(B69,'[1]17'!B:J,9,0),"0")</f>
        <v>34</v>
      </c>
      <c r="EA69" s="103">
        <f>IFERROR(VLOOKUP(B69,'[1]17'!B:K,10,0),"0")</f>
        <v>0</v>
      </c>
      <c r="EB69" s="103">
        <f>IFERROR(VLOOKUP(B69,'[1]17'!B:L,11,0),"0")</f>
        <v>0</v>
      </c>
      <c r="EC69" s="101">
        <f t="shared" ref="EC69:EC119" si="61">SUM(DW69:EB69)</f>
        <v>67</v>
      </c>
      <c r="ED69" s="103">
        <f>IFERROR(VLOOKUP(B69,'[1]18'!B:D,3,0),"0")</f>
        <v>0</v>
      </c>
      <c r="EE69" s="103">
        <f>IFERROR(VLOOKUP(B69,'[1]18'!B:E,4,0),"0")</f>
        <v>2</v>
      </c>
      <c r="EF69" s="103">
        <f>IFERROR(VLOOKUP(B69,'[1]18'!B:F,5,0),"0")</f>
        <v>1</v>
      </c>
      <c r="EG69" s="103">
        <f>IFERROR(VLOOKUP(B69,'[1]18'!B:J,9,0),"0")</f>
        <v>87</v>
      </c>
      <c r="EH69" s="103">
        <f>IFERROR(VLOOKUP(B69,'[1]18'!B:K,10,0),"0")</f>
        <v>0</v>
      </c>
      <c r="EI69" s="103">
        <f>IFERROR(VLOOKUP(B69,'[1]18'!B:L,11,0),"0")</f>
        <v>5</v>
      </c>
      <c r="EJ69" s="101">
        <f t="shared" ref="EJ69:EJ119" si="62">SUM(ED69:EI69)</f>
        <v>95</v>
      </c>
      <c r="EK69" s="103">
        <f>IFERROR(VLOOKUP(B69,'[1]19'!B:D,3,0),"0")</f>
        <v>5</v>
      </c>
      <c r="EL69" s="103">
        <f>IFERROR(VLOOKUP(B69,'[1]19'!B:E,4,0),"0")</f>
        <v>0</v>
      </c>
      <c r="EM69" s="103">
        <f>IFERROR(VLOOKUP(B69,'[1]19'!B:F,5,0),"0")</f>
        <v>1</v>
      </c>
      <c r="EN69" s="103">
        <f>IFERROR(VLOOKUP(B69,'[1]19'!B:J,9,0),"0")</f>
        <v>26</v>
      </c>
      <c r="EO69" s="103">
        <f>IFERROR(VLOOKUP(B69,'[1]19'!B:K,10,0),"0")</f>
        <v>0</v>
      </c>
      <c r="EP69" s="103">
        <f>IFERROR(VLOOKUP(B69,'[1]19'!B:L,11,0),"0")</f>
        <v>0</v>
      </c>
      <c r="EQ69" s="101">
        <f t="shared" ref="EQ69:EQ119" si="63">SUM(EK69:EP69)</f>
        <v>32</v>
      </c>
      <c r="ER69" s="103">
        <f>IFERROR(VLOOKUP(B69,'[1]20'!B:D,3,0),"0")</f>
        <v>6</v>
      </c>
      <c r="ES69" s="103">
        <f>IFERROR(VLOOKUP(B69,'[1]20'!B:E,4,0),"0")</f>
        <v>0</v>
      </c>
      <c r="ET69" s="103">
        <f>IFERROR(VLOOKUP(B69,'[1]20'!B:F,5,0),"0")</f>
        <v>1</v>
      </c>
      <c r="EU69" s="103">
        <f>IFERROR(VLOOKUP(B69,'[1]20'!B:J,9,0),"0")</f>
        <v>28</v>
      </c>
      <c r="EV69" s="103">
        <f>IFERROR(VLOOKUP(B69,'[1]20'!B:K,10,0),"0")</f>
        <v>0</v>
      </c>
      <c r="EW69" s="103">
        <f>IFERROR(VLOOKUP(B69,'[1]20'!B:L,11,0),"0")</f>
        <v>0</v>
      </c>
      <c r="EX69" s="101">
        <f t="shared" ref="EX69:EX119" si="64">SUM(ER69:EW69)</f>
        <v>35</v>
      </c>
      <c r="EY69" s="103">
        <f>IFERROR(VLOOKUP(B69,'[1]21'!B:D,3,0),"0")</f>
        <v>3</v>
      </c>
      <c r="EZ69" s="103">
        <f>IFERROR(VLOOKUP(B69,'[1]21'!B:E,4,0),"0")</f>
        <v>1</v>
      </c>
      <c r="FA69" s="103">
        <f>IFERROR(VLOOKUP(B69,'[1]21'!B:F,5,0),"0")</f>
        <v>3</v>
      </c>
      <c r="FB69" s="103">
        <f>IFERROR(VLOOKUP(B69,'[1]21'!B:J,9,0),"0")</f>
        <v>7</v>
      </c>
      <c r="FC69" s="103">
        <f>IFERROR(VLOOKUP(B69,'[1]21'!B:K,10,0),"0")</f>
        <v>0</v>
      </c>
      <c r="FD69" s="103">
        <f>IFERROR(VLOOKUP(B69,'[1]21'!B:L,11,0),"0")</f>
        <v>0</v>
      </c>
      <c r="FE69" s="101">
        <f t="shared" ref="FE69:FE119" si="65">SUM(EY69:FD69)</f>
        <v>14</v>
      </c>
      <c r="FF69" s="103">
        <f>IFERROR(VLOOKUP(B69,'[1]22'!B:D,3,0),"0")</f>
        <v>6</v>
      </c>
      <c r="FG69" s="103">
        <f>IFERROR(VLOOKUP(B69,'[1]22'!B:E,4,0),"0")</f>
        <v>0</v>
      </c>
      <c r="FH69" s="103">
        <f>IFERROR(VLOOKUP(B69,'[1]22'!B:F,5,0),"0")</f>
        <v>1</v>
      </c>
      <c r="FI69" s="103">
        <f>IFERROR(VLOOKUP(B69,'[1]22'!B:J,9,0),"0")</f>
        <v>0</v>
      </c>
      <c r="FJ69" s="103">
        <f>IFERROR(VLOOKUP(B69,'[1]22'!B:K,10,0),"0")</f>
        <v>0</v>
      </c>
      <c r="FK69" s="103">
        <f>IFERROR(VLOOKUP(B69,'[1]22'!B:L,11,0),"0")</f>
        <v>0</v>
      </c>
      <c r="FL69" s="101">
        <f t="shared" ref="FL69:FL119" si="66">SUM(FF69:FK69)</f>
        <v>7</v>
      </c>
      <c r="FM69" s="103">
        <f>IFERROR(VLOOKUP(B69,'[1]23'!B:D,3,0),"0")</f>
        <v>0</v>
      </c>
      <c r="FN69" s="103">
        <f>IFERROR(VLOOKUP(B69,'[1]23'!B:E,4,0),"0")</f>
        <v>0</v>
      </c>
      <c r="FO69" s="103">
        <f>IFERROR(VLOOKUP(B69,'[1]23'!B:F,5,0),"0")</f>
        <v>0</v>
      </c>
      <c r="FP69" s="103">
        <f>IFERROR(VLOOKUP(B69,'[1]23'!B:J,9,0),"0")</f>
        <v>0</v>
      </c>
      <c r="FQ69" s="103">
        <f>IFERROR(VLOOKUP(B69,'[1]23'!B:K,10,0),"0")</f>
        <v>0</v>
      </c>
      <c r="FR69" s="103">
        <f>IFERROR(VLOOKUP(B69,'[1]23'!B:L,11,0),"0")</f>
        <v>0</v>
      </c>
      <c r="FS69" s="101">
        <f t="shared" ref="FS69:FS119" si="67">SUM(FM69:FR69)</f>
        <v>0</v>
      </c>
      <c r="FT69" s="103">
        <f>IFERROR(VLOOKUP(B69,'[1]24'!B:D,3,0),"0")</f>
        <v>0</v>
      </c>
      <c r="FU69" s="103">
        <f>IFERROR(VLOOKUP(B69,'[1]24'!B:E,4,0),"0")</f>
        <v>0</v>
      </c>
      <c r="FV69" s="103">
        <f>IFERROR(VLOOKUP(B69,'[1]24'!B:F,5,0),"0")</f>
        <v>0</v>
      </c>
      <c r="FW69" s="103">
        <f>IFERROR(VLOOKUP(B69,'[1]24'!B:J,9,0),"0")</f>
        <v>33</v>
      </c>
      <c r="FX69" s="103">
        <f>IFERROR(VLOOKUP(B69,'[1]24'!B:K,10,0),"0")</f>
        <v>0</v>
      </c>
      <c r="FY69" s="103">
        <f>IFERROR(VLOOKUP(B69,'[1]24'!B:L,11,0),"0")</f>
        <v>0</v>
      </c>
      <c r="FZ69" s="101">
        <f t="shared" ref="FZ69:FZ119" si="68">SUM(FT69:FY69)</f>
        <v>33</v>
      </c>
      <c r="GA69" s="103">
        <f>IFERROR(VLOOKUP(B69,'[1]25'!B:D,3,0),"0")</f>
        <v>1</v>
      </c>
      <c r="GB69" s="103">
        <f>IFERROR(VLOOKUP(B69,'[1]25'!B:E,4,0),"0")</f>
        <v>2</v>
      </c>
      <c r="GC69" s="103">
        <f>IFERROR(VLOOKUP(B69,'[1]25'!B:F,5,0),"0")</f>
        <v>2</v>
      </c>
      <c r="GD69" s="103">
        <f>IFERROR(VLOOKUP(B69,'[1]25'!B:J,9,0),"0")</f>
        <v>34</v>
      </c>
      <c r="GE69" s="103">
        <f>IFERROR(VLOOKUP(B69,'[1]25'!B:K,10,0),"0")</f>
        <v>0</v>
      </c>
      <c r="GF69" s="103">
        <f>IFERROR(VLOOKUP(B69,'[1]25'!B:L,11,0),"0")</f>
        <v>0</v>
      </c>
      <c r="GG69" s="101">
        <f t="shared" ref="GG69:GG119" si="69">SUM(GA69:GF69)</f>
        <v>39</v>
      </c>
      <c r="GH69" s="103">
        <f>IFERROR(VLOOKUP(B69,'[1]26'!B:D,3,0),"0")</f>
        <v>3</v>
      </c>
      <c r="GI69" s="103">
        <f>IFERROR(VLOOKUP(B69,'[1]26'!B:E,4,0),"0")</f>
        <v>0</v>
      </c>
      <c r="GJ69" s="103">
        <f>IFERROR(VLOOKUP(B69,'[1]26'!B:F,5,0),"0")</f>
        <v>0</v>
      </c>
      <c r="GK69" s="103">
        <f>IFERROR(VLOOKUP(B69,'[1]26'!B:J,9,0),"0")</f>
        <v>34</v>
      </c>
      <c r="GL69" s="103">
        <f>IFERROR(VLOOKUP(B69,'[1]26'!B:K,10,0),"0")</f>
        <v>0</v>
      </c>
      <c r="GM69" s="103">
        <f>IFERROR(VLOOKUP(B69,'[1]26'!B:L,11,0),"0")</f>
        <v>0</v>
      </c>
      <c r="GN69" s="101">
        <f t="shared" ref="GN69:GN119" si="70">SUM(GH69:GM69)</f>
        <v>37</v>
      </c>
      <c r="GO69" s="103">
        <f>IFERROR(VLOOKUP(B69,'[1]27'!B:D,3,0),"0")</f>
        <v>0</v>
      </c>
      <c r="GP69" s="103">
        <f>IFERROR(VLOOKUP(B69,'[1]27'!B:E,4,0),"0")</f>
        <v>0</v>
      </c>
      <c r="GQ69" s="103">
        <f>IFERROR(VLOOKUP(B69,'[1]27'!B:F,5,0),"0")</f>
        <v>5</v>
      </c>
      <c r="GR69" s="103">
        <f>IFERROR(VLOOKUP(B69,'[1]27'!B:J,9,0),"0")</f>
        <v>14</v>
      </c>
      <c r="GS69" s="103">
        <f>IFERROR(VLOOKUP(B69,'[1]27'!B:K,10,0),"0")</f>
        <v>0</v>
      </c>
      <c r="GT69" s="103">
        <f>IFERROR(VLOOKUP(B69,'[1]27'!B:L,11,0),"0")</f>
        <v>0</v>
      </c>
      <c r="GU69" s="101">
        <f t="shared" ref="GU69:GU119" si="71">SUM(GO69:GT69)</f>
        <v>19</v>
      </c>
      <c r="GV69" s="103">
        <f>IFERROR(VLOOKUP(B69,'[1]28'!B:D,3,0),"0")</f>
        <v>0</v>
      </c>
      <c r="GW69" s="103">
        <f>IFERROR(VLOOKUP(B69,'[1]28'!B:E,4,0),"0")</f>
        <v>1</v>
      </c>
      <c r="GX69" s="103">
        <f>IFERROR(VLOOKUP(B69,'[1]28'!B:F,5,0),"0")</f>
        <v>2</v>
      </c>
      <c r="GY69" s="103">
        <f>IFERROR(VLOOKUP(B69,'[1]28'!B:J,9,0),"0")</f>
        <v>27</v>
      </c>
      <c r="GZ69" s="103">
        <f>IFERROR(VLOOKUP(B69,'[1]28'!B:K,10,0),"0")</f>
        <v>0</v>
      </c>
      <c r="HA69" s="103">
        <f>IFERROR(VLOOKUP(B69,'[1]28'!B:L,11,0),"0")</f>
        <v>14</v>
      </c>
      <c r="HB69" s="101">
        <f t="shared" ref="HB69:HB119" si="72">SUM(GV69:HA69)</f>
        <v>44</v>
      </c>
      <c r="HC69" s="103">
        <f>IFERROR(VLOOKUP(B69,'[1]29'!B:D,3,0),"0")</f>
        <v>3</v>
      </c>
      <c r="HD69" s="103">
        <f>IFERROR(VLOOKUP(B69,'[1]29'!B:E,4,0),"0")</f>
        <v>1</v>
      </c>
      <c r="HE69" s="103">
        <f>IFERROR(VLOOKUP(B69,'[1]29'!B:F,5,0),"0")</f>
        <v>1</v>
      </c>
      <c r="HF69" s="103">
        <f>IFERROR(VLOOKUP(B69,'[1]29'!B:J,9,0),"0")</f>
        <v>10</v>
      </c>
      <c r="HG69" s="103">
        <f>IFERROR(VLOOKUP(B69,'[1]29'!B:K,10,0),"0")</f>
        <v>0</v>
      </c>
      <c r="HH69" s="103">
        <f>IFERROR(VLOOKUP(B69,'[1]29'!B:L,11,0),"0")</f>
        <v>0</v>
      </c>
      <c r="HI69" s="101">
        <f t="shared" ref="HI69:HI119" si="73">SUM(HC69:HH69)</f>
        <v>15</v>
      </c>
      <c r="HJ69" s="103">
        <f>IFERROR(VLOOKUP(B69,'[1]30'!B:D,3,0),"0")</f>
        <v>1</v>
      </c>
      <c r="HK69" s="103">
        <f>IFERROR(VLOOKUP(B69,'[1]30'!B:E,4,0),"0")</f>
        <v>0</v>
      </c>
      <c r="HL69" s="103">
        <f>IFERROR(VLOOKUP(B69,'[1]30'!B:F,5,0),"0")</f>
        <v>2</v>
      </c>
      <c r="HM69" s="103">
        <f>IFERROR(VLOOKUP(B69,'[1]30'!B:J,9,0),"0")</f>
        <v>3</v>
      </c>
      <c r="HN69" s="103">
        <f>IFERROR(VLOOKUP(B69,'[1]30'!B:K,10,0),"0")</f>
        <v>0</v>
      </c>
      <c r="HO69" s="103">
        <f>IFERROR(VLOOKUP(B69,'[1]30'!B:L,11,0),"0")</f>
        <v>6</v>
      </c>
      <c r="HP69" s="101">
        <f t="shared" ref="HP69:HP119" si="74">SUM(HJ69:HO69)</f>
        <v>12</v>
      </c>
      <c r="HQ69" s="103">
        <f>IFERROR(VLOOKUP(B69,'[1]31'!B:D,3,0),"0")</f>
        <v>8</v>
      </c>
      <c r="HR69" s="103">
        <f>IFERROR(VLOOKUP(B69,'[1]31'!B:E,4,0),"0")</f>
        <v>1</v>
      </c>
      <c r="HS69" s="103">
        <f>IFERROR(VLOOKUP(B69,'[1]31'!B:F,5,0),"0")</f>
        <v>1</v>
      </c>
      <c r="HT69" s="103">
        <f>IFERROR(VLOOKUP(B69,'[1]31'!B:J,9,0),"0")</f>
        <v>31</v>
      </c>
      <c r="HU69" s="103">
        <f>IFERROR(VLOOKUP(B69,'[1]31'!B:K,10,0),"0")</f>
        <v>0</v>
      </c>
      <c r="HV69" s="103">
        <f>IFERROR(VLOOKUP(B69,'[1]31'!B:L,11,0),"0")</f>
        <v>0</v>
      </c>
      <c r="HW69" s="101">
        <f t="shared" ref="HW69:HW119" si="75">SUM(HQ69:HV69)</f>
        <v>41</v>
      </c>
    </row>
    <row r="70" spans="1:231" x14ac:dyDescent="0.6">
      <c r="A70" s="83">
        <v>67</v>
      </c>
      <c r="B70" s="83">
        <v>1112005</v>
      </c>
      <c r="C70" s="84" t="s">
        <v>16930</v>
      </c>
      <c r="D70" s="83" t="s">
        <v>168</v>
      </c>
      <c r="E70" s="85">
        <v>18.510000000000002</v>
      </c>
      <c r="F70" s="99">
        <f t="shared" si="41"/>
        <v>13956.54</v>
      </c>
      <c r="G70" s="100">
        <f t="shared" si="42"/>
        <v>228</v>
      </c>
      <c r="H70" s="100">
        <f t="shared" si="42"/>
        <v>10</v>
      </c>
      <c r="I70" s="100">
        <f t="shared" si="42"/>
        <v>42</v>
      </c>
      <c r="J70" s="100">
        <f t="shared" si="42"/>
        <v>474</v>
      </c>
      <c r="K70" s="100">
        <f t="shared" si="42"/>
        <v>0</v>
      </c>
      <c r="L70" s="100">
        <f t="shared" si="42"/>
        <v>42</v>
      </c>
      <c r="M70" s="101">
        <f t="shared" si="44"/>
        <v>796</v>
      </c>
      <c r="N70" s="102">
        <f t="shared" si="43"/>
        <v>754</v>
      </c>
      <c r="O70" s="103">
        <f>IFERROR(VLOOKUP(B70,'[1]1'!B:D,3,0),"0")</f>
        <v>3</v>
      </c>
      <c r="P70" s="103">
        <f>IFERROR(VLOOKUP(B70,'[1]1'!B:E,4,0),"0")</f>
        <v>0</v>
      </c>
      <c r="Q70" s="103">
        <f>IFERROR(VLOOKUP(B70,'[1]1'!B:F,5,0),"0")</f>
        <v>0</v>
      </c>
      <c r="R70" s="103">
        <f>IFERROR(VLOOKUP(B70,'[1]1'!B:J,9,0),"0")</f>
        <v>8</v>
      </c>
      <c r="S70" s="103">
        <f>IFERROR(VLOOKUP(B70,'[1]1'!B:K,10,0),"0")</f>
        <v>0</v>
      </c>
      <c r="T70" s="103">
        <f>IFERROR(VLOOKUP(B70,'[1]1'!B:L,11,0),"0")</f>
        <v>0</v>
      </c>
      <c r="U70" s="101">
        <f t="shared" si="45"/>
        <v>11</v>
      </c>
      <c r="V70" s="103">
        <f>IFERROR(VLOOKUP(B70,'[1]2'!B:D,3,0),"0")</f>
        <v>0</v>
      </c>
      <c r="W70" s="103">
        <f>IFERROR(VLOOKUP(B70,'[1]2'!B:E,4,0),"0")</f>
        <v>0</v>
      </c>
      <c r="X70" s="103">
        <f>IFERROR(VLOOKUP(B70,'[1]2'!B:F,5,0),"0")</f>
        <v>0</v>
      </c>
      <c r="Y70" s="103">
        <f>IFERROR(VLOOKUP(B70,'[1]2'!B:J,9,0),"0")</f>
        <v>7</v>
      </c>
      <c r="Z70" s="103">
        <f>IFERROR(VLOOKUP(B70,'[1]2'!B:K,10,0),"0")</f>
        <v>0</v>
      </c>
      <c r="AA70" s="103">
        <f>IFERROR(VLOOKUP(B70,'[1]2'!B:L,11,0),"0")</f>
        <v>0</v>
      </c>
      <c r="AB70" s="101">
        <f t="shared" si="46"/>
        <v>7</v>
      </c>
      <c r="AC70" s="103">
        <f>IFERROR(VLOOKUP(B70,'[1]3'!B:D,3,0),"0")</f>
        <v>10</v>
      </c>
      <c r="AD70" s="103">
        <f>IFERROR(VLOOKUP(B70,'[1]3'!B:E,4,0),"0")</f>
        <v>1</v>
      </c>
      <c r="AE70" s="103">
        <f>IFERROR(VLOOKUP(B70,'[1]3'!B:F,5,0),"0")</f>
        <v>4</v>
      </c>
      <c r="AF70" s="103">
        <f>IFERROR(VLOOKUP(B70,'[1]3'!B:J,9,0),"0")</f>
        <v>21</v>
      </c>
      <c r="AG70" s="103">
        <f>IFERROR(VLOOKUP(B70,'[1]3'!B:K,10,0),"0")</f>
        <v>0</v>
      </c>
      <c r="AH70" s="103">
        <f>IFERROR(VLOOKUP(B70,'[1]3'!B:L,11,0),"0")</f>
        <v>0</v>
      </c>
      <c r="AI70" s="101">
        <f t="shared" si="47"/>
        <v>36</v>
      </c>
      <c r="AJ70" s="103">
        <f>IFERROR(VLOOKUP(B70,'[1]4'!B:D,3,0),"0")</f>
        <v>20</v>
      </c>
      <c r="AK70" s="103">
        <f>IFERROR(VLOOKUP(B70,'[1]4'!B:E,4,0),"0")</f>
        <v>0</v>
      </c>
      <c r="AL70" s="103">
        <f>IFERROR(VLOOKUP(B70,'[1]4'!B:F,5,0),"0")</f>
        <v>8</v>
      </c>
      <c r="AM70" s="103">
        <f>IFERROR(VLOOKUP(B70,'[1]4'!B:J,9,0),"0")</f>
        <v>6</v>
      </c>
      <c r="AN70" s="103">
        <f>IFERROR(VLOOKUP(B70,'[1]4'!B:K,10,0),"0")</f>
        <v>0</v>
      </c>
      <c r="AO70" s="103">
        <f>IFERROR(VLOOKUP(B70,'[1]4'!B:L,11,0),"0")</f>
        <v>5</v>
      </c>
      <c r="AP70" s="101">
        <f t="shared" si="48"/>
        <v>39</v>
      </c>
      <c r="AQ70" s="103">
        <f>IFERROR(VLOOKUP(B70,'[1]5'!B:D,3,0),"0")</f>
        <v>46</v>
      </c>
      <c r="AR70" s="103">
        <f>IFERROR(VLOOKUP(B70,'[1]5'!B:E,4,0),"0")</f>
        <v>1</v>
      </c>
      <c r="AS70" s="103">
        <f>IFERROR(VLOOKUP(B70,'[1]5'!B:F,5,0),"0")</f>
        <v>1</v>
      </c>
      <c r="AT70" s="103">
        <f>IFERROR(VLOOKUP(B70,'[1]5'!B:J,9,0),"0")</f>
        <v>18</v>
      </c>
      <c r="AU70" s="103">
        <f>IFERROR(VLOOKUP(B70,'[1]5'!B:K,10,0),"0")</f>
        <v>0</v>
      </c>
      <c r="AV70" s="103">
        <f>IFERROR(VLOOKUP(B70,'[1]5'!B:L,11,0),"0")</f>
        <v>0</v>
      </c>
      <c r="AW70" s="101">
        <f t="shared" si="49"/>
        <v>66</v>
      </c>
      <c r="AX70" s="103">
        <f>IFERROR(VLOOKUP(B70,'[1]6'!B:D,3,0),"0")</f>
        <v>5</v>
      </c>
      <c r="AY70" s="103">
        <f>IFERROR(VLOOKUP(B70,'[1]6'!B:E,4,0),"0")</f>
        <v>0</v>
      </c>
      <c r="AZ70" s="103">
        <f>IFERROR(VLOOKUP(B70,'[1]6'!B:F,5,0),"0")</f>
        <v>2</v>
      </c>
      <c r="BA70" s="103">
        <f>IFERROR(VLOOKUP(B70,'[1]6'!B:J,9,0),"0")</f>
        <v>8</v>
      </c>
      <c r="BB70" s="103">
        <f>IFERROR(VLOOKUP(B70,'[1]6'!B:K,10,0),"0")</f>
        <v>0</v>
      </c>
      <c r="BC70" s="103">
        <f>IFERROR(VLOOKUP(B70,'[1]6'!B:L,11,0),"0")</f>
        <v>5</v>
      </c>
      <c r="BD70" s="101">
        <f t="shared" si="50"/>
        <v>20</v>
      </c>
      <c r="BE70" s="103">
        <f>IFERROR(VLOOKUP(B70,'[1]7'!B:D,3,0),"0")</f>
        <v>13</v>
      </c>
      <c r="BF70" s="103">
        <f>IFERROR(VLOOKUP(B70,'[1]7'!B:E,4,0),"0")</f>
        <v>0</v>
      </c>
      <c r="BG70" s="103">
        <f>IFERROR(VLOOKUP(B70,'[1]7'!B:F,5,0),"0")</f>
        <v>0</v>
      </c>
      <c r="BH70" s="103">
        <f>IFERROR(VLOOKUP(B70,'[1]7'!B:J,9,0),"0")</f>
        <v>10</v>
      </c>
      <c r="BI70" s="103">
        <f>IFERROR(VLOOKUP(B70,'[1]7'!B:K,10,0),"0")</f>
        <v>0</v>
      </c>
      <c r="BJ70" s="103">
        <f>IFERROR(VLOOKUP(B70,'[1]7'!B:L,11,0),"0")</f>
        <v>6</v>
      </c>
      <c r="BK70" s="101">
        <f t="shared" si="51"/>
        <v>29</v>
      </c>
      <c r="BL70" s="103">
        <f>IFERROR(VLOOKUP(B70,'[1]8'!B:D,3,0),"0")</f>
        <v>15</v>
      </c>
      <c r="BM70" s="103">
        <f>IFERROR(VLOOKUP(B70,'[1]8'!B:E,4,0),"0")</f>
        <v>1</v>
      </c>
      <c r="BN70" s="103">
        <f>IFERROR(VLOOKUP(B70,'[1]8'!B:F,5,0),"0")</f>
        <v>3</v>
      </c>
      <c r="BO70" s="103">
        <f>IFERROR(VLOOKUP(B70,'[1]8'!B:J,9,0),"0")</f>
        <v>3</v>
      </c>
      <c r="BP70" s="103">
        <f>IFERROR(VLOOKUP(B70,'[1]8'!B:K,10,0),"0")</f>
        <v>0</v>
      </c>
      <c r="BQ70" s="103">
        <f>IFERROR(VLOOKUP(B70,'[1]8'!B:L,11,0),"0")</f>
        <v>0</v>
      </c>
      <c r="BR70" s="101">
        <f t="shared" si="52"/>
        <v>22</v>
      </c>
      <c r="BS70" s="103">
        <f>IFERROR(VLOOKUP(B70,'[1]9'!B:D,3,0),"0")</f>
        <v>0</v>
      </c>
      <c r="BT70" s="103">
        <f>IFERROR(VLOOKUP(B70,'[1]9'!B:E,4,0),"0")</f>
        <v>0</v>
      </c>
      <c r="BU70" s="103">
        <f>IFERROR(VLOOKUP(B70,'[1]9'!B:F,5,0),"0")</f>
        <v>2</v>
      </c>
      <c r="BV70" s="103">
        <f>IFERROR(VLOOKUP(B70,'[1]9'!B:J,9,0),"0")</f>
        <v>3</v>
      </c>
      <c r="BW70" s="103">
        <f>IFERROR(VLOOKUP(B70,'[1]9'!B:K,10,0),"0")</f>
        <v>0</v>
      </c>
      <c r="BX70" s="103">
        <f>IFERROR(VLOOKUP(B70,'[1]9'!B:L,11,0),"0")</f>
        <v>0</v>
      </c>
      <c r="BY70" s="101">
        <f t="shared" si="53"/>
        <v>5</v>
      </c>
      <c r="BZ70" s="103">
        <f>IFERROR(VLOOKUP(B70,'[1]10'!B:D,3,0),"0")</f>
        <v>25</v>
      </c>
      <c r="CA70" s="103">
        <f>IFERROR(VLOOKUP(B70,'[1]10'!B:E,4,0),"0")</f>
        <v>0</v>
      </c>
      <c r="CB70" s="103">
        <f>IFERROR(VLOOKUP(B70,'[1]10'!B:F,5,0),"0")</f>
        <v>0</v>
      </c>
      <c r="CC70" s="103">
        <f>IFERROR(VLOOKUP(B70,'[1]10'!B:J,9,0),"0")</f>
        <v>13</v>
      </c>
      <c r="CD70" s="103">
        <f>IFERROR(VLOOKUP(B70,'[1]10'!B:K,10,0),"0")</f>
        <v>0</v>
      </c>
      <c r="CE70" s="103">
        <f>IFERROR(VLOOKUP(B70,'[1]10'!B:L,11,0),"0")</f>
        <v>0</v>
      </c>
      <c r="CF70" s="101">
        <f t="shared" si="54"/>
        <v>38</v>
      </c>
      <c r="CG70" s="103">
        <f>IFERROR(VLOOKUP(B70,'[1]11'!B:D,3,0),"0")</f>
        <v>7</v>
      </c>
      <c r="CH70" s="103">
        <f>IFERROR(VLOOKUP(B70,'[1]11'!B:E,4,0),"0")</f>
        <v>0</v>
      </c>
      <c r="CI70" s="103">
        <f>IFERROR(VLOOKUP(B70,'[1]11'!B:F,5,0),"0")</f>
        <v>1</v>
      </c>
      <c r="CJ70" s="103">
        <f>IFERROR(VLOOKUP(B70,'[1]11'!B:J,9,0),"0")</f>
        <v>3</v>
      </c>
      <c r="CK70" s="103">
        <f>IFERROR(VLOOKUP(B70,'[1]11'!B:K,10,0),"0")</f>
        <v>0</v>
      </c>
      <c r="CL70" s="103">
        <f>IFERROR(VLOOKUP(B70,'[1]11'!B:L,11,0),"0")</f>
        <v>0</v>
      </c>
      <c r="CM70" s="101">
        <f t="shared" si="55"/>
        <v>11</v>
      </c>
      <c r="CN70" s="103">
        <f>IFERROR(VLOOKUP(B70,'[1]12'!B:D,3,0),"0")</f>
        <v>16</v>
      </c>
      <c r="CO70" s="103">
        <f>IFERROR(VLOOKUP(B70,'[1]12'!B:E,4,0),"0")</f>
        <v>0</v>
      </c>
      <c r="CP70" s="103">
        <f>IFERROR(VLOOKUP(B70,'[1]12'!B:F,5,0),"0")</f>
        <v>0</v>
      </c>
      <c r="CQ70" s="103">
        <f>IFERROR(VLOOKUP(B70,'[1]12'!B:J,9,0),"0")</f>
        <v>0</v>
      </c>
      <c r="CR70" s="103">
        <f>IFERROR(VLOOKUP(B70,'[1]12'!B:K,10,0),"0")</f>
        <v>0</v>
      </c>
      <c r="CS70" s="103">
        <f>IFERROR(VLOOKUP(B70,'[1]12'!B:L,11,0),"0")</f>
        <v>0</v>
      </c>
      <c r="CT70" s="101">
        <f t="shared" si="56"/>
        <v>16</v>
      </c>
      <c r="CU70" s="103">
        <f>IFERROR(VLOOKUP(B70,'[1]13'!B:D,3,0),"0")</f>
        <v>0</v>
      </c>
      <c r="CV70" s="103">
        <f>IFERROR(VLOOKUP(B70,'[1]13'!B:E,4,0),"0")</f>
        <v>0</v>
      </c>
      <c r="CW70" s="103">
        <f>IFERROR(VLOOKUP(B70,'[1]13'!B:F,5,0),"0")</f>
        <v>0</v>
      </c>
      <c r="CX70" s="103">
        <f>IFERROR(VLOOKUP(B70,'[1]13'!B:J,9,0),"0")</f>
        <v>0</v>
      </c>
      <c r="CY70" s="103">
        <f>IFERROR(VLOOKUP(B70,'[1]13'!B:K,10,0),"0")</f>
        <v>0</v>
      </c>
      <c r="CZ70" s="103">
        <f>IFERROR(VLOOKUP(B70,'[1]13'!B:L,11,0),"0")</f>
        <v>0</v>
      </c>
      <c r="DA70" s="101">
        <f t="shared" si="57"/>
        <v>0</v>
      </c>
      <c r="DB70" s="103">
        <f>IFERROR(VLOOKUP(B70,'[1]14'!B:D,3,0),"0")</f>
        <v>0</v>
      </c>
      <c r="DC70" s="103">
        <f>IFERROR(VLOOKUP(B70,'[1]14'!B:E,4,0),"0")</f>
        <v>0</v>
      </c>
      <c r="DD70" s="103">
        <f>IFERROR(VLOOKUP(B70,'[1]14'!B:F,5,0),"0")</f>
        <v>0</v>
      </c>
      <c r="DE70" s="103">
        <f>IFERROR(VLOOKUP(B70,'[1]14'!B:J,9,0),"0")</f>
        <v>0</v>
      </c>
      <c r="DF70" s="103">
        <f>IFERROR(VLOOKUP(B70,'[1]14'!B:K,10,0),"0")</f>
        <v>0</v>
      </c>
      <c r="DG70" s="103">
        <f>IFERROR(VLOOKUP(B70,'[1]14'!B:L,11,0),"0")</f>
        <v>0</v>
      </c>
      <c r="DH70" s="101">
        <f t="shared" si="58"/>
        <v>0</v>
      </c>
      <c r="DI70" s="103">
        <f>IFERROR(VLOOKUP(B70,'[1]15'!B:D,3,0),"0")</f>
        <v>0</v>
      </c>
      <c r="DJ70" s="103">
        <f>IFERROR(VLOOKUP(B70,'[1]15'!B:E,4,0),"0")</f>
        <v>0</v>
      </c>
      <c r="DK70" s="103">
        <f>IFERROR(VLOOKUP(B70,'[1]15'!B:F,5,0),"0")</f>
        <v>0</v>
      </c>
      <c r="DL70" s="103">
        <f>IFERROR(VLOOKUP(B70,'[1]15'!B:J,9,0),"0")</f>
        <v>0</v>
      </c>
      <c r="DM70" s="103">
        <f>IFERROR(VLOOKUP(B70,'[1]15'!B:K,10,0),"0")</f>
        <v>0</v>
      </c>
      <c r="DN70" s="103">
        <f>IFERROR(VLOOKUP(B70,'[1]15'!B:L,11,0),"0")</f>
        <v>0</v>
      </c>
      <c r="DO70" s="101">
        <f t="shared" si="59"/>
        <v>0</v>
      </c>
      <c r="DP70" s="103">
        <f>IFERROR(VLOOKUP(B70,'[1]16'!B:D,3,0),"0")</f>
        <v>0</v>
      </c>
      <c r="DQ70" s="103">
        <f>IFERROR(VLOOKUP(B70,'[1]16'!B:E,4,0),"0")</f>
        <v>0</v>
      </c>
      <c r="DR70" s="103">
        <f>IFERROR(VLOOKUP(B70,'[1]16'!B:F,5,0),"0")</f>
        <v>3</v>
      </c>
      <c r="DS70" s="103">
        <f>IFERROR(VLOOKUP(B70,'[1]16'!B:J,9,0),"0")</f>
        <v>1</v>
      </c>
      <c r="DT70" s="103">
        <f>IFERROR(VLOOKUP(B70,'[1]16'!B:K,10,0),"0")</f>
        <v>0</v>
      </c>
      <c r="DU70" s="103">
        <f>IFERROR(VLOOKUP(B70,'[1]16'!B:L,11,0),"0")</f>
        <v>0</v>
      </c>
      <c r="DV70" s="101">
        <f t="shared" si="60"/>
        <v>4</v>
      </c>
      <c r="DW70" s="103">
        <f>IFERROR(VLOOKUP(B70,'[1]17'!B:D,3,0),"0")</f>
        <v>10</v>
      </c>
      <c r="DX70" s="103">
        <f>IFERROR(VLOOKUP(B70,'[1]17'!B:E,4,0),"0")</f>
        <v>0</v>
      </c>
      <c r="DY70" s="103">
        <f>IFERROR(VLOOKUP(B70,'[1]17'!B:F,5,0),"0")</f>
        <v>0</v>
      </c>
      <c r="DZ70" s="103">
        <f>IFERROR(VLOOKUP(B70,'[1]17'!B:J,9,0),"0")</f>
        <v>41</v>
      </c>
      <c r="EA70" s="103">
        <f>IFERROR(VLOOKUP(B70,'[1]17'!B:K,10,0),"0")</f>
        <v>0</v>
      </c>
      <c r="EB70" s="103">
        <f>IFERROR(VLOOKUP(B70,'[1]17'!B:L,11,0),"0")</f>
        <v>0</v>
      </c>
      <c r="EC70" s="101">
        <f t="shared" si="61"/>
        <v>51</v>
      </c>
      <c r="ED70" s="103">
        <f>IFERROR(VLOOKUP(B70,'[1]18'!B:D,3,0),"0")</f>
        <v>0</v>
      </c>
      <c r="EE70" s="103">
        <f>IFERROR(VLOOKUP(B70,'[1]18'!B:E,4,0),"0")</f>
        <v>0</v>
      </c>
      <c r="EF70" s="103">
        <f>IFERROR(VLOOKUP(B70,'[1]18'!B:F,5,0),"0")</f>
        <v>1</v>
      </c>
      <c r="EG70" s="103">
        <f>IFERROR(VLOOKUP(B70,'[1]18'!B:J,9,0),"0")</f>
        <v>87</v>
      </c>
      <c r="EH70" s="103">
        <f>IFERROR(VLOOKUP(B70,'[1]18'!B:K,10,0),"0")</f>
        <v>0</v>
      </c>
      <c r="EI70" s="103">
        <f>IFERROR(VLOOKUP(B70,'[1]18'!B:L,11,0),"0")</f>
        <v>12</v>
      </c>
      <c r="EJ70" s="101">
        <f t="shared" si="62"/>
        <v>100</v>
      </c>
      <c r="EK70" s="103">
        <f>IFERROR(VLOOKUP(B70,'[1]19'!B:D,3,0),"0")</f>
        <v>10</v>
      </c>
      <c r="EL70" s="103">
        <f>IFERROR(VLOOKUP(B70,'[1]19'!B:E,4,0),"0")</f>
        <v>1</v>
      </c>
      <c r="EM70" s="103">
        <f>IFERROR(VLOOKUP(B70,'[1]19'!B:F,5,0),"0")</f>
        <v>1</v>
      </c>
      <c r="EN70" s="103">
        <f>IFERROR(VLOOKUP(B70,'[1]19'!B:J,9,0),"0")</f>
        <v>26</v>
      </c>
      <c r="EO70" s="103">
        <f>IFERROR(VLOOKUP(B70,'[1]19'!B:K,10,0),"0")</f>
        <v>0</v>
      </c>
      <c r="EP70" s="103">
        <f>IFERROR(VLOOKUP(B70,'[1]19'!B:L,11,0),"0")</f>
        <v>0</v>
      </c>
      <c r="EQ70" s="101">
        <f t="shared" si="63"/>
        <v>38</v>
      </c>
      <c r="ER70" s="103">
        <f>IFERROR(VLOOKUP(B70,'[1]20'!B:D,3,0),"0")</f>
        <v>11</v>
      </c>
      <c r="ES70" s="103">
        <f>IFERROR(VLOOKUP(B70,'[1]20'!B:E,4,0),"0")</f>
        <v>0</v>
      </c>
      <c r="ET70" s="103">
        <f>IFERROR(VLOOKUP(B70,'[1]20'!B:F,5,0),"0")</f>
        <v>1</v>
      </c>
      <c r="EU70" s="103">
        <f>IFERROR(VLOOKUP(B70,'[1]20'!B:J,9,0),"0")</f>
        <v>28</v>
      </c>
      <c r="EV70" s="103">
        <f>IFERROR(VLOOKUP(B70,'[1]20'!B:K,10,0),"0")</f>
        <v>0</v>
      </c>
      <c r="EW70" s="103">
        <f>IFERROR(VLOOKUP(B70,'[1]20'!B:L,11,0),"0")</f>
        <v>0</v>
      </c>
      <c r="EX70" s="101">
        <f t="shared" si="64"/>
        <v>40</v>
      </c>
      <c r="EY70" s="103">
        <f>IFERROR(VLOOKUP(B70,'[1]21'!B:D,3,0),"0")</f>
        <v>5</v>
      </c>
      <c r="EZ70" s="103">
        <f>IFERROR(VLOOKUP(B70,'[1]21'!B:E,4,0),"0")</f>
        <v>1</v>
      </c>
      <c r="FA70" s="103">
        <f>IFERROR(VLOOKUP(B70,'[1]21'!B:F,5,0),"0")</f>
        <v>3</v>
      </c>
      <c r="FB70" s="103">
        <f>IFERROR(VLOOKUP(B70,'[1]21'!B:J,9,0),"0")</f>
        <v>7</v>
      </c>
      <c r="FC70" s="103">
        <f>IFERROR(VLOOKUP(B70,'[1]21'!B:K,10,0),"0")</f>
        <v>0</v>
      </c>
      <c r="FD70" s="103">
        <f>IFERROR(VLOOKUP(B70,'[1]21'!B:L,11,0),"0")</f>
        <v>9</v>
      </c>
      <c r="FE70" s="101">
        <f t="shared" si="65"/>
        <v>25</v>
      </c>
      <c r="FF70" s="103">
        <f>IFERROR(VLOOKUP(B70,'[1]22'!B:D,3,0),"0")</f>
        <v>9</v>
      </c>
      <c r="FG70" s="103">
        <f>IFERROR(VLOOKUP(B70,'[1]22'!B:E,4,0),"0")</f>
        <v>0</v>
      </c>
      <c r="FH70" s="103">
        <f>IFERROR(VLOOKUP(B70,'[1]22'!B:F,5,0),"0")</f>
        <v>1</v>
      </c>
      <c r="FI70" s="103">
        <f>IFERROR(VLOOKUP(B70,'[1]22'!B:J,9,0),"0")</f>
        <v>0</v>
      </c>
      <c r="FJ70" s="103">
        <f>IFERROR(VLOOKUP(B70,'[1]22'!B:K,10,0),"0")</f>
        <v>0</v>
      </c>
      <c r="FK70" s="103">
        <f>IFERROR(VLOOKUP(B70,'[1]22'!B:L,11,0),"0")</f>
        <v>0</v>
      </c>
      <c r="FL70" s="101">
        <f t="shared" si="66"/>
        <v>10</v>
      </c>
      <c r="FM70" s="103">
        <f>IFERROR(VLOOKUP(B70,'[1]23'!B:D,3,0),"0")</f>
        <v>0</v>
      </c>
      <c r="FN70" s="103">
        <f>IFERROR(VLOOKUP(B70,'[1]23'!B:E,4,0),"0")</f>
        <v>0</v>
      </c>
      <c r="FO70" s="103">
        <f>IFERROR(VLOOKUP(B70,'[1]23'!B:F,5,0),"0")</f>
        <v>0</v>
      </c>
      <c r="FP70" s="103">
        <f>IFERROR(VLOOKUP(B70,'[1]23'!B:J,9,0),"0")</f>
        <v>0</v>
      </c>
      <c r="FQ70" s="103">
        <f>IFERROR(VLOOKUP(B70,'[1]23'!B:K,10,0),"0")</f>
        <v>0</v>
      </c>
      <c r="FR70" s="103">
        <f>IFERROR(VLOOKUP(B70,'[1]23'!B:L,11,0),"0")</f>
        <v>0</v>
      </c>
      <c r="FS70" s="101">
        <f t="shared" si="67"/>
        <v>0</v>
      </c>
      <c r="FT70" s="103">
        <f>IFERROR(VLOOKUP(B70,'[1]24'!B:D,3,0),"0")</f>
        <v>0</v>
      </c>
      <c r="FU70" s="103">
        <f>IFERROR(VLOOKUP(B70,'[1]24'!B:E,4,0),"0")</f>
        <v>0</v>
      </c>
      <c r="FV70" s="103">
        <f>IFERROR(VLOOKUP(B70,'[1]24'!B:F,5,0),"0")</f>
        <v>0</v>
      </c>
      <c r="FW70" s="103">
        <f>IFERROR(VLOOKUP(B70,'[1]24'!B:J,9,0),"0")</f>
        <v>33</v>
      </c>
      <c r="FX70" s="103">
        <f>IFERROR(VLOOKUP(B70,'[1]24'!B:K,10,0),"0")</f>
        <v>0</v>
      </c>
      <c r="FY70" s="103">
        <f>IFERROR(VLOOKUP(B70,'[1]24'!B:L,11,0),"0")</f>
        <v>0</v>
      </c>
      <c r="FZ70" s="101">
        <f t="shared" si="68"/>
        <v>33</v>
      </c>
      <c r="GA70" s="103">
        <f>IFERROR(VLOOKUP(B70,'[1]25'!B:D,3,0),"0")</f>
        <v>8</v>
      </c>
      <c r="GB70" s="103">
        <f>IFERROR(VLOOKUP(B70,'[1]25'!B:E,4,0),"0")</f>
        <v>2</v>
      </c>
      <c r="GC70" s="103">
        <f>IFERROR(VLOOKUP(B70,'[1]25'!B:F,5,0),"0")</f>
        <v>2</v>
      </c>
      <c r="GD70" s="103">
        <f>IFERROR(VLOOKUP(B70,'[1]25'!B:J,9,0),"0")</f>
        <v>34</v>
      </c>
      <c r="GE70" s="103">
        <f>IFERROR(VLOOKUP(B70,'[1]25'!B:K,10,0),"0")</f>
        <v>0</v>
      </c>
      <c r="GF70" s="103">
        <f>IFERROR(VLOOKUP(B70,'[1]25'!B:L,11,0),"0")</f>
        <v>0</v>
      </c>
      <c r="GG70" s="101">
        <f t="shared" si="69"/>
        <v>46</v>
      </c>
      <c r="GH70" s="103">
        <f>IFERROR(VLOOKUP(B70,'[1]26'!B:D,3,0),"0")</f>
        <v>3</v>
      </c>
      <c r="GI70" s="103">
        <f>IFERROR(VLOOKUP(B70,'[1]26'!B:E,4,0),"0")</f>
        <v>0</v>
      </c>
      <c r="GJ70" s="103">
        <f>IFERROR(VLOOKUP(B70,'[1]26'!B:F,5,0),"0")</f>
        <v>0</v>
      </c>
      <c r="GK70" s="103">
        <f>IFERROR(VLOOKUP(B70,'[1]26'!B:J,9,0),"0")</f>
        <v>34</v>
      </c>
      <c r="GL70" s="103">
        <f>IFERROR(VLOOKUP(B70,'[1]26'!B:K,10,0),"0")</f>
        <v>0</v>
      </c>
      <c r="GM70" s="103">
        <f>IFERROR(VLOOKUP(B70,'[1]26'!B:L,11,0),"0")</f>
        <v>0</v>
      </c>
      <c r="GN70" s="101">
        <f t="shared" si="70"/>
        <v>37</v>
      </c>
      <c r="GO70" s="103">
        <f>IFERROR(VLOOKUP(B70,'[1]27'!B:D,3,0),"0")</f>
        <v>0</v>
      </c>
      <c r="GP70" s="103">
        <f>IFERROR(VLOOKUP(B70,'[1]27'!B:E,4,0),"0")</f>
        <v>0</v>
      </c>
      <c r="GQ70" s="103">
        <f>IFERROR(VLOOKUP(B70,'[1]27'!B:F,5,0),"0")</f>
        <v>5</v>
      </c>
      <c r="GR70" s="103">
        <f>IFERROR(VLOOKUP(B70,'[1]27'!B:J,9,0),"0")</f>
        <v>14</v>
      </c>
      <c r="GS70" s="103">
        <f>IFERROR(VLOOKUP(B70,'[1]27'!B:K,10,0),"0")</f>
        <v>0</v>
      </c>
      <c r="GT70" s="103">
        <f>IFERROR(VLOOKUP(B70,'[1]27'!B:L,11,0),"0")</f>
        <v>0</v>
      </c>
      <c r="GU70" s="101">
        <f t="shared" si="71"/>
        <v>19</v>
      </c>
      <c r="GV70" s="103">
        <f>IFERROR(VLOOKUP(B70,'[1]28'!B:D,3,0),"0")</f>
        <v>0</v>
      </c>
      <c r="GW70" s="103">
        <f>IFERROR(VLOOKUP(B70,'[1]28'!B:E,4,0),"0")</f>
        <v>1</v>
      </c>
      <c r="GX70" s="103">
        <f>IFERROR(VLOOKUP(B70,'[1]28'!B:F,5,0),"0")</f>
        <v>1</v>
      </c>
      <c r="GY70" s="103">
        <f>IFERROR(VLOOKUP(B70,'[1]28'!B:J,9,0),"0")</f>
        <v>27</v>
      </c>
      <c r="GZ70" s="103">
        <f>IFERROR(VLOOKUP(B70,'[1]28'!B:K,10,0),"0")</f>
        <v>0</v>
      </c>
      <c r="HA70" s="103">
        <f>IFERROR(VLOOKUP(B70,'[1]28'!B:L,11,0),"0")</f>
        <v>5</v>
      </c>
      <c r="HB70" s="101">
        <f t="shared" si="72"/>
        <v>34</v>
      </c>
      <c r="HC70" s="103">
        <f>IFERROR(VLOOKUP(B70,'[1]29'!B:D,3,0),"0")</f>
        <v>8</v>
      </c>
      <c r="HD70" s="103">
        <f>IFERROR(VLOOKUP(B70,'[1]29'!B:E,4,0),"0")</f>
        <v>1</v>
      </c>
      <c r="HE70" s="103">
        <f>IFERROR(VLOOKUP(B70,'[1]29'!B:F,5,0),"0")</f>
        <v>1</v>
      </c>
      <c r="HF70" s="103">
        <f>IFERROR(VLOOKUP(B70,'[1]29'!B:J,9,0),"0")</f>
        <v>9</v>
      </c>
      <c r="HG70" s="103">
        <f>IFERROR(VLOOKUP(B70,'[1]29'!B:K,10,0),"0")</f>
        <v>0</v>
      </c>
      <c r="HH70" s="103">
        <f>IFERROR(VLOOKUP(B70,'[1]29'!B:L,11,0),"0")</f>
        <v>0</v>
      </c>
      <c r="HI70" s="101">
        <f t="shared" si="73"/>
        <v>19</v>
      </c>
      <c r="HJ70" s="103">
        <f>IFERROR(VLOOKUP(B70,'[1]30'!B:D,3,0),"0")</f>
        <v>1</v>
      </c>
      <c r="HK70" s="103">
        <f>IFERROR(VLOOKUP(B70,'[1]30'!B:E,4,0),"0")</f>
        <v>0</v>
      </c>
      <c r="HL70" s="103">
        <f>IFERROR(VLOOKUP(B70,'[1]30'!B:F,5,0),"0")</f>
        <v>2</v>
      </c>
      <c r="HM70" s="103">
        <f>IFERROR(VLOOKUP(B70,'[1]30'!B:J,9,0),"0")</f>
        <v>2</v>
      </c>
      <c r="HN70" s="103">
        <f>IFERROR(VLOOKUP(B70,'[1]30'!B:K,10,0),"0")</f>
        <v>0</v>
      </c>
      <c r="HO70" s="103">
        <f>IFERROR(VLOOKUP(B70,'[1]30'!B:L,11,0),"0")</f>
        <v>0</v>
      </c>
      <c r="HP70" s="101">
        <f t="shared" si="74"/>
        <v>5</v>
      </c>
      <c r="HQ70" s="103">
        <f>IFERROR(VLOOKUP(B70,'[1]31'!B:D,3,0),"0")</f>
        <v>3</v>
      </c>
      <c r="HR70" s="103">
        <f>IFERROR(VLOOKUP(B70,'[1]31'!B:E,4,0),"0")</f>
        <v>1</v>
      </c>
      <c r="HS70" s="103">
        <f>IFERROR(VLOOKUP(B70,'[1]31'!B:F,5,0),"0")</f>
        <v>0</v>
      </c>
      <c r="HT70" s="103">
        <f>IFERROR(VLOOKUP(B70,'[1]31'!B:J,9,0),"0")</f>
        <v>31</v>
      </c>
      <c r="HU70" s="103">
        <f>IFERROR(VLOOKUP(B70,'[1]31'!B:K,10,0),"0")</f>
        <v>0</v>
      </c>
      <c r="HV70" s="103">
        <f>IFERROR(VLOOKUP(B70,'[1]31'!B:L,11,0),"0")</f>
        <v>0</v>
      </c>
      <c r="HW70" s="101">
        <f t="shared" si="75"/>
        <v>35</v>
      </c>
    </row>
    <row r="71" spans="1:231" x14ac:dyDescent="0.6">
      <c r="A71" s="83">
        <v>68</v>
      </c>
      <c r="B71" s="83">
        <v>1112007</v>
      </c>
      <c r="C71" s="84" t="s">
        <v>16931</v>
      </c>
      <c r="D71" s="83" t="s">
        <v>168</v>
      </c>
      <c r="E71" s="85">
        <v>14.38</v>
      </c>
      <c r="F71" s="99">
        <f t="shared" si="41"/>
        <v>0</v>
      </c>
      <c r="G71" s="100">
        <f t="shared" si="42"/>
        <v>0</v>
      </c>
      <c r="H71" s="100">
        <f t="shared" si="42"/>
        <v>0</v>
      </c>
      <c r="I71" s="100">
        <f t="shared" si="42"/>
        <v>0</v>
      </c>
      <c r="J71" s="100">
        <f t="shared" si="42"/>
        <v>0</v>
      </c>
      <c r="K71" s="100">
        <f t="shared" si="42"/>
        <v>0</v>
      </c>
      <c r="L71" s="100">
        <f t="shared" si="42"/>
        <v>0</v>
      </c>
      <c r="M71" s="101">
        <f t="shared" si="44"/>
        <v>0</v>
      </c>
      <c r="N71" s="102">
        <f t="shared" si="43"/>
        <v>0</v>
      </c>
      <c r="O71" s="103">
        <f>IFERROR(VLOOKUP(B71,'[1]1'!B:D,3,0),"0")</f>
        <v>0</v>
      </c>
      <c r="P71" s="103">
        <f>IFERROR(VLOOKUP(B71,'[1]1'!B:E,4,0),"0")</f>
        <v>0</v>
      </c>
      <c r="Q71" s="103">
        <f>IFERROR(VLOOKUP(B71,'[1]1'!B:F,5,0),"0")</f>
        <v>0</v>
      </c>
      <c r="R71" s="103">
        <f>IFERROR(VLOOKUP(B71,'[1]1'!B:J,9,0),"0")</f>
        <v>0</v>
      </c>
      <c r="S71" s="103">
        <f>IFERROR(VLOOKUP(B71,'[1]1'!B:K,10,0),"0")</f>
        <v>0</v>
      </c>
      <c r="T71" s="103">
        <f>IFERROR(VLOOKUP(B71,'[1]1'!B:L,11,0),"0")</f>
        <v>0</v>
      </c>
      <c r="U71" s="101">
        <f t="shared" si="45"/>
        <v>0</v>
      </c>
      <c r="V71" s="103">
        <f>IFERROR(VLOOKUP(B71,'[1]2'!B:D,3,0),"0")</f>
        <v>0</v>
      </c>
      <c r="W71" s="103">
        <f>IFERROR(VLOOKUP(B71,'[1]2'!B:E,4,0),"0")</f>
        <v>0</v>
      </c>
      <c r="X71" s="103">
        <f>IFERROR(VLOOKUP(B71,'[1]2'!B:F,5,0),"0")</f>
        <v>0</v>
      </c>
      <c r="Y71" s="103">
        <f>IFERROR(VLOOKUP(B71,'[1]2'!B:J,9,0),"0")</f>
        <v>0</v>
      </c>
      <c r="Z71" s="103">
        <f>IFERROR(VLOOKUP(B71,'[1]2'!B:K,10,0),"0")</f>
        <v>0</v>
      </c>
      <c r="AA71" s="103">
        <f>IFERROR(VLOOKUP(B71,'[1]2'!B:L,11,0),"0")</f>
        <v>0</v>
      </c>
      <c r="AB71" s="101">
        <f t="shared" si="46"/>
        <v>0</v>
      </c>
      <c r="AC71" s="103">
        <f>IFERROR(VLOOKUP(B71,'[1]3'!B:D,3,0),"0")</f>
        <v>0</v>
      </c>
      <c r="AD71" s="103">
        <f>IFERROR(VLOOKUP(B71,'[1]3'!B:E,4,0),"0")</f>
        <v>0</v>
      </c>
      <c r="AE71" s="103">
        <f>IFERROR(VLOOKUP(B71,'[1]3'!B:F,5,0),"0")</f>
        <v>0</v>
      </c>
      <c r="AF71" s="103">
        <f>IFERROR(VLOOKUP(B71,'[1]3'!B:J,9,0),"0")</f>
        <v>0</v>
      </c>
      <c r="AG71" s="103">
        <f>IFERROR(VLOOKUP(B71,'[1]3'!B:K,10,0),"0")</f>
        <v>0</v>
      </c>
      <c r="AH71" s="103">
        <f>IFERROR(VLOOKUP(B71,'[1]3'!B:L,11,0),"0")</f>
        <v>0</v>
      </c>
      <c r="AI71" s="101">
        <f t="shared" si="47"/>
        <v>0</v>
      </c>
      <c r="AJ71" s="103">
        <f>IFERROR(VLOOKUP(B71,'[1]4'!B:D,3,0),"0")</f>
        <v>0</v>
      </c>
      <c r="AK71" s="103">
        <f>IFERROR(VLOOKUP(B71,'[1]4'!B:E,4,0),"0")</f>
        <v>0</v>
      </c>
      <c r="AL71" s="103">
        <f>IFERROR(VLOOKUP(B71,'[1]4'!B:F,5,0),"0")</f>
        <v>0</v>
      </c>
      <c r="AM71" s="103">
        <f>IFERROR(VLOOKUP(B71,'[1]4'!B:J,9,0),"0")</f>
        <v>0</v>
      </c>
      <c r="AN71" s="103">
        <f>IFERROR(VLOOKUP(B71,'[1]4'!B:K,10,0),"0")</f>
        <v>0</v>
      </c>
      <c r="AO71" s="103">
        <f>IFERROR(VLOOKUP(B71,'[1]4'!B:L,11,0),"0")</f>
        <v>0</v>
      </c>
      <c r="AP71" s="101">
        <f t="shared" si="48"/>
        <v>0</v>
      </c>
      <c r="AQ71" s="103">
        <f>IFERROR(VLOOKUP(B71,'[1]5'!B:D,3,0),"0")</f>
        <v>0</v>
      </c>
      <c r="AR71" s="103">
        <f>IFERROR(VLOOKUP(B71,'[1]5'!B:E,4,0),"0")</f>
        <v>0</v>
      </c>
      <c r="AS71" s="103">
        <f>IFERROR(VLOOKUP(B71,'[1]5'!B:F,5,0),"0")</f>
        <v>0</v>
      </c>
      <c r="AT71" s="103">
        <f>IFERROR(VLOOKUP(B71,'[1]5'!B:J,9,0),"0")</f>
        <v>0</v>
      </c>
      <c r="AU71" s="103">
        <f>IFERROR(VLOOKUP(B71,'[1]5'!B:K,10,0),"0")</f>
        <v>0</v>
      </c>
      <c r="AV71" s="103">
        <f>IFERROR(VLOOKUP(B71,'[1]5'!B:L,11,0),"0")</f>
        <v>0</v>
      </c>
      <c r="AW71" s="101">
        <f t="shared" si="49"/>
        <v>0</v>
      </c>
      <c r="AX71" s="103">
        <f>IFERROR(VLOOKUP(B71,'[1]6'!B:D,3,0),"0")</f>
        <v>0</v>
      </c>
      <c r="AY71" s="103">
        <f>IFERROR(VLOOKUP(B71,'[1]6'!B:E,4,0),"0")</f>
        <v>0</v>
      </c>
      <c r="AZ71" s="103">
        <f>IFERROR(VLOOKUP(B71,'[1]6'!B:F,5,0),"0")</f>
        <v>0</v>
      </c>
      <c r="BA71" s="103">
        <f>IFERROR(VLOOKUP(B71,'[1]6'!B:J,9,0),"0")</f>
        <v>0</v>
      </c>
      <c r="BB71" s="103">
        <f>IFERROR(VLOOKUP(B71,'[1]6'!B:K,10,0),"0")</f>
        <v>0</v>
      </c>
      <c r="BC71" s="103">
        <f>IFERROR(VLOOKUP(B71,'[1]6'!B:L,11,0),"0")</f>
        <v>0</v>
      </c>
      <c r="BD71" s="101">
        <f t="shared" si="50"/>
        <v>0</v>
      </c>
      <c r="BE71" s="103">
        <f>IFERROR(VLOOKUP(B71,'[1]7'!B:D,3,0),"0")</f>
        <v>0</v>
      </c>
      <c r="BF71" s="103">
        <f>IFERROR(VLOOKUP(B71,'[1]7'!B:E,4,0),"0")</f>
        <v>0</v>
      </c>
      <c r="BG71" s="103">
        <f>IFERROR(VLOOKUP(B71,'[1]7'!B:F,5,0),"0")</f>
        <v>0</v>
      </c>
      <c r="BH71" s="103">
        <f>IFERROR(VLOOKUP(B71,'[1]7'!B:J,9,0),"0")</f>
        <v>0</v>
      </c>
      <c r="BI71" s="103">
        <f>IFERROR(VLOOKUP(B71,'[1]7'!B:K,10,0),"0")</f>
        <v>0</v>
      </c>
      <c r="BJ71" s="103">
        <f>IFERROR(VLOOKUP(B71,'[1]7'!B:L,11,0),"0")</f>
        <v>0</v>
      </c>
      <c r="BK71" s="101">
        <f t="shared" si="51"/>
        <v>0</v>
      </c>
      <c r="BL71" s="103">
        <f>IFERROR(VLOOKUP(B71,'[1]8'!B:D,3,0),"0")</f>
        <v>0</v>
      </c>
      <c r="BM71" s="103">
        <f>IFERROR(VLOOKUP(B71,'[1]8'!B:E,4,0),"0")</f>
        <v>0</v>
      </c>
      <c r="BN71" s="103">
        <f>IFERROR(VLOOKUP(B71,'[1]8'!B:F,5,0),"0")</f>
        <v>0</v>
      </c>
      <c r="BO71" s="103">
        <f>IFERROR(VLOOKUP(B71,'[1]8'!B:J,9,0),"0")</f>
        <v>0</v>
      </c>
      <c r="BP71" s="103">
        <f>IFERROR(VLOOKUP(B71,'[1]8'!B:K,10,0),"0")</f>
        <v>0</v>
      </c>
      <c r="BQ71" s="103">
        <f>IFERROR(VLOOKUP(B71,'[1]8'!B:L,11,0),"0")</f>
        <v>0</v>
      </c>
      <c r="BR71" s="101">
        <f t="shared" si="52"/>
        <v>0</v>
      </c>
      <c r="BS71" s="103">
        <f>IFERROR(VLOOKUP(B71,'[1]9'!B:D,3,0),"0")</f>
        <v>0</v>
      </c>
      <c r="BT71" s="103">
        <f>IFERROR(VLOOKUP(B71,'[1]9'!B:E,4,0),"0")</f>
        <v>0</v>
      </c>
      <c r="BU71" s="103">
        <f>IFERROR(VLOOKUP(B71,'[1]9'!B:F,5,0),"0")</f>
        <v>0</v>
      </c>
      <c r="BV71" s="103">
        <f>IFERROR(VLOOKUP(B71,'[1]9'!B:J,9,0),"0")</f>
        <v>0</v>
      </c>
      <c r="BW71" s="103">
        <f>IFERROR(VLOOKUP(B71,'[1]9'!B:K,10,0),"0")</f>
        <v>0</v>
      </c>
      <c r="BX71" s="103">
        <f>IFERROR(VLOOKUP(B71,'[1]9'!B:L,11,0),"0")</f>
        <v>0</v>
      </c>
      <c r="BY71" s="101">
        <f t="shared" si="53"/>
        <v>0</v>
      </c>
      <c r="BZ71" s="103">
        <f>IFERROR(VLOOKUP(B71,'[1]10'!B:D,3,0),"0")</f>
        <v>0</v>
      </c>
      <c r="CA71" s="103">
        <f>IFERROR(VLOOKUP(B71,'[1]10'!B:E,4,0),"0")</f>
        <v>0</v>
      </c>
      <c r="CB71" s="103">
        <f>IFERROR(VLOOKUP(B71,'[1]10'!B:F,5,0),"0")</f>
        <v>0</v>
      </c>
      <c r="CC71" s="103">
        <f>IFERROR(VLOOKUP(B71,'[1]10'!B:J,9,0),"0")</f>
        <v>0</v>
      </c>
      <c r="CD71" s="103">
        <f>IFERROR(VLOOKUP(B71,'[1]10'!B:K,10,0),"0")</f>
        <v>0</v>
      </c>
      <c r="CE71" s="103">
        <f>IFERROR(VLOOKUP(B71,'[1]10'!B:L,11,0),"0")</f>
        <v>0</v>
      </c>
      <c r="CF71" s="101">
        <f t="shared" si="54"/>
        <v>0</v>
      </c>
      <c r="CG71" s="103">
        <f>IFERROR(VLOOKUP(B71,'[1]11'!B:D,3,0),"0")</f>
        <v>0</v>
      </c>
      <c r="CH71" s="103">
        <f>IFERROR(VLOOKUP(B71,'[1]11'!B:E,4,0),"0")</f>
        <v>0</v>
      </c>
      <c r="CI71" s="103">
        <f>IFERROR(VLOOKUP(B71,'[1]11'!B:F,5,0),"0")</f>
        <v>0</v>
      </c>
      <c r="CJ71" s="103">
        <f>IFERROR(VLOOKUP(B71,'[1]11'!B:J,9,0),"0")</f>
        <v>0</v>
      </c>
      <c r="CK71" s="103">
        <f>IFERROR(VLOOKUP(B71,'[1]11'!B:K,10,0),"0")</f>
        <v>0</v>
      </c>
      <c r="CL71" s="103">
        <f>IFERROR(VLOOKUP(B71,'[1]11'!B:L,11,0),"0")</f>
        <v>0</v>
      </c>
      <c r="CM71" s="101">
        <f t="shared" si="55"/>
        <v>0</v>
      </c>
      <c r="CN71" s="103">
        <f>IFERROR(VLOOKUP(B71,'[1]12'!B:D,3,0),"0")</f>
        <v>0</v>
      </c>
      <c r="CO71" s="103">
        <f>IFERROR(VLOOKUP(B71,'[1]12'!B:E,4,0),"0")</f>
        <v>0</v>
      </c>
      <c r="CP71" s="103">
        <f>IFERROR(VLOOKUP(B71,'[1]12'!B:F,5,0),"0")</f>
        <v>0</v>
      </c>
      <c r="CQ71" s="103">
        <f>IFERROR(VLOOKUP(B71,'[1]12'!B:J,9,0),"0")</f>
        <v>0</v>
      </c>
      <c r="CR71" s="103">
        <f>IFERROR(VLOOKUP(B71,'[1]12'!B:K,10,0),"0")</f>
        <v>0</v>
      </c>
      <c r="CS71" s="103">
        <f>IFERROR(VLOOKUP(B71,'[1]12'!B:L,11,0),"0")</f>
        <v>0</v>
      </c>
      <c r="CT71" s="101">
        <f t="shared" si="56"/>
        <v>0</v>
      </c>
      <c r="CU71" s="103">
        <f>IFERROR(VLOOKUP(B71,'[1]13'!B:D,3,0),"0")</f>
        <v>0</v>
      </c>
      <c r="CV71" s="103">
        <f>IFERROR(VLOOKUP(B71,'[1]13'!B:E,4,0),"0")</f>
        <v>0</v>
      </c>
      <c r="CW71" s="103">
        <f>IFERROR(VLOOKUP(B71,'[1]13'!B:F,5,0),"0")</f>
        <v>0</v>
      </c>
      <c r="CX71" s="103">
        <f>IFERROR(VLOOKUP(B71,'[1]13'!B:J,9,0),"0")</f>
        <v>0</v>
      </c>
      <c r="CY71" s="103">
        <f>IFERROR(VLOOKUP(B71,'[1]13'!B:K,10,0),"0")</f>
        <v>0</v>
      </c>
      <c r="CZ71" s="103">
        <f>IFERROR(VLOOKUP(B71,'[1]13'!B:L,11,0),"0")</f>
        <v>0</v>
      </c>
      <c r="DA71" s="101">
        <f t="shared" si="57"/>
        <v>0</v>
      </c>
      <c r="DB71" s="103">
        <f>IFERROR(VLOOKUP(B71,'[1]14'!B:D,3,0),"0")</f>
        <v>0</v>
      </c>
      <c r="DC71" s="103">
        <f>IFERROR(VLOOKUP(B71,'[1]14'!B:E,4,0),"0")</f>
        <v>0</v>
      </c>
      <c r="DD71" s="103">
        <f>IFERROR(VLOOKUP(B71,'[1]14'!B:F,5,0),"0")</f>
        <v>0</v>
      </c>
      <c r="DE71" s="103">
        <f>IFERROR(VLOOKUP(B71,'[1]14'!B:J,9,0),"0")</f>
        <v>0</v>
      </c>
      <c r="DF71" s="103">
        <f>IFERROR(VLOOKUP(B71,'[1]14'!B:K,10,0),"0")</f>
        <v>0</v>
      </c>
      <c r="DG71" s="103">
        <f>IFERROR(VLOOKUP(B71,'[1]14'!B:L,11,0),"0")</f>
        <v>0</v>
      </c>
      <c r="DH71" s="101">
        <f t="shared" si="58"/>
        <v>0</v>
      </c>
      <c r="DI71" s="103">
        <f>IFERROR(VLOOKUP(B71,'[1]15'!B:D,3,0),"0")</f>
        <v>0</v>
      </c>
      <c r="DJ71" s="103">
        <f>IFERROR(VLOOKUP(B71,'[1]15'!B:E,4,0),"0")</f>
        <v>0</v>
      </c>
      <c r="DK71" s="103">
        <f>IFERROR(VLOOKUP(B71,'[1]15'!B:F,5,0),"0")</f>
        <v>0</v>
      </c>
      <c r="DL71" s="103">
        <f>IFERROR(VLOOKUP(B71,'[1]15'!B:J,9,0),"0")</f>
        <v>0</v>
      </c>
      <c r="DM71" s="103">
        <f>IFERROR(VLOOKUP(B71,'[1]15'!B:K,10,0),"0")</f>
        <v>0</v>
      </c>
      <c r="DN71" s="103">
        <f>IFERROR(VLOOKUP(B71,'[1]15'!B:L,11,0),"0")</f>
        <v>0</v>
      </c>
      <c r="DO71" s="101">
        <f t="shared" si="59"/>
        <v>0</v>
      </c>
      <c r="DP71" s="103">
        <f>IFERROR(VLOOKUP(B71,'[1]16'!B:D,3,0),"0")</f>
        <v>0</v>
      </c>
      <c r="DQ71" s="103">
        <f>IFERROR(VLOOKUP(B71,'[1]16'!B:E,4,0),"0")</f>
        <v>0</v>
      </c>
      <c r="DR71" s="103">
        <f>IFERROR(VLOOKUP(B71,'[1]16'!B:F,5,0),"0")</f>
        <v>0</v>
      </c>
      <c r="DS71" s="103">
        <f>IFERROR(VLOOKUP(B71,'[1]16'!B:J,9,0),"0")</f>
        <v>0</v>
      </c>
      <c r="DT71" s="103">
        <f>IFERROR(VLOOKUP(B71,'[1]16'!B:K,10,0),"0")</f>
        <v>0</v>
      </c>
      <c r="DU71" s="103">
        <f>IFERROR(VLOOKUP(B71,'[1]16'!B:L,11,0),"0")</f>
        <v>0</v>
      </c>
      <c r="DV71" s="101">
        <f t="shared" si="60"/>
        <v>0</v>
      </c>
      <c r="DW71" s="103">
        <f>IFERROR(VLOOKUP(B71,'[1]17'!B:D,3,0),"0")</f>
        <v>0</v>
      </c>
      <c r="DX71" s="103">
        <f>IFERROR(VLOOKUP(B71,'[1]17'!B:E,4,0),"0")</f>
        <v>0</v>
      </c>
      <c r="DY71" s="103">
        <f>IFERROR(VLOOKUP(B71,'[1]17'!B:F,5,0),"0")</f>
        <v>0</v>
      </c>
      <c r="DZ71" s="103">
        <f>IFERROR(VLOOKUP(B71,'[1]17'!B:J,9,0),"0")</f>
        <v>0</v>
      </c>
      <c r="EA71" s="103">
        <f>IFERROR(VLOOKUP(B71,'[1]17'!B:K,10,0),"0")</f>
        <v>0</v>
      </c>
      <c r="EB71" s="103">
        <f>IFERROR(VLOOKUP(B71,'[1]17'!B:L,11,0),"0")</f>
        <v>0</v>
      </c>
      <c r="EC71" s="101">
        <f t="shared" si="61"/>
        <v>0</v>
      </c>
      <c r="ED71" s="103">
        <f>IFERROR(VLOOKUP(B71,'[1]18'!B:D,3,0),"0")</f>
        <v>0</v>
      </c>
      <c r="EE71" s="103">
        <f>IFERROR(VLOOKUP(B71,'[1]18'!B:E,4,0),"0")</f>
        <v>0</v>
      </c>
      <c r="EF71" s="103">
        <f>IFERROR(VLOOKUP(B71,'[1]18'!B:F,5,0),"0")</f>
        <v>0</v>
      </c>
      <c r="EG71" s="103">
        <f>IFERROR(VLOOKUP(B71,'[1]18'!B:J,9,0),"0")</f>
        <v>0</v>
      </c>
      <c r="EH71" s="103">
        <f>IFERROR(VLOOKUP(B71,'[1]18'!B:K,10,0),"0")</f>
        <v>0</v>
      </c>
      <c r="EI71" s="103">
        <f>IFERROR(VLOOKUP(B71,'[1]18'!B:L,11,0),"0")</f>
        <v>0</v>
      </c>
      <c r="EJ71" s="101">
        <f t="shared" si="62"/>
        <v>0</v>
      </c>
      <c r="EK71" s="103">
        <f>IFERROR(VLOOKUP(B71,'[1]19'!B:D,3,0),"0")</f>
        <v>0</v>
      </c>
      <c r="EL71" s="103">
        <f>IFERROR(VLOOKUP(B71,'[1]19'!B:E,4,0),"0")</f>
        <v>0</v>
      </c>
      <c r="EM71" s="103">
        <f>IFERROR(VLOOKUP(B71,'[1]19'!B:F,5,0),"0")</f>
        <v>0</v>
      </c>
      <c r="EN71" s="103">
        <f>IFERROR(VLOOKUP(B71,'[1]19'!B:J,9,0),"0")</f>
        <v>0</v>
      </c>
      <c r="EO71" s="103">
        <f>IFERROR(VLOOKUP(B71,'[1]19'!B:K,10,0),"0")</f>
        <v>0</v>
      </c>
      <c r="EP71" s="103">
        <f>IFERROR(VLOOKUP(B71,'[1]19'!B:L,11,0),"0")</f>
        <v>0</v>
      </c>
      <c r="EQ71" s="101">
        <f t="shared" si="63"/>
        <v>0</v>
      </c>
      <c r="ER71" s="103">
        <f>IFERROR(VLOOKUP(B71,'[1]20'!B:D,3,0),"0")</f>
        <v>0</v>
      </c>
      <c r="ES71" s="103">
        <f>IFERROR(VLOOKUP(B71,'[1]20'!B:E,4,0),"0")</f>
        <v>0</v>
      </c>
      <c r="ET71" s="103">
        <f>IFERROR(VLOOKUP(B71,'[1]20'!B:F,5,0),"0")</f>
        <v>0</v>
      </c>
      <c r="EU71" s="103">
        <f>IFERROR(VLOOKUP(B71,'[1]20'!B:J,9,0),"0")</f>
        <v>0</v>
      </c>
      <c r="EV71" s="103">
        <f>IFERROR(VLOOKUP(B71,'[1]20'!B:K,10,0),"0")</f>
        <v>0</v>
      </c>
      <c r="EW71" s="103">
        <f>IFERROR(VLOOKUP(B71,'[1]20'!B:L,11,0),"0")</f>
        <v>0</v>
      </c>
      <c r="EX71" s="101">
        <f t="shared" si="64"/>
        <v>0</v>
      </c>
      <c r="EY71" s="103">
        <f>IFERROR(VLOOKUP(B71,'[1]21'!B:D,3,0),"0")</f>
        <v>0</v>
      </c>
      <c r="EZ71" s="103">
        <f>IFERROR(VLOOKUP(B71,'[1]21'!B:E,4,0),"0")</f>
        <v>0</v>
      </c>
      <c r="FA71" s="103">
        <f>IFERROR(VLOOKUP(B71,'[1]21'!B:F,5,0),"0")</f>
        <v>0</v>
      </c>
      <c r="FB71" s="103">
        <f>IFERROR(VLOOKUP(B71,'[1]21'!B:J,9,0),"0")</f>
        <v>0</v>
      </c>
      <c r="FC71" s="103">
        <f>IFERROR(VLOOKUP(B71,'[1]21'!B:K,10,0),"0")</f>
        <v>0</v>
      </c>
      <c r="FD71" s="103">
        <f>IFERROR(VLOOKUP(B71,'[1]21'!B:L,11,0),"0")</f>
        <v>0</v>
      </c>
      <c r="FE71" s="101">
        <f t="shared" si="65"/>
        <v>0</v>
      </c>
      <c r="FF71" s="103">
        <f>IFERROR(VLOOKUP(B71,'[1]22'!B:D,3,0),"0")</f>
        <v>0</v>
      </c>
      <c r="FG71" s="103">
        <f>IFERROR(VLOOKUP(B71,'[1]22'!B:E,4,0),"0")</f>
        <v>0</v>
      </c>
      <c r="FH71" s="103">
        <f>IFERROR(VLOOKUP(B71,'[1]22'!B:F,5,0),"0")</f>
        <v>0</v>
      </c>
      <c r="FI71" s="103">
        <f>IFERROR(VLOOKUP(B71,'[1]22'!B:J,9,0),"0")</f>
        <v>0</v>
      </c>
      <c r="FJ71" s="103">
        <f>IFERROR(VLOOKUP(B71,'[1]22'!B:K,10,0),"0")</f>
        <v>0</v>
      </c>
      <c r="FK71" s="103">
        <f>IFERROR(VLOOKUP(B71,'[1]22'!B:L,11,0),"0")</f>
        <v>0</v>
      </c>
      <c r="FL71" s="101">
        <f t="shared" si="66"/>
        <v>0</v>
      </c>
      <c r="FM71" s="103">
        <f>IFERROR(VLOOKUP(B71,'[1]23'!B:D,3,0),"0")</f>
        <v>0</v>
      </c>
      <c r="FN71" s="103">
        <f>IFERROR(VLOOKUP(B71,'[1]23'!B:E,4,0),"0")</f>
        <v>0</v>
      </c>
      <c r="FO71" s="103">
        <f>IFERROR(VLOOKUP(B71,'[1]23'!B:F,5,0),"0")</f>
        <v>0</v>
      </c>
      <c r="FP71" s="103">
        <f>IFERROR(VLOOKUP(B71,'[1]23'!B:J,9,0),"0")</f>
        <v>0</v>
      </c>
      <c r="FQ71" s="103">
        <f>IFERROR(VLOOKUP(B71,'[1]23'!B:K,10,0),"0")</f>
        <v>0</v>
      </c>
      <c r="FR71" s="103">
        <f>IFERROR(VLOOKUP(B71,'[1]23'!B:L,11,0),"0")</f>
        <v>0</v>
      </c>
      <c r="FS71" s="101">
        <f t="shared" si="67"/>
        <v>0</v>
      </c>
      <c r="FT71" s="103">
        <f>IFERROR(VLOOKUP(B71,'[1]24'!B:D,3,0),"0")</f>
        <v>0</v>
      </c>
      <c r="FU71" s="103">
        <f>IFERROR(VLOOKUP(B71,'[1]24'!B:E,4,0),"0")</f>
        <v>0</v>
      </c>
      <c r="FV71" s="103">
        <f>IFERROR(VLOOKUP(B71,'[1]24'!B:F,5,0),"0")</f>
        <v>0</v>
      </c>
      <c r="FW71" s="103">
        <f>IFERROR(VLOOKUP(B71,'[1]24'!B:J,9,0),"0")</f>
        <v>0</v>
      </c>
      <c r="FX71" s="103">
        <f>IFERROR(VLOOKUP(B71,'[1]24'!B:K,10,0),"0")</f>
        <v>0</v>
      </c>
      <c r="FY71" s="103">
        <f>IFERROR(VLOOKUP(B71,'[1]24'!B:L,11,0),"0")</f>
        <v>0</v>
      </c>
      <c r="FZ71" s="101">
        <f t="shared" si="68"/>
        <v>0</v>
      </c>
      <c r="GA71" s="103">
        <f>IFERROR(VLOOKUP(B71,'[1]25'!B:D,3,0),"0")</f>
        <v>0</v>
      </c>
      <c r="GB71" s="103">
        <f>IFERROR(VLOOKUP(B71,'[1]25'!B:E,4,0),"0")</f>
        <v>0</v>
      </c>
      <c r="GC71" s="103">
        <f>IFERROR(VLOOKUP(B71,'[1]25'!B:F,5,0),"0")</f>
        <v>0</v>
      </c>
      <c r="GD71" s="103">
        <f>IFERROR(VLOOKUP(B71,'[1]25'!B:J,9,0),"0")</f>
        <v>0</v>
      </c>
      <c r="GE71" s="103">
        <f>IFERROR(VLOOKUP(B71,'[1]25'!B:K,10,0),"0")</f>
        <v>0</v>
      </c>
      <c r="GF71" s="103">
        <f>IFERROR(VLOOKUP(B71,'[1]25'!B:L,11,0),"0")</f>
        <v>0</v>
      </c>
      <c r="GG71" s="101">
        <f t="shared" si="69"/>
        <v>0</v>
      </c>
      <c r="GH71" s="103">
        <f>IFERROR(VLOOKUP(B71,'[1]26'!B:D,3,0),"0")</f>
        <v>0</v>
      </c>
      <c r="GI71" s="103">
        <f>IFERROR(VLOOKUP(B71,'[1]26'!B:E,4,0),"0")</f>
        <v>0</v>
      </c>
      <c r="GJ71" s="103">
        <f>IFERROR(VLOOKUP(B71,'[1]26'!B:F,5,0),"0")</f>
        <v>0</v>
      </c>
      <c r="GK71" s="103">
        <f>IFERROR(VLOOKUP(B71,'[1]26'!B:J,9,0),"0")</f>
        <v>0</v>
      </c>
      <c r="GL71" s="103">
        <f>IFERROR(VLOOKUP(B71,'[1]26'!B:K,10,0),"0")</f>
        <v>0</v>
      </c>
      <c r="GM71" s="103">
        <f>IFERROR(VLOOKUP(B71,'[1]26'!B:L,11,0),"0")</f>
        <v>0</v>
      </c>
      <c r="GN71" s="101">
        <f t="shared" si="70"/>
        <v>0</v>
      </c>
      <c r="GO71" s="103">
        <f>IFERROR(VLOOKUP(B71,'[1]27'!B:D,3,0),"0")</f>
        <v>0</v>
      </c>
      <c r="GP71" s="103">
        <f>IFERROR(VLOOKUP(B71,'[1]27'!B:E,4,0),"0")</f>
        <v>0</v>
      </c>
      <c r="GQ71" s="103">
        <f>IFERROR(VLOOKUP(B71,'[1]27'!B:F,5,0),"0")</f>
        <v>0</v>
      </c>
      <c r="GR71" s="103">
        <f>IFERROR(VLOOKUP(B71,'[1]27'!B:J,9,0),"0")</f>
        <v>0</v>
      </c>
      <c r="GS71" s="103">
        <f>IFERROR(VLOOKUP(B71,'[1]27'!B:K,10,0),"0")</f>
        <v>0</v>
      </c>
      <c r="GT71" s="103">
        <f>IFERROR(VLOOKUP(B71,'[1]27'!B:L,11,0),"0")</f>
        <v>0</v>
      </c>
      <c r="GU71" s="101">
        <f t="shared" si="71"/>
        <v>0</v>
      </c>
      <c r="GV71" s="103">
        <f>IFERROR(VLOOKUP(B71,'[1]28'!B:D,3,0),"0")</f>
        <v>0</v>
      </c>
      <c r="GW71" s="103">
        <f>IFERROR(VLOOKUP(B71,'[1]28'!B:E,4,0),"0")</f>
        <v>0</v>
      </c>
      <c r="GX71" s="103">
        <f>IFERROR(VLOOKUP(B71,'[1]28'!B:F,5,0),"0")</f>
        <v>0</v>
      </c>
      <c r="GY71" s="103">
        <f>IFERROR(VLOOKUP(B71,'[1]28'!B:J,9,0),"0")</f>
        <v>0</v>
      </c>
      <c r="GZ71" s="103">
        <f>IFERROR(VLOOKUP(B71,'[1]28'!B:K,10,0),"0")</f>
        <v>0</v>
      </c>
      <c r="HA71" s="103">
        <f>IFERROR(VLOOKUP(B71,'[1]28'!B:L,11,0),"0")</f>
        <v>0</v>
      </c>
      <c r="HB71" s="101">
        <f t="shared" si="72"/>
        <v>0</v>
      </c>
      <c r="HC71" s="103">
        <f>IFERROR(VLOOKUP(B71,'[1]29'!B:D,3,0),"0")</f>
        <v>0</v>
      </c>
      <c r="HD71" s="103">
        <f>IFERROR(VLOOKUP(B71,'[1]29'!B:E,4,0),"0")</f>
        <v>0</v>
      </c>
      <c r="HE71" s="103">
        <f>IFERROR(VLOOKUP(B71,'[1]29'!B:F,5,0),"0")</f>
        <v>0</v>
      </c>
      <c r="HF71" s="103">
        <f>IFERROR(VLOOKUP(B71,'[1]29'!B:J,9,0),"0")</f>
        <v>0</v>
      </c>
      <c r="HG71" s="103">
        <f>IFERROR(VLOOKUP(B71,'[1]29'!B:K,10,0),"0")</f>
        <v>0</v>
      </c>
      <c r="HH71" s="103">
        <f>IFERROR(VLOOKUP(B71,'[1]29'!B:L,11,0),"0")</f>
        <v>0</v>
      </c>
      <c r="HI71" s="101">
        <f t="shared" si="73"/>
        <v>0</v>
      </c>
      <c r="HJ71" s="103">
        <f>IFERROR(VLOOKUP(B71,'[1]30'!B:D,3,0),"0")</f>
        <v>0</v>
      </c>
      <c r="HK71" s="103">
        <f>IFERROR(VLOOKUP(B71,'[1]30'!B:E,4,0),"0")</f>
        <v>0</v>
      </c>
      <c r="HL71" s="103">
        <f>IFERROR(VLOOKUP(B71,'[1]30'!B:F,5,0),"0")</f>
        <v>0</v>
      </c>
      <c r="HM71" s="103">
        <f>IFERROR(VLOOKUP(B71,'[1]30'!B:J,9,0),"0")</f>
        <v>0</v>
      </c>
      <c r="HN71" s="103">
        <f>IFERROR(VLOOKUP(B71,'[1]30'!B:K,10,0),"0")</f>
        <v>0</v>
      </c>
      <c r="HO71" s="103">
        <f>IFERROR(VLOOKUP(B71,'[1]30'!B:L,11,0),"0")</f>
        <v>0</v>
      </c>
      <c r="HP71" s="101">
        <f t="shared" si="74"/>
        <v>0</v>
      </c>
      <c r="HQ71" s="103">
        <f>IFERROR(VLOOKUP(B71,'[1]31'!B:D,3,0),"0")</f>
        <v>0</v>
      </c>
      <c r="HR71" s="103">
        <f>IFERROR(VLOOKUP(B71,'[1]31'!B:E,4,0),"0")</f>
        <v>0</v>
      </c>
      <c r="HS71" s="103">
        <f>IFERROR(VLOOKUP(B71,'[1]31'!B:F,5,0),"0")</f>
        <v>0</v>
      </c>
      <c r="HT71" s="103">
        <f>IFERROR(VLOOKUP(B71,'[1]31'!B:J,9,0),"0")</f>
        <v>0</v>
      </c>
      <c r="HU71" s="103">
        <f>IFERROR(VLOOKUP(B71,'[1]31'!B:K,10,0),"0")</f>
        <v>0</v>
      </c>
      <c r="HV71" s="103">
        <f>IFERROR(VLOOKUP(B71,'[1]31'!B:L,11,0),"0")</f>
        <v>0</v>
      </c>
      <c r="HW71" s="101">
        <f t="shared" si="75"/>
        <v>0</v>
      </c>
    </row>
    <row r="72" spans="1:231" x14ac:dyDescent="0.6">
      <c r="A72" s="83">
        <v>69</v>
      </c>
      <c r="B72" s="83">
        <v>1112019</v>
      </c>
      <c r="C72" s="84" t="s">
        <v>16932</v>
      </c>
      <c r="D72" s="83" t="s">
        <v>168</v>
      </c>
      <c r="E72" s="85">
        <v>14.38</v>
      </c>
      <c r="F72" s="99">
        <f t="shared" si="41"/>
        <v>0</v>
      </c>
      <c r="G72" s="100">
        <f t="shared" si="42"/>
        <v>0</v>
      </c>
      <c r="H72" s="100">
        <f t="shared" si="42"/>
        <v>0</v>
      </c>
      <c r="I72" s="100">
        <f t="shared" si="42"/>
        <v>0</v>
      </c>
      <c r="J72" s="100">
        <f t="shared" si="42"/>
        <v>0</v>
      </c>
      <c r="K72" s="100">
        <f t="shared" si="42"/>
        <v>0</v>
      </c>
      <c r="L72" s="100">
        <f t="shared" si="42"/>
        <v>2</v>
      </c>
      <c r="M72" s="101">
        <f t="shared" si="44"/>
        <v>2</v>
      </c>
      <c r="N72" s="102">
        <f t="shared" si="43"/>
        <v>0</v>
      </c>
      <c r="O72" s="103">
        <f>IFERROR(VLOOKUP(B72,'[1]1'!B:D,3,0),"0")</f>
        <v>0</v>
      </c>
      <c r="P72" s="103">
        <f>IFERROR(VLOOKUP(B72,'[1]1'!B:E,4,0),"0")</f>
        <v>0</v>
      </c>
      <c r="Q72" s="103">
        <f>IFERROR(VLOOKUP(B72,'[1]1'!B:F,5,0),"0")</f>
        <v>0</v>
      </c>
      <c r="R72" s="103">
        <f>IFERROR(VLOOKUP(B72,'[1]1'!B:J,9,0),"0")</f>
        <v>0</v>
      </c>
      <c r="S72" s="103">
        <f>IFERROR(VLOOKUP(B72,'[1]1'!B:K,10,0),"0")</f>
        <v>0</v>
      </c>
      <c r="T72" s="103">
        <f>IFERROR(VLOOKUP(B72,'[1]1'!B:L,11,0),"0")</f>
        <v>0</v>
      </c>
      <c r="U72" s="101">
        <f t="shared" si="45"/>
        <v>0</v>
      </c>
      <c r="V72" s="103">
        <f>IFERROR(VLOOKUP(B72,'[1]2'!B:D,3,0),"0")</f>
        <v>0</v>
      </c>
      <c r="W72" s="103">
        <f>IFERROR(VLOOKUP(B72,'[1]2'!B:E,4,0),"0")</f>
        <v>0</v>
      </c>
      <c r="X72" s="103">
        <f>IFERROR(VLOOKUP(B72,'[1]2'!B:F,5,0),"0")</f>
        <v>0</v>
      </c>
      <c r="Y72" s="103">
        <f>IFERROR(VLOOKUP(B72,'[1]2'!B:J,9,0),"0")</f>
        <v>0</v>
      </c>
      <c r="Z72" s="103">
        <f>IFERROR(VLOOKUP(B72,'[1]2'!B:K,10,0),"0")</f>
        <v>0</v>
      </c>
      <c r="AA72" s="103">
        <f>IFERROR(VLOOKUP(B72,'[1]2'!B:L,11,0),"0")</f>
        <v>2</v>
      </c>
      <c r="AB72" s="101">
        <f t="shared" si="46"/>
        <v>2</v>
      </c>
      <c r="AC72" s="103">
        <f>IFERROR(VLOOKUP(B72,'[1]3'!B:D,3,0),"0")</f>
        <v>0</v>
      </c>
      <c r="AD72" s="103">
        <f>IFERROR(VLOOKUP(B72,'[1]3'!B:E,4,0),"0")</f>
        <v>0</v>
      </c>
      <c r="AE72" s="103">
        <f>IFERROR(VLOOKUP(B72,'[1]3'!B:F,5,0),"0")</f>
        <v>0</v>
      </c>
      <c r="AF72" s="103">
        <f>IFERROR(VLOOKUP(B72,'[1]3'!B:J,9,0),"0")</f>
        <v>0</v>
      </c>
      <c r="AG72" s="103">
        <f>IFERROR(VLOOKUP(B72,'[1]3'!B:K,10,0),"0")</f>
        <v>0</v>
      </c>
      <c r="AH72" s="103">
        <f>IFERROR(VLOOKUP(B72,'[1]3'!B:L,11,0),"0")</f>
        <v>0</v>
      </c>
      <c r="AI72" s="101">
        <f t="shared" si="47"/>
        <v>0</v>
      </c>
      <c r="AJ72" s="103">
        <f>IFERROR(VLOOKUP(B72,'[1]4'!B:D,3,0),"0")</f>
        <v>0</v>
      </c>
      <c r="AK72" s="103">
        <f>IFERROR(VLOOKUP(B72,'[1]4'!B:E,4,0),"0")</f>
        <v>0</v>
      </c>
      <c r="AL72" s="103">
        <f>IFERROR(VLOOKUP(B72,'[1]4'!B:F,5,0),"0")</f>
        <v>0</v>
      </c>
      <c r="AM72" s="103">
        <f>IFERROR(VLOOKUP(B72,'[1]4'!B:J,9,0),"0")</f>
        <v>0</v>
      </c>
      <c r="AN72" s="103">
        <f>IFERROR(VLOOKUP(B72,'[1]4'!B:K,10,0),"0")</f>
        <v>0</v>
      </c>
      <c r="AO72" s="103">
        <f>IFERROR(VLOOKUP(B72,'[1]4'!B:L,11,0),"0")</f>
        <v>0</v>
      </c>
      <c r="AP72" s="101">
        <f t="shared" si="48"/>
        <v>0</v>
      </c>
      <c r="AQ72" s="103">
        <f>IFERROR(VLOOKUP(B72,'[1]5'!B:D,3,0),"0")</f>
        <v>0</v>
      </c>
      <c r="AR72" s="103">
        <f>IFERROR(VLOOKUP(B72,'[1]5'!B:E,4,0),"0")</f>
        <v>0</v>
      </c>
      <c r="AS72" s="103">
        <f>IFERROR(VLOOKUP(B72,'[1]5'!B:F,5,0),"0")</f>
        <v>0</v>
      </c>
      <c r="AT72" s="103">
        <f>IFERROR(VLOOKUP(B72,'[1]5'!B:J,9,0),"0")</f>
        <v>0</v>
      </c>
      <c r="AU72" s="103">
        <f>IFERROR(VLOOKUP(B72,'[1]5'!B:K,10,0),"0")</f>
        <v>0</v>
      </c>
      <c r="AV72" s="103">
        <f>IFERROR(VLOOKUP(B72,'[1]5'!B:L,11,0),"0")</f>
        <v>0</v>
      </c>
      <c r="AW72" s="101">
        <f t="shared" si="49"/>
        <v>0</v>
      </c>
      <c r="AX72" s="103">
        <f>IFERROR(VLOOKUP(B72,'[1]6'!B:D,3,0),"0")</f>
        <v>0</v>
      </c>
      <c r="AY72" s="103">
        <f>IFERROR(VLOOKUP(B72,'[1]6'!B:E,4,0),"0")</f>
        <v>0</v>
      </c>
      <c r="AZ72" s="103">
        <f>IFERROR(VLOOKUP(B72,'[1]6'!B:F,5,0),"0")</f>
        <v>0</v>
      </c>
      <c r="BA72" s="103">
        <f>IFERROR(VLOOKUP(B72,'[1]6'!B:J,9,0),"0")</f>
        <v>0</v>
      </c>
      <c r="BB72" s="103">
        <f>IFERROR(VLOOKUP(B72,'[1]6'!B:K,10,0),"0")</f>
        <v>0</v>
      </c>
      <c r="BC72" s="103">
        <f>IFERROR(VLOOKUP(B72,'[1]6'!B:L,11,0),"0")</f>
        <v>0</v>
      </c>
      <c r="BD72" s="101">
        <f t="shared" si="50"/>
        <v>0</v>
      </c>
      <c r="BE72" s="103">
        <f>IFERROR(VLOOKUP(B72,'[1]7'!B:D,3,0),"0")</f>
        <v>0</v>
      </c>
      <c r="BF72" s="103">
        <f>IFERROR(VLOOKUP(B72,'[1]7'!B:E,4,0),"0")</f>
        <v>0</v>
      </c>
      <c r="BG72" s="103">
        <f>IFERROR(VLOOKUP(B72,'[1]7'!B:F,5,0),"0")</f>
        <v>0</v>
      </c>
      <c r="BH72" s="103">
        <f>IFERROR(VLOOKUP(B72,'[1]7'!B:J,9,0),"0")</f>
        <v>0</v>
      </c>
      <c r="BI72" s="103">
        <f>IFERROR(VLOOKUP(B72,'[1]7'!B:K,10,0),"0")</f>
        <v>0</v>
      </c>
      <c r="BJ72" s="103">
        <f>IFERROR(VLOOKUP(B72,'[1]7'!B:L,11,0),"0")</f>
        <v>0</v>
      </c>
      <c r="BK72" s="101">
        <f t="shared" si="51"/>
        <v>0</v>
      </c>
      <c r="BL72" s="103">
        <f>IFERROR(VLOOKUP(B72,'[1]8'!B:D,3,0),"0")</f>
        <v>0</v>
      </c>
      <c r="BM72" s="103">
        <f>IFERROR(VLOOKUP(B72,'[1]8'!B:E,4,0),"0")</f>
        <v>0</v>
      </c>
      <c r="BN72" s="103">
        <f>IFERROR(VLOOKUP(B72,'[1]8'!B:F,5,0),"0")</f>
        <v>0</v>
      </c>
      <c r="BO72" s="103">
        <f>IFERROR(VLOOKUP(B72,'[1]8'!B:J,9,0),"0")</f>
        <v>0</v>
      </c>
      <c r="BP72" s="103">
        <f>IFERROR(VLOOKUP(B72,'[1]8'!B:K,10,0),"0")</f>
        <v>0</v>
      </c>
      <c r="BQ72" s="103">
        <f>IFERROR(VLOOKUP(B72,'[1]8'!B:L,11,0),"0")</f>
        <v>0</v>
      </c>
      <c r="BR72" s="101">
        <f t="shared" si="52"/>
        <v>0</v>
      </c>
      <c r="BS72" s="103">
        <f>IFERROR(VLOOKUP(B72,'[1]9'!B:D,3,0),"0")</f>
        <v>0</v>
      </c>
      <c r="BT72" s="103">
        <f>IFERROR(VLOOKUP(B72,'[1]9'!B:E,4,0),"0")</f>
        <v>0</v>
      </c>
      <c r="BU72" s="103">
        <f>IFERROR(VLOOKUP(B72,'[1]9'!B:F,5,0),"0")</f>
        <v>0</v>
      </c>
      <c r="BV72" s="103">
        <f>IFERROR(VLOOKUP(B72,'[1]9'!B:J,9,0),"0")</f>
        <v>0</v>
      </c>
      <c r="BW72" s="103">
        <f>IFERROR(VLOOKUP(B72,'[1]9'!B:K,10,0),"0")</f>
        <v>0</v>
      </c>
      <c r="BX72" s="103">
        <f>IFERROR(VLOOKUP(B72,'[1]9'!B:L,11,0),"0")</f>
        <v>0</v>
      </c>
      <c r="BY72" s="101">
        <f t="shared" si="53"/>
        <v>0</v>
      </c>
      <c r="BZ72" s="103">
        <f>IFERROR(VLOOKUP(B72,'[1]10'!B:D,3,0),"0")</f>
        <v>0</v>
      </c>
      <c r="CA72" s="103">
        <f>IFERROR(VLOOKUP(B72,'[1]10'!B:E,4,0),"0")</f>
        <v>0</v>
      </c>
      <c r="CB72" s="103">
        <f>IFERROR(VLOOKUP(B72,'[1]10'!B:F,5,0),"0")</f>
        <v>0</v>
      </c>
      <c r="CC72" s="103">
        <f>IFERROR(VLOOKUP(B72,'[1]10'!B:J,9,0),"0")</f>
        <v>0</v>
      </c>
      <c r="CD72" s="103">
        <f>IFERROR(VLOOKUP(B72,'[1]10'!B:K,10,0),"0")</f>
        <v>0</v>
      </c>
      <c r="CE72" s="103">
        <f>IFERROR(VLOOKUP(B72,'[1]10'!B:L,11,0),"0")</f>
        <v>0</v>
      </c>
      <c r="CF72" s="101">
        <f t="shared" si="54"/>
        <v>0</v>
      </c>
      <c r="CG72" s="103">
        <f>IFERROR(VLOOKUP(B72,'[1]11'!B:D,3,0),"0")</f>
        <v>0</v>
      </c>
      <c r="CH72" s="103">
        <f>IFERROR(VLOOKUP(B72,'[1]11'!B:E,4,0),"0")</f>
        <v>0</v>
      </c>
      <c r="CI72" s="103">
        <f>IFERROR(VLOOKUP(B72,'[1]11'!B:F,5,0),"0")</f>
        <v>0</v>
      </c>
      <c r="CJ72" s="103">
        <f>IFERROR(VLOOKUP(B72,'[1]11'!B:J,9,0),"0")</f>
        <v>0</v>
      </c>
      <c r="CK72" s="103">
        <f>IFERROR(VLOOKUP(B72,'[1]11'!B:K,10,0),"0")</f>
        <v>0</v>
      </c>
      <c r="CL72" s="103">
        <f>IFERROR(VLOOKUP(B72,'[1]11'!B:L,11,0),"0")</f>
        <v>0</v>
      </c>
      <c r="CM72" s="101">
        <f t="shared" si="55"/>
        <v>0</v>
      </c>
      <c r="CN72" s="103">
        <f>IFERROR(VLOOKUP(B72,'[1]12'!B:D,3,0),"0")</f>
        <v>0</v>
      </c>
      <c r="CO72" s="103">
        <f>IFERROR(VLOOKUP(B72,'[1]12'!B:E,4,0),"0")</f>
        <v>0</v>
      </c>
      <c r="CP72" s="103">
        <f>IFERROR(VLOOKUP(B72,'[1]12'!B:F,5,0),"0")</f>
        <v>0</v>
      </c>
      <c r="CQ72" s="103">
        <f>IFERROR(VLOOKUP(B72,'[1]12'!B:J,9,0),"0")</f>
        <v>0</v>
      </c>
      <c r="CR72" s="103">
        <f>IFERROR(VLOOKUP(B72,'[1]12'!B:K,10,0),"0")</f>
        <v>0</v>
      </c>
      <c r="CS72" s="103">
        <f>IFERROR(VLOOKUP(B72,'[1]12'!B:L,11,0),"0")</f>
        <v>0</v>
      </c>
      <c r="CT72" s="101">
        <f t="shared" si="56"/>
        <v>0</v>
      </c>
      <c r="CU72" s="103">
        <f>IFERROR(VLOOKUP(B72,'[1]13'!B:D,3,0),"0")</f>
        <v>0</v>
      </c>
      <c r="CV72" s="103">
        <f>IFERROR(VLOOKUP(B72,'[1]13'!B:E,4,0),"0")</f>
        <v>0</v>
      </c>
      <c r="CW72" s="103">
        <f>IFERROR(VLOOKUP(B72,'[1]13'!B:F,5,0),"0")</f>
        <v>0</v>
      </c>
      <c r="CX72" s="103">
        <f>IFERROR(VLOOKUP(B72,'[1]13'!B:J,9,0),"0")</f>
        <v>0</v>
      </c>
      <c r="CY72" s="103">
        <f>IFERROR(VLOOKUP(B72,'[1]13'!B:K,10,0),"0")</f>
        <v>0</v>
      </c>
      <c r="CZ72" s="103">
        <f>IFERROR(VLOOKUP(B72,'[1]13'!B:L,11,0),"0")</f>
        <v>0</v>
      </c>
      <c r="DA72" s="101">
        <f t="shared" si="57"/>
        <v>0</v>
      </c>
      <c r="DB72" s="103">
        <f>IFERROR(VLOOKUP(B72,'[1]14'!B:D,3,0),"0")</f>
        <v>0</v>
      </c>
      <c r="DC72" s="103">
        <f>IFERROR(VLOOKUP(B72,'[1]14'!B:E,4,0),"0")</f>
        <v>0</v>
      </c>
      <c r="DD72" s="103">
        <f>IFERROR(VLOOKUP(B72,'[1]14'!B:F,5,0),"0")</f>
        <v>0</v>
      </c>
      <c r="DE72" s="103">
        <f>IFERROR(VLOOKUP(B72,'[1]14'!B:J,9,0),"0")</f>
        <v>0</v>
      </c>
      <c r="DF72" s="103">
        <f>IFERROR(VLOOKUP(B72,'[1]14'!B:K,10,0),"0")</f>
        <v>0</v>
      </c>
      <c r="DG72" s="103">
        <f>IFERROR(VLOOKUP(B72,'[1]14'!B:L,11,0),"0")</f>
        <v>0</v>
      </c>
      <c r="DH72" s="101">
        <f t="shared" si="58"/>
        <v>0</v>
      </c>
      <c r="DI72" s="103">
        <f>IFERROR(VLOOKUP(B72,'[1]15'!B:D,3,0),"0")</f>
        <v>0</v>
      </c>
      <c r="DJ72" s="103">
        <f>IFERROR(VLOOKUP(B72,'[1]15'!B:E,4,0),"0")</f>
        <v>0</v>
      </c>
      <c r="DK72" s="103">
        <f>IFERROR(VLOOKUP(B72,'[1]15'!B:F,5,0),"0")</f>
        <v>0</v>
      </c>
      <c r="DL72" s="103">
        <f>IFERROR(VLOOKUP(B72,'[1]15'!B:J,9,0),"0")</f>
        <v>0</v>
      </c>
      <c r="DM72" s="103">
        <f>IFERROR(VLOOKUP(B72,'[1]15'!B:K,10,0),"0")</f>
        <v>0</v>
      </c>
      <c r="DN72" s="103">
        <f>IFERROR(VLOOKUP(B72,'[1]15'!B:L,11,0),"0")</f>
        <v>0</v>
      </c>
      <c r="DO72" s="101">
        <f t="shared" si="59"/>
        <v>0</v>
      </c>
      <c r="DP72" s="103">
        <f>IFERROR(VLOOKUP(B72,'[1]16'!B:D,3,0),"0")</f>
        <v>0</v>
      </c>
      <c r="DQ72" s="103">
        <f>IFERROR(VLOOKUP(B72,'[1]16'!B:E,4,0),"0")</f>
        <v>0</v>
      </c>
      <c r="DR72" s="103">
        <f>IFERROR(VLOOKUP(B72,'[1]16'!B:F,5,0),"0")</f>
        <v>0</v>
      </c>
      <c r="DS72" s="103">
        <f>IFERROR(VLOOKUP(B72,'[1]16'!B:J,9,0),"0")</f>
        <v>0</v>
      </c>
      <c r="DT72" s="103">
        <f>IFERROR(VLOOKUP(B72,'[1]16'!B:K,10,0),"0")</f>
        <v>0</v>
      </c>
      <c r="DU72" s="103">
        <f>IFERROR(VLOOKUP(B72,'[1]16'!B:L,11,0),"0")</f>
        <v>0</v>
      </c>
      <c r="DV72" s="101">
        <f t="shared" si="60"/>
        <v>0</v>
      </c>
      <c r="DW72" s="103">
        <f>IFERROR(VLOOKUP(B72,'[1]17'!B:D,3,0),"0")</f>
        <v>0</v>
      </c>
      <c r="DX72" s="103">
        <f>IFERROR(VLOOKUP(B72,'[1]17'!B:E,4,0),"0")</f>
        <v>0</v>
      </c>
      <c r="DY72" s="103">
        <f>IFERROR(VLOOKUP(B72,'[1]17'!B:F,5,0),"0")</f>
        <v>0</v>
      </c>
      <c r="DZ72" s="103">
        <f>IFERROR(VLOOKUP(B72,'[1]17'!B:J,9,0),"0")</f>
        <v>0</v>
      </c>
      <c r="EA72" s="103">
        <f>IFERROR(VLOOKUP(B72,'[1]17'!B:K,10,0),"0")</f>
        <v>0</v>
      </c>
      <c r="EB72" s="103">
        <f>IFERROR(VLOOKUP(B72,'[1]17'!B:L,11,0),"0")</f>
        <v>0</v>
      </c>
      <c r="EC72" s="101">
        <f t="shared" si="61"/>
        <v>0</v>
      </c>
      <c r="ED72" s="103">
        <f>IFERROR(VLOOKUP(B72,'[1]18'!B:D,3,0),"0")</f>
        <v>0</v>
      </c>
      <c r="EE72" s="103">
        <f>IFERROR(VLOOKUP(B72,'[1]18'!B:E,4,0),"0")</f>
        <v>0</v>
      </c>
      <c r="EF72" s="103">
        <f>IFERROR(VLOOKUP(B72,'[1]18'!B:F,5,0),"0")</f>
        <v>0</v>
      </c>
      <c r="EG72" s="103">
        <f>IFERROR(VLOOKUP(B72,'[1]18'!B:J,9,0),"0")</f>
        <v>0</v>
      </c>
      <c r="EH72" s="103">
        <f>IFERROR(VLOOKUP(B72,'[1]18'!B:K,10,0),"0")</f>
        <v>0</v>
      </c>
      <c r="EI72" s="103">
        <f>IFERROR(VLOOKUP(B72,'[1]18'!B:L,11,0),"0")</f>
        <v>0</v>
      </c>
      <c r="EJ72" s="101">
        <f t="shared" si="62"/>
        <v>0</v>
      </c>
      <c r="EK72" s="103">
        <f>IFERROR(VLOOKUP(B72,'[1]19'!B:D,3,0),"0")</f>
        <v>0</v>
      </c>
      <c r="EL72" s="103">
        <f>IFERROR(VLOOKUP(B72,'[1]19'!B:E,4,0),"0")</f>
        <v>0</v>
      </c>
      <c r="EM72" s="103">
        <f>IFERROR(VLOOKUP(B72,'[1]19'!B:F,5,0),"0")</f>
        <v>0</v>
      </c>
      <c r="EN72" s="103">
        <f>IFERROR(VLOOKUP(B72,'[1]19'!B:J,9,0),"0")</f>
        <v>0</v>
      </c>
      <c r="EO72" s="103">
        <f>IFERROR(VLOOKUP(B72,'[1]19'!B:K,10,0),"0")</f>
        <v>0</v>
      </c>
      <c r="EP72" s="103">
        <f>IFERROR(VLOOKUP(B72,'[1]19'!B:L,11,0),"0")</f>
        <v>0</v>
      </c>
      <c r="EQ72" s="101">
        <f t="shared" si="63"/>
        <v>0</v>
      </c>
      <c r="ER72" s="103">
        <f>IFERROR(VLOOKUP(B72,'[1]20'!B:D,3,0),"0")</f>
        <v>0</v>
      </c>
      <c r="ES72" s="103">
        <f>IFERROR(VLOOKUP(B72,'[1]20'!B:E,4,0),"0")</f>
        <v>0</v>
      </c>
      <c r="ET72" s="103">
        <f>IFERROR(VLOOKUP(B72,'[1]20'!B:F,5,0),"0")</f>
        <v>0</v>
      </c>
      <c r="EU72" s="103">
        <f>IFERROR(VLOOKUP(B72,'[1]20'!B:J,9,0),"0")</f>
        <v>0</v>
      </c>
      <c r="EV72" s="103">
        <f>IFERROR(VLOOKUP(B72,'[1]20'!B:K,10,0),"0")</f>
        <v>0</v>
      </c>
      <c r="EW72" s="103">
        <f>IFERROR(VLOOKUP(B72,'[1]20'!B:L,11,0),"0")</f>
        <v>0</v>
      </c>
      <c r="EX72" s="101">
        <f t="shared" si="64"/>
        <v>0</v>
      </c>
      <c r="EY72" s="103">
        <f>IFERROR(VLOOKUP(B72,'[1]21'!B:D,3,0),"0")</f>
        <v>0</v>
      </c>
      <c r="EZ72" s="103">
        <f>IFERROR(VLOOKUP(B72,'[1]21'!B:E,4,0),"0")</f>
        <v>0</v>
      </c>
      <c r="FA72" s="103">
        <f>IFERROR(VLOOKUP(B72,'[1]21'!B:F,5,0),"0")</f>
        <v>0</v>
      </c>
      <c r="FB72" s="103">
        <f>IFERROR(VLOOKUP(B72,'[1]21'!B:J,9,0),"0")</f>
        <v>0</v>
      </c>
      <c r="FC72" s="103">
        <f>IFERROR(VLOOKUP(B72,'[1]21'!B:K,10,0),"0")</f>
        <v>0</v>
      </c>
      <c r="FD72" s="103">
        <f>IFERROR(VLOOKUP(B72,'[1]21'!B:L,11,0),"0")</f>
        <v>0</v>
      </c>
      <c r="FE72" s="101">
        <f t="shared" si="65"/>
        <v>0</v>
      </c>
      <c r="FF72" s="103">
        <f>IFERROR(VLOOKUP(B72,'[1]22'!B:D,3,0),"0")</f>
        <v>0</v>
      </c>
      <c r="FG72" s="103">
        <f>IFERROR(VLOOKUP(B72,'[1]22'!B:E,4,0),"0")</f>
        <v>0</v>
      </c>
      <c r="FH72" s="103">
        <f>IFERROR(VLOOKUP(B72,'[1]22'!B:F,5,0),"0")</f>
        <v>0</v>
      </c>
      <c r="FI72" s="103">
        <f>IFERROR(VLOOKUP(B72,'[1]22'!B:J,9,0),"0")</f>
        <v>0</v>
      </c>
      <c r="FJ72" s="103">
        <f>IFERROR(VLOOKUP(B72,'[1]22'!B:K,10,0),"0")</f>
        <v>0</v>
      </c>
      <c r="FK72" s="103">
        <f>IFERROR(VLOOKUP(B72,'[1]22'!B:L,11,0),"0")</f>
        <v>0</v>
      </c>
      <c r="FL72" s="101">
        <f t="shared" si="66"/>
        <v>0</v>
      </c>
      <c r="FM72" s="103">
        <f>IFERROR(VLOOKUP(B72,'[1]23'!B:D,3,0),"0")</f>
        <v>0</v>
      </c>
      <c r="FN72" s="103">
        <f>IFERROR(VLOOKUP(B72,'[1]23'!B:E,4,0),"0")</f>
        <v>0</v>
      </c>
      <c r="FO72" s="103">
        <f>IFERROR(VLOOKUP(B72,'[1]23'!B:F,5,0),"0")</f>
        <v>0</v>
      </c>
      <c r="FP72" s="103">
        <f>IFERROR(VLOOKUP(B72,'[1]23'!B:J,9,0),"0")</f>
        <v>0</v>
      </c>
      <c r="FQ72" s="103">
        <f>IFERROR(VLOOKUP(B72,'[1]23'!B:K,10,0),"0")</f>
        <v>0</v>
      </c>
      <c r="FR72" s="103">
        <f>IFERROR(VLOOKUP(B72,'[1]23'!B:L,11,0),"0")</f>
        <v>0</v>
      </c>
      <c r="FS72" s="101">
        <f t="shared" si="67"/>
        <v>0</v>
      </c>
      <c r="FT72" s="103">
        <f>IFERROR(VLOOKUP(B72,'[1]24'!B:D,3,0),"0")</f>
        <v>0</v>
      </c>
      <c r="FU72" s="103">
        <f>IFERROR(VLOOKUP(B72,'[1]24'!B:E,4,0),"0")</f>
        <v>0</v>
      </c>
      <c r="FV72" s="103">
        <f>IFERROR(VLOOKUP(B72,'[1]24'!B:F,5,0),"0")</f>
        <v>0</v>
      </c>
      <c r="FW72" s="103">
        <f>IFERROR(VLOOKUP(B72,'[1]24'!B:J,9,0),"0")</f>
        <v>0</v>
      </c>
      <c r="FX72" s="103">
        <f>IFERROR(VLOOKUP(B72,'[1]24'!B:K,10,0),"0")</f>
        <v>0</v>
      </c>
      <c r="FY72" s="103">
        <f>IFERROR(VLOOKUP(B72,'[1]24'!B:L,11,0),"0")</f>
        <v>0</v>
      </c>
      <c r="FZ72" s="101">
        <f t="shared" si="68"/>
        <v>0</v>
      </c>
      <c r="GA72" s="103">
        <f>IFERROR(VLOOKUP(B72,'[1]25'!B:D,3,0),"0")</f>
        <v>0</v>
      </c>
      <c r="GB72" s="103">
        <f>IFERROR(VLOOKUP(B72,'[1]25'!B:E,4,0),"0")</f>
        <v>0</v>
      </c>
      <c r="GC72" s="103">
        <f>IFERROR(VLOOKUP(B72,'[1]25'!B:F,5,0),"0")</f>
        <v>0</v>
      </c>
      <c r="GD72" s="103">
        <f>IFERROR(VLOOKUP(B72,'[1]25'!B:J,9,0),"0")</f>
        <v>0</v>
      </c>
      <c r="GE72" s="103">
        <f>IFERROR(VLOOKUP(B72,'[1]25'!B:K,10,0),"0")</f>
        <v>0</v>
      </c>
      <c r="GF72" s="103">
        <f>IFERROR(VLOOKUP(B72,'[1]25'!B:L,11,0),"0")</f>
        <v>0</v>
      </c>
      <c r="GG72" s="101">
        <f t="shared" si="69"/>
        <v>0</v>
      </c>
      <c r="GH72" s="103">
        <f>IFERROR(VLOOKUP(B72,'[1]26'!B:D,3,0),"0")</f>
        <v>0</v>
      </c>
      <c r="GI72" s="103">
        <f>IFERROR(VLOOKUP(B72,'[1]26'!B:E,4,0),"0")</f>
        <v>0</v>
      </c>
      <c r="GJ72" s="103">
        <f>IFERROR(VLOOKUP(B72,'[1]26'!B:F,5,0),"0")</f>
        <v>0</v>
      </c>
      <c r="GK72" s="103">
        <f>IFERROR(VLOOKUP(B72,'[1]26'!B:J,9,0),"0")</f>
        <v>0</v>
      </c>
      <c r="GL72" s="103">
        <f>IFERROR(VLOOKUP(B72,'[1]26'!B:K,10,0),"0")</f>
        <v>0</v>
      </c>
      <c r="GM72" s="103">
        <f>IFERROR(VLOOKUP(B72,'[1]26'!B:L,11,0),"0")</f>
        <v>0</v>
      </c>
      <c r="GN72" s="101">
        <f t="shared" si="70"/>
        <v>0</v>
      </c>
      <c r="GO72" s="103">
        <f>IFERROR(VLOOKUP(B72,'[1]27'!B:D,3,0),"0")</f>
        <v>0</v>
      </c>
      <c r="GP72" s="103">
        <f>IFERROR(VLOOKUP(B72,'[1]27'!B:E,4,0),"0")</f>
        <v>0</v>
      </c>
      <c r="GQ72" s="103">
        <f>IFERROR(VLOOKUP(B72,'[1]27'!B:F,5,0),"0")</f>
        <v>0</v>
      </c>
      <c r="GR72" s="103">
        <f>IFERROR(VLOOKUP(B72,'[1]27'!B:J,9,0),"0")</f>
        <v>0</v>
      </c>
      <c r="GS72" s="103">
        <f>IFERROR(VLOOKUP(B72,'[1]27'!B:K,10,0),"0")</f>
        <v>0</v>
      </c>
      <c r="GT72" s="103">
        <f>IFERROR(VLOOKUP(B72,'[1]27'!B:L,11,0),"0")</f>
        <v>0</v>
      </c>
      <c r="GU72" s="101">
        <f t="shared" si="71"/>
        <v>0</v>
      </c>
      <c r="GV72" s="103">
        <f>IFERROR(VLOOKUP(B72,'[1]28'!B:D,3,0),"0")</f>
        <v>0</v>
      </c>
      <c r="GW72" s="103">
        <f>IFERROR(VLOOKUP(B72,'[1]28'!B:E,4,0),"0")</f>
        <v>0</v>
      </c>
      <c r="GX72" s="103">
        <f>IFERROR(VLOOKUP(B72,'[1]28'!B:F,5,0),"0")</f>
        <v>0</v>
      </c>
      <c r="GY72" s="103">
        <f>IFERROR(VLOOKUP(B72,'[1]28'!B:J,9,0),"0")</f>
        <v>0</v>
      </c>
      <c r="GZ72" s="103">
        <f>IFERROR(VLOOKUP(B72,'[1]28'!B:K,10,0),"0")</f>
        <v>0</v>
      </c>
      <c r="HA72" s="103">
        <f>IFERROR(VLOOKUP(B72,'[1]28'!B:L,11,0),"0")</f>
        <v>0</v>
      </c>
      <c r="HB72" s="101">
        <f t="shared" si="72"/>
        <v>0</v>
      </c>
      <c r="HC72" s="103">
        <f>IFERROR(VLOOKUP(B72,'[1]29'!B:D,3,0),"0")</f>
        <v>0</v>
      </c>
      <c r="HD72" s="103">
        <f>IFERROR(VLOOKUP(B72,'[1]29'!B:E,4,0),"0")</f>
        <v>0</v>
      </c>
      <c r="HE72" s="103">
        <f>IFERROR(VLOOKUP(B72,'[1]29'!B:F,5,0),"0")</f>
        <v>0</v>
      </c>
      <c r="HF72" s="103">
        <f>IFERROR(VLOOKUP(B72,'[1]29'!B:J,9,0),"0")</f>
        <v>0</v>
      </c>
      <c r="HG72" s="103">
        <f>IFERROR(VLOOKUP(B72,'[1]29'!B:K,10,0),"0")</f>
        <v>0</v>
      </c>
      <c r="HH72" s="103">
        <f>IFERROR(VLOOKUP(B72,'[1]29'!B:L,11,0),"0")</f>
        <v>0</v>
      </c>
      <c r="HI72" s="101">
        <f t="shared" si="73"/>
        <v>0</v>
      </c>
      <c r="HJ72" s="103">
        <f>IFERROR(VLOOKUP(B72,'[1]30'!B:D,3,0),"0")</f>
        <v>0</v>
      </c>
      <c r="HK72" s="103">
        <f>IFERROR(VLOOKUP(B72,'[1]30'!B:E,4,0),"0")</f>
        <v>0</v>
      </c>
      <c r="HL72" s="103">
        <f>IFERROR(VLOOKUP(B72,'[1]30'!B:F,5,0),"0")</f>
        <v>0</v>
      </c>
      <c r="HM72" s="103">
        <f>IFERROR(VLOOKUP(B72,'[1]30'!B:J,9,0),"0")</f>
        <v>0</v>
      </c>
      <c r="HN72" s="103">
        <f>IFERROR(VLOOKUP(B72,'[1]30'!B:K,10,0),"0")</f>
        <v>0</v>
      </c>
      <c r="HO72" s="103">
        <f>IFERROR(VLOOKUP(B72,'[1]30'!B:L,11,0),"0")</f>
        <v>0</v>
      </c>
      <c r="HP72" s="101">
        <f t="shared" si="74"/>
        <v>0</v>
      </c>
      <c r="HQ72" s="103">
        <f>IFERROR(VLOOKUP(B72,'[1]31'!B:D,3,0),"0")</f>
        <v>0</v>
      </c>
      <c r="HR72" s="103">
        <f>IFERROR(VLOOKUP(B72,'[1]31'!B:E,4,0),"0")</f>
        <v>0</v>
      </c>
      <c r="HS72" s="103">
        <f>IFERROR(VLOOKUP(B72,'[1]31'!B:F,5,0),"0")</f>
        <v>0</v>
      </c>
      <c r="HT72" s="103">
        <f>IFERROR(VLOOKUP(B72,'[1]31'!B:J,9,0),"0")</f>
        <v>0</v>
      </c>
      <c r="HU72" s="103">
        <f>IFERROR(VLOOKUP(B72,'[1]31'!B:K,10,0),"0")</f>
        <v>0</v>
      </c>
      <c r="HV72" s="103">
        <f>IFERROR(VLOOKUP(B72,'[1]31'!B:L,11,0),"0")</f>
        <v>0</v>
      </c>
      <c r="HW72" s="101">
        <f t="shared" si="75"/>
        <v>0</v>
      </c>
    </row>
    <row r="73" spans="1:231" x14ac:dyDescent="0.6">
      <c r="A73" s="83">
        <v>70</v>
      </c>
      <c r="B73" s="83">
        <v>1112017</v>
      </c>
      <c r="C73" s="84" t="s">
        <v>16933</v>
      </c>
      <c r="D73" s="83" t="s">
        <v>168</v>
      </c>
      <c r="E73" s="85">
        <v>14.65</v>
      </c>
      <c r="F73" s="99">
        <f t="shared" si="41"/>
        <v>175.8</v>
      </c>
      <c r="G73" s="100">
        <f t="shared" si="42"/>
        <v>3</v>
      </c>
      <c r="H73" s="100">
        <f t="shared" si="42"/>
        <v>0</v>
      </c>
      <c r="I73" s="100">
        <f t="shared" si="42"/>
        <v>0</v>
      </c>
      <c r="J73" s="100">
        <f t="shared" si="42"/>
        <v>9</v>
      </c>
      <c r="K73" s="100">
        <f t="shared" si="42"/>
        <v>0</v>
      </c>
      <c r="L73" s="100">
        <f t="shared" si="42"/>
        <v>11</v>
      </c>
      <c r="M73" s="101">
        <f t="shared" si="44"/>
        <v>23</v>
      </c>
      <c r="N73" s="102">
        <f t="shared" si="43"/>
        <v>12</v>
      </c>
      <c r="O73" s="103">
        <f>IFERROR(VLOOKUP(B73,'[1]1'!B:D,3,0),"0")</f>
        <v>1</v>
      </c>
      <c r="P73" s="103">
        <f>IFERROR(VLOOKUP(B73,'[1]1'!B:E,4,0),"0")</f>
        <v>0</v>
      </c>
      <c r="Q73" s="103">
        <f>IFERROR(VLOOKUP(B73,'[1]1'!B:F,5,0),"0")</f>
        <v>0</v>
      </c>
      <c r="R73" s="103">
        <f>IFERROR(VLOOKUP(B73,'[1]1'!B:J,9,0),"0")</f>
        <v>0</v>
      </c>
      <c r="S73" s="103">
        <f>IFERROR(VLOOKUP(B73,'[1]1'!B:K,10,0),"0")</f>
        <v>0</v>
      </c>
      <c r="T73" s="103">
        <f>IFERROR(VLOOKUP(B73,'[1]1'!B:L,11,0),"0")</f>
        <v>0</v>
      </c>
      <c r="U73" s="101">
        <f t="shared" si="45"/>
        <v>1</v>
      </c>
      <c r="V73" s="103">
        <f>IFERROR(VLOOKUP(B73,'[1]2'!B:D,3,0),"0")</f>
        <v>0</v>
      </c>
      <c r="W73" s="103">
        <f>IFERROR(VLOOKUP(B73,'[1]2'!B:E,4,0),"0")</f>
        <v>0</v>
      </c>
      <c r="X73" s="103">
        <f>IFERROR(VLOOKUP(B73,'[1]2'!B:F,5,0),"0")</f>
        <v>0</v>
      </c>
      <c r="Y73" s="103">
        <f>IFERROR(VLOOKUP(B73,'[1]2'!B:J,9,0),"0")</f>
        <v>3</v>
      </c>
      <c r="Z73" s="103">
        <f>IFERROR(VLOOKUP(B73,'[1]2'!B:K,10,0),"0")</f>
        <v>0</v>
      </c>
      <c r="AA73" s="103">
        <f>IFERROR(VLOOKUP(B73,'[1]2'!B:L,11,0),"0")</f>
        <v>0</v>
      </c>
      <c r="AB73" s="101">
        <f t="shared" si="46"/>
        <v>3</v>
      </c>
      <c r="AC73" s="103">
        <f>IFERROR(VLOOKUP(B73,'[1]3'!B:D,3,0),"0")</f>
        <v>0</v>
      </c>
      <c r="AD73" s="103">
        <f>IFERROR(VLOOKUP(B73,'[1]3'!B:E,4,0),"0")</f>
        <v>0</v>
      </c>
      <c r="AE73" s="103">
        <f>IFERROR(VLOOKUP(B73,'[1]3'!B:F,5,0),"0")</f>
        <v>0</v>
      </c>
      <c r="AF73" s="103">
        <f>IFERROR(VLOOKUP(B73,'[1]3'!B:J,9,0),"0")</f>
        <v>0</v>
      </c>
      <c r="AG73" s="103">
        <f>IFERROR(VLOOKUP(B73,'[1]3'!B:K,10,0),"0")</f>
        <v>0</v>
      </c>
      <c r="AH73" s="103">
        <f>IFERROR(VLOOKUP(B73,'[1]3'!B:L,11,0),"0")</f>
        <v>0</v>
      </c>
      <c r="AI73" s="101">
        <f t="shared" si="47"/>
        <v>0</v>
      </c>
      <c r="AJ73" s="103">
        <f>IFERROR(VLOOKUP(B73,'[1]4'!B:D,3,0),"0")</f>
        <v>0</v>
      </c>
      <c r="AK73" s="103">
        <f>IFERROR(VLOOKUP(B73,'[1]4'!B:E,4,0),"0")</f>
        <v>0</v>
      </c>
      <c r="AL73" s="103">
        <f>IFERROR(VLOOKUP(B73,'[1]4'!B:F,5,0),"0")</f>
        <v>0</v>
      </c>
      <c r="AM73" s="103">
        <f>IFERROR(VLOOKUP(B73,'[1]4'!B:J,9,0),"0")</f>
        <v>0</v>
      </c>
      <c r="AN73" s="103">
        <f>IFERROR(VLOOKUP(B73,'[1]4'!B:K,10,0),"0")</f>
        <v>0</v>
      </c>
      <c r="AO73" s="103">
        <f>IFERROR(VLOOKUP(B73,'[1]4'!B:L,11,0),"0")</f>
        <v>5</v>
      </c>
      <c r="AP73" s="101">
        <f t="shared" si="48"/>
        <v>5</v>
      </c>
      <c r="AQ73" s="103">
        <f>IFERROR(VLOOKUP(B73,'[1]5'!B:D,3,0),"0")</f>
        <v>0</v>
      </c>
      <c r="AR73" s="103">
        <f>IFERROR(VLOOKUP(B73,'[1]5'!B:E,4,0),"0")</f>
        <v>0</v>
      </c>
      <c r="AS73" s="103">
        <f>IFERROR(VLOOKUP(B73,'[1]5'!B:F,5,0),"0")</f>
        <v>0</v>
      </c>
      <c r="AT73" s="103">
        <f>IFERROR(VLOOKUP(B73,'[1]5'!B:J,9,0),"0")</f>
        <v>0</v>
      </c>
      <c r="AU73" s="103">
        <f>IFERROR(VLOOKUP(B73,'[1]5'!B:K,10,0),"0")</f>
        <v>0</v>
      </c>
      <c r="AV73" s="103">
        <f>IFERROR(VLOOKUP(B73,'[1]5'!B:L,11,0),"0")</f>
        <v>0</v>
      </c>
      <c r="AW73" s="101">
        <f t="shared" si="49"/>
        <v>0</v>
      </c>
      <c r="AX73" s="103">
        <f>IFERROR(VLOOKUP(B73,'[1]6'!B:D,3,0),"0")</f>
        <v>0</v>
      </c>
      <c r="AY73" s="103">
        <f>IFERROR(VLOOKUP(B73,'[1]6'!B:E,4,0),"0")</f>
        <v>0</v>
      </c>
      <c r="AZ73" s="103">
        <f>IFERROR(VLOOKUP(B73,'[1]6'!B:F,5,0),"0")</f>
        <v>0</v>
      </c>
      <c r="BA73" s="103">
        <f>IFERROR(VLOOKUP(B73,'[1]6'!B:J,9,0),"0")</f>
        <v>6</v>
      </c>
      <c r="BB73" s="103">
        <f>IFERROR(VLOOKUP(B73,'[1]6'!B:K,10,0),"0")</f>
        <v>0</v>
      </c>
      <c r="BC73" s="103">
        <f>IFERROR(VLOOKUP(B73,'[1]6'!B:L,11,0),"0")</f>
        <v>6</v>
      </c>
      <c r="BD73" s="101">
        <f t="shared" si="50"/>
        <v>12</v>
      </c>
      <c r="BE73" s="103">
        <f>IFERROR(VLOOKUP(B73,'[1]7'!B:D,3,0),"0")</f>
        <v>2</v>
      </c>
      <c r="BF73" s="103">
        <f>IFERROR(VLOOKUP(B73,'[1]7'!B:E,4,0),"0")</f>
        <v>0</v>
      </c>
      <c r="BG73" s="103">
        <f>IFERROR(VLOOKUP(B73,'[1]7'!B:F,5,0),"0")</f>
        <v>0</v>
      </c>
      <c r="BH73" s="103">
        <f>IFERROR(VLOOKUP(B73,'[1]7'!B:J,9,0),"0")</f>
        <v>0</v>
      </c>
      <c r="BI73" s="103">
        <f>IFERROR(VLOOKUP(B73,'[1]7'!B:K,10,0),"0")</f>
        <v>0</v>
      </c>
      <c r="BJ73" s="103">
        <f>IFERROR(VLOOKUP(B73,'[1]7'!B:L,11,0),"0")</f>
        <v>0</v>
      </c>
      <c r="BK73" s="101">
        <f t="shared" si="51"/>
        <v>2</v>
      </c>
      <c r="BL73" s="103">
        <f>IFERROR(VLOOKUP(B73,'[1]8'!B:D,3,0),"0")</f>
        <v>0</v>
      </c>
      <c r="BM73" s="103">
        <f>IFERROR(VLOOKUP(B73,'[1]8'!B:E,4,0),"0")</f>
        <v>0</v>
      </c>
      <c r="BN73" s="103">
        <f>IFERROR(VLOOKUP(B73,'[1]8'!B:F,5,0),"0")</f>
        <v>0</v>
      </c>
      <c r="BO73" s="103">
        <f>IFERROR(VLOOKUP(B73,'[1]8'!B:J,9,0),"0")</f>
        <v>0</v>
      </c>
      <c r="BP73" s="103">
        <f>IFERROR(VLOOKUP(B73,'[1]8'!B:K,10,0),"0")</f>
        <v>0</v>
      </c>
      <c r="BQ73" s="103">
        <f>IFERROR(VLOOKUP(B73,'[1]8'!B:L,11,0),"0")</f>
        <v>0</v>
      </c>
      <c r="BR73" s="101">
        <f t="shared" si="52"/>
        <v>0</v>
      </c>
      <c r="BS73" s="103">
        <f>IFERROR(VLOOKUP(B73,'[1]9'!B:D,3,0),"0")</f>
        <v>0</v>
      </c>
      <c r="BT73" s="103">
        <f>IFERROR(VLOOKUP(B73,'[1]9'!B:E,4,0),"0")</f>
        <v>0</v>
      </c>
      <c r="BU73" s="103">
        <f>IFERROR(VLOOKUP(B73,'[1]9'!B:F,5,0),"0")</f>
        <v>0</v>
      </c>
      <c r="BV73" s="103">
        <f>IFERROR(VLOOKUP(B73,'[1]9'!B:J,9,0),"0")</f>
        <v>0</v>
      </c>
      <c r="BW73" s="103">
        <f>IFERROR(VLOOKUP(B73,'[1]9'!B:K,10,0),"0")</f>
        <v>0</v>
      </c>
      <c r="BX73" s="103">
        <f>IFERROR(VLOOKUP(B73,'[1]9'!B:L,11,0),"0")</f>
        <v>0</v>
      </c>
      <c r="BY73" s="101">
        <f t="shared" si="53"/>
        <v>0</v>
      </c>
      <c r="BZ73" s="103">
        <f>IFERROR(VLOOKUP(B73,'[1]10'!B:D,3,0),"0")</f>
        <v>0</v>
      </c>
      <c r="CA73" s="103">
        <f>IFERROR(VLOOKUP(B73,'[1]10'!B:E,4,0),"0")</f>
        <v>0</v>
      </c>
      <c r="CB73" s="103">
        <f>IFERROR(VLOOKUP(B73,'[1]10'!B:F,5,0),"0")</f>
        <v>0</v>
      </c>
      <c r="CC73" s="103">
        <f>IFERROR(VLOOKUP(B73,'[1]10'!B:J,9,0),"0")</f>
        <v>0</v>
      </c>
      <c r="CD73" s="103">
        <f>IFERROR(VLOOKUP(B73,'[1]10'!B:K,10,0),"0")</f>
        <v>0</v>
      </c>
      <c r="CE73" s="103">
        <f>IFERROR(VLOOKUP(B73,'[1]10'!B:L,11,0),"0")</f>
        <v>0</v>
      </c>
      <c r="CF73" s="101">
        <f t="shared" si="54"/>
        <v>0</v>
      </c>
      <c r="CG73" s="103">
        <f>IFERROR(VLOOKUP(B73,'[1]11'!B:D,3,0),"0")</f>
        <v>0</v>
      </c>
      <c r="CH73" s="103">
        <f>IFERROR(VLOOKUP(B73,'[1]11'!B:E,4,0),"0")</f>
        <v>0</v>
      </c>
      <c r="CI73" s="103">
        <f>IFERROR(VLOOKUP(B73,'[1]11'!B:F,5,0),"0")</f>
        <v>0</v>
      </c>
      <c r="CJ73" s="103">
        <f>IFERROR(VLOOKUP(B73,'[1]11'!B:J,9,0),"0")</f>
        <v>0</v>
      </c>
      <c r="CK73" s="103">
        <f>IFERROR(VLOOKUP(B73,'[1]11'!B:K,10,0),"0")</f>
        <v>0</v>
      </c>
      <c r="CL73" s="103">
        <f>IFERROR(VLOOKUP(B73,'[1]11'!B:L,11,0),"0")</f>
        <v>0</v>
      </c>
      <c r="CM73" s="101">
        <f t="shared" si="55"/>
        <v>0</v>
      </c>
      <c r="CN73" s="103">
        <f>IFERROR(VLOOKUP(B73,'[1]12'!B:D,3,0),"0")</f>
        <v>0</v>
      </c>
      <c r="CO73" s="103">
        <f>IFERROR(VLOOKUP(B73,'[1]12'!B:E,4,0),"0")</f>
        <v>0</v>
      </c>
      <c r="CP73" s="103">
        <f>IFERROR(VLOOKUP(B73,'[1]12'!B:F,5,0),"0")</f>
        <v>0</v>
      </c>
      <c r="CQ73" s="103">
        <f>IFERROR(VLOOKUP(B73,'[1]12'!B:J,9,0),"0")</f>
        <v>0</v>
      </c>
      <c r="CR73" s="103">
        <f>IFERROR(VLOOKUP(B73,'[1]12'!B:K,10,0),"0")</f>
        <v>0</v>
      </c>
      <c r="CS73" s="103">
        <f>IFERROR(VLOOKUP(B73,'[1]12'!B:L,11,0),"0")</f>
        <v>0</v>
      </c>
      <c r="CT73" s="101">
        <f t="shared" si="56"/>
        <v>0</v>
      </c>
      <c r="CU73" s="103">
        <f>IFERROR(VLOOKUP(B73,'[1]13'!B:D,3,0),"0")</f>
        <v>0</v>
      </c>
      <c r="CV73" s="103">
        <f>IFERROR(VLOOKUP(B73,'[1]13'!B:E,4,0),"0")</f>
        <v>0</v>
      </c>
      <c r="CW73" s="103">
        <f>IFERROR(VLOOKUP(B73,'[1]13'!B:F,5,0),"0")</f>
        <v>0</v>
      </c>
      <c r="CX73" s="103">
        <f>IFERROR(VLOOKUP(B73,'[1]13'!B:J,9,0),"0")</f>
        <v>0</v>
      </c>
      <c r="CY73" s="103">
        <f>IFERROR(VLOOKUP(B73,'[1]13'!B:K,10,0),"0")</f>
        <v>0</v>
      </c>
      <c r="CZ73" s="103">
        <f>IFERROR(VLOOKUP(B73,'[1]13'!B:L,11,0),"0")</f>
        <v>0</v>
      </c>
      <c r="DA73" s="101">
        <f t="shared" si="57"/>
        <v>0</v>
      </c>
      <c r="DB73" s="103">
        <f>IFERROR(VLOOKUP(B73,'[1]14'!B:D,3,0),"0")</f>
        <v>0</v>
      </c>
      <c r="DC73" s="103">
        <f>IFERROR(VLOOKUP(B73,'[1]14'!B:E,4,0),"0")</f>
        <v>0</v>
      </c>
      <c r="DD73" s="103">
        <f>IFERROR(VLOOKUP(B73,'[1]14'!B:F,5,0),"0")</f>
        <v>0</v>
      </c>
      <c r="DE73" s="103">
        <f>IFERROR(VLOOKUP(B73,'[1]14'!B:J,9,0),"0")</f>
        <v>0</v>
      </c>
      <c r="DF73" s="103">
        <f>IFERROR(VLOOKUP(B73,'[1]14'!B:K,10,0),"0")</f>
        <v>0</v>
      </c>
      <c r="DG73" s="103">
        <f>IFERROR(VLOOKUP(B73,'[1]14'!B:L,11,0),"0")</f>
        <v>0</v>
      </c>
      <c r="DH73" s="101">
        <f t="shared" si="58"/>
        <v>0</v>
      </c>
      <c r="DI73" s="103">
        <f>IFERROR(VLOOKUP(B73,'[1]15'!B:D,3,0),"0")</f>
        <v>0</v>
      </c>
      <c r="DJ73" s="103">
        <f>IFERROR(VLOOKUP(B73,'[1]15'!B:E,4,0),"0")</f>
        <v>0</v>
      </c>
      <c r="DK73" s="103">
        <f>IFERROR(VLOOKUP(B73,'[1]15'!B:F,5,0),"0")</f>
        <v>0</v>
      </c>
      <c r="DL73" s="103">
        <f>IFERROR(VLOOKUP(B73,'[1]15'!B:J,9,0),"0")</f>
        <v>0</v>
      </c>
      <c r="DM73" s="103">
        <f>IFERROR(VLOOKUP(B73,'[1]15'!B:K,10,0),"0")</f>
        <v>0</v>
      </c>
      <c r="DN73" s="103">
        <f>IFERROR(VLOOKUP(B73,'[1]15'!B:L,11,0),"0")</f>
        <v>0</v>
      </c>
      <c r="DO73" s="101">
        <f t="shared" si="59"/>
        <v>0</v>
      </c>
      <c r="DP73" s="103">
        <f>IFERROR(VLOOKUP(B73,'[1]16'!B:D,3,0),"0")</f>
        <v>0</v>
      </c>
      <c r="DQ73" s="103">
        <f>IFERROR(VLOOKUP(B73,'[1]16'!B:E,4,0),"0")</f>
        <v>0</v>
      </c>
      <c r="DR73" s="103">
        <f>IFERROR(VLOOKUP(B73,'[1]16'!B:F,5,0),"0")</f>
        <v>0</v>
      </c>
      <c r="DS73" s="103">
        <f>IFERROR(VLOOKUP(B73,'[1]16'!B:J,9,0),"0")</f>
        <v>0</v>
      </c>
      <c r="DT73" s="103">
        <f>IFERROR(VLOOKUP(B73,'[1]16'!B:K,10,0),"0")</f>
        <v>0</v>
      </c>
      <c r="DU73" s="103">
        <f>IFERROR(VLOOKUP(B73,'[1]16'!B:L,11,0),"0")</f>
        <v>0</v>
      </c>
      <c r="DV73" s="101">
        <f t="shared" si="60"/>
        <v>0</v>
      </c>
      <c r="DW73" s="103">
        <f>IFERROR(VLOOKUP(B73,'[1]17'!B:D,3,0),"0")</f>
        <v>0</v>
      </c>
      <c r="DX73" s="103">
        <f>IFERROR(VLOOKUP(B73,'[1]17'!B:E,4,0),"0")</f>
        <v>0</v>
      </c>
      <c r="DY73" s="103">
        <f>IFERROR(VLOOKUP(B73,'[1]17'!B:F,5,0),"0")</f>
        <v>0</v>
      </c>
      <c r="DZ73" s="103">
        <f>IFERROR(VLOOKUP(B73,'[1]17'!B:J,9,0),"0")</f>
        <v>0</v>
      </c>
      <c r="EA73" s="103">
        <f>IFERROR(VLOOKUP(B73,'[1]17'!B:K,10,0),"0")</f>
        <v>0</v>
      </c>
      <c r="EB73" s="103">
        <f>IFERROR(VLOOKUP(B73,'[1]17'!B:L,11,0),"0")</f>
        <v>0</v>
      </c>
      <c r="EC73" s="101">
        <f t="shared" si="61"/>
        <v>0</v>
      </c>
      <c r="ED73" s="103">
        <f>IFERROR(VLOOKUP(B73,'[1]18'!B:D,3,0),"0")</f>
        <v>0</v>
      </c>
      <c r="EE73" s="103">
        <f>IFERROR(VLOOKUP(B73,'[1]18'!B:E,4,0),"0")</f>
        <v>0</v>
      </c>
      <c r="EF73" s="103">
        <f>IFERROR(VLOOKUP(B73,'[1]18'!B:F,5,0),"0")</f>
        <v>0</v>
      </c>
      <c r="EG73" s="103">
        <f>IFERROR(VLOOKUP(B73,'[1]18'!B:J,9,0),"0")</f>
        <v>0</v>
      </c>
      <c r="EH73" s="103">
        <f>IFERROR(VLOOKUP(B73,'[1]18'!B:K,10,0),"0")</f>
        <v>0</v>
      </c>
      <c r="EI73" s="103">
        <f>IFERROR(VLOOKUP(B73,'[1]18'!B:L,11,0),"0")</f>
        <v>0</v>
      </c>
      <c r="EJ73" s="101">
        <f t="shared" si="62"/>
        <v>0</v>
      </c>
      <c r="EK73" s="103">
        <f>IFERROR(VLOOKUP(B73,'[1]19'!B:D,3,0),"0")</f>
        <v>0</v>
      </c>
      <c r="EL73" s="103">
        <f>IFERROR(VLOOKUP(B73,'[1]19'!B:E,4,0),"0")</f>
        <v>0</v>
      </c>
      <c r="EM73" s="103">
        <f>IFERROR(VLOOKUP(B73,'[1]19'!B:F,5,0),"0")</f>
        <v>0</v>
      </c>
      <c r="EN73" s="103">
        <f>IFERROR(VLOOKUP(B73,'[1]19'!B:J,9,0),"0")</f>
        <v>0</v>
      </c>
      <c r="EO73" s="103">
        <f>IFERROR(VLOOKUP(B73,'[1]19'!B:K,10,0),"0")</f>
        <v>0</v>
      </c>
      <c r="EP73" s="103">
        <f>IFERROR(VLOOKUP(B73,'[1]19'!B:L,11,0),"0")</f>
        <v>0</v>
      </c>
      <c r="EQ73" s="101">
        <f t="shared" si="63"/>
        <v>0</v>
      </c>
      <c r="ER73" s="103">
        <f>IFERROR(VLOOKUP(B73,'[1]20'!B:D,3,0),"0")</f>
        <v>0</v>
      </c>
      <c r="ES73" s="103">
        <f>IFERROR(VLOOKUP(B73,'[1]20'!B:E,4,0),"0")</f>
        <v>0</v>
      </c>
      <c r="ET73" s="103">
        <f>IFERROR(VLOOKUP(B73,'[1]20'!B:F,5,0),"0")</f>
        <v>0</v>
      </c>
      <c r="EU73" s="103">
        <f>IFERROR(VLOOKUP(B73,'[1]20'!B:J,9,0),"0")</f>
        <v>0</v>
      </c>
      <c r="EV73" s="103">
        <f>IFERROR(VLOOKUP(B73,'[1]20'!B:K,10,0),"0")</f>
        <v>0</v>
      </c>
      <c r="EW73" s="103">
        <f>IFERROR(VLOOKUP(B73,'[1]20'!B:L,11,0),"0")</f>
        <v>0</v>
      </c>
      <c r="EX73" s="101">
        <f t="shared" si="64"/>
        <v>0</v>
      </c>
      <c r="EY73" s="103">
        <f>IFERROR(VLOOKUP(B73,'[1]21'!B:D,3,0),"0")</f>
        <v>0</v>
      </c>
      <c r="EZ73" s="103">
        <f>IFERROR(VLOOKUP(B73,'[1]21'!B:E,4,0),"0")</f>
        <v>0</v>
      </c>
      <c r="FA73" s="103">
        <f>IFERROR(VLOOKUP(B73,'[1]21'!B:F,5,0),"0")</f>
        <v>0</v>
      </c>
      <c r="FB73" s="103">
        <f>IFERROR(VLOOKUP(B73,'[1]21'!B:J,9,0),"0")</f>
        <v>0</v>
      </c>
      <c r="FC73" s="103">
        <f>IFERROR(VLOOKUP(B73,'[1]21'!B:K,10,0),"0")</f>
        <v>0</v>
      </c>
      <c r="FD73" s="103">
        <f>IFERROR(VLOOKUP(B73,'[1]21'!B:L,11,0),"0")</f>
        <v>0</v>
      </c>
      <c r="FE73" s="101">
        <f t="shared" si="65"/>
        <v>0</v>
      </c>
      <c r="FF73" s="103">
        <f>IFERROR(VLOOKUP(B73,'[1]22'!B:D,3,0),"0")</f>
        <v>0</v>
      </c>
      <c r="FG73" s="103">
        <f>IFERROR(VLOOKUP(B73,'[1]22'!B:E,4,0),"0")</f>
        <v>0</v>
      </c>
      <c r="FH73" s="103">
        <f>IFERROR(VLOOKUP(B73,'[1]22'!B:F,5,0),"0")</f>
        <v>0</v>
      </c>
      <c r="FI73" s="103">
        <f>IFERROR(VLOOKUP(B73,'[1]22'!B:J,9,0),"0")</f>
        <v>0</v>
      </c>
      <c r="FJ73" s="103">
        <f>IFERROR(VLOOKUP(B73,'[1]22'!B:K,10,0),"0")</f>
        <v>0</v>
      </c>
      <c r="FK73" s="103">
        <f>IFERROR(VLOOKUP(B73,'[1]22'!B:L,11,0),"0")</f>
        <v>0</v>
      </c>
      <c r="FL73" s="101">
        <f t="shared" si="66"/>
        <v>0</v>
      </c>
      <c r="FM73" s="103">
        <f>IFERROR(VLOOKUP(B73,'[1]23'!B:D,3,0),"0")</f>
        <v>0</v>
      </c>
      <c r="FN73" s="103">
        <f>IFERROR(VLOOKUP(B73,'[1]23'!B:E,4,0),"0")</f>
        <v>0</v>
      </c>
      <c r="FO73" s="103">
        <f>IFERROR(VLOOKUP(B73,'[1]23'!B:F,5,0),"0")</f>
        <v>0</v>
      </c>
      <c r="FP73" s="103">
        <f>IFERROR(VLOOKUP(B73,'[1]23'!B:J,9,0),"0")</f>
        <v>0</v>
      </c>
      <c r="FQ73" s="103">
        <f>IFERROR(VLOOKUP(B73,'[1]23'!B:K,10,0),"0")</f>
        <v>0</v>
      </c>
      <c r="FR73" s="103">
        <f>IFERROR(VLOOKUP(B73,'[1]23'!B:L,11,0),"0")</f>
        <v>0</v>
      </c>
      <c r="FS73" s="101">
        <f t="shared" si="67"/>
        <v>0</v>
      </c>
      <c r="FT73" s="103">
        <f>IFERROR(VLOOKUP(B73,'[1]24'!B:D,3,0),"0")</f>
        <v>0</v>
      </c>
      <c r="FU73" s="103">
        <f>IFERROR(VLOOKUP(B73,'[1]24'!B:E,4,0),"0")</f>
        <v>0</v>
      </c>
      <c r="FV73" s="103">
        <f>IFERROR(VLOOKUP(B73,'[1]24'!B:F,5,0),"0")</f>
        <v>0</v>
      </c>
      <c r="FW73" s="103">
        <f>IFERROR(VLOOKUP(B73,'[1]24'!B:J,9,0),"0")</f>
        <v>0</v>
      </c>
      <c r="FX73" s="103">
        <f>IFERROR(VLOOKUP(B73,'[1]24'!B:K,10,0),"0")</f>
        <v>0</v>
      </c>
      <c r="FY73" s="103">
        <f>IFERROR(VLOOKUP(B73,'[1]24'!B:L,11,0),"0")</f>
        <v>0</v>
      </c>
      <c r="FZ73" s="101">
        <f t="shared" si="68"/>
        <v>0</v>
      </c>
      <c r="GA73" s="103">
        <f>IFERROR(VLOOKUP(B73,'[1]25'!B:D,3,0),"0")</f>
        <v>0</v>
      </c>
      <c r="GB73" s="103">
        <f>IFERROR(VLOOKUP(B73,'[1]25'!B:E,4,0),"0")</f>
        <v>0</v>
      </c>
      <c r="GC73" s="103">
        <f>IFERROR(VLOOKUP(B73,'[1]25'!B:F,5,0),"0")</f>
        <v>0</v>
      </c>
      <c r="GD73" s="103">
        <f>IFERROR(VLOOKUP(B73,'[1]25'!B:J,9,0),"0")</f>
        <v>0</v>
      </c>
      <c r="GE73" s="103">
        <f>IFERROR(VLOOKUP(B73,'[1]25'!B:K,10,0),"0")</f>
        <v>0</v>
      </c>
      <c r="GF73" s="103">
        <f>IFERROR(VLOOKUP(B73,'[1]25'!B:L,11,0),"0")</f>
        <v>0</v>
      </c>
      <c r="GG73" s="101">
        <f t="shared" si="69"/>
        <v>0</v>
      </c>
      <c r="GH73" s="103">
        <f>IFERROR(VLOOKUP(B73,'[1]26'!B:D,3,0),"0")</f>
        <v>0</v>
      </c>
      <c r="GI73" s="103">
        <f>IFERROR(VLOOKUP(B73,'[1]26'!B:E,4,0),"0")</f>
        <v>0</v>
      </c>
      <c r="GJ73" s="103">
        <f>IFERROR(VLOOKUP(B73,'[1]26'!B:F,5,0),"0")</f>
        <v>0</v>
      </c>
      <c r="GK73" s="103">
        <f>IFERROR(VLOOKUP(B73,'[1]26'!B:J,9,0),"0")</f>
        <v>0</v>
      </c>
      <c r="GL73" s="103">
        <f>IFERROR(VLOOKUP(B73,'[1]26'!B:K,10,0),"0")</f>
        <v>0</v>
      </c>
      <c r="GM73" s="103">
        <f>IFERROR(VLOOKUP(B73,'[1]26'!B:L,11,0),"0")</f>
        <v>0</v>
      </c>
      <c r="GN73" s="101">
        <f t="shared" si="70"/>
        <v>0</v>
      </c>
      <c r="GO73" s="103">
        <f>IFERROR(VLOOKUP(B73,'[1]27'!B:D,3,0),"0")</f>
        <v>0</v>
      </c>
      <c r="GP73" s="103">
        <f>IFERROR(VLOOKUP(B73,'[1]27'!B:E,4,0),"0")</f>
        <v>0</v>
      </c>
      <c r="GQ73" s="103">
        <f>IFERROR(VLOOKUP(B73,'[1]27'!B:F,5,0),"0")</f>
        <v>0</v>
      </c>
      <c r="GR73" s="103">
        <f>IFERROR(VLOOKUP(B73,'[1]27'!B:J,9,0),"0")</f>
        <v>0</v>
      </c>
      <c r="GS73" s="103">
        <f>IFERROR(VLOOKUP(B73,'[1]27'!B:K,10,0),"0")</f>
        <v>0</v>
      </c>
      <c r="GT73" s="103">
        <f>IFERROR(VLOOKUP(B73,'[1]27'!B:L,11,0),"0")</f>
        <v>0</v>
      </c>
      <c r="GU73" s="101">
        <f t="shared" si="71"/>
        <v>0</v>
      </c>
      <c r="GV73" s="103">
        <f>IFERROR(VLOOKUP(B73,'[1]28'!B:D,3,0),"0")</f>
        <v>0</v>
      </c>
      <c r="GW73" s="103">
        <f>IFERROR(VLOOKUP(B73,'[1]28'!B:E,4,0),"0")</f>
        <v>0</v>
      </c>
      <c r="GX73" s="103">
        <f>IFERROR(VLOOKUP(B73,'[1]28'!B:F,5,0),"0")</f>
        <v>0</v>
      </c>
      <c r="GY73" s="103">
        <f>IFERROR(VLOOKUP(B73,'[1]28'!B:J,9,0),"0")</f>
        <v>0</v>
      </c>
      <c r="GZ73" s="103">
        <f>IFERROR(VLOOKUP(B73,'[1]28'!B:K,10,0),"0")</f>
        <v>0</v>
      </c>
      <c r="HA73" s="103">
        <f>IFERROR(VLOOKUP(B73,'[1]28'!B:L,11,0),"0")</f>
        <v>0</v>
      </c>
      <c r="HB73" s="101">
        <f t="shared" si="72"/>
        <v>0</v>
      </c>
      <c r="HC73" s="103">
        <f>IFERROR(VLOOKUP(B73,'[1]29'!B:D,3,0),"0")</f>
        <v>0</v>
      </c>
      <c r="HD73" s="103">
        <f>IFERROR(VLOOKUP(B73,'[1]29'!B:E,4,0),"0")</f>
        <v>0</v>
      </c>
      <c r="HE73" s="103">
        <f>IFERROR(VLOOKUP(B73,'[1]29'!B:F,5,0),"0")</f>
        <v>0</v>
      </c>
      <c r="HF73" s="103">
        <f>IFERROR(VLOOKUP(B73,'[1]29'!B:J,9,0),"0")</f>
        <v>0</v>
      </c>
      <c r="HG73" s="103">
        <f>IFERROR(VLOOKUP(B73,'[1]29'!B:K,10,0),"0")</f>
        <v>0</v>
      </c>
      <c r="HH73" s="103">
        <f>IFERROR(VLOOKUP(B73,'[1]29'!B:L,11,0),"0")</f>
        <v>0</v>
      </c>
      <c r="HI73" s="101">
        <f t="shared" si="73"/>
        <v>0</v>
      </c>
      <c r="HJ73" s="103">
        <f>IFERROR(VLOOKUP(B73,'[1]30'!B:D,3,0),"0")</f>
        <v>0</v>
      </c>
      <c r="HK73" s="103">
        <f>IFERROR(VLOOKUP(B73,'[1]30'!B:E,4,0),"0")</f>
        <v>0</v>
      </c>
      <c r="HL73" s="103">
        <f>IFERROR(VLOOKUP(B73,'[1]30'!B:F,5,0),"0")</f>
        <v>0</v>
      </c>
      <c r="HM73" s="103">
        <f>IFERROR(VLOOKUP(B73,'[1]30'!B:J,9,0),"0")</f>
        <v>0</v>
      </c>
      <c r="HN73" s="103">
        <f>IFERROR(VLOOKUP(B73,'[1]30'!B:K,10,0),"0")</f>
        <v>0</v>
      </c>
      <c r="HO73" s="103">
        <f>IFERROR(VLOOKUP(B73,'[1]30'!B:L,11,0),"0")</f>
        <v>0</v>
      </c>
      <c r="HP73" s="101">
        <f t="shared" si="74"/>
        <v>0</v>
      </c>
      <c r="HQ73" s="103">
        <f>IFERROR(VLOOKUP(B73,'[1]31'!B:D,3,0),"0")</f>
        <v>0</v>
      </c>
      <c r="HR73" s="103">
        <f>IFERROR(VLOOKUP(B73,'[1]31'!B:E,4,0),"0")</f>
        <v>0</v>
      </c>
      <c r="HS73" s="103">
        <f>IFERROR(VLOOKUP(B73,'[1]31'!B:F,5,0),"0")</f>
        <v>0</v>
      </c>
      <c r="HT73" s="103">
        <f>IFERROR(VLOOKUP(B73,'[1]31'!B:J,9,0),"0")</f>
        <v>0</v>
      </c>
      <c r="HU73" s="103">
        <f>IFERROR(VLOOKUP(B73,'[1]31'!B:K,10,0),"0")</f>
        <v>0</v>
      </c>
      <c r="HV73" s="103">
        <f>IFERROR(VLOOKUP(B73,'[1]31'!B:L,11,0),"0")</f>
        <v>0</v>
      </c>
      <c r="HW73" s="101">
        <f t="shared" si="75"/>
        <v>0</v>
      </c>
    </row>
    <row r="74" spans="1:231" x14ac:dyDescent="0.6">
      <c r="A74" s="83">
        <v>71</v>
      </c>
      <c r="B74" s="83">
        <v>1112015</v>
      </c>
      <c r="C74" s="84" t="s">
        <v>16934</v>
      </c>
      <c r="D74" s="83" t="s">
        <v>168</v>
      </c>
      <c r="E74" s="85">
        <v>15.06</v>
      </c>
      <c r="F74" s="99">
        <f t="shared" si="41"/>
        <v>5662.56</v>
      </c>
      <c r="G74" s="100">
        <f t="shared" si="42"/>
        <v>46</v>
      </c>
      <c r="H74" s="100">
        <f t="shared" si="42"/>
        <v>6</v>
      </c>
      <c r="I74" s="100">
        <f t="shared" si="42"/>
        <v>30</v>
      </c>
      <c r="J74" s="100">
        <f t="shared" si="42"/>
        <v>294</v>
      </c>
      <c r="K74" s="100">
        <f t="shared" si="42"/>
        <v>0</v>
      </c>
      <c r="L74" s="100">
        <f t="shared" si="42"/>
        <v>40</v>
      </c>
      <c r="M74" s="101">
        <f t="shared" si="44"/>
        <v>416</v>
      </c>
      <c r="N74" s="102">
        <f t="shared" si="43"/>
        <v>376</v>
      </c>
      <c r="O74" s="103">
        <f>IFERROR(VLOOKUP(B74,'[1]1'!B:D,3,0),"0")</f>
        <v>0</v>
      </c>
      <c r="P74" s="103">
        <f>IFERROR(VLOOKUP(B74,'[1]1'!B:E,4,0),"0")</f>
        <v>0</v>
      </c>
      <c r="Q74" s="103">
        <f>IFERROR(VLOOKUP(B74,'[1]1'!B:F,5,0),"0")</f>
        <v>0</v>
      </c>
      <c r="R74" s="103">
        <f>IFERROR(VLOOKUP(B74,'[1]1'!B:J,9,0),"0")</f>
        <v>0</v>
      </c>
      <c r="S74" s="103">
        <f>IFERROR(VLOOKUP(B74,'[1]1'!B:K,10,0),"0")</f>
        <v>0</v>
      </c>
      <c r="T74" s="103">
        <f>IFERROR(VLOOKUP(B74,'[1]1'!B:L,11,0),"0")</f>
        <v>30</v>
      </c>
      <c r="U74" s="101">
        <f t="shared" si="45"/>
        <v>30</v>
      </c>
      <c r="V74" s="103">
        <f>IFERROR(VLOOKUP(B74,'[1]2'!B:D,3,0),"0")</f>
        <v>0</v>
      </c>
      <c r="W74" s="103">
        <f>IFERROR(VLOOKUP(B74,'[1]2'!B:E,4,0),"0")</f>
        <v>0</v>
      </c>
      <c r="X74" s="103">
        <f>IFERROR(VLOOKUP(B74,'[1]2'!B:F,5,0),"0")</f>
        <v>0</v>
      </c>
      <c r="Y74" s="103">
        <f>IFERROR(VLOOKUP(B74,'[1]2'!B:J,9,0),"0")</f>
        <v>4</v>
      </c>
      <c r="Z74" s="103">
        <f>IFERROR(VLOOKUP(B74,'[1]2'!B:K,10,0),"0")</f>
        <v>0</v>
      </c>
      <c r="AA74" s="103">
        <f>IFERROR(VLOOKUP(B74,'[1]2'!B:L,11,0),"0")</f>
        <v>0</v>
      </c>
      <c r="AB74" s="101">
        <f t="shared" si="46"/>
        <v>4</v>
      </c>
      <c r="AC74" s="103">
        <f>IFERROR(VLOOKUP(B74,'[1]3'!B:D,3,0),"0")</f>
        <v>0</v>
      </c>
      <c r="AD74" s="103">
        <f>IFERROR(VLOOKUP(B74,'[1]3'!B:E,4,0),"0")</f>
        <v>0</v>
      </c>
      <c r="AE74" s="103">
        <f>IFERROR(VLOOKUP(B74,'[1]3'!B:F,5,0),"0")</f>
        <v>0</v>
      </c>
      <c r="AF74" s="103">
        <f>IFERROR(VLOOKUP(B74,'[1]3'!B:J,9,0),"0")</f>
        <v>0</v>
      </c>
      <c r="AG74" s="103">
        <f>IFERROR(VLOOKUP(B74,'[1]3'!B:K,10,0),"0")</f>
        <v>0</v>
      </c>
      <c r="AH74" s="103">
        <f>IFERROR(VLOOKUP(B74,'[1]3'!B:L,11,0),"0")</f>
        <v>0</v>
      </c>
      <c r="AI74" s="101">
        <f t="shared" si="47"/>
        <v>0</v>
      </c>
      <c r="AJ74" s="103">
        <f>IFERROR(VLOOKUP(B74,'[1]4'!B:D,3,0),"0")</f>
        <v>0</v>
      </c>
      <c r="AK74" s="103">
        <f>IFERROR(VLOOKUP(B74,'[1]4'!B:E,4,0),"0")</f>
        <v>0</v>
      </c>
      <c r="AL74" s="103">
        <f>IFERROR(VLOOKUP(B74,'[1]4'!B:F,5,0),"0")</f>
        <v>0</v>
      </c>
      <c r="AM74" s="103">
        <f>IFERROR(VLOOKUP(B74,'[1]4'!B:J,9,0),"0")</f>
        <v>0</v>
      </c>
      <c r="AN74" s="103">
        <f>IFERROR(VLOOKUP(B74,'[1]4'!B:K,10,0),"0")</f>
        <v>0</v>
      </c>
      <c r="AO74" s="103">
        <f>IFERROR(VLOOKUP(B74,'[1]4'!B:L,11,0),"0")</f>
        <v>0</v>
      </c>
      <c r="AP74" s="101">
        <f t="shared" si="48"/>
        <v>0</v>
      </c>
      <c r="AQ74" s="103">
        <f>IFERROR(VLOOKUP(B74,'[1]5'!B:D,3,0),"0")</f>
        <v>0</v>
      </c>
      <c r="AR74" s="103">
        <f>IFERROR(VLOOKUP(B74,'[1]5'!B:E,4,0),"0")</f>
        <v>0</v>
      </c>
      <c r="AS74" s="103">
        <f>IFERROR(VLOOKUP(B74,'[1]5'!B:F,5,0),"0")</f>
        <v>0</v>
      </c>
      <c r="AT74" s="103">
        <f>IFERROR(VLOOKUP(B74,'[1]5'!B:J,9,0),"0")</f>
        <v>0</v>
      </c>
      <c r="AU74" s="103">
        <f>IFERROR(VLOOKUP(B74,'[1]5'!B:K,10,0),"0")</f>
        <v>0</v>
      </c>
      <c r="AV74" s="103">
        <f>IFERROR(VLOOKUP(B74,'[1]5'!B:L,11,0),"0")</f>
        <v>0</v>
      </c>
      <c r="AW74" s="101">
        <f t="shared" si="49"/>
        <v>0</v>
      </c>
      <c r="AX74" s="103">
        <f>IFERROR(VLOOKUP(B74,'[1]6'!B:D,3,0),"0")</f>
        <v>0</v>
      </c>
      <c r="AY74" s="103">
        <f>IFERROR(VLOOKUP(B74,'[1]6'!B:E,4,0),"0")</f>
        <v>0</v>
      </c>
      <c r="AZ74" s="103">
        <f>IFERROR(VLOOKUP(B74,'[1]6'!B:F,5,0),"0")</f>
        <v>2</v>
      </c>
      <c r="BA74" s="103">
        <f>IFERROR(VLOOKUP(B74,'[1]6'!B:J,9,0),"0")</f>
        <v>4</v>
      </c>
      <c r="BB74" s="103">
        <f>IFERROR(VLOOKUP(B74,'[1]6'!B:K,10,0),"0")</f>
        <v>0</v>
      </c>
      <c r="BC74" s="103">
        <f>IFERROR(VLOOKUP(B74,'[1]6'!B:L,11,0),"0")</f>
        <v>0</v>
      </c>
      <c r="BD74" s="101">
        <f t="shared" si="50"/>
        <v>6</v>
      </c>
      <c r="BE74" s="103">
        <f>IFERROR(VLOOKUP(B74,'[1]7'!B:D,3,0),"0")</f>
        <v>0</v>
      </c>
      <c r="BF74" s="103">
        <f>IFERROR(VLOOKUP(B74,'[1]7'!B:E,4,0),"0")</f>
        <v>0</v>
      </c>
      <c r="BG74" s="103">
        <f>IFERROR(VLOOKUP(B74,'[1]7'!B:F,5,0),"0")</f>
        <v>0</v>
      </c>
      <c r="BH74" s="103">
        <f>IFERROR(VLOOKUP(B74,'[1]7'!B:J,9,0),"0")</f>
        <v>0</v>
      </c>
      <c r="BI74" s="103">
        <f>IFERROR(VLOOKUP(B74,'[1]7'!B:K,10,0),"0")</f>
        <v>0</v>
      </c>
      <c r="BJ74" s="103">
        <f>IFERROR(VLOOKUP(B74,'[1]7'!B:L,11,0),"0")</f>
        <v>0</v>
      </c>
      <c r="BK74" s="101">
        <f t="shared" si="51"/>
        <v>0</v>
      </c>
      <c r="BL74" s="103">
        <f>IFERROR(VLOOKUP(B74,'[1]8'!B:D,3,0),"0")</f>
        <v>0</v>
      </c>
      <c r="BM74" s="103">
        <f>IFERROR(VLOOKUP(B74,'[1]8'!B:E,4,0),"0")</f>
        <v>0</v>
      </c>
      <c r="BN74" s="103">
        <f>IFERROR(VLOOKUP(B74,'[1]8'!B:F,5,0),"0")</f>
        <v>0</v>
      </c>
      <c r="BO74" s="103">
        <f>IFERROR(VLOOKUP(B74,'[1]8'!B:J,9,0),"0")</f>
        <v>0</v>
      </c>
      <c r="BP74" s="103">
        <f>IFERROR(VLOOKUP(B74,'[1]8'!B:K,10,0),"0")</f>
        <v>0</v>
      </c>
      <c r="BQ74" s="103">
        <f>IFERROR(VLOOKUP(B74,'[1]8'!B:L,11,0),"0")</f>
        <v>0</v>
      </c>
      <c r="BR74" s="101">
        <f t="shared" si="52"/>
        <v>0</v>
      </c>
      <c r="BS74" s="103">
        <f>IFERROR(VLOOKUP(B74,'[1]9'!B:D,3,0),"0")</f>
        <v>0</v>
      </c>
      <c r="BT74" s="103">
        <f>IFERROR(VLOOKUP(B74,'[1]9'!B:E,4,0),"0")</f>
        <v>0</v>
      </c>
      <c r="BU74" s="103">
        <f>IFERROR(VLOOKUP(B74,'[1]9'!B:F,5,0),"0")</f>
        <v>3</v>
      </c>
      <c r="BV74" s="103">
        <f>IFERROR(VLOOKUP(B74,'[1]9'!B:J,9,0),"0")</f>
        <v>2</v>
      </c>
      <c r="BW74" s="103">
        <f>IFERROR(VLOOKUP(B74,'[1]9'!B:K,10,0),"0")</f>
        <v>0</v>
      </c>
      <c r="BX74" s="103">
        <f>IFERROR(VLOOKUP(B74,'[1]9'!B:L,11,0),"0")</f>
        <v>0</v>
      </c>
      <c r="BY74" s="101">
        <f t="shared" si="53"/>
        <v>5</v>
      </c>
      <c r="BZ74" s="103">
        <f>IFERROR(VLOOKUP(B74,'[1]10'!B:D,3,0),"0")</f>
        <v>0</v>
      </c>
      <c r="CA74" s="103">
        <f>IFERROR(VLOOKUP(B74,'[1]10'!B:E,4,0),"0")</f>
        <v>0</v>
      </c>
      <c r="CB74" s="103">
        <f>IFERROR(VLOOKUP(B74,'[1]10'!B:F,5,0),"0")</f>
        <v>2</v>
      </c>
      <c r="CC74" s="103">
        <f>IFERROR(VLOOKUP(B74,'[1]10'!B:J,9,0),"0")</f>
        <v>4</v>
      </c>
      <c r="CD74" s="103">
        <f>IFERROR(VLOOKUP(B74,'[1]10'!B:K,10,0),"0")</f>
        <v>0</v>
      </c>
      <c r="CE74" s="103">
        <f>IFERROR(VLOOKUP(B74,'[1]10'!B:L,11,0),"0")</f>
        <v>0</v>
      </c>
      <c r="CF74" s="101">
        <f t="shared" si="54"/>
        <v>6</v>
      </c>
      <c r="CG74" s="103">
        <f>IFERROR(VLOOKUP(B74,'[1]11'!B:D,3,0),"0")</f>
        <v>2</v>
      </c>
      <c r="CH74" s="103">
        <f>IFERROR(VLOOKUP(B74,'[1]11'!B:E,4,0),"0")</f>
        <v>0</v>
      </c>
      <c r="CI74" s="103">
        <f>IFERROR(VLOOKUP(B74,'[1]11'!B:F,5,0),"0")</f>
        <v>3</v>
      </c>
      <c r="CJ74" s="103">
        <f>IFERROR(VLOOKUP(B74,'[1]11'!B:J,9,0),"0")</f>
        <v>7</v>
      </c>
      <c r="CK74" s="103">
        <f>IFERROR(VLOOKUP(B74,'[1]11'!B:K,10,0),"0")</f>
        <v>0</v>
      </c>
      <c r="CL74" s="103">
        <f>IFERROR(VLOOKUP(B74,'[1]11'!B:L,11,0),"0")</f>
        <v>0</v>
      </c>
      <c r="CM74" s="101">
        <f t="shared" si="55"/>
        <v>12</v>
      </c>
      <c r="CN74" s="103">
        <f>IFERROR(VLOOKUP(B74,'[1]12'!B:D,3,0),"0")</f>
        <v>0</v>
      </c>
      <c r="CO74" s="103">
        <f>IFERROR(VLOOKUP(B74,'[1]12'!B:E,4,0),"0")</f>
        <v>0</v>
      </c>
      <c r="CP74" s="103">
        <f>IFERROR(VLOOKUP(B74,'[1]12'!B:F,5,0),"0")</f>
        <v>0</v>
      </c>
      <c r="CQ74" s="103">
        <f>IFERROR(VLOOKUP(B74,'[1]12'!B:J,9,0),"0")</f>
        <v>11</v>
      </c>
      <c r="CR74" s="103">
        <f>IFERROR(VLOOKUP(B74,'[1]12'!B:K,10,0),"0")</f>
        <v>0</v>
      </c>
      <c r="CS74" s="103">
        <f>IFERROR(VLOOKUP(B74,'[1]12'!B:L,11,0),"0")</f>
        <v>0</v>
      </c>
      <c r="CT74" s="101">
        <f t="shared" si="56"/>
        <v>11</v>
      </c>
      <c r="CU74" s="103">
        <f>IFERROR(VLOOKUP(B74,'[1]13'!B:D,3,0),"0")</f>
        <v>3</v>
      </c>
      <c r="CV74" s="103">
        <f>IFERROR(VLOOKUP(B74,'[1]13'!B:E,4,0),"0")</f>
        <v>0</v>
      </c>
      <c r="CW74" s="103">
        <f>IFERROR(VLOOKUP(B74,'[1]13'!B:F,5,0),"0")</f>
        <v>0</v>
      </c>
      <c r="CX74" s="103">
        <f>IFERROR(VLOOKUP(B74,'[1]13'!B:J,9,0),"0")</f>
        <v>5</v>
      </c>
      <c r="CY74" s="103">
        <f>IFERROR(VLOOKUP(B74,'[1]13'!B:K,10,0),"0")</f>
        <v>0</v>
      </c>
      <c r="CZ74" s="103">
        <f>IFERROR(VLOOKUP(B74,'[1]13'!B:L,11,0),"0")</f>
        <v>0</v>
      </c>
      <c r="DA74" s="101">
        <f t="shared" si="57"/>
        <v>8</v>
      </c>
      <c r="DB74" s="103">
        <f>IFERROR(VLOOKUP(B74,'[1]14'!B:D,3,0),"0")</f>
        <v>0</v>
      </c>
      <c r="DC74" s="103">
        <f>IFERROR(VLOOKUP(B74,'[1]14'!B:E,4,0),"0")</f>
        <v>0</v>
      </c>
      <c r="DD74" s="103">
        <f>IFERROR(VLOOKUP(B74,'[1]14'!B:F,5,0),"0")</f>
        <v>0</v>
      </c>
      <c r="DE74" s="103">
        <f>IFERROR(VLOOKUP(B74,'[1]14'!B:J,9,0),"0")</f>
        <v>0</v>
      </c>
      <c r="DF74" s="103">
        <f>IFERROR(VLOOKUP(B74,'[1]14'!B:K,10,0),"0")</f>
        <v>0</v>
      </c>
      <c r="DG74" s="103">
        <f>IFERROR(VLOOKUP(B74,'[1]14'!B:L,11,0),"0")</f>
        <v>10</v>
      </c>
      <c r="DH74" s="101">
        <f t="shared" si="58"/>
        <v>10</v>
      </c>
      <c r="DI74" s="103">
        <f>IFERROR(VLOOKUP(B74,'[1]15'!B:D,3,0),"0")</f>
        <v>0</v>
      </c>
      <c r="DJ74" s="103">
        <f>IFERROR(VLOOKUP(B74,'[1]15'!B:E,4,0),"0")</f>
        <v>0</v>
      </c>
      <c r="DK74" s="103">
        <f>IFERROR(VLOOKUP(B74,'[1]15'!B:F,5,0),"0")</f>
        <v>0</v>
      </c>
      <c r="DL74" s="103">
        <f>IFERROR(VLOOKUP(B74,'[1]15'!B:J,9,0),"0")</f>
        <v>0</v>
      </c>
      <c r="DM74" s="103">
        <f>IFERROR(VLOOKUP(B74,'[1]15'!B:K,10,0),"0")</f>
        <v>0</v>
      </c>
      <c r="DN74" s="103">
        <f>IFERROR(VLOOKUP(B74,'[1]15'!B:L,11,0),"0")</f>
        <v>0</v>
      </c>
      <c r="DO74" s="101">
        <f t="shared" si="59"/>
        <v>0</v>
      </c>
      <c r="DP74" s="103">
        <f>IFERROR(VLOOKUP(B74,'[1]16'!B:D,3,0),"0")</f>
        <v>0</v>
      </c>
      <c r="DQ74" s="103">
        <f>IFERROR(VLOOKUP(B74,'[1]16'!B:E,4,0),"0")</f>
        <v>0</v>
      </c>
      <c r="DR74" s="103">
        <f>IFERROR(VLOOKUP(B74,'[1]16'!B:F,5,0),"0")</f>
        <v>3</v>
      </c>
      <c r="DS74" s="103">
        <f>IFERROR(VLOOKUP(B74,'[1]16'!B:J,9,0),"0")</f>
        <v>0</v>
      </c>
      <c r="DT74" s="103">
        <f>IFERROR(VLOOKUP(B74,'[1]16'!B:K,10,0),"0")</f>
        <v>0</v>
      </c>
      <c r="DU74" s="103">
        <f>IFERROR(VLOOKUP(B74,'[1]16'!B:L,11,0),"0")</f>
        <v>0</v>
      </c>
      <c r="DV74" s="101">
        <f t="shared" si="60"/>
        <v>3</v>
      </c>
      <c r="DW74" s="103">
        <f>IFERROR(VLOOKUP(B74,'[1]17'!B:D,3,0),"0")</f>
        <v>0</v>
      </c>
      <c r="DX74" s="103">
        <f>IFERROR(VLOOKUP(B74,'[1]17'!B:E,4,0),"0")</f>
        <v>0</v>
      </c>
      <c r="DY74" s="103">
        <f>IFERROR(VLOOKUP(B74,'[1]17'!B:F,5,0),"0")</f>
        <v>1</v>
      </c>
      <c r="DZ74" s="103">
        <f>IFERROR(VLOOKUP(B74,'[1]17'!B:J,9,0),"0")</f>
        <v>9</v>
      </c>
      <c r="EA74" s="103">
        <f>IFERROR(VLOOKUP(B74,'[1]17'!B:K,10,0),"0")</f>
        <v>0</v>
      </c>
      <c r="EB74" s="103">
        <f>IFERROR(VLOOKUP(B74,'[1]17'!B:L,11,0),"0")</f>
        <v>0</v>
      </c>
      <c r="EC74" s="101">
        <f t="shared" si="61"/>
        <v>10</v>
      </c>
      <c r="ED74" s="103">
        <f>IFERROR(VLOOKUP(B74,'[1]18'!B:D,3,0),"0")</f>
        <v>0</v>
      </c>
      <c r="EE74" s="103">
        <f>IFERROR(VLOOKUP(B74,'[1]18'!B:E,4,0),"0")</f>
        <v>0</v>
      </c>
      <c r="EF74" s="103">
        <f>IFERROR(VLOOKUP(B74,'[1]18'!B:F,5,0),"0")</f>
        <v>1</v>
      </c>
      <c r="EG74" s="103">
        <f>IFERROR(VLOOKUP(B74,'[1]18'!B:J,9,0),"0")</f>
        <v>0</v>
      </c>
      <c r="EH74" s="103">
        <f>IFERROR(VLOOKUP(B74,'[1]18'!B:K,10,0),"0")</f>
        <v>0</v>
      </c>
      <c r="EI74" s="103">
        <f>IFERROR(VLOOKUP(B74,'[1]18'!B:L,11,0),"0")</f>
        <v>0</v>
      </c>
      <c r="EJ74" s="101">
        <f t="shared" si="62"/>
        <v>1</v>
      </c>
      <c r="EK74" s="103">
        <f>IFERROR(VLOOKUP(B74,'[1]19'!B:D,3,0),"0")</f>
        <v>4</v>
      </c>
      <c r="EL74" s="103">
        <f>IFERROR(VLOOKUP(B74,'[1]19'!B:E,4,0),"0")</f>
        <v>0</v>
      </c>
      <c r="EM74" s="103">
        <f>IFERROR(VLOOKUP(B74,'[1]19'!B:F,5,0),"0")</f>
        <v>1</v>
      </c>
      <c r="EN74" s="103">
        <f>IFERROR(VLOOKUP(B74,'[1]19'!B:J,9,0),"0")</f>
        <v>26</v>
      </c>
      <c r="EO74" s="103">
        <f>IFERROR(VLOOKUP(B74,'[1]19'!B:K,10,0),"0")</f>
        <v>0</v>
      </c>
      <c r="EP74" s="103">
        <f>IFERROR(VLOOKUP(B74,'[1]19'!B:L,11,0),"0")</f>
        <v>0</v>
      </c>
      <c r="EQ74" s="101">
        <f t="shared" si="63"/>
        <v>31</v>
      </c>
      <c r="ER74" s="103">
        <f>IFERROR(VLOOKUP(B74,'[1]20'!B:D,3,0),"0")</f>
        <v>7</v>
      </c>
      <c r="ES74" s="103">
        <f>IFERROR(VLOOKUP(B74,'[1]20'!B:E,4,0),"0")</f>
        <v>1</v>
      </c>
      <c r="ET74" s="103">
        <f>IFERROR(VLOOKUP(B74,'[1]20'!B:F,5,0),"0")</f>
        <v>0</v>
      </c>
      <c r="EU74" s="103">
        <f>IFERROR(VLOOKUP(B74,'[1]20'!B:J,9,0),"0")</f>
        <v>29</v>
      </c>
      <c r="EV74" s="103">
        <f>IFERROR(VLOOKUP(B74,'[1]20'!B:K,10,0),"0")</f>
        <v>0</v>
      </c>
      <c r="EW74" s="103">
        <f>IFERROR(VLOOKUP(B74,'[1]20'!B:L,11,0),"0")</f>
        <v>0</v>
      </c>
      <c r="EX74" s="101">
        <f t="shared" si="64"/>
        <v>37</v>
      </c>
      <c r="EY74" s="103">
        <f>IFERROR(VLOOKUP(B74,'[1]21'!B:D,3,0),"0")</f>
        <v>1</v>
      </c>
      <c r="EZ74" s="103">
        <f>IFERROR(VLOOKUP(B74,'[1]21'!B:E,4,0),"0")</f>
        <v>1</v>
      </c>
      <c r="FA74" s="103">
        <f>IFERROR(VLOOKUP(B74,'[1]21'!B:F,5,0),"0")</f>
        <v>3</v>
      </c>
      <c r="FB74" s="103">
        <f>IFERROR(VLOOKUP(B74,'[1]21'!B:J,9,0),"0")</f>
        <v>7</v>
      </c>
      <c r="FC74" s="103">
        <f>IFERROR(VLOOKUP(B74,'[1]21'!B:K,10,0),"0")</f>
        <v>0</v>
      </c>
      <c r="FD74" s="103">
        <f>IFERROR(VLOOKUP(B74,'[1]21'!B:L,11,0),"0")</f>
        <v>0</v>
      </c>
      <c r="FE74" s="101">
        <f t="shared" si="65"/>
        <v>12</v>
      </c>
      <c r="FF74" s="103">
        <f>IFERROR(VLOOKUP(B74,'[1]22'!B:D,3,0),"0")</f>
        <v>4</v>
      </c>
      <c r="FG74" s="103">
        <f>IFERROR(VLOOKUP(B74,'[1]22'!B:E,4,0),"0")</f>
        <v>1</v>
      </c>
      <c r="FH74" s="103">
        <f>IFERROR(VLOOKUP(B74,'[1]22'!B:F,5,0),"0")</f>
        <v>1</v>
      </c>
      <c r="FI74" s="103">
        <f>IFERROR(VLOOKUP(B74,'[1]22'!B:J,9,0),"0")</f>
        <v>0</v>
      </c>
      <c r="FJ74" s="103">
        <f>IFERROR(VLOOKUP(B74,'[1]22'!B:K,10,0),"0")</f>
        <v>0</v>
      </c>
      <c r="FK74" s="103">
        <f>IFERROR(VLOOKUP(B74,'[1]22'!B:L,11,0),"0")</f>
        <v>0</v>
      </c>
      <c r="FL74" s="101">
        <f t="shared" si="66"/>
        <v>6</v>
      </c>
      <c r="FM74" s="103">
        <f>IFERROR(VLOOKUP(B74,'[1]23'!B:D,3,0),"0")</f>
        <v>0</v>
      </c>
      <c r="FN74" s="103">
        <f>IFERROR(VLOOKUP(B74,'[1]23'!B:E,4,0),"0")</f>
        <v>0</v>
      </c>
      <c r="FO74" s="103">
        <f>IFERROR(VLOOKUP(B74,'[1]23'!B:F,5,0),"0")</f>
        <v>0</v>
      </c>
      <c r="FP74" s="103">
        <f>IFERROR(VLOOKUP(B74,'[1]23'!B:J,9,0),"0")</f>
        <v>1</v>
      </c>
      <c r="FQ74" s="103">
        <f>IFERROR(VLOOKUP(B74,'[1]23'!B:K,10,0),"0")</f>
        <v>0</v>
      </c>
      <c r="FR74" s="103">
        <f>IFERROR(VLOOKUP(B74,'[1]23'!B:L,11,0),"0")</f>
        <v>0</v>
      </c>
      <c r="FS74" s="101">
        <f t="shared" si="67"/>
        <v>1</v>
      </c>
      <c r="FT74" s="103">
        <f>IFERROR(VLOOKUP(B74,'[1]24'!B:D,3,0),"0")</f>
        <v>15</v>
      </c>
      <c r="FU74" s="103">
        <f>IFERROR(VLOOKUP(B74,'[1]24'!B:E,4,0),"0")</f>
        <v>0</v>
      </c>
      <c r="FV74" s="103">
        <f>IFERROR(VLOOKUP(B74,'[1]24'!B:F,5,0),"0")</f>
        <v>0</v>
      </c>
      <c r="FW74" s="103">
        <f>IFERROR(VLOOKUP(B74,'[1]24'!B:J,9,0),"0")</f>
        <v>33</v>
      </c>
      <c r="FX74" s="103">
        <f>IFERROR(VLOOKUP(B74,'[1]24'!B:K,10,0),"0")</f>
        <v>0</v>
      </c>
      <c r="FY74" s="103">
        <f>IFERROR(VLOOKUP(B74,'[1]24'!B:L,11,0),"0")</f>
        <v>0</v>
      </c>
      <c r="FZ74" s="101">
        <f t="shared" si="68"/>
        <v>48</v>
      </c>
      <c r="GA74" s="103">
        <f>IFERROR(VLOOKUP(B74,'[1]25'!B:D,3,0),"0")</f>
        <v>0</v>
      </c>
      <c r="GB74" s="103">
        <f>IFERROR(VLOOKUP(B74,'[1]25'!B:E,4,0),"0")</f>
        <v>1</v>
      </c>
      <c r="GC74" s="103">
        <f>IFERROR(VLOOKUP(B74,'[1]25'!B:F,5,0),"0")</f>
        <v>1</v>
      </c>
      <c r="GD74" s="103">
        <f>IFERROR(VLOOKUP(B74,'[1]25'!B:J,9,0),"0")</f>
        <v>34</v>
      </c>
      <c r="GE74" s="103">
        <f>IFERROR(VLOOKUP(B74,'[1]25'!B:K,10,0),"0")</f>
        <v>0</v>
      </c>
      <c r="GF74" s="103">
        <f>IFERROR(VLOOKUP(B74,'[1]25'!B:L,11,0),"0")</f>
        <v>0</v>
      </c>
      <c r="GG74" s="101">
        <f t="shared" si="69"/>
        <v>36</v>
      </c>
      <c r="GH74" s="103">
        <f>IFERROR(VLOOKUP(B74,'[1]26'!B:D,3,0),"0")</f>
        <v>2</v>
      </c>
      <c r="GI74" s="103">
        <f>IFERROR(VLOOKUP(B74,'[1]26'!B:E,4,0),"0")</f>
        <v>0</v>
      </c>
      <c r="GJ74" s="103">
        <f>IFERROR(VLOOKUP(B74,'[1]26'!B:F,5,0),"0")</f>
        <v>0</v>
      </c>
      <c r="GK74" s="103">
        <f>IFERROR(VLOOKUP(B74,'[1]26'!B:J,9,0),"0")</f>
        <v>33</v>
      </c>
      <c r="GL74" s="103">
        <f>IFERROR(VLOOKUP(B74,'[1]26'!B:K,10,0),"0")</f>
        <v>0</v>
      </c>
      <c r="GM74" s="103">
        <f>IFERROR(VLOOKUP(B74,'[1]26'!B:L,11,0),"0")</f>
        <v>0</v>
      </c>
      <c r="GN74" s="101">
        <f t="shared" si="70"/>
        <v>35</v>
      </c>
      <c r="GO74" s="103">
        <f>IFERROR(VLOOKUP(B74,'[1]27'!B:D,3,0),"0")</f>
        <v>0</v>
      </c>
      <c r="GP74" s="103">
        <f>IFERROR(VLOOKUP(B74,'[1]27'!B:E,4,0),"0")</f>
        <v>0</v>
      </c>
      <c r="GQ74" s="103">
        <f>IFERROR(VLOOKUP(B74,'[1]27'!B:F,5,0),"0")</f>
        <v>5</v>
      </c>
      <c r="GR74" s="103">
        <f>IFERROR(VLOOKUP(B74,'[1]27'!B:J,9,0),"0")</f>
        <v>13</v>
      </c>
      <c r="GS74" s="103">
        <f>IFERROR(VLOOKUP(B74,'[1]27'!B:K,10,0),"0")</f>
        <v>0</v>
      </c>
      <c r="GT74" s="103">
        <f>IFERROR(VLOOKUP(B74,'[1]27'!B:L,11,0),"0")</f>
        <v>0</v>
      </c>
      <c r="GU74" s="101">
        <f t="shared" si="71"/>
        <v>18</v>
      </c>
      <c r="GV74" s="103">
        <f>IFERROR(VLOOKUP(B74,'[1]28'!B:D,3,0),"0")</f>
        <v>0</v>
      </c>
      <c r="GW74" s="103">
        <f>IFERROR(VLOOKUP(B74,'[1]28'!B:E,4,0),"0")</f>
        <v>0</v>
      </c>
      <c r="GX74" s="103">
        <f>IFERROR(VLOOKUP(B74,'[1]28'!B:F,5,0),"0")</f>
        <v>1</v>
      </c>
      <c r="GY74" s="103">
        <f>IFERROR(VLOOKUP(B74,'[1]28'!B:J,9,0),"0")</f>
        <v>28</v>
      </c>
      <c r="GZ74" s="103">
        <f>IFERROR(VLOOKUP(B74,'[1]28'!B:K,10,0),"0")</f>
        <v>0</v>
      </c>
      <c r="HA74" s="103">
        <f>IFERROR(VLOOKUP(B74,'[1]28'!B:L,11,0),"0")</f>
        <v>0</v>
      </c>
      <c r="HB74" s="101">
        <f t="shared" si="72"/>
        <v>29</v>
      </c>
      <c r="HC74" s="103">
        <f>IFERROR(VLOOKUP(B74,'[1]29'!B:D,3,0),"0")</f>
        <v>3</v>
      </c>
      <c r="HD74" s="103">
        <f>IFERROR(VLOOKUP(B74,'[1]29'!B:E,4,0),"0")</f>
        <v>1</v>
      </c>
      <c r="HE74" s="103">
        <f>IFERROR(VLOOKUP(B74,'[1]29'!B:F,5,0),"0")</f>
        <v>1</v>
      </c>
      <c r="HF74" s="103">
        <f>IFERROR(VLOOKUP(B74,'[1]29'!B:J,9,0),"0")</f>
        <v>9</v>
      </c>
      <c r="HG74" s="103">
        <f>IFERROR(VLOOKUP(B74,'[1]29'!B:K,10,0),"0")</f>
        <v>0</v>
      </c>
      <c r="HH74" s="103">
        <f>IFERROR(VLOOKUP(B74,'[1]29'!B:L,11,0),"0")</f>
        <v>0</v>
      </c>
      <c r="HI74" s="101">
        <f t="shared" si="73"/>
        <v>14</v>
      </c>
      <c r="HJ74" s="103">
        <f>IFERROR(VLOOKUP(B74,'[1]30'!B:D,3,0),"0")</f>
        <v>3</v>
      </c>
      <c r="HK74" s="103">
        <f>IFERROR(VLOOKUP(B74,'[1]30'!B:E,4,0),"0")</f>
        <v>0</v>
      </c>
      <c r="HL74" s="103">
        <f>IFERROR(VLOOKUP(B74,'[1]30'!B:F,5,0),"0")</f>
        <v>2</v>
      </c>
      <c r="HM74" s="103">
        <f>IFERROR(VLOOKUP(B74,'[1]30'!B:J,9,0),"0")</f>
        <v>3</v>
      </c>
      <c r="HN74" s="103">
        <f>IFERROR(VLOOKUP(B74,'[1]30'!B:K,10,0),"0")</f>
        <v>0</v>
      </c>
      <c r="HO74" s="103">
        <f>IFERROR(VLOOKUP(B74,'[1]30'!B:L,11,0),"0")</f>
        <v>0</v>
      </c>
      <c r="HP74" s="101">
        <f t="shared" si="74"/>
        <v>8</v>
      </c>
      <c r="HQ74" s="103">
        <f>IFERROR(VLOOKUP(B74,'[1]31'!B:D,3,0),"0")</f>
        <v>2</v>
      </c>
      <c r="HR74" s="103">
        <f>IFERROR(VLOOKUP(B74,'[1]31'!B:E,4,0),"0")</f>
        <v>1</v>
      </c>
      <c r="HS74" s="103">
        <f>IFERROR(VLOOKUP(B74,'[1]31'!B:F,5,0),"0")</f>
        <v>0</v>
      </c>
      <c r="HT74" s="103">
        <f>IFERROR(VLOOKUP(B74,'[1]31'!B:J,9,0),"0")</f>
        <v>32</v>
      </c>
      <c r="HU74" s="103">
        <f>IFERROR(VLOOKUP(B74,'[1]31'!B:K,10,0),"0")</f>
        <v>0</v>
      </c>
      <c r="HV74" s="103">
        <f>IFERROR(VLOOKUP(B74,'[1]31'!B:L,11,0),"0")</f>
        <v>0</v>
      </c>
      <c r="HW74" s="101">
        <f t="shared" si="75"/>
        <v>35</v>
      </c>
    </row>
    <row r="75" spans="1:231" x14ac:dyDescent="0.6">
      <c r="A75" s="83">
        <v>72</v>
      </c>
      <c r="B75" s="83">
        <v>1112013</v>
      </c>
      <c r="C75" s="84" t="s">
        <v>16935</v>
      </c>
      <c r="D75" s="83" t="s">
        <v>168</v>
      </c>
      <c r="E75" s="85">
        <v>14.96</v>
      </c>
      <c r="F75" s="99">
        <f t="shared" si="41"/>
        <v>5998.96</v>
      </c>
      <c r="G75" s="100">
        <f t="shared" si="42"/>
        <v>49</v>
      </c>
      <c r="H75" s="100">
        <f t="shared" si="42"/>
        <v>7</v>
      </c>
      <c r="I75" s="100">
        <f t="shared" si="42"/>
        <v>21</v>
      </c>
      <c r="J75" s="100">
        <f t="shared" si="42"/>
        <v>324</v>
      </c>
      <c r="K75" s="100">
        <f t="shared" si="42"/>
        <v>0</v>
      </c>
      <c r="L75" s="100">
        <f t="shared" si="42"/>
        <v>77</v>
      </c>
      <c r="M75" s="101">
        <f t="shared" si="44"/>
        <v>478</v>
      </c>
      <c r="N75" s="102">
        <f t="shared" si="43"/>
        <v>401</v>
      </c>
      <c r="O75" s="103">
        <f>IFERROR(VLOOKUP(B75,'[1]1'!B:D,3,0),"0")</f>
        <v>4</v>
      </c>
      <c r="P75" s="103">
        <f>IFERROR(VLOOKUP(B75,'[1]1'!B:E,4,0),"0")</f>
        <v>0</v>
      </c>
      <c r="Q75" s="103">
        <f>IFERROR(VLOOKUP(B75,'[1]1'!B:F,5,0),"0")</f>
        <v>0</v>
      </c>
      <c r="R75" s="103">
        <f>IFERROR(VLOOKUP(B75,'[1]1'!B:J,9,0),"0")</f>
        <v>0</v>
      </c>
      <c r="S75" s="103">
        <f>IFERROR(VLOOKUP(B75,'[1]1'!B:K,10,0),"0")</f>
        <v>0</v>
      </c>
      <c r="T75" s="103">
        <f>IFERROR(VLOOKUP(B75,'[1]1'!B:L,11,0),"0")</f>
        <v>30</v>
      </c>
      <c r="U75" s="101">
        <f t="shared" si="45"/>
        <v>34</v>
      </c>
      <c r="V75" s="103">
        <f>IFERROR(VLOOKUP(B75,'[1]2'!B:D,3,0),"0")</f>
        <v>0</v>
      </c>
      <c r="W75" s="103">
        <f>IFERROR(VLOOKUP(B75,'[1]2'!B:E,4,0),"0")</f>
        <v>0</v>
      </c>
      <c r="X75" s="103">
        <f>IFERROR(VLOOKUP(B75,'[1]2'!B:F,5,0),"0")</f>
        <v>0</v>
      </c>
      <c r="Y75" s="103">
        <f>IFERROR(VLOOKUP(B75,'[1]2'!B:J,9,0),"0")</f>
        <v>3</v>
      </c>
      <c r="Z75" s="103">
        <f>IFERROR(VLOOKUP(B75,'[1]2'!B:K,10,0),"0")</f>
        <v>0</v>
      </c>
      <c r="AA75" s="103">
        <f>IFERROR(VLOOKUP(B75,'[1]2'!B:L,11,0),"0")</f>
        <v>0</v>
      </c>
      <c r="AB75" s="101">
        <f t="shared" si="46"/>
        <v>3</v>
      </c>
      <c r="AC75" s="103">
        <f>IFERROR(VLOOKUP(B75,'[1]3'!B:D,3,0),"0")</f>
        <v>0</v>
      </c>
      <c r="AD75" s="103">
        <f>IFERROR(VLOOKUP(B75,'[1]3'!B:E,4,0),"0")</f>
        <v>0</v>
      </c>
      <c r="AE75" s="103">
        <f>IFERROR(VLOOKUP(B75,'[1]3'!B:F,5,0),"0")</f>
        <v>0</v>
      </c>
      <c r="AF75" s="103">
        <f>IFERROR(VLOOKUP(B75,'[1]3'!B:J,9,0),"0")</f>
        <v>0</v>
      </c>
      <c r="AG75" s="103">
        <f>IFERROR(VLOOKUP(B75,'[1]3'!B:K,10,0),"0")</f>
        <v>0</v>
      </c>
      <c r="AH75" s="103">
        <f>IFERROR(VLOOKUP(B75,'[1]3'!B:L,11,0),"0")</f>
        <v>0</v>
      </c>
      <c r="AI75" s="101">
        <f t="shared" si="47"/>
        <v>0</v>
      </c>
      <c r="AJ75" s="103">
        <f>IFERROR(VLOOKUP(B75,'[1]4'!B:D,3,0),"0")</f>
        <v>0</v>
      </c>
      <c r="AK75" s="103">
        <f>IFERROR(VLOOKUP(B75,'[1]4'!B:E,4,0),"0")</f>
        <v>0</v>
      </c>
      <c r="AL75" s="103">
        <f>IFERROR(VLOOKUP(B75,'[1]4'!B:F,5,0),"0")</f>
        <v>0</v>
      </c>
      <c r="AM75" s="103">
        <f>IFERROR(VLOOKUP(B75,'[1]4'!B:J,9,0),"0")</f>
        <v>0</v>
      </c>
      <c r="AN75" s="103">
        <f>IFERROR(VLOOKUP(B75,'[1]4'!B:K,10,0),"0")</f>
        <v>0</v>
      </c>
      <c r="AO75" s="103">
        <f>IFERROR(VLOOKUP(B75,'[1]4'!B:L,11,0),"0")</f>
        <v>5</v>
      </c>
      <c r="AP75" s="101">
        <f t="shared" si="48"/>
        <v>5</v>
      </c>
      <c r="AQ75" s="103">
        <f>IFERROR(VLOOKUP(B75,'[1]5'!B:D,3,0),"0")</f>
        <v>0</v>
      </c>
      <c r="AR75" s="103">
        <f>IFERROR(VLOOKUP(B75,'[1]5'!B:E,4,0),"0")</f>
        <v>0</v>
      </c>
      <c r="AS75" s="103">
        <f>IFERROR(VLOOKUP(B75,'[1]5'!B:F,5,0),"0")</f>
        <v>0</v>
      </c>
      <c r="AT75" s="103">
        <f>IFERROR(VLOOKUP(B75,'[1]5'!B:J,9,0),"0")</f>
        <v>0</v>
      </c>
      <c r="AU75" s="103">
        <f>IFERROR(VLOOKUP(B75,'[1]5'!B:K,10,0),"0")</f>
        <v>0</v>
      </c>
      <c r="AV75" s="103">
        <f>IFERROR(VLOOKUP(B75,'[1]5'!B:L,11,0),"0")</f>
        <v>5</v>
      </c>
      <c r="AW75" s="101">
        <f t="shared" si="49"/>
        <v>5</v>
      </c>
      <c r="AX75" s="103">
        <f>IFERROR(VLOOKUP(B75,'[1]6'!B:D,3,0),"0")</f>
        <v>0</v>
      </c>
      <c r="AY75" s="103">
        <f>IFERROR(VLOOKUP(B75,'[1]6'!B:E,4,0),"0")</f>
        <v>0</v>
      </c>
      <c r="AZ75" s="103">
        <f>IFERROR(VLOOKUP(B75,'[1]6'!B:F,5,0),"0")</f>
        <v>2</v>
      </c>
      <c r="BA75" s="103">
        <f>IFERROR(VLOOKUP(B75,'[1]6'!B:J,9,0),"0")</f>
        <v>4</v>
      </c>
      <c r="BB75" s="103">
        <f>IFERROR(VLOOKUP(B75,'[1]6'!B:K,10,0),"0")</f>
        <v>0</v>
      </c>
      <c r="BC75" s="103">
        <f>IFERROR(VLOOKUP(B75,'[1]6'!B:L,11,0),"0")</f>
        <v>0</v>
      </c>
      <c r="BD75" s="101">
        <f t="shared" si="50"/>
        <v>6</v>
      </c>
      <c r="BE75" s="103">
        <f>IFERROR(VLOOKUP(B75,'[1]7'!B:D,3,0),"0")</f>
        <v>0</v>
      </c>
      <c r="BF75" s="103">
        <f>IFERROR(VLOOKUP(B75,'[1]7'!B:E,4,0),"0")</f>
        <v>0</v>
      </c>
      <c r="BG75" s="103">
        <f>IFERROR(VLOOKUP(B75,'[1]7'!B:F,5,0),"0")</f>
        <v>0</v>
      </c>
      <c r="BH75" s="103">
        <f>IFERROR(VLOOKUP(B75,'[1]7'!B:J,9,0),"0")</f>
        <v>0</v>
      </c>
      <c r="BI75" s="103">
        <f>IFERROR(VLOOKUP(B75,'[1]7'!B:K,10,0),"0")</f>
        <v>0</v>
      </c>
      <c r="BJ75" s="103">
        <f>IFERROR(VLOOKUP(B75,'[1]7'!B:L,11,0),"0")</f>
        <v>0</v>
      </c>
      <c r="BK75" s="101">
        <f t="shared" si="51"/>
        <v>0</v>
      </c>
      <c r="BL75" s="103">
        <f>IFERROR(VLOOKUP(B75,'[1]8'!B:D,3,0),"0")</f>
        <v>0</v>
      </c>
      <c r="BM75" s="103">
        <f>IFERROR(VLOOKUP(B75,'[1]8'!B:E,4,0),"0")</f>
        <v>0</v>
      </c>
      <c r="BN75" s="103">
        <f>IFERROR(VLOOKUP(B75,'[1]8'!B:F,5,0),"0")</f>
        <v>0</v>
      </c>
      <c r="BO75" s="103">
        <f>IFERROR(VLOOKUP(B75,'[1]8'!B:J,9,0),"0")</f>
        <v>0</v>
      </c>
      <c r="BP75" s="103">
        <f>IFERROR(VLOOKUP(B75,'[1]8'!B:K,10,0),"0")</f>
        <v>0</v>
      </c>
      <c r="BQ75" s="103">
        <f>IFERROR(VLOOKUP(B75,'[1]8'!B:L,11,0),"0")</f>
        <v>0</v>
      </c>
      <c r="BR75" s="101">
        <f t="shared" si="52"/>
        <v>0</v>
      </c>
      <c r="BS75" s="103">
        <f>IFERROR(VLOOKUP(B75,'[1]9'!B:D,3,0),"0")</f>
        <v>0</v>
      </c>
      <c r="BT75" s="103">
        <f>IFERROR(VLOOKUP(B75,'[1]9'!B:E,4,0),"0")</f>
        <v>0</v>
      </c>
      <c r="BU75" s="103">
        <f>IFERROR(VLOOKUP(B75,'[1]9'!B:F,5,0),"0")</f>
        <v>0</v>
      </c>
      <c r="BV75" s="103">
        <f>IFERROR(VLOOKUP(B75,'[1]9'!B:J,9,0),"0")</f>
        <v>0</v>
      </c>
      <c r="BW75" s="103">
        <f>IFERROR(VLOOKUP(B75,'[1]9'!B:K,10,0),"0")</f>
        <v>0</v>
      </c>
      <c r="BX75" s="103">
        <f>IFERROR(VLOOKUP(B75,'[1]9'!B:L,11,0),"0")</f>
        <v>0</v>
      </c>
      <c r="BY75" s="101">
        <f t="shared" si="53"/>
        <v>0</v>
      </c>
      <c r="BZ75" s="103">
        <f>IFERROR(VLOOKUP(B75,'[1]10'!B:D,3,0),"0")</f>
        <v>1</v>
      </c>
      <c r="CA75" s="103">
        <f>IFERROR(VLOOKUP(B75,'[1]10'!B:E,4,0),"0")</f>
        <v>0</v>
      </c>
      <c r="CB75" s="103">
        <f>IFERROR(VLOOKUP(B75,'[1]10'!B:F,5,0),"0")</f>
        <v>0</v>
      </c>
      <c r="CC75" s="103">
        <f>IFERROR(VLOOKUP(B75,'[1]10'!B:J,9,0),"0")</f>
        <v>9</v>
      </c>
      <c r="CD75" s="103">
        <f>IFERROR(VLOOKUP(B75,'[1]10'!B:K,10,0),"0")</f>
        <v>0</v>
      </c>
      <c r="CE75" s="103">
        <f>IFERROR(VLOOKUP(B75,'[1]10'!B:L,11,0),"0")</f>
        <v>0</v>
      </c>
      <c r="CF75" s="101">
        <f t="shared" si="54"/>
        <v>10</v>
      </c>
      <c r="CG75" s="103">
        <f>IFERROR(VLOOKUP(B75,'[1]11'!B:D,3,0),"0")</f>
        <v>0</v>
      </c>
      <c r="CH75" s="103">
        <f>IFERROR(VLOOKUP(B75,'[1]11'!B:E,4,0),"0")</f>
        <v>0</v>
      </c>
      <c r="CI75" s="103">
        <f>IFERROR(VLOOKUP(B75,'[1]11'!B:F,5,0),"0")</f>
        <v>0</v>
      </c>
      <c r="CJ75" s="103">
        <f>IFERROR(VLOOKUP(B75,'[1]11'!B:J,9,0),"0")</f>
        <v>0</v>
      </c>
      <c r="CK75" s="103">
        <f>IFERROR(VLOOKUP(B75,'[1]11'!B:K,10,0),"0")</f>
        <v>0</v>
      </c>
      <c r="CL75" s="103">
        <f>IFERROR(VLOOKUP(B75,'[1]11'!B:L,11,0),"0")</f>
        <v>0</v>
      </c>
      <c r="CM75" s="101">
        <f t="shared" si="55"/>
        <v>0</v>
      </c>
      <c r="CN75" s="103">
        <f>IFERROR(VLOOKUP(B75,'[1]12'!B:D,3,0),"0")</f>
        <v>0</v>
      </c>
      <c r="CO75" s="103">
        <f>IFERROR(VLOOKUP(B75,'[1]12'!B:E,4,0),"0")</f>
        <v>0</v>
      </c>
      <c r="CP75" s="103">
        <f>IFERROR(VLOOKUP(B75,'[1]12'!B:F,5,0),"0")</f>
        <v>0</v>
      </c>
      <c r="CQ75" s="103">
        <f>IFERROR(VLOOKUP(B75,'[1]12'!B:J,9,0),"0")</f>
        <v>0</v>
      </c>
      <c r="CR75" s="103">
        <f>IFERROR(VLOOKUP(B75,'[1]12'!B:K,10,0),"0")</f>
        <v>0</v>
      </c>
      <c r="CS75" s="103">
        <f>IFERROR(VLOOKUP(B75,'[1]12'!B:L,11,0),"0")</f>
        <v>5</v>
      </c>
      <c r="CT75" s="101">
        <f t="shared" si="56"/>
        <v>5</v>
      </c>
      <c r="CU75" s="103">
        <f>IFERROR(VLOOKUP(B75,'[1]13'!B:D,3,0),"0")</f>
        <v>0</v>
      </c>
      <c r="CV75" s="103">
        <f>IFERROR(VLOOKUP(B75,'[1]13'!B:E,4,0),"0")</f>
        <v>0</v>
      </c>
      <c r="CW75" s="103">
        <f>IFERROR(VLOOKUP(B75,'[1]13'!B:F,5,0),"0")</f>
        <v>0</v>
      </c>
      <c r="CX75" s="103">
        <f>IFERROR(VLOOKUP(B75,'[1]13'!B:J,9,0),"0")</f>
        <v>0</v>
      </c>
      <c r="CY75" s="103">
        <f>IFERROR(VLOOKUP(B75,'[1]13'!B:K,10,0),"0")</f>
        <v>0</v>
      </c>
      <c r="CZ75" s="103">
        <f>IFERROR(VLOOKUP(B75,'[1]13'!B:L,11,0),"0")</f>
        <v>0</v>
      </c>
      <c r="DA75" s="101">
        <f t="shared" si="57"/>
        <v>0</v>
      </c>
      <c r="DB75" s="103">
        <f>IFERROR(VLOOKUP(B75,'[1]14'!B:D,3,0),"0")</f>
        <v>0</v>
      </c>
      <c r="DC75" s="103">
        <f>IFERROR(VLOOKUP(B75,'[1]14'!B:E,4,0),"0")</f>
        <v>0</v>
      </c>
      <c r="DD75" s="103">
        <f>IFERROR(VLOOKUP(B75,'[1]14'!B:F,5,0),"0")</f>
        <v>0</v>
      </c>
      <c r="DE75" s="103">
        <f>IFERROR(VLOOKUP(B75,'[1]14'!B:J,9,0),"0")</f>
        <v>0</v>
      </c>
      <c r="DF75" s="103">
        <f>IFERROR(VLOOKUP(B75,'[1]14'!B:K,10,0),"0")</f>
        <v>0</v>
      </c>
      <c r="DG75" s="103">
        <f>IFERROR(VLOOKUP(B75,'[1]14'!B:L,11,0),"0")</f>
        <v>5</v>
      </c>
      <c r="DH75" s="101">
        <f t="shared" si="58"/>
        <v>5</v>
      </c>
      <c r="DI75" s="103">
        <f>IFERROR(VLOOKUP(B75,'[1]15'!B:D,3,0),"0")</f>
        <v>0</v>
      </c>
      <c r="DJ75" s="103">
        <f>IFERROR(VLOOKUP(B75,'[1]15'!B:E,4,0),"0")</f>
        <v>0</v>
      </c>
      <c r="DK75" s="103">
        <f>IFERROR(VLOOKUP(B75,'[1]15'!B:F,5,0),"0")</f>
        <v>0</v>
      </c>
      <c r="DL75" s="103">
        <f>IFERROR(VLOOKUP(B75,'[1]15'!B:J,9,0),"0")</f>
        <v>0</v>
      </c>
      <c r="DM75" s="103">
        <f>IFERROR(VLOOKUP(B75,'[1]15'!B:K,10,0),"0")</f>
        <v>0</v>
      </c>
      <c r="DN75" s="103">
        <f>IFERROR(VLOOKUP(B75,'[1]15'!B:L,11,0),"0")</f>
        <v>0</v>
      </c>
      <c r="DO75" s="101">
        <f t="shared" si="59"/>
        <v>0</v>
      </c>
      <c r="DP75" s="103">
        <f>IFERROR(VLOOKUP(B75,'[1]16'!B:D,3,0),"0")</f>
        <v>0</v>
      </c>
      <c r="DQ75" s="103">
        <f>IFERROR(VLOOKUP(B75,'[1]16'!B:E,4,0),"0")</f>
        <v>0</v>
      </c>
      <c r="DR75" s="103">
        <f>IFERROR(VLOOKUP(B75,'[1]16'!B:F,5,0),"0")</f>
        <v>0</v>
      </c>
      <c r="DS75" s="103">
        <f>IFERROR(VLOOKUP(B75,'[1]16'!B:J,9,0),"0")</f>
        <v>0</v>
      </c>
      <c r="DT75" s="103">
        <f>IFERROR(VLOOKUP(B75,'[1]16'!B:K,10,0),"0")</f>
        <v>0</v>
      </c>
      <c r="DU75" s="103">
        <f>IFERROR(VLOOKUP(B75,'[1]16'!B:L,11,0),"0")</f>
        <v>0</v>
      </c>
      <c r="DV75" s="101">
        <f t="shared" si="60"/>
        <v>0</v>
      </c>
      <c r="DW75" s="103">
        <f>IFERROR(VLOOKUP(B75,'[1]17'!B:D,3,0),"0")</f>
        <v>3</v>
      </c>
      <c r="DX75" s="103">
        <f>IFERROR(VLOOKUP(B75,'[1]17'!B:E,4,0),"0")</f>
        <v>0</v>
      </c>
      <c r="DY75" s="103">
        <f>IFERROR(VLOOKUP(B75,'[1]17'!B:F,5,0),"0")</f>
        <v>0</v>
      </c>
      <c r="DZ75" s="103">
        <f>IFERROR(VLOOKUP(B75,'[1]17'!B:J,9,0),"0")</f>
        <v>27</v>
      </c>
      <c r="EA75" s="103">
        <f>IFERROR(VLOOKUP(B75,'[1]17'!B:K,10,0),"0")</f>
        <v>0</v>
      </c>
      <c r="EB75" s="103">
        <f>IFERROR(VLOOKUP(B75,'[1]17'!B:L,11,0),"0")</f>
        <v>0</v>
      </c>
      <c r="EC75" s="101">
        <f t="shared" si="61"/>
        <v>30</v>
      </c>
      <c r="ED75" s="103">
        <f>IFERROR(VLOOKUP(B75,'[1]18'!B:D,3,0),"0")</f>
        <v>0</v>
      </c>
      <c r="EE75" s="103">
        <f>IFERROR(VLOOKUP(B75,'[1]18'!B:E,4,0),"0")</f>
        <v>0</v>
      </c>
      <c r="EF75" s="103">
        <f>IFERROR(VLOOKUP(B75,'[1]18'!B:F,5,0),"0")</f>
        <v>1</v>
      </c>
      <c r="EG75" s="103">
        <f>IFERROR(VLOOKUP(B75,'[1]18'!B:J,9,0),"0")</f>
        <v>0</v>
      </c>
      <c r="EH75" s="103">
        <f>IFERROR(VLOOKUP(B75,'[1]18'!B:K,10,0),"0")</f>
        <v>0</v>
      </c>
      <c r="EI75" s="103">
        <f>IFERROR(VLOOKUP(B75,'[1]18'!B:L,11,0),"0")</f>
        <v>3</v>
      </c>
      <c r="EJ75" s="101">
        <f t="shared" si="62"/>
        <v>4</v>
      </c>
      <c r="EK75" s="103">
        <f>IFERROR(VLOOKUP(B75,'[1]19'!B:D,3,0),"0")</f>
        <v>2</v>
      </c>
      <c r="EL75" s="103">
        <f>IFERROR(VLOOKUP(B75,'[1]19'!B:E,4,0),"0")</f>
        <v>0</v>
      </c>
      <c r="EM75" s="103">
        <f>IFERROR(VLOOKUP(B75,'[1]19'!B:F,5,0),"0")</f>
        <v>1</v>
      </c>
      <c r="EN75" s="103">
        <f>IFERROR(VLOOKUP(B75,'[1]19'!B:J,9,0),"0")</f>
        <v>26</v>
      </c>
      <c r="EO75" s="103">
        <f>IFERROR(VLOOKUP(B75,'[1]19'!B:K,10,0),"0")</f>
        <v>0</v>
      </c>
      <c r="EP75" s="103">
        <f>IFERROR(VLOOKUP(B75,'[1]19'!B:L,11,0),"0")</f>
        <v>10</v>
      </c>
      <c r="EQ75" s="101">
        <f t="shared" si="63"/>
        <v>39</v>
      </c>
      <c r="ER75" s="103">
        <f>IFERROR(VLOOKUP(B75,'[1]20'!B:D,3,0),"0")</f>
        <v>1</v>
      </c>
      <c r="ES75" s="103">
        <f>IFERROR(VLOOKUP(B75,'[1]20'!B:E,4,0),"0")</f>
        <v>1</v>
      </c>
      <c r="ET75" s="103">
        <f>IFERROR(VLOOKUP(B75,'[1]20'!B:F,5,0),"0")</f>
        <v>0</v>
      </c>
      <c r="EU75" s="103">
        <f>IFERROR(VLOOKUP(B75,'[1]20'!B:J,9,0),"0")</f>
        <v>29</v>
      </c>
      <c r="EV75" s="103">
        <f>IFERROR(VLOOKUP(B75,'[1]20'!B:K,10,0),"0")</f>
        <v>0</v>
      </c>
      <c r="EW75" s="103">
        <f>IFERROR(VLOOKUP(B75,'[1]20'!B:L,11,0),"0")</f>
        <v>0</v>
      </c>
      <c r="EX75" s="101">
        <f t="shared" si="64"/>
        <v>31</v>
      </c>
      <c r="EY75" s="103">
        <f>IFERROR(VLOOKUP(B75,'[1]21'!B:D,3,0),"0")</f>
        <v>3</v>
      </c>
      <c r="EZ75" s="103">
        <f>IFERROR(VLOOKUP(B75,'[1]21'!B:E,4,0),"0")</f>
        <v>1</v>
      </c>
      <c r="FA75" s="103">
        <f>IFERROR(VLOOKUP(B75,'[1]21'!B:F,5,0),"0")</f>
        <v>3</v>
      </c>
      <c r="FB75" s="103">
        <f>IFERROR(VLOOKUP(B75,'[1]21'!B:J,9,0),"0")</f>
        <v>9</v>
      </c>
      <c r="FC75" s="103">
        <f>IFERROR(VLOOKUP(B75,'[1]21'!B:K,10,0),"0")</f>
        <v>0</v>
      </c>
      <c r="FD75" s="103">
        <f>IFERROR(VLOOKUP(B75,'[1]21'!B:L,11,0),"0")</f>
        <v>0</v>
      </c>
      <c r="FE75" s="101">
        <f t="shared" si="65"/>
        <v>16</v>
      </c>
      <c r="FF75" s="103">
        <f>IFERROR(VLOOKUP(B75,'[1]22'!B:D,3,0),"0")</f>
        <v>8</v>
      </c>
      <c r="FG75" s="103">
        <f>IFERROR(VLOOKUP(B75,'[1]22'!B:E,4,0),"0")</f>
        <v>1</v>
      </c>
      <c r="FH75" s="103">
        <f>IFERROR(VLOOKUP(B75,'[1]22'!B:F,5,0),"0")</f>
        <v>1</v>
      </c>
      <c r="FI75" s="103">
        <f>IFERROR(VLOOKUP(B75,'[1]22'!B:J,9,0),"0")</f>
        <v>0</v>
      </c>
      <c r="FJ75" s="103">
        <f>IFERROR(VLOOKUP(B75,'[1]22'!B:K,10,0),"0")</f>
        <v>0</v>
      </c>
      <c r="FK75" s="103">
        <f>IFERROR(VLOOKUP(B75,'[1]22'!B:L,11,0),"0")</f>
        <v>0</v>
      </c>
      <c r="FL75" s="101">
        <f t="shared" si="66"/>
        <v>10</v>
      </c>
      <c r="FM75" s="103">
        <f>IFERROR(VLOOKUP(B75,'[1]23'!B:D,3,0),"0")</f>
        <v>0</v>
      </c>
      <c r="FN75" s="103">
        <f>IFERROR(VLOOKUP(B75,'[1]23'!B:E,4,0),"0")</f>
        <v>0</v>
      </c>
      <c r="FO75" s="103">
        <f>IFERROR(VLOOKUP(B75,'[1]23'!B:F,5,0),"0")</f>
        <v>0</v>
      </c>
      <c r="FP75" s="103">
        <f>IFERROR(VLOOKUP(B75,'[1]23'!B:J,9,0),"0")</f>
        <v>2</v>
      </c>
      <c r="FQ75" s="103">
        <f>IFERROR(VLOOKUP(B75,'[1]23'!B:K,10,0),"0")</f>
        <v>0</v>
      </c>
      <c r="FR75" s="103">
        <f>IFERROR(VLOOKUP(B75,'[1]23'!B:L,11,0),"0")</f>
        <v>0</v>
      </c>
      <c r="FS75" s="101">
        <f t="shared" si="67"/>
        <v>2</v>
      </c>
      <c r="FT75" s="103">
        <f>IFERROR(VLOOKUP(B75,'[1]24'!B:D,3,0),"0")</f>
        <v>15</v>
      </c>
      <c r="FU75" s="103">
        <f>IFERROR(VLOOKUP(B75,'[1]24'!B:E,4,0),"0")</f>
        <v>0</v>
      </c>
      <c r="FV75" s="103">
        <f>IFERROR(VLOOKUP(B75,'[1]24'!B:F,5,0),"0")</f>
        <v>0</v>
      </c>
      <c r="FW75" s="103">
        <f>IFERROR(VLOOKUP(B75,'[1]24'!B:J,9,0),"0")</f>
        <v>58</v>
      </c>
      <c r="FX75" s="103">
        <f>IFERROR(VLOOKUP(B75,'[1]24'!B:K,10,0),"0")</f>
        <v>0</v>
      </c>
      <c r="FY75" s="103">
        <f>IFERROR(VLOOKUP(B75,'[1]24'!B:L,11,0),"0")</f>
        <v>0</v>
      </c>
      <c r="FZ75" s="101">
        <f t="shared" si="68"/>
        <v>73</v>
      </c>
      <c r="GA75" s="103">
        <f>IFERROR(VLOOKUP(B75,'[1]25'!B:D,3,0),"0")</f>
        <v>0</v>
      </c>
      <c r="GB75" s="103">
        <f>IFERROR(VLOOKUP(B75,'[1]25'!B:E,4,0),"0")</f>
        <v>2</v>
      </c>
      <c r="GC75" s="103">
        <f>IFERROR(VLOOKUP(B75,'[1]25'!B:F,5,0),"0")</f>
        <v>3</v>
      </c>
      <c r="GD75" s="103">
        <f>IFERROR(VLOOKUP(B75,'[1]25'!B:J,9,0),"0")</f>
        <v>36</v>
      </c>
      <c r="GE75" s="103">
        <f>IFERROR(VLOOKUP(B75,'[1]25'!B:K,10,0),"0")</f>
        <v>0</v>
      </c>
      <c r="GF75" s="103">
        <f>IFERROR(VLOOKUP(B75,'[1]25'!B:L,11,0),"0")</f>
        <v>0</v>
      </c>
      <c r="GG75" s="101">
        <f t="shared" si="69"/>
        <v>41</v>
      </c>
      <c r="GH75" s="103">
        <f>IFERROR(VLOOKUP(B75,'[1]26'!B:D,3,0),"0")</f>
        <v>1</v>
      </c>
      <c r="GI75" s="103">
        <f>IFERROR(VLOOKUP(B75,'[1]26'!B:E,4,0),"0")</f>
        <v>0</v>
      </c>
      <c r="GJ75" s="103">
        <f>IFERROR(VLOOKUP(B75,'[1]26'!B:F,5,0),"0")</f>
        <v>0</v>
      </c>
      <c r="GK75" s="103">
        <f>IFERROR(VLOOKUP(B75,'[1]26'!B:J,9,0),"0")</f>
        <v>34</v>
      </c>
      <c r="GL75" s="103">
        <f>IFERROR(VLOOKUP(B75,'[1]26'!B:K,10,0),"0")</f>
        <v>0</v>
      </c>
      <c r="GM75" s="103">
        <f>IFERROR(VLOOKUP(B75,'[1]26'!B:L,11,0),"0")</f>
        <v>5</v>
      </c>
      <c r="GN75" s="101">
        <f t="shared" si="70"/>
        <v>40</v>
      </c>
      <c r="GO75" s="103">
        <f>IFERROR(VLOOKUP(B75,'[1]27'!B:D,3,0),"0")</f>
        <v>0</v>
      </c>
      <c r="GP75" s="103">
        <f>IFERROR(VLOOKUP(B75,'[1]27'!B:E,4,0),"0")</f>
        <v>0</v>
      </c>
      <c r="GQ75" s="103">
        <f>IFERROR(VLOOKUP(B75,'[1]27'!B:F,5,0),"0")</f>
        <v>5</v>
      </c>
      <c r="GR75" s="103">
        <f>IFERROR(VLOOKUP(B75,'[1]27'!B:J,9,0),"0")</f>
        <v>14</v>
      </c>
      <c r="GS75" s="103">
        <f>IFERROR(VLOOKUP(B75,'[1]27'!B:K,10,0),"0")</f>
        <v>0</v>
      </c>
      <c r="GT75" s="103">
        <f>IFERROR(VLOOKUP(B75,'[1]27'!B:L,11,0),"0")</f>
        <v>0</v>
      </c>
      <c r="GU75" s="101">
        <f t="shared" si="71"/>
        <v>19</v>
      </c>
      <c r="GV75" s="103">
        <f>IFERROR(VLOOKUP(B75,'[1]28'!B:D,3,0),"0")</f>
        <v>4</v>
      </c>
      <c r="GW75" s="103">
        <f>IFERROR(VLOOKUP(B75,'[1]28'!B:E,4,0),"0")</f>
        <v>0</v>
      </c>
      <c r="GX75" s="103">
        <f>IFERROR(VLOOKUP(B75,'[1]28'!B:F,5,0),"0")</f>
        <v>1</v>
      </c>
      <c r="GY75" s="103">
        <f>IFERROR(VLOOKUP(B75,'[1]28'!B:J,9,0),"0")</f>
        <v>28</v>
      </c>
      <c r="GZ75" s="103">
        <f>IFERROR(VLOOKUP(B75,'[1]28'!B:K,10,0),"0")</f>
        <v>0</v>
      </c>
      <c r="HA75" s="103">
        <f>IFERROR(VLOOKUP(B75,'[1]28'!B:L,11,0),"0")</f>
        <v>9</v>
      </c>
      <c r="HB75" s="101">
        <f t="shared" si="72"/>
        <v>42</v>
      </c>
      <c r="HC75" s="103">
        <f>IFERROR(VLOOKUP(B75,'[1]29'!B:D,3,0),"0")</f>
        <v>0</v>
      </c>
      <c r="HD75" s="103">
        <f>IFERROR(VLOOKUP(B75,'[1]29'!B:E,4,0),"0")</f>
        <v>1</v>
      </c>
      <c r="HE75" s="103">
        <f>IFERROR(VLOOKUP(B75,'[1]29'!B:F,5,0),"0")</f>
        <v>1</v>
      </c>
      <c r="HF75" s="103">
        <f>IFERROR(VLOOKUP(B75,'[1]29'!B:J,9,0),"0")</f>
        <v>10</v>
      </c>
      <c r="HG75" s="103">
        <f>IFERROR(VLOOKUP(B75,'[1]29'!B:K,10,0),"0")</f>
        <v>0</v>
      </c>
      <c r="HH75" s="103">
        <f>IFERROR(VLOOKUP(B75,'[1]29'!B:L,11,0),"0")</f>
        <v>0</v>
      </c>
      <c r="HI75" s="101">
        <f t="shared" si="73"/>
        <v>12</v>
      </c>
      <c r="HJ75" s="103">
        <f>IFERROR(VLOOKUP(B75,'[1]30'!B:D,3,0),"0")</f>
        <v>6</v>
      </c>
      <c r="HK75" s="103">
        <f>IFERROR(VLOOKUP(B75,'[1]30'!B:E,4,0),"0")</f>
        <v>0</v>
      </c>
      <c r="HL75" s="103">
        <f>IFERROR(VLOOKUP(B75,'[1]30'!B:F,5,0),"0")</f>
        <v>3</v>
      </c>
      <c r="HM75" s="103">
        <f>IFERROR(VLOOKUP(B75,'[1]30'!B:J,9,0),"0")</f>
        <v>3</v>
      </c>
      <c r="HN75" s="103">
        <f>IFERROR(VLOOKUP(B75,'[1]30'!B:K,10,0),"0")</f>
        <v>0</v>
      </c>
      <c r="HO75" s="103">
        <f>IFERROR(VLOOKUP(B75,'[1]30'!B:L,11,0),"0")</f>
        <v>0</v>
      </c>
      <c r="HP75" s="101">
        <f t="shared" si="74"/>
        <v>12</v>
      </c>
      <c r="HQ75" s="103">
        <f>IFERROR(VLOOKUP(B75,'[1]31'!B:D,3,0),"0")</f>
        <v>1</v>
      </c>
      <c r="HR75" s="103">
        <f>IFERROR(VLOOKUP(B75,'[1]31'!B:E,4,0),"0")</f>
        <v>1</v>
      </c>
      <c r="HS75" s="103">
        <f>IFERROR(VLOOKUP(B75,'[1]31'!B:F,5,0),"0")</f>
        <v>0</v>
      </c>
      <c r="HT75" s="103">
        <f>IFERROR(VLOOKUP(B75,'[1]31'!B:J,9,0),"0")</f>
        <v>32</v>
      </c>
      <c r="HU75" s="103">
        <f>IFERROR(VLOOKUP(B75,'[1]31'!B:K,10,0),"0")</f>
        <v>0</v>
      </c>
      <c r="HV75" s="103">
        <f>IFERROR(VLOOKUP(B75,'[1]31'!B:L,11,0),"0")</f>
        <v>0</v>
      </c>
      <c r="HW75" s="101">
        <f t="shared" si="75"/>
        <v>34</v>
      </c>
    </row>
    <row r="76" spans="1:231" x14ac:dyDescent="0.6">
      <c r="A76" s="83">
        <v>73</v>
      </c>
      <c r="B76" s="83">
        <v>1124043</v>
      </c>
      <c r="C76" s="84" t="s">
        <v>16936</v>
      </c>
      <c r="D76" s="83" t="s">
        <v>168</v>
      </c>
      <c r="E76" s="85">
        <v>15.04</v>
      </c>
      <c r="F76" s="99">
        <f t="shared" si="41"/>
        <v>0</v>
      </c>
      <c r="G76" s="100">
        <f t="shared" si="42"/>
        <v>0</v>
      </c>
      <c r="H76" s="100">
        <f t="shared" si="42"/>
        <v>0</v>
      </c>
      <c r="I76" s="100">
        <f t="shared" si="42"/>
        <v>0</v>
      </c>
      <c r="J76" s="100">
        <f t="shared" si="42"/>
        <v>0</v>
      </c>
      <c r="K76" s="100">
        <f t="shared" si="42"/>
        <v>0</v>
      </c>
      <c r="L76" s="100">
        <f t="shared" si="42"/>
        <v>0</v>
      </c>
      <c r="M76" s="101">
        <f t="shared" si="44"/>
        <v>0</v>
      </c>
      <c r="N76" s="102">
        <f t="shared" si="43"/>
        <v>0</v>
      </c>
      <c r="O76" s="103">
        <f>IFERROR(VLOOKUP(B76,'[1]1'!B:D,3,0),"0")</f>
        <v>0</v>
      </c>
      <c r="P76" s="103">
        <f>IFERROR(VLOOKUP(B76,'[1]1'!B:E,4,0),"0")</f>
        <v>0</v>
      </c>
      <c r="Q76" s="103">
        <f>IFERROR(VLOOKUP(B76,'[1]1'!B:F,5,0),"0")</f>
        <v>0</v>
      </c>
      <c r="R76" s="103">
        <f>IFERROR(VLOOKUP(B76,'[1]1'!B:J,9,0),"0")</f>
        <v>0</v>
      </c>
      <c r="S76" s="103">
        <f>IFERROR(VLOOKUP(B76,'[1]1'!B:K,10,0),"0")</f>
        <v>0</v>
      </c>
      <c r="T76" s="103">
        <f>IFERROR(VLOOKUP(B76,'[1]1'!B:L,11,0),"0")</f>
        <v>0</v>
      </c>
      <c r="U76" s="101">
        <f t="shared" si="45"/>
        <v>0</v>
      </c>
      <c r="V76" s="103">
        <f>IFERROR(VLOOKUP(B76,'[1]2'!B:D,3,0),"0")</f>
        <v>0</v>
      </c>
      <c r="W76" s="103">
        <f>IFERROR(VLOOKUP(B76,'[1]2'!B:E,4,0),"0")</f>
        <v>0</v>
      </c>
      <c r="X76" s="103">
        <f>IFERROR(VLOOKUP(B76,'[1]2'!B:F,5,0),"0")</f>
        <v>0</v>
      </c>
      <c r="Y76" s="103">
        <f>IFERROR(VLOOKUP(B76,'[1]2'!B:J,9,0),"0")</f>
        <v>0</v>
      </c>
      <c r="Z76" s="103">
        <f>IFERROR(VLOOKUP(B76,'[1]2'!B:K,10,0),"0")</f>
        <v>0</v>
      </c>
      <c r="AA76" s="103">
        <f>IFERROR(VLOOKUP(B76,'[1]2'!B:L,11,0),"0")</f>
        <v>0</v>
      </c>
      <c r="AB76" s="101">
        <f t="shared" si="46"/>
        <v>0</v>
      </c>
      <c r="AC76" s="103">
        <f>IFERROR(VLOOKUP(B76,'[1]3'!B:D,3,0),"0")</f>
        <v>0</v>
      </c>
      <c r="AD76" s="103">
        <f>IFERROR(VLOOKUP(B76,'[1]3'!B:E,4,0),"0")</f>
        <v>0</v>
      </c>
      <c r="AE76" s="103">
        <f>IFERROR(VLOOKUP(B76,'[1]3'!B:F,5,0),"0")</f>
        <v>0</v>
      </c>
      <c r="AF76" s="103">
        <f>IFERROR(VLOOKUP(B76,'[1]3'!B:J,9,0),"0")</f>
        <v>0</v>
      </c>
      <c r="AG76" s="103">
        <f>IFERROR(VLOOKUP(B76,'[1]3'!B:K,10,0),"0")</f>
        <v>0</v>
      </c>
      <c r="AH76" s="103">
        <f>IFERROR(VLOOKUP(B76,'[1]3'!B:L,11,0),"0")</f>
        <v>0</v>
      </c>
      <c r="AI76" s="101">
        <f t="shared" si="47"/>
        <v>0</v>
      </c>
      <c r="AJ76" s="103">
        <f>IFERROR(VLOOKUP(B76,'[1]4'!B:D,3,0),"0")</f>
        <v>0</v>
      </c>
      <c r="AK76" s="103">
        <f>IFERROR(VLOOKUP(B76,'[1]4'!B:E,4,0),"0")</f>
        <v>0</v>
      </c>
      <c r="AL76" s="103">
        <f>IFERROR(VLOOKUP(B76,'[1]4'!B:F,5,0),"0")</f>
        <v>0</v>
      </c>
      <c r="AM76" s="103">
        <f>IFERROR(VLOOKUP(B76,'[1]4'!B:J,9,0),"0")</f>
        <v>0</v>
      </c>
      <c r="AN76" s="103">
        <f>IFERROR(VLOOKUP(B76,'[1]4'!B:K,10,0),"0")</f>
        <v>0</v>
      </c>
      <c r="AO76" s="103">
        <f>IFERROR(VLOOKUP(B76,'[1]4'!B:L,11,0),"0")</f>
        <v>0</v>
      </c>
      <c r="AP76" s="101">
        <f t="shared" si="48"/>
        <v>0</v>
      </c>
      <c r="AQ76" s="103">
        <f>IFERROR(VLOOKUP(B76,'[1]5'!B:D,3,0),"0")</f>
        <v>0</v>
      </c>
      <c r="AR76" s="103">
        <f>IFERROR(VLOOKUP(B76,'[1]5'!B:E,4,0),"0")</f>
        <v>0</v>
      </c>
      <c r="AS76" s="103">
        <f>IFERROR(VLOOKUP(B76,'[1]5'!B:F,5,0),"0")</f>
        <v>0</v>
      </c>
      <c r="AT76" s="103">
        <f>IFERROR(VLOOKUP(B76,'[1]5'!B:J,9,0),"0")</f>
        <v>0</v>
      </c>
      <c r="AU76" s="103">
        <f>IFERROR(VLOOKUP(B76,'[1]5'!B:K,10,0),"0")</f>
        <v>0</v>
      </c>
      <c r="AV76" s="103">
        <f>IFERROR(VLOOKUP(B76,'[1]5'!B:L,11,0),"0")</f>
        <v>0</v>
      </c>
      <c r="AW76" s="101">
        <f t="shared" si="49"/>
        <v>0</v>
      </c>
      <c r="AX76" s="103">
        <f>IFERROR(VLOOKUP(B76,'[1]6'!B:D,3,0),"0")</f>
        <v>0</v>
      </c>
      <c r="AY76" s="103">
        <f>IFERROR(VLOOKUP(B76,'[1]6'!B:E,4,0),"0")</f>
        <v>0</v>
      </c>
      <c r="AZ76" s="103">
        <f>IFERROR(VLOOKUP(B76,'[1]6'!B:F,5,0),"0")</f>
        <v>0</v>
      </c>
      <c r="BA76" s="103">
        <f>IFERROR(VLOOKUP(B76,'[1]6'!B:J,9,0),"0")</f>
        <v>0</v>
      </c>
      <c r="BB76" s="103">
        <f>IFERROR(VLOOKUP(B76,'[1]6'!B:K,10,0),"0")</f>
        <v>0</v>
      </c>
      <c r="BC76" s="103">
        <f>IFERROR(VLOOKUP(B76,'[1]6'!B:L,11,0),"0")</f>
        <v>0</v>
      </c>
      <c r="BD76" s="101">
        <f t="shared" si="50"/>
        <v>0</v>
      </c>
      <c r="BE76" s="103">
        <f>IFERROR(VLOOKUP(B76,'[1]7'!B:D,3,0),"0")</f>
        <v>0</v>
      </c>
      <c r="BF76" s="103">
        <f>IFERROR(VLOOKUP(B76,'[1]7'!B:E,4,0),"0")</f>
        <v>0</v>
      </c>
      <c r="BG76" s="103">
        <f>IFERROR(VLOOKUP(B76,'[1]7'!B:F,5,0),"0")</f>
        <v>0</v>
      </c>
      <c r="BH76" s="103">
        <f>IFERROR(VLOOKUP(B76,'[1]7'!B:J,9,0),"0")</f>
        <v>0</v>
      </c>
      <c r="BI76" s="103">
        <f>IFERROR(VLOOKUP(B76,'[1]7'!B:K,10,0),"0")</f>
        <v>0</v>
      </c>
      <c r="BJ76" s="103">
        <f>IFERROR(VLOOKUP(B76,'[1]7'!B:L,11,0),"0")</f>
        <v>0</v>
      </c>
      <c r="BK76" s="101">
        <f t="shared" si="51"/>
        <v>0</v>
      </c>
      <c r="BL76" s="103">
        <f>IFERROR(VLOOKUP(B76,'[1]8'!B:D,3,0),"0")</f>
        <v>0</v>
      </c>
      <c r="BM76" s="103">
        <f>IFERROR(VLOOKUP(B76,'[1]8'!B:E,4,0),"0")</f>
        <v>0</v>
      </c>
      <c r="BN76" s="103">
        <f>IFERROR(VLOOKUP(B76,'[1]8'!B:F,5,0),"0")</f>
        <v>0</v>
      </c>
      <c r="BO76" s="103">
        <f>IFERROR(VLOOKUP(B76,'[1]8'!B:J,9,0),"0")</f>
        <v>0</v>
      </c>
      <c r="BP76" s="103">
        <f>IFERROR(VLOOKUP(B76,'[1]8'!B:K,10,0),"0")</f>
        <v>0</v>
      </c>
      <c r="BQ76" s="103">
        <f>IFERROR(VLOOKUP(B76,'[1]8'!B:L,11,0),"0")</f>
        <v>0</v>
      </c>
      <c r="BR76" s="101">
        <f t="shared" si="52"/>
        <v>0</v>
      </c>
      <c r="BS76" s="103">
        <f>IFERROR(VLOOKUP(B76,'[1]9'!B:D,3,0),"0")</f>
        <v>0</v>
      </c>
      <c r="BT76" s="103">
        <f>IFERROR(VLOOKUP(B76,'[1]9'!B:E,4,0),"0")</f>
        <v>0</v>
      </c>
      <c r="BU76" s="103">
        <f>IFERROR(VLOOKUP(B76,'[1]9'!B:F,5,0),"0")</f>
        <v>0</v>
      </c>
      <c r="BV76" s="103">
        <f>IFERROR(VLOOKUP(B76,'[1]9'!B:J,9,0),"0")</f>
        <v>0</v>
      </c>
      <c r="BW76" s="103">
        <f>IFERROR(VLOOKUP(B76,'[1]9'!B:K,10,0),"0")</f>
        <v>0</v>
      </c>
      <c r="BX76" s="103">
        <f>IFERROR(VLOOKUP(B76,'[1]9'!B:L,11,0),"0")</f>
        <v>0</v>
      </c>
      <c r="BY76" s="101">
        <f t="shared" si="53"/>
        <v>0</v>
      </c>
      <c r="BZ76" s="103">
        <f>IFERROR(VLOOKUP(B76,'[1]10'!B:D,3,0),"0")</f>
        <v>0</v>
      </c>
      <c r="CA76" s="103">
        <f>IFERROR(VLOOKUP(B76,'[1]10'!B:E,4,0),"0")</f>
        <v>0</v>
      </c>
      <c r="CB76" s="103">
        <f>IFERROR(VLOOKUP(B76,'[1]10'!B:F,5,0),"0")</f>
        <v>0</v>
      </c>
      <c r="CC76" s="103">
        <f>IFERROR(VLOOKUP(B76,'[1]10'!B:J,9,0),"0")</f>
        <v>0</v>
      </c>
      <c r="CD76" s="103">
        <f>IFERROR(VLOOKUP(B76,'[1]10'!B:K,10,0),"0")</f>
        <v>0</v>
      </c>
      <c r="CE76" s="103">
        <f>IFERROR(VLOOKUP(B76,'[1]10'!B:L,11,0),"0")</f>
        <v>0</v>
      </c>
      <c r="CF76" s="101">
        <f t="shared" si="54"/>
        <v>0</v>
      </c>
      <c r="CG76" s="103">
        <f>IFERROR(VLOOKUP(B76,'[1]11'!B:D,3,0),"0")</f>
        <v>0</v>
      </c>
      <c r="CH76" s="103">
        <f>IFERROR(VLOOKUP(B76,'[1]11'!B:E,4,0),"0")</f>
        <v>0</v>
      </c>
      <c r="CI76" s="103">
        <f>IFERROR(VLOOKUP(B76,'[1]11'!B:F,5,0),"0")</f>
        <v>0</v>
      </c>
      <c r="CJ76" s="103">
        <f>IFERROR(VLOOKUP(B76,'[1]11'!B:J,9,0),"0")</f>
        <v>0</v>
      </c>
      <c r="CK76" s="103">
        <f>IFERROR(VLOOKUP(B76,'[1]11'!B:K,10,0),"0")</f>
        <v>0</v>
      </c>
      <c r="CL76" s="103">
        <f>IFERROR(VLOOKUP(B76,'[1]11'!B:L,11,0),"0")</f>
        <v>0</v>
      </c>
      <c r="CM76" s="101">
        <f t="shared" si="55"/>
        <v>0</v>
      </c>
      <c r="CN76" s="103">
        <f>IFERROR(VLOOKUP(B76,'[1]12'!B:D,3,0),"0")</f>
        <v>0</v>
      </c>
      <c r="CO76" s="103">
        <f>IFERROR(VLOOKUP(B76,'[1]12'!B:E,4,0),"0")</f>
        <v>0</v>
      </c>
      <c r="CP76" s="103">
        <f>IFERROR(VLOOKUP(B76,'[1]12'!B:F,5,0),"0")</f>
        <v>0</v>
      </c>
      <c r="CQ76" s="103">
        <f>IFERROR(VLOOKUP(B76,'[1]12'!B:J,9,0),"0")</f>
        <v>0</v>
      </c>
      <c r="CR76" s="103">
        <f>IFERROR(VLOOKUP(B76,'[1]12'!B:K,10,0),"0")</f>
        <v>0</v>
      </c>
      <c r="CS76" s="103">
        <f>IFERROR(VLOOKUP(B76,'[1]12'!B:L,11,0),"0")</f>
        <v>0</v>
      </c>
      <c r="CT76" s="101">
        <f t="shared" si="56"/>
        <v>0</v>
      </c>
      <c r="CU76" s="103">
        <f>IFERROR(VLOOKUP(B76,'[1]13'!B:D,3,0),"0")</f>
        <v>0</v>
      </c>
      <c r="CV76" s="103">
        <f>IFERROR(VLOOKUP(B76,'[1]13'!B:E,4,0),"0")</f>
        <v>0</v>
      </c>
      <c r="CW76" s="103">
        <f>IFERROR(VLOOKUP(B76,'[1]13'!B:F,5,0),"0")</f>
        <v>0</v>
      </c>
      <c r="CX76" s="103">
        <f>IFERROR(VLOOKUP(B76,'[1]13'!B:J,9,0),"0")</f>
        <v>0</v>
      </c>
      <c r="CY76" s="103">
        <f>IFERROR(VLOOKUP(B76,'[1]13'!B:K,10,0),"0")</f>
        <v>0</v>
      </c>
      <c r="CZ76" s="103">
        <f>IFERROR(VLOOKUP(B76,'[1]13'!B:L,11,0),"0")</f>
        <v>0</v>
      </c>
      <c r="DA76" s="101">
        <f t="shared" si="57"/>
        <v>0</v>
      </c>
      <c r="DB76" s="103">
        <f>IFERROR(VLOOKUP(B76,'[1]14'!B:D,3,0),"0")</f>
        <v>0</v>
      </c>
      <c r="DC76" s="103">
        <f>IFERROR(VLOOKUP(B76,'[1]14'!B:E,4,0),"0")</f>
        <v>0</v>
      </c>
      <c r="DD76" s="103">
        <f>IFERROR(VLOOKUP(B76,'[1]14'!B:F,5,0),"0")</f>
        <v>0</v>
      </c>
      <c r="DE76" s="103">
        <f>IFERROR(VLOOKUP(B76,'[1]14'!B:J,9,0),"0")</f>
        <v>0</v>
      </c>
      <c r="DF76" s="103">
        <f>IFERROR(VLOOKUP(B76,'[1]14'!B:K,10,0),"0")</f>
        <v>0</v>
      </c>
      <c r="DG76" s="103">
        <f>IFERROR(VLOOKUP(B76,'[1]14'!B:L,11,0),"0")</f>
        <v>0</v>
      </c>
      <c r="DH76" s="101">
        <f t="shared" si="58"/>
        <v>0</v>
      </c>
      <c r="DI76" s="103">
        <f>IFERROR(VLOOKUP(B76,'[1]15'!B:D,3,0),"0")</f>
        <v>0</v>
      </c>
      <c r="DJ76" s="103">
        <f>IFERROR(VLOOKUP(B76,'[1]15'!B:E,4,0),"0")</f>
        <v>0</v>
      </c>
      <c r="DK76" s="103">
        <f>IFERROR(VLOOKUP(B76,'[1]15'!B:F,5,0),"0")</f>
        <v>0</v>
      </c>
      <c r="DL76" s="103">
        <f>IFERROR(VLOOKUP(B76,'[1]15'!B:J,9,0),"0")</f>
        <v>0</v>
      </c>
      <c r="DM76" s="103">
        <f>IFERROR(VLOOKUP(B76,'[1]15'!B:K,10,0),"0")</f>
        <v>0</v>
      </c>
      <c r="DN76" s="103">
        <f>IFERROR(VLOOKUP(B76,'[1]15'!B:L,11,0),"0")</f>
        <v>0</v>
      </c>
      <c r="DO76" s="101">
        <f t="shared" si="59"/>
        <v>0</v>
      </c>
      <c r="DP76" s="103">
        <f>IFERROR(VLOOKUP(B76,'[1]16'!B:D,3,0),"0")</f>
        <v>0</v>
      </c>
      <c r="DQ76" s="103">
        <f>IFERROR(VLOOKUP(B76,'[1]16'!B:E,4,0),"0")</f>
        <v>0</v>
      </c>
      <c r="DR76" s="103">
        <f>IFERROR(VLOOKUP(B76,'[1]16'!B:F,5,0),"0")</f>
        <v>0</v>
      </c>
      <c r="DS76" s="103">
        <f>IFERROR(VLOOKUP(B76,'[1]16'!B:J,9,0),"0")</f>
        <v>0</v>
      </c>
      <c r="DT76" s="103">
        <f>IFERROR(VLOOKUP(B76,'[1]16'!B:K,10,0),"0")</f>
        <v>0</v>
      </c>
      <c r="DU76" s="103">
        <f>IFERROR(VLOOKUP(B76,'[1]16'!B:L,11,0),"0")</f>
        <v>0</v>
      </c>
      <c r="DV76" s="101">
        <f t="shared" si="60"/>
        <v>0</v>
      </c>
      <c r="DW76" s="103">
        <f>IFERROR(VLOOKUP(B76,'[1]17'!B:D,3,0),"0")</f>
        <v>0</v>
      </c>
      <c r="DX76" s="103">
        <f>IFERROR(VLOOKUP(B76,'[1]17'!B:E,4,0),"0")</f>
        <v>0</v>
      </c>
      <c r="DY76" s="103">
        <f>IFERROR(VLOOKUP(B76,'[1]17'!B:F,5,0),"0")</f>
        <v>0</v>
      </c>
      <c r="DZ76" s="103">
        <f>IFERROR(VLOOKUP(B76,'[1]17'!B:J,9,0),"0")</f>
        <v>0</v>
      </c>
      <c r="EA76" s="103">
        <f>IFERROR(VLOOKUP(B76,'[1]17'!B:K,10,0),"0")</f>
        <v>0</v>
      </c>
      <c r="EB76" s="103">
        <f>IFERROR(VLOOKUP(B76,'[1]17'!B:L,11,0),"0")</f>
        <v>0</v>
      </c>
      <c r="EC76" s="101">
        <f t="shared" si="61"/>
        <v>0</v>
      </c>
      <c r="ED76" s="103">
        <f>IFERROR(VLOOKUP(B76,'[1]18'!B:D,3,0),"0")</f>
        <v>0</v>
      </c>
      <c r="EE76" s="103">
        <f>IFERROR(VLOOKUP(B76,'[1]18'!B:E,4,0),"0")</f>
        <v>0</v>
      </c>
      <c r="EF76" s="103">
        <f>IFERROR(VLOOKUP(B76,'[1]18'!B:F,5,0),"0")</f>
        <v>0</v>
      </c>
      <c r="EG76" s="103">
        <f>IFERROR(VLOOKUP(B76,'[1]18'!B:J,9,0),"0")</f>
        <v>0</v>
      </c>
      <c r="EH76" s="103">
        <f>IFERROR(VLOOKUP(B76,'[1]18'!B:K,10,0),"0")</f>
        <v>0</v>
      </c>
      <c r="EI76" s="103">
        <f>IFERROR(VLOOKUP(B76,'[1]18'!B:L,11,0),"0")</f>
        <v>0</v>
      </c>
      <c r="EJ76" s="101">
        <f t="shared" si="62"/>
        <v>0</v>
      </c>
      <c r="EK76" s="103">
        <f>IFERROR(VLOOKUP(B76,'[1]19'!B:D,3,0),"0")</f>
        <v>0</v>
      </c>
      <c r="EL76" s="103">
        <f>IFERROR(VLOOKUP(B76,'[1]19'!B:E,4,0),"0")</f>
        <v>0</v>
      </c>
      <c r="EM76" s="103">
        <f>IFERROR(VLOOKUP(B76,'[1]19'!B:F,5,0),"0")</f>
        <v>0</v>
      </c>
      <c r="EN76" s="103">
        <f>IFERROR(VLOOKUP(B76,'[1]19'!B:J,9,0),"0")</f>
        <v>0</v>
      </c>
      <c r="EO76" s="103">
        <f>IFERROR(VLOOKUP(B76,'[1]19'!B:K,10,0),"0")</f>
        <v>0</v>
      </c>
      <c r="EP76" s="103">
        <f>IFERROR(VLOOKUP(B76,'[1]19'!B:L,11,0),"0")</f>
        <v>0</v>
      </c>
      <c r="EQ76" s="101">
        <f t="shared" si="63"/>
        <v>0</v>
      </c>
      <c r="ER76" s="103">
        <f>IFERROR(VLOOKUP(B76,'[1]20'!B:D,3,0),"0")</f>
        <v>0</v>
      </c>
      <c r="ES76" s="103">
        <f>IFERROR(VLOOKUP(B76,'[1]20'!B:E,4,0),"0")</f>
        <v>0</v>
      </c>
      <c r="ET76" s="103">
        <f>IFERROR(VLOOKUP(B76,'[1]20'!B:F,5,0),"0")</f>
        <v>0</v>
      </c>
      <c r="EU76" s="103">
        <f>IFERROR(VLOOKUP(B76,'[1]20'!B:J,9,0),"0")</f>
        <v>0</v>
      </c>
      <c r="EV76" s="103">
        <f>IFERROR(VLOOKUP(B76,'[1]20'!B:K,10,0),"0")</f>
        <v>0</v>
      </c>
      <c r="EW76" s="103">
        <f>IFERROR(VLOOKUP(B76,'[1]20'!B:L,11,0),"0")</f>
        <v>0</v>
      </c>
      <c r="EX76" s="101">
        <f t="shared" si="64"/>
        <v>0</v>
      </c>
      <c r="EY76" s="103">
        <f>IFERROR(VLOOKUP(B76,'[1]21'!B:D,3,0),"0")</f>
        <v>0</v>
      </c>
      <c r="EZ76" s="103">
        <f>IFERROR(VLOOKUP(B76,'[1]21'!B:E,4,0),"0")</f>
        <v>0</v>
      </c>
      <c r="FA76" s="103">
        <f>IFERROR(VLOOKUP(B76,'[1]21'!B:F,5,0),"0")</f>
        <v>0</v>
      </c>
      <c r="FB76" s="103">
        <f>IFERROR(VLOOKUP(B76,'[1]21'!B:J,9,0),"0")</f>
        <v>0</v>
      </c>
      <c r="FC76" s="103">
        <f>IFERROR(VLOOKUP(B76,'[1]21'!B:K,10,0),"0")</f>
        <v>0</v>
      </c>
      <c r="FD76" s="103">
        <f>IFERROR(VLOOKUP(B76,'[1]21'!B:L,11,0),"0")</f>
        <v>0</v>
      </c>
      <c r="FE76" s="101">
        <f t="shared" si="65"/>
        <v>0</v>
      </c>
      <c r="FF76" s="103">
        <f>IFERROR(VLOOKUP(B76,'[1]22'!B:D,3,0),"0")</f>
        <v>0</v>
      </c>
      <c r="FG76" s="103">
        <f>IFERROR(VLOOKUP(B76,'[1]22'!B:E,4,0),"0")</f>
        <v>0</v>
      </c>
      <c r="FH76" s="103">
        <f>IFERROR(VLOOKUP(B76,'[1]22'!B:F,5,0),"0")</f>
        <v>0</v>
      </c>
      <c r="FI76" s="103">
        <f>IFERROR(VLOOKUP(B76,'[1]22'!B:J,9,0),"0")</f>
        <v>0</v>
      </c>
      <c r="FJ76" s="103">
        <f>IFERROR(VLOOKUP(B76,'[1]22'!B:K,10,0),"0")</f>
        <v>0</v>
      </c>
      <c r="FK76" s="103">
        <f>IFERROR(VLOOKUP(B76,'[1]22'!B:L,11,0),"0")</f>
        <v>0</v>
      </c>
      <c r="FL76" s="101">
        <f t="shared" si="66"/>
        <v>0</v>
      </c>
      <c r="FM76" s="103">
        <f>IFERROR(VLOOKUP(B76,'[1]23'!B:D,3,0),"0")</f>
        <v>0</v>
      </c>
      <c r="FN76" s="103">
        <f>IFERROR(VLOOKUP(B76,'[1]23'!B:E,4,0),"0")</f>
        <v>0</v>
      </c>
      <c r="FO76" s="103">
        <f>IFERROR(VLOOKUP(B76,'[1]23'!B:F,5,0),"0")</f>
        <v>0</v>
      </c>
      <c r="FP76" s="103">
        <f>IFERROR(VLOOKUP(B76,'[1]23'!B:J,9,0),"0")</f>
        <v>0</v>
      </c>
      <c r="FQ76" s="103">
        <f>IFERROR(VLOOKUP(B76,'[1]23'!B:K,10,0),"0")</f>
        <v>0</v>
      </c>
      <c r="FR76" s="103">
        <f>IFERROR(VLOOKUP(B76,'[1]23'!B:L,11,0),"0")</f>
        <v>0</v>
      </c>
      <c r="FS76" s="101">
        <f t="shared" si="67"/>
        <v>0</v>
      </c>
      <c r="FT76" s="103">
        <f>IFERROR(VLOOKUP(B76,'[1]24'!B:D,3,0),"0")</f>
        <v>0</v>
      </c>
      <c r="FU76" s="103">
        <f>IFERROR(VLOOKUP(B76,'[1]24'!B:E,4,0),"0")</f>
        <v>0</v>
      </c>
      <c r="FV76" s="103">
        <f>IFERROR(VLOOKUP(B76,'[1]24'!B:F,5,0),"0")</f>
        <v>0</v>
      </c>
      <c r="FW76" s="103">
        <f>IFERROR(VLOOKUP(B76,'[1]24'!B:J,9,0),"0")</f>
        <v>0</v>
      </c>
      <c r="FX76" s="103">
        <f>IFERROR(VLOOKUP(B76,'[1]24'!B:K,10,0),"0")</f>
        <v>0</v>
      </c>
      <c r="FY76" s="103">
        <f>IFERROR(VLOOKUP(B76,'[1]24'!B:L,11,0),"0")</f>
        <v>0</v>
      </c>
      <c r="FZ76" s="101">
        <f t="shared" si="68"/>
        <v>0</v>
      </c>
      <c r="GA76" s="103">
        <f>IFERROR(VLOOKUP(B76,'[1]25'!B:D,3,0),"0")</f>
        <v>0</v>
      </c>
      <c r="GB76" s="103">
        <f>IFERROR(VLOOKUP(B76,'[1]25'!B:E,4,0),"0")</f>
        <v>0</v>
      </c>
      <c r="GC76" s="103">
        <f>IFERROR(VLOOKUP(B76,'[1]25'!B:F,5,0),"0")</f>
        <v>0</v>
      </c>
      <c r="GD76" s="103">
        <f>IFERROR(VLOOKUP(B76,'[1]25'!B:J,9,0),"0")</f>
        <v>0</v>
      </c>
      <c r="GE76" s="103">
        <f>IFERROR(VLOOKUP(B76,'[1]25'!B:K,10,0),"0")</f>
        <v>0</v>
      </c>
      <c r="GF76" s="103">
        <f>IFERROR(VLOOKUP(B76,'[1]25'!B:L,11,0),"0")</f>
        <v>0</v>
      </c>
      <c r="GG76" s="101">
        <f t="shared" si="69"/>
        <v>0</v>
      </c>
      <c r="GH76" s="103">
        <f>IFERROR(VLOOKUP(B76,'[1]26'!B:D,3,0),"0")</f>
        <v>0</v>
      </c>
      <c r="GI76" s="103">
        <f>IFERROR(VLOOKUP(B76,'[1]26'!B:E,4,0),"0")</f>
        <v>0</v>
      </c>
      <c r="GJ76" s="103">
        <f>IFERROR(VLOOKUP(B76,'[1]26'!B:F,5,0),"0")</f>
        <v>0</v>
      </c>
      <c r="GK76" s="103">
        <f>IFERROR(VLOOKUP(B76,'[1]26'!B:J,9,0),"0")</f>
        <v>0</v>
      </c>
      <c r="GL76" s="103">
        <f>IFERROR(VLOOKUP(B76,'[1]26'!B:K,10,0),"0")</f>
        <v>0</v>
      </c>
      <c r="GM76" s="103">
        <f>IFERROR(VLOOKUP(B76,'[1]26'!B:L,11,0),"0")</f>
        <v>0</v>
      </c>
      <c r="GN76" s="101">
        <f t="shared" si="70"/>
        <v>0</v>
      </c>
      <c r="GO76" s="103">
        <f>IFERROR(VLOOKUP(B76,'[1]27'!B:D,3,0),"0")</f>
        <v>0</v>
      </c>
      <c r="GP76" s="103">
        <f>IFERROR(VLOOKUP(B76,'[1]27'!B:E,4,0),"0")</f>
        <v>0</v>
      </c>
      <c r="GQ76" s="103">
        <f>IFERROR(VLOOKUP(B76,'[1]27'!B:F,5,0),"0")</f>
        <v>0</v>
      </c>
      <c r="GR76" s="103">
        <f>IFERROR(VLOOKUP(B76,'[1]27'!B:J,9,0),"0")</f>
        <v>0</v>
      </c>
      <c r="GS76" s="103">
        <f>IFERROR(VLOOKUP(B76,'[1]27'!B:K,10,0),"0")</f>
        <v>0</v>
      </c>
      <c r="GT76" s="103">
        <f>IFERROR(VLOOKUP(B76,'[1]27'!B:L,11,0),"0")</f>
        <v>0</v>
      </c>
      <c r="GU76" s="101">
        <f t="shared" si="71"/>
        <v>0</v>
      </c>
      <c r="GV76" s="103">
        <f>IFERROR(VLOOKUP(B76,'[1]28'!B:D,3,0),"0")</f>
        <v>0</v>
      </c>
      <c r="GW76" s="103">
        <f>IFERROR(VLOOKUP(B76,'[1]28'!B:E,4,0),"0")</f>
        <v>0</v>
      </c>
      <c r="GX76" s="103">
        <f>IFERROR(VLOOKUP(B76,'[1]28'!B:F,5,0),"0")</f>
        <v>0</v>
      </c>
      <c r="GY76" s="103">
        <f>IFERROR(VLOOKUP(B76,'[1]28'!B:J,9,0),"0")</f>
        <v>0</v>
      </c>
      <c r="GZ76" s="103">
        <f>IFERROR(VLOOKUP(B76,'[1]28'!B:K,10,0),"0")</f>
        <v>0</v>
      </c>
      <c r="HA76" s="103">
        <f>IFERROR(VLOOKUP(B76,'[1]28'!B:L,11,0),"0")</f>
        <v>0</v>
      </c>
      <c r="HB76" s="101">
        <f t="shared" si="72"/>
        <v>0</v>
      </c>
      <c r="HC76" s="103">
        <f>IFERROR(VLOOKUP(B76,'[1]29'!B:D,3,0),"0")</f>
        <v>0</v>
      </c>
      <c r="HD76" s="103">
        <f>IFERROR(VLOOKUP(B76,'[1]29'!B:E,4,0),"0")</f>
        <v>0</v>
      </c>
      <c r="HE76" s="103">
        <f>IFERROR(VLOOKUP(B76,'[1]29'!B:F,5,0),"0")</f>
        <v>0</v>
      </c>
      <c r="HF76" s="103">
        <f>IFERROR(VLOOKUP(B76,'[1]29'!B:J,9,0),"0")</f>
        <v>0</v>
      </c>
      <c r="HG76" s="103">
        <f>IFERROR(VLOOKUP(B76,'[1]29'!B:K,10,0),"0")</f>
        <v>0</v>
      </c>
      <c r="HH76" s="103">
        <f>IFERROR(VLOOKUP(B76,'[1]29'!B:L,11,0),"0")</f>
        <v>0</v>
      </c>
      <c r="HI76" s="101">
        <f t="shared" si="73"/>
        <v>0</v>
      </c>
      <c r="HJ76" s="103">
        <f>IFERROR(VLOOKUP(B76,'[1]30'!B:D,3,0),"0")</f>
        <v>0</v>
      </c>
      <c r="HK76" s="103">
        <f>IFERROR(VLOOKUP(B76,'[1]30'!B:E,4,0),"0")</f>
        <v>0</v>
      </c>
      <c r="HL76" s="103">
        <f>IFERROR(VLOOKUP(B76,'[1]30'!B:F,5,0),"0")</f>
        <v>0</v>
      </c>
      <c r="HM76" s="103">
        <f>IFERROR(VLOOKUP(B76,'[1]30'!B:J,9,0),"0")</f>
        <v>0</v>
      </c>
      <c r="HN76" s="103">
        <f>IFERROR(VLOOKUP(B76,'[1]30'!B:K,10,0),"0")</f>
        <v>0</v>
      </c>
      <c r="HO76" s="103">
        <f>IFERROR(VLOOKUP(B76,'[1]30'!B:L,11,0),"0")</f>
        <v>0</v>
      </c>
      <c r="HP76" s="101">
        <f t="shared" si="74"/>
        <v>0</v>
      </c>
      <c r="HQ76" s="103">
        <f>IFERROR(VLOOKUP(B76,'[1]31'!B:D,3,0),"0")</f>
        <v>0</v>
      </c>
      <c r="HR76" s="103">
        <f>IFERROR(VLOOKUP(B76,'[1]31'!B:E,4,0),"0")</f>
        <v>0</v>
      </c>
      <c r="HS76" s="103">
        <f>IFERROR(VLOOKUP(B76,'[1]31'!B:F,5,0),"0")</f>
        <v>0</v>
      </c>
      <c r="HT76" s="103">
        <f>IFERROR(VLOOKUP(B76,'[1]31'!B:J,9,0),"0")</f>
        <v>0</v>
      </c>
      <c r="HU76" s="103">
        <f>IFERROR(VLOOKUP(B76,'[1]31'!B:K,10,0),"0")</f>
        <v>0</v>
      </c>
      <c r="HV76" s="103">
        <f>IFERROR(VLOOKUP(B76,'[1]31'!B:L,11,0),"0")</f>
        <v>0</v>
      </c>
      <c r="HW76" s="101">
        <f t="shared" si="75"/>
        <v>0</v>
      </c>
    </row>
    <row r="77" spans="1:231" x14ac:dyDescent="0.6">
      <c r="A77" s="83">
        <v>74</v>
      </c>
      <c r="B77" s="83">
        <v>1112008</v>
      </c>
      <c r="C77" s="84" t="s">
        <v>16937</v>
      </c>
      <c r="D77" s="83" t="s">
        <v>168</v>
      </c>
      <c r="E77" s="85">
        <v>29</v>
      </c>
      <c r="F77" s="99">
        <f t="shared" si="41"/>
        <v>2407</v>
      </c>
      <c r="G77" s="100">
        <f t="shared" si="42"/>
        <v>0</v>
      </c>
      <c r="H77" s="100">
        <f t="shared" si="42"/>
        <v>77</v>
      </c>
      <c r="I77" s="100">
        <f t="shared" si="42"/>
        <v>0</v>
      </c>
      <c r="J77" s="100">
        <f t="shared" si="42"/>
        <v>6</v>
      </c>
      <c r="K77" s="100">
        <f t="shared" si="42"/>
        <v>0</v>
      </c>
      <c r="L77" s="100">
        <f t="shared" si="42"/>
        <v>0</v>
      </c>
      <c r="M77" s="101">
        <f t="shared" si="44"/>
        <v>83</v>
      </c>
      <c r="N77" s="102">
        <f t="shared" si="43"/>
        <v>83</v>
      </c>
      <c r="O77" s="103">
        <f>IFERROR(VLOOKUP(B77,'[1]1'!B:D,3,0),"0")</f>
        <v>0</v>
      </c>
      <c r="P77" s="103">
        <f>IFERROR(VLOOKUP(B77,'[1]1'!B:E,4,0),"0")</f>
        <v>0</v>
      </c>
      <c r="Q77" s="103">
        <f>IFERROR(VLOOKUP(B77,'[1]1'!B:F,5,0),"0")</f>
        <v>0</v>
      </c>
      <c r="R77" s="103">
        <f>IFERROR(VLOOKUP(B77,'[1]1'!B:J,9,0),"0")</f>
        <v>1</v>
      </c>
      <c r="S77" s="103">
        <f>IFERROR(VLOOKUP(B77,'[1]1'!B:K,10,0),"0")</f>
        <v>0</v>
      </c>
      <c r="T77" s="103">
        <f>IFERROR(VLOOKUP(B77,'[1]1'!B:L,11,0),"0")</f>
        <v>0</v>
      </c>
      <c r="U77" s="101">
        <f t="shared" si="45"/>
        <v>1</v>
      </c>
      <c r="V77" s="103">
        <f>IFERROR(VLOOKUP(B77,'[1]2'!B:D,3,0),"0")</f>
        <v>0</v>
      </c>
      <c r="W77" s="103">
        <f>IFERROR(VLOOKUP(B77,'[1]2'!B:E,4,0),"0")</f>
        <v>2</v>
      </c>
      <c r="X77" s="103">
        <f>IFERROR(VLOOKUP(B77,'[1]2'!B:F,5,0),"0")</f>
        <v>0</v>
      </c>
      <c r="Y77" s="103">
        <f>IFERROR(VLOOKUP(B77,'[1]2'!B:J,9,0),"0")</f>
        <v>0</v>
      </c>
      <c r="Z77" s="103">
        <f>IFERROR(VLOOKUP(B77,'[1]2'!B:K,10,0),"0")</f>
        <v>0</v>
      </c>
      <c r="AA77" s="103">
        <f>IFERROR(VLOOKUP(B77,'[1]2'!B:L,11,0),"0")</f>
        <v>0</v>
      </c>
      <c r="AB77" s="101">
        <f t="shared" si="46"/>
        <v>2</v>
      </c>
      <c r="AC77" s="103">
        <f>IFERROR(VLOOKUP(B77,'[1]3'!B:D,3,0),"0")</f>
        <v>0</v>
      </c>
      <c r="AD77" s="103">
        <f>IFERROR(VLOOKUP(B77,'[1]3'!B:E,4,0),"0")</f>
        <v>3</v>
      </c>
      <c r="AE77" s="103">
        <f>IFERROR(VLOOKUP(B77,'[1]3'!B:F,5,0),"0")</f>
        <v>0</v>
      </c>
      <c r="AF77" s="103">
        <f>IFERROR(VLOOKUP(B77,'[1]3'!B:J,9,0),"0")</f>
        <v>0</v>
      </c>
      <c r="AG77" s="103">
        <f>IFERROR(VLOOKUP(B77,'[1]3'!B:K,10,0),"0")</f>
        <v>0</v>
      </c>
      <c r="AH77" s="103">
        <f>IFERROR(VLOOKUP(B77,'[1]3'!B:L,11,0),"0")</f>
        <v>0</v>
      </c>
      <c r="AI77" s="101">
        <f t="shared" si="47"/>
        <v>3</v>
      </c>
      <c r="AJ77" s="103">
        <f>IFERROR(VLOOKUP(B77,'[1]4'!B:D,3,0),"0")</f>
        <v>0</v>
      </c>
      <c r="AK77" s="103">
        <f>IFERROR(VLOOKUP(B77,'[1]4'!B:E,4,0),"0")</f>
        <v>1</v>
      </c>
      <c r="AL77" s="103">
        <f>IFERROR(VLOOKUP(B77,'[1]4'!B:F,5,0),"0")</f>
        <v>0</v>
      </c>
      <c r="AM77" s="103">
        <f>IFERROR(VLOOKUP(B77,'[1]4'!B:J,9,0),"0")</f>
        <v>0</v>
      </c>
      <c r="AN77" s="103">
        <f>IFERROR(VLOOKUP(B77,'[1]4'!B:K,10,0),"0")</f>
        <v>0</v>
      </c>
      <c r="AO77" s="103">
        <f>IFERROR(VLOOKUP(B77,'[1]4'!B:L,11,0),"0")</f>
        <v>0</v>
      </c>
      <c r="AP77" s="101">
        <f t="shared" si="48"/>
        <v>1</v>
      </c>
      <c r="AQ77" s="103">
        <f>IFERROR(VLOOKUP(B77,'[1]5'!B:D,3,0),"0")</f>
        <v>0</v>
      </c>
      <c r="AR77" s="103">
        <f>IFERROR(VLOOKUP(B77,'[1]5'!B:E,4,0),"0")</f>
        <v>4</v>
      </c>
      <c r="AS77" s="103">
        <f>IFERROR(VLOOKUP(B77,'[1]5'!B:F,5,0),"0")</f>
        <v>0</v>
      </c>
      <c r="AT77" s="103">
        <f>IFERROR(VLOOKUP(B77,'[1]5'!B:J,9,0),"0")</f>
        <v>0</v>
      </c>
      <c r="AU77" s="103">
        <f>IFERROR(VLOOKUP(B77,'[1]5'!B:K,10,0),"0")</f>
        <v>0</v>
      </c>
      <c r="AV77" s="103">
        <f>IFERROR(VLOOKUP(B77,'[1]5'!B:L,11,0),"0")</f>
        <v>0</v>
      </c>
      <c r="AW77" s="101">
        <f t="shared" si="49"/>
        <v>4</v>
      </c>
      <c r="AX77" s="103">
        <f>IFERROR(VLOOKUP(B77,'[1]6'!B:D,3,0),"0")</f>
        <v>0</v>
      </c>
      <c r="AY77" s="103">
        <f>IFERROR(VLOOKUP(B77,'[1]6'!B:E,4,0),"0")</f>
        <v>0</v>
      </c>
      <c r="AZ77" s="103">
        <f>IFERROR(VLOOKUP(B77,'[1]6'!B:F,5,0),"0")</f>
        <v>0</v>
      </c>
      <c r="BA77" s="103">
        <f>IFERROR(VLOOKUP(B77,'[1]6'!B:J,9,0),"0")</f>
        <v>0</v>
      </c>
      <c r="BB77" s="103">
        <f>IFERROR(VLOOKUP(B77,'[1]6'!B:K,10,0),"0")</f>
        <v>0</v>
      </c>
      <c r="BC77" s="103">
        <f>IFERROR(VLOOKUP(B77,'[1]6'!B:L,11,0),"0")</f>
        <v>0</v>
      </c>
      <c r="BD77" s="101">
        <f t="shared" si="50"/>
        <v>0</v>
      </c>
      <c r="BE77" s="103">
        <f>IFERROR(VLOOKUP(B77,'[1]7'!B:D,3,0),"0")</f>
        <v>0</v>
      </c>
      <c r="BF77" s="103">
        <f>IFERROR(VLOOKUP(B77,'[1]7'!B:E,4,0),"0")</f>
        <v>4</v>
      </c>
      <c r="BG77" s="103">
        <f>IFERROR(VLOOKUP(B77,'[1]7'!B:F,5,0),"0")</f>
        <v>0</v>
      </c>
      <c r="BH77" s="103">
        <f>IFERROR(VLOOKUP(B77,'[1]7'!B:J,9,0),"0")</f>
        <v>1</v>
      </c>
      <c r="BI77" s="103">
        <f>IFERROR(VLOOKUP(B77,'[1]7'!B:K,10,0),"0")</f>
        <v>0</v>
      </c>
      <c r="BJ77" s="103">
        <f>IFERROR(VLOOKUP(B77,'[1]7'!B:L,11,0),"0")</f>
        <v>0</v>
      </c>
      <c r="BK77" s="101">
        <f t="shared" si="51"/>
        <v>5</v>
      </c>
      <c r="BL77" s="103">
        <f>IFERROR(VLOOKUP(B77,'[1]8'!B:D,3,0),"0")</f>
        <v>0</v>
      </c>
      <c r="BM77" s="103">
        <f>IFERROR(VLOOKUP(B77,'[1]8'!B:E,4,0),"0")</f>
        <v>9</v>
      </c>
      <c r="BN77" s="103">
        <f>IFERROR(VLOOKUP(B77,'[1]8'!B:F,5,0),"0")</f>
        <v>0</v>
      </c>
      <c r="BO77" s="103">
        <f>IFERROR(VLOOKUP(B77,'[1]8'!B:J,9,0),"0")</f>
        <v>0</v>
      </c>
      <c r="BP77" s="103">
        <f>IFERROR(VLOOKUP(B77,'[1]8'!B:K,10,0),"0")</f>
        <v>0</v>
      </c>
      <c r="BQ77" s="103">
        <f>IFERROR(VLOOKUP(B77,'[1]8'!B:L,11,0),"0")</f>
        <v>0</v>
      </c>
      <c r="BR77" s="101">
        <f t="shared" si="52"/>
        <v>9</v>
      </c>
      <c r="BS77" s="103">
        <f>IFERROR(VLOOKUP(B77,'[1]9'!B:D,3,0),"0")</f>
        <v>0</v>
      </c>
      <c r="BT77" s="103">
        <f>IFERROR(VLOOKUP(B77,'[1]9'!B:E,4,0),"0")</f>
        <v>12</v>
      </c>
      <c r="BU77" s="103">
        <f>IFERROR(VLOOKUP(B77,'[1]9'!B:F,5,0),"0")</f>
        <v>0</v>
      </c>
      <c r="BV77" s="103">
        <f>IFERROR(VLOOKUP(B77,'[1]9'!B:J,9,0),"0")</f>
        <v>3</v>
      </c>
      <c r="BW77" s="103">
        <f>IFERROR(VLOOKUP(B77,'[1]9'!B:K,10,0),"0")</f>
        <v>0</v>
      </c>
      <c r="BX77" s="103">
        <f>IFERROR(VLOOKUP(B77,'[1]9'!B:L,11,0),"0")</f>
        <v>0</v>
      </c>
      <c r="BY77" s="101">
        <f t="shared" si="53"/>
        <v>15</v>
      </c>
      <c r="BZ77" s="103">
        <f>IFERROR(VLOOKUP(B77,'[1]10'!B:D,3,0),"0")</f>
        <v>0</v>
      </c>
      <c r="CA77" s="103">
        <f>IFERROR(VLOOKUP(B77,'[1]10'!B:E,4,0),"0")</f>
        <v>4</v>
      </c>
      <c r="CB77" s="103">
        <f>IFERROR(VLOOKUP(B77,'[1]10'!B:F,5,0),"0")</f>
        <v>0</v>
      </c>
      <c r="CC77" s="103">
        <f>IFERROR(VLOOKUP(B77,'[1]10'!B:J,9,0),"0")</f>
        <v>1</v>
      </c>
      <c r="CD77" s="103">
        <f>IFERROR(VLOOKUP(B77,'[1]10'!B:K,10,0),"0")</f>
        <v>0</v>
      </c>
      <c r="CE77" s="103">
        <f>IFERROR(VLOOKUP(B77,'[1]10'!B:L,11,0),"0")</f>
        <v>0</v>
      </c>
      <c r="CF77" s="101">
        <f t="shared" si="54"/>
        <v>5</v>
      </c>
      <c r="CG77" s="103">
        <f>IFERROR(VLOOKUP(B77,'[1]11'!B:D,3,0),"0")</f>
        <v>0</v>
      </c>
      <c r="CH77" s="103">
        <f>IFERROR(VLOOKUP(B77,'[1]11'!B:E,4,0),"0")</f>
        <v>4</v>
      </c>
      <c r="CI77" s="103">
        <f>IFERROR(VLOOKUP(B77,'[1]11'!B:F,5,0),"0")</f>
        <v>0</v>
      </c>
      <c r="CJ77" s="103">
        <f>IFERROR(VLOOKUP(B77,'[1]11'!B:J,9,0),"0")</f>
        <v>0</v>
      </c>
      <c r="CK77" s="103">
        <f>IFERROR(VLOOKUP(B77,'[1]11'!B:K,10,0),"0")</f>
        <v>0</v>
      </c>
      <c r="CL77" s="103">
        <f>IFERROR(VLOOKUP(B77,'[1]11'!B:L,11,0),"0")</f>
        <v>0</v>
      </c>
      <c r="CM77" s="101">
        <f t="shared" si="55"/>
        <v>4</v>
      </c>
      <c r="CN77" s="103">
        <f>IFERROR(VLOOKUP(B77,'[1]12'!B:D,3,0),"0")</f>
        <v>0</v>
      </c>
      <c r="CO77" s="103">
        <f>IFERROR(VLOOKUP(B77,'[1]12'!B:E,4,0),"0")</f>
        <v>0</v>
      </c>
      <c r="CP77" s="103">
        <f>IFERROR(VLOOKUP(B77,'[1]12'!B:F,5,0),"0")</f>
        <v>0</v>
      </c>
      <c r="CQ77" s="103">
        <f>IFERROR(VLOOKUP(B77,'[1]12'!B:J,9,0),"0")</f>
        <v>0</v>
      </c>
      <c r="CR77" s="103">
        <f>IFERROR(VLOOKUP(B77,'[1]12'!B:K,10,0),"0")</f>
        <v>0</v>
      </c>
      <c r="CS77" s="103">
        <f>IFERROR(VLOOKUP(B77,'[1]12'!B:L,11,0),"0")</f>
        <v>0</v>
      </c>
      <c r="CT77" s="101">
        <f t="shared" si="56"/>
        <v>0</v>
      </c>
      <c r="CU77" s="103">
        <f>IFERROR(VLOOKUP(B77,'[1]13'!B:D,3,0),"0")</f>
        <v>0</v>
      </c>
      <c r="CV77" s="103">
        <f>IFERROR(VLOOKUP(B77,'[1]13'!B:E,4,0),"0")</f>
        <v>2</v>
      </c>
      <c r="CW77" s="103">
        <f>IFERROR(VLOOKUP(B77,'[1]13'!B:F,5,0),"0")</f>
        <v>0</v>
      </c>
      <c r="CX77" s="103">
        <f>IFERROR(VLOOKUP(B77,'[1]13'!B:J,9,0),"0")</f>
        <v>0</v>
      </c>
      <c r="CY77" s="103">
        <f>IFERROR(VLOOKUP(B77,'[1]13'!B:K,10,0),"0")</f>
        <v>0</v>
      </c>
      <c r="CZ77" s="103">
        <f>IFERROR(VLOOKUP(B77,'[1]13'!B:L,11,0),"0")</f>
        <v>0</v>
      </c>
      <c r="DA77" s="101">
        <f t="shared" si="57"/>
        <v>2</v>
      </c>
      <c r="DB77" s="103">
        <f>IFERROR(VLOOKUP(B77,'[1]14'!B:D,3,0),"0")</f>
        <v>0</v>
      </c>
      <c r="DC77" s="103">
        <f>IFERROR(VLOOKUP(B77,'[1]14'!B:E,4,0),"0")</f>
        <v>6</v>
      </c>
      <c r="DD77" s="103">
        <f>IFERROR(VLOOKUP(B77,'[1]14'!B:F,5,0),"0")</f>
        <v>0</v>
      </c>
      <c r="DE77" s="103">
        <f>IFERROR(VLOOKUP(B77,'[1]14'!B:J,9,0),"0")</f>
        <v>0</v>
      </c>
      <c r="DF77" s="103">
        <f>IFERROR(VLOOKUP(B77,'[1]14'!B:K,10,0),"0")</f>
        <v>0</v>
      </c>
      <c r="DG77" s="103">
        <f>IFERROR(VLOOKUP(B77,'[1]14'!B:L,11,0),"0")</f>
        <v>0</v>
      </c>
      <c r="DH77" s="101">
        <f t="shared" si="58"/>
        <v>6</v>
      </c>
      <c r="DI77" s="103">
        <f>IFERROR(VLOOKUP(B77,'[1]15'!B:D,3,0),"0")</f>
        <v>0</v>
      </c>
      <c r="DJ77" s="103">
        <f>IFERROR(VLOOKUP(B77,'[1]15'!B:E,4,0),"0")</f>
        <v>0</v>
      </c>
      <c r="DK77" s="103">
        <f>IFERROR(VLOOKUP(B77,'[1]15'!B:F,5,0),"0")</f>
        <v>0</v>
      </c>
      <c r="DL77" s="103">
        <f>IFERROR(VLOOKUP(B77,'[1]15'!B:J,9,0),"0")</f>
        <v>0</v>
      </c>
      <c r="DM77" s="103">
        <f>IFERROR(VLOOKUP(B77,'[1]15'!B:K,10,0),"0")</f>
        <v>0</v>
      </c>
      <c r="DN77" s="103">
        <f>IFERROR(VLOOKUP(B77,'[1]15'!B:L,11,0),"0")</f>
        <v>0</v>
      </c>
      <c r="DO77" s="101">
        <f t="shared" si="59"/>
        <v>0</v>
      </c>
      <c r="DP77" s="103">
        <f>IFERROR(VLOOKUP(B77,'[1]16'!B:D,3,0),"0")</f>
        <v>0</v>
      </c>
      <c r="DQ77" s="103">
        <f>IFERROR(VLOOKUP(B77,'[1]16'!B:E,4,0),"0")</f>
        <v>1</v>
      </c>
      <c r="DR77" s="103">
        <f>IFERROR(VLOOKUP(B77,'[1]16'!B:F,5,0),"0")</f>
        <v>0</v>
      </c>
      <c r="DS77" s="103">
        <f>IFERROR(VLOOKUP(B77,'[1]16'!B:J,9,0),"0")</f>
        <v>0</v>
      </c>
      <c r="DT77" s="103">
        <f>IFERROR(VLOOKUP(B77,'[1]16'!B:K,10,0),"0")</f>
        <v>0</v>
      </c>
      <c r="DU77" s="103">
        <f>IFERROR(VLOOKUP(B77,'[1]16'!B:L,11,0),"0")</f>
        <v>0</v>
      </c>
      <c r="DV77" s="101">
        <f t="shared" si="60"/>
        <v>1</v>
      </c>
      <c r="DW77" s="103">
        <f>IFERROR(VLOOKUP(B77,'[1]17'!B:D,3,0),"0")</f>
        <v>0</v>
      </c>
      <c r="DX77" s="103">
        <f>IFERROR(VLOOKUP(B77,'[1]17'!B:E,4,0),"0")</f>
        <v>0</v>
      </c>
      <c r="DY77" s="103">
        <f>IFERROR(VLOOKUP(B77,'[1]17'!B:F,5,0),"0")</f>
        <v>0</v>
      </c>
      <c r="DZ77" s="103">
        <f>IFERROR(VLOOKUP(B77,'[1]17'!B:J,9,0),"0")</f>
        <v>0</v>
      </c>
      <c r="EA77" s="103">
        <f>IFERROR(VLOOKUP(B77,'[1]17'!B:K,10,0),"0")</f>
        <v>0</v>
      </c>
      <c r="EB77" s="103">
        <f>IFERROR(VLOOKUP(B77,'[1]17'!B:L,11,0),"0")</f>
        <v>0</v>
      </c>
      <c r="EC77" s="101">
        <f t="shared" si="61"/>
        <v>0</v>
      </c>
      <c r="ED77" s="103">
        <f>IFERROR(VLOOKUP(B77,'[1]18'!B:D,3,0),"0")</f>
        <v>0</v>
      </c>
      <c r="EE77" s="103">
        <f>IFERROR(VLOOKUP(B77,'[1]18'!B:E,4,0),"0")</f>
        <v>1</v>
      </c>
      <c r="EF77" s="103">
        <f>IFERROR(VLOOKUP(B77,'[1]18'!B:F,5,0),"0")</f>
        <v>0</v>
      </c>
      <c r="EG77" s="103">
        <f>IFERROR(VLOOKUP(B77,'[1]18'!B:J,9,0),"0")</f>
        <v>0</v>
      </c>
      <c r="EH77" s="103">
        <f>IFERROR(VLOOKUP(B77,'[1]18'!B:K,10,0),"0")</f>
        <v>0</v>
      </c>
      <c r="EI77" s="103">
        <f>IFERROR(VLOOKUP(B77,'[1]18'!B:L,11,0),"0")</f>
        <v>0</v>
      </c>
      <c r="EJ77" s="101">
        <f t="shared" si="62"/>
        <v>1</v>
      </c>
      <c r="EK77" s="103">
        <f>IFERROR(VLOOKUP(B77,'[1]19'!B:D,3,0),"0")</f>
        <v>0</v>
      </c>
      <c r="EL77" s="103">
        <f>IFERROR(VLOOKUP(B77,'[1]19'!B:E,4,0),"0")</f>
        <v>2</v>
      </c>
      <c r="EM77" s="103">
        <f>IFERROR(VLOOKUP(B77,'[1]19'!B:F,5,0),"0")</f>
        <v>0</v>
      </c>
      <c r="EN77" s="103">
        <f>IFERROR(VLOOKUP(B77,'[1]19'!B:J,9,0),"0")</f>
        <v>0</v>
      </c>
      <c r="EO77" s="103">
        <f>IFERROR(VLOOKUP(B77,'[1]19'!B:K,10,0),"0")</f>
        <v>0</v>
      </c>
      <c r="EP77" s="103">
        <f>IFERROR(VLOOKUP(B77,'[1]19'!B:L,11,0),"0")</f>
        <v>0</v>
      </c>
      <c r="EQ77" s="101">
        <f t="shared" si="63"/>
        <v>2</v>
      </c>
      <c r="ER77" s="103">
        <f>IFERROR(VLOOKUP(B77,'[1]20'!B:D,3,0),"0")</f>
        <v>0</v>
      </c>
      <c r="ES77" s="103">
        <f>IFERROR(VLOOKUP(B77,'[1]20'!B:E,4,0),"0")</f>
        <v>0</v>
      </c>
      <c r="ET77" s="103">
        <f>IFERROR(VLOOKUP(B77,'[1]20'!B:F,5,0),"0")</f>
        <v>0</v>
      </c>
      <c r="EU77" s="103">
        <f>IFERROR(VLOOKUP(B77,'[1]20'!B:J,9,0),"0")</f>
        <v>0</v>
      </c>
      <c r="EV77" s="103">
        <f>IFERROR(VLOOKUP(B77,'[1]20'!B:K,10,0),"0")</f>
        <v>0</v>
      </c>
      <c r="EW77" s="103">
        <f>IFERROR(VLOOKUP(B77,'[1]20'!B:L,11,0),"0")</f>
        <v>0</v>
      </c>
      <c r="EX77" s="101">
        <f t="shared" si="64"/>
        <v>0</v>
      </c>
      <c r="EY77" s="103">
        <f>IFERROR(VLOOKUP(B77,'[1]21'!B:D,3,0),"0")</f>
        <v>0</v>
      </c>
      <c r="EZ77" s="103">
        <f>IFERROR(VLOOKUP(B77,'[1]21'!B:E,4,0),"0")</f>
        <v>0</v>
      </c>
      <c r="FA77" s="103">
        <f>IFERROR(VLOOKUP(B77,'[1]21'!B:F,5,0),"0")</f>
        <v>0</v>
      </c>
      <c r="FB77" s="103">
        <f>IFERROR(VLOOKUP(B77,'[1]21'!B:J,9,0),"0")</f>
        <v>0</v>
      </c>
      <c r="FC77" s="103">
        <f>IFERROR(VLOOKUP(B77,'[1]21'!B:K,10,0),"0")</f>
        <v>0</v>
      </c>
      <c r="FD77" s="103">
        <f>IFERROR(VLOOKUP(B77,'[1]21'!B:L,11,0),"0")</f>
        <v>0</v>
      </c>
      <c r="FE77" s="101">
        <f t="shared" si="65"/>
        <v>0</v>
      </c>
      <c r="FF77" s="103">
        <f>IFERROR(VLOOKUP(B77,'[1]22'!B:D,3,0),"0")</f>
        <v>0</v>
      </c>
      <c r="FG77" s="103">
        <f>IFERROR(VLOOKUP(B77,'[1]22'!B:E,4,0),"0")</f>
        <v>0</v>
      </c>
      <c r="FH77" s="103">
        <f>IFERROR(VLOOKUP(B77,'[1]22'!B:F,5,0),"0")</f>
        <v>0</v>
      </c>
      <c r="FI77" s="103">
        <f>IFERROR(VLOOKUP(B77,'[1]22'!B:J,9,0),"0")</f>
        <v>0</v>
      </c>
      <c r="FJ77" s="103">
        <f>IFERROR(VLOOKUP(B77,'[1]22'!B:K,10,0),"0")</f>
        <v>0</v>
      </c>
      <c r="FK77" s="103">
        <f>IFERROR(VLOOKUP(B77,'[1]22'!B:L,11,0),"0")</f>
        <v>0</v>
      </c>
      <c r="FL77" s="101">
        <f t="shared" si="66"/>
        <v>0</v>
      </c>
      <c r="FM77" s="103">
        <f>IFERROR(VLOOKUP(B77,'[1]23'!B:D,3,0),"0")</f>
        <v>0</v>
      </c>
      <c r="FN77" s="103">
        <f>IFERROR(VLOOKUP(B77,'[1]23'!B:E,4,0),"0")</f>
        <v>0</v>
      </c>
      <c r="FO77" s="103">
        <f>IFERROR(VLOOKUP(B77,'[1]23'!B:F,5,0),"0")</f>
        <v>0</v>
      </c>
      <c r="FP77" s="103">
        <f>IFERROR(VLOOKUP(B77,'[1]23'!B:J,9,0),"0")</f>
        <v>0</v>
      </c>
      <c r="FQ77" s="103">
        <f>IFERROR(VLOOKUP(B77,'[1]23'!B:K,10,0),"0")</f>
        <v>0</v>
      </c>
      <c r="FR77" s="103">
        <f>IFERROR(VLOOKUP(B77,'[1]23'!B:L,11,0),"0")</f>
        <v>0</v>
      </c>
      <c r="FS77" s="101">
        <f t="shared" si="67"/>
        <v>0</v>
      </c>
      <c r="FT77" s="103">
        <f>IFERROR(VLOOKUP(B77,'[1]24'!B:D,3,0),"0")</f>
        <v>0</v>
      </c>
      <c r="FU77" s="103">
        <f>IFERROR(VLOOKUP(B77,'[1]24'!B:E,4,0),"0")</f>
        <v>2</v>
      </c>
      <c r="FV77" s="103">
        <f>IFERROR(VLOOKUP(B77,'[1]24'!B:F,5,0),"0")</f>
        <v>0</v>
      </c>
      <c r="FW77" s="103">
        <f>IFERROR(VLOOKUP(B77,'[1]24'!B:J,9,0),"0")</f>
        <v>0</v>
      </c>
      <c r="FX77" s="103">
        <f>IFERROR(VLOOKUP(B77,'[1]24'!B:K,10,0),"0")</f>
        <v>0</v>
      </c>
      <c r="FY77" s="103">
        <f>IFERROR(VLOOKUP(B77,'[1]24'!B:L,11,0),"0")</f>
        <v>0</v>
      </c>
      <c r="FZ77" s="101">
        <f t="shared" si="68"/>
        <v>2</v>
      </c>
      <c r="GA77" s="103">
        <f>IFERROR(VLOOKUP(B77,'[1]25'!B:D,3,0),"0")</f>
        <v>0</v>
      </c>
      <c r="GB77" s="103">
        <f>IFERROR(VLOOKUP(B77,'[1]25'!B:E,4,0),"0")</f>
        <v>0</v>
      </c>
      <c r="GC77" s="103">
        <f>IFERROR(VLOOKUP(B77,'[1]25'!B:F,5,0),"0")</f>
        <v>0</v>
      </c>
      <c r="GD77" s="103">
        <f>IFERROR(VLOOKUP(B77,'[1]25'!B:J,9,0),"0")</f>
        <v>0</v>
      </c>
      <c r="GE77" s="103">
        <f>IFERROR(VLOOKUP(B77,'[1]25'!B:K,10,0),"0")</f>
        <v>0</v>
      </c>
      <c r="GF77" s="103">
        <f>IFERROR(VLOOKUP(B77,'[1]25'!B:L,11,0),"0")</f>
        <v>0</v>
      </c>
      <c r="GG77" s="101">
        <f t="shared" si="69"/>
        <v>0</v>
      </c>
      <c r="GH77" s="103">
        <f>IFERROR(VLOOKUP(B77,'[1]26'!B:D,3,0),"0")</f>
        <v>0</v>
      </c>
      <c r="GI77" s="103">
        <f>IFERROR(VLOOKUP(B77,'[1]26'!B:E,4,0),"0")</f>
        <v>0</v>
      </c>
      <c r="GJ77" s="103">
        <f>IFERROR(VLOOKUP(B77,'[1]26'!B:F,5,0),"0")</f>
        <v>0</v>
      </c>
      <c r="GK77" s="103">
        <f>IFERROR(VLOOKUP(B77,'[1]26'!B:J,9,0),"0")</f>
        <v>0</v>
      </c>
      <c r="GL77" s="103">
        <f>IFERROR(VLOOKUP(B77,'[1]26'!B:K,10,0),"0")</f>
        <v>0</v>
      </c>
      <c r="GM77" s="103">
        <f>IFERROR(VLOOKUP(B77,'[1]26'!B:L,11,0),"0")</f>
        <v>0</v>
      </c>
      <c r="GN77" s="101">
        <f t="shared" si="70"/>
        <v>0</v>
      </c>
      <c r="GO77" s="103">
        <f>IFERROR(VLOOKUP(B77,'[1]27'!B:D,3,0),"0")</f>
        <v>0</v>
      </c>
      <c r="GP77" s="103">
        <f>IFERROR(VLOOKUP(B77,'[1]27'!B:E,4,0),"0")</f>
        <v>2</v>
      </c>
      <c r="GQ77" s="103">
        <f>IFERROR(VLOOKUP(B77,'[1]27'!B:F,5,0),"0")</f>
        <v>0</v>
      </c>
      <c r="GR77" s="103">
        <f>IFERROR(VLOOKUP(B77,'[1]27'!B:J,9,0),"0")</f>
        <v>0</v>
      </c>
      <c r="GS77" s="103">
        <f>IFERROR(VLOOKUP(B77,'[1]27'!B:K,10,0),"0")</f>
        <v>0</v>
      </c>
      <c r="GT77" s="103">
        <f>IFERROR(VLOOKUP(B77,'[1]27'!B:L,11,0),"0")</f>
        <v>0</v>
      </c>
      <c r="GU77" s="101">
        <f t="shared" si="71"/>
        <v>2</v>
      </c>
      <c r="GV77" s="103">
        <f>IFERROR(VLOOKUP(B77,'[1]28'!B:D,3,0),"0")</f>
        <v>0</v>
      </c>
      <c r="GW77" s="103">
        <f>IFERROR(VLOOKUP(B77,'[1]28'!B:E,4,0),"0")</f>
        <v>0</v>
      </c>
      <c r="GX77" s="103">
        <f>IFERROR(VLOOKUP(B77,'[1]28'!B:F,5,0),"0")</f>
        <v>0</v>
      </c>
      <c r="GY77" s="103">
        <f>IFERROR(VLOOKUP(B77,'[1]28'!B:J,9,0),"0")</f>
        <v>0</v>
      </c>
      <c r="GZ77" s="103">
        <f>IFERROR(VLOOKUP(B77,'[1]28'!B:K,10,0),"0")</f>
        <v>0</v>
      </c>
      <c r="HA77" s="103">
        <f>IFERROR(VLOOKUP(B77,'[1]28'!B:L,11,0),"0")</f>
        <v>0</v>
      </c>
      <c r="HB77" s="101">
        <f t="shared" si="72"/>
        <v>0</v>
      </c>
      <c r="HC77" s="103">
        <f>IFERROR(VLOOKUP(B77,'[1]29'!B:D,3,0),"0")</f>
        <v>0</v>
      </c>
      <c r="HD77" s="103">
        <f>IFERROR(VLOOKUP(B77,'[1]29'!B:E,4,0),"0")</f>
        <v>10</v>
      </c>
      <c r="HE77" s="103">
        <f>IFERROR(VLOOKUP(B77,'[1]29'!B:F,5,0),"0")</f>
        <v>0</v>
      </c>
      <c r="HF77" s="103">
        <f>IFERROR(VLOOKUP(B77,'[1]29'!B:J,9,0),"0")</f>
        <v>0</v>
      </c>
      <c r="HG77" s="103">
        <f>IFERROR(VLOOKUP(B77,'[1]29'!B:K,10,0),"0")</f>
        <v>0</v>
      </c>
      <c r="HH77" s="103">
        <f>IFERROR(VLOOKUP(B77,'[1]29'!B:L,11,0),"0")</f>
        <v>0</v>
      </c>
      <c r="HI77" s="101">
        <f t="shared" si="73"/>
        <v>10</v>
      </c>
      <c r="HJ77" s="103">
        <f>IFERROR(VLOOKUP(B77,'[1]30'!B:D,3,0),"0")</f>
        <v>0</v>
      </c>
      <c r="HK77" s="103">
        <f>IFERROR(VLOOKUP(B77,'[1]30'!B:E,4,0),"0")</f>
        <v>8</v>
      </c>
      <c r="HL77" s="103">
        <f>IFERROR(VLOOKUP(B77,'[1]30'!B:F,5,0),"0")</f>
        <v>0</v>
      </c>
      <c r="HM77" s="103">
        <f>IFERROR(VLOOKUP(B77,'[1]30'!B:J,9,0),"0")</f>
        <v>0</v>
      </c>
      <c r="HN77" s="103">
        <f>IFERROR(VLOOKUP(B77,'[1]30'!B:K,10,0),"0")</f>
        <v>0</v>
      </c>
      <c r="HO77" s="103">
        <f>IFERROR(VLOOKUP(B77,'[1]30'!B:L,11,0),"0")</f>
        <v>0</v>
      </c>
      <c r="HP77" s="101">
        <f t="shared" si="74"/>
        <v>8</v>
      </c>
      <c r="HQ77" s="103">
        <f>IFERROR(VLOOKUP(B77,'[1]31'!B:D,3,0),"0")</f>
        <v>0</v>
      </c>
      <c r="HR77" s="103">
        <f>IFERROR(VLOOKUP(B77,'[1]31'!B:E,4,0),"0")</f>
        <v>0</v>
      </c>
      <c r="HS77" s="103">
        <f>IFERROR(VLOOKUP(B77,'[1]31'!B:F,5,0),"0")</f>
        <v>0</v>
      </c>
      <c r="HT77" s="103">
        <f>IFERROR(VLOOKUP(B77,'[1]31'!B:J,9,0),"0")</f>
        <v>0</v>
      </c>
      <c r="HU77" s="103">
        <f>IFERROR(VLOOKUP(B77,'[1]31'!B:K,10,0),"0")</f>
        <v>0</v>
      </c>
      <c r="HV77" s="103">
        <f>IFERROR(VLOOKUP(B77,'[1]31'!B:L,11,0),"0")</f>
        <v>0</v>
      </c>
      <c r="HW77" s="101">
        <f t="shared" si="75"/>
        <v>0</v>
      </c>
    </row>
    <row r="78" spans="1:231" x14ac:dyDescent="0.6">
      <c r="A78" s="83">
        <v>75</v>
      </c>
      <c r="B78" s="83">
        <v>1112010</v>
      </c>
      <c r="C78" s="84" t="s">
        <v>16938</v>
      </c>
      <c r="D78" s="83" t="s">
        <v>168</v>
      </c>
      <c r="E78" s="85">
        <v>28.44</v>
      </c>
      <c r="F78" s="99">
        <f t="shared" si="41"/>
        <v>3697.2000000000003</v>
      </c>
      <c r="G78" s="100">
        <f t="shared" si="42"/>
        <v>16</v>
      </c>
      <c r="H78" s="100">
        <f t="shared" si="42"/>
        <v>1</v>
      </c>
      <c r="I78" s="100">
        <f t="shared" si="42"/>
        <v>0</v>
      </c>
      <c r="J78" s="100">
        <f t="shared" si="42"/>
        <v>113</v>
      </c>
      <c r="K78" s="100">
        <f t="shared" si="42"/>
        <v>0</v>
      </c>
      <c r="L78" s="100">
        <f t="shared" si="42"/>
        <v>0</v>
      </c>
      <c r="M78" s="101">
        <f t="shared" si="44"/>
        <v>130</v>
      </c>
      <c r="N78" s="102">
        <f t="shared" si="43"/>
        <v>130</v>
      </c>
      <c r="O78" s="103">
        <f>IFERROR(VLOOKUP(B78,'[1]1'!B:D,3,0),"0")</f>
        <v>0</v>
      </c>
      <c r="P78" s="103">
        <f>IFERROR(VLOOKUP(B78,'[1]1'!B:E,4,0),"0")</f>
        <v>1</v>
      </c>
      <c r="Q78" s="103">
        <f>IFERROR(VLOOKUP(B78,'[1]1'!B:F,5,0),"0")</f>
        <v>0</v>
      </c>
      <c r="R78" s="103">
        <f>IFERROR(VLOOKUP(B78,'[1]1'!B:J,9,0),"0")</f>
        <v>1</v>
      </c>
      <c r="S78" s="103">
        <f>IFERROR(VLOOKUP(B78,'[1]1'!B:K,10,0),"0")</f>
        <v>0</v>
      </c>
      <c r="T78" s="103">
        <f>IFERROR(VLOOKUP(B78,'[1]1'!B:L,11,0),"0")</f>
        <v>0</v>
      </c>
      <c r="U78" s="101">
        <f t="shared" si="45"/>
        <v>2</v>
      </c>
      <c r="V78" s="103">
        <f>IFERROR(VLOOKUP(B78,'[1]2'!B:D,3,0),"0")</f>
        <v>0</v>
      </c>
      <c r="W78" s="103">
        <f>IFERROR(VLOOKUP(B78,'[1]2'!B:E,4,0),"0")</f>
        <v>0</v>
      </c>
      <c r="X78" s="103">
        <f>IFERROR(VLOOKUP(B78,'[1]2'!B:F,5,0),"0")</f>
        <v>0</v>
      </c>
      <c r="Y78" s="103">
        <f>IFERROR(VLOOKUP(B78,'[1]2'!B:J,9,0),"0")</f>
        <v>5</v>
      </c>
      <c r="Z78" s="103">
        <f>IFERROR(VLOOKUP(B78,'[1]2'!B:K,10,0),"0")</f>
        <v>0</v>
      </c>
      <c r="AA78" s="103">
        <f>IFERROR(VLOOKUP(B78,'[1]2'!B:L,11,0),"0")</f>
        <v>0</v>
      </c>
      <c r="AB78" s="101">
        <f t="shared" si="46"/>
        <v>5</v>
      </c>
      <c r="AC78" s="103">
        <f>IFERROR(VLOOKUP(B78,'[1]3'!B:D,3,0),"0")</f>
        <v>1</v>
      </c>
      <c r="AD78" s="103">
        <f>IFERROR(VLOOKUP(B78,'[1]3'!B:E,4,0),"0")</f>
        <v>0</v>
      </c>
      <c r="AE78" s="103">
        <f>IFERROR(VLOOKUP(B78,'[1]3'!B:F,5,0),"0")</f>
        <v>0</v>
      </c>
      <c r="AF78" s="103">
        <f>IFERROR(VLOOKUP(B78,'[1]3'!B:J,9,0),"0")</f>
        <v>0</v>
      </c>
      <c r="AG78" s="103">
        <f>IFERROR(VLOOKUP(B78,'[1]3'!B:K,10,0),"0")</f>
        <v>0</v>
      </c>
      <c r="AH78" s="103">
        <f>IFERROR(VLOOKUP(B78,'[1]3'!B:L,11,0),"0")</f>
        <v>0</v>
      </c>
      <c r="AI78" s="101">
        <f t="shared" si="47"/>
        <v>1</v>
      </c>
      <c r="AJ78" s="103">
        <f>IFERROR(VLOOKUP(B78,'[1]4'!B:D,3,0),"0")</f>
        <v>15</v>
      </c>
      <c r="AK78" s="103">
        <f>IFERROR(VLOOKUP(B78,'[1]4'!B:E,4,0),"0")</f>
        <v>0</v>
      </c>
      <c r="AL78" s="103">
        <f>IFERROR(VLOOKUP(B78,'[1]4'!B:F,5,0),"0")</f>
        <v>0</v>
      </c>
      <c r="AM78" s="103">
        <f>IFERROR(VLOOKUP(B78,'[1]4'!B:J,9,0),"0")</f>
        <v>0</v>
      </c>
      <c r="AN78" s="103">
        <f>IFERROR(VLOOKUP(B78,'[1]4'!B:K,10,0),"0")</f>
        <v>0</v>
      </c>
      <c r="AO78" s="103">
        <f>IFERROR(VLOOKUP(B78,'[1]4'!B:L,11,0),"0")</f>
        <v>0</v>
      </c>
      <c r="AP78" s="101">
        <f t="shared" si="48"/>
        <v>15</v>
      </c>
      <c r="AQ78" s="103">
        <f>IFERROR(VLOOKUP(B78,'[1]5'!B:D,3,0),"0")</f>
        <v>0</v>
      </c>
      <c r="AR78" s="103">
        <f>IFERROR(VLOOKUP(B78,'[1]5'!B:E,4,0),"0")</f>
        <v>0</v>
      </c>
      <c r="AS78" s="103">
        <f>IFERROR(VLOOKUP(B78,'[1]5'!B:F,5,0),"0")</f>
        <v>0</v>
      </c>
      <c r="AT78" s="103">
        <f>IFERROR(VLOOKUP(B78,'[1]5'!B:J,9,0),"0")</f>
        <v>0</v>
      </c>
      <c r="AU78" s="103">
        <f>IFERROR(VLOOKUP(B78,'[1]5'!B:K,10,0),"0")</f>
        <v>0</v>
      </c>
      <c r="AV78" s="103">
        <f>IFERROR(VLOOKUP(B78,'[1]5'!B:L,11,0),"0")</f>
        <v>0</v>
      </c>
      <c r="AW78" s="101">
        <f t="shared" si="49"/>
        <v>0</v>
      </c>
      <c r="AX78" s="103">
        <f>IFERROR(VLOOKUP(B78,'[1]6'!B:D,3,0),"0")</f>
        <v>0</v>
      </c>
      <c r="AY78" s="103">
        <f>IFERROR(VLOOKUP(B78,'[1]6'!B:E,4,0),"0")</f>
        <v>0</v>
      </c>
      <c r="AZ78" s="103">
        <f>IFERROR(VLOOKUP(B78,'[1]6'!B:F,5,0),"0")</f>
        <v>0</v>
      </c>
      <c r="BA78" s="103">
        <f>IFERROR(VLOOKUP(B78,'[1]6'!B:J,9,0),"0")</f>
        <v>0</v>
      </c>
      <c r="BB78" s="103">
        <f>IFERROR(VLOOKUP(B78,'[1]6'!B:K,10,0),"0")</f>
        <v>0</v>
      </c>
      <c r="BC78" s="103">
        <f>IFERROR(VLOOKUP(B78,'[1]6'!B:L,11,0),"0")</f>
        <v>0</v>
      </c>
      <c r="BD78" s="101">
        <f t="shared" si="50"/>
        <v>0</v>
      </c>
      <c r="BE78" s="103">
        <f>IFERROR(VLOOKUP(B78,'[1]7'!B:D,3,0),"0")</f>
        <v>0</v>
      </c>
      <c r="BF78" s="103">
        <f>IFERROR(VLOOKUP(B78,'[1]7'!B:E,4,0),"0")</f>
        <v>0</v>
      </c>
      <c r="BG78" s="103">
        <f>IFERROR(VLOOKUP(B78,'[1]7'!B:F,5,0),"0")</f>
        <v>0</v>
      </c>
      <c r="BH78" s="103">
        <f>IFERROR(VLOOKUP(B78,'[1]7'!B:J,9,0),"0")</f>
        <v>0</v>
      </c>
      <c r="BI78" s="103">
        <f>IFERROR(VLOOKUP(B78,'[1]7'!B:K,10,0),"0")</f>
        <v>0</v>
      </c>
      <c r="BJ78" s="103">
        <f>IFERROR(VLOOKUP(B78,'[1]7'!B:L,11,0),"0")</f>
        <v>0</v>
      </c>
      <c r="BK78" s="101">
        <f t="shared" si="51"/>
        <v>0</v>
      </c>
      <c r="BL78" s="103">
        <f>IFERROR(VLOOKUP(B78,'[1]8'!B:D,3,0),"0")</f>
        <v>0</v>
      </c>
      <c r="BM78" s="103">
        <f>IFERROR(VLOOKUP(B78,'[1]8'!B:E,4,0),"0")</f>
        <v>0</v>
      </c>
      <c r="BN78" s="103">
        <f>IFERROR(VLOOKUP(B78,'[1]8'!B:F,5,0),"0")</f>
        <v>0</v>
      </c>
      <c r="BO78" s="103">
        <f>IFERROR(VLOOKUP(B78,'[1]8'!B:J,9,0),"0")</f>
        <v>1</v>
      </c>
      <c r="BP78" s="103">
        <f>IFERROR(VLOOKUP(B78,'[1]8'!B:K,10,0),"0")</f>
        <v>0</v>
      </c>
      <c r="BQ78" s="103">
        <f>IFERROR(VLOOKUP(B78,'[1]8'!B:L,11,0),"0")</f>
        <v>0</v>
      </c>
      <c r="BR78" s="101">
        <f t="shared" si="52"/>
        <v>1</v>
      </c>
      <c r="BS78" s="103">
        <f>IFERROR(VLOOKUP(B78,'[1]9'!B:D,3,0),"0")</f>
        <v>0</v>
      </c>
      <c r="BT78" s="103">
        <f>IFERROR(VLOOKUP(B78,'[1]9'!B:E,4,0),"0")</f>
        <v>0</v>
      </c>
      <c r="BU78" s="103">
        <f>IFERROR(VLOOKUP(B78,'[1]9'!B:F,5,0),"0")</f>
        <v>0</v>
      </c>
      <c r="BV78" s="103">
        <f>IFERROR(VLOOKUP(B78,'[1]9'!B:J,9,0),"0")</f>
        <v>17</v>
      </c>
      <c r="BW78" s="103">
        <f>IFERROR(VLOOKUP(B78,'[1]9'!B:K,10,0),"0")</f>
        <v>0</v>
      </c>
      <c r="BX78" s="103">
        <f>IFERROR(VLOOKUP(B78,'[1]9'!B:L,11,0),"0")</f>
        <v>0</v>
      </c>
      <c r="BY78" s="101">
        <f t="shared" si="53"/>
        <v>17</v>
      </c>
      <c r="BZ78" s="103">
        <f>IFERROR(VLOOKUP(B78,'[1]10'!B:D,3,0),"0")</f>
        <v>0</v>
      </c>
      <c r="CA78" s="103">
        <f>IFERROR(VLOOKUP(B78,'[1]10'!B:E,4,0),"0")</f>
        <v>0</v>
      </c>
      <c r="CB78" s="103">
        <f>IFERROR(VLOOKUP(B78,'[1]10'!B:F,5,0),"0")</f>
        <v>0</v>
      </c>
      <c r="CC78" s="103">
        <f>IFERROR(VLOOKUP(B78,'[1]10'!B:J,9,0),"0")</f>
        <v>17</v>
      </c>
      <c r="CD78" s="103">
        <f>IFERROR(VLOOKUP(B78,'[1]10'!B:K,10,0),"0")</f>
        <v>0</v>
      </c>
      <c r="CE78" s="103">
        <f>IFERROR(VLOOKUP(B78,'[1]10'!B:L,11,0),"0")</f>
        <v>0</v>
      </c>
      <c r="CF78" s="101">
        <f t="shared" si="54"/>
        <v>17</v>
      </c>
      <c r="CG78" s="103">
        <f>IFERROR(VLOOKUP(B78,'[1]11'!B:D,3,0),"0")</f>
        <v>0</v>
      </c>
      <c r="CH78" s="103">
        <f>IFERROR(VLOOKUP(B78,'[1]11'!B:E,4,0),"0")</f>
        <v>0</v>
      </c>
      <c r="CI78" s="103">
        <f>IFERROR(VLOOKUP(B78,'[1]11'!B:F,5,0),"0")</f>
        <v>0</v>
      </c>
      <c r="CJ78" s="103">
        <f>IFERROR(VLOOKUP(B78,'[1]11'!B:J,9,0),"0")</f>
        <v>1</v>
      </c>
      <c r="CK78" s="103">
        <f>IFERROR(VLOOKUP(B78,'[1]11'!B:K,10,0),"0")</f>
        <v>0</v>
      </c>
      <c r="CL78" s="103">
        <f>IFERROR(VLOOKUP(B78,'[1]11'!B:L,11,0),"0")</f>
        <v>0</v>
      </c>
      <c r="CM78" s="101">
        <f t="shared" si="55"/>
        <v>1</v>
      </c>
      <c r="CN78" s="103">
        <f>IFERROR(VLOOKUP(B78,'[1]12'!B:D,3,0),"0")</f>
        <v>0</v>
      </c>
      <c r="CO78" s="103">
        <f>IFERROR(VLOOKUP(B78,'[1]12'!B:E,4,0),"0")</f>
        <v>0</v>
      </c>
      <c r="CP78" s="103">
        <f>IFERROR(VLOOKUP(B78,'[1]12'!B:F,5,0),"0")</f>
        <v>0</v>
      </c>
      <c r="CQ78" s="103">
        <f>IFERROR(VLOOKUP(B78,'[1]12'!B:J,9,0),"0")</f>
        <v>4</v>
      </c>
      <c r="CR78" s="103">
        <f>IFERROR(VLOOKUP(B78,'[1]12'!B:K,10,0),"0")</f>
        <v>0</v>
      </c>
      <c r="CS78" s="103">
        <f>IFERROR(VLOOKUP(B78,'[1]12'!B:L,11,0),"0")</f>
        <v>0</v>
      </c>
      <c r="CT78" s="101">
        <f t="shared" si="56"/>
        <v>4</v>
      </c>
      <c r="CU78" s="103">
        <f>IFERROR(VLOOKUP(B78,'[1]13'!B:D,3,0),"0")</f>
        <v>0</v>
      </c>
      <c r="CV78" s="103">
        <f>IFERROR(VLOOKUP(B78,'[1]13'!B:E,4,0),"0")</f>
        <v>0</v>
      </c>
      <c r="CW78" s="103">
        <f>IFERROR(VLOOKUP(B78,'[1]13'!B:F,5,0),"0")</f>
        <v>0</v>
      </c>
      <c r="CX78" s="103">
        <f>IFERROR(VLOOKUP(B78,'[1]13'!B:J,9,0),"0")</f>
        <v>1</v>
      </c>
      <c r="CY78" s="103">
        <f>IFERROR(VLOOKUP(B78,'[1]13'!B:K,10,0),"0")</f>
        <v>0</v>
      </c>
      <c r="CZ78" s="103">
        <f>IFERROR(VLOOKUP(B78,'[1]13'!B:L,11,0),"0")</f>
        <v>0</v>
      </c>
      <c r="DA78" s="101">
        <f t="shared" si="57"/>
        <v>1</v>
      </c>
      <c r="DB78" s="103">
        <f>IFERROR(VLOOKUP(B78,'[1]14'!B:D,3,0),"0")</f>
        <v>0</v>
      </c>
      <c r="DC78" s="103">
        <f>IFERROR(VLOOKUP(B78,'[1]14'!B:E,4,0),"0")</f>
        <v>0</v>
      </c>
      <c r="DD78" s="103">
        <f>IFERROR(VLOOKUP(B78,'[1]14'!B:F,5,0),"0")</f>
        <v>0</v>
      </c>
      <c r="DE78" s="103">
        <f>IFERROR(VLOOKUP(B78,'[1]14'!B:J,9,0),"0")</f>
        <v>36</v>
      </c>
      <c r="DF78" s="103">
        <f>IFERROR(VLOOKUP(B78,'[1]14'!B:K,10,0),"0")</f>
        <v>0</v>
      </c>
      <c r="DG78" s="103">
        <f>IFERROR(VLOOKUP(B78,'[1]14'!B:L,11,0),"0")</f>
        <v>0</v>
      </c>
      <c r="DH78" s="101">
        <f t="shared" si="58"/>
        <v>36</v>
      </c>
      <c r="DI78" s="103">
        <f>IFERROR(VLOOKUP(B78,'[1]15'!B:D,3,0),"0")</f>
        <v>0</v>
      </c>
      <c r="DJ78" s="103">
        <f>IFERROR(VLOOKUP(B78,'[1]15'!B:E,4,0),"0")</f>
        <v>0</v>
      </c>
      <c r="DK78" s="103">
        <f>IFERROR(VLOOKUP(B78,'[1]15'!B:F,5,0),"0")</f>
        <v>0</v>
      </c>
      <c r="DL78" s="103">
        <f>IFERROR(VLOOKUP(B78,'[1]15'!B:J,9,0),"0")</f>
        <v>30</v>
      </c>
      <c r="DM78" s="103">
        <f>IFERROR(VLOOKUP(B78,'[1]15'!B:K,10,0),"0")</f>
        <v>0</v>
      </c>
      <c r="DN78" s="103">
        <f>IFERROR(VLOOKUP(B78,'[1]15'!B:L,11,0),"0")</f>
        <v>0</v>
      </c>
      <c r="DO78" s="101">
        <f t="shared" si="59"/>
        <v>30</v>
      </c>
      <c r="DP78" s="103">
        <f>IFERROR(VLOOKUP(B78,'[1]16'!B:D,3,0),"0")</f>
        <v>0</v>
      </c>
      <c r="DQ78" s="103">
        <f>IFERROR(VLOOKUP(B78,'[1]16'!B:E,4,0),"0")</f>
        <v>0</v>
      </c>
      <c r="DR78" s="103">
        <f>IFERROR(VLOOKUP(B78,'[1]16'!B:F,5,0),"0")</f>
        <v>0</v>
      </c>
      <c r="DS78" s="103">
        <f>IFERROR(VLOOKUP(B78,'[1]16'!B:J,9,0),"0")</f>
        <v>0</v>
      </c>
      <c r="DT78" s="103">
        <f>IFERROR(VLOOKUP(B78,'[1]16'!B:K,10,0),"0")</f>
        <v>0</v>
      </c>
      <c r="DU78" s="103">
        <f>IFERROR(VLOOKUP(B78,'[1]16'!B:L,11,0),"0")</f>
        <v>0</v>
      </c>
      <c r="DV78" s="101">
        <f t="shared" si="60"/>
        <v>0</v>
      </c>
      <c r="DW78" s="103">
        <f>IFERROR(VLOOKUP(B78,'[1]17'!B:D,3,0),"0")</f>
        <v>0</v>
      </c>
      <c r="DX78" s="103">
        <f>IFERROR(VLOOKUP(B78,'[1]17'!B:E,4,0),"0")</f>
        <v>0</v>
      </c>
      <c r="DY78" s="103">
        <f>IFERROR(VLOOKUP(B78,'[1]17'!B:F,5,0),"0")</f>
        <v>0</v>
      </c>
      <c r="DZ78" s="103">
        <f>IFERROR(VLOOKUP(B78,'[1]17'!B:J,9,0),"0")</f>
        <v>0</v>
      </c>
      <c r="EA78" s="103">
        <f>IFERROR(VLOOKUP(B78,'[1]17'!B:K,10,0),"0")</f>
        <v>0</v>
      </c>
      <c r="EB78" s="103">
        <f>IFERROR(VLOOKUP(B78,'[1]17'!B:L,11,0),"0")</f>
        <v>0</v>
      </c>
      <c r="EC78" s="101">
        <f t="shared" si="61"/>
        <v>0</v>
      </c>
      <c r="ED78" s="103">
        <f>IFERROR(VLOOKUP(B78,'[1]18'!B:D,3,0),"0")</f>
        <v>0</v>
      </c>
      <c r="EE78" s="103">
        <f>IFERROR(VLOOKUP(B78,'[1]18'!B:E,4,0),"0")</f>
        <v>0</v>
      </c>
      <c r="EF78" s="103">
        <f>IFERROR(VLOOKUP(B78,'[1]18'!B:F,5,0),"0")</f>
        <v>0</v>
      </c>
      <c r="EG78" s="103">
        <f>IFERROR(VLOOKUP(B78,'[1]18'!B:J,9,0),"0")</f>
        <v>0</v>
      </c>
      <c r="EH78" s="103">
        <f>IFERROR(VLOOKUP(B78,'[1]18'!B:K,10,0),"0")</f>
        <v>0</v>
      </c>
      <c r="EI78" s="103">
        <f>IFERROR(VLOOKUP(B78,'[1]18'!B:L,11,0),"0")</f>
        <v>0</v>
      </c>
      <c r="EJ78" s="101">
        <f t="shared" si="62"/>
        <v>0</v>
      </c>
      <c r="EK78" s="103">
        <f>IFERROR(VLOOKUP(B78,'[1]19'!B:D,3,0),"0")</f>
        <v>0</v>
      </c>
      <c r="EL78" s="103">
        <f>IFERROR(VLOOKUP(B78,'[1]19'!B:E,4,0),"0")</f>
        <v>0</v>
      </c>
      <c r="EM78" s="103">
        <f>IFERROR(VLOOKUP(B78,'[1]19'!B:F,5,0),"0")</f>
        <v>0</v>
      </c>
      <c r="EN78" s="103">
        <f>IFERROR(VLOOKUP(B78,'[1]19'!B:J,9,0),"0")</f>
        <v>0</v>
      </c>
      <c r="EO78" s="103">
        <f>IFERROR(VLOOKUP(B78,'[1]19'!B:K,10,0),"0")</f>
        <v>0</v>
      </c>
      <c r="EP78" s="103">
        <f>IFERROR(VLOOKUP(B78,'[1]19'!B:L,11,0),"0")</f>
        <v>0</v>
      </c>
      <c r="EQ78" s="101">
        <f t="shared" si="63"/>
        <v>0</v>
      </c>
      <c r="ER78" s="103">
        <f>IFERROR(VLOOKUP(B78,'[1]20'!B:D,3,0),"0")</f>
        <v>0</v>
      </c>
      <c r="ES78" s="103">
        <f>IFERROR(VLOOKUP(B78,'[1]20'!B:E,4,0),"0")</f>
        <v>0</v>
      </c>
      <c r="ET78" s="103">
        <f>IFERROR(VLOOKUP(B78,'[1]20'!B:F,5,0),"0")</f>
        <v>0</v>
      </c>
      <c r="EU78" s="103">
        <f>IFERROR(VLOOKUP(B78,'[1]20'!B:J,9,0),"0")</f>
        <v>0</v>
      </c>
      <c r="EV78" s="103">
        <f>IFERROR(VLOOKUP(B78,'[1]20'!B:K,10,0),"0")</f>
        <v>0</v>
      </c>
      <c r="EW78" s="103">
        <f>IFERROR(VLOOKUP(B78,'[1]20'!B:L,11,0),"0")</f>
        <v>0</v>
      </c>
      <c r="EX78" s="101">
        <f t="shared" si="64"/>
        <v>0</v>
      </c>
      <c r="EY78" s="103">
        <f>IFERROR(VLOOKUP(B78,'[1]21'!B:D,3,0),"0")</f>
        <v>0</v>
      </c>
      <c r="EZ78" s="103">
        <f>IFERROR(VLOOKUP(B78,'[1]21'!B:E,4,0),"0")</f>
        <v>0</v>
      </c>
      <c r="FA78" s="103">
        <f>IFERROR(VLOOKUP(B78,'[1]21'!B:F,5,0),"0")</f>
        <v>0</v>
      </c>
      <c r="FB78" s="103">
        <f>IFERROR(VLOOKUP(B78,'[1]21'!B:J,9,0),"0")</f>
        <v>0</v>
      </c>
      <c r="FC78" s="103">
        <f>IFERROR(VLOOKUP(B78,'[1]21'!B:K,10,0),"0")</f>
        <v>0</v>
      </c>
      <c r="FD78" s="103">
        <f>IFERROR(VLOOKUP(B78,'[1]21'!B:L,11,0),"0")</f>
        <v>0</v>
      </c>
      <c r="FE78" s="101">
        <f t="shared" si="65"/>
        <v>0</v>
      </c>
      <c r="FF78" s="103">
        <f>IFERROR(VLOOKUP(B78,'[1]22'!B:D,3,0),"0")</f>
        <v>0</v>
      </c>
      <c r="FG78" s="103">
        <f>IFERROR(VLOOKUP(B78,'[1]22'!B:E,4,0),"0")</f>
        <v>0</v>
      </c>
      <c r="FH78" s="103">
        <f>IFERROR(VLOOKUP(B78,'[1]22'!B:F,5,0),"0")</f>
        <v>0</v>
      </c>
      <c r="FI78" s="103">
        <f>IFERROR(VLOOKUP(B78,'[1]22'!B:J,9,0),"0")</f>
        <v>0</v>
      </c>
      <c r="FJ78" s="103">
        <f>IFERROR(VLOOKUP(B78,'[1]22'!B:K,10,0),"0")</f>
        <v>0</v>
      </c>
      <c r="FK78" s="103">
        <f>IFERROR(VLOOKUP(B78,'[1]22'!B:L,11,0),"0")</f>
        <v>0</v>
      </c>
      <c r="FL78" s="101">
        <f t="shared" si="66"/>
        <v>0</v>
      </c>
      <c r="FM78" s="103">
        <f>IFERROR(VLOOKUP(B78,'[1]23'!B:D,3,0),"0")</f>
        <v>0</v>
      </c>
      <c r="FN78" s="103">
        <f>IFERROR(VLOOKUP(B78,'[1]23'!B:E,4,0),"0")</f>
        <v>0</v>
      </c>
      <c r="FO78" s="103">
        <f>IFERROR(VLOOKUP(B78,'[1]23'!B:F,5,0),"0")</f>
        <v>0</v>
      </c>
      <c r="FP78" s="103">
        <f>IFERROR(VLOOKUP(B78,'[1]23'!B:J,9,0),"0")</f>
        <v>0</v>
      </c>
      <c r="FQ78" s="103">
        <f>IFERROR(VLOOKUP(B78,'[1]23'!B:K,10,0),"0")</f>
        <v>0</v>
      </c>
      <c r="FR78" s="103">
        <f>IFERROR(VLOOKUP(B78,'[1]23'!B:L,11,0),"0")</f>
        <v>0</v>
      </c>
      <c r="FS78" s="101">
        <f t="shared" si="67"/>
        <v>0</v>
      </c>
      <c r="FT78" s="103">
        <f>IFERROR(VLOOKUP(B78,'[1]24'!B:D,3,0),"0")</f>
        <v>0</v>
      </c>
      <c r="FU78" s="103">
        <f>IFERROR(VLOOKUP(B78,'[1]24'!B:E,4,0),"0")</f>
        <v>0</v>
      </c>
      <c r="FV78" s="103">
        <f>IFERROR(VLOOKUP(B78,'[1]24'!B:F,5,0),"0")</f>
        <v>0</v>
      </c>
      <c r="FW78" s="103">
        <f>IFERROR(VLOOKUP(B78,'[1]24'!B:J,9,0),"0")</f>
        <v>0</v>
      </c>
      <c r="FX78" s="103">
        <f>IFERROR(VLOOKUP(B78,'[1]24'!B:K,10,0),"0")</f>
        <v>0</v>
      </c>
      <c r="FY78" s="103">
        <f>IFERROR(VLOOKUP(B78,'[1]24'!B:L,11,0),"0")</f>
        <v>0</v>
      </c>
      <c r="FZ78" s="101">
        <f t="shared" si="68"/>
        <v>0</v>
      </c>
      <c r="GA78" s="103">
        <f>IFERROR(VLOOKUP(B78,'[1]25'!B:D,3,0),"0")</f>
        <v>0</v>
      </c>
      <c r="GB78" s="103">
        <f>IFERROR(VLOOKUP(B78,'[1]25'!B:E,4,0),"0")</f>
        <v>0</v>
      </c>
      <c r="GC78" s="103">
        <f>IFERROR(VLOOKUP(B78,'[1]25'!B:F,5,0),"0")</f>
        <v>0</v>
      </c>
      <c r="GD78" s="103">
        <f>IFERROR(VLOOKUP(B78,'[1]25'!B:J,9,0),"0")</f>
        <v>0</v>
      </c>
      <c r="GE78" s="103">
        <f>IFERROR(VLOOKUP(B78,'[1]25'!B:K,10,0),"0")</f>
        <v>0</v>
      </c>
      <c r="GF78" s="103">
        <f>IFERROR(VLOOKUP(B78,'[1]25'!B:L,11,0),"0")</f>
        <v>0</v>
      </c>
      <c r="GG78" s="101">
        <f t="shared" si="69"/>
        <v>0</v>
      </c>
      <c r="GH78" s="103">
        <f>IFERROR(VLOOKUP(B78,'[1]26'!B:D,3,0),"0")</f>
        <v>0</v>
      </c>
      <c r="GI78" s="103">
        <f>IFERROR(VLOOKUP(B78,'[1]26'!B:E,4,0),"0")</f>
        <v>0</v>
      </c>
      <c r="GJ78" s="103">
        <f>IFERROR(VLOOKUP(B78,'[1]26'!B:F,5,0),"0")</f>
        <v>0</v>
      </c>
      <c r="GK78" s="103">
        <f>IFERROR(VLOOKUP(B78,'[1]26'!B:J,9,0),"0")</f>
        <v>0</v>
      </c>
      <c r="GL78" s="103">
        <f>IFERROR(VLOOKUP(B78,'[1]26'!B:K,10,0),"0")</f>
        <v>0</v>
      </c>
      <c r="GM78" s="103">
        <f>IFERROR(VLOOKUP(B78,'[1]26'!B:L,11,0),"0")</f>
        <v>0</v>
      </c>
      <c r="GN78" s="101">
        <f t="shared" si="70"/>
        <v>0</v>
      </c>
      <c r="GO78" s="103">
        <f>IFERROR(VLOOKUP(B78,'[1]27'!B:D,3,0),"0")</f>
        <v>0</v>
      </c>
      <c r="GP78" s="103">
        <f>IFERROR(VLOOKUP(B78,'[1]27'!B:E,4,0),"0")</f>
        <v>0</v>
      </c>
      <c r="GQ78" s="103">
        <f>IFERROR(VLOOKUP(B78,'[1]27'!B:F,5,0),"0")</f>
        <v>0</v>
      </c>
      <c r="GR78" s="103">
        <f>IFERROR(VLOOKUP(B78,'[1]27'!B:J,9,0),"0")</f>
        <v>0</v>
      </c>
      <c r="GS78" s="103">
        <f>IFERROR(VLOOKUP(B78,'[1]27'!B:K,10,0),"0")</f>
        <v>0</v>
      </c>
      <c r="GT78" s="103">
        <f>IFERROR(VLOOKUP(B78,'[1]27'!B:L,11,0),"0")</f>
        <v>0</v>
      </c>
      <c r="GU78" s="101">
        <f t="shared" si="71"/>
        <v>0</v>
      </c>
      <c r="GV78" s="103">
        <f>IFERROR(VLOOKUP(B78,'[1]28'!B:D,3,0),"0")</f>
        <v>0</v>
      </c>
      <c r="GW78" s="103">
        <f>IFERROR(VLOOKUP(B78,'[1]28'!B:E,4,0),"0")</f>
        <v>0</v>
      </c>
      <c r="GX78" s="103">
        <f>IFERROR(VLOOKUP(B78,'[1]28'!B:F,5,0),"0")</f>
        <v>0</v>
      </c>
      <c r="GY78" s="103">
        <f>IFERROR(VLOOKUP(B78,'[1]28'!B:J,9,0),"0")</f>
        <v>0</v>
      </c>
      <c r="GZ78" s="103">
        <f>IFERROR(VLOOKUP(B78,'[1]28'!B:K,10,0),"0")</f>
        <v>0</v>
      </c>
      <c r="HA78" s="103">
        <f>IFERROR(VLOOKUP(B78,'[1]28'!B:L,11,0),"0")</f>
        <v>0</v>
      </c>
      <c r="HB78" s="101">
        <f t="shared" si="72"/>
        <v>0</v>
      </c>
      <c r="HC78" s="103">
        <f>IFERROR(VLOOKUP(B78,'[1]29'!B:D,3,0),"0")</f>
        <v>0</v>
      </c>
      <c r="HD78" s="103">
        <f>IFERROR(VLOOKUP(B78,'[1]29'!B:E,4,0),"0")</f>
        <v>0</v>
      </c>
      <c r="HE78" s="103">
        <f>IFERROR(VLOOKUP(B78,'[1]29'!B:F,5,0),"0")</f>
        <v>0</v>
      </c>
      <c r="HF78" s="103">
        <f>IFERROR(VLOOKUP(B78,'[1]29'!B:J,9,0),"0")</f>
        <v>0</v>
      </c>
      <c r="HG78" s="103">
        <f>IFERROR(VLOOKUP(B78,'[1]29'!B:K,10,0),"0")</f>
        <v>0</v>
      </c>
      <c r="HH78" s="103">
        <f>IFERROR(VLOOKUP(B78,'[1]29'!B:L,11,0),"0")</f>
        <v>0</v>
      </c>
      <c r="HI78" s="101">
        <f t="shared" si="73"/>
        <v>0</v>
      </c>
      <c r="HJ78" s="103">
        <f>IFERROR(VLOOKUP(B78,'[1]30'!B:D,3,0),"0")</f>
        <v>0</v>
      </c>
      <c r="HK78" s="103">
        <f>IFERROR(VLOOKUP(B78,'[1]30'!B:E,4,0),"0")</f>
        <v>0</v>
      </c>
      <c r="HL78" s="103">
        <f>IFERROR(VLOOKUP(B78,'[1]30'!B:F,5,0),"0")</f>
        <v>0</v>
      </c>
      <c r="HM78" s="103">
        <f>IFERROR(VLOOKUP(B78,'[1]30'!B:J,9,0),"0")</f>
        <v>0</v>
      </c>
      <c r="HN78" s="103">
        <f>IFERROR(VLOOKUP(B78,'[1]30'!B:K,10,0),"0")</f>
        <v>0</v>
      </c>
      <c r="HO78" s="103">
        <f>IFERROR(VLOOKUP(B78,'[1]30'!B:L,11,0),"0")</f>
        <v>0</v>
      </c>
      <c r="HP78" s="101">
        <f t="shared" si="74"/>
        <v>0</v>
      </c>
      <c r="HQ78" s="103">
        <f>IFERROR(VLOOKUP(B78,'[1]31'!B:D,3,0),"0")</f>
        <v>0</v>
      </c>
      <c r="HR78" s="103">
        <f>IFERROR(VLOOKUP(B78,'[1]31'!B:E,4,0),"0")</f>
        <v>0</v>
      </c>
      <c r="HS78" s="103">
        <f>IFERROR(VLOOKUP(B78,'[1]31'!B:F,5,0),"0")</f>
        <v>0</v>
      </c>
      <c r="HT78" s="103">
        <f>IFERROR(VLOOKUP(B78,'[1]31'!B:J,9,0),"0")</f>
        <v>0</v>
      </c>
      <c r="HU78" s="103">
        <f>IFERROR(VLOOKUP(B78,'[1]31'!B:K,10,0),"0")</f>
        <v>0</v>
      </c>
      <c r="HV78" s="103">
        <f>IFERROR(VLOOKUP(B78,'[1]31'!B:L,11,0),"0")</f>
        <v>0</v>
      </c>
      <c r="HW78" s="101">
        <f t="shared" si="75"/>
        <v>0</v>
      </c>
    </row>
    <row r="79" spans="1:231" x14ac:dyDescent="0.6">
      <c r="A79" s="83">
        <v>76</v>
      </c>
      <c r="B79" s="83">
        <v>1112002</v>
      </c>
      <c r="C79" s="84" t="s">
        <v>16939</v>
      </c>
      <c r="D79" s="83" t="s">
        <v>168</v>
      </c>
      <c r="E79" s="85">
        <v>29.69</v>
      </c>
      <c r="F79" s="99">
        <f t="shared" si="41"/>
        <v>29.69</v>
      </c>
      <c r="G79" s="100">
        <f t="shared" si="42"/>
        <v>0</v>
      </c>
      <c r="H79" s="100">
        <f t="shared" si="42"/>
        <v>0</v>
      </c>
      <c r="I79" s="100">
        <f t="shared" si="42"/>
        <v>0</v>
      </c>
      <c r="J79" s="100">
        <f t="shared" si="42"/>
        <v>1</v>
      </c>
      <c r="K79" s="100">
        <f t="shared" si="42"/>
        <v>0</v>
      </c>
      <c r="L79" s="100">
        <f t="shared" si="42"/>
        <v>0</v>
      </c>
      <c r="M79" s="101">
        <f t="shared" si="44"/>
        <v>1</v>
      </c>
      <c r="N79" s="102">
        <f t="shared" si="43"/>
        <v>1</v>
      </c>
      <c r="O79" s="103">
        <f>IFERROR(VLOOKUP(B79,'[1]1'!B:D,3,0),"0")</f>
        <v>0</v>
      </c>
      <c r="P79" s="103">
        <f>IFERROR(VLOOKUP(B79,'[1]1'!B:E,4,0),"0")</f>
        <v>0</v>
      </c>
      <c r="Q79" s="103">
        <f>IFERROR(VLOOKUP(B79,'[1]1'!B:F,5,0),"0")</f>
        <v>0</v>
      </c>
      <c r="R79" s="103">
        <f>IFERROR(VLOOKUP(B79,'[1]1'!B:J,9,0),"0")</f>
        <v>1</v>
      </c>
      <c r="S79" s="103">
        <f>IFERROR(VLOOKUP(B79,'[1]1'!B:K,10,0),"0")</f>
        <v>0</v>
      </c>
      <c r="T79" s="103">
        <f>IFERROR(VLOOKUP(B79,'[1]1'!B:L,11,0),"0")</f>
        <v>0</v>
      </c>
      <c r="U79" s="101">
        <f t="shared" si="45"/>
        <v>1</v>
      </c>
      <c r="V79" s="103">
        <f>IFERROR(VLOOKUP(B79,'[1]2'!B:D,3,0),"0")</f>
        <v>0</v>
      </c>
      <c r="W79" s="103">
        <f>IFERROR(VLOOKUP(B79,'[1]2'!B:E,4,0),"0")</f>
        <v>0</v>
      </c>
      <c r="X79" s="103">
        <f>IFERROR(VLOOKUP(B79,'[1]2'!B:F,5,0),"0")</f>
        <v>0</v>
      </c>
      <c r="Y79" s="103">
        <f>IFERROR(VLOOKUP(B79,'[1]2'!B:J,9,0),"0")</f>
        <v>0</v>
      </c>
      <c r="Z79" s="103">
        <f>IFERROR(VLOOKUP(B79,'[1]2'!B:K,10,0),"0")</f>
        <v>0</v>
      </c>
      <c r="AA79" s="103">
        <f>IFERROR(VLOOKUP(B79,'[1]2'!B:L,11,0),"0")</f>
        <v>0</v>
      </c>
      <c r="AB79" s="101">
        <f t="shared" si="46"/>
        <v>0</v>
      </c>
      <c r="AC79" s="103">
        <f>IFERROR(VLOOKUP(B79,'[1]3'!B:D,3,0),"0")</f>
        <v>0</v>
      </c>
      <c r="AD79" s="103">
        <f>IFERROR(VLOOKUP(B79,'[1]3'!B:E,4,0),"0")</f>
        <v>0</v>
      </c>
      <c r="AE79" s="103">
        <f>IFERROR(VLOOKUP(B79,'[1]3'!B:F,5,0),"0")</f>
        <v>0</v>
      </c>
      <c r="AF79" s="103">
        <f>IFERROR(VLOOKUP(B79,'[1]3'!B:J,9,0),"0")</f>
        <v>0</v>
      </c>
      <c r="AG79" s="103">
        <f>IFERROR(VLOOKUP(B79,'[1]3'!B:K,10,0),"0")</f>
        <v>0</v>
      </c>
      <c r="AH79" s="103">
        <f>IFERROR(VLOOKUP(B79,'[1]3'!B:L,11,0),"0")</f>
        <v>0</v>
      </c>
      <c r="AI79" s="101">
        <f t="shared" si="47"/>
        <v>0</v>
      </c>
      <c r="AJ79" s="103">
        <f>IFERROR(VLOOKUP(B79,'[1]4'!B:D,3,0),"0")</f>
        <v>0</v>
      </c>
      <c r="AK79" s="103">
        <f>IFERROR(VLOOKUP(B79,'[1]4'!B:E,4,0),"0")</f>
        <v>0</v>
      </c>
      <c r="AL79" s="103">
        <f>IFERROR(VLOOKUP(B79,'[1]4'!B:F,5,0),"0")</f>
        <v>0</v>
      </c>
      <c r="AM79" s="103">
        <f>IFERROR(VLOOKUP(B79,'[1]4'!B:J,9,0),"0")</f>
        <v>0</v>
      </c>
      <c r="AN79" s="103">
        <f>IFERROR(VLOOKUP(B79,'[1]4'!B:K,10,0),"0")</f>
        <v>0</v>
      </c>
      <c r="AO79" s="103">
        <f>IFERROR(VLOOKUP(B79,'[1]4'!B:L,11,0),"0")</f>
        <v>0</v>
      </c>
      <c r="AP79" s="101">
        <f t="shared" si="48"/>
        <v>0</v>
      </c>
      <c r="AQ79" s="103">
        <f>IFERROR(VLOOKUP(B79,'[1]5'!B:D,3,0),"0")</f>
        <v>0</v>
      </c>
      <c r="AR79" s="103">
        <f>IFERROR(VLOOKUP(B79,'[1]5'!B:E,4,0),"0")</f>
        <v>0</v>
      </c>
      <c r="AS79" s="103">
        <f>IFERROR(VLOOKUP(B79,'[1]5'!B:F,5,0),"0")</f>
        <v>0</v>
      </c>
      <c r="AT79" s="103">
        <f>IFERROR(VLOOKUP(B79,'[1]5'!B:J,9,0),"0")</f>
        <v>0</v>
      </c>
      <c r="AU79" s="103">
        <f>IFERROR(VLOOKUP(B79,'[1]5'!B:K,10,0),"0")</f>
        <v>0</v>
      </c>
      <c r="AV79" s="103">
        <f>IFERROR(VLOOKUP(B79,'[1]5'!B:L,11,0),"0")</f>
        <v>0</v>
      </c>
      <c r="AW79" s="101">
        <f t="shared" si="49"/>
        <v>0</v>
      </c>
      <c r="AX79" s="103">
        <f>IFERROR(VLOOKUP(B79,'[1]6'!B:D,3,0),"0")</f>
        <v>0</v>
      </c>
      <c r="AY79" s="103">
        <f>IFERROR(VLOOKUP(B79,'[1]6'!B:E,4,0),"0")</f>
        <v>0</v>
      </c>
      <c r="AZ79" s="103">
        <f>IFERROR(VLOOKUP(B79,'[1]6'!B:F,5,0),"0")</f>
        <v>0</v>
      </c>
      <c r="BA79" s="103">
        <f>IFERROR(VLOOKUP(B79,'[1]6'!B:J,9,0),"0")</f>
        <v>0</v>
      </c>
      <c r="BB79" s="103">
        <f>IFERROR(VLOOKUP(B79,'[1]6'!B:K,10,0),"0")</f>
        <v>0</v>
      </c>
      <c r="BC79" s="103">
        <f>IFERROR(VLOOKUP(B79,'[1]6'!B:L,11,0),"0")</f>
        <v>0</v>
      </c>
      <c r="BD79" s="101">
        <f t="shared" si="50"/>
        <v>0</v>
      </c>
      <c r="BE79" s="103">
        <f>IFERROR(VLOOKUP(B79,'[1]7'!B:D,3,0),"0")</f>
        <v>0</v>
      </c>
      <c r="BF79" s="103">
        <f>IFERROR(VLOOKUP(B79,'[1]7'!B:E,4,0),"0")</f>
        <v>0</v>
      </c>
      <c r="BG79" s="103">
        <f>IFERROR(VLOOKUP(B79,'[1]7'!B:F,5,0),"0")</f>
        <v>0</v>
      </c>
      <c r="BH79" s="103">
        <f>IFERROR(VLOOKUP(B79,'[1]7'!B:J,9,0),"0")</f>
        <v>0</v>
      </c>
      <c r="BI79" s="103">
        <f>IFERROR(VLOOKUP(B79,'[1]7'!B:K,10,0),"0")</f>
        <v>0</v>
      </c>
      <c r="BJ79" s="103">
        <f>IFERROR(VLOOKUP(B79,'[1]7'!B:L,11,0),"0")</f>
        <v>0</v>
      </c>
      <c r="BK79" s="101">
        <f t="shared" si="51"/>
        <v>0</v>
      </c>
      <c r="BL79" s="103">
        <f>IFERROR(VLOOKUP(B79,'[1]8'!B:D,3,0),"0")</f>
        <v>0</v>
      </c>
      <c r="BM79" s="103">
        <f>IFERROR(VLOOKUP(B79,'[1]8'!B:E,4,0),"0")</f>
        <v>0</v>
      </c>
      <c r="BN79" s="103">
        <f>IFERROR(VLOOKUP(B79,'[1]8'!B:F,5,0),"0")</f>
        <v>0</v>
      </c>
      <c r="BO79" s="103">
        <f>IFERROR(VLOOKUP(B79,'[1]8'!B:J,9,0),"0")</f>
        <v>0</v>
      </c>
      <c r="BP79" s="103">
        <f>IFERROR(VLOOKUP(B79,'[1]8'!B:K,10,0),"0")</f>
        <v>0</v>
      </c>
      <c r="BQ79" s="103">
        <f>IFERROR(VLOOKUP(B79,'[1]8'!B:L,11,0),"0")</f>
        <v>0</v>
      </c>
      <c r="BR79" s="101">
        <f t="shared" si="52"/>
        <v>0</v>
      </c>
      <c r="BS79" s="103">
        <f>IFERROR(VLOOKUP(B79,'[1]9'!B:D,3,0),"0")</f>
        <v>0</v>
      </c>
      <c r="BT79" s="103">
        <f>IFERROR(VLOOKUP(B79,'[1]9'!B:E,4,0),"0")</f>
        <v>0</v>
      </c>
      <c r="BU79" s="103">
        <f>IFERROR(VLOOKUP(B79,'[1]9'!B:F,5,0),"0")</f>
        <v>0</v>
      </c>
      <c r="BV79" s="103">
        <f>IFERROR(VLOOKUP(B79,'[1]9'!B:J,9,0),"0")</f>
        <v>0</v>
      </c>
      <c r="BW79" s="103">
        <f>IFERROR(VLOOKUP(B79,'[1]9'!B:K,10,0),"0")</f>
        <v>0</v>
      </c>
      <c r="BX79" s="103">
        <f>IFERROR(VLOOKUP(B79,'[1]9'!B:L,11,0),"0")</f>
        <v>0</v>
      </c>
      <c r="BY79" s="101">
        <f t="shared" si="53"/>
        <v>0</v>
      </c>
      <c r="BZ79" s="103">
        <f>IFERROR(VLOOKUP(B79,'[1]10'!B:D,3,0),"0")</f>
        <v>0</v>
      </c>
      <c r="CA79" s="103">
        <f>IFERROR(VLOOKUP(B79,'[1]10'!B:E,4,0),"0")</f>
        <v>0</v>
      </c>
      <c r="CB79" s="103">
        <f>IFERROR(VLOOKUP(B79,'[1]10'!B:F,5,0),"0")</f>
        <v>0</v>
      </c>
      <c r="CC79" s="103">
        <f>IFERROR(VLOOKUP(B79,'[1]10'!B:J,9,0),"0")</f>
        <v>0</v>
      </c>
      <c r="CD79" s="103">
        <f>IFERROR(VLOOKUP(B79,'[1]10'!B:K,10,0),"0")</f>
        <v>0</v>
      </c>
      <c r="CE79" s="103">
        <f>IFERROR(VLOOKUP(B79,'[1]10'!B:L,11,0),"0")</f>
        <v>0</v>
      </c>
      <c r="CF79" s="101">
        <f t="shared" si="54"/>
        <v>0</v>
      </c>
      <c r="CG79" s="103">
        <f>IFERROR(VLOOKUP(B79,'[1]11'!B:D,3,0),"0")</f>
        <v>0</v>
      </c>
      <c r="CH79" s="103">
        <f>IFERROR(VLOOKUP(B79,'[1]11'!B:E,4,0),"0")</f>
        <v>0</v>
      </c>
      <c r="CI79" s="103">
        <f>IFERROR(VLOOKUP(B79,'[1]11'!B:F,5,0),"0")</f>
        <v>0</v>
      </c>
      <c r="CJ79" s="103">
        <f>IFERROR(VLOOKUP(B79,'[1]11'!B:J,9,0),"0")</f>
        <v>0</v>
      </c>
      <c r="CK79" s="103">
        <f>IFERROR(VLOOKUP(B79,'[1]11'!B:K,10,0),"0")</f>
        <v>0</v>
      </c>
      <c r="CL79" s="103">
        <f>IFERROR(VLOOKUP(B79,'[1]11'!B:L,11,0),"0")</f>
        <v>0</v>
      </c>
      <c r="CM79" s="101">
        <f t="shared" si="55"/>
        <v>0</v>
      </c>
      <c r="CN79" s="103">
        <f>IFERROR(VLOOKUP(B79,'[1]12'!B:D,3,0),"0")</f>
        <v>0</v>
      </c>
      <c r="CO79" s="103">
        <f>IFERROR(VLOOKUP(B79,'[1]12'!B:E,4,0),"0")</f>
        <v>0</v>
      </c>
      <c r="CP79" s="103">
        <f>IFERROR(VLOOKUP(B79,'[1]12'!B:F,5,0),"0")</f>
        <v>0</v>
      </c>
      <c r="CQ79" s="103">
        <f>IFERROR(VLOOKUP(B79,'[1]12'!B:J,9,0),"0")</f>
        <v>0</v>
      </c>
      <c r="CR79" s="103">
        <f>IFERROR(VLOOKUP(B79,'[1]12'!B:K,10,0),"0")</f>
        <v>0</v>
      </c>
      <c r="CS79" s="103">
        <f>IFERROR(VLOOKUP(B79,'[1]12'!B:L,11,0),"0")</f>
        <v>0</v>
      </c>
      <c r="CT79" s="101">
        <f t="shared" si="56"/>
        <v>0</v>
      </c>
      <c r="CU79" s="103">
        <f>IFERROR(VLOOKUP(B79,'[1]13'!B:D,3,0),"0")</f>
        <v>0</v>
      </c>
      <c r="CV79" s="103">
        <f>IFERROR(VLOOKUP(B79,'[1]13'!B:E,4,0),"0")</f>
        <v>0</v>
      </c>
      <c r="CW79" s="103">
        <f>IFERROR(VLOOKUP(B79,'[1]13'!B:F,5,0),"0")</f>
        <v>0</v>
      </c>
      <c r="CX79" s="103">
        <f>IFERROR(VLOOKUP(B79,'[1]13'!B:J,9,0),"0")</f>
        <v>0</v>
      </c>
      <c r="CY79" s="103">
        <f>IFERROR(VLOOKUP(B79,'[1]13'!B:K,10,0),"0")</f>
        <v>0</v>
      </c>
      <c r="CZ79" s="103">
        <f>IFERROR(VLOOKUP(B79,'[1]13'!B:L,11,0),"0")</f>
        <v>0</v>
      </c>
      <c r="DA79" s="101">
        <f t="shared" si="57"/>
        <v>0</v>
      </c>
      <c r="DB79" s="103">
        <f>IFERROR(VLOOKUP(B79,'[1]14'!B:D,3,0),"0")</f>
        <v>0</v>
      </c>
      <c r="DC79" s="103">
        <f>IFERROR(VLOOKUP(B79,'[1]14'!B:E,4,0),"0")</f>
        <v>0</v>
      </c>
      <c r="DD79" s="103">
        <f>IFERROR(VLOOKUP(B79,'[1]14'!B:F,5,0),"0")</f>
        <v>0</v>
      </c>
      <c r="DE79" s="103">
        <f>IFERROR(VLOOKUP(B79,'[1]14'!B:J,9,0),"0")</f>
        <v>0</v>
      </c>
      <c r="DF79" s="103">
        <f>IFERROR(VLOOKUP(B79,'[1]14'!B:K,10,0),"0")</f>
        <v>0</v>
      </c>
      <c r="DG79" s="103">
        <f>IFERROR(VLOOKUP(B79,'[1]14'!B:L,11,0),"0")</f>
        <v>0</v>
      </c>
      <c r="DH79" s="101">
        <f t="shared" si="58"/>
        <v>0</v>
      </c>
      <c r="DI79" s="103">
        <f>IFERROR(VLOOKUP(B79,'[1]15'!B:D,3,0),"0")</f>
        <v>0</v>
      </c>
      <c r="DJ79" s="103">
        <f>IFERROR(VLOOKUP(B79,'[1]15'!B:E,4,0),"0")</f>
        <v>0</v>
      </c>
      <c r="DK79" s="103">
        <f>IFERROR(VLOOKUP(B79,'[1]15'!B:F,5,0),"0")</f>
        <v>0</v>
      </c>
      <c r="DL79" s="103">
        <f>IFERROR(VLOOKUP(B79,'[1]15'!B:J,9,0),"0")</f>
        <v>0</v>
      </c>
      <c r="DM79" s="103">
        <f>IFERROR(VLOOKUP(B79,'[1]15'!B:K,10,0),"0")</f>
        <v>0</v>
      </c>
      <c r="DN79" s="103">
        <f>IFERROR(VLOOKUP(B79,'[1]15'!B:L,11,0),"0")</f>
        <v>0</v>
      </c>
      <c r="DO79" s="101">
        <f t="shared" si="59"/>
        <v>0</v>
      </c>
      <c r="DP79" s="103">
        <f>IFERROR(VLOOKUP(B79,'[1]16'!B:D,3,0),"0")</f>
        <v>0</v>
      </c>
      <c r="DQ79" s="103">
        <f>IFERROR(VLOOKUP(B79,'[1]16'!B:E,4,0),"0")</f>
        <v>0</v>
      </c>
      <c r="DR79" s="103">
        <f>IFERROR(VLOOKUP(B79,'[1]16'!B:F,5,0),"0")</f>
        <v>0</v>
      </c>
      <c r="DS79" s="103">
        <f>IFERROR(VLOOKUP(B79,'[1]16'!B:J,9,0),"0")</f>
        <v>0</v>
      </c>
      <c r="DT79" s="103">
        <f>IFERROR(VLOOKUP(B79,'[1]16'!B:K,10,0),"0")</f>
        <v>0</v>
      </c>
      <c r="DU79" s="103">
        <f>IFERROR(VLOOKUP(B79,'[1]16'!B:L,11,0),"0")</f>
        <v>0</v>
      </c>
      <c r="DV79" s="101">
        <f t="shared" si="60"/>
        <v>0</v>
      </c>
      <c r="DW79" s="103">
        <f>IFERROR(VLOOKUP(B79,'[1]17'!B:D,3,0),"0")</f>
        <v>0</v>
      </c>
      <c r="DX79" s="103">
        <f>IFERROR(VLOOKUP(B79,'[1]17'!B:E,4,0),"0")</f>
        <v>0</v>
      </c>
      <c r="DY79" s="103">
        <f>IFERROR(VLOOKUP(B79,'[1]17'!B:F,5,0),"0")</f>
        <v>0</v>
      </c>
      <c r="DZ79" s="103">
        <f>IFERROR(VLOOKUP(B79,'[1]17'!B:J,9,0),"0")</f>
        <v>0</v>
      </c>
      <c r="EA79" s="103">
        <f>IFERROR(VLOOKUP(B79,'[1]17'!B:K,10,0),"0")</f>
        <v>0</v>
      </c>
      <c r="EB79" s="103">
        <f>IFERROR(VLOOKUP(B79,'[1]17'!B:L,11,0),"0")</f>
        <v>0</v>
      </c>
      <c r="EC79" s="101">
        <f t="shared" si="61"/>
        <v>0</v>
      </c>
      <c r="ED79" s="103">
        <f>IFERROR(VLOOKUP(B79,'[1]18'!B:D,3,0),"0")</f>
        <v>0</v>
      </c>
      <c r="EE79" s="103">
        <f>IFERROR(VLOOKUP(B79,'[1]18'!B:E,4,0),"0")</f>
        <v>0</v>
      </c>
      <c r="EF79" s="103">
        <f>IFERROR(VLOOKUP(B79,'[1]18'!B:F,5,0),"0")</f>
        <v>0</v>
      </c>
      <c r="EG79" s="103">
        <f>IFERROR(VLOOKUP(B79,'[1]18'!B:J,9,0),"0")</f>
        <v>0</v>
      </c>
      <c r="EH79" s="103">
        <f>IFERROR(VLOOKUP(B79,'[1]18'!B:K,10,0),"0")</f>
        <v>0</v>
      </c>
      <c r="EI79" s="103">
        <f>IFERROR(VLOOKUP(B79,'[1]18'!B:L,11,0),"0")</f>
        <v>0</v>
      </c>
      <c r="EJ79" s="101">
        <f t="shared" si="62"/>
        <v>0</v>
      </c>
      <c r="EK79" s="103">
        <f>IFERROR(VLOOKUP(B79,'[1]19'!B:D,3,0),"0")</f>
        <v>0</v>
      </c>
      <c r="EL79" s="103">
        <f>IFERROR(VLOOKUP(B79,'[1]19'!B:E,4,0),"0")</f>
        <v>0</v>
      </c>
      <c r="EM79" s="103">
        <f>IFERROR(VLOOKUP(B79,'[1]19'!B:F,5,0),"0")</f>
        <v>0</v>
      </c>
      <c r="EN79" s="103">
        <f>IFERROR(VLOOKUP(B79,'[1]19'!B:J,9,0),"0")</f>
        <v>0</v>
      </c>
      <c r="EO79" s="103">
        <f>IFERROR(VLOOKUP(B79,'[1]19'!B:K,10,0),"0")</f>
        <v>0</v>
      </c>
      <c r="EP79" s="103">
        <f>IFERROR(VLOOKUP(B79,'[1]19'!B:L,11,0),"0")</f>
        <v>0</v>
      </c>
      <c r="EQ79" s="101">
        <f t="shared" si="63"/>
        <v>0</v>
      </c>
      <c r="ER79" s="103">
        <f>IFERROR(VLOOKUP(B79,'[1]20'!B:D,3,0),"0")</f>
        <v>0</v>
      </c>
      <c r="ES79" s="103">
        <f>IFERROR(VLOOKUP(B79,'[1]20'!B:E,4,0),"0")</f>
        <v>0</v>
      </c>
      <c r="ET79" s="103">
        <f>IFERROR(VLOOKUP(B79,'[1]20'!B:F,5,0),"0")</f>
        <v>0</v>
      </c>
      <c r="EU79" s="103">
        <f>IFERROR(VLOOKUP(B79,'[1]20'!B:J,9,0),"0")</f>
        <v>0</v>
      </c>
      <c r="EV79" s="103">
        <f>IFERROR(VLOOKUP(B79,'[1]20'!B:K,10,0),"0")</f>
        <v>0</v>
      </c>
      <c r="EW79" s="103">
        <f>IFERROR(VLOOKUP(B79,'[1]20'!B:L,11,0),"0")</f>
        <v>0</v>
      </c>
      <c r="EX79" s="101">
        <f t="shared" si="64"/>
        <v>0</v>
      </c>
      <c r="EY79" s="103">
        <f>IFERROR(VLOOKUP(B79,'[1]21'!B:D,3,0),"0")</f>
        <v>0</v>
      </c>
      <c r="EZ79" s="103">
        <f>IFERROR(VLOOKUP(B79,'[1]21'!B:E,4,0),"0")</f>
        <v>0</v>
      </c>
      <c r="FA79" s="103">
        <f>IFERROR(VLOOKUP(B79,'[1]21'!B:F,5,0),"0")</f>
        <v>0</v>
      </c>
      <c r="FB79" s="103">
        <f>IFERROR(VLOOKUP(B79,'[1]21'!B:J,9,0),"0")</f>
        <v>0</v>
      </c>
      <c r="FC79" s="103">
        <f>IFERROR(VLOOKUP(B79,'[1]21'!B:K,10,0),"0")</f>
        <v>0</v>
      </c>
      <c r="FD79" s="103">
        <f>IFERROR(VLOOKUP(B79,'[1]21'!B:L,11,0),"0")</f>
        <v>0</v>
      </c>
      <c r="FE79" s="101">
        <f t="shared" si="65"/>
        <v>0</v>
      </c>
      <c r="FF79" s="103">
        <f>IFERROR(VLOOKUP(B79,'[1]22'!B:D,3,0),"0")</f>
        <v>0</v>
      </c>
      <c r="FG79" s="103">
        <f>IFERROR(VLOOKUP(B79,'[1]22'!B:E,4,0),"0")</f>
        <v>0</v>
      </c>
      <c r="FH79" s="103">
        <f>IFERROR(VLOOKUP(B79,'[1]22'!B:F,5,0),"0")</f>
        <v>0</v>
      </c>
      <c r="FI79" s="103">
        <f>IFERROR(VLOOKUP(B79,'[1]22'!B:J,9,0),"0")</f>
        <v>0</v>
      </c>
      <c r="FJ79" s="103">
        <f>IFERROR(VLOOKUP(B79,'[1]22'!B:K,10,0),"0")</f>
        <v>0</v>
      </c>
      <c r="FK79" s="103">
        <f>IFERROR(VLOOKUP(B79,'[1]22'!B:L,11,0),"0")</f>
        <v>0</v>
      </c>
      <c r="FL79" s="101">
        <f t="shared" si="66"/>
        <v>0</v>
      </c>
      <c r="FM79" s="103">
        <f>IFERROR(VLOOKUP(B79,'[1]23'!B:D,3,0),"0")</f>
        <v>0</v>
      </c>
      <c r="FN79" s="103">
        <f>IFERROR(VLOOKUP(B79,'[1]23'!B:E,4,0),"0")</f>
        <v>0</v>
      </c>
      <c r="FO79" s="103">
        <f>IFERROR(VLOOKUP(B79,'[1]23'!B:F,5,0),"0")</f>
        <v>0</v>
      </c>
      <c r="FP79" s="103">
        <f>IFERROR(VLOOKUP(B79,'[1]23'!B:J,9,0),"0")</f>
        <v>0</v>
      </c>
      <c r="FQ79" s="103">
        <f>IFERROR(VLOOKUP(B79,'[1]23'!B:K,10,0),"0")</f>
        <v>0</v>
      </c>
      <c r="FR79" s="103">
        <f>IFERROR(VLOOKUP(B79,'[1]23'!B:L,11,0),"0")</f>
        <v>0</v>
      </c>
      <c r="FS79" s="101">
        <f t="shared" si="67"/>
        <v>0</v>
      </c>
      <c r="FT79" s="103">
        <f>IFERROR(VLOOKUP(B79,'[1]24'!B:D,3,0),"0")</f>
        <v>0</v>
      </c>
      <c r="FU79" s="103">
        <f>IFERROR(VLOOKUP(B79,'[1]24'!B:E,4,0),"0")</f>
        <v>0</v>
      </c>
      <c r="FV79" s="103">
        <f>IFERROR(VLOOKUP(B79,'[1]24'!B:F,5,0),"0")</f>
        <v>0</v>
      </c>
      <c r="FW79" s="103">
        <f>IFERROR(VLOOKUP(B79,'[1]24'!B:J,9,0),"0")</f>
        <v>0</v>
      </c>
      <c r="FX79" s="103">
        <f>IFERROR(VLOOKUP(B79,'[1]24'!B:K,10,0),"0")</f>
        <v>0</v>
      </c>
      <c r="FY79" s="103">
        <f>IFERROR(VLOOKUP(B79,'[1]24'!B:L,11,0),"0")</f>
        <v>0</v>
      </c>
      <c r="FZ79" s="101">
        <f t="shared" si="68"/>
        <v>0</v>
      </c>
      <c r="GA79" s="103">
        <f>IFERROR(VLOOKUP(B79,'[1]25'!B:D,3,0),"0")</f>
        <v>0</v>
      </c>
      <c r="GB79" s="103">
        <f>IFERROR(VLOOKUP(B79,'[1]25'!B:E,4,0),"0")</f>
        <v>0</v>
      </c>
      <c r="GC79" s="103">
        <f>IFERROR(VLOOKUP(B79,'[1]25'!B:F,5,0),"0")</f>
        <v>0</v>
      </c>
      <c r="GD79" s="103">
        <f>IFERROR(VLOOKUP(B79,'[1]25'!B:J,9,0),"0")</f>
        <v>0</v>
      </c>
      <c r="GE79" s="103">
        <f>IFERROR(VLOOKUP(B79,'[1]25'!B:K,10,0),"0")</f>
        <v>0</v>
      </c>
      <c r="GF79" s="103">
        <f>IFERROR(VLOOKUP(B79,'[1]25'!B:L,11,0),"0")</f>
        <v>0</v>
      </c>
      <c r="GG79" s="101">
        <f t="shared" si="69"/>
        <v>0</v>
      </c>
      <c r="GH79" s="103">
        <f>IFERROR(VLOOKUP(B79,'[1]26'!B:D,3,0),"0")</f>
        <v>0</v>
      </c>
      <c r="GI79" s="103">
        <f>IFERROR(VLOOKUP(B79,'[1]26'!B:E,4,0),"0")</f>
        <v>0</v>
      </c>
      <c r="GJ79" s="103">
        <f>IFERROR(VLOOKUP(B79,'[1]26'!B:F,5,0),"0")</f>
        <v>0</v>
      </c>
      <c r="GK79" s="103">
        <f>IFERROR(VLOOKUP(B79,'[1]26'!B:J,9,0),"0")</f>
        <v>0</v>
      </c>
      <c r="GL79" s="103">
        <f>IFERROR(VLOOKUP(B79,'[1]26'!B:K,10,0),"0")</f>
        <v>0</v>
      </c>
      <c r="GM79" s="103">
        <f>IFERROR(VLOOKUP(B79,'[1]26'!B:L,11,0),"0")</f>
        <v>0</v>
      </c>
      <c r="GN79" s="101">
        <f t="shared" si="70"/>
        <v>0</v>
      </c>
      <c r="GO79" s="103">
        <f>IFERROR(VLOOKUP(B79,'[1]27'!B:D,3,0),"0")</f>
        <v>0</v>
      </c>
      <c r="GP79" s="103">
        <f>IFERROR(VLOOKUP(B79,'[1]27'!B:E,4,0),"0")</f>
        <v>0</v>
      </c>
      <c r="GQ79" s="103">
        <f>IFERROR(VLOOKUP(B79,'[1]27'!B:F,5,0),"0")</f>
        <v>0</v>
      </c>
      <c r="GR79" s="103">
        <f>IFERROR(VLOOKUP(B79,'[1]27'!B:J,9,0),"0")</f>
        <v>0</v>
      </c>
      <c r="GS79" s="103">
        <f>IFERROR(VLOOKUP(B79,'[1]27'!B:K,10,0),"0")</f>
        <v>0</v>
      </c>
      <c r="GT79" s="103">
        <f>IFERROR(VLOOKUP(B79,'[1]27'!B:L,11,0),"0")</f>
        <v>0</v>
      </c>
      <c r="GU79" s="101">
        <f t="shared" si="71"/>
        <v>0</v>
      </c>
      <c r="GV79" s="103">
        <f>IFERROR(VLOOKUP(B79,'[1]28'!B:D,3,0),"0")</f>
        <v>0</v>
      </c>
      <c r="GW79" s="103">
        <f>IFERROR(VLOOKUP(B79,'[1]28'!B:E,4,0),"0")</f>
        <v>0</v>
      </c>
      <c r="GX79" s="103">
        <f>IFERROR(VLOOKUP(B79,'[1]28'!B:F,5,0),"0")</f>
        <v>0</v>
      </c>
      <c r="GY79" s="103">
        <f>IFERROR(VLOOKUP(B79,'[1]28'!B:J,9,0),"0")</f>
        <v>0</v>
      </c>
      <c r="GZ79" s="103">
        <f>IFERROR(VLOOKUP(B79,'[1]28'!B:K,10,0),"0")</f>
        <v>0</v>
      </c>
      <c r="HA79" s="103">
        <f>IFERROR(VLOOKUP(B79,'[1]28'!B:L,11,0),"0")</f>
        <v>0</v>
      </c>
      <c r="HB79" s="101">
        <f t="shared" si="72"/>
        <v>0</v>
      </c>
      <c r="HC79" s="103">
        <f>IFERROR(VLOOKUP(B79,'[1]29'!B:D,3,0),"0")</f>
        <v>0</v>
      </c>
      <c r="HD79" s="103">
        <f>IFERROR(VLOOKUP(B79,'[1]29'!B:E,4,0),"0")</f>
        <v>0</v>
      </c>
      <c r="HE79" s="103">
        <f>IFERROR(VLOOKUP(B79,'[1]29'!B:F,5,0),"0")</f>
        <v>0</v>
      </c>
      <c r="HF79" s="103">
        <f>IFERROR(VLOOKUP(B79,'[1]29'!B:J,9,0),"0")</f>
        <v>0</v>
      </c>
      <c r="HG79" s="103">
        <f>IFERROR(VLOOKUP(B79,'[1]29'!B:K,10,0),"0")</f>
        <v>0</v>
      </c>
      <c r="HH79" s="103">
        <f>IFERROR(VLOOKUP(B79,'[1]29'!B:L,11,0),"0")</f>
        <v>0</v>
      </c>
      <c r="HI79" s="101">
        <f t="shared" si="73"/>
        <v>0</v>
      </c>
      <c r="HJ79" s="103">
        <f>IFERROR(VLOOKUP(B79,'[1]30'!B:D,3,0),"0")</f>
        <v>0</v>
      </c>
      <c r="HK79" s="103">
        <f>IFERROR(VLOOKUP(B79,'[1]30'!B:E,4,0),"0")</f>
        <v>0</v>
      </c>
      <c r="HL79" s="103">
        <f>IFERROR(VLOOKUP(B79,'[1]30'!B:F,5,0),"0")</f>
        <v>0</v>
      </c>
      <c r="HM79" s="103">
        <f>IFERROR(VLOOKUP(B79,'[1]30'!B:J,9,0),"0")</f>
        <v>0</v>
      </c>
      <c r="HN79" s="103">
        <f>IFERROR(VLOOKUP(B79,'[1]30'!B:K,10,0),"0")</f>
        <v>0</v>
      </c>
      <c r="HO79" s="103">
        <f>IFERROR(VLOOKUP(B79,'[1]30'!B:L,11,0),"0")</f>
        <v>0</v>
      </c>
      <c r="HP79" s="101">
        <f t="shared" si="74"/>
        <v>0</v>
      </c>
      <c r="HQ79" s="103">
        <f>IFERROR(VLOOKUP(B79,'[1]31'!B:D,3,0),"0")</f>
        <v>0</v>
      </c>
      <c r="HR79" s="103">
        <f>IFERROR(VLOOKUP(B79,'[1]31'!B:E,4,0),"0")</f>
        <v>0</v>
      </c>
      <c r="HS79" s="103">
        <f>IFERROR(VLOOKUP(B79,'[1]31'!B:F,5,0),"0")</f>
        <v>0</v>
      </c>
      <c r="HT79" s="103">
        <f>IFERROR(VLOOKUP(B79,'[1]31'!B:J,9,0),"0")</f>
        <v>0</v>
      </c>
      <c r="HU79" s="103">
        <f>IFERROR(VLOOKUP(B79,'[1]31'!B:K,10,0),"0")</f>
        <v>0</v>
      </c>
      <c r="HV79" s="103">
        <f>IFERROR(VLOOKUP(B79,'[1]31'!B:L,11,0),"0")</f>
        <v>0</v>
      </c>
      <c r="HW79" s="101">
        <f t="shared" si="75"/>
        <v>0</v>
      </c>
    </row>
    <row r="80" spans="1:231" x14ac:dyDescent="0.6">
      <c r="A80" s="83">
        <v>77</v>
      </c>
      <c r="B80" s="83">
        <v>1112004</v>
      </c>
      <c r="C80" s="84" t="s">
        <v>16940</v>
      </c>
      <c r="D80" s="83" t="s">
        <v>168</v>
      </c>
      <c r="E80" s="85">
        <v>31.59</v>
      </c>
      <c r="F80" s="99">
        <f t="shared" si="41"/>
        <v>63.18</v>
      </c>
      <c r="G80" s="100">
        <f t="shared" si="42"/>
        <v>0</v>
      </c>
      <c r="H80" s="100">
        <f t="shared" si="42"/>
        <v>0</v>
      </c>
      <c r="I80" s="100">
        <f t="shared" si="42"/>
        <v>0</v>
      </c>
      <c r="J80" s="100">
        <f t="shared" si="42"/>
        <v>2</v>
      </c>
      <c r="K80" s="100">
        <f t="shared" si="42"/>
        <v>0</v>
      </c>
      <c r="L80" s="100">
        <f t="shared" si="42"/>
        <v>0</v>
      </c>
      <c r="M80" s="101">
        <f t="shared" si="44"/>
        <v>2</v>
      </c>
      <c r="N80" s="102">
        <f t="shared" si="43"/>
        <v>2</v>
      </c>
      <c r="O80" s="103">
        <f>IFERROR(VLOOKUP(B80,'[1]1'!B:D,3,0),"0")</f>
        <v>0</v>
      </c>
      <c r="P80" s="103">
        <f>IFERROR(VLOOKUP(B80,'[1]1'!B:E,4,0),"0")</f>
        <v>0</v>
      </c>
      <c r="Q80" s="103">
        <f>IFERROR(VLOOKUP(B80,'[1]1'!B:F,5,0),"0")</f>
        <v>0</v>
      </c>
      <c r="R80" s="103">
        <f>IFERROR(VLOOKUP(B80,'[1]1'!B:J,9,0),"0")</f>
        <v>1</v>
      </c>
      <c r="S80" s="103">
        <f>IFERROR(VLOOKUP(B80,'[1]1'!B:K,10,0),"0")</f>
        <v>0</v>
      </c>
      <c r="T80" s="103">
        <f>IFERROR(VLOOKUP(B80,'[1]1'!B:L,11,0),"0")</f>
        <v>0</v>
      </c>
      <c r="U80" s="101">
        <f t="shared" si="45"/>
        <v>1</v>
      </c>
      <c r="V80" s="103">
        <f>IFERROR(VLOOKUP(B80,'[1]2'!B:D,3,0),"0")</f>
        <v>0</v>
      </c>
      <c r="W80" s="103">
        <f>IFERROR(VLOOKUP(B80,'[1]2'!B:E,4,0),"0")</f>
        <v>0</v>
      </c>
      <c r="X80" s="103">
        <f>IFERROR(VLOOKUP(B80,'[1]2'!B:F,5,0),"0")</f>
        <v>0</v>
      </c>
      <c r="Y80" s="103">
        <f>IFERROR(VLOOKUP(B80,'[1]2'!B:J,9,0),"0")</f>
        <v>0</v>
      </c>
      <c r="Z80" s="103">
        <f>IFERROR(VLOOKUP(B80,'[1]2'!B:K,10,0),"0")</f>
        <v>0</v>
      </c>
      <c r="AA80" s="103">
        <f>IFERROR(VLOOKUP(B80,'[1]2'!B:L,11,0),"0")</f>
        <v>0</v>
      </c>
      <c r="AB80" s="101">
        <f t="shared" si="46"/>
        <v>0</v>
      </c>
      <c r="AC80" s="103">
        <f>IFERROR(VLOOKUP(B80,'[1]3'!B:D,3,0),"0")</f>
        <v>0</v>
      </c>
      <c r="AD80" s="103">
        <f>IFERROR(VLOOKUP(B80,'[1]3'!B:E,4,0),"0")</f>
        <v>0</v>
      </c>
      <c r="AE80" s="103">
        <f>IFERROR(VLOOKUP(B80,'[1]3'!B:F,5,0),"0")</f>
        <v>0</v>
      </c>
      <c r="AF80" s="103">
        <f>IFERROR(VLOOKUP(B80,'[1]3'!B:J,9,0),"0")</f>
        <v>0</v>
      </c>
      <c r="AG80" s="103">
        <f>IFERROR(VLOOKUP(B80,'[1]3'!B:K,10,0),"0")</f>
        <v>0</v>
      </c>
      <c r="AH80" s="103">
        <f>IFERROR(VLOOKUP(B80,'[1]3'!B:L,11,0),"0")</f>
        <v>0</v>
      </c>
      <c r="AI80" s="101">
        <f t="shared" si="47"/>
        <v>0</v>
      </c>
      <c r="AJ80" s="103">
        <f>IFERROR(VLOOKUP(B80,'[1]4'!B:D,3,0),"0")</f>
        <v>0</v>
      </c>
      <c r="AK80" s="103">
        <f>IFERROR(VLOOKUP(B80,'[1]4'!B:E,4,0),"0")</f>
        <v>0</v>
      </c>
      <c r="AL80" s="103">
        <f>IFERROR(VLOOKUP(B80,'[1]4'!B:F,5,0),"0")</f>
        <v>0</v>
      </c>
      <c r="AM80" s="103">
        <f>IFERROR(VLOOKUP(B80,'[1]4'!B:J,9,0),"0")</f>
        <v>0</v>
      </c>
      <c r="AN80" s="103">
        <f>IFERROR(VLOOKUP(B80,'[1]4'!B:K,10,0),"0")</f>
        <v>0</v>
      </c>
      <c r="AO80" s="103">
        <f>IFERROR(VLOOKUP(B80,'[1]4'!B:L,11,0),"0")</f>
        <v>0</v>
      </c>
      <c r="AP80" s="101">
        <f t="shared" si="48"/>
        <v>0</v>
      </c>
      <c r="AQ80" s="103">
        <f>IFERROR(VLOOKUP(B80,'[1]5'!B:D,3,0),"0")</f>
        <v>0</v>
      </c>
      <c r="AR80" s="103">
        <f>IFERROR(VLOOKUP(B80,'[1]5'!B:E,4,0),"0")</f>
        <v>0</v>
      </c>
      <c r="AS80" s="103">
        <f>IFERROR(VLOOKUP(B80,'[1]5'!B:F,5,0),"0")</f>
        <v>0</v>
      </c>
      <c r="AT80" s="103">
        <f>IFERROR(VLOOKUP(B80,'[1]5'!B:J,9,0),"0")</f>
        <v>0</v>
      </c>
      <c r="AU80" s="103">
        <f>IFERROR(VLOOKUP(B80,'[1]5'!B:K,10,0),"0")</f>
        <v>0</v>
      </c>
      <c r="AV80" s="103">
        <f>IFERROR(VLOOKUP(B80,'[1]5'!B:L,11,0),"0")</f>
        <v>0</v>
      </c>
      <c r="AW80" s="101">
        <f t="shared" si="49"/>
        <v>0</v>
      </c>
      <c r="AX80" s="103">
        <f>IFERROR(VLOOKUP(B80,'[1]6'!B:D,3,0),"0")</f>
        <v>0</v>
      </c>
      <c r="AY80" s="103">
        <f>IFERROR(VLOOKUP(B80,'[1]6'!B:E,4,0),"0")</f>
        <v>0</v>
      </c>
      <c r="AZ80" s="103">
        <f>IFERROR(VLOOKUP(B80,'[1]6'!B:F,5,0),"0")</f>
        <v>0</v>
      </c>
      <c r="BA80" s="103">
        <f>IFERROR(VLOOKUP(B80,'[1]6'!B:J,9,0),"0")</f>
        <v>0</v>
      </c>
      <c r="BB80" s="103">
        <f>IFERROR(VLOOKUP(B80,'[1]6'!B:K,10,0),"0")</f>
        <v>0</v>
      </c>
      <c r="BC80" s="103">
        <f>IFERROR(VLOOKUP(B80,'[1]6'!B:L,11,0),"0")</f>
        <v>0</v>
      </c>
      <c r="BD80" s="101">
        <f t="shared" si="50"/>
        <v>0</v>
      </c>
      <c r="BE80" s="103">
        <f>IFERROR(VLOOKUP(B80,'[1]7'!B:D,3,0),"0")</f>
        <v>0</v>
      </c>
      <c r="BF80" s="103">
        <f>IFERROR(VLOOKUP(B80,'[1]7'!B:E,4,0),"0")</f>
        <v>0</v>
      </c>
      <c r="BG80" s="103">
        <f>IFERROR(VLOOKUP(B80,'[1]7'!B:F,5,0),"0")</f>
        <v>0</v>
      </c>
      <c r="BH80" s="103">
        <f>IFERROR(VLOOKUP(B80,'[1]7'!B:J,9,0),"0")</f>
        <v>0</v>
      </c>
      <c r="BI80" s="103">
        <f>IFERROR(VLOOKUP(B80,'[1]7'!B:K,10,0),"0")</f>
        <v>0</v>
      </c>
      <c r="BJ80" s="103">
        <f>IFERROR(VLOOKUP(B80,'[1]7'!B:L,11,0),"0")</f>
        <v>0</v>
      </c>
      <c r="BK80" s="101">
        <f t="shared" si="51"/>
        <v>0</v>
      </c>
      <c r="BL80" s="103">
        <f>IFERROR(VLOOKUP(B80,'[1]8'!B:D,3,0),"0")</f>
        <v>0</v>
      </c>
      <c r="BM80" s="103">
        <f>IFERROR(VLOOKUP(B80,'[1]8'!B:E,4,0),"0")</f>
        <v>0</v>
      </c>
      <c r="BN80" s="103">
        <f>IFERROR(VLOOKUP(B80,'[1]8'!B:F,5,0),"0")</f>
        <v>0</v>
      </c>
      <c r="BO80" s="103">
        <f>IFERROR(VLOOKUP(B80,'[1]8'!B:J,9,0),"0")</f>
        <v>0</v>
      </c>
      <c r="BP80" s="103">
        <f>IFERROR(VLOOKUP(B80,'[1]8'!B:K,10,0),"0")</f>
        <v>0</v>
      </c>
      <c r="BQ80" s="103">
        <f>IFERROR(VLOOKUP(B80,'[1]8'!B:L,11,0),"0")</f>
        <v>0</v>
      </c>
      <c r="BR80" s="101">
        <f t="shared" si="52"/>
        <v>0</v>
      </c>
      <c r="BS80" s="103">
        <f>IFERROR(VLOOKUP(B80,'[1]9'!B:D,3,0),"0")</f>
        <v>0</v>
      </c>
      <c r="BT80" s="103">
        <f>IFERROR(VLOOKUP(B80,'[1]9'!B:E,4,0),"0")</f>
        <v>0</v>
      </c>
      <c r="BU80" s="103">
        <f>IFERROR(VLOOKUP(B80,'[1]9'!B:F,5,0),"0")</f>
        <v>0</v>
      </c>
      <c r="BV80" s="103">
        <f>IFERROR(VLOOKUP(B80,'[1]9'!B:J,9,0),"0")</f>
        <v>1</v>
      </c>
      <c r="BW80" s="103">
        <f>IFERROR(VLOOKUP(B80,'[1]9'!B:K,10,0),"0")</f>
        <v>0</v>
      </c>
      <c r="BX80" s="103">
        <f>IFERROR(VLOOKUP(B80,'[1]9'!B:L,11,0),"0")</f>
        <v>0</v>
      </c>
      <c r="BY80" s="101">
        <f t="shared" si="53"/>
        <v>1</v>
      </c>
      <c r="BZ80" s="103">
        <f>IFERROR(VLOOKUP(B80,'[1]10'!B:D,3,0),"0")</f>
        <v>0</v>
      </c>
      <c r="CA80" s="103">
        <f>IFERROR(VLOOKUP(B80,'[1]10'!B:E,4,0),"0")</f>
        <v>0</v>
      </c>
      <c r="CB80" s="103">
        <f>IFERROR(VLOOKUP(B80,'[1]10'!B:F,5,0),"0")</f>
        <v>0</v>
      </c>
      <c r="CC80" s="103">
        <f>IFERROR(VLOOKUP(B80,'[1]10'!B:J,9,0),"0")</f>
        <v>0</v>
      </c>
      <c r="CD80" s="103">
        <f>IFERROR(VLOOKUP(B80,'[1]10'!B:K,10,0),"0")</f>
        <v>0</v>
      </c>
      <c r="CE80" s="103">
        <f>IFERROR(VLOOKUP(B80,'[1]10'!B:L,11,0),"0")</f>
        <v>0</v>
      </c>
      <c r="CF80" s="101">
        <f t="shared" si="54"/>
        <v>0</v>
      </c>
      <c r="CG80" s="103">
        <f>IFERROR(VLOOKUP(B80,'[1]11'!B:D,3,0),"0")</f>
        <v>0</v>
      </c>
      <c r="CH80" s="103">
        <f>IFERROR(VLOOKUP(B80,'[1]11'!B:E,4,0),"0")</f>
        <v>0</v>
      </c>
      <c r="CI80" s="103">
        <f>IFERROR(VLOOKUP(B80,'[1]11'!B:F,5,0),"0")</f>
        <v>0</v>
      </c>
      <c r="CJ80" s="103">
        <f>IFERROR(VLOOKUP(B80,'[1]11'!B:J,9,0),"0")</f>
        <v>0</v>
      </c>
      <c r="CK80" s="103">
        <f>IFERROR(VLOOKUP(B80,'[1]11'!B:K,10,0),"0")</f>
        <v>0</v>
      </c>
      <c r="CL80" s="103">
        <f>IFERROR(VLOOKUP(B80,'[1]11'!B:L,11,0),"0")</f>
        <v>0</v>
      </c>
      <c r="CM80" s="101">
        <f t="shared" si="55"/>
        <v>0</v>
      </c>
      <c r="CN80" s="103">
        <f>IFERROR(VLOOKUP(B80,'[1]12'!B:D,3,0),"0")</f>
        <v>0</v>
      </c>
      <c r="CO80" s="103">
        <f>IFERROR(VLOOKUP(B80,'[1]12'!B:E,4,0),"0")</f>
        <v>0</v>
      </c>
      <c r="CP80" s="103">
        <f>IFERROR(VLOOKUP(B80,'[1]12'!B:F,5,0),"0")</f>
        <v>0</v>
      </c>
      <c r="CQ80" s="103">
        <f>IFERROR(VLOOKUP(B80,'[1]12'!B:J,9,0),"0")</f>
        <v>0</v>
      </c>
      <c r="CR80" s="103">
        <f>IFERROR(VLOOKUP(B80,'[1]12'!B:K,10,0),"0")</f>
        <v>0</v>
      </c>
      <c r="CS80" s="103">
        <f>IFERROR(VLOOKUP(B80,'[1]12'!B:L,11,0),"0")</f>
        <v>0</v>
      </c>
      <c r="CT80" s="101">
        <f t="shared" si="56"/>
        <v>0</v>
      </c>
      <c r="CU80" s="103">
        <f>IFERROR(VLOOKUP(B80,'[1]13'!B:D,3,0),"0")</f>
        <v>0</v>
      </c>
      <c r="CV80" s="103">
        <f>IFERROR(VLOOKUP(B80,'[1]13'!B:E,4,0),"0")</f>
        <v>0</v>
      </c>
      <c r="CW80" s="103">
        <f>IFERROR(VLOOKUP(B80,'[1]13'!B:F,5,0),"0")</f>
        <v>0</v>
      </c>
      <c r="CX80" s="103">
        <f>IFERROR(VLOOKUP(B80,'[1]13'!B:J,9,0),"0")</f>
        <v>0</v>
      </c>
      <c r="CY80" s="103">
        <f>IFERROR(VLOOKUP(B80,'[1]13'!B:K,10,0),"0")</f>
        <v>0</v>
      </c>
      <c r="CZ80" s="103">
        <f>IFERROR(VLOOKUP(B80,'[1]13'!B:L,11,0),"0")</f>
        <v>0</v>
      </c>
      <c r="DA80" s="101">
        <f t="shared" si="57"/>
        <v>0</v>
      </c>
      <c r="DB80" s="103">
        <f>IFERROR(VLOOKUP(B80,'[1]14'!B:D,3,0),"0")</f>
        <v>0</v>
      </c>
      <c r="DC80" s="103">
        <f>IFERROR(VLOOKUP(B80,'[1]14'!B:E,4,0),"0")</f>
        <v>0</v>
      </c>
      <c r="DD80" s="103">
        <f>IFERROR(VLOOKUP(B80,'[1]14'!B:F,5,0),"0")</f>
        <v>0</v>
      </c>
      <c r="DE80" s="103">
        <f>IFERROR(VLOOKUP(B80,'[1]14'!B:J,9,0),"0")</f>
        <v>0</v>
      </c>
      <c r="DF80" s="103">
        <f>IFERROR(VLOOKUP(B80,'[1]14'!B:K,10,0),"0")</f>
        <v>0</v>
      </c>
      <c r="DG80" s="103">
        <f>IFERROR(VLOOKUP(B80,'[1]14'!B:L,11,0),"0")</f>
        <v>0</v>
      </c>
      <c r="DH80" s="101">
        <f t="shared" si="58"/>
        <v>0</v>
      </c>
      <c r="DI80" s="103">
        <f>IFERROR(VLOOKUP(B80,'[1]15'!B:D,3,0),"0")</f>
        <v>0</v>
      </c>
      <c r="DJ80" s="103">
        <f>IFERROR(VLOOKUP(B80,'[1]15'!B:E,4,0),"0")</f>
        <v>0</v>
      </c>
      <c r="DK80" s="103">
        <f>IFERROR(VLOOKUP(B80,'[1]15'!B:F,5,0),"0")</f>
        <v>0</v>
      </c>
      <c r="DL80" s="103">
        <f>IFERROR(VLOOKUP(B80,'[1]15'!B:J,9,0),"0")</f>
        <v>0</v>
      </c>
      <c r="DM80" s="103">
        <f>IFERROR(VLOOKUP(B80,'[1]15'!B:K,10,0),"0")</f>
        <v>0</v>
      </c>
      <c r="DN80" s="103">
        <f>IFERROR(VLOOKUP(B80,'[1]15'!B:L,11,0),"0")</f>
        <v>0</v>
      </c>
      <c r="DO80" s="101">
        <f t="shared" si="59"/>
        <v>0</v>
      </c>
      <c r="DP80" s="103">
        <f>IFERROR(VLOOKUP(B80,'[1]16'!B:D,3,0),"0")</f>
        <v>0</v>
      </c>
      <c r="DQ80" s="103">
        <f>IFERROR(VLOOKUP(B80,'[1]16'!B:E,4,0),"0")</f>
        <v>0</v>
      </c>
      <c r="DR80" s="103">
        <f>IFERROR(VLOOKUP(B80,'[1]16'!B:F,5,0),"0")</f>
        <v>0</v>
      </c>
      <c r="DS80" s="103">
        <f>IFERROR(VLOOKUP(B80,'[1]16'!B:J,9,0),"0")</f>
        <v>0</v>
      </c>
      <c r="DT80" s="103">
        <f>IFERROR(VLOOKUP(B80,'[1]16'!B:K,10,0),"0")</f>
        <v>0</v>
      </c>
      <c r="DU80" s="103">
        <f>IFERROR(VLOOKUP(B80,'[1]16'!B:L,11,0),"0")</f>
        <v>0</v>
      </c>
      <c r="DV80" s="101">
        <f t="shared" si="60"/>
        <v>0</v>
      </c>
      <c r="DW80" s="103">
        <f>IFERROR(VLOOKUP(B80,'[1]17'!B:D,3,0),"0")</f>
        <v>0</v>
      </c>
      <c r="DX80" s="103">
        <f>IFERROR(VLOOKUP(B80,'[1]17'!B:E,4,0),"0")</f>
        <v>0</v>
      </c>
      <c r="DY80" s="103">
        <f>IFERROR(VLOOKUP(B80,'[1]17'!B:F,5,0),"0")</f>
        <v>0</v>
      </c>
      <c r="DZ80" s="103">
        <f>IFERROR(VLOOKUP(B80,'[1]17'!B:J,9,0),"0")</f>
        <v>0</v>
      </c>
      <c r="EA80" s="103">
        <f>IFERROR(VLOOKUP(B80,'[1]17'!B:K,10,0),"0")</f>
        <v>0</v>
      </c>
      <c r="EB80" s="103">
        <f>IFERROR(VLOOKUP(B80,'[1]17'!B:L,11,0),"0")</f>
        <v>0</v>
      </c>
      <c r="EC80" s="101">
        <f t="shared" si="61"/>
        <v>0</v>
      </c>
      <c r="ED80" s="103">
        <f>IFERROR(VLOOKUP(B80,'[1]18'!B:D,3,0),"0")</f>
        <v>0</v>
      </c>
      <c r="EE80" s="103">
        <f>IFERROR(VLOOKUP(B80,'[1]18'!B:E,4,0),"0")</f>
        <v>0</v>
      </c>
      <c r="EF80" s="103">
        <f>IFERROR(VLOOKUP(B80,'[1]18'!B:F,5,0),"0")</f>
        <v>0</v>
      </c>
      <c r="EG80" s="103">
        <f>IFERROR(VLOOKUP(B80,'[1]18'!B:J,9,0),"0")</f>
        <v>0</v>
      </c>
      <c r="EH80" s="103">
        <f>IFERROR(VLOOKUP(B80,'[1]18'!B:K,10,0),"0")</f>
        <v>0</v>
      </c>
      <c r="EI80" s="103">
        <f>IFERROR(VLOOKUP(B80,'[1]18'!B:L,11,0),"0")</f>
        <v>0</v>
      </c>
      <c r="EJ80" s="101">
        <f t="shared" si="62"/>
        <v>0</v>
      </c>
      <c r="EK80" s="103">
        <f>IFERROR(VLOOKUP(B80,'[1]19'!B:D,3,0),"0")</f>
        <v>0</v>
      </c>
      <c r="EL80" s="103">
        <f>IFERROR(VLOOKUP(B80,'[1]19'!B:E,4,0),"0")</f>
        <v>0</v>
      </c>
      <c r="EM80" s="103">
        <f>IFERROR(VLOOKUP(B80,'[1]19'!B:F,5,0),"0")</f>
        <v>0</v>
      </c>
      <c r="EN80" s="103">
        <f>IFERROR(VLOOKUP(B80,'[1]19'!B:J,9,0),"0")</f>
        <v>0</v>
      </c>
      <c r="EO80" s="103">
        <f>IFERROR(VLOOKUP(B80,'[1]19'!B:K,10,0),"0")</f>
        <v>0</v>
      </c>
      <c r="EP80" s="103">
        <f>IFERROR(VLOOKUP(B80,'[1]19'!B:L,11,0),"0")</f>
        <v>0</v>
      </c>
      <c r="EQ80" s="101">
        <f t="shared" si="63"/>
        <v>0</v>
      </c>
      <c r="ER80" s="103">
        <f>IFERROR(VLOOKUP(B80,'[1]20'!B:D,3,0),"0")</f>
        <v>0</v>
      </c>
      <c r="ES80" s="103">
        <f>IFERROR(VLOOKUP(B80,'[1]20'!B:E,4,0),"0")</f>
        <v>0</v>
      </c>
      <c r="ET80" s="103">
        <f>IFERROR(VLOOKUP(B80,'[1]20'!B:F,5,0),"0")</f>
        <v>0</v>
      </c>
      <c r="EU80" s="103">
        <f>IFERROR(VLOOKUP(B80,'[1]20'!B:J,9,0),"0")</f>
        <v>0</v>
      </c>
      <c r="EV80" s="103">
        <f>IFERROR(VLOOKUP(B80,'[1]20'!B:K,10,0),"0")</f>
        <v>0</v>
      </c>
      <c r="EW80" s="103">
        <f>IFERROR(VLOOKUP(B80,'[1]20'!B:L,11,0),"0")</f>
        <v>0</v>
      </c>
      <c r="EX80" s="101">
        <f t="shared" si="64"/>
        <v>0</v>
      </c>
      <c r="EY80" s="103">
        <f>IFERROR(VLOOKUP(B80,'[1]21'!B:D,3,0),"0")</f>
        <v>0</v>
      </c>
      <c r="EZ80" s="103">
        <f>IFERROR(VLOOKUP(B80,'[1]21'!B:E,4,0),"0")</f>
        <v>0</v>
      </c>
      <c r="FA80" s="103">
        <f>IFERROR(VLOOKUP(B80,'[1]21'!B:F,5,0),"0")</f>
        <v>0</v>
      </c>
      <c r="FB80" s="103">
        <f>IFERROR(VLOOKUP(B80,'[1]21'!B:J,9,0),"0")</f>
        <v>0</v>
      </c>
      <c r="FC80" s="103">
        <f>IFERROR(VLOOKUP(B80,'[1]21'!B:K,10,0),"0")</f>
        <v>0</v>
      </c>
      <c r="FD80" s="103">
        <f>IFERROR(VLOOKUP(B80,'[1]21'!B:L,11,0),"0")</f>
        <v>0</v>
      </c>
      <c r="FE80" s="101">
        <f t="shared" si="65"/>
        <v>0</v>
      </c>
      <c r="FF80" s="103">
        <f>IFERROR(VLOOKUP(B80,'[1]22'!B:D,3,0),"0")</f>
        <v>0</v>
      </c>
      <c r="FG80" s="103">
        <f>IFERROR(VLOOKUP(B80,'[1]22'!B:E,4,0),"0")</f>
        <v>0</v>
      </c>
      <c r="FH80" s="103">
        <f>IFERROR(VLOOKUP(B80,'[1]22'!B:F,5,0),"0")</f>
        <v>0</v>
      </c>
      <c r="FI80" s="103">
        <f>IFERROR(VLOOKUP(B80,'[1]22'!B:J,9,0),"0")</f>
        <v>0</v>
      </c>
      <c r="FJ80" s="103">
        <f>IFERROR(VLOOKUP(B80,'[1]22'!B:K,10,0),"0")</f>
        <v>0</v>
      </c>
      <c r="FK80" s="103">
        <f>IFERROR(VLOOKUP(B80,'[1]22'!B:L,11,0),"0")</f>
        <v>0</v>
      </c>
      <c r="FL80" s="101">
        <f t="shared" si="66"/>
        <v>0</v>
      </c>
      <c r="FM80" s="103">
        <f>IFERROR(VLOOKUP(B80,'[1]23'!B:D,3,0),"0")</f>
        <v>0</v>
      </c>
      <c r="FN80" s="103">
        <f>IFERROR(VLOOKUP(B80,'[1]23'!B:E,4,0),"0")</f>
        <v>0</v>
      </c>
      <c r="FO80" s="103">
        <f>IFERROR(VLOOKUP(B80,'[1]23'!B:F,5,0),"0")</f>
        <v>0</v>
      </c>
      <c r="FP80" s="103">
        <f>IFERROR(VLOOKUP(B80,'[1]23'!B:J,9,0),"0")</f>
        <v>0</v>
      </c>
      <c r="FQ80" s="103">
        <f>IFERROR(VLOOKUP(B80,'[1]23'!B:K,10,0),"0")</f>
        <v>0</v>
      </c>
      <c r="FR80" s="103">
        <f>IFERROR(VLOOKUP(B80,'[1]23'!B:L,11,0),"0")</f>
        <v>0</v>
      </c>
      <c r="FS80" s="101">
        <f t="shared" si="67"/>
        <v>0</v>
      </c>
      <c r="FT80" s="103">
        <f>IFERROR(VLOOKUP(B80,'[1]24'!B:D,3,0),"0")</f>
        <v>0</v>
      </c>
      <c r="FU80" s="103">
        <f>IFERROR(VLOOKUP(B80,'[1]24'!B:E,4,0),"0")</f>
        <v>0</v>
      </c>
      <c r="FV80" s="103">
        <f>IFERROR(VLOOKUP(B80,'[1]24'!B:F,5,0),"0")</f>
        <v>0</v>
      </c>
      <c r="FW80" s="103">
        <f>IFERROR(VLOOKUP(B80,'[1]24'!B:J,9,0),"0")</f>
        <v>0</v>
      </c>
      <c r="FX80" s="103">
        <f>IFERROR(VLOOKUP(B80,'[1]24'!B:K,10,0),"0")</f>
        <v>0</v>
      </c>
      <c r="FY80" s="103">
        <f>IFERROR(VLOOKUP(B80,'[1]24'!B:L,11,0),"0")</f>
        <v>0</v>
      </c>
      <c r="FZ80" s="101">
        <f t="shared" si="68"/>
        <v>0</v>
      </c>
      <c r="GA80" s="103">
        <f>IFERROR(VLOOKUP(B80,'[1]25'!B:D,3,0),"0")</f>
        <v>0</v>
      </c>
      <c r="GB80" s="103">
        <f>IFERROR(VLOOKUP(B80,'[1]25'!B:E,4,0),"0")</f>
        <v>0</v>
      </c>
      <c r="GC80" s="103">
        <f>IFERROR(VLOOKUP(B80,'[1]25'!B:F,5,0),"0")</f>
        <v>0</v>
      </c>
      <c r="GD80" s="103">
        <f>IFERROR(VLOOKUP(B80,'[1]25'!B:J,9,0),"0")</f>
        <v>0</v>
      </c>
      <c r="GE80" s="103">
        <f>IFERROR(VLOOKUP(B80,'[1]25'!B:K,10,0),"0")</f>
        <v>0</v>
      </c>
      <c r="GF80" s="103">
        <f>IFERROR(VLOOKUP(B80,'[1]25'!B:L,11,0),"0")</f>
        <v>0</v>
      </c>
      <c r="GG80" s="101">
        <f t="shared" si="69"/>
        <v>0</v>
      </c>
      <c r="GH80" s="103">
        <f>IFERROR(VLOOKUP(B80,'[1]26'!B:D,3,0),"0")</f>
        <v>0</v>
      </c>
      <c r="GI80" s="103">
        <f>IFERROR(VLOOKUP(B80,'[1]26'!B:E,4,0),"0")</f>
        <v>0</v>
      </c>
      <c r="GJ80" s="103">
        <f>IFERROR(VLOOKUP(B80,'[1]26'!B:F,5,0),"0")</f>
        <v>0</v>
      </c>
      <c r="GK80" s="103">
        <f>IFERROR(VLOOKUP(B80,'[1]26'!B:J,9,0),"0")</f>
        <v>0</v>
      </c>
      <c r="GL80" s="103">
        <f>IFERROR(VLOOKUP(B80,'[1]26'!B:K,10,0),"0")</f>
        <v>0</v>
      </c>
      <c r="GM80" s="103">
        <f>IFERROR(VLOOKUP(B80,'[1]26'!B:L,11,0),"0")</f>
        <v>0</v>
      </c>
      <c r="GN80" s="101">
        <f t="shared" si="70"/>
        <v>0</v>
      </c>
      <c r="GO80" s="103">
        <f>IFERROR(VLOOKUP(B80,'[1]27'!B:D,3,0),"0")</f>
        <v>0</v>
      </c>
      <c r="GP80" s="103">
        <f>IFERROR(VLOOKUP(B80,'[1]27'!B:E,4,0),"0")</f>
        <v>0</v>
      </c>
      <c r="GQ80" s="103">
        <f>IFERROR(VLOOKUP(B80,'[1]27'!B:F,5,0),"0")</f>
        <v>0</v>
      </c>
      <c r="GR80" s="103">
        <f>IFERROR(VLOOKUP(B80,'[1]27'!B:J,9,0),"0")</f>
        <v>0</v>
      </c>
      <c r="GS80" s="103">
        <f>IFERROR(VLOOKUP(B80,'[1]27'!B:K,10,0),"0")</f>
        <v>0</v>
      </c>
      <c r="GT80" s="103">
        <f>IFERROR(VLOOKUP(B80,'[1]27'!B:L,11,0),"0")</f>
        <v>0</v>
      </c>
      <c r="GU80" s="101">
        <f t="shared" si="71"/>
        <v>0</v>
      </c>
      <c r="GV80" s="103">
        <f>IFERROR(VLOOKUP(B80,'[1]28'!B:D,3,0),"0")</f>
        <v>0</v>
      </c>
      <c r="GW80" s="103">
        <f>IFERROR(VLOOKUP(B80,'[1]28'!B:E,4,0),"0")</f>
        <v>0</v>
      </c>
      <c r="GX80" s="103">
        <f>IFERROR(VLOOKUP(B80,'[1]28'!B:F,5,0),"0")</f>
        <v>0</v>
      </c>
      <c r="GY80" s="103">
        <f>IFERROR(VLOOKUP(B80,'[1]28'!B:J,9,0),"0")</f>
        <v>0</v>
      </c>
      <c r="GZ80" s="103">
        <f>IFERROR(VLOOKUP(B80,'[1]28'!B:K,10,0),"0")</f>
        <v>0</v>
      </c>
      <c r="HA80" s="103">
        <f>IFERROR(VLOOKUP(B80,'[1]28'!B:L,11,0),"0")</f>
        <v>0</v>
      </c>
      <c r="HB80" s="101">
        <f t="shared" si="72"/>
        <v>0</v>
      </c>
      <c r="HC80" s="103">
        <f>IFERROR(VLOOKUP(B80,'[1]29'!B:D,3,0),"0")</f>
        <v>0</v>
      </c>
      <c r="HD80" s="103">
        <f>IFERROR(VLOOKUP(B80,'[1]29'!B:E,4,0),"0")</f>
        <v>0</v>
      </c>
      <c r="HE80" s="103">
        <f>IFERROR(VLOOKUP(B80,'[1]29'!B:F,5,0),"0")</f>
        <v>0</v>
      </c>
      <c r="HF80" s="103">
        <f>IFERROR(VLOOKUP(B80,'[1]29'!B:J,9,0),"0")</f>
        <v>0</v>
      </c>
      <c r="HG80" s="103">
        <f>IFERROR(VLOOKUP(B80,'[1]29'!B:K,10,0),"0")</f>
        <v>0</v>
      </c>
      <c r="HH80" s="103">
        <f>IFERROR(VLOOKUP(B80,'[1]29'!B:L,11,0),"0")</f>
        <v>0</v>
      </c>
      <c r="HI80" s="101">
        <f t="shared" si="73"/>
        <v>0</v>
      </c>
      <c r="HJ80" s="103">
        <f>IFERROR(VLOOKUP(B80,'[1]30'!B:D,3,0),"0")</f>
        <v>0</v>
      </c>
      <c r="HK80" s="103">
        <f>IFERROR(VLOOKUP(B80,'[1]30'!B:E,4,0),"0")</f>
        <v>0</v>
      </c>
      <c r="HL80" s="103">
        <f>IFERROR(VLOOKUP(B80,'[1]30'!B:F,5,0),"0")</f>
        <v>0</v>
      </c>
      <c r="HM80" s="103">
        <f>IFERROR(VLOOKUP(B80,'[1]30'!B:J,9,0),"0")</f>
        <v>0</v>
      </c>
      <c r="HN80" s="103">
        <f>IFERROR(VLOOKUP(B80,'[1]30'!B:K,10,0),"0")</f>
        <v>0</v>
      </c>
      <c r="HO80" s="103">
        <f>IFERROR(VLOOKUP(B80,'[1]30'!B:L,11,0),"0")</f>
        <v>0</v>
      </c>
      <c r="HP80" s="101">
        <f t="shared" si="74"/>
        <v>0</v>
      </c>
      <c r="HQ80" s="103">
        <f>IFERROR(VLOOKUP(B80,'[1]31'!B:D,3,0),"0")</f>
        <v>0</v>
      </c>
      <c r="HR80" s="103">
        <f>IFERROR(VLOOKUP(B80,'[1]31'!B:E,4,0),"0")</f>
        <v>0</v>
      </c>
      <c r="HS80" s="103">
        <f>IFERROR(VLOOKUP(B80,'[1]31'!B:F,5,0),"0")</f>
        <v>0</v>
      </c>
      <c r="HT80" s="103">
        <f>IFERROR(VLOOKUP(B80,'[1]31'!B:J,9,0),"0")</f>
        <v>0</v>
      </c>
      <c r="HU80" s="103">
        <f>IFERROR(VLOOKUP(B80,'[1]31'!B:K,10,0),"0")</f>
        <v>0</v>
      </c>
      <c r="HV80" s="103">
        <f>IFERROR(VLOOKUP(B80,'[1]31'!B:L,11,0),"0")</f>
        <v>0</v>
      </c>
      <c r="HW80" s="101">
        <f t="shared" si="75"/>
        <v>0</v>
      </c>
    </row>
    <row r="81" spans="1:231" s="98" customFormat="1" x14ac:dyDescent="0.6">
      <c r="A81" s="83">
        <v>78</v>
      </c>
      <c r="B81" s="83">
        <v>1112006</v>
      </c>
      <c r="C81" s="84" t="s">
        <v>16941</v>
      </c>
      <c r="D81" s="83" t="s">
        <v>168</v>
      </c>
      <c r="E81" s="85">
        <v>26.45</v>
      </c>
      <c r="F81" s="99">
        <f t="shared" si="41"/>
        <v>0</v>
      </c>
      <c r="G81" s="100">
        <f t="shared" si="42"/>
        <v>0</v>
      </c>
      <c r="H81" s="100">
        <f t="shared" si="42"/>
        <v>0</v>
      </c>
      <c r="I81" s="100">
        <f t="shared" si="42"/>
        <v>0</v>
      </c>
      <c r="J81" s="100">
        <f t="shared" si="42"/>
        <v>0</v>
      </c>
      <c r="K81" s="100">
        <f t="shared" si="42"/>
        <v>0</v>
      </c>
      <c r="L81" s="100">
        <f t="shared" si="42"/>
        <v>0</v>
      </c>
      <c r="M81" s="101">
        <f t="shared" si="44"/>
        <v>0</v>
      </c>
      <c r="N81" s="102">
        <f t="shared" si="43"/>
        <v>0</v>
      </c>
      <c r="O81" s="103">
        <f>IFERROR(VLOOKUP(B81,'[1]1'!B:D,3,0),"0")</f>
        <v>0</v>
      </c>
      <c r="P81" s="103">
        <f>IFERROR(VLOOKUP(B81,'[1]1'!B:E,4,0),"0")</f>
        <v>0</v>
      </c>
      <c r="Q81" s="103">
        <f>IFERROR(VLOOKUP(B81,'[1]1'!B:F,5,0),"0")</f>
        <v>0</v>
      </c>
      <c r="R81" s="103">
        <f>IFERROR(VLOOKUP(B81,'[1]1'!B:J,9,0),"0")</f>
        <v>0</v>
      </c>
      <c r="S81" s="103">
        <f>IFERROR(VLOOKUP(B81,'[1]1'!B:K,10,0),"0")</f>
        <v>0</v>
      </c>
      <c r="T81" s="103">
        <f>IFERROR(VLOOKUP(B81,'[1]1'!B:L,11,0),"0")</f>
        <v>0</v>
      </c>
      <c r="U81" s="101">
        <f t="shared" si="45"/>
        <v>0</v>
      </c>
      <c r="V81" s="103">
        <f>IFERROR(VLOOKUP(B81,'[1]2'!B:D,3,0),"0")</f>
        <v>0</v>
      </c>
      <c r="W81" s="103">
        <f>IFERROR(VLOOKUP(B81,'[1]2'!B:E,4,0),"0")</f>
        <v>0</v>
      </c>
      <c r="X81" s="103">
        <f>IFERROR(VLOOKUP(B81,'[1]2'!B:F,5,0),"0")</f>
        <v>0</v>
      </c>
      <c r="Y81" s="103">
        <f>IFERROR(VLOOKUP(B81,'[1]2'!B:J,9,0),"0")</f>
        <v>0</v>
      </c>
      <c r="Z81" s="103">
        <f>IFERROR(VLOOKUP(B81,'[1]2'!B:K,10,0),"0")</f>
        <v>0</v>
      </c>
      <c r="AA81" s="103">
        <f>IFERROR(VLOOKUP(B81,'[1]2'!B:L,11,0),"0")</f>
        <v>0</v>
      </c>
      <c r="AB81" s="101">
        <f t="shared" si="46"/>
        <v>0</v>
      </c>
      <c r="AC81" s="103">
        <f>IFERROR(VLOOKUP(B81,'[1]3'!B:D,3,0),"0")</f>
        <v>0</v>
      </c>
      <c r="AD81" s="103">
        <f>IFERROR(VLOOKUP(B81,'[1]3'!B:E,4,0),"0")</f>
        <v>0</v>
      </c>
      <c r="AE81" s="103">
        <f>IFERROR(VLOOKUP(B81,'[1]3'!B:F,5,0),"0")</f>
        <v>0</v>
      </c>
      <c r="AF81" s="103">
        <f>IFERROR(VLOOKUP(B81,'[1]3'!B:J,9,0),"0")</f>
        <v>0</v>
      </c>
      <c r="AG81" s="103">
        <f>IFERROR(VLOOKUP(B81,'[1]3'!B:K,10,0),"0")</f>
        <v>0</v>
      </c>
      <c r="AH81" s="103">
        <f>IFERROR(VLOOKUP(B81,'[1]3'!B:L,11,0),"0")</f>
        <v>0</v>
      </c>
      <c r="AI81" s="101">
        <f t="shared" si="47"/>
        <v>0</v>
      </c>
      <c r="AJ81" s="103">
        <f>IFERROR(VLOOKUP(B81,'[1]4'!B:D,3,0),"0")</f>
        <v>0</v>
      </c>
      <c r="AK81" s="103">
        <f>IFERROR(VLOOKUP(B81,'[1]4'!B:E,4,0),"0")</f>
        <v>0</v>
      </c>
      <c r="AL81" s="103">
        <f>IFERROR(VLOOKUP(B81,'[1]4'!B:F,5,0),"0")</f>
        <v>0</v>
      </c>
      <c r="AM81" s="103">
        <f>IFERROR(VLOOKUP(B81,'[1]4'!B:J,9,0),"0")</f>
        <v>0</v>
      </c>
      <c r="AN81" s="103">
        <f>IFERROR(VLOOKUP(B81,'[1]4'!B:K,10,0),"0")</f>
        <v>0</v>
      </c>
      <c r="AO81" s="103">
        <f>IFERROR(VLOOKUP(B81,'[1]4'!B:L,11,0),"0")</f>
        <v>0</v>
      </c>
      <c r="AP81" s="101">
        <f t="shared" si="48"/>
        <v>0</v>
      </c>
      <c r="AQ81" s="103">
        <f>IFERROR(VLOOKUP(B81,'[1]5'!B:D,3,0),"0")</f>
        <v>0</v>
      </c>
      <c r="AR81" s="103">
        <f>IFERROR(VLOOKUP(B81,'[1]5'!B:E,4,0),"0")</f>
        <v>0</v>
      </c>
      <c r="AS81" s="103">
        <f>IFERROR(VLOOKUP(B81,'[1]5'!B:F,5,0),"0")</f>
        <v>0</v>
      </c>
      <c r="AT81" s="103">
        <f>IFERROR(VLOOKUP(B81,'[1]5'!B:J,9,0),"0")</f>
        <v>0</v>
      </c>
      <c r="AU81" s="103">
        <f>IFERROR(VLOOKUP(B81,'[1]5'!B:K,10,0),"0")</f>
        <v>0</v>
      </c>
      <c r="AV81" s="103">
        <f>IFERROR(VLOOKUP(B81,'[1]5'!B:L,11,0),"0")</f>
        <v>0</v>
      </c>
      <c r="AW81" s="101">
        <f t="shared" si="49"/>
        <v>0</v>
      </c>
      <c r="AX81" s="103">
        <f>IFERROR(VLOOKUP(B81,'[1]6'!B:D,3,0),"0")</f>
        <v>0</v>
      </c>
      <c r="AY81" s="103">
        <f>IFERROR(VLOOKUP(B81,'[1]6'!B:E,4,0),"0")</f>
        <v>0</v>
      </c>
      <c r="AZ81" s="103">
        <f>IFERROR(VLOOKUP(B81,'[1]6'!B:F,5,0),"0")</f>
        <v>0</v>
      </c>
      <c r="BA81" s="103">
        <f>IFERROR(VLOOKUP(B81,'[1]6'!B:J,9,0),"0")</f>
        <v>0</v>
      </c>
      <c r="BB81" s="103">
        <f>IFERROR(VLOOKUP(B81,'[1]6'!B:K,10,0),"0")</f>
        <v>0</v>
      </c>
      <c r="BC81" s="103">
        <f>IFERROR(VLOOKUP(B81,'[1]6'!B:L,11,0),"0")</f>
        <v>0</v>
      </c>
      <c r="BD81" s="101">
        <f t="shared" si="50"/>
        <v>0</v>
      </c>
      <c r="BE81" s="103">
        <f>IFERROR(VLOOKUP(B81,'[1]7'!B:D,3,0),"0")</f>
        <v>0</v>
      </c>
      <c r="BF81" s="103">
        <f>IFERROR(VLOOKUP(B81,'[1]7'!B:E,4,0),"0")</f>
        <v>0</v>
      </c>
      <c r="BG81" s="103">
        <f>IFERROR(VLOOKUP(B81,'[1]7'!B:F,5,0),"0")</f>
        <v>0</v>
      </c>
      <c r="BH81" s="103">
        <f>IFERROR(VLOOKUP(B81,'[1]7'!B:J,9,0),"0")</f>
        <v>0</v>
      </c>
      <c r="BI81" s="103">
        <f>IFERROR(VLOOKUP(B81,'[1]7'!B:K,10,0),"0")</f>
        <v>0</v>
      </c>
      <c r="BJ81" s="103">
        <f>IFERROR(VLOOKUP(B81,'[1]7'!B:L,11,0),"0")</f>
        <v>0</v>
      </c>
      <c r="BK81" s="101">
        <f t="shared" si="51"/>
        <v>0</v>
      </c>
      <c r="BL81" s="103">
        <f>IFERROR(VLOOKUP(B81,'[1]8'!B:D,3,0),"0")</f>
        <v>0</v>
      </c>
      <c r="BM81" s="103">
        <f>IFERROR(VLOOKUP(B81,'[1]8'!B:E,4,0),"0")</f>
        <v>0</v>
      </c>
      <c r="BN81" s="103">
        <f>IFERROR(VLOOKUP(B81,'[1]8'!B:F,5,0),"0")</f>
        <v>0</v>
      </c>
      <c r="BO81" s="103">
        <f>IFERROR(VLOOKUP(B81,'[1]8'!B:J,9,0),"0")</f>
        <v>0</v>
      </c>
      <c r="BP81" s="103">
        <f>IFERROR(VLOOKUP(B81,'[1]8'!B:K,10,0),"0")</f>
        <v>0</v>
      </c>
      <c r="BQ81" s="103">
        <f>IFERROR(VLOOKUP(B81,'[1]8'!B:L,11,0),"0")</f>
        <v>0</v>
      </c>
      <c r="BR81" s="101">
        <f t="shared" si="52"/>
        <v>0</v>
      </c>
      <c r="BS81" s="103">
        <f>IFERROR(VLOOKUP(B81,'[1]9'!B:D,3,0),"0")</f>
        <v>0</v>
      </c>
      <c r="BT81" s="103">
        <f>IFERROR(VLOOKUP(B81,'[1]9'!B:E,4,0),"0")</f>
        <v>0</v>
      </c>
      <c r="BU81" s="103">
        <f>IFERROR(VLOOKUP(B81,'[1]9'!B:F,5,0),"0")</f>
        <v>0</v>
      </c>
      <c r="BV81" s="103">
        <f>IFERROR(VLOOKUP(B81,'[1]9'!B:J,9,0),"0")</f>
        <v>0</v>
      </c>
      <c r="BW81" s="103">
        <f>IFERROR(VLOOKUP(B81,'[1]9'!B:K,10,0),"0")</f>
        <v>0</v>
      </c>
      <c r="BX81" s="103">
        <f>IFERROR(VLOOKUP(B81,'[1]9'!B:L,11,0),"0")</f>
        <v>0</v>
      </c>
      <c r="BY81" s="101">
        <f t="shared" si="53"/>
        <v>0</v>
      </c>
      <c r="BZ81" s="103">
        <f>IFERROR(VLOOKUP(B81,'[1]10'!B:D,3,0),"0")</f>
        <v>0</v>
      </c>
      <c r="CA81" s="103">
        <f>IFERROR(VLOOKUP(B81,'[1]10'!B:E,4,0),"0")</f>
        <v>0</v>
      </c>
      <c r="CB81" s="103">
        <f>IFERROR(VLOOKUP(B81,'[1]10'!B:F,5,0),"0")</f>
        <v>0</v>
      </c>
      <c r="CC81" s="103">
        <f>IFERROR(VLOOKUP(B81,'[1]10'!B:J,9,0),"0")</f>
        <v>0</v>
      </c>
      <c r="CD81" s="103">
        <f>IFERROR(VLOOKUP(B81,'[1]10'!B:K,10,0),"0")</f>
        <v>0</v>
      </c>
      <c r="CE81" s="103">
        <f>IFERROR(VLOOKUP(B81,'[1]10'!B:L,11,0),"0")</f>
        <v>0</v>
      </c>
      <c r="CF81" s="101">
        <f t="shared" si="54"/>
        <v>0</v>
      </c>
      <c r="CG81" s="103">
        <f>IFERROR(VLOOKUP(B81,'[1]11'!B:D,3,0),"0")</f>
        <v>0</v>
      </c>
      <c r="CH81" s="103">
        <f>IFERROR(VLOOKUP(B81,'[1]11'!B:E,4,0),"0")</f>
        <v>0</v>
      </c>
      <c r="CI81" s="103">
        <f>IFERROR(VLOOKUP(B81,'[1]11'!B:F,5,0),"0")</f>
        <v>0</v>
      </c>
      <c r="CJ81" s="103">
        <f>IFERROR(VLOOKUP(B81,'[1]11'!B:J,9,0),"0")</f>
        <v>0</v>
      </c>
      <c r="CK81" s="103">
        <f>IFERROR(VLOOKUP(B81,'[1]11'!B:K,10,0),"0")</f>
        <v>0</v>
      </c>
      <c r="CL81" s="103">
        <f>IFERROR(VLOOKUP(B81,'[1]11'!B:L,11,0),"0")</f>
        <v>0</v>
      </c>
      <c r="CM81" s="101">
        <f t="shared" si="55"/>
        <v>0</v>
      </c>
      <c r="CN81" s="103">
        <f>IFERROR(VLOOKUP(B81,'[1]12'!B:D,3,0),"0")</f>
        <v>0</v>
      </c>
      <c r="CO81" s="103">
        <f>IFERROR(VLOOKUP(B81,'[1]12'!B:E,4,0),"0")</f>
        <v>0</v>
      </c>
      <c r="CP81" s="103">
        <f>IFERROR(VLOOKUP(B81,'[1]12'!B:F,5,0),"0")</f>
        <v>0</v>
      </c>
      <c r="CQ81" s="103">
        <f>IFERROR(VLOOKUP(B81,'[1]12'!B:J,9,0),"0")</f>
        <v>0</v>
      </c>
      <c r="CR81" s="103">
        <f>IFERROR(VLOOKUP(B81,'[1]12'!B:K,10,0),"0")</f>
        <v>0</v>
      </c>
      <c r="CS81" s="103">
        <f>IFERROR(VLOOKUP(B81,'[1]12'!B:L,11,0),"0")</f>
        <v>0</v>
      </c>
      <c r="CT81" s="101">
        <f t="shared" si="56"/>
        <v>0</v>
      </c>
      <c r="CU81" s="103">
        <f>IFERROR(VLOOKUP(B81,'[1]13'!B:D,3,0),"0")</f>
        <v>0</v>
      </c>
      <c r="CV81" s="103">
        <f>IFERROR(VLOOKUP(B81,'[1]13'!B:E,4,0),"0")</f>
        <v>0</v>
      </c>
      <c r="CW81" s="103">
        <f>IFERROR(VLOOKUP(B81,'[1]13'!B:F,5,0),"0")</f>
        <v>0</v>
      </c>
      <c r="CX81" s="103">
        <f>IFERROR(VLOOKUP(B81,'[1]13'!B:J,9,0),"0")</f>
        <v>0</v>
      </c>
      <c r="CY81" s="103">
        <f>IFERROR(VLOOKUP(B81,'[1]13'!B:K,10,0),"0")</f>
        <v>0</v>
      </c>
      <c r="CZ81" s="103">
        <f>IFERROR(VLOOKUP(B81,'[1]13'!B:L,11,0),"0")</f>
        <v>0</v>
      </c>
      <c r="DA81" s="101">
        <f t="shared" si="57"/>
        <v>0</v>
      </c>
      <c r="DB81" s="103">
        <f>IFERROR(VLOOKUP(B81,'[1]14'!B:D,3,0),"0")</f>
        <v>0</v>
      </c>
      <c r="DC81" s="103">
        <f>IFERROR(VLOOKUP(B81,'[1]14'!B:E,4,0),"0")</f>
        <v>0</v>
      </c>
      <c r="DD81" s="103">
        <f>IFERROR(VLOOKUP(B81,'[1]14'!B:F,5,0),"0")</f>
        <v>0</v>
      </c>
      <c r="DE81" s="103">
        <f>IFERROR(VLOOKUP(B81,'[1]14'!B:J,9,0),"0")</f>
        <v>0</v>
      </c>
      <c r="DF81" s="103">
        <f>IFERROR(VLOOKUP(B81,'[1]14'!B:K,10,0),"0")</f>
        <v>0</v>
      </c>
      <c r="DG81" s="103">
        <f>IFERROR(VLOOKUP(B81,'[1]14'!B:L,11,0),"0")</f>
        <v>0</v>
      </c>
      <c r="DH81" s="101">
        <f t="shared" si="58"/>
        <v>0</v>
      </c>
      <c r="DI81" s="103">
        <f>IFERROR(VLOOKUP(B81,'[1]15'!B:D,3,0),"0")</f>
        <v>0</v>
      </c>
      <c r="DJ81" s="103">
        <f>IFERROR(VLOOKUP(B81,'[1]15'!B:E,4,0),"0")</f>
        <v>0</v>
      </c>
      <c r="DK81" s="103">
        <f>IFERROR(VLOOKUP(B81,'[1]15'!B:F,5,0),"0")</f>
        <v>0</v>
      </c>
      <c r="DL81" s="103">
        <f>IFERROR(VLOOKUP(B81,'[1]15'!B:J,9,0),"0")</f>
        <v>0</v>
      </c>
      <c r="DM81" s="103">
        <f>IFERROR(VLOOKUP(B81,'[1]15'!B:K,10,0),"0")</f>
        <v>0</v>
      </c>
      <c r="DN81" s="103">
        <f>IFERROR(VLOOKUP(B81,'[1]15'!B:L,11,0),"0")</f>
        <v>0</v>
      </c>
      <c r="DO81" s="101">
        <f t="shared" si="59"/>
        <v>0</v>
      </c>
      <c r="DP81" s="103">
        <f>IFERROR(VLOOKUP(B81,'[1]16'!B:D,3,0),"0")</f>
        <v>0</v>
      </c>
      <c r="DQ81" s="103">
        <f>IFERROR(VLOOKUP(B81,'[1]16'!B:E,4,0),"0")</f>
        <v>0</v>
      </c>
      <c r="DR81" s="103">
        <f>IFERROR(VLOOKUP(B81,'[1]16'!B:F,5,0),"0")</f>
        <v>0</v>
      </c>
      <c r="DS81" s="103">
        <f>IFERROR(VLOOKUP(B81,'[1]16'!B:J,9,0),"0")</f>
        <v>0</v>
      </c>
      <c r="DT81" s="103">
        <f>IFERROR(VLOOKUP(B81,'[1]16'!B:K,10,0),"0")</f>
        <v>0</v>
      </c>
      <c r="DU81" s="103">
        <f>IFERROR(VLOOKUP(B81,'[1]16'!B:L,11,0),"0")</f>
        <v>0</v>
      </c>
      <c r="DV81" s="101">
        <f t="shared" si="60"/>
        <v>0</v>
      </c>
      <c r="DW81" s="103">
        <f>IFERROR(VLOOKUP(B81,'[1]17'!B:D,3,0),"0")</f>
        <v>0</v>
      </c>
      <c r="DX81" s="103">
        <f>IFERROR(VLOOKUP(B81,'[1]17'!B:E,4,0),"0")</f>
        <v>0</v>
      </c>
      <c r="DY81" s="103">
        <f>IFERROR(VLOOKUP(B81,'[1]17'!B:F,5,0),"0")</f>
        <v>0</v>
      </c>
      <c r="DZ81" s="103">
        <f>IFERROR(VLOOKUP(B81,'[1]17'!B:J,9,0),"0")</f>
        <v>0</v>
      </c>
      <c r="EA81" s="103">
        <f>IFERROR(VLOOKUP(B81,'[1]17'!B:K,10,0),"0")</f>
        <v>0</v>
      </c>
      <c r="EB81" s="103">
        <f>IFERROR(VLOOKUP(B81,'[1]17'!B:L,11,0),"0")</f>
        <v>0</v>
      </c>
      <c r="EC81" s="101">
        <f t="shared" si="61"/>
        <v>0</v>
      </c>
      <c r="ED81" s="103">
        <f>IFERROR(VLOOKUP(B81,'[1]18'!B:D,3,0),"0")</f>
        <v>0</v>
      </c>
      <c r="EE81" s="103">
        <f>IFERROR(VLOOKUP(B81,'[1]18'!B:E,4,0),"0")</f>
        <v>0</v>
      </c>
      <c r="EF81" s="103">
        <f>IFERROR(VLOOKUP(B81,'[1]18'!B:F,5,0),"0")</f>
        <v>0</v>
      </c>
      <c r="EG81" s="103">
        <f>IFERROR(VLOOKUP(B81,'[1]18'!B:J,9,0),"0")</f>
        <v>0</v>
      </c>
      <c r="EH81" s="103">
        <f>IFERROR(VLOOKUP(B81,'[1]18'!B:K,10,0),"0")</f>
        <v>0</v>
      </c>
      <c r="EI81" s="103">
        <f>IFERROR(VLOOKUP(B81,'[1]18'!B:L,11,0),"0")</f>
        <v>0</v>
      </c>
      <c r="EJ81" s="101">
        <f t="shared" si="62"/>
        <v>0</v>
      </c>
      <c r="EK81" s="103">
        <f>IFERROR(VLOOKUP(B81,'[1]19'!B:D,3,0),"0")</f>
        <v>0</v>
      </c>
      <c r="EL81" s="103">
        <f>IFERROR(VLOOKUP(B81,'[1]19'!B:E,4,0),"0")</f>
        <v>0</v>
      </c>
      <c r="EM81" s="103">
        <f>IFERROR(VLOOKUP(B81,'[1]19'!B:F,5,0),"0")</f>
        <v>0</v>
      </c>
      <c r="EN81" s="103">
        <f>IFERROR(VLOOKUP(B81,'[1]19'!B:J,9,0),"0")</f>
        <v>0</v>
      </c>
      <c r="EO81" s="103">
        <f>IFERROR(VLOOKUP(B81,'[1]19'!B:K,10,0),"0")</f>
        <v>0</v>
      </c>
      <c r="EP81" s="103">
        <f>IFERROR(VLOOKUP(B81,'[1]19'!B:L,11,0),"0")</f>
        <v>0</v>
      </c>
      <c r="EQ81" s="101">
        <f t="shared" si="63"/>
        <v>0</v>
      </c>
      <c r="ER81" s="103">
        <f>IFERROR(VLOOKUP(B81,'[1]20'!B:D,3,0),"0")</f>
        <v>0</v>
      </c>
      <c r="ES81" s="103">
        <f>IFERROR(VLOOKUP(B81,'[1]20'!B:E,4,0),"0")</f>
        <v>0</v>
      </c>
      <c r="ET81" s="103">
        <f>IFERROR(VLOOKUP(B81,'[1]20'!B:F,5,0),"0")</f>
        <v>0</v>
      </c>
      <c r="EU81" s="103">
        <f>IFERROR(VLOOKUP(B81,'[1]20'!B:J,9,0),"0")</f>
        <v>0</v>
      </c>
      <c r="EV81" s="103">
        <f>IFERROR(VLOOKUP(B81,'[1]20'!B:K,10,0),"0")</f>
        <v>0</v>
      </c>
      <c r="EW81" s="103">
        <f>IFERROR(VLOOKUP(B81,'[1]20'!B:L,11,0),"0")</f>
        <v>0</v>
      </c>
      <c r="EX81" s="101">
        <f t="shared" si="64"/>
        <v>0</v>
      </c>
      <c r="EY81" s="103">
        <f>IFERROR(VLOOKUP(B81,'[1]21'!B:D,3,0),"0")</f>
        <v>0</v>
      </c>
      <c r="EZ81" s="103">
        <f>IFERROR(VLOOKUP(B81,'[1]21'!B:E,4,0),"0")</f>
        <v>0</v>
      </c>
      <c r="FA81" s="103">
        <f>IFERROR(VLOOKUP(B81,'[1]21'!B:F,5,0),"0")</f>
        <v>0</v>
      </c>
      <c r="FB81" s="103">
        <f>IFERROR(VLOOKUP(B81,'[1]21'!B:J,9,0),"0")</f>
        <v>0</v>
      </c>
      <c r="FC81" s="103">
        <f>IFERROR(VLOOKUP(B81,'[1]21'!B:K,10,0),"0")</f>
        <v>0</v>
      </c>
      <c r="FD81" s="103">
        <f>IFERROR(VLOOKUP(B81,'[1]21'!B:L,11,0),"0")</f>
        <v>0</v>
      </c>
      <c r="FE81" s="101">
        <f t="shared" si="65"/>
        <v>0</v>
      </c>
      <c r="FF81" s="103">
        <f>IFERROR(VLOOKUP(B81,'[1]22'!B:D,3,0),"0")</f>
        <v>0</v>
      </c>
      <c r="FG81" s="103">
        <f>IFERROR(VLOOKUP(B81,'[1]22'!B:E,4,0),"0")</f>
        <v>0</v>
      </c>
      <c r="FH81" s="103">
        <f>IFERROR(VLOOKUP(B81,'[1]22'!B:F,5,0),"0")</f>
        <v>0</v>
      </c>
      <c r="FI81" s="103">
        <f>IFERROR(VLOOKUP(B81,'[1]22'!B:J,9,0),"0")</f>
        <v>0</v>
      </c>
      <c r="FJ81" s="103">
        <f>IFERROR(VLOOKUP(B81,'[1]22'!B:K,10,0),"0")</f>
        <v>0</v>
      </c>
      <c r="FK81" s="103">
        <f>IFERROR(VLOOKUP(B81,'[1]22'!B:L,11,0),"0")</f>
        <v>0</v>
      </c>
      <c r="FL81" s="101">
        <f t="shared" si="66"/>
        <v>0</v>
      </c>
      <c r="FM81" s="103">
        <f>IFERROR(VLOOKUP(B81,'[1]23'!B:D,3,0),"0")</f>
        <v>0</v>
      </c>
      <c r="FN81" s="103">
        <f>IFERROR(VLOOKUP(B81,'[1]23'!B:E,4,0),"0")</f>
        <v>0</v>
      </c>
      <c r="FO81" s="103">
        <f>IFERROR(VLOOKUP(B81,'[1]23'!B:F,5,0),"0")</f>
        <v>0</v>
      </c>
      <c r="FP81" s="103">
        <f>IFERROR(VLOOKUP(B81,'[1]23'!B:J,9,0),"0")</f>
        <v>0</v>
      </c>
      <c r="FQ81" s="103">
        <f>IFERROR(VLOOKUP(B81,'[1]23'!B:K,10,0),"0")</f>
        <v>0</v>
      </c>
      <c r="FR81" s="103">
        <f>IFERROR(VLOOKUP(B81,'[1]23'!B:L,11,0),"0")</f>
        <v>0</v>
      </c>
      <c r="FS81" s="101">
        <f t="shared" si="67"/>
        <v>0</v>
      </c>
      <c r="FT81" s="103">
        <f>IFERROR(VLOOKUP(B81,'[1]24'!B:D,3,0),"0")</f>
        <v>0</v>
      </c>
      <c r="FU81" s="103">
        <f>IFERROR(VLOOKUP(B81,'[1]24'!B:E,4,0),"0")</f>
        <v>0</v>
      </c>
      <c r="FV81" s="103">
        <f>IFERROR(VLOOKUP(B81,'[1]24'!B:F,5,0),"0")</f>
        <v>0</v>
      </c>
      <c r="FW81" s="103">
        <f>IFERROR(VLOOKUP(B81,'[1]24'!B:J,9,0),"0")</f>
        <v>0</v>
      </c>
      <c r="FX81" s="103">
        <f>IFERROR(VLOOKUP(B81,'[1]24'!B:K,10,0),"0")</f>
        <v>0</v>
      </c>
      <c r="FY81" s="103">
        <f>IFERROR(VLOOKUP(B81,'[1]24'!B:L,11,0),"0")</f>
        <v>0</v>
      </c>
      <c r="FZ81" s="101">
        <f t="shared" si="68"/>
        <v>0</v>
      </c>
      <c r="GA81" s="103">
        <f>IFERROR(VLOOKUP(B81,'[1]25'!B:D,3,0),"0")</f>
        <v>0</v>
      </c>
      <c r="GB81" s="103">
        <f>IFERROR(VLOOKUP(B81,'[1]25'!B:E,4,0),"0")</f>
        <v>0</v>
      </c>
      <c r="GC81" s="103">
        <f>IFERROR(VLOOKUP(B81,'[1]25'!B:F,5,0),"0")</f>
        <v>0</v>
      </c>
      <c r="GD81" s="103">
        <f>IFERROR(VLOOKUP(B81,'[1]25'!B:J,9,0),"0")</f>
        <v>0</v>
      </c>
      <c r="GE81" s="103">
        <f>IFERROR(VLOOKUP(B81,'[1]25'!B:K,10,0),"0")</f>
        <v>0</v>
      </c>
      <c r="GF81" s="103">
        <f>IFERROR(VLOOKUP(B81,'[1]25'!B:L,11,0),"0")</f>
        <v>0</v>
      </c>
      <c r="GG81" s="101">
        <f t="shared" si="69"/>
        <v>0</v>
      </c>
      <c r="GH81" s="103">
        <f>IFERROR(VLOOKUP(B81,'[1]26'!B:D,3,0),"0")</f>
        <v>0</v>
      </c>
      <c r="GI81" s="103">
        <f>IFERROR(VLOOKUP(B81,'[1]26'!B:E,4,0),"0")</f>
        <v>0</v>
      </c>
      <c r="GJ81" s="103">
        <f>IFERROR(VLOOKUP(B81,'[1]26'!B:F,5,0),"0")</f>
        <v>0</v>
      </c>
      <c r="GK81" s="103">
        <f>IFERROR(VLOOKUP(B81,'[1]26'!B:J,9,0),"0")</f>
        <v>0</v>
      </c>
      <c r="GL81" s="103">
        <f>IFERROR(VLOOKUP(B81,'[1]26'!B:K,10,0),"0")</f>
        <v>0</v>
      </c>
      <c r="GM81" s="103">
        <f>IFERROR(VLOOKUP(B81,'[1]26'!B:L,11,0),"0")</f>
        <v>0</v>
      </c>
      <c r="GN81" s="101">
        <f t="shared" si="70"/>
        <v>0</v>
      </c>
      <c r="GO81" s="103">
        <f>IFERROR(VLOOKUP(B81,'[1]27'!B:D,3,0),"0")</f>
        <v>0</v>
      </c>
      <c r="GP81" s="103">
        <f>IFERROR(VLOOKUP(B81,'[1]27'!B:E,4,0),"0")</f>
        <v>0</v>
      </c>
      <c r="GQ81" s="103">
        <f>IFERROR(VLOOKUP(B81,'[1]27'!B:F,5,0),"0")</f>
        <v>0</v>
      </c>
      <c r="GR81" s="103">
        <f>IFERROR(VLOOKUP(B81,'[1]27'!B:J,9,0),"0")</f>
        <v>0</v>
      </c>
      <c r="GS81" s="103">
        <f>IFERROR(VLOOKUP(B81,'[1]27'!B:K,10,0),"0")</f>
        <v>0</v>
      </c>
      <c r="GT81" s="103">
        <f>IFERROR(VLOOKUP(B81,'[1]27'!B:L,11,0),"0")</f>
        <v>0</v>
      </c>
      <c r="GU81" s="101">
        <f t="shared" si="71"/>
        <v>0</v>
      </c>
      <c r="GV81" s="103">
        <f>IFERROR(VLOOKUP(B81,'[1]28'!B:D,3,0),"0")</f>
        <v>0</v>
      </c>
      <c r="GW81" s="103">
        <f>IFERROR(VLOOKUP(B81,'[1]28'!B:E,4,0),"0")</f>
        <v>0</v>
      </c>
      <c r="GX81" s="103">
        <f>IFERROR(VLOOKUP(B81,'[1]28'!B:F,5,0),"0")</f>
        <v>0</v>
      </c>
      <c r="GY81" s="103">
        <f>IFERROR(VLOOKUP(B81,'[1]28'!B:J,9,0),"0")</f>
        <v>0</v>
      </c>
      <c r="GZ81" s="103">
        <f>IFERROR(VLOOKUP(B81,'[1]28'!B:K,10,0),"0")</f>
        <v>0</v>
      </c>
      <c r="HA81" s="103">
        <f>IFERROR(VLOOKUP(B81,'[1]28'!B:L,11,0),"0")</f>
        <v>0</v>
      </c>
      <c r="HB81" s="101">
        <f t="shared" si="72"/>
        <v>0</v>
      </c>
      <c r="HC81" s="103">
        <f>IFERROR(VLOOKUP(B81,'[1]29'!B:D,3,0),"0")</f>
        <v>0</v>
      </c>
      <c r="HD81" s="103">
        <f>IFERROR(VLOOKUP(B81,'[1]29'!B:E,4,0),"0")</f>
        <v>0</v>
      </c>
      <c r="HE81" s="103">
        <f>IFERROR(VLOOKUP(B81,'[1]29'!B:F,5,0),"0")</f>
        <v>0</v>
      </c>
      <c r="HF81" s="103">
        <f>IFERROR(VLOOKUP(B81,'[1]29'!B:J,9,0),"0")</f>
        <v>0</v>
      </c>
      <c r="HG81" s="103">
        <f>IFERROR(VLOOKUP(B81,'[1]29'!B:K,10,0),"0")</f>
        <v>0</v>
      </c>
      <c r="HH81" s="103">
        <f>IFERROR(VLOOKUP(B81,'[1]29'!B:L,11,0),"0")</f>
        <v>0</v>
      </c>
      <c r="HI81" s="101">
        <f t="shared" si="73"/>
        <v>0</v>
      </c>
      <c r="HJ81" s="103">
        <f>IFERROR(VLOOKUP(B81,'[1]30'!B:D,3,0),"0")</f>
        <v>0</v>
      </c>
      <c r="HK81" s="103">
        <f>IFERROR(VLOOKUP(B81,'[1]30'!B:E,4,0),"0")</f>
        <v>0</v>
      </c>
      <c r="HL81" s="103">
        <f>IFERROR(VLOOKUP(B81,'[1]30'!B:F,5,0),"0")</f>
        <v>0</v>
      </c>
      <c r="HM81" s="103">
        <f>IFERROR(VLOOKUP(B81,'[1]30'!B:J,9,0),"0")</f>
        <v>0</v>
      </c>
      <c r="HN81" s="103">
        <f>IFERROR(VLOOKUP(B81,'[1]30'!B:K,10,0),"0")</f>
        <v>0</v>
      </c>
      <c r="HO81" s="103">
        <f>IFERROR(VLOOKUP(B81,'[1]30'!B:L,11,0),"0")</f>
        <v>0</v>
      </c>
      <c r="HP81" s="101">
        <f t="shared" si="74"/>
        <v>0</v>
      </c>
      <c r="HQ81" s="103">
        <f>IFERROR(VLOOKUP(B81,'[1]31'!B:D,3,0),"0")</f>
        <v>0</v>
      </c>
      <c r="HR81" s="103">
        <f>IFERROR(VLOOKUP(B81,'[1]31'!B:E,4,0),"0")</f>
        <v>0</v>
      </c>
      <c r="HS81" s="103">
        <f>IFERROR(VLOOKUP(B81,'[1]31'!B:F,5,0),"0")</f>
        <v>0</v>
      </c>
      <c r="HT81" s="103">
        <f>IFERROR(VLOOKUP(B81,'[1]31'!B:J,9,0),"0")</f>
        <v>0</v>
      </c>
      <c r="HU81" s="103">
        <f>IFERROR(VLOOKUP(B81,'[1]31'!B:K,10,0),"0")</f>
        <v>0</v>
      </c>
      <c r="HV81" s="103">
        <f>IFERROR(VLOOKUP(B81,'[1]31'!B:L,11,0),"0")</f>
        <v>0</v>
      </c>
      <c r="HW81" s="101">
        <f t="shared" si="75"/>
        <v>0</v>
      </c>
    </row>
    <row r="82" spans="1:231" x14ac:dyDescent="0.6">
      <c r="A82" s="83">
        <v>79</v>
      </c>
      <c r="B82" s="83">
        <v>1112018</v>
      </c>
      <c r="C82" s="84" t="s">
        <v>16942</v>
      </c>
      <c r="D82" s="83" t="s">
        <v>168</v>
      </c>
      <c r="E82" s="85">
        <v>29.35</v>
      </c>
      <c r="F82" s="99">
        <f t="shared" si="41"/>
        <v>0</v>
      </c>
      <c r="G82" s="100">
        <f t="shared" si="42"/>
        <v>0</v>
      </c>
      <c r="H82" s="100">
        <f t="shared" si="42"/>
        <v>0</v>
      </c>
      <c r="I82" s="100">
        <f t="shared" si="42"/>
        <v>0</v>
      </c>
      <c r="J82" s="100">
        <f t="shared" si="42"/>
        <v>0</v>
      </c>
      <c r="K82" s="100">
        <f t="shared" si="42"/>
        <v>0</v>
      </c>
      <c r="L82" s="100">
        <f t="shared" si="42"/>
        <v>0</v>
      </c>
      <c r="M82" s="101">
        <f t="shared" si="44"/>
        <v>0</v>
      </c>
      <c r="N82" s="102">
        <f t="shared" si="43"/>
        <v>0</v>
      </c>
      <c r="O82" s="103">
        <f>IFERROR(VLOOKUP(B82,'[1]1'!B:D,3,0),"0")</f>
        <v>0</v>
      </c>
      <c r="P82" s="103">
        <f>IFERROR(VLOOKUP(B82,'[1]1'!B:E,4,0),"0")</f>
        <v>0</v>
      </c>
      <c r="Q82" s="103">
        <f>IFERROR(VLOOKUP(B82,'[1]1'!B:F,5,0),"0")</f>
        <v>0</v>
      </c>
      <c r="R82" s="103">
        <f>IFERROR(VLOOKUP(B82,'[1]1'!B:J,9,0),"0")</f>
        <v>0</v>
      </c>
      <c r="S82" s="103">
        <f>IFERROR(VLOOKUP(B82,'[1]1'!B:K,10,0),"0")</f>
        <v>0</v>
      </c>
      <c r="T82" s="103">
        <f>IFERROR(VLOOKUP(B82,'[1]1'!B:L,11,0),"0")</f>
        <v>0</v>
      </c>
      <c r="U82" s="101">
        <f t="shared" si="45"/>
        <v>0</v>
      </c>
      <c r="V82" s="103">
        <f>IFERROR(VLOOKUP(B82,'[1]2'!B:D,3,0),"0")</f>
        <v>0</v>
      </c>
      <c r="W82" s="103">
        <f>IFERROR(VLOOKUP(B82,'[1]2'!B:E,4,0),"0")</f>
        <v>0</v>
      </c>
      <c r="X82" s="103">
        <f>IFERROR(VLOOKUP(B82,'[1]2'!B:F,5,0),"0")</f>
        <v>0</v>
      </c>
      <c r="Y82" s="103">
        <f>IFERROR(VLOOKUP(B82,'[1]2'!B:J,9,0),"0")</f>
        <v>0</v>
      </c>
      <c r="Z82" s="103">
        <f>IFERROR(VLOOKUP(B82,'[1]2'!B:K,10,0),"0")</f>
        <v>0</v>
      </c>
      <c r="AA82" s="103">
        <f>IFERROR(VLOOKUP(B82,'[1]2'!B:L,11,0),"0")</f>
        <v>0</v>
      </c>
      <c r="AB82" s="101">
        <f t="shared" si="46"/>
        <v>0</v>
      </c>
      <c r="AC82" s="103">
        <f>IFERROR(VLOOKUP(B82,'[1]3'!B:D,3,0),"0")</f>
        <v>0</v>
      </c>
      <c r="AD82" s="103">
        <f>IFERROR(VLOOKUP(B82,'[1]3'!B:E,4,0),"0")</f>
        <v>0</v>
      </c>
      <c r="AE82" s="103">
        <f>IFERROR(VLOOKUP(B82,'[1]3'!B:F,5,0),"0")</f>
        <v>0</v>
      </c>
      <c r="AF82" s="103">
        <f>IFERROR(VLOOKUP(B82,'[1]3'!B:J,9,0),"0")</f>
        <v>0</v>
      </c>
      <c r="AG82" s="103">
        <f>IFERROR(VLOOKUP(B82,'[1]3'!B:K,10,0),"0")</f>
        <v>0</v>
      </c>
      <c r="AH82" s="103">
        <f>IFERROR(VLOOKUP(B82,'[1]3'!B:L,11,0),"0")</f>
        <v>0</v>
      </c>
      <c r="AI82" s="101">
        <f t="shared" si="47"/>
        <v>0</v>
      </c>
      <c r="AJ82" s="103">
        <f>IFERROR(VLOOKUP(B82,'[1]4'!B:D,3,0),"0")</f>
        <v>0</v>
      </c>
      <c r="AK82" s="103">
        <f>IFERROR(VLOOKUP(B82,'[1]4'!B:E,4,0),"0")</f>
        <v>0</v>
      </c>
      <c r="AL82" s="103">
        <f>IFERROR(VLOOKUP(B82,'[1]4'!B:F,5,0),"0")</f>
        <v>0</v>
      </c>
      <c r="AM82" s="103">
        <f>IFERROR(VLOOKUP(B82,'[1]4'!B:J,9,0),"0")</f>
        <v>0</v>
      </c>
      <c r="AN82" s="103">
        <f>IFERROR(VLOOKUP(B82,'[1]4'!B:K,10,0),"0")</f>
        <v>0</v>
      </c>
      <c r="AO82" s="103">
        <f>IFERROR(VLOOKUP(B82,'[1]4'!B:L,11,0),"0")</f>
        <v>0</v>
      </c>
      <c r="AP82" s="101">
        <f t="shared" si="48"/>
        <v>0</v>
      </c>
      <c r="AQ82" s="103">
        <f>IFERROR(VLOOKUP(B82,'[1]5'!B:D,3,0),"0")</f>
        <v>0</v>
      </c>
      <c r="AR82" s="103">
        <f>IFERROR(VLOOKUP(B82,'[1]5'!B:E,4,0),"0")</f>
        <v>0</v>
      </c>
      <c r="AS82" s="103">
        <f>IFERROR(VLOOKUP(B82,'[1]5'!B:F,5,0),"0")</f>
        <v>0</v>
      </c>
      <c r="AT82" s="103">
        <f>IFERROR(VLOOKUP(B82,'[1]5'!B:J,9,0),"0")</f>
        <v>0</v>
      </c>
      <c r="AU82" s="103">
        <f>IFERROR(VLOOKUP(B82,'[1]5'!B:K,10,0),"0")</f>
        <v>0</v>
      </c>
      <c r="AV82" s="103">
        <f>IFERROR(VLOOKUP(B82,'[1]5'!B:L,11,0),"0")</f>
        <v>0</v>
      </c>
      <c r="AW82" s="101">
        <f t="shared" si="49"/>
        <v>0</v>
      </c>
      <c r="AX82" s="103">
        <f>IFERROR(VLOOKUP(B82,'[1]6'!B:D,3,0),"0")</f>
        <v>0</v>
      </c>
      <c r="AY82" s="103">
        <f>IFERROR(VLOOKUP(B82,'[1]6'!B:E,4,0),"0")</f>
        <v>0</v>
      </c>
      <c r="AZ82" s="103">
        <f>IFERROR(VLOOKUP(B82,'[1]6'!B:F,5,0),"0")</f>
        <v>0</v>
      </c>
      <c r="BA82" s="103">
        <f>IFERROR(VLOOKUP(B82,'[1]6'!B:J,9,0),"0")</f>
        <v>0</v>
      </c>
      <c r="BB82" s="103">
        <f>IFERROR(VLOOKUP(B82,'[1]6'!B:K,10,0),"0")</f>
        <v>0</v>
      </c>
      <c r="BC82" s="103">
        <f>IFERROR(VLOOKUP(B82,'[1]6'!B:L,11,0),"0")</f>
        <v>0</v>
      </c>
      <c r="BD82" s="101">
        <f t="shared" si="50"/>
        <v>0</v>
      </c>
      <c r="BE82" s="103">
        <f>IFERROR(VLOOKUP(B82,'[1]7'!B:D,3,0),"0")</f>
        <v>0</v>
      </c>
      <c r="BF82" s="103">
        <f>IFERROR(VLOOKUP(B82,'[1]7'!B:E,4,0),"0")</f>
        <v>0</v>
      </c>
      <c r="BG82" s="103">
        <f>IFERROR(VLOOKUP(B82,'[1]7'!B:F,5,0),"0")</f>
        <v>0</v>
      </c>
      <c r="BH82" s="103">
        <f>IFERROR(VLOOKUP(B82,'[1]7'!B:J,9,0),"0")</f>
        <v>0</v>
      </c>
      <c r="BI82" s="103">
        <f>IFERROR(VLOOKUP(B82,'[1]7'!B:K,10,0),"0")</f>
        <v>0</v>
      </c>
      <c r="BJ82" s="103">
        <f>IFERROR(VLOOKUP(B82,'[1]7'!B:L,11,0),"0")</f>
        <v>0</v>
      </c>
      <c r="BK82" s="101">
        <f t="shared" si="51"/>
        <v>0</v>
      </c>
      <c r="BL82" s="103">
        <f>IFERROR(VLOOKUP(B82,'[1]8'!B:D,3,0),"0")</f>
        <v>0</v>
      </c>
      <c r="BM82" s="103">
        <f>IFERROR(VLOOKUP(B82,'[1]8'!B:E,4,0),"0")</f>
        <v>0</v>
      </c>
      <c r="BN82" s="103">
        <f>IFERROR(VLOOKUP(B82,'[1]8'!B:F,5,0),"0")</f>
        <v>0</v>
      </c>
      <c r="BO82" s="103">
        <f>IFERROR(VLOOKUP(B82,'[1]8'!B:J,9,0),"0")</f>
        <v>0</v>
      </c>
      <c r="BP82" s="103">
        <f>IFERROR(VLOOKUP(B82,'[1]8'!B:K,10,0),"0")</f>
        <v>0</v>
      </c>
      <c r="BQ82" s="103">
        <f>IFERROR(VLOOKUP(B82,'[1]8'!B:L,11,0),"0")</f>
        <v>0</v>
      </c>
      <c r="BR82" s="101">
        <f t="shared" si="52"/>
        <v>0</v>
      </c>
      <c r="BS82" s="103">
        <f>IFERROR(VLOOKUP(B82,'[1]9'!B:D,3,0),"0")</f>
        <v>0</v>
      </c>
      <c r="BT82" s="103">
        <f>IFERROR(VLOOKUP(B82,'[1]9'!B:E,4,0),"0")</f>
        <v>0</v>
      </c>
      <c r="BU82" s="103">
        <f>IFERROR(VLOOKUP(B82,'[1]9'!B:F,5,0),"0")</f>
        <v>0</v>
      </c>
      <c r="BV82" s="103">
        <f>IFERROR(VLOOKUP(B82,'[1]9'!B:J,9,0),"0")</f>
        <v>0</v>
      </c>
      <c r="BW82" s="103">
        <f>IFERROR(VLOOKUP(B82,'[1]9'!B:K,10,0),"0")</f>
        <v>0</v>
      </c>
      <c r="BX82" s="103">
        <f>IFERROR(VLOOKUP(B82,'[1]9'!B:L,11,0),"0")</f>
        <v>0</v>
      </c>
      <c r="BY82" s="101">
        <f t="shared" si="53"/>
        <v>0</v>
      </c>
      <c r="BZ82" s="103">
        <f>IFERROR(VLOOKUP(B82,'[1]10'!B:D,3,0),"0")</f>
        <v>0</v>
      </c>
      <c r="CA82" s="103">
        <f>IFERROR(VLOOKUP(B82,'[1]10'!B:E,4,0),"0")</f>
        <v>0</v>
      </c>
      <c r="CB82" s="103">
        <f>IFERROR(VLOOKUP(B82,'[1]10'!B:F,5,0),"0")</f>
        <v>0</v>
      </c>
      <c r="CC82" s="103">
        <f>IFERROR(VLOOKUP(B82,'[1]10'!B:J,9,0),"0")</f>
        <v>0</v>
      </c>
      <c r="CD82" s="103">
        <f>IFERROR(VLOOKUP(B82,'[1]10'!B:K,10,0),"0")</f>
        <v>0</v>
      </c>
      <c r="CE82" s="103">
        <f>IFERROR(VLOOKUP(B82,'[1]10'!B:L,11,0),"0")</f>
        <v>0</v>
      </c>
      <c r="CF82" s="101">
        <f t="shared" si="54"/>
        <v>0</v>
      </c>
      <c r="CG82" s="103">
        <f>IFERROR(VLOOKUP(B82,'[1]11'!B:D,3,0),"0")</f>
        <v>0</v>
      </c>
      <c r="CH82" s="103">
        <f>IFERROR(VLOOKUP(B82,'[1]11'!B:E,4,0),"0")</f>
        <v>0</v>
      </c>
      <c r="CI82" s="103">
        <f>IFERROR(VLOOKUP(B82,'[1]11'!B:F,5,0),"0")</f>
        <v>0</v>
      </c>
      <c r="CJ82" s="103">
        <f>IFERROR(VLOOKUP(B82,'[1]11'!B:J,9,0),"0")</f>
        <v>0</v>
      </c>
      <c r="CK82" s="103">
        <f>IFERROR(VLOOKUP(B82,'[1]11'!B:K,10,0),"0")</f>
        <v>0</v>
      </c>
      <c r="CL82" s="103">
        <f>IFERROR(VLOOKUP(B82,'[1]11'!B:L,11,0),"0")</f>
        <v>0</v>
      </c>
      <c r="CM82" s="101">
        <f t="shared" si="55"/>
        <v>0</v>
      </c>
      <c r="CN82" s="103">
        <f>IFERROR(VLOOKUP(B82,'[1]12'!B:D,3,0),"0")</f>
        <v>0</v>
      </c>
      <c r="CO82" s="103">
        <f>IFERROR(VLOOKUP(B82,'[1]12'!B:E,4,0),"0")</f>
        <v>0</v>
      </c>
      <c r="CP82" s="103">
        <f>IFERROR(VLOOKUP(B82,'[1]12'!B:F,5,0),"0")</f>
        <v>0</v>
      </c>
      <c r="CQ82" s="103">
        <f>IFERROR(VLOOKUP(B82,'[1]12'!B:J,9,0),"0")</f>
        <v>0</v>
      </c>
      <c r="CR82" s="103">
        <f>IFERROR(VLOOKUP(B82,'[1]12'!B:K,10,0),"0")</f>
        <v>0</v>
      </c>
      <c r="CS82" s="103">
        <f>IFERROR(VLOOKUP(B82,'[1]12'!B:L,11,0),"0")</f>
        <v>0</v>
      </c>
      <c r="CT82" s="101">
        <f t="shared" si="56"/>
        <v>0</v>
      </c>
      <c r="CU82" s="103">
        <f>IFERROR(VLOOKUP(B82,'[1]13'!B:D,3,0),"0")</f>
        <v>0</v>
      </c>
      <c r="CV82" s="103">
        <f>IFERROR(VLOOKUP(B82,'[1]13'!B:E,4,0),"0")</f>
        <v>0</v>
      </c>
      <c r="CW82" s="103">
        <f>IFERROR(VLOOKUP(B82,'[1]13'!B:F,5,0),"0")</f>
        <v>0</v>
      </c>
      <c r="CX82" s="103">
        <f>IFERROR(VLOOKUP(B82,'[1]13'!B:J,9,0),"0")</f>
        <v>0</v>
      </c>
      <c r="CY82" s="103">
        <f>IFERROR(VLOOKUP(B82,'[1]13'!B:K,10,0),"0")</f>
        <v>0</v>
      </c>
      <c r="CZ82" s="103">
        <f>IFERROR(VLOOKUP(B82,'[1]13'!B:L,11,0),"0")</f>
        <v>0</v>
      </c>
      <c r="DA82" s="101">
        <f t="shared" si="57"/>
        <v>0</v>
      </c>
      <c r="DB82" s="103">
        <f>IFERROR(VLOOKUP(B82,'[1]14'!B:D,3,0),"0")</f>
        <v>0</v>
      </c>
      <c r="DC82" s="103">
        <f>IFERROR(VLOOKUP(B82,'[1]14'!B:E,4,0),"0")</f>
        <v>0</v>
      </c>
      <c r="DD82" s="103">
        <f>IFERROR(VLOOKUP(B82,'[1]14'!B:F,5,0),"0")</f>
        <v>0</v>
      </c>
      <c r="DE82" s="103">
        <f>IFERROR(VLOOKUP(B82,'[1]14'!B:J,9,0),"0")</f>
        <v>0</v>
      </c>
      <c r="DF82" s="103">
        <f>IFERROR(VLOOKUP(B82,'[1]14'!B:K,10,0),"0")</f>
        <v>0</v>
      </c>
      <c r="DG82" s="103">
        <f>IFERROR(VLOOKUP(B82,'[1]14'!B:L,11,0),"0")</f>
        <v>0</v>
      </c>
      <c r="DH82" s="101">
        <f t="shared" si="58"/>
        <v>0</v>
      </c>
      <c r="DI82" s="103">
        <f>IFERROR(VLOOKUP(B82,'[1]15'!B:D,3,0),"0")</f>
        <v>0</v>
      </c>
      <c r="DJ82" s="103">
        <f>IFERROR(VLOOKUP(B82,'[1]15'!B:E,4,0),"0")</f>
        <v>0</v>
      </c>
      <c r="DK82" s="103">
        <f>IFERROR(VLOOKUP(B82,'[1]15'!B:F,5,0),"0")</f>
        <v>0</v>
      </c>
      <c r="DL82" s="103">
        <f>IFERROR(VLOOKUP(B82,'[1]15'!B:J,9,0),"0")</f>
        <v>0</v>
      </c>
      <c r="DM82" s="103">
        <f>IFERROR(VLOOKUP(B82,'[1]15'!B:K,10,0),"0")</f>
        <v>0</v>
      </c>
      <c r="DN82" s="103">
        <f>IFERROR(VLOOKUP(B82,'[1]15'!B:L,11,0),"0")</f>
        <v>0</v>
      </c>
      <c r="DO82" s="101">
        <f t="shared" si="59"/>
        <v>0</v>
      </c>
      <c r="DP82" s="103">
        <f>IFERROR(VLOOKUP(B82,'[1]16'!B:D,3,0),"0")</f>
        <v>0</v>
      </c>
      <c r="DQ82" s="103">
        <f>IFERROR(VLOOKUP(B82,'[1]16'!B:E,4,0),"0")</f>
        <v>0</v>
      </c>
      <c r="DR82" s="103">
        <f>IFERROR(VLOOKUP(B82,'[1]16'!B:F,5,0),"0")</f>
        <v>0</v>
      </c>
      <c r="DS82" s="103">
        <f>IFERROR(VLOOKUP(B82,'[1]16'!B:J,9,0),"0")</f>
        <v>0</v>
      </c>
      <c r="DT82" s="103">
        <f>IFERROR(VLOOKUP(B82,'[1]16'!B:K,10,0),"0")</f>
        <v>0</v>
      </c>
      <c r="DU82" s="103">
        <f>IFERROR(VLOOKUP(B82,'[1]16'!B:L,11,0),"0")</f>
        <v>0</v>
      </c>
      <c r="DV82" s="101">
        <f t="shared" si="60"/>
        <v>0</v>
      </c>
      <c r="DW82" s="103">
        <f>IFERROR(VLOOKUP(B82,'[1]17'!B:D,3,0),"0")</f>
        <v>0</v>
      </c>
      <c r="DX82" s="103">
        <f>IFERROR(VLOOKUP(B82,'[1]17'!B:E,4,0),"0")</f>
        <v>0</v>
      </c>
      <c r="DY82" s="103">
        <f>IFERROR(VLOOKUP(B82,'[1]17'!B:F,5,0),"0")</f>
        <v>0</v>
      </c>
      <c r="DZ82" s="103">
        <f>IFERROR(VLOOKUP(B82,'[1]17'!B:J,9,0),"0")</f>
        <v>0</v>
      </c>
      <c r="EA82" s="103">
        <f>IFERROR(VLOOKUP(B82,'[1]17'!B:K,10,0),"0")</f>
        <v>0</v>
      </c>
      <c r="EB82" s="103">
        <f>IFERROR(VLOOKUP(B82,'[1]17'!B:L,11,0),"0")</f>
        <v>0</v>
      </c>
      <c r="EC82" s="101">
        <f t="shared" si="61"/>
        <v>0</v>
      </c>
      <c r="ED82" s="103">
        <f>IFERROR(VLOOKUP(B82,'[1]18'!B:D,3,0),"0")</f>
        <v>0</v>
      </c>
      <c r="EE82" s="103">
        <f>IFERROR(VLOOKUP(B82,'[1]18'!B:E,4,0),"0")</f>
        <v>0</v>
      </c>
      <c r="EF82" s="103">
        <f>IFERROR(VLOOKUP(B82,'[1]18'!B:F,5,0),"0")</f>
        <v>0</v>
      </c>
      <c r="EG82" s="103">
        <f>IFERROR(VLOOKUP(B82,'[1]18'!B:J,9,0),"0")</f>
        <v>0</v>
      </c>
      <c r="EH82" s="103">
        <f>IFERROR(VLOOKUP(B82,'[1]18'!B:K,10,0),"0")</f>
        <v>0</v>
      </c>
      <c r="EI82" s="103">
        <f>IFERROR(VLOOKUP(B82,'[1]18'!B:L,11,0),"0")</f>
        <v>0</v>
      </c>
      <c r="EJ82" s="101">
        <f t="shared" si="62"/>
        <v>0</v>
      </c>
      <c r="EK82" s="103">
        <f>IFERROR(VLOOKUP(B82,'[1]19'!B:D,3,0),"0")</f>
        <v>0</v>
      </c>
      <c r="EL82" s="103">
        <f>IFERROR(VLOOKUP(B82,'[1]19'!B:E,4,0),"0")</f>
        <v>0</v>
      </c>
      <c r="EM82" s="103">
        <f>IFERROR(VLOOKUP(B82,'[1]19'!B:F,5,0),"0")</f>
        <v>0</v>
      </c>
      <c r="EN82" s="103">
        <f>IFERROR(VLOOKUP(B82,'[1]19'!B:J,9,0),"0")</f>
        <v>0</v>
      </c>
      <c r="EO82" s="103">
        <f>IFERROR(VLOOKUP(B82,'[1]19'!B:K,10,0),"0")</f>
        <v>0</v>
      </c>
      <c r="EP82" s="103">
        <f>IFERROR(VLOOKUP(B82,'[1]19'!B:L,11,0),"0")</f>
        <v>0</v>
      </c>
      <c r="EQ82" s="101">
        <f t="shared" si="63"/>
        <v>0</v>
      </c>
      <c r="ER82" s="103">
        <f>IFERROR(VLOOKUP(B82,'[1]20'!B:D,3,0),"0")</f>
        <v>0</v>
      </c>
      <c r="ES82" s="103">
        <f>IFERROR(VLOOKUP(B82,'[1]20'!B:E,4,0),"0")</f>
        <v>0</v>
      </c>
      <c r="ET82" s="103">
        <f>IFERROR(VLOOKUP(B82,'[1]20'!B:F,5,0),"0")</f>
        <v>0</v>
      </c>
      <c r="EU82" s="103">
        <f>IFERROR(VLOOKUP(B82,'[1]20'!B:J,9,0),"0")</f>
        <v>0</v>
      </c>
      <c r="EV82" s="103">
        <f>IFERROR(VLOOKUP(B82,'[1]20'!B:K,10,0),"0")</f>
        <v>0</v>
      </c>
      <c r="EW82" s="103">
        <f>IFERROR(VLOOKUP(B82,'[1]20'!B:L,11,0),"0")</f>
        <v>0</v>
      </c>
      <c r="EX82" s="101">
        <f t="shared" si="64"/>
        <v>0</v>
      </c>
      <c r="EY82" s="103">
        <f>IFERROR(VLOOKUP(B82,'[1]21'!B:D,3,0),"0")</f>
        <v>0</v>
      </c>
      <c r="EZ82" s="103">
        <f>IFERROR(VLOOKUP(B82,'[1]21'!B:E,4,0),"0")</f>
        <v>0</v>
      </c>
      <c r="FA82" s="103">
        <f>IFERROR(VLOOKUP(B82,'[1]21'!B:F,5,0),"0")</f>
        <v>0</v>
      </c>
      <c r="FB82" s="103">
        <f>IFERROR(VLOOKUP(B82,'[1]21'!B:J,9,0),"0")</f>
        <v>0</v>
      </c>
      <c r="FC82" s="103">
        <f>IFERROR(VLOOKUP(B82,'[1]21'!B:K,10,0),"0")</f>
        <v>0</v>
      </c>
      <c r="FD82" s="103">
        <f>IFERROR(VLOOKUP(B82,'[1]21'!B:L,11,0),"0")</f>
        <v>0</v>
      </c>
      <c r="FE82" s="101">
        <f t="shared" si="65"/>
        <v>0</v>
      </c>
      <c r="FF82" s="103">
        <f>IFERROR(VLOOKUP(B82,'[1]22'!B:D,3,0),"0")</f>
        <v>0</v>
      </c>
      <c r="FG82" s="103">
        <f>IFERROR(VLOOKUP(B82,'[1]22'!B:E,4,0),"0")</f>
        <v>0</v>
      </c>
      <c r="FH82" s="103">
        <f>IFERROR(VLOOKUP(B82,'[1]22'!B:F,5,0),"0")</f>
        <v>0</v>
      </c>
      <c r="FI82" s="103">
        <f>IFERROR(VLOOKUP(B82,'[1]22'!B:J,9,0),"0")</f>
        <v>0</v>
      </c>
      <c r="FJ82" s="103">
        <f>IFERROR(VLOOKUP(B82,'[1]22'!B:K,10,0),"0")</f>
        <v>0</v>
      </c>
      <c r="FK82" s="103">
        <f>IFERROR(VLOOKUP(B82,'[1]22'!B:L,11,0),"0")</f>
        <v>0</v>
      </c>
      <c r="FL82" s="101">
        <f t="shared" si="66"/>
        <v>0</v>
      </c>
      <c r="FM82" s="103">
        <f>IFERROR(VLOOKUP(B82,'[1]23'!B:D,3,0),"0")</f>
        <v>0</v>
      </c>
      <c r="FN82" s="103">
        <f>IFERROR(VLOOKUP(B82,'[1]23'!B:E,4,0),"0")</f>
        <v>0</v>
      </c>
      <c r="FO82" s="103">
        <f>IFERROR(VLOOKUP(B82,'[1]23'!B:F,5,0),"0")</f>
        <v>0</v>
      </c>
      <c r="FP82" s="103">
        <f>IFERROR(VLOOKUP(B82,'[1]23'!B:J,9,0),"0")</f>
        <v>0</v>
      </c>
      <c r="FQ82" s="103">
        <f>IFERROR(VLOOKUP(B82,'[1]23'!B:K,10,0),"0")</f>
        <v>0</v>
      </c>
      <c r="FR82" s="103">
        <f>IFERROR(VLOOKUP(B82,'[1]23'!B:L,11,0),"0")</f>
        <v>0</v>
      </c>
      <c r="FS82" s="101">
        <f t="shared" si="67"/>
        <v>0</v>
      </c>
      <c r="FT82" s="103">
        <f>IFERROR(VLOOKUP(B82,'[1]24'!B:D,3,0),"0")</f>
        <v>0</v>
      </c>
      <c r="FU82" s="103">
        <f>IFERROR(VLOOKUP(B82,'[1]24'!B:E,4,0),"0")</f>
        <v>0</v>
      </c>
      <c r="FV82" s="103">
        <f>IFERROR(VLOOKUP(B82,'[1]24'!B:F,5,0),"0")</f>
        <v>0</v>
      </c>
      <c r="FW82" s="103">
        <f>IFERROR(VLOOKUP(B82,'[1]24'!B:J,9,0),"0")</f>
        <v>0</v>
      </c>
      <c r="FX82" s="103">
        <f>IFERROR(VLOOKUP(B82,'[1]24'!B:K,10,0),"0")</f>
        <v>0</v>
      </c>
      <c r="FY82" s="103">
        <f>IFERROR(VLOOKUP(B82,'[1]24'!B:L,11,0),"0")</f>
        <v>0</v>
      </c>
      <c r="FZ82" s="101">
        <f t="shared" si="68"/>
        <v>0</v>
      </c>
      <c r="GA82" s="103">
        <f>IFERROR(VLOOKUP(B82,'[1]25'!B:D,3,0),"0")</f>
        <v>0</v>
      </c>
      <c r="GB82" s="103">
        <f>IFERROR(VLOOKUP(B82,'[1]25'!B:E,4,0),"0")</f>
        <v>0</v>
      </c>
      <c r="GC82" s="103">
        <f>IFERROR(VLOOKUP(B82,'[1]25'!B:F,5,0),"0")</f>
        <v>0</v>
      </c>
      <c r="GD82" s="103">
        <f>IFERROR(VLOOKUP(B82,'[1]25'!B:J,9,0),"0")</f>
        <v>0</v>
      </c>
      <c r="GE82" s="103">
        <f>IFERROR(VLOOKUP(B82,'[1]25'!B:K,10,0),"0")</f>
        <v>0</v>
      </c>
      <c r="GF82" s="103">
        <f>IFERROR(VLOOKUP(B82,'[1]25'!B:L,11,0),"0")</f>
        <v>0</v>
      </c>
      <c r="GG82" s="101">
        <f t="shared" si="69"/>
        <v>0</v>
      </c>
      <c r="GH82" s="103">
        <f>IFERROR(VLOOKUP(B82,'[1]26'!B:D,3,0),"0")</f>
        <v>0</v>
      </c>
      <c r="GI82" s="103">
        <f>IFERROR(VLOOKUP(B82,'[1]26'!B:E,4,0),"0")</f>
        <v>0</v>
      </c>
      <c r="GJ82" s="103">
        <f>IFERROR(VLOOKUP(B82,'[1]26'!B:F,5,0),"0")</f>
        <v>0</v>
      </c>
      <c r="GK82" s="103">
        <f>IFERROR(VLOOKUP(B82,'[1]26'!B:J,9,0),"0")</f>
        <v>0</v>
      </c>
      <c r="GL82" s="103">
        <f>IFERROR(VLOOKUP(B82,'[1]26'!B:K,10,0),"0")</f>
        <v>0</v>
      </c>
      <c r="GM82" s="103">
        <f>IFERROR(VLOOKUP(B82,'[1]26'!B:L,11,0),"0")</f>
        <v>0</v>
      </c>
      <c r="GN82" s="101">
        <f t="shared" si="70"/>
        <v>0</v>
      </c>
      <c r="GO82" s="103">
        <f>IFERROR(VLOOKUP(B82,'[1]27'!B:D,3,0),"0")</f>
        <v>0</v>
      </c>
      <c r="GP82" s="103">
        <f>IFERROR(VLOOKUP(B82,'[1]27'!B:E,4,0),"0")</f>
        <v>0</v>
      </c>
      <c r="GQ82" s="103">
        <f>IFERROR(VLOOKUP(B82,'[1]27'!B:F,5,0),"0")</f>
        <v>0</v>
      </c>
      <c r="GR82" s="103">
        <f>IFERROR(VLOOKUP(B82,'[1]27'!B:J,9,0),"0")</f>
        <v>0</v>
      </c>
      <c r="GS82" s="103">
        <f>IFERROR(VLOOKUP(B82,'[1]27'!B:K,10,0),"0")</f>
        <v>0</v>
      </c>
      <c r="GT82" s="103">
        <f>IFERROR(VLOOKUP(B82,'[1]27'!B:L,11,0),"0")</f>
        <v>0</v>
      </c>
      <c r="GU82" s="101">
        <f t="shared" si="71"/>
        <v>0</v>
      </c>
      <c r="GV82" s="103">
        <f>IFERROR(VLOOKUP(B82,'[1]28'!B:D,3,0),"0")</f>
        <v>0</v>
      </c>
      <c r="GW82" s="103">
        <f>IFERROR(VLOOKUP(B82,'[1]28'!B:E,4,0),"0")</f>
        <v>0</v>
      </c>
      <c r="GX82" s="103">
        <f>IFERROR(VLOOKUP(B82,'[1]28'!B:F,5,0),"0")</f>
        <v>0</v>
      </c>
      <c r="GY82" s="103">
        <f>IFERROR(VLOOKUP(B82,'[1]28'!B:J,9,0),"0")</f>
        <v>0</v>
      </c>
      <c r="GZ82" s="103">
        <f>IFERROR(VLOOKUP(B82,'[1]28'!B:K,10,0),"0")</f>
        <v>0</v>
      </c>
      <c r="HA82" s="103">
        <f>IFERROR(VLOOKUP(B82,'[1]28'!B:L,11,0),"0")</f>
        <v>0</v>
      </c>
      <c r="HB82" s="101">
        <f t="shared" si="72"/>
        <v>0</v>
      </c>
      <c r="HC82" s="103">
        <f>IFERROR(VLOOKUP(B82,'[1]29'!B:D,3,0),"0")</f>
        <v>0</v>
      </c>
      <c r="HD82" s="103">
        <f>IFERROR(VLOOKUP(B82,'[1]29'!B:E,4,0),"0")</f>
        <v>0</v>
      </c>
      <c r="HE82" s="103">
        <f>IFERROR(VLOOKUP(B82,'[1]29'!B:F,5,0),"0")</f>
        <v>0</v>
      </c>
      <c r="HF82" s="103">
        <f>IFERROR(VLOOKUP(B82,'[1]29'!B:J,9,0),"0")</f>
        <v>0</v>
      </c>
      <c r="HG82" s="103">
        <f>IFERROR(VLOOKUP(B82,'[1]29'!B:K,10,0),"0")</f>
        <v>0</v>
      </c>
      <c r="HH82" s="103">
        <f>IFERROR(VLOOKUP(B82,'[1]29'!B:L,11,0),"0")</f>
        <v>0</v>
      </c>
      <c r="HI82" s="101">
        <f t="shared" si="73"/>
        <v>0</v>
      </c>
      <c r="HJ82" s="103">
        <f>IFERROR(VLOOKUP(B82,'[1]30'!B:D,3,0),"0")</f>
        <v>0</v>
      </c>
      <c r="HK82" s="103">
        <f>IFERROR(VLOOKUP(B82,'[1]30'!B:E,4,0),"0")</f>
        <v>0</v>
      </c>
      <c r="HL82" s="103">
        <f>IFERROR(VLOOKUP(B82,'[1]30'!B:F,5,0),"0")</f>
        <v>0</v>
      </c>
      <c r="HM82" s="103">
        <f>IFERROR(VLOOKUP(B82,'[1]30'!B:J,9,0),"0")</f>
        <v>0</v>
      </c>
      <c r="HN82" s="103">
        <f>IFERROR(VLOOKUP(B82,'[1]30'!B:K,10,0),"0")</f>
        <v>0</v>
      </c>
      <c r="HO82" s="103">
        <f>IFERROR(VLOOKUP(B82,'[1]30'!B:L,11,0),"0")</f>
        <v>0</v>
      </c>
      <c r="HP82" s="101">
        <f t="shared" si="74"/>
        <v>0</v>
      </c>
      <c r="HQ82" s="103">
        <f>IFERROR(VLOOKUP(B82,'[1]31'!B:D,3,0),"0")</f>
        <v>0</v>
      </c>
      <c r="HR82" s="103">
        <f>IFERROR(VLOOKUP(B82,'[1]31'!B:E,4,0),"0")</f>
        <v>0</v>
      </c>
      <c r="HS82" s="103">
        <f>IFERROR(VLOOKUP(B82,'[1]31'!B:F,5,0),"0")</f>
        <v>0</v>
      </c>
      <c r="HT82" s="103">
        <f>IFERROR(VLOOKUP(B82,'[1]31'!B:J,9,0),"0")</f>
        <v>0</v>
      </c>
      <c r="HU82" s="103">
        <f>IFERROR(VLOOKUP(B82,'[1]31'!B:K,10,0),"0")</f>
        <v>0</v>
      </c>
      <c r="HV82" s="103">
        <f>IFERROR(VLOOKUP(B82,'[1]31'!B:L,11,0),"0")</f>
        <v>0</v>
      </c>
      <c r="HW82" s="101">
        <f t="shared" si="75"/>
        <v>0</v>
      </c>
    </row>
    <row r="83" spans="1:231" x14ac:dyDescent="0.6">
      <c r="A83" s="83">
        <v>80</v>
      </c>
      <c r="B83" s="83">
        <v>1112016</v>
      </c>
      <c r="C83" s="84" t="s">
        <v>16943</v>
      </c>
      <c r="D83" s="83" t="s">
        <v>168</v>
      </c>
      <c r="E83" s="85">
        <v>28.88</v>
      </c>
      <c r="F83" s="99">
        <f t="shared" si="41"/>
        <v>0</v>
      </c>
      <c r="G83" s="100">
        <f t="shared" si="42"/>
        <v>0</v>
      </c>
      <c r="H83" s="100">
        <f t="shared" si="42"/>
        <v>0</v>
      </c>
      <c r="I83" s="100">
        <f t="shared" si="42"/>
        <v>0</v>
      </c>
      <c r="J83" s="100">
        <f t="shared" si="42"/>
        <v>0</v>
      </c>
      <c r="K83" s="100">
        <f t="shared" si="42"/>
        <v>0</v>
      </c>
      <c r="L83" s="100">
        <f t="shared" si="42"/>
        <v>0</v>
      </c>
      <c r="M83" s="101">
        <f t="shared" si="44"/>
        <v>0</v>
      </c>
      <c r="N83" s="102">
        <f t="shared" si="43"/>
        <v>0</v>
      </c>
      <c r="O83" s="103">
        <f>IFERROR(VLOOKUP(B83,'[1]1'!B:D,3,0),"0")</f>
        <v>0</v>
      </c>
      <c r="P83" s="103">
        <f>IFERROR(VLOOKUP(B83,'[1]1'!B:E,4,0),"0")</f>
        <v>0</v>
      </c>
      <c r="Q83" s="103">
        <f>IFERROR(VLOOKUP(B83,'[1]1'!B:F,5,0),"0")</f>
        <v>0</v>
      </c>
      <c r="R83" s="103">
        <f>IFERROR(VLOOKUP(B83,'[1]1'!B:J,9,0),"0")</f>
        <v>0</v>
      </c>
      <c r="S83" s="103">
        <f>IFERROR(VLOOKUP(B83,'[1]1'!B:K,10,0),"0")</f>
        <v>0</v>
      </c>
      <c r="T83" s="103">
        <f>IFERROR(VLOOKUP(B83,'[1]1'!B:L,11,0),"0")</f>
        <v>0</v>
      </c>
      <c r="U83" s="101">
        <f t="shared" si="45"/>
        <v>0</v>
      </c>
      <c r="V83" s="103">
        <f>IFERROR(VLOOKUP(B83,'[1]2'!B:D,3,0),"0")</f>
        <v>0</v>
      </c>
      <c r="W83" s="103">
        <f>IFERROR(VLOOKUP(B83,'[1]2'!B:E,4,0),"0")</f>
        <v>0</v>
      </c>
      <c r="X83" s="103">
        <f>IFERROR(VLOOKUP(B83,'[1]2'!B:F,5,0),"0")</f>
        <v>0</v>
      </c>
      <c r="Y83" s="103">
        <f>IFERROR(VLOOKUP(B83,'[1]2'!B:J,9,0),"0")</f>
        <v>0</v>
      </c>
      <c r="Z83" s="103">
        <f>IFERROR(VLOOKUP(B83,'[1]2'!B:K,10,0),"0")</f>
        <v>0</v>
      </c>
      <c r="AA83" s="103">
        <f>IFERROR(VLOOKUP(B83,'[1]2'!B:L,11,0),"0")</f>
        <v>0</v>
      </c>
      <c r="AB83" s="101">
        <f t="shared" si="46"/>
        <v>0</v>
      </c>
      <c r="AC83" s="103">
        <f>IFERROR(VLOOKUP(B83,'[1]3'!B:D,3,0),"0")</f>
        <v>0</v>
      </c>
      <c r="AD83" s="103">
        <f>IFERROR(VLOOKUP(B83,'[1]3'!B:E,4,0),"0")</f>
        <v>0</v>
      </c>
      <c r="AE83" s="103">
        <f>IFERROR(VLOOKUP(B83,'[1]3'!B:F,5,0),"0")</f>
        <v>0</v>
      </c>
      <c r="AF83" s="103">
        <f>IFERROR(VLOOKUP(B83,'[1]3'!B:J,9,0),"0")</f>
        <v>0</v>
      </c>
      <c r="AG83" s="103">
        <f>IFERROR(VLOOKUP(B83,'[1]3'!B:K,10,0),"0")</f>
        <v>0</v>
      </c>
      <c r="AH83" s="103">
        <f>IFERROR(VLOOKUP(B83,'[1]3'!B:L,11,0),"0")</f>
        <v>0</v>
      </c>
      <c r="AI83" s="101">
        <f t="shared" si="47"/>
        <v>0</v>
      </c>
      <c r="AJ83" s="103">
        <f>IFERROR(VLOOKUP(B83,'[1]4'!B:D,3,0),"0")</f>
        <v>0</v>
      </c>
      <c r="AK83" s="103">
        <f>IFERROR(VLOOKUP(B83,'[1]4'!B:E,4,0),"0")</f>
        <v>0</v>
      </c>
      <c r="AL83" s="103">
        <f>IFERROR(VLOOKUP(B83,'[1]4'!B:F,5,0),"0")</f>
        <v>0</v>
      </c>
      <c r="AM83" s="103">
        <f>IFERROR(VLOOKUP(B83,'[1]4'!B:J,9,0),"0")</f>
        <v>0</v>
      </c>
      <c r="AN83" s="103">
        <f>IFERROR(VLOOKUP(B83,'[1]4'!B:K,10,0),"0")</f>
        <v>0</v>
      </c>
      <c r="AO83" s="103">
        <f>IFERROR(VLOOKUP(B83,'[1]4'!B:L,11,0),"0")</f>
        <v>0</v>
      </c>
      <c r="AP83" s="101">
        <f t="shared" si="48"/>
        <v>0</v>
      </c>
      <c r="AQ83" s="103">
        <f>IFERROR(VLOOKUP(B83,'[1]5'!B:D,3,0),"0")</f>
        <v>0</v>
      </c>
      <c r="AR83" s="103">
        <f>IFERROR(VLOOKUP(B83,'[1]5'!B:E,4,0),"0")</f>
        <v>0</v>
      </c>
      <c r="AS83" s="103">
        <f>IFERROR(VLOOKUP(B83,'[1]5'!B:F,5,0),"0")</f>
        <v>0</v>
      </c>
      <c r="AT83" s="103">
        <f>IFERROR(VLOOKUP(B83,'[1]5'!B:J,9,0),"0")</f>
        <v>0</v>
      </c>
      <c r="AU83" s="103">
        <f>IFERROR(VLOOKUP(B83,'[1]5'!B:K,10,0),"0")</f>
        <v>0</v>
      </c>
      <c r="AV83" s="103">
        <f>IFERROR(VLOOKUP(B83,'[1]5'!B:L,11,0),"0")</f>
        <v>0</v>
      </c>
      <c r="AW83" s="101">
        <f t="shared" si="49"/>
        <v>0</v>
      </c>
      <c r="AX83" s="103">
        <f>IFERROR(VLOOKUP(B83,'[1]6'!B:D,3,0),"0")</f>
        <v>0</v>
      </c>
      <c r="AY83" s="103">
        <f>IFERROR(VLOOKUP(B83,'[1]6'!B:E,4,0),"0")</f>
        <v>0</v>
      </c>
      <c r="AZ83" s="103">
        <f>IFERROR(VLOOKUP(B83,'[1]6'!B:F,5,0),"0")</f>
        <v>0</v>
      </c>
      <c r="BA83" s="103">
        <f>IFERROR(VLOOKUP(B83,'[1]6'!B:J,9,0),"0")</f>
        <v>0</v>
      </c>
      <c r="BB83" s="103">
        <f>IFERROR(VLOOKUP(B83,'[1]6'!B:K,10,0),"0")</f>
        <v>0</v>
      </c>
      <c r="BC83" s="103">
        <f>IFERROR(VLOOKUP(B83,'[1]6'!B:L,11,0),"0")</f>
        <v>0</v>
      </c>
      <c r="BD83" s="101">
        <f t="shared" si="50"/>
        <v>0</v>
      </c>
      <c r="BE83" s="103">
        <f>IFERROR(VLOOKUP(B83,'[1]7'!B:D,3,0),"0")</f>
        <v>0</v>
      </c>
      <c r="BF83" s="103">
        <f>IFERROR(VLOOKUP(B83,'[1]7'!B:E,4,0),"0")</f>
        <v>0</v>
      </c>
      <c r="BG83" s="103">
        <f>IFERROR(VLOOKUP(B83,'[1]7'!B:F,5,0),"0")</f>
        <v>0</v>
      </c>
      <c r="BH83" s="103">
        <f>IFERROR(VLOOKUP(B83,'[1]7'!B:J,9,0),"0")</f>
        <v>0</v>
      </c>
      <c r="BI83" s="103">
        <f>IFERROR(VLOOKUP(B83,'[1]7'!B:K,10,0),"0")</f>
        <v>0</v>
      </c>
      <c r="BJ83" s="103">
        <f>IFERROR(VLOOKUP(B83,'[1]7'!B:L,11,0),"0")</f>
        <v>0</v>
      </c>
      <c r="BK83" s="101">
        <f t="shared" si="51"/>
        <v>0</v>
      </c>
      <c r="BL83" s="103">
        <f>IFERROR(VLOOKUP(B83,'[1]8'!B:D,3,0),"0")</f>
        <v>0</v>
      </c>
      <c r="BM83" s="103">
        <f>IFERROR(VLOOKUP(B83,'[1]8'!B:E,4,0),"0")</f>
        <v>0</v>
      </c>
      <c r="BN83" s="103">
        <f>IFERROR(VLOOKUP(B83,'[1]8'!B:F,5,0),"0")</f>
        <v>0</v>
      </c>
      <c r="BO83" s="103">
        <f>IFERROR(VLOOKUP(B83,'[1]8'!B:J,9,0),"0")</f>
        <v>0</v>
      </c>
      <c r="BP83" s="103">
        <f>IFERROR(VLOOKUP(B83,'[1]8'!B:K,10,0),"0")</f>
        <v>0</v>
      </c>
      <c r="BQ83" s="103">
        <f>IFERROR(VLOOKUP(B83,'[1]8'!B:L,11,0),"0")</f>
        <v>0</v>
      </c>
      <c r="BR83" s="101">
        <f t="shared" si="52"/>
        <v>0</v>
      </c>
      <c r="BS83" s="103">
        <f>IFERROR(VLOOKUP(B83,'[1]9'!B:D,3,0),"0")</f>
        <v>0</v>
      </c>
      <c r="BT83" s="103">
        <f>IFERROR(VLOOKUP(B83,'[1]9'!B:E,4,0),"0")</f>
        <v>0</v>
      </c>
      <c r="BU83" s="103">
        <f>IFERROR(VLOOKUP(B83,'[1]9'!B:F,5,0),"0")</f>
        <v>0</v>
      </c>
      <c r="BV83" s="103">
        <f>IFERROR(VLOOKUP(B83,'[1]9'!B:J,9,0),"0")</f>
        <v>0</v>
      </c>
      <c r="BW83" s="103">
        <f>IFERROR(VLOOKUP(B83,'[1]9'!B:K,10,0),"0")</f>
        <v>0</v>
      </c>
      <c r="BX83" s="103">
        <f>IFERROR(VLOOKUP(B83,'[1]9'!B:L,11,0),"0")</f>
        <v>0</v>
      </c>
      <c r="BY83" s="101">
        <f t="shared" si="53"/>
        <v>0</v>
      </c>
      <c r="BZ83" s="103">
        <f>IFERROR(VLOOKUP(B83,'[1]10'!B:D,3,0),"0")</f>
        <v>0</v>
      </c>
      <c r="CA83" s="103">
        <f>IFERROR(VLOOKUP(B83,'[1]10'!B:E,4,0),"0")</f>
        <v>0</v>
      </c>
      <c r="CB83" s="103">
        <f>IFERROR(VLOOKUP(B83,'[1]10'!B:F,5,0),"0")</f>
        <v>0</v>
      </c>
      <c r="CC83" s="103">
        <f>IFERROR(VLOOKUP(B83,'[1]10'!B:J,9,0),"0")</f>
        <v>0</v>
      </c>
      <c r="CD83" s="103">
        <f>IFERROR(VLOOKUP(B83,'[1]10'!B:K,10,0),"0")</f>
        <v>0</v>
      </c>
      <c r="CE83" s="103">
        <f>IFERROR(VLOOKUP(B83,'[1]10'!B:L,11,0),"0")</f>
        <v>0</v>
      </c>
      <c r="CF83" s="101">
        <f t="shared" si="54"/>
        <v>0</v>
      </c>
      <c r="CG83" s="103">
        <f>IFERROR(VLOOKUP(B83,'[1]11'!B:D,3,0),"0")</f>
        <v>0</v>
      </c>
      <c r="CH83" s="103">
        <f>IFERROR(VLOOKUP(B83,'[1]11'!B:E,4,0),"0")</f>
        <v>0</v>
      </c>
      <c r="CI83" s="103">
        <f>IFERROR(VLOOKUP(B83,'[1]11'!B:F,5,0),"0")</f>
        <v>0</v>
      </c>
      <c r="CJ83" s="103">
        <f>IFERROR(VLOOKUP(B83,'[1]11'!B:J,9,0),"0")</f>
        <v>0</v>
      </c>
      <c r="CK83" s="103">
        <f>IFERROR(VLOOKUP(B83,'[1]11'!B:K,10,0),"0")</f>
        <v>0</v>
      </c>
      <c r="CL83" s="103">
        <f>IFERROR(VLOOKUP(B83,'[1]11'!B:L,11,0),"0")</f>
        <v>0</v>
      </c>
      <c r="CM83" s="101">
        <f t="shared" si="55"/>
        <v>0</v>
      </c>
      <c r="CN83" s="103">
        <f>IFERROR(VLOOKUP(B83,'[1]12'!B:D,3,0),"0")</f>
        <v>0</v>
      </c>
      <c r="CO83" s="103">
        <f>IFERROR(VLOOKUP(B83,'[1]12'!B:E,4,0),"0")</f>
        <v>0</v>
      </c>
      <c r="CP83" s="103">
        <f>IFERROR(VLOOKUP(B83,'[1]12'!B:F,5,0),"0")</f>
        <v>0</v>
      </c>
      <c r="CQ83" s="103">
        <f>IFERROR(VLOOKUP(B83,'[1]12'!B:J,9,0),"0")</f>
        <v>0</v>
      </c>
      <c r="CR83" s="103">
        <f>IFERROR(VLOOKUP(B83,'[1]12'!B:K,10,0),"0")</f>
        <v>0</v>
      </c>
      <c r="CS83" s="103">
        <f>IFERROR(VLOOKUP(B83,'[1]12'!B:L,11,0),"0")</f>
        <v>0</v>
      </c>
      <c r="CT83" s="101">
        <f t="shared" si="56"/>
        <v>0</v>
      </c>
      <c r="CU83" s="103">
        <f>IFERROR(VLOOKUP(B83,'[1]13'!B:D,3,0),"0")</f>
        <v>0</v>
      </c>
      <c r="CV83" s="103">
        <f>IFERROR(VLOOKUP(B83,'[1]13'!B:E,4,0),"0")</f>
        <v>0</v>
      </c>
      <c r="CW83" s="103">
        <f>IFERROR(VLOOKUP(B83,'[1]13'!B:F,5,0),"0")</f>
        <v>0</v>
      </c>
      <c r="CX83" s="103">
        <f>IFERROR(VLOOKUP(B83,'[1]13'!B:J,9,0),"0")</f>
        <v>0</v>
      </c>
      <c r="CY83" s="103">
        <f>IFERROR(VLOOKUP(B83,'[1]13'!B:K,10,0),"0")</f>
        <v>0</v>
      </c>
      <c r="CZ83" s="103">
        <f>IFERROR(VLOOKUP(B83,'[1]13'!B:L,11,0),"0")</f>
        <v>0</v>
      </c>
      <c r="DA83" s="101">
        <f t="shared" si="57"/>
        <v>0</v>
      </c>
      <c r="DB83" s="103">
        <f>IFERROR(VLOOKUP(B83,'[1]14'!B:D,3,0),"0")</f>
        <v>0</v>
      </c>
      <c r="DC83" s="103">
        <f>IFERROR(VLOOKUP(B83,'[1]14'!B:E,4,0),"0")</f>
        <v>0</v>
      </c>
      <c r="DD83" s="103">
        <f>IFERROR(VLOOKUP(B83,'[1]14'!B:F,5,0),"0")</f>
        <v>0</v>
      </c>
      <c r="DE83" s="103">
        <f>IFERROR(VLOOKUP(B83,'[1]14'!B:J,9,0),"0")</f>
        <v>0</v>
      </c>
      <c r="DF83" s="103">
        <f>IFERROR(VLOOKUP(B83,'[1]14'!B:K,10,0),"0")</f>
        <v>0</v>
      </c>
      <c r="DG83" s="103">
        <f>IFERROR(VLOOKUP(B83,'[1]14'!B:L,11,0),"0")</f>
        <v>0</v>
      </c>
      <c r="DH83" s="101">
        <f t="shared" si="58"/>
        <v>0</v>
      </c>
      <c r="DI83" s="103">
        <f>IFERROR(VLOOKUP(B83,'[1]15'!B:D,3,0),"0")</f>
        <v>0</v>
      </c>
      <c r="DJ83" s="103">
        <f>IFERROR(VLOOKUP(B83,'[1]15'!B:E,4,0),"0")</f>
        <v>0</v>
      </c>
      <c r="DK83" s="103">
        <f>IFERROR(VLOOKUP(B83,'[1]15'!B:F,5,0),"0")</f>
        <v>0</v>
      </c>
      <c r="DL83" s="103">
        <f>IFERROR(VLOOKUP(B83,'[1]15'!B:J,9,0),"0")</f>
        <v>0</v>
      </c>
      <c r="DM83" s="103">
        <f>IFERROR(VLOOKUP(B83,'[1]15'!B:K,10,0),"0")</f>
        <v>0</v>
      </c>
      <c r="DN83" s="103">
        <f>IFERROR(VLOOKUP(B83,'[1]15'!B:L,11,0),"0")</f>
        <v>0</v>
      </c>
      <c r="DO83" s="101">
        <f t="shared" si="59"/>
        <v>0</v>
      </c>
      <c r="DP83" s="103">
        <f>IFERROR(VLOOKUP(B83,'[1]16'!B:D,3,0),"0")</f>
        <v>0</v>
      </c>
      <c r="DQ83" s="103">
        <f>IFERROR(VLOOKUP(B83,'[1]16'!B:E,4,0),"0")</f>
        <v>0</v>
      </c>
      <c r="DR83" s="103">
        <f>IFERROR(VLOOKUP(B83,'[1]16'!B:F,5,0),"0")</f>
        <v>0</v>
      </c>
      <c r="DS83" s="103">
        <f>IFERROR(VLOOKUP(B83,'[1]16'!B:J,9,0),"0")</f>
        <v>0</v>
      </c>
      <c r="DT83" s="103">
        <f>IFERROR(VLOOKUP(B83,'[1]16'!B:K,10,0),"0")</f>
        <v>0</v>
      </c>
      <c r="DU83" s="103">
        <f>IFERROR(VLOOKUP(B83,'[1]16'!B:L,11,0),"0")</f>
        <v>0</v>
      </c>
      <c r="DV83" s="101">
        <f t="shared" si="60"/>
        <v>0</v>
      </c>
      <c r="DW83" s="103">
        <f>IFERROR(VLOOKUP(B83,'[1]17'!B:D,3,0),"0")</f>
        <v>0</v>
      </c>
      <c r="DX83" s="103">
        <f>IFERROR(VLOOKUP(B83,'[1]17'!B:E,4,0),"0")</f>
        <v>0</v>
      </c>
      <c r="DY83" s="103">
        <f>IFERROR(VLOOKUP(B83,'[1]17'!B:F,5,0),"0")</f>
        <v>0</v>
      </c>
      <c r="DZ83" s="103">
        <f>IFERROR(VLOOKUP(B83,'[1]17'!B:J,9,0),"0")</f>
        <v>0</v>
      </c>
      <c r="EA83" s="103">
        <f>IFERROR(VLOOKUP(B83,'[1]17'!B:K,10,0),"0")</f>
        <v>0</v>
      </c>
      <c r="EB83" s="103">
        <f>IFERROR(VLOOKUP(B83,'[1]17'!B:L,11,0),"0")</f>
        <v>0</v>
      </c>
      <c r="EC83" s="101">
        <f t="shared" si="61"/>
        <v>0</v>
      </c>
      <c r="ED83" s="103">
        <f>IFERROR(VLOOKUP(B83,'[1]18'!B:D,3,0),"0")</f>
        <v>0</v>
      </c>
      <c r="EE83" s="103">
        <f>IFERROR(VLOOKUP(B83,'[1]18'!B:E,4,0),"0")</f>
        <v>0</v>
      </c>
      <c r="EF83" s="103">
        <f>IFERROR(VLOOKUP(B83,'[1]18'!B:F,5,0),"0")</f>
        <v>0</v>
      </c>
      <c r="EG83" s="103">
        <f>IFERROR(VLOOKUP(B83,'[1]18'!B:J,9,0),"0")</f>
        <v>0</v>
      </c>
      <c r="EH83" s="103">
        <f>IFERROR(VLOOKUP(B83,'[1]18'!B:K,10,0),"0")</f>
        <v>0</v>
      </c>
      <c r="EI83" s="103">
        <f>IFERROR(VLOOKUP(B83,'[1]18'!B:L,11,0),"0")</f>
        <v>0</v>
      </c>
      <c r="EJ83" s="101">
        <f t="shared" si="62"/>
        <v>0</v>
      </c>
      <c r="EK83" s="103">
        <f>IFERROR(VLOOKUP(B83,'[1]19'!B:D,3,0),"0")</f>
        <v>0</v>
      </c>
      <c r="EL83" s="103">
        <f>IFERROR(VLOOKUP(B83,'[1]19'!B:E,4,0),"0")</f>
        <v>0</v>
      </c>
      <c r="EM83" s="103">
        <f>IFERROR(VLOOKUP(B83,'[1]19'!B:F,5,0),"0")</f>
        <v>0</v>
      </c>
      <c r="EN83" s="103">
        <f>IFERROR(VLOOKUP(B83,'[1]19'!B:J,9,0),"0")</f>
        <v>0</v>
      </c>
      <c r="EO83" s="103">
        <f>IFERROR(VLOOKUP(B83,'[1]19'!B:K,10,0),"0")</f>
        <v>0</v>
      </c>
      <c r="EP83" s="103">
        <f>IFERROR(VLOOKUP(B83,'[1]19'!B:L,11,0),"0")</f>
        <v>0</v>
      </c>
      <c r="EQ83" s="101">
        <f t="shared" si="63"/>
        <v>0</v>
      </c>
      <c r="ER83" s="103">
        <f>IFERROR(VLOOKUP(B83,'[1]20'!B:D,3,0),"0")</f>
        <v>0</v>
      </c>
      <c r="ES83" s="103">
        <f>IFERROR(VLOOKUP(B83,'[1]20'!B:E,4,0),"0")</f>
        <v>0</v>
      </c>
      <c r="ET83" s="103">
        <f>IFERROR(VLOOKUP(B83,'[1]20'!B:F,5,0),"0")</f>
        <v>0</v>
      </c>
      <c r="EU83" s="103">
        <f>IFERROR(VLOOKUP(B83,'[1]20'!B:J,9,0),"0")</f>
        <v>0</v>
      </c>
      <c r="EV83" s="103">
        <f>IFERROR(VLOOKUP(B83,'[1]20'!B:K,10,0),"0")</f>
        <v>0</v>
      </c>
      <c r="EW83" s="103">
        <f>IFERROR(VLOOKUP(B83,'[1]20'!B:L,11,0),"0")</f>
        <v>0</v>
      </c>
      <c r="EX83" s="101">
        <f t="shared" si="64"/>
        <v>0</v>
      </c>
      <c r="EY83" s="103">
        <f>IFERROR(VLOOKUP(B83,'[1]21'!B:D,3,0),"0")</f>
        <v>0</v>
      </c>
      <c r="EZ83" s="103">
        <f>IFERROR(VLOOKUP(B83,'[1]21'!B:E,4,0),"0")</f>
        <v>0</v>
      </c>
      <c r="FA83" s="103">
        <f>IFERROR(VLOOKUP(B83,'[1]21'!B:F,5,0),"0")</f>
        <v>0</v>
      </c>
      <c r="FB83" s="103">
        <f>IFERROR(VLOOKUP(B83,'[1]21'!B:J,9,0),"0")</f>
        <v>0</v>
      </c>
      <c r="FC83" s="103">
        <f>IFERROR(VLOOKUP(B83,'[1]21'!B:K,10,0),"0")</f>
        <v>0</v>
      </c>
      <c r="FD83" s="103">
        <f>IFERROR(VLOOKUP(B83,'[1]21'!B:L,11,0),"0")</f>
        <v>0</v>
      </c>
      <c r="FE83" s="101">
        <f t="shared" si="65"/>
        <v>0</v>
      </c>
      <c r="FF83" s="103">
        <f>IFERROR(VLOOKUP(B83,'[1]22'!B:D,3,0),"0")</f>
        <v>0</v>
      </c>
      <c r="FG83" s="103">
        <f>IFERROR(VLOOKUP(B83,'[1]22'!B:E,4,0),"0")</f>
        <v>0</v>
      </c>
      <c r="FH83" s="103">
        <f>IFERROR(VLOOKUP(B83,'[1]22'!B:F,5,0),"0")</f>
        <v>0</v>
      </c>
      <c r="FI83" s="103">
        <f>IFERROR(VLOOKUP(B83,'[1]22'!B:J,9,0),"0")</f>
        <v>0</v>
      </c>
      <c r="FJ83" s="103">
        <f>IFERROR(VLOOKUP(B83,'[1]22'!B:K,10,0),"0")</f>
        <v>0</v>
      </c>
      <c r="FK83" s="103">
        <f>IFERROR(VLOOKUP(B83,'[1]22'!B:L,11,0),"0")</f>
        <v>0</v>
      </c>
      <c r="FL83" s="101">
        <f t="shared" si="66"/>
        <v>0</v>
      </c>
      <c r="FM83" s="103">
        <f>IFERROR(VLOOKUP(B83,'[1]23'!B:D,3,0),"0")</f>
        <v>0</v>
      </c>
      <c r="FN83" s="103">
        <f>IFERROR(VLOOKUP(B83,'[1]23'!B:E,4,0),"0")</f>
        <v>0</v>
      </c>
      <c r="FO83" s="103">
        <f>IFERROR(VLOOKUP(B83,'[1]23'!B:F,5,0),"0")</f>
        <v>0</v>
      </c>
      <c r="FP83" s="103">
        <f>IFERROR(VLOOKUP(B83,'[1]23'!B:J,9,0),"0")</f>
        <v>0</v>
      </c>
      <c r="FQ83" s="103">
        <f>IFERROR(VLOOKUP(B83,'[1]23'!B:K,10,0),"0")</f>
        <v>0</v>
      </c>
      <c r="FR83" s="103">
        <f>IFERROR(VLOOKUP(B83,'[1]23'!B:L,11,0),"0")</f>
        <v>0</v>
      </c>
      <c r="FS83" s="101">
        <f t="shared" si="67"/>
        <v>0</v>
      </c>
      <c r="FT83" s="103">
        <f>IFERROR(VLOOKUP(B83,'[1]24'!B:D,3,0),"0")</f>
        <v>0</v>
      </c>
      <c r="FU83" s="103">
        <f>IFERROR(VLOOKUP(B83,'[1]24'!B:E,4,0),"0")</f>
        <v>0</v>
      </c>
      <c r="FV83" s="103">
        <f>IFERROR(VLOOKUP(B83,'[1]24'!B:F,5,0),"0")</f>
        <v>0</v>
      </c>
      <c r="FW83" s="103">
        <f>IFERROR(VLOOKUP(B83,'[1]24'!B:J,9,0),"0")</f>
        <v>0</v>
      </c>
      <c r="FX83" s="103">
        <f>IFERROR(VLOOKUP(B83,'[1]24'!B:K,10,0),"0")</f>
        <v>0</v>
      </c>
      <c r="FY83" s="103">
        <f>IFERROR(VLOOKUP(B83,'[1]24'!B:L,11,0),"0")</f>
        <v>0</v>
      </c>
      <c r="FZ83" s="101">
        <f t="shared" si="68"/>
        <v>0</v>
      </c>
      <c r="GA83" s="103">
        <f>IFERROR(VLOOKUP(B83,'[1]25'!B:D,3,0),"0")</f>
        <v>0</v>
      </c>
      <c r="GB83" s="103">
        <f>IFERROR(VLOOKUP(B83,'[1]25'!B:E,4,0),"0")</f>
        <v>0</v>
      </c>
      <c r="GC83" s="103">
        <f>IFERROR(VLOOKUP(B83,'[1]25'!B:F,5,0),"0")</f>
        <v>0</v>
      </c>
      <c r="GD83" s="103">
        <f>IFERROR(VLOOKUP(B83,'[1]25'!B:J,9,0),"0")</f>
        <v>0</v>
      </c>
      <c r="GE83" s="103">
        <f>IFERROR(VLOOKUP(B83,'[1]25'!B:K,10,0),"0")</f>
        <v>0</v>
      </c>
      <c r="GF83" s="103">
        <f>IFERROR(VLOOKUP(B83,'[1]25'!B:L,11,0),"0")</f>
        <v>0</v>
      </c>
      <c r="GG83" s="101">
        <f t="shared" si="69"/>
        <v>0</v>
      </c>
      <c r="GH83" s="103">
        <f>IFERROR(VLOOKUP(B83,'[1]26'!B:D,3,0),"0")</f>
        <v>0</v>
      </c>
      <c r="GI83" s="103">
        <f>IFERROR(VLOOKUP(B83,'[1]26'!B:E,4,0),"0")</f>
        <v>0</v>
      </c>
      <c r="GJ83" s="103">
        <f>IFERROR(VLOOKUP(B83,'[1]26'!B:F,5,0),"0")</f>
        <v>0</v>
      </c>
      <c r="GK83" s="103">
        <f>IFERROR(VLOOKUP(B83,'[1]26'!B:J,9,0),"0")</f>
        <v>0</v>
      </c>
      <c r="GL83" s="103">
        <f>IFERROR(VLOOKUP(B83,'[1]26'!B:K,10,0),"0")</f>
        <v>0</v>
      </c>
      <c r="GM83" s="103">
        <f>IFERROR(VLOOKUP(B83,'[1]26'!B:L,11,0),"0")</f>
        <v>0</v>
      </c>
      <c r="GN83" s="101">
        <f t="shared" si="70"/>
        <v>0</v>
      </c>
      <c r="GO83" s="103">
        <f>IFERROR(VLOOKUP(B83,'[1]27'!B:D,3,0),"0")</f>
        <v>0</v>
      </c>
      <c r="GP83" s="103">
        <f>IFERROR(VLOOKUP(B83,'[1]27'!B:E,4,0),"0")</f>
        <v>0</v>
      </c>
      <c r="GQ83" s="103">
        <f>IFERROR(VLOOKUP(B83,'[1]27'!B:F,5,0),"0")</f>
        <v>0</v>
      </c>
      <c r="GR83" s="103">
        <f>IFERROR(VLOOKUP(B83,'[1]27'!B:J,9,0),"0")</f>
        <v>0</v>
      </c>
      <c r="GS83" s="103">
        <f>IFERROR(VLOOKUP(B83,'[1]27'!B:K,10,0),"0")</f>
        <v>0</v>
      </c>
      <c r="GT83" s="103">
        <f>IFERROR(VLOOKUP(B83,'[1]27'!B:L,11,0),"0")</f>
        <v>0</v>
      </c>
      <c r="GU83" s="101">
        <f t="shared" si="71"/>
        <v>0</v>
      </c>
      <c r="GV83" s="103">
        <f>IFERROR(VLOOKUP(B83,'[1]28'!B:D,3,0),"0")</f>
        <v>0</v>
      </c>
      <c r="GW83" s="103">
        <f>IFERROR(VLOOKUP(B83,'[1]28'!B:E,4,0),"0")</f>
        <v>0</v>
      </c>
      <c r="GX83" s="103">
        <f>IFERROR(VLOOKUP(B83,'[1]28'!B:F,5,0),"0")</f>
        <v>0</v>
      </c>
      <c r="GY83" s="103">
        <f>IFERROR(VLOOKUP(B83,'[1]28'!B:J,9,0),"0")</f>
        <v>0</v>
      </c>
      <c r="GZ83" s="103">
        <f>IFERROR(VLOOKUP(B83,'[1]28'!B:K,10,0),"0")</f>
        <v>0</v>
      </c>
      <c r="HA83" s="103">
        <f>IFERROR(VLOOKUP(B83,'[1]28'!B:L,11,0),"0")</f>
        <v>0</v>
      </c>
      <c r="HB83" s="101">
        <f t="shared" si="72"/>
        <v>0</v>
      </c>
      <c r="HC83" s="103">
        <f>IFERROR(VLOOKUP(B83,'[1]29'!B:D,3,0),"0")</f>
        <v>0</v>
      </c>
      <c r="HD83" s="103">
        <f>IFERROR(VLOOKUP(B83,'[1]29'!B:E,4,0),"0")</f>
        <v>0</v>
      </c>
      <c r="HE83" s="103">
        <f>IFERROR(VLOOKUP(B83,'[1]29'!B:F,5,0),"0")</f>
        <v>0</v>
      </c>
      <c r="HF83" s="103">
        <f>IFERROR(VLOOKUP(B83,'[1]29'!B:J,9,0),"0")</f>
        <v>0</v>
      </c>
      <c r="HG83" s="103">
        <f>IFERROR(VLOOKUP(B83,'[1]29'!B:K,10,0),"0")</f>
        <v>0</v>
      </c>
      <c r="HH83" s="103">
        <f>IFERROR(VLOOKUP(B83,'[1]29'!B:L,11,0),"0")</f>
        <v>0</v>
      </c>
      <c r="HI83" s="101">
        <f t="shared" si="73"/>
        <v>0</v>
      </c>
      <c r="HJ83" s="103">
        <f>IFERROR(VLOOKUP(B83,'[1]30'!B:D,3,0),"0")</f>
        <v>0</v>
      </c>
      <c r="HK83" s="103">
        <f>IFERROR(VLOOKUP(B83,'[1]30'!B:E,4,0),"0")</f>
        <v>0</v>
      </c>
      <c r="HL83" s="103">
        <f>IFERROR(VLOOKUP(B83,'[1]30'!B:F,5,0),"0")</f>
        <v>0</v>
      </c>
      <c r="HM83" s="103">
        <f>IFERROR(VLOOKUP(B83,'[1]30'!B:J,9,0),"0")</f>
        <v>0</v>
      </c>
      <c r="HN83" s="103">
        <f>IFERROR(VLOOKUP(B83,'[1]30'!B:K,10,0),"0")</f>
        <v>0</v>
      </c>
      <c r="HO83" s="103">
        <f>IFERROR(VLOOKUP(B83,'[1]30'!B:L,11,0),"0")</f>
        <v>0</v>
      </c>
      <c r="HP83" s="101">
        <f t="shared" si="74"/>
        <v>0</v>
      </c>
      <c r="HQ83" s="103">
        <f>IFERROR(VLOOKUP(B83,'[1]31'!B:D,3,0),"0")</f>
        <v>0</v>
      </c>
      <c r="HR83" s="103">
        <f>IFERROR(VLOOKUP(B83,'[1]31'!B:E,4,0),"0")</f>
        <v>0</v>
      </c>
      <c r="HS83" s="103">
        <f>IFERROR(VLOOKUP(B83,'[1]31'!B:F,5,0),"0")</f>
        <v>0</v>
      </c>
      <c r="HT83" s="103">
        <f>IFERROR(VLOOKUP(B83,'[1]31'!B:J,9,0),"0")</f>
        <v>0</v>
      </c>
      <c r="HU83" s="103">
        <f>IFERROR(VLOOKUP(B83,'[1]31'!B:K,10,0),"0")</f>
        <v>0</v>
      </c>
      <c r="HV83" s="103">
        <f>IFERROR(VLOOKUP(B83,'[1]31'!B:L,11,0),"0")</f>
        <v>0</v>
      </c>
      <c r="HW83" s="101">
        <f t="shared" si="75"/>
        <v>0</v>
      </c>
    </row>
    <row r="84" spans="1:231" x14ac:dyDescent="0.6">
      <c r="A84" s="83">
        <v>81</v>
      </c>
      <c r="B84" s="83">
        <v>1112014</v>
      </c>
      <c r="C84" s="84" t="s">
        <v>16944</v>
      </c>
      <c r="D84" s="83" t="s">
        <v>168</v>
      </c>
      <c r="E84" s="85">
        <v>26.84</v>
      </c>
      <c r="F84" s="99">
        <f t="shared" si="41"/>
        <v>26.84</v>
      </c>
      <c r="G84" s="100">
        <f t="shared" si="42"/>
        <v>0</v>
      </c>
      <c r="H84" s="100">
        <f t="shared" si="42"/>
        <v>0</v>
      </c>
      <c r="I84" s="100">
        <f t="shared" si="42"/>
        <v>0</v>
      </c>
      <c r="J84" s="100">
        <f t="shared" si="42"/>
        <v>1</v>
      </c>
      <c r="K84" s="100">
        <f t="shared" si="42"/>
        <v>0</v>
      </c>
      <c r="L84" s="100">
        <f t="shared" si="42"/>
        <v>0</v>
      </c>
      <c r="M84" s="101">
        <f t="shared" si="44"/>
        <v>1</v>
      </c>
      <c r="N84" s="102">
        <f t="shared" si="43"/>
        <v>1</v>
      </c>
      <c r="O84" s="103">
        <f>IFERROR(VLOOKUP(B84,'[1]1'!B:D,3,0),"0")</f>
        <v>0</v>
      </c>
      <c r="P84" s="103">
        <f>IFERROR(VLOOKUP(B84,'[1]1'!B:E,4,0),"0")</f>
        <v>0</v>
      </c>
      <c r="Q84" s="103">
        <f>IFERROR(VLOOKUP(B84,'[1]1'!B:F,5,0),"0")</f>
        <v>0</v>
      </c>
      <c r="R84" s="103">
        <f>IFERROR(VLOOKUP(B84,'[1]1'!B:J,9,0),"0")</f>
        <v>0</v>
      </c>
      <c r="S84" s="103">
        <f>IFERROR(VLOOKUP(B84,'[1]1'!B:K,10,0),"0")</f>
        <v>0</v>
      </c>
      <c r="T84" s="103">
        <f>IFERROR(VLOOKUP(B84,'[1]1'!B:L,11,0),"0")</f>
        <v>0</v>
      </c>
      <c r="U84" s="101">
        <f t="shared" si="45"/>
        <v>0</v>
      </c>
      <c r="V84" s="103">
        <f>IFERROR(VLOOKUP(B84,'[1]2'!B:D,3,0),"0")</f>
        <v>0</v>
      </c>
      <c r="W84" s="103">
        <f>IFERROR(VLOOKUP(B84,'[1]2'!B:E,4,0),"0")</f>
        <v>0</v>
      </c>
      <c r="X84" s="103">
        <f>IFERROR(VLOOKUP(B84,'[1]2'!B:F,5,0),"0")</f>
        <v>0</v>
      </c>
      <c r="Y84" s="103">
        <f>IFERROR(VLOOKUP(B84,'[1]2'!B:J,9,0),"0")</f>
        <v>0</v>
      </c>
      <c r="Z84" s="103">
        <f>IFERROR(VLOOKUP(B84,'[1]2'!B:K,10,0),"0")</f>
        <v>0</v>
      </c>
      <c r="AA84" s="103">
        <f>IFERROR(VLOOKUP(B84,'[1]2'!B:L,11,0),"0")</f>
        <v>0</v>
      </c>
      <c r="AB84" s="101">
        <f t="shared" si="46"/>
        <v>0</v>
      </c>
      <c r="AC84" s="103">
        <f>IFERROR(VLOOKUP(B84,'[1]3'!B:D,3,0),"0")</f>
        <v>0</v>
      </c>
      <c r="AD84" s="103">
        <f>IFERROR(VLOOKUP(B84,'[1]3'!B:E,4,0),"0")</f>
        <v>0</v>
      </c>
      <c r="AE84" s="103">
        <f>IFERROR(VLOOKUP(B84,'[1]3'!B:F,5,0),"0")</f>
        <v>0</v>
      </c>
      <c r="AF84" s="103">
        <f>IFERROR(VLOOKUP(B84,'[1]3'!B:J,9,0),"0")</f>
        <v>0</v>
      </c>
      <c r="AG84" s="103">
        <f>IFERROR(VLOOKUP(B84,'[1]3'!B:K,10,0),"0")</f>
        <v>0</v>
      </c>
      <c r="AH84" s="103">
        <f>IFERROR(VLOOKUP(B84,'[1]3'!B:L,11,0),"0")</f>
        <v>0</v>
      </c>
      <c r="AI84" s="101">
        <f t="shared" si="47"/>
        <v>0</v>
      </c>
      <c r="AJ84" s="103">
        <f>IFERROR(VLOOKUP(B84,'[1]4'!B:D,3,0),"0")</f>
        <v>0</v>
      </c>
      <c r="AK84" s="103">
        <f>IFERROR(VLOOKUP(B84,'[1]4'!B:E,4,0),"0")</f>
        <v>0</v>
      </c>
      <c r="AL84" s="103">
        <f>IFERROR(VLOOKUP(B84,'[1]4'!B:F,5,0),"0")</f>
        <v>0</v>
      </c>
      <c r="AM84" s="103">
        <f>IFERROR(VLOOKUP(B84,'[1]4'!B:J,9,0),"0")</f>
        <v>0</v>
      </c>
      <c r="AN84" s="103">
        <f>IFERROR(VLOOKUP(B84,'[1]4'!B:K,10,0),"0")</f>
        <v>0</v>
      </c>
      <c r="AO84" s="103">
        <f>IFERROR(VLOOKUP(B84,'[1]4'!B:L,11,0),"0")</f>
        <v>0</v>
      </c>
      <c r="AP84" s="101">
        <f t="shared" si="48"/>
        <v>0</v>
      </c>
      <c r="AQ84" s="103">
        <f>IFERROR(VLOOKUP(B84,'[1]5'!B:D,3,0),"0")</f>
        <v>0</v>
      </c>
      <c r="AR84" s="103">
        <f>IFERROR(VLOOKUP(B84,'[1]5'!B:E,4,0),"0")</f>
        <v>0</v>
      </c>
      <c r="AS84" s="103">
        <f>IFERROR(VLOOKUP(B84,'[1]5'!B:F,5,0),"0")</f>
        <v>0</v>
      </c>
      <c r="AT84" s="103">
        <f>IFERROR(VLOOKUP(B84,'[1]5'!B:J,9,0),"0")</f>
        <v>0</v>
      </c>
      <c r="AU84" s="103">
        <f>IFERROR(VLOOKUP(B84,'[1]5'!B:K,10,0),"0")</f>
        <v>0</v>
      </c>
      <c r="AV84" s="103">
        <f>IFERROR(VLOOKUP(B84,'[1]5'!B:L,11,0),"0")</f>
        <v>0</v>
      </c>
      <c r="AW84" s="101">
        <f t="shared" si="49"/>
        <v>0</v>
      </c>
      <c r="AX84" s="103">
        <f>IFERROR(VLOOKUP(B84,'[1]6'!B:D,3,0),"0")</f>
        <v>0</v>
      </c>
      <c r="AY84" s="103">
        <f>IFERROR(VLOOKUP(B84,'[1]6'!B:E,4,0),"0")</f>
        <v>0</v>
      </c>
      <c r="AZ84" s="103">
        <f>IFERROR(VLOOKUP(B84,'[1]6'!B:F,5,0),"0")</f>
        <v>0</v>
      </c>
      <c r="BA84" s="103">
        <f>IFERROR(VLOOKUP(B84,'[1]6'!B:J,9,0),"0")</f>
        <v>0</v>
      </c>
      <c r="BB84" s="103">
        <f>IFERROR(VLOOKUP(B84,'[1]6'!B:K,10,0),"0")</f>
        <v>0</v>
      </c>
      <c r="BC84" s="103">
        <f>IFERROR(VLOOKUP(B84,'[1]6'!B:L,11,0),"0")</f>
        <v>0</v>
      </c>
      <c r="BD84" s="101">
        <f t="shared" si="50"/>
        <v>0</v>
      </c>
      <c r="BE84" s="103">
        <f>IFERROR(VLOOKUP(B84,'[1]7'!B:D,3,0),"0")</f>
        <v>0</v>
      </c>
      <c r="BF84" s="103">
        <f>IFERROR(VLOOKUP(B84,'[1]7'!B:E,4,0),"0")</f>
        <v>0</v>
      </c>
      <c r="BG84" s="103">
        <f>IFERROR(VLOOKUP(B84,'[1]7'!B:F,5,0),"0")</f>
        <v>0</v>
      </c>
      <c r="BH84" s="103">
        <f>IFERROR(VLOOKUP(B84,'[1]7'!B:J,9,0),"0")</f>
        <v>0</v>
      </c>
      <c r="BI84" s="103">
        <f>IFERROR(VLOOKUP(B84,'[1]7'!B:K,10,0),"0")</f>
        <v>0</v>
      </c>
      <c r="BJ84" s="103">
        <f>IFERROR(VLOOKUP(B84,'[1]7'!B:L,11,0),"0")</f>
        <v>0</v>
      </c>
      <c r="BK84" s="101">
        <f t="shared" si="51"/>
        <v>0</v>
      </c>
      <c r="BL84" s="103">
        <f>IFERROR(VLOOKUP(B84,'[1]8'!B:D,3,0),"0")</f>
        <v>0</v>
      </c>
      <c r="BM84" s="103">
        <f>IFERROR(VLOOKUP(B84,'[1]8'!B:E,4,0),"0")</f>
        <v>0</v>
      </c>
      <c r="BN84" s="103">
        <f>IFERROR(VLOOKUP(B84,'[1]8'!B:F,5,0),"0")</f>
        <v>0</v>
      </c>
      <c r="BO84" s="103">
        <f>IFERROR(VLOOKUP(B84,'[1]8'!B:J,9,0),"0")</f>
        <v>0</v>
      </c>
      <c r="BP84" s="103">
        <f>IFERROR(VLOOKUP(B84,'[1]8'!B:K,10,0),"0")</f>
        <v>0</v>
      </c>
      <c r="BQ84" s="103">
        <f>IFERROR(VLOOKUP(B84,'[1]8'!B:L,11,0),"0")</f>
        <v>0</v>
      </c>
      <c r="BR84" s="101">
        <f t="shared" si="52"/>
        <v>0</v>
      </c>
      <c r="BS84" s="103">
        <f>IFERROR(VLOOKUP(B84,'[1]9'!B:D,3,0),"0")</f>
        <v>0</v>
      </c>
      <c r="BT84" s="103">
        <f>IFERROR(VLOOKUP(B84,'[1]9'!B:E,4,0),"0")</f>
        <v>0</v>
      </c>
      <c r="BU84" s="103">
        <f>IFERROR(VLOOKUP(B84,'[1]9'!B:F,5,0),"0")</f>
        <v>0</v>
      </c>
      <c r="BV84" s="103">
        <f>IFERROR(VLOOKUP(B84,'[1]9'!B:J,9,0),"0")</f>
        <v>1</v>
      </c>
      <c r="BW84" s="103">
        <f>IFERROR(VLOOKUP(B84,'[1]9'!B:K,10,0),"0")</f>
        <v>0</v>
      </c>
      <c r="BX84" s="103">
        <f>IFERROR(VLOOKUP(B84,'[1]9'!B:L,11,0),"0")</f>
        <v>0</v>
      </c>
      <c r="BY84" s="101">
        <f t="shared" si="53"/>
        <v>1</v>
      </c>
      <c r="BZ84" s="103">
        <f>IFERROR(VLOOKUP(B84,'[1]10'!B:D,3,0),"0")</f>
        <v>0</v>
      </c>
      <c r="CA84" s="103">
        <f>IFERROR(VLOOKUP(B84,'[1]10'!B:E,4,0),"0")</f>
        <v>0</v>
      </c>
      <c r="CB84" s="103">
        <f>IFERROR(VLOOKUP(B84,'[1]10'!B:F,5,0),"0")</f>
        <v>0</v>
      </c>
      <c r="CC84" s="103">
        <f>IFERROR(VLOOKUP(B84,'[1]10'!B:J,9,0),"0")</f>
        <v>0</v>
      </c>
      <c r="CD84" s="103">
        <f>IFERROR(VLOOKUP(B84,'[1]10'!B:K,10,0),"0")</f>
        <v>0</v>
      </c>
      <c r="CE84" s="103">
        <f>IFERROR(VLOOKUP(B84,'[1]10'!B:L,11,0),"0")</f>
        <v>0</v>
      </c>
      <c r="CF84" s="101">
        <f t="shared" si="54"/>
        <v>0</v>
      </c>
      <c r="CG84" s="103">
        <f>IFERROR(VLOOKUP(B84,'[1]11'!B:D,3,0),"0")</f>
        <v>0</v>
      </c>
      <c r="CH84" s="103">
        <f>IFERROR(VLOOKUP(B84,'[1]11'!B:E,4,0),"0")</f>
        <v>0</v>
      </c>
      <c r="CI84" s="103">
        <f>IFERROR(VLOOKUP(B84,'[1]11'!B:F,5,0),"0")</f>
        <v>0</v>
      </c>
      <c r="CJ84" s="103">
        <f>IFERROR(VLOOKUP(B84,'[1]11'!B:J,9,0),"0")</f>
        <v>0</v>
      </c>
      <c r="CK84" s="103">
        <f>IFERROR(VLOOKUP(B84,'[1]11'!B:K,10,0),"0")</f>
        <v>0</v>
      </c>
      <c r="CL84" s="103">
        <f>IFERROR(VLOOKUP(B84,'[1]11'!B:L,11,0),"0")</f>
        <v>0</v>
      </c>
      <c r="CM84" s="101">
        <f t="shared" si="55"/>
        <v>0</v>
      </c>
      <c r="CN84" s="103">
        <f>IFERROR(VLOOKUP(B84,'[1]12'!B:D,3,0),"0")</f>
        <v>0</v>
      </c>
      <c r="CO84" s="103">
        <f>IFERROR(VLOOKUP(B84,'[1]12'!B:E,4,0),"0")</f>
        <v>0</v>
      </c>
      <c r="CP84" s="103">
        <f>IFERROR(VLOOKUP(B84,'[1]12'!B:F,5,0),"0")</f>
        <v>0</v>
      </c>
      <c r="CQ84" s="103">
        <f>IFERROR(VLOOKUP(B84,'[1]12'!B:J,9,0),"0")</f>
        <v>0</v>
      </c>
      <c r="CR84" s="103">
        <f>IFERROR(VLOOKUP(B84,'[1]12'!B:K,10,0),"0")</f>
        <v>0</v>
      </c>
      <c r="CS84" s="103">
        <f>IFERROR(VLOOKUP(B84,'[1]12'!B:L,11,0),"0")</f>
        <v>0</v>
      </c>
      <c r="CT84" s="101">
        <f t="shared" si="56"/>
        <v>0</v>
      </c>
      <c r="CU84" s="103">
        <f>IFERROR(VLOOKUP(B84,'[1]13'!B:D,3,0),"0")</f>
        <v>0</v>
      </c>
      <c r="CV84" s="103">
        <f>IFERROR(VLOOKUP(B84,'[1]13'!B:E,4,0),"0")</f>
        <v>0</v>
      </c>
      <c r="CW84" s="103">
        <f>IFERROR(VLOOKUP(B84,'[1]13'!B:F,5,0),"0")</f>
        <v>0</v>
      </c>
      <c r="CX84" s="103">
        <f>IFERROR(VLOOKUP(B84,'[1]13'!B:J,9,0),"0")</f>
        <v>0</v>
      </c>
      <c r="CY84" s="103">
        <f>IFERROR(VLOOKUP(B84,'[1]13'!B:K,10,0),"0")</f>
        <v>0</v>
      </c>
      <c r="CZ84" s="103">
        <f>IFERROR(VLOOKUP(B84,'[1]13'!B:L,11,0),"0")</f>
        <v>0</v>
      </c>
      <c r="DA84" s="101">
        <f t="shared" si="57"/>
        <v>0</v>
      </c>
      <c r="DB84" s="103">
        <f>IFERROR(VLOOKUP(B84,'[1]14'!B:D,3,0),"0")</f>
        <v>0</v>
      </c>
      <c r="DC84" s="103">
        <f>IFERROR(VLOOKUP(B84,'[1]14'!B:E,4,0),"0")</f>
        <v>0</v>
      </c>
      <c r="DD84" s="103">
        <f>IFERROR(VLOOKUP(B84,'[1]14'!B:F,5,0),"0")</f>
        <v>0</v>
      </c>
      <c r="DE84" s="103">
        <f>IFERROR(VLOOKUP(B84,'[1]14'!B:J,9,0),"0")</f>
        <v>0</v>
      </c>
      <c r="DF84" s="103">
        <f>IFERROR(VLOOKUP(B84,'[1]14'!B:K,10,0),"0")</f>
        <v>0</v>
      </c>
      <c r="DG84" s="103">
        <f>IFERROR(VLOOKUP(B84,'[1]14'!B:L,11,0),"0")</f>
        <v>0</v>
      </c>
      <c r="DH84" s="101">
        <f t="shared" si="58"/>
        <v>0</v>
      </c>
      <c r="DI84" s="103">
        <f>IFERROR(VLOOKUP(B84,'[1]15'!B:D,3,0),"0")</f>
        <v>0</v>
      </c>
      <c r="DJ84" s="103">
        <f>IFERROR(VLOOKUP(B84,'[1]15'!B:E,4,0),"0")</f>
        <v>0</v>
      </c>
      <c r="DK84" s="103">
        <f>IFERROR(VLOOKUP(B84,'[1]15'!B:F,5,0),"0")</f>
        <v>0</v>
      </c>
      <c r="DL84" s="103">
        <f>IFERROR(VLOOKUP(B84,'[1]15'!B:J,9,0),"0")</f>
        <v>0</v>
      </c>
      <c r="DM84" s="103">
        <f>IFERROR(VLOOKUP(B84,'[1]15'!B:K,10,0),"0")</f>
        <v>0</v>
      </c>
      <c r="DN84" s="103">
        <f>IFERROR(VLOOKUP(B84,'[1]15'!B:L,11,0),"0")</f>
        <v>0</v>
      </c>
      <c r="DO84" s="101">
        <f t="shared" si="59"/>
        <v>0</v>
      </c>
      <c r="DP84" s="103">
        <f>IFERROR(VLOOKUP(B84,'[1]16'!B:D,3,0),"0")</f>
        <v>0</v>
      </c>
      <c r="DQ84" s="103">
        <f>IFERROR(VLOOKUP(B84,'[1]16'!B:E,4,0),"0")</f>
        <v>0</v>
      </c>
      <c r="DR84" s="103">
        <f>IFERROR(VLOOKUP(B84,'[1]16'!B:F,5,0),"0")</f>
        <v>0</v>
      </c>
      <c r="DS84" s="103">
        <f>IFERROR(VLOOKUP(B84,'[1]16'!B:J,9,0),"0")</f>
        <v>0</v>
      </c>
      <c r="DT84" s="103">
        <f>IFERROR(VLOOKUP(B84,'[1]16'!B:K,10,0),"0")</f>
        <v>0</v>
      </c>
      <c r="DU84" s="103">
        <f>IFERROR(VLOOKUP(B84,'[1]16'!B:L,11,0),"0")</f>
        <v>0</v>
      </c>
      <c r="DV84" s="101">
        <f t="shared" si="60"/>
        <v>0</v>
      </c>
      <c r="DW84" s="103">
        <f>IFERROR(VLOOKUP(B84,'[1]17'!B:D,3,0),"0")</f>
        <v>0</v>
      </c>
      <c r="DX84" s="103">
        <f>IFERROR(VLOOKUP(B84,'[1]17'!B:E,4,0),"0")</f>
        <v>0</v>
      </c>
      <c r="DY84" s="103">
        <f>IFERROR(VLOOKUP(B84,'[1]17'!B:F,5,0),"0")</f>
        <v>0</v>
      </c>
      <c r="DZ84" s="103">
        <f>IFERROR(VLOOKUP(B84,'[1]17'!B:J,9,0),"0")</f>
        <v>0</v>
      </c>
      <c r="EA84" s="103">
        <f>IFERROR(VLOOKUP(B84,'[1]17'!B:K,10,0),"0")</f>
        <v>0</v>
      </c>
      <c r="EB84" s="103">
        <f>IFERROR(VLOOKUP(B84,'[1]17'!B:L,11,0),"0")</f>
        <v>0</v>
      </c>
      <c r="EC84" s="101">
        <f t="shared" si="61"/>
        <v>0</v>
      </c>
      <c r="ED84" s="103">
        <f>IFERROR(VLOOKUP(B84,'[1]18'!B:D,3,0),"0")</f>
        <v>0</v>
      </c>
      <c r="EE84" s="103">
        <f>IFERROR(VLOOKUP(B84,'[1]18'!B:E,4,0),"0")</f>
        <v>0</v>
      </c>
      <c r="EF84" s="103">
        <f>IFERROR(VLOOKUP(B84,'[1]18'!B:F,5,0),"0")</f>
        <v>0</v>
      </c>
      <c r="EG84" s="103">
        <f>IFERROR(VLOOKUP(B84,'[1]18'!B:J,9,0),"0")</f>
        <v>0</v>
      </c>
      <c r="EH84" s="103">
        <f>IFERROR(VLOOKUP(B84,'[1]18'!B:K,10,0),"0")</f>
        <v>0</v>
      </c>
      <c r="EI84" s="103">
        <f>IFERROR(VLOOKUP(B84,'[1]18'!B:L,11,0),"0")</f>
        <v>0</v>
      </c>
      <c r="EJ84" s="101">
        <f t="shared" si="62"/>
        <v>0</v>
      </c>
      <c r="EK84" s="103">
        <f>IFERROR(VLOOKUP(B84,'[1]19'!B:D,3,0),"0")</f>
        <v>0</v>
      </c>
      <c r="EL84" s="103">
        <f>IFERROR(VLOOKUP(B84,'[1]19'!B:E,4,0),"0")</f>
        <v>0</v>
      </c>
      <c r="EM84" s="103">
        <f>IFERROR(VLOOKUP(B84,'[1]19'!B:F,5,0),"0")</f>
        <v>0</v>
      </c>
      <c r="EN84" s="103">
        <f>IFERROR(VLOOKUP(B84,'[1]19'!B:J,9,0),"0")</f>
        <v>0</v>
      </c>
      <c r="EO84" s="103">
        <f>IFERROR(VLOOKUP(B84,'[1]19'!B:K,10,0),"0")</f>
        <v>0</v>
      </c>
      <c r="EP84" s="103">
        <f>IFERROR(VLOOKUP(B84,'[1]19'!B:L,11,0),"0")</f>
        <v>0</v>
      </c>
      <c r="EQ84" s="101">
        <f t="shared" si="63"/>
        <v>0</v>
      </c>
      <c r="ER84" s="103">
        <f>IFERROR(VLOOKUP(B84,'[1]20'!B:D,3,0),"0")</f>
        <v>0</v>
      </c>
      <c r="ES84" s="103">
        <f>IFERROR(VLOOKUP(B84,'[1]20'!B:E,4,0),"0")</f>
        <v>0</v>
      </c>
      <c r="ET84" s="103">
        <f>IFERROR(VLOOKUP(B84,'[1]20'!B:F,5,0),"0")</f>
        <v>0</v>
      </c>
      <c r="EU84" s="103">
        <f>IFERROR(VLOOKUP(B84,'[1]20'!B:J,9,0),"0")</f>
        <v>0</v>
      </c>
      <c r="EV84" s="103">
        <f>IFERROR(VLOOKUP(B84,'[1]20'!B:K,10,0),"0")</f>
        <v>0</v>
      </c>
      <c r="EW84" s="103">
        <f>IFERROR(VLOOKUP(B84,'[1]20'!B:L,11,0),"0")</f>
        <v>0</v>
      </c>
      <c r="EX84" s="101">
        <f t="shared" si="64"/>
        <v>0</v>
      </c>
      <c r="EY84" s="103">
        <f>IFERROR(VLOOKUP(B84,'[1]21'!B:D,3,0),"0")</f>
        <v>0</v>
      </c>
      <c r="EZ84" s="103">
        <f>IFERROR(VLOOKUP(B84,'[1]21'!B:E,4,0),"0")</f>
        <v>0</v>
      </c>
      <c r="FA84" s="103">
        <f>IFERROR(VLOOKUP(B84,'[1]21'!B:F,5,0),"0")</f>
        <v>0</v>
      </c>
      <c r="FB84" s="103">
        <f>IFERROR(VLOOKUP(B84,'[1]21'!B:J,9,0),"0")</f>
        <v>0</v>
      </c>
      <c r="FC84" s="103">
        <f>IFERROR(VLOOKUP(B84,'[1]21'!B:K,10,0),"0")</f>
        <v>0</v>
      </c>
      <c r="FD84" s="103">
        <f>IFERROR(VLOOKUP(B84,'[1]21'!B:L,11,0),"0")</f>
        <v>0</v>
      </c>
      <c r="FE84" s="101">
        <f t="shared" si="65"/>
        <v>0</v>
      </c>
      <c r="FF84" s="103">
        <f>IFERROR(VLOOKUP(B84,'[1]22'!B:D,3,0),"0")</f>
        <v>0</v>
      </c>
      <c r="FG84" s="103">
        <f>IFERROR(VLOOKUP(B84,'[1]22'!B:E,4,0),"0")</f>
        <v>0</v>
      </c>
      <c r="FH84" s="103">
        <f>IFERROR(VLOOKUP(B84,'[1]22'!B:F,5,0),"0")</f>
        <v>0</v>
      </c>
      <c r="FI84" s="103">
        <f>IFERROR(VLOOKUP(B84,'[1]22'!B:J,9,0),"0")</f>
        <v>0</v>
      </c>
      <c r="FJ84" s="103">
        <f>IFERROR(VLOOKUP(B84,'[1]22'!B:K,10,0),"0")</f>
        <v>0</v>
      </c>
      <c r="FK84" s="103">
        <f>IFERROR(VLOOKUP(B84,'[1]22'!B:L,11,0),"0")</f>
        <v>0</v>
      </c>
      <c r="FL84" s="101">
        <f t="shared" si="66"/>
        <v>0</v>
      </c>
      <c r="FM84" s="103">
        <f>IFERROR(VLOOKUP(B84,'[1]23'!B:D,3,0),"0")</f>
        <v>0</v>
      </c>
      <c r="FN84" s="103">
        <f>IFERROR(VLOOKUP(B84,'[1]23'!B:E,4,0),"0")</f>
        <v>0</v>
      </c>
      <c r="FO84" s="103">
        <f>IFERROR(VLOOKUP(B84,'[1]23'!B:F,5,0),"0")</f>
        <v>0</v>
      </c>
      <c r="FP84" s="103">
        <f>IFERROR(VLOOKUP(B84,'[1]23'!B:J,9,0),"0")</f>
        <v>0</v>
      </c>
      <c r="FQ84" s="103">
        <f>IFERROR(VLOOKUP(B84,'[1]23'!B:K,10,0),"0")</f>
        <v>0</v>
      </c>
      <c r="FR84" s="103">
        <f>IFERROR(VLOOKUP(B84,'[1]23'!B:L,11,0),"0")</f>
        <v>0</v>
      </c>
      <c r="FS84" s="101">
        <f t="shared" si="67"/>
        <v>0</v>
      </c>
      <c r="FT84" s="103">
        <f>IFERROR(VLOOKUP(B84,'[1]24'!B:D,3,0),"0")</f>
        <v>0</v>
      </c>
      <c r="FU84" s="103">
        <f>IFERROR(VLOOKUP(B84,'[1]24'!B:E,4,0),"0")</f>
        <v>0</v>
      </c>
      <c r="FV84" s="103">
        <f>IFERROR(VLOOKUP(B84,'[1]24'!B:F,5,0),"0")</f>
        <v>0</v>
      </c>
      <c r="FW84" s="103">
        <f>IFERROR(VLOOKUP(B84,'[1]24'!B:J,9,0),"0")</f>
        <v>0</v>
      </c>
      <c r="FX84" s="103">
        <f>IFERROR(VLOOKUP(B84,'[1]24'!B:K,10,0),"0")</f>
        <v>0</v>
      </c>
      <c r="FY84" s="103">
        <f>IFERROR(VLOOKUP(B84,'[1]24'!B:L,11,0),"0")</f>
        <v>0</v>
      </c>
      <c r="FZ84" s="101">
        <f t="shared" si="68"/>
        <v>0</v>
      </c>
      <c r="GA84" s="103">
        <f>IFERROR(VLOOKUP(B84,'[1]25'!B:D,3,0),"0")</f>
        <v>0</v>
      </c>
      <c r="GB84" s="103">
        <f>IFERROR(VLOOKUP(B84,'[1]25'!B:E,4,0),"0")</f>
        <v>0</v>
      </c>
      <c r="GC84" s="103">
        <f>IFERROR(VLOOKUP(B84,'[1]25'!B:F,5,0),"0")</f>
        <v>0</v>
      </c>
      <c r="GD84" s="103">
        <f>IFERROR(VLOOKUP(B84,'[1]25'!B:J,9,0),"0")</f>
        <v>0</v>
      </c>
      <c r="GE84" s="103">
        <f>IFERROR(VLOOKUP(B84,'[1]25'!B:K,10,0),"0")</f>
        <v>0</v>
      </c>
      <c r="GF84" s="103">
        <f>IFERROR(VLOOKUP(B84,'[1]25'!B:L,11,0),"0")</f>
        <v>0</v>
      </c>
      <c r="GG84" s="101">
        <f t="shared" si="69"/>
        <v>0</v>
      </c>
      <c r="GH84" s="103">
        <f>IFERROR(VLOOKUP(B84,'[1]26'!B:D,3,0),"0")</f>
        <v>0</v>
      </c>
      <c r="GI84" s="103">
        <f>IFERROR(VLOOKUP(B84,'[1]26'!B:E,4,0),"0")</f>
        <v>0</v>
      </c>
      <c r="GJ84" s="103">
        <f>IFERROR(VLOOKUP(B84,'[1]26'!B:F,5,0),"0")</f>
        <v>0</v>
      </c>
      <c r="GK84" s="103">
        <f>IFERROR(VLOOKUP(B84,'[1]26'!B:J,9,0),"0")</f>
        <v>0</v>
      </c>
      <c r="GL84" s="103">
        <f>IFERROR(VLOOKUP(B84,'[1]26'!B:K,10,0),"0")</f>
        <v>0</v>
      </c>
      <c r="GM84" s="103">
        <f>IFERROR(VLOOKUP(B84,'[1]26'!B:L,11,0),"0")</f>
        <v>0</v>
      </c>
      <c r="GN84" s="101">
        <f t="shared" si="70"/>
        <v>0</v>
      </c>
      <c r="GO84" s="103">
        <f>IFERROR(VLOOKUP(B84,'[1]27'!B:D,3,0),"0")</f>
        <v>0</v>
      </c>
      <c r="GP84" s="103">
        <f>IFERROR(VLOOKUP(B84,'[1]27'!B:E,4,0),"0")</f>
        <v>0</v>
      </c>
      <c r="GQ84" s="103">
        <f>IFERROR(VLOOKUP(B84,'[1]27'!B:F,5,0),"0")</f>
        <v>0</v>
      </c>
      <c r="GR84" s="103">
        <f>IFERROR(VLOOKUP(B84,'[1]27'!B:J,9,0),"0")</f>
        <v>0</v>
      </c>
      <c r="GS84" s="103">
        <f>IFERROR(VLOOKUP(B84,'[1]27'!B:K,10,0),"0")</f>
        <v>0</v>
      </c>
      <c r="GT84" s="103">
        <f>IFERROR(VLOOKUP(B84,'[1]27'!B:L,11,0),"0")</f>
        <v>0</v>
      </c>
      <c r="GU84" s="101">
        <f t="shared" si="71"/>
        <v>0</v>
      </c>
      <c r="GV84" s="103">
        <f>IFERROR(VLOOKUP(B84,'[1]28'!B:D,3,0),"0")</f>
        <v>0</v>
      </c>
      <c r="GW84" s="103">
        <f>IFERROR(VLOOKUP(B84,'[1]28'!B:E,4,0),"0")</f>
        <v>0</v>
      </c>
      <c r="GX84" s="103">
        <f>IFERROR(VLOOKUP(B84,'[1]28'!B:F,5,0),"0")</f>
        <v>0</v>
      </c>
      <c r="GY84" s="103">
        <f>IFERROR(VLOOKUP(B84,'[1]28'!B:J,9,0),"0")</f>
        <v>0</v>
      </c>
      <c r="GZ84" s="103">
        <f>IFERROR(VLOOKUP(B84,'[1]28'!B:K,10,0),"0")</f>
        <v>0</v>
      </c>
      <c r="HA84" s="103">
        <f>IFERROR(VLOOKUP(B84,'[1]28'!B:L,11,0),"0")</f>
        <v>0</v>
      </c>
      <c r="HB84" s="101">
        <f t="shared" si="72"/>
        <v>0</v>
      </c>
      <c r="HC84" s="103">
        <f>IFERROR(VLOOKUP(B84,'[1]29'!B:D,3,0),"0")</f>
        <v>0</v>
      </c>
      <c r="HD84" s="103">
        <f>IFERROR(VLOOKUP(B84,'[1]29'!B:E,4,0),"0")</f>
        <v>0</v>
      </c>
      <c r="HE84" s="103">
        <f>IFERROR(VLOOKUP(B84,'[1]29'!B:F,5,0),"0")</f>
        <v>0</v>
      </c>
      <c r="HF84" s="103">
        <f>IFERROR(VLOOKUP(B84,'[1]29'!B:J,9,0),"0")</f>
        <v>0</v>
      </c>
      <c r="HG84" s="103">
        <f>IFERROR(VLOOKUP(B84,'[1]29'!B:K,10,0),"0")</f>
        <v>0</v>
      </c>
      <c r="HH84" s="103">
        <f>IFERROR(VLOOKUP(B84,'[1]29'!B:L,11,0),"0")</f>
        <v>0</v>
      </c>
      <c r="HI84" s="101">
        <f t="shared" si="73"/>
        <v>0</v>
      </c>
      <c r="HJ84" s="103">
        <f>IFERROR(VLOOKUP(B84,'[1]30'!B:D,3,0),"0")</f>
        <v>0</v>
      </c>
      <c r="HK84" s="103">
        <f>IFERROR(VLOOKUP(B84,'[1]30'!B:E,4,0),"0")</f>
        <v>0</v>
      </c>
      <c r="HL84" s="103">
        <f>IFERROR(VLOOKUP(B84,'[1]30'!B:F,5,0),"0")</f>
        <v>0</v>
      </c>
      <c r="HM84" s="103">
        <f>IFERROR(VLOOKUP(B84,'[1]30'!B:J,9,0),"0")</f>
        <v>0</v>
      </c>
      <c r="HN84" s="103">
        <f>IFERROR(VLOOKUP(B84,'[1]30'!B:K,10,0),"0")</f>
        <v>0</v>
      </c>
      <c r="HO84" s="103">
        <f>IFERROR(VLOOKUP(B84,'[1]30'!B:L,11,0),"0")</f>
        <v>0</v>
      </c>
      <c r="HP84" s="101">
        <f t="shared" si="74"/>
        <v>0</v>
      </c>
      <c r="HQ84" s="103">
        <f>IFERROR(VLOOKUP(B84,'[1]31'!B:D,3,0),"0")</f>
        <v>0</v>
      </c>
      <c r="HR84" s="103">
        <f>IFERROR(VLOOKUP(B84,'[1]31'!B:E,4,0),"0")</f>
        <v>0</v>
      </c>
      <c r="HS84" s="103">
        <f>IFERROR(VLOOKUP(B84,'[1]31'!B:F,5,0),"0")</f>
        <v>0</v>
      </c>
      <c r="HT84" s="103">
        <f>IFERROR(VLOOKUP(B84,'[1]31'!B:J,9,0),"0")</f>
        <v>0</v>
      </c>
      <c r="HU84" s="103">
        <f>IFERROR(VLOOKUP(B84,'[1]31'!B:K,10,0),"0")</f>
        <v>0</v>
      </c>
      <c r="HV84" s="103">
        <f>IFERROR(VLOOKUP(B84,'[1]31'!B:L,11,0),"0")</f>
        <v>0</v>
      </c>
      <c r="HW84" s="101">
        <f t="shared" si="75"/>
        <v>0</v>
      </c>
    </row>
    <row r="85" spans="1:231" x14ac:dyDescent="0.6">
      <c r="A85" s="83">
        <v>82</v>
      </c>
      <c r="B85" s="83">
        <v>1112012</v>
      </c>
      <c r="C85" s="84" t="s">
        <v>16945</v>
      </c>
      <c r="D85" s="83" t="s">
        <v>168</v>
      </c>
      <c r="E85" s="85">
        <v>30.91</v>
      </c>
      <c r="F85" s="99">
        <f t="shared" si="41"/>
        <v>247.28</v>
      </c>
      <c r="G85" s="100">
        <f t="shared" si="42"/>
        <v>0</v>
      </c>
      <c r="H85" s="100">
        <f t="shared" si="42"/>
        <v>0</v>
      </c>
      <c r="I85" s="100">
        <f t="shared" si="42"/>
        <v>0</v>
      </c>
      <c r="J85" s="100">
        <f t="shared" si="42"/>
        <v>8</v>
      </c>
      <c r="K85" s="100">
        <f t="shared" si="42"/>
        <v>0</v>
      </c>
      <c r="L85" s="100">
        <f t="shared" si="42"/>
        <v>0</v>
      </c>
      <c r="M85" s="101">
        <f t="shared" si="44"/>
        <v>8</v>
      </c>
      <c r="N85" s="102">
        <f t="shared" si="43"/>
        <v>8</v>
      </c>
      <c r="O85" s="103">
        <f>IFERROR(VLOOKUP(B85,'[1]1'!B:D,3,0),"0")</f>
        <v>0</v>
      </c>
      <c r="P85" s="103">
        <f>IFERROR(VLOOKUP(B85,'[1]1'!B:E,4,0),"0")</f>
        <v>0</v>
      </c>
      <c r="Q85" s="103">
        <f>IFERROR(VLOOKUP(B85,'[1]1'!B:F,5,0),"0")</f>
        <v>0</v>
      </c>
      <c r="R85" s="103">
        <f>IFERROR(VLOOKUP(B85,'[1]1'!B:J,9,0),"0")</f>
        <v>0</v>
      </c>
      <c r="S85" s="103">
        <f>IFERROR(VLOOKUP(B85,'[1]1'!B:K,10,0),"0")</f>
        <v>0</v>
      </c>
      <c r="T85" s="103">
        <f>IFERROR(VLOOKUP(B85,'[1]1'!B:L,11,0),"0")</f>
        <v>0</v>
      </c>
      <c r="U85" s="101">
        <f t="shared" si="45"/>
        <v>0</v>
      </c>
      <c r="V85" s="103">
        <f>IFERROR(VLOOKUP(B85,'[1]2'!B:D,3,0),"0")</f>
        <v>0</v>
      </c>
      <c r="W85" s="103">
        <f>IFERROR(VLOOKUP(B85,'[1]2'!B:E,4,0),"0")</f>
        <v>0</v>
      </c>
      <c r="X85" s="103">
        <f>IFERROR(VLOOKUP(B85,'[1]2'!B:F,5,0),"0")</f>
        <v>0</v>
      </c>
      <c r="Y85" s="103">
        <f>IFERROR(VLOOKUP(B85,'[1]2'!B:J,9,0),"0")</f>
        <v>0</v>
      </c>
      <c r="Z85" s="103">
        <f>IFERROR(VLOOKUP(B85,'[1]2'!B:K,10,0),"0")</f>
        <v>0</v>
      </c>
      <c r="AA85" s="103">
        <f>IFERROR(VLOOKUP(B85,'[1]2'!B:L,11,0),"0")</f>
        <v>0</v>
      </c>
      <c r="AB85" s="101">
        <f t="shared" si="46"/>
        <v>0</v>
      </c>
      <c r="AC85" s="103">
        <f>IFERROR(VLOOKUP(B85,'[1]3'!B:D,3,0),"0")</f>
        <v>0</v>
      </c>
      <c r="AD85" s="103">
        <f>IFERROR(VLOOKUP(B85,'[1]3'!B:E,4,0),"0")</f>
        <v>0</v>
      </c>
      <c r="AE85" s="103">
        <f>IFERROR(VLOOKUP(B85,'[1]3'!B:F,5,0),"0")</f>
        <v>0</v>
      </c>
      <c r="AF85" s="103">
        <f>IFERROR(VLOOKUP(B85,'[1]3'!B:J,9,0),"0")</f>
        <v>0</v>
      </c>
      <c r="AG85" s="103">
        <f>IFERROR(VLOOKUP(B85,'[1]3'!B:K,10,0),"0")</f>
        <v>0</v>
      </c>
      <c r="AH85" s="103">
        <f>IFERROR(VLOOKUP(B85,'[1]3'!B:L,11,0),"0")</f>
        <v>0</v>
      </c>
      <c r="AI85" s="101">
        <f t="shared" si="47"/>
        <v>0</v>
      </c>
      <c r="AJ85" s="103">
        <f>IFERROR(VLOOKUP(B85,'[1]4'!B:D,3,0),"0")</f>
        <v>0</v>
      </c>
      <c r="AK85" s="103">
        <f>IFERROR(VLOOKUP(B85,'[1]4'!B:E,4,0),"0")</f>
        <v>0</v>
      </c>
      <c r="AL85" s="103">
        <f>IFERROR(VLOOKUP(B85,'[1]4'!B:F,5,0),"0")</f>
        <v>0</v>
      </c>
      <c r="AM85" s="103">
        <f>IFERROR(VLOOKUP(B85,'[1]4'!B:J,9,0),"0")</f>
        <v>0</v>
      </c>
      <c r="AN85" s="103">
        <f>IFERROR(VLOOKUP(B85,'[1]4'!B:K,10,0),"0")</f>
        <v>0</v>
      </c>
      <c r="AO85" s="103">
        <f>IFERROR(VLOOKUP(B85,'[1]4'!B:L,11,0),"0")</f>
        <v>0</v>
      </c>
      <c r="AP85" s="101">
        <f t="shared" si="48"/>
        <v>0</v>
      </c>
      <c r="AQ85" s="103">
        <f>IFERROR(VLOOKUP(B85,'[1]5'!B:D,3,0),"0")</f>
        <v>0</v>
      </c>
      <c r="AR85" s="103">
        <f>IFERROR(VLOOKUP(B85,'[1]5'!B:E,4,0),"0")</f>
        <v>0</v>
      </c>
      <c r="AS85" s="103">
        <f>IFERROR(VLOOKUP(B85,'[1]5'!B:F,5,0),"0")</f>
        <v>0</v>
      </c>
      <c r="AT85" s="103">
        <f>IFERROR(VLOOKUP(B85,'[1]5'!B:J,9,0),"0")</f>
        <v>0</v>
      </c>
      <c r="AU85" s="103">
        <f>IFERROR(VLOOKUP(B85,'[1]5'!B:K,10,0),"0")</f>
        <v>0</v>
      </c>
      <c r="AV85" s="103">
        <f>IFERROR(VLOOKUP(B85,'[1]5'!B:L,11,0),"0")</f>
        <v>0</v>
      </c>
      <c r="AW85" s="101">
        <f t="shared" si="49"/>
        <v>0</v>
      </c>
      <c r="AX85" s="103">
        <f>IFERROR(VLOOKUP(B85,'[1]6'!B:D,3,0),"0")</f>
        <v>0</v>
      </c>
      <c r="AY85" s="103">
        <f>IFERROR(VLOOKUP(B85,'[1]6'!B:E,4,0),"0")</f>
        <v>0</v>
      </c>
      <c r="AZ85" s="103">
        <f>IFERROR(VLOOKUP(B85,'[1]6'!B:F,5,0),"0")</f>
        <v>0</v>
      </c>
      <c r="BA85" s="103">
        <f>IFERROR(VLOOKUP(B85,'[1]6'!B:J,9,0),"0")</f>
        <v>0</v>
      </c>
      <c r="BB85" s="103">
        <f>IFERROR(VLOOKUP(B85,'[1]6'!B:K,10,0),"0")</f>
        <v>0</v>
      </c>
      <c r="BC85" s="103">
        <f>IFERROR(VLOOKUP(B85,'[1]6'!B:L,11,0),"0")</f>
        <v>0</v>
      </c>
      <c r="BD85" s="101">
        <f t="shared" si="50"/>
        <v>0</v>
      </c>
      <c r="BE85" s="103">
        <f>IFERROR(VLOOKUP(B85,'[1]7'!B:D,3,0),"0")</f>
        <v>0</v>
      </c>
      <c r="BF85" s="103">
        <f>IFERROR(VLOOKUP(B85,'[1]7'!B:E,4,0),"0")</f>
        <v>0</v>
      </c>
      <c r="BG85" s="103">
        <f>IFERROR(VLOOKUP(B85,'[1]7'!B:F,5,0),"0")</f>
        <v>0</v>
      </c>
      <c r="BH85" s="103">
        <f>IFERROR(VLOOKUP(B85,'[1]7'!B:J,9,0),"0")</f>
        <v>0</v>
      </c>
      <c r="BI85" s="103">
        <f>IFERROR(VLOOKUP(B85,'[1]7'!B:K,10,0),"0")</f>
        <v>0</v>
      </c>
      <c r="BJ85" s="103">
        <f>IFERROR(VLOOKUP(B85,'[1]7'!B:L,11,0),"0")</f>
        <v>0</v>
      </c>
      <c r="BK85" s="101">
        <f t="shared" si="51"/>
        <v>0</v>
      </c>
      <c r="BL85" s="103">
        <f>IFERROR(VLOOKUP(B85,'[1]8'!B:D,3,0),"0")</f>
        <v>0</v>
      </c>
      <c r="BM85" s="103">
        <f>IFERROR(VLOOKUP(B85,'[1]8'!B:E,4,0),"0")</f>
        <v>0</v>
      </c>
      <c r="BN85" s="103">
        <f>IFERROR(VLOOKUP(B85,'[1]8'!B:F,5,0),"0")</f>
        <v>0</v>
      </c>
      <c r="BO85" s="103">
        <f>IFERROR(VLOOKUP(B85,'[1]8'!B:J,9,0),"0")</f>
        <v>0</v>
      </c>
      <c r="BP85" s="103">
        <f>IFERROR(VLOOKUP(B85,'[1]8'!B:K,10,0),"0")</f>
        <v>0</v>
      </c>
      <c r="BQ85" s="103">
        <f>IFERROR(VLOOKUP(B85,'[1]8'!B:L,11,0),"0")</f>
        <v>0</v>
      </c>
      <c r="BR85" s="101">
        <f t="shared" si="52"/>
        <v>0</v>
      </c>
      <c r="BS85" s="103">
        <f>IFERROR(VLOOKUP(B85,'[1]9'!B:D,3,0),"0")</f>
        <v>0</v>
      </c>
      <c r="BT85" s="103">
        <f>IFERROR(VLOOKUP(B85,'[1]9'!B:E,4,0),"0")</f>
        <v>0</v>
      </c>
      <c r="BU85" s="103">
        <f>IFERROR(VLOOKUP(B85,'[1]9'!B:F,5,0),"0")</f>
        <v>0</v>
      </c>
      <c r="BV85" s="103">
        <f>IFERROR(VLOOKUP(B85,'[1]9'!B:J,9,0),"0")</f>
        <v>5</v>
      </c>
      <c r="BW85" s="103">
        <f>IFERROR(VLOOKUP(B85,'[1]9'!B:K,10,0),"0")</f>
        <v>0</v>
      </c>
      <c r="BX85" s="103">
        <f>IFERROR(VLOOKUP(B85,'[1]9'!B:L,11,0),"0")</f>
        <v>0</v>
      </c>
      <c r="BY85" s="101">
        <f t="shared" si="53"/>
        <v>5</v>
      </c>
      <c r="BZ85" s="103">
        <f>IFERROR(VLOOKUP(B85,'[1]10'!B:D,3,0),"0")</f>
        <v>0</v>
      </c>
      <c r="CA85" s="103">
        <f>IFERROR(VLOOKUP(B85,'[1]10'!B:E,4,0),"0")</f>
        <v>0</v>
      </c>
      <c r="CB85" s="103">
        <f>IFERROR(VLOOKUP(B85,'[1]10'!B:F,5,0),"0")</f>
        <v>0</v>
      </c>
      <c r="CC85" s="103">
        <f>IFERROR(VLOOKUP(B85,'[1]10'!B:J,9,0),"0")</f>
        <v>3</v>
      </c>
      <c r="CD85" s="103">
        <f>IFERROR(VLOOKUP(B85,'[1]10'!B:K,10,0),"0")</f>
        <v>0</v>
      </c>
      <c r="CE85" s="103">
        <f>IFERROR(VLOOKUP(B85,'[1]10'!B:L,11,0),"0")</f>
        <v>0</v>
      </c>
      <c r="CF85" s="101">
        <f t="shared" si="54"/>
        <v>3</v>
      </c>
      <c r="CG85" s="103">
        <f>IFERROR(VLOOKUP(B85,'[1]11'!B:D,3,0),"0")</f>
        <v>0</v>
      </c>
      <c r="CH85" s="103">
        <f>IFERROR(VLOOKUP(B85,'[1]11'!B:E,4,0),"0")</f>
        <v>0</v>
      </c>
      <c r="CI85" s="103">
        <f>IFERROR(VLOOKUP(B85,'[1]11'!B:F,5,0),"0")</f>
        <v>0</v>
      </c>
      <c r="CJ85" s="103">
        <f>IFERROR(VLOOKUP(B85,'[1]11'!B:J,9,0),"0")</f>
        <v>0</v>
      </c>
      <c r="CK85" s="103">
        <f>IFERROR(VLOOKUP(B85,'[1]11'!B:K,10,0),"0")</f>
        <v>0</v>
      </c>
      <c r="CL85" s="103">
        <f>IFERROR(VLOOKUP(B85,'[1]11'!B:L,11,0),"0")</f>
        <v>0</v>
      </c>
      <c r="CM85" s="101">
        <f t="shared" si="55"/>
        <v>0</v>
      </c>
      <c r="CN85" s="103">
        <f>IFERROR(VLOOKUP(B85,'[1]12'!B:D,3,0),"0")</f>
        <v>0</v>
      </c>
      <c r="CO85" s="103">
        <f>IFERROR(VLOOKUP(B85,'[1]12'!B:E,4,0),"0")</f>
        <v>0</v>
      </c>
      <c r="CP85" s="103">
        <f>IFERROR(VLOOKUP(B85,'[1]12'!B:F,5,0),"0")</f>
        <v>0</v>
      </c>
      <c r="CQ85" s="103">
        <f>IFERROR(VLOOKUP(B85,'[1]12'!B:J,9,0),"0")</f>
        <v>0</v>
      </c>
      <c r="CR85" s="103">
        <f>IFERROR(VLOOKUP(B85,'[1]12'!B:K,10,0),"0")</f>
        <v>0</v>
      </c>
      <c r="CS85" s="103">
        <f>IFERROR(VLOOKUP(B85,'[1]12'!B:L,11,0),"0")</f>
        <v>0</v>
      </c>
      <c r="CT85" s="101">
        <f t="shared" si="56"/>
        <v>0</v>
      </c>
      <c r="CU85" s="103">
        <f>IFERROR(VLOOKUP(B85,'[1]13'!B:D,3,0),"0")</f>
        <v>0</v>
      </c>
      <c r="CV85" s="103">
        <f>IFERROR(VLOOKUP(B85,'[1]13'!B:E,4,0),"0")</f>
        <v>0</v>
      </c>
      <c r="CW85" s="103">
        <f>IFERROR(VLOOKUP(B85,'[1]13'!B:F,5,0),"0")</f>
        <v>0</v>
      </c>
      <c r="CX85" s="103">
        <f>IFERROR(VLOOKUP(B85,'[1]13'!B:J,9,0),"0")</f>
        <v>0</v>
      </c>
      <c r="CY85" s="103">
        <f>IFERROR(VLOOKUP(B85,'[1]13'!B:K,10,0),"0")</f>
        <v>0</v>
      </c>
      <c r="CZ85" s="103">
        <f>IFERROR(VLOOKUP(B85,'[1]13'!B:L,11,0),"0")</f>
        <v>0</v>
      </c>
      <c r="DA85" s="101">
        <f t="shared" si="57"/>
        <v>0</v>
      </c>
      <c r="DB85" s="103">
        <f>IFERROR(VLOOKUP(B85,'[1]14'!B:D,3,0),"0")</f>
        <v>0</v>
      </c>
      <c r="DC85" s="103">
        <f>IFERROR(VLOOKUP(B85,'[1]14'!B:E,4,0),"0")</f>
        <v>0</v>
      </c>
      <c r="DD85" s="103">
        <f>IFERROR(VLOOKUP(B85,'[1]14'!B:F,5,0),"0")</f>
        <v>0</v>
      </c>
      <c r="DE85" s="103">
        <f>IFERROR(VLOOKUP(B85,'[1]14'!B:J,9,0),"0")</f>
        <v>0</v>
      </c>
      <c r="DF85" s="103">
        <f>IFERROR(VLOOKUP(B85,'[1]14'!B:K,10,0),"0")</f>
        <v>0</v>
      </c>
      <c r="DG85" s="103">
        <f>IFERROR(VLOOKUP(B85,'[1]14'!B:L,11,0),"0")</f>
        <v>0</v>
      </c>
      <c r="DH85" s="101">
        <f t="shared" si="58"/>
        <v>0</v>
      </c>
      <c r="DI85" s="103">
        <f>IFERROR(VLOOKUP(B85,'[1]15'!B:D,3,0),"0")</f>
        <v>0</v>
      </c>
      <c r="DJ85" s="103">
        <f>IFERROR(VLOOKUP(B85,'[1]15'!B:E,4,0),"0")</f>
        <v>0</v>
      </c>
      <c r="DK85" s="103">
        <f>IFERROR(VLOOKUP(B85,'[1]15'!B:F,5,0),"0")</f>
        <v>0</v>
      </c>
      <c r="DL85" s="103">
        <f>IFERROR(VLOOKUP(B85,'[1]15'!B:J,9,0),"0")</f>
        <v>0</v>
      </c>
      <c r="DM85" s="103">
        <f>IFERROR(VLOOKUP(B85,'[1]15'!B:K,10,0),"0")</f>
        <v>0</v>
      </c>
      <c r="DN85" s="103">
        <f>IFERROR(VLOOKUP(B85,'[1]15'!B:L,11,0),"0")</f>
        <v>0</v>
      </c>
      <c r="DO85" s="101">
        <f t="shared" si="59"/>
        <v>0</v>
      </c>
      <c r="DP85" s="103">
        <f>IFERROR(VLOOKUP(B85,'[1]16'!B:D,3,0),"0")</f>
        <v>0</v>
      </c>
      <c r="DQ85" s="103">
        <f>IFERROR(VLOOKUP(B85,'[1]16'!B:E,4,0),"0")</f>
        <v>0</v>
      </c>
      <c r="DR85" s="103">
        <f>IFERROR(VLOOKUP(B85,'[1]16'!B:F,5,0),"0")</f>
        <v>0</v>
      </c>
      <c r="DS85" s="103">
        <f>IFERROR(VLOOKUP(B85,'[1]16'!B:J,9,0),"0")</f>
        <v>0</v>
      </c>
      <c r="DT85" s="103">
        <f>IFERROR(VLOOKUP(B85,'[1]16'!B:K,10,0),"0")</f>
        <v>0</v>
      </c>
      <c r="DU85" s="103">
        <f>IFERROR(VLOOKUP(B85,'[1]16'!B:L,11,0),"0")</f>
        <v>0</v>
      </c>
      <c r="DV85" s="101">
        <f t="shared" si="60"/>
        <v>0</v>
      </c>
      <c r="DW85" s="103">
        <f>IFERROR(VLOOKUP(B85,'[1]17'!B:D,3,0),"0")</f>
        <v>0</v>
      </c>
      <c r="DX85" s="103">
        <f>IFERROR(VLOOKUP(B85,'[1]17'!B:E,4,0),"0")</f>
        <v>0</v>
      </c>
      <c r="DY85" s="103">
        <f>IFERROR(VLOOKUP(B85,'[1]17'!B:F,5,0),"0")</f>
        <v>0</v>
      </c>
      <c r="DZ85" s="103">
        <f>IFERROR(VLOOKUP(B85,'[1]17'!B:J,9,0),"0")</f>
        <v>0</v>
      </c>
      <c r="EA85" s="103">
        <f>IFERROR(VLOOKUP(B85,'[1]17'!B:K,10,0),"0")</f>
        <v>0</v>
      </c>
      <c r="EB85" s="103">
        <f>IFERROR(VLOOKUP(B85,'[1]17'!B:L,11,0),"0")</f>
        <v>0</v>
      </c>
      <c r="EC85" s="101">
        <f t="shared" si="61"/>
        <v>0</v>
      </c>
      <c r="ED85" s="103">
        <f>IFERROR(VLOOKUP(B85,'[1]18'!B:D,3,0),"0")</f>
        <v>0</v>
      </c>
      <c r="EE85" s="103">
        <f>IFERROR(VLOOKUP(B85,'[1]18'!B:E,4,0),"0")</f>
        <v>0</v>
      </c>
      <c r="EF85" s="103">
        <f>IFERROR(VLOOKUP(B85,'[1]18'!B:F,5,0),"0")</f>
        <v>0</v>
      </c>
      <c r="EG85" s="103">
        <f>IFERROR(VLOOKUP(B85,'[1]18'!B:J,9,0),"0")</f>
        <v>0</v>
      </c>
      <c r="EH85" s="103">
        <f>IFERROR(VLOOKUP(B85,'[1]18'!B:K,10,0),"0")</f>
        <v>0</v>
      </c>
      <c r="EI85" s="103">
        <f>IFERROR(VLOOKUP(B85,'[1]18'!B:L,11,0),"0")</f>
        <v>0</v>
      </c>
      <c r="EJ85" s="101">
        <f t="shared" si="62"/>
        <v>0</v>
      </c>
      <c r="EK85" s="103">
        <f>IFERROR(VLOOKUP(B85,'[1]19'!B:D,3,0),"0")</f>
        <v>0</v>
      </c>
      <c r="EL85" s="103">
        <f>IFERROR(VLOOKUP(B85,'[1]19'!B:E,4,0),"0")</f>
        <v>0</v>
      </c>
      <c r="EM85" s="103">
        <f>IFERROR(VLOOKUP(B85,'[1]19'!B:F,5,0),"0")</f>
        <v>0</v>
      </c>
      <c r="EN85" s="103">
        <f>IFERROR(VLOOKUP(B85,'[1]19'!B:J,9,0),"0")</f>
        <v>0</v>
      </c>
      <c r="EO85" s="103">
        <f>IFERROR(VLOOKUP(B85,'[1]19'!B:K,10,0),"0")</f>
        <v>0</v>
      </c>
      <c r="EP85" s="103">
        <f>IFERROR(VLOOKUP(B85,'[1]19'!B:L,11,0),"0")</f>
        <v>0</v>
      </c>
      <c r="EQ85" s="101">
        <f t="shared" si="63"/>
        <v>0</v>
      </c>
      <c r="ER85" s="103">
        <f>IFERROR(VLOOKUP(B85,'[1]20'!B:D,3,0),"0")</f>
        <v>0</v>
      </c>
      <c r="ES85" s="103">
        <f>IFERROR(VLOOKUP(B85,'[1]20'!B:E,4,0),"0")</f>
        <v>0</v>
      </c>
      <c r="ET85" s="103">
        <f>IFERROR(VLOOKUP(B85,'[1]20'!B:F,5,0),"0")</f>
        <v>0</v>
      </c>
      <c r="EU85" s="103">
        <f>IFERROR(VLOOKUP(B85,'[1]20'!B:J,9,0),"0")</f>
        <v>0</v>
      </c>
      <c r="EV85" s="103">
        <f>IFERROR(VLOOKUP(B85,'[1]20'!B:K,10,0),"0")</f>
        <v>0</v>
      </c>
      <c r="EW85" s="103">
        <f>IFERROR(VLOOKUP(B85,'[1]20'!B:L,11,0),"0")</f>
        <v>0</v>
      </c>
      <c r="EX85" s="101">
        <f t="shared" si="64"/>
        <v>0</v>
      </c>
      <c r="EY85" s="103">
        <f>IFERROR(VLOOKUP(B85,'[1]21'!B:D,3,0),"0")</f>
        <v>0</v>
      </c>
      <c r="EZ85" s="103">
        <f>IFERROR(VLOOKUP(B85,'[1]21'!B:E,4,0),"0")</f>
        <v>0</v>
      </c>
      <c r="FA85" s="103">
        <f>IFERROR(VLOOKUP(B85,'[1]21'!B:F,5,0),"0")</f>
        <v>0</v>
      </c>
      <c r="FB85" s="103">
        <f>IFERROR(VLOOKUP(B85,'[1]21'!B:J,9,0),"0")</f>
        <v>0</v>
      </c>
      <c r="FC85" s="103">
        <f>IFERROR(VLOOKUP(B85,'[1]21'!B:K,10,0),"0")</f>
        <v>0</v>
      </c>
      <c r="FD85" s="103">
        <f>IFERROR(VLOOKUP(B85,'[1]21'!B:L,11,0),"0")</f>
        <v>0</v>
      </c>
      <c r="FE85" s="101">
        <f t="shared" si="65"/>
        <v>0</v>
      </c>
      <c r="FF85" s="103">
        <f>IFERROR(VLOOKUP(B85,'[1]22'!B:D,3,0),"0")</f>
        <v>0</v>
      </c>
      <c r="FG85" s="103">
        <f>IFERROR(VLOOKUP(B85,'[1]22'!B:E,4,0),"0")</f>
        <v>0</v>
      </c>
      <c r="FH85" s="103">
        <f>IFERROR(VLOOKUP(B85,'[1]22'!B:F,5,0),"0")</f>
        <v>0</v>
      </c>
      <c r="FI85" s="103">
        <f>IFERROR(VLOOKUP(B85,'[1]22'!B:J,9,0),"0")</f>
        <v>0</v>
      </c>
      <c r="FJ85" s="103">
        <f>IFERROR(VLOOKUP(B85,'[1]22'!B:K,10,0),"0")</f>
        <v>0</v>
      </c>
      <c r="FK85" s="103">
        <f>IFERROR(VLOOKUP(B85,'[1]22'!B:L,11,0),"0")</f>
        <v>0</v>
      </c>
      <c r="FL85" s="101">
        <f t="shared" si="66"/>
        <v>0</v>
      </c>
      <c r="FM85" s="103">
        <f>IFERROR(VLOOKUP(B85,'[1]23'!B:D,3,0),"0")</f>
        <v>0</v>
      </c>
      <c r="FN85" s="103">
        <f>IFERROR(VLOOKUP(B85,'[1]23'!B:E,4,0),"0")</f>
        <v>0</v>
      </c>
      <c r="FO85" s="103">
        <f>IFERROR(VLOOKUP(B85,'[1]23'!B:F,5,0),"0")</f>
        <v>0</v>
      </c>
      <c r="FP85" s="103">
        <f>IFERROR(VLOOKUP(B85,'[1]23'!B:J,9,0),"0")</f>
        <v>0</v>
      </c>
      <c r="FQ85" s="103">
        <f>IFERROR(VLOOKUP(B85,'[1]23'!B:K,10,0),"0")</f>
        <v>0</v>
      </c>
      <c r="FR85" s="103">
        <f>IFERROR(VLOOKUP(B85,'[1]23'!B:L,11,0),"0")</f>
        <v>0</v>
      </c>
      <c r="FS85" s="101">
        <f t="shared" si="67"/>
        <v>0</v>
      </c>
      <c r="FT85" s="103">
        <f>IFERROR(VLOOKUP(B85,'[1]24'!B:D,3,0),"0")</f>
        <v>0</v>
      </c>
      <c r="FU85" s="103">
        <f>IFERROR(VLOOKUP(B85,'[1]24'!B:E,4,0),"0")</f>
        <v>0</v>
      </c>
      <c r="FV85" s="103">
        <f>IFERROR(VLOOKUP(B85,'[1]24'!B:F,5,0),"0")</f>
        <v>0</v>
      </c>
      <c r="FW85" s="103">
        <f>IFERROR(VLOOKUP(B85,'[1]24'!B:J,9,0),"0")</f>
        <v>0</v>
      </c>
      <c r="FX85" s="103">
        <f>IFERROR(VLOOKUP(B85,'[1]24'!B:K,10,0),"0")</f>
        <v>0</v>
      </c>
      <c r="FY85" s="103">
        <f>IFERROR(VLOOKUP(B85,'[1]24'!B:L,11,0),"0")</f>
        <v>0</v>
      </c>
      <c r="FZ85" s="101">
        <f t="shared" si="68"/>
        <v>0</v>
      </c>
      <c r="GA85" s="103">
        <f>IFERROR(VLOOKUP(B85,'[1]25'!B:D,3,0),"0")</f>
        <v>0</v>
      </c>
      <c r="GB85" s="103">
        <f>IFERROR(VLOOKUP(B85,'[1]25'!B:E,4,0),"0")</f>
        <v>0</v>
      </c>
      <c r="GC85" s="103">
        <f>IFERROR(VLOOKUP(B85,'[1]25'!B:F,5,0),"0")</f>
        <v>0</v>
      </c>
      <c r="GD85" s="103">
        <f>IFERROR(VLOOKUP(B85,'[1]25'!B:J,9,0),"0")</f>
        <v>0</v>
      </c>
      <c r="GE85" s="103">
        <f>IFERROR(VLOOKUP(B85,'[1]25'!B:K,10,0),"0")</f>
        <v>0</v>
      </c>
      <c r="GF85" s="103">
        <f>IFERROR(VLOOKUP(B85,'[1]25'!B:L,11,0),"0")</f>
        <v>0</v>
      </c>
      <c r="GG85" s="101">
        <f t="shared" si="69"/>
        <v>0</v>
      </c>
      <c r="GH85" s="103">
        <f>IFERROR(VLOOKUP(B85,'[1]26'!B:D,3,0),"0")</f>
        <v>0</v>
      </c>
      <c r="GI85" s="103">
        <f>IFERROR(VLOOKUP(B85,'[1]26'!B:E,4,0),"0")</f>
        <v>0</v>
      </c>
      <c r="GJ85" s="103">
        <f>IFERROR(VLOOKUP(B85,'[1]26'!B:F,5,0),"0")</f>
        <v>0</v>
      </c>
      <c r="GK85" s="103">
        <f>IFERROR(VLOOKUP(B85,'[1]26'!B:J,9,0),"0")</f>
        <v>0</v>
      </c>
      <c r="GL85" s="103">
        <f>IFERROR(VLOOKUP(B85,'[1]26'!B:K,10,0),"0")</f>
        <v>0</v>
      </c>
      <c r="GM85" s="103">
        <f>IFERROR(VLOOKUP(B85,'[1]26'!B:L,11,0),"0")</f>
        <v>0</v>
      </c>
      <c r="GN85" s="101">
        <f t="shared" si="70"/>
        <v>0</v>
      </c>
      <c r="GO85" s="103">
        <f>IFERROR(VLOOKUP(B85,'[1]27'!B:D,3,0),"0")</f>
        <v>0</v>
      </c>
      <c r="GP85" s="103">
        <f>IFERROR(VLOOKUP(B85,'[1]27'!B:E,4,0),"0")</f>
        <v>0</v>
      </c>
      <c r="GQ85" s="103">
        <f>IFERROR(VLOOKUP(B85,'[1]27'!B:F,5,0),"0")</f>
        <v>0</v>
      </c>
      <c r="GR85" s="103">
        <f>IFERROR(VLOOKUP(B85,'[1]27'!B:J,9,0),"0")</f>
        <v>0</v>
      </c>
      <c r="GS85" s="103">
        <f>IFERROR(VLOOKUP(B85,'[1]27'!B:K,10,0),"0")</f>
        <v>0</v>
      </c>
      <c r="GT85" s="103">
        <f>IFERROR(VLOOKUP(B85,'[1]27'!B:L,11,0),"0")</f>
        <v>0</v>
      </c>
      <c r="GU85" s="101">
        <f t="shared" si="71"/>
        <v>0</v>
      </c>
      <c r="GV85" s="103">
        <f>IFERROR(VLOOKUP(B85,'[1]28'!B:D,3,0),"0")</f>
        <v>0</v>
      </c>
      <c r="GW85" s="103">
        <f>IFERROR(VLOOKUP(B85,'[1]28'!B:E,4,0),"0")</f>
        <v>0</v>
      </c>
      <c r="GX85" s="103">
        <f>IFERROR(VLOOKUP(B85,'[1]28'!B:F,5,0),"0")</f>
        <v>0</v>
      </c>
      <c r="GY85" s="103">
        <f>IFERROR(VLOOKUP(B85,'[1]28'!B:J,9,0),"0")</f>
        <v>0</v>
      </c>
      <c r="GZ85" s="103">
        <f>IFERROR(VLOOKUP(B85,'[1]28'!B:K,10,0),"0")</f>
        <v>0</v>
      </c>
      <c r="HA85" s="103">
        <f>IFERROR(VLOOKUP(B85,'[1]28'!B:L,11,0),"0")</f>
        <v>0</v>
      </c>
      <c r="HB85" s="101">
        <f t="shared" si="72"/>
        <v>0</v>
      </c>
      <c r="HC85" s="103">
        <f>IFERROR(VLOOKUP(B85,'[1]29'!B:D,3,0),"0")</f>
        <v>0</v>
      </c>
      <c r="HD85" s="103">
        <f>IFERROR(VLOOKUP(B85,'[1]29'!B:E,4,0),"0")</f>
        <v>0</v>
      </c>
      <c r="HE85" s="103">
        <f>IFERROR(VLOOKUP(B85,'[1]29'!B:F,5,0),"0")</f>
        <v>0</v>
      </c>
      <c r="HF85" s="103">
        <f>IFERROR(VLOOKUP(B85,'[1]29'!B:J,9,0),"0")</f>
        <v>0</v>
      </c>
      <c r="HG85" s="103">
        <f>IFERROR(VLOOKUP(B85,'[1]29'!B:K,10,0),"0")</f>
        <v>0</v>
      </c>
      <c r="HH85" s="103">
        <f>IFERROR(VLOOKUP(B85,'[1]29'!B:L,11,0),"0")</f>
        <v>0</v>
      </c>
      <c r="HI85" s="101">
        <f t="shared" si="73"/>
        <v>0</v>
      </c>
      <c r="HJ85" s="103">
        <f>IFERROR(VLOOKUP(B85,'[1]30'!B:D,3,0),"0")</f>
        <v>0</v>
      </c>
      <c r="HK85" s="103">
        <f>IFERROR(VLOOKUP(B85,'[1]30'!B:E,4,0),"0")</f>
        <v>0</v>
      </c>
      <c r="HL85" s="103">
        <f>IFERROR(VLOOKUP(B85,'[1]30'!B:F,5,0),"0")</f>
        <v>0</v>
      </c>
      <c r="HM85" s="103">
        <f>IFERROR(VLOOKUP(B85,'[1]30'!B:J,9,0),"0")</f>
        <v>0</v>
      </c>
      <c r="HN85" s="103">
        <f>IFERROR(VLOOKUP(B85,'[1]30'!B:K,10,0),"0")</f>
        <v>0</v>
      </c>
      <c r="HO85" s="103">
        <f>IFERROR(VLOOKUP(B85,'[1]30'!B:L,11,0),"0")</f>
        <v>0</v>
      </c>
      <c r="HP85" s="101">
        <f t="shared" si="74"/>
        <v>0</v>
      </c>
      <c r="HQ85" s="103">
        <f>IFERROR(VLOOKUP(B85,'[1]31'!B:D,3,0),"0")</f>
        <v>0</v>
      </c>
      <c r="HR85" s="103">
        <f>IFERROR(VLOOKUP(B85,'[1]31'!B:E,4,0),"0")</f>
        <v>0</v>
      </c>
      <c r="HS85" s="103">
        <f>IFERROR(VLOOKUP(B85,'[1]31'!B:F,5,0),"0")</f>
        <v>0</v>
      </c>
      <c r="HT85" s="103">
        <f>IFERROR(VLOOKUP(B85,'[1]31'!B:J,9,0),"0")</f>
        <v>0</v>
      </c>
      <c r="HU85" s="103">
        <f>IFERROR(VLOOKUP(B85,'[1]31'!B:K,10,0),"0")</f>
        <v>0</v>
      </c>
      <c r="HV85" s="103">
        <f>IFERROR(VLOOKUP(B85,'[1]31'!B:L,11,0),"0")</f>
        <v>0</v>
      </c>
      <c r="HW85" s="101">
        <f t="shared" si="75"/>
        <v>0</v>
      </c>
    </row>
    <row r="86" spans="1:231" x14ac:dyDescent="0.6">
      <c r="A86" s="83">
        <v>83</v>
      </c>
      <c r="B86" s="83">
        <v>1124043</v>
      </c>
      <c r="C86" s="84" t="s">
        <v>16946</v>
      </c>
      <c r="D86" s="83" t="s">
        <v>168</v>
      </c>
      <c r="E86" s="85">
        <v>29.02</v>
      </c>
      <c r="F86" s="99">
        <f t="shared" si="41"/>
        <v>0</v>
      </c>
      <c r="G86" s="100">
        <f t="shared" ref="G86:L109" si="76">+O86+V86+AC86+AJ86+AQ86+AX86+BE86+BL86+BS86+BZ86+CG86+CN86+CU86+DB86+DI86+DP86+DW86+ED86+EK86+ER86+EY86+FF86+FM86+FT86+GA86+GH86+GO86+GV86+HC86+HJ86+HQ86</f>
        <v>0</v>
      </c>
      <c r="H86" s="100">
        <f t="shared" si="76"/>
        <v>0</v>
      </c>
      <c r="I86" s="100">
        <f t="shared" si="76"/>
        <v>0</v>
      </c>
      <c r="J86" s="100">
        <f t="shared" si="76"/>
        <v>0</v>
      </c>
      <c r="K86" s="100">
        <f t="shared" si="76"/>
        <v>0</v>
      </c>
      <c r="L86" s="100">
        <f t="shared" si="76"/>
        <v>0</v>
      </c>
      <c r="M86" s="101">
        <f t="shared" si="44"/>
        <v>0</v>
      </c>
      <c r="N86" s="102">
        <f t="shared" si="43"/>
        <v>0</v>
      </c>
      <c r="O86" s="103">
        <f>IFERROR(VLOOKUP(B86,'[1]1'!B:D,3,0),"0")</f>
        <v>0</v>
      </c>
      <c r="P86" s="103">
        <f>IFERROR(VLOOKUP(B86,'[1]1'!B:E,4,0),"0")</f>
        <v>0</v>
      </c>
      <c r="Q86" s="103">
        <f>IFERROR(VLOOKUP(B86,'[1]1'!B:F,5,0),"0")</f>
        <v>0</v>
      </c>
      <c r="R86" s="103">
        <f>IFERROR(VLOOKUP(B86,'[1]1'!B:J,9,0),"0")</f>
        <v>0</v>
      </c>
      <c r="S86" s="103">
        <f>IFERROR(VLOOKUP(B86,'[1]1'!B:K,10,0),"0")</f>
        <v>0</v>
      </c>
      <c r="T86" s="103">
        <f>IFERROR(VLOOKUP(B86,'[1]1'!B:L,11,0),"0")</f>
        <v>0</v>
      </c>
      <c r="U86" s="101">
        <f t="shared" si="45"/>
        <v>0</v>
      </c>
      <c r="V86" s="103">
        <f>IFERROR(VLOOKUP(B86,'[1]2'!B:D,3,0),"0")</f>
        <v>0</v>
      </c>
      <c r="W86" s="103">
        <f>IFERROR(VLOOKUP(B86,'[1]2'!B:E,4,0),"0")</f>
        <v>0</v>
      </c>
      <c r="X86" s="103">
        <f>IFERROR(VLOOKUP(B86,'[1]2'!B:F,5,0),"0")</f>
        <v>0</v>
      </c>
      <c r="Y86" s="103">
        <f>IFERROR(VLOOKUP(B86,'[1]2'!B:J,9,0),"0")</f>
        <v>0</v>
      </c>
      <c r="Z86" s="103">
        <f>IFERROR(VLOOKUP(B86,'[1]2'!B:K,10,0),"0")</f>
        <v>0</v>
      </c>
      <c r="AA86" s="103">
        <f>IFERROR(VLOOKUP(B86,'[1]2'!B:L,11,0),"0")</f>
        <v>0</v>
      </c>
      <c r="AB86" s="101">
        <f t="shared" si="46"/>
        <v>0</v>
      </c>
      <c r="AC86" s="103">
        <f>IFERROR(VLOOKUP(B86,'[1]3'!B:D,3,0),"0")</f>
        <v>0</v>
      </c>
      <c r="AD86" s="103">
        <f>IFERROR(VLOOKUP(B86,'[1]3'!B:E,4,0),"0")</f>
        <v>0</v>
      </c>
      <c r="AE86" s="103">
        <f>IFERROR(VLOOKUP(B86,'[1]3'!B:F,5,0),"0")</f>
        <v>0</v>
      </c>
      <c r="AF86" s="103">
        <f>IFERROR(VLOOKUP(B86,'[1]3'!B:J,9,0),"0")</f>
        <v>0</v>
      </c>
      <c r="AG86" s="103">
        <f>IFERROR(VLOOKUP(B86,'[1]3'!B:K,10,0),"0")</f>
        <v>0</v>
      </c>
      <c r="AH86" s="103">
        <f>IFERROR(VLOOKUP(B86,'[1]3'!B:L,11,0),"0")</f>
        <v>0</v>
      </c>
      <c r="AI86" s="101">
        <f t="shared" si="47"/>
        <v>0</v>
      </c>
      <c r="AJ86" s="103">
        <f>IFERROR(VLOOKUP(B86,'[1]4'!B:D,3,0),"0")</f>
        <v>0</v>
      </c>
      <c r="AK86" s="103">
        <f>IFERROR(VLOOKUP(B86,'[1]4'!B:E,4,0),"0")</f>
        <v>0</v>
      </c>
      <c r="AL86" s="103">
        <f>IFERROR(VLOOKUP(B86,'[1]4'!B:F,5,0),"0")</f>
        <v>0</v>
      </c>
      <c r="AM86" s="103">
        <f>IFERROR(VLOOKUP(B86,'[1]4'!B:J,9,0),"0")</f>
        <v>0</v>
      </c>
      <c r="AN86" s="103">
        <f>IFERROR(VLOOKUP(B86,'[1]4'!B:K,10,0),"0")</f>
        <v>0</v>
      </c>
      <c r="AO86" s="103">
        <f>IFERROR(VLOOKUP(B86,'[1]4'!B:L,11,0),"0")</f>
        <v>0</v>
      </c>
      <c r="AP86" s="101">
        <f t="shared" si="48"/>
        <v>0</v>
      </c>
      <c r="AQ86" s="103">
        <f>IFERROR(VLOOKUP(B86,'[1]5'!B:D,3,0),"0")</f>
        <v>0</v>
      </c>
      <c r="AR86" s="103">
        <f>IFERROR(VLOOKUP(B86,'[1]5'!B:E,4,0),"0")</f>
        <v>0</v>
      </c>
      <c r="AS86" s="103">
        <f>IFERROR(VLOOKUP(B86,'[1]5'!B:F,5,0),"0")</f>
        <v>0</v>
      </c>
      <c r="AT86" s="103">
        <f>IFERROR(VLOOKUP(B86,'[1]5'!B:J,9,0),"0")</f>
        <v>0</v>
      </c>
      <c r="AU86" s="103">
        <f>IFERROR(VLOOKUP(B86,'[1]5'!B:K,10,0),"0")</f>
        <v>0</v>
      </c>
      <c r="AV86" s="103">
        <f>IFERROR(VLOOKUP(B86,'[1]5'!B:L,11,0),"0")</f>
        <v>0</v>
      </c>
      <c r="AW86" s="101">
        <f t="shared" si="49"/>
        <v>0</v>
      </c>
      <c r="AX86" s="103">
        <f>IFERROR(VLOOKUP(B86,'[1]6'!B:D,3,0),"0")</f>
        <v>0</v>
      </c>
      <c r="AY86" s="103">
        <f>IFERROR(VLOOKUP(B86,'[1]6'!B:E,4,0),"0")</f>
        <v>0</v>
      </c>
      <c r="AZ86" s="103">
        <f>IFERROR(VLOOKUP(B86,'[1]6'!B:F,5,0),"0")</f>
        <v>0</v>
      </c>
      <c r="BA86" s="103">
        <f>IFERROR(VLOOKUP(B86,'[1]6'!B:J,9,0),"0")</f>
        <v>0</v>
      </c>
      <c r="BB86" s="103">
        <f>IFERROR(VLOOKUP(B86,'[1]6'!B:K,10,0),"0")</f>
        <v>0</v>
      </c>
      <c r="BC86" s="103">
        <f>IFERROR(VLOOKUP(B86,'[1]6'!B:L,11,0),"0")</f>
        <v>0</v>
      </c>
      <c r="BD86" s="101">
        <f t="shared" si="50"/>
        <v>0</v>
      </c>
      <c r="BE86" s="103">
        <f>IFERROR(VLOOKUP(B86,'[1]7'!B:D,3,0),"0")</f>
        <v>0</v>
      </c>
      <c r="BF86" s="103">
        <f>IFERROR(VLOOKUP(B86,'[1]7'!B:E,4,0),"0")</f>
        <v>0</v>
      </c>
      <c r="BG86" s="103">
        <f>IFERROR(VLOOKUP(B86,'[1]7'!B:F,5,0),"0")</f>
        <v>0</v>
      </c>
      <c r="BH86" s="103">
        <f>IFERROR(VLOOKUP(B86,'[1]7'!B:J,9,0),"0")</f>
        <v>0</v>
      </c>
      <c r="BI86" s="103">
        <f>IFERROR(VLOOKUP(B86,'[1]7'!B:K,10,0),"0")</f>
        <v>0</v>
      </c>
      <c r="BJ86" s="103">
        <f>IFERROR(VLOOKUP(B86,'[1]7'!B:L,11,0),"0")</f>
        <v>0</v>
      </c>
      <c r="BK86" s="101">
        <f t="shared" si="51"/>
        <v>0</v>
      </c>
      <c r="BL86" s="103">
        <f>IFERROR(VLOOKUP(B86,'[1]8'!B:D,3,0),"0")</f>
        <v>0</v>
      </c>
      <c r="BM86" s="103">
        <f>IFERROR(VLOOKUP(B86,'[1]8'!B:E,4,0),"0")</f>
        <v>0</v>
      </c>
      <c r="BN86" s="103">
        <f>IFERROR(VLOOKUP(B86,'[1]8'!B:F,5,0),"0")</f>
        <v>0</v>
      </c>
      <c r="BO86" s="103">
        <f>IFERROR(VLOOKUP(B86,'[1]8'!B:J,9,0),"0")</f>
        <v>0</v>
      </c>
      <c r="BP86" s="103">
        <f>IFERROR(VLOOKUP(B86,'[1]8'!B:K,10,0),"0")</f>
        <v>0</v>
      </c>
      <c r="BQ86" s="103">
        <f>IFERROR(VLOOKUP(B86,'[1]8'!B:L,11,0),"0")</f>
        <v>0</v>
      </c>
      <c r="BR86" s="101">
        <f t="shared" si="52"/>
        <v>0</v>
      </c>
      <c r="BS86" s="103">
        <f>IFERROR(VLOOKUP(B86,'[1]9'!B:D,3,0),"0")</f>
        <v>0</v>
      </c>
      <c r="BT86" s="103">
        <f>IFERROR(VLOOKUP(B86,'[1]9'!B:E,4,0),"0")</f>
        <v>0</v>
      </c>
      <c r="BU86" s="103">
        <f>IFERROR(VLOOKUP(B86,'[1]9'!B:F,5,0),"0")</f>
        <v>0</v>
      </c>
      <c r="BV86" s="103">
        <f>IFERROR(VLOOKUP(B86,'[1]9'!B:J,9,0),"0")</f>
        <v>0</v>
      </c>
      <c r="BW86" s="103">
        <f>IFERROR(VLOOKUP(B86,'[1]9'!B:K,10,0),"0")</f>
        <v>0</v>
      </c>
      <c r="BX86" s="103">
        <f>IFERROR(VLOOKUP(B86,'[1]9'!B:L,11,0),"0")</f>
        <v>0</v>
      </c>
      <c r="BY86" s="101">
        <f t="shared" si="53"/>
        <v>0</v>
      </c>
      <c r="BZ86" s="103">
        <f>IFERROR(VLOOKUP(B86,'[1]10'!B:D,3,0),"0")</f>
        <v>0</v>
      </c>
      <c r="CA86" s="103">
        <f>IFERROR(VLOOKUP(B86,'[1]10'!B:E,4,0),"0")</f>
        <v>0</v>
      </c>
      <c r="CB86" s="103">
        <f>IFERROR(VLOOKUP(B86,'[1]10'!B:F,5,0),"0")</f>
        <v>0</v>
      </c>
      <c r="CC86" s="103">
        <f>IFERROR(VLOOKUP(B86,'[1]10'!B:J,9,0),"0")</f>
        <v>0</v>
      </c>
      <c r="CD86" s="103">
        <f>IFERROR(VLOOKUP(B86,'[1]10'!B:K,10,0),"0")</f>
        <v>0</v>
      </c>
      <c r="CE86" s="103">
        <f>IFERROR(VLOOKUP(B86,'[1]10'!B:L,11,0),"0")</f>
        <v>0</v>
      </c>
      <c r="CF86" s="101">
        <f t="shared" si="54"/>
        <v>0</v>
      </c>
      <c r="CG86" s="103">
        <f>IFERROR(VLOOKUP(B86,'[1]11'!B:D,3,0),"0")</f>
        <v>0</v>
      </c>
      <c r="CH86" s="103">
        <f>IFERROR(VLOOKUP(B86,'[1]11'!B:E,4,0),"0")</f>
        <v>0</v>
      </c>
      <c r="CI86" s="103">
        <f>IFERROR(VLOOKUP(B86,'[1]11'!B:F,5,0),"0")</f>
        <v>0</v>
      </c>
      <c r="CJ86" s="103">
        <f>IFERROR(VLOOKUP(B86,'[1]11'!B:J,9,0),"0")</f>
        <v>0</v>
      </c>
      <c r="CK86" s="103">
        <f>IFERROR(VLOOKUP(B86,'[1]11'!B:K,10,0),"0")</f>
        <v>0</v>
      </c>
      <c r="CL86" s="103">
        <f>IFERROR(VLOOKUP(B86,'[1]11'!B:L,11,0),"0")</f>
        <v>0</v>
      </c>
      <c r="CM86" s="101">
        <f t="shared" si="55"/>
        <v>0</v>
      </c>
      <c r="CN86" s="103">
        <f>IFERROR(VLOOKUP(B86,'[1]12'!B:D,3,0),"0")</f>
        <v>0</v>
      </c>
      <c r="CO86" s="103">
        <f>IFERROR(VLOOKUP(B86,'[1]12'!B:E,4,0),"0")</f>
        <v>0</v>
      </c>
      <c r="CP86" s="103">
        <f>IFERROR(VLOOKUP(B86,'[1]12'!B:F,5,0),"0")</f>
        <v>0</v>
      </c>
      <c r="CQ86" s="103">
        <f>IFERROR(VLOOKUP(B86,'[1]12'!B:J,9,0),"0")</f>
        <v>0</v>
      </c>
      <c r="CR86" s="103">
        <f>IFERROR(VLOOKUP(B86,'[1]12'!B:K,10,0),"0")</f>
        <v>0</v>
      </c>
      <c r="CS86" s="103">
        <f>IFERROR(VLOOKUP(B86,'[1]12'!B:L,11,0),"0")</f>
        <v>0</v>
      </c>
      <c r="CT86" s="101">
        <f t="shared" si="56"/>
        <v>0</v>
      </c>
      <c r="CU86" s="103">
        <f>IFERROR(VLOOKUP(B86,'[1]13'!B:D,3,0),"0")</f>
        <v>0</v>
      </c>
      <c r="CV86" s="103">
        <f>IFERROR(VLOOKUP(B86,'[1]13'!B:E,4,0),"0")</f>
        <v>0</v>
      </c>
      <c r="CW86" s="103">
        <f>IFERROR(VLOOKUP(B86,'[1]13'!B:F,5,0),"0")</f>
        <v>0</v>
      </c>
      <c r="CX86" s="103">
        <f>IFERROR(VLOOKUP(B86,'[1]13'!B:J,9,0),"0")</f>
        <v>0</v>
      </c>
      <c r="CY86" s="103">
        <f>IFERROR(VLOOKUP(B86,'[1]13'!B:K,10,0),"0")</f>
        <v>0</v>
      </c>
      <c r="CZ86" s="103">
        <f>IFERROR(VLOOKUP(B86,'[1]13'!B:L,11,0),"0")</f>
        <v>0</v>
      </c>
      <c r="DA86" s="101">
        <f t="shared" si="57"/>
        <v>0</v>
      </c>
      <c r="DB86" s="103">
        <f>IFERROR(VLOOKUP(B86,'[1]14'!B:D,3,0),"0")</f>
        <v>0</v>
      </c>
      <c r="DC86" s="103">
        <f>IFERROR(VLOOKUP(B86,'[1]14'!B:E,4,0),"0")</f>
        <v>0</v>
      </c>
      <c r="DD86" s="103">
        <f>IFERROR(VLOOKUP(B86,'[1]14'!B:F,5,0),"0")</f>
        <v>0</v>
      </c>
      <c r="DE86" s="103">
        <f>IFERROR(VLOOKUP(B86,'[1]14'!B:J,9,0),"0")</f>
        <v>0</v>
      </c>
      <c r="DF86" s="103">
        <f>IFERROR(VLOOKUP(B86,'[1]14'!B:K,10,0),"0")</f>
        <v>0</v>
      </c>
      <c r="DG86" s="103">
        <f>IFERROR(VLOOKUP(B86,'[1]14'!B:L,11,0),"0")</f>
        <v>0</v>
      </c>
      <c r="DH86" s="101">
        <f t="shared" si="58"/>
        <v>0</v>
      </c>
      <c r="DI86" s="103">
        <f>IFERROR(VLOOKUP(B86,'[1]15'!B:D,3,0),"0")</f>
        <v>0</v>
      </c>
      <c r="DJ86" s="103">
        <f>IFERROR(VLOOKUP(B86,'[1]15'!B:E,4,0),"0")</f>
        <v>0</v>
      </c>
      <c r="DK86" s="103">
        <f>IFERROR(VLOOKUP(B86,'[1]15'!B:F,5,0),"0")</f>
        <v>0</v>
      </c>
      <c r="DL86" s="103">
        <f>IFERROR(VLOOKUP(B86,'[1]15'!B:J,9,0),"0")</f>
        <v>0</v>
      </c>
      <c r="DM86" s="103">
        <f>IFERROR(VLOOKUP(B86,'[1]15'!B:K,10,0),"0")</f>
        <v>0</v>
      </c>
      <c r="DN86" s="103">
        <f>IFERROR(VLOOKUP(B86,'[1]15'!B:L,11,0),"0")</f>
        <v>0</v>
      </c>
      <c r="DO86" s="101">
        <f t="shared" si="59"/>
        <v>0</v>
      </c>
      <c r="DP86" s="103">
        <f>IFERROR(VLOOKUP(B86,'[1]16'!B:D,3,0),"0")</f>
        <v>0</v>
      </c>
      <c r="DQ86" s="103">
        <f>IFERROR(VLOOKUP(B86,'[1]16'!B:E,4,0),"0")</f>
        <v>0</v>
      </c>
      <c r="DR86" s="103">
        <f>IFERROR(VLOOKUP(B86,'[1]16'!B:F,5,0),"0")</f>
        <v>0</v>
      </c>
      <c r="DS86" s="103">
        <f>IFERROR(VLOOKUP(B86,'[1]16'!B:J,9,0),"0")</f>
        <v>0</v>
      </c>
      <c r="DT86" s="103">
        <f>IFERROR(VLOOKUP(B86,'[1]16'!B:K,10,0),"0")</f>
        <v>0</v>
      </c>
      <c r="DU86" s="103">
        <f>IFERROR(VLOOKUP(B86,'[1]16'!B:L,11,0),"0")</f>
        <v>0</v>
      </c>
      <c r="DV86" s="101">
        <f t="shared" si="60"/>
        <v>0</v>
      </c>
      <c r="DW86" s="103">
        <f>IFERROR(VLOOKUP(B86,'[1]17'!B:D,3,0),"0")</f>
        <v>0</v>
      </c>
      <c r="DX86" s="103">
        <f>IFERROR(VLOOKUP(B86,'[1]17'!B:E,4,0),"0")</f>
        <v>0</v>
      </c>
      <c r="DY86" s="103">
        <f>IFERROR(VLOOKUP(B86,'[1]17'!B:F,5,0),"0")</f>
        <v>0</v>
      </c>
      <c r="DZ86" s="103">
        <f>IFERROR(VLOOKUP(B86,'[1]17'!B:J,9,0),"0")</f>
        <v>0</v>
      </c>
      <c r="EA86" s="103">
        <f>IFERROR(VLOOKUP(B86,'[1]17'!B:K,10,0),"0")</f>
        <v>0</v>
      </c>
      <c r="EB86" s="103">
        <f>IFERROR(VLOOKUP(B86,'[1]17'!B:L,11,0),"0")</f>
        <v>0</v>
      </c>
      <c r="EC86" s="101">
        <f t="shared" si="61"/>
        <v>0</v>
      </c>
      <c r="ED86" s="103">
        <f>IFERROR(VLOOKUP(B86,'[1]18'!B:D,3,0),"0")</f>
        <v>0</v>
      </c>
      <c r="EE86" s="103">
        <f>IFERROR(VLOOKUP(B86,'[1]18'!B:E,4,0),"0")</f>
        <v>0</v>
      </c>
      <c r="EF86" s="103">
        <f>IFERROR(VLOOKUP(B86,'[1]18'!B:F,5,0),"0")</f>
        <v>0</v>
      </c>
      <c r="EG86" s="103">
        <f>IFERROR(VLOOKUP(B86,'[1]18'!B:J,9,0),"0")</f>
        <v>0</v>
      </c>
      <c r="EH86" s="103">
        <f>IFERROR(VLOOKUP(B86,'[1]18'!B:K,10,0),"0")</f>
        <v>0</v>
      </c>
      <c r="EI86" s="103">
        <f>IFERROR(VLOOKUP(B86,'[1]18'!B:L,11,0),"0")</f>
        <v>0</v>
      </c>
      <c r="EJ86" s="101">
        <f t="shared" si="62"/>
        <v>0</v>
      </c>
      <c r="EK86" s="103">
        <f>IFERROR(VLOOKUP(B86,'[1]19'!B:D,3,0),"0")</f>
        <v>0</v>
      </c>
      <c r="EL86" s="103">
        <f>IFERROR(VLOOKUP(B86,'[1]19'!B:E,4,0),"0")</f>
        <v>0</v>
      </c>
      <c r="EM86" s="103">
        <f>IFERROR(VLOOKUP(B86,'[1]19'!B:F,5,0),"0")</f>
        <v>0</v>
      </c>
      <c r="EN86" s="103">
        <f>IFERROR(VLOOKUP(B86,'[1]19'!B:J,9,0),"0")</f>
        <v>0</v>
      </c>
      <c r="EO86" s="103">
        <f>IFERROR(VLOOKUP(B86,'[1]19'!B:K,10,0),"0")</f>
        <v>0</v>
      </c>
      <c r="EP86" s="103">
        <f>IFERROR(VLOOKUP(B86,'[1]19'!B:L,11,0),"0")</f>
        <v>0</v>
      </c>
      <c r="EQ86" s="101">
        <f t="shared" si="63"/>
        <v>0</v>
      </c>
      <c r="ER86" s="103">
        <f>IFERROR(VLOOKUP(B86,'[1]20'!B:D,3,0),"0")</f>
        <v>0</v>
      </c>
      <c r="ES86" s="103">
        <f>IFERROR(VLOOKUP(B86,'[1]20'!B:E,4,0),"0")</f>
        <v>0</v>
      </c>
      <c r="ET86" s="103">
        <f>IFERROR(VLOOKUP(B86,'[1]20'!B:F,5,0),"0")</f>
        <v>0</v>
      </c>
      <c r="EU86" s="103">
        <f>IFERROR(VLOOKUP(B86,'[1]20'!B:J,9,0),"0")</f>
        <v>0</v>
      </c>
      <c r="EV86" s="103">
        <f>IFERROR(VLOOKUP(B86,'[1]20'!B:K,10,0),"0")</f>
        <v>0</v>
      </c>
      <c r="EW86" s="103">
        <f>IFERROR(VLOOKUP(B86,'[1]20'!B:L,11,0),"0")</f>
        <v>0</v>
      </c>
      <c r="EX86" s="101">
        <f t="shared" si="64"/>
        <v>0</v>
      </c>
      <c r="EY86" s="103">
        <f>IFERROR(VLOOKUP(B86,'[1]21'!B:D,3,0),"0")</f>
        <v>0</v>
      </c>
      <c r="EZ86" s="103">
        <f>IFERROR(VLOOKUP(B86,'[1]21'!B:E,4,0),"0")</f>
        <v>0</v>
      </c>
      <c r="FA86" s="103">
        <f>IFERROR(VLOOKUP(B86,'[1]21'!B:F,5,0),"0")</f>
        <v>0</v>
      </c>
      <c r="FB86" s="103">
        <f>IFERROR(VLOOKUP(B86,'[1]21'!B:J,9,0),"0")</f>
        <v>0</v>
      </c>
      <c r="FC86" s="103">
        <f>IFERROR(VLOOKUP(B86,'[1]21'!B:K,10,0),"0")</f>
        <v>0</v>
      </c>
      <c r="FD86" s="103">
        <f>IFERROR(VLOOKUP(B86,'[1]21'!B:L,11,0),"0")</f>
        <v>0</v>
      </c>
      <c r="FE86" s="101">
        <f t="shared" si="65"/>
        <v>0</v>
      </c>
      <c r="FF86" s="103">
        <f>IFERROR(VLOOKUP(B86,'[1]22'!B:D,3,0),"0")</f>
        <v>0</v>
      </c>
      <c r="FG86" s="103">
        <f>IFERROR(VLOOKUP(B86,'[1]22'!B:E,4,0),"0")</f>
        <v>0</v>
      </c>
      <c r="FH86" s="103">
        <f>IFERROR(VLOOKUP(B86,'[1]22'!B:F,5,0),"0")</f>
        <v>0</v>
      </c>
      <c r="FI86" s="103">
        <f>IFERROR(VLOOKUP(B86,'[1]22'!B:J,9,0),"0")</f>
        <v>0</v>
      </c>
      <c r="FJ86" s="103">
        <f>IFERROR(VLOOKUP(B86,'[1]22'!B:K,10,0),"0")</f>
        <v>0</v>
      </c>
      <c r="FK86" s="103">
        <f>IFERROR(VLOOKUP(B86,'[1]22'!B:L,11,0),"0")</f>
        <v>0</v>
      </c>
      <c r="FL86" s="101">
        <f t="shared" si="66"/>
        <v>0</v>
      </c>
      <c r="FM86" s="103">
        <f>IFERROR(VLOOKUP(B86,'[1]23'!B:D,3,0),"0")</f>
        <v>0</v>
      </c>
      <c r="FN86" s="103">
        <f>IFERROR(VLOOKUP(B86,'[1]23'!B:E,4,0),"0")</f>
        <v>0</v>
      </c>
      <c r="FO86" s="103">
        <f>IFERROR(VLOOKUP(B86,'[1]23'!B:F,5,0),"0")</f>
        <v>0</v>
      </c>
      <c r="FP86" s="103">
        <f>IFERROR(VLOOKUP(B86,'[1]23'!B:J,9,0),"0")</f>
        <v>0</v>
      </c>
      <c r="FQ86" s="103">
        <f>IFERROR(VLOOKUP(B86,'[1]23'!B:K,10,0),"0")</f>
        <v>0</v>
      </c>
      <c r="FR86" s="103">
        <f>IFERROR(VLOOKUP(B86,'[1]23'!B:L,11,0),"0")</f>
        <v>0</v>
      </c>
      <c r="FS86" s="101">
        <f t="shared" si="67"/>
        <v>0</v>
      </c>
      <c r="FT86" s="103">
        <f>IFERROR(VLOOKUP(B86,'[1]24'!B:D,3,0),"0")</f>
        <v>0</v>
      </c>
      <c r="FU86" s="103">
        <f>IFERROR(VLOOKUP(B86,'[1]24'!B:E,4,0),"0")</f>
        <v>0</v>
      </c>
      <c r="FV86" s="103">
        <f>IFERROR(VLOOKUP(B86,'[1]24'!B:F,5,0),"0")</f>
        <v>0</v>
      </c>
      <c r="FW86" s="103">
        <f>IFERROR(VLOOKUP(B86,'[1]24'!B:J,9,0),"0")</f>
        <v>0</v>
      </c>
      <c r="FX86" s="103">
        <f>IFERROR(VLOOKUP(B86,'[1]24'!B:K,10,0),"0")</f>
        <v>0</v>
      </c>
      <c r="FY86" s="103">
        <f>IFERROR(VLOOKUP(B86,'[1]24'!B:L,11,0),"0")</f>
        <v>0</v>
      </c>
      <c r="FZ86" s="101">
        <f t="shared" si="68"/>
        <v>0</v>
      </c>
      <c r="GA86" s="103">
        <f>IFERROR(VLOOKUP(B86,'[1]25'!B:D,3,0),"0")</f>
        <v>0</v>
      </c>
      <c r="GB86" s="103">
        <f>IFERROR(VLOOKUP(B86,'[1]25'!B:E,4,0),"0")</f>
        <v>0</v>
      </c>
      <c r="GC86" s="103">
        <f>IFERROR(VLOOKUP(B86,'[1]25'!B:F,5,0),"0")</f>
        <v>0</v>
      </c>
      <c r="GD86" s="103">
        <f>IFERROR(VLOOKUP(B86,'[1]25'!B:J,9,0),"0")</f>
        <v>0</v>
      </c>
      <c r="GE86" s="103">
        <f>IFERROR(VLOOKUP(B86,'[1]25'!B:K,10,0),"0")</f>
        <v>0</v>
      </c>
      <c r="GF86" s="103">
        <f>IFERROR(VLOOKUP(B86,'[1]25'!B:L,11,0),"0")</f>
        <v>0</v>
      </c>
      <c r="GG86" s="101">
        <f t="shared" si="69"/>
        <v>0</v>
      </c>
      <c r="GH86" s="103">
        <f>IFERROR(VLOOKUP(B86,'[1]26'!B:D,3,0),"0")</f>
        <v>0</v>
      </c>
      <c r="GI86" s="103">
        <f>IFERROR(VLOOKUP(B86,'[1]26'!B:E,4,0),"0")</f>
        <v>0</v>
      </c>
      <c r="GJ86" s="103">
        <f>IFERROR(VLOOKUP(B86,'[1]26'!B:F,5,0),"0")</f>
        <v>0</v>
      </c>
      <c r="GK86" s="103">
        <f>IFERROR(VLOOKUP(B86,'[1]26'!B:J,9,0),"0")</f>
        <v>0</v>
      </c>
      <c r="GL86" s="103">
        <f>IFERROR(VLOOKUP(B86,'[1]26'!B:K,10,0),"0")</f>
        <v>0</v>
      </c>
      <c r="GM86" s="103">
        <f>IFERROR(VLOOKUP(B86,'[1]26'!B:L,11,0),"0")</f>
        <v>0</v>
      </c>
      <c r="GN86" s="101">
        <f t="shared" si="70"/>
        <v>0</v>
      </c>
      <c r="GO86" s="103">
        <f>IFERROR(VLOOKUP(B86,'[1]27'!B:D,3,0),"0")</f>
        <v>0</v>
      </c>
      <c r="GP86" s="103">
        <f>IFERROR(VLOOKUP(B86,'[1]27'!B:E,4,0),"0")</f>
        <v>0</v>
      </c>
      <c r="GQ86" s="103">
        <f>IFERROR(VLOOKUP(B86,'[1]27'!B:F,5,0),"0")</f>
        <v>0</v>
      </c>
      <c r="GR86" s="103">
        <f>IFERROR(VLOOKUP(B86,'[1]27'!B:J,9,0),"0")</f>
        <v>0</v>
      </c>
      <c r="GS86" s="103">
        <f>IFERROR(VLOOKUP(B86,'[1]27'!B:K,10,0),"0")</f>
        <v>0</v>
      </c>
      <c r="GT86" s="103">
        <f>IFERROR(VLOOKUP(B86,'[1]27'!B:L,11,0),"0")</f>
        <v>0</v>
      </c>
      <c r="GU86" s="101">
        <f t="shared" si="71"/>
        <v>0</v>
      </c>
      <c r="GV86" s="103">
        <f>IFERROR(VLOOKUP(B86,'[1]28'!B:D,3,0),"0")</f>
        <v>0</v>
      </c>
      <c r="GW86" s="103">
        <f>IFERROR(VLOOKUP(B86,'[1]28'!B:E,4,0),"0")</f>
        <v>0</v>
      </c>
      <c r="GX86" s="103">
        <f>IFERROR(VLOOKUP(B86,'[1]28'!B:F,5,0),"0")</f>
        <v>0</v>
      </c>
      <c r="GY86" s="103">
        <f>IFERROR(VLOOKUP(B86,'[1]28'!B:J,9,0),"0")</f>
        <v>0</v>
      </c>
      <c r="GZ86" s="103">
        <f>IFERROR(VLOOKUP(B86,'[1]28'!B:K,10,0),"0")</f>
        <v>0</v>
      </c>
      <c r="HA86" s="103">
        <f>IFERROR(VLOOKUP(B86,'[1]28'!B:L,11,0),"0")</f>
        <v>0</v>
      </c>
      <c r="HB86" s="101">
        <f t="shared" si="72"/>
        <v>0</v>
      </c>
      <c r="HC86" s="103">
        <f>IFERROR(VLOOKUP(B86,'[1]29'!B:D,3,0),"0")</f>
        <v>0</v>
      </c>
      <c r="HD86" s="103">
        <f>IFERROR(VLOOKUP(B86,'[1]29'!B:E,4,0),"0")</f>
        <v>0</v>
      </c>
      <c r="HE86" s="103">
        <f>IFERROR(VLOOKUP(B86,'[1]29'!B:F,5,0),"0")</f>
        <v>0</v>
      </c>
      <c r="HF86" s="103">
        <f>IFERROR(VLOOKUP(B86,'[1]29'!B:J,9,0),"0")</f>
        <v>0</v>
      </c>
      <c r="HG86" s="103">
        <f>IFERROR(VLOOKUP(B86,'[1]29'!B:K,10,0),"0")</f>
        <v>0</v>
      </c>
      <c r="HH86" s="103">
        <f>IFERROR(VLOOKUP(B86,'[1]29'!B:L,11,0),"0")</f>
        <v>0</v>
      </c>
      <c r="HI86" s="101">
        <f t="shared" si="73"/>
        <v>0</v>
      </c>
      <c r="HJ86" s="103">
        <f>IFERROR(VLOOKUP(B86,'[1]30'!B:D,3,0),"0")</f>
        <v>0</v>
      </c>
      <c r="HK86" s="103">
        <f>IFERROR(VLOOKUP(B86,'[1]30'!B:E,4,0),"0")</f>
        <v>0</v>
      </c>
      <c r="HL86" s="103">
        <f>IFERROR(VLOOKUP(B86,'[1]30'!B:F,5,0),"0")</f>
        <v>0</v>
      </c>
      <c r="HM86" s="103">
        <f>IFERROR(VLOOKUP(B86,'[1]30'!B:J,9,0),"0")</f>
        <v>0</v>
      </c>
      <c r="HN86" s="103">
        <f>IFERROR(VLOOKUP(B86,'[1]30'!B:K,10,0),"0")</f>
        <v>0</v>
      </c>
      <c r="HO86" s="103">
        <f>IFERROR(VLOOKUP(B86,'[1]30'!B:L,11,0),"0")</f>
        <v>0</v>
      </c>
      <c r="HP86" s="101">
        <f t="shared" si="74"/>
        <v>0</v>
      </c>
      <c r="HQ86" s="103">
        <f>IFERROR(VLOOKUP(B86,'[1]31'!B:D,3,0),"0")</f>
        <v>0</v>
      </c>
      <c r="HR86" s="103">
        <f>IFERROR(VLOOKUP(B86,'[1]31'!B:E,4,0),"0")</f>
        <v>0</v>
      </c>
      <c r="HS86" s="103">
        <f>IFERROR(VLOOKUP(B86,'[1]31'!B:F,5,0),"0")</f>
        <v>0</v>
      </c>
      <c r="HT86" s="103">
        <f>IFERROR(VLOOKUP(B86,'[1]31'!B:J,9,0),"0")</f>
        <v>0</v>
      </c>
      <c r="HU86" s="103">
        <f>IFERROR(VLOOKUP(B86,'[1]31'!B:K,10,0),"0")</f>
        <v>0</v>
      </c>
      <c r="HV86" s="103">
        <f>IFERROR(VLOOKUP(B86,'[1]31'!B:L,11,0),"0")</f>
        <v>0</v>
      </c>
      <c r="HW86" s="101">
        <f t="shared" si="75"/>
        <v>0</v>
      </c>
    </row>
    <row r="87" spans="1:231" x14ac:dyDescent="0.6">
      <c r="A87" s="83">
        <v>84</v>
      </c>
      <c r="B87" s="83">
        <v>1113170</v>
      </c>
      <c r="C87" s="84" t="s">
        <v>16947</v>
      </c>
      <c r="D87" s="83" t="s">
        <v>168</v>
      </c>
      <c r="E87" s="85">
        <v>71.349999999999994</v>
      </c>
      <c r="F87" s="99">
        <f t="shared" si="41"/>
        <v>642.15</v>
      </c>
      <c r="G87" s="100">
        <f t="shared" si="76"/>
        <v>6</v>
      </c>
      <c r="H87" s="100">
        <f t="shared" si="76"/>
        <v>0</v>
      </c>
      <c r="I87" s="100">
        <f t="shared" si="76"/>
        <v>0</v>
      </c>
      <c r="J87" s="100">
        <f t="shared" si="76"/>
        <v>3</v>
      </c>
      <c r="K87" s="100">
        <f t="shared" si="76"/>
        <v>0</v>
      </c>
      <c r="L87" s="100">
        <f t="shared" si="76"/>
        <v>0</v>
      </c>
      <c r="M87" s="101">
        <f t="shared" si="44"/>
        <v>9</v>
      </c>
      <c r="N87" s="102">
        <f t="shared" si="43"/>
        <v>9</v>
      </c>
      <c r="O87" s="103">
        <f>IFERROR(VLOOKUP(B87,'[1]1'!B:D,3,0),"0")</f>
        <v>0</v>
      </c>
      <c r="P87" s="103">
        <f>IFERROR(VLOOKUP(B87,'[1]1'!B:E,4,0),"0")</f>
        <v>0</v>
      </c>
      <c r="Q87" s="103">
        <f>IFERROR(VLOOKUP(B87,'[1]1'!B:F,5,0),"0")</f>
        <v>0</v>
      </c>
      <c r="R87" s="103">
        <f>IFERROR(VLOOKUP(B87,'[1]1'!B:J,9,0),"0")</f>
        <v>0</v>
      </c>
      <c r="S87" s="103">
        <f>IFERROR(VLOOKUP(B87,'[1]1'!B:K,10,0),"0")</f>
        <v>0</v>
      </c>
      <c r="T87" s="103">
        <f>IFERROR(VLOOKUP(B87,'[1]1'!B:L,11,0),"0")</f>
        <v>0</v>
      </c>
      <c r="U87" s="101">
        <f t="shared" si="45"/>
        <v>0</v>
      </c>
      <c r="V87" s="103">
        <f>IFERROR(VLOOKUP(B87,'[1]2'!B:D,3,0),"0")</f>
        <v>0</v>
      </c>
      <c r="W87" s="103">
        <f>IFERROR(VLOOKUP(B87,'[1]2'!B:E,4,0),"0")</f>
        <v>0</v>
      </c>
      <c r="X87" s="103">
        <f>IFERROR(VLOOKUP(B87,'[1]2'!B:F,5,0),"0")</f>
        <v>0</v>
      </c>
      <c r="Y87" s="103">
        <f>IFERROR(VLOOKUP(B87,'[1]2'!B:J,9,0),"0")</f>
        <v>0</v>
      </c>
      <c r="Z87" s="103">
        <f>IFERROR(VLOOKUP(B87,'[1]2'!B:K,10,0),"0")</f>
        <v>0</v>
      </c>
      <c r="AA87" s="103">
        <f>IFERROR(VLOOKUP(B87,'[1]2'!B:L,11,0),"0")</f>
        <v>0</v>
      </c>
      <c r="AB87" s="101">
        <f t="shared" si="46"/>
        <v>0</v>
      </c>
      <c r="AC87" s="103">
        <f>IFERROR(VLOOKUP(B87,'[1]3'!B:D,3,0),"0")</f>
        <v>0</v>
      </c>
      <c r="AD87" s="103">
        <f>IFERROR(VLOOKUP(B87,'[1]3'!B:E,4,0),"0")</f>
        <v>0</v>
      </c>
      <c r="AE87" s="103">
        <f>IFERROR(VLOOKUP(B87,'[1]3'!B:F,5,0),"0")</f>
        <v>0</v>
      </c>
      <c r="AF87" s="103">
        <f>IFERROR(VLOOKUP(B87,'[1]3'!B:J,9,0),"0")</f>
        <v>0</v>
      </c>
      <c r="AG87" s="103">
        <f>IFERROR(VLOOKUP(B87,'[1]3'!B:K,10,0),"0")</f>
        <v>0</v>
      </c>
      <c r="AH87" s="103">
        <f>IFERROR(VLOOKUP(B87,'[1]3'!B:L,11,0),"0")</f>
        <v>0</v>
      </c>
      <c r="AI87" s="101">
        <f t="shared" si="47"/>
        <v>0</v>
      </c>
      <c r="AJ87" s="103">
        <f>IFERROR(VLOOKUP(B87,'[1]4'!B:D,3,0),"0")</f>
        <v>0</v>
      </c>
      <c r="AK87" s="103">
        <f>IFERROR(VLOOKUP(B87,'[1]4'!B:E,4,0),"0")</f>
        <v>0</v>
      </c>
      <c r="AL87" s="103">
        <f>IFERROR(VLOOKUP(B87,'[1]4'!B:F,5,0),"0")</f>
        <v>0</v>
      </c>
      <c r="AM87" s="103">
        <f>IFERROR(VLOOKUP(B87,'[1]4'!B:J,9,0),"0")</f>
        <v>0</v>
      </c>
      <c r="AN87" s="103">
        <f>IFERROR(VLOOKUP(B87,'[1]4'!B:K,10,0),"0")</f>
        <v>0</v>
      </c>
      <c r="AO87" s="103">
        <f>IFERROR(VLOOKUP(B87,'[1]4'!B:L,11,0),"0")</f>
        <v>0</v>
      </c>
      <c r="AP87" s="101">
        <f t="shared" si="48"/>
        <v>0</v>
      </c>
      <c r="AQ87" s="103">
        <f>IFERROR(VLOOKUP(B87,'[1]5'!B:D,3,0),"0")</f>
        <v>0</v>
      </c>
      <c r="AR87" s="103">
        <f>IFERROR(VLOOKUP(B87,'[1]5'!B:E,4,0),"0")</f>
        <v>0</v>
      </c>
      <c r="AS87" s="103">
        <f>IFERROR(VLOOKUP(B87,'[1]5'!B:F,5,0),"0")</f>
        <v>0</v>
      </c>
      <c r="AT87" s="103">
        <f>IFERROR(VLOOKUP(B87,'[1]5'!B:J,9,0),"0")</f>
        <v>0</v>
      </c>
      <c r="AU87" s="103">
        <f>IFERROR(VLOOKUP(B87,'[1]5'!B:K,10,0),"0")</f>
        <v>0</v>
      </c>
      <c r="AV87" s="103">
        <f>IFERROR(VLOOKUP(B87,'[1]5'!B:L,11,0),"0")</f>
        <v>0</v>
      </c>
      <c r="AW87" s="101">
        <f t="shared" si="49"/>
        <v>0</v>
      </c>
      <c r="AX87" s="103">
        <f>IFERROR(VLOOKUP(B87,'[1]6'!B:D,3,0),"0")</f>
        <v>0</v>
      </c>
      <c r="AY87" s="103">
        <f>IFERROR(VLOOKUP(B87,'[1]6'!B:E,4,0),"0")</f>
        <v>0</v>
      </c>
      <c r="AZ87" s="103">
        <f>IFERROR(VLOOKUP(B87,'[1]6'!B:F,5,0),"0")</f>
        <v>0</v>
      </c>
      <c r="BA87" s="103">
        <f>IFERROR(VLOOKUP(B87,'[1]6'!B:J,9,0),"0")</f>
        <v>0</v>
      </c>
      <c r="BB87" s="103">
        <f>IFERROR(VLOOKUP(B87,'[1]6'!B:K,10,0),"0")</f>
        <v>0</v>
      </c>
      <c r="BC87" s="103">
        <f>IFERROR(VLOOKUP(B87,'[1]6'!B:L,11,0),"0")</f>
        <v>0</v>
      </c>
      <c r="BD87" s="101">
        <f t="shared" si="50"/>
        <v>0</v>
      </c>
      <c r="BE87" s="103">
        <f>IFERROR(VLOOKUP(B87,'[1]7'!B:D,3,0),"0")</f>
        <v>0</v>
      </c>
      <c r="BF87" s="103">
        <f>IFERROR(VLOOKUP(B87,'[1]7'!B:E,4,0),"0")</f>
        <v>0</v>
      </c>
      <c r="BG87" s="103">
        <f>IFERROR(VLOOKUP(B87,'[1]7'!B:F,5,0),"0")</f>
        <v>0</v>
      </c>
      <c r="BH87" s="103">
        <f>IFERROR(VLOOKUP(B87,'[1]7'!B:J,9,0),"0")</f>
        <v>0</v>
      </c>
      <c r="BI87" s="103">
        <f>IFERROR(VLOOKUP(B87,'[1]7'!B:K,10,0),"0")</f>
        <v>0</v>
      </c>
      <c r="BJ87" s="103">
        <f>IFERROR(VLOOKUP(B87,'[1]7'!B:L,11,0),"0")</f>
        <v>0</v>
      </c>
      <c r="BK87" s="101">
        <f t="shared" si="51"/>
        <v>0</v>
      </c>
      <c r="BL87" s="103">
        <f>IFERROR(VLOOKUP(B87,'[1]8'!B:D,3,0),"0")</f>
        <v>0</v>
      </c>
      <c r="BM87" s="103">
        <f>IFERROR(VLOOKUP(B87,'[1]8'!B:E,4,0),"0")</f>
        <v>0</v>
      </c>
      <c r="BN87" s="103">
        <f>IFERROR(VLOOKUP(B87,'[1]8'!B:F,5,0),"0")</f>
        <v>0</v>
      </c>
      <c r="BO87" s="103">
        <f>IFERROR(VLOOKUP(B87,'[1]8'!B:J,9,0),"0")</f>
        <v>0</v>
      </c>
      <c r="BP87" s="103">
        <f>IFERROR(VLOOKUP(B87,'[1]8'!B:K,10,0),"0")</f>
        <v>0</v>
      </c>
      <c r="BQ87" s="103">
        <f>IFERROR(VLOOKUP(B87,'[1]8'!B:L,11,0),"0")</f>
        <v>0</v>
      </c>
      <c r="BR87" s="101">
        <f t="shared" si="52"/>
        <v>0</v>
      </c>
      <c r="BS87" s="103">
        <f>IFERROR(VLOOKUP(B87,'[1]9'!B:D,3,0),"0")</f>
        <v>0</v>
      </c>
      <c r="BT87" s="103">
        <f>IFERROR(VLOOKUP(B87,'[1]9'!B:E,4,0),"0")</f>
        <v>0</v>
      </c>
      <c r="BU87" s="103">
        <f>IFERROR(VLOOKUP(B87,'[1]9'!B:F,5,0),"0")</f>
        <v>0</v>
      </c>
      <c r="BV87" s="103">
        <f>IFERROR(VLOOKUP(B87,'[1]9'!B:J,9,0),"0")</f>
        <v>0</v>
      </c>
      <c r="BW87" s="103">
        <f>IFERROR(VLOOKUP(B87,'[1]9'!B:K,10,0),"0")</f>
        <v>0</v>
      </c>
      <c r="BX87" s="103">
        <f>IFERROR(VLOOKUP(B87,'[1]9'!B:L,11,0),"0")</f>
        <v>0</v>
      </c>
      <c r="BY87" s="101">
        <f t="shared" si="53"/>
        <v>0</v>
      </c>
      <c r="BZ87" s="103">
        <f>IFERROR(VLOOKUP(B87,'[1]10'!B:D,3,0),"0")</f>
        <v>0</v>
      </c>
      <c r="CA87" s="103">
        <f>IFERROR(VLOOKUP(B87,'[1]10'!B:E,4,0),"0")</f>
        <v>0</v>
      </c>
      <c r="CB87" s="103">
        <f>IFERROR(VLOOKUP(B87,'[1]10'!B:F,5,0),"0")</f>
        <v>0</v>
      </c>
      <c r="CC87" s="103">
        <f>IFERROR(VLOOKUP(B87,'[1]10'!B:J,9,0),"0")</f>
        <v>0</v>
      </c>
      <c r="CD87" s="103">
        <f>IFERROR(VLOOKUP(B87,'[1]10'!B:K,10,0),"0")</f>
        <v>0</v>
      </c>
      <c r="CE87" s="103">
        <f>IFERROR(VLOOKUP(B87,'[1]10'!B:L,11,0),"0")</f>
        <v>0</v>
      </c>
      <c r="CF87" s="101">
        <f t="shared" si="54"/>
        <v>0</v>
      </c>
      <c r="CG87" s="103">
        <f>IFERROR(VLOOKUP(B87,'[1]11'!B:D,3,0),"0")</f>
        <v>0</v>
      </c>
      <c r="CH87" s="103">
        <f>IFERROR(VLOOKUP(B87,'[1]11'!B:E,4,0),"0")</f>
        <v>0</v>
      </c>
      <c r="CI87" s="103">
        <f>IFERROR(VLOOKUP(B87,'[1]11'!B:F,5,0),"0")</f>
        <v>0</v>
      </c>
      <c r="CJ87" s="103">
        <f>IFERROR(VLOOKUP(B87,'[1]11'!B:J,9,0),"0")</f>
        <v>0</v>
      </c>
      <c r="CK87" s="103">
        <f>IFERROR(VLOOKUP(B87,'[1]11'!B:K,10,0),"0")</f>
        <v>0</v>
      </c>
      <c r="CL87" s="103">
        <f>IFERROR(VLOOKUP(B87,'[1]11'!B:L,11,0),"0")</f>
        <v>0</v>
      </c>
      <c r="CM87" s="101">
        <f t="shared" si="55"/>
        <v>0</v>
      </c>
      <c r="CN87" s="103">
        <f>IFERROR(VLOOKUP(B87,'[1]12'!B:D,3,0),"0")</f>
        <v>0</v>
      </c>
      <c r="CO87" s="103">
        <f>IFERROR(VLOOKUP(B87,'[1]12'!B:E,4,0),"0")</f>
        <v>0</v>
      </c>
      <c r="CP87" s="103">
        <f>IFERROR(VLOOKUP(B87,'[1]12'!B:F,5,0),"0")</f>
        <v>0</v>
      </c>
      <c r="CQ87" s="103">
        <f>IFERROR(VLOOKUP(B87,'[1]12'!B:J,9,0),"0")</f>
        <v>0</v>
      </c>
      <c r="CR87" s="103">
        <f>IFERROR(VLOOKUP(B87,'[1]12'!B:K,10,0),"0")</f>
        <v>0</v>
      </c>
      <c r="CS87" s="103">
        <f>IFERROR(VLOOKUP(B87,'[1]12'!B:L,11,0),"0")</f>
        <v>0</v>
      </c>
      <c r="CT87" s="101">
        <f t="shared" si="56"/>
        <v>0</v>
      </c>
      <c r="CU87" s="103">
        <f>IFERROR(VLOOKUP(B87,'[1]13'!B:D,3,0),"0")</f>
        <v>0</v>
      </c>
      <c r="CV87" s="103">
        <f>IFERROR(VLOOKUP(B87,'[1]13'!B:E,4,0),"0")</f>
        <v>0</v>
      </c>
      <c r="CW87" s="103">
        <f>IFERROR(VLOOKUP(B87,'[1]13'!B:F,5,0),"0")</f>
        <v>0</v>
      </c>
      <c r="CX87" s="103">
        <f>IFERROR(VLOOKUP(B87,'[1]13'!B:J,9,0),"0")</f>
        <v>0</v>
      </c>
      <c r="CY87" s="103">
        <f>IFERROR(VLOOKUP(B87,'[1]13'!B:K,10,0),"0")</f>
        <v>0</v>
      </c>
      <c r="CZ87" s="103">
        <f>IFERROR(VLOOKUP(B87,'[1]13'!B:L,11,0),"0")</f>
        <v>0</v>
      </c>
      <c r="DA87" s="101">
        <f t="shared" si="57"/>
        <v>0</v>
      </c>
      <c r="DB87" s="103">
        <f>IFERROR(VLOOKUP(B87,'[1]14'!B:D,3,0),"0")</f>
        <v>0</v>
      </c>
      <c r="DC87" s="103">
        <f>IFERROR(VLOOKUP(B87,'[1]14'!B:E,4,0),"0")</f>
        <v>0</v>
      </c>
      <c r="DD87" s="103">
        <f>IFERROR(VLOOKUP(B87,'[1]14'!B:F,5,0),"0")</f>
        <v>0</v>
      </c>
      <c r="DE87" s="103">
        <f>IFERROR(VLOOKUP(B87,'[1]14'!B:J,9,0),"0")</f>
        <v>0</v>
      </c>
      <c r="DF87" s="103">
        <f>IFERROR(VLOOKUP(B87,'[1]14'!B:K,10,0),"0")</f>
        <v>0</v>
      </c>
      <c r="DG87" s="103">
        <f>IFERROR(VLOOKUP(B87,'[1]14'!B:L,11,0),"0")</f>
        <v>0</v>
      </c>
      <c r="DH87" s="101">
        <f t="shared" si="58"/>
        <v>0</v>
      </c>
      <c r="DI87" s="103">
        <f>IFERROR(VLOOKUP(B87,'[1]15'!B:D,3,0),"0")</f>
        <v>0</v>
      </c>
      <c r="DJ87" s="103">
        <f>IFERROR(VLOOKUP(B87,'[1]15'!B:E,4,0),"0")</f>
        <v>0</v>
      </c>
      <c r="DK87" s="103">
        <f>IFERROR(VLOOKUP(B87,'[1]15'!B:F,5,0),"0")</f>
        <v>0</v>
      </c>
      <c r="DL87" s="103">
        <f>IFERROR(VLOOKUP(B87,'[1]15'!B:J,9,0),"0")</f>
        <v>0</v>
      </c>
      <c r="DM87" s="103">
        <f>IFERROR(VLOOKUP(B87,'[1]15'!B:K,10,0),"0")</f>
        <v>0</v>
      </c>
      <c r="DN87" s="103">
        <f>IFERROR(VLOOKUP(B87,'[1]15'!B:L,11,0),"0")</f>
        <v>0</v>
      </c>
      <c r="DO87" s="101">
        <f t="shared" si="59"/>
        <v>0</v>
      </c>
      <c r="DP87" s="103">
        <f>IFERROR(VLOOKUP(B87,'[1]16'!B:D,3,0),"0")</f>
        <v>0</v>
      </c>
      <c r="DQ87" s="103">
        <f>IFERROR(VLOOKUP(B87,'[1]16'!B:E,4,0),"0")</f>
        <v>0</v>
      </c>
      <c r="DR87" s="103">
        <f>IFERROR(VLOOKUP(B87,'[1]16'!B:F,5,0),"0")</f>
        <v>0</v>
      </c>
      <c r="DS87" s="103">
        <f>IFERROR(VLOOKUP(B87,'[1]16'!B:J,9,0),"0")</f>
        <v>0</v>
      </c>
      <c r="DT87" s="103">
        <f>IFERROR(VLOOKUP(B87,'[1]16'!B:K,10,0),"0")</f>
        <v>0</v>
      </c>
      <c r="DU87" s="103">
        <f>IFERROR(VLOOKUP(B87,'[1]16'!B:L,11,0),"0")</f>
        <v>0</v>
      </c>
      <c r="DV87" s="101">
        <f t="shared" si="60"/>
        <v>0</v>
      </c>
      <c r="DW87" s="103">
        <f>IFERROR(VLOOKUP(B87,'[1]17'!B:D,3,0),"0")</f>
        <v>0</v>
      </c>
      <c r="DX87" s="103">
        <f>IFERROR(VLOOKUP(B87,'[1]17'!B:E,4,0),"0")</f>
        <v>0</v>
      </c>
      <c r="DY87" s="103">
        <f>IFERROR(VLOOKUP(B87,'[1]17'!B:F,5,0),"0")</f>
        <v>0</v>
      </c>
      <c r="DZ87" s="103">
        <f>IFERROR(VLOOKUP(B87,'[1]17'!B:J,9,0),"0")</f>
        <v>0</v>
      </c>
      <c r="EA87" s="103">
        <f>IFERROR(VLOOKUP(B87,'[1]17'!B:K,10,0),"0")</f>
        <v>0</v>
      </c>
      <c r="EB87" s="103">
        <f>IFERROR(VLOOKUP(B87,'[1]17'!B:L,11,0),"0")</f>
        <v>0</v>
      </c>
      <c r="EC87" s="101">
        <f t="shared" si="61"/>
        <v>0</v>
      </c>
      <c r="ED87" s="103">
        <f>IFERROR(VLOOKUP(B87,'[1]18'!B:D,3,0),"0")</f>
        <v>3</v>
      </c>
      <c r="EE87" s="103">
        <f>IFERROR(VLOOKUP(B87,'[1]18'!B:E,4,0),"0")</f>
        <v>0</v>
      </c>
      <c r="EF87" s="103">
        <f>IFERROR(VLOOKUP(B87,'[1]18'!B:F,5,0),"0")</f>
        <v>0</v>
      </c>
      <c r="EG87" s="103">
        <f>IFERROR(VLOOKUP(B87,'[1]18'!B:J,9,0),"0")</f>
        <v>2</v>
      </c>
      <c r="EH87" s="103">
        <f>IFERROR(VLOOKUP(B87,'[1]18'!B:K,10,0),"0")</f>
        <v>0</v>
      </c>
      <c r="EI87" s="103">
        <f>IFERROR(VLOOKUP(B87,'[1]18'!B:L,11,0),"0")</f>
        <v>0</v>
      </c>
      <c r="EJ87" s="101">
        <f t="shared" si="62"/>
        <v>5</v>
      </c>
      <c r="EK87" s="103">
        <f>IFERROR(VLOOKUP(B87,'[1]19'!B:D,3,0),"0")</f>
        <v>3</v>
      </c>
      <c r="EL87" s="103">
        <f>IFERROR(VLOOKUP(B87,'[1]19'!B:E,4,0),"0")</f>
        <v>0</v>
      </c>
      <c r="EM87" s="103">
        <f>IFERROR(VLOOKUP(B87,'[1]19'!B:F,5,0),"0")</f>
        <v>0</v>
      </c>
      <c r="EN87" s="103">
        <f>IFERROR(VLOOKUP(B87,'[1]19'!B:J,9,0),"0")</f>
        <v>1</v>
      </c>
      <c r="EO87" s="103">
        <f>IFERROR(VLOOKUP(B87,'[1]19'!B:K,10,0),"0")</f>
        <v>0</v>
      </c>
      <c r="EP87" s="103">
        <f>IFERROR(VLOOKUP(B87,'[1]19'!B:L,11,0),"0")</f>
        <v>0</v>
      </c>
      <c r="EQ87" s="101">
        <f t="shared" si="63"/>
        <v>4</v>
      </c>
      <c r="ER87" s="103">
        <f>IFERROR(VLOOKUP(B87,'[1]20'!B:D,3,0),"0")</f>
        <v>0</v>
      </c>
      <c r="ES87" s="103">
        <f>IFERROR(VLOOKUP(B87,'[1]20'!B:E,4,0),"0")</f>
        <v>0</v>
      </c>
      <c r="ET87" s="103">
        <f>IFERROR(VLOOKUP(B87,'[1]20'!B:F,5,0),"0")</f>
        <v>0</v>
      </c>
      <c r="EU87" s="103">
        <f>IFERROR(VLOOKUP(B87,'[1]20'!B:J,9,0),"0")</f>
        <v>0</v>
      </c>
      <c r="EV87" s="103">
        <f>IFERROR(VLOOKUP(B87,'[1]20'!B:K,10,0),"0")</f>
        <v>0</v>
      </c>
      <c r="EW87" s="103">
        <f>IFERROR(VLOOKUP(B87,'[1]20'!B:L,11,0),"0")</f>
        <v>0</v>
      </c>
      <c r="EX87" s="101">
        <f t="shared" si="64"/>
        <v>0</v>
      </c>
      <c r="EY87" s="103">
        <f>IFERROR(VLOOKUP(B87,'[1]21'!B:D,3,0),"0")</f>
        <v>0</v>
      </c>
      <c r="EZ87" s="103">
        <f>IFERROR(VLOOKUP(B87,'[1]21'!B:E,4,0),"0")</f>
        <v>0</v>
      </c>
      <c r="FA87" s="103">
        <f>IFERROR(VLOOKUP(B87,'[1]21'!B:F,5,0),"0")</f>
        <v>0</v>
      </c>
      <c r="FB87" s="103">
        <f>IFERROR(VLOOKUP(B87,'[1]21'!B:J,9,0),"0")</f>
        <v>0</v>
      </c>
      <c r="FC87" s="103">
        <f>IFERROR(VLOOKUP(B87,'[1]21'!B:K,10,0),"0")</f>
        <v>0</v>
      </c>
      <c r="FD87" s="103">
        <f>IFERROR(VLOOKUP(B87,'[1]21'!B:L,11,0),"0")</f>
        <v>0</v>
      </c>
      <c r="FE87" s="101">
        <f t="shared" si="65"/>
        <v>0</v>
      </c>
      <c r="FF87" s="103">
        <f>IFERROR(VLOOKUP(B87,'[1]22'!B:D,3,0),"0")</f>
        <v>0</v>
      </c>
      <c r="FG87" s="103">
        <f>IFERROR(VLOOKUP(B87,'[1]22'!B:E,4,0),"0")</f>
        <v>0</v>
      </c>
      <c r="FH87" s="103">
        <f>IFERROR(VLOOKUP(B87,'[1]22'!B:F,5,0),"0")</f>
        <v>0</v>
      </c>
      <c r="FI87" s="103">
        <f>IFERROR(VLOOKUP(B87,'[1]22'!B:J,9,0),"0")</f>
        <v>0</v>
      </c>
      <c r="FJ87" s="103">
        <f>IFERROR(VLOOKUP(B87,'[1]22'!B:K,10,0),"0")</f>
        <v>0</v>
      </c>
      <c r="FK87" s="103">
        <f>IFERROR(VLOOKUP(B87,'[1]22'!B:L,11,0),"0")</f>
        <v>0</v>
      </c>
      <c r="FL87" s="101">
        <f t="shared" si="66"/>
        <v>0</v>
      </c>
      <c r="FM87" s="103">
        <f>IFERROR(VLOOKUP(B87,'[1]23'!B:D,3,0),"0")</f>
        <v>0</v>
      </c>
      <c r="FN87" s="103">
        <f>IFERROR(VLOOKUP(B87,'[1]23'!B:E,4,0),"0")</f>
        <v>0</v>
      </c>
      <c r="FO87" s="103">
        <f>IFERROR(VLOOKUP(B87,'[1]23'!B:F,5,0),"0")</f>
        <v>0</v>
      </c>
      <c r="FP87" s="103">
        <f>IFERROR(VLOOKUP(B87,'[1]23'!B:J,9,0),"0")</f>
        <v>0</v>
      </c>
      <c r="FQ87" s="103">
        <f>IFERROR(VLOOKUP(B87,'[1]23'!B:K,10,0),"0")</f>
        <v>0</v>
      </c>
      <c r="FR87" s="103">
        <f>IFERROR(VLOOKUP(B87,'[1]23'!B:L,11,0),"0")</f>
        <v>0</v>
      </c>
      <c r="FS87" s="101">
        <f t="shared" si="67"/>
        <v>0</v>
      </c>
      <c r="FT87" s="103">
        <f>IFERROR(VLOOKUP(B87,'[1]24'!B:D,3,0),"0")</f>
        <v>0</v>
      </c>
      <c r="FU87" s="103">
        <f>IFERROR(VLOOKUP(B87,'[1]24'!B:E,4,0),"0")</f>
        <v>0</v>
      </c>
      <c r="FV87" s="103">
        <f>IFERROR(VLOOKUP(B87,'[1]24'!B:F,5,0),"0")</f>
        <v>0</v>
      </c>
      <c r="FW87" s="103">
        <f>IFERROR(VLOOKUP(B87,'[1]24'!B:J,9,0),"0")</f>
        <v>0</v>
      </c>
      <c r="FX87" s="103">
        <f>IFERROR(VLOOKUP(B87,'[1]24'!B:K,10,0),"0")</f>
        <v>0</v>
      </c>
      <c r="FY87" s="103">
        <f>IFERROR(VLOOKUP(B87,'[1]24'!B:L,11,0),"0")</f>
        <v>0</v>
      </c>
      <c r="FZ87" s="101">
        <f t="shared" si="68"/>
        <v>0</v>
      </c>
      <c r="GA87" s="103">
        <f>IFERROR(VLOOKUP(B87,'[1]25'!B:D,3,0),"0")</f>
        <v>0</v>
      </c>
      <c r="GB87" s="103">
        <f>IFERROR(VLOOKUP(B87,'[1]25'!B:E,4,0),"0")</f>
        <v>0</v>
      </c>
      <c r="GC87" s="103">
        <f>IFERROR(VLOOKUP(B87,'[1]25'!B:F,5,0),"0")</f>
        <v>0</v>
      </c>
      <c r="GD87" s="103">
        <f>IFERROR(VLOOKUP(B87,'[1]25'!B:J,9,0),"0")</f>
        <v>0</v>
      </c>
      <c r="GE87" s="103">
        <f>IFERROR(VLOOKUP(B87,'[1]25'!B:K,10,0),"0")</f>
        <v>0</v>
      </c>
      <c r="GF87" s="103">
        <f>IFERROR(VLOOKUP(B87,'[1]25'!B:L,11,0),"0")</f>
        <v>0</v>
      </c>
      <c r="GG87" s="101">
        <f t="shared" si="69"/>
        <v>0</v>
      </c>
      <c r="GH87" s="103">
        <f>IFERROR(VLOOKUP(B87,'[1]26'!B:D,3,0),"0")</f>
        <v>0</v>
      </c>
      <c r="GI87" s="103">
        <f>IFERROR(VLOOKUP(B87,'[1]26'!B:E,4,0),"0")</f>
        <v>0</v>
      </c>
      <c r="GJ87" s="103">
        <f>IFERROR(VLOOKUP(B87,'[1]26'!B:F,5,0),"0")</f>
        <v>0</v>
      </c>
      <c r="GK87" s="103">
        <f>IFERROR(VLOOKUP(B87,'[1]26'!B:J,9,0),"0")</f>
        <v>0</v>
      </c>
      <c r="GL87" s="103">
        <f>IFERROR(VLOOKUP(B87,'[1]26'!B:K,10,0),"0")</f>
        <v>0</v>
      </c>
      <c r="GM87" s="103">
        <f>IFERROR(VLOOKUP(B87,'[1]26'!B:L,11,0),"0")</f>
        <v>0</v>
      </c>
      <c r="GN87" s="101">
        <f t="shared" si="70"/>
        <v>0</v>
      </c>
      <c r="GO87" s="103">
        <f>IFERROR(VLOOKUP(B87,'[1]27'!B:D,3,0),"0")</f>
        <v>0</v>
      </c>
      <c r="GP87" s="103">
        <f>IFERROR(VLOOKUP(B87,'[1]27'!B:E,4,0),"0")</f>
        <v>0</v>
      </c>
      <c r="GQ87" s="103">
        <f>IFERROR(VLOOKUP(B87,'[1]27'!B:F,5,0),"0")</f>
        <v>0</v>
      </c>
      <c r="GR87" s="103">
        <f>IFERROR(VLOOKUP(B87,'[1]27'!B:J,9,0),"0")</f>
        <v>0</v>
      </c>
      <c r="GS87" s="103">
        <f>IFERROR(VLOOKUP(B87,'[1]27'!B:K,10,0),"0")</f>
        <v>0</v>
      </c>
      <c r="GT87" s="103">
        <f>IFERROR(VLOOKUP(B87,'[1]27'!B:L,11,0),"0")</f>
        <v>0</v>
      </c>
      <c r="GU87" s="101">
        <f t="shared" si="71"/>
        <v>0</v>
      </c>
      <c r="GV87" s="103">
        <f>IFERROR(VLOOKUP(B87,'[1]28'!B:D,3,0),"0")</f>
        <v>0</v>
      </c>
      <c r="GW87" s="103">
        <f>IFERROR(VLOOKUP(B87,'[1]28'!B:E,4,0),"0")</f>
        <v>0</v>
      </c>
      <c r="GX87" s="103">
        <f>IFERROR(VLOOKUP(B87,'[1]28'!B:F,5,0),"0")</f>
        <v>0</v>
      </c>
      <c r="GY87" s="103">
        <f>IFERROR(VLOOKUP(B87,'[1]28'!B:J,9,0),"0")</f>
        <v>0</v>
      </c>
      <c r="GZ87" s="103">
        <f>IFERROR(VLOOKUP(B87,'[1]28'!B:K,10,0),"0")</f>
        <v>0</v>
      </c>
      <c r="HA87" s="103">
        <f>IFERROR(VLOOKUP(B87,'[1]28'!B:L,11,0),"0")</f>
        <v>0</v>
      </c>
      <c r="HB87" s="101">
        <f t="shared" si="72"/>
        <v>0</v>
      </c>
      <c r="HC87" s="103">
        <f>IFERROR(VLOOKUP(B87,'[1]29'!B:D,3,0),"0")</f>
        <v>0</v>
      </c>
      <c r="HD87" s="103">
        <f>IFERROR(VLOOKUP(B87,'[1]29'!B:E,4,0),"0")</f>
        <v>0</v>
      </c>
      <c r="HE87" s="103">
        <f>IFERROR(VLOOKUP(B87,'[1]29'!B:F,5,0),"0")</f>
        <v>0</v>
      </c>
      <c r="HF87" s="103">
        <f>IFERROR(VLOOKUP(B87,'[1]29'!B:J,9,0),"0")</f>
        <v>0</v>
      </c>
      <c r="HG87" s="103">
        <f>IFERROR(VLOOKUP(B87,'[1]29'!B:K,10,0),"0")</f>
        <v>0</v>
      </c>
      <c r="HH87" s="103">
        <f>IFERROR(VLOOKUP(B87,'[1]29'!B:L,11,0),"0")</f>
        <v>0</v>
      </c>
      <c r="HI87" s="101">
        <f t="shared" si="73"/>
        <v>0</v>
      </c>
      <c r="HJ87" s="103">
        <f>IFERROR(VLOOKUP(B87,'[1]30'!B:D,3,0),"0")</f>
        <v>0</v>
      </c>
      <c r="HK87" s="103">
        <f>IFERROR(VLOOKUP(B87,'[1]30'!B:E,4,0),"0")</f>
        <v>0</v>
      </c>
      <c r="HL87" s="103">
        <f>IFERROR(VLOOKUP(B87,'[1]30'!B:F,5,0),"0")</f>
        <v>0</v>
      </c>
      <c r="HM87" s="103">
        <f>IFERROR(VLOOKUP(B87,'[1]30'!B:J,9,0),"0")</f>
        <v>0</v>
      </c>
      <c r="HN87" s="103">
        <f>IFERROR(VLOOKUP(B87,'[1]30'!B:K,10,0),"0")</f>
        <v>0</v>
      </c>
      <c r="HO87" s="103">
        <f>IFERROR(VLOOKUP(B87,'[1]30'!B:L,11,0),"0")</f>
        <v>0</v>
      </c>
      <c r="HP87" s="101">
        <f t="shared" si="74"/>
        <v>0</v>
      </c>
      <c r="HQ87" s="103">
        <f>IFERROR(VLOOKUP(B87,'[1]31'!B:D,3,0),"0")</f>
        <v>0</v>
      </c>
      <c r="HR87" s="103">
        <f>IFERROR(VLOOKUP(B87,'[1]31'!B:E,4,0),"0")</f>
        <v>0</v>
      </c>
      <c r="HS87" s="103">
        <f>IFERROR(VLOOKUP(B87,'[1]31'!B:F,5,0),"0")</f>
        <v>0</v>
      </c>
      <c r="HT87" s="103">
        <f>IFERROR(VLOOKUP(B87,'[1]31'!B:J,9,0),"0")</f>
        <v>0</v>
      </c>
      <c r="HU87" s="103">
        <f>IFERROR(VLOOKUP(B87,'[1]31'!B:K,10,0),"0")</f>
        <v>0</v>
      </c>
      <c r="HV87" s="103">
        <f>IFERROR(VLOOKUP(B87,'[1]31'!B:L,11,0),"0")</f>
        <v>0</v>
      </c>
      <c r="HW87" s="101">
        <f t="shared" si="75"/>
        <v>0</v>
      </c>
    </row>
    <row r="88" spans="1:231" x14ac:dyDescent="0.6">
      <c r="A88" s="83">
        <v>85</v>
      </c>
      <c r="B88" s="83">
        <v>1113171</v>
      </c>
      <c r="C88" s="84" t="s">
        <v>16948</v>
      </c>
      <c r="D88" s="83" t="s">
        <v>168</v>
      </c>
      <c r="E88" s="85">
        <v>61.68</v>
      </c>
      <c r="F88" s="99">
        <f t="shared" si="41"/>
        <v>3700.8</v>
      </c>
      <c r="G88" s="100">
        <f t="shared" si="76"/>
        <v>24</v>
      </c>
      <c r="H88" s="100">
        <f t="shared" si="76"/>
        <v>5</v>
      </c>
      <c r="I88" s="100">
        <f t="shared" si="76"/>
        <v>4</v>
      </c>
      <c r="J88" s="100">
        <f t="shared" si="76"/>
        <v>27</v>
      </c>
      <c r="K88" s="100">
        <f t="shared" si="76"/>
        <v>0</v>
      </c>
      <c r="L88" s="100">
        <f t="shared" si="76"/>
        <v>0</v>
      </c>
      <c r="M88" s="101">
        <f t="shared" si="44"/>
        <v>60</v>
      </c>
      <c r="N88" s="102">
        <f t="shared" si="43"/>
        <v>60</v>
      </c>
      <c r="O88" s="103">
        <f>IFERROR(VLOOKUP(B88,'[1]1'!B:D,3,0),"0")</f>
        <v>0</v>
      </c>
      <c r="P88" s="103">
        <f>IFERROR(VLOOKUP(B88,'[1]1'!B:E,4,0),"0")</f>
        <v>4</v>
      </c>
      <c r="Q88" s="103">
        <f>IFERROR(VLOOKUP(B88,'[1]1'!B:F,5,0),"0")</f>
        <v>0</v>
      </c>
      <c r="R88" s="103">
        <f>IFERROR(VLOOKUP(B88,'[1]1'!B:J,9,0),"0")</f>
        <v>3</v>
      </c>
      <c r="S88" s="103">
        <f>IFERROR(VLOOKUP(B88,'[1]1'!B:K,10,0),"0")</f>
        <v>0</v>
      </c>
      <c r="T88" s="103">
        <f>IFERROR(VLOOKUP(B88,'[1]1'!B:L,11,0),"0")</f>
        <v>0</v>
      </c>
      <c r="U88" s="101">
        <f t="shared" si="45"/>
        <v>7</v>
      </c>
      <c r="V88" s="103">
        <f>IFERROR(VLOOKUP(B88,'[1]2'!B:D,3,0),"0")</f>
        <v>0</v>
      </c>
      <c r="W88" s="103">
        <f>IFERROR(VLOOKUP(B88,'[1]2'!B:E,4,0),"0")</f>
        <v>0</v>
      </c>
      <c r="X88" s="103">
        <f>IFERROR(VLOOKUP(B88,'[1]2'!B:F,5,0),"0")</f>
        <v>0</v>
      </c>
      <c r="Y88" s="103">
        <f>IFERROR(VLOOKUP(B88,'[1]2'!B:J,9,0),"0")</f>
        <v>2</v>
      </c>
      <c r="Z88" s="103">
        <f>IFERROR(VLOOKUP(B88,'[1]2'!B:K,10,0),"0")</f>
        <v>0</v>
      </c>
      <c r="AA88" s="103">
        <f>IFERROR(VLOOKUP(B88,'[1]2'!B:L,11,0),"0")</f>
        <v>0</v>
      </c>
      <c r="AB88" s="101">
        <f t="shared" si="46"/>
        <v>2</v>
      </c>
      <c r="AC88" s="103">
        <f>IFERROR(VLOOKUP(B88,'[1]3'!B:D,3,0),"0")</f>
        <v>2</v>
      </c>
      <c r="AD88" s="103">
        <f>IFERROR(VLOOKUP(B88,'[1]3'!B:E,4,0),"0")</f>
        <v>0</v>
      </c>
      <c r="AE88" s="103">
        <f>IFERROR(VLOOKUP(B88,'[1]3'!B:F,5,0),"0")</f>
        <v>0</v>
      </c>
      <c r="AF88" s="103">
        <f>IFERROR(VLOOKUP(B88,'[1]3'!B:J,9,0),"0")</f>
        <v>0</v>
      </c>
      <c r="AG88" s="103">
        <f>IFERROR(VLOOKUP(B88,'[1]3'!B:K,10,0),"0")</f>
        <v>0</v>
      </c>
      <c r="AH88" s="103">
        <f>IFERROR(VLOOKUP(B88,'[1]3'!B:L,11,0),"0")</f>
        <v>0</v>
      </c>
      <c r="AI88" s="101">
        <f t="shared" si="47"/>
        <v>2</v>
      </c>
      <c r="AJ88" s="103">
        <f>IFERROR(VLOOKUP(B88,'[1]4'!B:D,3,0),"0")</f>
        <v>0</v>
      </c>
      <c r="AK88" s="103">
        <f>IFERROR(VLOOKUP(B88,'[1]4'!B:E,4,0),"0")</f>
        <v>0</v>
      </c>
      <c r="AL88" s="103">
        <f>IFERROR(VLOOKUP(B88,'[1]4'!B:F,5,0),"0")</f>
        <v>1</v>
      </c>
      <c r="AM88" s="103">
        <f>IFERROR(VLOOKUP(B88,'[1]4'!B:J,9,0),"0")</f>
        <v>0</v>
      </c>
      <c r="AN88" s="103">
        <f>IFERROR(VLOOKUP(B88,'[1]4'!B:K,10,0),"0")</f>
        <v>0</v>
      </c>
      <c r="AO88" s="103">
        <f>IFERROR(VLOOKUP(B88,'[1]4'!B:L,11,0),"0")</f>
        <v>0</v>
      </c>
      <c r="AP88" s="101">
        <f t="shared" si="48"/>
        <v>1</v>
      </c>
      <c r="AQ88" s="103">
        <f>IFERROR(VLOOKUP(B88,'[1]5'!B:D,3,0),"0")</f>
        <v>2</v>
      </c>
      <c r="AR88" s="103">
        <f>IFERROR(VLOOKUP(B88,'[1]5'!B:E,4,0),"0")</f>
        <v>0</v>
      </c>
      <c r="AS88" s="103">
        <f>IFERROR(VLOOKUP(B88,'[1]5'!B:F,5,0),"0")</f>
        <v>0</v>
      </c>
      <c r="AT88" s="103">
        <f>IFERROR(VLOOKUP(B88,'[1]5'!B:J,9,0),"0")</f>
        <v>0</v>
      </c>
      <c r="AU88" s="103">
        <f>IFERROR(VLOOKUP(B88,'[1]5'!B:K,10,0),"0")</f>
        <v>0</v>
      </c>
      <c r="AV88" s="103">
        <f>IFERROR(VLOOKUP(B88,'[1]5'!B:L,11,0),"0")</f>
        <v>0</v>
      </c>
      <c r="AW88" s="101">
        <f t="shared" si="49"/>
        <v>2</v>
      </c>
      <c r="AX88" s="103">
        <f>IFERROR(VLOOKUP(B88,'[1]6'!B:D,3,0),"0")</f>
        <v>2</v>
      </c>
      <c r="AY88" s="103">
        <f>IFERROR(VLOOKUP(B88,'[1]6'!B:E,4,0),"0")</f>
        <v>0</v>
      </c>
      <c r="AZ88" s="103">
        <f>IFERROR(VLOOKUP(B88,'[1]6'!B:F,5,0),"0")</f>
        <v>0</v>
      </c>
      <c r="BA88" s="103">
        <f>IFERROR(VLOOKUP(B88,'[1]6'!B:J,9,0),"0")</f>
        <v>0</v>
      </c>
      <c r="BB88" s="103">
        <f>IFERROR(VLOOKUP(B88,'[1]6'!B:K,10,0),"0")</f>
        <v>0</v>
      </c>
      <c r="BC88" s="103">
        <f>IFERROR(VLOOKUP(B88,'[1]6'!B:L,11,0),"0")</f>
        <v>0</v>
      </c>
      <c r="BD88" s="101">
        <f t="shared" si="50"/>
        <v>2</v>
      </c>
      <c r="BE88" s="103">
        <f>IFERROR(VLOOKUP(B88,'[1]7'!B:D,3,0),"0")</f>
        <v>0</v>
      </c>
      <c r="BF88" s="103">
        <f>IFERROR(VLOOKUP(B88,'[1]7'!B:E,4,0),"0")</f>
        <v>0</v>
      </c>
      <c r="BG88" s="103">
        <f>IFERROR(VLOOKUP(B88,'[1]7'!B:F,5,0),"0")</f>
        <v>0</v>
      </c>
      <c r="BH88" s="103">
        <f>IFERROR(VLOOKUP(B88,'[1]7'!B:J,9,0),"0")</f>
        <v>0</v>
      </c>
      <c r="BI88" s="103">
        <f>IFERROR(VLOOKUP(B88,'[1]7'!B:K,10,0),"0")</f>
        <v>0</v>
      </c>
      <c r="BJ88" s="103">
        <f>IFERROR(VLOOKUP(B88,'[1]7'!B:L,11,0),"0")</f>
        <v>0</v>
      </c>
      <c r="BK88" s="101">
        <f t="shared" si="51"/>
        <v>0</v>
      </c>
      <c r="BL88" s="103">
        <f>IFERROR(VLOOKUP(B88,'[1]8'!B:D,3,0),"0")</f>
        <v>0</v>
      </c>
      <c r="BM88" s="103">
        <f>IFERROR(VLOOKUP(B88,'[1]8'!B:E,4,0),"0")</f>
        <v>0</v>
      </c>
      <c r="BN88" s="103">
        <f>IFERROR(VLOOKUP(B88,'[1]8'!B:F,5,0),"0")</f>
        <v>0</v>
      </c>
      <c r="BO88" s="103">
        <f>IFERROR(VLOOKUP(B88,'[1]8'!B:J,9,0),"0")</f>
        <v>2</v>
      </c>
      <c r="BP88" s="103">
        <f>IFERROR(VLOOKUP(B88,'[1]8'!B:K,10,0),"0")</f>
        <v>0</v>
      </c>
      <c r="BQ88" s="103">
        <f>IFERROR(VLOOKUP(B88,'[1]8'!B:L,11,0),"0")</f>
        <v>0</v>
      </c>
      <c r="BR88" s="101">
        <f t="shared" si="52"/>
        <v>2</v>
      </c>
      <c r="BS88" s="103">
        <f>IFERROR(VLOOKUP(B88,'[1]9'!B:D,3,0),"0")</f>
        <v>0</v>
      </c>
      <c r="BT88" s="103">
        <f>IFERROR(VLOOKUP(B88,'[1]9'!B:E,4,0),"0")</f>
        <v>0</v>
      </c>
      <c r="BU88" s="103">
        <f>IFERROR(VLOOKUP(B88,'[1]9'!B:F,5,0),"0")</f>
        <v>0</v>
      </c>
      <c r="BV88" s="103">
        <f>IFERROR(VLOOKUP(B88,'[1]9'!B:J,9,0),"0")</f>
        <v>3</v>
      </c>
      <c r="BW88" s="103">
        <f>IFERROR(VLOOKUP(B88,'[1]9'!B:K,10,0),"0")</f>
        <v>0</v>
      </c>
      <c r="BX88" s="103">
        <f>IFERROR(VLOOKUP(B88,'[1]9'!B:L,11,0),"0")</f>
        <v>0</v>
      </c>
      <c r="BY88" s="101">
        <f t="shared" si="53"/>
        <v>3</v>
      </c>
      <c r="BZ88" s="103">
        <f>IFERROR(VLOOKUP(B88,'[1]10'!B:D,3,0),"0")</f>
        <v>0</v>
      </c>
      <c r="CA88" s="103">
        <f>IFERROR(VLOOKUP(B88,'[1]10'!B:E,4,0),"0")</f>
        <v>0</v>
      </c>
      <c r="CB88" s="103">
        <f>IFERROR(VLOOKUP(B88,'[1]10'!B:F,5,0),"0")</f>
        <v>1</v>
      </c>
      <c r="CC88" s="103">
        <f>IFERROR(VLOOKUP(B88,'[1]10'!B:J,9,0),"0")</f>
        <v>1</v>
      </c>
      <c r="CD88" s="103">
        <f>IFERROR(VLOOKUP(B88,'[1]10'!B:K,10,0),"0")</f>
        <v>0</v>
      </c>
      <c r="CE88" s="103">
        <f>IFERROR(VLOOKUP(B88,'[1]10'!B:L,11,0),"0")</f>
        <v>0</v>
      </c>
      <c r="CF88" s="101">
        <f t="shared" si="54"/>
        <v>2</v>
      </c>
      <c r="CG88" s="103">
        <f>IFERROR(VLOOKUP(B88,'[1]11'!B:D,3,0),"0")</f>
        <v>2</v>
      </c>
      <c r="CH88" s="103">
        <f>IFERROR(VLOOKUP(B88,'[1]11'!B:E,4,0),"0")</f>
        <v>1</v>
      </c>
      <c r="CI88" s="103">
        <f>IFERROR(VLOOKUP(B88,'[1]11'!B:F,5,0),"0")</f>
        <v>0</v>
      </c>
      <c r="CJ88" s="103">
        <f>IFERROR(VLOOKUP(B88,'[1]11'!B:J,9,0),"0")</f>
        <v>0</v>
      </c>
      <c r="CK88" s="103">
        <f>IFERROR(VLOOKUP(B88,'[1]11'!B:K,10,0),"0")</f>
        <v>0</v>
      </c>
      <c r="CL88" s="103">
        <f>IFERROR(VLOOKUP(B88,'[1]11'!B:L,11,0),"0")</f>
        <v>0</v>
      </c>
      <c r="CM88" s="101">
        <f t="shared" si="55"/>
        <v>3</v>
      </c>
      <c r="CN88" s="103">
        <f>IFERROR(VLOOKUP(B88,'[1]12'!B:D,3,0),"0")</f>
        <v>0</v>
      </c>
      <c r="CO88" s="103">
        <f>IFERROR(VLOOKUP(B88,'[1]12'!B:E,4,0),"0")</f>
        <v>0</v>
      </c>
      <c r="CP88" s="103">
        <f>IFERROR(VLOOKUP(B88,'[1]12'!B:F,5,0),"0")</f>
        <v>0</v>
      </c>
      <c r="CQ88" s="103">
        <f>IFERROR(VLOOKUP(B88,'[1]12'!B:J,9,0),"0")</f>
        <v>3</v>
      </c>
      <c r="CR88" s="103">
        <f>IFERROR(VLOOKUP(B88,'[1]12'!B:K,10,0),"0")</f>
        <v>0</v>
      </c>
      <c r="CS88" s="103">
        <f>IFERROR(VLOOKUP(B88,'[1]12'!B:L,11,0),"0")</f>
        <v>0</v>
      </c>
      <c r="CT88" s="101">
        <f t="shared" si="56"/>
        <v>3</v>
      </c>
      <c r="CU88" s="103">
        <f>IFERROR(VLOOKUP(B88,'[1]13'!B:D,3,0),"0")</f>
        <v>0</v>
      </c>
      <c r="CV88" s="103">
        <f>IFERROR(VLOOKUP(B88,'[1]13'!B:E,4,0),"0")</f>
        <v>0</v>
      </c>
      <c r="CW88" s="103">
        <f>IFERROR(VLOOKUP(B88,'[1]13'!B:F,5,0),"0")</f>
        <v>0</v>
      </c>
      <c r="CX88" s="103">
        <f>IFERROR(VLOOKUP(B88,'[1]13'!B:J,9,0),"0")</f>
        <v>0</v>
      </c>
      <c r="CY88" s="103">
        <f>IFERROR(VLOOKUP(B88,'[1]13'!B:K,10,0),"0")</f>
        <v>0</v>
      </c>
      <c r="CZ88" s="103">
        <f>IFERROR(VLOOKUP(B88,'[1]13'!B:L,11,0),"0")</f>
        <v>0</v>
      </c>
      <c r="DA88" s="101">
        <f t="shared" si="57"/>
        <v>0</v>
      </c>
      <c r="DB88" s="103">
        <f>IFERROR(VLOOKUP(B88,'[1]14'!B:D,3,0),"0")</f>
        <v>0</v>
      </c>
      <c r="DC88" s="103">
        <f>IFERROR(VLOOKUP(B88,'[1]14'!B:E,4,0),"0")</f>
        <v>0</v>
      </c>
      <c r="DD88" s="103">
        <f>IFERROR(VLOOKUP(B88,'[1]14'!B:F,5,0),"0")</f>
        <v>0</v>
      </c>
      <c r="DE88" s="103">
        <f>IFERROR(VLOOKUP(B88,'[1]14'!B:J,9,0),"0")</f>
        <v>1</v>
      </c>
      <c r="DF88" s="103">
        <f>IFERROR(VLOOKUP(B88,'[1]14'!B:K,10,0),"0")</f>
        <v>0</v>
      </c>
      <c r="DG88" s="103">
        <f>IFERROR(VLOOKUP(B88,'[1]14'!B:L,11,0),"0")</f>
        <v>0</v>
      </c>
      <c r="DH88" s="101">
        <f t="shared" si="58"/>
        <v>1</v>
      </c>
      <c r="DI88" s="103">
        <f>IFERROR(VLOOKUP(B88,'[1]15'!B:D,3,0),"0")</f>
        <v>0</v>
      </c>
      <c r="DJ88" s="103">
        <f>IFERROR(VLOOKUP(B88,'[1]15'!B:E,4,0),"0")</f>
        <v>0</v>
      </c>
      <c r="DK88" s="103">
        <f>IFERROR(VLOOKUP(B88,'[1]15'!B:F,5,0),"0")</f>
        <v>0</v>
      </c>
      <c r="DL88" s="103">
        <f>IFERROR(VLOOKUP(B88,'[1]15'!B:J,9,0),"0")</f>
        <v>4</v>
      </c>
      <c r="DM88" s="103">
        <f>IFERROR(VLOOKUP(B88,'[1]15'!B:K,10,0),"0")</f>
        <v>0</v>
      </c>
      <c r="DN88" s="103">
        <f>IFERROR(VLOOKUP(B88,'[1]15'!B:L,11,0),"0")</f>
        <v>0</v>
      </c>
      <c r="DO88" s="101">
        <f t="shared" si="59"/>
        <v>4</v>
      </c>
      <c r="DP88" s="103">
        <f>IFERROR(VLOOKUP(B88,'[1]16'!B:D,3,0),"0")</f>
        <v>1</v>
      </c>
      <c r="DQ88" s="103">
        <f>IFERROR(VLOOKUP(B88,'[1]16'!B:E,4,0),"0")</f>
        <v>0</v>
      </c>
      <c r="DR88" s="103">
        <f>IFERROR(VLOOKUP(B88,'[1]16'!B:F,5,0),"0")</f>
        <v>2</v>
      </c>
      <c r="DS88" s="103">
        <f>IFERROR(VLOOKUP(B88,'[1]16'!B:J,9,0),"0")</f>
        <v>6</v>
      </c>
      <c r="DT88" s="103">
        <f>IFERROR(VLOOKUP(B88,'[1]16'!B:K,10,0),"0")</f>
        <v>0</v>
      </c>
      <c r="DU88" s="103">
        <f>IFERROR(VLOOKUP(B88,'[1]16'!B:L,11,0),"0")</f>
        <v>0</v>
      </c>
      <c r="DV88" s="101">
        <f t="shared" si="60"/>
        <v>9</v>
      </c>
      <c r="DW88" s="103">
        <f>IFERROR(VLOOKUP(B88,'[1]17'!B:D,3,0),"0")</f>
        <v>7</v>
      </c>
      <c r="DX88" s="103">
        <f>IFERROR(VLOOKUP(B88,'[1]17'!B:E,4,0),"0")</f>
        <v>0</v>
      </c>
      <c r="DY88" s="103">
        <f>IFERROR(VLOOKUP(B88,'[1]17'!B:F,5,0),"0")</f>
        <v>0</v>
      </c>
      <c r="DZ88" s="103">
        <f>IFERROR(VLOOKUP(B88,'[1]17'!B:J,9,0),"0")</f>
        <v>2</v>
      </c>
      <c r="EA88" s="103">
        <f>IFERROR(VLOOKUP(B88,'[1]17'!B:K,10,0),"0")</f>
        <v>0</v>
      </c>
      <c r="EB88" s="103">
        <f>IFERROR(VLOOKUP(B88,'[1]17'!B:L,11,0),"0")</f>
        <v>0</v>
      </c>
      <c r="EC88" s="101">
        <f t="shared" si="61"/>
        <v>9</v>
      </c>
      <c r="ED88" s="103">
        <f>IFERROR(VLOOKUP(B88,'[1]18'!B:D,3,0),"0")</f>
        <v>3</v>
      </c>
      <c r="EE88" s="103">
        <f>IFERROR(VLOOKUP(B88,'[1]18'!B:E,4,0),"0")</f>
        <v>0</v>
      </c>
      <c r="EF88" s="103">
        <f>IFERROR(VLOOKUP(B88,'[1]18'!B:F,5,0),"0")</f>
        <v>0</v>
      </c>
      <c r="EG88" s="103">
        <f>IFERROR(VLOOKUP(B88,'[1]18'!B:J,9,0),"0")</f>
        <v>0</v>
      </c>
      <c r="EH88" s="103">
        <f>IFERROR(VLOOKUP(B88,'[1]18'!B:K,10,0),"0")</f>
        <v>0</v>
      </c>
      <c r="EI88" s="103">
        <f>IFERROR(VLOOKUP(B88,'[1]18'!B:L,11,0),"0")</f>
        <v>0</v>
      </c>
      <c r="EJ88" s="101">
        <f t="shared" si="62"/>
        <v>3</v>
      </c>
      <c r="EK88" s="103">
        <f>IFERROR(VLOOKUP(B88,'[1]19'!B:D,3,0),"0")</f>
        <v>5</v>
      </c>
      <c r="EL88" s="103">
        <f>IFERROR(VLOOKUP(B88,'[1]19'!B:E,4,0),"0")</f>
        <v>0</v>
      </c>
      <c r="EM88" s="103">
        <f>IFERROR(VLOOKUP(B88,'[1]19'!B:F,5,0),"0")</f>
        <v>0</v>
      </c>
      <c r="EN88" s="103">
        <f>IFERROR(VLOOKUP(B88,'[1]19'!B:J,9,0),"0")</f>
        <v>0</v>
      </c>
      <c r="EO88" s="103">
        <f>IFERROR(VLOOKUP(B88,'[1]19'!B:K,10,0),"0")</f>
        <v>0</v>
      </c>
      <c r="EP88" s="103">
        <f>IFERROR(VLOOKUP(B88,'[1]19'!B:L,11,0),"0")</f>
        <v>0</v>
      </c>
      <c r="EQ88" s="101">
        <f t="shared" si="63"/>
        <v>5</v>
      </c>
      <c r="ER88" s="103">
        <f>IFERROR(VLOOKUP(B88,'[1]20'!B:D,3,0),"0")</f>
        <v>0</v>
      </c>
      <c r="ES88" s="103">
        <f>IFERROR(VLOOKUP(B88,'[1]20'!B:E,4,0),"0")</f>
        <v>0</v>
      </c>
      <c r="ET88" s="103">
        <f>IFERROR(VLOOKUP(B88,'[1]20'!B:F,5,0),"0")</f>
        <v>0</v>
      </c>
      <c r="EU88" s="103">
        <f>IFERROR(VLOOKUP(B88,'[1]20'!B:J,9,0),"0")</f>
        <v>0</v>
      </c>
      <c r="EV88" s="103">
        <f>IFERROR(VLOOKUP(B88,'[1]20'!B:K,10,0),"0")</f>
        <v>0</v>
      </c>
      <c r="EW88" s="103">
        <f>IFERROR(VLOOKUP(B88,'[1]20'!B:L,11,0),"0")</f>
        <v>0</v>
      </c>
      <c r="EX88" s="101">
        <f t="shared" si="64"/>
        <v>0</v>
      </c>
      <c r="EY88" s="103">
        <f>IFERROR(VLOOKUP(B88,'[1]21'!B:D,3,0),"0")</f>
        <v>0</v>
      </c>
      <c r="EZ88" s="103">
        <f>IFERROR(VLOOKUP(B88,'[1]21'!B:E,4,0),"0")</f>
        <v>0</v>
      </c>
      <c r="FA88" s="103">
        <f>IFERROR(VLOOKUP(B88,'[1]21'!B:F,5,0),"0")</f>
        <v>0</v>
      </c>
      <c r="FB88" s="103">
        <f>IFERROR(VLOOKUP(B88,'[1]21'!B:J,9,0),"0")</f>
        <v>0</v>
      </c>
      <c r="FC88" s="103">
        <f>IFERROR(VLOOKUP(B88,'[1]21'!B:K,10,0),"0")</f>
        <v>0</v>
      </c>
      <c r="FD88" s="103">
        <f>IFERROR(VLOOKUP(B88,'[1]21'!B:L,11,0),"0")</f>
        <v>0</v>
      </c>
      <c r="FE88" s="101">
        <f t="shared" si="65"/>
        <v>0</v>
      </c>
      <c r="FF88" s="103">
        <f>IFERROR(VLOOKUP(B88,'[1]22'!B:D,3,0),"0")</f>
        <v>0</v>
      </c>
      <c r="FG88" s="103">
        <f>IFERROR(VLOOKUP(B88,'[1]22'!B:E,4,0),"0")</f>
        <v>0</v>
      </c>
      <c r="FH88" s="103">
        <f>IFERROR(VLOOKUP(B88,'[1]22'!B:F,5,0),"0")</f>
        <v>0</v>
      </c>
      <c r="FI88" s="103">
        <f>IFERROR(VLOOKUP(B88,'[1]22'!B:J,9,0),"0")</f>
        <v>0</v>
      </c>
      <c r="FJ88" s="103">
        <f>IFERROR(VLOOKUP(B88,'[1]22'!B:K,10,0),"0")</f>
        <v>0</v>
      </c>
      <c r="FK88" s="103">
        <f>IFERROR(VLOOKUP(B88,'[1]22'!B:L,11,0),"0")</f>
        <v>0</v>
      </c>
      <c r="FL88" s="101">
        <f t="shared" si="66"/>
        <v>0</v>
      </c>
      <c r="FM88" s="103">
        <f>IFERROR(VLOOKUP(B88,'[1]23'!B:D,3,0),"0")</f>
        <v>0</v>
      </c>
      <c r="FN88" s="103">
        <f>IFERROR(VLOOKUP(B88,'[1]23'!B:E,4,0),"0")</f>
        <v>0</v>
      </c>
      <c r="FO88" s="103">
        <f>IFERROR(VLOOKUP(B88,'[1]23'!B:F,5,0),"0")</f>
        <v>0</v>
      </c>
      <c r="FP88" s="103">
        <f>IFERROR(VLOOKUP(B88,'[1]23'!B:J,9,0),"0")</f>
        <v>0</v>
      </c>
      <c r="FQ88" s="103">
        <f>IFERROR(VLOOKUP(B88,'[1]23'!B:K,10,0),"0")</f>
        <v>0</v>
      </c>
      <c r="FR88" s="103">
        <f>IFERROR(VLOOKUP(B88,'[1]23'!B:L,11,0),"0")</f>
        <v>0</v>
      </c>
      <c r="FS88" s="101">
        <f t="shared" si="67"/>
        <v>0</v>
      </c>
      <c r="FT88" s="103">
        <f>IFERROR(VLOOKUP(B88,'[1]24'!B:D,3,0),"0")</f>
        <v>0</v>
      </c>
      <c r="FU88" s="103">
        <f>IFERROR(VLOOKUP(B88,'[1]24'!B:E,4,0),"0")</f>
        <v>0</v>
      </c>
      <c r="FV88" s="103">
        <f>IFERROR(VLOOKUP(B88,'[1]24'!B:F,5,0),"0")</f>
        <v>0</v>
      </c>
      <c r="FW88" s="103">
        <f>IFERROR(VLOOKUP(B88,'[1]24'!B:J,9,0),"0")</f>
        <v>0</v>
      </c>
      <c r="FX88" s="103">
        <f>IFERROR(VLOOKUP(B88,'[1]24'!B:K,10,0),"0")</f>
        <v>0</v>
      </c>
      <c r="FY88" s="103">
        <f>IFERROR(VLOOKUP(B88,'[1]24'!B:L,11,0),"0")</f>
        <v>0</v>
      </c>
      <c r="FZ88" s="101">
        <f t="shared" si="68"/>
        <v>0</v>
      </c>
      <c r="GA88" s="103">
        <f>IFERROR(VLOOKUP(B88,'[1]25'!B:D,3,0),"0")</f>
        <v>0</v>
      </c>
      <c r="GB88" s="103">
        <f>IFERROR(VLOOKUP(B88,'[1]25'!B:E,4,0),"0")</f>
        <v>0</v>
      </c>
      <c r="GC88" s="103">
        <f>IFERROR(VLOOKUP(B88,'[1]25'!B:F,5,0),"0")</f>
        <v>0</v>
      </c>
      <c r="GD88" s="103">
        <f>IFERROR(VLOOKUP(B88,'[1]25'!B:J,9,0),"0")</f>
        <v>0</v>
      </c>
      <c r="GE88" s="103">
        <f>IFERROR(VLOOKUP(B88,'[1]25'!B:K,10,0),"0")</f>
        <v>0</v>
      </c>
      <c r="GF88" s="103">
        <f>IFERROR(VLOOKUP(B88,'[1]25'!B:L,11,0),"0")</f>
        <v>0</v>
      </c>
      <c r="GG88" s="101">
        <f t="shared" si="69"/>
        <v>0</v>
      </c>
      <c r="GH88" s="103">
        <f>IFERROR(VLOOKUP(B88,'[1]26'!B:D,3,0),"0")</f>
        <v>0</v>
      </c>
      <c r="GI88" s="103">
        <f>IFERROR(VLOOKUP(B88,'[1]26'!B:E,4,0),"0")</f>
        <v>0</v>
      </c>
      <c r="GJ88" s="103">
        <f>IFERROR(VLOOKUP(B88,'[1]26'!B:F,5,0),"0")</f>
        <v>0</v>
      </c>
      <c r="GK88" s="103">
        <f>IFERROR(VLOOKUP(B88,'[1]26'!B:J,9,0),"0")</f>
        <v>0</v>
      </c>
      <c r="GL88" s="103">
        <f>IFERROR(VLOOKUP(B88,'[1]26'!B:K,10,0),"0")</f>
        <v>0</v>
      </c>
      <c r="GM88" s="103">
        <f>IFERROR(VLOOKUP(B88,'[1]26'!B:L,11,0),"0")</f>
        <v>0</v>
      </c>
      <c r="GN88" s="101">
        <f t="shared" si="70"/>
        <v>0</v>
      </c>
      <c r="GO88" s="103">
        <f>IFERROR(VLOOKUP(B88,'[1]27'!B:D,3,0),"0")</f>
        <v>0</v>
      </c>
      <c r="GP88" s="103">
        <f>IFERROR(VLOOKUP(B88,'[1]27'!B:E,4,0),"0")</f>
        <v>0</v>
      </c>
      <c r="GQ88" s="103">
        <f>IFERROR(VLOOKUP(B88,'[1]27'!B:F,5,0),"0")</f>
        <v>0</v>
      </c>
      <c r="GR88" s="103">
        <f>IFERROR(VLOOKUP(B88,'[1]27'!B:J,9,0),"0")</f>
        <v>0</v>
      </c>
      <c r="GS88" s="103">
        <f>IFERROR(VLOOKUP(B88,'[1]27'!B:K,10,0),"0")</f>
        <v>0</v>
      </c>
      <c r="GT88" s="103">
        <f>IFERROR(VLOOKUP(B88,'[1]27'!B:L,11,0),"0")</f>
        <v>0</v>
      </c>
      <c r="GU88" s="101">
        <f t="shared" si="71"/>
        <v>0</v>
      </c>
      <c r="GV88" s="103">
        <f>IFERROR(VLOOKUP(B88,'[1]28'!B:D,3,0),"0")</f>
        <v>0</v>
      </c>
      <c r="GW88" s="103">
        <f>IFERROR(VLOOKUP(B88,'[1]28'!B:E,4,0),"0")</f>
        <v>0</v>
      </c>
      <c r="GX88" s="103">
        <f>IFERROR(VLOOKUP(B88,'[1]28'!B:F,5,0),"0")</f>
        <v>0</v>
      </c>
      <c r="GY88" s="103">
        <f>IFERROR(VLOOKUP(B88,'[1]28'!B:J,9,0),"0")</f>
        <v>0</v>
      </c>
      <c r="GZ88" s="103">
        <f>IFERROR(VLOOKUP(B88,'[1]28'!B:K,10,0),"0")</f>
        <v>0</v>
      </c>
      <c r="HA88" s="103">
        <f>IFERROR(VLOOKUP(B88,'[1]28'!B:L,11,0),"0")</f>
        <v>0</v>
      </c>
      <c r="HB88" s="101">
        <f t="shared" si="72"/>
        <v>0</v>
      </c>
      <c r="HC88" s="103">
        <f>IFERROR(VLOOKUP(B88,'[1]29'!B:D,3,0),"0")</f>
        <v>0</v>
      </c>
      <c r="HD88" s="103">
        <f>IFERROR(VLOOKUP(B88,'[1]29'!B:E,4,0),"0")</f>
        <v>0</v>
      </c>
      <c r="HE88" s="103">
        <f>IFERROR(VLOOKUP(B88,'[1]29'!B:F,5,0),"0")</f>
        <v>0</v>
      </c>
      <c r="HF88" s="103">
        <f>IFERROR(VLOOKUP(B88,'[1]29'!B:J,9,0),"0")</f>
        <v>0</v>
      </c>
      <c r="HG88" s="103">
        <f>IFERROR(VLOOKUP(B88,'[1]29'!B:K,10,0),"0")</f>
        <v>0</v>
      </c>
      <c r="HH88" s="103">
        <f>IFERROR(VLOOKUP(B88,'[1]29'!B:L,11,0),"0")</f>
        <v>0</v>
      </c>
      <c r="HI88" s="101">
        <f t="shared" si="73"/>
        <v>0</v>
      </c>
      <c r="HJ88" s="103">
        <f>IFERROR(VLOOKUP(B88,'[1]30'!B:D,3,0),"0")</f>
        <v>0</v>
      </c>
      <c r="HK88" s="103">
        <f>IFERROR(VLOOKUP(B88,'[1]30'!B:E,4,0),"0")</f>
        <v>0</v>
      </c>
      <c r="HL88" s="103">
        <f>IFERROR(VLOOKUP(B88,'[1]30'!B:F,5,0),"0")</f>
        <v>0</v>
      </c>
      <c r="HM88" s="103">
        <f>IFERROR(VLOOKUP(B88,'[1]30'!B:J,9,0),"0")</f>
        <v>0</v>
      </c>
      <c r="HN88" s="103">
        <f>IFERROR(VLOOKUP(B88,'[1]30'!B:K,10,0),"0")</f>
        <v>0</v>
      </c>
      <c r="HO88" s="103">
        <f>IFERROR(VLOOKUP(B88,'[1]30'!B:L,11,0),"0")</f>
        <v>0</v>
      </c>
      <c r="HP88" s="101">
        <f t="shared" si="74"/>
        <v>0</v>
      </c>
      <c r="HQ88" s="103">
        <f>IFERROR(VLOOKUP(B88,'[1]31'!B:D,3,0),"0")</f>
        <v>0</v>
      </c>
      <c r="HR88" s="103">
        <f>IFERROR(VLOOKUP(B88,'[1]31'!B:E,4,0),"0")</f>
        <v>0</v>
      </c>
      <c r="HS88" s="103">
        <f>IFERROR(VLOOKUP(B88,'[1]31'!B:F,5,0),"0")</f>
        <v>0</v>
      </c>
      <c r="HT88" s="103">
        <f>IFERROR(VLOOKUP(B88,'[1]31'!B:J,9,0),"0")</f>
        <v>0</v>
      </c>
      <c r="HU88" s="103">
        <f>IFERROR(VLOOKUP(B88,'[1]31'!B:K,10,0),"0")</f>
        <v>0</v>
      </c>
      <c r="HV88" s="103">
        <f>IFERROR(VLOOKUP(B88,'[1]31'!B:L,11,0),"0")</f>
        <v>0</v>
      </c>
      <c r="HW88" s="101">
        <f t="shared" si="75"/>
        <v>0</v>
      </c>
    </row>
    <row r="89" spans="1:231" x14ac:dyDescent="0.6">
      <c r="A89" s="83">
        <v>86</v>
      </c>
      <c r="B89" s="83">
        <v>1113172</v>
      </c>
      <c r="C89" s="84" t="s">
        <v>16949</v>
      </c>
      <c r="D89" s="83" t="s">
        <v>168</v>
      </c>
      <c r="E89" s="85">
        <v>70.06</v>
      </c>
      <c r="F89" s="99">
        <f t="shared" si="41"/>
        <v>4203.6000000000004</v>
      </c>
      <c r="G89" s="100">
        <f t="shared" si="76"/>
        <v>9</v>
      </c>
      <c r="H89" s="100">
        <f t="shared" si="76"/>
        <v>1</v>
      </c>
      <c r="I89" s="100">
        <f t="shared" si="76"/>
        <v>2</v>
      </c>
      <c r="J89" s="100">
        <f t="shared" si="76"/>
        <v>48</v>
      </c>
      <c r="K89" s="100">
        <f t="shared" si="76"/>
        <v>0</v>
      </c>
      <c r="L89" s="100">
        <f t="shared" si="76"/>
        <v>5</v>
      </c>
      <c r="M89" s="101">
        <f t="shared" si="44"/>
        <v>65</v>
      </c>
      <c r="N89" s="102">
        <f t="shared" si="43"/>
        <v>60</v>
      </c>
      <c r="O89" s="103">
        <f>IFERROR(VLOOKUP(B89,'[1]1'!B:D,3,0),"0")</f>
        <v>0</v>
      </c>
      <c r="P89" s="103">
        <f>IFERROR(VLOOKUP(B89,'[1]1'!B:E,4,0),"0")</f>
        <v>0</v>
      </c>
      <c r="Q89" s="103">
        <f>IFERROR(VLOOKUP(B89,'[1]1'!B:F,5,0),"0")</f>
        <v>0</v>
      </c>
      <c r="R89" s="103">
        <f>IFERROR(VLOOKUP(B89,'[1]1'!B:J,9,0),"0")</f>
        <v>3</v>
      </c>
      <c r="S89" s="103">
        <f>IFERROR(VLOOKUP(B89,'[1]1'!B:K,10,0),"0")</f>
        <v>0</v>
      </c>
      <c r="T89" s="103">
        <f>IFERROR(VLOOKUP(B89,'[1]1'!B:L,11,0),"0")</f>
        <v>0</v>
      </c>
      <c r="U89" s="101">
        <f t="shared" si="45"/>
        <v>3</v>
      </c>
      <c r="V89" s="103">
        <f>IFERROR(VLOOKUP(B89,'[1]2'!B:D,3,0),"0")</f>
        <v>0</v>
      </c>
      <c r="W89" s="103">
        <f>IFERROR(VLOOKUP(B89,'[1]2'!B:E,4,0),"0")</f>
        <v>0</v>
      </c>
      <c r="X89" s="103">
        <f>IFERROR(VLOOKUP(B89,'[1]2'!B:F,5,0),"0")</f>
        <v>0</v>
      </c>
      <c r="Y89" s="103">
        <f>IFERROR(VLOOKUP(B89,'[1]2'!B:J,9,0),"0")</f>
        <v>0</v>
      </c>
      <c r="Z89" s="103">
        <f>IFERROR(VLOOKUP(B89,'[1]2'!B:K,10,0),"0")</f>
        <v>0</v>
      </c>
      <c r="AA89" s="103">
        <f>IFERROR(VLOOKUP(B89,'[1]2'!B:L,11,0),"0")</f>
        <v>0</v>
      </c>
      <c r="AB89" s="101">
        <f t="shared" si="46"/>
        <v>0</v>
      </c>
      <c r="AC89" s="103">
        <f>IFERROR(VLOOKUP(B89,'[1]3'!B:D,3,0),"0")</f>
        <v>0</v>
      </c>
      <c r="AD89" s="103">
        <f>IFERROR(VLOOKUP(B89,'[1]3'!B:E,4,0),"0")</f>
        <v>0</v>
      </c>
      <c r="AE89" s="103">
        <f>IFERROR(VLOOKUP(B89,'[1]3'!B:F,5,0),"0")</f>
        <v>0</v>
      </c>
      <c r="AF89" s="103">
        <f>IFERROR(VLOOKUP(B89,'[1]3'!B:J,9,0),"0")</f>
        <v>0</v>
      </c>
      <c r="AG89" s="103">
        <f>IFERROR(VLOOKUP(B89,'[1]3'!B:K,10,0),"0")</f>
        <v>0</v>
      </c>
      <c r="AH89" s="103">
        <f>IFERROR(VLOOKUP(B89,'[1]3'!B:L,11,0),"0")</f>
        <v>0</v>
      </c>
      <c r="AI89" s="101">
        <f t="shared" si="47"/>
        <v>0</v>
      </c>
      <c r="AJ89" s="103">
        <f>IFERROR(VLOOKUP(B89,'[1]4'!B:D,3,0),"0")</f>
        <v>0</v>
      </c>
      <c r="AK89" s="103">
        <f>IFERROR(VLOOKUP(B89,'[1]4'!B:E,4,0),"0")</f>
        <v>0</v>
      </c>
      <c r="AL89" s="103">
        <f>IFERROR(VLOOKUP(B89,'[1]4'!B:F,5,0),"0")</f>
        <v>1</v>
      </c>
      <c r="AM89" s="103">
        <f>IFERROR(VLOOKUP(B89,'[1]4'!B:J,9,0),"0")</f>
        <v>0</v>
      </c>
      <c r="AN89" s="103">
        <f>IFERROR(VLOOKUP(B89,'[1]4'!B:K,10,0),"0")</f>
        <v>0</v>
      </c>
      <c r="AO89" s="103">
        <f>IFERROR(VLOOKUP(B89,'[1]4'!B:L,11,0),"0")</f>
        <v>0</v>
      </c>
      <c r="AP89" s="101">
        <f t="shared" si="48"/>
        <v>1</v>
      </c>
      <c r="AQ89" s="103">
        <f>IFERROR(VLOOKUP(B89,'[1]5'!B:D,3,0),"0")</f>
        <v>0</v>
      </c>
      <c r="AR89" s="103">
        <f>IFERROR(VLOOKUP(B89,'[1]5'!B:E,4,0),"0")</f>
        <v>0</v>
      </c>
      <c r="AS89" s="103">
        <f>IFERROR(VLOOKUP(B89,'[1]5'!B:F,5,0),"0")</f>
        <v>0</v>
      </c>
      <c r="AT89" s="103">
        <f>IFERROR(VLOOKUP(B89,'[1]5'!B:J,9,0),"0")</f>
        <v>1</v>
      </c>
      <c r="AU89" s="103">
        <f>IFERROR(VLOOKUP(B89,'[1]5'!B:K,10,0),"0")</f>
        <v>0</v>
      </c>
      <c r="AV89" s="103">
        <f>IFERROR(VLOOKUP(B89,'[1]5'!B:L,11,0),"0")</f>
        <v>0</v>
      </c>
      <c r="AW89" s="101">
        <f t="shared" si="49"/>
        <v>1</v>
      </c>
      <c r="AX89" s="103">
        <f>IFERROR(VLOOKUP(B89,'[1]6'!B:D,3,0),"0")</f>
        <v>2</v>
      </c>
      <c r="AY89" s="103">
        <f>IFERROR(VLOOKUP(B89,'[1]6'!B:E,4,0),"0")</f>
        <v>0</v>
      </c>
      <c r="AZ89" s="103">
        <f>IFERROR(VLOOKUP(B89,'[1]6'!B:F,5,0),"0")</f>
        <v>0</v>
      </c>
      <c r="BA89" s="103">
        <f>IFERROR(VLOOKUP(B89,'[1]6'!B:J,9,0),"0")</f>
        <v>6</v>
      </c>
      <c r="BB89" s="103">
        <f>IFERROR(VLOOKUP(B89,'[1]6'!B:K,10,0),"0")</f>
        <v>0</v>
      </c>
      <c r="BC89" s="103">
        <f>IFERROR(VLOOKUP(B89,'[1]6'!B:L,11,0),"0")</f>
        <v>5</v>
      </c>
      <c r="BD89" s="101">
        <f t="shared" si="50"/>
        <v>13</v>
      </c>
      <c r="BE89" s="103">
        <f>IFERROR(VLOOKUP(B89,'[1]7'!B:D,3,0),"0")</f>
        <v>0</v>
      </c>
      <c r="BF89" s="103">
        <f>IFERROR(VLOOKUP(B89,'[1]7'!B:E,4,0),"0")</f>
        <v>0</v>
      </c>
      <c r="BG89" s="103">
        <f>IFERROR(VLOOKUP(B89,'[1]7'!B:F,5,0),"0")</f>
        <v>0</v>
      </c>
      <c r="BH89" s="103">
        <f>IFERROR(VLOOKUP(B89,'[1]7'!B:J,9,0),"0")</f>
        <v>1</v>
      </c>
      <c r="BI89" s="103">
        <f>IFERROR(VLOOKUP(B89,'[1]7'!B:K,10,0),"0")</f>
        <v>0</v>
      </c>
      <c r="BJ89" s="103">
        <f>IFERROR(VLOOKUP(B89,'[1]7'!B:L,11,0),"0")</f>
        <v>0</v>
      </c>
      <c r="BK89" s="101">
        <f t="shared" si="51"/>
        <v>1</v>
      </c>
      <c r="BL89" s="103">
        <f>IFERROR(VLOOKUP(B89,'[1]8'!B:D,3,0),"0")</f>
        <v>0</v>
      </c>
      <c r="BM89" s="103">
        <f>IFERROR(VLOOKUP(B89,'[1]8'!B:E,4,0),"0")</f>
        <v>0</v>
      </c>
      <c r="BN89" s="103">
        <f>IFERROR(VLOOKUP(B89,'[1]8'!B:F,5,0),"0")</f>
        <v>0</v>
      </c>
      <c r="BO89" s="103">
        <f>IFERROR(VLOOKUP(B89,'[1]8'!B:J,9,0),"0")</f>
        <v>2</v>
      </c>
      <c r="BP89" s="103">
        <f>IFERROR(VLOOKUP(B89,'[1]8'!B:K,10,0),"0")</f>
        <v>0</v>
      </c>
      <c r="BQ89" s="103">
        <f>IFERROR(VLOOKUP(B89,'[1]8'!B:L,11,0),"0")</f>
        <v>0</v>
      </c>
      <c r="BR89" s="101">
        <f t="shared" si="52"/>
        <v>2</v>
      </c>
      <c r="BS89" s="103">
        <f>IFERROR(VLOOKUP(B89,'[1]9'!B:D,3,0),"0")</f>
        <v>0</v>
      </c>
      <c r="BT89" s="103">
        <f>IFERROR(VLOOKUP(B89,'[1]9'!B:E,4,0),"0")</f>
        <v>0</v>
      </c>
      <c r="BU89" s="103">
        <f>IFERROR(VLOOKUP(B89,'[1]9'!B:F,5,0),"0")</f>
        <v>0</v>
      </c>
      <c r="BV89" s="103">
        <f>IFERROR(VLOOKUP(B89,'[1]9'!B:J,9,0),"0")</f>
        <v>3</v>
      </c>
      <c r="BW89" s="103">
        <f>IFERROR(VLOOKUP(B89,'[1]9'!B:K,10,0),"0")</f>
        <v>0</v>
      </c>
      <c r="BX89" s="103">
        <f>IFERROR(VLOOKUP(B89,'[1]9'!B:L,11,0),"0")</f>
        <v>0</v>
      </c>
      <c r="BY89" s="101">
        <f t="shared" si="53"/>
        <v>3</v>
      </c>
      <c r="BZ89" s="103">
        <f>IFERROR(VLOOKUP(B89,'[1]10'!B:D,3,0),"0")</f>
        <v>0</v>
      </c>
      <c r="CA89" s="103">
        <f>IFERROR(VLOOKUP(B89,'[1]10'!B:E,4,0),"0")</f>
        <v>0</v>
      </c>
      <c r="CB89" s="103">
        <f>IFERROR(VLOOKUP(B89,'[1]10'!B:F,5,0),"0")</f>
        <v>1</v>
      </c>
      <c r="CC89" s="103">
        <f>IFERROR(VLOOKUP(B89,'[1]10'!B:J,9,0),"0")</f>
        <v>2</v>
      </c>
      <c r="CD89" s="103">
        <f>IFERROR(VLOOKUP(B89,'[1]10'!B:K,10,0),"0")</f>
        <v>0</v>
      </c>
      <c r="CE89" s="103">
        <f>IFERROR(VLOOKUP(B89,'[1]10'!B:L,11,0),"0")</f>
        <v>0</v>
      </c>
      <c r="CF89" s="101">
        <f t="shared" si="54"/>
        <v>3</v>
      </c>
      <c r="CG89" s="103">
        <f>IFERROR(VLOOKUP(B89,'[1]11'!B:D,3,0),"0")</f>
        <v>4</v>
      </c>
      <c r="CH89" s="103">
        <f>IFERROR(VLOOKUP(B89,'[1]11'!B:E,4,0),"0")</f>
        <v>0</v>
      </c>
      <c r="CI89" s="103">
        <f>IFERROR(VLOOKUP(B89,'[1]11'!B:F,5,0),"0")</f>
        <v>0</v>
      </c>
      <c r="CJ89" s="103">
        <f>IFERROR(VLOOKUP(B89,'[1]11'!B:J,9,0),"0")</f>
        <v>0</v>
      </c>
      <c r="CK89" s="103">
        <f>IFERROR(VLOOKUP(B89,'[1]11'!B:K,10,0),"0")</f>
        <v>0</v>
      </c>
      <c r="CL89" s="103">
        <f>IFERROR(VLOOKUP(B89,'[1]11'!B:L,11,0),"0")</f>
        <v>0</v>
      </c>
      <c r="CM89" s="101">
        <f t="shared" si="55"/>
        <v>4</v>
      </c>
      <c r="CN89" s="103">
        <f>IFERROR(VLOOKUP(B89,'[1]12'!B:D,3,0),"0")</f>
        <v>2</v>
      </c>
      <c r="CO89" s="103">
        <f>IFERROR(VLOOKUP(B89,'[1]12'!B:E,4,0),"0")</f>
        <v>0</v>
      </c>
      <c r="CP89" s="103">
        <f>IFERROR(VLOOKUP(B89,'[1]12'!B:F,5,0),"0")</f>
        <v>0</v>
      </c>
      <c r="CQ89" s="103">
        <f>IFERROR(VLOOKUP(B89,'[1]12'!B:J,9,0),"0")</f>
        <v>5</v>
      </c>
      <c r="CR89" s="103">
        <f>IFERROR(VLOOKUP(B89,'[1]12'!B:K,10,0),"0")</f>
        <v>0</v>
      </c>
      <c r="CS89" s="103">
        <f>IFERROR(VLOOKUP(B89,'[1]12'!B:L,11,0),"0")</f>
        <v>0</v>
      </c>
      <c r="CT89" s="101">
        <f t="shared" si="56"/>
        <v>7</v>
      </c>
      <c r="CU89" s="103">
        <f>IFERROR(VLOOKUP(B89,'[1]13'!B:D,3,0),"0")</f>
        <v>0</v>
      </c>
      <c r="CV89" s="103">
        <f>IFERROR(VLOOKUP(B89,'[1]13'!B:E,4,0),"0")</f>
        <v>0</v>
      </c>
      <c r="CW89" s="103">
        <f>IFERROR(VLOOKUP(B89,'[1]13'!B:F,5,0),"0")</f>
        <v>0</v>
      </c>
      <c r="CX89" s="103">
        <f>IFERROR(VLOOKUP(B89,'[1]13'!B:J,9,0),"0")</f>
        <v>1</v>
      </c>
      <c r="CY89" s="103">
        <f>IFERROR(VLOOKUP(B89,'[1]13'!B:K,10,0),"0")</f>
        <v>0</v>
      </c>
      <c r="CZ89" s="103">
        <f>IFERROR(VLOOKUP(B89,'[1]13'!B:L,11,0),"0")</f>
        <v>0</v>
      </c>
      <c r="DA89" s="101">
        <f t="shared" si="57"/>
        <v>1</v>
      </c>
      <c r="DB89" s="103">
        <f>IFERROR(VLOOKUP(B89,'[1]14'!B:D,3,0),"0")</f>
        <v>0</v>
      </c>
      <c r="DC89" s="103">
        <f>IFERROR(VLOOKUP(B89,'[1]14'!B:E,4,0),"0")</f>
        <v>0</v>
      </c>
      <c r="DD89" s="103">
        <f>IFERROR(VLOOKUP(B89,'[1]14'!B:F,5,0),"0")</f>
        <v>0</v>
      </c>
      <c r="DE89" s="103">
        <f>IFERROR(VLOOKUP(B89,'[1]14'!B:J,9,0),"0")</f>
        <v>7</v>
      </c>
      <c r="DF89" s="103">
        <f>IFERROR(VLOOKUP(B89,'[1]14'!B:K,10,0),"0")</f>
        <v>0</v>
      </c>
      <c r="DG89" s="103">
        <f>IFERROR(VLOOKUP(B89,'[1]14'!B:L,11,0),"0")</f>
        <v>0</v>
      </c>
      <c r="DH89" s="101">
        <f t="shared" si="58"/>
        <v>7</v>
      </c>
      <c r="DI89" s="103">
        <f>IFERROR(VLOOKUP(B89,'[1]15'!B:D,3,0),"0")</f>
        <v>0</v>
      </c>
      <c r="DJ89" s="103">
        <f>IFERROR(VLOOKUP(B89,'[1]15'!B:E,4,0),"0")</f>
        <v>0</v>
      </c>
      <c r="DK89" s="103">
        <f>IFERROR(VLOOKUP(B89,'[1]15'!B:F,5,0),"0")</f>
        <v>0</v>
      </c>
      <c r="DL89" s="103">
        <f>IFERROR(VLOOKUP(B89,'[1]15'!B:J,9,0),"0")</f>
        <v>5</v>
      </c>
      <c r="DM89" s="103">
        <f>IFERROR(VLOOKUP(B89,'[1]15'!B:K,10,0),"0")</f>
        <v>0</v>
      </c>
      <c r="DN89" s="103">
        <f>IFERROR(VLOOKUP(B89,'[1]15'!B:L,11,0),"0")</f>
        <v>0</v>
      </c>
      <c r="DO89" s="101">
        <f t="shared" si="59"/>
        <v>5</v>
      </c>
      <c r="DP89" s="103">
        <f>IFERROR(VLOOKUP(B89,'[1]16'!B:D,3,0),"0")</f>
        <v>1</v>
      </c>
      <c r="DQ89" s="103">
        <f>IFERROR(VLOOKUP(B89,'[1]16'!B:E,4,0),"0")</f>
        <v>0</v>
      </c>
      <c r="DR89" s="103">
        <f>IFERROR(VLOOKUP(B89,'[1]16'!B:F,5,0),"0")</f>
        <v>0</v>
      </c>
      <c r="DS89" s="103">
        <f>IFERROR(VLOOKUP(B89,'[1]16'!B:J,9,0),"0")</f>
        <v>2</v>
      </c>
      <c r="DT89" s="103">
        <f>IFERROR(VLOOKUP(B89,'[1]16'!B:K,10,0),"0")</f>
        <v>0</v>
      </c>
      <c r="DU89" s="103">
        <f>IFERROR(VLOOKUP(B89,'[1]16'!B:L,11,0),"0")</f>
        <v>0</v>
      </c>
      <c r="DV89" s="101">
        <f t="shared" si="60"/>
        <v>3</v>
      </c>
      <c r="DW89" s="103">
        <f>IFERROR(VLOOKUP(B89,'[1]17'!B:D,3,0),"0")</f>
        <v>0</v>
      </c>
      <c r="DX89" s="103">
        <f>IFERROR(VLOOKUP(B89,'[1]17'!B:E,4,0),"0")</f>
        <v>0</v>
      </c>
      <c r="DY89" s="103">
        <f>IFERROR(VLOOKUP(B89,'[1]17'!B:F,5,0),"0")</f>
        <v>0</v>
      </c>
      <c r="DZ89" s="103">
        <f>IFERROR(VLOOKUP(B89,'[1]17'!B:J,9,0),"0")</f>
        <v>0</v>
      </c>
      <c r="EA89" s="103">
        <f>IFERROR(VLOOKUP(B89,'[1]17'!B:K,10,0),"0")</f>
        <v>0</v>
      </c>
      <c r="EB89" s="103">
        <f>IFERROR(VLOOKUP(B89,'[1]17'!B:L,11,0),"0")</f>
        <v>0</v>
      </c>
      <c r="EC89" s="101">
        <f t="shared" si="61"/>
        <v>0</v>
      </c>
      <c r="ED89" s="103">
        <f>IFERROR(VLOOKUP(B89,'[1]18'!B:D,3,0),"0")</f>
        <v>0</v>
      </c>
      <c r="EE89" s="103">
        <f>IFERROR(VLOOKUP(B89,'[1]18'!B:E,4,0),"0")</f>
        <v>0</v>
      </c>
      <c r="EF89" s="103">
        <f>IFERROR(VLOOKUP(B89,'[1]18'!B:F,5,0),"0")</f>
        <v>0</v>
      </c>
      <c r="EG89" s="103">
        <f>IFERROR(VLOOKUP(B89,'[1]18'!B:J,9,0),"0")</f>
        <v>0</v>
      </c>
      <c r="EH89" s="103">
        <f>IFERROR(VLOOKUP(B89,'[1]18'!B:K,10,0),"0")</f>
        <v>0</v>
      </c>
      <c r="EI89" s="103">
        <f>IFERROR(VLOOKUP(B89,'[1]18'!B:L,11,0),"0")</f>
        <v>0</v>
      </c>
      <c r="EJ89" s="101">
        <f t="shared" si="62"/>
        <v>0</v>
      </c>
      <c r="EK89" s="103">
        <f>IFERROR(VLOOKUP(B89,'[1]19'!B:D,3,0),"0")</f>
        <v>0</v>
      </c>
      <c r="EL89" s="103">
        <f>IFERROR(VLOOKUP(B89,'[1]19'!B:E,4,0),"0")</f>
        <v>0</v>
      </c>
      <c r="EM89" s="103">
        <f>IFERROR(VLOOKUP(B89,'[1]19'!B:F,5,0),"0")</f>
        <v>0</v>
      </c>
      <c r="EN89" s="103">
        <f>IFERROR(VLOOKUP(B89,'[1]19'!B:J,9,0),"0")</f>
        <v>0</v>
      </c>
      <c r="EO89" s="103">
        <f>IFERROR(VLOOKUP(B89,'[1]19'!B:K,10,0),"0")</f>
        <v>0</v>
      </c>
      <c r="EP89" s="103">
        <f>IFERROR(VLOOKUP(B89,'[1]19'!B:L,11,0),"0")</f>
        <v>0</v>
      </c>
      <c r="EQ89" s="101">
        <f t="shared" si="63"/>
        <v>0</v>
      </c>
      <c r="ER89" s="103">
        <f>IFERROR(VLOOKUP(B89,'[1]20'!B:D,3,0),"0")</f>
        <v>0</v>
      </c>
      <c r="ES89" s="103">
        <f>IFERROR(VLOOKUP(B89,'[1]20'!B:E,4,0),"0")</f>
        <v>0</v>
      </c>
      <c r="ET89" s="103">
        <f>IFERROR(VLOOKUP(B89,'[1]20'!B:F,5,0),"0")</f>
        <v>0</v>
      </c>
      <c r="EU89" s="103">
        <f>IFERROR(VLOOKUP(B89,'[1]20'!B:J,9,0),"0")</f>
        <v>0</v>
      </c>
      <c r="EV89" s="103">
        <f>IFERROR(VLOOKUP(B89,'[1]20'!B:K,10,0),"0")</f>
        <v>0</v>
      </c>
      <c r="EW89" s="103">
        <f>IFERROR(VLOOKUP(B89,'[1]20'!B:L,11,0),"0")</f>
        <v>0</v>
      </c>
      <c r="EX89" s="101">
        <f t="shared" si="64"/>
        <v>0</v>
      </c>
      <c r="EY89" s="103">
        <f>IFERROR(VLOOKUP(B89,'[1]21'!B:D,3,0),"0")</f>
        <v>0</v>
      </c>
      <c r="EZ89" s="103">
        <f>IFERROR(VLOOKUP(B89,'[1]21'!B:E,4,0),"0")</f>
        <v>0</v>
      </c>
      <c r="FA89" s="103">
        <f>IFERROR(VLOOKUP(B89,'[1]21'!B:F,5,0),"0")</f>
        <v>0</v>
      </c>
      <c r="FB89" s="103">
        <f>IFERROR(VLOOKUP(B89,'[1]21'!B:J,9,0),"0")</f>
        <v>0</v>
      </c>
      <c r="FC89" s="103">
        <f>IFERROR(VLOOKUP(B89,'[1]21'!B:K,10,0),"0")</f>
        <v>0</v>
      </c>
      <c r="FD89" s="103">
        <f>IFERROR(VLOOKUP(B89,'[1]21'!B:L,11,0),"0")</f>
        <v>0</v>
      </c>
      <c r="FE89" s="101">
        <f t="shared" si="65"/>
        <v>0</v>
      </c>
      <c r="FF89" s="103">
        <f>IFERROR(VLOOKUP(B89,'[1]22'!B:D,3,0),"0")</f>
        <v>0</v>
      </c>
      <c r="FG89" s="103">
        <f>IFERROR(VLOOKUP(B89,'[1]22'!B:E,4,0),"0")</f>
        <v>1</v>
      </c>
      <c r="FH89" s="103">
        <f>IFERROR(VLOOKUP(B89,'[1]22'!B:F,5,0),"0")</f>
        <v>0</v>
      </c>
      <c r="FI89" s="103">
        <f>IFERROR(VLOOKUP(B89,'[1]22'!B:J,9,0),"0")</f>
        <v>0</v>
      </c>
      <c r="FJ89" s="103">
        <f>IFERROR(VLOOKUP(B89,'[1]22'!B:K,10,0),"0")</f>
        <v>0</v>
      </c>
      <c r="FK89" s="103">
        <f>IFERROR(VLOOKUP(B89,'[1]22'!B:L,11,0),"0")</f>
        <v>0</v>
      </c>
      <c r="FL89" s="101">
        <f t="shared" si="66"/>
        <v>1</v>
      </c>
      <c r="FM89" s="103">
        <f>IFERROR(VLOOKUP(B89,'[1]23'!B:D,3,0),"0")</f>
        <v>0</v>
      </c>
      <c r="FN89" s="103">
        <f>IFERROR(VLOOKUP(B89,'[1]23'!B:E,4,0),"0")</f>
        <v>0</v>
      </c>
      <c r="FO89" s="103">
        <f>IFERROR(VLOOKUP(B89,'[1]23'!B:F,5,0),"0")</f>
        <v>0</v>
      </c>
      <c r="FP89" s="103">
        <f>IFERROR(VLOOKUP(B89,'[1]23'!B:J,9,0),"0")</f>
        <v>0</v>
      </c>
      <c r="FQ89" s="103">
        <f>IFERROR(VLOOKUP(B89,'[1]23'!B:K,10,0),"0")</f>
        <v>0</v>
      </c>
      <c r="FR89" s="103">
        <f>IFERROR(VLOOKUP(B89,'[1]23'!B:L,11,0),"0")</f>
        <v>0</v>
      </c>
      <c r="FS89" s="101">
        <f t="shared" si="67"/>
        <v>0</v>
      </c>
      <c r="FT89" s="103">
        <f>IFERROR(VLOOKUP(B89,'[1]24'!B:D,3,0),"0")</f>
        <v>0</v>
      </c>
      <c r="FU89" s="103">
        <f>IFERROR(VLOOKUP(B89,'[1]24'!B:E,4,0),"0")</f>
        <v>0</v>
      </c>
      <c r="FV89" s="103">
        <f>IFERROR(VLOOKUP(B89,'[1]24'!B:F,5,0),"0")</f>
        <v>0</v>
      </c>
      <c r="FW89" s="103">
        <f>IFERROR(VLOOKUP(B89,'[1]24'!B:J,9,0),"0")</f>
        <v>0</v>
      </c>
      <c r="FX89" s="103">
        <f>IFERROR(VLOOKUP(B89,'[1]24'!B:K,10,0),"0")</f>
        <v>0</v>
      </c>
      <c r="FY89" s="103">
        <f>IFERROR(VLOOKUP(B89,'[1]24'!B:L,11,0),"0")</f>
        <v>0</v>
      </c>
      <c r="FZ89" s="101">
        <f t="shared" si="68"/>
        <v>0</v>
      </c>
      <c r="GA89" s="103">
        <f>IFERROR(VLOOKUP(B89,'[1]25'!B:D,3,0),"0")</f>
        <v>0</v>
      </c>
      <c r="GB89" s="103">
        <f>IFERROR(VLOOKUP(B89,'[1]25'!B:E,4,0),"0")</f>
        <v>0</v>
      </c>
      <c r="GC89" s="103">
        <f>IFERROR(VLOOKUP(B89,'[1]25'!B:F,5,0),"0")</f>
        <v>0</v>
      </c>
      <c r="GD89" s="103">
        <f>IFERROR(VLOOKUP(B89,'[1]25'!B:J,9,0),"0")</f>
        <v>0</v>
      </c>
      <c r="GE89" s="103">
        <f>IFERROR(VLOOKUP(B89,'[1]25'!B:K,10,0),"0")</f>
        <v>0</v>
      </c>
      <c r="GF89" s="103">
        <f>IFERROR(VLOOKUP(B89,'[1]25'!B:L,11,0),"0")</f>
        <v>0</v>
      </c>
      <c r="GG89" s="101">
        <f t="shared" si="69"/>
        <v>0</v>
      </c>
      <c r="GH89" s="103">
        <f>IFERROR(VLOOKUP(B89,'[1]26'!B:D,3,0),"0")</f>
        <v>0</v>
      </c>
      <c r="GI89" s="103">
        <f>IFERROR(VLOOKUP(B89,'[1]26'!B:E,4,0),"0")</f>
        <v>0</v>
      </c>
      <c r="GJ89" s="103">
        <f>IFERROR(VLOOKUP(B89,'[1]26'!B:F,5,0),"0")</f>
        <v>0</v>
      </c>
      <c r="GK89" s="103">
        <f>IFERROR(VLOOKUP(B89,'[1]26'!B:J,9,0),"0")</f>
        <v>0</v>
      </c>
      <c r="GL89" s="103">
        <f>IFERROR(VLOOKUP(B89,'[1]26'!B:K,10,0),"0")</f>
        <v>0</v>
      </c>
      <c r="GM89" s="103">
        <f>IFERROR(VLOOKUP(B89,'[1]26'!B:L,11,0),"0")</f>
        <v>0</v>
      </c>
      <c r="GN89" s="101">
        <f t="shared" si="70"/>
        <v>0</v>
      </c>
      <c r="GO89" s="103">
        <f>IFERROR(VLOOKUP(B89,'[1]27'!B:D,3,0),"0")</f>
        <v>0</v>
      </c>
      <c r="GP89" s="103">
        <f>IFERROR(VLOOKUP(B89,'[1]27'!B:E,4,0),"0")</f>
        <v>0</v>
      </c>
      <c r="GQ89" s="103">
        <f>IFERROR(VLOOKUP(B89,'[1]27'!B:F,5,0),"0")</f>
        <v>0</v>
      </c>
      <c r="GR89" s="103">
        <f>IFERROR(VLOOKUP(B89,'[1]27'!B:J,9,0),"0")</f>
        <v>0</v>
      </c>
      <c r="GS89" s="103">
        <f>IFERROR(VLOOKUP(B89,'[1]27'!B:K,10,0),"0")</f>
        <v>0</v>
      </c>
      <c r="GT89" s="103">
        <f>IFERROR(VLOOKUP(B89,'[1]27'!B:L,11,0),"0")</f>
        <v>0</v>
      </c>
      <c r="GU89" s="101">
        <f t="shared" si="71"/>
        <v>0</v>
      </c>
      <c r="GV89" s="103">
        <f>IFERROR(VLOOKUP(B89,'[1]28'!B:D,3,0),"0")</f>
        <v>0</v>
      </c>
      <c r="GW89" s="103">
        <f>IFERROR(VLOOKUP(B89,'[1]28'!B:E,4,0),"0")</f>
        <v>0</v>
      </c>
      <c r="GX89" s="103">
        <f>IFERROR(VLOOKUP(B89,'[1]28'!B:F,5,0),"0")</f>
        <v>0</v>
      </c>
      <c r="GY89" s="103">
        <f>IFERROR(VLOOKUP(B89,'[1]28'!B:J,9,0),"0")</f>
        <v>10</v>
      </c>
      <c r="GZ89" s="103">
        <f>IFERROR(VLOOKUP(B89,'[1]28'!B:K,10,0),"0")</f>
        <v>0</v>
      </c>
      <c r="HA89" s="103">
        <f>IFERROR(VLOOKUP(B89,'[1]28'!B:L,11,0),"0")</f>
        <v>0</v>
      </c>
      <c r="HB89" s="101">
        <f t="shared" si="72"/>
        <v>10</v>
      </c>
      <c r="HC89" s="103">
        <f>IFERROR(VLOOKUP(B89,'[1]29'!B:D,3,0),"0")</f>
        <v>0</v>
      </c>
      <c r="HD89" s="103">
        <f>IFERROR(VLOOKUP(B89,'[1]29'!B:E,4,0),"0")</f>
        <v>0</v>
      </c>
      <c r="HE89" s="103">
        <f>IFERROR(VLOOKUP(B89,'[1]29'!B:F,5,0),"0")</f>
        <v>0</v>
      </c>
      <c r="HF89" s="103">
        <f>IFERROR(VLOOKUP(B89,'[1]29'!B:J,9,0),"0")</f>
        <v>0</v>
      </c>
      <c r="HG89" s="103">
        <f>IFERROR(VLOOKUP(B89,'[1]29'!B:K,10,0),"0")</f>
        <v>0</v>
      </c>
      <c r="HH89" s="103">
        <f>IFERROR(VLOOKUP(B89,'[1]29'!B:L,11,0),"0")</f>
        <v>0</v>
      </c>
      <c r="HI89" s="101">
        <f t="shared" si="73"/>
        <v>0</v>
      </c>
      <c r="HJ89" s="103">
        <f>IFERROR(VLOOKUP(B89,'[1]30'!B:D,3,0),"0")</f>
        <v>0</v>
      </c>
      <c r="HK89" s="103">
        <f>IFERROR(VLOOKUP(B89,'[1]30'!B:E,4,0),"0")</f>
        <v>0</v>
      </c>
      <c r="HL89" s="103">
        <f>IFERROR(VLOOKUP(B89,'[1]30'!B:F,5,0),"0")</f>
        <v>0</v>
      </c>
      <c r="HM89" s="103">
        <f>IFERROR(VLOOKUP(B89,'[1]30'!B:J,9,0),"0")</f>
        <v>0</v>
      </c>
      <c r="HN89" s="103">
        <f>IFERROR(VLOOKUP(B89,'[1]30'!B:K,10,0),"0")</f>
        <v>0</v>
      </c>
      <c r="HO89" s="103">
        <f>IFERROR(VLOOKUP(B89,'[1]30'!B:L,11,0),"0")</f>
        <v>0</v>
      </c>
      <c r="HP89" s="101">
        <f t="shared" si="74"/>
        <v>0</v>
      </c>
      <c r="HQ89" s="103">
        <f>IFERROR(VLOOKUP(B89,'[1]31'!B:D,3,0),"0")</f>
        <v>0</v>
      </c>
      <c r="HR89" s="103">
        <f>IFERROR(VLOOKUP(B89,'[1]31'!B:E,4,0),"0")</f>
        <v>0</v>
      </c>
      <c r="HS89" s="103">
        <f>IFERROR(VLOOKUP(B89,'[1]31'!B:F,5,0),"0")</f>
        <v>0</v>
      </c>
      <c r="HT89" s="103">
        <f>IFERROR(VLOOKUP(B89,'[1]31'!B:J,9,0),"0")</f>
        <v>0</v>
      </c>
      <c r="HU89" s="103">
        <f>IFERROR(VLOOKUP(B89,'[1]31'!B:K,10,0),"0")</f>
        <v>0</v>
      </c>
      <c r="HV89" s="103">
        <f>IFERROR(VLOOKUP(B89,'[1]31'!B:L,11,0),"0")</f>
        <v>0</v>
      </c>
      <c r="HW89" s="101">
        <f t="shared" si="75"/>
        <v>0</v>
      </c>
    </row>
    <row r="90" spans="1:231" x14ac:dyDescent="0.6">
      <c r="A90" s="83">
        <v>87</v>
      </c>
      <c r="B90" s="83">
        <v>1113173</v>
      </c>
      <c r="C90" s="84" t="s">
        <v>16950</v>
      </c>
      <c r="D90" s="83" t="s">
        <v>168</v>
      </c>
      <c r="E90" s="85">
        <v>0</v>
      </c>
      <c r="F90" s="99">
        <f t="shared" si="41"/>
        <v>0</v>
      </c>
      <c r="G90" s="100">
        <f t="shared" si="76"/>
        <v>0</v>
      </c>
      <c r="H90" s="100">
        <f t="shared" si="76"/>
        <v>0</v>
      </c>
      <c r="I90" s="100">
        <f t="shared" si="76"/>
        <v>0</v>
      </c>
      <c r="J90" s="100">
        <f t="shared" si="76"/>
        <v>0</v>
      </c>
      <c r="K90" s="100">
        <f t="shared" si="76"/>
        <v>0</v>
      </c>
      <c r="L90" s="100">
        <f t="shared" si="76"/>
        <v>0</v>
      </c>
      <c r="M90" s="101">
        <f t="shared" si="44"/>
        <v>0</v>
      </c>
      <c r="N90" s="102">
        <f t="shared" si="43"/>
        <v>0</v>
      </c>
      <c r="O90" s="103">
        <f>IFERROR(VLOOKUP(B90,'[1]1'!B:D,3,0),"0")</f>
        <v>0</v>
      </c>
      <c r="P90" s="103">
        <f>IFERROR(VLOOKUP(B90,'[1]1'!B:E,4,0),"0")</f>
        <v>0</v>
      </c>
      <c r="Q90" s="103">
        <f>IFERROR(VLOOKUP(B90,'[1]1'!B:F,5,0),"0")</f>
        <v>0</v>
      </c>
      <c r="R90" s="103">
        <f>IFERROR(VLOOKUP(B90,'[1]1'!B:J,9,0),"0")</f>
        <v>0</v>
      </c>
      <c r="S90" s="103">
        <f>IFERROR(VLOOKUP(B90,'[1]1'!B:K,10,0),"0")</f>
        <v>0</v>
      </c>
      <c r="T90" s="103">
        <f>IFERROR(VLOOKUP(B90,'[1]1'!B:L,11,0),"0")</f>
        <v>0</v>
      </c>
      <c r="U90" s="101">
        <f t="shared" si="45"/>
        <v>0</v>
      </c>
      <c r="V90" s="103">
        <f>IFERROR(VLOOKUP(B90,'[1]2'!B:D,3,0),"0")</f>
        <v>0</v>
      </c>
      <c r="W90" s="103">
        <f>IFERROR(VLOOKUP(B90,'[1]2'!B:E,4,0),"0")</f>
        <v>0</v>
      </c>
      <c r="X90" s="103">
        <f>IFERROR(VLOOKUP(B90,'[1]2'!B:F,5,0),"0")</f>
        <v>0</v>
      </c>
      <c r="Y90" s="103">
        <f>IFERROR(VLOOKUP(B90,'[1]2'!B:J,9,0),"0")</f>
        <v>0</v>
      </c>
      <c r="Z90" s="103">
        <f>IFERROR(VLOOKUP(B90,'[1]2'!B:K,10,0),"0")</f>
        <v>0</v>
      </c>
      <c r="AA90" s="103">
        <f>IFERROR(VLOOKUP(B90,'[1]2'!B:L,11,0),"0")</f>
        <v>0</v>
      </c>
      <c r="AB90" s="101">
        <f t="shared" si="46"/>
        <v>0</v>
      </c>
      <c r="AC90" s="103">
        <f>IFERROR(VLOOKUP(B90,'[1]3'!B:D,3,0),"0")</f>
        <v>0</v>
      </c>
      <c r="AD90" s="103">
        <f>IFERROR(VLOOKUP(B90,'[1]3'!B:E,4,0),"0")</f>
        <v>0</v>
      </c>
      <c r="AE90" s="103">
        <f>IFERROR(VLOOKUP(B90,'[1]3'!B:F,5,0),"0")</f>
        <v>0</v>
      </c>
      <c r="AF90" s="103">
        <f>IFERROR(VLOOKUP(B90,'[1]3'!B:J,9,0),"0")</f>
        <v>0</v>
      </c>
      <c r="AG90" s="103">
        <f>IFERROR(VLOOKUP(B90,'[1]3'!B:K,10,0),"0")</f>
        <v>0</v>
      </c>
      <c r="AH90" s="103">
        <f>IFERROR(VLOOKUP(B90,'[1]3'!B:L,11,0),"0")</f>
        <v>0</v>
      </c>
      <c r="AI90" s="101">
        <f t="shared" si="47"/>
        <v>0</v>
      </c>
      <c r="AJ90" s="103">
        <f>IFERROR(VLOOKUP(B90,'[1]4'!B:D,3,0),"0")</f>
        <v>0</v>
      </c>
      <c r="AK90" s="103">
        <f>IFERROR(VLOOKUP(B90,'[1]4'!B:E,4,0),"0")</f>
        <v>0</v>
      </c>
      <c r="AL90" s="103">
        <f>IFERROR(VLOOKUP(B90,'[1]4'!B:F,5,0),"0")</f>
        <v>0</v>
      </c>
      <c r="AM90" s="103">
        <f>IFERROR(VLOOKUP(B90,'[1]4'!B:J,9,0),"0")</f>
        <v>0</v>
      </c>
      <c r="AN90" s="103">
        <f>IFERROR(VLOOKUP(B90,'[1]4'!B:K,10,0),"0")</f>
        <v>0</v>
      </c>
      <c r="AO90" s="103">
        <f>IFERROR(VLOOKUP(B90,'[1]4'!B:L,11,0),"0")</f>
        <v>0</v>
      </c>
      <c r="AP90" s="101">
        <f t="shared" si="48"/>
        <v>0</v>
      </c>
      <c r="AQ90" s="103">
        <f>IFERROR(VLOOKUP(B90,'[1]5'!B:D,3,0),"0")</f>
        <v>0</v>
      </c>
      <c r="AR90" s="103">
        <f>IFERROR(VLOOKUP(B90,'[1]5'!B:E,4,0),"0")</f>
        <v>0</v>
      </c>
      <c r="AS90" s="103">
        <f>IFERROR(VLOOKUP(B90,'[1]5'!B:F,5,0),"0")</f>
        <v>0</v>
      </c>
      <c r="AT90" s="103">
        <f>IFERROR(VLOOKUP(B90,'[1]5'!B:J,9,0),"0")</f>
        <v>0</v>
      </c>
      <c r="AU90" s="103">
        <f>IFERROR(VLOOKUP(B90,'[1]5'!B:K,10,0),"0")</f>
        <v>0</v>
      </c>
      <c r="AV90" s="103">
        <f>IFERROR(VLOOKUP(B90,'[1]5'!B:L,11,0),"0")</f>
        <v>0</v>
      </c>
      <c r="AW90" s="101">
        <f t="shared" si="49"/>
        <v>0</v>
      </c>
      <c r="AX90" s="103">
        <f>IFERROR(VLOOKUP(B90,'[1]6'!B:D,3,0),"0")</f>
        <v>0</v>
      </c>
      <c r="AY90" s="103">
        <f>IFERROR(VLOOKUP(B90,'[1]6'!B:E,4,0),"0")</f>
        <v>0</v>
      </c>
      <c r="AZ90" s="103">
        <f>IFERROR(VLOOKUP(B90,'[1]6'!B:F,5,0),"0")</f>
        <v>0</v>
      </c>
      <c r="BA90" s="103">
        <f>IFERROR(VLOOKUP(B90,'[1]6'!B:J,9,0),"0")</f>
        <v>0</v>
      </c>
      <c r="BB90" s="103">
        <f>IFERROR(VLOOKUP(B90,'[1]6'!B:K,10,0),"0")</f>
        <v>0</v>
      </c>
      <c r="BC90" s="103">
        <f>IFERROR(VLOOKUP(B90,'[1]6'!B:L,11,0),"0")</f>
        <v>0</v>
      </c>
      <c r="BD90" s="101">
        <f t="shared" si="50"/>
        <v>0</v>
      </c>
      <c r="BE90" s="103">
        <f>IFERROR(VLOOKUP(B90,'[1]7'!B:D,3,0),"0")</f>
        <v>0</v>
      </c>
      <c r="BF90" s="103">
        <f>IFERROR(VLOOKUP(B90,'[1]7'!B:E,4,0),"0")</f>
        <v>0</v>
      </c>
      <c r="BG90" s="103">
        <f>IFERROR(VLOOKUP(B90,'[1]7'!B:F,5,0),"0")</f>
        <v>0</v>
      </c>
      <c r="BH90" s="103">
        <f>IFERROR(VLOOKUP(B90,'[1]7'!B:J,9,0),"0")</f>
        <v>0</v>
      </c>
      <c r="BI90" s="103">
        <f>IFERROR(VLOOKUP(B90,'[1]7'!B:K,10,0),"0")</f>
        <v>0</v>
      </c>
      <c r="BJ90" s="103">
        <f>IFERROR(VLOOKUP(B90,'[1]7'!B:L,11,0),"0")</f>
        <v>0</v>
      </c>
      <c r="BK90" s="101">
        <f t="shared" si="51"/>
        <v>0</v>
      </c>
      <c r="BL90" s="103">
        <f>IFERROR(VLOOKUP(B90,'[1]8'!B:D,3,0),"0")</f>
        <v>0</v>
      </c>
      <c r="BM90" s="103">
        <f>IFERROR(VLOOKUP(B90,'[1]8'!B:E,4,0),"0")</f>
        <v>0</v>
      </c>
      <c r="BN90" s="103">
        <f>IFERROR(VLOOKUP(B90,'[1]8'!B:F,5,0),"0")</f>
        <v>0</v>
      </c>
      <c r="BO90" s="103">
        <f>IFERROR(VLOOKUP(B90,'[1]8'!B:J,9,0),"0")</f>
        <v>0</v>
      </c>
      <c r="BP90" s="103">
        <f>IFERROR(VLOOKUP(B90,'[1]8'!B:K,10,0),"0")</f>
        <v>0</v>
      </c>
      <c r="BQ90" s="103">
        <f>IFERROR(VLOOKUP(B90,'[1]8'!B:L,11,0),"0")</f>
        <v>0</v>
      </c>
      <c r="BR90" s="101">
        <f t="shared" si="52"/>
        <v>0</v>
      </c>
      <c r="BS90" s="103">
        <f>IFERROR(VLOOKUP(B90,'[1]9'!B:D,3,0),"0")</f>
        <v>0</v>
      </c>
      <c r="BT90" s="103">
        <f>IFERROR(VLOOKUP(B90,'[1]9'!B:E,4,0),"0")</f>
        <v>0</v>
      </c>
      <c r="BU90" s="103">
        <f>IFERROR(VLOOKUP(B90,'[1]9'!B:F,5,0),"0")</f>
        <v>0</v>
      </c>
      <c r="BV90" s="103">
        <f>IFERROR(VLOOKUP(B90,'[1]9'!B:J,9,0),"0")</f>
        <v>0</v>
      </c>
      <c r="BW90" s="103">
        <f>IFERROR(VLOOKUP(B90,'[1]9'!B:K,10,0),"0")</f>
        <v>0</v>
      </c>
      <c r="BX90" s="103">
        <f>IFERROR(VLOOKUP(B90,'[1]9'!B:L,11,0),"0")</f>
        <v>0</v>
      </c>
      <c r="BY90" s="101">
        <f t="shared" si="53"/>
        <v>0</v>
      </c>
      <c r="BZ90" s="103">
        <f>IFERROR(VLOOKUP(B90,'[1]10'!B:D,3,0),"0")</f>
        <v>0</v>
      </c>
      <c r="CA90" s="103">
        <f>IFERROR(VLOOKUP(B90,'[1]10'!B:E,4,0),"0")</f>
        <v>0</v>
      </c>
      <c r="CB90" s="103">
        <f>IFERROR(VLOOKUP(B90,'[1]10'!B:F,5,0),"0")</f>
        <v>0</v>
      </c>
      <c r="CC90" s="103">
        <f>IFERROR(VLOOKUP(B90,'[1]10'!B:J,9,0),"0")</f>
        <v>0</v>
      </c>
      <c r="CD90" s="103">
        <f>IFERROR(VLOOKUP(B90,'[1]10'!B:K,10,0),"0")</f>
        <v>0</v>
      </c>
      <c r="CE90" s="103">
        <f>IFERROR(VLOOKUP(B90,'[1]10'!B:L,11,0),"0")</f>
        <v>0</v>
      </c>
      <c r="CF90" s="101">
        <f t="shared" si="54"/>
        <v>0</v>
      </c>
      <c r="CG90" s="103">
        <f>IFERROR(VLOOKUP(B90,'[1]11'!B:D,3,0),"0")</f>
        <v>0</v>
      </c>
      <c r="CH90" s="103">
        <f>IFERROR(VLOOKUP(B90,'[1]11'!B:E,4,0),"0")</f>
        <v>0</v>
      </c>
      <c r="CI90" s="103">
        <f>IFERROR(VLOOKUP(B90,'[1]11'!B:F,5,0),"0")</f>
        <v>0</v>
      </c>
      <c r="CJ90" s="103">
        <f>IFERROR(VLOOKUP(B90,'[1]11'!B:J,9,0),"0")</f>
        <v>0</v>
      </c>
      <c r="CK90" s="103">
        <f>IFERROR(VLOOKUP(B90,'[1]11'!B:K,10,0),"0")</f>
        <v>0</v>
      </c>
      <c r="CL90" s="103">
        <f>IFERROR(VLOOKUP(B90,'[1]11'!B:L,11,0),"0")</f>
        <v>0</v>
      </c>
      <c r="CM90" s="101">
        <f t="shared" si="55"/>
        <v>0</v>
      </c>
      <c r="CN90" s="103">
        <f>IFERROR(VLOOKUP(B90,'[1]12'!B:D,3,0),"0")</f>
        <v>0</v>
      </c>
      <c r="CO90" s="103">
        <f>IFERROR(VLOOKUP(B90,'[1]12'!B:E,4,0),"0")</f>
        <v>0</v>
      </c>
      <c r="CP90" s="103">
        <f>IFERROR(VLOOKUP(B90,'[1]12'!B:F,5,0),"0")</f>
        <v>0</v>
      </c>
      <c r="CQ90" s="103">
        <f>IFERROR(VLOOKUP(B90,'[1]12'!B:J,9,0),"0")</f>
        <v>0</v>
      </c>
      <c r="CR90" s="103">
        <f>IFERROR(VLOOKUP(B90,'[1]12'!B:K,10,0),"0")</f>
        <v>0</v>
      </c>
      <c r="CS90" s="103">
        <f>IFERROR(VLOOKUP(B90,'[1]12'!B:L,11,0),"0")</f>
        <v>0</v>
      </c>
      <c r="CT90" s="101">
        <f t="shared" si="56"/>
        <v>0</v>
      </c>
      <c r="CU90" s="103">
        <f>IFERROR(VLOOKUP(B90,'[1]13'!B:D,3,0),"0")</f>
        <v>0</v>
      </c>
      <c r="CV90" s="103">
        <f>IFERROR(VLOOKUP(B90,'[1]13'!B:E,4,0),"0")</f>
        <v>0</v>
      </c>
      <c r="CW90" s="103">
        <f>IFERROR(VLOOKUP(B90,'[1]13'!B:F,5,0),"0")</f>
        <v>0</v>
      </c>
      <c r="CX90" s="103">
        <f>IFERROR(VLOOKUP(B90,'[1]13'!B:J,9,0),"0")</f>
        <v>0</v>
      </c>
      <c r="CY90" s="103">
        <f>IFERROR(VLOOKUP(B90,'[1]13'!B:K,10,0),"0")</f>
        <v>0</v>
      </c>
      <c r="CZ90" s="103">
        <f>IFERROR(VLOOKUP(B90,'[1]13'!B:L,11,0),"0")</f>
        <v>0</v>
      </c>
      <c r="DA90" s="101">
        <f t="shared" si="57"/>
        <v>0</v>
      </c>
      <c r="DB90" s="103">
        <f>IFERROR(VLOOKUP(B90,'[1]14'!B:D,3,0),"0")</f>
        <v>0</v>
      </c>
      <c r="DC90" s="103">
        <f>IFERROR(VLOOKUP(B90,'[1]14'!B:E,4,0),"0")</f>
        <v>0</v>
      </c>
      <c r="DD90" s="103">
        <f>IFERROR(VLOOKUP(B90,'[1]14'!B:F,5,0),"0")</f>
        <v>0</v>
      </c>
      <c r="DE90" s="103">
        <f>IFERROR(VLOOKUP(B90,'[1]14'!B:J,9,0),"0")</f>
        <v>0</v>
      </c>
      <c r="DF90" s="103">
        <f>IFERROR(VLOOKUP(B90,'[1]14'!B:K,10,0),"0")</f>
        <v>0</v>
      </c>
      <c r="DG90" s="103">
        <f>IFERROR(VLOOKUP(B90,'[1]14'!B:L,11,0),"0")</f>
        <v>0</v>
      </c>
      <c r="DH90" s="101">
        <f t="shared" si="58"/>
        <v>0</v>
      </c>
      <c r="DI90" s="103">
        <f>IFERROR(VLOOKUP(B90,'[1]15'!B:D,3,0),"0")</f>
        <v>0</v>
      </c>
      <c r="DJ90" s="103">
        <f>IFERROR(VLOOKUP(B90,'[1]15'!B:E,4,0),"0")</f>
        <v>0</v>
      </c>
      <c r="DK90" s="103">
        <f>IFERROR(VLOOKUP(B90,'[1]15'!B:F,5,0),"0")</f>
        <v>0</v>
      </c>
      <c r="DL90" s="103">
        <f>IFERROR(VLOOKUP(B90,'[1]15'!B:J,9,0),"0")</f>
        <v>0</v>
      </c>
      <c r="DM90" s="103">
        <f>IFERROR(VLOOKUP(B90,'[1]15'!B:K,10,0),"0")</f>
        <v>0</v>
      </c>
      <c r="DN90" s="103">
        <f>IFERROR(VLOOKUP(B90,'[1]15'!B:L,11,0),"0")</f>
        <v>0</v>
      </c>
      <c r="DO90" s="101">
        <f t="shared" si="59"/>
        <v>0</v>
      </c>
      <c r="DP90" s="103">
        <f>IFERROR(VLOOKUP(B90,'[1]16'!B:D,3,0),"0")</f>
        <v>0</v>
      </c>
      <c r="DQ90" s="103">
        <f>IFERROR(VLOOKUP(B90,'[1]16'!B:E,4,0),"0")</f>
        <v>0</v>
      </c>
      <c r="DR90" s="103">
        <f>IFERROR(VLOOKUP(B90,'[1]16'!B:F,5,0),"0")</f>
        <v>0</v>
      </c>
      <c r="DS90" s="103">
        <f>IFERROR(VLOOKUP(B90,'[1]16'!B:J,9,0),"0")</f>
        <v>0</v>
      </c>
      <c r="DT90" s="103">
        <f>IFERROR(VLOOKUP(B90,'[1]16'!B:K,10,0),"0")</f>
        <v>0</v>
      </c>
      <c r="DU90" s="103">
        <f>IFERROR(VLOOKUP(B90,'[1]16'!B:L,11,0),"0")</f>
        <v>0</v>
      </c>
      <c r="DV90" s="101">
        <f t="shared" si="60"/>
        <v>0</v>
      </c>
      <c r="DW90" s="103">
        <f>IFERROR(VLOOKUP(B90,'[1]17'!B:D,3,0),"0")</f>
        <v>0</v>
      </c>
      <c r="DX90" s="103">
        <f>IFERROR(VLOOKUP(B90,'[1]17'!B:E,4,0),"0")</f>
        <v>0</v>
      </c>
      <c r="DY90" s="103">
        <f>IFERROR(VLOOKUP(B90,'[1]17'!B:F,5,0),"0")</f>
        <v>0</v>
      </c>
      <c r="DZ90" s="103">
        <f>IFERROR(VLOOKUP(B90,'[1]17'!B:J,9,0),"0")</f>
        <v>0</v>
      </c>
      <c r="EA90" s="103">
        <f>IFERROR(VLOOKUP(B90,'[1]17'!B:K,10,0),"0")</f>
        <v>0</v>
      </c>
      <c r="EB90" s="103">
        <f>IFERROR(VLOOKUP(B90,'[1]17'!B:L,11,0),"0")</f>
        <v>0</v>
      </c>
      <c r="EC90" s="101">
        <f t="shared" si="61"/>
        <v>0</v>
      </c>
      <c r="ED90" s="103">
        <f>IFERROR(VLOOKUP(B90,'[1]18'!B:D,3,0),"0")</f>
        <v>0</v>
      </c>
      <c r="EE90" s="103">
        <f>IFERROR(VLOOKUP(B90,'[1]18'!B:E,4,0),"0")</f>
        <v>0</v>
      </c>
      <c r="EF90" s="103">
        <f>IFERROR(VLOOKUP(B90,'[1]18'!B:F,5,0),"0")</f>
        <v>0</v>
      </c>
      <c r="EG90" s="103">
        <f>IFERROR(VLOOKUP(B90,'[1]18'!B:J,9,0),"0")</f>
        <v>0</v>
      </c>
      <c r="EH90" s="103">
        <f>IFERROR(VLOOKUP(B90,'[1]18'!B:K,10,0),"0")</f>
        <v>0</v>
      </c>
      <c r="EI90" s="103">
        <f>IFERROR(VLOOKUP(B90,'[1]18'!B:L,11,0),"0")</f>
        <v>0</v>
      </c>
      <c r="EJ90" s="101">
        <f t="shared" si="62"/>
        <v>0</v>
      </c>
      <c r="EK90" s="103">
        <f>IFERROR(VLOOKUP(B90,'[1]19'!B:D,3,0),"0")</f>
        <v>0</v>
      </c>
      <c r="EL90" s="103">
        <f>IFERROR(VLOOKUP(B90,'[1]19'!B:E,4,0),"0")</f>
        <v>0</v>
      </c>
      <c r="EM90" s="103">
        <f>IFERROR(VLOOKUP(B90,'[1]19'!B:F,5,0),"0")</f>
        <v>0</v>
      </c>
      <c r="EN90" s="103">
        <f>IFERROR(VLOOKUP(B90,'[1]19'!B:J,9,0),"0")</f>
        <v>0</v>
      </c>
      <c r="EO90" s="103">
        <f>IFERROR(VLOOKUP(B90,'[1]19'!B:K,10,0),"0")</f>
        <v>0</v>
      </c>
      <c r="EP90" s="103">
        <f>IFERROR(VLOOKUP(B90,'[1]19'!B:L,11,0),"0")</f>
        <v>0</v>
      </c>
      <c r="EQ90" s="101">
        <f t="shared" si="63"/>
        <v>0</v>
      </c>
      <c r="ER90" s="103">
        <f>IFERROR(VLOOKUP(B90,'[1]20'!B:D,3,0),"0")</f>
        <v>0</v>
      </c>
      <c r="ES90" s="103">
        <f>IFERROR(VLOOKUP(B90,'[1]20'!B:E,4,0),"0")</f>
        <v>0</v>
      </c>
      <c r="ET90" s="103">
        <f>IFERROR(VLOOKUP(B90,'[1]20'!B:F,5,0),"0")</f>
        <v>0</v>
      </c>
      <c r="EU90" s="103">
        <f>IFERROR(VLOOKUP(B90,'[1]20'!B:J,9,0),"0")</f>
        <v>0</v>
      </c>
      <c r="EV90" s="103">
        <f>IFERROR(VLOOKUP(B90,'[1]20'!B:K,10,0),"0")</f>
        <v>0</v>
      </c>
      <c r="EW90" s="103">
        <f>IFERROR(VLOOKUP(B90,'[1]20'!B:L,11,0),"0")</f>
        <v>0</v>
      </c>
      <c r="EX90" s="101">
        <f t="shared" si="64"/>
        <v>0</v>
      </c>
      <c r="EY90" s="103">
        <f>IFERROR(VLOOKUP(B90,'[1]21'!B:D,3,0),"0")</f>
        <v>0</v>
      </c>
      <c r="EZ90" s="103">
        <f>IFERROR(VLOOKUP(B90,'[1]21'!B:E,4,0),"0")</f>
        <v>0</v>
      </c>
      <c r="FA90" s="103">
        <f>IFERROR(VLOOKUP(B90,'[1]21'!B:F,5,0),"0")</f>
        <v>0</v>
      </c>
      <c r="FB90" s="103">
        <f>IFERROR(VLOOKUP(B90,'[1]21'!B:J,9,0),"0")</f>
        <v>0</v>
      </c>
      <c r="FC90" s="103">
        <f>IFERROR(VLOOKUP(B90,'[1]21'!B:K,10,0),"0")</f>
        <v>0</v>
      </c>
      <c r="FD90" s="103">
        <f>IFERROR(VLOOKUP(B90,'[1]21'!B:L,11,0),"0")</f>
        <v>0</v>
      </c>
      <c r="FE90" s="101">
        <f t="shared" si="65"/>
        <v>0</v>
      </c>
      <c r="FF90" s="103">
        <f>IFERROR(VLOOKUP(B90,'[1]22'!B:D,3,0),"0")</f>
        <v>0</v>
      </c>
      <c r="FG90" s="103">
        <f>IFERROR(VLOOKUP(B90,'[1]22'!B:E,4,0),"0")</f>
        <v>0</v>
      </c>
      <c r="FH90" s="103">
        <f>IFERROR(VLOOKUP(B90,'[1]22'!B:F,5,0),"0")</f>
        <v>0</v>
      </c>
      <c r="FI90" s="103">
        <f>IFERROR(VLOOKUP(B90,'[1]22'!B:J,9,0),"0")</f>
        <v>0</v>
      </c>
      <c r="FJ90" s="103">
        <f>IFERROR(VLOOKUP(B90,'[1]22'!B:K,10,0),"0")</f>
        <v>0</v>
      </c>
      <c r="FK90" s="103">
        <f>IFERROR(VLOOKUP(B90,'[1]22'!B:L,11,0),"0")</f>
        <v>0</v>
      </c>
      <c r="FL90" s="101">
        <f t="shared" si="66"/>
        <v>0</v>
      </c>
      <c r="FM90" s="103">
        <f>IFERROR(VLOOKUP(B90,'[1]23'!B:D,3,0),"0")</f>
        <v>0</v>
      </c>
      <c r="FN90" s="103">
        <f>IFERROR(VLOOKUP(B90,'[1]23'!B:E,4,0),"0")</f>
        <v>0</v>
      </c>
      <c r="FO90" s="103">
        <f>IFERROR(VLOOKUP(B90,'[1]23'!B:F,5,0),"0")</f>
        <v>0</v>
      </c>
      <c r="FP90" s="103">
        <f>IFERROR(VLOOKUP(B90,'[1]23'!B:J,9,0),"0")</f>
        <v>0</v>
      </c>
      <c r="FQ90" s="103">
        <f>IFERROR(VLOOKUP(B90,'[1]23'!B:K,10,0),"0")</f>
        <v>0</v>
      </c>
      <c r="FR90" s="103">
        <f>IFERROR(VLOOKUP(B90,'[1]23'!B:L,11,0),"0")</f>
        <v>0</v>
      </c>
      <c r="FS90" s="101">
        <f t="shared" si="67"/>
        <v>0</v>
      </c>
      <c r="FT90" s="103">
        <f>IFERROR(VLOOKUP(B90,'[1]24'!B:D,3,0),"0")</f>
        <v>0</v>
      </c>
      <c r="FU90" s="103">
        <f>IFERROR(VLOOKUP(B90,'[1]24'!B:E,4,0),"0")</f>
        <v>0</v>
      </c>
      <c r="FV90" s="103">
        <f>IFERROR(VLOOKUP(B90,'[1]24'!B:F,5,0),"0")</f>
        <v>0</v>
      </c>
      <c r="FW90" s="103">
        <f>IFERROR(VLOOKUP(B90,'[1]24'!B:J,9,0),"0")</f>
        <v>0</v>
      </c>
      <c r="FX90" s="103">
        <f>IFERROR(VLOOKUP(B90,'[1]24'!B:K,10,0),"0")</f>
        <v>0</v>
      </c>
      <c r="FY90" s="103">
        <f>IFERROR(VLOOKUP(B90,'[1]24'!B:L,11,0),"0")</f>
        <v>0</v>
      </c>
      <c r="FZ90" s="101">
        <f t="shared" si="68"/>
        <v>0</v>
      </c>
      <c r="GA90" s="103">
        <f>IFERROR(VLOOKUP(B90,'[1]25'!B:D,3,0),"0")</f>
        <v>0</v>
      </c>
      <c r="GB90" s="103">
        <f>IFERROR(VLOOKUP(B90,'[1]25'!B:E,4,0),"0")</f>
        <v>0</v>
      </c>
      <c r="GC90" s="103">
        <f>IFERROR(VLOOKUP(B90,'[1]25'!B:F,5,0),"0")</f>
        <v>0</v>
      </c>
      <c r="GD90" s="103">
        <f>IFERROR(VLOOKUP(B90,'[1]25'!B:J,9,0),"0")</f>
        <v>0</v>
      </c>
      <c r="GE90" s="103">
        <f>IFERROR(VLOOKUP(B90,'[1]25'!B:K,10,0),"0")</f>
        <v>0</v>
      </c>
      <c r="GF90" s="103">
        <f>IFERROR(VLOOKUP(B90,'[1]25'!B:L,11,0),"0")</f>
        <v>0</v>
      </c>
      <c r="GG90" s="101">
        <f t="shared" si="69"/>
        <v>0</v>
      </c>
      <c r="GH90" s="103">
        <f>IFERROR(VLOOKUP(B90,'[1]26'!B:D,3,0),"0")</f>
        <v>0</v>
      </c>
      <c r="GI90" s="103">
        <f>IFERROR(VLOOKUP(B90,'[1]26'!B:E,4,0),"0")</f>
        <v>0</v>
      </c>
      <c r="GJ90" s="103">
        <f>IFERROR(VLOOKUP(B90,'[1]26'!B:F,5,0),"0")</f>
        <v>0</v>
      </c>
      <c r="GK90" s="103">
        <f>IFERROR(VLOOKUP(B90,'[1]26'!B:J,9,0),"0")</f>
        <v>0</v>
      </c>
      <c r="GL90" s="103">
        <f>IFERROR(VLOOKUP(B90,'[1]26'!B:K,10,0),"0")</f>
        <v>0</v>
      </c>
      <c r="GM90" s="103">
        <f>IFERROR(VLOOKUP(B90,'[1]26'!B:L,11,0),"0")</f>
        <v>0</v>
      </c>
      <c r="GN90" s="101">
        <f t="shared" si="70"/>
        <v>0</v>
      </c>
      <c r="GO90" s="103">
        <f>IFERROR(VLOOKUP(B90,'[1]27'!B:D,3,0),"0")</f>
        <v>0</v>
      </c>
      <c r="GP90" s="103">
        <f>IFERROR(VLOOKUP(B90,'[1]27'!B:E,4,0),"0")</f>
        <v>0</v>
      </c>
      <c r="GQ90" s="103">
        <f>IFERROR(VLOOKUP(B90,'[1]27'!B:F,5,0),"0")</f>
        <v>0</v>
      </c>
      <c r="GR90" s="103">
        <f>IFERROR(VLOOKUP(B90,'[1]27'!B:J,9,0),"0")</f>
        <v>0</v>
      </c>
      <c r="GS90" s="103">
        <f>IFERROR(VLOOKUP(B90,'[1]27'!B:K,10,0),"0")</f>
        <v>0</v>
      </c>
      <c r="GT90" s="103">
        <f>IFERROR(VLOOKUP(B90,'[1]27'!B:L,11,0),"0")</f>
        <v>0</v>
      </c>
      <c r="GU90" s="101">
        <f t="shared" si="71"/>
        <v>0</v>
      </c>
      <c r="GV90" s="103">
        <f>IFERROR(VLOOKUP(B90,'[1]28'!B:D,3,0),"0")</f>
        <v>0</v>
      </c>
      <c r="GW90" s="103">
        <f>IFERROR(VLOOKUP(B90,'[1]28'!B:E,4,0),"0")</f>
        <v>0</v>
      </c>
      <c r="GX90" s="103">
        <f>IFERROR(VLOOKUP(B90,'[1]28'!B:F,5,0),"0")</f>
        <v>0</v>
      </c>
      <c r="GY90" s="103">
        <f>IFERROR(VLOOKUP(B90,'[1]28'!B:J,9,0),"0")</f>
        <v>0</v>
      </c>
      <c r="GZ90" s="103">
        <f>IFERROR(VLOOKUP(B90,'[1]28'!B:K,10,0),"0")</f>
        <v>0</v>
      </c>
      <c r="HA90" s="103">
        <f>IFERROR(VLOOKUP(B90,'[1]28'!B:L,11,0),"0")</f>
        <v>0</v>
      </c>
      <c r="HB90" s="101">
        <f t="shared" si="72"/>
        <v>0</v>
      </c>
      <c r="HC90" s="103">
        <f>IFERROR(VLOOKUP(B90,'[1]29'!B:D,3,0),"0")</f>
        <v>0</v>
      </c>
      <c r="HD90" s="103">
        <f>IFERROR(VLOOKUP(B90,'[1]29'!B:E,4,0),"0")</f>
        <v>0</v>
      </c>
      <c r="HE90" s="103">
        <f>IFERROR(VLOOKUP(B90,'[1]29'!B:F,5,0),"0")</f>
        <v>0</v>
      </c>
      <c r="HF90" s="103">
        <f>IFERROR(VLOOKUP(B90,'[1]29'!B:J,9,0),"0")</f>
        <v>0</v>
      </c>
      <c r="HG90" s="103">
        <f>IFERROR(VLOOKUP(B90,'[1]29'!B:K,10,0),"0")</f>
        <v>0</v>
      </c>
      <c r="HH90" s="103">
        <f>IFERROR(VLOOKUP(B90,'[1]29'!B:L,11,0),"0")</f>
        <v>0</v>
      </c>
      <c r="HI90" s="101">
        <f t="shared" si="73"/>
        <v>0</v>
      </c>
      <c r="HJ90" s="103">
        <f>IFERROR(VLOOKUP(B90,'[1]30'!B:D,3,0),"0")</f>
        <v>0</v>
      </c>
      <c r="HK90" s="103">
        <f>IFERROR(VLOOKUP(B90,'[1]30'!B:E,4,0),"0")</f>
        <v>0</v>
      </c>
      <c r="HL90" s="103">
        <f>IFERROR(VLOOKUP(B90,'[1]30'!B:F,5,0),"0")</f>
        <v>0</v>
      </c>
      <c r="HM90" s="103">
        <f>IFERROR(VLOOKUP(B90,'[1]30'!B:J,9,0),"0")</f>
        <v>0</v>
      </c>
      <c r="HN90" s="103">
        <f>IFERROR(VLOOKUP(B90,'[1]30'!B:K,10,0),"0")</f>
        <v>0</v>
      </c>
      <c r="HO90" s="103">
        <f>IFERROR(VLOOKUP(B90,'[1]30'!B:L,11,0),"0")</f>
        <v>0</v>
      </c>
      <c r="HP90" s="101">
        <f t="shared" si="74"/>
        <v>0</v>
      </c>
      <c r="HQ90" s="103">
        <f>IFERROR(VLOOKUP(B90,'[1]31'!B:D,3,0),"0")</f>
        <v>0</v>
      </c>
      <c r="HR90" s="103">
        <f>IFERROR(VLOOKUP(B90,'[1]31'!B:E,4,0),"0")</f>
        <v>0</v>
      </c>
      <c r="HS90" s="103">
        <f>IFERROR(VLOOKUP(B90,'[1]31'!B:F,5,0),"0")</f>
        <v>0</v>
      </c>
      <c r="HT90" s="103">
        <f>IFERROR(VLOOKUP(B90,'[1]31'!B:J,9,0),"0")</f>
        <v>0</v>
      </c>
      <c r="HU90" s="103">
        <f>IFERROR(VLOOKUP(B90,'[1]31'!B:K,10,0),"0")</f>
        <v>0</v>
      </c>
      <c r="HV90" s="103">
        <f>IFERROR(VLOOKUP(B90,'[1]31'!B:L,11,0),"0")</f>
        <v>0</v>
      </c>
      <c r="HW90" s="101">
        <f t="shared" si="75"/>
        <v>0</v>
      </c>
    </row>
    <row r="91" spans="1:231" x14ac:dyDescent="0.6">
      <c r="A91" s="83">
        <v>88</v>
      </c>
      <c r="B91" s="83">
        <v>1100003</v>
      </c>
      <c r="C91" s="84" t="s">
        <v>16951</v>
      </c>
      <c r="D91" s="83" t="s">
        <v>172</v>
      </c>
      <c r="E91" s="85">
        <v>11.91</v>
      </c>
      <c r="F91" s="99">
        <f t="shared" si="41"/>
        <v>0</v>
      </c>
      <c r="G91" s="100">
        <f t="shared" si="76"/>
        <v>0</v>
      </c>
      <c r="H91" s="100">
        <f t="shared" si="76"/>
        <v>0</v>
      </c>
      <c r="I91" s="100">
        <f t="shared" si="76"/>
        <v>0</v>
      </c>
      <c r="J91" s="100">
        <f t="shared" si="76"/>
        <v>0</v>
      </c>
      <c r="K91" s="100">
        <f t="shared" si="76"/>
        <v>0</v>
      </c>
      <c r="L91" s="100">
        <f t="shared" si="76"/>
        <v>6</v>
      </c>
      <c r="M91" s="101">
        <f t="shared" si="44"/>
        <v>6</v>
      </c>
      <c r="N91" s="102">
        <f t="shared" si="43"/>
        <v>0</v>
      </c>
      <c r="O91" s="103">
        <f>IFERROR(VLOOKUP(B91,'[1]1'!B:D,3,0),"0")</f>
        <v>0</v>
      </c>
      <c r="P91" s="103">
        <f>IFERROR(VLOOKUP(B91,'[1]1'!B:E,4,0),"0")</f>
        <v>0</v>
      </c>
      <c r="Q91" s="103">
        <f>IFERROR(VLOOKUP(B91,'[1]1'!B:F,5,0),"0")</f>
        <v>0</v>
      </c>
      <c r="R91" s="103">
        <f>IFERROR(VLOOKUP(B91,'[1]1'!B:J,9,0),"0")</f>
        <v>0</v>
      </c>
      <c r="S91" s="103">
        <f>IFERROR(VLOOKUP(B91,'[1]1'!B:K,10,0),"0")</f>
        <v>0</v>
      </c>
      <c r="T91" s="103">
        <f>IFERROR(VLOOKUP(B91,'[1]1'!B:L,11,0),"0")</f>
        <v>0</v>
      </c>
      <c r="U91" s="101">
        <f t="shared" si="45"/>
        <v>0</v>
      </c>
      <c r="V91" s="103">
        <f>IFERROR(VLOOKUP(B91,'[1]2'!B:D,3,0),"0")</f>
        <v>0</v>
      </c>
      <c r="W91" s="103">
        <f>IFERROR(VLOOKUP(B91,'[1]2'!B:E,4,0),"0")</f>
        <v>0</v>
      </c>
      <c r="X91" s="103">
        <f>IFERROR(VLOOKUP(B91,'[1]2'!B:F,5,0),"0")</f>
        <v>0</v>
      </c>
      <c r="Y91" s="103">
        <f>IFERROR(VLOOKUP(B91,'[1]2'!B:J,9,0),"0")</f>
        <v>0</v>
      </c>
      <c r="Z91" s="103">
        <f>IFERROR(VLOOKUP(B91,'[1]2'!B:K,10,0),"0")</f>
        <v>0</v>
      </c>
      <c r="AA91" s="103">
        <f>IFERROR(VLOOKUP(B91,'[1]2'!B:L,11,0),"0")</f>
        <v>0</v>
      </c>
      <c r="AB91" s="101">
        <f t="shared" si="46"/>
        <v>0</v>
      </c>
      <c r="AC91" s="103">
        <f>IFERROR(VLOOKUP(B91,'[1]3'!B:D,3,0),"0")</f>
        <v>0</v>
      </c>
      <c r="AD91" s="103">
        <f>IFERROR(VLOOKUP(B91,'[1]3'!B:E,4,0),"0")</f>
        <v>0</v>
      </c>
      <c r="AE91" s="103">
        <f>IFERROR(VLOOKUP(B91,'[1]3'!B:F,5,0),"0")</f>
        <v>0</v>
      </c>
      <c r="AF91" s="103">
        <f>IFERROR(VLOOKUP(B91,'[1]3'!B:J,9,0),"0")</f>
        <v>0</v>
      </c>
      <c r="AG91" s="103">
        <f>IFERROR(VLOOKUP(B91,'[1]3'!B:K,10,0),"0")</f>
        <v>0</v>
      </c>
      <c r="AH91" s="103">
        <f>IFERROR(VLOOKUP(B91,'[1]3'!B:L,11,0),"0")</f>
        <v>1</v>
      </c>
      <c r="AI91" s="101">
        <f t="shared" si="47"/>
        <v>1</v>
      </c>
      <c r="AJ91" s="103">
        <f>IFERROR(VLOOKUP(B91,'[1]4'!B:D,3,0),"0")</f>
        <v>0</v>
      </c>
      <c r="AK91" s="103">
        <f>IFERROR(VLOOKUP(B91,'[1]4'!B:E,4,0),"0")</f>
        <v>0</v>
      </c>
      <c r="AL91" s="103">
        <f>IFERROR(VLOOKUP(B91,'[1]4'!B:F,5,0),"0")</f>
        <v>0</v>
      </c>
      <c r="AM91" s="103">
        <f>IFERROR(VLOOKUP(B91,'[1]4'!B:J,9,0),"0")</f>
        <v>0</v>
      </c>
      <c r="AN91" s="103">
        <f>IFERROR(VLOOKUP(B91,'[1]4'!B:K,10,0),"0")</f>
        <v>0</v>
      </c>
      <c r="AO91" s="103">
        <f>IFERROR(VLOOKUP(B91,'[1]4'!B:L,11,0),"0")</f>
        <v>0</v>
      </c>
      <c r="AP91" s="101">
        <f t="shared" si="48"/>
        <v>0</v>
      </c>
      <c r="AQ91" s="103">
        <f>IFERROR(VLOOKUP(B91,'[1]5'!B:D,3,0),"0")</f>
        <v>0</v>
      </c>
      <c r="AR91" s="103">
        <f>IFERROR(VLOOKUP(B91,'[1]5'!B:E,4,0),"0")</f>
        <v>0</v>
      </c>
      <c r="AS91" s="103">
        <f>IFERROR(VLOOKUP(B91,'[1]5'!B:F,5,0),"0")</f>
        <v>0</v>
      </c>
      <c r="AT91" s="103">
        <f>IFERROR(VLOOKUP(B91,'[1]5'!B:J,9,0),"0")</f>
        <v>0</v>
      </c>
      <c r="AU91" s="103">
        <f>IFERROR(VLOOKUP(B91,'[1]5'!B:K,10,0),"0")</f>
        <v>0</v>
      </c>
      <c r="AV91" s="103">
        <f>IFERROR(VLOOKUP(B91,'[1]5'!B:L,11,0),"0")</f>
        <v>0</v>
      </c>
      <c r="AW91" s="101">
        <f t="shared" si="49"/>
        <v>0</v>
      </c>
      <c r="AX91" s="103">
        <f>IFERROR(VLOOKUP(B91,'[1]6'!B:D,3,0),"0")</f>
        <v>0</v>
      </c>
      <c r="AY91" s="103">
        <f>IFERROR(VLOOKUP(B91,'[1]6'!B:E,4,0),"0")</f>
        <v>0</v>
      </c>
      <c r="AZ91" s="103">
        <f>IFERROR(VLOOKUP(B91,'[1]6'!B:F,5,0),"0")</f>
        <v>0</v>
      </c>
      <c r="BA91" s="103">
        <f>IFERROR(VLOOKUP(B91,'[1]6'!B:J,9,0),"0")</f>
        <v>0</v>
      </c>
      <c r="BB91" s="103">
        <f>IFERROR(VLOOKUP(B91,'[1]6'!B:K,10,0),"0")</f>
        <v>0</v>
      </c>
      <c r="BC91" s="103">
        <f>IFERROR(VLOOKUP(B91,'[1]6'!B:L,11,0),"0")</f>
        <v>0</v>
      </c>
      <c r="BD91" s="101">
        <f t="shared" si="50"/>
        <v>0</v>
      </c>
      <c r="BE91" s="103">
        <f>IFERROR(VLOOKUP(B91,'[1]7'!B:D,3,0),"0")</f>
        <v>0</v>
      </c>
      <c r="BF91" s="103">
        <f>IFERROR(VLOOKUP(B91,'[1]7'!B:E,4,0),"0")</f>
        <v>0</v>
      </c>
      <c r="BG91" s="103">
        <f>IFERROR(VLOOKUP(B91,'[1]7'!B:F,5,0),"0")</f>
        <v>0</v>
      </c>
      <c r="BH91" s="103">
        <f>IFERROR(VLOOKUP(B91,'[1]7'!B:J,9,0),"0")</f>
        <v>0</v>
      </c>
      <c r="BI91" s="103">
        <f>IFERROR(VLOOKUP(B91,'[1]7'!B:K,10,0),"0")</f>
        <v>0</v>
      </c>
      <c r="BJ91" s="103">
        <f>IFERROR(VLOOKUP(B91,'[1]7'!B:L,11,0),"0")</f>
        <v>0</v>
      </c>
      <c r="BK91" s="101">
        <f t="shared" si="51"/>
        <v>0</v>
      </c>
      <c r="BL91" s="103">
        <f>IFERROR(VLOOKUP(B91,'[1]8'!B:D,3,0),"0")</f>
        <v>0</v>
      </c>
      <c r="BM91" s="103">
        <f>IFERROR(VLOOKUP(B91,'[1]8'!B:E,4,0),"0")</f>
        <v>0</v>
      </c>
      <c r="BN91" s="103">
        <f>IFERROR(VLOOKUP(B91,'[1]8'!B:F,5,0),"0")</f>
        <v>0</v>
      </c>
      <c r="BO91" s="103">
        <f>IFERROR(VLOOKUP(B91,'[1]8'!B:J,9,0),"0")</f>
        <v>0</v>
      </c>
      <c r="BP91" s="103">
        <f>IFERROR(VLOOKUP(B91,'[1]8'!B:K,10,0),"0")</f>
        <v>0</v>
      </c>
      <c r="BQ91" s="103">
        <f>IFERROR(VLOOKUP(B91,'[1]8'!B:L,11,0),"0")</f>
        <v>0</v>
      </c>
      <c r="BR91" s="101">
        <f t="shared" si="52"/>
        <v>0</v>
      </c>
      <c r="BS91" s="103">
        <f>IFERROR(VLOOKUP(B91,'[1]9'!B:D,3,0),"0")</f>
        <v>0</v>
      </c>
      <c r="BT91" s="103">
        <f>IFERROR(VLOOKUP(B91,'[1]9'!B:E,4,0),"0")</f>
        <v>0</v>
      </c>
      <c r="BU91" s="103">
        <f>IFERROR(VLOOKUP(B91,'[1]9'!B:F,5,0),"0")</f>
        <v>0</v>
      </c>
      <c r="BV91" s="103">
        <f>IFERROR(VLOOKUP(B91,'[1]9'!B:J,9,0),"0")</f>
        <v>0</v>
      </c>
      <c r="BW91" s="103">
        <f>IFERROR(VLOOKUP(B91,'[1]9'!B:K,10,0),"0")</f>
        <v>0</v>
      </c>
      <c r="BX91" s="103">
        <f>IFERROR(VLOOKUP(B91,'[1]9'!B:L,11,0),"0")</f>
        <v>0</v>
      </c>
      <c r="BY91" s="101">
        <f t="shared" si="53"/>
        <v>0</v>
      </c>
      <c r="BZ91" s="103">
        <f>IFERROR(VLOOKUP(B91,'[1]10'!B:D,3,0),"0")</f>
        <v>0</v>
      </c>
      <c r="CA91" s="103">
        <f>IFERROR(VLOOKUP(B91,'[1]10'!B:E,4,0),"0")</f>
        <v>0</v>
      </c>
      <c r="CB91" s="103">
        <f>IFERROR(VLOOKUP(B91,'[1]10'!B:F,5,0),"0")</f>
        <v>0</v>
      </c>
      <c r="CC91" s="103">
        <f>IFERROR(VLOOKUP(B91,'[1]10'!B:J,9,0),"0")</f>
        <v>0</v>
      </c>
      <c r="CD91" s="103">
        <f>IFERROR(VLOOKUP(B91,'[1]10'!B:K,10,0),"0")</f>
        <v>0</v>
      </c>
      <c r="CE91" s="103">
        <f>IFERROR(VLOOKUP(B91,'[1]10'!B:L,11,0),"0")</f>
        <v>1</v>
      </c>
      <c r="CF91" s="101">
        <f t="shared" si="54"/>
        <v>1</v>
      </c>
      <c r="CG91" s="103">
        <f>IFERROR(VLOOKUP(B91,'[1]11'!B:D,3,0),"0")</f>
        <v>0</v>
      </c>
      <c r="CH91" s="103">
        <f>IFERROR(VLOOKUP(B91,'[1]11'!B:E,4,0),"0")</f>
        <v>0</v>
      </c>
      <c r="CI91" s="103">
        <f>IFERROR(VLOOKUP(B91,'[1]11'!B:F,5,0),"0")</f>
        <v>0</v>
      </c>
      <c r="CJ91" s="103">
        <f>IFERROR(VLOOKUP(B91,'[1]11'!B:J,9,0),"0")</f>
        <v>0</v>
      </c>
      <c r="CK91" s="103">
        <f>IFERROR(VLOOKUP(B91,'[1]11'!B:K,10,0),"0")</f>
        <v>0</v>
      </c>
      <c r="CL91" s="103">
        <f>IFERROR(VLOOKUP(B91,'[1]11'!B:L,11,0),"0")</f>
        <v>0</v>
      </c>
      <c r="CM91" s="101">
        <f t="shared" si="55"/>
        <v>0</v>
      </c>
      <c r="CN91" s="103">
        <f>IFERROR(VLOOKUP(B91,'[1]12'!B:D,3,0),"0")</f>
        <v>0</v>
      </c>
      <c r="CO91" s="103">
        <f>IFERROR(VLOOKUP(B91,'[1]12'!B:E,4,0),"0")</f>
        <v>0</v>
      </c>
      <c r="CP91" s="103">
        <f>IFERROR(VLOOKUP(B91,'[1]12'!B:F,5,0),"0")</f>
        <v>0</v>
      </c>
      <c r="CQ91" s="103">
        <f>IFERROR(VLOOKUP(B91,'[1]12'!B:J,9,0),"0")</f>
        <v>0</v>
      </c>
      <c r="CR91" s="103">
        <f>IFERROR(VLOOKUP(B91,'[1]12'!B:K,10,0),"0")</f>
        <v>0</v>
      </c>
      <c r="CS91" s="103">
        <f>IFERROR(VLOOKUP(B91,'[1]12'!B:L,11,0),"0")</f>
        <v>0</v>
      </c>
      <c r="CT91" s="101">
        <f t="shared" si="56"/>
        <v>0</v>
      </c>
      <c r="CU91" s="103">
        <f>IFERROR(VLOOKUP(B91,'[1]13'!B:D,3,0),"0")</f>
        <v>0</v>
      </c>
      <c r="CV91" s="103">
        <f>IFERROR(VLOOKUP(B91,'[1]13'!B:E,4,0),"0")</f>
        <v>0</v>
      </c>
      <c r="CW91" s="103">
        <f>IFERROR(VLOOKUP(B91,'[1]13'!B:F,5,0),"0")</f>
        <v>0</v>
      </c>
      <c r="CX91" s="103">
        <f>IFERROR(VLOOKUP(B91,'[1]13'!B:J,9,0),"0")</f>
        <v>0</v>
      </c>
      <c r="CY91" s="103">
        <f>IFERROR(VLOOKUP(B91,'[1]13'!B:K,10,0),"0")</f>
        <v>0</v>
      </c>
      <c r="CZ91" s="103">
        <f>IFERROR(VLOOKUP(B91,'[1]13'!B:L,11,0),"0")</f>
        <v>0</v>
      </c>
      <c r="DA91" s="101">
        <f t="shared" si="57"/>
        <v>0</v>
      </c>
      <c r="DB91" s="103">
        <f>IFERROR(VLOOKUP(B91,'[1]14'!B:D,3,0),"0")</f>
        <v>0</v>
      </c>
      <c r="DC91" s="103">
        <f>IFERROR(VLOOKUP(B91,'[1]14'!B:E,4,0),"0")</f>
        <v>0</v>
      </c>
      <c r="DD91" s="103">
        <f>IFERROR(VLOOKUP(B91,'[1]14'!B:F,5,0),"0")</f>
        <v>0</v>
      </c>
      <c r="DE91" s="103">
        <f>IFERROR(VLOOKUP(B91,'[1]14'!B:J,9,0),"0")</f>
        <v>0</v>
      </c>
      <c r="DF91" s="103">
        <f>IFERROR(VLOOKUP(B91,'[1]14'!B:K,10,0),"0")</f>
        <v>0</v>
      </c>
      <c r="DG91" s="103">
        <f>IFERROR(VLOOKUP(B91,'[1]14'!B:L,11,0),"0")</f>
        <v>0</v>
      </c>
      <c r="DH91" s="101">
        <f t="shared" si="58"/>
        <v>0</v>
      </c>
      <c r="DI91" s="103">
        <f>IFERROR(VLOOKUP(B91,'[1]15'!B:D,3,0),"0")</f>
        <v>0</v>
      </c>
      <c r="DJ91" s="103">
        <f>IFERROR(VLOOKUP(B91,'[1]15'!B:E,4,0),"0")</f>
        <v>0</v>
      </c>
      <c r="DK91" s="103">
        <f>IFERROR(VLOOKUP(B91,'[1]15'!B:F,5,0),"0")</f>
        <v>0</v>
      </c>
      <c r="DL91" s="103">
        <f>IFERROR(VLOOKUP(B91,'[1]15'!B:J,9,0),"0")</f>
        <v>0</v>
      </c>
      <c r="DM91" s="103">
        <f>IFERROR(VLOOKUP(B91,'[1]15'!B:K,10,0),"0")</f>
        <v>0</v>
      </c>
      <c r="DN91" s="103">
        <f>IFERROR(VLOOKUP(B91,'[1]15'!B:L,11,0),"0")</f>
        <v>0</v>
      </c>
      <c r="DO91" s="101">
        <f t="shared" si="59"/>
        <v>0</v>
      </c>
      <c r="DP91" s="103">
        <f>IFERROR(VLOOKUP(B91,'[1]16'!B:D,3,0),"0")</f>
        <v>0</v>
      </c>
      <c r="DQ91" s="103">
        <f>IFERROR(VLOOKUP(B91,'[1]16'!B:E,4,0),"0")</f>
        <v>0</v>
      </c>
      <c r="DR91" s="103">
        <f>IFERROR(VLOOKUP(B91,'[1]16'!B:F,5,0),"0")</f>
        <v>0</v>
      </c>
      <c r="DS91" s="103">
        <f>IFERROR(VLOOKUP(B91,'[1]16'!B:J,9,0),"0")</f>
        <v>0</v>
      </c>
      <c r="DT91" s="103">
        <f>IFERROR(VLOOKUP(B91,'[1]16'!B:K,10,0),"0")</f>
        <v>0</v>
      </c>
      <c r="DU91" s="103">
        <f>IFERROR(VLOOKUP(B91,'[1]16'!B:L,11,0),"0")</f>
        <v>0</v>
      </c>
      <c r="DV91" s="101">
        <f t="shared" si="60"/>
        <v>0</v>
      </c>
      <c r="DW91" s="103">
        <f>IFERROR(VLOOKUP(B91,'[1]17'!B:D,3,0),"0")</f>
        <v>0</v>
      </c>
      <c r="DX91" s="103">
        <f>IFERROR(VLOOKUP(B91,'[1]17'!B:E,4,0),"0")</f>
        <v>0</v>
      </c>
      <c r="DY91" s="103">
        <f>IFERROR(VLOOKUP(B91,'[1]17'!B:F,5,0),"0")</f>
        <v>0</v>
      </c>
      <c r="DZ91" s="103">
        <f>IFERROR(VLOOKUP(B91,'[1]17'!B:J,9,0),"0")</f>
        <v>0</v>
      </c>
      <c r="EA91" s="103">
        <f>IFERROR(VLOOKUP(B91,'[1]17'!B:K,10,0),"0")</f>
        <v>0</v>
      </c>
      <c r="EB91" s="103">
        <f>IFERROR(VLOOKUP(B91,'[1]17'!B:L,11,0),"0")</f>
        <v>0</v>
      </c>
      <c r="EC91" s="101">
        <f t="shared" si="61"/>
        <v>0</v>
      </c>
      <c r="ED91" s="103">
        <f>IFERROR(VLOOKUP(B91,'[1]18'!B:D,3,0),"0")</f>
        <v>0</v>
      </c>
      <c r="EE91" s="103">
        <f>IFERROR(VLOOKUP(B91,'[1]18'!B:E,4,0),"0")</f>
        <v>0</v>
      </c>
      <c r="EF91" s="103">
        <f>IFERROR(VLOOKUP(B91,'[1]18'!B:F,5,0),"0")</f>
        <v>0</v>
      </c>
      <c r="EG91" s="103">
        <f>IFERROR(VLOOKUP(B91,'[1]18'!B:J,9,0),"0")</f>
        <v>0</v>
      </c>
      <c r="EH91" s="103">
        <f>IFERROR(VLOOKUP(B91,'[1]18'!B:K,10,0),"0")</f>
        <v>0</v>
      </c>
      <c r="EI91" s="103">
        <f>IFERROR(VLOOKUP(B91,'[1]18'!B:L,11,0),"0")</f>
        <v>0</v>
      </c>
      <c r="EJ91" s="101">
        <f t="shared" si="62"/>
        <v>0</v>
      </c>
      <c r="EK91" s="103">
        <f>IFERROR(VLOOKUP(B91,'[1]19'!B:D,3,0),"0")</f>
        <v>0</v>
      </c>
      <c r="EL91" s="103">
        <f>IFERROR(VLOOKUP(B91,'[1]19'!B:E,4,0),"0")</f>
        <v>0</v>
      </c>
      <c r="EM91" s="103">
        <f>IFERROR(VLOOKUP(B91,'[1]19'!B:F,5,0),"0")</f>
        <v>0</v>
      </c>
      <c r="EN91" s="103">
        <f>IFERROR(VLOOKUP(B91,'[1]19'!B:J,9,0),"0")</f>
        <v>0</v>
      </c>
      <c r="EO91" s="103">
        <f>IFERROR(VLOOKUP(B91,'[1]19'!B:K,10,0),"0")</f>
        <v>0</v>
      </c>
      <c r="EP91" s="103">
        <f>IFERROR(VLOOKUP(B91,'[1]19'!B:L,11,0),"0")</f>
        <v>0</v>
      </c>
      <c r="EQ91" s="101">
        <f t="shared" si="63"/>
        <v>0</v>
      </c>
      <c r="ER91" s="103">
        <f>IFERROR(VLOOKUP(B91,'[1]20'!B:D,3,0),"0")</f>
        <v>0</v>
      </c>
      <c r="ES91" s="103">
        <f>IFERROR(VLOOKUP(B91,'[1]20'!B:E,4,0),"0")</f>
        <v>0</v>
      </c>
      <c r="ET91" s="103">
        <f>IFERROR(VLOOKUP(B91,'[1]20'!B:F,5,0),"0")</f>
        <v>0</v>
      </c>
      <c r="EU91" s="103">
        <f>IFERROR(VLOOKUP(B91,'[1]20'!B:J,9,0),"0")</f>
        <v>0</v>
      </c>
      <c r="EV91" s="103">
        <f>IFERROR(VLOOKUP(B91,'[1]20'!B:K,10,0),"0")</f>
        <v>0</v>
      </c>
      <c r="EW91" s="103">
        <f>IFERROR(VLOOKUP(B91,'[1]20'!B:L,11,0),"0")</f>
        <v>0</v>
      </c>
      <c r="EX91" s="101">
        <f t="shared" si="64"/>
        <v>0</v>
      </c>
      <c r="EY91" s="103">
        <f>IFERROR(VLOOKUP(B91,'[1]21'!B:D,3,0),"0")</f>
        <v>0</v>
      </c>
      <c r="EZ91" s="103">
        <f>IFERROR(VLOOKUP(B91,'[1]21'!B:E,4,0),"0")</f>
        <v>0</v>
      </c>
      <c r="FA91" s="103">
        <f>IFERROR(VLOOKUP(B91,'[1]21'!B:F,5,0),"0")</f>
        <v>0</v>
      </c>
      <c r="FB91" s="103">
        <f>IFERROR(VLOOKUP(B91,'[1]21'!B:J,9,0),"0")</f>
        <v>0</v>
      </c>
      <c r="FC91" s="103">
        <f>IFERROR(VLOOKUP(B91,'[1]21'!B:K,10,0),"0")</f>
        <v>0</v>
      </c>
      <c r="FD91" s="103">
        <f>IFERROR(VLOOKUP(B91,'[1]21'!B:L,11,0),"0")</f>
        <v>0</v>
      </c>
      <c r="FE91" s="101">
        <f t="shared" si="65"/>
        <v>0</v>
      </c>
      <c r="FF91" s="103">
        <f>IFERROR(VLOOKUP(B91,'[1]22'!B:D,3,0),"0")</f>
        <v>0</v>
      </c>
      <c r="FG91" s="103">
        <f>IFERROR(VLOOKUP(B91,'[1]22'!B:E,4,0),"0")</f>
        <v>0</v>
      </c>
      <c r="FH91" s="103">
        <f>IFERROR(VLOOKUP(B91,'[1]22'!B:F,5,0),"0")</f>
        <v>0</v>
      </c>
      <c r="FI91" s="103">
        <f>IFERROR(VLOOKUP(B91,'[1]22'!B:J,9,0),"0")</f>
        <v>0</v>
      </c>
      <c r="FJ91" s="103">
        <f>IFERROR(VLOOKUP(B91,'[1]22'!B:K,10,0),"0")</f>
        <v>0</v>
      </c>
      <c r="FK91" s="103">
        <f>IFERROR(VLOOKUP(B91,'[1]22'!B:L,11,0),"0")</f>
        <v>0</v>
      </c>
      <c r="FL91" s="101">
        <f t="shared" si="66"/>
        <v>0</v>
      </c>
      <c r="FM91" s="103">
        <f>IFERROR(VLOOKUP(B91,'[1]23'!B:D,3,0),"0")</f>
        <v>0</v>
      </c>
      <c r="FN91" s="103">
        <f>IFERROR(VLOOKUP(B91,'[1]23'!B:E,4,0),"0")</f>
        <v>0</v>
      </c>
      <c r="FO91" s="103">
        <f>IFERROR(VLOOKUP(B91,'[1]23'!B:F,5,0),"0")</f>
        <v>0</v>
      </c>
      <c r="FP91" s="103">
        <f>IFERROR(VLOOKUP(B91,'[1]23'!B:J,9,0),"0")</f>
        <v>0</v>
      </c>
      <c r="FQ91" s="103">
        <f>IFERROR(VLOOKUP(B91,'[1]23'!B:K,10,0),"0")</f>
        <v>0</v>
      </c>
      <c r="FR91" s="103">
        <f>IFERROR(VLOOKUP(B91,'[1]23'!B:L,11,0),"0")</f>
        <v>0</v>
      </c>
      <c r="FS91" s="101">
        <f t="shared" si="67"/>
        <v>0</v>
      </c>
      <c r="FT91" s="103">
        <f>IFERROR(VLOOKUP(B91,'[1]24'!B:D,3,0),"0")</f>
        <v>0</v>
      </c>
      <c r="FU91" s="103">
        <f>IFERROR(VLOOKUP(B91,'[1]24'!B:E,4,0),"0")</f>
        <v>0</v>
      </c>
      <c r="FV91" s="103">
        <f>IFERROR(VLOOKUP(B91,'[1]24'!B:F,5,0),"0")</f>
        <v>0</v>
      </c>
      <c r="FW91" s="103">
        <f>IFERROR(VLOOKUP(B91,'[1]24'!B:J,9,0),"0")</f>
        <v>0</v>
      </c>
      <c r="FX91" s="103">
        <f>IFERROR(VLOOKUP(B91,'[1]24'!B:K,10,0),"0")</f>
        <v>0</v>
      </c>
      <c r="FY91" s="103">
        <f>IFERROR(VLOOKUP(B91,'[1]24'!B:L,11,0),"0")</f>
        <v>0</v>
      </c>
      <c r="FZ91" s="101">
        <f t="shared" si="68"/>
        <v>0</v>
      </c>
      <c r="GA91" s="103">
        <f>IFERROR(VLOOKUP(B91,'[1]25'!B:D,3,0),"0")</f>
        <v>0</v>
      </c>
      <c r="GB91" s="103">
        <f>IFERROR(VLOOKUP(B91,'[1]25'!B:E,4,0),"0")</f>
        <v>0</v>
      </c>
      <c r="GC91" s="103">
        <f>IFERROR(VLOOKUP(B91,'[1]25'!B:F,5,0),"0")</f>
        <v>0</v>
      </c>
      <c r="GD91" s="103">
        <f>IFERROR(VLOOKUP(B91,'[1]25'!B:J,9,0),"0")</f>
        <v>0</v>
      </c>
      <c r="GE91" s="103">
        <f>IFERROR(VLOOKUP(B91,'[1]25'!B:K,10,0),"0")</f>
        <v>0</v>
      </c>
      <c r="GF91" s="103">
        <f>IFERROR(VLOOKUP(B91,'[1]25'!B:L,11,0),"0")</f>
        <v>0</v>
      </c>
      <c r="GG91" s="101">
        <f t="shared" si="69"/>
        <v>0</v>
      </c>
      <c r="GH91" s="103">
        <f>IFERROR(VLOOKUP(B91,'[1]26'!B:D,3,0),"0")</f>
        <v>0</v>
      </c>
      <c r="GI91" s="103">
        <f>IFERROR(VLOOKUP(B91,'[1]26'!B:E,4,0),"0")</f>
        <v>0</v>
      </c>
      <c r="GJ91" s="103">
        <f>IFERROR(VLOOKUP(B91,'[1]26'!B:F,5,0),"0")</f>
        <v>0</v>
      </c>
      <c r="GK91" s="103">
        <f>IFERROR(VLOOKUP(B91,'[1]26'!B:J,9,0),"0")</f>
        <v>0</v>
      </c>
      <c r="GL91" s="103">
        <f>IFERROR(VLOOKUP(B91,'[1]26'!B:K,10,0),"0")</f>
        <v>0</v>
      </c>
      <c r="GM91" s="103">
        <f>IFERROR(VLOOKUP(B91,'[1]26'!B:L,11,0),"0")</f>
        <v>4</v>
      </c>
      <c r="GN91" s="101">
        <f t="shared" si="70"/>
        <v>4</v>
      </c>
      <c r="GO91" s="103">
        <f>IFERROR(VLOOKUP(B91,'[1]27'!B:D,3,0),"0")</f>
        <v>0</v>
      </c>
      <c r="GP91" s="103">
        <f>IFERROR(VLOOKUP(B91,'[1]27'!B:E,4,0),"0")</f>
        <v>0</v>
      </c>
      <c r="GQ91" s="103">
        <f>IFERROR(VLOOKUP(B91,'[1]27'!B:F,5,0),"0")</f>
        <v>0</v>
      </c>
      <c r="GR91" s="103">
        <f>IFERROR(VLOOKUP(B91,'[1]27'!B:J,9,0),"0")</f>
        <v>0</v>
      </c>
      <c r="GS91" s="103">
        <f>IFERROR(VLOOKUP(B91,'[1]27'!B:K,10,0),"0")</f>
        <v>0</v>
      </c>
      <c r="GT91" s="103">
        <f>IFERROR(VLOOKUP(B91,'[1]27'!B:L,11,0),"0")</f>
        <v>0</v>
      </c>
      <c r="GU91" s="101">
        <f t="shared" si="71"/>
        <v>0</v>
      </c>
      <c r="GV91" s="103">
        <f>IFERROR(VLOOKUP(B91,'[1]28'!B:D,3,0),"0")</f>
        <v>0</v>
      </c>
      <c r="GW91" s="103">
        <f>IFERROR(VLOOKUP(B91,'[1]28'!B:E,4,0),"0")</f>
        <v>0</v>
      </c>
      <c r="GX91" s="103">
        <f>IFERROR(VLOOKUP(B91,'[1]28'!B:F,5,0),"0")</f>
        <v>0</v>
      </c>
      <c r="GY91" s="103">
        <f>IFERROR(VLOOKUP(B91,'[1]28'!B:J,9,0),"0")</f>
        <v>0</v>
      </c>
      <c r="GZ91" s="103">
        <f>IFERROR(VLOOKUP(B91,'[1]28'!B:K,10,0),"0")</f>
        <v>0</v>
      </c>
      <c r="HA91" s="103">
        <f>IFERROR(VLOOKUP(B91,'[1]28'!B:L,11,0),"0")</f>
        <v>0</v>
      </c>
      <c r="HB91" s="101">
        <f t="shared" si="72"/>
        <v>0</v>
      </c>
      <c r="HC91" s="103">
        <f>IFERROR(VLOOKUP(B91,'[1]29'!B:D,3,0),"0")</f>
        <v>0</v>
      </c>
      <c r="HD91" s="103">
        <f>IFERROR(VLOOKUP(B91,'[1]29'!B:E,4,0),"0")</f>
        <v>0</v>
      </c>
      <c r="HE91" s="103">
        <f>IFERROR(VLOOKUP(B91,'[1]29'!B:F,5,0),"0")</f>
        <v>0</v>
      </c>
      <c r="HF91" s="103">
        <f>IFERROR(VLOOKUP(B91,'[1]29'!B:J,9,0),"0")</f>
        <v>0</v>
      </c>
      <c r="HG91" s="103">
        <f>IFERROR(VLOOKUP(B91,'[1]29'!B:K,10,0),"0")</f>
        <v>0</v>
      </c>
      <c r="HH91" s="103">
        <f>IFERROR(VLOOKUP(B91,'[1]29'!B:L,11,0),"0")</f>
        <v>0</v>
      </c>
      <c r="HI91" s="101">
        <f t="shared" si="73"/>
        <v>0</v>
      </c>
      <c r="HJ91" s="103">
        <f>IFERROR(VLOOKUP(B91,'[1]30'!B:D,3,0),"0")</f>
        <v>0</v>
      </c>
      <c r="HK91" s="103">
        <f>IFERROR(VLOOKUP(B91,'[1]30'!B:E,4,0),"0")</f>
        <v>0</v>
      </c>
      <c r="HL91" s="103">
        <f>IFERROR(VLOOKUP(B91,'[1]30'!B:F,5,0),"0")</f>
        <v>0</v>
      </c>
      <c r="HM91" s="103">
        <f>IFERROR(VLOOKUP(B91,'[1]30'!B:J,9,0),"0")</f>
        <v>0</v>
      </c>
      <c r="HN91" s="103">
        <f>IFERROR(VLOOKUP(B91,'[1]30'!B:K,10,0),"0")</f>
        <v>0</v>
      </c>
      <c r="HO91" s="103">
        <f>IFERROR(VLOOKUP(B91,'[1]30'!B:L,11,0),"0")</f>
        <v>0</v>
      </c>
      <c r="HP91" s="101">
        <f t="shared" si="74"/>
        <v>0</v>
      </c>
      <c r="HQ91" s="103">
        <f>IFERROR(VLOOKUP(B91,'[1]31'!B:D,3,0),"0")</f>
        <v>0</v>
      </c>
      <c r="HR91" s="103">
        <f>IFERROR(VLOOKUP(B91,'[1]31'!B:E,4,0),"0")</f>
        <v>0</v>
      </c>
      <c r="HS91" s="103">
        <f>IFERROR(VLOOKUP(B91,'[1]31'!B:F,5,0),"0")</f>
        <v>0</v>
      </c>
      <c r="HT91" s="103">
        <f>IFERROR(VLOOKUP(B91,'[1]31'!B:J,9,0),"0")</f>
        <v>0</v>
      </c>
      <c r="HU91" s="103">
        <f>IFERROR(VLOOKUP(B91,'[1]31'!B:K,10,0),"0")</f>
        <v>0</v>
      </c>
      <c r="HV91" s="103">
        <f>IFERROR(VLOOKUP(B91,'[1]31'!B:L,11,0),"0")</f>
        <v>0</v>
      </c>
      <c r="HW91" s="101">
        <f t="shared" si="75"/>
        <v>0</v>
      </c>
    </row>
    <row r="92" spans="1:231" x14ac:dyDescent="0.6">
      <c r="A92" s="83">
        <v>89</v>
      </c>
      <c r="B92" s="83">
        <v>1100001</v>
      </c>
      <c r="C92" s="84" t="s">
        <v>16952</v>
      </c>
      <c r="D92" s="83" t="s">
        <v>169</v>
      </c>
      <c r="E92" s="85">
        <v>4.43</v>
      </c>
      <c r="F92" s="99">
        <f t="shared" si="41"/>
        <v>0</v>
      </c>
      <c r="G92" s="100">
        <f t="shared" si="76"/>
        <v>0</v>
      </c>
      <c r="H92" s="100">
        <f t="shared" si="76"/>
        <v>0</v>
      </c>
      <c r="I92" s="100">
        <f t="shared" si="76"/>
        <v>0</v>
      </c>
      <c r="J92" s="100">
        <f t="shared" si="76"/>
        <v>0</v>
      </c>
      <c r="K92" s="100">
        <f t="shared" si="76"/>
        <v>0</v>
      </c>
      <c r="L92" s="100">
        <f t="shared" si="76"/>
        <v>50</v>
      </c>
      <c r="M92" s="101">
        <f t="shared" si="44"/>
        <v>50</v>
      </c>
      <c r="N92" s="102">
        <f t="shared" si="43"/>
        <v>0</v>
      </c>
      <c r="O92" s="103">
        <f>IFERROR(VLOOKUP(B92,'[1]1'!B:D,3,0),"0")</f>
        <v>0</v>
      </c>
      <c r="P92" s="103">
        <f>IFERROR(VLOOKUP(B92,'[1]1'!B:E,4,0),"0")</f>
        <v>0</v>
      </c>
      <c r="Q92" s="103">
        <f>IFERROR(VLOOKUP(B92,'[1]1'!B:F,5,0),"0")</f>
        <v>0</v>
      </c>
      <c r="R92" s="103">
        <f>IFERROR(VLOOKUP(B92,'[1]1'!B:J,9,0),"0")</f>
        <v>0</v>
      </c>
      <c r="S92" s="103">
        <f>IFERROR(VLOOKUP(B92,'[1]1'!B:K,10,0),"0")</f>
        <v>0</v>
      </c>
      <c r="T92" s="103">
        <f>IFERROR(VLOOKUP(B92,'[1]1'!B:L,11,0),"0")</f>
        <v>0</v>
      </c>
      <c r="U92" s="101">
        <f t="shared" si="45"/>
        <v>0</v>
      </c>
      <c r="V92" s="103">
        <f>IFERROR(VLOOKUP(B92,'[1]2'!B:D,3,0),"0")</f>
        <v>0</v>
      </c>
      <c r="W92" s="103">
        <f>IFERROR(VLOOKUP(B92,'[1]2'!B:E,4,0),"0")</f>
        <v>0</v>
      </c>
      <c r="X92" s="103">
        <f>IFERROR(VLOOKUP(B92,'[1]2'!B:F,5,0),"0")</f>
        <v>0</v>
      </c>
      <c r="Y92" s="103">
        <f>IFERROR(VLOOKUP(B92,'[1]2'!B:J,9,0),"0")</f>
        <v>0</v>
      </c>
      <c r="Z92" s="103">
        <f>IFERROR(VLOOKUP(B92,'[1]2'!B:K,10,0),"0")</f>
        <v>0</v>
      </c>
      <c r="AA92" s="103">
        <f>IFERROR(VLOOKUP(B92,'[1]2'!B:L,11,0),"0")</f>
        <v>0</v>
      </c>
      <c r="AB92" s="101">
        <f t="shared" si="46"/>
        <v>0</v>
      </c>
      <c r="AC92" s="103">
        <f>IFERROR(VLOOKUP(B92,'[1]3'!B:D,3,0),"0")</f>
        <v>0</v>
      </c>
      <c r="AD92" s="103">
        <f>IFERROR(VLOOKUP(B92,'[1]3'!B:E,4,0),"0")</f>
        <v>0</v>
      </c>
      <c r="AE92" s="103">
        <f>IFERROR(VLOOKUP(B92,'[1]3'!B:F,5,0),"0")</f>
        <v>0</v>
      </c>
      <c r="AF92" s="103">
        <f>IFERROR(VLOOKUP(B92,'[1]3'!B:J,9,0),"0")</f>
        <v>0</v>
      </c>
      <c r="AG92" s="103">
        <f>IFERROR(VLOOKUP(B92,'[1]3'!B:K,10,0),"0")</f>
        <v>0</v>
      </c>
      <c r="AH92" s="103">
        <f>IFERROR(VLOOKUP(B92,'[1]3'!B:L,11,0),"0")</f>
        <v>0</v>
      </c>
      <c r="AI92" s="101">
        <f t="shared" si="47"/>
        <v>0</v>
      </c>
      <c r="AJ92" s="103">
        <f>IFERROR(VLOOKUP(B92,'[1]4'!B:D,3,0),"0")</f>
        <v>0</v>
      </c>
      <c r="AK92" s="103">
        <f>IFERROR(VLOOKUP(B92,'[1]4'!B:E,4,0),"0")</f>
        <v>0</v>
      </c>
      <c r="AL92" s="103">
        <f>IFERROR(VLOOKUP(B92,'[1]4'!B:F,5,0),"0")</f>
        <v>0</v>
      </c>
      <c r="AM92" s="103">
        <f>IFERROR(VLOOKUP(B92,'[1]4'!B:J,9,0),"0")</f>
        <v>0</v>
      </c>
      <c r="AN92" s="103">
        <f>IFERROR(VLOOKUP(B92,'[1]4'!B:K,10,0),"0")</f>
        <v>0</v>
      </c>
      <c r="AO92" s="103">
        <f>IFERROR(VLOOKUP(B92,'[1]4'!B:L,11,0),"0")</f>
        <v>0</v>
      </c>
      <c r="AP92" s="101">
        <f t="shared" si="48"/>
        <v>0</v>
      </c>
      <c r="AQ92" s="103">
        <f>IFERROR(VLOOKUP(B92,'[1]5'!B:D,3,0),"0")</f>
        <v>0</v>
      </c>
      <c r="AR92" s="103">
        <f>IFERROR(VLOOKUP(B92,'[1]5'!B:E,4,0),"0")</f>
        <v>0</v>
      </c>
      <c r="AS92" s="103">
        <f>IFERROR(VLOOKUP(B92,'[1]5'!B:F,5,0),"0")</f>
        <v>0</v>
      </c>
      <c r="AT92" s="103">
        <f>IFERROR(VLOOKUP(B92,'[1]5'!B:J,9,0),"0")</f>
        <v>0</v>
      </c>
      <c r="AU92" s="103">
        <f>IFERROR(VLOOKUP(B92,'[1]5'!B:K,10,0),"0")</f>
        <v>0</v>
      </c>
      <c r="AV92" s="103">
        <f>IFERROR(VLOOKUP(B92,'[1]5'!B:L,11,0),"0")</f>
        <v>0</v>
      </c>
      <c r="AW92" s="101">
        <f t="shared" si="49"/>
        <v>0</v>
      </c>
      <c r="AX92" s="103">
        <f>IFERROR(VLOOKUP(B92,'[1]6'!B:D,3,0),"0")</f>
        <v>0</v>
      </c>
      <c r="AY92" s="103">
        <f>IFERROR(VLOOKUP(B92,'[1]6'!B:E,4,0),"0")</f>
        <v>0</v>
      </c>
      <c r="AZ92" s="103">
        <f>IFERROR(VLOOKUP(B92,'[1]6'!B:F,5,0),"0")</f>
        <v>0</v>
      </c>
      <c r="BA92" s="103">
        <f>IFERROR(VLOOKUP(B92,'[1]6'!B:J,9,0),"0")</f>
        <v>0</v>
      </c>
      <c r="BB92" s="103">
        <f>IFERROR(VLOOKUP(B92,'[1]6'!B:K,10,0),"0")</f>
        <v>0</v>
      </c>
      <c r="BC92" s="103">
        <f>IFERROR(VLOOKUP(B92,'[1]6'!B:L,11,0),"0")</f>
        <v>0</v>
      </c>
      <c r="BD92" s="101">
        <f t="shared" si="50"/>
        <v>0</v>
      </c>
      <c r="BE92" s="103">
        <f>IFERROR(VLOOKUP(B92,'[1]7'!B:D,3,0),"0")</f>
        <v>0</v>
      </c>
      <c r="BF92" s="103">
        <f>IFERROR(VLOOKUP(B92,'[1]7'!B:E,4,0),"0")</f>
        <v>0</v>
      </c>
      <c r="BG92" s="103">
        <f>IFERROR(VLOOKUP(B92,'[1]7'!B:F,5,0),"0")</f>
        <v>0</v>
      </c>
      <c r="BH92" s="103">
        <f>IFERROR(VLOOKUP(B92,'[1]7'!B:J,9,0),"0")</f>
        <v>0</v>
      </c>
      <c r="BI92" s="103">
        <f>IFERROR(VLOOKUP(B92,'[1]7'!B:K,10,0),"0")</f>
        <v>0</v>
      </c>
      <c r="BJ92" s="103">
        <f>IFERROR(VLOOKUP(B92,'[1]7'!B:L,11,0),"0")</f>
        <v>0</v>
      </c>
      <c r="BK92" s="101">
        <f t="shared" si="51"/>
        <v>0</v>
      </c>
      <c r="BL92" s="103">
        <f>IFERROR(VLOOKUP(B92,'[1]8'!B:D,3,0),"0")</f>
        <v>0</v>
      </c>
      <c r="BM92" s="103">
        <f>IFERROR(VLOOKUP(B92,'[1]8'!B:E,4,0),"0")</f>
        <v>0</v>
      </c>
      <c r="BN92" s="103">
        <f>IFERROR(VLOOKUP(B92,'[1]8'!B:F,5,0),"0")</f>
        <v>0</v>
      </c>
      <c r="BO92" s="103">
        <f>IFERROR(VLOOKUP(B92,'[1]8'!B:J,9,0),"0")</f>
        <v>0</v>
      </c>
      <c r="BP92" s="103">
        <f>IFERROR(VLOOKUP(B92,'[1]8'!B:K,10,0),"0")</f>
        <v>0</v>
      </c>
      <c r="BQ92" s="103">
        <f>IFERROR(VLOOKUP(B92,'[1]8'!B:L,11,0),"0")</f>
        <v>0</v>
      </c>
      <c r="BR92" s="101">
        <f t="shared" si="52"/>
        <v>0</v>
      </c>
      <c r="BS92" s="103">
        <f>IFERROR(VLOOKUP(B92,'[1]9'!B:D,3,0),"0")</f>
        <v>0</v>
      </c>
      <c r="BT92" s="103">
        <f>IFERROR(VLOOKUP(B92,'[1]9'!B:E,4,0),"0")</f>
        <v>0</v>
      </c>
      <c r="BU92" s="103">
        <f>IFERROR(VLOOKUP(B92,'[1]9'!B:F,5,0),"0")</f>
        <v>0</v>
      </c>
      <c r="BV92" s="103">
        <f>IFERROR(VLOOKUP(B92,'[1]9'!B:J,9,0),"0")</f>
        <v>0</v>
      </c>
      <c r="BW92" s="103">
        <f>IFERROR(VLOOKUP(B92,'[1]9'!B:K,10,0),"0")</f>
        <v>0</v>
      </c>
      <c r="BX92" s="103">
        <f>IFERROR(VLOOKUP(B92,'[1]9'!B:L,11,0),"0")</f>
        <v>0</v>
      </c>
      <c r="BY92" s="101">
        <f t="shared" si="53"/>
        <v>0</v>
      </c>
      <c r="BZ92" s="103">
        <f>IFERROR(VLOOKUP(B92,'[1]10'!B:D,3,0),"0")</f>
        <v>0</v>
      </c>
      <c r="CA92" s="103">
        <f>IFERROR(VLOOKUP(B92,'[1]10'!B:E,4,0),"0")</f>
        <v>0</v>
      </c>
      <c r="CB92" s="103">
        <f>IFERROR(VLOOKUP(B92,'[1]10'!B:F,5,0),"0")</f>
        <v>0</v>
      </c>
      <c r="CC92" s="103">
        <f>IFERROR(VLOOKUP(B92,'[1]10'!B:J,9,0),"0")</f>
        <v>0</v>
      </c>
      <c r="CD92" s="103">
        <f>IFERROR(VLOOKUP(B92,'[1]10'!B:K,10,0),"0")</f>
        <v>0</v>
      </c>
      <c r="CE92" s="103">
        <f>IFERROR(VLOOKUP(B92,'[1]10'!B:L,11,0),"0")</f>
        <v>0</v>
      </c>
      <c r="CF92" s="101">
        <f t="shared" si="54"/>
        <v>0</v>
      </c>
      <c r="CG92" s="103">
        <f>IFERROR(VLOOKUP(B92,'[1]11'!B:D,3,0),"0")</f>
        <v>0</v>
      </c>
      <c r="CH92" s="103">
        <f>IFERROR(VLOOKUP(B92,'[1]11'!B:E,4,0),"0")</f>
        <v>0</v>
      </c>
      <c r="CI92" s="103">
        <f>IFERROR(VLOOKUP(B92,'[1]11'!B:F,5,0),"0")</f>
        <v>0</v>
      </c>
      <c r="CJ92" s="103">
        <f>IFERROR(VLOOKUP(B92,'[1]11'!B:J,9,0),"0")</f>
        <v>0</v>
      </c>
      <c r="CK92" s="103">
        <f>IFERROR(VLOOKUP(B92,'[1]11'!B:K,10,0),"0")</f>
        <v>0</v>
      </c>
      <c r="CL92" s="103">
        <f>IFERROR(VLOOKUP(B92,'[1]11'!B:L,11,0),"0")</f>
        <v>0</v>
      </c>
      <c r="CM92" s="101">
        <f t="shared" si="55"/>
        <v>0</v>
      </c>
      <c r="CN92" s="103">
        <f>IFERROR(VLOOKUP(B92,'[1]12'!B:D,3,0),"0")</f>
        <v>0</v>
      </c>
      <c r="CO92" s="103">
        <f>IFERROR(VLOOKUP(B92,'[1]12'!B:E,4,0),"0")</f>
        <v>0</v>
      </c>
      <c r="CP92" s="103">
        <f>IFERROR(VLOOKUP(B92,'[1]12'!B:F,5,0),"0")</f>
        <v>0</v>
      </c>
      <c r="CQ92" s="103">
        <f>IFERROR(VLOOKUP(B92,'[1]12'!B:J,9,0),"0")</f>
        <v>0</v>
      </c>
      <c r="CR92" s="103">
        <f>IFERROR(VLOOKUP(B92,'[1]12'!B:K,10,0),"0")</f>
        <v>0</v>
      </c>
      <c r="CS92" s="103">
        <f>IFERROR(VLOOKUP(B92,'[1]12'!B:L,11,0),"0")</f>
        <v>0</v>
      </c>
      <c r="CT92" s="101">
        <f t="shared" si="56"/>
        <v>0</v>
      </c>
      <c r="CU92" s="103">
        <f>IFERROR(VLOOKUP(B92,'[1]13'!B:D,3,0),"0")</f>
        <v>0</v>
      </c>
      <c r="CV92" s="103">
        <f>IFERROR(VLOOKUP(B92,'[1]13'!B:E,4,0),"0")</f>
        <v>0</v>
      </c>
      <c r="CW92" s="103">
        <f>IFERROR(VLOOKUP(B92,'[1]13'!B:F,5,0),"0")</f>
        <v>0</v>
      </c>
      <c r="CX92" s="103">
        <f>IFERROR(VLOOKUP(B92,'[1]13'!B:J,9,0),"0")</f>
        <v>0</v>
      </c>
      <c r="CY92" s="103">
        <f>IFERROR(VLOOKUP(B92,'[1]13'!B:K,10,0),"0")</f>
        <v>0</v>
      </c>
      <c r="CZ92" s="103">
        <f>IFERROR(VLOOKUP(B92,'[1]13'!B:L,11,0),"0")</f>
        <v>0</v>
      </c>
      <c r="DA92" s="101">
        <f t="shared" si="57"/>
        <v>0</v>
      </c>
      <c r="DB92" s="103">
        <f>IFERROR(VLOOKUP(B92,'[1]14'!B:D,3,0),"0")</f>
        <v>0</v>
      </c>
      <c r="DC92" s="103">
        <f>IFERROR(VLOOKUP(B92,'[1]14'!B:E,4,0),"0")</f>
        <v>0</v>
      </c>
      <c r="DD92" s="103">
        <f>IFERROR(VLOOKUP(B92,'[1]14'!B:F,5,0),"0")</f>
        <v>0</v>
      </c>
      <c r="DE92" s="103">
        <f>IFERROR(VLOOKUP(B92,'[1]14'!B:J,9,0),"0")</f>
        <v>0</v>
      </c>
      <c r="DF92" s="103">
        <f>IFERROR(VLOOKUP(B92,'[1]14'!B:K,10,0),"0")</f>
        <v>0</v>
      </c>
      <c r="DG92" s="103">
        <f>IFERROR(VLOOKUP(B92,'[1]14'!B:L,11,0),"0")</f>
        <v>0</v>
      </c>
      <c r="DH92" s="101">
        <f t="shared" si="58"/>
        <v>0</v>
      </c>
      <c r="DI92" s="103">
        <f>IFERROR(VLOOKUP(B92,'[1]15'!B:D,3,0),"0")</f>
        <v>0</v>
      </c>
      <c r="DJ92" s="103">
        <f>IFERROR(VLOOKUP(B92,'[1]15'!B:E,4,0),"0")</f>
        <v>0</v>
      </c>
      <c r="DK92" s="103">
        <f>IFERROR(VLOOKUP(B92,'[1]15'!B:F,5,0),"0")</f>
        <v>0</v>
      </c>
      <c r="DL92" s="103">
        <f>IFERROR(VLOOKUP(B92,'[1]15'!B:J,9,0),"0")</f>
        <v>0</v>
      </c>
      <c r="DM92" s="103">
        <f>IFERROR(VLOOKUP(B92,'[1]15'!B:K,10,0),"0")</f>
        <v>0</v>
      </c>
      <c r="DN92" s="103">
        <f>IFERROR(VLOOKUP(B92,'[1]15'!B:L,11,0),"0")</f>
        <v>0</v>
      </c>
      <c r="DO92" s="101">
        <f t="shared" si="59"/>
        <v>0</v>
      </c>
      <c r="DP92" s="103">
        <f>IFERROR(VLOOKUP(B92,'[1]16'!B:D,3,0),"0")</f>
        <v>0</v>
      </c>
      <c r="DQ92" s="103">
        <f>IFERROR(VLOOKUP(B92,'[1]16'!B:E,4,0),"0")</f>
        <v>0</v>
      </c>
      <c r="DR92" s="103">
        <f>IFERROR(VLOOKUP(B92,'[1]16'!B:F,5,0),"0")</f>
        <v>0</v>
      </c>
      <c r="DS92" s="103">
        <f>IFERROR(VLOOKUP(B92,'[1]16'!B:J,9,0),"0")</f>
        <v>0</v>
      </c>
      <c r="DT92" s="103">
        <f>IFERROR(VLOOKUP(B92,'[1]16'!B:K,10,0),"0")</f>
        <v>0</v>
      </c>
      <c r="DU92" s="103">
        <f>IFERROR(VLOOKUP(B92,'[1]16'!B:L,11,0),"0")</f>
        <v>0</v>
      </c>
      <c r="DV92" s="101">
        <f t="shared" si="60"/>
        <v>0</v>
      </c>
      <c r="DW92" s="103">
        <f>IFERROR(VLOOKUP(B92,'[1]17'!B:D,3,0),"0")</f>
        <v>0</v>
      </c>
      <c r="DX92" s="103">
        <f>IFERROR(VLOOKUP(B92,'[1]17'!B:E,4,0),"0")</f>
        <v>0</v>
      </c>
      <c r="DY92" s="103">
        <f>IFERROR(VLOOKUP(B92,'[1]17'!B:F,5,0),"0")</f>
        <v>0</v>
      </c>
      <c r="DZ92" s="103">
        <f>IFERROR(VLOOKUP(B92,'[1]17'!B:J,9,0),"0")</f>
        <v>0</v>
      </c>
      <c r="EA92" s="103">
        <f>IFERROR(VLOOKUP(B92,'[1]17'!B:K,10,0),"0")</f>
        <v>0</v>
      </c>
      <c r="EB92" s="103">
        <f>IFERROR(VLOOKUP(B92,'[1]17'!B:L,11,0),"0")</f>
        <v>0</v>
      </c>
      <c r="EC92" s="101">
        <f t="shared" si="61"/>
        <v>0</v>
      </c>
      <c r="ED92" s="103">
        <f>IFERROR(VLOOKUP(B92,'[1]18'!B:D,3,0),"0")</f>
        <v>0</v>
      </c>
      <c r="EE92" s="103">
        <f>IFERROR(VLOOKUP(B92,'[1]18'!B:E,4,0),"0")</f>
        <v>0</v>
      </c>
      <c r="EF92" s="103">
        <f>IFERROR(VLOOKUP(B92,'[1]18'!B:F,5,0),"0")</f>
        <v>0</v>
      </c>
      <c r="EG92" s="103">
        <f>IFERROR(VLOOKUP(B92,'[1]18'!B:J,9,0),"0")</f>
        <v>0</v>
      </c>
      <c r="EH92" s="103">
        <f>IFERROR(VLOOKUP(B92,'[1]18'!B:K,10,0),"0")</f>
        <v>0</v>
      </c>
      <c r="EI92" s="103">
        <f>IFERROR(VLOOKUP(B92,'[1]18'!B:L,11,0),"0")</f>
        <v>0</v>
      </c>
      <c r="EJ92" s="101">
        <f t="shared" si="62"/>
        <v>0</v>
      </c>
      <c r="EK92" s="103">
        <f>IFERROR(VLOOKUP(B92,'[1]19'!B:D,3,0),"0")</f>
        <v>0</v>
      </c>
      <c r="EL92" s="103">
        <f>IFERROR(VLOOKUP(B92,'[1]19'!B:E,4,0),"0")</f>
        <v>0</v>
      </c>
      <c r="EM92" s="103">
        <f>IFERROR(VLOOKUP(B92,'[1]19'!B:F,5,0),"0")</f>
        <v>0</v>
      </c>
      <c r="EN92" s="103">
        <f>IFERROR(VLOOKUP(B92,'[1]19'!B:J,9,0),"0")</f>
        <v>0</v>
      </c>
      <c r="EO92" s="103">
        <f>IFERROR(VLOOKUP(B92,'[1]19'!B:K,10,0),"0")</f>
        <v>0</v>
      </c>
      <c r="EP92" s="103">
        <f>IFERROR(VLOOKUP(B92,'[1]19'!B:L,11,0),"0")</f>
        <v>0</v>
      </c>
      <c r="EQ92" s="101">
        <f t="shared" si="63"/>
        <v>0</v>
      </c>
      <c r="ER92" s="103">
        <f>IFERROR(VLOOKUP(B92,'[1]20'!B:D,3,0),"0")</f>
        <v>0</v>
      </c>
      <c r="ES92" s="103">
        <f>IFERROR(VLOOKUP(B92,'[1]20'!B:E,4,0),"0")</f>
        <v>0</v>
      </c>
      <c r="ET92" s="103">
        <f>IFERROR(VLOOKUP(B92,'[1]20'!B:F,5,0),"0")</f>
        <v>0</v>
      </c>
      <c r="EU92" s="103">
        <f>IFERROR(VLOOKUP(B92,'[1]20'!B:J,9,0),"0")</f>
        <v>0</v>
      </c>
      <c r="EV92" s="103">
        <f>IFERROR(VLOOKUP(B92,'[1]20'!B:K,10,0),"0")</f>
        <v>0</v>
      </c>
      <c r="EW92" s="103">
        <f>IFERROR(VLOOKUP(B92,'[1]20'!B:L,11,0),"0")</f>
        <v>0</v>
      </c>
      <c r="EX92" s="101">
        <f t="shared" si="64"/>
        <v>0</v>
      </c>
      <c r="EY92" s="103">
        <f>IFERROR(VLOOKUP(B92,'[1]21'!B:D,3,0),"0")</f>
        <v>0</v>
      </c>
      <c r="EZ92" s="103">
        <f>IFERROR(VLOOKUP(B92,'[1]21'!B:E,4,0),"0")</f>
        <v>0</v>
      </c>
      <c r="FA92" s="103">
        <f>IFERROR(VLOOKUP(B92,'[1]21'!B:F,5,0),"0")</f>
        <v>0</v>
      </c>
      <c r="FB92" s="103">
        <f>IFERROR(VLOOKUP(B92,'[1]21'!B:J,9,0),"0")</f>
        <v>0</v>
      </c>
      <c r="FC92" s="103">
        <f>IFERROR(VLOOKUP(B92,'[1]21'!B:K,10,0),"0")</f>
        <v>0</v>
      </c>
      <c r="FD92" s="103">
        <f>IFERROR(VLOOKUP(B92,'[1]21'!B:L,11,0),"0")</f>
        <v>0</v>
      </c>
      <c r="FE92" s="101">
        <f t="shared" si="65"/>
        <v>0</v>
      </c>
      <c r="FF92" s="103">
        <f>IFERROR(VLOOKUP(B92,'[1]22'!B:D,3,0),"0")</f>
        <v>0</v>
      </c>
      <c r="FG92" s="103">
        <f>IFERROR(VLOOKUP(B92,'[1]22'!B:E,4,0),"0")</f>
        <v>0</v>
      </c>
      <c r="FH92" s="103">
        <f>IFERROR(VLOOKUP(B92,'[1]22'!B:F,5,0),"0")</f>
        <v>0</v>
      </c>
      <c r="FI92" s="103">
        <f>IFERROR(VLOOKUP(B92,'[1]22'!B:J,9,0),"0")</f>
        <v>0</v>
      </c>
      <c r="FJ92" s="103">
        <f>IFERROR(VLOOKUP(B92,'[1]22'!B:K,10,0),"0")</f>
        <v>0</v>
      </c>
      <c r="FK92" s="103">
        <f>IFERROR(VLOOKUP(B92,'[1]22'!B:L,11,0),"0")</f>
        <v>0</v>
      </c>
      <c r="FL92" s="101">
        <f t="shared" si="66"/>
        <v>0</v>
      </c>
      <c r="FM92" s="103">
        <f>IFERROR(VLOOKUP(B92,'[1]23'!B:D,3,0),"0")</f>
        <v>0</v>
      </c>
      <c r="FN92" s="103">
        <f>IFERROR(VLOOKUP(B92,'[1]23'!B:E,4,0),"0")</f>
        <v>0</v>
      </c>
      <c r="FO92" s="103">
        <f>IFERROR(VLOOKUP(B92,'[1]23'!B:F,5,0),"0")</f>
        <v>0</v>
      </c>
      <c r="FP92" s="103">
        <f>IFERROR(VLOOKUP(B92,'[1]23'!B:J,9,0),"0")</f>
        <v>0</v>
      </c>
      <c r="FQ92" s="103">
        <f>IFERROR(VLOOKUP(B92,'[1]23'!B:K,10,0),"0")</f>
        <v>0</v>
      </c>
      <c r="FR92" s="103">
        <f>IFERROR(VLOOKUP(B92,'[1]23'!B:L,11,0),"0")</f>
        <v>0</v>
      </c>
      <c r="FS92" s="101">
        <f t="shared" si="67"/>
        <v>0</v>
      </c>
      <c r="FT92" s="103">
        <f>IFERROR(VLOOKUP(B92,'[1]24'!B:D,3,0),"0")</f>
        <v>0</v>
      </c>
      <c r="FU92" s="103">
        <f>IFERROR(VLOOKUP(B92,'[1]24'!B:E,4,0),"0")</f>
        <v>0</v>
      </c>
      <c r="FV92" s="103">
        <f>IFERROR(VLOOKUP(B92,'[1]24'!B:F,5,0),"0")</f>
        <v>0</v>
      </c>
      <c r="FW92" s="103">
        <f>IFERROR(VLOOKUP(B92,'[1]24'!B:J,9,0),"0")</f>
        <v>0</v>
      </c>
      <c r="FX92" s="103">
        <f>IFERROR(VLOOKUP(B92,'[1]24'!B:K,10,0),"0")</f>
        <v>0</v>
      </c>
      <c r="FY92" s="103">
        <f>IFERROR(VLOOKUP(B92,'[1]24'!B:L,11,0),"0")</f>
        <v>0</v>
      </c>
      <c r="FZ92" s="101">
        <f t="shared" si="68"/>
        <v>0</v>
      </c>
      <c r="GA92" s="103">
        <f>IFERROR(VLOOKUP(B92,'[1]25'!B:D,3,0),"0")</f>
        <v>0</v>
      </c>
      <c r="GB92" s="103">
        <f>IFERROR(VLOOKUP(B92,'[1]25'!B:E,4,0),"0")</f>
        <v>0</v>
      </c>
      <c r="GC92" s="103">
        <f>IFERROR(VLOOKUP(B92,'[1]25'!B:F,5,0),"0")</f>
        <v>0</v>
      </c>
      <c r="GD92" s="103">
        <f>IFERROR(VLOOKUP(B92,'[1]25'!B:J,9,0),"0")</f>
        <v>0</v>
      </c>
      <c r="GE92" s="103">
        <f>IFERROR(VLOOKUP(B92,'[1]25'!B:K,10,0),"0")</f>
        <v>0</v>
      </c>
      <c r="GF92" s="103">
        <f>IFERROR(VLOOKUP(B92,'[1]25'!B:L,11,0),"0")</f>
        <v>0</v>
      </c>
      <c r="GG92" s="101">
        <f t="shared" si="69"/>
        <v>0</v>
      </c>
      <c r="GH92" s="103">
        <f>IFERROR(VLOOKUP(B92,'[1]26'!B:D,3,0),"0")</f>
        <v>0</v>
      </c>
      <c r="GI92" s="103">
        <f>IFERROR(VLOOKUP(B92,'[1]26'!B:E,4,0),"0")</f>
        <v>0</v>
      </c>
      <c r="GJ92" s="103">
        <f>IFERROR(VLOOKUP(B92,'[1]26'!B:F,5,0),"0")</f>
        <v>0</v>
      </c>
      <c r="GK92" s="103">
        <f>IFERROR(VLOOKUP(B92,'[1]26'!B:J,9,0),"0")</f>
        <v>0</v>
      </c>
      <c r="GL92" s="103">
        <f>IFERROR(VLOOKUP(B92,'[1]26'!B:K,10,0),"0")</f>
        <v>0</v>
      </c>
      <c r="GM92" s="103">
        <f>IFERROR(VLOOKUP(B92,'[1]26'!B:L,11,0),"0")</f>
        <v>50</v>
      </c>
      <c r="GN92" s="101">
        <f t="shared" si="70"/>
        <v>50</v>
      </c>
      <c r="GO92" s="103">
        <f>IFERROR(VLOOKUP(B92,'[1]27'!B:D,3,0),"0")</f>
        <v>0</v>
      </c>
      <c r="GP92" s="103">
        <f>IFERROR(VLOOKUP(B92,'[1]27'!B:E,4,0),"0")</f>
        <v>0</v>
      </c>
      <c r="GQ92" s="103">
        <f>IFERROR(VLOOKUP(B92,'[1]27'!B:F,5,0),"0")</f>
        <v>0</v>
      </c>
      <c r="GR92" s="103">
        <f>IFERROR(VLOOKUP(B92,'[1]27'!B:J,9,0),"0")</f>
        <v>0</v>
      </c>
      <c r="GS92" s="103">
        <f>IFERROR(VLOOKUP(B92,'[1]27'!B:K,10,0),"0")</f>
        <v>0</v>
      </c>
      <c r="GT92" s="103">
        <f>IFERROR(VLOOKUP(B92,'[1]27'!B:L,11,0),"0")</f>
        <v>0</v>
      </c>
      <c r="GU92" s="101">
        <f t="shared" si="71"/>
        <v>0</v>
      </c>
      <c r="GV92" s="103">
        <f>IFERROR(VLOOKUP(B92,'[1]28'!B:D,3,0),"0")</f>
        <v>0</v>
      </c>
      <c r="GW92" s="103">
        <f>IFERROR(VLOOKUP(B92,'[1]28'!B:E,4,0),"0")</f>
        <v>0</v>
      </c>
      <c r="GX92" s="103">
        <f>IFERROR(VLOOKUP(B92,'[1]28'!B:F,5,0),"0")</f>
        <v>0</v>
      </c>
      <c r="GY92" s="103">
        <f>IFERROR(VLOOKUP(B92,'[1]28'!B:J,9,0),"0")</f>
        <v>0</v>
      </c>
      <c r="GZ92" s="103">
        <f>IFERROR(VLOOKUP(B92,'[1]28'!B:K,10,0),"0")</f>
        <v>0</v>
      </c>
      <c r="HA92" s="103">
        <f>IFERROR(VLOOKUP(B92,'[1]28'!B:L,11,0),"0")</f>
        <v>0</v>
      </c>
      <c r="HB92" s="101">
        <f t="shared" si="72"/>
        <v>0</v>
      </c>
      <c r="HC92" s="103">
        <f>IFERROR(VLOOKUP(B92,'[1]29'!B:D,3,0),"0")</f>
        <v>0</v>
      </c>
      <c r="HD92" s="103">
        <f>IFERROR(VLOOKUP(B92,'[1]29'!B:E,4,0),"0")</f>
        <v>0</v>
      </c>
      <c r="HE92" s="103">
        <f>IFERROR(VLOOKUP(B92,'[1]29'!B:F,5,0),"0")</f>
        <v>0</v>
      </c>
      <c r="HF92" s="103">
        <f>IFERROR(VLOOKUP(B92,'[1]29'!B:J,9,0),"0")</f>
        <v>0</v>
      </c>
      <c r="HG92" s="103">
        <f>IFERROR(VLOOKUP(B92,'[1]29'!B:K,10,0),"0")</f>
        <v>0</v>
      </c>
      <c r="HH92" s="103">
        <f>IFERROR(VLOOKUP(B92,'[1]29'!B:L,11,0),"0")</f>
        <v>0</v>
      </c>
      <c r="HI92" s="101">
        <f t="shared" si="73"/>
        <v>0</v>
      </c>
      <c r="HJ92" s="103">
        <f>IFERROR(VLOOKUP(B92,'[1]30'!B:D,3,0),"0")</f>
        <v>0</v>
      </c>
      <c r="HK92" s="103">
        <f>IFERROR(VLOOKUP(B92,'[1]30'!B:E,4,0),"0")</f>
        <v>0</v>
      </c>
      <c r="HL92" s="103">
        <f>IFERROR(VLOOKUP(B92,'[1]30'!B:F,5,0),"0")</f>
        <v>0</v>
      </c>
      <c r="HM92" s="103">
        <f>IFERROR(VLOOKUP(B92,'[1]30'!B:J,9,0),"0")</f>
        <v>0</v>
      </c>
      <c r="HN92" s="103">
        <f>IFERROR(VLOOKUP(B92,'[1]30'!B:K,10,0),"0")</f>
        <v>0</v>
      </c>
      <c r="HO92" s="103">
        <f>IFERROR(VLOOKUP(B92,'[1]30'!B:L,11,0),"0")</f>
        <v>0</v>
      </c>
      <c r="HP92" s="101">
        <f t="shared" si="74"/>
        <v>0</v>
      </c>
      <c r="HQ92" s="103">
        <f>IFERROR(VLOOKUP(B92,'[1]31'!B:D,3,0),"0")</f>
        <v>0</v>
      </c>
      <c r="HR92" s="103">
        <f>IFERROR(VLOOKUP(B92,'[1]31'!B:E,4,0),"0")</f>
        <v>0</v>
      </c>
      <c r="HS92" s="103">
        <f>IFERROR(VLOOKUP(B92,'[1]31'!B:F,5,0),"0")</f>
        <v>0</v>
      </c>
      <c r="HT92" s="103">
        <f>IFERROR(VLOOKUP(B92,'[1]31'!B:J,9,0),"0")</f>
        <v>0</v>
      </c>
      <c r="HU92" s="103">
        <f>IFERROR(VLOOKUP(B92,'[1]31'!B:K,10,0),"0")</f>
        <v>0</v>
      </c>
      <c r="HV92" s="103">
        <f>IFERROR(VLOOKUP(B92,'[1]31'!B:L,11,0),"0")</f>
        <v>0</v>
      </c>
      <c r="HW92" s="101">
        <f t="shared" si="75"/>
        <v>0</v>
      </c>
    </row>
    <row r="93" spans="1:231" x14ac:dyDescent="0.6">
      <c r="A93" s="83">
        <v>90</v>
      </c>
      <c r="B93" s="83">
        <v>1100002</v>
      </c>
      <c r="C93" s="84" t="s">
        <v>16953</v>
      </c>
      <c r="D93" s="83" t="s">
        <v>168</v>
      </c>
      <c r="E93" s="85">
        <v>22.02</v>
      </c>
      <c r="F93" s="99">
        <f t="shared" ref="F93:F119" si="77">+E93*N93</f>
        <v>1717.56</v>
      </c>
      <c r="G93" s="100">
        <f t="shared" si="76"/>
        <v>14</v>
      </c>
      <c r="H93" s="100">
        <f t="shared" si="76"/>
        <v>0</v>
      </c>
      <c r="I93" s="100">
        <f t="shared" si="76"/>
        <v>6</v>
      </c>
      <c r="J93" s="100">
        <f t="shared" si="76"/>
        <v>58</v>
      </c>
      <c r="K93" s="100">
        <f t="shared" si="76"/>
        <v>0</v>
      </c>
      <c r="L93" s="100">
        <f t="shared" si="76"/>
        <v>3</v>
      </c>
      <c r="M93" s="101">
        <f t="shared" si="44"/>
        <v>81</v>
      </c>
      <c r="N93" s="102">
        <f t="shared" si="43"/>
        <v>78</v>
      </c>
      <c r="O93" s="103">
        <f>IFERROR(VLOOKUP(B93,'[1]1'!B:D,3,0),"0")</f>
        <v>0</v>
      </c>
      <c r="P93" s="103">
        <f>IFERROR(VLOOKUP(B93,'[1]1'!B:E,4,0),"0")</f>
        <v>0</v>
      </c>
      <c r="Q93" s="103">
        <f>IFERROR(VLOOKUP(B93,'[1]1'!B:F,5,0),"0")</f>
        <v>3</v>
      </c>
      <c r="R93" s="103">
        <f>IFERROR(VLOOKUP(B93,'[1]1'!B:J,9,0),"0")</f>
        <v>0</v>
      </c>
      <c r="S93" s="103">
        <f>IFERROR(VLOOKUP(B93,'[1]1'!B:K,10,0),"0")</f>
        <v>0</v>
      </c>
      <c r="T93" s="103">
        <f>IFERROR(VLOOKUP(B93,'[1]1'!B:L,11,0),"0")</f>
        <v>0</v>
      </c>
      <c r="U93" s="101">
        <f t="shared" si="45"/>
        <v>3</v>
      </c>
      <c r="V93" s="103">
        <f>IFERROR(VLOOKUP(B93,'[1]2'!B:D,3,0),"0")</f>
        <v>0</v>
      </c>
      <c r="W93" s="103">
        <f>IFERROR(VLOOKUP(B93,'[1]2'!B:E,4,0),"0")</f>
        <v>0</v>
      </c>
      <c r="X93" s="103">
        <f>IFERROR(VLOOKUP(B93,'[1]2'!B:F,5,0),"0")</f>
        <v>0</v>
      </c>
      <c r="Y93" s="103">
        <f>IFERROR(VLOOKUP(B93,'[1]2'!B:J,9,0),"0")</f>
        <v>0</v>
      </c>
      <c r="Z93" s="103">
        <f>IFERROR(VLOOKUP(B93,'[1]2'!B:K,10,0),"0")</f>
        <v>0</v>
      </c>
      <c r="AA93" s="103">
        <f>IFERROR(VLOOKUP(B93,'[1]2'!B:L,11,0),"0")</f>
        <v>0</v>
      </c>
      <c r="AB93" s="101">
        <f t="shared" si="46"/>
        <v>0</v>
      </c>
      <c r="AC93" s="103">
        <f>IFERROR(VLOOKUP(B93,'[1]3'!B:D,3,0),"0")</f>
        <v>0</v>
      </c>
      <c r="AD93" s="103">
        <f>IFERROR(VLOOKUP(B93,'[1]3'!B:E,4,0),"0")</f>
        <v>0</v>
      </c>
      <c r="AE93" s="103">
        <f>IFERROR(VLOOKUP(B93,'[1]3'!B:F,5,0),"0")</f>
        <v>0</v>
      </c>
      <c r="AF93" s="103">
        <f>IFERROR(VLOOKUP(B93,'[1]3'!B:J,9,0),"0")</f>
        <v>4</v>
      </c>
      <c r="AG93" s="103">
        <f>IFERROR(VLOOKUP(B93,'[1]3'!B:K,10,0),"0")</f>
        <v>0</v>
      </c>
      <c r="AH93" s="103">
        <f>IFERROR(VLOOKUP(B93,'[1]3'!B:L,11,0),"0")</f>
        <v>0</v>
      </c>
      <c r="AI93" s="101">
        <f t="shared" si="47"/>
        <v>4</v>
      </c>
      <c r="AJ93" s="103">
        <f>IFERROR(VLOOKUP(B93,'[1]4'!B:D,3,0),"0")</f>
        <v>0</v>
      </c>
      <c r="AK93" s="103">
        <f>IFERROR(VLOOKUP(B93,'[1]4'!B:E,4,0),"0")</f>
        <v>0</v>
      </c>
      <c r="AL93" s="103">
        <f>IFERROR(VLOOKUP(B93,'[1]4'!B:F,5,0),"0")</f>
        <v>3</v>
      </c>
      <c r="AM93" s="103">
        <f>IFERROR(VLOOKUP(B93,'[1]4'!B:J,9,0),"0")</f>
        <v>0</v>
      </c>
      <c r="AN93" s="103">
        <f>IFERROR(VLOOKUP(B93,'[1]4'!B:K,10,0),"0")</f>
        <v>0</v>
      </c>
      <c r="AO93" s="103">
        <f>IFERROR(VLOOKUP(B93,'[1]4'!B:L,11,0),"0")</f>
        <v>0</v>
      </c>
      <c r="AP93" s="101">
        <f t="shared" si="48"/>
        <v>3</v>
      </c>
      <c r="AQ93" s="103">
        <f>IFERROR(VLOOKUP(B93,'[1]5'!B:D,3,0),"0")</f>
        <v>0</v>
      </c>
      <c r="AR93" s="103">
        <f>IFERROR(VLOOKUP(B93,'[1]5'!B:E,4,0),"0")</f>
        <v>0</v>
      </c>
      <c r="AS93" s="103">
        <f>IFERROR(VLOOKUP(B93,'[1]5'!B:F,5,0),"0")</f>
        <v>0</v>
      </c>
      <c r="AT93" s="103">
        <f>IFERROR(VLOOKUP(B93,'[1]5'!B:J,9,0),"0")</f>
        <v>0</v>
      </c>
      <c r="AU93" s="103">
        <f>IFERROR(VLOOKUP(B93,'[1]5'!B:K,10,0),"0")</f>
        <v>0</v>
      </c>
      <c r="AV93" s="103">
        <f>IFERROR(VLOOKUP(B93,'[1]5'!B:L,11,0),"0")</f>
        <v>0</v>
      </c>
      <c r="AW93" s="101">
        <f t="shared" si="49"/>
        <v>0</v>
      </c>
      <c r="AX93" s="103">
        <f>IFERROR(VLOOKUP(B93,'[1]6'!B:D,3,0),"0")</f>
        <v>0</v>
      </c>
      <c r="AY93" s="103">
        <f>IFERROR(VLOOKUP(B93,'[1]6'!B:E,4,0),"0")</f>
        <v>0</v>
      </c>
      <c r="AZ93" s="103">
        <f>IFERROR(VLOOKUP(B93,'[1]6'!B:F,5,0),"0")</f>
        <v>0</v>
      </c>
      <c r="BA93" s="103">
        <f>IFERROR(VLOOKUP(B93,'[1]6'!B:J,9,0),"0")</f>
        <v>0</v>
      </c>
      <c r="BB93" s="103">
        <f>IFERROR(VLOOKUP(B93,'[1]6'!B:K,10,0),"0")</f>
        <v>0</v>
      </c>
      <c r="BC93" s="103">
        <f>IFERROR(VLOOKUP(B93,'[1]6'!B:L,11,0),"0")</f>
        <v>0</v>
      </c>
      <c r="BD93" s="101">
        <f t="shared" si="50"/>
        <v>0</v>
      </c>
      <c r="BE93" s="103">
        <f>IFERROR(VLOOKUP(B93,'[1]7'!B:D,3,0),"0")</f>
        <v>0</v>
      </c>
      <c r="BF93" s="103">
        <f>IFERROR(VLOOKUP(B93,'[1]7'!B:E,4,0),"0")</f>
        <v>0</v>
      </c>
      <c r="BG93" s="103">
        <f>IFERROR(VLOOKUP(B93,'[1]7'!B:F,5,0),"0")</f>
        <v>0</v>
      </c>
      <c r="BH93" s="103">
        <f>IFERROR(VLOOKUP(B93,'[1]7'!B:J,9,0),"0")</f>
        <v>0</v>
      </c>
      <c r="BI93" s="103">
        <f>IFERROR(VLOOKUP(B93,'[1]7'!B:K,10,0),"0")</f>
        <v>0</v>
      </c>
      <c r="BJ93" s="103">
        <f>IFERROR(VLOOKUP(B93,'[1]7'!B:L,11,0),"0")</f>
        <v>0</v>
      </c>
      <c r="BK93" s="101">
        <f t="shared" si="51"/>
        <v>0</v>
      </c>
      <c r="BL93" s="103">
        <f>IFERROR(VLOOKUP(B93,'[1]8'!B:D,3,0),"0")</f>
        <v>0</v>
      </c>
      <c r="BM93" s="103">
        <f>IFERROR(VLOOKUP(B93,'[1]8'!B:E,4,0),"0")</f>
        <v>0</v>
      </c>
      <c r="BN93" s="103">
        <f>IFERROR(VLOOKUP(B93,'[1]8'!B:F,5,0),"0")</f>
        <v>0</v>
      </c>
      <c r="BO93" s="103">
        <f>IFERROR(VLOOKUP(B93,'[1]8'!B:J,9,0),"0")</f>
        <v>0</v>
      </c>
      <c r="BP93" s="103">
        <f>IFERROR(VLOOKUP(B93,'[1]8'!B:K,10,0),"0")</f>
        <v>0</v>
      </c>
      <c r="BQ93" s="103">
        <f>IFERROR(VLOOKUP(B93,'[1]8'!B:L,11,0),"0")</f>
        <v>0</v>
      </c>
      <c r="BR93" s="101">
        <f t="shared" si="52"/>
        <v>0</v>
      </c>
      <c r="BS93" s="103">
        <f>IFERROR(VLOOKUP(B93,'[1]9'!B:D,3,0),"0")</f>
        <v>0</v>
      </c>
      <c r="BT93" s="103">
        <f>IFERROR(VLOOKUP(B93,'[1]9'!B:E,4,0),"0")</f>
        <v>0</v>
      </c>
      <c r="BU93" s="103">
        <f>IFERROR(VLOOKUP(B93,'[1]9'!B:F,5,0),"0")</f>
        <v>0</v>
      </c>
      <c r="BV93" s="103">
        <f>IFERROR(VLOOKUP(B93,'[1]9'!B:J,9,0),"0")</f>
        <v>0</v>
      </c>
      <c r="BW93" s="103">
        <f>IFERROR(VLOOKUP(B93,'[1]9'!B:K,10,0),"0")</f>
        <v>0</v>
      </c>
      <c r="BX93" s="103">
        <f>IFERROR(VLOOKUP(B93,'[1]9'!B:L,11,0),"0")</f>
        <v>0</v>
      </c>
      <c r="BY93" s="101">
        <f t="shared" si="53"/>
        <v>0</v>
      </c>
      <c r="BZ93" s="103">
        <f>IFERROR(VLOOKUP(B93,'[1]10'!B:D,3,0),"0")</f>
        <v>0</v>
      </c>
      <c r="CA93" s="103">
        <f>IFERROR(VLOOKUP(B93,'[1]10'!B:E,4,0),"0")</f>
        <v>0</v>
      </c>
      <c r="CB93" s="103">
        <f>IFERROR(VLOOKUP(B93,'[1]10'!B:F,5,0),"0")</f>
        <v>0</v>
      </c>
      <c r="CC93" s="103">
        <f>IFERROR(VLOOKUP(B93,'[1]10'!B:J,9,0),"0")</f>
        <v>1</v>
      </c>
      <c r="CD93" s="103">
        <f>IFERROR(VLOOKUP(B93,'[1]10'!B:K,10,0),"0")</f>
        <v>0</v>
      </c>
      <c r="CE93" s="103">
        <f>IFERROR(VLOOKUP(B93,'[1]10'!B:L,11,0),"0")</f>
        <v>0</v>
      </c>
      <c r="CF93" s="101">
        <f t="shared" si="54"/>
        <v>1</v>
      </c>
      <c r="CG93" s="103">
        <f>IFERROR(VLOOKUP(B93,'[1]11'!B:D,3,0),"0")</f>
        <v>0</v>
      </c>
      <c r="CH93" s="103">
        <f>IFERROR(VLOOKUP(B93,'[1]11'!B:E,4,0),"0")</f>
        <v>0</v>
      </c>
      <c r="CI93" s="103">
        <f>IFERROR(VLOOKUP(B93,'[1]11'!B:F,5,0),"0")</f>
        <v>0</v>
      </c>
      <c r="CJ93" s="103">
        <f>IFERROR(VLOOKUP(B93,'[1]11'!B:J,9,0),"0")</f>
        <v>1</v>
      </c>
      <c r="CK93" s="103">
        <f>IFERROR(VLOOKUP(B93,'[1]11'!B:K,10,0),"0")</f>
        <v>0</v>
      </c>
      <c r="CL93" s="103">
        <f>IFERROR(VLOOKUP(B93,'[1]11'!B:L,11,0),"0")</f>
        <v>0</v>
      </c>
      <c r="CM93" s="101">
        <f t="shared" si="55"/>
        <v>1</v>
      </c>
      <c r="CN93" s="103">
        <f>IFERROR(VLOOKUP(B93,'[1]12'!B:D,3,0),"0")</f>
        <v>0</v>
      </c>
      <c r="CO93" s="103">
        <f>IFERROR(VLOOKUP(B93,'[1]12'!B:E,4,0),"0")</f>
        <v>0</v>
      </c>
      <c r="CP93" s="103">
        <f>IFERROR(VLOOKUP(B93,'[1]12'!B:F,5,0),"0")</f>
        <v>0</v>
      </c>
      <c r="CQ93" s="103">
        <f>IFERROR(VLOOKUP(B93,'[1]12'!B:J,9,0),"0")</f>
        <v>19</v>
      </c>
      <c r="CR93" s="103">
        <f>IFERROR(VLOOKUP(B93,'[1]12'!B:K,10,0),"0")</f>
        <v>0</v>
      </c>
      <c r="CS93" s="103">
        <f>IFERROR(VLOOKUP(B93,'[1]12'!B:L,11,0),"0")</f>
        <v>0</v>
      </c>
      <c r="CT93" s="101">
        <f t="shared" si="56"/>
        <v>19</v>
      </c>
      <c r="CU93" s="103">
        <f>IFERROR(VLOOKUP(B93,'[1]13'!B:D,3,0),"0")</f>
        <v>0</v>
      </c>
      <c r="CV93" s="103">
        <f>IFERROR(VLOOKUP(B93,'[1]13'!B:E,4,0),"0")</f>
        <v>0</v>
      </c>
      <c r="CW93" s="103">
        <f>IFERROR(VLOOKUP(B93,'[1]13'!B:F,5,0),"0")</f>
        <v>0</v>
      </c>
      <c r="CX93" s="103">
        <f>IFERROR(VLOOKUP(B93,'[1]13'!B:J,9,0),"0")</f>
        <v>0</v>
      </c>
      <c r="CY93" s="103">
        <f>IFERROR(VLOOKUP(B93,'[1]13'!B:K,10,0),"0")</f>
        <v>0</v>
      </c>
      <c r="CZ93" s="103">
        <f>IFERROR(VLOOKUP(B93,'[1]13'!B:L,11,0),"0")</f>
        <v>0</v>
      </c>
      <c r="DA93" s="101">
        <f t="shared" si="57"/>
        <v>0</v>
      </c>
      <c r="DB93" s="103">
        <f>IFERROR(VLOOKUP(B93,'[1]14'!B:D,3,0),"0")</f>
        <v>0</v>
      </c>
      <c r="DC93" s="103">
        <f>IFERROR(VLOOKUP(B93,'[1]14'!B:E,4,0),"0")</f>
        <v>0</v>
      </c>
      <c r="DD93" s="103">
        <f>IFERROR(VLOOKUP(B93,'[1]14'!B:F,5,0),"0")</f>
        <v>0</v>
      </c>
      <c r="DE93" s="103">
        <f>IFERROR(VLOOKUP(B93,'[1]14'!B:J,9,0),"0")</f>
        <v>12</v>
      </c>
      <c r="DF93" s="103">
        <f>IFERROR(VLOOKUP(B93,'[1]14'!B:K,10,0),"0")</f>
        <v>0</v>
      </c>
      <c r="DG93" s="103">
        <f>IFERROR(VLOOKUP(B93,'[1]14'!B:L,11,0),"0")</f>
        <v>0</v>
      </c>
      <c r="DH93" s="101">
        <f t="shared" si="58"/>
        <v>12</v>
      </c>
      <c r="DI93" s="103">
        <f>IFERROR(VLOOKUP(B93,'[1]15'!B:D,3,0),"0")</f>
        <v>0</v>
      </c>
      <c r="DJ93" s="103">
        <f>IFERROR(VLOOKUP(B93,'[1]15'!B:E,4,0),"0")</f>
        <v>0</v>
      </c>
      <c r="DK93" s="103">
        <f>IFERROR(VLOOKUP(B93,'[1]15'!B:F,5,0),"0")</f>
        <v>0</v>
      </c>
      <c r="DL93" s="103">
        <f>IFERROR(VLOOKUP(B93,'[1]15'!B:J,9,0),"0")</f>
        <v>0</v>
      </c>
      <c r="DM93" s="103">
        <f>IFERROR(VLOOKUP(B93,'[1]15'!B:K,10,0),"0")</f>
        <v>0</v>
      </c>
      <c r="DN93" s="103">
        <f>IFERROR(VLOOKUP(B93,'[1]15'!B:L,11,0),"0")</f>
        <v>0</v>
      </c>
      <c r="DO93" s="101">
        <f t="shared" si="59"/>
        <v>0</v>
      </c>
      <c r="DP93" s="103">
        <f>IFERROR(VLOOKUP(B93,'[1]16'!B:D,3,0),"0")</f>
        <v>0</v>
      </c>
      <c r="DQ93" s="103">
        <f>IFERROR(VLOOKUP(B93,'[1]16'!B:E,4,0),"0")</f>
        <v>0</v>
      </c>
      <c r="DR93" s="103">
        <f>IFERROR(VLOOKUP(B93,'[1]16'!B:F,5,0),"0")</f>
        <v>0</v>
      </c>
      <c r="DS93" s="103">
        <f>IFERROR(VLOOKUP(B93,'[1]16'!B:J,9,0),"0")</f>
        <v>0</v>
      </c>
      <c r="DT93" s="103">
        <f>IFERROR(VLOOKUP(B93,'[1]16'!B:K,10,0),"0")</f>
        <v>0</v>
      </c>
      <c r="DU93" s="103">
        <f>IFERROR(VLOOKUP(B93,'[1]16'!B:L,11,0),"0")</f>
        <v>0</v>
      </c>
      <c r="DV93" s="101">
        <f t="shared" si="60"/>
        <v>0</v>
      </c>
      <c r="DW93" s="103">
        <f>IFERROR(VLOOKUP(B93,'[1]17'!B:D,3,0),"0")</f>
        <v>0</v>
      </c>
      <c r="DX93" s="103">
        <f>IFERROR(VLOOKUP(B93,'[1]17'!B:E,4,0),"0")</f>
        <v>0</v>
      </c>
      <c r="DY93" s="103">
        <f>IFERROR(VLOOKUP(B93,'[1]17'!B:F,5,0),"0")</f>
        <v>0</v>
      </c>
      <c r="DZ93" s="103">
        <f>IFERROR(VLOOKUP(B93,'[1]17'!B:J,9,0),"0")</f>
        <v>0</v>
      </c>
      <c r="EA93" s="103">
        <f>IFERROR(VLOOKUP(B93,'[1]17'!B:K,10,0),"0")</f>
        <v>0</v>
      </c>
      <c r="EB93" s="103">
        <f>IFERROR(VLOOKUP(B93,'[1]17'!B:L,11,0),"0")</f>
        <v>1</v>
      </c>
      <c r="EC93" s="101">
        <f t="shared" si="61"/>
        <v>1</v>
      </c>
      <c r="ED93" s="103">
        <f>IFERROR(VLOOKUP(B93,'[1]18'!B:D,3,0),"0")</f>
        <v>0</v>
      </c>
      <c r="EE93" s="103">
        <f>IFERROR(VLOOKUP(B93,'[1]18'!B:E,4,0),"0")</f>
        <v>0</v>
      </c>
      <c r="EF93" s="103">
        <f>IFERROR(VLOOKUP(B93,'[1]18'!B:F,5,0),"0")</f>
        <v>0</v>
      </c>
      <c r="EG93" s="103">
        <f>IFERROR(VLOOKUP(B93,'[1]18'!B:J,9,0),"0")</f>
        <v>0</v>
      </c>
      <c r="EH93" s="103">
        <f>IFERROR(VLOOKUP(B93,'[1]18'!B:K,10,0),"0")</f>
        <v>0</v>
      </c>
      <c r="EI93" s="103">
        <f>IFERROR(VLOOKUP(B93,'[1]18'!B:L,11,0),"0")</f>
        <v>0</v>
      </c>
      <c r="EJ93" s="101">
        <f t="shared" si="62"/>
        <v>0</v>
      </c>
      <c r="EK93" s="103">
        <f>IFERROR(VLOOKUP(B93,'[1]19'!B:D,3,0),"0")</f>
        <v>0</v>
      </c>
      <c r="EL93" s="103">
        <f>IFERROR(VLOOKUP(B93,'[1]19'!B:E,4,0),"0")</f>
        <v>0</v>
      </c>
      <c r="EM93" s="103">
        <f>IFERROR(VLOOKUP(B93,'[1]19'!B:F,5,0),"0")</f>
        <v>0</v>
      </c>
      <c r="EN93" s="103">
        <f>IFERROR(VLOOKUP(B93,'[1]19'!B:J,9,0),"0")</f>
        <v>0</v>
      </c>
      <c r="EO93" s="103">
        <f>IFERROR(VLOOKUP(B93,'[1]19'!B:K,10,0),"0")</f>
        <v>0</v>
      </c>
      <c r="EP93" s="103">
        <f>IFERROR(VLOOKUP(B93,'[1]19'!B:L,11,0),"0")</f>
        <v>0</v>
      </c>
      <c r="EQ93" s="101">
        <f t="shared" si="63"/>
        <v>0</v>
      </c>
      <c r="ER93" s="103">
        <f>IFERROR(VLOOKUP(B93,'[1]20'!B:D,3,0),"0")</f>
        <v>0</v>
      </c>
      <c r="ES93" s="103">
        <f>IFERROR(VLOOKUP(B93,'[1]20'!B:E,4,0),"0")</f>
        <v>0</v>
      </c>
      <c r="ET93" s="103">
        <f>IFERROR(VLOOKUP(B93,'[1]20'!B:F,5,0),"0")</f>
        <v>0</v>
      </c>
      <c r="EU93" s="103">
        <f>IFERROR(VLOOKUP(B93,'[1]20'!B:J,9,0),"0")</f>
        <v>0</v>
      </c>
      <c r="EV93" s="103">
        <f>IFERROR(VLOOKUP(B93,'[1]20'!B:K,10,0),"0")</f>
        <v>0</v>
      </c>
      <c r="EW93" s="103">
        <f>IFERROR(VLOOKUP(B93,'[1]20'!B:L,11,0),"0")</f>
        <v>0</v>
      </c>
      <c r="EX93" s="101">
        <f t="shared" si="64"/>
        <v>0</v>
      </c>
      <c r="EY93" s="103">
        <f>IFERROR(VLOOKUP(B93,'[1]21'!B:D,3,0),"0")</f>
        <v>0</v>
      </c>
      <c r="EZ93" s="103">
        <f>IFERROR(VLOOKUP(B93,'[1]21'!B:E,4,0),"0")</f>
        <v>0</v>
      </c>
      <c r="FA93" s="103">
        <f>IFERROR(VLOOKUP(B93,'[1]21'!B:F,5,0),"0")</f>
        <v>0</v>
      </c>
      <c r="FB93" s="103">
        <f>IFERROR(VLOOKUP(B93,'[1]21'!B:J,9,0),"0")</f>
        <v>20</v>
      </c>
      <c r="FC93" s="103">
        <f>IFERROR(VLOOKUP(B93,'[1]21'!B:K,10,0),"0")</f>
        <v>0</v>
      </c>
      <c r="FD93" s="103">
        <f>IFERROR(VLOOKUP(B93,'[1]21'!B:L,11,0),"0")</f>
        <v>0</v>
      </c>
      <c r="FE93" s="101">
        <f t="shared" si="65"/>
        <v>20</v>
      </c>
      <c r="FF93" s="103">
        <f>IFERROR(VLOOKUP(B93,'[1]22'!B:D,3,0),"0")</f>
        <v>14</v>
      </c>
      <c r="FG93" s="103">
        <f>IFERROR(VLOOKUP(B93,'[1]22'!B:E,4,0),"0")</f>
        <v>0</v>
      </c>
      <c r="FH93" s="103">
        <f>IFERROR(VLOOKUP(B93,'[1]22'!B:F,5,0),"0")</f>
        <v>0</v>
      </c>
      <c r="FI93" s="103">
        <f>IFERROR(VLOOKUP(B93,'[1]22'!B:J,9,0),"0")</f>
        <v>0</v>
      </c>
      <c r="FJ93" s="103">
        <f>IFERROR(VLOOKUP(B93,'[1]22'!B:K,10,0),"0")</f>
        <v>0</v>
      </c>
      <c r="FK93" s="103">
        <f>IFERROR(VLOOKUP(B93,'[1]22'!B:L,11,0),"0")</f>
        <v>0</v>
      </c>
      <c r="FL93" s="101">
        <f t="shared" si="66"/>
        <v>14</v>
      </c>
      <c r="FM93" s="103">
        <f>IFERROR(VLOOKUP(B93,'[1]23'!B:D,3,0),"0")</f>
        <v>0</v>
      </c>
      <c r="FN93" s="103">
        <f>IFERROR(VLOOKUP(B93,'[1]23'!B:E,4,0),"0")</f>
        <v>0</v>
      </c>
      <c r="FO93" s="103">
        <f>IFERROR(VLOOKUP(B93,'[1]23'!B:F,5,0),"0")</f>
        <v>0</v>
      </c>
      <c r="FP93" s="103">
        <f>IFERROR(VLOOKUP(B93,'[1]23'!B:J,9,0),"0")</f>
        <v>0</v>
      </c>
      <c r="FQ93" s="103">
        <f>IFERROR(VLOOKUP(B93,'[1]23'!B:K,10,0),"0")</f>
        <v>0</v>
      </c>
      <c r="FR93" s="103">
        <f>IFERROR(VLOOKUP(B93,'[1]23'!B:L,11,0),"0")</f>
        <v>0</v>
      </c>
      <c r="FS93" s="101">
        <f t="shared" si="67"/>
        <v>0</v>
      </c>
      <c r="FT93" s="103">
        <f>IFERROR(VLOOKUP(B93,'[1]24'!B:D,3,0),"0")</f>
        <v>0</v>
      </c>
      <c r="FU93" s="103">
        <f>IFERROR(VLOOKUP(B93,'[1]24'!B:E,4,0),"0")</f>
        <v>0</v>
      </c>
      <c r="FV93" s="103">
        <f>IFERROR(VLOOKUP(B93,'[1]24'!B:F,5,0),"0")</f>
        <v>0</v>
      </c>
      <c r="FW93" s="103">
        <f>IFERROR(VLOOKUP(B93,'[1]24'!B:J,9,0),"0")</f>
        <v>0</v>
      </c>
      <c r="FX93" s="103">
        <f>IFERROR(VLOOKUP(B93,'[1]24'!B:K,10,0),"0")</f>
        <v>0</v>
      </c>
      <c r="FY93" s="103">
        <f>IFERROR(VLOOKUP(B93,'[1]24'!B:L,11,0),"0")</f>
        <v>0</v>
      </c>
      <c r="FZ93" s="101">
        <f t="shared" si="68"/>
        <v>0</v>
      </c>
      <c r="GA93" s="103">
        <f>IFERROR(VLOOKUP(B93,'[1]25'!B:D,3,0),"0")</f>
        <v>0</v>
      </c>
      <c r="GB93" s="103">
        <f>IFERROR(VLOOKUP(B93,'[1]25'!B:E,4,0),"0")</f>
        <v>0</v>
      </c>
      <c r="GC93" s="103">
        <f>IFERROR(VLOOKUP(B93,'[1]25'!B:F,5,0),"0")</f>
        <v>0</v>
      </c>
      <c r="GD93" s="103">
        <f>IFERROR(VLOOKUP(B93,'[1]25'!B:J,9,0),"0")</f>
        <v>0</v>
      </c>
      <c r="GE93" s="103">
        <f>IFERROR(VLOOKUP(B93,'[1]25'!B:K,10,0),"0")</f>
        <v>0</v>
      </c>
      <c r="GF93" s="103">
        <f>IFERROR(VLOOKUP(B93,'[1]25'!B:L,11,0),"0")</f>
        <v>0</v>
      </c>
      <c r="GG93" s="101">
        <f t="shared" si="69"/>
        <v>0</v>
      </c>
      <c r="GH93" s="103">
        <f>IFERROR(VLOOKUP(B93,'[1]26'!B:D,3,0),"0")</f>
        <v>0</v>
      </c>
      <c r="GI93" s="103">
        <f>IFERROR(VLOOKUP(B93,'[1]26'!B:E,4,0),"0")</f>
        <v>0</v>
      </c>
      <c r="GJ93" s="103">
        <f>IFERROR(VLOOKUP(B93,'[1]26'!B:F,5,0),"0")</f>
        <v>0</v>
      </c>
      <c r="GK93" s="103">
        <f>IFERROR(VLOOKUP(B93,'[1]26'!B:J,9,0),"0")</f>
        <v>0</v>
      </c>
      <c r="GL93" s="103">
        <f>IFERROR(VLOOKUP(B93,'[1]26'!B:K,10,0),"0")</f>
        <v>0</v>
      </c>
      <c r="GM93" s="103">
        <f>IFERROR(VLOOKUP(B93,'[1]26'!B:L,11,0),"0")</f>
        <v>0</v>
      </c>
      <c r="GN93" s="101">
        <f t="shared" si="70"/>
        <v>0</v>
      </c>
      <c r="GO93" s="103">
        <f>IFERROR(VLOOKUP(B93,'[1]27'!B:D,3,0),"0")</f>
        <v>0</v>
      </c>
      <c r="GP93" s="103">
        <f>IFERROR(VLOOKUP(B93,'[1]27'!B:E,4,0),"0")</f>
        <v>0</v>
      </c>
      <c r="GQ93" s="103">
        <f>IFERROR(VLOOKUP(B93,'[1]27'!B:F,5,0),"0")</f>
        <v>0</v>
      </c>
      <c r="GR93" s="103">
        <f>IFERROR(VLOOKUP(B93,'[1]27'!B:J,9,0),"0")</f>
        <v>0</v>
      </c>
      <c r="GS93" s="103">
        <f>IFERROR(VLOOKUP(B93,'[1]27'!B:K,10,0),"0")</f>
        <v>0</v>
      </c>
      <c r="GT93" s="103">
        <f>IFERROR(VLOOKUP(B93,'[1]27'!B:L,11,0),"0")</f>
        <v>0</v>
      </c>
      <c r="GU93" s="101">
        <f t="shared" si="71"/>
        <v>0</v>
      </c>
      <c r="GV93" s="103">
        <f>IFERROR(VLOOKUP(B93,'[1]28'!B:D,3,0),"0")</f>
        <v>0</v>
      </c>
      <c r="GW93" s="103">
        <f>IFERROR(VLOOKUP(B93,'[1]28'!B:E,4,0),"0")</f>
        <v>0</v>
      </c>
      <c r="GX93" s="103">
        <f>IFERROR(VLOOKUP(B93,'[1]28'!B:F,5,0),"0")</f>
        <v>0</v>
      </c>
      <c r="GY93" s="103">
        <f>IFERROR(VLOOKUP(B93,'[1]28'!B:J,9,0),"0")</f>
        <v>1</v>
      </c>
      <c r="GZ93" s="103">
        <f>IFERROR(VLOOKUP(B93,'[1]28'!B:K,10,0),"0")</f>
        <v>0</v>
      </c>
      <c r="HA93" s="103">
        <f>IFERROR(VLOOKUP(B93,'[1]28'!B:L,11,0),"0")</f>
        <v>2</v>
      </c>
      <c r="HB93" s="101">
        <f t="shared" si="72"/>
        <v>3</v>
      </c>
      <c r="HC93" s="103">
        <f>IFERROR(VLOOKUP(B93,'[1]29'!B:D,3,0),"0")</f>
        <v>0</v>
      </c>
      <c r="HD93" s="103">
        <f>IFERROR(VLOOKUP(B93,'[1]29'!B:E,4,0),"0")</f>
        <v>0</v>
      </c>
      <c r="HE93" s="103">
        <f>IFERROR(VLOOKUP(B93,'[1]29'!B:F,5,0),"0")</f>
        <v>0</v>
      </c>
      <c r="HF93" s="103">
        <f>IFERROR(VLOOKUP(B93,'[1]29'!B:J,9,0),"0")</f>
        <v>0</v>
      </c>
      <c r="HG93" s="103">
        <f>IFERROR(VLOOKUP(B93,'[1]29'!B:K,10,0),"0")</f>
        <v>0</v>
      </c>
      <c r="HH93" s="103">
        <f>IFERROR(VLOOKUP(B93,'[1]29'!B:L,11,0),"0")</f>
        <v>0</v>
      </c>
      <c r="HI93" s="101">
        <f t="shared" si="73"/>
        <v>0</v>
      </c>
      <c r="HJ93" s="103">
        <f>IFERROR(VLOOKUP(B93,'[1]30'!B:D,3,0),"0")</f>
        <v>0</v>
      </c>
      <c r="HK93" s="103">
        <f>IFERROR(VLOOKUP(B93,'[1]30'!B:E,4,0),"0")</f>
        <v>0</v>
      </c>
      <c r="HL93" s="103">
        <f>IFERROR(VLOOKUP(B93,'[1]30'!B:F,5,0),"0")</f>
        <v>0</v>
      </c>
      <c r="HM93" s="103">
        <f>IFERROR(VLOOKUP(B93,'[1]30'!B:J,9,0),"0")</f>
        <v>0</v>
      </c>
      <c r="HN93" s="103">
        <f>IFERROR(VLOOKUP(B93,'[1]30'!B:K,10,0),"0")</f>
        <v>0</v>
      </c>
      <c r="HO93" s="103">
        <f>IFERROR(VLOOKUP(B93,'[1]30'!B:L,11,0),"0")</f>
        <v>0</v>
      </c>
      <c r="HP93" s="101">
        <f t="shared" si="74"/>
        <v>0</v>
      </c>
      <c r="HQ93" s="103">
        <f>IFERROR(VLOOKUP(B93,'[1]31'!B:D,3,0),"0")</f>
        <v>0</v>
      </c>
      <c r="HR93" s="103">
        <f>IFERROR(VLOOKUP(B93,'[1]31'!B:E,4,0),"0")</f>
        <v>0</v>
      </c>
      <c r="HS93" s="103">
        <f>IFERROR(VLOOKUP(B93,'[1]31'!B:F,5,0),"0")</f>
        <v>0</v>
      </c>
      <c r="HT93" s="103">
        <f>IFERROR(VLOOKUP(B93,'[1]31'!B:J,9,0),"0")</f>
        <v>0</v>
      </c>
      <c r="HU93" s="103">
        <f>IFERROR(VLOOKUP(B93,'[1]31'!B:K,10,0),"0")</f>
        <v>0</v>
      </c>
      <c r="HV93" s="103">
        <f>IFERROR(VLOOKUP(B93,'[1]31'!B:L,11,0),"0")</f>
        <v>0</v>
      </c>
      <c r="HW93" s="101">
        <f t="shared" si="75"/>
        <v>0</v>
      </c>
    </row>
    <row r="94" spans="1:231" x14ac:dyDescent="0.6">
      <c r="A94" s="83">
        <v>91</v>
      </c>
      <c r="B94" s="83">
        <v>1200001</v>
      </c>
      <c r="C94" s="84" t="s">
        <v>16954</v>
      </c>
      <c r="D94" s="83" t="s">
        <v>168</v>
      </c>
      <c r="E94" s="85">
        <v>30.96</v>
      </c>
      <c r="F94" s="99">
        <f t="shared" si="77"/>
        <v>5232.24</v>
      </c>
      <c r="G94" s="100">
        <f t="shared" si="76"/>
        <v>100</v>
      </c>
      <c r="H94" s="100">
        <f t="shared" si="76"/>
        <v>63</v>
      </c>
      <c r="I94" s="100">
        <f t="shared" si="76"/>
        <v>5</v>
      </c>
      <c r="J94" s="100">
        <f t="shared" si="76"/>
        <v>1</v>
      </c>
      <c r="K94" s="100">
        <f t="shared" si="76"/>
        <v>0</v>
      </c>
      <c r="L94" s="100">
        <f t="shared" si="76"/>
        <v>55</v>
      </c>
      <c r="M94" s="101">
        <f t="shared" si="44"/>
        <v>224</v>
      </c>
      <c r="N94" s="102">
        <f t="shared" si="43"/>
        <v>169</v>
      </c>
      <c r="O94" s="103">
        <f>IFERROR(VLOOKUP(B94,'[1]1'!B:D,3,0),"0")</f>
        <v>0</v>
      </c>
      <c r="P94" s="103">
        <f>IFERROR(VLOOKUP(B94,'[1]1'!B:E,4,0),"0")</f>
        <v>0</v>
      </c>
      <c r="Q94" s="103">
        <f>IFERROR(VLOOKUP(B94,'[1]1'!B:F,5,0),"0")</f>
        <v>2</v>
      </c>
      <c r="R94" s="103">
        <f>IFERROR(VLOOKUP(B94,'[1]1'!B:J,9,0),"0")</f>
        <v>0</v>
      </c>
      <c r="S94" s="103">
        <f>IFERROR(VLOOKUP(B94,'[1]1'!B:K,10,0),"0")</f>
        <v>0</v>
      </c>
      <c r="T94" s="103">
        <f>IFERROR(VLOOKUP(B94,'[1]1'!B:L,11,0),"0")</f>
        <v>0</v>
      </c>
      <c r="U94" s="101">
        <f t="shared" si="45"/>
        <v>2</v>
      </c>
      <c r="V94" s="103">
        <f>IFERROR(VLOOKUP(B94,'[1]2'!B:D,3,0),"0")</f>
        <v>0</v>
      </c>
      <c r="W94" s="103">
        <f>IFERROR(VLOOKUP(B94,'[1]2'!B:E,4,0),"0")</f>
        <v>6</v>
      </c>
      <c r="X94" s="103">
        <f>IFERROR(VLOOKUP(B94,'[1]2'!B:F,5,0),"0")</f>
        <v>0</v>
      </c>
      <c r="Y94" s="103">
        <f>IFERROR(VLOOKUP(B94,'[1]2'!B:J,9,0),"0")</f>
        <v>0</v>
      </c>
      <c r="Z94" s="103">
        <f>IFERROR(VLOOKUP(B94,'[1]2'!B:K,10,0),"0")</f>
        <v>0</v>
      </c>
      <c r="AA94" s="103">
        <f>IFERROR(VLOOKUP(B94,'[1]2'!B:L,11,0),"0")</f>
        <v>0</v>
      </c>
      <c r="AB94" s="101">
        <f t="shared" si="46"/>
        <v>6</v>
      </c>
      <c r="AC94" s="103">
        <f>IFERROR(VLOOKUP(B94,'[1]3'!B:D,3,0),"0")</f>
        <v>0</v>
      </c>
      <c r="AD94" s="103">
        <f>IFERROR(VLOOKUP(B94,'[1]3'!B:E,4,0),"0")</f>
        <v>0</v>
      </c>
      <c r="AE94" s="103">
        <f>IFERROR(VLOOKUP(B94,'[1]3'!B:F,5,0),"0")</f>
        <v>0</v>
      </c>
      <c r="AF94" s="103">
        <f>IFERROR(VLOOKUP(B94,'[1]3'!B:J,9,0),"0")</f>
        <v>0</v>
      </c>
      <c r="AG94" s="103">
        <f>IFERROR(VLOOKUP(B94,'[1]3'!B:K,10,0),"0")</f>
        <v>0</v>
      </c>
      <c r="AH94" s="103">
        <f>IFERROR(VLOOKUP(B94,'[1]3'!B:L,11,0),"0")</f>
        <v>1</v>
      </c>
      <c r="AI94" s="101">
        <f t="shared" si="47"/>
        <v>1</v>
      </c>
      <c r="AJ94" s="103">
        <f>IFERROR(VLOOKUP(B94,'[1]4'!B:D,3,0),"0")</f>
        <v>0</v>
      </c>
      <c r="AK94" s="103">
        <f>IFERROR(VLOOKUP(B94,'[1]4'!B:E,4,0),"0")</f>
        <v>0</v>
      </c>
      <c r="AL94" s="103">
        <f>IFERROR(VLOOKUP(B94,'[1]4'!B:F,5,0),"0")</f>
        <v>0</v>
      </c>
      <c r="AM94" s="103">
        <f>IFERROR(VLOOKUP(B94,'[1]4'!B:J,9,0),"0")</f>
        <v>0</v>
      </c>
      <c r="AN94" s="103">
        <f>IFERROR(VLOOKUP(B94,'[1]4'!B:K,10,0),"0")</f>
        <v>0</v>
      </c>
      <c r="AO94" s="103">
        <f>IFERROR(VLOOKUP(B94,'[1]4'!B:L,11,0),"0")</f>
        <v>0</v>
      </c>
      <c r="AP94" s="101">
        <f t="shared" si="48"/>
        <v>0</v>
      </c>
      <c r="AQ94" s="103">
        <f>IFERROR(VLOOKUP(B94,'[1]5'!B:D,3,0),"0")</f>
        <v>0</v>
      </c>
      <c r="AR94" s="103">
        <f>IFERROR(VLOOKUP(B94,'[1]5'!B:E,4,0),"0")</f>
        <v>1</v>
      </c>
      <c r="AS94" s="103">
        <f>IFERROR(VLOOKUP(B94,'[1]5'!B:F,5,0),"0")</f>
        <v>0</v>
      </c>
      <c r="AT94" s="103">
        <f>IFERROR(VLOOKUP(B94,'[1]5'!B:J,9,0),"0")</f>
        <v>0</v>
      </c>
      <c r="AU94" s="103">
        <f>IFERROR(VLOOKUP(B94,'[1]5'!B:K,10,0),"0")</f>
        <v>0</v>
      </c>
      <c r="AV94" s="103">
        <f>IFERROR(VLOOKUP(B94,'[1]5'!B:L,11,0),"0")</f>
        <v>10</v>
      </c>
      <c r="AW94" s="101">
        <f t="shared" si="49"/>
        <v>11</v>
      </c>
      <c r="AX94" s="103">
        <f>IFERROR(VLOOKUP(B94,'[1]6'!B:D,3,0),"0")</f>
        <v>0</v>
      </c>
      <c r="AY94" s="103">
        <f>IFERROR(VLOOKUP(B94,'[1]6'!B:E,4,0),"0")</f>
        <v>0</v>
      </c>
      <c r="AZ94" s="103">
        <f>IFERROR(VLOOKUP(B94,'[1]6'!B:F,5,0),"0")</f>
        <v>0</v>
      </c>
      <c r="BA94" s="103">
        <f>IFERROR(VLOOKUP(B94,'[1]6'!B:J,9,0),"0")</f>
        <v>0</v>
      </c>
      <c r="BB94" s="103">
        <f>IFERROR(VLOOKUP(B94,'[1]6'!B:K,10,0),"0")</f>
        <v>0</v>
      </c>
      <c r="BC94" s="103">
        <f>IFERROR(VLOOKUP(B94,'[1]6'!B:L,11,0),"0")</f>
        <v>0</v>
      </c>
      <c r="BD94" s="101">
        <f t="shared" si="50"/>
        <v>0</v>
      </c>
      <c r="BE94" s="103">
        <f>IFERROR(VLOOKUP(B94,'[1]7'!B:D,3,0),"0")</f>
        <v>0</v>
      </c>
      <c r="BF94" s="103">
        <f>IFERROR(VLOOKUP(B94,'[1]7'!B:E,4,0),"0")</f>
        <v>0</v>
      </c>
      <c r="BG94" s="103">
        <f>IFERROR(VLOOKUP(B94,'[1]7'!B:F,5,0),"0")</f>
        <v>0</v>
      </c>
      <c r="BH94" s="103">
        <f>IFERROR(VLOOKUP(B94,'[1]7'!B:J,9,0),"0")</f>
        <v>0</v>
      </c>
      <c r="BI94" s="103">
        <f>IFERROR(VLOOKUP(B94,'[1]7'!B:K,10,0),"0")</f>
        <v>0</v>
      </c>
      <c r="BJ94" s="103">
        <f>IFERROR(VLOOKUP(B94,'[1]7'!B:L,11,0),"0")</f>
        <v>5</v>
      </c>
      <c r="BK94" s="101">
        <f t="shared" si="51"/>
        <v>5</v>
      </c>
      <c r="BL94" s="103">
        <f>IFERROR(VLOOKUP(B94,'[1]8'!B:D,3,0),"0")</f>
        <v>0</v>
      </c>
      <c r="BM94" s="103">
        <f>IFERROR(VLOOKUP(B94,'[1]8'!B:E,4,0),"0")</f>
        <v>0</v>
      </c>
      <c r="BN94" s="103">
        <f>IFERROR(VLOOKUP(B94,'[1]8'!B:F,5,0),"0")</f>
        <v>0</v>
      </c>
      <c r="BO94" s="103">
        <f>IFERROR(VLOOKUP(B94,'[1]8'!B:J,9,0),"0")</f>
        <v>0</v>
      </c>
      <c r="BP94" s="103">
        <f>IFERROR(VLOOKUP(B94,'[1]8'!B:K,10,0),"0")</f>
        <v>0</v>
      </c>
      <c r="BQ94" s="103">
        <f>IFERROR(VLOOKUP(B94,'[1]8'!B:L,11,0),"0")</f>
        <v>0</v>
      </c>
      <c r="BR94" s="101">
        <f t="shared" si="52"/>
        <v>0</v>
      </c>
      <c r="BS94" s="103">
        <f>IFERROR(VLOOKUP(B94,'[1]9'!B:D,3,0),"0")</f>
        <v>0</v>
      </c>
      <c r="BT94" s="103">
        <f>IFERROR(VLOOKUP(B94,'[1]9'!B:E,4,0),"0")</f>
        <v>0</v>
      </c>
      <c r="BU94" s="103">
        <f>IFERROR(VLOOKUP(B94,'[1]9'!B:F,5,0),"0")</f>
        <v>0</v>
      </c>
      <c r="BV94" s="103">
        <f>IFERROR(VLOOKUP(B94,'[1]9'!B:J,9,0),"0")</f>
        <v>0</v>
      </c>
      <c r="BW94" s="103">
        <f>IFERROR(VLOOKUP(B94,'[1]9'!B:K,10,0),"0")</f>
        <v>0</v>
      </c>
      <c r="BX94" s="103">
        <f>IFERROR(VLOOKUP(B94,'[1]9'!B:L,11,0),"0")</f>
        <v>0</v>
      </c>
      <c r="BY94" s="101">
        <f t="shared" si="53"/>
        <v>0</v>
      </c>
      <c r="BZ94" s="103">
        <f>IFERROR(VLOOKUP(B94,'[1]10'!B:D,3,0),"0")</f>
        <v>50</v>
      </c>
      <c r="CA94" s="103">
        <f>IFERROR(VLOOKUP(B94,'[1]10'!B:E,4,0),"0")</f>
        <v>0</v>
      </c>
      <c r="CB94" s="103">
        <f>IFERROR(VLOOKUP(B94,'[1]10'!B:F,5,0),"0")</f>
        <v>0</v>
      </c>
      <c r="CC94" s="103">
        <f>IFERROR(VLOOKUP(B94,'[1]10'!B:J,9,0),"0")</f>
        <v>0</v>
      </c>
      <c r="CD94" s="103">
        <f>IFERROR(VLOOKUP(B94,'[1]10'!B:K,10,0),"0")</f>
        <v>0</v>
      </c>
      <c r="CE94" s="103">
        <f>IFERROR(VLOOKUP(B94,'[1]10'!B:L,11,0),"0")</f>
        <v>1</v>
      </c>
      <c r="CF94" s="101">
        <f t="shared" si="54"/>
        <v>51</v>
      </c>
      <c r="CG94" s="103">
        <f>IFERROR(VLOOKUP(B94,'[1]11'!B:D,3,0),"0")</f>
        <v>0</v>
      </c>
      <c r="CH94" s="103">
        <f>IFERROR(VLOOKUP(B94,'[1]11'!B:E,4,0),"0")</f>
        <v>4</v>
      </c>
      <c r="CI94" s="103">
        <f>IFERROR(VLOOKUP(B94,'[1]11'!B:F,5,0),"0")</f>
        <v>0</v>
      </c>
      <c r="CJ94" s="103">
        <f>IFERROR(VLOOKUP(B94,'[1]11'!B:J,9,0),"0")</f>
        <v>0</v>
      </c>
      <c r="CK94" s="103">
        <f>IFERROR(VLOOKUP(B94,'[1]11'!B:K,10,0),"0")</f>
        <v>0</v>
      </c>
      <c r="CL94" s="103">
        <f>IFERROR(VLOOKUP(B94,'[1]11'!B:L,11,0),"0")</f>
        <v>0</v>
      </c>
      <c r="CM94" s="101">
        <f t="shared" si="55"/>
        <v>4</v>
      </c>
      <c r="CN94" s="103">
        <f>IFERROR(VLOOKUP(B94,'[1]12'!B:D,3,0),"0")</f>
        <v>0</v>
      </c>
      <c r="CO94" s="103">
        <f>IFERROR(VLOOKUP(B94,'[1]12'!B:E,4,0),"0")</f>
        <v>0</v>
      </c>
      <c r="CP94" s="103">
        <f>IFERROR(VLOOKUP(B94,'[1]12'!B:F,5,0),"0")</f>
        <v>0</v>
      </c>
      <c r="CQ94" s="103">
        <f>IFERROR(VLOOKUP(B94,'[1]12'!B:J,9,0),"0")</f>
        <v>1</v>
      </c>
      <c r="CR94" s="103">
        <f>IFERROR(VLOOKUP(B94,'[1]12'!B:K,10,0),"0")</f>
        <v>0</v>
      </c>
      <c r="CS94" s="103">
        <f>IFERROR(VLOOKUP(B94,'[1]12'!B:L,11,0),"0")</f>
        <v>0</v>
      </c>
      <c r="CT94" s="101">
        <f t="shared" si="56"/>
        <v>1</v>
      </c>
      <c r="CU94" s="103">
        <f>IFERROR(VLOOKUP(B94,'[1]13'!B:D,3,0),"0")</f>
        <v>50</v>
      </c>
      <c r="CV94" s="103">
        <f>IFERROR(VLOOKUP(B94,'[1]13'!B:E,4,0),"0")</f>
        <v>0</v>
      </c>
      <c r="CW94" s="103">
        <f>IFERROR(VLOOKUP(B94,'[1]13'!B:F,5,0),"0")</f>
        <v>0</v>
      </c>
      <c r="CX94" s="103">
        <f>IFERROR(VLOOKUP(B94,'[1]13'!B:J,9,0),"0")</f>
        <v>0</v>
      </c>
      <c r="CY94" s="103">
        <f>IFERROR(VLOOKUP(B94,'[1]13'!B:K,10,0),"0")</f>
        <v>0</v>
      </c>
      <c r="CZ94" s="103">
        <f>IFERROR(VLOOKUP(B94,'[1]13'!B:L,11,0),"0")</f>
        <v>0</v>
      </c>
      <c r="DA94" s="101">
        <f t="shared" si="57"/>
        <v>50</v>
      </c>
      <c r="DB94" s="103">
        <f>IFERROR(VLOOKUP(B94,'[1]14'!B:D,3,0),"0")</f>
        <v>0</v>
      </c>
      <c r="DC94" s="103">
        <f>IFERROR(VLOOKUP(B94,'[1]14'!B:E,4,0),"0")</f>
        <v>0</v>
      </c>
      <c r="DD94" s="103">
        <f>IFERROR(VLOOKUP(B94,'[1]14'!B:F,5,0),"0")</f>
        <v>0</v>
      </c>
      <c r="DE94" s="103">
        <f>IFERROR(VLOOKUP(B94,'[1]14'!B:J,9,0),"0")</f>
        <v>0</v>
      </c>
      <c r="DF94" s="103">
        <f>IFERROR(VLOOKUP(B94,'[1]14'!B:K,10,0),"0")</f>
        <v>0</v>
      </c>
      <c r="DG94" s="103">
        <f>IFERROR(VLOOKUP(B94,'[1]14'!B:L,11,0),"0")</f>
        <v>0</v>
      </c>
      <c r="DH94" s="101">
        <f t="shared" si="58"/>
        <v>0</v>
      </c>
      <c r="DI94" s="103">
        <f>IFERROR(VLOOKUP(B94,'[1]15'!B:D,3,0),"0")</f>
        <v>0</v>
      </c>
      <c r="DJ94" s="103">
        <f>IFERROR(VLOOKUP(B94,'[1]15'!B:E,4,0),"0")</f>
        <v>0</v>
      </c>
      <c r="DK94" s="103">
        <f>IFERROR(VLOOKUP(B94,'[1]15'!B:F,5,0),"0")</f>
        <v>0</v>
      </c>
      <c r="DL94" s="103">
        <f>IFERROR(VLOOKUP(B94,'[1]15'!B:J,9,0),"0")</f>
        <v>0</v>
      </c>
      <c r="DM94" s="103">
        <f>IFERROR(VLOOKUP(B94,'[1]15'!B:K,10,0),"0")</f>
        <v>0</v>
      </c>
      <c r="DN94" s="103">
        <f>IFERROR(VLOOKUP(B94,'[1]15'!B:L,11,0),"0")</f>
        <v>0</v>
      </c>
      <c r="DO94" s="101">
        <f t="shared" si="59"/>
        <v>0</v>
      </c>
      <c r="DP94" s="103">
        <f>IFERROR(VLOOKUP(B94,'[1]16'!B:D,3,0),"0")</f>
        <v>0</v>
      </c>
      <c r="DQ94" s="103">
        <f>IFERROR(VLOOKUP(B94,'[1]16'!B:E,4,0),"0")</f>
        <v>0</v>
      </c>
      <c r="DR94" s="103">
        <f>IFERROR(VLOOKUP(B94,'[1]16'!B:F,5,0),"0")</f>
        <v>0</v>
      </c>
      <c r="DS94" s="103">
        <f>IFERROR(VLOOKUP(B94,'[1]16'!B:J,9,0),"0")</f>
        <v>0</v>
      </c>
      <c r="DT94" s="103">
        <f>IFERROR(VLOOKUP(B94,'[1]16'!B:K,10,0),"0")</f>
        <v>0</v>
      </c>
      <c r="DU94" s="103">
        <f>IFERROR(VLOOKUP(B94,'[1]16'!B:L,11,0),"0")</f>
        <v>0</v>
      </c>
      <c r="DV94" s="101">
        <f t="shared" si="60"/>
        <v>0</v>
      </c>
      <c r="DW94" s="103">
        <f>IFERROR(VLOOKUP(B94,'[1]17'!B:D,3,0),"0")</f>
        <v>0</v>
      </c>
      <c r="DX94" s="103">
        <f>IFERROR(VLOOKUP(B94,'[1]17'!B:E,4,0),"0")</f>
        <v>3</v>
      </c>
      <c r="DY94" s="103">
        <f>IFERROR(VLOOKUP(B94,'[1]17'!B:F,5,0),"0")</f>
        <v>0</v>
      </c>
      <c r="DZ94" s="103">
        <f>IFERROR(VLOOKUP(B94,'[1]17'!B:J,9,0),"0")</f>
        <v>0</v>
      </c>
      <c r="EA94" s="103">
        <f>IFERROR(VLOOKUP(B94,'[1]17'!B:K,10,0),"0")</f>
        <v>0</v>
      </c>
      <c r="EB94" s="103">
        <f>IFERROR(VLOOKUP(B94,'[1]17'!B:L,11,0),"0")</f>
        <v>1</v>
      </c>
      <c r="EC94" s="101">
        <f t="shared" si="61"/>
        <v>4</v>
      </c>
      <c r="ED94" s="103">
        <f>IFERROR(VLOOKUP(B94,'[1]18'!B:D,3,0),"0")</f>
        <v>0</v>
      </c>
      <c r="EE94" s="103">
        <f>IFERROR(VLOOKUP(B94,'[1]18'!B:E,4,0),"0")</f>
        <v>4</v>
      </c>
      <c r="EF94" s="103">
        <f>IFERROR(VLOOKUP(B94,'[1]18'!B:F,5,0),"0")</f>
        <v>0</v>
      </c>
      <c r="EG94" s="103">
        <f>IFERROR(VLOOKUP(B94,'[1]18'!B:J,9,0),"0")</f>
        <v>0</v>
      </c>
      <c r="EH94" s="103">
        <f>IFERROR(VLOOKUP(B94,'[1]18'!B:K,10,0),"0")</f>
        <v>0</v>
      </c>
      <c r="EI94" s="103">
        <f>IFERROR(VLOOKUP(B94,'[1]18'!B:L,11,0),"0")</f>
        <v>0</v>
      </c>
      <c r="EJ94" s="101">
        <f t="shared" si="62"/>
        <v>4</v>
      </c>
      <c r="EK94" s="103">
        <f>IFERROR(VLOOKUP(B94,'[1]19'!B:D,3,0),"0")</f>
        <v>0</v>
      </c>
      <c r="EL94" s="103">
        <f>IFERROR(VLOOKUP(B94,'[1]19'!B:E,4,0),"0")</f>
        <v>11</v>
      </c>
      <c r="EM94" s="103">
        <f>IFERROR(VLOOKUP(B94,'[1]19'!B:F,5,0),"0")</f>
        <v>1</v>
      </c>
      <c r="EN94" s="103">
        <f>IFERROR(VLOOKUP(B94,'[1]19'!B:J,9,0),"0")</f>
        <v>0</v>
      </c>
      <c r="EO94" s="103">
        <f>IFERROR(VLOOKUP(B94,'[1]19'!B:K,10,0),"0")</f>
        <v>0</v>
      </c>
      <c r="EP94" s="103">
        <f>IFERROR(VLOOKUP(B94,'[1]19'!B:L,11,0),"0")</f>
        <v>10</v>
      </c>
      <c r="EQ94" s="101">
        <f t="shared" si="63"/>
        <v>22</v>
      </c>
      <c r="ER94" s="103">
        <f>IFERROR(VLOOKUP(B94,'[1]20'!B:D,3,0),"0")</f>
        <v>0</v>
      </c>
      <c r="ES94" s="103">
        <f>IFERROR(VLOOKUP(B94,'[1]20'!B:E,4,0),"0")</f>
        <v>0</v>
      </c>
      <c r="ET94" s="103">
        <f>IFERROR(VLOOKUP(B94,'[1]20'!B:F,5,0),"0")</f>
        <v>0</v>
      </c>
      <c r="EU94" s="103">
        <f>IFERROR(VLOOKUP(B94,'[1]20'!B:J,9,0),"0")</f>
        <v>0</v>
      </c>
      <c r="EV94" s="103">
        <f>IFERROR(VLOOKUP(B94,'[1]20'!B:K,10,0),"0")</f>
        <v>0</v>
      </c>
      <c r="EW94" s="103">
        <f>IFERROR(VLOOKUP(B94,'[1]20'!B:L,11,0),"0")</f>
        <v>0</v>
      </c>
      <c r="EX94" s="101">
        <f t="shared" si="64"/>
        <v>0</v>
      </c>
      <c r="EY94" s="103">
        <f>IFERROR(VLOOKUP(B94,'[1]21'!B:D,3,0),"0")</f>
        <v>0</v>
      </c>
      <c r="EZ94" s="103">
        <f>IFERROR(VLOOKUP(B94,'[1]21'!B:E,4,0),"0")</f>
        <v>0</v>
      </c>
      <c r="FA94" s="103">
        <f>IFERROR(VLOOKUP(B94,'[1]21'!B:F,5,0),"0")</f>
        <v>0</v>
      </c>
      <c r="FB94" s="103">
        <f>IFERROR(VLOOKUP(B94,'[1]21'!B:J,9,0),"0")</f>
        <v>0</v>
      </c>
      <c r="FC94" s="103">
        <f>IFERROR(VLOOKUP(B94,'[1]21'!B:K,10,0),"0")</f>
        <v>0</v>
      </c>
      <c r="FD94" s="103">
        <f>IFERROR(VLOOKUP(B94,'[1]21'!B:L,11,0),"0")</f>
        <v>0</v>
      </c>
      <c r="FE94" s="101">
        <f t="shared" si="65"/>
        <v>0</v>
      </c>
      <c r="FF94" s="103">
        <f>IFERROR(VLOOKUP(B94,'[1]22'!B:D,3,0),"0")</f>
        <v>0</v>
      </c>
      <c r="FG94" s="103">
        <f>IFERROR(VLOOKUP(B94,'[1]22'!B:E,4,0),"0")</f>
        <v>0</v>
      </c>
      <c r="FH94" s="103">
        <f>IFERROR(VLOOKUP(B94,'[1]22'!B:F,5,0),"0")</f>
        <v>0</v>
      </c>
      <c r="FI94" s="103">
        <f>IFERROR(VLOOKUP(B94,'[1]22'!B:J,9,0),"0")</f>
        <v>0</v>
      </c>
      <c r="FJ94" s="103">
        <f>IFERROR(VLOOKUP(B94,'[1]22'!B:K,10,0),"0")</f>
        <v>0</v>
      </c>
      <c r="FK94" s="103">
        <f>IFERROR(VLOOKUP(B94,'[1]22'!B:L,11,0),"0")</f>
        <v>0</v>
      </c>
      <c r="FL94" s="101">
        <f t="shared" si="66"/>
        <v>0</v>
      </c>
      <c r="FM94" s="103">
        <f>IFERROR(VLOOKUP(B94,'[1]23'!B:D,3,0),"0")</f>
        <v>0</v>
      </c>
      <c r="FN94" s="103">
        <f>IFERROR(VLOOKUP(B94,'[1]23'!B:E,4,0),"0")</f>
        <v>0</v>
      </c>
      <c r="FO94" s="103">
        <f>IFERROR(VLOOKUP(B94,'[1]23'!B:F,5,0),"0")</f>
        <v>0</v>
      </c>
      <c r="FP94" s="103">
        <f>IFERROR(VLOOKUP(B94,'[1]23'!B:J,9,0),"0")</f>
        <v>0</v>
      </c>
      <c r="FQ94" s="103">
        <f>IFERROR(VLOOKUP(B94,'[1]23'!B:K,10,0),"0")</f>
        <v>0</v>
      </c>
      <c r="FR94" s="103">
        <f>IFERROR(VLOOKUP(B94,'[1]23'!B:L,11,0),"0")</f>
        <v>0</v>
      </c>
      <c r="FS94" s="101">
        <f t="shared" si="67"/>
        <v>0</v>
      </c>
      <c r="FT94" s="103">
        <f>IFERROR(VLOOKUP(B94,'[1]24'!B:D,3,0),"0")</f>
        <v>0</v>
      </c>
      <c r="FU94" s="103">
        <f>IFERROR(VLOOKUP(B94,'[1]24'!B:E,4,0),"0")</f>
        <v>12</v>
      </c>
      <c r="FV94" s="103">
        <f>IFERROR(VLOOKUP(B94,'[1]24'!B:F,5,0),"0")</f>
        <v>0</v>
      </c>
      <c r="FW94" s="103">
        <f>IFERROR(VLOOKUP(B94,'[1]24'!B:J,9,0),"0")</f>
        <v>0</v>
      </c>
      <c r="FX94" s="103">
        <f>IFERROR(VLOOKUP(B94,'[1]24'!B:K,10,0),"0")</f>
        <v>0</v>
      </c>
      <c r="FY94" s="103">
        <f>IFERROR(VLOOKUP(B94,'[1]24'!B:L,11,0),"0")</f>
        <v>2</v>
      </c>
      <c r="FZ94" s="101">
        <f t="shared" si="68"/>
        <v>14</v>
      </c>
      <c r="GA94" s="103">
        <f>IFERROR(VLOOKUP(B94,'[1]25'!B:D,3,0),"0")</f>
        <v>0</v>
      </c>
      <c r="GB94" s="103">
        <f>IFERROR(VLOOKUP(B94,'[1]25'!B:E,4,0),"0")</f>
        <v>6</v>
      </c>
      <c r="GC94" s="103">
        <f>IFERROR(VLOOKUP(B94,'[1]25'!B:F,5,0),"0")</f>
        <v>0</v>
      </c>
      <c r="GD94" s="103">
        <f>IFERROR(VLOOKUP(B94,'[1]25'!B:J,9,0),"0")</f>
        <v>0</v>
      </c>
      <c r="GE94" s="103">
        <f>IFERROR(VLOOKUP(B94,'[1]25'!B:K,10,0),"0")</f>
        <v>0</v>
      </c>
      <c r="GF94" s="103">
        <f>IFERROR(VLOOKUP(B94,'[1]25'!B:L,11,0),"0")</f>
        <v>0</v>
      </c>
      <c r="GG94" s="101">
        <f t="shared" si="69"/>
        <v>6</v>
      </c>
      <c r="GH94" s="103">
        <f>IFERROR(VLOOKUP(B94,'[1]26'!B:D,3,0),"0")</f>
        <v>0</v>
      </c>
      <c r="GI94" s="103">
        <f>IFERROR(VLOOKUP(B94,'[1]26'!B:E,4,0),"0")</f>
        <v>8</v>
      </c>
      <c r="GJ94" s="103">
        <f>IFERROR(VLOOKUP(B94,'[1]26'!B:F,5,0),"0")</f>
        <v>1</v>
      </c>
      <c r="GK94" s="103">
        <f>IFERROR(VLOOKUP(B94,'[1]26'!B:J,9,0),"0")</f>
        <v>0</v>
      </c>
      <c r="GL94" s="103">
        <f>IFERROR(VLOOKUP(B94,'[1]26'!B:K,10,0),"0")</f>
        <v>0</v>
      </c>
      <c r="GM94" s="103">
        <f>IFERROR(VLOOKUP(B94,'[1]26'!B:L,11,0),"0")</f>
        <v>15</v>
      </c>
      <c r="GN94" s="101">
        <f t="shared" si="70"/>
        <v>24</v>
      </c>
      <c r="GO94" s="103">
        <f>IFERROR(VLOOKUP(B94,'[1]27'!B:D,3,0),"0")</f>
        <v>0</v>
      </c>
      <c r="GP94" s="103">
        <f>IFERROR(VLOOKUP(B94,'[1]27'!B:E,4,0),"0")</f>
        <v>5</v>
      </c>
      <c r="GQ94" s="103">
        <f>IFERROR(VLOOKUP(B94,'[1]27'!B:F,5,0),"0")</f>
        <v>0</v>
      </c>
      <c r="GR94" s="103">
        <f>IFERROR(VLOOKUP(B94,'[1]27'!B:J,9,0),"0")</f>
        <v>0</v>
      </c>
      <c r="GS94" s="103">
        <f>IFERROR(VLOOKUP(B94,'[1]27'!B:K,10,0),"0")</f>
        <v>0</v>
      </c>
      <c r="GT94" s="103">
        <f>IFERROR(VLOOKUP(B94,'[1]27'!B:L,11,0),"0")</f>
        <v>0</v>
      </c>
      <c r="GU94" s="101">
        <f t="shared" si="71"/>
        <v>5</v>
      </c>
      <c r="GV94" s="103">
        <f>IFERROR(VLOOKUP(B94,'[1]28'!B:D,3,0),"0")</f>
        <v>0</v>
      </c>
      <c r="GW94" s="103">
        <f>IFERROR(VLOOKUP(B94,'[1]28'!B:E,4,0),"0")</f>
        <v>0</v>
      </c>
      <c r="GX94" s="103">
        <f>IFERROR(VLOOKUP(B94,'[1]28'!B:F,5,0),"0")</f>
        <v>0</v>
      </c>
      <c r="GY94" s="103">
        <f>IFERROR(VLOOKUP(B94,'[1]28'!B:J,9,0),"0")</f>
        <v>0</v>
      </c>
      <c r="GZ94" s="103">
        <f>IFERROR(VLOOKUP(B94,'[1]28'!B:K,10,0),"0")</f>
        <v>0</v>
      </c>
      <c r="HA94" s="103">
        <f>IFERROR(VLOOKUP(B94,'[1]28'!B:L,11,0),"0")</f>
        <v>10</v>
      </c>
      <c r="HB94" s="101">
        <f t="shared" si="72"/>
        <v>10</v>
      </c>
      <c r="HC94" s="103">
        <f>IFERROR(VLOOKUP(B94,'[1]29'!B:D,3,0),"0")</f>
        <v>0</v>
      </c>
      <c r="HD94" s="103">
        <f>IFERROR(VLOOKUP(B94,'[1]29'!B:E,4,0),"0")</f>
        <v>2</v>
      </c>
      <c r="HE94" s="103">
        <f>IFERROR(VLOOKUP(B94,'[1]29'!B:F,5,0),"0")</f>
        <v>0</v>
      </c>
      <c r="HF94" s="103">
        <f>IFERROR(VLOOKUP(B94,'[1]29'!B:J,9,0),"0")</f>
        <v>0</v>
      </c>
      <c r="HG94" s="103">
        <f>IFERROR(VLOOKUP(B94,'[1]29'!B:K,10,0),"0")</f>
        <v>0</v>
      </c>
      <c r="HH94" s="103">
        <f>IFERROR(VLOOKUP(B94,'[1]29'!B:L,11,0),"0")</f>
        <v>0</v>
      </c>
      <c r="HI94" s="101">
        <f t="shared" si="73"/>
        <v>2</v>
      </c>
      <c r="HJ94" s="103">
        <f>IFERROR(VLOOKUP(B94,'[1]30'!B:D,3,0),"0")</f>
        <v>0</v>
      </c>
      <c r="HK94" s="103">
        <f>IFERROR(VLOOKUP(B94,'[1]30'!B:E,4,0),"0")</f>
        <v>0</v>
      </c>
      <c r="HL94" s="103">
        <f>IFERROR(VLOOKUP(B94,'[1]30'!B:F,5,0),"0")</f>
        <v>1</v>
      </c>
      <c r="HM94" s="103">
        <f>IFERROR(VLOOKUP(B94,'[1]30'!B:J,9,0),"0")</f>
        <v>0</v>
      </c>
      <c r="HN94" s="103">
        <f>IFERROR(VLOOKUP(B94,'[1]30'!B:K,10,0),"0")</f>
        <v>0</v>
      </c>
      <c r="HO94" s="103">
        <f>IFERROR(VLOOKUP(B94,'[1]30'!B:L,11,0),"0")</f>
        <v>0</v>
      </c>
      <c r="HP94" s="101">
        <f t="shared" si="74"/>
        <v>1</v>
      </c>
      <c r="HQ94" s="103">
        <f>IFERROR(VLOOKUP(B94,'[1]31'!B:D,3,0),"0")</f>
        <v>0</v>
      </c>
      <c r="HR94" s="103">
        <f>IFERROR(VLOOKUP(B94,'[1]31'!B:E,4,0),"0")</f>
        <v>1</v>
      </c>
      <c r="HS94" s="103">
        <f>IFERROR(VLOOKUP(B94,'[1]31'!B:F,5,0),"0")</f>
        <v>0</v>
      </c>
      <c r="HT94" s="103">
        <f>IFERROR(VLOOKUP(B94,'[1]31'!B:J,9,0),"0")</f>
        <v>0</v>
      </c>
      <c r="HU94" s="103">
        <f>IFERROR(VLOOKUP(B94,'[1]31'!B:K,10,0),"0")</f>
        <v>0</v>
      </c>
      <c r="HV94" s="103">
        <f>IFERROR(VLOOKUP(B94,'[1]31'!B:L,11,0),"0")</f>
        <v>0</v>
      </c>
      <c r="HW94" s="101">
        <f t="shared" si="75"/>
        <v>1</v>
      </c>
    </row>
    <row r="95" spans="1:231" x14ac:dyDescent="0.6">
      <c r="A95" s="83">
        <v>92</v>
      </c>
      <c r="B95" s="83">
        <v>1005761</v>
      </c>
      <c r="C95" s="84" t="s">
        <v>16955</v>
      </c>
      <c r="D95" s="83" t="s">
        <v>170</v>
      </c>
      <c r="E95" s="85">
        <v>17.5</v>
      </c>
      <c r="F95" s="99">
        <f t="shared" si="77"/>
        <v>0</v>
      </c>
      <c r="G95" s="100">
        <f t="shared" si="76"/>
        <v>0</v>
      </c>
      <c r="H95" s="100">
        <f t="shared" si="76"/>
        <v>0</v>
      </c>
      <c r="I95" s="100">
        <f t="shared" si="76"/>
        <v>0</v>
      </c>
      <c r="J95" s="100">
        <f t="shared" si="76"/>
        <v>0</v>
      </c>
      <c r="K95" s="100">
        <f t="shared" si="76"/>
        <v>0</v>
      </c>
      <c r="L95" s="100">
        <f t="shared" si="76"/>
        <v>0</v>
      </c>
      <c r="M95" s="101">
        <f t="shared" si="44"/>
        <v>0</v>
      </c>
      <c r="N95" s="102">
        <f t="shared" si="43"/>
        <v>0</v>
      </c>
      <c r="O95" s="103">
        <f>IFERROR(VLOOKUP(B95,'[1]1'!B:D,3,0),"0")</f>
        <v>0</v>
      </c>
      <c r="P95" s="103">
        <f>IFERROR(VLOOKUP(B95,'[1]1'!B:E,4,0),"0")</f>
        <v>0</v>
      </c>
      <c r="Q95" s="103">
        <f>IFERROR(VLOOKUP(B95,'[1]1'!B:F,5,0),"0")</f>
        <v>0</v>
      </c>
      <c r="R95" s="103">
        <f>IFERROR(VLOOKUP(B95,'[1]1'!B:J,9,0),"0")</f>
        <v>0</v>
      </c>
      <c r="S95" s="103">
        <f>IFERROR(VLOOKUP(B95,'[1]1'!B:K,10,0),"0")</f>
        <v>0</v>
      </c>
      <c r="T95" s="103">
        <f>IFERROR(VLOOKUP(B95,'[1]1'!B:L,11,0),"0")</f>
        <v>0</v>
      </c>
      <c r="U95" s="101">
        <f t="shared" si="45"/>
        <v>0</v>
      </c>
      <c r="V95" s="103">
        <f>IFERROR(VLOOKUP(B95,'[1]2'!B:D,3,0),"0")</f>
        <v>0</v>
      </c>
      <c r="W95" s="103">
        <f>IFERROR(VLOOKUP(B95,'[1]2'!B:E,4,0),"0")</f>
        <v>0</v>
      </c>
      <c r="X95" s="103">
        <f>IFERROR(VLOOKUP(B95,'[1]2'!B:F,5,0),"0")</f>
        <v>0</v>
      </c>
      <c r="Y95" s="103">
        <f>IFERROR(VLOOKUP(B95,'[1]2'!B:J,9,0),"0")</f>
        <v>0</v>
      </c>
      <c r="Z95" s="103">
        <f>IFERROR(VLOOKUP(B95,'[1]2'!B:K,10,0),"0")</f>
        <v>0</v>
      </c>
      <c r="AA95" s="103">
        <f>IFERROR(VLOOKUP(B95,'[1]2'!B:L,11,0),"0")</f>
        <v>0</v>
      </c>
      <c r="AB95" s="101">
        <f t="shared" si="46"/>
        <v>0</v>
      </c>
      <c r="AC95" s="103">
        <f>IFERROR(VLOOKUP(B95,'[1]3'!B:D,3,0),"0")</f>
        <v>0</v>
      </c>
      <c r="AD95" s="103">
        <f>IFERROR(VLOOKUP(B95,'[1]3'!B:E,4,0),"0")</f>
        <v>0</v>
      </c>
      <c r="AE95" s="103">
        <f>IFERROR(VLOOKUP(B95,'[1]3'!B:F,5,0),"0")</f>
        <v>0</v>
      </c>
      <c r="AF95" s="103">
        <f>IFERROR(VLOOKUP(B95,'[1]3'!B:J,9,0),"0")</f>
        <v>0</v>
      </c>
      <c r="AG95" s="103">
        <f>IFERROR(VLOOKUP(B95,'[1]3'!B:K,10,0),"0")</f>
        <v>0</v>
      </c>
      <c r="AH95" s="103">
        <f>IFERROR(VLOOKUP(B95,'[1]3'!B:L,11,0),"0")</f>
        <v>0</v>
      </c>
      <c r="AI95" s="101">
        <f t="shared" si="47"/>
        <v>0</v>
      </c>
      <c r="AJ95" s="103">
        <f>IFERROR(VLOOKUP(B95,'[1]4'!B:D,3,0),"0")</f>
        <v>0</v>
      </c>
      <c r="AK95" s="103">
        <f>IFERROR(VLOOKUP(B95,'[1]4'!B:E,4,0),"0")</f>
        <v>0</v>
      </c>
      <c r="AL95" s="103">
        <f>IFERROR(VLOOKUP(B95,'[1]4'!B:F,5,0),"0")</f>
        <v>0</v>
      </c>
      <c r="AM95" s="103">
        <f>IFERROR(VLOOKUP(B95,'[1]4'!B:J,9,0),"0")</f>
        <v>0</v>
      </c>
      <c r="AN95" s="103">
        <f>IFERROR(VLOOKUP(B95,'[1]4'!B:K,10,0),"0")</f>
        <v>0</v>
      </c>
      <c r="AO95" s="103">
        <f>IFERROR(VLOOKUP(B95,'[1]4'!B:L,11,0),"0")</f>
        <v>0</v>
      </c>
      <c r="AP95" s="101">
        <f t="shared" si="48"/>
        <v>0</v>
      </c>
      <c r="AQ95" s="103">
        <f>IFERROR(VLOOKUP(B95,'[1]5'!B:D,3,0),"0")</f>
        <v>0</v>
      </c>
      <c r="AR95" s="103">
        <f>IFERROR(VLOOKUP(B95,'[1]5'!B:E,4,0),"0")</f>
        <v>0</v>
      </c>
      <c r="AS95" s="103">
        <f>IFERROR(VLOOKUP(B95,'[1]5'!B:F,5,0),"0")</f>
        <v>0</v>
      </c>
      <c r="AT95" s="103">
        <f>IFERROR(VLOOKUP(B95,'[1]5'!B:J,9,0),"0")</f>
        <v>0</v>
      </c>
      <c r="AU95" s="103">
        <f>IFERROR(VLOOKUP(B95,'[1]5'!B:K,10,0),"0")</f>
        <v>0</v>
      </c>
      <c r="AV95" s="103">
        <f>IFERROR(VLOOKUP(B95,'[1]5'!B:L,11,0),"0")</f>
        <v>0</v>
      </c>
      <c r="AW95" s="101">
        <f t="shared" si="49"/>
        <v>0</v>
      </c>
      <c r="AX95" s="103">
        <f>IFERROR(VLOOKUP(B95,'[1]6'!B:D,3,0),"0")</f>
        <v>0</v>
      </c>
      <c r="AY95" s="103">
        <f>IFERROR(VLOOKUP(B95,'[1]6'!B:E,4,0),"0")</f>
        <v>0</v>
      </c>
      <c r="AZ95" s="103">
        <f>IFERROR(VLOOKUP(B95,'[1]6'!B:F,5,0),"0")</f>
        <v>0</v>
      </c>
      <c r="BA95" s="103">
        <f>IFERROR(VLOOKUP(B95,'[1]6'!B:J,9,0),"0")</f>
        <v>0</v>
      </c>
      <c r="BB95" s="103">
        <f>IFERROR(VLOOKUP(B95,'[1]6'!B:K,10,0),"0")</f>
        <v>0</v>
      </c>
      <c r="BC95" s="103">
        <f>IFERROR(VLOOKUP(B95,'[1]6'!B:L,11,0),"0")</f>
        <v>0</v>
      </c>
      <c r="BD95" s="101">
        <f t="shared" si="50"/>
        <v>0</v>
      </c>
      <c r="BE95" s="103">
        <f>IFERROR(VLOOKUP(B95,'[1]7'!B:D,3,0),"0")</f>
        <v>0</v>
      </c>
      <c r="BF95" s="103">
        <f>IFERROR(VLOOKUP(B95,'[1]7'!B:E,4,0),"0")</f>
        <v>0</v>
      </c>
      <c r="BG95" s="103">
        <f>IFERROR(VLOOKUP(B95,'[1]7'!B:F,5,0),"0")</f>
        <v>0</v>
      </c>
      <c r="BH95" s="103">
        <f>IFERROR(VLOOKUP(B95,'[1]7'!B:J,9,0),"0")</f>
        <v>0</v>
      </c>
      <c r="BI95" s="103">
        <f>IFERROR(VLOOKUP(B95,'[1]7'!B:K,10,0),"0")</f>
        <v>0</v>
      </c>
      <c r="BJ95" s="103">
        <f>IFERROR(VLOOKUP(B95,'[1]7'!B:L,11,0),"0")</f>
        <v>0</v>
      </c>
      <c r="BK95" s="101">
        <f t="shared" si="51"/>
        <v>0</v>
      </c>
      <c r="BL95" s="103">
        <f>IFERROR(VLOOKUP(B95,'[1]8'!B:D,3,0),"0")</f>
        <v>0</v>
      </c>
      <c r="BM95" s="103">
        <f>IFERROR(VLOOKUP(B95,'[1]8'!B:E,4,0),"0")</f>
        <v>0</v>
      </c>
      <c r="BN95" s="103">
        <f>IFERROR(VLOOKUP(B95,'[1]8'!B:F,5,0),"0")</f>
        <v>0</v>
      </c>
      <c r="BO95" s="103">
        <f>IFERROR(VLOOKUP(B95,'[1]8'!B:J,9,0),"0")</f>
        <v>0</v>
      </c>
      <c r="BP95" s="103">
        <f>IFERROR(VLOOKUP(B95,'[1]8'!B:K,10,0),"0")</f>
        <v>0</v>
      </c>
      <c r="BQ95" s="103">
        <f>IFERROR(VLOOKUP(B95,'[1]8'!B:L,11,0),"0")</f>
        <v>0</v>
      </c>
      <c r="BR95" s="101">
        <f t="shared" si="52"/>
        <v>0</v>
      </c>
      <c r="BS95" s="103">
        <f>IFERROR(VLOOKUP(B95,'[1]9'!B:D,3,0),"0")</f>
        <v>0</v>
      </c>
      <c r="BT95" s="103">
        <f>IFERROR(VLOOKUP(B95,'[1]9'!B:E,4,0),"0")</f>
        <v>0</v>
      </c>
      <c r="BU95" s="103">
        <f>IFERROR(VLOOKUP(B95,'[1]9'!B:F,5,0),"0")</f>
        <v>0</v>
      </c>
      <c r="BV95" s="103">
        <f>IFERROR(VLOOKUP(B95,'[1]9'!B:J,9,0),"0")</f>
        <v>0</v>
      </c>
      <c r="BW95" s="103">
        <f>IFERROR(VLOOKUP(B95,'[1]9'!B:K,10,0),"0")</f>
        <v>0</v>
      </c>
      <c r="BX95" s="103">
        <f>IFERROR(VLOOKUP(B95,'[1]9'!B:L,11,0),"0")</f>
        <v>0</v>
      </c>
      <c r="BY95" s="101">
        <f t="shared" si="53"/>
        <v>0</v>
      </c>
      <c r="BZ95" s="103">
        <f>IFERROR(VLOOKUP(B95,'[1]10'!B:D,3,0),"0")</f>
        <v>0</v>
      </c>
      <c r="CA95" s="103">
        <f>IFERROR(VLOOKUP(B95,'[1]10'!B:E,4,0),"0")</f>
        <v>0</v>
      </c>
      <c r="CB95" s="103">
        <f>IFERROR(VLOOKUP(B95,'[1]10'!B:F,5,0),"0")</f>
        <v>0</v>
      </c>
      <c r="CC95" s="103">
        <f>IFERROR(VLOOKUP(B95,'[1]10'!B:J,9,0),"0")</f>
        <v>0</v>
      </c>
      <c r="CD95" s="103">
        <f>IFERROR(VLOOKUP(B95,'[1]10'!B:K,10,0),"0")</f>
        <v>0</v>
      </c>
      <c r="CE95" s="103">
        <f>IFERROR(VLOOKUP(B95,'[1]10'!B:L,11,0),"0")</f>
        <v>0</v>
      </c>
      <c r="CF95" s="101">
        <f t="shared" si="54"/>
        <v>0</v>
      </c>
      <c r="CG95" s="103">
        <f>IFERROR(VLOOKUP(B95,'[1]11'!B:D,3,0),"0")</f>
        <v>0</v>
      </c>
      <c r="CH95" s="103">
        <f>IFERROR(VLOOKUP(B95,'[1]11'!B:E,4,0),"0")</f>
        <v>0</v>
      </c>
      <c r="CI95" s="103">
        <f>IFERROR(VLOOKUP(B95,'[1]11'!B:F,5,0),"0")</f>
        <v>0</v>
      </c>
      <c r="CJ95" s="103">
        <f>IFERROR(VLOOKUP(B95,'[1]11'!B:J,9,0),"0")</f>
        <v>0</v>
      </c>
      <c r="CK95" s="103">
        <f>IFERROR(VLOOKUP(B95,'[1]11'!B:K,10,0),"0")</f>
        <v>0</v>
      </c>
      <c r="CL95" s="103">
        <f>IFERROR(VLOOKUP(B95,'[1]11'!B:L,11,0),"0")</f>
        <v>0</v>
      </c>
      <c r="CM95" s="101">
        <f t="shared" si="55"/>
        <v>0</v>
      </c>
      <c r="CN95" s="103">
        <f>IFERROR(VLOOKUP(B95,'[1]12'!B:D,3,0),"0")</f>
        <v>0</v>
      </c>
      <c r="CO95" s="103">
        <f>IFERROR(VLOOKUP(B95,'[1]12'!B:E,4,0),"0")</f>
        <v>0</v>
      </c>
      <c r="CP95" s="103">
        <f>IFERROR(VLOOKUP(B95,'[1]12'!B:F,5,0),"0")</f>
        <v>0</v>
      </c>
      <c r="CQ95" s="103">
        <f>IFERROR(VLOOKUP(B95,'[1]12'!B:J,9,0),"0")</f>
        <v>0</v>
      </c>
      <c r="CR95" s="103">
        <f>IFERROR(VLOOKUP(B95,'[1]12'!B:K,10,0),"0")</f>
        <v>0</v>
      </c>
      <c r="CS95" s="103">
        <f>IFERROR(VLOOKUP(B95,'[1]12'!B:L,11,0),"0")</f>
        <v>0</v>
      </c>
      <c r="CT95" s="101">
        <f t="shared" si="56"/>
        <v>0</v>
      </c>
      <c r="CU95" s="103">
        <f>IFERROR(VLOOKUP(B95,'[1]13'!B:D,3,0),"0")</f>
        <v>0</v>
      </c>
      <c r="CV95" s="103">
        <f>IFERROR(VLOOKUP(B95,'[1]13'!B:E,4,0),"0")</f>
        <v>0</v>
      </c>
      <c r="CW95" s="103">
        <f>IFERROR(VLOOKUP(B95,'[1]13'!B:F,5,0),"0")</f>
        <v>0</v>
      </c>
      <c r="CX95" s="103">
        <f>IFERROR(VLOOKUP(B95,'[1]13'!B:J,9,0),"0")</f>
        <v>0</v>
      </c>
      <c r="CY95" s="103">
        <f>IFERROR(VLOOKUP(B95,'[1]13'!B:K,10,0),"0")</f>
        <v>0</v>
      </c>
      <c r="CZ95" s="103">
        <f>IFERROR(VLOOKUP(B95,'[1]13'!B:L,11,0),"0")</f>
        <v>0</v>
      </c>
      <c r="DA95" s="101">
        <f t="shared" si="57"/>
        <v>0</v>
      </c>
      <c r="DB95" s="103">
        <f>IFERROR(VLOOKUP(B95,'[1]14'!B:D,3,0),"0")</f>
        <v>0</v>
      </c>
      <c r="DC95" s="103">
        <f>IFERROR(VLOOKUP(B95,'[1]14'!B:E,4,0),"0")</f>
        <v>0</v>
      </c>
      <c r="DD95" s="103">
        <f>IFERROR(VLOOKUP(B95,'[1]14'!B:F,5,0),"0")</f>
        <v>0</v>
      </c>
      <c r="DE95" s="103">
        <f>IFERROR(VLOOKUP(B95,'[1]14'!B:J,9,0),"0")</f>
        <v>0</v>
      </c>
      <c r="DF95" s="103">
        <f>IFERROR(VLOOKUP(B95,'[1]14'!B:K,10,0),"0")</f>
        <v>0</v>
      </c>
      <c r="DG95" s="103">
        <f>IFERROR(VLOOKUP(B95,'[1]14'!B:L,11,0),"0")</f>
        <v>0</v>
      </c>
      <c r="DH95" s="101">
        <f t="shared" si="58"/>
        <v>0</v>
      </c>
      <c r="DI95" s="103">
        <f>IFERROR(VLOOKUP(B95,'[1]15'!B:D,3,0),"0")</f>
        <v>0</v>
      </c>
      <c r="DJ95" s="103">
        <f>IFERROR(VLOOKUP(B95,'[1]15'!B:E,4,0),"0")</f>
        <v>0</v>
      </c>
      <c r="DK95" s="103">
        <f>IFERROR(VLOOKUP(B95,'[1]15'!B:F,5,0),"0")</f>
        <v>0</v>
      </c>
      <c r="DL95" s="103">
        <f>IFERROR(VLOOKUP(B95,'[1]15'!B:J,9,0),"0")</f>
        <v>0</v>
      </c>
      <c r="DM95" s="103">
        <f>IFERROR(VLOOKUP(B95,'[1]15'!B:K,10,0),"0")</f>
        <v>0</v>
      </c>
      <c r="DN95" s="103">
        <f>IFERROR(VLOOKUP(B95,'[1]15'!B:L,11,0),"0")</f>
        <v>0</v>
      </c>
      <c r="DO95" s="101">
        <f t="shared" si="59"/>
        <v>0</v>
      </c>
      <c r="DP95" s="103">
        <f>IFERROR(VLOOKUP(B95,'[1]16'!B:D,3,0),"0")</f>
        <v>0</v>
      </c>
      <c r="DQ95" s="103">
        <f>IFERROR(VLOOKUP(B95,'[1]16'!B:E,4,0),"0")</f>
        <v>0</v>
      </c>
      <c r="DR95" s="103">
        <f>IFERROR(VLOOKUP(B95,'[1]16'!B:F,5,0),"0")</f>
        <v>0</v>
      </c>
      <c r="DS95" s="103">
        <f>IFERROR(VLOOKUP(B95,'[1]16'!B:J,9,0),"0")</f>
        <v>0</v>
      </c>
      <c r="DT95" s="103">
        <f>IFERROR(VLOOKUP(B95,'[1]16'!B:K,10,0),"0")</f>
        <v>0</v>
      </c>
      <c r="DU95" s="103">
        <f>IFERROR(VLOOKUP(B95,'[1]16'!B:L,11,0),"0")</f>
        <v>0</v>
      </c>
      <c r="DV95" s="101">
        <f t="shared" si="60"/>
        <v>0</v>
      </c>
      <c r="DW95" s="103">
        <f>IFERROR(VLOOKUP(B95,'[1]17'!B:D,3,0),"0")</f>
        <v>0</v>
      </c>
      <c r="DX95" s="103">
        <f>IFERROR(VLOOKUP(B95,'[1]17'!B:E,4,0),"0")</f>
        <v>0</v>
      </c>
      <c r="DY95" s="103">
        <f>IFERROR(VLOOKUP(B95,'[1]17'!B:F,5,0),"0")</f>
        <v>0</v>
      </c>
      <c r="DZ95" s="103">
        <f>IFERROR(VLOOKUP(B95,'[1]17'!B:J,9,0),"0")</f>
        <v>0</v>
      </c>
      <c r="EA95" s="103">
        <f>IFERROR(VLOOKUP(B95,'[1]17'!B:K,10,0),"0")</f>
        <v>0</v>
      </c>
      <c r="EB95" s="103">
        <f>IFERROR(VLOOKUP(B95,'[1]17'!B:L,11,0),"0")</f>
        <v>0</v>
      </c>
      <c r="EC95" s="101">
        <f t="shared" si="61"/>
        <v>0</v>
      </c>
      <c r="ED95" s="103">
        <f>IFERROR(VLOOKUP(B95,'[1]18'!B:D,3,0),"0")</f>
        <v>0</v>
      </c>
      <c r="EE95" s="103">
        <f>IFERROR(VLOOKUP(B95,'[1]18'!B:E,4,0),"0")</f>
        <v>0</v>
      </c>
      <c r="EF95" s="103">
        <f>IFERROR(VLOOKUP(B95,'[1]18'!B:F,5,0),"0")</f>
        <v>0</v>
      </c>
      <c r="EG95" s="103">
        <f>IFERROR(VLOOKUP(B95,'[1]18'!B:J,9,0),"0")</f>
        <v>0</v>
      </c>
      <c r="EH95" s="103">
        <f>IFERROR(VLOOKUP(B95,'[1]18'!B:K,10,0),"0")</f>
        <v>0</v>
      </c>
      <c r="EI95" s="103">
        <f>IFERROR(VLOOKUP(B95,'[1]18'!B:L,11,0),"0")</f>
        <v>0</v>
      </c>
      <c r="EJ95" s="101">
        <f t="shared" si="62"/>
        <v>0</v>
      </c>
      <c r="EK95" s="103">
        <f>IFERROR(VLOOKUP(B95,'[1]19'!B:D,3,0),"0")</f>
        <v>0</v>
      </c>
      <c r="EL95" s="103">
        <f>IFERROR(VLOOKUP(B95,'[1]19'!B:E,4,0),"0")</f>
        <v>0</v>
      </c>
      <c r="EM95" s="103">
        <f>IFERROR(VLOOKUP(B95,'[1]19'!B:F,5,0),"0")</f>
        <v>0</v>
      </c>
      <c r="EN95" s="103">
        <f>IFERROR(VLOOKUP(B95,'[1]19'!B:J,9,0),"0")</f>
        <v>0</v>
      </c>
      <c r="EO95" s="103">
        <f>IFERROR(VLOOKUP(B95,'[1]19'!B:K,10,0),"0")</f>
        <v>0</v>
      </c>
      <c r="EP95" s="103">
        <f>IFERROR(VLOOKUP(B95,'[1]19'!B:L,11,0),"0")</f>
        <v>0</v>
      </c>
      <c r="EQ95" s="101">
        <f t="shared" si="63"/>
        <v>0</v>
      </c>
      <c r="ER95" s="103">
        <f>IFERROR(VLOOKUP(B95,'[1]20'!B:D,3,0),"0")</f>
        <v>0</v>
      </c>
      <c r="ES95" s="103">
        <f>IFERROR(VLOOKUP(B95,'[1]20'!B:E,4,0),"0")</f>
        <v>0</v>
      </c>
      <c r="ET95" s="103">
        <f>IFERROR(VLOOKUP(B95,'[1]20'!B:F,5,0),"0")</f>
        <v>0</v>
      </c>
      <c r="EU95" s="103">
        <f>IFERROR(VLOOKUP(B95,'[1]20'!B:J,9,0),"0")</f>
        <v>0</v>
      </c>
      <c r="EV95" s="103">
        <f>IFERROR(VLOOKUP(B95,'[1]20'!B:K,10,0),"0")</f>
        <v>0</v>
      </c>
      <c r="EW95" s="103">
        <f>IFERROR(VLOOKUP(B95,'[1]20'!B:L,11,0),"0")</f>
        <v>0</v>
      </c>
      <c r="EX95" s="101">
        <f t="shared" si="64"/>
        <v>0</v>
      </c>
      <c r="EY95" s="103">
        <f>IFERROR(VLOOKUP(B95,'[1]21'!B:D,3,0),"0")</f>
        <v>0</v>
      </c>
      <c r="EZ95" s="103">
        <f>IFERROR(VLOOKUP(B95,'[1]21'!B:E,4,0),"0")</f>
        <v>0</v>
      </c>
      <c r="FA95" s="103">
        <f>IFERROR(VLOOKUP(B95,'[1]21'!B:F,5,0),"0")</f>
        <v>0</v>
      </c>
      <c r="FB95" s="103">
        <f>IFERROR(VLOOKUP(B95,'[1]21'!B:J,9,0),"0")</f>
        <v>0</v>
      </c>
      <c r="FC95" s="103">
        <f>IFERROR(VLOOKUP(B95,'[1]21'!B:K,10,0),"0")</f>
        <v>0</v>
      </c>
      <c r="FD95" s="103">
        <f>IFERROR(VLOOKUP(B95,'[1]21'!B:L,11,0),"0")</f>
        <v>0</v>
      </c>
      <c r="FE95" s="101">
        <f t="shared" si="65"/>
        <v>0</v>
      </c>
      <c r="FF95" s="103">
        <f>IFERROR(VLOOKUP(B95,'[1]22'!B:D,3,0),"0")</f>
        <v>0</v>
      </c>
      <c r="FG95" s="103">
        <f>IFERROR(VLOOKUP(B95,'[1]22'!B:E,4,0),"0")</f>
        <v>0</v>
      </c>
      <c r="FH95" s="103">
        <f>IFERROR(VLOOKUP(B95,'[1]22'!B:F,5,0),"0")</f>
        <v>0</v>
      </c>
      <c r="FI95" s="103">
        <f>IFERROR(VLOOKUP(B95,'[1]22'!B:J,9,0),"0")</f>
        <v>0</v>
      </c>
      <c r="FJ95" s="103">
        <f>IFERROR(VLOOKUP(B95,'[1]22'!B:K,10,0),"0")</f>
        <v>0</v>
      </c>
      <c r="FK95" s="103">
        <f>IFERROR(VLOOKUP(B95,'[1]22'!B:L,11,0),"0")</f>
        <v>0</v>
      </c>
      <c r="FL95" s="101">
        <f t="shared" si="66"/>
        <v>0</v>
      </c>
      <c r="FM95" s="103">
        <f>IFERROR(VLOOKUP(B95,'[1]23'!B:D,3,0),"0")</f>
        <v>0</v>
      </c>
      <c r="FN95" s="103">
        <f>IFERROR(VLOOKUP(B95,'[1]23'!B:E,4,0),"0")</f>
        <v>0</v>
      </c>
      <c r="FO95" s="103">
        <f>IFERROR(VLOOKUP(B95,'[1]23'!B:F,5,0),"0")</f>
        <v>0</v>
      </c>
      <c r="FP95" s="103">
        <f>IFERROR(VLOOKUP(B95,'[1]23'!B:J,9,0),"0")</f>
        <v>0</v>
      </c>
      <c r="FQ95" s="103">
        <f>IFERROR(VLOOKUP(B95,'[1]23'!B:K,10,0),"0")</f>
        <v>0</v>
      </c>
      <c r="FR95" s="103">
        <f>IFERROR(VLOOKUP(B95,'[1]23'!B:L,11,0),"0")</f>
        <v>0</v>
      </c>
      <c r="FS95" s="101">
        <f t="shared" si="67"/>
        <v>0</v>
      </c>
      <c r="FT95" s="103">
        <f>IFERROR(VLOOKUP(B95,'[1]24'!B:D,3,0),"0")</f>
        <v>0</v>
      </c>
      <c r="FU95" s="103">
        <f>IFERROR(VLOOKUP(B95,'[1]24'!B:E,4,0),"0")</f>
        <v>0</v>
      </c>
      <c r="FV95" s="103">
        <f>IFERROR(VLOOKUP(B95,'[1]24'!B:F,5,0),"0")</f>
        <v>0</v>
      </c>
      <c r="FW95" s="103">
        <f>IFERROR(VLOOKUP(B95,'[1]24'!B:J,9,0),"0")</f>
        <v>0</v>
      </c>
      <c r="FX95" s="103">
        <f>IFERROR(VLOOKUP(B95,'[1]24'!B:K,10,0),"0")</f>
        <v>0</v>
      </c>
      <c r="FY95" s="103">
        <f>IFERROR(VLOOKUP(B95,'[1]24'!B:L,11,0),"0")</f>
        <v>0</v>
      </c>
      <c r="FZ95" s="101">
        <f t="shared" si="68"/>
        <v>0</v>
      </c>
      <c r="GA95" s="103">
        <f>IFERROR(VLOOKUP(B95,'[1]25'!B:D,3,0),"0")</f>
        <v>0</v>
      </c>
      <c r="GB95" s="103">
        <f>IFERROR(VLOOKUP(B95,'[1]25'!B:E,4,0),"0")</f>
        <v>0</v>
      </c>
      <c r="GC95" s="103">
        <f>IFERROR(VLOOKUP(B95,'[1]25'!B:F,5,0),"0")</f>
        <v>0</v>
      </c>
      <c r="GD95" s="103">
        <f>IFERROR(VLOOKUP(B95,'[1]25'!B:J,9,0),"0")</f>
        <v>0</v>
      </c>
      <c r="GE95" s="103">
        <f>IFERROR(VLOOKUP(B95,'[1]25'!B:K,10,0),"0")</f>
        <v>0</v>
      </c>
      <c r="GF95" s="103">
        <f>IFERROR(VLOOKUP(B95,'[1]25'!B:L,11,0),"0")</f>
        <v>0</v>
      </c>
      <c r="GG95" s="101">
        <f t="shared" si="69"/>
        <v>0</v>
      </c>
      <c r="GH95" s="103">
        <f>IFERROR(VLOOKUP(B95,'[1]26'!B:D,3,0),"0")</f>
        <v>0</v>
      </c>
      <c r="GI95" s="103">
        <f>IFERROR(VLOOKUP(B95,'[1]26'!B:E,4,0),"0")</f>
        <v>0</v>
      </c>
      <c r="GJ95" s="103">
        <f>IFERROR(VLOOKUP(B95,'[1]26'!B:F,5,0),"0")</f>
        <v>0</v>
      </c>
      <c r="GK95" s="103">
        <f>IFERROR(VLOOKUP(B95,'[1]26'!B:J,9,0),"0")</f>
        <v>0</v>
      </c>
      <c r="GL95" s="103">
        <f>IFERROR(VLOOKUP(B95,'[1]26'!B:K,10,0),"0")</f>
        <v>0</v>
      </c>
      <c r="GM95" s="103">
        <f>IFERROR(VLOOKUP(B95,'[1]26'!B:L,11,0),"0")</f>
        <v>0</v>
      </c>
      <c r="GN95" s="101">
        <f t="shared" si="70"/>
        <v>0</v>
      </c>
      <c r="GO95" s="103">
        <f>IFERROR(VLOOKUP(B95,'[1]27'!B:D,3,0),"0")</f>
        <v>0</v>
      </c>
      <c r="GP95" s="103">
        <f>IFERROR(VLOOKUP(B95,'[1]27'!B:E,4,0),"0")</f>
        <v>0</v>
      </c>
      <c r="GQ95" s="103">
        <f>IFERROR(VLOOKUP(B95,'[1]27'!B:F,5,0),"0")</f>
        <v>0</v>
      </c>
      <c r="GR95" s="103">
        <f>IFERROR(VLOOKUP(B95,'[1]27'!B:J,9,0),"0")</f>
        <v>0</v>
      </c>
      <c r="GS95" s="103">
        <f>IFERROR(VLOOKUP(B95,'[1]27'!B:K,10,0),"0")</f>
        <v>0</v>
      </c>
      <c r="GT95" s="103">
        <f>IFERROR(VLOOKUP(B95,'[1]27'!B:L,11,0),"0")</f>
        <v>0</v>
      </c>
      <c r="GU95" s="101">
        <f t="shared" si="71"/>
        <v>0</v>
      </c>
      <c r="GV95" s="103">
        <f>IFERROR(VLOOKUP(B95,'[1]28'!B:D,3,0),"0")</f>
        <v>0</v>
      </c>
      <c r="GW95" s="103">
        <f>IFERROR(VLOOKUP(B95,'[1]28'!B:E,4,0),"0")</f>
        <v>0</v>
      </c>
      <c r="GX95" s="103">
        <f>IFERROR(VLOOKUP(B95,'[1]28'!B:F,5,0),"0")</f>
        <v>0</v>
      </c>
      <c r="GY95" s="103">
        <f>IFERROR(VLOOKUP(B95,'[1]28'!B:J,9,0),"0")</f>
        <v>0</v>
      </c>
      <c r="GZ95" s="103">
        <f>IFERROR(VLOOKUP(B95,'[1]28'!B:K,10,0),"0")</f>
        <v>0</v>
      </c>
      <c r="HA95" s="103">
        <f>IFERROR(VLOOKUP(B95,'[1]28'!B:L,11,0),"0")</f>
        <v>0</v>
      </c>
      <c r="HB95" s="101">
        <f t="shared" si="72"/>
        <v>0</v>
      </c>
      <c r="HC95" s="103">
        <f>IFERROR(VLOOKUP(B95,'[1]29'!B:D,3,0),"0")</f>
        <v>0</v>
      </c>
      <c r="HD95" s="103">
        <f>IFERROR(VLOOKUP(B95,'[1]29'!B:E,4,0),"0")</f>
        <v>0</v>
      </c>
      <c r="HE95" s="103">
        <f>IFERROR(VLOOKUP(B95,'[1]29'!B:F,5,0),"0")</f>
        <v>0</v>
      </c>
      <c r="HF95" s="103">
        <f>IFERROR(VLOOKUP(B95,'[1]29'!B:J,9,0),"0")</f>
        <v>0</v>
      </c>
      <c r="HG95" s="103">
        <f>IFERROR(VLOOKUP(B95,'[1]29'!B:K,10,0),"0")</f>
        <v>0</v>
      </c>
      <c r="HH95" s="103">
        <f>IFERROR(VLOOKUP(B95,'[1]29'!B:L,11,0),"0")</f>
        <v>0</v>
      </c>
      <c r="HI95" s="101">
        <f t="shared" si="73"/>
        <v>0</v>
      </c>
      <c r="HJ95" s="103">
        <f>IFERROR(VLOOKUP(B95,'[1]30'!B:D,3,0),"0")</f>
        <v>0</v>
      </c>
      <c r="HK95" s="103">
        <f>IFERROR(VLOOKUP(B95,'[1]30'!B:E,4,0),"0")</f>
        <v>0</v>
      </c>
      <c r="HL95" s="103">
        <f>IFERROR(VLOOKUP(B95,'[1]30'!B:F,5,0),"0")</f>
        <v>0</v>
      </c>
      <c r="HM95" s="103">
        <f>IFERROR(VLOOKUP(B95,'[1]30'!B:J,9,0),"0")</f>
        <v>0</v>
      </c>
      <c r="HN95" s="103">
        <f>IFERROR(VLOOKUP(B95,'[1]30'!B:K,10,0),"0")</f>
        <v>0</v>
      </c>
      <c r="HO95" s="103">
        <f>IFERROR(VLOOKUP(B95,'[1]30'!B:L,11,0),"0")</f>
        <v>0</v>
      </c>
      <c r="HP95" s="101">
        <f t="shared" si="74"/>
        <v>0</v>
      </c>
      <c r="HQ95" s="103">
        <f>IFERROR(VLOOKUP(B95,'[1]31'!B:D,3,0),"0")</f>
        <v>0</v>
      </c>
      <c r="HR95" s="103">
        <f>IFERROR(VLOOKUP(B95,'[1]31'!B:E,4,0),"0")</f>
        <v>0</v>
      </c>
      <c r="HS95" s="103">
        <f>IFERROR(VLOOKUP(B95,'[1]31'!B:F,5,0),"0")</f>
        <v>0</v>
      </c>
      <c r="HT95" s="103">
        <f>IFERROR(VLOOKUP(B95,'[1]31'!B:J,9,0),"0")</f>
        <v>0</v>
      </c>
      <c r="HU95" s="103">
        <f>IFERROR(VLOOKUP(B95,'[1]31'!B:K,10,0),"0")</f>
        <v>0</v>
      </c>
      <c r="HV95" s="103">
        <f>IFERROR(VLOOKUP(B95,'[1]31'!B:L,11,0),"0")</f>
        <v>0</v>
      </c>
      <c r="HW95" s="101">
        <f t="shared" si="75"/>
        <v>0</v>
      </c>
    </row>
    <row r="96" spans="1:231" x14ac:dyDescent="0.6">
      <c r="A96" s="83">
        <v>93</v>
      </c>
      <c r="B96" s="83">
        <v>1114501</v>
      </c>
      <c r="C96" s="84" t="s">
        <v>16956</v>
      </c>
      <c r="D96" s="83" t="s">
        <v>168</v>
      </c>
      <c r="E96" s="85">
        <v>12.24</v>
      </c>
      <c r="F96" s="99">
        <f t="shared" si="77"/>
        <v>24994.080000000002</v>
      </c>
      <c r="G96" s="100">
        <f t="shared" si="76"/>
        <v>79</v>
      </c>
      <c r="H96" s="100">
        <f t="shared" si="76"/>
        <v>261</v>
      </c>
      <c r="I96" s="100">
        <f t="shared" si="76"/>
        <v>178</v>
      </c>
      <c r="J96" s="100">
        <f t="shared" si="76"/>
        <v>1512</v>
      </c>
      <c r="K96" s="100">
        <f t="shared" si="76"/>
        <v>12</v>
      </c>
      <c r="L96" s="100">
        <f t="shared" si="76"/>
        <v>33</v>
      </c>
      <c r="M96" s="101">
        <f t="shared" si="44"/>
        <v>2075</v>
      </c>
      <c r="N96" s="102">
        <f t="shared" si="43"/>
        <v>2042</v>
      </c>
      <c r="O96" s="103">
        <f>IFERROR(VLOOKUP(B96,'[1]1'!B:D,3,0),"0")</f>
        <v>0</v>
      </c>
      <c r="P96" s="103">
        <f>IFERROR(VLOOKUP(B96,'[1]1'!B:E,4,0),"0")</f>
        <v>0</v>
      </c>
      <c r="Q96" s="103">
        <f>IFERROR(VLOOKUP(B96,'[1]1'!B:F,5,0),"0")</f>
        <v>3</v>
      </c>
      <c r="R96" s="103">
        <f>IFERROR(VLOOKUP(B96,'[1]1'!B:J,9,0),"0")</f>
        <v>3</v>
      </c>
      <c r="S96" s="103">
        <f>IFERROR(VLOOKUP(B96,'[1]1'!B:K,10,0),"0")</f>
        <v>0</v>
      </c>
      <c r="T96" s="103">
        <f>IFERROR(VLOOKUP(B96,'[1]1'!B:L,11,0),"0")</f>
        <v>0</v>
      </c>
      <c r="U96" s="101">
        <f t="shared" si="45"/>
        <v>6</v>
      </c>
      <c r="V96" s="103">
        <f>IFERROR(VLOOKUP(B96,'[1]2'!B:D,3,0),"0")</f>
        <v>4</v>
      </c>
      <c r="W96" s="103">
        <f>IFERROR(VLOOKUP(B96,'[1]2'!B:E,4,0),"0")</f>
        <v>17</v>
      </c>
      <c r="X96" s="103">
        <f>IFERROR(VLOOKUP(B96,'[1]2'!B:F,5,0),"0")</f>
        <v>12</v>
      </c>
      <c r="Y96" s="103">
        <f>IFERROR(VLOOKUP(B96,'[1]2'!B:J,9,0),"0")</f>
        <v>175</v>
      </c>
      <c r="Z96" s="103">
        <f>IFERROR(VLOOKUP(B96,'[1]2'!B:K,10,0),"0")</f>
        <v>0</v>
      </c>
      <c r="AA96" s="103">
        <f>IFERROR(VLOOKUP(B96,'[1]2'!B:L,11,0),"0")</f>
        <v>0</v>
      </c>
      <c r="AB96" s="101">
        <f t="shared" si="46"/>
        <v>208</v>
      </c>
      <c r="AC96" s="103">
        <f>IFERROR(VLOOKUP(B96,'[1]3'!B:D,3,0),"0")</f>
        <v>1</v>
      </c>
      <c r="AD96" s="103">
        <f>IFERROR(VLOOKUP(B96,'[1]3'!B:E,4,0),"0")</f>
        <v>8</v>
      </c>
      <c r="AE96" s="103">
        <f>IFERROR(VLOOKUP(B96,'[1]3'!B:F,5,0),"0")</f>
        <v>1</v>
      </c>
      <c r="AF96" s="103">
        <f>IFERROR(VLOOKUP(B96,'[1]3'!B:J,9,0),"0")</f>
        <v>18</v>
      </c>
      <c r="AG96" s="103">
        <f>IFERROR(VLOOKUP(B96,'[1]3'!B:K,10,0),"0")</f>
        <v>0</v>
      </c>
      <c r="AH96" s="103">
        <f>IFERROR(VLOOKUP(B96,'[1]3'!B:L,11,0),"0")</f>
        <v>0</v>
      </c>
      <c r="AI96" s="101">
        <f t="shared" si="47"/>
        <v>28</v>
      </c>
      <c r="AJ96" s="103">
        <f>IFERROR(VLOOKUP(B96,'[1]4'!B:D,3,0),"0")</f>
        <v>31</v>
      </c>
      <c r="AK96" s="103">
        <f>IFERROR(VLOOKUP(B96,'[1]4'!B:E,4,0),"0")</f>
        <v>15</v>
      </c>
      <c r="AL96" s="103">
        <f>IFERROR(VLOOKUP(B96,'[1]4'!B:F,5,0),"0")</f>
        <v>4</v>
      </c>
      <c r="AM96" s="103">
        <f>IFERROR(VLOOKUP(B96,'[1]4'!B:J,9,0),"0")</f>
        <v>57</v>
      </c>
      <c r="AN96" s="103">
        <f>IFERROR(VLOOKUP(B96,'[1]4'!B:K,10,0),"0")</f>
        <v>0</v>
      </c>
      <c r="AO96" s="103">
        <f>IFERROR(VLOOKUP(B96,'[1]4'!B:L,11,0),"0")</f>
        <v>0</v>
      </c>
      <c r="AP96" s="101">
        <f t="shared" si="48"/>
        <v>107</v>
      </c>
      <c r="AQ96" s="103">
        <f>IFERROR(VLOOKUP(B96,'[1]5'!B:D,3,0),"0")</f>
        <v>0</v>
      </c>
      <c r="AR96" s="103">
        <f>IFERROR(VLOOKUP(B96,'[1]5'!B:E,4,0),"0")</f>
        <v>9</v>
      </c>
      <c r="AS96" s="103">
        <f>IFERROR(VLOOKUP(B96,'[1]5'!B:F,5,0),"0")</f>
        <v>3</v>
      </c>
      <c r="AT96" s="103">
        <f>IFERROR(VLOOKUP(B96,'[1]5'!B:J,9,0),"0")</f>
        <v>64</v>
      </c>
      <c r="AU96" s="103">
        <f>IFERROR(VLOOKUP(B96,'[1]5'!B:K,10,0),"0")</f>
        <v>0</v>
      </c>
      <c r="AV96" s="103">
        <f>IFERROR(VLOOKUP(B96,'[1]5'!B:L,11,0),"0")</f>
        <v>0</v>
      </c>
      <c r="AW96" s="101">
        <f t="shared" si="49"/>
        <v>76</v>
      </c>
      <c r="AX96" s="103">
        <f>IFERROR(VLOOKUP(B96,'[1]6'!B:D,3,0),"0")</f>
        <v>0</v>
      </c>
      <c r="AY96" s="103">
        <f>IFERROR(VLOOKUP(B96,'[1]6'!B:E,4,0),"0")</f>
        <v>9</v>
      </c>
      <c r="AZ96" s="103">
        <f>IFERROR(VLOOKUP(B96,'[1]6'!B:F,5,0),"0")</f>
        <v>26</v>
      </c>
      <c r="BA96" s="103">
        <f>IFERROR(VLOOKUP(B96,'[1]6'!B:J,9,0),"0")</f>
        <v>45</v>
      </c>
      <c r="BB96" s="103">
        <f>IFERROR(VLOOKUP(B96,'[1]6'!B:K,10,0),"0")</f>
        <v>0</v>
      </c>
      <c r="BC96" s="103">
        <f>IFERROR(VLOOKUP(B96,'[1]6'!B:L,11,0),"0")</f>
        <v>33</v>
      </c>
      <c r="BD96" s="101">
        <f t="shared" si="50"/>
        <v>113</v>
      </c>
      <c r="BE96" s="103">
        <f>IFERROR(VLOOKUP(B96,'[1]7'!B:D,3,0),"0")</f>
        <v>0</v>
      </c>
      <c r="BF96" s="103">
        <f>IFERROR(VLOOKUP(B96,'[1]7'!B:E,4,0),"0")</f>
        <v>5</v>
      </c>
      <c r="BG96" s="103">
        <f>IFERROR(VLOOKUP(B96,'[1]7'!B:F,5,0),"0")</f>
        <v>0</v>
      </c>
      <c r="BH96" s="103">
        <f>IFERROR(VLOOKUP(B96,'[1]7'!B:J,9,0),"0")</f>
        <v>27</v>
      </c>
      <c r="BI96" s="103">
        <f>IFERROR(VLOOKUP(B96,'[1]7'!B:K,10,0),"0")</f>
        <v>0</v>
      </c>
      <c r="BJ96" s="103">
        <f>IFERROR(VLOOKUP(B96,'[1]7'!B:L,11,0),"0")</f>
        <v>0</v>
      </c>
      <c r="BK96" s="101">
        <f t="shared" si="51"/>
        <v>32</v>
      </c>
      <c r="BL96" s="103">
        <f>IFERROR(VLOOKUP(B96,'[1]8'!B:D,3,0),"0")</f>
        <v>0</v>
      </c>
      <c r="BM96" s="103">
        <f>IFERROR(VLOOKUP(B96,'[1]8'!B:E,4,0),"0")</f>
        <v>5</v>
      </c>
      <c r="BN96" s="103">
        <f>IFERROR(VLOOKUP(B96,'[1]8'!B:F,5,0),"0")</f>
        <v>6</v>
      </c>
      <c r="BO96" s="103">
        <f>IFERROR(VLOOKUP(B96,'[1]8'!B:J,9,0),"0")</f>
        <v>49</v>
      </c>
      <c r="BP96" s="103">
        <f>IFERROR(VLOOKUP(B96,'[1]8'!B:K,10,0),"0")</f>
        <v>0</v>
      </c>
      <c r="BQ96" s="103">
        <f>IFERROR(VLOOKUP(B96,'[1]8'!B:L,11,0),"0")</f>
        <v>0</v>
      </c>
      <c r="BR96" s="101">
        <f t="shared" si="52"/>
        <v>60</v>
      </c>
      <c r="BS96" s="103">
        <f>IFERROR(VLOOKUP(B96,'[1]9'!B:D,3,0),"0")</f>
        <v>0</v>
      </c>
      <c r="BT96" s="103">
        <f>IFERROR(VLOOKUP(B96,'[1]9'!B:E,4,0),"0")</f>
        <v>0</v>
      </c>
      <c r="BU96" s="103">
        <f>IFERROR(VLOOKUP(B96,'[1]9'!B:F,5,0),"0")</f>
        <v>0</v>
      </c>
      <c r="BV96" s="103">
        <f>IFERROR(VLOOKUP(B96,'[1]9'!B:J,9,0),"0")</f>
        <v>0</v>
      </c>
      <c r="BW96" s="103">
        <f>IFERROR(VLOOKUP(B96,'[1]9'!B:K,10,0),"0")</f>
        <v>0</v>
      </c>
      <c r="BX96" s="103">
        <f>IFERROR(VLOOKUP(B96,'[1]9'!B:L,11,0),"0")</f>
        <v>0</v>
      </c>
      <c r="BY96" s="101">
        <f t="shared" si="53"/>
        <v>0</v>
      </c>
      <c r="BZ96" s="103">
        <f>IFERROR(VLOOKUP(B96,'[1]10'!B:D,3,0),"0")</f>
        <v>3</v>
      </c>
      <c r="CA96" s="103">
        <f>IFERROR(VLOOKUP(B96,'[1]10'!B:E,4,0),"0")</f>
        <v>28</v>
      </c>
      <c r="CB96" s="103">
        <f>IFERROR(VLOOKUP(B96,'[1]10'!B:F,5,0),"0")</f>
        <v>15</v>
      </c>
      <c r="CC96" s="103">
        <f>IFERROR(VLOOKUP(B96,'[1]10'!B:J,9,0),"0")</f>
        <v>101</v>
      </c>
      <c r="CD96" s="103">
        <f>IFERROR(VLOOKUP(B96,'[1]10'!B:K,10,0),"0")</f>
        <v>0</v>
      </c>
      <c r="CE96" s="103">
        <f>IFERROR(VLOOKUP(B96,'[1]10'!B:L,11,0),"0")</f>
        <v>0</v>
      </c>
      <c r="CF96" s="101">
        <f t="shared" si="54"/>
        <v>147</v>
      </c>
      <c r="CG96" s="103">
        <f>IFERROR(VLOOKUP(B96,'[1]11'!B:D,3,0),"0")</f>
        <v>1</v>
      </c>
      <c r="CH96" s="103">
        <f>IFERROR(VLOOKUP(B96,'[1]11'!B:E,4,0),"0")</f>
        <v>6</v>
      </c>
      <c r="CI96" s="103">
        <f>IFERROR(VLOOKUP(B96,'[1]11'!B:F,5,0),"0")</f>
        <v>0</v>
      </c>
      <c r="CJ96" s="103">
        <f>IFERROR(VLOOKUP(B96,'[1]11'!B:J,9,0),"0")</f>
        <v>39</v>
      </c>
      <c r="CK96" s="103">
        <f>IFERROR(VLOOKUP(B96,'[1]11'!B:K,10,0),"0")</f>
        <v>0</v>
      </c>
      <c r="CL96" s="103">
        <f>IFERROR(VLOOKUP(B96,'[1]11'!B:L,11,0),"0")</f>
        <v>0</v>
      </c>
      <c r="CM96" s="101">
        <f t="shared" si="55"/>
        <v>46</v>
      </c>
      <c r="CN96" s="103">
        <f>IFERROR(VLOOKUP(B96,'[1]12'!B:D,3,0),"0")</f>
        <v>0</v>
      </c>
      <c r="CO96" s="103">
        <f>IFERROR(VLOOKUP(B96,'[1]12'!B:E,4,0),"0")</f>
        <v>0</v>
      </c>
      <c r="CP96" s="103">
        <f>IFERROR(VLOOKUP(B96,'[1]12'!B:F,5,0),"0")</f>
        <v>8</v>
      </c>
      <c r="CQ96" s="103">
        <f>IFERROR(VLOOKUP(B96,'[1]12'!B:J,9,0),"0")</f>
        <v>78</v>
      </c>
      <c r="CR96" s="103">
        <f>IFERROR(VLOOKUP(B96,'[1]12'!B:K,10,0),"0")</f>
        <v>0</v>
      </c>
      <c r="CS96" s="103">
        <f>IFERROR(VLOOKUP(B96,'[1]12'!B:L,11,0),"0")</f>
        <v>0</v>
      </c>
      <c r="CT96" s="101">
        <f t="shared" si="56"/>
        <v>86</v>
      </c>
      <c r="CU96" s="103">
        <f>IFERROR(VLOOKUP(B96,'[1]13'!B:D,3,0),"0")</f>
        <v>0</v>
      </c>
      <c r="CV96" s="103">
        <f>IFERROR(VLOOKUP(B96,'[1]13'!B:E,4,0),"0")</f>
        <v>1</v>
      </c>
      <c r="CW96" s="103">
        <f>IFERROR(VLOOKUP(B96,'[1]13'!B:F,5,0),"0")</f>
        <v>3</v>
      </c>
      <c r="CX96" s="103">
        <f>IFERROR(VLOOKUP(B96,'[1]13'!B:J,9,0),"0")</f>
        <v>39</v>
      </c>
      <c r="CY96" s="103">
        <f>IFERROR(VLOOKUP(B96,'[1]13'!B:K,10,0),"0")</f>
        <v>0</v>
      </c>
      <c r="CZ96" s="103">
        <f>IFERROR(VLOOKUP(B96,'[1]13'!B:L,11,0),"0")</f>
        <v>0</v>
      </c>
      <c r="DA96" s="101">
        <f t="shared" si="57"/>
        <v>43</v>
      </c>
      <c r="DB96" s="103">
        <f>IFERROR(VLOOKUP(B96,'[1]14'!B:D,3,0),"0")</f>
        <v>0</v>
      </c>
      <c r="DC96" s="103">
        <f>IFERROR(VLOOKUP(B96,'[1]14'!B:E,4,0),"0")</f>
        <v>8</v>
      </c>
      <c r="DD96" s="103">
        <f>IFERROR(VLOOKUP(B96,'[1]14'!B:F,5,0),"0")</f>
        <v>7</v>
      </c>
      <c r="DE96" s="103">
        <f>IFERROR(VLOOKUP(B96,'[1]14'!B:J,9,0),"0")</f>
        <v>43</v>
      </c>
      <c r="DF96" s="103">
        <f>IFERROR(VLOOKUP(B96,'[1]14'!B:K,10,0),"0")</f>
        <v>0</v>
      </c>
      <c r="DG96" s="103">
        <f>IFERROR(VLOOKUP(B96,'[1]14'!B:L,11,0),"0")</f>
        <v>0</v>
      </c>
      <c r="DH96" s="101">
        <f t="shared" si="58"/>
        <v>58</v>
      </c>
      <c r="DI96" s="103">
        <f>IFERROR(VLOOKUP(B96,'[1]15'!B:D,3,0),"0")</f>
        <v>0</v>
      </c>
      <c r="DJ96" s="103">
        <f>IFERROR(VLOOKUP(B96,'[1]15'!B:E,4,0),"0")</f>
        <v>0</v>
      </c>
      <c r="DK96" s="103">
        <f>IFERROR(VLOOKUP(B96,'[1]15'!B:F,5,0),"0")</f>
        <v>2</v>
      </c>
      <c r="DL96" s="103">
        <f>IFERROR(VLOOKUP(B96,'[1]15'!B:J,9,0),"0")</f>
        <v>4</v>
      </c>
      <c r="DM96" s="103">
        <f>IFERROR(VLOOKUP(B96,'[1]15'!B:K,10,0),"0")</f>
        <v>0</v>
      </c>
      <c r="DN96" s="103">
        <f>IFERROR(VLOOKUP(B96,'[1]15'!B:L,11,0),"0")</f>
        <v>0</v>
      </c>
      <c r="DO96" s="101">
        <f t="shared" si="59"/>
        <v>6</v>
      </c>
      <c r="DP96" s="103">
        <f>IFERROR(VLOOKUP(B96,'[1]16'!B:D,3,0),"0")</f>
        <v>0</v>
      </c>
      <c r="DQ96" s="103">
        <f>IFERROR(VLOOKUP(B96,'[1]16'!B:E,4,0),"0")</f>
        <v>0</v>
      </c>
      <c r="DR96" s="103">
        <f>IFERROR(VLOOKUP(B96,'[1]16'!B:F,5,0),"0")</f>
        <v>0</v>
      </c>
      <c r="DS96" s="103">
        <f>IFERROR(VLOOKUP(B96,'[1]16'!B:J,9,0),"0")</f>
        <v>0</v>
      </c>
      <c r="DT96" s="103">
        <f>IFERROR(VLOOKUP(B96,'[1]16'!B:K,10,0),"0")</f>
        <v>0</v>
      </c>
      <c r="DU96" s="103">
        <f>IFERROR(VLOOKUP(B96,'[1]16'!B:L,11,0),"0")</f>
        <v>0</v>
      </c>
      <c r="DV96" s="101">
        <f t="shared" si="60"/>
        <v>0</v>
      </c>
      <c r="DW96" s="103">
        <f>IFERROR(VLOOKUP(B96,'[1]17'!B:D,3,0),"0")</f>
        <v>3</v>
      </c>
      <c r="DX96" s="103">
        <f>IFERROR(VLOOKUP(B96,'[1]17'!B:E,4,0),"0")</f>
        <v>6</v>
      </c>
      <c r="DY96" s="103">
        <f>IFERROR(VLOOKUP(B96,'[1]17'!B:F,5,0),"0")</f>
        <v>3</v>
      </c>
      <c r="DZ96" s="103">
        <f>IFERROR(VLOOKUP(B96,'[1]17'!B:J,9,0),"0")</f>
        <v>120</v>
      </c>
      <c r="EA96" s="103">
        <f>IFERROR(VLOOKUP(B96,'[1]17'!B:K,10,0),"0")</f>
        <v>0</v>
      </c>
      <c r="EB96" s="103">
        <f>IFERROR(VLOOKUP(B96,'[1]17'!B:L,11,0),"0")</f>
        <v>0</v>
      </c>
      <c r="EC96" s="101">
        <f t="shared" si="61"/>
        <v>132</v>
      </c>
      <c r="ED96" s="103">
        <f>IFERROR(VLOOKUP(B96,'[1]18'!B:D,3,0),"0")</f>
        <v>4</v>
      </c>
      <c r="EE96" s="103">
        <f>IFERROR(VLOOKUP(B96,'[1]18'!B:E,4,0),"0")</f>
        <v>2</v>
      </c>
      <c r="EF96" s="103">
        <f>IFERROR(VLOOKUP(B96,'[1]18'!B:F,5,0),"0")</f>
        <v>9</v>
      </c>
      <c r="EG96" s="103">
        <f>IFERROR(VLOOKUP(B96,'[1]18'!B:J,9,0),"0")</f>
        <v>6</v>
      </c>
      <c r="EH96" s="103">
        <f>IFERROR(VLOOKUP(B96,'[1]18'!B:K,10,0),"0")</f>
        <v>0</v>
      </c>
      <c r="EI96" s="103">
        <f>IFERROR(VLOOKUP(B96,'[1]18'!B:L,11,0),"0")</f>
        <v>0</v>
      </c>
      <c r="EJ96" s="101">
        <f t="shared" si="62"/>
        <v>21</v>
      </c>
      <c r="EK96" s="103">
        <f>IFERROR(VLOOKUP(B96,'[1]19'!B:D,3,0),"0")</f>
        <v>12</v>
      </c>
      <c r="EL96" s="103">
        <f>IFERROR(VLOOKUP(B96,'[1]19'!B:E,4,0),"0")</f>
        <v>4</v>
      </c>
      <c r="EM96" s="103">
        <f>IFERROR(VLOOKUP(B96,'[1]19'!B:F,5,0),"0")</f>
        <v>0</v>
      </c>
      <c r="EN96" s="103">
        <f>IFERROR(VLOOKUP(B96,'[1]19'!B:J,9,0),"0")</f>
        <v>66</v>
      </c>
      <c r="EO96" s="103">
        <f>IFERROR(VLOOKUP(B96,'[1]19'!B:K,10,0),"0")</f>
        <v>0</v>
      </c>
      <c r="EP96" s="103">
        <f>IFERROR(VLOOKUP(B96,'[1]19'!B:L,11,0),"0")</f>
        <v>0</v>
      </c>
      <c r="EQ96" s="101">
        <f t="shared" si="63"/>
        <v>82</v>
      </c>
      <c r="ER96" s="103">
        <f>IFERROR(VLOOKUP(B96,'[1]20'!B:D,3,0),"0")</f>
        <v>6</v>
      </c>
      <c r="ES96" s="103">
        <f>IFERROR(VLOOKUP(B96,'[1]20'!B:E,4,0),"0")</f>
        <v>17</v>
      </c>
      <c r="ET96" s="103">
        <f>IFERROR(VLOOKUP(B96,'[1]20'!B:F,5,0),"0")</f>
        <v>21</v>
      </c>
      <c r="EU96" s="103">
        <f>IFERROR(VLOOKUP(B96,'[1]20'!B:J,9,0),"0")</f>
        <v>16</v>
      </c>
      <c r="EV96" s="103">
        <f>IFERROR(VLOOKUP(B96,'[1]20'!B:K,10,0),"0")</f>
        <v>0</v>
      </c>
      <c r="EW96" s="103">
        <f>IFERROR(VLOOKUP(B96,'[1]20'!B:L,11,0),"0")</f>
        <v>0</v>
      </c>
      <c r="EX96" s="101">
        <f t="shared" si="64"/>
        <v>60</v>
      </c>
      <c r="EY96" s="103">
        <f>IFERROR(VLOOKUP(B96,'[1]21'!B:D,3,0),"0")</f>
        <v>0</v>
      </c>
      <c r="EZ96" s="103">
        <f>IFERROR(VLOOKUP(B96,'[1]21'!B:E,4,0),"0")</f>
        <v>21</v>
      </c>
      <c r="FA96" s="103">
        <f>IFERROR(VLOOKUP(B96,'[1]21'!B:F,5,0),"0")</f>
        <v>6</v>
      </c>
      <c r="FB96" s="103">
        <f>IFERROR(VLOOKUP(B96,'[1]21'!B:J,9,0),"0")</f>
        <v>57</v>
      </c>
      <c r="FC96" s="103">
        <f>IFERROR(VLOOKUP(B96,'[1]21'!B:K,10,0),"0")</f>
        <v>0</v>
      </c>
      <c r="FD96" s="103">
        <f>IFERROR(VLOOKUP(B96,'[1]21'!B:L,11,0),"0")</f>
        <v>0</v>
      </c>
      <c r="FE96" s="101">
        <f t="shared" si="65"/>
        <v>84</v>
      </c>
      <c r="FF96" s="103">
        <f>IFERROR(VLOOKUP(B96,'[1]22'!B:D,3,0),"0")</f>
        <v>2</v>
      </c>
      <c r="FG96" s="103">
        <f>IFERROR(VLOOKUP(B96,'[1]22'!B:E,4,0),"0")</f>
        <v>2</v>
      </c>
      <c r="FH96" s="103">
        <f>IFERROR(VLOOKUP(B96,'[1]22'!B:F,5,0),"0")</f>
        <v>0</v>
      </c>
      <c r="FI96" s="103">
        <f>IFERROR(VLOOKUP(B96,'[1]22'!B:J,9,0),"0")</f>
        <v>0</v>
      </c>
      <c r="FJ96" s="103">
        <f>IFERROR(VLOOKUP(B96,'[1]22'!B:K,10,0),"0")</f>
        <v>0</v>
      </c>
      <c r="FK96" s="103">
        <f>IFERROR(VLOOKUP(B96,'[1]22'!B:L,11,0),"0")</f>
        <v>0</v>
      </c>
      <c r="FL96" s="101">
        <f t="shared" si="66"/>
        <v>4</v>
      </c>
      <c r="FM96" s="103">
        <f>IFERROR(VLOOKUP(B96,'[1]23'!B:D,3,0),"0")</f>
        <v>0</v>
      </c>
      <c r="FN96" s="103">
        <f>IFERROR(VLOOKUP(B96,'[1]23'!B:E,4,0),"0")</f>
        <v>2</v>
      </c>
      <c r="FO96" s="103">
        <f>IFERROR(VLOOKUP(B96,'[1]23'!B:F,5,0),"0")</f>
        <v>6</v>
      </c>
      <c r="FP96" s="103">
        <f>IFERROR(VLOOKUP(B96,'[1]23'!B:J,9,0),"0")</f>
        <v>30</v>
      </c>
      <c r="FQ96" s="103">
        <f>IFERROR(VLOOKUP(B96,'[1]23'!B:K,10,0),"0")</f>
        <v>7</v>
      </c>
      <c r="FR96" s="103">
        <f>IFERROR(VLOOKUP(B96,'[1]23'!B:L,11,0),"0")</f>
        <v>0</v>
      </c>
      <c r="FS96" s="101">
        <f t="shared" si="67"/>
        <v>45</v>
      </c>
      <c r="FT96" s="103">
        <f>IFERROR(VLOOKUP(B96,'[1]24'!B:D,3,0),"0")</f>
        <v>10</v>
      </c>
      <c r="FU96" s="103">
        <f>IFERROR(VLOOKUP(B96,'[1]24'!B:E,4,0),"0")</f>
        <v>1</v>
      </c>
      <c r="FV96" s="103">
        <f>IFERROR(VLOOKUP(B96,'[1]24'!B:F,5,0),"0")</f>
        <v>0</v>
      </c>
      <c r="FW96" s="103">
        <f>IFERROR(VLOOKUP(B96,'[1]24'!B:J,9,0),"0")</f>
        <v>47</v>
      </c>
      <c r="FX96" s="103">
        <f>IFERROR(VLOOKUP(B96,'[1]24'!B:K,10,0),"0")</f>
        <v>5</v>
      </c>
      <c r="FY96" s="103">
        <f>IFERROR(VLOOKUP(B96,'[1]24'!B:L,11,0),"0")</f>
        <v>0</v>
      </c>
      <c r="FZ96" s="101">
        <f t="shared" si="68"/>
        <v>63</v>
      </c>
      <c r="GA96" s="103">
        <f>IFERROR(VLOOKUP(B96,'[1]25'!B:D,3,0),"0")</f>
        <v>0</v>
      </c>
      <c r="GB96" s="103">
        <f>IFERROR(VLOOKUP(B96,'[1]25'!B:E,4,0),"0")</f>
        <v>6</v>
      </c>
      <c r="GC96" s="103">
        <f>IFERROR(VLOOKUP(B96,'[1]25'!B:F,5,0),"0")</f>
        <v>0</v>
      </c>
      <c r="GD96" s="103">
        <f>IFERROR(VLOOKUP(B96,'[1]25'!B:J,9,0),"0")</f>
        <v>14</v>
      </c>
      <c r="GE96" s="103">
        <f>IFERROR(VLOOKUP(B96,'[1]25'!B:K,10,0),"0")</f>
        <v>0</v>
      </c>
      <c r="GF96" s="103">
        <f>IFERROR(VLOOKUP(B96,'[1]25'!B:L,11,0),"0")</f>
        <v>0</v>
      </c>
      <c r="GG96" s="101">
        <f t="shared" si="69"/>
        <v>20</v>
      </c>
      <c r="GH96" s="103">
        <f>IFERROR(VLOOKUP(B96,'[1]26'!B:D,3,0),"0")</f>
        <v>2</v>
      </c>
      <c r="GI96" s="103">
        <f>IFERROR(VLOOKUP(B96,'[1]26'!B:E,4,0),"0")</f>
        <v>14</v>
      </c>
      <c r="GJ96" s="103">
        <f>IFERROR(VLOOKUP(B96,'[1]26'!B:F,5,0),"0")</f>
        <v>8</v>
      </c>
      <c r="GK96" s="103">
        <f>IFERROR(VLOOKUP(B96,'[1]26'!B:J,9,0),"0")</f>
        <v>53</v>
      </c>
      <c r="GL96" s="103">
        <f>IFERROR(VLOOKUP(B96,'[1]26'!B:K,10,0),"0")</f>
        <v>0</v>
      </c>
      <c r="GM96" s="103">
        <f>IFERROR(VLOOKUP(B96,'[1]26'!B:L,11,0),"0")</f>
        <v>0</v>
      </c>
      <c r="GN96" s="101">
        <f t="shared" si="70"/>
        <v>77</v>
      </c>
      <c r="GO96" s="103">
        <f>IFERROR(VLOOKUP(B96,'[1]27'!B:D,3,0),"0")</f>
        <v>0</v>
      </c>
      <c r="GP96" s="103">
        <f>IFERROR(VLOOKUP(B96,'[1]27'!B:E,4,0),"0")</f>
        <v>8</v>
      </c>
      <c r="GQ96" s="103">
        <f>IFERROR(VLOOKUP(B96,'[1]27'!B:F,5,0),"0")</f>
        <v>5</v>
      </c>
      <c r="GR96" s="103">
        <f>IFERROR(VLOOKUP(B96,'[1]27'!B:J,9,0),"0")</f>
        <v>14</v>
      </c>
      <c r="GS96" s="103">
        <f>IFERROR(VLOOKUP(B96,'[1]27'!B:K,10,0),"0")</f>
        <v>0</v>
      </c>
      <c r="GT96" s="103">
        <f>IFERROR(VLOOKUP(B96,'[1]27'!B:L,11,0),"0")</f>
        <v>0</v>
      </c>
      <c r="GU96" s="101">
        <f t="shared" si="71"/>
        <v>27</v>
      </c>
      <c r="GV96" s="103">
        <f>IFERROR(VLOOKUP(B96,'[1]28'!B:D,3,0),"0")</f>
        <v>0</v>
      </c>
      <c r="GW96" s="103">
        <f>IFERROR(VLOOKUP(B96,'[1]28'!B:E,4,0),"0")</f>
        <v>32</v>
      </c>
      <c r="GX96" s="103">
        <f>IFERROR(VLOOKUP(B96,'[1]28'!B:F,5,0),"0")</f>
        <v>5</v>
      </c>
      <c r="GY96" s="103">
        <f>IFERROR(VLOOKUP(B96,'[1]28'!B:J,9,0),"0")</f>
        <v>98</v>
      </c>
      <c r="GZ96" s="103">
        <f>IFERROR(VLOOKUP(B96,'[1]28'!B:K,10,0),"0")</f>
        <v>0</v>
      </c>
      <c r="HA96" s="103">
        <f>IFERROR(VLOOKUP(B96,'[1]28'!B:L,11,0),"0")</f>
        <v>0</v>
      </c>
      <c r="HB96" s="101">
        <f t="shared" si="72"/>
        <v>135</v>
      </c>
      <c r="HC96" s="103">
        <f>IFERROR(VLOOKUP(B96,'[1]29'!B:D,3,0),"0")</f>
        <v>0</v>
      </c>
      <c r="HD96" s="103">
        <f>IFERROR(VLOOKUP(B96,'[1]29'!B:E,4,0),"0")</f>
        <v>5</v>
      </c>
      <c r="HE96" s="103">
        <f>IFERROR(VLOOKUP(B96,'[1]29'!B:F,5,0),"0")</f>
        <v>4</v>
      </c>
      <c r="HF96" s="103">
        <f>IFERROR(VLOOKUP(B96,'[1]29'!B:J,9,0),"0")</f>
        <v>34</v>
      </c>
      <c r="HG96" s="103">
        <f>IFERROR(VLOOKUP(B96,'[1]29'!B:K,10,0),"0")</f>
        <v>0</v>
      </c>
      <c r="HH96" s="103">
        <f>IFERROR(VLOOKUP(B96,'[1]29'!B:L,11,0),"0")</f>
        <v>0</v>
      </c>
      <c r="HI96" s="101">
        <f t="shared" si="73"/>
        <v>43</v>
      </c>
      <c r="HJ96" s="103">
        <f>IFERROR(VLOOKUP(B96,'[1]30'!B:D,3,0),"0")</f>
        <v>0</v>
      </c>
      <c r="HK96" s="103">
        <f>IFERROR(VLOOKUP(B96,'[1]30'!B:E,4,0),"0")</f>
        <v>15</v>
      </c>
      <c r="HL96" s="103">
        <f>IFERROR(VLOOKUP(B96,'[1]30'!B:F,5,0),"0")</f>
        <v>17</v>
      </c>
      <c r="HM96" s="103">
        <f>IFERROR(VLOOKUP(B96,'[1]30'!B:J,9,0),"0")</f>
        <v>25</v>
      </c>
      <c r="HN96" s="103">
        <f>IFERROR(VLOOKUP(B96,'[1]30'!B:K,10,0),"0")</f>
        <v>0</v>
      </c>
      <c r="HO96" s="103">
        <f>IFERROR(VLOOKUP(B96,'[1]30'!B:L,11,0),"0")</f>
        <v>0</v>
      </c>
      <c r="HP96" s="101">
        <f t="shared" si="74"/>
        <v>57</v>
      </c>
      <c r="HQ96" s="103">
        <f>IFERROR(VLOOKUP(B96,'[1]31'!B:D,3,0),"0")</f>
        <v>0</v>
      </c>
      <c r="HR96" s="103">
        <f>IFERROR(VLOOKUP(B96,'[1]31'!B:E,4,0),"0")</f>
        <v>15</v>
      </c>
      <c r="HS96" s="103">
        <f>IFERROR(VLOOKUP(B96,'[1]31'!B:F,5,0),"0")</f>
        <v>4</v>
      </c>
      <c r="HT96" s="103">
        <f>IFERROR(VLOOKUP(B96,'[1]31'!B:J,9,0),"0")</f>
        <v>190</v>
      </c>
      <c r="HU96" s="103">
        <f>IFERROR(VLOOKUP(B96,'[1]31'!B:K,10,0),"0")</f>
        <v>0</v>
      </c>
      <c r="HV96" s="103">
        <f>IFERROR(VLOOKUP(B96,'[1]31'!B:L,11,0),"0")</f>
        <v>0</v>
      </c>
      <c r="HW96" s="101">
        <f t="shared" si="75"/>
        <v>209</v>
      </c>
    </row>
    <row r="97" spans="1:231" x14ac:dyDescent="0.6">
      <c r="A97" s="83">
        <v>94</v>
      </c>
      <c r="B97" s="83">
        <v>1114502</v>
      </c>
      <c r="C97" s="84" t="s">
        <v>16957</v>
      </c>
      <c r="D97" s="83" t="s">
        <v>168</v>
      </c>
      <c r="E97" s="85">
        <v>12.64</v>
      </c>
      <c r="F97" s="99">
        <f t="shared" si="77"/>
        <v>7849.4400000000005</v>
      </c>
      <c r="G97" s="100">
        <f t="shared" si="76"/>
        <v>12</v>
      </c>
      <c r="H97" s="100">
        <f t="shared" si="76"/>
        <v>20</v>
      </c>
      <c r="I97" s="100">
        <f t="shared" si="76"/>
        <v>9</v>
      </c>
      <c r="J97" s="100">
        <f t="shared" si="76"/>
        <v>550</v>
      </c>
      <c r="K97" s="100">
        <f t="shared" si="76"/>
        <v>30</v>
      </c>
      <c r="L97" s="100">
        <f t="shared" si="76"/>
        <v>0</v>
      </c>
      <c r="M97" s="101">
        <f t="shared" si="44"/>
        <v>621</v>
      </c>
      <c r="N97" s="102">
        <f t="shared" si="43"/>
        <v>621</v>
      </c>
      <c r="O97" s="103">
        <f>IFERROR(VLOOKUP(B97,'[1]1'!B:D,3,0),"0")</f>
        <v>0</v>
      </c>
      <c r="P97" s="103">
        <f>IFERROR(VLOOKUP(B97,'[1]1'!B:E,4,0),"0")</f>
        <v>0</v>
      </c>
      <c r="Q97" s="103">
        <f>IFERROR(VLOOKUP(B97,'[1]1'!B:F,5,0),"0")</f>
        <v>0</v>
      </c>
      <c r="R97" s="103">
        <f>IFERROR(VLOOKUP(B97,'[1]1'!B:J,9,0),"0")</f>
        <v>0</v>
      </c>
      <c r="S97" s="103">
        <f>IFERROR(VLOOKUP(B97,'[1]1'!B:K,10,0),"0")</f>
        <v>0</v>
      </c>
      <c r="T97" s="103">
        <f>IFERROR(VLOOKUP(B97,'[1]1'!B:L,11,0),"0")</f>
        <v>0</v>
      </c>
      <c r="U97" s="101">
        <f t="shared" si="45"/>
        <v>0</v>
      </c>
      <c r="V97" s="103">
        <f>IFERROR(VLOOKUP(B97,'[1]2'!B:D,3,0),"0")</f>
        <v>0</v>
      </c>
      <c r="W97" s="103">
        <f>IFERROR(VLOOKUP(B97,'[1]2'!B:E,4,0),"0")</f>
        <v>1</v>
      </c>
      <c r="X97" s="103">
        <f>IFERROR(VLOOKUP(B97,'[1]2'!B:F,5,0),"0")</f>
        <v>0</v>
      </c>
      <c r="Y97" s="103">
        <f>IFERROR(VLOOKUP(B97,'[1]2'!B:J,9,0),"0")</f>
        <v>6</v>
      </c>
      <c r="Z97" s="103">
        <f>IFERROR(VLOOKUP(B97,'[1]2'!B:K,10,0),"0")</f>
        <v>0</v>
      </c>
      <c r="AA97" s="103">
        <f>IFERROR(VLOOKUP(B97,'[1]2'!B:L,11,0),"0")</f>
        <v>0</v>
      </c>
      <c r="AB97" s="101">
        <f t="shared" si="46"/>
        <v>7</v>
      </c>
      <c r="AC97" s="103">
        <f>IFERROR(VLOOKUP(B97,'[1]3'!B:D,3,0),"0")</f>
        <v>0</v>
      </c>
      <c r="AD97" s="103">
        <f>IFERROR(VLOOKUP(B97,'[1]3'!B:E,4,0),"0")</f>
        <v>0</v>
      </c>
      <c r="AE97" s="103">
        <f>IFERROR(VLOOKUP(B97,'[1]3'!B:F,5,0),"0")</f>
        <v>0</v>
      </c>
      <c r="AF97" s="103">
        <f>IFERROR(VLOOKUP(B97,'[1]3'!B:J,9,0),"0")</f>
        <v>0</v>
      </c>
      <c r="AG97" s="103">
        <f>IFERROR(VLOOKUP(B97,'[1]3'!B:K,10,0),"0")</f>
        <v>0</v>
      </c>
      <c r="AH97" s="103">
        <f>IFERROR(VLOOKUP(B97,'[1]3'!B:L,11,0),"0")</f>
        <v>0</v>
      </c>
      <c r="AI97" s="101">
        <f t="shared" si="47"/>
        <v>0</v>
      </c>
      <c r="AJ97" s="103">
        <f>IFERROR(VLOOKUP(B97,'[1]4'!B:D,3,0),"0")</f>
        <v>0</v>
      </c>
      <c r="AK97" s="103">
        <f>IFERROR(VLOOKUP(B97,'[1]4'!B:E,4,0),"0")</f>
        <v>0</v>
      </c>
      <c r="AL97" s="103">
        <f>IFERROR(VLOOKUP(B97,'[1]4'!B:F,5,0),"0")</f>
        <v>0</v>
      </c>
      <c r="AM97" s="103">
        <f>IFERROR(VLOOKUP(B97,'[1]4'!B:J,9,0),"0")</f>
        <v>0</v>
      </c>
      <c r="AN97" s="103">
        <f>IFERROR(VLOOKUP(B97,'[1]4'!B:K,10,0),"0")</f>
        <v>0</v>
      </c>
      <c r="AO97" s="103">
        <f>IFERROR(VLOOKUP(B97,'[1]4'!B:L,11,0),"0")</f>
        <v>0</v>
      </c>
      <c r="AP97" s="101">
        <f t="shared" si="48"/>
        <v>0</v>
      </c>
      <c r="AQ97" s="103">
        <f>IFERROR(VLOOKUP(B97,'[1]5'!B:D,3,0),"0")</f>
        <v>0</v>
      </c>
      <c r="AR97" s="103">
        <f>IFERROR(VLOOKUP(B97,'[1]5'!B:E,4,0),"0")</f>
        <v>0</v>
      </c>
      <c r="AS97" s="103">
        <f>IFERROR(VLOOKUP(B97,'[1]5'!B:F,5,0),"0")</f>
        <v>0</v>
      </c>
      <c r="AT97" s="103">
        <f>IFERROR(VLOOKUP(B97,'[1]5'!B:J,9,0),"0")</f>
        <v>25</v>
      </c>
      <c r="AU97" s="103">
        <f>IFERROR(VLOOKUP(B97,'[1]5'!B:K,10,0),"0")</f>
        <v>0</v>
      </c>
      <c r="AV97" s="103">
        <f>IFERROR(VLOOKUP(B97,'[1]5'!B:L,11,0),"0")</f>
        <v>0</v>
      </c>
      <c r="AW97" s="101">
        <f t="shared" si="49"/>
        <v>25</v>
      </c>
      <c r="AX97" s="103">
        <f>IFERROR(VLOOKUP(B97,'[1]6'!B:D,3,0),"0")</f>
        <v>0</v>
      </c>
      <c r="AY97" s="103">
        <f>IFERROR(VLOOKUP(B97,'[1]6'!B:E,4,0),"0")</f>
        <v>0</v>
      </c>
      <c r="AZ97" s="103">
        <f>IFERROR(VLOOKUP(B97,'[1]6'!B:F,5,0),"0")</f>
        <v>0</v>
      </c>
      <c r="BA97" s="103">
        <f>IFERROR(VLOOKUP(B97,'[1]6'!B:J,9,0),"0")</f>
        <v>15</v>
      </c>
      <c r="BB97" s="103">
        <f>IFERROR(VLOOKUP(B97,'[1]6'!B:K,10,0),"0")</f>
        <v>0</v>
      </c>
      <c r="BC97" s="103">
        <f>IFERROR(VLOOKUP(B97,'[1]6'!B:L,11,0),"0")</f>
        <v>0</v>
      </c>
      <c r="BD97" s="101">
        <f t="shared" si="50"/>
        <v>15</v>
      </c>
      <c r="BE97" s="103">
        <f>IFERROR(VLOOKUP(B97,'[1]7'!B:D,3,0),"0")</f>
        <v>0</v>
      </c>
      <c r="BF97" s="103">
        <f>IFERROR(VLOOKUP(B97,'[1]7'!B:E,4,0),"0")</f>
        <v>1</v>
      </c>
      <c r="BG97" s="103">
        <f>IFERROR(VLOOKUP(B97,'[1]7'!B:F,5,0),"0")</f>
        <v>0</v>
      </c>
      <c r="BH97" s="103">
        <f>IFERROR(VLOOKUP(B97,'[1]7'!B:J,9,0),"0")</f>
        <v>0</v>
      </c>
      <c r="BI97" s="103">
        <f>IFERROR(VLOOKUP(B97,'[1]7'!B:K,10,0),"0")</f>
        <v>0</v>
      </c>
      <c r="BJ97" s="103">
        <f>IFERROR(VLOOKUP(B97,'[1]7'!B:L,11,0),"0")</f>
        <v>0</v>
      </c>
      <c r="BK97" s="101">
        <f t="shared" si="51"/>
        <v>1</v>
      </c>
      <c r="BL97" s="103">
        <f>IFERROR(VLOOKUP(B97,'[1]8'!B:D,3,0),"0")</f>
        <v>0</v>
      </c>
      <c r="BM97" s="103">
        <f>IFERROR(VLOOKUP(B97,'[1]8'!B:E,4,0),"0")</f>
        <v>0</v>
      </c>
      <c r="BN97" s="103">
        <f>IFERROR(VLOOKUP(B97,'[1]8'!B:F,5,0),"0")</f>
        <v>0</v>
      </c>
      <c r="BO97" s="103">
        <f>IFERROR(VLOOKUP(B97,'[1]8'!B:J,9,0),"0")</f>
        <v>0</v>
      </c>
      <c r="BP97" s="103">
        <f>IFERROR(VLOOKUP(B97,'[1]8'!B:K,10,0),"0")</f>
        <v>0</v>
      </c>
      <c r="BQ97" s="103">
        <f>IFERROR(VLOOKUP(B97,'[1]8'!B:L,11,0),"0")</f>
        <v>0</v>
      </c>
      <c r="BR97" s="101">
        <f t="shared" si="52"/>
        <v>0</v>
      </c>
      <c r="BS97" s="103">
        <f>IFERROR(VLOOKUP(B97,'[1]9'!B:D,3,0),"0")</f>
        <v>0</v>
      </c>
      <c r="BT97" s="103">
        <f>IFERROR(VLOOKUP(B97,'[1]9'!B:E,4,0),"0")</f>
        <v>0</v>
      </c>
      <c r="BU97" s="103">
        <f>IFERROR(VLOOKUP(B97,'[1]9'!B:F,5,0),"0")</f>
        <v>0</v>
      </c>
      <c r="BV97" s="103">
        <f>IFERROR(VLOOKUP(B97,'[1]9'!B:J,9,0),"0")</f>
        <v>0</v>
      </c>
      <c r="BW97" s="103">
        <f>IFERROR(VLOOKUP(B97,'[1]9'!B:K,10,0),"0")</f>
        <v>0</v>
      </c>
      <c r="BX97" s="103">
        <f>IFERROR(VLOOKUP(B97,'[1]9'!B:L,11,0),"0")</f>
        <v>0</v>
      </c>
      <c r="BY97" s="101">
        <f t="shared" si="53"/>
        <v>0</v>
      </c>
      <c r="BZ97" s="103">
        <f>IFERROR(VLOOKUP(B97,'[1]10'!B:D,3,0),"0")</f>
        <v>0</v>
      </c>
      <c r="CA97" s="103">
        <f>IFERROR(VLOOKUP(B97,'[1]10'!B:E,4,0),"0")</f>
        <v>0</v>
      </c>
      <c r="CB97" s="103">
        <f>IFERROR(VLOOKUP(B97,'[1]10'!B:F,5,0),"0")</f>
        <v>0</v>
      </c>
      <c r="CC97" s="103">
        <f>IFERROR(VLOOKUP(B97,'[1]10'!B:J,9,0),"0")</f>
        <v>1</v>
      </c>
      <c r="CD97" s="103">
        <f>IFERROR(VLOOKUP(B97,'[1]10'!B:K,10,0),"0")</f>
        <v>0</v>
      </c>
      <c r="CE97" s="103">
        <f>IFERROR(VLOOKUP(B97,'[1]10'!B:L,11,0),"0")</f>
        <v>0</v>
      </c>
      <c r="CF97" s="101">
        <f t="shared" si="54"/>
        <v>1</v>
      </c>
      <c r="CG97" s="103">
        <f>IFERROR(VLOOKUP(B97,'[1]11'!B:D,3,0),"0")</f>
        <v>0</v>
      </c>
      <c r="CH97" s="103">
        <f>IFERROR(VLOOKUP(B97,'[1]11'!B:E,4,0),"0")</f>
        <v>0</v>
      </c>
      <c r="CI97" s="103">
        <f>IFERROR(VLOOKUP(B97,'[1]11'!B:F,5,0),"0")</f>
        <v>0</v>
      </c>
      <c r="CJ97" s="103">
        <f>IFERROR(VLOOKUP(B97,'[1]11'!B:J,9,0),"0")</f>
        <v>0</v>
      </c>
      <c r="CK97" s="103">
        <f>IFERROR(VLOOKUP(B97,'[1]11'!B:K,10,0),"0")</f>
        <v>0</v>
      </c>
      <c r="CL97" s="103">
        <f>IFERROR(VLOOKUP(B97,'[1]11'!B:L,11,0),"0")</f>
        <v>0</v>
      </c>
      <c r="CM97" s="101">
        <f t="shared" si="55"/>
        <v>0</v>
      </c>
      <c r="CN97" s="103">
        <f>IFERROR(VLOOKUP(B97,'[1]12'!B:D,3,0),"0")</f>
        <v>0</v>
      </c>
      <c r="CO97" s="103">
        <f>IFERROR(VLOOKUP(B97,'[1]12'!B:E,4,0),"0")</f>
        <v>0</v>
      </c>
      <c r="CP97" s="103">
        <f>IFERROR(VLOOKUP(B97,'[1]12'!B:F,5,0),"0")</f>
        <v>0</v>
      </c>
      <c r="CQ97" s="103">
        <f>IFERROR(VLOOKUP(B97,'[1]12'!B:J,9,0),"0")</f>
        <v>0</v>
      </c>
      <c r="CR97" s="103">
        <f>IFERROR(VLOOKUP(B97,'[1]12'!B:K,10,0),"0")</f>
        <v>0</v>
      </c>
      <c r="CS97" s="103">
        <f>IFERROR(VLOOKUP(B97,'[1]12'!B:L,11,0),"0")</f>
        <v>0</v>
      </c>
      <c r="CT97" s="101">
        <f t="shared" si="56"/>
        <v>0</v>
      </c>
      <c r="CU97" s="103">
        <f>IFERROR(VLOOKUP(B97,'[1]13'!B:D,3,0),"0")</f>
        <v>0</v>
      </c>
      <c r="CV97" s="103">
        <f>IFERROR(VLOOKUP(B97,'[1]13'!B:E,4,0),"0")</f>
        <v>0</v>
      </c>
      <c r="CW97" s="103">
        <f>IFERROR(VLOOKUP(B97,'[1]13'!B:F,5,0),"0")</f>
        <v>0</v>
      </c>
      <c r="CX97" s="103">
        <f>IFERROR(VLOOKUP(B97,'[1]13'!B:J,9,0),"0")</f>
        <v>0</v>
      </c>
      <c r="CY97" s="103">
        <f>IFERROR(VLOOKUP(B97,'[1]13'!B:K,10,0),"0")</f>
        <v>0</v>
      </c>
      <c r="CZ97" s="103">
        <f>IFERROR(VLOOKUP(B97,'[1]13'!B:L,11,0),"0")</f>
        <v>0</v>
      </c>
      <c r="DA97" s="101">
        <f t="shared" si="57"/>
        <v>0</v>
      </c>
      <c r="DB97" s="103">
        <f>IFERROR(VLOOKUP(B97,'[1]14'!B:D,3,0),"0")</f>
        <v>0</v>
      </c>
      <c r="DC97" s="103">
        <f>IFERROR(VLOOKUP(B97,'[1]14'!B:E,4,0),"0")</f>
        <v>0</v>
      </c>
      <c r="DD97" s="103">
        <f>IFERROR(VLOOKUP(B97,'[1]14'!B:F,5,0),"0")</f>
        <v>0</v>
      </c>
      <c r="DE97" s="103">
        <f>IFERROR(VLOOKUP(B97,'[1]14'!B:J,9,0),"0")</f>
        <v>0</v>
      </c>
      <c r="DF97" s="103">
        <f>IFERROR(VLOOKUP(B97,'[1]14'!B:K,10,0),"0")</f>
        <v>0</v>
      </c>
      <c r="DG97" s="103">
        <f>IFERROR(VLOOKUP(B97,'[1]14'!B:L,11,0),"0")</f>
        <v>0</v>
      </c>
      <c r="DH97" s="101">
        <f t="shared" si="58"/>
        <v>0</v>
      </c>
      <c r="DI97" s="103">
        <f>IFERROR(VLOOKUP(B97,'[1]15'!B:D,3,0),"0")</f>
        <v>0</v>
      </c>
      <c r="DJ97" s="103">
        <f>IFERROR(VLOOKUP(B97,'[1]15'!B:E,4,0),"0")</f>
        <v>0</v>
      </c>
      <c r="DK97" s="103">
        <f>IFERROR(VLOOKUP(B97,'[1]15'!B:F,5,0),"0")</f>
        <v>0</v>
      </c>
      <c r="DL97" s="103">
        <f>IFERROR(VLOOKUP(B97,'[1]15'!B:J,9,0),"0")</f>
        <v>0</v>
      </c>
      <c r="DM97" s="103">
        <f>IFERROR(VLOOKUP(B97,'[1]15'!B:K,10,0),"0")</f>
        <v>0</v>
      </c>
      <c r="DN97" s="103">
        <f>IFERROR(VLOOKUP(B97,'[1]15'!B:L,11,0),"0")</f>
        <v>0</v>
      </c>
      <c r="DO97" s="101">
        <f t="shared" si="59"/>
        <v>0</v>
      </c>
      <c r="DP97" s="103">
        <f>IFERROR(VLOOKUP(B97,'[1]16'!B:D,3,0),"0")</f>
        <v>0</v>
      </c>
      <c r="DQ97" s="103">
        <f>IFERROR(VLOOKUP(B97,'[1]16'!B:E,4,0),"0")</f>
        <v>0</v>
      </c>
      <c r="DR97" s="103">
        <f>IFERROR(VLOOKUP(B97,'[1]16'!B:F,5,0),"0")</f>
        <v>0</v>
      </c>
      <c r="DS97" s="103">
        <f>IFERROR(VLOOKUP(B97,'[1]16'!B:J,9,0),"0")</f>
        <v>0</v>
      </c>
      <c r="DT97" s="103">
        <f>IFERROR(VLOOKUP(B97,'[1]16'!B:K,10,0),"0")</f>
        <v>0</v>
      </c>
      <c r="DU97" s="103">
        <f>IFERROR(VLOOKUP(B97,'[1]16'!B:L,11,0),"0")</f>
        <v>0</v>
      </c>
      <c r="DV97" s="101">
        <f t="shared" si="60"/>
        <v>0</v>
      </c>
      <c r="DW97" s="103">
        <f>IFERROR(VLOOKUP(B97,'[1]17'!B:D,3,0),"0")</f>
        <v>0</v>
      </c>
      <c r="DX97" s="103">
        <f>IFERROR(VLOOKUP(B97,'[1]17'!B:E,4,0),"0")</f>
        <v>0</v>
      </c>
      <c r="DY97" s="103">
        <f>IFERROR(VLOOKUP(B97,'[1]17'!B:F,5,0),"0")</f>
        <v>0</v>
      </c>
      <c r="DZ97" s="103">
        <f>IFERROR(VLOOKUP(B97,'[1]17'!B:J,9,0),"0")</f>
        <v>0</v>
      </c>
      <c r="EA97" s="103">
        <f>IFERROR(VLOOKUP(B97,'[1]17'!B:K,10,0),"0")</f>
        <v>0</v>
      </c>
      <c r="EB97" s="103">
        <f>IFERROR(VLOOKUP(B97,'[1]17'!B:L,11,0),"0")</f>
        <v>0</v>
      </c>
      <c r="EC97" s="101">
        <f t="shared" si="61"/>
        <v>0</v>
      </c>
      <c r="ED97" s="103">
        <f>IFERROR(VLOOKUP(B97,'[1]18'!B:D,3,0),"0")</f>
        <v>0</v>
      </c>
      <c r="EE97" s="103">
        <f>IFERROR(VLOOKUP(B97,'[1]18'!B:E,4,0),"0")</f>
        <v>0</v>
      </c>
      <c r="EF97" s="103">
        <f>IFERROR(VLOOKUP(B97,'[1]18'!B:F,5,0),"0")</f>
        <v>0</v>
      </c>
      <c r="EG97" s="103">
        <f>IFERROR(VLOOKUP(B97,'[1]18'!B:J,9,0),"0")</f>
        <v>0</v>
      </c>
      <c r="EH97" s="103">
        <f>IFERROR(VLOOKUP(B97,'[1]18'!B:K,10,0),"0")</f>
        <v>0</v>
      </c>
      <c r="EI97" s="103">
        <f>IFERROR(VLOOKUP(B97,'[1]18'!B:L,11,0),"0")</f>
        <v>0</v>
      </c>
      <c r="EJ97" s="101">
        <f t="shared" si="62"/>
        <v>0</v>
      </c>
      <c r="EK97" s="103">
        <f>IFERROR(VLOOKUP(B97,'[1]19'!B:D,3,0),"0")</f>
        <v>0</v>
      </c>
      <c r="EL97" s="103">
        <f>IFERROR(VLOOKUP(B97,'[1]19'!B:E,4,0),"0")</f>
        <v>0</v>
      </c>
      <c r="EM97" s="103">
        <f>IFERROR(VLOOKUP(B97,'[1]19'!B:F,5,0),"0")</f>
        <v>0</v>
      </c>
      <c r="EN97" s="103">
        <f>IFERROR(VLOOKUP(B97,'[1]19'!B:J,9,0),"0")</f>
        <v>0</v>
      </c>
      <c r="EO97" s="103">
        <f>IFERROR(VLOOKUP(B97,'[1]19'!B:K,10,0),"0")</f>
        <v>0</v>
      </c>
      <c r="EP97" s="103">
        <f>IFERROR(VLOOKUP(B97,'[1]19'!B:L,11,0),"0")</f>
        <v>0</v>
      </c>
      <c r="EQ97" s="101">
        <f t="shared" si="63"/>
        <v>0</v>
      </c>
      <c r="ER97" s="103">
        <f>IFERROR(VLOOKUP(B97,'[1]20'!B:D,3,0),"0")</f>
        <v>0</v>
      </c>
      <c r="ES97" s="103">
        <f>IFERROR(VLOOKUP(B97,'[1]20'!B:E,4,0),"0")</f>
        <v>1</v>
      </c>
      <c r="ET97" s="103">
        <f>IFERROR(VLOOKUP(B97,'[1]20'!B:F,5,0),"0")</f>
        <v>0</v>
      </c>
      <c r="EU97" s="103">
        <f>IFERROR(VLOOKUP(B97,'[1]20'!B:J,9,0),"0")</f>
        <v>16</v>
      </c>
      <c r="EV97" s="103">
        <f>IFERROR(VLOOKUP(B97,'[1]20'!B:K,10,0),"0")</f>
        <v>0</v>
      </c>
      <c r="EW97" s="103">
        <f>IFERROR(VLOOKUP(B97,'[1]20'!B:L,11,0),"0")</f>
        <v>0</v>
      </c>
      <c r="EX97" s="101">
        <f t="shared" si="64"/>
        <v>17</v>
      </c>
      <c r="EY97" s="103">
        <f>IFERROR(VLOOKUP(B97,'[1]21'!B:D,3,0),"0")</f>
        <v>0</v>
      </c>
      <c r="EZ97" s="103">
        <f>IFERROR(VLOOKUP(B97,'[1]21'!B:E,4,0),"0")</f>
        <v>0</v>
      </c>
      <c r="FA97" s="103">
        <f>IFERROR(VLOOKUP(B97,'[1]21'!B:F,5,0),"0")</f>
        <v>0</v>
      </c>
      <c r="FB97" s="103">
        <f>IFERROR(VLOOKUP(B97,'[1]21'!B:J,9,0),"0")</f>
        <v>45</v>
      </c>
      <c r="FC97" s="103">
        <f>IFERROR(VLOOKUP(B97,'[1]21'!B:K,10,0),"0")</f>
        <v>0</v>
      </c>
      <c r="FD97" s="103">
        <f>IFERROR(VLOOKUP(B97,'[1]21'!B:L,11,0),"0")</f>
        <v>0</v>
      </c>
      <c r="FE97" s="101">
        <f t="shared" si="65"/>
        <v>45</v>
      </c>
      <c r="FF97" s="103">
        <f>IFERROR(VLOOKUP(B97,'[1]22'!B:D,3,0),"0")</f>
        <v>0</v>
      </c>
      <c r="FG97" s="103">
        <f>IFERROR(VLOOKUP(B97,'[1]22'!B:E,4,0),"0")</f>
        <v>4</v>
      </c>
      <c r="FH97" s="103">
        <f>IFERROR(VLOOKUP(B97,'[1]22'!B:F,5,0),"0")</f>
        <v>0</v>
      </c>
      <c r="FI97" s="103">
        <f>IFERROR(VLOOKUP(B97,'[1]22'!B:J,9,0),"0")</f>
        <v>0</v>
      </c>
      <c r="FJ97" s="103">
        <f>IFERROR(VLOOKUP(B97,'[1]22'!B:K,10,0),"0")</f>
        <v>0</v>
      </c>
      <c r="FK97" s="103">
        <f>IFERROR(VLOOKUP(B97,'[1]22'!B:L,11,0),"0")</f>
        <v>0</v>
      </c>
      <c r="FL97" s="101">
        <f t="shared" si="66"/>
        <v>4</v>
      </c>
      <c r="FM97" s="103">
        <f>IFERROR(VLOOKUP(B97,'[1]23'!B:D,3,0),"0")</f>
        <v>0</v>
      </c>
      <c r="FN97" s="103">
        <f>IFERROR(VLOOKUP(B97,'[1]23'!B:E,4,0),"0")</f>
        <v>2</v>
      </c>
      <c r="FO97" s="103">
        <f>IFERROR(VLOOKUP(B97,'[1]23'!B:F,5,0),"0")</f>
        <v>0</v>
      </c>
      <c r="FP97" s="103">
        <f>IFERROR(VLOOKUP(B97,'[1]23'!B:J,9,0),"0")</f>
        <v>24</v>
      </c>
      <c r="FQ97" s="103">
        <f>IFERROR(VLOOKUP(B97,'[1]23'!B:K,10,0),"0")</f>
        <v>7</v>
      </c>
      <c r="FR97" s="103">
        <f>IFERROR(VLOOKUP(B97,'[1]23'!B:L,11,0),"0")</f>
        <v>0</v>
      </c>
      <c r="FS97" s="101">
        <f t="shared" si="67"/>
        <v>33</v>
      </c>
      <c r="FT97" s="103">
        <f>IFERROR(VLOOKUP(B97,'[1]24'!B:D,3,0),"0")</f>
        <v>10</v>
      </c>
      <c r="FU97" s="103">
        <f>IFERROR(VLOOKUP(B97,'[1]24'!B:E,4,0),"0")</f>
        <v>0</v>
      </c>
      <c r="FV97" s="103">
        <f>IFERROR(VLOOKUP(B97,'[1]24'!B:F,5,0),"0")</f>
        <v>0</v>
      </c>
      <c r="FW97" s="103">
        <f>IFERROR(VLOOKUP(B97,'[1]24'!B:J,9,0),"0")</f>
        <v>29</v>
      </c>
      <c r="FX97" s="103">
        <f>IFERROR(VLOOKUP(B97,'[1]24'!B:K,10,0),"0")</f>
        <v>23</v>
      </c>
      <c r="FY97" s="103">
        <f>IFERROR(VLOOKUP(B97,'[1]24'!B:L,11,0),"0")</f>
        <v>0</v>
      </c>
      <c r="FZ97" s="101">
        <f t="shared" si="68"/>
        <v>62</v>
      </c>
      <c r="GA97" s="103">
        <f>IFERROR(VLOOKUP(B97,'[1]25'!B:D,3,0),"0")</f>
        <v>0</v>
      </c>
      <c r="GB97" s="103">
        <f>IFERROR(VLOOKUP(B97,'[1]25'!B:E,4,0),"0")</f>
        <v>3</v>
      </c>
      <c r="GC97" s="103">
        <f>IFERROR(VLOOKUP(B97,'[1]25'!B:F,5,0),"0")</f>
        <v>0</v>
      </c>
      <c r="GD97" s="103">
        <f>IFERROR(VLOOKUP(B97,'[1]25'!B:J,9,0),"0")</f>
        <v>14</v>
      </c>
      <c r="GE97" s="103">
        <f>IFERROR(VLOOKUP(B97,'[1]25'!B:K,10,0),"0")</f>
        <v>0</v>
      </c>
      <c r="GF97" s="103">
        <f>IFERROR(VLOOKUP(B97,'[1]25'!B:L,11,0),"0")</f>
        <v>0</v>
      </c>
      <c r="GG97" s="101">
        <f t="shared" si="69"/>
        <v>17</v>
      </c>
      <c r="GH97" s="103">
        <f>IFERROR(VLOOKUP(B97,'[1]26'!B:D,3,0),"0")</f>
        <v>2</v>
      </c>
      <c r="GI97" s="103">
        <f>IFERROR(VLOOKUP(B97,'[1]26'!B:E,4,0),"0")</f>
        <v>0</v>
      </c>
      <c r="GJ97" s="103">
        <f>IFERROR(VLOOKUP(B97,'[1]26'!B:F,5,0),"0")</f>
        <v>2</v>
      </c>
      <c r="GK97" s="103">
        <f>IFERROR(VLOOKUP(B97,'[1]26'!B:J,9,0),"0")</f>
        <v>56</v>
      </c>
      <c r="GL97" s="103">
        <f>IFERROR(VLOOKUP(B97,'[1]26'!B:K,10,0),"0")</f>
        <v>0</v>
      </c>
      <c r="GM97" s="103">
        <f>IFERROR(VLOOKUP(B97,'[1]26'!B:L,11,0),"0")</f>
        <v>0</v>
      </c>
      <c r="GN97" s="101">
        <f t="shared" si="70"/>
        <v>60</v>
      </c>
      <c r="GO97" s="103">
        <f>IFERROR(VLOOKUP(B97,'[1]27'!B:D,3,0),"0")</f>
        <v>0</v>
      </c>
      <c r="GP97" s="103">
        <f>IFERROR(VLOOKUP(B97,'[1]27'!B:E,4,0),"0")</f>
        <v>0</v>
      </c>
      <c r="GQ97" s="103">
        <f>IFERROR(VLOOKUP(B97,'[1]27'!B:F,5,0),"0")</f>
        <v>1</v>
      </c>
      <c r="GR97" s="103">
        <f>IFERROR(VLOOKUP(B97,'[1]27'!B:J,9,0),"0")</f>
        <v>14</v>
      </c>
      <c r="GS97" s="103">
        <f>IFERROR(VLOOKUP(B97,'[1]27'!B:K,10,0),"0")</f>
        <v>0</v>
      </c>
      <c r="GT97" s="103">
        <f>IFERROR(VLOOKUP(B97,'[1]27'!B:L,11,0),"0")</f>
        <v>0</v>
      </c>
      <c r="GU97" s="101">
        <f t="shared" si="71"/>
        <v>15</v>
      </c>
      <c r="GV97" s="103">
        <f>IFERROR(VLOOKUP(B97,'[1]28'!B:D,3,0),"0")</f>
        <v>0</v>
      </c>
      <c r="GW97" s="103">
        <f>IFERROR(VLOOKUP(B97,'[1]28'!B:E,4,0),"0")</f>
        <v>3</v>
      </c>
      <c r="GX97" s="103">
        <f>IFERROR(VLOOKUP(B97,'[1]28'!B:F,5,0),"0")</f>
        <v>1</v>
      </c>
      <c r="GY97" s="103">
        <f>IFERROR(VLOOKUP(B97,'[1]28'!B:J,9,0),"0")</f>
        <v>92</v>
      </c>
      <c r="GZ97" s="103">
        <f>IFERROR(VLOOKUP(B97,'[1]28'!B:K,10,0),"0")</f>
        <v>0</v>
      </c>
      <c r="HA97" s="103">
        <f>IFERROR(VLOOKUP(B97,'[1]28'!B:L,11,0),"0")</f>
        <v>0</v>
      </c>
      <c r="HB97" s="101">
        <f t="shared" si="72"/>
        <v>96</v>
      </c>
      <c r="HC97" s="103">
        <f>IFERROR(VLOOKUP(B97,'[1]29'!B:D,3,0),"0")</f>
        <v>0</v>
      </c>
      <c r="HD97" s="103">
        <f>IFERROR(VLOOKUP(B97,'[1]29'!B:E,4,0),"0")</f>
        <v>1</v>
      </c>
      <c r="HE97" s="103">
        <f>IFERROR(VLOOKUP(B97,'[1]29'!B:F,5,0),"0")</f>
        <v>1</v>
      </c>
      <c r="HF97" s="103">
        <f>IFERROR(VLOOKUP(B97,'[1]29'!B:J,9,0),"0")</f>
        <v>22</v>
      </c>
      <c r="HG97" s="103">
        <f>IFERROR(VLOOKUP(B97,'[1]29'!B:K,10,0),"0")</f>
        <v>0</v>
      </c>
      <c r="HH97" s="103">
        <f>IFERROR(VLOOKUP(B97,'[1]29'!B:L,11,0),"0")</f>
        <v>0</v>
      </c>
      <c r="HI97" s="101">
        <f t="shared" si="73"/>
        <v>24</v>
      </c>
      <c r="HJ97" s="103">
        <f>IFERROR(VLOOKUP(B97,'[1]30'!B:D,3,0),"0")</f>
        <v>0</v>
      </c>
      <c r="HK97" s="103">
        <f>IFERROR(VLOOKUP(B97,'[1]30'!B:E,4,0),"0")</f>
        <v>1</v>
      </c>
      <c r="HL97" s="103">
        <f>IFERROR(VLOOKUP(B97,'[1]30'!B:F,5,0),"0")</f>
        <v>1</v>
      </c>
      <c r="HM97" s="103">
        <f>IFERROR(VLOOKUP(B97,'[1]30'!B:J,9,0),"0")</f>
        <v>19</v>
      </c>
      <c r="HN97" s="103">
        <f>IFERROR(VLOOKUP(B97,'[1]30'!B:K,10,0),"0")</f>
        <v>0</v>
      </c>
      <c r="HO97" s="103">
        <f>IFERROR(VLOOKUP(B97,'[1]30'!B:L,11,0),"0")</f>
        <v>0</v>
      </c>
      <c r="HP97" s="101">
        <f t="shared" si="74"/>
        <v>21</v>
      </c>
      <c r="HQ97" s="103">
        <f>IFERROR(VLOOKUP(B97,'[1]31'!B:D,3,0),"0")</f>
        <v>0</v>
      </c>
      <c r="HR97" s="103">
        <f>IFERROR(VLOOKUP(B97,'[1]31'!B:E,4,0),"0")</f>
        <v>3</v>
      </c>
      <c r="HS97" s="103">
        <f>IFERROR(VLOOKUP(B97,'[1]31'!B:F,5,0),"0")</f>
        <v>3</v>
      </c>
      <c r="HT97" s="103">
        <f>IFERROR(VLOOKUP(B97,'[1]31'!B:J,9,0),"0")</f>
        <v>172</v>
      </c>
      <c r="HU97" s="103">
        <f>IFERROR(VLOOKUP(B97,'[1]31'!B:K,10,0),"0")</f>
        <v>0</v>
      </c>
      <c r="HV97" s="103">
        <f>IFERROR(VLOOKUP(B97,'[1]31'!B:L,11,0),"0")</f>
        <v>0</v>
      </c>
      <c r="HW97" s="101">
        <f t="shared" si="75"/>
        <v>178</v>
      </c>
    </row>
    <row r="98" spans="1:231" x14ac:dyDescent="0.6">
      <c r="A98" s="83">
        <v>95</v>
      </c>
      <c r="B98" s="83">
        <v>1114503</v>
      </c>
      <c r="C98" s="84" t="s">
        <v>16958</v>
      </c>
      <c r="D98" s="83" t="s">
        <v>168</v>
      </c>
      <c r="E98" s="85">
        <v>13.16</v>
      </c>
      <c r="F98" s="99">
        <f t="shared" si="77"/>
        <v>7764.4</v>
      </c>
      <c r="G98" s="100">
        <f t="shared" si="76"/>
        <v>14</v>
      </c>
      <c r="H98" s="100">
        <f t="shared" si="76"/>
        <v>18</v>
      </c>
      <c r="I98" s="100">
        <f t="shared" si="76"/>
        <v>21</v>
      </c>
      <c r="J98" s="100">
        <f t="shared" si="76"/>
        <v>528</v>
      </c>
      <c r="K98" s="100">
        <f t="shared" si="76"/>
        <v>9</v>
      </c>
      <c r="L98" s="100">
        <f t="shared" si="76"/>
        <v>0</v>
      </c>
      <c r="M98" s="101">
        <f t="shared" si="44"/>
        <v>590</v>
      </c>
      <c r="N98" s="102">
        <f t="shared" si="43"/>
        <v>590</v>
      </c>
      <c r="O98" s="103">
        <f>IFERROR(VLOOKUP(B98,'[1]1'!B:D,3,0),"0")</f>
        <v>0</v>
      </c>
      <c r="P98" s="103">
        <f>IFERROR(VLOOKUP(B98,'[1]1'!B:E,4,0),"0")</f>
        <v>0</v>
      </c>
      <c r="Q98" s="103">
        <f>IFERROR(VLOOKUP(B98,'[1]1'!B:F,5,0),"0")</f>
        <v>0</v>
      </c>
      <c r="R98" s="103">
        <f>IFERROR(VLOOKUP(B98,'[1]1'!B:J,9,0),"0")</f>
        <v>0</v>
      </c>
      <c r="S98" s="103">
        <f>IFERROR(VLOOKUP(B98,'[1]1'!B:K,10,0),"0")</f>
        <v>0</v>
      </c>
      <c r="T98" s="103">
        <f>IFERROR(VLOOKUP(B98,'[1]1'!B:L,11,0),"0")</f>
        <v>0</v>
      </c>
      <c r="U98" s="101">
        <f t="shared" si="45"/>
        <v>0</v>
      </c>
      <c r="V98" s="103">
        <f>IFERROR(VLOOKUP(B98,'[1]2'!B:D,3,0),"0")</f>
        <v>0</v>
      </c>
      <c r="W98" s="103">
        <f>IFERROR(VLOOKUP(B98,'[1]2'!B:E,4,0),"0")</f>
        <v>0</v>
      </c>
      <c r="X98" s="103">
        <f>IFERROR(VLOOKUP(B98,'[1]2'!B:F,5,0),"0")</f>
        <v>0</v>
      </c>
      <c r="Y98" s="103">
        <f>IFERROR(VLOOKUP(B98,'[1]2'!B:J,9,0),"0")</f>
        <v>0</v>
      </c>
      <c r="Z98" s="103">
        <f>IFERROR(VLOOKUP(B98,'[1]2'!B:K,10,0),"0")</f>
        <v>0</v>
      </c>
      <c r="AA98" s="103">
        <f>IFERROR(VLOOKUP(B98,'[1]2'!B:L,11,0),"0")</f>
        <v>0</v>
      </c>
      <c r="AB98" s="101">
        <f t="shared" si="46"/>
        <v>0</v>
      </c>
      <c r="AC98" s="103">
        <f>IFERROR(VLOOKUP(B98,'[1]3'!B:D,3,0),"0")</f>
        <v>0</v>
      </c>
      <c r="AD98" s="103">
        <f>IFERROR(VLOOKUP(B98,'[1]3'!B:E,4,0),"0")</f>
        <v>0</v>
      </c>
      <c r="AE98" s="103">
        <f>IFERROR(VLOOKUP(B98,'[1]3'!B:F,5,0),"0")</f>
        <v>0</v>
      </c>
      <c r="AF98" s="103">
        <f>IFERROR(VLOOKUP(B98,'[1]3'!B:J,9,0),"0")</f>
        <v>0</v>
      </c>
      <c r="AG98" s="103">
        <f>IFERROR(VLOOKUP(B98,'[1]3'!B:K,10,0),"0")</f>
        <v>0</v>
      </c>
      <c r="AH98" s="103">
        <f>IFERROR(VLOOKUP(B98,'[1]3'!B:L,11,0),"0")</f>
        <v>0</v>
      </c>
      <c r="AI98" s="101">
        <f t="shared" si="47"/>
        <v>0</v>
      </c>
      <c r="AJ98" s="103">
        <f>IFERROR(VLOOKUP(B98,'[1]4'!B:D,3,0),"0")</f>
        <v>0</v>
      </c>
      <c r="AK98" s="103">
        <f>IFERROR(VLOOKUP(B98,'[1]4'!B:E,4,0),"0")</f>
        <v>0</v>
      </c>
      <c r="AL98" s="103">
        <f>IFERROR(VLOOKUP(B98,'[1]4'!B:F,5,0),"0")</f>
        <v>0</v>
      </c>
      <c r="AM98" s="103">
        <f>IFERROR(VLOOKUP(B98,'[1]4'!B:J,9,0),"0")</f>
        <v>0</v>
      </c>
      <c r="AN98" s="103">
        <f>IFERROR(VLOOKUP(B98,'[1]4'!B:K,10,0),"0")</f>
        <v>0</v>
      </c>
      <c r="AO98" s="103">
        <f>IFERROR(VLOOKUP(B98,'[1]4'!B:L,11,0),"0")</f>
        <v>0</v>
      </c>
      <c r="AP98" s="101">
        <f t="shared" si="48"/>
        <v>0</v>
      </c>
      <c r="AQ98" s="103">
        <f>IFERROR(VLOOKUP(B98,'[1]5'!B:D,3,0),"0")</f>
        <v>0</v>
      </c>
      <c r="AR98" s="103">
        <f>IFERROR(VLOOKUP(B98,'[1]5'!B:E,4,0),"0")</f>
        <v>0</v>
      </c>
      <c r="AS98" s="103">
        <f>IFERROR(VLOOKUP(B98,'[1]5'!B:F,5,0),"0")</f>
        <v>0</v>
      </c>
      <c r="AT98" s="103">
        <f>IFERROR(VLOOKUP(B98,'[1]5'!B:J,9,0),"0")</f>
        <v>0</v>
      </c>
      <c r="AU98" s="103">
        <f>IFERROR(VLOOKUP(B98,'[1]5'!B:K,10,0),"0")</f>
        <v>0</v>
      </c>
      <c r="AV98" s="103">
        <f>IFERROR(VLOOKUP(B98,'[1]5'!B:L,11,0),"0")</f>
        <v>0</v>
      </c>
      <c r="AW98" s="101">
        <f t="shared" si="49"/>
        <v>0</v>
      </c>
      <c r="AX98" s="103">
        <f>IFERROR(VLOOKUP(B98,'[1]6'!B:D,3,0),"0")</f>
        <v>0</v>
      </c>
      <c r="AY98" s="103">
        <f>IFERROR(VLOOKUP(B98,'[1]6'!B:E,4,0),"0")</f>
        <v>0</v>
      </c>
      <c r="AZ98" s="103">
        <f>IFERROR(VLOOKUP(B98,'[1]6'!B:F,5,0),"0")</f>
        <v>0</v>
      </c>
      <c r="BA98" s="103">
        <f>IFERROR(VLOOKUP(B98,'[1]6'!B:J,9,0),"0")</f>
        <v>0</v>
      </c>
      <c r="BB98" s="103">
        <f>IFERROR(VLOOKUP(B98,'[1]6'!B:K,10,0),"0")</f>
        <v>0</v>
      </c>
      <c r="BC98" s="103">
        <f>IFERROR(VLOOKUP(B98,'[1]6'!B:L,11,0),"0")</f>
        <v>0</v>
      </c>
      <c r="BD98" s="101">
        <f t="shared" si="50"/>
        <v>0</v>
      </c>
      <c r="BE98" s="103">
        <f>IFERROR(VLOOKUP(B98,'[1]7'!B:D,3,0),"0")</f>
        <v>0</v>
      </c>
      <c r="BF98" s="103">
        <f>IFERROR(VLOOKUP(B98,'[1]7'!B:E,4,0),"0")</f>
        <v>0</v>
      </c>
      <c r="BG98" s="103">
        <f>IFERROR(VLOOKUP(B98,'[1]7'!B:F,5,0),"0")</f>
        <v>0</v>
      </c>
      <c r="BH98" s="103">
        <f>IFERROR(VLOOKUP(B98,'[1]7'!B:J,9,0),"0")</f>
        <v>0</v>
      </c>
      <c r="BI98" s="103">
        <f>IFERROR(VLOOKUP(B98,'[1]7'!B:K,10,0),"0")</f>
        <v>0</v>
      </c>
      <c r="BJ98" s="103">
        <f>IFERROR(VLOOKUP(B98,'[1]7'!B:L,11,0),"0")</f>
        <v>0</v>
      </c>
      <c r="BK98" s="101">
        <f t="shared" si="51"/>
        <v>0</v>
      </c>
      <c r="BL98" s="103">
        <f>IFERROR(VLOOKUP(B98,'[1]8'!B:D,3,0),"0")</f>
        <v>0</v>
      </c>
      <c r="BM98" s="103">
        <f>IFERROR(VLOOKUP(B98,'[1]8'!B:E,4,0),"0")</f>
        <v>0</v>
      </c>
      <c r="BN98" s="103">
        <f>IFERROR(VLOOKUP(B98,'[1]8'!B:F,5,0),"0")</f>
        <v>0</v>
      </c>
      <c r="BO98" s="103">
        <f>IFERROR(VLOOKUP(B98,'[1]8'!B:J,9,0),"0")</f>
        <v>0</v>
      </c>
      <c r="BP98" s="103">
        <f>IFERROR(VLOOKUP(B98,'[1]8'!B:K,10,0),"0")</f>
        <v>0</v>
      </c>
      <c r="BQ98" s="103">
        <f>IFERROR(VLOOKUP(B98,'[1]8'!B:L,11,0),"0")</f>
        <v>0</v>
      </c>
      <c r="BR98" s="101">
        <f t="shared" si="52"/>
        <v>0</v>
      </c>
      <c r="BS98" s="103">
        <f>IFERROR(VLOOKUP(B98,'[1]9'!B:D,3,0),"0")</f>
        <v>0</v>
      </c>
      <c r="BT98" s="103">
        <f>IFERROR(VLOOKUP(B98,'[1]9'!B:E,4,0),"0")</f>
        <v>0</v>
      </c>
      <c r="BU98" s="103">
        <f>IFERROR(VLOOKUP(B98,'[1]9'!B:F,5,0),"0")</f>
        <v>0</v>
      </c>
      <c r="BV98" s="103">
        <f>IFERROR(VLOOKUP(B98,'[1]9'!B:J,9,0),"0")</f>
        <v>0</v>
      </c>
      <c r="BW98" s="103">
        <f>IFERROR(VLOOKUP(B98,'[1]9'!B:K,10,0),"0")</f>
        <v>0</v>
      </c>
      <c r="BX98" s="103">
        <f>IFERROR(VLOOKUP(B98,'[1]9'!B:L,11,0),"0")</f>
        <v>0</v>
      </c>
      <c r="BY98" s="101">
        <f t="shared" si="53"/>
        <v>0</v>
      </c>
      <c r="BZ98" s="103">
        <f>IFERROR(VLOOKUP(B98,'[1]10'!B:D,3,0),"0")</f>
        <v>0</v>
      </c>
      <c r="CA98" s="103">
        <f>IFERROR(VLOOKUP(B98,'[1]10'!B:E,4,0),"0")</f>
        <v>2</v>
      </c>
      <c r="CB98" s="103">
        <f>IFERROR(VLOOKUP(B98,'[1]10'!B:F,5,0),"0")</f>
        <v>0</v>
      </c>
      <c r="CC98" s="103">
        <f>IFERROR(VLOOKUP(B98,'[1]10'!B:J,9,0),"0")</f>
        <v>0</v>
      </c>
      <c r="CD98" s="103">
        <f>IFERROR(VLOOKUP(B98,'[1]10'!B:K,10,0),"0")</f>
        <v>0</v>
      </c>
      <c r="CE98" s="103">
        <f>IFERROR(VLOOKUP(B98,'[1]10'!B:L,11,0),"0")</f>
        <v>0</v>
      </c>
      <c r="CF98" s="101">
        <f t="shared" si="54"/>
        <v>2</v>
      </c>
      <c r="CG98" s="103">
        <f>IFERROR(VLOOKUP(B98,'[1]11'!B:D,3,0),"0")</f>
        <v>2</v>
      </c>
      <c r="CH98" s="103">
        <f>IFERROR(VLOOKUP(B98,'[1]11'!B:E,4,0),"0")</f>
        <v>0</v>
      </c>
      <c r="CI98" s="103">
        <f>IFERROR(VLOOKUP(B98,'[1]11'!B:F,5,0),"0")</f>
        <v>0</v>
      </c>
      <c r="CJ98" s="103">
        <f>IFERROR(VLOOKUP(B98,'[1]11'!B:J,9,0),"0")</f>
        <v>0</v>
      </c>
      <c r="CK98" s="103">
        <f>IFERROR(VLOOKUP(B98,'[1]11'!B:K,10,0),"0")</f>
        <v>0</v>
      </c>
      <c r="CL98" s="103">
        <f>IFERROR(VLOOKUP(B98,'[1]11'!B:L,11,0),"0")</f>
        <v>0</v>
      </c>
      <c r="CM98" s="101">
        <f t="shared" si="55"/>
        <v>2</v>
      </c>
      <c r="CN98" s="103">
        <f>IFERROR(VLOOKUP(B98,'[1]12'!B:D,3,0),"0")</f>
        <v>0</v>
      </c>
      <c r="CO98" s="103">
        <f>IFERROR(VLOOKUP(B98,'[1]12'!B:E,4,0),"0")</f>
        <v>0</v>
      </c>
      <c r="CP98" s="103">
        <f>IFERROR(VLOOKUP(B98,'[1]12'!B:F,5,0),"0")</f>
        <v>0</v>
      </c>
      <c r="CQ98" s="103">
        <f>IFERROR(VLOOKUP(B98,'[1]12'!B:J,9,0),"0")</f>
        <v>1</v>
      </c>
      <c r="CR98" s="103">
        <f>IFERROR(VLOOKUP(B98,'[1]12'!B:K,10,0),"0")</f>
        <v>0</v>
      </c>
      <c r="CS98" s="103">
        <f>IFERROR(VLOOKUP(B98,'[1]12'!B:L,11,0),"0")</f>
        <v>0</v>
      </c>
      <c r="CT98" s="101">
        <f t="shared" si="56"/>
        <v>1</v>
      </c>
      <c r="CU98" s="103">
        <f>IFERROR(VLOOKUP(B98,'[1]13'!B:D,3,0),"0")</f>
        <v>0</v>
      </c>
      <c r="CV98" s="103">
        <f>IFERROR(VLOOKUP(B98,'[1]13'!B:E,4,0),"0")</f>
        <v>0</v>
      </c>
      <c r="CW98" s="103">
        <f>IFERROR(VLOOKUP(B98,'[1]13'!B:F,5,0),"0")</f>
        <v>0</v>
      </c>
      <c r="CX98" s="103">
        <f>IFERROR(VLOOKUP(B98,'[1]13'!B:J,9,0),"0")</f>
        <v>0</v>
      </c>
      <c r="CY98" s="103">
        <f>IFERROR(VLOOKUP(B98,'[1]13'!B:K,10,0),"0")</f>
        <v>0</v>
      </c>
      <c r="CZ98" s="103">
        <f>IFERROR(VLOOKUP(B98,'[1]13'!B:L,11,0),"0")</f>
        <v>0</v>
      </c>
      <c r="DA98" s="101">
        <f t="shared" si="57"/>
        <v>0</v>
      </c>
      <c r="DB98" s="103">
        <f>IFERROR(VLOOKUP(B98,'[1]14'!B:D,3,0),"0")</f>
        <v>0</v>
      </c>
      <c r="DC98" s="103">
        <f>IFERROR(VLOOKUP(B98,'[1]14'!B:E,4,0),"0")</f>
        <v>3</v>
      </c>
      <c r="DD98" s="103">
        <f>IFERROR(VLOOKUP(B98,'[1]14'!B:F,5,0),"0")</f>
        <v>0</v>
      </c>
      <c r="DE98" s="103">
        <f>IFERROR(VLOOKUP(B98,'[1]14'!B:J,9,0),"0")</f>
        <v>1</v>
      </c>
      <c r="DF98" s="103">
        <f>IFERROR(VLOOKUP(B98,'[1]14'!B:K,10,0),"0")</f>
        <v>0</v>
      </c>
      <c r="DG98" s="103">
        <f>IFERROR(VLOOKUP(B98,'[1]14'!B:L,11,0),"0")</f>
        <v>0</v>
      </c>
      <c r="DH98" s="101">
        <f t="shared" si="58"/>
        <v>4</v>
      </c>
      <c r="DI98" s="103">
        <f>IFERROR(VLOOKUP(B98,'[1]15'!B:D,3,0),"0")</f>
        <v>0</v>
      </c>
      <c r="DJ98" s="103">
        <f>IFERROR(VLOOKUP(B98,'[1]15'!B:E,4,0),"0")</f>
        <v>0</v>
      </c>
      <c r="DK98" s="103">
        <f>IFERROR(VLOOKUP(B98,'[1]15'!B:F,5,0),"0")</f>
        <v>0</v>
      </c>
      <c r="DL98" s="103">
        <f>IFERROR(VLOOKUP(B98,'[1]15'!B:J,9,0),"0")</f>
        <v>2</v>
      </c>
      <c r="DM98" s="103">
        <f>IFERROR(VLOOKUP(B98,'[1]15'!B:K,10,0),"0")</f>
        <v>0</v>
      </c>
      <c r="DN98" s="103">
        <f>IFERROR(VLOOKUP(B98,'[1]15'!B:L,11,0),"0")</f>
        <v>0</v>
      </c>
      <c r="DO98" s="101">
        <f t="shared" si="59"/>
        <v>2</v>
      </c>
      <c r="DP98" s="103">
        <f>IFERROR(VLOOKUP(B98,'[1]16'!B:D,3,0),"0")</f>
        <v>0</v>
      </c>
      <c r="DQ98" s="103">
        <f>IFERROR(VLOOKUP(B98,'[1]16'!B:E,4,0),"0")</f>
        <v>0</v>
      </c>
      <c r="DR98" s="103">
        <f>IFERROR(VLOOKUP(B98,'[1]16'!B:F,5,0),"0")</f>
        <v>0</v>
      </c>
      <c r="DS98" s="103">
        <f>IFERROR(VLOOKUP(B98,'[1]16'!B:J,9,0),"0")</f>
        <v>0</v>
      </c>
      <c r="DT98" s="103">
        <f>IFERROR(VLOOKUP(B98,'[1]16'!B:K,10,0),"0")</f>
        <v>0</v>
      </c>
      <c r="DU98" s="103">
        <f>IFERROR(VLOOKUP(B98,'[1]16'!B:L,11,0),"0")</f>
        <v>0</v>
      </c>
      <c r="DV98" s="101">
        <f t="shared" si="60"/>
        <v>0</v>
      </c>
      <c r="DW98" s="103">
        <f>IFERROR(VLOOKUP(B98,'[1]17'!B:D,3,0),"0")</f>
        <v>0</v>
      </c>
      <c r="DX98" s="103">
        <f>IFERROR(VLOOKUP(B98,'[1]17'!B:E,4,0),"0")</f>
        <v>0</v>
      </c>
      <c r="DY98" s="103">
        <f>IFERROR(VLOOKUP(B98,'[1]17'!B:F,5,0),"0")</f>
        <v>0</v>
      </c>
      <c r="DZ98" s="103">
        <f>IFERROR(VLOOKUP(B98,'[1]17'!B:J,9,0),"0")</f>
        <v>39</v>
      </c>
      <c r="EA98" s="103">
        <f>IFERROR(VLOOKUP(B98,'[1]17'!B:K,10,0),"0")</f>
        <v>0</v>
      </c>
      <c r="EB98" s="103">
        <f>IFERROR(VLOOKUP(B98,'[1]17'!B:L,11,0),"0")</f>
        <v>0</v>
      </c>
      <c r="EC98" s="101">
        <f t="shared" si="61"/>
        <v>39</v>
      </c>
      <c r="ED98" s="103">
        <f>IFERROR(VLOOKUP(B98,'[1]18'!B:D,3,0),"0")</f>
        <v>0</v>
      </c>
      <c r="EE98" s="103">
        <f>IFERROR(VLOOKUP(B98,'[1]18'!B:E,4,0),"0")</f>
        <v>0</v>
      </c>
      <c r="EF98" s="103">
        <f>IFERROR(VLOOKUP(B98,'[1]18'!B:F,5,0),"0")</f>
        <v>0</v>
      </c>
      <c r="EG98" s="103">
        <f>IFERROR(VLOOKUP(B98,'[1]18'!B:J,9,0),"0")</f>
        <v>6</v>
      </c>
      <c r="EH98" s="103">
        <f>IFERROR(VLOOKUP(B98,'[1]18'!B:K,10,0),"0")</f>
        <v>0</v>
      </c>
      <c r="EI98" s="103">
        <f>IFERROR(VLOOKUP(B98,'[1]18'!B:L,11,0),"0")</f>
        <v>0</v>
      </c>
      <c r="EJ98" s="101">
        <f t="shared" si="62"/>
        <v>6</v>
      </c>
      <c r="EK98" s="103">
        <f>IFERROR(VLOOKUP(B98,'[1]19'!B:D,3,0),"0")</f>
        <v>0</v>
      </c>
      <c r="EL98" s="103">
        <f>IFERROR(VLOOKUP(B98,'[1]19'!B:E,4,0),"0")</f>
        <v>0</v>
      </c>
      <c r="EM98" s="103">
        <f>IFERROR(VLOOKUP(B98,'[1]19'!B:F,5,0),"0")</f>
        <v>0</v>
      </c>
      <c r="EN98" s="103">
        <f>IFERROR(VLOOKUP(B98,'[1]19'!B:J,9,0),"0")</f>
        <v>0</v>
      </c>
      <c r="EO98" s="103">
        <f>IFERROR(VLOOKUP(B98,'[1]19'!B:K,10,0),"0")</f>
        <v>0</v>
      </c>
      <c r="EP98" s="103">
        <f>IFERROR(VLOOKUP(B98,'[1]19'!B:L,11,0),"0")</f>
        <v>0</v>
      </c>
      <c r="EQ98" s="101">
        <f t="shared" si="63"/>
        <v>0</v>
      </c>
      <c r="ER98" s="103">
        <f>IFERROR(VLOOKUP(B98,'[1]20'!B:D,3,0),"0")</f>
        <v>0</v>
      </c>
      <c r="ES98" s="103">
        <f>IFERROR(VLOOKUP(B98,'[1]20'!B:E,4,0),"0")</f>
        <v>1</v>
      </c>
      <c r="ET98" s="103">
        <f>IFERROR(VLOOKUP(B98,'[1]20'!B:F,5,0),"0")</f>
        <v>0</v>
      </c>
      <c r="EU98" s="103">
        <f>IFERROR(VLOOKUP(B98,'[1]20'!B:J,9,0),"0")</f>
        <v>16</v>
      </c>
      <c r="EV98" s="103">
        <f>IFERROR(VLOOKUP(B98,'[1]20'!B:K,10,0),"0")</f>
        <v>0</v>
      </c>
      <c r="EW98" s="103">
        <f>IFERROR(VLOOKUP(B98,'[1]20'!B:L,11,0),"0")</f>
        <v>0</v>
      </c>
      <c r="EX98" s="101">
        <f t="shared" si="64"/>
        <v>17</v>
      </c>
      <c r="EY98" s="103">
        <f>IFERROR(VLOOKUP(B98,'[1]21'!B:D,3,0),"0")</f>
        <v>0</v>
      </c>
      <c r="EZ98" s="103">
        <f>IFERROR(VLOOKUP(B98,'[1]21'!B:E,4,0),"0")</f>
        <v>0</v>
      </c>
      <c r="FA98" s="103">
        <f>IFERROR(VLOOKUP(B98,'[1]21'!B:F,5,0),"0")</f>
        <v>0</v>
      </c>
      <c r="FB98" s="103">
        <f>IFERROR(VLOOKUP(B98,'[1]21'!B:J,9,0),"0")</f>
        <v>42</v>
      </c>
      <c r="FC98" s="103">
        <f>IFERROR(VLOOKUP(B98,'[1]21'!B:K,10,0),"0")</f>
        <v>0</v>
      </c>
      <c r="FD98" s="103">
        <f>IFERROR(VLOOKUP(B98,'[1]21'!B:L,11,0),"0")</f>
        <v>0</v>
      </c>
      <c r="FE98" s="101">
        <f t="shared" si="65"/>
        <v>42</v>
      </c>
      <c r="FF98" s="103">
        <f>IFERROR(VLOOKUP(B98,'[1]22'!B:D,3,0),"0")</f>
        <v>2</v>
      </c>
      <c r="FG98" s="103">
        <f>IFERROR(VLOOKUP(B98,'[1]22'!B:E,4,0),"0")</f>
        <v>2</v>
      </c>
      <c r="FH98" s="103">
        <f>IFERROR(VLOOKUP(B98,'[1]22'!B:F,5,0),"0")</f>
        <v>13</v>
      </c>
      <c r="FI98" s="103">
        <f>IFERROR(VLOOKUP(B98,'[1]22'!B:J,9,0),"0")</f>
        <v>0</v>
      </c>
      <c r="FJ98" s="103">
        <f>IFERROR(VLOOKUP(B98,'[1]22'!B:K,10,0),"0")</f>
        <v>0</v>
      </c>
      <c r="FK98" s="103">
        <f>IFERROR(VLOOKUP(B98,'[1]22'!B:L,11,0),"0")</f>
        <v>0</v>
      </c>
      <c r="FL98" s="101">
        <f t="shared" si="66"/>
        <v>17</v>
      </c>
      <c r="FM98" s="103">
        <f>IFERROR(VLOOKUP(B98,'[1]23'!B:D,3,0),"0")</f>
        <v>0</v>
      </c>
      <c r="FN98" s="103">
        <f>IFERROR(VLOOKUP(B98,'[1]23'!B:E,4,0),"0")</f>
        <v>3</v>
      </c>
      <c r="FO98" s="103">
        <f>IFERROR(VLOOKUP(B98,'[1]23'!B:F,5,0),"0")</f>
        <v>0</v>
      </c>
      <c r="FP98" s="103">
        <f>IFERROR(VLOOKUP(B98,'[1]23'!B:J,9,0),"0")</f>
        <v>10</v>
      </c>
      <c r="FQ98" s="103">
        <f>IFERROR(VLOOKUP(B98,'[1]23'!B:K,10,0),"0")</f>
        <v>7</v>
      </c>
      <c r="FR98" s="103">
        <f>IFERROR(VLOOKUP(B98,'[1]23'!B:L,11,0),"0")</f>
        <v>0</v>
      </c>
      <c r="FS98" s="101">
        <f t="shared" si="67"/>
        <v>20</v>
      </c>
      <c r="FT98" s="103">
        <f>IFERROR(VLOOKUP(B98,'[1]24'!B:D,3,0),"0")</f>
        <v>10</v>
      </c>
      <c r="FU98" s="103">
        <f>IFERROR(VLOOKUP(B98,'[1]24'!B:E,4,0),"0")</f>
        <v>0</v>
      </c>
      <c r="FV98" s="103">
        <f>IFERROR(VLOOKUP(B98,'[1]24'!B:F,5,0),"0")</f>
        <v>2</v>
      </c>
      <c r="FW98" s="103">
        <f>IFERROR(VLOOKUP(B98,'[1]24'!B:J,9,0),"0")</f>
        <v>26</v>
      </c>
      <c r="FX98" s="103">
        <f>IFERROR(VLOOKUP(B98,'[1]24'!B:K,10,0),"0")</f>
        <v>2</v>
      </c>
      <c r="FY98" s="103">
        <f>IFERROR(VLOOKUP(B98,'[1]24'!B:L,11,0),"0")</f>
        <v>0</v>
      </c>
      <c r="FZ98" s="101">
        <f t="shared" si="68"/>
        <v>40</v>
      </c>
      <c r="GA98" s="103">
        <f>IFERROR(VLOOKUP(B98,'[1]25'!B:D,3,0),"0")</f>
        <v>0</v>
      </c>
      <c r="GB98" s="103">
        <f>IFERROR(VLOOKUP(B98,'[1]25'!B:E,4,0),"0")</f>
        <v>0</v>
      </c>
      <c r="GC98" s="103">
        <f>IFERROR(VLOOKUP(B98,'[1]25'!B:F,5,0),"0")</f>
        <v>1</v>
      </c>
      <c r="GD98" s="103">
        <f>IFERROR(VLOOKUP(B98,'[1]25'!B:J,9,0),"0")</f>
        <v>15</v>
      </c>
      <c r="GE98" s="103">
        <f>IFERROR(VLOOKUP(B98,'[1]25'!B:K,10,0),"0")</f>
        <v>0</v>
      </c>
      <c r="GF98" s="103">
        <f>IFERROR(VLOOKUP(B98,'[1]25'!B:L,11,0),"0")</f>
        <v>0</v>
      </c>
      <c r="GG98" s="101">
        <f t="shared" si="69"/>
        <v>16</v>
      </c>
      <c r="GH98" s="103">
        <f>IFERROR(VLOOKUP(B98,'[1]26'!B:D,3,0),"0")</f>
        <v>0</v>
      </c>
      <c r="GI98" s="103">
        <f>IFERROR(VLOOKUP(B98,'[1]26'!B:E,4,0),"0")</f>
        <v>0</v>
      </c>
      <c r="GJ98" s="103">
        <f>IFERROR(VLOOKUP(B98,'[1]26'!B:F,5,0),"0")</f>
        <v>2</v>
      </c>
      <c r="GK98" s="103">
        <f>IFERROR(VLOOKUP(B98,'[1]26'!B:J,9,0),"0")</f>
        <v>54</v>
      </c>
      <c r="GL98" s="103">
        <f>IFERROR(VLOOKUP(B98,'[1]26'!B:K,10,0),"0")</f>
        <v>0</v>
      </c>
      <c r="GM98" s="103">
        <f>IFERROR(VLOOKUP(B98,'[1]26'!B:L,11,0),"0")</f>
        <v>0</v>
      </c>
      <c r="GN98" s="101">
        <f t="shared" si="70"/>
        <v>56</v>
      </c>
      <c r="GO98" s="103">
        <f>IFERROR(VLOOKUP(B98,'[1]27'!B:D,3,0),"0")</f>
        <v>0</v>
      </c>
      <c r="GP98" s="103">
        <f>IFERROR(VLOOKUP(B98,'[1]27'!B:E,4,0),"0")</f>
        <v>1</v>
      </c>
      <c r="GQ98" s="103">
        <f>IFERROR(VLOOKUP(B98,'[1]27'!B:F,5,0),"0")</f>
        <v>1</v>
      </c>
      <c r="GR98" s="103">
        <f>IFERROR(VLOOKUP(B98,'[1]27'!B:J,9,0),"0")</f>
        <v>14</v>
      </c>
      <c r="GS98" s="103">
        <f>IFERROR(VLOOKUP(B98,'[1]27'!B:K,10,0),"0")</f>
        <v>0</v>
      </c>
      <c r="GT98" s="103">
        <f>IFERROR(VLOOKUP(B98,'[1]27'!B:L,11,0),"0")</f>
        <v>0</v>
      </c>
      <c r="GU98" s="101">
        <f t="shared" si="71"/>
        <v>16</v>
      </c>
      <c r="GV98" s="103">
        <f>IFERROR(VLOOKUP(B98,'[1]28'!B:D,3,0),"0")</f>
        <v>0</v>
      </c>
      <c r="GW98" s="103">
        <f>IFERROR(VLOOKUP(B98,'[1]28'!B:E,4,0),"0")</f>
        <v>1</v>
      </c>
      <c r="GX98" s="103">
        <f>IFERROR(VLOOKUP(B98,'[1]28'!B:F,5,0),"0")</f>
        <v>1</v>
      </c>
      <c r="GY98" s="103">
        <f>IFERROR(VLOOKUP(B98,'[1]28'!B:J,9,0),"0")</f>
        <v>92</v>
      </c>
      <c r="GZ98" s="103">
        <f>IFERROR(VLOOKUP(B98,'[1]28'!B:K,10,0),"0")</f>
        <v>0</v>
      </c>
      <c r="HA98" s="103">
        <f>IFERROR(VLOOKUP(B98,'[1]28'!B:L,11,0),"0")</f>
        <v>0</v>
      </c>
      <c r="HB98" s="101">
        <f t="shared" si="72"/>
        <v>94</v>
      </c>
      <c r="HC98" s="103">
        <f>IFERROR(VLOOKUP(B98,'[1]29'!B:D,3,0),"0")</f>
        <v>0</v>
      </c>
      <c r="HD98" s="103">
        <f>IFERROR(VLOOKUP(B98,'[1]29'!B:E,4,0),"0")</f>
        <v>1</v>
      </c>
      <c r="HE98" s="103">
        <f>IFERROR(VLOOKUP(B98,'[1]29'!B:F,5,0),"0")</f>
        <v>0</v>
      </c>
      <c r="HF98" s="103">
        <f>IFERROR(VLOOKUP(B98,'[1]29'!B:J,9,0),"0")</f>
        <v>19</v>
      </c>
      <c r="HG98" s="103">
        <f>IFERROR(VLOOKUP(B98,'[1]29'!B:K,10,0),"0")</f>
        <v>0</v>
      </c>
      <c r="HH98" s="103">
        <f>IFERROR(VLOOKUP(B98,'[1]29'!B:L,11,0),"0")</f>
        <v>0</v>
      </c>
      <c r="HI98" s="101">
        <f t="shared" si="73"/>
        <v>20</v>
      </c>
      <c r="HJ98" s="103">
        <f>IFERROR(VLOOKUP(B98,'[1]30'!B:D,3,0),"0")</f>
        <v>0</v>
      </c>
      <c r="HK98" s="103">
        <f>IFERROR(VLOOKUP(B98,'[1]30'!B:E,4,0),"0")</f>
        <v>1</v>
      </c>
      <c r="HL98" s="103">
        <f>IFERROR(VLOOKUP(B98,'[1]30'!B:F,5,0),"0")</f>
        <v>1</v>
      </c>
      <c r="HM98" s="103">
        <f>IFERROR(VLOOKUP(B98,'[1]30'!B:J,9,0),"0")</f>
        <v>19</v>
      </c>
      <c r="HN98" s="103">
        <f>IFERROR(VLOOKUP(B98,'[1]30'!B:K,10,0),"0")</f>
        <v>0</v>
      </c>
      <c r="HO98" s="103">
        <f>IFERROR(VLOOKUP(B98,'[1]30'!B:L,11,0),"0")</f>
        <v>0</v>
      </c>
      <c r="HP98" s="101">
        <f t="shared" si="74"/>
        <v>21</v>
      </c>
      <c r="HQ98" s="103">
        <f>IFERROR(VLOOKUP(B98,'[1]31'!B:D,3,0),"0")</f>
        <v>0</v>
      </c>
      <c r="HR98" s="103">
        <f>IFERROR(VLOOKUP(B98,'[1]31'!B:E,4,0),"0")</f>
        <v>3</v>
      </c>
      <c r="HS98" s="103">
        <f>IFERROR(VLOOKUP(B98,'[1]31'!B:F,5,0),"0")</f>
        <v>0</v>
      </c>
      <c r="HT98" s="103">
        <f>IFERROR(VLOOKUP(B98,'[1]31'!B:J,9,0),"0")</f>
        <v>172</v>
      </c>
      <c r="HU98" s="103">
        <f>IFERROR(VLOOKUP(B98,'[1]31'!B:K,10,0),"0")</f>
        <v>0</v>
      </c>
      <c r="HV98" s="103">
        <f>IFERROR(VLOOKUP(B98,'[1]31'!B:L,11,0),"0")</f>
        <v>0</v>
      </c>
      <c r="HW98" s="101">
        <f t="shared" si="75"/>
        <v>175</v>
      </c>
    </row>
    <row r="99" spans="1:231" x14ac:dyDescent="0.6">
      <c r="A99" s="83">
        <v>96</v>
      </c>
      <c r="B99" s="83">
        <v>1124021</v>
      </c>
      <c r="C99" s="84" t="s">
        <v>16959</v>
      </c>
      <c r="D99" s="83" t="s">
        <v>171</v>
      </c>
      <c r="E99" s="85">
        <v>16.010000000000002</v>
      </c>
      <c r="F99" s="99">
        <f t="shared" si="77"/>
        <v>13480.420000000002</v>
      </c>
      <c r="G99" s="100">
        <f t="shared" si="76"/>
        <v>4</v>
      </c>
      <c r="H99" s="100">
        <f t="shared" si="76"/>
        <v>306</v>
      </c>
      <c r="I99" s="100">
        <f t="shared" si="76"/>
        <v>451</v>
      </c>
      <c r="J99" s="100">
        <f t="shared" si="76"/>
        <v>81</v>
      </c>
      <c r="K99" s="100">
        <f t="shared" si="76"/>
        <v>0</v>
      </c>
      <c r="L99" s="100">
        <f t="shared" si="76"/>
        <v>40</v>
      </c>
      <c r="M99" s="101">
        <f t="shared" si="44"/>
        <v>882</v>
      </c>
      <c r="N99" s="102">
        <f t="shared" si="43"/>
        <v>842</v>
      </c>
      <c r="O99" s="103">
        <f>IFERROR(VLOOKUP(B99,'[1]1'!B:D,3,0),"0")</f>
        <v>0</v>
      </c>
      <c r="P99" s="103">
        <f>IFERROR(VLOOKUP(B99,'[1]1'!B:E,4,0),"0")</f>
        <v>31</v>
      </c>
      <c r="Q99" s="103">
        <f>IFERROR(VLOOKUP(B99,'[1]1'!B:F,5,0),"0")</f>
        <v>20</v>
      </c>
      <c r="R99" s="103">
        <f>IFERROR(VLOOKUP(B99,'[1]1'!B:J,9,0),"0")</f>
        <v>9</v>
      </c>
      <c r="S99" s="103">
        <f>IFERROR(VLOOKUP(B99,'[1]1'!B:K,10,0),"0")</f>
        <v>0</v>
      </c>
      <c r="T99" s="103">
        <f>IFERROR(VLOOKUP(B99,'[1]1'!B:L,11,0),"0")</f>
        <v>0</v>
      </c>
      <c r="U99" s="101">
        <f t="shared" si="45"/>
        <v>60</v>
      </c>
      <c r="V99" s="103">
        <f>IFERROR(VLOOKUP(B99,'[1]2'!B:D,3,0),"0")</f>
        <v>0</v>
      </c>
      <c r="W99" s="103">
        <f>IFERROR(VLOOKUP(B99,'[1]2'!B:E,4,0),"0")</f>
        <v>12</v>
      </c>
      <c r="X99" s="103">
        <f>IFERROR(VLOOKUP(B99,'[1]2'!B:F,5,0),"0")</f>
        <v>0</v>
      </c>
      <c r="Y99" s="103">
        <f>IFERROR(VLOOKUP(B99,'[1]2'!B:J,9,0),"0")</f>
        <v>4</v>
      </c>
      <c r="Z99" s="103">
        <f>IFERROR(VLOOKUP(B99,'[1]2'!B:K,10,0),"0")</f>
        <v>0</v>
      </c>
      <c r="AA99" s="103">
        <f>IFERROR(VLOOKUP(B99,'[1]2'!B:L,11,0),"0")</f>
        <v>0</v>
      </c>
      <c r="AB99" s="101">
        <f t="shared" si="46"/>
        <v>16</v>
      </c>
      <c r="AC99" s="103">
        <f>IFERROR(VLOOKUP(B99,'[1]3'!B:D,3,0),"0")</f>
        <v>0</v>
      </c>
      <c r="AD99" s="103">
        <f>IFERROR(VLOOKUP(B99,'[1]3'!B:E,4,0),"0")</f>
        <v>16</v>
      </c>
      <c r="AE99" s="103">
        <f>IFERROR(VLOOKUP(B99,'[1]3'!B:F,5,0),"0")</f>
        <v>18</v>
      </c>
      <c r="AF99" s="103">
        <f>IFERROR(VLOOKUP(B99,'[1]3'!B:J,9,0),"0")</f>
        <v>0</v>
      </c>
      <c r="AG99" s="103">
        <f>IFERROR(VLOOKUP(B99,'[1]3'!B:K,10,0),"0")</f>
        <v>0</v>
      </c>
      <c r="AH99" s="103">
        <f>IFERROR(VLOOKUP(B99,'[1]3'!B:L,11,0),"0")</f>
        <v>0</v>
      </c>
      <c r="AI99" s="101">
        <f t="shared" si="47"/>
        <v>34</v>
      </c>
      <c r="AJ99" s="103">
        <f>IFERROR(VLOOKUP(B99,'[1]4'!B:D,3,0),"0")</f>
        <v>0</v>
      </c>
      <c r="AK99" s="103">
        <f>IFERROR(VLOOKUP(B99,'[1]4'!B:E,4,0),"0")</f>
        <v>22</v>
      </c>
      <c r="AL99" s="103">
        <f>IFERROR(VLOOKUP(B99,'[1]4'!B:F,5,0),"0")</f>
        <v>3</v>
      </c>
      <c r="AM99" s="103">
        <f>IFERROR(VLOOKUP(B99,'[1]4'!B:J,9,0),"0")</f>
        <v>2</v>
      </c>
      <c r="AN99" s="103">
        <f>IFERROR(VLOOKUP(B99,'[1]4'!B:K,10,0),"0")</f>
        <v>0</v>
      </c>
      <c r="AO99" s="103">
        <f>IFERROR(VLOOKUP(B99,'[1]4'!B:L,11,0),"0")</f>
        <v>0</v>
      </c>
      <c r="AP99" s="101">
        <f t="shared" si="48"/>
        <v>27</v>
      </c>
      <c r="AQ99" s="103">
        <f>IFERROR(VLOOKUP(B99,'[1]5'!B:D,3,0),"0")</f>
        <v>0</v>
      </c>
      <c r="AR99" s="103">
        <f>IFERROR(VLOOKUP(B99,'[1]5'!B:E,4,0),"0")</f>
        <v>15</v>
      </c>
      <c r="AS99" s="103">
        <f>IFERROR(VLOOKUP(B99,'[1]5'!B:F,5,0),"0")</f>
        <v>26</v>
      </c>
      <c r="AT99" s="103">
        <f>IFERROR(VLOOKUP(B99,'[1]5'!B:J,9,0),"0")</f>
        <v>9</v>
      </c>
      <c r="AU99" s="103">
        <f>IFERROR(VLOOKUP(B99,'[1]5'!B:K,10,0),"0")</f>
        <v>0</v>
      </c>
      <c r="AV99" s="103">
        <f>IFERROR(VLOOKUP(B99,'[1]5'!B:L,11,0),"0")</f>
        <v>0</v>
      </c>
      <c r="AW99" s="101">
        <f t="shared" si="49"/>
        <v>50</v>
      </c>
      <c r="AX99" s="103">
        <f>IFERROR(VLOOKUP(B99,'[1]6'!B:D,3,0),"0")</f>
        <v>0</v>
      </c>
      <c r="AY99" s="103">
        <f>IFERROR(VLOOKUP(B99,'[1]6'!B:E,4,0),"0")</f>
        <v>13</v>
      </c>
      <c r="AZ99" s="103">
        <f>IFERROR(VLOOKUP(B99,'[1]6'!B:F,5,0),"0")</f>
        <v>50</v>
      </c>
      <c r="BA99" s="103">
        <f>IFERROR(VLOOKUP(B99,'[1]6'!B:J,9,0),"0")</f>
        <v>2</v>
      </c>
      <c r="BB99" s="103">
        <f>IFERROR(VLOOKUP(B99,'[1]6'!B:K,10,0),"0")</f>
        <v>0</v>
      </c>
      <c r="BC99" s="103">
        <f>IFERROR(VLOOKUP(B99,'[1]6'!B:L,11,0),"0")</f>
        <v>40</v>
      </c>
      <c r="BD99" s="101">
        <f t="shared" si="50"/>
        <v>105</v>
      </c>
      <c r="BE99" s="103">
        <f>IFERROR(VLOOKUP(B99,'[1]7'!B:D,3,0),"0")</f>
        <v>0</v>
      </c>
      <c r="BF99" s="103">
        <f>IFERROR(VLOOKUP(B99,'[1]7'!B:E,4,0),"0")</f>
        <v>0</v>
      </c>
      <c r="BG99" s="103">
        <f>IFERROR(VLOOKUP(B99,'[1]7'!B:F,5,0),"0")</f>
        <v>0</v>
      </c>
      <c r="BH99" s="103">
        <f>IFERROR(VLOOKUP(B99,'[1]7'!B:J,9,0),"0")</f>
        <v>4</v>
      </c>
      <c r="BI99" s="103">
        <f>IFERROR(VLOOKUP(B99,'[1]7'!B:K,10,0),"0")</f>
        <v>0</v>
      </c>
      <c r="BJ99" s="103">
        <f>IFERROR(VLOOKUP(B99,'[1]7'!B:L,11,0),"0")</f>
        <v>0</v>
      </c>
      <c r="BK99" s="101">
        <f t="shared" si="51"/>
        <v>4</v>
      </c>
      <c r="BL99" s="103">
        <f>IFERROR(VLOOKUP(B99,'[1]8'!B:D,3,0),"0")</f>
        <v>0</v>
      </c>
      <c r="BM99" s="103">
        <f>IFERROR(VLOOKUP(B99,'[1]8'!B:E,4,0),"0")</f>
        <v>32</v>
      </c>
      <c r="BN99" s="103">
        <f>IFERROR(VLOOKUP(B99,'[1]8'!B:F,5,0),"0")</f>
        <v>12</v>
      </c>
      <c r="BO99" s="103">
        <f>IFERROR(VLOOKUP(B99,'[1]8'!B:J,9,0),"0")</f>
        <v>3</v>
      </c>
      <c r="BP99" s="103">
        <f>IFERROR(VLOOKUP(B99,'[1]8'!B:K,10,0),"0")</f>
        <v>0</v>
      </c>
      <c r="BQ99" s="103">
        <f>IFERROR(VLOOKUP(B99,'[1]8'!B:L,11,0),"0")</f>
        <v>0</v>
      </c>
      <c r="BR99" s="101">
        <f t="shared" si="52"/>
        <v>47</v>
      </c>
      <c r="BS99" s="103">
        <f>IFERROR(VLOOKUP(B99,'[1]9'!B:D,3,0),"0")</f>
        <v>0</v>
      </c>
      <c r="BT99" s="103">
        <f>IFERROR(VLOOKUP(B99,'[1]9'!B:E,4,0),"0")</f>
        <v>0</v>
      </c>
      <c r="BU99" s="103">
        <f>IFERROR(VLOOKUP(B99,'[1]9'!B:F,5,0),"0")</f>
        <v>12</v>
      </c>
      <c r="BV99" s="103">
        <f>IFERROR(VLOOKUP(B99,'[1]9'!B:J,9,0),"0")</f>
        <v>4</v>
      </c>
      <c r="BW99" s="103">
        <f>IFERROR(VLOOKUP(B99,'[1]9'!B:K,10,0),"0")</f>
        <v>0</v>
      </c>
      <c r="BX99" s="103">
        <f>IFERROR(VLOOKUP(B99,'[1]9'!B:L,11,0),"0")</f>
        <v>0</v>
      </c>
      <c r="BY99" s="101">
        <f t="shared" si="53"/>
        <v>16</v>
      </c>
      <c r="BZ99" s="103">
        <f>IFERROR(VLOOKUP(B99,'[1]10'!B:D,3,0),"0")</f>
        <v>0</v>
      </c>
      <c r="CA99" s="103">
        <f>IFERROR(VLOOKUP(B99,'[1]10'!B:E,4,0),"0")</f>
        <v>15</v>
      </c>
      <c r="CB99" s="103">
        <f>IFERROR(VLOOKUP(B99,'[1]10'!B:F,5,0),"0")</f>
        <v>10</v>
      </c>
      <c r="CC99" s="103">
        <f>IFERROR(VLOOKUP(B99,'[1]10'!B:J,9,0),"0")</f>
        <v>8</v>
      </c>
      <c r="CD99" s="103">
        <f>IFERROR(VLOOKUP(B99,'[1]10'!B:K,10,0),"0")</f>
        <v>0</v>
      </c>
      <c r="CE99" s="103">
        <f>IFERROR(VLOOKUP(B99,'[1]10'!B:L,11,0),"0")</f>
        <v>0</v>
      </c>
      <c r="CF99" s="101">
        <f t="shared" si="54"/>
        <v>33</v>
      </c>
      <c r="CG99" s="103">
        <f>IFERROR(VLOOKUP(B99,'[1]11'!B:D,3,0),"0")</f>
        <v>0</v>
      </c>
      <c r="CH99" s="103">
        <f>IFERROR(VLOOKUP(B99,'[1]11'!B:E,4,0),"0")</f>
        <v>8</v>
      </c>
      <c r="CI99" s="103">
        <f>IFERROR(VLOOKUP(B99,'[1]11'!B:F,5,0),"0")</f>
        <v>33</v>
      </c>
      <c r="CJ99" s="103">
        <f>IFERROR(VLOOKUP(B99,'[1]11'!B:J,9,0),"0")</f>
        <v>8</v>
      </c>
      <c r="CK99" s="103">
        <f>IFERROR(VLOOKUP(B99,'[1]11'!B:K,10,0),"0")</f>
        <v>0</v>
      </c>
      <c r="CL99" s="103">
        <f>IFERROR(VLOOKUP(B99,'[1]11'!B:L,11,0),"0")</f>
        <v>0</v>
      </c>
      <c r="CM99" s="101">
        <f t="shared" si="55"/>
        <v>49</v>
      </c>
      <c r="CN99" s="103">
        <f>IFERROR(VLOOKUP(B99,'[1]12'!B:D,3,0),"0")</f>
        <v>0</v>
      </c>
      <c r="CO99" s="103">
        <f>IFERROR(VLOOKUP(B99,'[1]12'!B:E,4,0),"0")</f>
        <v>10</v>
      </c>
      <c r="CP99" s="103">
        <f>IFERROR(VLOOKUP(B99,'[1]12'!B:F,5,0),"0")</f>
        <v>2</v>
      </c>
      <c r="CQ99" s="103">
        <f>IFERROR(VLOOKUP(B99,'[1]12'!B:J,9,0),"0")</f>
        <v>8</v>
      </c>
      <c r="CR99" s="103">
        <f>IFERROR(VLOOKUP(B99,'[1]12'!B:K,10,0),"0")</f>
        <v>0</v>
      </c>
      <c r="CS99" s="103">
        <f>IFERROR(VLOOKUP(B99,'[1]12'!B:L,11,0),"0")</f>
        <v>0</v>
      </c>
      <c r="CT99" s="101">
        <f t="shared" si="56"/>
        <v>20</v>
      </c>
      <c r="CU99" s="103">
        <f>IFERROR(VLOOKUP(B99,'[1]13'!B:D,3,0),"0")</f>
        <v>0</v>
      </c>
      <c r="CV99" s="103">
        <f>IFERROR(VLOOKUP(B99,'[1]13'!B:E,4,0),"0")</f>
        <v>4</v>
      </c>
      <c r="CW99" s="103">
        <f>IFERROR(VLOOKUP(B99,'[1]13'!B:F,5,0),"0")</f>
        <v>7</v>
      </c>
      <c r="CX99" s="103">
        <f>IFERROR(VLOOKUP(B99,'[1]13'!B:J,9,0),"0")</f>
        <v>2</v>
      </c>
      <c r="CY99" s="103">
        <f>IFERROR(VLOOKUP(B99,'[1]13'!B:K,10,0),"0")</f>
        <v>0</v>
      </c>
      <c r="CZ99" s="103">
        <f>IFERROR(VLOOKUP(B99,'[1]13'!B:L,11,0),"0")</f>
        <v>0</v>
      </c>
      <c r="DA99" s="101">
        <f t="shared" si="57"/>
        <v>13</v>
      </c>
      <c r="DB99" s="103">
        <f>IFERROR(VLOOKUP(B99,'[1]14'!B:D,3,0),"0")</f>
        <v>0</v>
      </c>
      <c r="DC99" s="103">
        <f>IFERROR(VLOOKUP(B99,'[1]14'!B:E,4,0),"0")</f>
        <v>31</v>
      </c>
      <c r="DD99" s="103">
        <f>IFERROR(VLOOKUP(B99,'[1]14'!B:F,5,0),"0")</f>
        <v>5</v>
      </c>
      <c r="DE99" s="103">
        <f>IFERROR(VLOOKUP(B99,'[1]14'!B:J,9,0),"0")</f>
        <v>2</v>
      </c>
      <c r="DF99" s="103">
        <f>IFERROR(VLOOKUP(B99,'[1]14'!B:K,10,0),"0")</f>
        <v>0</v>
      </c>
      <c r="DG99" s="103">
        <f>IFERROR(VLOOKUP(B99,'[1]14'!B:L,11,0),"0")</f>
        <v>0</v>
      </c>
      <c r="DH99" s="101">
        <f t="shared" si="58"/>
        <v>38</v>
      </c>
      <c r="DI99" s="103">
        <f>IFERROR(VLOOKUP(B99,'[1]15'!B:D,3,0),"0")</f>
        <v>0</v>
      </c>
      <c r="DJ99" s="103">
        <f>IFERROR(VLOOKUP(B99,'[1]15'!B:E,4,0),"0")</f>
        <v>0</v>
      </c>
      <c r="DK99" s="103">
        <f>IFERROR(VLOOKUP(B99,'[1]15'!B:F,5,0),"0")</f>
        <v>0</v>
      </c>
      <c r="DL99" s="103">
        <f>IFERROR(VLOOKUP(B99,'[1]15'!B:J,9,0),"0")</f>
        <v>0</v>
      </c>
      <c r="DM99" s="103">
        <f>IFERROR(VLOOKUP(B99,'[1]15'!B:K,10,0),"0")</f>
        <v>0</v>
      </c>
      <c r="DN99" s="103">
        <f>IFERROR(VLOOKUP(B99,'[1]15'!B:L,11,0),"0")</f>
        <v>0</v>
      </c>
      <c r="DO99" s="101">
        <f t="shared" si="59"/>
        <v>0</v>
      </c>
      <c r="DP99" s="103">
        <f>IFERROR(VLOOKUP(B99,'[1]16'!B:D,3,0),"0")</f>
        <v>0</v>
      </c>
      <c r="DQ99" s="103">
        <f>IFERROR(VLOOKUP(B99,'[1]16'!B:E,4,0),"0")</f>
        <v>0</v>
      </c>
      <c r="DR99" s="103">
        <f>IFERROR(VLOOKUP(B99,'[1]16'!B:F,5,0),"0")</f>
        <v>1</v>
      </c>
      <c r="DS99" s="103">
        <f>IFERROR(VLOOKUP(B99,'[1]16'!B:J,9,0),"0")</f>
        <v>0</v>
      </c>
      <c r="DT99" s="103">
        <f>IFERROR(VLOOKUP(B99,'[1]16'!B:K,10,0),"0")</f>
        <v>0</v>
      </c>
      <c r="DU99" s="103">
        <f>IFERROR(VLOOKUP(B99,'[1]16'!B:L,11,0),"0")</f>
        <v>0</v>
      </c>
      <c r="DV99" s="101">
        <f t="shared" si="60"/>
        <v>1</v>
      </c>
      <c r="DW99" s="103">
        <f>IFERROR(VLOOKUP(B99,'[1]17'!B:D,3,0),"0")</f>
        <v>0</v>
      </c>
      <c r="DX99" s="103">
        <f>IFERROR(VLOOKUP(B99,'[1]17'!B:E,4,0),"0")</f>
        <v>0</v>
      </c>
      <c r="DY99" s="103">
        <f>IFERROR(VLOOKUP(B99,'[1]17'!B:F,5,0),"0")</f>
        <v>51</v>
      </c>
      <c r="DZ99" s="103">
        <f>IFERROR(VLOOKUP(B99,'[1]17'!B:J,9,0),"0")</f>
        <v>0</v>
      </c>
      <c r="EA99" s="103">
        <f>IFERROR(VLOOKUP(B99,'[1]17'!B:K,10,0),"0")</f>
        <v>0</v>
      </c>
      <c r="EB99" s="103">
        <f>IFERROR(VLOOKUP(B99,'[1]17'!B:L,11,0),"0")</f>
        <v>0</v>
      </c>
      <c r="EC99" s="101">
        <f t="shared" si="61"/>
        <v>51</v>
      </c>
      <c r="ED99" s="103">
        <f>IFERROR(VLOOKUP(B99,'[1]18'!B:D,3,0),"0")</f>
        <v>0</v>
      </c>
      <c r="EE99" s="103">
        <f>IFERROR(VLOOKUP(B99,'[1]18'!B:E,4,0),"0")</f>
        <v>1</v>
      </c>
      <c r="EF99" s="103">
        <f>IFERROR(VLOOKUP(B99,'[1]18'!B:F,5,0),"0")</f>
        <v>48</v>
      </c>
      <c r="EG99" s="103">
        <f>IFERROR(VLOOKUP(B99,'[1]18'!B:J,9,0),"0")</f>
        <v>0</v>
      </c>
      <c r="EH99" s="103">
        <f>IFERROR(VLOOKUP(B99,'[1]18'!B:K,10,0),"0")</f>
        <v>0</v>
      </c>
      <c r="EI99" s="103">
        <f>IFERROR(VLOOKUP(B99,'[1]18'!B:L,11,0),"0")</f>
        <v>0</v>
      </c>
      <c r="EJ99" s="101">
        <f t="shared" si="62"/>
        <v>49</v>
      </c>
      <c r="EK99" s="103">
        <f>IFERROR(VLOOKUP(B99,'[1]19'!B:D,3,0),"0")</f>
        <v>0</v>
      </c>
      <c r="EL99" s="103">
        <f>IFERROR(VLOOKUP(B99,'[1]19'!B:E,4,0),"0")</f>
        <v>16</v>
      </c>
      <c r="EM99" s="103">
        <f>IFERROR(VLOOKUP(B99,'[1]19'!B:F,5,0),"0")</f>
        <v>0</v>
      </c>
      <c r="EN99" s="103">
        <f>IFERROR(VLOOKUP(B99,'[1]19'!B:J,9,0),"0")</f>
        <v>0</v>
      </c>
      <c r="EO99" s="103">
        <f>IFERROR(VLOOKUP(B99,'[1]19'!B:K,10,0),"0")</f>
        <v>0</v>
      </c>
      <c r="EP99" s="103">
        <f>IFERROR(VLOOKUP(B99,'[1]19'!B:L,11,0),"0")</f>
        <v>0</v>
      </c>
      <c r="EQ99" s="101">
        <f t="shared" si="63"/>
        <v>16</v>
      </c>
      <c r="ER99" s="103">
        <f>IFERROR(VLOOKUP(B99,'[1]20'!B:D,3,0),"0")</f>
        <v>4</v>
      </c>
      <c r="ES99" s="103">
        <f>IFERROR(VLOOKUP(B99,'[1]20'!B:E,4,0),"0")</f>
        <v>10</v>
      </c>
      <c r="ET99" s="103">
        <f>IFERROR(VLOOKUP(B99,'[1]20'!B:F,5,0),"0")</f>
        <v>39</v>
      </c>
      <c r="EU99" s="103">
        <f>IFERROR(VLOOKUP(B99,'[1]20'!B:J,9,0),"0")</f>
        <v>0</v>
      </c>
      <c r="EV99" s="103">
        <f>IFERROR(VLOOKUP(B99,'[1]20'!B:K,10,0),"0")</f>
        <v>0</v>
      </c>
      <c r="EW99" s="103">
        <f>IFERROR(VLOOKUP(B99,'[1]20'!B:L,11,0),"0")</f>
        <v>0</v>
      </c>
      <c r="EX99" s="101">
        <f t="shared" si="64"/>
        <v>53</v>
      </c>
      <c r="EY99" s="103">
        <f>IFERROR(VLOOKUP(B99,'[1]21'!B:D,3,0),"0")</f>
        <v>0</v>
      </c>
      <c r="EZ99" s="103">
        <f>IFERROR(VLOOKUP(B99,'[1]21'!B:E,4,0),"0")</f>
        <v>5</v>
      </c>
      <c r="FA99" s="103">
        <f>IFERROR(VLOOKUP(B99,'[1]21'!B:F,5,0),"0")</f>
        <v>2</v>
      </c>
      <c r="FB99" s="103">
        <f>IFERROR(VLOOKUP(B99,'[1]21'!B:J,9,0),"0")</f>
        <v>4</v>
      </c>
      <c r="FC99" s="103">
        <f>IFERROR(VLOOKUP(B99,'[1]21'!B:K,10,0),"0")</f>
        <v>0</v>
      </c>
      <c r="FD99" s="103">
        <f>IFERROR(VLOOKUP(B99,'[1]21'!B:L,11,0),"0")</f>
        <v>0</v>
      </c>
      <c r="FE99" s="101">
        <f t="shared" si="65"/>
        <v>11</v>
      </c>
      <c r="FF99" s="103">
        <f>IFERROR(VLOOKUP(B99,'[1]22'!B:D,3,0),"0")</f>
        <v>0</v>
      </c>
      <c r="FG99" s="103">
        <f>IFERROR(VLOOKUP(B99,'[1]22'!B:E,4,0),"0")</f>
        <v>4</v>
      </c>
      <c r="FH99" s="103">
        <f>IFERROR(VLOOKUP(B99,'[1]22'!B:F,5,0),"0")</f>
        <v>0</v>
      </c>
      <c r="FI99" s="103">
        <f>IFERROR(VLOOKUP(B99,'[1]22'!B:J,9,0),"0")</f>
        <v>0</v>
      </c>
      <c r="FJ99" s="103">
        <f>IFERROR(VLOOKUP(B99,'[1]22'!B:K,10,0),"0")</f>
        <v>0</v>
      </c>
      <c r="FK99" s="103">
        <f>IFERROR(VLOOKUP(B99,'[1]22'!B:L,11,0),"0")</f>
        <v>0</v>
      </c>
      <c r="FL99" s="101">
        <f t="shared" si="66"/>
        <v>4</v>
      </c>
      <c r="FM99" s="103">
        <f>IFERROR(VLOOKUP(B99,'[1]23'!B:D,3,0),"0")</f>
        <v>0</v>
      </c>
      <c r="FN99" s="103">
        <f>IFERROR(VLOOKUP(B99,'[1]23'!B:E,4,0),"0")</f>
        <v>1</v>
      </c>
      <c r="FO99" s="103">
        <f>IFERROR(VLOOKUP(B99,'[1]23'!B:F,5,0),"0")</f>
        <v>2</v>
      </c>
      <c r="FP99" s="103">
        <f>IFERROR(VLOOKUP(B99,'[1]23'!B:J,9,0),"0")</f>
        <v>1</v>
      </c>
      <c r="FQ99" s="103">
        <f>IFERROR(VLOOKUP(B99,'[1]23'!B:K,10,0),"0")</f>
        <v>0</v>
      </c>
      <c r="FR99" s="103">
        <f>IFERROR(VLOOKUP(B99,'[1]23'!B:L,11,0),"0")</f>
        <v>0</v>
      </c>
      <c r="FS99" s="101">
        <f t="shared" si="67"/>
        <v>4</v>
      </c>
      <c r="FT99" s="103">
        <f>IFERROR(VLOOKUP(B99,'[1]24'!B:D,3,0),"0")</f>
        <v>0</v>
      </c>
      <c r="FU99" s="103">
        <f>IFERROR(VLOOKUP(B99,'[1]24'!B:E,4,0),"0")</f>
        <v>18</v>
      </c>
      <c r="FV99" s="103">
        <f>IFERROR(VLOOKUP(B99,'[1]24'!B:F,5,0),"0")</f>
        <v>0</v>
      </c>
      <c r="FW99" s="103">
        <f>IFERROR(VLOOKUP(B99,'[1]24'!B:J,9,0),"0")</f>
        <v>8</v>
      </c>
      <c r="FX99" s="103">
        <f>IFERROR(VLOOKUP(B99,'[1]24'!B:K,10,0),"0")</f>
        <v>0</v>
      </c>
      <c r="FY99" s="103">
        <f>IFERROR(VLOOKUP(B99,'[1]24'!B:L,11,0),"0")</f>
        <v>0</v>
      </c>
      <c r="FZ99" s="101">
        <f t="shared" si="68"/>
        <v>26</v>
      </c>
      <c r="GA99" s="103">
        <f>IFERROR(VLOOKUP(B99,'[1]25'!B:D,3,0),"0")</f>
        <v>0</v>
      </c>
      <c r="GB99" s="103">
        <f>IFERROR(VLOOKUP(B99,'[1]25'!B:E,4,0),"0")</f>
        <v>2</v>
      </c>
      <c r="GC99" s="103">
        <f>IFERROR(VLOOKUP(B99,'[1]25'!B:F,5,0),"0")</f>
        <v>58</v>
      </c>
      <c r="GD99" s="103">
        <f>IFERROR(VLOOKUP(B99,'[1]25'!B:J,9,0),"0")</f>
        <v>2</v>
      </c>
      <c r="GE99" s="103">
        <f>IFERROR(VLOOKUP(B99,'[1]25'!B:K,10,0),"0")</f>
        <v>0</v>
      </c>
      <c r="GF99" s="103">
        <f>IFERROR(VLOOKUP(B99,'[1]25'!B:L,11,0),"0")</f>
        <v>0</v>
      </c>
      <c r="GG99" s="101">
        <f t="shared" si="69"/>
        <v>62</v>
      </c>
      <c r="GH99" s="103">
        <f>IFERROR(VLOOKUP(B99,'[1]26'!B:D,3,0),"0")</f>
        <v>0</v>
      </c>
      <c r="GI99" s="103">
        <f>IFERROR(VLOOKUP(B99,'[1]26'!B:E,4,0),"0")</f>
        <v>0</v>
      </c>
      <c r="GJ99" s="103">
        <f>IFERROR(VLOOKUP(B99,'[1]26'!B:F,5,0),"0")</f>
        <v>0</v>
      </c>
      <c r="GK99" s="103">
        <f>IFERROR(VLOOKUP(B99,'[1]26'!B:J,9,0),"0")</f>
        <v>0</v>
      </c>
      <c r="GL99" s="103">
        <f>IFERROR(VLOOKUP(B99,'[1]26'!B:K,10,0),"0")</f>
        <v>0</v>
      </c>
      <c r="GM99" s="103">
        <f>IFERROR(VLOOKUP(B99,'[1]26'!B:L,11,0),"0")</f>
        <v>0</v>
      </c>
      <c r="GN99" s="101">
        <f t="shared" si="70"/>
        <v>0</v>
      </c>
      <c r="GO99" s="103">
        <f>IFERROR(VLOOKUP(B99,'[1]27'!B:D,3,0),"0")</f>
        <v>0</v>
      </c>
      <c r="GP99" s="103">
        <f>IFERROR(VLOOKUP(B99,'[1]27'!B:E,4,0),"0")</f>
        <v>16</v>
      </c>
      <c r="GQ99" s="103">
        <f>IFERROR(VLOOKUP(B99,'[1]27'!B:F,5,0),"0")</f>
        <v>30</v>
      </c>
      <c r="GR99" s="103">
        <f>IFERROR(VLOOKUP(B99,'[1]27'!B:J,9,0),"0")</f>
        <v>0</v>
      </c>
      <c r="GS99" s="103">
        <f>IFERROR(VLOOKUP(B99,'[1]27'!B:K,10,0),"0")</f>
        <v>0</v>
      </c>
      <c r="GT99" s="103">
        <f>IFERROR(VLOOKUP(B99,'[1]27'!B:L,11,0),"0")</f>
        <v>0</v>
      </c>
      <c r="GU99" s="101">
        <f t="shared" si="71"/>
        <v>46</v>
      </c>
      <c r="GV99" s="103">
        <f>IFERROR(VLOOKUP(B99,'[1]28'!B:D,3,0),"0")</f>
        <v>0</v>
      </c>
      <c r="GW99" s="103">
        <f>IFERROR(VLOOKUP(B99,'[1]28'!B:E,4,0),"0")</f>
        <v>9</v>
      </c>
      <c r="GX99" s="103">
        <f>IFERROR(VLOOKUP(B99,'[1]28'!B:F,5,0),"0")</f>
        <v>16</v>
      </c>
      <c r="GY99" s="103">
        <f>IFERROR(VLOOKUP(B99,'[1]28'!B:J,9,0),"0")</f>
        <v>0</v>
      </c>
      <c r="GZ99" s="103">
        <f>IFERROR(VLOOKUP(B99,'[1]28'!B:K,10,0),"0")</f>
        <v>0</v>
      </c>
      <c r="HA99" s="103">
        <f>IFERROR(VLOOKUP(B99,'[1]28'!B:L,11,0),"0")</f>
        <v>0</v>
      </c>
      <c r="HB99" s="101">
        <f t="shared" si="72"/>
        <v>25</v>
      </c>
      <c r="HC99" s="103">
        <f>IFERROR(VLOOKUP(B99,'[1]29'!B:D,3,0),"0")</f>
        <v>0</v>
      </c>
      <c r="HD99" s="103">
        <f>IFERROR(VLOOKUP(B99,'[1]29'!B:E,4,0),"0")</f>
        <v>1</v>
      </c>
      <c r="HE99" s="103">
        <f>IFERROR(VLOOKUP(B99,'[1]29'!B:F,5,0),"0")</f>
        <v>6</v>
      </c>
      <c r="HF99" s="103">
        <f>IFERROR(VLOOKUP(B99,'[1]29'!B:J,9,0),"0")</f>
        <v>0</v>
      </c>
      <c r="HG99" s="103">
        <f>IFERROR(VLOOKUP(B99,'[1]29'!B:K,10,0),"0")</f>
        <v>0</v>
      </c>
      <c r="HH99" s="103">
        <f>IFERROR(VLOOKUP(B99,'[1]29'!B:L,11,0),"0")</f>
        <v>0</v>
      </c>
      <c r="HI99" s="101">
        <f t="shared" si="73"/>
        <v>7</v>
      </c>
      <c r="HJ99" s="103">
        <f>IFERROR(VLOOKUP(B99,'[1]30'!B:D,3,0),"0")</f>
        <v>0</v>
      </c>
      <c r="HK99" s="103">
        <f>IFERROR(VLOOKUP(B99,'[1]30'!B:E,4,0),"0")</f>
        <v>1</v>
      </c>
      <c r="HL99" s="103">
        <f>IFERROR(VLOOKUP(B99,'[1]30'!B:F,5,0),"0")</f>
        <v>0</v>
      </c>
      <c r="HM99" s="103">
        <f>IFERROR(VLOOKUP(B99,'[1]30'!B:J,9,0),"0")</f>
        <v>0</v>
      </c>
      <c r="HN99" s="103">
        <f>IFERROR(VLOOKUP(B99,'[1]30'!B:K,10,0),"0")</f>
        <v>0</v>
      </c>
      <c r="HO99" s="103">
        <f>IFERROR(VLOOKUP(B99,'[1]30'!B:L,11,0),"0")</f>
        <v>0</v>
      </c>
      <c r="HP99" s="101">
        <f t="shared" si="74"/>
        <v>1</v>
      </c>
      <c r="HQ99" s="103">
        <f>IFERROR(VLOOKUP(B99,'[1]31'!B:D,3,0),"0")</f>
        <v>0</v>
      </c>
      <c r="HR99" s="103">
        <f>IFERROR(VLOOKUP(B99,'[1]31'!B:E,4,0),"0")</f>
        <v>13</v>
      </c>
      <c r="HS99" s="103">
        <f>IFERROR(VLOOKUP(B99,'[1]31'!B:F,5,0),"0")</f>
        <v>0</v>
      </c>
      <c r="HT99" s="103">
        <f>IFERROR(VLOOKUP(B99,'[1]31'!B:J,9,0),"0")</f>
        <v>1</v>
      </c>
      <c r="HU99" s="103">
        <f>IFERROR(VLOOKUP(B99,'[1]31'!B:K,10,0),"0")</f>
        <v>0</v>
      </c>
      <c r="HV99" s="103">
        <f>IFERROR(VLOOKUP(B99,'[1]31'!B:L,11,0),"0")</f>
        <v>0</v>
      </c>
      <c r="HW99" s="101">
        <f t="shared" si="75"/>
        <v>14</v>
      </c>
    </row>
    <row r="100" spans="1:231" x14ac:dyDescent="0.6">
      <c r="A100" s="83">
        <v>97</v>
      </c>
      <c r="B100" s="83">
        <v>1113084</v>
      </c>
      <c r="C100" s="84" t="s">
        <v>203</v>
      </c>
      <c r="D100" s="83" t="s">
        <v>169</v>
      </c>
      <c r="E100" s="85">
        <v>5.86</v>
      </c>
      <c r="F100" s="99">
        <f t="shared" si="77"/>
        <v>0</v>
      </c>
      <c r="G100" s="100">
        <f t="shared" si="76"/>
        <v>0</v>
      </c>
      <c r="H100" s="100">
        <f t="shared" si="76"/>
        <v>0</v>
      </c>
      <c r="I100" s="100">
        <f t="shared" si="76"/>
        <v>0</v>
      </c>
      <c r="J100" s="100">
        <f t="shared" si="76"/>
        <v>0</v>
      </c>
      <c r="K100" s="100">
        <f t="shared" si="76"/>
        <v>0</v>
      </c>
      <c r="L100" s="100">
        <f t="shared" si="76"/>
        <v>0</v>
      </c>
      <c r="M100" s="101">
        <f t="shared" si="44"/>
        <v>0</v>
      </c>
      <c r="N100" s="102">
        <f t="shared" si="43"/>
        <v>0</v>
      </c>
      <c r="O100" s="103">
        <f>IFERROR(VLOOKUP(B100,'[1]1'!B:D,3,0),"0")</f>
        <v>0</v>
      </c>
      <c r="P100" s="103">
        <f>IFERROR(VLOOKUP(B100,'[1]1'!B:E,4,0),"0")</f>
        <v>0</v>
      </c>
      <c r="Q100" s="103">
        <f>IFERROR(VLOOKUP(B100,'[1]1'!B:F,5,0),"0")</f>
        <v>0</v>
      </c>
      <c r="R100" s="103">
        <f>IFERROR(VLOOKUP(B100,'[1]1'!B:J,9,0),"0")</f>
        <v>0</v>
      </c>
      <c r="S100" s="103">
        <f>IFERROR(VLOOKUP(B100,'[1]1'!B:K,10,0),"0")</f>
        <v>0</v>
      </c>
      <c r="T100" s="103">
        <f>IFERROR(VLOOKUP(B100,'[1]1'!B:L,11,0),"0")</f>
        <v>0</v>
      </c>
      <c r="U100" s="101">
        <f t="shared" si="45"/>
        <v>0</v>
      </c>
      <c r="V100" s="103">
        <f>IFERROR(VLOOKUP(B100,'[1]2'!B:D,3,0),"0")</f>
        <v>0</v>
      </c>
      <c r="W100" s="103">
        <f>IFERROR(VLOOKUP(B100,'[1]2'!B:E,4,0),"0")</f>
        <v>0</v>
      </c>
      <c r="X100" s="103">
        <f>IFERROR(VLOOKUP(B100,'[1]2'!B:F,5,0),"0")</f>
        <v>0</v>
      </c>
      <c r="Y100" s="103">
        <f>IFERROR(VLOOKUP(B100,'[1]2'!B:J,9,0),"0")</f>
        <v>0</v>
      </c>
      <c r="Z100" s="103">
        <f>IFERROR(VLOOKUP(B100,'[1]2'!B:K,10,0),"0")</f>
        <v>0</v>
      </c>
      <c r="AA100" s="103">
        <f>IFERROR(VLOOKUP(B100,'[1]2'!B:L,11,0),"0")</f>
        <v>0</v>
      </c>
      <c r="AB100" s="101">
        <f t="shared" si="46"/>
        <v>0</v>
      </c>
      <c r="AC100" s="103">
        <f>IFERROR(VLOOKUP(B100,'[1]3'!B:D,3,0),"0")</f>
        <v>0</v>
      </c>
      <c r="AD100" s="103">
        <f>IFERROR(VLOOKUP(B100,'[1]3'!B:E,4,0),"0")</f>
        <v>0</v>
      </c>
      <c r="AE100" s="103">
        <f>IFERROR(VLOOKUP(B100,'[1]3'!B:F,5,0),"0")</f>
        <v>0</v>
      </c>
      <c r="AF100" s="103">
        <f>IFERROR(VLOOKUP(B100,'[1]3'!B:J,9,0),"0")</f>
        <v>0</v>
      </c>
      <c r="AG100" s="103">
        <f>IFERROR(VLOOKUP(B100,'[1]3'!B:K,10,0),"0")</f>
        <v>0</v>
      </c>
      <c r="AH100" s="103">
        <f>IFERROR(VLOOKUP(B100,'[1]3'!B:L,11,0),"0")</f>
        <v>0</v>
      </c>
      <c r="AI100" s="101">
        <f t="shared" si="47"/>
        <v>0</v>
      </c>
      <c r="AJ100" s="103">
        <f>IFERROR(VLOOKUP(B100,'[1]4'!B:D,3,0),"0")</f>
        <v>0</v>
      </c>
      <c r="AK100" s="103">
        <f>IFERROR(VLOOKUP(B100,'[1]4'!B:E,4,0),"0")</f>
        <v>0</v>
      </c>
      <c r="AL100" s="103">
        <f>IFERROR(VLOOKUP(B100,'[1]4'!B:F,5,0),"0")</f>
        <v>0</v>
      </c>
      <c r="AM100" s="103">
        <f>IFERROR(VLOOKUP(B100,'[1]4'!B:J,9,0),"0")</f>
        <v>0</v>
      </c>
      <c r="AN100" s="103">
        <f>IFERROR(VLOOKUP(B100,'[1]4'!B:K,10,0),"0")</f>
        <v>0</v>
      </c>
      <c r="AO100" s="103">
        <f>IFERROR(VLOOKUP(B100,'[1]4'!B:L,11,0),"0")</f>
        <v>0</v>
      </c>
      <c r="AP100" s="101">
        <f t="shared" si="48"/>
        <v>0</v>
      </c>
      <c r="AQ100" s="103">
        <f>IFERROR(VLOOKUP(B100,'[1]5'!B:D,3,0),"0")</f>
        <v>0</v>
      </c>
      <c r="AR100" s="103">
        <f>IFERROR(VLOOKUP(B100,'[1]5'!B:E,4,0),"0")</f>
        <v>0</v>
      </c>
      <c r="AS100" s="103">
        <f>IFERROR(VLOOKUP(B100,'[1]5'!B:F,5,0),"0")</f>
        <v>0</v>
      </c>
      <c r="AT100" s="103">
        <f>IFERROR(VLOOKUP(B100,'[1]5'!B:J,9,0),"0")</f>
        <v>0</v>
      </c>
      <c r="AU100" s="103">
        <f>IFERROR(VLOOKUP(B100,'[1]5'!B:K,10,0),"0")</f>
        <v>0</v>
      </c>
      <c r="AV100" s="103">
        <f>IFERROR(VLOOKUP(B100,'[1]5'!B:L,11,0),"0")</f>
        <v>0</v>
      </c>
      <c r="AW100" s="101">
        <f t="shared" si="49"/>
        <v>0</v>
      </c>
      <c r="AX100" s="103">
        <f>IFERROR(VLOOKUP(B100,'[1]6'!B:D,3,0),"0")</f>
        <v>0</v>
      </c>
      <c r="AY100" s="103">
        <f>IFERROR(VLOOKUP(B100,'[1]6'!B:E,4,0),"0")</f>
        <v>0</v>
      </c>
      <c r="AZ100" s="103">
        <f>IFERROR(VLOOKUP(B100,'[1]6'!B:F,5,0),"0")</f>
        <v>0</v>
      </c>
      <c r="BA100" s="103">
        <f>IFERROR(VLOOKUP(B100,'[1]6'!B:J,9,0),"0")</f>
        <v>0</v>
      </c>
      <c r="BB100" s="103">
        <f>IFERROR(VLOOKUP(B100,'[1]6'!B:K,10,0),"0")</f>
        <v>0</v>
      </c>
      <c r="BC100" s="103">
        <f>IFERROR(VLOOKUP(B100,'[1]6'!B:L,11,0),"0")</f>
        <v>0</v>
      </c>
      <c r="BD100" s="101">
        <f t="shared" si="50"/>
        <v>0</v>
      </c>
      <c r="BE100" s="103">
        <f>IFERROR(VLOOKUP(B100,'[1]7'!B:D,3,0),"0")</f>
        <v>0</v>
      </c>
      <c r="BF100" s="103">
        <f>IFERROR(VLOOKUP(B100,'[1]7'!B:E,4,0),"0")</f>
        <v>0</v>
      </c>
      <c r="BG100" s="103">
        <f>IFERROR(VLOOKUP(B100,'[1]7'!B:F,5,0),"0")</f>
        <v>0</v>
      </c>
      <c r="BH100" s="103">
        <f>IFERROR(VLOOKUP(B100,'[1]7'!B:J,9,0),"0")</f>
        <v>0</v>
      </c>
      <c r="BI100" s="103">
        <f>IFERROR(VLOOKUP(B100,'[1]7'!B:K,10,0),"0")</f>
        <v>0</v>
      </c>
      <c r="BJ100" s="103">
        <f>IFERROR(VLOOKUP(B100,'[1]7'!B:L,11,0),"0")</f>
        <v>0</v>
      </c>
      <c r="BK100" s="101">
        <f t="shared" si="51"/>
        <v>0</v>
      </c>
      <c r="BL100" s="103">
        <f>IFERROR(VLOOKUP(B100,'[1]8'!B:D,3,0),"0")</f>
        <v>0</v>
      </c>
      <c r="BM100" s="103">
        <f>IFERROR(VLOOKUP(B100,'[1]8'!B:E,4,0),"0")</f>
        <v>0</v>
      </c>
      <c r="BN100" s="103">
        <f>IFERROR(VLOOKUP(B100,'[1]8'!B:F,5,0),"0")</f>
        <v>0</v>
      </c>
      <c r="BO100" s="103">
        <f>IFERROR(VLOOKUP(B100,'[1]8'!B:J,9,0),"0")</f>
        <v>0</v>
      </c>
      <c r="BP100" s="103">
        <f>IFERROR(VLOOKUP(B100,'[1]8'!B:K,10,0),"0")</f>
        <v>0</v>
      </c>
      <c r="BQ100" s="103">
        <f>IFERROR(VLOOKUP(B100,'[1]8'!B:L,11,0),"0")</f>
        <v>0</v>
      </c>
      <c r="BR100" s="101">
        <f t="shared" si="52"/>
        <v>0</v>
      </c>
      <c r="BS100" s="103">
        <f>IFERROR(VLOOKUP(B100,'[1]9'!B:D,3,0),"0")</f>
        <v>0</v>
      </c>
      <c r="BT100" s="103">
        <f>IFERROR(VLOOKUP(B100,'[1]9'!B:E,4,0),"0")</f>
        <v>0</v>
      </c>
      <c r="BU100" s="103">
        <f>IFERROR(VLOOKUP(B100,'[1]9'!B:F,5,0),"0")</f>
        <v>0</v>
      </c>
      <c r="BV100" s="103">
        <f>IFERROR(VLOOKUP(B100,'[1]9'!B:J,9,0),"0")</f>
        <v>0</v>
      </c>
      <c r="BW100" s="103">
        <f>IFERROR(VLOOKUP(B100,'[1]9'!B:K,10,0),"0")</f>
        <v>0</v>
      </c>
      <c r="BX100" s="103">
        <f>IFERROR(VLOOKUP(B100,'[1]9'!B:L,11,0),"0")</f>
        <v>0</v>
      </c>
      <c r="BY100" s="101">
        <f t="shared" si="53"/>
        <v>0</v>
      </c>
      <c r="BZ100" s="103">
        <f>IFERROR(VLOOKUP(B100,'[1]10'!B:D,3,0),"0")</f>
        <v>0</v>
      </c>
      <c r="CA100" s="103">
        <f>IFERROR(VLOOKUP(B100,'[1]10'!B:E,4,0),"0")</f>
        <v>0</v>
      </c>
      <c r="CB100" s="103">
        <f>IFERROR(VLOOKUP(B100,'[1]10'!B:F,5,0),"0")</f>
        <v>0</v>
      </c>
      <c r="CC100" s="103">
        <f>IFERROR(VLOOKUP(B100,'[1]10'!B:J,9,0),"0")</f>
        <v>0</v>
      </c>
      <c r="CD100" s="103">
        <f>IFERROR(VLOOKUP(B100,'[1]10'!B:K,10,0),"0")</f>
        <v>0</v>
      </c>
      <c r="CE100" s="103">
        <f>IFERROR(VLOOKUP(B100,'[1]10'!B:L,11,0),"0")</f>
        <v>0</v>
      </c>
      <c r="CF100" s="101">
        <f t="shared" si="54"/>
        <v>0</v>
      </c>
      <c r="CG100" s="103">
        <f>IFERROR(VLOOKUP(B100,'[1]11'!B:D,3,0),"0")</f>
        <v>0</v>
      </c>
      <c r="CH100" s="103">
        <f>IFERROR(VLOOKUP(B100,'[1]11'!B:E,4,0),"0")</f>
        <v>0</v>
      </c>
      <c r="CI100" s="103">
        <f>IFERROR(VLOOKUP(B100,'[1]11'!B:F,5,0),"0")</f>
        <v>0</v>
      </c>
      <c r="CJ100" s="103">
        <f>IFERROR(VLOOKUP(B100,'[1]11'!B:J,9,0),"0")</f>
        <v>0</v>
      </c>
      <c r="CK100" s="103">
        <f>IFERROR(VLOOKUP(B100,'[1]11'!B:K,10,0),"0")</f>
        <v>0</v>
      </c>
      <c r="CL100" s="103">
        <f>IFERROR(VLOOKUP(B100,'[1]11'!B:L,11,0),"0")</f>
        <v>0</v>
      </c>
      <c r="CM100" s="101">
        <f t="shared" si="55"/>
        <v>0</v>
      </c>
      <c r="CN100" s="103">
        <f>IFERROR(VLOOKUP(B100,'[1]12'!B:D,3,0),"0")</f>
        <v>0</v>
      </c>
      <c r="CO100" s="103">
        <f>IFERROR(VLOOKUP(B100,'[1]12'!B:E,4,0),"0")</f>
        <v>0</v>
      </c>
      <c r="CP100" s="103">
        <f>IFERROR(VLOOKUP(B100,'[1]12'!B:F,5,0),"0")</f>
        <v>0</v>
      </c>
      <c r="CQ100" s="103">
        <f>IFERROR(VLOOKUP(B100,'[1]12'!B:J,9,0),"0")</f>
        <v>0</v>
      </c>
      <c r="CR100" s="103">
        <f>IFERROR(VLOOKUP(B100,'[1]12'!B:K,10,0),"0")</f>
        <v>0</v>
      </c>
      <c r="CS100" s="103">
        <f>IFERROR(VLOOKUP(B100,'[1]12'!B:L,11,0),"0")</f>
        <v>0</v>
      </c>
      <c r="CT100" s="101">
        <f t="shared" si="56"/>
        <v>0</v>
      </c>
      <c r="CU100" s="103">
        <f>IFERROR(VLOOKUP(B100,'[1]13'!B:D,3,0),"0")</f>
        <v>0</v>
      </c>
      <c r="CV100" s="103">
        <f>IFERROR(VLOOKUP(B100,'[1]13'!B:E,4,0),"0")</f>
        <v>0</v>
      </c>
      <c r="CW100" s="103">
        <f>IFERROR(VLOOKUP(B100,'[1]13'!B:F,5,0),"0")</f>
        <v>0</v>
      </c>
      <c r="CX100" s="103">
        <f>IFERROR(VLOOKUP(B100,'[1]13'!B:J,9,0),"0")</f>
        <v>0</v>
      </c>
      <c r="CY100" s="103">
        <f>IFERROR(VLOOKUP(B100,'[1]13'!B:K,10,0),"0")</f>
        <v>0</v>
      </c>
      <c r="CZ100" s="103">
        <f>IFERROR(VLOOKUP(B100,'[1]13'!B:L,11,0),"0")</f>
        <v>0</v>
      </c>
      <c r="DA100" s="101">
        <f t="shared" si="57"/>
        <v>0</v>
      </c>
      <c r="DB100" s="103">
        <f>IFERROR(VLOOKUP(B100,'[1]14'!B:D,3,0),"0")</f>
        <v>0</v>
      </c>
      <c r="DC100" s="103">
        <f>IFERROR(VLOOKUP(B100,'[1]14'!B:E,4,0),"0")</f>
        <v>0</v>
      </c>
      <c r="DD100" s="103">
        <f>IFERROR(VLOOKUP(B100,'[1]14'!B:F,5,0),"0")</f>
        <v>0</v>
      </c>
      <c r="DE100" s="103">
        <f>IFERROR(VLOOKUP(B100,'[1]14'!B:J,9,0),"0")</f>
        <v>0</v>
      </c>
      <c r="DF100" s="103">
        <f>IFERROR(VLOOKUP(B100,'[1]14'!B:K,10,0),"0")</f>
        <v>0</v>
      </c>
      <c r="DG100" s="103">
        <f>IFERROR(VLOOKUP(B100,'[1]14'!B:L,11,0),"0")</f>
        <v>0</v>
      </c>
      <c r="DH100" s="101">
        <f t="shared" si="58"/>
        <v>0</v>
      </c>
      <c r="DI100" s="103">
        <f>IFERROR(VLOOKUP(B100,'[1]15'!B:D,3,0),"0")</f>
        <v>0</v>
      </c>
      <c r="DJ100" s="103">
        <f>IFERROR(VLOOKUP(B100,'[1]15'!B:E,4,0),"0")</f>
        <v>0</v>
      </c>
      <c r="DK100" s="103">
        <f>IFERROR(VLOOKUP(B100,'[1]15'!B:F,5,0),"0")</f>
        <v>0</v>
      </c>
      <c r="DL100" s="103">
        <f>IFERROR(VLOOKUP(B100,'[1]15'!B:J,9,0),"0")</f>
        <v>0</v>
      </c>
      <c r="DM100" s="103">
        <f>IFERROR(VLOOKUP(B100,'[1]15'!B:K,10,0),"0")</f>
        <v>0</v>
      </c>
      <c r="DN100" s="103">
        <f>IFERROR(VLOOKUP(B100,'[1]15'!B:L,11,0),"0")</f>
        <v>0</v>
      </c>
      <c r="DO100" s="101">
        <f t="shared" si="59"/>
        <v>0</v>
      </c>
      <c r="DP100" s="103">
        <f>IFERROR(VLOOKUP(B100,'[1]16'!B:D,3,0),"0")</f>
        <v>0</v>
      </c>
      <c r="DQ100" s="103">
        <f>IFERROR(VLOOKUP(B100,'[1]16'!B:E,4,0),"0")</f>
        <v>0</v>
      </c>
      <c r="DR100" s="103">
        <f>IFERROR(VLOOKUP(B100,'[1]16'!B:F,5,0),"0")</f>
        <v>0</v>
      </c>
      <c r="DS100" s="103">
        <f>IFERROR(VLOOKUP(B100,'[1]16'!B:J,9,0),"0")</f>
        <v>0</v>
      </c>
      <c r="DT100" s="103">
        <f>IFERROR(VLOOKUP(B100,'[1]16'!B:K,10,0),"0")</f>
        <v>0</v>
      </c>
      <c r="DU100" s="103">
        <f>IFERROR(VLOOKUP(B100,'[1]16'!B:L,11,0),"0")</f>
        <v>0</v>
      </c>
      <c r="DV100" s="101">
        <f t="shared" si="60"/>
        <v>0</v>
      </c>
      <c r="DW100" s="103">
        <f>IFERROR(VLOOKUP(B100,'[1]17'!B:D,3,0),"0")</f>
        <v>0</v>
      </c>
      <c r="DX100" s="103">
        <f>IFERROR(VLOOKUP(B100,'[1]17'!B:E,4,0),"0")</f>
        <v>0</v>
      </c>
      <c r="DY100" s="103">
        <f>IFERROR(VLOOKUP(B100,'[1]17'!B:F,5,0),"0")</f>
        <v>0</v>
      </c>
      <c r="DZ100" s="103">
        <f>IFERROR(VLOOKUP(B100,'[1]17'!B:J,9,0),"0")</f>
        <v>0</v>
      </c>
      <c r="EA100" s="103">
        <f>IFERROR(VLOOKUP(B100,'[1]17'!B:K,10,0),"0")</f>
        <v>0</v>
      </c>
      <c r="EB100" s="103">
        <f>IFERROR(VLOOKUP(B100,'[1]17'!B:L,11,0),"0")</f>
        <v>0</v>
      </c>
      <c r="EC100" s="101">
        <f t="shared" si="61"/>
        <v>0</v>
      </c>
      <c r="ED100" s="103">
        <f>IFERROR(VLOOKUP(B100,'[1]18'!B:D,3,0),"0")</f>
        <v>0</v>
      </c>
      <c r="EE100" s="103">
        <f>IFERROR(VLOOKUP(B100,'[1]18'!B:E,4,0),"0")</f>
        <v>0</v>
      </c>
      <c r="EF100" s="103">
        <f>IFERROR(VLOOKUP(B100,'[1]18'!B:F,5,0),"0")</f>
        <v>0</v>
      </c>
      <c r="EG100" s="103">
        <f>IFERROR(VLOOKUP(B100,'[1]18'!B:J,9,0),"0")</f>
        <v>0</v>
      </c>
      <c r="EH100" s="103">
        <f>IFERROR(VLOOKUP(B100,'[1]18'!B:K,10,0),"0")</f>
        <v>0</v>
      </c>
      <c r="EI100" s="103">
        <f>IFERROR(VLOOKUP(B100,'[1]18'!B:L,11,0),"0")</f>
        <v>0</v>
      </c>
      <c r="EJ100" s="101">
        <f t="shared" si="62"/>
        <v>0</v>
      </c>
      <c r="EK100" s="103">
        <f>IFERROR(VLOOKUP(B100,'[1]19'!B:D,3,0),"0")</f>
        <v>0</v>
      </c>
      <c r="EL100" s="103">
        <f>IFERROR(VLOOKUP(B100,'[1]19'!B:E,4,0),"0")</f>
        <v>0</v>
      </c>
      <c r="EM100" s="103">
        <f>IFERROR(VLOOKUP(B100,'[1]19'!B:F,5,0),"0")</f>
        <v>0</v>
      </c>
      <c r="EN100" s="103">
        <f>IFERROR(VLOOKUP(B100,'[1]19'!B:J,9,0),"0")</f>
        <v>0</v>
      </c>
      <c r="EO100" s="103">
        <f>IFERROR(VLOOKUP(B100,'[1]19'!B:K,10,0),"0")</f>
        <v>0</v>
      </c>
      <c r="EP100" s="103">
        <f>IFERROR(VLOOKUP(B100,'[1]19'!B:L,11,0),"0")</f>
        <v>0</v>
      </c>
      <c r="EQ100" s="101">
        <f t="shared" si="63"/>
        <v>0</v>
      </c>
      <c r="ER100" s="103">
        <f>IFERROR(VLOOKUP(B100,'[1]20'!B:D,3,0),"0")</f>
        <v>0</v>
      </c>
      <c r="ES100" s="103">
        <f>IFERROR(VLOOKUP(B100,'[1]20'!B:E,4,0),"0")</f>
        <v>0</v>
      </c>
      <c r="ET100" s="103">
        <f>IFERROR(VLOOKUP(B100,'[1]20'!B:F,5,0),"0")</f>
        <v>0</v>
      </c>
      <c r="EU100" s="103">
        <f>IFERROR(VLOOKUP(B100,'[1]20'!B:J,9,0),"0")</f>
        <v>0</v>
      </c>
      <c r="EV100" s="103">
        <f>IFERROR(VLOOKUP(B100,'[1]20'!B:K,10,0),"0")</f>
        <v>0</v>
      </c>
      <c r="EW100" s="103">
        <f>IFERROR(VLOOKUP(B100,'[1]20'!B:L,11,0),"0")</f>
        <v>0</v>
      </c>
      <c r="EX100" s="101">
        <f t="shared" si="64"/>
        <v>0</v>
      </c>
      <c r="EY100" s="103">
        <f>IFERROR(VLOOKUP(B100,'[1]21'!B:D,3,0),"0")</f>
        <v>0</v>
      </c>
      <c r="EZ100" s="103">
        <f>IFERROR(VLOOKUP(B100,'[1]21'!B:E,4,0),"0")</f>
        <v>0</v>
      </c>
      <c r="FA100" s="103">
        <f>IFERROR(VLOOKUP(B100,'[1]21'!B:F,5,0),"0")</f>
        <v>0</v>
      </c>
      <c r="FB100" s="103">
        <f>IFERROR(VLOOKUP(B100,'[1]21'!B:J,9,0),"0")</f>
        <v>0</v>
      </c>
      <c r="FC100" s="103">
        <f>IFERROR(VLOOKUP(B100,'[1]21'!B:K,10,0),"0")</f>
        <v>0</v>
      </c>
      <c r="FD100" s="103">
        <f>IFERROR(VLOOKUP(B100,'[1]21'!B:L,11,0),"0")</f>
        <v>0</v>
      </c>
      <c r="FE100" s="101">
        <f t="shared" si="65"/>
        <v>0</v>
      </c>
      <c r="FF100" s="103">
        <f>IFERROR(VLOOKUP(B100,'[1]22'!B:D,3,0),"0")</f>
        <v>0</v>
      </c>
      <c r="FG100" s="103">
        <f>IFERROR(VLOOKUP(B100,'[1]22'!B:E,4,0),"0")</f>
        <v>0</v>
      </c>
      <c r="FH100" s="103">
        <f>IFERROR(VLOOKUP(B100,'[1]22'!B:F,5,0),"0")</f>
        <v>0</v>
      </c>
      <c r="FI100" s="103">
        <f>IFERROR(VLOOKUP(B100,'[1]22'!B:J,9,0),"0")</f>
        <v>0</v>
      </c>
      <c r="FJ100" s="103">
        <f>IFERROR(VLOOKUP(B100,'[1]22'!B:K,10,0),"0")</f>
        <v>0</v>
      </c>
      <c r="FK100" s="103">
        <f>IFERROR(VLOOKUP(B100,'[1]22'!B:L,11,0),"0")</f>
        <v>0</v>
      </c>
      <c r="FL100" s="101">
        <f t="shared" si="66"/>
        <v>0</v>
      </c>
      <c r="FM100" s="103">
        <f>IFERROR(VLOOKUP(B100,'[1]23'!B:D,3,0),"0")</f>
        <v>0</v>
      </c>
      <c r="FN100" s="103">
        <f>IFERROR(VLOOKUP(B100,'[1]23'!B:E,4,0),"0")</f>
        <v>0</v>
      </c>
      <c r="FO100" s="103">
        <f>IFERROR(VLOOKUP(B100,'[1]23'!B:F,5,0),"0")</f>
        <v>0</v>
      </c>
      <c r="FP100" s="103">
        <f>IFERROR(VLOOKUP(B100,'[1]23'!B:J,9,0),"0")</f>
        <v>0</v>
      </c>
      <c r="FQ100" s="103">
        <f>IFERROR(VLOOKUP(B100,'[1]23'!B:K,10,0),"0")</f>
        <v>0</v>
      </c>
      <c r="FR100" s="103">
        <f>IFERROR(VLOOKUP(B100,'[1]23'!B:L,11,0),"0")</f>
        <v>0</v>
      </c>
      <c r="FS100" s="101">
        <f t="shared" si="67"/>
        <v>0</v>
      </c>
      <c r="FT100" s="103">
        <f>IFERROR(VLOOKUP(B100,'[1]24'!B:D,3,0),"0")</f>
        <v>0</v>
      </c>
      <c r="FU100" s="103">
        <f>IFERROR(VLOOKUP(B100,'[1]24'!B:E,4,0),"0")</f>
        <v>0</v>
      </c>
      <c r="FV100" s="103">
        <f>IFERROR(VLOOKUP(B100,'[1]24'!B:F,5,0),"0")</f>
        <v>0</v>
      </c>
      <c r="FW100" s="103">
        <f>IFERROR(VLOOKUP(B100,'[1]24'!B:J,9,0),"0")</f>
        <v>0</v>
      </c>
      <c r="FX100" s="103">
        <f>IFERROR(VLOOKUP(B100,'[1]24'!B:K,10,0),"0")</f>
        <v>0</v>
      </c>
      <c r="FY100" s="103">
        <f>IFERROR(VLOOKUP(B100,'[1]24'!B:L,11,0),"0")</f>
        <v>0</v>
      </c>
      <c r="FZ100" s="101">
        <f t="shared" si="68"/>
        <v>0</v>
      </c>
      <c r="GA100" s="103">
        <f>IFERROR(VLOOKUP(B100,'[1]25'!B:D,3,0),"0")</f>
        <v>0</v>
      </c>
      <c r="GB100" s="103">
        <f>IFERROR(VLOOKUP(B100,'[1]25'!B:E,4,0),"0")</f>
        <v>0</v>
      </c>
      <c r="GC100" s="103">
        <f>IFERROR(VLOOKUP(B100,'[1]25'!B:F,5,0),"0")</f>
        <v>0</v>
      </c>
      <c r="GD100" s="103">
        <f>IFERROR(VLOOKUP(B100,'[1]25'!B:J,9,0),"0")</f>
        <v>0</v>
      </c>
      <c r="GE100" s="103">
        <f>IFERROR(VLOOKUP(B100,'[1]25'!B:K,10,0),"0")</f>
        <v>0</v>
      </c>
      <c r="GF100" s="103">
        <f>IFERROR(VLOOKUP(B100,'[1]25'!B:L,11,0),"0")</f>
        <v>0</v>
      </c>
      <c r="GG100" s="101">
        <f t="shared" si="69"/>
        <v>0</v>
      </c>
      <c r="GH100" s="103">
        <f>IFERROR(VLOOKUP(B100,'[1]26'!B:D,3,0),"0")</f>
        <v>0</v>
      </c>
      <c r="GI100" s="103">
        <f>IFERROR(VLOOKUP(B100,'[1]26'!B:E,4,0),"0")</f>
        <v>0</v>
      </c>
      <c r="GJ100" s="103">
        <f>IFERROR(VLOOKUP(B100,'[1]26'!B:F,5,0),"0")</f>
        <v>0</v>
      </c>
      <c r="GK100" s="103">
        <f>IFERROR(VLOOKUP(B100,'[1]26'!B:J,9,0),"0")</f>
        <v>0</v>
      </c>
      <c r="GL100" s="103">
        <f>IFERROR(VLOOKUP(B100,'[1]26'!B:K,10,0),"0")</f>
        <v>0</v>
      </c>
      <c r="GM100" s="103">
        <f>IFERROR(VLOOKUP(B100,'[1]26'!B:L,11,0),"0")</f>
        <v>0</v>
      </c>
      <c r="GN100" s="101">
        <f t="shared" si="70"/>
        <v>0</v>
      </c>
      <c r="GO100" s="103">
        <f>IFERROR(VLOOKUP(B100,'[1]27'!B:D,3,0),"0")</f>
        <v>0</v>
      </c>
      <c r="GP100" s="103">
        <f>IFERROR(VLOOKUP(B100,'[1]27'!B:E,4,0),"0")</f>
        <v>0</v>
      </c>
      <c r="GQ100" s="103">
        <f>IFERROR(VLOOKUP(B100,'[1]27'!B:F,5,0),"0")</f>
        <v>0</v>
      </c>
      <c r="GR100" s="103">
        <f>IFERROR(VLOOKUP(B100,'[1]27'!B:J,9,0),"0")</f>
        <v>0</v>
      </c>
      <c r="GS100" s="103">
        <f>IFERROR(VLOOKUP(B100,'[1]27'!B:K,10,0),"0")</f>
        <v>0</v>
      </c>
      <c r="GT100" s="103">
        <f>IFERROR(VLOOKUP(B100,'[1]27'!B:L,11,0),"0")</f>
        <v>0</v>
      </c>
      <c r="GU100" s="101">
        <f t="shared" si="71"/>
        <v>0</v>
      </c>
      <c r="GV100" s="103">
        <f>IFERROR(VLOOKUP(B100,'[1]28'!B:D,3,0),"0")</f>
        <v>0</v>
      </c>
      <c r="GW100" s="103">
        <f>IFERROR(VLOOKUP(B100,'[1]28'!B:E,4,0),"0")</f>
        <v>0</v>
      </c>
      <c r="GX100" s="103">
        <f>IFERROR(VLOOKUP(B100,'[1]28'!B:F,5,0),"0")</f>
        <v>0</v>
      </c>
      <c r="GY100" s="103">
        <f>IFERROR(VLOOKUP(B100,'[1]28'!B:J,9,0),"0")</f>
        <v>0</v>
      </c>
      <c r="GZ100" s="103">
        <f>IFERROR(VLOOKUP(B100,'[1]28'!B:K,10,0),"0")</f>
        <v>0</v>
      </c>
      <c r="HA100" s="103">
        <f>IFERROR(VLOOKUP(B100,'[1]28'!B:L,11,0),"0")</f>
        <v>0</v>
      </c>
      <c r="HB100" s="101">
        <f t="shared" si="72"/>
        <v>0</v>
      </c>
      <c r="HC100" s="103">
        <f>IFERROR(VLOOKUP(B100,'[1]29'!B:D,3,0),"0")</f>
        <v>0</v>
      </c>
      <c r="HD100" s="103">
        <f>IFERROR(VLOOKUP(B100,'[1]29'!B:E,4,0),"0")</f>
        <v>0</v>
      </c>
      <c r="HE100" s="103">
        <f>IFERROR(VLOOKUP(B100,'[1]29'!B:F,5,0),"0")</f>
        <v>0</v>
      </c>
      <c r="HF100" s="103">
        <f>IFERROR(VLOOKUP(B100,'[1]29'!B:J,9,0),"0")</f>
        <v>0</v>
      </c>
      <c r="HG100" s="103">
        <f>IFERROR(VLOOKUP(B100,'[1]29'!B:K,10,0),"0")</f>
        <v>0</v>
      </c>
      <c r="HH100" s="103">
        <f>IFERROR(VLOOKUP(B100,'[1]29'!B:L,11,0),"0")</f>
        <v>0</v>
      </c>
      <c r="HI100" s="101">
        <f t="shared" si="73"/>
        <v>0</v>
      </c>
      <c r="HJ100" s="103">
        <f>IFERROR(VLOOKUP(B100,'[1]30'!B:D,3,0),"0")</f>
        <v>0</v>
      </c>
      <c r="HK100" s="103">
        <f>IFERROR(VLOOKUP(B100,'[1]30'!B:E,4,0),"0")</f>
        <v>0</v>
      </c>
      <c r="HL100" s="103">
        <f>IFERROR(VLOOKUP(B100,'[1]30'!B:F,5,0),"0")</f>
        <v>0</v>
      </c>
      <c r="HM100" s="103">
        <f>IFERROR(VLOOKUP(B100,'[1]30'!B:J,9,0),"0")</f>
        <v>0</v>
      </c>
      <c r="HN100" s="103">
        <f>IFERROR(VLOOKUP(B100,'[1]30'!B:K,10,0),"0")</f>
        <v>0</v>
      </c>
      <c r="HO100" s="103">
        <f>IFERROR(VLOOKUP(B100,'[1]30'!B:L,11,0),"0")</f>
        <v>0</v>
      </c>
      <c r="HP100" s="101">
        <f t="shared" si="74"/>
        <v>0</v>
      </c>
      <c r="HQ100" s="103">
        <f>IFERROR(VLOOKUP(B100,'[1]31'!B:D,3,0),"0")</f>
        <v>0</v>
      </c>
      <c r="HR100" s="103">
        <f>IFERROR(VLOOKUP(B100,'[1]31'!B:E,4,0),"0")</f>
        <v>0</v>
      </c>
      <c r="HS100" s="103">
        <f>IFERROR(VLOOKUP(B100,'[1]31'!B:F,5,0),"0")</f>
        <v>0</v>
      </c>
      <c r="HT100" s="103">
        <f>IFERROR(VLOOKUP(B100,'[1]31'!B:J,9,0),"0")</f>
        <v>0</v>
      </c>
      <c r="HU100" s="103">
        <f>IFERROR(VLOOKUP(B100,'[1]31'!B:K,10,0),"0")</f>
        <v>0</v>
      </c>
      <c r="HV100" s="103">
        <f>IFERROR(VLOOKUP(B100,'[1]31'!B:L,11,0),"0")</f>
        <v>0</v>
      </c>
      <c r="HW100" s="101">
        <f t="shared" si="75"/>
        <v>0</v>
      </c>
    </row>
    <row r="101" spans="1:231" x14ac:dyDescent="0.6">
      <c r="A101" s="83">
        <v>98</v>
      </c>
      <c r="B101" s="83">
        <v>900003</v>
      </c>
      <c r="C101" s="84" t="s">
        <v>16960</v>
      </c>
      <c r="D101" s="83" t="s">
        <v>168</v>
      </c>
      <c r="E101" s="85">
        <v>0</v>
      </c>
      <c r="F101" s="99">
        <f t="shared" si="77"/>
        <v>0</v>
      </c>
      <c r="G101" s="100">
        <f t="shared" si="76"/>
        <v>1</v>
      </c>
      <c r="H101" s="100">
        <f t="shared" si="76"/>
        <v>0</v>
      </c>
      <c r="I101" s="100">
        <f t="shared" si="76"/>
        <v>0</v>
      </c>
      <c r="J101" s="100">
        <f t="shared" si="76"/>
        <v>0</v>
      </c>
      <c r="K101" s="100">
        <f t="shared" si="76"/>
        <v>0</v>
      </c>
      <c r="L101" s="100">
        <f t="shared" si="76"/>
        <v>0</v>
      </c>
      <c r="M101" s="101">
        <f t="shared" si="44"/>
        <v>1</v>
      </c>
      <c r="N101" s="102">
        <f t="shared" si="43"/>
        <v>1</v>
      </c>
      <c r="O101" s="103">
        <f>IFERROR(VLOOKUP(B101,'[1]1'!B:D,3,0),"0")</f>
        <v>0</v>
      </c>
      <c r="P101" s="103">
        <f>IFERROR(VLOOKUP(B101,'[1]1'!B:E,4,0),"0")</f>
        <v>0</v>
      </c>
      <c r="Q101" s="103">
        <f>IFERROR(VLOOKUP(B101,'[1]1'!B:F,5,0),"0")</f>
        <v>0</v>
      </c>
      <c r="R101" s="103">
        <f>IFERROR(VLOOKUP(B101,'[1]1'!B:J,9,0),"0")</f>
        <v>0</v>
      </c>
      <c r="S101" s="103">
        <f>IFERROR(VLOOKUP(B101,'[1]1'!B:K,10,0),"0")</f>
        <v>0</v>
      </c>
      <c r="T101" s="103">
        <f>IFERROR(VLOOKUP(B101,'[1]1'!B:L,11,0),"0")</f>
        <v>0</v>
      </c>
      <c r="U101" s="101">
        <f t="shared" si="45"/>
        <v>0</v>
      </c>
      <c r="V101" s="103">
        <f>IFERROR(VLOOKUP(B101,'[1]2'!B:D,3,0),"0")</f>
        <v>0</v>
      </c>
      <c r="W101" s="103">
        <f>IFERROR(VLOOKUP(B101,'[1]2'!B:E,4,0),"0")</f>
        <v>0</v>
      </c>
      <c r="X101" s="103">
        <f>IFERROR(VLOOKUP(B101,'[1]2'!B:F,5,0),"0")</f>
        <v>0</v>
      </c>
      <c r="Y101" s="103">
        <f>IFERROR(VLOOKUP(B101,'[1]2'!B:J,9,0),"0")</f>
        <v>0</v>
      </c>
      <c r="Z101" s="103">
        <f>IFERROR(VLOOKUP(B101,'[1]2'!B:K,10,0),"0")</f>
        <v>0</v>
      </c>
      <c r="AA101" s="103">
        <f>IFERROR(VLOOKUP(B101,'[1]2'!B:L,11,0),"0")</f>
        <v>0</v>
      </c>
      <c r="AB101" s="101">
        <f t="shared" si="46"/>
        <v>0</v>
      </c>
      <c r="AC101" s="103">
        <f>IFERROR(VLOOKUP(B101,'[1]3'!B:D,3,0),"0")</f>
        <v>0</v>
      </c>
      <c r="AD101" s="103">
        <f>IFERROR(VLOOKUP(B101,'[1]3'!B:E,4,0),"0")</f>
        <v>0</v>
      </c>
      <c r="AE101" s="103">
        <f>IFERROR(VLOOKUP(B101,'[1]3'!B:F,5,0),"0")</f>
        <v>0</v>
      </c>
      <c r="AF101" s="103">
        <f>IFERROR(VLOOKUP(B101,'[1]3'!B:J,9,0),"0")</f>
        <v>0</v>
      </c>
      <c r="AG101" s="103">
        <f>IFERROR(VLOOKUP(B101,'[1]3'!B:K,10,0),"0")</f>
        <v>0</v>
      </c>
      <c r="AH101" s="103">
        <f>IFERROR(VLOOKUP(B101,'[1]3'!B:L,11,0),"0")</f>
        <v>0</v>
      </c>
      <c r="AI101" s="101">
        <f t="shared" si="47"/>
        <v>0</v>
      </c>
      <c r="AJ101" s="103">
        <f>IFERROR(VLOOKUP(B101,'[1]4'!B:D,3,0),"0")</f>
        <v>0</v>
      </c>
      <c r="AK101" s="103">
        <f>IFERROR(VLOOKUP(B101,'[1]4'!B:E,4,0),"0")</f>
        <v>0</v>
      </c>
      <c r="AL101" s="103">
        <f>IFERROR(VLOOKUP(B101,'[1]4'!B:F,5,0),"0")</f>
        <v>0</v>
      </c>
      <c r="AM101" s="103">
        <f>IFERROR(VLOOKUP(B101,'[1]4'!B:J,9,0),"0")</f>
        <v>0</v>
      </c>
      <c r="AN101" s="103">
        <f>IFERROR(VLOOKUP(B101,'[1]4'!B:K,10,0),"0")</f>
        <v>0</v>
      </c>
      <c r="AO101" s="103">
        <f>IFERROR(VLOOKUP(B101,'[1]4'!B:L,11,0),"0")</f>
        <v>0</v>
      </c>
      <c r="AP101" s="101">
        <f t="shared" si="48"/>
        <v>0</v>
      </c>
      <c r="AQ101" s="103">
        <f>IFERROR(VLOOKUP(B101,'[1]5'!B:D,3,0),"0")</f>
        <v>0</v>
      </c>
      <c r="AR101" s="103">
        <f>IFERROR(VLOOKUP(B101,'[1]5'!B:E,4,0),"0")</f>
        <v>0</v>
      </c>
      <c r="AS101" s="103">
        <f>IFERROR(VLOOKUP(B101,'[1]5'!B:F,5,0),"0")</f>
        <v>0</v>
      </c>
      <c r="AT101" s="103">
        <f>IFERROR(VLOOKUP(B101,'[1]5'!B:J,9,0),"0")</f>
        <v>0</v>
      </c>
      <c r="AU101" s="103">
        <f>IFERROR(VLOOKUP(B101,'[1]5'!B:K,10,0),"0")</f>
        <v>0</v>
      </c>
      <c r="AV101" s="103">
        <f>IFERROR(VLOOKUP(B101,'[1]5'!B:L,11,0),"0")</f>
        <v>0</v>
      </c>
      <c r="AW101" s="101">
        <f t="shared" si="49"/>
        <v>0</v>
      </c>
      <c r="AX101" s="103">
        <f>IFERROR(VLOOKUP(B101,'[1]6'!B:D,3,0),"0")</f>
        <v>0</v>
      </c>
      <c r="AY101" s="103">
        <f>IFERROR(VLOOKUP(B101,'[1]6'!B:E,4,0),"0")</f>
        <v>0</v>
      </c>
      <c r="AZ101" s="103">
        <f>IFERROR(VLOOKUP(B101,'[1]6'!B:F,5,0),"0")</f>
        <v>0</v>
      </c>
      <c r="BA101" s="103">
        <f>IFERROR(VLOOKUP(B101,'[1]6'!B:J,9,0),"0")</f>
        <v>0</v>
      </c>
      <c r="BB101" s="103">
        <f>IFERROR(VLOOKUP(B101,'[1]6'!B:K,10,0),"0")</f>
        <v>0</v>
      </c>
      <c r="BC101" s="103">
        <f>IFERROR(VLOOKUP(B101,'[1]6'!B:L,11,0),"0")</f>
        <v>0</v>
      </c>
      <c r="BD101" s="101">
        <f t="shared" si="50"/>
        <v>0</v>
      </c>
      <c r="BE101" s="103">
        <f>IFERROR(VLOOKUP(B101,'[1]7'!B:D,3,0),"0")</f>
        <v>0</v>
      </c>
      <c r="BF101" s="103">
        <f>IFERROR(VLOOKUP(B101,'[1]7'!B:E,4,0),"0")</f>
        <v>0</v>
      </c>
      <c r="BG101" s="103">
        <f>IFERROR(VLOOKUP(B101,'[1]7'!B:F,5,0),"0")</f>
        <v>0</v>
      </c>
      <c r="BH101" s="103">
        <f>IFERROR(VLOOKUP(B101,'[1]7'!B:J,9,0),"0")</f>
        <v>0</v>
      </c>
      <c r="BI101" s="103">
        <f>IFERROR(VLOOKUP(B101,'[1]7'!B:K,10,0),"0")</f>
        <v>0</v>
      </c>
      <c r="BJ101" s="103">
        <f>IFERROR(VLOOKUP(B101,'[1]7'!B:L,11,0),"0")</f>
        <v>0</v>
      </c>
      <c r="BK101" s="101">
        <f t="shared" si="51"/>
        <v>0</v>
      </c>
      <c r="BL101" s="103">
        <f>IFERROR(VLOOKUP(B101,'[1]8'!B:D,3,0),"0")</f>
        <v>0</v>
      </c>
      <c r="BM101" s="103">
        <f>IFERROR(VLOOKUP(B101,'[1]8'!B:E,4,0),"0")</f>
        <v>0</v>
      </c>
      <c r="BN101" s="103">
        <f>IFERROR(VLOOKUP(B101,'[1]8'!B:F,5,0),"0")</f>
        <v>0</v>
      </c>
      <c r="BO101" s="103">
        <f>IFERROR(VLOOKUP(B101,'[1]8'!B:J,9,0),"0")</f>
        <v>0</v>
      </c>
      <c r="BP101" s="103">
        <f>IFERROR(VLOOKUP(B101,'[1]8'!B:K,10,0),"0")</f>
        <v>0</v>
      </c>
      <c r="BQ101" s="103">
        <f>IFERROR(VLOOKUP(B101,'[1]8'!B:L,11,0),"0")</f>
        <v>0</v>
      </c>
      <c r="BR101" s="101">
        <f t="shared" si="52"/>
        <v>0</v>
      </c>
      <c r="BS101" s="103">
        <f>IFERROR(VLOOKUP(B101,'[1]9'!B:D,3,0),"0")</f>
        <v>0</v>
      </c>
      <c r="BT101" s="103">
        <f>IFERROR(VLOOKUP(B101,'[1]9'!B:E,4,0),"0")</f>
        <v>0</v>
      </c>
      <c r="BU101" s="103">
        <f>IFERROR(VLOOKUP(B101,'[1]9'!B:F,5,0),"0")</f>
        <v>0</v>
      </c>
      <c r="BV101" s="103">
        <f>IFERROR(VLOOKUP(B101,'[1]9'!B:J,9,0),"0")</f>
        <v>0</v>
      </c>
      <c r="BW101" s="103">
        <f>IFERROR(VLOOKUP(B101,'[1]9'!B:K,10,0),"0")</f>
        <v>0</v>
      </c>
      <c r="BX101" s="103">
        <f>IFERROR(VLOOKUP(B101,'[1]9'!B:L,11,0),"0")</f>
        <v>0</v>
      </c>
      <c r="BY101" s="101">
        <f t="shared" si="53"/>
        <v>0</v>
      </c>
      <c r="BZ101" s="103">
        <f>IFERROR(VLOOKUP(B101,'[1]10'!B:D,3,0),"0")</f>
        <v>0</v>
      </c>
      <c r="CA101" s="103">
        <f>IFERROR(VLOOKUP(B101,'[1]10'!B:E,4,0),"0")</f>
        <v>0</v>
      </c>
      <c r="CB101" s="103">
        <f>IFERROR(VLOOKUP(B101,'[1]10'!B:F,5,0),"0")</f>
        <v>0</v>
      </c>
      <c r="CC101" s="103">
        <f>IFERROR(VLOOKUP(B101,'[1]10'!B:J,9,0),"0")</f>
        <v>0</v>
      </c>
      <c r="CD101" s="103">
        <f>IFERROR(VLOOKUP(B101,'[1]10'!B:K,10,0),"0")</f>
        <v>0</v>
      </c>
      <c r="CE101" s="103">
        <f>IFERROR(VLOOKUP(B101,'[1]10'!B:L,11,0),"0")</f>
        <v>0</v>
      </c>
      <c r="CF101" s="101">
        <f t="shared" si="54"/>
        <v>0</v>
      </c>
      <c r="CG101" s="103">
        <f>IFERROR(VLOOKUP(B101,'[1]11'!B:D,3,0),"0")</f>
        <v>0</v>
      </c>
      <c r="CH101" s="103">
        <f>IFERROR(VLOOKUP(B101,'[1]11'!B:E,4,0),"0")</f>
        <v>0</v>
      </c>
      <c r="CI101" s="103">
        <f>IFERROR(VLOOKUP(B101,'[1]11'!B:F,5,0),"0")</f>
        <v>0</v>
      </c>
      <c r="CJ101" s="103">
        <f>IFERROR(VLOOKUP(B101,'[1]11'!B:J,9,0),"0")</f>
        <v>0</v>
      </c>
      <c r="CK101" s="103">
        <f>IFERROR(VLOOKUP(B101,'[1]11'!B:K,10,0),"0")</f>
        <v>0</v>
      </c>
      <c r="CL101" s="103">
        <f>IFERROR(VLOOKUP(B101,'[1]11'!B:L,11,0),"0")</f>
        <v>0</v>
      </c>
      <c r="CM101" s="101">
        <f t="shared" si="55"/>
        <v>0</v>
      </c>
      <c r="CN101" s="103">
        <f>IFERROR(VLOOKUP(B101,'[1]12'!B:D,3,0),"0")</f>
        <v>0</v>
      </c>
      <c r="CO101" s="103">
        <f>IFERROR(VLOOKUP(B101,'[1]12'!B:E,4,0),"0")</f>
        <v>0</v>
      </c>
      <c r="CP101" s="103">
        <f>IFERROR(VLOOKUP(B101,'[1]12'!B:F,5,0),"0")</f>
        <v>0</v>
      </c>
      <c r="CQ101" s="103">
        <f>IFERROR(VLOOKUP(B101,'[1]12'!B:J,9,0),"0")</f>
        <v>0</v>
      </c>
      <c r="CR101" s="103">
        <f>IFERROR(VLOOKUP(B101,'[1]12'!B:K,10,0),"0")</f>
        <v>0</v>
      </c>
      <c r="CS101" s="103">
        <f>IFERROR(VLOOKUP(B101,'[1]12'!B:L,11,0),"0")</f>
        <v>0</v>
      </c>
      <c r="CT101" s="101">
        <f t="shared" si="56"/>
        <v>0</v>
      </c>
      <c r="CU101" s="103">
        <f>IFERROR(VLOOKUP(B101,'[1]13'!B:D,3,0),"0")</f>
        <v>0</v>
      </c>
      <c r="CV101" s="103">
        <f>IFERROR(VLOOKUP(B101,'[1]13'!B:E,4,0),"0")</f>
        <v>0</v>
      </c>
      <c r="CW101" s="103">
        <f>IFERROR(VLOOKUP(B101,'[1]13'!B:F,5,0),"0")</f>
        <v>0</v>
      </c>
      <c r="CX101" s="103">
        <f>IFERROR(VLOOKUP(B101,'[1]13'!B:J,9,0),"0")</f>
        <v>0</v>
      </c>
      <c r="CY101" s="103">
        <f>IFERROR(VLOOKUP(B101,'[1]13'!B:K,10,0),"0")</f>
        <v>0</v>
      </c>
      <c r="CZ101" s="103">
        <f>IFERROR(VLOOKUP(B101,'[1]13'!B:L,11,0),"0")</f>
        <v>0</v>
      </c>
      <c r="DA101" s="101">
        <f t="shared" si="57"/>
        <v>0</v>
      </c>
      <c r="DB101" s="103">
        <f>IFERROR(VLOOKUP(B101,'[1]14'!B:D,3,0),"0")</f>
        <v>0</v>
      </c>
      <c r="DC101" s="103">
        <f>IFERROR(VLOOKUP(B101,'[1]14'!B:E,4,0),"0")</f>
        <v>0</v>
      </c>
      <c r="DD101" s="103">
        <f>IFERROR(VLOOKUP(B101,'[1]14'!B:F,5,0),"0")</f>
        <v>0</v>
      </c>
      <c r="DE101" s="103">
        <f>IFERROR(VLOOKUP(B101,'[1]14'!B:J,9,0),"0")</f>
        <v>0</v>
      </c>
      <c r="DF101" s="103">
        <f>IFERROR(VLOOKUP(B101,'[1]14'!B:K,10,0),"0")</f>
        <v>0</v>
      </c>
      <c r="DG101" s="103">
        <f>IFERROR(VLOOKUP(B101,'[1]14'!B:L,11,0),"0")</f>
        <v>0</v>
      </c>
      <c r="DH101" s="101">
        <f t="shared" si="58"/>
        <v>0</v>
      </c>
      <c r="DI101" s="103">
        <f>IFERROR(VLOOKUP(B101,'[1]15'!B:D,3,0),"0")</f>
        <v>0</v>
      </c>
      <c r="DJ101" s="103">
        <f>IFERROR(VLOOKUP(B101,'[1]15'!B:E,4,0),"0")</f>
        <v>0</v>
      </c>
      <c r="DK101" s="103">
        <f>IFERROR(VLOOKUP(B101,'[1]15'!B:F,5,0),"0")</f>
        <v>0</v>
      </c>
      <c r="DL101" s="103">
        <f>IFERROR(VLOOKUP(B101,'[1]15'!B:J,9,0),"0")</f>
        <v>0</v>
      </c>
      <c r="DM101" s="103">
        <f>IFERROR(VLOOKUP(B101,'[1]15'!B:K,10,0),"0")</f>
        <v>0</v>
      </c>
      <c r="DN101" s="103">
        <f>IFERROR(VLOOKUP(B101,'[1]15'!B:L,11,0),"0")</f>
        <v>0</v>
      </c>
      <c r="DO101" s="101">
        <f t="shared" si="59"/>
        <v>0</v>
      </c>
      <c r="DP101" s="103">
        <f>IFERROR(VLOOKUP(B101,'[1]16'!B:D,3,0),"0")</f>
        <v>0</v>
      </c>
      <c r="DQ101" s="103">
        <f>IFERROR(VLOOKUP(B101,'[1]16'!B:E,4,0),"0")</f>
        <v>0</v>
      </c>
      <c r="DR101" s="103">
        <f>IFERROR(VLOOKUP(B101,'[1]16'!B:F,5,0),"0")</f>
        <v>0</v>
      </c>
      <c r="DS101" s="103">
        <f>IFERROR(VLOOKUP(B101,'[1]16'!B:J,9,0),"0")</f>
        <v>0</v>
      </c>
      <c r="DT101" s="103">
        <f>IFERROR(VLOOKUP(B101,'[1]16'!B:K,10,0),"0")</f>
        <v>0</v>
      </c>
      <c r="DU101" s="103">
        <f>IFERROR(VLOOKUP(B101,'[1]16'!B:L,11,0),"0")</f>
        <v>0</v>
      </c>
      <c r="DV101" s="101">
        <f t="shared" si="60"/>
        <v>0</v>
      </c>
      <c r="DW101" s="103">
        <f>IFERROR(VLOOKUP(B101,'[1]17'!B:D,3,0),"0")</f>
        <v>0</v>
      </c>
      <c r="DX101" s="103">
        <f>IFERROR(VLOOKUP(B101,'[1]17'!B:E,4,0),"0")</f>
        <v>0</v>
      </c>
      <c r="DY101" s="103">
        <f>IFERROR(VLOOKUP(B101,'[1]17'!B:F,5,0),"0")</f>
        <v>0</v>
      </c>
      <c r="DZ101" s="103">
        <f>IFERROR(VLOOKUP(B101,'[1]17'!B:J,9,0),"0")</f>
        <v>0</v>
      </c>
      <c r="EA101" s="103">
        <f>IFERROR(VLOOKUP(B101,'[1]17'!B:K,10,0),"0")</f>
        <v>0</v>
      </c>
      <c r="EB101" s="103">
        <f>IFERROR(VLOOKUP(B101,'[1]17'!B:L,11,0),"0")</f>
        <v>0</v>
      </c>
      <c r="EC101" s="101">
        <f t="shared" si="61"/>
        <v>0</v>
      </c>
      <c r="ED101" s="103">
        <f>IFERROR(VLOOKUP(B101,'[1]18'!B:D,3,0),"0")</f>
        <v>0</v>
      </c>
      <c r="EE101" s="103">
        <f>IFERROR(VLOOKUP(B101,'[1]18'!B:E,4,0),"0")</f>
        <v>0</v>
      </c>
      <c r="EF101" s="103">
        <f>IFERROR(VLOOKUP(B101,'[1]18'!B:F,5,0),"0")</f>
        <v>0</v>
      </c>
      <c r="EG101" s="103">
        <f>IFERROR(VLOOKUP(B101,'[1]18'!B:J,9,0),"0")</f>
        <v>0</v>
      </c>
      <c r="EH101" s="103">
        <f>IFERROR(VLOOKUP(B101,'[1]18'!B:K,10,0),"0")</f>
        <v>0</v>
      </c>
      <c r="EI101" s="103">
        <f>IFERROR(VLOOKUP(B101,'[1]18'!B:L,11,0),"0")</f>
        <v>0</v>
      </c>
      <c r="EJ101" s="101">
        <f t="shared" si="62"/>
        <v>0</v>
      </c>
      <c r="EK101" s="103">
        <f>IFERROR(VLOOKUP(B101,'[1]19'!B:D,3,0),"0")</f>
        <v>0</v>
      </c>
      <c r="EL101" s="103">
        <f>IFERROR(VLOOKUP(B101,'[1]19'!B:E,4,0),"0")</f>
        <v>0</v>
      </c>
      <c r="EM101" s="103">
        <f>IFERROR(VLOOKUP(B101,'[1]19'!B:F,5,0),"0")</f>
        <v>0</v>
      </c>
      <c r="EN101" s="103">
        <f>IFERROR(VLOOKUP(B101,'[1]19'!B:J,9,0),"0")</f>
        <v>0</v>
      </c>
      <c r="EO101" s="103">
        <f>IFERROR(VLOOKUP(B101,'[1]19'!B:K,10,0),"0")</f>
        <v>0</v>
      </c>
      <c r="EP101" s="103">
        <f>IFERROR(VLOOKUP(B101,'[1]19'!B:L,11,0),"0")</f>
        <v>0</v>
      </c>
      <c r="EQ101" s="101">
        <f t="shared" si="63"/>
        <v>0</v>
      </c>
      <c r="ER101" s="103">
        <f>IFERROR(VLOOKUP(B101,'[1]20'!B:D,3,0),"0")</f>
        <v>0</v>
      </c>
      <c r="ES101" s="103">
        <f>IFERROR(VLOOKUP(B101,'[1]20'!B:E,4,0),"0")</f>
        <v>0</v>
      </c>
      <c r="ET101" s="103">
        <f>IFERROR(VLOOKUP(B101,'[1]20'!B:F,5,0),"0")</f>
        <v>0</v>
      </c>
      <c r="EU101" s="103">
        <f>IFERROR(VLOOKUP(B101,'[1]20'!B:J,9,0),"0")</f>
        <v>0</v>
      </c>
      <c r="EV101" s="103">
        <f>IFERROR(VLOOKUP(B101,'[1]20'!B:K,10,0),"0")</f>
        <v>0</v>
      </c>
      <c r="EW101" s="103">
        <f>IFERROR(VLOOKUP(B101,'[1]20'!B:L,11,0),"0")</f>
        <v>0</v>
      </c>
      <c r="EX101" s="101">
        <f t="shared" si="64"/>
        <v>0</v>
      </c>
      <c r="EY101" s="103">
        <f>IFERROR(VLOOKUP(B101,'[1]21'!B:D,3,0),"0")</f>
        <v>0</v>
      </c>
      <c r="EZ101" s="103">
        <f>IFERROR(VLOOKUP(B101,'[1]21'!B:E,4,0),"0")</f>
        <v>0</v>
      </c>
      <c r="FA101" s="103">
        <f>IFERROR(VLOOKUP(B101,'[1]21'!B:F,5,0),"0")</f>
        <v>0</v>
      </c>
      <c r="FB101" s="103">
        <f>IFERROR(VLOOKUP(B101,'[1]21'!B:J,9,0),"0")</f>
        <v>0</v>
      </c>
      <c r="FC101" s="103">
        <f>IFERROR(VLOOKUP(B101,'[1]21'!B:K,10,0),"0")</f>
        <v>0</v>
      </c>
      <c r="FD101" s="103">
        <f>IFERROR(VLOOKUP(B101,'[1]21'!B:L,11,0),"0")</f>
        <v>0</v>
      </c>
      <c r="FE101" s="101">
        <f t="shared" si="65"/>
        <v>0</v>
      </c>
      <c r="FF101" s="103">
        <f>IFERROR(VLOOKUP(B101,'[1]22'!B:D,3,0),"0")</f>
        <v>0</v>
      </c>
      <c r="FG101" s="103">
        <f>IFERROR(VLOOKUP(B101,'[1]22'!B:E,4,0),"0")</f>
        <v>0</v>
      </c>
      <c r="FH101" s="103">
        <f>IFERROR(VLOOKUP(B101,'[1]22'!B:F,5,0),"0")</f>
        <v>0</v>
      </c>
      <c r="FI101" s="103">
        <f>IFERROR(VLOOKUP(B101,'[1]22'!B:J,9,0),"0")</f>
        <v>0</v>
      </c>
      <c r="FJ101" s="103">
        <f>IFERROR(VLOOKUP(B101,'[1]22'!B:K,10,0),"0")</f>
        <v>0</v>
      </c>
      <c r="FK101" s="103">
        <f>IFERROR(VLOOKUP(B101,'[1]22'!B:L,11,0),"0")</f>
        <v>0</v>
      </c>
      <c r="FL101" s="101">
        <f t="shared" si="66"/>
        <v>0</v>
      </c>
      <c r="FM101" s="103">
        <f>IFERROR(VLOOKUP(B101,'[1]23'!B:D,3,0),"0")</f>
        <v>0</v>
      </c>
      <c r="FN101" s="103">
        <f>IFERROR(VLOOKUP(B101,'[1]23'!B:E,4,0),"0")</f>
        <v>0</v>
      </c>
      <c r="FO101" s="103">
        <f>IFERROR(VLOOKUP(B101,'[1]23'!B:F,5,0),"0")</f>
        <v>0</v>
      </c>
      <c r="FP101" s="103">
        <f>IFERROR(VLOOKUP(B101,'[1]23'!B:J,9,0),"0")</f>
        <v>0</v>
      </c>
      <c r="FQ101" s="103">
        <f>IFERROR(VLOOKUP(B101,'[1]23'!B:K,10,0),"0")</f>
        <v>0</v>
      </c>
      <c r="FR101" s="103">
        <f>IFERROR(VLOOKUP(B101,'[1]23'!B:L,11,0),"0")</f>
        <v>0</v>
      </c>
      <c r="FS101" s="101">
        <f t="shared" si="67"/>
        <v>0</v>
      </c>
      <c r="FT101" s="103">
        <f>IFERROR(VLOOKUP(B101,'[1]24'!B:D,3,0),"0")</f>
        <v>0</v>
      </c>
      <c r="FU101" s="103">
        <f>IFERROR(VLOOKUP(B101,'[1]24'!B:E,4,0),"0")</f>
        <v>0</v>
      </c>
      <c r="FV101" s="103">
        <f>IFERROR(VLOOKUP(B101,'[1]24'!B:F,5,0),"0")</f>
        <v>0</v>
      </c>
      <c r="FW101" s="103">
        <f>IFERROR(VLOOKUP(B101,'[1]24'!B:J,9,0),"0")</f>
        <v>0</v>
      </c>
      <c r="FX101" s="103">
        <f>IFERROR(VLOOKUP(B101,'[1]24'!B:K,10,0),"0")</f>
        <v>0</v>
      </c>
      <c r="FY101" s="103">
        <f>IFERROR(VLOOKUP(B101,'[1]24'!B:L,11,0),"0")</f>
        <v>0</v>
      </c>
      <c r="FZ101" s="101">
        <f t="shared" si="68"/>
        <v>0</v>
      </c>
      <c r="GA101" s="103">
        <f>IFERROR(VLOOKUP(B101,'[1]25'!B:D,3,0),"0")</f>
        <v>0</v>
      </c>
      <c r="GB101" s="103">
        <f>IFERROR(VLOOKUP(B101,'[1]25'!B:E,4,0),"0")</f>
        <v>0</v>
      </c>
      <c r="GC101" s="103">
        <f>IFERROR(VLOOKUP(B101,'[1]25'!B:F,5,0),"0")</f>
        <v>0</v>
      </c>
      <c r="GD101" s="103">
        <f>IFERROR(VLOOKUP(B101,'[1]25'!B:J,9,0),"0")</f>
        <v>0</v>
      </c>
      <c r="GE101" s="103">
        <f>IFERROR(VLOOKUP(B101,'[1]25'!B:K,10,0),"0")</f>
        <v>0</v>
      </c>
      <c r="GF101" s="103">
        <f>IFERROR(VLOOKUP(B101,'[1]25'!B:L,11,0),"0")</f>
        <v>0</v>
      </c>
      <c r="GG101" s="101">
        <f t="shared" si="69"/>
        <v>0</v>
      </c>
      <c r="GH101" s="103">
        <f>IFERROR(VLOOKUP(B101,'[1]26'!B:D,3,0),"0")</f>
        <v>0</v>
      </c>
      <c r="GI101" s="103">
        <f>IFERROR(VLOOKUP(B101,'[1]26'!B:E,4,0),"0")</f>
        <v>0</v>
      </c>
      <c r="GJ101" s="103">
        <f>IFERROR(VLOOKUP(B101,'[1]26'!B:F,5,0),"0")</f>
        <v>0</v>
      </c>
      <c r="GK101" s="103">
        <f>IFERROR(VLOOKUP(B101,'[1]26'!B:J,9,0),"0")</f>
        <v>0</v>
      </c>
      <c r="GL101" s="103">
        <f>IFERROR(VLOOKUP(B101,'[1]26'!B:K,10,0),"0")</f>
        <v>0</v>
      </c>
      <c r="GM101" s="103">
        <f>IFERROR(VLOOKUP(B101,'[1]26'!B:L,11,0),"0")</f>
        <v>0</v>
      </c>
      <c r="GN101" s="101">
        <f t="shared" si="70"/>
        <v>0</v>
      </c>
      <c r="GO101" s="103">
        <f>IFERROR(VLOOKUP(B101,'[1]27'!B:D,3,0),"0")</f>
        <v>0</v>
      </c>
      <c r="GP101" s="103">
        <f>IFERROR(VLOOKUP(B101,'[1]27'!B:E,4,0),"0")</f>
        <v>0</v>
      </c>
      <c r="GQ101" s="103">
        <f>IFERROR(VLOOKUP(B101,'[1]27'!B:F,5,0),"0")</f>
        <v>0</v>
      </c>
      <c r="GR101" s="103">
        <f>IFERROR(VLOOKUP(B101,'[1]27'!B:J,9,0),"0")</f>
        <v>0</v>
      </c>
      <c r="GS101" s="103">
        <f>IFERROR(VLOOKUP(B101,'[1]27'!B:K,10,0),"0")</f>
        <v>0</v>
      </c>
      <c r="GT101" s="103">
        <f>IFERROR(VLOOKUP(B101,'[1]27'!B:L,11,0),"0")</f>
        <v>0</v>
      </c>
      <c r="GU101" s="101">
        <f t="shared" si="71"/>
        <v>0</v>
      </c>
      <c r="GV101" s="103">
        <f>IFERROR(VLOOKUP(B101,'[1]28'!B:D,3,0),"0")</f>
        <v>1</v>
      </c>
      <c r="GW101" s="103">
        <f>IFERROR(VLOOKUP(B101,'[1]28'!B:E,4,0),"0")</f>
        <v>0</v>
      </c>
      <c r="GX101" s="103">
        <f>IFERROR(VLOOKUP(B101,'[1]28'!B:F,5,0),"0")</f>
        <v>0</v>
      </c>
      <c r="GY101" s="103">
        <f>IFERROR(VLOOKUP(B101,'[1]28'!B:J,9,0),"0")</f>
        <v>0</v>
      </c>
      <c r="GZ101" s="103">
        <f>IFERROR(VLOOKUP(B101,'[1]28'!B:K,10,0),"0")</f>
        <v>0</v>
      </c>
      <c r="HA101" s="103">
        <f>IFERROR(VLOOKUP(B101,'[1]28'!B:L,11,0),"0")</f>
        <v>0</v>
      </c>
      <c r="HB101" s="101">
        <f t="shared" si="72"/>
        <v>1</v>
      </c>
      <c r="HC101" s="103">
        <f>IFERROR(VLOOKUP(B101,'[1]29'!B:D,3,0),"0")</f>
        <v>0</v>
      </c>
      <c r="HD101" s="103">
        <f>IFERROR(VLOOKUP(B101,'[1]29'!B:E,4,0),"0")</f>
        <v>0</v>
      </c>
      <c r="HE101" s="103">
        <f>IFERROR(VLOOKUP(B101,'[1]29'!B:F,5,0),"0")</f>
        <v>0</v>
      </c>
      <c r="HF101" s="103">
        <f>IFERROR(VLOOKUP(B101,'[1]29'!B:J,9,0),"0")</f>
        <v>0</v>
      </c>
      <c r="HG101" s="103">
        <f>IFERROR(VLOOKUP(B101,'[1]29'!B:K,10,0),"0")</f>
        <v>0</v>
      </c>
      <c r="HH101" s="103">
        <f>IFERROR(VLOOKUP(B101,'[1]29'!B:L,11,0),"0")</f>
        <v>0</v>
      </c>
      <c r="HI101" s="101">
        <f t="shared" si="73"/>
        <v>0</v>
      </c>
      <c r="HJ101" s="103">
        <f>IFERROR(VLOOKUP(B101,'[1]30'!B:D,3,0),"0")</f>
        <v>0</v>
      </c>
      <c r="HK101" s="103">
        <f>IFERROR(VLOOKUP(B101,'[1]30'!B:E,4,0),"0")</f>
        <v>0</v>
      </c>
      <c r="HL101" s="103">
        <f>IFERROR(VLOOKUP(B101,'[1]30'!B:F,5,0),"0")</f>
        <v>0</v>
      </c>
      <c r="HM101" s="103">
        <f>IFERROR(VLOOKUP(B101,'[1]30'!B:J,9,0),"0")</f>
        <v>0</v>
      </c>
      <c r="HN101" s="103">
        <f>IFERROR(VLOOKUP(B101,'[1]30'!B:K,10,0),"0")</f>
        <v>0</v>
      </c>
      <c r="HO101" s="103">
        <f>IFERROR(VLOOKUP(B101,'[1]30'!B:L,11,0),"0")</f>
        <v>0</v>
      </c>
      <c r="HP101" s="101">
        <f t="shared" si="74"/>
        <v>0</v>
      </c>
      <c r="HQ101" s="103">
        <f>IFERROR(VLOOKUP(B101,'[1]31'!B:D,3,0),"0")</f>
        <v>0</v>
      </c>
      <c r="HR101" s="103">
        <f>IFERROR(VLOOKUP(B101,'[1]31'!B:E,4,0),"0")</f>
        <v>0</v>
      </c>
      <c r="HS101" s="103">
        <f>IFERROR(VLOOKUP(B101,'[1]31'!B:F,5,0),"0")</f>
        <v>0</v>
      </c>
      <c r="HT101" s="103">
        <f>IFERROR(VLOOKUP(B101,'[1]31'!B:J,9,0),"0")</f>
        <v>0</v>
      </c>
      <c r="HU101" s="103">
        <f>IFERROR(VLOOKUP(B101,'[1]31'!B:K,10,0),"0")</f>
        <v>0</v>
      </c>
      <c r="HV101" s="103">
        <f>IFERROR(VLOOKUP(B101,'[1]31'!B:L,11,0),"0")</f>
        <v>0</v>
      </c>
      <c r="HW101" s="101">
        <f t="shared" si="75"/>
        <v>0</v>
      </c>
    </row>
    <row r="102" spans="1:231" x14ac:dyDescent="0.6">
      <c r="A102" s="83">
        <v>99</v>
      </c>
      <c r="B102" s="83">
        <v>900004</v>
      </c>
      <c r="C102" s="84" t="s">
        <v>16961</v>
      </c>
      <c r="D102" s="83" t="s">
        <v>168</v>
      </c>
      <c r="E102" s="85">
        <v>0</v>
      </c>
      <c r="F102" s="99">
        <f t="shared" si="77"/>
        <v>0</v>
      </c>
      <c r="G102" s="100">
        <f t="shared" si="76"/>
        <v>0</v>
      </c>
      <c r="H102" s="100">
        <f t="shared" si="76"/>
        <v>0</v>
      </c>
      <c r="I102" s="100">
        <f t="shared" si="76"/>
        <v>0</v>
      </c>
      <c r="J102" s="100">
        <f t="shared" si="76"/>
        <v>0</v>
      </c>
      <c r="K102" s="100">
        <f t="shared" si="76"/>
        <v>0</v>
      </c>
      <c r="L102" s="100">
        <f t="shared" si="76"/>
        <v>0</v>
      </c>
      <c r="M102" s="101">
        <f t="shared" si="44"/>
        <v>0</v>
      </c>
      <c r="N102" s="102">
        <f t="shared" si="43"/>
        <v>0</v>
      </c>
      <c r="O102" s="103">
        <f>IFERROR(VLOOKUP(B102,'[1]1'!B:D,3,0),"0")</f>
        <v>0</v>
      </c>
      <c r="P102" s="103">
        <f>IFERROR(VLOOKUP(B102,'[1]1'!B:E,4,0),"0")</f>
        <v>0</v>
      </c>
      <c r="Q102" s="103">
        <f>IFERROR(VLOOKUP(B102,'[1]1'!B:F,5,0),"0")</f>
        <v>0</v>
      </c>
      <c r="R102" s="103">
        <f>IFERROR(VLOOKUP(B102,'[1]1'!B:J,9,0),"0")</f>
        <v>0</v>
      </c>
      <c r="S102" s="103">
        <f>IFERROR(VLOOKUP(B102,'[1]1'!B:K,10,0),"0")</f>
        <v>0</v>
      </c>
      <c r="T102" s="103">
        <f>IFERROR(VLOOKUP(B102,'[1]1'!B:L,11,0),"0")</f>
        <v>0</v>
      </c>
      <c r="U102" s="101">
        <f t="shared" si="45"/>
        <v>0</v>
      </c>
      <c r="V102" s="103">
        <f>IFERROR(VLOOKUP(B102,'[1]2'!B:D,3,0),"0")</f>
        <v>0</v>
      </c>
      <c r="W102" s="103">
        <f>IFERROR(VLOOKUP(B102,'[1]2'!B:E,4,0),"0")</f>
        <v>0</v>
      </c>
      <c r="X102" s="103">
        <f>IFERROR(VLOOKUP(B102,'[1]2'!B:F,5,0),"0")</f>
        <v>0</v>
      </c>
      <c r="Y102" s="103">
        <f>IFERROR(VLOOKUP(B102,'[1]2'!B:J,9,0),"0")</f>
        <v>0</v>
      </c>
      <c r="Z102" s="103">
        <f>IFERROR(VLOOKUP(B102,'[1]2'!B:K,10,0),"0")</f>
        <v>0</v>
      </c>
      <c r="AA102" s="103">
        <f>IFERROR(VLOOKUP(B102,'[1]2'!B:L,11,0),"0")</f>
        <v>0</v>
      </c>
      <c r="AB102" s="101">
        <f t="shared" si="46"/>
        <v>0</v>
      </c>
      <c r="AC102" s="103">
        <f>IFERROR(VLOOKUP(B102,'[1]3'!B:D,3,0),"0")</f>
        <v>0</v>
      </c>
      <c r="AD102" s="103">
        <f>IFERROR(VLOOKUP(B102,'[1]3'!B:E,4,0),"0")</f>
        <v>0</v>
      </c>
      <c r="AE102" s="103">
        <f>IFERROR(VLOOKUP(B102,'[1]3'!B:F,5,0),"0")</f>
        <v>0</v>
      </c>
      <c r="AF102" s="103">
        <f>IFERROR(VLOOKUP(B102,'[1]3'!B:J,9,0),"0")</f>
        <v>0</v>
      </c>
      <c r="AG102" s="103">
        <f>IFERROR(VLOOKUP(B102,'[1]3'!B:K,10,0),"0")</f>
        <v>0</v>
      </c>
      <c r="AH102" s="103">
        <f>IFERROR(VLOOKUP(B102,'[1]3'!B:L,11,0),"0")</f>
        <v>0</v>
      </c>
      <c r="AI102" s="101">
        <f t="shared" si="47"/>
        <v>0</v>
      </c>
      <c r="AJ102" s="103">
        <f>IFERROR(VLOOKUP(B102,'[1]4'!B:D,3,0),"0")</f>
        <v>0</v>
      </c>
      <c r="AK102" s="103">
        <f>IFERROR(VLOOKUP(B102,'[1]4'!B:E,4,0),"0")</f>
        <v>0</v>
      </c>
      <c r="AL102" s="103">
        <f>IFERROR(VLOOKUP(B102,'[1]4'!B:F,5,0),"0")</f>
        <v>0</v>
      </c>
      <c r="AM102" s="103">
        <f>IFERROR(VLOOKUP(B102,'[1]4'!B:J,9,0),"0")</f>
        <v>0</v>
      </c>
      <c r="AN102" s="103">
        <f>IFERROR(VLOOKUP(B102,'[1]4'!B:K,10,0),"0")</f>
        <v>0</v>
      </c>
      <c r="AO102" s="103">
        <f>IFERROR(VLOOKUP(B102,'[1]4'!B:L,11,0),"0")</f>
        <v>0</v>
      </c>
      <c r="AP102" s="101">
        <f t="shared" si="48"/>
        <v>0</v>
      </c>
      <c r="AQ102" s="103">
        <f>IFERROR(VLOOKUP(B102,'[1]5'!B:D,3,0),"0")</f>
        <v>0</v>
      </c>
      <c r="AR102" s="103">
        <f>IFERROR(VLOOKUP(B102,'[1]5'!B:E,4,0),"0")</f>
        <v>0</v>
      </c>
      <c r="AS102" s="103">
        <f>IFERROR(VLOOKUP(B102,'[1]5'!B:F,5,0),"0")</f>
        <v>0</v>
      </c>
      <c r="AT102" s="103">
        <f>IFERROR(VLOOKUP(B102,'[1]5'!B:J,9,0),"0")</f>
        <v>0</v>
      </c>
      <c r="AU102" s="103">
        <f>IFERROR(VLOOKUP(B102,'[1]5'!B:K,10,0),"0")</f>
        <v>0</v>
      </c>
      <c r="AV102" s="103">
        <f>IFERROR(VLOOKUP(B102,'[1]5'!B:L,11,0),"0")</f>
        <v>0</v>
      </c>
      <c r="AW102" s="101">
        <f t="shared" si="49"/>
        <v>0</v>
      </c>
      <c r="AX102" s="103">
        <f>IFERROR(VLOOKUP(B102,'[1]6'!B:D,3,0),"0")</f>
        <v>0</v>
      </c>
      <c r="AY102" s="103">
        <f>IFERROR(VLOOKUP(B102,'[1]6'!B:E,4,0),"0")</f>
        <v>0</v>
      </c>
      <c r="AZ102" s="103">
        <f>IFERROR(VLOOKUP(B102,'[1]6'!B:F,5,0),"0")</f>
        <v>0</v>
      </c>
      <c r="BA102" s="103">
        <f>IFERROR(VLOOKUP(B102,'[1]6'!B:J,9,0),"0")</f>
        <v>0</v>
      </c>
      <c r="BB102" s="103">
        <f>IFERROR(VLOOKUP(B102,'[1]6'!B:K,10,0),"0")</f>
        <v>0</v>
      </c>
      <c r="BC102" s="103">
        <f>IFERROR(VLOOKUP(B102,'[1]6'!B:L,11,0),"0")</f>
        <v>0</v>
      </c>
      <c r="BD102" s="101">
        <f t="shared" si="50"/>
        <v>0</v>
      </c>
      <c r="BE102" s="103">
        <f>IFERROR(VLOOKUP(B102,'[1]7'!B:D,3,0),"0")</f>
        <v>0</v>
      </c>
      <c r="BF102" s="103">
        <f>IFERROR(VLOOKUP(B102,'[1]7'!B:E,4,0),"0")</f>
        <v>0</v>
      </c>
      <c r="BG102" s="103">
        <f>IFERROR(VLOOKUP(B102,'[1]7'!B:F,5,0),"0")</f>
        <v>0</v>
      </c>
      <c r="BH102" s="103">
        <f>IFERROR(VLOOKUP(B102,'[1]7'!B:J,9,0),"0")</f>
        <v>0</v>
      </c>
      <c r="BI102" s="103">
        <f>IFERROR(VLOOKUP(B102,'[1]7'!B:K,10,0),"0")</f>
        <v>0</v>
      </c>
      <c r="BJ102" s="103">
        <f>IFERROR(VLOOKUP(B102,'[1]7'!B:L,11,0),"0")</f>
        <v>0</v>
      </c>
      <c r="BK102" s="101">
        <f t="shared" si="51"/>
        <v>0</v>
      </c>
      <c r="BL102" s="103">
        <f>IFERROR(VLOOKUP(B102,'[1]8'!B:D,3,0),"0")</f>
        <v>0</v>
      </c>
      <c r="BM102" s="103">
        <f>IFERROR(VLOOKUP(B102,'[1]8'!B:E,4,0),"0")</f>
        <v>0</v>
      </c>
      <c r="BN102" s="103">
        <f>IFERROR(VLOOKUP(B102,'[1]8'!B:F,5,0),"0")</f>
        <v>0</v>
      </c>
      <c r="BO102" s="103">
        <f>IFERROR(VLOOKUP(B102,'[1]8'!B:J,9,0),"0")</f>
        <v>0</v>
      </c>
      <c r="BP102" s="103">
        <f>IFERROR(VLOOKUP(B102,'[1]8'!B:K,10,0),"0")</f>
        <v>0</v>
      </c>
      <c r="BQ102" s="103">
        <f>IFERROR(VLOOKUP(B102,'[1]8'!B:L,11,0),"0")</f>
        <v>0</v>
      </c>
      <c r="BR102" s="101">
        <f t="shared" si="52"/>
        <v>0</v>
      </c>
      <c r="BS102" s="103">
        <f>IFERROR(VLOOKUP(B102,'[1]9'!B:D,3,0),"0")</f>
        <v>0</v>
      </c>
      <c r="BT102" s="103">
        <f>IFERROR(VLOOKUP(B102,'[1]9'!B:E,4,0),"0")</f>
        <v>0</v>
      </c>
      <c r="BU102" s="103">
        <f>IFERROR(VLOOKUP(B102,'[1]9'!B:F,5,0),"0")</f>
        <v>0</v>
      </c>
      <c r="BV102" s="103">
        <f>IFERROR(VLOOKUP(B102,'[1]9'!B:J,9,0),"0")</f>
        <v>0</v>
      </c>
      <c r="BW102" s="103">
        <f>IFERROR(VLOOKUP(B102,'[1]9'!B:K,10,0),"0")</f>
        <v>0</v>
      </c>
      <c r="BX102" s="103">
        <f>IFERROR(VLOOKUP(B102,'[1]9'!B:L,11,0),"0")</f>
        <v>0</v>
      </c>
      <c r="BY102" s="101">
        <f t="shared" si="53"/>
        <v>0</v>
      </c>
      <c r="BZ102" s="103">
        <f>IFERROR(VLOOKUP(B102,'[1]10'!B:D,3,0),"0")</f>
        <v>0</v>
      </c>
      <c r="CA102" s="103">
        <f>IFERROR(VLOOKUP(B102,'[1]10'!B:E,4,0),"0")</f>
        <v>0</v>
      </c>
      <c r="CB102" s="103">
        <f>IFERROR(VLOOKUP(B102,'[1]10'!B:F,5,0),"0")</f>
        <v>0</v>
      </c>
      <c r="CC102" s="103">
        <f>IFERROR(VLOOKUP(B102,'[1]10'!B:J,9,0),"0")</f>
        <v>0</v>
      </c>
      <c r="CD102" s="103">
        <f>IFERROR(VLOOKUP(B102,'[1]10'!B:K,10,0),"0")</f>
        <v>0</v>
      </c>
      <c r="CE102" s="103">
        <f>IFERROR(VLOOKUP(B102,'[1]10'!B:L,11,0),"0")</f>
        <v>0</v>
      </c>
      <c r="CF102" s="101">
        <f t="shared" si="54"/>
        <v>0</v>
      </c>
      <c r="CG102" s="103">
        <f>IFERROR(VLOOKUP(B102,'[1]11'!B:D,3,0),"0")</f>
        <v>0</v>
      </c>
      <c r="CH102" s="103">
        <f>IFERROR(VLOOKUP(B102,'[1]11'!B:E,4,0),"0")</f>
        <v>0</v>
      </c>
      <c r="CI102" s="103">
        <f>IFERROR(VLOOKUP(B102,'[1]11'!B:F,5,0),"0")</f>
        <v>0</v>
      </c>
      <c r="CJ102" s="103">
        <f>IFERROR(VLOOKUP(B102,'[1]11'!B:J,9,0),"0")</f>
        <v>0</v>
      </c>
      <c r="CK102" s="103">
        <f>IFERROR(VLOOKUP(B102,'[1]11'!B:K,10,0),"0")</f>
        <v>0</v>
      </c>
      <c r="CL102" s="103">
        <f>IFERROR(VLOOKUP(B102,'[1]11'!B:L,11,0),"0")</f>
        <v>0</v>
      </c>
      <c r="CM102" s="101">
        <f t="shared" si="55"/>
        <v>0</v>
      </c>
      <c r="CN102" s="103">
        <f>IFERROR(VLOOKUP(B102,'[1]12'!B:D,3,0),"0")</f>
        <v>0</v>
      </c>
      <c r="CO102" s="103">
        <f>IFERROR(VLOOKUP(B102,'[1]12'!B:E,4,0),"0")</f>
        <v>0</v>
      </c>
      <c r="CP102" s="103">
        <f>IFERROR(VLOOKUP(B102,'[1]12'!B:F,5,0),"0")</f>
        <v>0</v>
      </c>
      <c r="CQ102" s="103">
        <f>IFERROR(VLOOKUP(B102,'[1]12'!B:J,9,0),"0")</f>
        <v>0</v>
      </c>
      <c r="CR102" s="103">
        <f>IFERROR(VLOOKUP(B102,'[1]12'!B:K,10,0),"0")</f>
        <v>0</v>
      </c>
      <c r="CS102" s="103">
        <f>IFERROR(VLOOKUP(B102,'[1]12'!B:L,11,0),"0")</f>
        <v>0</v>
      </c>
      <c r="CT102" s="101">
        <f t="shared" si="56"/>
        <v>0</v>
      </c>
      <c r="CU102" s="103">
        <f>IFERROR(VLOOKUP(B102,'[1]13'!B:D,3,0),"0")</f>
        <v>0</v>
      </c>
      <c r="CV102" s="103">
        <f>IFERROR(VLOOKUP(B102,'[1]13'!B:E,4,0),"0")</f>
        <v>0</v>
      </c>
      <c r="CW102" s="103">
        <f>IFERROR(VLOOKUP(B102,'[1]13'!B:F,5,0),"0")</f>
        <v>0</v>
      </c>
      <c r="CX102" s="103">
        <f>IFERROR(VLOOKUP(B102,'[1]13'!B:J,9,0),"0")</f>
        <v>0</v>
      </c>
      <c r="CY102" s="103">
        <f>IFERROR(VLOOKUP(B102,'[1]13'!B:K,10,0),"0")</f>
        <v>0</v>
      </c>
      <c r="CZ102" s="103">
        <f>IFERROR(VLOOKUP(B102,'[1]13'!B:L,11,0),"0")</f>
        <v>0</v>
      </c>
      <c r="DA102" s="101">
        <f t="shared" si="57"/>
        <v>0</v>
      </c>
      <c r="DB102" s="103">
        <f>IFERROR(VLOOKUP(B102,'[1]14'!B:D,3,0),"0")</f>
        <v>0</v>
      </c>
      <c r="DC102" s="103">
        <f>IFERROR(VLOOKUP(B102,'[1]14'!B:E,4,0),"0")</f>
        <v>0</v>
      </c>
      <c r="DD102" s="103">
        <f>IFERROR(VLOOKUP(B102,'[1]14'!B:F,5,0),"0")</f>
        <v>0</v>
      </c>
      <c r="DE102" s="103">
        <f>IFERROR(VLOOKUP(B102,'[1]14'!B:J,9,0),"0")</f>
        <v>0</v>
      </c>
      <c r="DF102" s="103">
        <f>IFERROR(VLOOKUP(B102,'[1]14'!B:K,10,0),"0")</f>
        <v>0</v>
      </c>
      <c r="DG102" s="103">
        <f>IFERROR(VLOOKUP(B102,'[1]14'!B:L,11,0),"0")</f>
        <v>0</v>
      </c>
      <c r="DH102" s="101">
        <f t="shared" si="58"/>
        <v>0</v>
      </c>
      <c r="DI102" s="103">
        <f>IFERROR(VLOOKUP(B102,'[1]15'!B:D,3,0),"0")</f>
        <v>0</v>
      </c>
      <c r="DJ102" s="103">
        <f>IFERROR(VLOOKUP(B102,'[1]15'!B:E,4,0),"0")</f>
        <v>0</v>
      </c>
      <c r="DK102" s="103">
        <f>IFERROR(VLOOKUP(B102,'[1]15'!B:F,5,0),"0")</f>
        <v>0</v>
      </c>
      <c r="DL102" s="103">
        <f>IFERROR(VLOOKUP(B102,'[1]15'!B:J,9,0),"0")</f>
        <v>0</v>
      </c>
      <c r="DM102" s="103">
        <f>IFERROR(VLOOKUP(B102,'[1]15'!B:K,10,0),"0")</f>
        <v>0</v>
      </c>
      <c r="DN102" s="103">
        <f>IFERROR(VLOOKUP(B102,'[1]15'!B:L,11,0),"0")</f>
        <v>0</v>
      </c>
      <c r="DO102" s="101">
        <f t="shared" si="59"/>
        <v>0</v>
      </c>
      <c r="DP102" s="103">
        <f>IFERROR(VLOOKUP(B102,'[1]16'!B:D,3,0),"0")</f>
        <v>0</v>
      </c>
      <c r="DQ102" s="103">
        <f>IFERROR(VLOOKUP(B102,'[1]16'!B:E,4,0),"0")</f>
        <v>0</v>
      </c>
      <c r="DR102" s="103">
        <f>IFERROR(VLOOKUP(B102,'[1]16'!B:F,5,0),"0")</f>
        <v>0</v>
      </c>
      <c r="DS102" s="103">
        <f>IFERROR(VLOOKUP(B102,'[1]16'!B:J,9,0),"0")</f>
        <v>0</v>
      </c>
      <c r="DT102" s="103">
        <f>IFERROR(VLOOKUP(B102,'[1]16'!B:K,10,0),"0")</f>
        <v>0</v>
      </c>
      <c r="DU102" s="103">
        <f>IFERROR(VLOOKUP(B102,'[1]16'!B:L,11,0),"0")</f>
        <v>0</v>
      </c>
      <c r="DV102" s="101">
        <f t="shared" si="60"/>
        <v>0</v>
      </c>
      <c r="DW102" s="103">
        <f>IFERROR(VLOOKUP(B102,'[1]17'!B:D,3,0),"0")</f>
        <v>0</v>
      </c>
      <c r="DX102" s="103">
        <f>IFERROR(VLOOKUP(B102,'[1]17'!B:E,4,0),"0")</f>
        <v>0</v>
      </c>
      <c r="DY102" s="103">
        <f>IFERROR(VLOOKUP(B102,'[1]17'!B:F,5,0),"0")</f>
        <v>0</v>
      </c>
      <c r="DZ102" s="103">
        <f>IFERROR(VLOOKUP(B102,'[1]17'!B:J,9,0),"0")</f>
        <v>0</v>
      </c>
      <c r="EA102" s="103">
        <f>IFERROR(VLOOKUP(B102,'[1]17'!B:K,10,0),"0")</f>
        <v>0</v>
      </c>
      <c r="EB102" s="103">
        <f>IFERROR(VLOOKUP(B102,'[1]17'!B:L,11,0),"0")</f>
        <v>0</v>
      </c>
      <c r="EC102" s="101">
        <f t="shared" si="61"/>
        <v>0</v>
      </c>
      <c r="ED102" s="103">
        <f>IFERROR(VLOOKUP(B102,'[1]18'!B:D,3,0),"0")</f>
        <v>0</v>
      </c>
      <c r="EE102" s="103">
        <f>IFERROR(VLOOKUP(B102,'[1]18'!B:E,4,0),"0")</f>
        <v>0</v>
      </c>
      <c r="EF102" s="103">
        <f>IFERROR(VLOOKUP(B102,'[1]18'!B:F,5,0),"0")</f>
        <v>0</v>
      </c>
      <c r="EG102" s="103">
        <f>IFERROR(VLOOKUP(B102,'[1]18'!B:J,9,0),"0")</f>
        <v>0</v>
      </c>
      <c r="EH102" s="103">
        <f>IFERROR(VLOOKUP(B102,'[1]18'!B:K,10,0),"0")</f>
        <v>0</v>
      </c>
      <c r="EI102" s="103">
        <f>IFERROR(VLOOKUP(B102,'[1]18'!B:L,11,0),"0")</f>
        <v>0</v>
      </c>
      <c r="EJ102" s="101">
        <f t="shared" si="62"/>
        <v>0</v>
      </c>
      <c r="EK102" s="103">
        <f>IFERROR(VLOOKUP(B102,'[1]19'!B:D,3,0),"0")</f>
        <v>0</v>
      </c>
      <c r="EL102" s="103">
        <f>IFERROR(VLOOKUP(B102,'[1]19'!B:E,4,0),"0")</f>
        <v>0</v>
      </c>
      <c r="EM102" s="103">
        <f>IFERROR(VLOOKUP(B102,'[1]19'!B:F,5,0),"0")</f>
        <v>0</v>
      </c>
      <c r="EN102" s="103">
        <f>IFERROR(VLOOKUP(B102,'[1]19'!B:J,9,0),"0")</f>
        <v>0</v>
      </c>
      <c r="EO102" s="103">
        <f>IFERROR(VLOOKUP(B102,'[1]19'!B:K,10,0),"0")</f>
        <v>0</v>
      </c>
      <c r="EP102" s="103">
        <f>IFERROR(VLOOKUP(B102,'[1]19'!B:L,11,0),"0")</f>
        <v>0</v>
      </c>
      <c r="EQ102" s="101">
        <f t="shared" si="63"/>
        <v>0</v>
      </c>
      <c r="ER102" s="103">
        <f>IFERROR(VLOOKUP(B102,'[1]20'!B:D,3,0),"0")</f>
        <v>0</v>
      </c>
      <c r="ES102" s="103">
        <f>IFERROR(VLOOKUP(B102,'[1]20'!B:E,4,0),"0")</f>
        <v>0</v>
      </c>
      <c r="ET102" s="103">
        <f>IFERROR(VLOOKUP(B102,'[1]20'!B:F,5,0),"0")</f>
        <v>0</v>
      </c>
      <c r="EU102" s="103">
        <f>IFERROR(VLOOKUP(B102,'[1]20'!B:J,9,0),"0")</f>
        <v>0</v>
      </c>
      <c r="EV102" s="103">
        <f>IFERROR(VLOOKUP(B102,'[1]20'!B:K,10,0),"0")</f>
        <v>0</v>
      </c>
      <c r="EW102" s="103">
        <f>IFERROR(VLOOKUP(B102,'[1]20'!B:L,11,0),"0")</f>
        <v>0</v>
      </c>
      <c r="EX102" s="101">
        <f t="shared" si="64"/>
        <v>0</v>
      </c>
      <c r="EY102" s="103">
        <f>IFERROR(VLOOKUP(B102,'[1]21'!B:D,3,0),"0")</f>
        <v>0</v>
      </c>
      <c r="EZ102" s="103">
        <f>IFERROR(VLOOKUP(B102,'[1]21'!B:E,4,0),"0")</f>
        <v>0</v>
      </c>
      <c r="FA102" s="103">
        <f>IFERROR(VLOOKUP(B102,'[1]21'!B:F,5,0),"0")</f>
        <v>0</v>
      </c>
      <c r="FB102" s="103">
        <f>IFERROR(VLOOKUP(B102,'[1]21'!B:J,9,0),"0")</f>
        <v>0</v>
      </c>
      <c r="FC102" s="103">
        <f>IFERROR(VLOOKUP(B102,'[1]21'!B:K,10,0),"0")</f>
        <v>0</v>
      </c>
      <c r="FD102" s="103">
        <f>IFERROR(VLOOKUP(B102,'[1]21'!B:L,11,0),"0")</f>
        <v>0</v>
      </c>
      <c r="FE102" s="101">
        <f t="shared" si="65"/>
        <v>0</v>
      </c>
      <c r="FF102" s="103">
        <f>IFERROR(VLOOKUP(B102,'[1]22'!B:D,3,0),"0")</f>
        <v>0</v>
      </c>
      <c r="FG102" s="103">
        <f>IFERROR(VLOOKUP(B102,'[1]22'!B:E,4,0),"0")</f>
        <v>0</v>
      </c>
      <c r="FH102" s="103">
        <f>IFERROR(VLOOKUP(B102,'[1]22'!B:F,5,0),"0")</f>
        <v>0</v>
      </c>
      <c r="FI102" s="103">
        <f>IFERROR(VLOOKUP(B102,'[1]22'!B:J,9,0),"0")</f>
        <v>0</v>
      </c>
      <c r="FJ102" s="103">
        <f>IFERROR(VLOOKUP(B102,'[1]22'!B:K,10,0),"0")</f>
        <v>0</v>
      </c>
      <c r="FK102" s="103">
        <f>IFERROR(VLOOKUP(B102,'[1]22'!B:L,11,0),"0")</f>
        <v>0</v>
      </c>
      <c r="FL102" s="101">
        <f t="shared" si="66"/>
        <v>0</v>
      </c>
      <c r="FM102" s="103">
        <f>IFERROR(VLOOKUP(B102,'[1]23'!B:D,3,0),"0")</f>
        <v>0</v>
      </c>
      <c r="FN102" s="103">
        <f>IFERROR(VLOOKUP(B102,'[1]23'!B:E,4,0),"0")</f>
        <v>0</v>
      </c>
      <c r="FO102" s="103">
        <f>IFERROR(VLOOKUP(B102,'[1]23'!B:F,5,0),"0")</f>
        <v>0</v>
      </c>
      <c r="FP102" s="103">
        <f>IFERROR(VLOOKUP(B102,'[1]23'!B:J,9,0),"0")</f>
        <v>0</v>
      </c>
      <c r="FQ102" s="103">
        <f>IFERROR(VLOOKUP(B102,'[1]23'!B:K,10,0),"0")</f>
        <v>0</v>
      </c>
      <c r="FR102" s="103">
        <f>IFERROR(VLOOKUP(B102,'[1]23'!B:L,11,0),"0")</f>
        <v>0</v>
      </c>
      <c r="FS102" s="101">
        <f t="shared" si="67"/>
        <v>0</v>
      </c>
      <c r="FT102" s="103">
        <f>IFERROR(VLOOKUP(B102,'[1]24'!B:D,3,0),"0")</f>
        <v>0</v>
      </c>
      <c r="FU102" s="103">
        <f>IFERROR(VLOOKUP(B102,'[1]24'!B:E,4,0),"0")</f>
        <v>0</v>
      </c>
      <c r="FV102" s="103">
        <f>IFERROR(VLOOKUP(B102,'[1]24'!B:F,5,0),"0")</f>
        <v>0</v>
      </c>
      <c r="FW102" s="103">
        <f>IFERROR(VLOOKUP(B102,'[1]24'!B:J,9,0),"0")</f>
        <v>0</v>
      </c>
      <c r="FX102" s="103">
        <f>IFERROR(VLOOKUP(B102,'[1]24'!B:K,10,0),"0")</f>
        <v>0</v>
      </c>
      <c r="FY102" s="103">
        <f>IFERROR(VLOOKUP(B102,'[1]24'!B:L,11,0),"0")</f>
        <v>0</v>
      </c>
      <c r="FZ102" s="101">
        <f t="shared" si="68"/>
        <v>0</v>
      </c>
      <c r="GA102" s="103">
        <f>IFERROR(VLOOKUP(B102,'[1]25'!B:D,3,0),"0")</f>
        <v>0</v>
      </c>
      <c r="GB102" s="103">
        <f>IFERROR(VLOOKUP(B102,'[1]25'!B:E,4,0),"0")</f>
        <v>0</v>
      </c>
      <c r="GC102" s="103">
        <f>IFERROR(VLOOKUP(B102,'[1]25'!B:F,5,0),"0")</f>
        <v>0</v>
      </c>
      <c r="GD102" s="103">
        <f>IFERROR(VLOOKUP(B102,'[1]25'!B:J,9,0),"0")</f>
        <v>0</v>
      </c>
      <c r="GE102" s="103">
        <f>IFERROR(VLOOKUP(B102,'[1]25'!B:K,10,0),"0")</f>
        <v>0</v>
      </c>
      <c r="GF102" s="103">
        <f>IFERROR(VLOOKUP(B102,'[1]25'!B:L,11,0),"0")</f>
        <v>0</v>
      </c>
      <c r="GG102" s="101">
        <f t="shared" si="69"/>
        <v>0</v>
      </c>
      <c r="GH102" s="103">
        <f>IFERROR(VLOOKUP(B102,'[1]26'!B:D,3,0),"0")</f>
        <v>0</v>
      </c>
      <c r="GI102" s="103">
        <f>IFERROR(VLOOKUP(B102,'[1]26'!B:E,4,0),"0")</f>
        <v>0</v>
      </c>
      <c r="GJ102" s="103">
        <f>IFERROR(VLOOKUP(B102,'[1]26'!B:F,5,0),"0")</f>
        <v>0</v>
      </c>
      <c r="GK102" s="103">
        <f>IFERROR(VLOOKUP(B102,'[1]26'!B:J,9,0),"0")</f>
        <v>0</v>
      </c>
      <c r="GL102" s="103">
        <f>IFERROR(VLOOKUP(B102,'[1]26'!B:K,10,0),"0")</f>
        <v>0</v>
      </c>
      <c r="GM102" s="103">
        <f>IFERROR(VLOOKUP(B102,'[1]26'!B:L,11,0),"0")</f>
        <v>0</v>
      </c>
      <c r="GN102" s="101">
        <f t="shared" si="70"/>
        <v>0</v>
      </c>
      <c r="GO102" s="103">
        <f>IFERROR(VLOOKUP(B102,'[1]27'!B:D,3,0),"0")</f>
        <v>0</v>
      </c>
      <c r="GP102" s="103">
        <f>IFERROR(VLOOKUP(B102,'[1]27'!B:E,4,0),"0")</f>
        <v>0</v>
      </c>
      <c r="GQ102" s="103">
        <f>IFERROR(VLOOKUP(B102,'[1]27'!B:F,5,0),"0")</f>
        <v>0</v>
      </c>
      <c r="GR102" s="103">
        <f>IFERROR(VLOOKUP(B102,'[1]27'!B:J,9,0),"0")</f>
        <v>0</v>
      </c>
      <c r="GS102" s="103">
        <f>IFERROR(VLOOKUP(B102,'[1]27'!B:K,10,0),"0")</f>
        <v>0</v>
      </c>
      <c r="GT102" s="103">
        <f>IFERROR(VLOOKUP(B102,'[1]27'!B:L,11,0),"0")</f>
        <v>0</v>
      </c>
      <c r="GU102" s="101">
        <f t="shared" si="71"/>
        <v>0</v>
      </c>
      <c r="GV102" s="103">
        <f>IFERROR(VLOOKUP(B102,'[1]28'!B:D,3,0),"0")</f>
        <v>0</v>
      </c>
      <c r="GW102" s="103">
        <f>IFERROR(VLOOKUP(B102,'[1]28'!B:E,4,0),"0")</f>
        <v>0</v>
      </c>
      <c r="GX102" s="103">
        <f>IFERROR(VLOOKUP(B102,'[1]28'!B:F,5,0),"0")</f>
        <v>0</v>
      </c>
      <c r="GY102" s="103">
        <f>IFERROR(VLOOKUP(B102,'[1]28'!B:J,9,0),"0")</f>
        <v>0</v>
      </c>
      <c r="GZ102" s="103">
        <f>IFERROR(VLOOKUP(B102,'[1]28'!B:K,10,0),"0")</f>
        <v>0</v>
      </c>
      <c r="HA102" s="103">
        <f>IFERROR(VLOOKUP(B102,'[1]28'!B:L,11,0),"0")</f>
        <v>0</v>
      </c>
      <c r="HB102" s="101">
        <f t="shared" si="72"/>
        <v>0</v>
      </c>
      <c r="HC102" s="103">
        <f>IFERROR(VLOOKUP(B102,'[1]29'!B:D,3,0),"0")</f>
        <v>0</v>
      </c>
      <c r="HD102" s="103">
        <f>IFERROR(VLOOKUP(B102,'[1]29'!B:E,4,0),"0")</f>
        <v>0</v>
      </c>
      <c r="HE102" s="103">
        <f>IFERROR(VLOOKUP(B102,'[1]29'!B:F,5,0),"0")</f>
        <v>0</v>
      </c>
      <c r="HF102" s="103">
        <f>IFERROR(VLOOKUP(B102,'[1]29'!B:J,9,0),"0")</f>
        <v>0</v>
      </c>
      <c r="HG102" s="103">
        <f>IFERROR(VLOOKUP(B102,'[1]29'!B:K,10,0),"0")</f>
        <v>0</v>
      </c>
      <c r="HH102" s="103">
        <f>IFERROR(VLOOKUP(B102,'[1]29'!B:L,11,0),"0")</f>
        <v>0</v>
      </c>
      <c r="HI102" s="101">
        <f t="shared" si="73"/>
        <v>0</v>
      </c>
      <c r="HJ102" s="103">
        <f>IFERROR(VLOOKUP(B102,'[1]30'!B:D,3,0),"0")</f>
        <v>0</v>
      </c>
      <c r="HK102" s="103">
        <f>IFERROR(VLOOKUP(B102,'[1]30'!B:E,4,0),"0")</f>
        <v>0</v>
      </c>
      <c r="HL102" s="103">
        <f>IFERROR(VLOOKUP(B102,'[1]30'!B:F,5,0),"0")</f>
        <v>0</v>
      </c>
      <c r="HM102" s="103">
        <f>IFERROR(VLOOKUP(B102,'[1]30'!B:J,9,0),"0")</f>
        <v>0</v>
      </c>
      <c r="HN102" s="103">
        <f>IFERROR(VLOOKUP(B102,'[1]30'!B:K,10,0),"0")</f>
        <v>0</v>
      </c>
      <c r="HO102" s="103">
        <f>IFERROR(VLOOKUP(B102,'[1]30'!B:L,11,0),"0")</f>
        <v>0</v>
      </c>
      <c r="HP102" s="101">
        <f t="shared" si="74"/>
        <v>0</v>
      </c>
      <c r="HQ102" s="103">
        <f>IFERROR(VLOOKUP(B102,'[1]31'!B:D,3,0),"0")</f>
        <v>0</v>
      </c>
      <c r="HR102" s="103">
        <f>IFERROR(VLOOKUP(B102,'[1]31'!B:E,4,0),"0")</f>
        <v>0</v>
      </c>
      <c r="HS102" s="103">
        <f>IFERROR(VLOOKUP(B102,'[1]31'!B:F,5,0),"0")</f>
        <v>0</v>
      </c>
      <c r="HT102" s="103">
        <f>IFERROR(VLOOKUP(B102,'[1]31'!B:J,9,0),"0")</f>
        <v>0</v>
      </c>
      <c r="HU102" s="103">
        <f>IFERROR(VLOOKUP(B102,'[1]31'!B:K,10,0),"0")</f>
        <v>0</v>
      </c>
      <c r="HV102" s="103">
        <f>IFERROR(VLOOKUP(B102,'[1]31'!B:L,11,0),"0")</f>
        <v>0</v>
      </c>
      <c r="HW102" s="101">
        <f t="shared" si="75"/>
        <v>0</v>
      </c>
    </row>
    <row r="103" spans="1:231" x14ac:dyDescent="0.6">
      <c r="A103" s="83">
        <v>100</v>
      </c>
      <c r="B103" s="83">
        <v>1200002</v>
      </c>
      <c r="C103" s="84" t="s">
        <v>16962</v>
      </c>
      <c r="D103" s="83" t="s">
        <v>168</v>
      </c>
      <c r="E103" s="85">
        <v>20.58</v>
      </c>
      <c r="F103" s="99">
        <f t="shared" si="77"/>
        <v>0</v>
      </c>
      <c r="G103" s="100">
        <f t="shared" si="76"/>
        <v>0</v>
      </c>
      <c r="H103" s="100">
        <f t="shared" si="76"/>
        <v>0</v>
      </c>
      <c r="I103" s="100">
        <f t="shared" si="76"/>
        <v>0</v>
      </c>
      <c r="J103" s="100">
        <f t="shared" si="76"/>
        <v>0</v>
      </c>
      <c r="K103" s="100">
        <f t="shared" si="76"/>
        <v>0</v>
      </c>
      <c r="L103" s="100">
        <f t="shared" si="76"/>
        <v>7</v>
      </c>
      <c r="M103" s="101">
        <f t="shared" si="44"/>
        <v>7</v>
      </c>
      <c r="N103" s="102">
        <f t="shared" si="43"/>
        <v>0</v>
      </c>
      <c r="O103" s="103">
        <f>IFERROR(VLOOKUP(B103,'[1]1'!B:D,3,0),"0")</f>
        <v>0</v>
      </c>
      <c r="P103" s="103">
        <f>IFERROR(VLOOKUP(B103,'[1]1'!B:E,4,0),"0")</f>
        <v>0</v>
      </c>
      <c r="Q103" s="103">
        <f>IFERROR(VLOOKUP(B103,'[1]1'!B:F,5,0),"0")</f>
        <v>0</v>
      </c>
      <c r="R103" s="103">
        <f>IFERROR(VLOOKUP(B103,'[1]1'!B:J,9,0),"0")</f>
        <v>0</v>
      </c>
      <c r="S103" s="103">
        <f>IFERROR(VLOOKUP(B103,'[1]1'!B:K,10,0),"0")</f>
        <v>0</v>
      </c>
      <c r="T103" s="103">
        <f>IFERROR(VLOOKUP(B103,'[1]1'!B:L,11,0),"0")</f>
        <v>0</v>
      </c>
      <c r="U103" s="101">
        <f t="shared" si="45"/>
        <v>0</v>
      </c>
      <c r="V103" s="103">
        <f>IFERROR(VLOOKUP(B103,'[1]2'!B:D,3,0),"0")</f>
        <v>0</v>
      </c>
      <c r="W103" s="103">
        <f>IFERROR(VLOOKUP(B103,'[1]2'!B:E,4,0),"0")</f>
        <v>0</v>
      </c>
      <c r="X103" s="103">
        <f>IFERROR(VLOOKUP(B103,'[1]2'!B:F,5,0),"0")</f>
        <v>0</v>
      </c>
      <c r="Y103" s="103">
        <f>IFERROR(VLOOKUP(B103,'[1]2'!B:J,9,0),"0")</f>
        <v>0</v>
      </c>
      <c r="Z103" s="103">
        <f>IFERROR(VLOOKUP(B103,'[1]2'!B:K,10,0),"0")</f>
        <v>0</v>
      </c>
      <c r="AA103" s="103">
        <f>IFERROR(VLOOKUP(B103,'[1]2'!B:L,11,0),"0")</f>
        <v>0</v>
      </c>
      <c r="AB103" s="101">
        <f t="shared" si="46"/>
        <v>0</v>
      </c>
      <c r="AC103" s="103">
        <f>IFERROR(VLOOKUP(B103,'[1]3'!B:D,3,0),"0")</f>
        <v>0</v>
      </c>
      <c r="AD103" s="103">
        <f>IFERROR(VLOOKUP(B103,'[1]3'!B:E,4,0),"0")</f>
        <v>0</v>
      </c>
      <c r="AE103" s="103">
        <f>IFERROR(VLOOKUP(B103,'[1]3'!B:F,5,0),"0")</f>
        <v>0</v>
      </c>
      <c r="AF103" s="103">
        <f>IFERROR(VLOOKUP(B103,'[1]3'!B:J,9,0),"0")</f>
        <v>0</v>
      </c>
      <c r="AG103" s="103">
        <f>IFERROR(VLOOKUP(B103,'[1]3'!B:K,10,0),"0")</f>
        <v>0</v>
      </c>
      <c r="AH103" s="103">
        <f>IFERROR(VLOOKUP(B103,'[1]3'!B:L,11,0),"0")</f>
        <v>0</v>
      </c>
      <c r="AI103" s="101">
        <f t="shared" si="47"/>
        <v>0</v>
      </c>
      <c r="AJ103" s="103">
        <f>IFERROR(VLOOKUP(B103,'[1]4'!B:D,3,0),"0")</f>
        <v>0</v>
      </c>
      <c r="AK103" s="103">
        <f>IFERROR(VLOOKUP(B103,'[1]4'!B:E,4,0),"0")</f>
        <v>0</v>
      </c>
      <c r="AL103" s="103">
        <f>IFERROR(VLOOKUP(B103,'[1]4'!B:F,5,0),"0")</f>
        <v>0</v>
      </c>
      <c r="AM103" s="103">
        <f>IFERROR(VLOOKUP(B103,'[1]4'!B:J,9,0),"0")</f>
        <v>0</v>
      </c>
      <c r="AN103" s="103">
        <f>IFERROR(VLOOKUP(B103,'[1]4'!B:K,10,0),"0")</f>
        <v>0</v>
      </c>
      <c r="AO103" s="103">
        <f>IFERROR(VLOOKUP(B103,'[1]4'!B:L,11,0),"0")</f>
        <v>0</v>
      </c>
      <c r="AP103" s="101">
        <f t="shared" si="48"/>
        <v>0</v>
      </c>
      <c r="AQ103" s="103">
        <f>IFERROR(VLOOKUP(B103,'[1]5'!B:D,3,0),"0")</f>
        <v>0</v>
      </c>
      <c r="AR103" s="103">
        <f>IFERROR(VLOOKUP(B103,'[1]5'!B:E,4,0),"0")</f>
        <v>0</v>
      </c>
      <c r="AS103" s="103">
        <f>IFERROR(VLOOKUP(B103,'[1]5'!B:F,5,0),"0")</f>
        <v>0</v>
      </c>
      <c r="AT103" s="103">
        <f>IFERROR(VLOOKUP(B103,'[1]5'!B:J,9,0),"0")</f>
        <v>0</v>
      </c>
      <c r="AU103" s="103">
        <f>IFERROR(VLOOKUP(B103,'[1]5'!B:K,10,0),"0")</f>
        <v>0</v>
      </c>
      <c r="AV103" s="103">
        <f>IFERROR(VLOOKUP(B103,'[1]5'!B:L,11,0),"0")</f>
        <v>0</v>
      </c>
      <c r="AW103" s="101">
        <f t="shared" si="49"/>
        <v>0</v>
      </c>
      <c r="AX103" s="103">
        <f>IFERROR(VLOOKUP(B103,'[1]6'!B:D,3,0),"0")</f>
        <v>0</v>
      </c>
      <c r="AY103" s="103">
        <f>IFERROR(VLOOKUP(B103,'[1]6'!B:E,4,0),"0")</f>
        <v>0</v>
      </c>
      <c r="AZ103" s="103">
        <f>IFERROR(VLOOKUP(B103,'[1]6'!B:F,5,0),"0")</f>
        <v>0</v>
      </c>
      <c r="BA103" s="103">
        <f>IFERROR(VLOOKUP(B103,'[1]6'!B:J,9,0),"0")</f>
        <v>0</v>
      </c>
      <c r="BB103" s="103">
        <f>IFERROR(VLOOKUP(B103,'[1]6'!B:K,10,0),"0")</f>
        <v>0</v>
      </c>
      <c r="BC103" s="103">
        <f>IFERROR(VLOOKUP(B103,'[1]6'!B:L,11,0),"0")</f>
        <v>0</v>
      </c>
      <c r="BD103" s="101">
        <f t="shared" si="50"/>
        <v>0</v>
      </c>
      <c r="BE103" s="103">
        <f>IFERROR(VLOOKUP(B103,'[1]7'!B:D,3,0),"0")</f>
        <v>0</v>
      </c>
      <c r="BF103" s="103">
        <f>IFERROR(VLOOKUP(B103,'[1]7'!B:E,4,0),"0")</f>
        <v>0</v>
      </c>
      <c r="BG103" s="103">
        <f>IFERROR(VLOOKUP(B103,'[1]7'!B:F,5,0),"0")</f>
        <v>0</v>
      </c>
      <c r="BH103" s="103">
        <f>IFERROR(VLOOKUP(B103,'[1]7'!B:J,9,0),"0")</f>
        <v>0</v>
      </c>
      <c r="BI103" s="103">
        <f>IFERROR(VLOOKUP(B103,'[1]7'!B:K,10,0),"0")</f>
        <v>0</v>
      </c>
      <c r="BJ103" s="103">
        <f>IFERROR(VLOOKUP(B103,'[1]7'!B:L,11,0),"0")</f>
        <v>0</v>
      </c>
      <c r="BK103" s="101">
        <f t="shared" si="51"/>
        <v>0</v>
      </c>
      <c r="BL103" s="103">
        <f>IFERROR(VLOOKUP(B103,'[1]8'!B:D,3,0),"0")</f>
        <v>0</v>
      </c>
      <c r="BM103" s="103">
        <f>IFERROR(VLOOKUP(B103,'[1]8'!B:E,4,0),"0")</f>
        <v>0</v>
      </c>
      <c r="BN103" s="103">
        <f>IFERROR(VLOOKUP(B103,'[1]8'!B:F,5,0),"0")</f>
        <v>0</v>
      </c>
      <c r="BO103" s="103">
        <f>IFERROR(VLOOKUP(B103,'[1]8'!B:J,9,0),"0")</f>
        <v>0</v>
      </c>
      <c r="BP103" s="103">
        <f>IFERROR(VLOOKUP(B103,'[1]8'!B:K,10,0),"0")</f>
        <v>0</v>
      </c>
      <c r="BQ103" s="103">
        <f>IFERROR(VLOOKUP(B103,'[1]8'!B:L,11,0),"0")</f>
        <v>0</v>
      </c>
      <c r="BR103" s="101">
        <f t="shared" si="52"/>
        <v>0</v>
      </c>
      <c r="BS103" s="103">
        <f>IFERROR(VLOOKUP(B103,'[1]9'!B:D,3,0),"0")</f>
        <v>0</v>
      </c>
      <c r="BT103" s="103">
        <f>IFERROR(VLOOKUP(B103,'[1]9'!B:E,4,0),"0")</f>
        <v>0</v>
      </c>
      <c r="BU103" s="103">
        <f>IFERROR(VLOOKUP(B103,'[1]9'!B:F,5,0),"0")</f>
        <v>0</v>
      </c>
      <c r="BV103" s="103">
        <f>IFERROR(VLOOKUP(B103,'[1]9'!B:J,9,0),"0")</f>
        <v>0</v>
      </c>
      <c r="BW103" s="103">
        <f>IFERROR(VLOOKUP(B103,'[1]9'!B:K,10,0),"0")</f>
        <v>0</v>
      </c>
      <c r="BX103" s="103">
        <f>IFERROR(VLOOKUP(B103,'[1]9'!B:L,11,0),"0")</f>
        <v>0</v>
      </c>
      <c r="BY103" s="101">
        <f t="shared" si="53"/>
        <v>0</v>
      </c>
      <c r="BZ103" s="103">
        <f>IFERROR(VLOOKUP(B103,'[1]10'!B:D,3,0),"0")</f>
        <v>0</v>
      </c>
      <c r="CA103" s="103">
        <f>IFERROR(VLOOKUP(B103,'[1]10'!B:E,4,0),"0")</f>
        <v>0</v>
      </c>
      <c r="CB103" s="103">
        <f>IFERROR(VLOOKUP(B103,'[1]10'!B:F,5,0),"0")</f>
        <v>0</v>
      </c>
      <c r="CC103" s="103">
        <f>IFERROR(VLOOKUP(B103,'[1]10'!B:J,9,0),"0")</f>
        <v>0</v>
      </c>
      <c r="CD103" s="103">
        <f>IFERROR(VLOOKUP(B103,'[1]10'!B:K,10,0),"0")</f>
        <v>0</v>
      </c>
      <c r="CE103" s="103">
        <f>IFERROR(VLOOKUP(B103,'[1]10'!B:L,11,0),"0")</f>
        <v>0</v>
      </c>
      <c r="CF103" s="101">
        <f t="shared" si="54"/>
        <v>0</v>
      </c>
      <c r="CG103" s="103">
        <f>IFERROR(VLOOKUP(B103,'[1]11'!B:D,3,0),"0")</f>
        <v>0</v>
      </c>
      <c r="CH103" s="103">
        <f>IFERROR(VLOOKUP(B103,'[1]11'!B:E,4,0),"0")</f>
        <v>0</v>
      </c>
      <c r="CI103" s="103">
        <f>IFERROR(VLOOKUP(B103,'[1]11'!B:F,5,0),"0")</f>
        <v>0</v>
      </c>
      <c r="CJ103" s="103">
        <f>IFERROR(VLOOKUP(B103,'[1]11'!B:J,9,0),"0")</f>
        <v>0</v>
      </c>
      <c r="CK103" s="103">
        <f>IFERROR(VLOOKUP(B103,'[1]11'!B:K,10,0),"0")</f>
        <v>0</v>
      </c>
      <c r="CL103" s="103">
        <f>IFERROR(VLOOKUP(B103,'[1]11'!B:L,11,0),"0")</f>
        <v>0</v>
      </c>
      <c r="CM103" s="101">
        <f t="shared" si="55"/>
        <v>0</v>
      </c>
      <c r="CN103" s="103">
        <f>IFERROR(VLOOKUP(B103,'[1]12'!B:D,3,0),"0")</f>
        <v>0</v>
      </c>
      <c r="CO103" s="103">
        <f>IFERROR(VLOOKUP(B103,'[1]12'!B:E,4,0),"0")</f>
        <v>0</v>
      </c>
      <c r="CP103" s="103">
        <f>IFERROR(VLOOKUP(B103,'[1]12'!B:F,5,0),"0")</f>
        <v>0</v>
      </c>
      <c r="CQ103" s="103">
        <f>IFERROR(VLOOKUP(B103,'[1]12'!B:J,9,0),"0")</f>
        <v>0</v>
      </c>
      <c r="CR103" s="103">
        <f>IFERROR(VLOOKUP(B103,'[1]12'!B:K,10,0),"0")</f>
        <v>0</v>
      </c>
      <c r="CS103" s="103">
        <f>IFERROR(VLOOKUP(B103,'[1]12'!B:L,11,0),"0")</f>
        <v>0</v>
      </c>
      <c r="CT103" s="101">
        <f t="shared" si="56"/>
        <v>0</v>
      </c>
      <c r="CU103" s="103">
        <f>IFERROR(VLOOKUP(B103,'[1]13'!B:D,3,0),"0")</f>
        <v>0</v>
      </c>
      <c r="CV103" s="103">
        <f>IFERROR(VLOOKUP(B103,'[1]13'!B:E,4,0),"0")</f>
        <v>0</v>
      </c>
      <c r="CW103" s="103">
        <f>IFERROR(VLOOKUP(B103,'[1]13'!B:F,5,0),"0")</f>
        <v>0</v>
      </c>
      <c r="CX103" s="103">
        <f>IFERROR(VLOOKUP(B103,'[1]13'!B:J,9,0),"0")</f>
        <v>0</v>
      </c>
      <c r="CY103" s="103">
        <f>IFERROR(VLOOKUP(B103,'[1]13'!B:K,10,0),"0")</f>
        <v>0</v>
      </c>
      <c r="CZ103" s="103">
        <f>IFERROR(VLOOKUP(B103,'[1]13'!B:L,11,0),"0")</f>
        <v>0</v>
      </c>
      <c r="DA103" s="101">
        <f t="shared" si="57"/>
        <v>0</v>
      </c>
      <c r="DB103" s="103">
        <f>IFERROR(VLOOKUP(B103,'[1]14'!B:D,3,0),"0")</f>
        <v>0</v>
      </c>
      <c r="DC103" s="103">
        <f>IFERROR(VLOOKUP(B103,'[1]14'!B:E,4,0),"0")</f>
        <v>0</v>
      </c>
      <c r="DD103" s="103">
        <f>IFERROR(VLOOKUP(B103,'[1]14'!B:F,5,0),"0")</f>
        <v>0</v>
      </c>
      <c r="DE103" s="103">
        <f>IFERROR(VLOOKUP(B103,'[1]14'!B:J,9,0),"0")</f>
        <v>0</v>
      </c>
      <c r="DF103" s="103">
        <f>IFERROR(VLOOKUP(B103,'[1]14'!B:K,10,0),"0")</f>
        <v>0</v>
      </c>
      <c r="DG103" s="103">
        <f>IFERROR(VLOOKUP(B103,'[1]14'!B:L,11,0),"0")</f>
        <v>0</v>
      </c>
      <c r="DH103" s="101">
        <f t="shared" si="58"/>
        <v>0</v>
      </c>
      <c r="DI103" s="103">
        <f>IFERROR(VLOOKUP(B103,'[1]15'!B:D,3,0),"0")</f>
        <v>0</v>
      </c>
      <c r="DJ103" s="103">
        <f>IFERROR(VLOOKUP(B103,'[1]15'!B:E,4,0),"0")</f>
        <v>0</v>
      </c>
      <c r="DK103" s="103">
        <f>IFERROR(VLOOKUP(B103,'[1]15'!B:F,5,0),"0")</f>
        <v>0</v>
      </c>
      <c r="DL103" s="103">
        <f>IFERROR(VLOOKUP(B103,'[1]15'!B:J,9,0),"0")</f>
        <v>0</v>
      </c>
      <c r="DM103" s="103">
        <f>IFERROR(VLOOKUP(B103,'[1]15'!B:K,10,0),"0")</f>
        <v>0</v>
      </c>
      <c r="DN103" s="103">
        <f>IFERROR(VLOOKUP(B103,'[1]15'!B:L,11,0),"0")</f>
        <v>0</v>
      </c>
      <c r="DO103" s="101">
        <f t="shared" si="59"/>
        <v>0</v>
      </c>
      <c r="DP103" s="103">
        <f>IFERROR(VLOOKUP(B103,'[1]16'!B:D,3,0),"0")</f>
        <v>0</v>
      </c>
      <c r="DQ103" s="103">
        <f>IFERROR(VLOOKUP(B103,'[1]16'!B:E,4,0),"0")</f>
        <v>0</v>
      </c>
      <c r="DR103" s="103">
        <f>IFERROR(VLOOKUP(B103,'[1]16'!B:F,5,0),"0")</f>
        <v>0</v>
      </c>
      <c r="DS103" s="103">
        <f>IFERROR(VLOOKUP(B103,'[1]16'!B:J,9,0),"0")</f>
        <v>0</v>
      </c>
      <c r="DT103" s="103">
        <f>IFERROR(VLOOKUP(B103,'[1]16'!B:K,10,0),"0")</f>
        <v>0</v>
      </c>
      <c r="DU103" s="103">
        <f>IFERROR(VLOOKUP(B103,'[1]16'!B:L,11,0),"0")</f>
        <v>0</v>
      </c>
      <c r="DV103" s="101">
        <f t="shared" si="60"/>
        <v>0</v>
      </c>
      <c r="DW103" s="103">
        <f>IFERROR(VLOOKUP(B103,'[1]17'!B:D,3,0),"0")</f>
        <v>0</v>
      </c>
      <c r="DX103" s="103">
        <f>IFERROR(VLOOKUP(B103,'[1]17'!B:E,4,0),"0")</f>
        <v>0</v>
      </c>
      <c r="DY103" s="103">
        <f>IFERROR(VLOOKUP(B103,'[1]17'!B:F,5,0),"0")</f>
        <v>0</v>
      </c>
      <c r="DZ103" s="103">
        <f>IFERROR(VLOOKUP(B103,'[1]17'!B:J,9,0),"0")</f>
        <v>0</v>
      </c>
      <c r="EA103" s="103">
        <f>IFERROR(VLOOKUP(B103,'[1]17'!B:K,10,0),"0")</f>
        <v>0</v>
      </c>
      <c r="EB103" s="103">
        <f>IFERROR(VLOOKUP(B103,'[1]17'!B:L,11,0),"0")</f>
        <v>0</v>
      </c>
      <c r="EC103" s="101">
        <f t="shared" si="61"/>
        <v>0</v>
      </c>
      <c r="ED103" s="103">
        <f>IFERROR(VLOOKUP(B103,'[1]18'!B:D,3,0),"0")</f>
        <v>0</v>
      </c>
      <c r="EE103" s="103">
        <f>IFERROR(VLOOKUP(B103,'[1]18'!B:E,4,0),"0")</f>
        <v>0</v>
      </c>
      <c r="EF103" s="103">
        <f>IFERROR(VLOOKUP(B103,'[1]18'!B:F,5,0),"0")</f>
        <v>0</v>
      </c>
      <c r="EG103" s="103">
        <f>IFERROR(VLOOKUP(B103,'[1]18'!B:J,9,0),"0")</f>
        <v>0</v>
      </c>
      <c r="EH103" s="103">
        <f>IFERROR(VLOOKUP(B103,'[1]18'!B:K,10,0),"0")</f>
        <v>0</v>
      </c>
      <c r="EI103" s="103">
        <f>IFERROR(VLOOKUP(B103,'[1]18'!B:L,11,0),"0")</f>
        <v>0</v>
      </c>
      <c r="EJ103" s="101">
        <f t="shared" si="62"/>
        <v>0</v>
      </c>
      <c r="EK103" s="103">
        <f>IFERROR(VLOOKUP(B103,'[1]19'!B:D,3,0),"0")</f>
        <v>0</v>
      </c>
      <c r="EL103" s="103">
        <f>IFERROR(VLOOKUP(B103,'[1]19'!B:E,4,0),"0")</f>
        <v>0</v>
      </c>
      <c r="EM103" s="103">
        <f>IFERROR(VLOOKUP(B103,'[1]19'!B:F,5,0),"0")</f>
        <v>0</v>
      </c>
      <c r="EN103" s="103">
        <f>IFERROR(VLOOKUP(B103,'[1]19'!B:J,9,0),"0")</f>
        <v>0</v>
      </c>
      <c r="EO103" s="103">
        <f>IFERROR(VLOOKUP(B103,'[1]19'!B:K,10,0),"0")</f>
        <v>0</v>
      </c>
      <c r="EP103" s="103">
        <f>IFERROR(VLOOKUP(B103,'[1]19'!B:L,11,0),"0")</f>
        <v>0</v>
      </c>
      <c r="EQ103" s="101">
        <f t="shared" si="63"/>
        <v>0</v>
      </c>
      <c r="ER103" s="103">
        <f>IFERROR(VLOOKUP(B103,'[1]20'!B:D,3,0),"0")</f>
        <v>0</v>
      </c>
      <c r="ES103" s="103">
        <f>IFERROR(VLOOKUP(B103,'[1]20'!B:E,4,0),"0")</f>
        <v>0</v>
      </c>
      <c r="ET103" s="103">
        <f>IFERROR(VLOOKUP(B103,'[1]20'!B:F,5,0),"0")</f>
        <v>0</v>
      </c>
      <c r="EU103" s="103">
        <f>IFERROR(VLOOKUP(B103,'[1]20'!B:J,9,0),"0")</f>
        <v>0</v>
      </c>
      <c r="EV103" s="103">
        <f>IFERROR(VLOOKUP(B103,'[1]20'!B:K,10,0),"0")</f>
        <v>0</v>
      </c>
      <c r="EW103" s="103">
        <f>IFERROR(VLOOKUP(B103,'[1]20'!B:L,11,0),"0")</f>
        <v>0</v>
      </c>
      <c r="EX103" s="101">
        <f t="shared" si="64"/>
        <v>0</v>
      </c>
      <c r="EY103" s="103">
        <f>IFERROR(VLOOKUP(B103,'[1]21'!B:D,3,0),"0")</f>
        <v>0</v>
      </c>
      <c r="EZ103" s="103">
        <f>IFERROR(VLOOKUP(B103,'[1]21'!B:E,4,0),"0")</f>
        <v>0</v>
      </c>
      <c r="FA103" s="103">
        <f>IFERROR(VLOOKUP(B103,'[1]21'!B:F,5,0),"0")</f>
        <v>0</v>
      </c>
      <c r="FB103" s="103">
        <f>IFERROR(VLOOKUP(B103,'[1]21'!B:J,9,0),"0")</f>
        <v>0</v>
      </c>
      <c r="FC103" s="103">
        <f>IFERROR(VLOOKUP(B103,'[1]21'!B:K,10,0),"0")</f>
        <v>0</v>
      </c>
      <c r="FD103" s="103">
        <f>IFERROR(VLOOKUP(B103,'[1]21'!B:L,11,0),"0")</f>
        <v>0</v>
      </c>
      <c r="FE103" s="101">
        <f t="shared" si="65"/>
        <v>0</v>
      </c>
      <c r="FF103" s="103">
        <f>IFERROR(VLOOKUP(B103,'[1]22'!B:D,3,0),"0")</f>
        <v>0</v>
      </c>
      <c r="FG103" s="103">
        <f>IFERROR(VLOOKUP(B103,'[1]22'!B:E,4,0),"0")</f>
        <v>0</v>
      </c>
      <c r="FH103" s="103">
        <f>IFERROR(VLOOKUP(B103,'[1]22'!B:F,5,0),"0")</f>
        <v>0</v>
      </c>
      <c r="FI103" s="103">
        <f>IFERROR(VLOOKUP(B103,'[1]22'!B:J,9,0),"0")</f>
        <v>0</v>
      </c>
      <c r="FJ103" s="103">
        <f>IFERROR(VLOOKUP(B103,'[1]22'!B:K,10,0),"0")</f>
        <v>0</v>
      </c>
      <c r="FK103" s="103">
        <f>IFERROR(VLOOKUP(B103,'[1]22'!B:L,11,0),"0")</f>
        <v>0</v>
      </c>
      <c r="FL103" s="101">
        <f t="shared" si="66"/>
        <v>0</v>
      </c>
      <c r="FM103" s="103">
        <f>IFERROR(VLOOKUP(B103,'[1]23'!B:D,3,0),"0")</f>
        <v>0</v>
      </c>
      <c r="FN103" s="103">
        <f>IFERROR(VLOOKUP(B103,'[1]23'!B:E,4,0),"0")</f>
        <v>0</v>
      </c>
      <c r="FO103" s="103">
        <f>IFERROR(VLOOKUP(B103,'[1]23'!B:F,5,0),"0")</f>
        <v>0</v>
      </c>
      <c r="FP103" s="103">
        <f>IFERROR(VLOOKUP(B103,'[1]23'!B:J,9,0),"0")</f>
        <v>0</v>
      </c>
      <c r="FQ103" s="103">
        <f>IFERROR(VLOOKUP(B103,'[1]23'!B:K,10,0),"0")</f>
        <v>0</v>
      </c>
      <c r="FR103" s="103">
        <f>IFERROR(VLOOKUP(B103,'[1]23'!B:L,11,0),"0")</f>
        <v>0</v>
      </c>
      <c r="FS103" s="101">
        <f t="shared" si="67"/>
        <v>0</v>
      </c>
      <c r="FT103" s="103">
        <f>IFERROR(VLOOKUP(B103,'[1]24'!B:D,3,0),"0")</f>
        <v>0</v>
      </c>
      <c r="FU103" s="103">
        <f>IFERROR(VLOOKUP(B103,'[1]24'!B:E,4,0),"0")</f>
        <v>0</v>
      </c>
      <c r="FV103" s="103">
        <f>IFERROR(VLOOKUP(B103,'[1]24'!B:F,5,0),"0")</f>
        <v>0</v>
      </c>
      <c r="FW103" s="103">
        <f>IFERROR(VLOOKUP(B103,'[1]24'!B:J,9,0),"0")</f>
        <v>0</v>
      </c>
      <c r="FX103" s="103">
        <f>IFERROR(VLOOKUP(B103,'[1]24'!B:K,10,0),"0")</f>
        <v>0</v>
      </c>
      <c r="FY103" s="103">
        <f>IFERROR(VLOOKUP(B103,'[1]24'!B:L,11,0),"0")</f>
        <v>0</v>
      </c>
      <c r="FZ103" s="101">
        <f t="shared" si="68"/>
        <v>0</v>
      </c>
      <c r="GA103" s="103">
        <f>IFERROR(VLOOKUP(B103,'[1]25'!B:D,3,0),"0")</f>
        <v>0</v>
      </c>
      <c r="GB103" s="103">
        <f>IFERROR(VLOOKUP(B103,'[1]25'!B:E,4,0),"0")</f>
        <v>0</v>
      </c>
      <c r="GC103" s="103">
        <f>IFERROR(VLOOKUP(B103,'[1]25'!B:F,5,0),"0")</f>
        <v>0</v>
      </c>
      <c r="GD103" s="103">
        <f>IFERROR(VLOOKUP(B103,'[1]25'!B:J,9,0),"0")</f>
        <v>0</v>
      </c>
      <c r="GE103" s="103">
        <f>IFERROR(VLOOKUP(B103,'[1]25'!B:K,10,0),"0")</f>
        <v>0</v>
      </c>
      <c r="GF103" s="103">
        <f>IFERROR(VLOOKUP(B103,'[1]25'!B:L,11,0),"0")</f>
        <v>0</v>
      </c>
      <c r="GG103" s="101">
        <f t="shared" si="69"/>
        <v>0</v>
      </c>
      <c r="GH103" s="103">
        <f>IFERROR(VLOOKUP(B103,'[1]26'!B:D,3,0),"0")</f>
        <v>0</v>
      </c>
      <c r="GI103" s="103">
        <f>IFERROR(VLOOKUP(B103,'[1]26'!B:E,4,0),"0")</f>
        <v>0</v>
      </c>
      <c r="GJ103" s="103">
        <f>IFERROR(VLOOKUP(B103,'[1]26'!B:F,5,0),"0")</f>
        <v>0</v>
      </c>
      <c r="GK103" s="103">
        <f>IFERROR(VLOOKUP(B103,'[1]26'!B:J,9,0),"0")</f>
        <v>0</v>
      </c>
      <c r="GL103" s="103">
        <f>IFERROR(VLOOKUP(B103,'[1]26'!B:K,10,0),"0")</f>
        <v>0</v>
      </c>
      <c r="GM103" s="103">
        <f>IFERROR(VLOOKUP(B103,'[1]26'!B:L,11,0),"0")</f>
        <v>0</v>
      </c>
      <c r="GN103" s="101">
        <f t="shared" si="70"/>
        <v>0</v>
      </c>
      <c r="GO103" s="103">
        <f>IFERROR(VLOOKUP(B103,'[1]27'!B:D,3,0),"0")</f>
        <v>0</v>
      </c>
      <c r="GP103" s="103">
        <f>IFERROR(VLOOKUP(B103,'[1]27'!B:E,4,0),"0")</f>
        <v>0</v>
      </c>
      <c r="GQ103" s="103">
        <f>IFERROR(VLOOKUP(B103,'[1]27'!B:F,5,0),"0")</f>
        <v>0</v>
      </c>
      <c r="GR103" s="103">
        <f>IFERROR(VLOOKUP(B103,'[1]27'!B:J,9,0),"0")</f>
        <v>0</v>
      </c>
      <c r="GS103" s="103">
        <f>IFERROR(VLOOKUP(B103,'[1]27'!B:K,10,0),"0")</f>
        <v>0</v>
      </c>
      <c r="GT103" s="103">
        <f>IFERROR(VLOOKUP(B103,'[1]27'!B:L,11,0),"0")</f>
        <v>0</v>
      </c>
      <c r="GU103" s="101">
        <f t="shared" si="71"/>
        <v>0</v>
      </c>
      <c r="GV103" s="103">
        <f>IFERROR(VLOOKUP(B103,'[1]28'!B:D,3,0),"0")</f>
        <v>0</v>
      </c>
      <c r="GW103" s="103">
        <f>IFERROR(VLOOKUP(B103,'[1]28'!B:E,4,0),"0")</f>
        <v>0</v>
      </c>
      <c r="GX103" s="103">
        <f>IFERROR(VLOOKUP(B103,'[1]28'!B:F,5,0),"0")</f>
        <v>0</v>
      </c>
      <c r="GY103" s="103">
        <f>IFERROR(VLOOKUP(B103,'[1]28'!B:J,9,0),"0")</f>
        <v>0</v>
      </c>
      <c r="GZ103" s="103">
        <f>IFERROR(VLOOKUP(B103,'[1]28'!B:K,10,0),"0")</f>
        <v>0</v>
      </c>
      <c r="HA103" s="103">
        <f>IFERROR(VLOOKUP(B103,'[1]28'!B:L,11,0),"0")</f>
        <v>7</v>
      </c>
      <c r="HB103" s="101">
        <f t="shared" si="72"/>
        <v>7</v>
      </c>
      <c r="HC103" s="103">
        <f>IFERROR(VLOOKUP(B103,'[1]29'!B:D,3,0),"0")</f>
        <v>0</v>
      </c>
      <c r="HD103" s="103">
        <f>IFERROR(VLOOKUP(B103,'[1]29'!B:E,4,0),"0")</f>
        <v>0</v>
      </c>
      <c r="HE103" s="103">
        <f>IFERROR(VLOOKUP(B103,'[1]29'!B:F,5,0),"0")</f>
        <v>0</v>
      </c>
      <c r="HF103" s="103">
        <f>IFERROR(VLOOKUP(B103,'[1]29'!B:J,9,0),"0")</f>
        <v>0</v>
      </c>
      <c r="HG103" s="103">
        <f>IFERROR(VLOOKUP(B103,'[1]29'!B:K,10,0),"0")</f>
        <v>0</v>
      </c>
      <c r="HH103" s="103">
        <f>IFERROR(VLOOKUP(B103,'[1]29'!B:L,11,0),"0")</f>
        <v>0</v>
      </c>
      <c r="HI103" s="101">
        <f t="shared" si="73"/>
        <v>0</v>
      </c>
      <c r="HJ103" s="103">
        <f>IFERROR(VLOOKUP(B103,'[1]30'!B:D,3,0),"0")</f>
        <v>0</v>
      </c>
      <c r="HK103" s="103">
        <f>IFERROR(VLOOKUP(B103,'[1]30'!B:E,4,0),"0")</f>
        <v>0</v>
      </c>
      <c r="HL103" s="103">
        <f>IFERROR(VLOOKUP(B103,'[1]30'!B:F,5,0),"0")</f>
        <v>0</v>
      </c>
      <c r="HM103" s="103">
        <f>IFERROR(VLOOKUP(B103,'[1]30'!B:J,9,0),"0")</f>
        <v>0</v>
      </c>
      <c r="HN103" s="103">
        <f>IFERROR(VLOOKUP(B103,'[1]30'!B:K,10,0),"0")</f>
        <v>0</v>
      </c>
      <c r="HO103" s="103">
        <f>IFERROR(VLOOKUP(B103,'[1]30'!B:L,11,0),"0")</f>
        <v>0</v>
      </c>
      <c r="HP103" s="101">
        <f t="shared" si="74"/>
        <v>0</v>
      </c>
      <c r="HQ103" s="103">
        <f>IFERROR(VLOOKUP(B103,'[1]31'!B:D,3,0),"0")</f>
        <v>0</v>
      </c>
      <c r="HR103" s="103">
        <f>IFERROR(VLOOKUP(B103,'[1]31'!B:E,4,0),"0")</f>
        <v>0</v>
      </c>
      <c r="HS103" s="103">
        <f>IFERROR(VLOOKUP(B103,'[1]31'!B:F,5,0),"0")</f>
        <v>0</v>
      </c>
      <c r="HT103" s="103">
        <f>IFERROR(VLOOKUP(B103,'[1]31'!B:J,9,0),"0")</f>
        <v>0</v>
      </c>
      <c r="HU103" s="103">
        <f>IFERROR(VLOOKUP(B103,'[1]31'!B:K,10,0),"0")</f>
        <v>0</v>
      </c>
      <c r="HV103" s="103">
        <f>IFERROR(VLOOKUP(B103,'[1]31'!B:L,11,0),"0")</f>
        <v>0</v>
      </c>
      <c r="HW103" s="101">
        <f t="shared" si="75"/>
        <v>0</v>
      </c>
    </row>
    <row r="104" spans="1:231" x14ac:dyDescent="0.6">
      <c r="A104" s="83">
        <v>101</v>
      </c>
      <c r="B104" s="83">
        <v>1200003</v>
      </c>
      <c r="C104" s="84" t="s">
        <v>16963</v>
      </c>
      <c r="D104" s="83" t="s">
        <v>253</v>
      </c>
      <c r="E104" s="85">
        <v>30.3</v>
      </c>
      <c r="F104" s="99">
        <f t="shared" si="77"/>
        <v>0</v>
      </c>
      <c r="G104" s="100">
        <f t="shared" si="76"/>
        <v>0</v>
      </c>
      <c r="H104" s="100">
        <f t="shared" si="76"/>
        <v>0</v>
      </c>
      <c r="I104" s="100">
        <f t="shared" si="76"/>
        <v>0</v>
      </c>
      <c r="J104" s="100">
        <f t="shared" si="76"/>
        <v>0</v>
      </c>
      <c r="K104" s="100">
        <f t="shared" si="76"/>
        <v>0</v>
      </c>
      <c r="L104" s="100">
        <f t="shared" si="76"/>
        <v>0</v>
      </c>
      <c r="M104" s="101">
        <f t="shared" si="44"/>
        <v>0</v>
      </c>
      <c r="N104" s="102">
        <f t="shared" si="43"/>
        <v>0</v>
      </c>
      <c r="O104" s="103">
        <f>IFERROR(VLOOKUP(B104,'[1]1'!B:D,3,0),"0")</f>
        <v>0</v>
      </c>
      <c r="P104" s="103">
        <f>IFERROR(VLOOKUP(B104,'[1]1'!B:E,4,0),"0")</f>
        <v>0</v>
      </c>
      <c r="Q104" s="103">
        <f>IFERROR(VLOOKUP(B104,'[1]1'!B:F,5,0),"0")</f>
        <v>0</v>
      </c>
      <c r="R104" s="103">
        <f>IFERROR(VLOOKUP(B104,'[1]1'!B:J,9,0),"0")</f>
        <v>0</v>
      </c>
      <c r="S104" s="103">
        <f>IFERROR(VLOOKUP(B104,'[1]1'!B:K,10,0),"0")</f>
        <v>0</v>
      </c>
      <c r="T104" s="103">
        <f>IFERROR(VLOOKUP(B104,'[1]1'!B:L,11,0),"0")</f>
        <v>0</v>
      </c>
      <c r="U104" s="101">
        <f t="shared" si="45"/>
        <v>0</v>
      </c>
      <c r="V104" s="103">
        <f>IFERROR(VLOOKUP(B104,'[1]2'!B:D,3,0),"0")</f>
        <v>0</v>
      </c>
      <c r="W104" s="103">
        <f>IFERROR(VLOOKUP(B104,'[1]2'!B:E,4,0),"0")</f>
        <v>0</v>
      </c>
      <c r="X104" s="103">
        <f>IFERROR(VLOOKUP(B104,'[1]2'!B:F,5,0),"0")</f>
        <v>0</v>
      </c>
      <c r="Y104" s="103">
        <f>IFERROR(VLOOKUP(B104,'[1]2'!B:J,9,0),"0")</f>
        <v>0</v>
      </c>
      <c r="Z104" s="103">
        <f>IFERROR(VLOOKUP(B104,'[1]2'!B:K,10,0),"0")</f>
        <v>0</v>
      </c>
      <c r="AA104" s="103">
        <f>IFERROR(VLOOKUP(B104,'[1]2'!B:L,11,0),"0")</f>
        <v>0</v>
      </c>
      <c r="AB104" s="101">
        <f t="shared" si="46"/>
        <v>0</v>
      </c>
      <c r="AC104" s="103">
        <f>IFERROR(VLOOKUP(B104,'[1]3'!B:D,3,0),"0")</f>
        <v>0</v>
      </c>
      <c r="AD104" s="103">
        <f>IFERROR(VLOOKUP(B104,'[1]3'!B:E,4,0),"0")</f>
        <v>0</v>
      </c>
      <c r="AE104" s="103">
        <f>IFERROR(VLOOKUP(B104,'[1]3'!B:F,5,0),"0")</f>
        <v>0</v>
      </c>
      <c r="AF104" s="103">
        <f>IFERROR(VLOOKUP(B104,'[1]3'!B:J,9,0),"0")</f>
        <v>0</v>
      </c>
      <c r="AG104" s="103">
        <f>IFERROR(VLOOKUP(B104,'[1]3'!B:K,10,0),"0")</f>
        <v>0</v>
      </c>
      <c r="AH104" s="103">
        <f>IFERROR(VLOOKUP(B104,'[1]3'!B:L,11,0),"0")</f>
        <v>0</v>
      </c>
      <c r="AI104" s="101">
        <f t="shared" si="47"/>
        <v>0</v>
      </c>
      <c r="AJ104" s="103">
        <f>IFERROR(VLOOKUP(B104,'[1]4'!B:D,3,0),"0")</f>
        <v>0</v>
      </c>
      <c r="AK104" s="103">
        <f>IFERROR(VLOOKUP(B104,'[1]4'!B:E,4,0),"0")</f>
        <v>0</v>
      </c>
      <c r="AL104" s="103">
        <f>IFERROR(VLOOKUP(B104,'[1]4'!B:F,5,0),"0")</f>
        <v>0</v>
      </c>
      <c r="AM104" s="103">
        <f>IFERROR(VLOOKUP(B104,'[1]4'!B:J,9,0),"0")</f>
        <v>0</v>
      </c>
      <c r="AN104" s="103">
        <f>IFERROR(VLOOKUP(B104,'[1]4'!B:K,10,0),"0")</f>
        <v>0</v>
      </c>
      <c r="AO104" s="103">
        <f>IFERROR(VLOOKUP(B104,'[1]4'!B:L,11,0),"0")</f>
        <v>0</v>
      </c>
      <c r="AP104" s="101">
        <f t="shared" si="48"/>
        <v>0</v>
      </c>
      <c r="AQ104" s="103">
        <f>IFERROR(VLOOKUP(B104,'[1]5'!B:D,3,0),"0")</f>
        <v>0</v>
      </c>
      <c r="AR104" s="103">
        <f>IFERROR(VLOOKUP(B104,'[1]5'!B:E,4,0),"0")</f>
        <v>0</v>
      </c>
      <c r="AS104" s="103">
        <f>IFERROR(VLOOKUP(B104,'[1]5'!B:F,5,0),"0")</f>
        <v>0</v>
      </c>
      <c r="AT104" s="103">
        <f>IFERROR(VLOOKUP(B104,'[1]5'!B:J,9,0),"0")</f>
        <v>0</v>
      </c>
      <c r="AU104" s="103">
        <f>IFERROR(VLOOKUP(B104,'[1]5'!B:K,10,0),"0")</f>
        <v>0</v>
      </c>
      <c r="AV104" s="103">
        <f>IFERROR(VLOOKUP(B104,'[1]5'!B:L,11,0),"0")</f>
        <v>0</v>
      </c>
      <c r="AW104" s="101">
        <f t="shared" si="49"/>
        <v>0</v>
      </c>
      <c r="AX104" s="103">
        <f>IFERROR(VLOOKUP(B104,'[1]6'!B:D,3,0),"0")</f>
        <v>0</v>
      </c>
      <c r="AY104" s="103">
        <f>IFERROR(VLOOKUP(B104,'[1]6'!B:E,4,0),"0")</f>
        <v>0</v>
      </c>
      <c r="AZ104" s="103">
        <f>IFERROR(VLOOKUP(B104,'[1]6'!B:F,5,0),"0")</f>
        <v>0</v>
      </c>
      <c r="BA104" s="103">
        <f>IFERROR(VLOOKUP(B104,'[1]6'!B:J,9,0),"0")</f>
        <v>0</v>
      </c>
      <c r="BB104" s="103">
        <f>IFERROR(VLOOKUP(B104,'[1]6'!B:K,10,0),"0")</f>
        <v>0</v>
      </c>
      <c r="BC104" s="103">
        <f>IFERROR(VLOOKUP(B104,'[1]6'!B:L,11,0),"0")</f>
        <v>0</v>
      </c>
      <c r="BD104" s="101">
        <f t="shared" si="50"/>
        <v>0</v>
      </c>
      <c r="BE104" s="103">
        <f>IFERROR(VLOOKUP(B104,'[1]7'!B:D,3,0),"0")</f>
        <v>0</v>
      </c>
      <c r="BF104" s="103">
        <f>IFERROR(VLOOKUP(B104,'[1]7'!B:E,4,0),"0")</f>
        <v>0</v>
      </c>
      <c r="BG104" s="103">
        <f>IFERROR(VLOOKUP(B104,'[1]7'!B:F,5,0),"0")</f>
        <v>0</v>
      </c>
      <c r="BH104" s="103">
        <f>IFERROR(VLOOKUP(B104,'[1]7'!B:J,9,0),"0")</f>
        <v>0</v>
      </c>
      <c r="BI104" s="103">
        <f>IFERROR(VLOOKUP(B104,'[1]7'!B:K,10,0),"0")</f>
        <v>0</v>
      </c>
      <c r="BJ104" s="103">
        <f>IFERROR(VLOOKUP(B104,'[1]7'!B:L,11,0),"0")</f>
        <v>0</v>
      </c>
      <c r="BK104" s="101">
        <f t="shared" si="51"/>
        <v>0</v>
      </c>
      <c r="BL104" s="103">
        <f>IFERROR(VLOOKUP(B104,'[1]8'!B:D,3,0),"0")</f>
        <v>0</v>
      </c>
      <c r="BM104" s="103">
        <f>IFERROR(VLOOKUP(B104,'[1]8'!B:E,4,0),"0")</f>
        <v>0</v>
      </c>
      <c r="BN104" s="103">
        <f>IFERROR(VLOOKUP(B104,'[1]8'!B:F,5,0),"0")</f>
        <v>0</v>
      </c>
      <c r="BO104" s="103">
        <f>IFERROR(VLOOKUP(B104,'[1]8'!B:J,9,0),"0")</f>
        <v>0</v>
      </c>
      <c r="BP104" s="103">
        <f>IFERROR(VLOOKUP(B104,'[1]8'!B:K,10,0),"0")</f>
        <v>0</v>
      </c>
      <c r="BQ104" s="103">
        <f>IFERROR(VLOOKUP(B104,'[1]8'!B:L,11,0),"0")</f>
        <v>0</v>
      </c>
      <c r="BR104" s="101">
        <f t="shared" si="52"/>
        <v>0</v>
      </c>
      <c r="BS104" s="103">
        <f>IFERROR(VLOOKUP(B104,'[1]9'!B:D,3,0),"0")</f>
        <v>0</v>
      </c>
      <c r="BT104" s="103">
        <f>IFERROR(VLOOKUP(B104,'[1]9'!B:E,4,0),"0")</f>
        <v>0</v>
      </c>
      <c r="BU104" s="103">
        <f>IFERROR(VLOOKUP(B104,'[1]9'!B:F,5,0),"0")</f>
        <v>0</v>
      </c>
      <c r="BV104" s="103">
        <f>IFERROR(VLOOKUP(B104,'[1]9'!B:J,9,0),"0")</f>
        <v>0</v>
      </c>
      <c r="BW104" s="103">
        <f>IFERROR(VLOOKUP(B104,'[1]9'!B:K,10,0),"0")</f>
        <v>0</v>
      </c>
      <c r="BX104" s="103">
        <f>IFERROR(VLOOKUP(B104,'[1]9'!B:L,11,0),"0")</f>
        <v>0</v>
      </c>
      <c r="BY104" s="101">
        <f t="shared" si="53"/>
        <v>0</v>
      </c>
      <c r="BZ104" s="103">
        <f>IFERROR(VLOOKUP(B104,'[1]10'!B:D,3,0),"0")</f>
        <v>0</v>
      </c>
      <c r="CA104" s="103">
        <f>IFERROR(VLOOKUP(B104,'[1]10'!B:E,4,0),"0")</f>
        <v>0</v>
      </c>
      <c r="CB104" s="103">
        <f>IFERROR(VLOOKUP(B104,'[1]10'!B:F,5,0),"0")</f>
        <v>0</v>
      </c>
      <c r="CC104" s="103">
        <f>IFERROR(VLOOKUP(B104,'[1]10'!B:J,9,0),"0")</f>
        <v>0</v>
      </c>
      <c r="CD104" s="103">
        <f>IFERROR(VLOOKUP(B104,'[1]10'!B:K,10,0),"0")</f>
        <v>0</v>
      </c>
      <c r="CE104" s="103">
        <f>IFERROR(VLOOKUP(B104,'[1]10'!B:L,11,0),"0")</f>
        <v>0</v>
      </c>
      <c r="CF104" s="101">
        <f t="shared" si="54"/>
        <v>0</v>
      </c>
      <c r="CG104" s="103">
        <f>IFERROR(VLOOKUP(B104,'[1]11'!B:D,3,0),"0")</f>
        <v>0</v>
      </c>
      <c r="CH104" s="103">
        <f>IFERROR(VLOOKUP(B104,'[1]11'!B:E,4,0),"0")</f>
        <v>0</v>
      </c>
      <c r="CI104" s="103">
        <f>IFERROR(VLOOKUP(B104,'[1]11'!B:F,5,0),"0")</f>
        <v>0</v>
      </c>
      <c r="CJ104" s="103">
        <f>IFERROR(VLOOKUP(B104,'[1]11'!B:J,9,0),"0")</f>
        <v>0</v>
      </c>
      <c r="CK104" s="103">
        <f>IFERROR(VLOOKUP(B104,'[1]11'!B:K,10,0),"0")</f>
        <v>0</v>
      </c>
      <c r="CL104" s="103">
        <f>IFERROR(VLOOKUP(B104,'[1]11'!B:L,11,0),"0")</f>
        <v>0</v>
      </c>
      <c r="CM104" s="101">
        <f t="shared" si="55"/>
        <v>0</v>
      </c>
      <c r="CN104" s="103">
        <f>IFERROR(VLOOKUP(B104,'[1]12'!B:D,3,0),"0")</f>
        <v>0</v>
      </c>
      <c r="CO104" s="103">
        <f>IFERROR(VLOOKUP(B104,'[1]12'!B:E,4,0),"0")</f>
        <v>0</v>
      </c>
      <c r="CP104" s="103">
        <f>IFERROR(VLOOKUP(B104,'[1]12'!B:F,5,0),"0")</f>
        <v>0</v>
      </c>
      <c r="CQ104" s="103">
        <f>IFERROR(VLOOKUP(B104,'[1]12'!B:J,9,0),"0")</f>
        <v>0</v>
      </c>
      <c r="CR104" s="103">
        <f>IFERROR(VLOOKUP(B104,'[1]12'!B:K,10,0),"0")</f>
        <v>0</v>
      </c>
      <c r="CS104" s="103">
        <f>IFERROR(VLOOKUP(B104,'[1]12'!B:L,11,0),"0")</f>
        <v>0</v>
      </c>
      <c r="CT104" s="101">
        <f t="shared" si="56"/>
        <v>0</v>
      </c>
      <c r="CU104" s="103">
        <f>IFERROR(VLOOKUP(B104,'[1]13'!B:D,3,0),"0")</f>
        <v>0</v>
      </c>
      <c r="CV104" s="103">
        <f>IFERROR(VLOOKUP(B104,'[1]13'!B:E,4,0),"0")</f>
        <v>0</v>
      </c>
      <c r="CW104" s="103">
        <f>IFERROR(VLOOKUP(B104,'[1]13'!B:F,5,0),"0")</f>
        <v>0</v>
      </c>
      <c r="CX104" s="103">
        <f>IFERROR(VLOOKUP(B104,'[1]13'!B:J,9,0),"0")</f>
        <v>0</v>
      </c>
      <c r="CY104" s="103">
        <f>IFERROR(VLOOKUP(B104,'[1]13'!B:K,10,0),"0")</f>
        <v>0</v>
      </c>
      <c r="CZ104" s="103">
        <f>IFERROR(VLOOKUP(B104,'[1]13'!B:L,11,0),"0")</f>
        <v>0</v>
      </c>
      <c r="DA104" s="101">
        <f t="shared" si="57"/>
        <v>0</v>
      </c>
      <c r="DB104" s="103">
        <f>IFERROR(VLOOKUP(B104,'[1]14'!B:D,3,0),"0")</f>
        <v>0</v>
      </c>
      <c r="DC104" s="103">
        <f>IFERROR(VLOOKUP(B104,'[1]14'!B:E,4,0),"0")</f>
        <v>0</v>
      </c>
      <c r="DD104" s="103">
        <f>IFERROR(VLOOKUP(B104,'[1]14'!B:F,5,0),"0")</f>
        <v>0</v>
      </c>
      <c r="DE104" s="103">
        <f>IFERROR(VLOOKUP(B104,'[1]14'!B:J,9,0),"0")</f>
        <v>0</v>
      </c>
      <c r="DF104" s="103">
        <f>IFERROR(VLOOKUP(B104,'[1]14'!B:K,10,0),"0")</f>
        <v>0</v>
      </c>
      <c r="DG104" s="103">
        <f>IFERROR(VLOOKUP(B104,'[1]14'!B:L,11,0),"0")</f>
        <v>0</v>
      </c>
      <c r="DH104" s="101">
        <f t="shared" si="58"/>
        <v>0</v>
      </c>
      <c r="DI104" s="103">
        <f>IFERROR(VLOOKUP(B104,'[1]15'!B:D,3,0),"0")</f>
        <v>0</v>
      </c>
      <c r="DJ104" s="103">
        <f>IFERROR(VLOOKUP(B104,'[1]15'!B:E,4,0),"0")</f>
        <v>0</v>
      </c>
      <c r="DK104" s="103">
        <f>IFERROR(VLOOKUP(B104,'[1]15'!B:F,5,0),"0")</f>
        <v>0</v>
      </c>
      <c r="DL104" s="103">
        <f>IFERROR(VLOOKUP(B104,'[1]15'!B:J,9,0),"0")</f>
        <v>0</v>
      </c>
      <c r="DM104" s="103">
        <f>IFERROR(VLOOKUP(B104,'[1]15'!B:K,10,0),"0")</f>
        <v>0</v>
      </c>
      <c r="DN104" s="103">
        <f>IFERROR(VLOOKUP(B104,'[1]15'!B:L,11,0),"0")</f>
        <v>0</v>
      </c>
      <c r="DO104" s="101">
        <f t="shared" si="59"/>
        <v>0</v>
      </c>
      <c r="DP104" s="103">
        <f>IFERROR(VLOOKUP(B104,'[1]16'!B:D,3,0),"0")</f>
        <v>0</v>
      </c>
      <c r="DQ104" s="103">
        <f>IFERROR(VLOOKUP(B104,'[1]16'!B:E,4,0),"0")</f>
        <v>0</v>
      </c>
      <c r="DR104" s="103">
        <f>IFERROR(VLOOKUP(B104,'[1]16'!B:F,5,0),"0")</f>
        <v>0</v>
      </c>
      <c r="DS104" s="103">
        <f>IFERROR(VLOOKUP(B104,'[1]16'!B:J,9,0),"0")</f>
        <v>0</v>
      </c>
      <c r="DT104" s="103">
        <f>IFERROR(VLOOKUP(B104,'[1]16'!B:K,10,0),"0")</f>
        <v>0</v>
      </c>
      <c r="DU104" s="103">
        <f>IFERROR(VLOOKUP(B104,'[1]16'!B:L,11,0),"0")</f>
        <v>0</v>
      </c>
      <c r="DV104" s="101">
        <f t="shared" si="60"/>
        <v>0</v>
      </c>
      <c r="DW104" s="103">
        <f>IFERROR(VLOOKUP(B104,'[1]17'!B:D,3,0),"0")</f>
        <v>0</v>
      </c>
      <c r="DX104" s="103">
        <f>IFERROR(VLOOKUP(B104,'[1]17'!B:E,4,0),"0")</f>
        <v>0</v>
      </c>
      <c r="DY104" s="103">
        <f>IFERROR(VLOOKUP(B104,'[1]17'!B:F,5,0),"0")</f>
        <v>0</v>
      </c>
      <c r="DZ104" s="103">
        <f>IFERROR(VLOOKUP(B104,'[1]17'!B:J,9,0),"0")</f>
        <v>0</v>
      </c>
      <c r="EA104" s="103">
        <f>IFERROR(VLOOKUP(B104,'[1]17'!B:K,10,0),"0")</f>
        <v>0</v>
      </c>
      <c r="EB104" s="103">
        <f>IFERROR(VLOOKUP(B104,'[1]17'!B:L,11,0),"0")</f>
        <v>0</v>
      </c>
      <c r="EC104" s="101">
        <f t="shared" si="61"/>
        <v>0</v>
      </c>
      <c r="ED104" s="103">
        <f>IFERROR(VLOOKUP(B104,'[1]18'!B:D,3,0),"0")</f>
        <v>0</v>
      </c>
      <c r="EE104" s="103">
        <f>IFERROR(VLOOKUP(B104,'[1]18'!B:E,4,0),"0")</f>
        <v>0</v>
      </c>
      <c r="EF104" s="103">
        <f>IFERROR(VLOOKUP(B104,'[1]18'!B:F,5,0),"0")</f>
        <v>0</v>
      </c>
      <c r="EG104" s="103">
        <f>IFERROR(VLOOKUP(B104,'[1]18'!B:J,9,0),"0")</f>
        <v>0</v>
      </c>
      <c r="EH104" s="103">
        <f>IFERROR(VLOOKUP(B104,'[1]18'!B:K,10,0),"0")</f>
        <v>0</v>
      </c>
      <c r="EI104" s="103">
        <f>IFERROR(VLOOKUP(B104,'[1]18'!B:L,11,0),"0")</f>
        <v>0</v>
      </c>
      <c r="EJ104" s="101">
        <f t="shared" si="62"/>
        <v>0</v>
      </c>
      <c r="EK104" s="103">
        <f>IFERROR(VLOOKUP(B104,'[1]19'!B:D,3,0),"0")</f>
        <v>0</v>
      </c>
      <c r="EL104" s="103">
        <f>IFERROR(VLOOKUP(B104,'[1]19'!B:E,4,0),"0")</f>
        <v>0</v>
      </c>
      <c r="EM104" s="103">
        <f>IFERROR(VLOOKUP(B104,'[1]19'!B:F,5,0),"0")</f>
        <v>0</v>
      </c>
      <c r="EN104" s="103">
        <f>IFERROR(VLOOKUP(B104,'[1]19'!B:J,9,0),"0")</f>
        <v>0</v>
      </c>
      <c r="EO104" s="103">
        <f>IFERROR(VLOOKUP(B104,'[1]19'!B:K,10,0),"0")</f>
        <v>0</v>
      </c>
      <c r="EP104" s="103">
        <f>IFERROR(VLOOKUP(B104,'[1]19'!B:L,11,0),"0")</f>
        <v>0</v>
      </c>
      <c r="EQ104" s="101">
        <f t="shared" si="63"/>
        <v>0</v>
      </c>
      <c r="ER104" s="103">
        <f>IFERROR(VLOOKUP(B104,'[1]20'!B:D,3,0),"0")</f>
        <v>0</v>
      </c>
      <c r="ES104" s="103">
        <f>IFERROR(VLOOKUP(B104,'[1]20'!B:E,4,0),"0")</f>
        <v>0</v>
      </c>
      <c r="ET104" s="103">
        <f>IFERROR(VLOOKUP(B104,'[1]20'!B:F,5,0),"0")</f>
        <v>0</v>
      </c>
      <c r="EU104" s="103">
        <f>IFERROR(VLOOKUP(B104,'[1]20'!B:J,9,0),"0")</f>
        <v>0</v>
      </c>
      <c r="EV104" s="103">
        <f>IFERROR(VLOOKUP(B104,'[1]20'!B:K,10,0),"0")</f>
        <v>0</v>
      </c>
      <c r="EW104" s="103">
        <f>IFERROR(VLOOKUP(B104,'[1]20'!B:L,11,0),"0")</f>
        <v>0</v>
      </c>
      <c r="EX104" s="101">
        <f t="shared" si="64"/>
        <v>0</v>
      </c>
      <c r="EY104" s="103">
        <f>IFERROR(VLOOKUP(B104,'[1]21'!B:D,3,0),"0")</f>
        <v>0</v>
      </c>
      <c r="EZ104" s="103">
        <f>IFERROR(VLOOKUP(B104,'[1]21'!B:E,4,0),"0")</f>
        <v>0</v>
      </c>
      <c r="FA104" s="103">
        <f>IFERROR(VLOOKUP(B104,'[1]21'!B:F,5,0),"0")</f>
        <v>0</v>
      </c>
      <c r="FB104" s="103">
        <f>IFERROR(VLOOKUP(B104,'[1]21'!B:J,9,0),"0")</f>
        <v>0</v>
      </c>
      <c r="FC104" s="103">
        <f>IFERROR(VLOOKUP(B104,'[1]21'!B:K,10,0),"0")</f>
        <v>0</v>
      </c>
      <c r="FD104" s="103">
        <f>IFERROR(VLOOKUP(B104,'[1]21'!B:L,11,0),"0")</f>
        <v>0</v>
      </c>
      <c r="FE104" s="101">
        <f t="shared" si="65"/>
        <v>0</v>
      </c>
      <c r="FF104" s="103">
        <f>IFERROR(VLOOKUP(B104,'[1]22'!B:D,3,0),"0")</f>
        <v>0</v>
      </c>
      <c r="FG104" s="103">
        <f>IFERROR(VLOOKUP(B104,'[1]22'!B:E,4,0),"0")</f>
        <v>0</v>
      </c>
      <c r="FH104" s="103">
        <f>IFERROR(VLOOKUP(B104,'[1]22'!B:F,5,0),"0")</f>
        <v>0</v>
      </c>
      <c r="FI104" s="103">
        <f>IFERROR(VLOOKUP(B104,'[1]22'!B:J,9,0),"0")</f>
        <v>0</v>
      </c>
      <c r="FJ104" s="103">
        <f>IFERROR(VLOOKUP(B104,'[1]22'!B:K,10,0),"0")</f>
        <v>0</v>
      </c>
      <c r="FK104" s="103">
        <f>IFERROR(VLOOKUP(B104,'[1]22'!B:L,11,0),"0")</f>
        <v>0</v>
      </c>
      <c r="FL104" s="101">
        <f t="shared" si="66"/>
        <v>0</v>
      </c>
      <c r="FM104" s="103">
        <f>IFERROR(VLOOKUP(B104,'[1]23'!B:D,3,0),"0")</f>
        <v>0</v>
      </c>
      <c r="FN104" s="103">
        <f>IFERROR(VLOOKUP(B104,'[1]23'!B:E,4,0),"0")</f>
        <v>0</v>
      </c>
      <c r="FO104" s="103">
        <f>IFERROR(VLOOKUP(B104,'[1]23'!B:F,5,0),"0")</f>
        <v>0</v>
      </c>
      <c r="FP104" s="103">
        <f>IFERROR(VLOOKUP(B104,'[1]23'!B:J,9,0),"0")</f>
        <v>0</v>
      </c>
      <c r="FQ104" s="103">
        <f>IFERROR(VLOOKUP(B104,'[1]23'!B:K,10,0),"0")</f>
        <v>0</v>
      </c>
      <c r="FR104" s="103">
        <f>IFERROR(VLOOKUP(B104,'[1]23'!B:L,11,0),"0")</f>
        <v>0</v>
      </c>
      <c r="FS104" s="101">
        <f t="shared" si="67"/>
        <v>0</v>
      </c>
      <c r="FT104" s="103">
        <f>IFERROR(VLOOKUP(B104,'[1]24'!B:D,3,0),"0")</f>
        <v>0</v>
      </c>
      <c r="FU104" s="103">
        <f>IFERROR(VLOOKUP(B104,'[1]24'!B:E,4,0),"0")</f>
        <v>0</v>
      </c>
      <c r="FV104" s="103">
        <f>IFERROR(VLOOKUP(B104,'[1]24'!B:F,5,0),"0")</f>
        <v>0</v>
      </c>
      <c r="FW104" s="103">
        <f>IFERROR(VLOOKUP(B104,'[1]24'!B:J,9,0),"0")</f>
        <v>0</v>
      </c>
      <c r="FX104" s="103">
        <f>IFERROR(VLOOKUP(B104,'[1]24'!B:K,10,0),"0")</f>
        <v>0</v>
      </c>
      <c r="FY104" s="103">
        <f>IFERROR(VLOOKUP(B104,'[1]24'!B:L,11,0),"0")</f>
        <v>0</v>
      </c>
      <c r="FZ104" s="101">
        <f t="shared" si="68"/>
        <v>0</v>
      </c>
      <c r="GA104" s="103">
        <f>IFERROR(VLOOKUP(B104,'[1]25'!B:D,3,0),"0")</f>
        <v>0</v>
      </c>
      <c r="GB104" s="103">
        <f>IFERROR(VLOOKUP(B104,'[1]25'!B:E,4,0),"0")</f>
        <v>0</v>
      </c>
      <c r="GC104" s="103">
        <f>IFERROR(VLOOKUP(B104,'[1]25'!B:F,5,0),"0")</f>
        <v>0</v>
      </c>
      <c r="GD104" s="103">
        <f>IFERROR(VLOOKUP(B104,'[1]25'!B:J,9,0),"0")</f>
        <v>0</v>
      </c>
      <c r="GE104" s="103">
        <f>IFERROR(VLOOKUP(B104,'[1]25'!B:K,10,0),"0")</f>
        <v>0</v>
      </c>
      <c r="GF104" s="103">
        <f>IFERROR(VLOOKUP(B104,'[1]25'!B:L,11,0),"0")</f>
        <v>0</v>
      </c>
      <c r="GG104" s="101">
        <f t="shared" si="69"/>
        <v>0</v>
      </c>
      <c r="GH104" s="103">
        <f>IFERROR(VLOOKUP(B104,'[1]26'!B:D,3,0),"0")</f>
        <v>0</v>
      </c>
      <c r="GI104" s="103">
        <f>IFERROR(VLOOKUP(B104,'[1]26'!B:E,4,0),"0")</f>
        <v>0</v>
      </c>
      <c r="GJ104" s="103">
        <f>IFERROR(VLOOKUP(B104,'[1]26'!B:F,5,0),"0")</f>
        <v>0</v>
      </c>
      <c r="GK104" s="103">
        <f>IFERROR(VLOOKUP(B104,'[1]26'!B:J,9,0),"0")</f>
        <v>0</v>
      </c>
      <c r="GL104" s="103">
        <f>IFERROR(VLOOKUP(B104,'[1]26'!B:K,10,0),"0")</f>
        <v>0</v>
      </c>
      <c r="GM104" s="103">
        <f>IFERROR(VLOOKUP(B104,'[1]26'!B:L,11,0),"0")</f>
        <v>0</v>
      </c>
      <c r="GN104" s="101">
        <f t="shared" si="70"/>
        <v>0</v>
      </c>
      <c r="GO104" s="103">
        <f>IFERROR(VLOOKUP(B104,'[1]27'!B:D,3,0),"0")</f>
        <v>0</v>
      </c>
      <c r="GP104" s="103">
        <f>IFERROR(VLOOKUP(B104,'[1]27'!B:E,4,0),"0")</f>
        <v>0</v>
      </c>
      <c r="GQ104" s="103">
        <f>IFERROR(VLOOKUP(B104,'[1]27'!B:F,5,0),"0")</f>
        <v>0</v>
      </c>
      <c r="GR104" s="103">
        <f>IFERROR(VLOOKUP(B104,'[1]27'!B:J,9,0),"0")</f>
        <v>0</v>
      </c>
      <c r="GS104" s="103">
        <f>IFERROR(VLOOKUP(B104,'[1]27'!B:K,10,0),"0")</f>
        <v>0</v>
      </c>
      <c r="GT104" s="103">
        <f>IFERROR(VLOOKUP(B104,'[1]27'!B:L,11,0),"0")</f>
        <v>0</v>
      </c>
      <c r="GU104" s="101">
        <f t="shared" si="71"/>
        <v>0</v>
      </c>
      <c r="GV104" s="103">
        <f>IFERROR(VLOOKUP(B104,'[1]28'!B:D,3,0),"0")</f>
        <v>0</v>
      </c>
      <c r="GW104" s="103">
        <f>IFERROR(VLOOKUP(B104,'[1]28'!B:E,4,0),"0")</f>
        <v>0</v>
      </c>
      <c r="GX104" s="103">
        <f>IFERROR(VLOOKUP(B104,'[1]28'!B:F,5,0),"0")</f>
        <v>0</v>
      </c>
      <c r="GY104" s="103">
        <f>IFERROR(VLOOKUP(B104,'[1]28'!B:J,9,0),"0")</f>
        <v>0</v>
      </c>
      <c r="GZ104" s="103">
        <f>IFERROR(VLOOKUP(B104,'[1]28'!B:K,10,0),"0")</f>
        <v>0</v>
      </c>
      <c r="HA104" s="103">
        <f>IFERROR(VLOOKUP(B104,'[1]28'!B:L,11,0),"0")</f>
        <v>0</v>
      </c>
      <c r="HB104" s="101">
        <f t="shared" si="72"/>
        <v>0</v>
      </c>
      <c r="HC104" s="103">
        <f>IFERROR(VLOOKUP(B104,'[1]29'!B:D,3,0),"0")</f>
        <v>0</v>
      </c>
      <c r="HD104" s="103">
        <f>IFERROR(VLOOKUP(B104,'[1]29'!B:E,4,0),"0")</f>
        <v>0</v>
      </c>
      <c r="HE104" s="103">
        <f>IFERROR(VLOOKUP(B104,'[1]29'!B:F,5,0),"0")</f>
        <v>0</v>
      </c>
      <c r="HF104" s="103">
        <f>IFERROR(VLOOKUP(B104,'[1]29'!B:J,9,0),"0")</f>
        <v>0</v>
      </c>
      <c r="HG104" s="103">
        <f>IFERROR(VLOOKUP(B104,'[1]29'!B:K,10,0),"0")</f>
        <v>0</v>
      </c>
      <c r="HH104" s="103">
        <f>IFERROR(VLOOKUP(B104,'[1]29'!B:L,11,0),"0")</f>
        <v>0</v>
      </c>
      <c r="HI104" s="101">
        <f t="shared" si="73"/>
        <v>0</v>
      </c>
      <c r="HJ104" s="103">
        <f>IFERROR(VLOOKUP(B104,'[1]30'!B:D,3,0),"0")</f>
        <v>0</v>
      </c>
      <c r="HK104" s="103">
        <f>IFERROR(VLOOKUP(B104,'[1]30'!B:E,4,0),"0")</f>
        <v>0</v>
      </c>
      <c r="HL104" s="103">
        <f>IFERROR(VLOOKUP(B104,'[1]30'!B:F,5,0),"0")</f>
        <v>0</v>
      </c>
      <c r="HM104" s="103">
        <f>IFERROR(VLOOKUP(B104,'[1]30'!B:J,9,0),"0")</f>
        <v>0</v>
      </c>
      <c r="HN104" s="103">
        <f>IFERROR(VLOOKUP(B104,'[1]30'!B:K,10,0),"0")</f>
        <v>0</v>
      </c>
      <c r="HO104" s="103">
        <f>IFERROR(VLOOKUP(B104,'[1]30'!B:L,11,0),"0")</f>
        <v>0</v>
      </c>
      <c r="HP104" s="101">
        <f t="shared" si="74"/>
        <v>0</v>
      </c>
      <c r="HQ104" s="103">
        <f>IFERROR(VLOOKUP(B104,'[1]31'!B:D,3,0),"0")</f>
        <v>0</v>
      </c>
      <c r="HR104" s="103">
        <f>IFERROR(VLOOKUP(B104,'[1]31'!B:E,4,0),"0")</f>
        <v>0</v>
      </c>
      <c r="HS104" s="103">
        <f>IFERROR(VLOOKUP(B104,'[1]31'!B:F,5,0),"0")</f>
        <v>0</v>
      </c>
      <c r="HT104" s="103">
        <f>IFERROR(VLOOKUP(B104,'[1]31'!B:J,9,0),"0")</f>
        <v>0</v>
      </c>
      <c r="HU104" s="103">
        <f>IFERROR(VLOOKUP(B104,'[1]31'!B:K,10,0),"0")</f>
        <v>0</v>
      </c>
      <c r="HV104" s="103">
        <f>IFERROR(VLOOKUP(B104,'[1]31'!B:L,11,0),"0")</f>
        <v>0</v>
      </c>
      <c r="HW104" s="101">
        <f t="shared" si="75"/>
        <v>0</v>
      </c>
    </row>
    <row r="105" spans="1:231" x14ac:dyDescent="0.6">
      <c r="A105" s="83">
        <v>102</v>
      </c>
      <c r="B105" s="83">
        <v>1200004</v>
      </c>
      <c r="C105" s="84" t="s">
        <v>16964</v>
      </c>
      <c r="D105" s="83" t="s">
        <v>172</v>
      </c>
      <c r="E105" s="85">
        <v>0</v>
      </c>
      <c r="F105" s="99">
        <f t="shared" si="77"/>
        <v>0</v>
      </c>
      <c r="G105" s="100">
        <f t="shared" si="76"/>
        <v>0</v>
      </c>
      <c r="H105" s="100">
        <f t="shared" si="76"/>
        <v>0</v>
      </c>
      <c r="I105" s="100">
        <f t="shared" si="76"/>
        <v>0</v>
      </c>
      <c r="J105" s="100">
        <f t="shared" si="76"/>
        <v>0</v>
      </c>
      <c r="K105" s="100">
        <f t="shared" si="76"/>
        <v>0</v>
      </c>
      <c r="L105" s="100">
        <f t="shared" si="76"/>
        <v>0</v>
      </c>
      <c r="M105" s="101">
        <f t="shared" si="44"/>
        <v>0</v>
      </c>
      <c r="N105" s="102">
        <f t="shared" si="43"/>
        <v>0</v>
      </c>
      <c r="O105" s="103">
        <f>IFERROR(VLOOKUP(B105,'[1]1'!B:D,3,0),"0")</f>
        <v>0</v>
      </c>
      <c r="P105" s="103">
        <f>IFERROR(VLOOKUP(B105,'[1]1'!B:E,4,0),"0")</f>
        <v>0</v>
      </c>
      <c r="Q105" s="103">
        <f>IFERROR(VLOOKUP(B105,'[1]1'!B:F,5,0),"0")</f>
        <v>0</v>
      </c>
      <c r="R105" s="103">
        <f>IFERROR(VLOOKUP(B105,'[1]1'!B:J,9,0),"0")</f>
        <v>0</v>
      </c>
      <c r="S105" s="103">
        <f>IFERROR(VLOOKUP(B105,'[1]1'!B:K,10,0),"0")</f>
        <v>0</v>
      </c>
      <c r="T105" s="103">
        <f>IFERROR(VLOOKUP(B105,'[1]1'!B:L,11,0),"0")</f>
        <v>0</v>
      </c>
      <c r="U105" s="101">
        <f t="shared" si="45"/>
        <v>0</v>
      </c>
      <c r="V105" s="103">
        <f>IFERROR(VLOOKUP(B105,'[1]2'!B:D,3,0),"0")</f>
        <v>0</v>
      </c>
      <c r="W105" s="103">
        <f>IFERROR(VLOOKUP(B105,'[1]2'!B:E,4,0),"0")</f>
        <v>0</v>
      </c>
      <c r="X105" s="103">
        <f>IFERROR(VLOOKUP(B105,'[1]2'!B:F,5,0),"0")</f>
        <v>0</v>
      </c>
      <c r="Y105" s="103">
        <f>IFERROR(VLOOKUP(B105,'[1]2'!B:J,9,0),"0")</f>
        <v>0</v>
      </c>
      <c r="Z105" s="103">
        <f>IFERROR(VLOOKUP(B105,'[1]2'!B:K,10,0),"0")</f>
        <v>0</v>
      </c>
      <c r="AA105" s="103">
        <f>IFERROR(VLOOKUP(B105,'[1]2'!B:L,11,0),"0")</f>
        <v>0</v>
      </c>
      <c r="AB105" s="101">
        <f t="shared" si="46"/>
        <v>0</v>
      </c>
      <c r="AC105" s="103">
        <f>IFERROR(VLOOKUP(B105,'[1]3'!B:D,3,0),"0")</f>
        <v>0</v>
      </c>
      <c r="AD105" s="103">
        <f>IFERROR(VLOOKUP(B105,'[1]3'!B:E,4,0),"0")</f>
        <v>0</v>
      </c>
      <c r="AE105" s="103">
        <f>IFERROR(VLOOKUP(B105,'[1]3'!B:F,5,0),"0")</f>
        <v>0</v>
      </c>
      <c r="AF105" s="103">
        <f>IFERROR(VLOOKUP(B105,'[1]3'!B:J,9,0),"0")</f>
        <v>0</v>
      </c>
      <c r="AG105" s="103">
        <f>IFERROR(VLOOKUP(B105,'[1]3'!B:K,10,0),"0")</f>
        <v>0</v>
      </c>
      <c r="AH105" s="103">
        <f>IFERROR(VLOOKUP(B105,'[1]3'!B:L,11,0),"0")</f>
        <v>0</v>
      </c>
      <c r="AI105" s="101">
        <f t="shared" si="47"/>
        <v>0</v>
      </c>
      <c r="AJ105" s="103">
        <f>IFERROR(VLOOKUP(B105,'[1]4'!B:D,3,0),"0")</f>
        <v>0</v>
      </c>
      <c r="AK105" s="103">
        <f>IFERROR(VLOOKUP(B105,'[1]4'!B:E,4,0),"0")</f>
        <v>0</v>
      </c>
      <c r="AL105" s="103">
        <f>IFERROR(VLOOKUP(B105,'[1]4'!B:F,5,0),"0")</f>
        <v>0</v>
      </c>
      <c r="AM105" s="103">
        <f>IFERROR(VLOOKUP(B105,'[1]4'!B:J,9,0),"0")</f>
        <v>0</v>
      </c>
      <c r="AN105" s="103">
        <f>IFERROR(VLOOKUP(B105,'[1]4'!B:K,10,0),"0")</f>
        <v>0</v>
      </c>
      <c r="AO105" s="103">
        <f>IFERROR(VLOOKUP(B105,'[1]4'!B:L,11,0),"0")</f>
        <v>0</v>
      </c>
      <c r="AP105" s="101">
        <f t="shared" si="48"/>
        <v>0</v>
      </c>
      <c r="AQ105" s="103">
        <f>IFERROR(VLOOKUP(B105,'[1]5'!B:D,3,0),"0")</f>
        <v>0</v>
      </c>
      <c r="AR105" s="103">
        <f>IFERROR(VLOOKUP(B105,'[1]5'!B:E,4,0),"0")</f>
        <v>0</v>
      </c>
      <c r="AS105" s="103">
        <f>IFERROR(VLOOKUP(B105,'[1]5'!B:F,5,0),"0")</f>
        <v>0</v>
      </c>
      <c r="AT105" s="103">
        <f>IFERROR(VLOOKUP(B105,'[1]5'!B:J,9,0),"0")</f>
        <v>0</v>
      </c>
      <c r="AU105" s="103">
        <f>IFERROR(VLOOKUP(B105,'[1]5'!B:K,10,0),"0")</f>
        <v>0</v>
      </c>
      <c r="AV105" s="103">
        <f>IFERROR(VLOOKUP(B105,'[1]5'!B:L,11,0),"0")</f>
        <v>0</v>
      </c>
      <c r="AW105" s="101">
        <f t="shared" si="49"/>
        <v>0</v>
      </c>
      <c r="AX105" s="103">
        <f>IFERROR(VLOOKUP(B105,'[1]6'!B:D,3,0),"0")</f>
        <v>0</v>
      </c>
      <c r="AY105" s="103">
        <f>IFERROR(VLOOKUP(B105,'[1]6'!B:E,4,0),"0")</f>
        <v>0</v>
      </c>
      <c r="AZ105" s="103">
        <f>IFERROR(VLOOKUP(B105,'[1]6'!B:F,5,0),"0")</f>
        <v>0</v>
      </c>
      <c r="BA105" s="103">
        <f>IFERROR(VLOOKUP(B105,'[1]6'!B:J,9,0),"0")</f>
        <v>0</v>
      </c>
      <c r="BB105" s="103">
        <f>IFERROR(VLOOKUP(B105,'[1]6'!B:K,10,0),"0")</f>
        <v>0</v>
      </c>
      <c r="BC105" s="103">
        <f>IFERROR(VLOOKUP(B105,'[1]6'!B:L,11,0),"0")</f>
        <v>0</v>
      </c>
      <c r="BD105" s="101">
        <f t="shared" si="50"/>
        <v>0</v>
      </c>
      <c r="BE105" s="103">
        <f>IFERROR(VLOOKUP(B105,'[1]7'!B:D,3,0),"0")</f>
        <v>0</v>
      </c>
      <c r="BF105" s="103">
        <f>IFERROR(VLOOKUP(B105,'[1]7'!B:E,4,0),"0")</f>
        <v>0</v>
      </c>
      <c r="BG105" s="103">
        <f>IFERROR(VLOOKUP(B105,'[1]7'!B:F,5,0),"0")</f>
        <v>0</v>
      </c>
      <c r="BH105" s="103">
        <f>IFERROR(VLOOKUP(B105,'[1]7'!B:J,9,0),"0")</f>
        <v>0</v>
      </c>
      <c r="BI105" s="103">
        <f>IFERROR(VLOOKUP(B105,'[1]7'!B:K,10,0),"0")</f>
        <v>0</v>
      </c>
      <c r="BJ105" s="103">
        <f>IFERROR(VLOOKUP(B105,'[1]7'!B:L,11,0),"0")</f>
        <v>0</v>
      </c>
      <c r="BK105" s="101">
        <f t="shared" si="51"/>
        <v>0</v>
      </c>
      <c r="BL105" s="103">
        <f>IFERROR(VLOOKUP(B105,'[1]8'!B:D,3,0),"0")</f>
        <v>0</v>
      </c>
      <c r="BM105" s="103">
        <f>IFERROR(VLOOKUP(B105,'[1]8'!B:E,4,0),"0")</f>
        <v>0</v>
      </c>
      <c r="BN105" s="103">
        <f>IFERROR(VLOOKUP(B105,'[1]8'!B:F,5,0),"0")</f>
        <v>0</v>
      </c>
      <c r="BO105" s="103">
        <f>IFERROR(VLOOKUP(B105,'[1]8'!B:J,9,0),"0")</f>
        <v>0</v>
      </c>
      <c r="BP105" s="103">
        <f>IFERROR(VLOOKUP(B105,'[1]8'!B:K,10,0),"0")</f>
        <v>0</v>
      </c>
      <c r="BQ105" s="103">
        <f>IFERROR(VLOOKUP(B105,'[1]8'!B:L,11,0),"0")</f>
        <v>0</v>
      </c>
      <c r="BR105" s="101">
        <f t="shared" si="52"/>
        <v>0</v>
      </c>
      <c r="BS105" s="103">
        <f>IFERROR(VLOOKUP(B105,'[1]9'!B:D,3,0),"0")</f>
        <v>0</v>
      </c>
      <c r="BT105" s="103">
        <f>IFERROR(VLOOKUP(B105,'[1]9'!B:E,4,0),"0")</f>
        <v>0</v>
      </c>
      <c r="BU105" s="103">
        <f>IFERROR(VLOOKUP(B105,'[1]9'!B:F,5,0),"0")</f>
        <v>0</v>
      </c>
      <c r="BV105" s="103">
        <f>IFERROR(VLOOKUP(B105,'[1]9'!B:J,9,0),"0")</f>
        <v>0</v>
      </c>
      <c r="BW105" s="103">
        <f>IFERROR(VLOOKUP(B105,'[1]9'!B:K,10,0),"0")</f>
        <v>0</v>
      </c>
      <c r="BX105" s="103">
        <f>IFERROR(VLOOKUP(B105,'[1]9'!B:L,11,0),"0")</f>
        <v>0</v>
      </c>
      <c r="BY105" s="101">
        <f t="shared" si="53"/>
        <v>0</v>
      </c>
      <c r="BZ105" s="103">
        <f>IFERROR(VLOOKUP(B105,'[1]10'!B:D,3,0),"0")</f>
        <v>0</v>
      </c>
      <c r="CA105" s="103">
        <f>IFERROR(VLOOKUP(B105,'[1]10'!B:E,4,0),"0")</f>
        <v>0</v>
      </c>
      <c r="CB105" s="103">
        <f>IFERROR(VLOOKUP(B105,'[1]10'!B:F,5,0),"0")</f>
        <v>0</v>
      </c>
      <c r="CC105" s="103">
        <f>IFERROR(VLOOKUP(B105,'[1]10'!B:J,9,0),"0")</f>
        <v>0</v>
      </c>
      <c r="CD105" s="103">
        <f>IFERROR(VLOOKUP(B105,'[1]10'!B:K,10,0),"0")</f>
        <v>0</v>
      </c>
      <c r="CE105" s="103">
        <f>IFERROR(VLOOKUP(B105,'[1]10'!B:L,11,0),"0")</f>
        <v>0</v>
      </c>
      <c r="CF105" s="101">
        <f t="shared" si="54"/>
        <v>0</v>
      </c>
      <c r="CG105" s="103">
        <f>IFERROR(VLOOKUP(B105,'[1]11'!B:D,3,0),"0")</f>
        <v>0</v>
      </c>
      <c r="CH105" s="103">
        <f>IFERROR(VLOOKUP(B105,'[1]11'!B:E,4,0),"0")</f>
        <v>0</v>
      </c>
      <c r="CI105" s="103">
        <f>IFERROR(VLOOKUP(B105,'[1]11'!B:F,5,0),"0")</f>
        <v>0</v>
      </c>
      <c r="CJ105" s="103">
        <f>IFERROR(VLOOKUP(B105,'[1]11'!B:J,9,0),"0")</f>
        <v>0</v>
      </c>
      <c r="CK105" s="103">
        <f>IFERROR(VLOOKUP(B105,'[1]11'!B:K,10,0),"0")</f>
        <v>0</v>
      </c>
      <c r="CL105" s="103">
        <f>IFERROR(VLOOKUP(B105,'[1]11'!B:L,11,0),"0")</f>
        <v>0</v>
      </c>
      <c r="CM105" s="101">
        <f t="shared" si="55"/>
        <v>0</v>
      </c>
      <c r="CN105" s="103">
        <f>IFERROR(VLOOKUP(B105,'[1]12'!B:D,3,0),"0")</f>
        <v>0</v>
      </c>
      <c r="CO105" s="103">
        <f>IFERROR(VLOOKUP(B105,'[1]12'!B:E,4,0),"0")</f>
        <v>0</v>
      </c>
      <c r="CP105" s="103">
        <f>IFERROR(VLOOKUP(B105,'[1]12'!B:F,5,0),"0")</f>
        <v>0</v>
      </c>
      <c r="CQ105" s="103">
        <f>IFERROR(VLOOKUP(B105,'[1]12'!B:J,9,0),"0")</f>
        <v>0</v>
      </c>
      <c r="CR105" s="103">
        <f>IFERROR(VLOOKUP(B105,'[1]12'!B:K,10,0),"0")</f>
        <v>0</v>
      </c>
      <c r="CS105" s="103">
        <f>IFERROR(VLOOKUP(B105,'[1]12'!B:L,11,0),"0")</f>
        <v>0</v>
      </c>
      <c r="CT105" s="101">
        <f t="shared" si="56"/>
        <v>0</v>
      </c>
      <c r="CU105" s="103">
        <f>IFERROR(VLOOKUP(B105,'[1]13'!B:D,3,0),"0")</f>
        <v>0</v>
      </c>
      <c r="CV105" s="103">
        <f>IFERROR(VLOOKUP(B105,'[1]13'!B:E,4,0),"0")</f>
        <v>0</v>
      </c>
      <c r="CW105" s="103">
        <f>IFERROR(VLOOKUP(B105,'[1]13'!B:F,5,0),"0")</f>
        <v>0</v>
      </c>
      <c r="CX105" s="103">
        <f>IFERROR(VLOOKUP(B105,'[1]13'!B:J,9,0),"0")</f>
        <v>0</v>
      </c>
      <c r="CY105" s="103">
        <f>IFERROR(VLOOKUP(B105,'[1]13'!B:K,10,0),"0")</f>
        <v>0</v>
      </c>
      <c r="CZ105" s="103">
        <f>IFERROR(VLOOKUP(B105,'[1]13'!B:L,11,0),"0")</f>
        <v>0</v>
      </c>
      <c r="DA105" s="101">
        <f t="shared" si="57"/>
        <v>0</v>
      </c>
      <c r="DB105" s="103">
        <f>IFERROR(VLOOKUP(B105,'[1]14'!B:D,3,0),"0")</f>
        <v>0</v>
      </c>
      <c r="DC105" s="103">
        <f>IFERROR(VLOOKUP(B105,'[1]14'!B:E,4,0),"0")</f>
        <v>0</v>
      </c>
      <c r="DD105" s="103">
        <f>IFERROR(VLOOKUP(B105,'[1]14'!B:F,5,0),"0")</f>
        <v>0</v>
      </c>
      <c r="DE105" s="103">
        <f>IFERROR(VLOOKUP(B105,'[1]14'!B:J,9,0),"0")</f>
        <v>0</v>
      </c>
      <c r="DF105" s="103">
        <f>IFERROR(VLOOKUP(B105,'[1]14'!B:K,10,0),"0")</f>
        <v>0</v>
      </c>
      <c r="DG105" s="103">
        <f>IFERROR(VLOOKUP(B105,'[1]14'!B:L,11,0),"0")</f>
        <v>0</v>
      </c>
      <c r="DH105" s="101">
        <f t="shared" si="58"/>
        <v>0</v>
      </c>
      <c r="DI105" s="103">
        <f>IFERROR(VLOOKUP(B105,'[1]15'!B:D,3,0),"0")</f>
        <v>0</v>
      </c>
      <c r="DJ105" s="103">
        <f>IFERROR(VLOOKUP(B105,'[1]15'!B:E,4,0),"0")</f>
        <v>0</v>
      </c>
      <c r="DK105" s="103">
        <f>IFERROR(VLOOKUP(B105,'[1]15'!B:F,5,0),"0")</f>
        <v>0</v>
      </c>
      <c r="DL105" s="103">
        <f>IFERROR(VLOOKUP(B105,'[1]15'!B:J,9,0),"0")</f>
        <v>0</v>
      </c>
      <c r="DM105" s="103">
        <f>IFERROR(VLOOKUP(B105,'[1]15'!B:K,10,0),"0")</f>
        <v>0</v>
      </c>
      <c r="DN105" s="103">
        <f>IFERROR(VLOOKUP(B105,'[1]15'!B:L,11,0),"0")</f>
        <v>0</v>
      </c>
      <c r="DO105" s="101">
        <f t="shared" si="59"/>
        <v>0</v>
      </c>
      <c r="DP105" s="103">
        <f>IFERROR(VLOOKUP(B105,'[1]16'!B:D,3,0),"0")</f>
        <v>0</v>
      </c>
      <c r="DQ105" s="103">
        <f>IFERROR(VLOOKUP(B105,'[1]16'!B:E,4,0),"0")</f>
        <v>0</v>
      </c>
      <c r="DR105" s="103">
        <f>IFERROR(VLOOKUP(B105,'[1]16'!B:F,5,0),"0")</f>
        <v>0</v>
      </c>
      <c r="DS105" s="103">
        <f>IFERROR(VLOOKUP(B105,'[1]16'!B:J,9,0),"0")</f>
        <v>0</v>
      </c>
      <c r="DT105" s="103">
        <f>IFERROR(VLOOKUP(B105,'[1]16'!B:K,10,0),"0")</f>
        <v>0</v>
      </c>
      <c r="DU105" s="103">
        <f>IFERROR(VLOOKUP(B105,'[1]16'!B:L,11,0),"0")</f>
        <v>0</v>
      </c>
      <c r="DV105" s="101">
        <f t="shared" si="60"/>
        <v>0</v>
      </c>
      <c r="DW105" s="103">
        <f>IFERROR(VLOOKUP(B105,'[1]17'!B:D,3,0),"0")</f>
        <v>0</v>
      </c>
      <c r="DX105" s="103">
        <f>IFERROR(VLOOKUP(B105,'[1]17'!B:E,4,0),"0")</f>
        <v>0</v>
      </c>
      <c r="DY105" s="103">
        <f>IFERROR(VLOOKUP(B105,'[1]17'!B:F,5,0),"0")</f>
        <v>0</v>
      </c>
      <c r="DZ105" s="103">
        <f>IFERROR(VLOOKUP(B105,'[1]17'!B:J,9,0),"0")</f>
        <v>0</v>
      </c>
      <c r="EA105" s="103">
        <f>IFERROR(VLOOKUP(B105,'[1]17'!B:K,10,0),"0")</f>
        <v>0</v>
      </c>
      <c r="EB105" s="103">
        <f>IFERROR(VLOOKUP(B105,'[1]17'!B:L,11,0),"0")</f>
        <v>0</v>
      </c>
      <c r="EC105" s="101">
        <f t="shared" si="61"/>
        <v>0</v>
      </c>
      <c r="ED105" s="103">
        <f>IFERROR(VLOOKUP(B105,'[1]18'!B:D,3,0),"0")</f>
        <v>0</v>
      </c>
      <c r="EE105" s="103">
        <f>IFERROR(VLOOKUP(B105,'[1]18'!B:E,4,0),"0")</f>
        <v>0</v>
      </c>
      <c r="EF105" s="103">
        <f>IFERROR(VLOOKUP(B105,'[1]18'!B:F,5,0),"0")</f>
        <v>0</v>
      </c>
      <c r="EG105" s="103">
        <f>IFERROR(VLOOKUP(B105,'[1]18'!B:J,9,0),"0")</f>
        <v>0</v>
      </c>
      <c r="EH105" s="103">
        <f>IFERROR(VLOOKUP(B105,'[1]18'!B:K,10,0),"0")</f>
        <v>0</v>
      </c>
      <c r="EI105" s="103">
        <f>IFERROR(VLOOKUP(B105,'[1]18'!B:L,11,0),"0")</f>
        <v>0</v>
      </c>
      <c r="EJ105" s="101">
        <f t="shared" si="62"/>
        <v>0</v>
      </c>
      <c r="EK105" s="103">
        <f>IFERROR(VLOOKUP(B105,'[1]19'!B:D,3,0),"0")</f>
        <v>0</v>
      </c>
      <c r="EL105" s="103">
        <f>IFERROR(VLOOKUP(B105,'[1]19'!B:E,4,0),"0")</f>
        <v>0</v>
      </c>
      <c r="EM105" s="103">
        <f>IFERROR(VLOOKUP(B105,'[1]19'!B:F,5,0),"0")</f>
        <v>0</v>
      </c>
      <c r="EN105" s="103">
        <f>IFERROR(VLOOKUP(B105,'[1]19'!B:J,9,0),"0")</f>
        <v>0</v>
      </c>
      <c r="EO105" s="103">
        <f>IFERROR(VLOOKUP(B105,'[1]19'!B:K,10,0),"0")</f>
        <v>0</v>
      </c>
      <c r="EP105" s="103">
        <f>IFERROR(VLOOKUP(B105,'[1]19'!B:L,11,0),"0")</f>
        <v>0</v>
      </c>
      <c r="EQ105" s="101">
        <f t="shared" si="63"/>
        <v>0</v>
      </c>
      <c r="ER105" s="103">
        <f>IFERROR(VLOOKUP(B105,'[1]20'!B:D,3,0),"0")</f>
        <v>0</v>
      </c>
      <c r="ES105" s="103">
        <f>IFERROR(VLOOKUP(B105,'[1]20'!B:E,4,0),"0")</f>
        <v>0</v>
      </c>
      <c r="ET105" s="103">
        <f>IFERROR(VLOOKUP(B105,'[1]20'!B:F,5,0),"0")</f>
        <v>0</v>
      </c>
      <c r="EU105" s="103">
        <f>IFERROR(VLOOKUP(B105,'[1]20'!B:J,9,0),"0")</f>
        <v>0</v>
      </c>
      <c r="EV105" s="103">
        <f>IFERROR(VLOOKUP(B105,'[1]20'!B:K,10,0),"0")</f>
        <v>0</v>
      </c>
      <c r="EW105" s="103">
        <f>IFERROR(VLOOKUP(B105,'[1]20'!B:L,11,0),"0")</f>
        <v>0</v>
      </c>
      <c r="EX105" s="101">
        <f t="shared" si="64"/>
        <v>0</v>
      </c>
      <c r="EY105" s="103">
        <f>IFERROR(VLOOKUP(B105,'[1]21'!B:D,3,0),"0")</f>
        <v>0</v>
      </c>
      <c r="EZ105" s="103">
        <f>IFERROR(VLOOKUP(B105,'[1]21'!B:E,4,0),"0")</f>
        <v>0</v>
      </c>
      <c r="FA105" s="103">
        <f>IFERROR(VLOOKUP(B105,'[1]21'!B:F,5,0),"0")</f>
        <v>0</v>
      </c>
      <c r="FB105" s="103">
        <f>IFERROR(VLOOKUP(B105,'[1]21'!B:J,9,0),"0")</f>
        <v>0</v>
      </c>
      <c r="FC105" s="103">
        <f>IFERROR(VLOOKUP(B105,'[1]21'!B:K,10,0),"0")</f>
        <v>0</v>
      </c>
      <c r="FD105" s="103">
        <f>IFERROR(VLOOKUP(B105,'[1]21'!B:L,11,0),"0")</f>
        <v>0</v>
      </c>
      <c r="FE105" s="101">
        <f t="shared" si="65"/>
        <v>0</v>
      </c>
      <c r="FF105" s="103">
        <f>IFERROR(VLOOKUP(B105,'[1]22'!B:D,3,0),"0")</f>
        <v>0</v>
      </c>
      <c r="FG105" s="103">
        <f>IFERROR(VLOOKUP(B105,'[1]22'!B:E,4,0),"0")</f>
        <v>0</v>
      </c>
      <c r="FH105" s="103">
        <f>IFERROR(VLOOKUP(B105,'[1]22'!B:F,5,0),"0")</f>
        <v>0</v>
      </c>
      <c r="FI105" s="103">
        <f>IFERROR(VLOOKUP(B105,'[1]22'!B:J,9,0),"0")</f>
        <v>0</v>
      </c>
      <c r="FJ105" s="103">
        <f>IFERROR(VLOOKUP(B105,'[1]22'!B:K,10,0),"0")</f>
        <v>0</v>
      </c>
      <c r="FK105" s="103">
        <f>IFERROR(VLOOKUP(B105,'[1]22'!B:L,11,0),"0")</f>
        <v>0</v>
      </c>
      <c r="FL105" s="101">
        <f t="shared" si="66"/>
        <v>0</v>
      </c>
      <c r="FM105" s="103">
        <f>IFERROR(VLOOKUP(B105,'[1]23'!B:D,3,0),"0")</f>
        <v>0</v>
      </c>
      <c r="FN105" s="103">
        <f>IFERROR(VLOOKUP(B105,'[1]23'!B:E,4,0),"0")</f>
        <v>0</v>
      </c>
      <c r="FO105" s="103">
        <f>IFERROR(VLOOKUP(B105,'[1]23'!B:F,5,0),"0")</f>
        <v>0</v>
      </c>
      <c r="FP105" s="103">
        <f>IFERROR(VLOOKUP(B105,'[1]23'!B:J,9,0),"0")</f>
        <v>0</v>
      </c>
      <c r="FQ105" s="103">
        <f>IFERROR(VLOOKUP(B105,'[1]23'!B:K,10,0),"0")</f>
        <v>0</v>
      </c>
      <c r="FR105" s="103">
        <f>IFERROR(VLOOKUP(B105,'[1]23'!B:L,11,0),"0")</f>
        <v>0</v>
      </c>
      <c r="FS105" s="101">
        <f t="shared" si="67"/>
        <v>0</v>
      </c>
      <c r="FT105" s="103">
        <f>IFERROR(VLOOKUP(B105,'[1]24'!B:D,3,0),"0")</f>
        <v>0</v>
      </c>
      <c r="FU105" s="103">
        <f>IFERROR(VLOOKUP(B105,'[1]24'!B:E,4,0),"0")</f>
        <v>0</v>
      </c>
      <c r="FV105" s="103">
        <f>IFERROR(VLOOKUP(B105,'[1]24'!B:F,5,0),"0")</f>
        <v>0</v>
      </c>
      <c r="FW105" s="103">
        <f>IFERROR(VLOOKUP(B105,'[1]24'!B:J,9,0),"0")</f>
        <v>0</v>
      </c>
      <c r="FX105" s="103">
        <f>IFERROR(VLOOKUP(B105,'[1]24'!B:K,10,0),"0")</f>
        <v>0</v>
      </c>
      <c r="FY105" s="103">
        <f>IFERROR(VLOOKUP(B105,'[1]24'!B:L,11,0),"0")</f>
        <v>0</v>
      </c>
      <c r="FZ105" s="101">
        <f t="shared" si="68"/>
        <v>0</v>
      </c>
      <c r="GA105" s="103">
        <f>IFERROR(VLOOKUP(B105,'[1]25'!B:D,3,0),"0")</f>
        <v>0</v>
      </c>
      <c r="GB105" s="103">
        <f>IFERROR(VLOOKUP(B105,'[1]25'!B:E,4,0),"0")</f>
        <v>0</v>
      </c>
      <c r="GC105" s="103">
        <f>IFERROR(VLOOKUP(B105,'[1]25'!B:F,5,0),"0")</f>
        <v>0</v>
      </c>
      <c r="GD105" s="103">
        <f>IFERROR(VLOOKUP(B105,'[1]25'!B:J,9,0),"0")</f>
        <v>0</v>
      </c>
      <c r="GE105" s="103">
        <f>IFERROR(VLOOKUP(B105,'[1]25'!B:K,10,0),"0")</f>
        <v>0</v>
      </c>
      <c r="GF105" s="103">
        <f>IFERROR(VLOOKUP(B105,'[1]25'!B:L,11,0),"0")</f>
        <v>0</v>
      </c>
      <c r="GG105" s="101">
        <f t="shared" si="69"/>
        <v>0</v>
      </c>
      <c r="GH105" s="103">
        <f>IFERROR(VLOOKUP(B105,'[1]26'!B:D,3,0),"0")</f>
        <v>0</v>
      </c>
      <c r="GI105" s="103">
        <f>IFERROR(VLOOKUP(B105,'[1]26'!B:E,4,0),"0")</f>
        <v>0</v>
      </c>
      <c r="GJ105" s="103">
        <f>IFERROR(VLOOKUP(B105,'[1]26'!B:F,5,0),"0")</f>
        <v>0</v>
      </c>
      <c r="GK105" s="103">
        <f>IFERROR(VLOOKUP(B105,'[1]26'!B:J,9,0),"0")</f>
        <v>0</v>
      </c>
      <c r="GL105" s="103">
        <f>IFERROR(VLOOKUP(B105,'[1]26'!B:K,10,0),"0")</f>
        <v>0</v>
      </c>
      <c r="GM105" s="103">
        <f>IFERROR(VLOOKUP(B105,'[1]26'!B:L,11,0),"0")</f>
        <v>0</v>
      </c>
      <c r="GN105" s="101">
        <f t="shared" si="70"/>
        <v>0</v>
      </c>
      <c r="GO105" s="103">
        <f>IFERROR(VLOOKUP(B105,'[1]27'!B:D,3,0),"0")</f>
        <v>0</v>
      </c>
      <c r="GP105" s="103">
        <f>IFERROR(VLOOKUP(B105,'[1]27'!B:E,4,0),"0")</f>
        <v>0</v>
      </c>
      <c r="GQ105" s="103">
        <f>IFERROR(VLOOKUP(B105,'[1]27'!B:F,5,0),"0")</f>
        <v>0</v>
      </c>
      <c r="GR105" s="103">
        <f>IFERROR(VLOOKUP(B105,'[1]27'!B:J,9,0),"0")</f>
        <v>0</v>
      </c>
      <c r="GS105" s="103">
        <f>IFERROR(VLOOKUP(B105,'[1]27'!B:K,10,0),"0")</f>
        <v>0</v>
      </c>
      <c r="GT105" s="103">
        <f>IFERROR(VLOOKUP(B105,'[1]27'!B:L,11,0),"0")</f>
        <v>0</v>
      </c>
      <c r="GU105" s="101">
        <f t="shared" si="71"/>
        <v>0</v>
      </c>
      <c r="GV105" s="103">
        <f>IFERROR(VLOOKUP(B105,'[1]28'!B:D,3,0),"0")</f>
        <v>0</v>
      </c>
      <c r="GW105" s="103">
        <f>IFERROR(VLOOKUP(B105,'[1]28'!B:E,4,0),"0")</f>
        <v>0</v>
      </c>
      <c r="GX105" s="103">
        <f>IFERROR(VLOOKUP(B105,'[1]28'!B:F,5,0),"0")</f>
        <v>0</v>
      </c>
      <c r="GY105" s="103">
        <f>IFERROR(VLOOKUP(B105,'[1]28'!B:J,9,0),"0")</f>
        <v>0</v>
      </c>
      <c r="GZ105" s="103">
        <f>IFERROR(VLOOKUP(B105,'[1]28'!B:K,10,0),"0")</f>
        <v>0</v>
      </c>
      <c r="HA105" s="103">
        <f>IFERROR(VLOOKUP(B105,'[1]28'!B:L,11,0),"0")</f>
        <v>0</v>
      </c>
      <c r="HB105" s="101">
        <f t="shared" si="72"/>
        <v>0</v>
      </c>
      <c r="HC105" s="103">
        <f>IFERROR(VLOOKUP(B105,'[1]29'!B:D,3,0),"0")</f>
        <v>0</v>
      </c>
      <c r="HD105" s="103">
        <f>IFERROR(VLOOKUP(B105,'[1]29'!B:E,4,0),"0")</f>
        <v>0</v>
      </c>
      <c r="HE105" s="103">
        <f>IFERROR(VLOOKUP(B105,'[1]29'!B:F,5,0),"0")</f>
        <v>0</v>
      </c>
      <c r="HF105" s="103">
        <f>IFERROR(VLOOKUP(B105,'[1]29'!B:J,9,0),"0")</f>
        <v>0</v>
      </c>
      <c r="HG105" s="103">
        <f>IFERROR(VLOOKUP(B105,'[1]29'!B:K,10,0),"0")</f>
        <v>0</v>
      </c>
      <c r="HH105" s="103">
        <f>IFERROR(VLOOKUP(B105,'[1]29'!B:L,11,0),"0")</f>
        <v>0</v>
      </c>
      <c r="HI105" s="101">
        <f t="shared" si="73"/>
        <v>0</v>
      </c>
      <c r="HJ105" s="103">
        <f>IFERROR(VLOOKUP(B105,'[1]30'!B:D,3,0),"0")</f>
        <v>0</v>
      </c>
      <c r="HK105" s="103">
        <f>IFERROR(VLOOKUP(B105,'[1]30'!B:E,4,0),"0")</f>
        <v>0</v>
      </c>
      <c r="HL105" s="103">
        <f>IFERROR(VLOOKUP(B105,'[1]30'!B:F,5,0),"0")</f>
        <v>0</v>
      </c>
      <c r="HM105" s="103">
        <f>IFERROR(VLOOKUP(B105,'[1]30'!B:J,9,0),"0")</f>
        <v>0</v>
      </c>
      <c r="HN105" s="103">
        <f>IFERROR(VLOOKUP(B105,'[1]30'!B:K,10,0),"0")</f>
        <v>0</v>
      </c>
      <c r="HO105" s="103">
        <f>IFERROR(VLOOKUP(B105,'[1]30'!B:L,11,0),"0")</f>
        <v>0</v>
      </c>
      <c r="HP105" s="101">
        <f t="shared" si="74"/>
        <v>0</v>
      </c>
      <c r="HQ105" s="103">
        <f>IFERROR(VLOOKUP(B105,'[1]31'!B:D,3,0),"0")</f>
        <v>0</v>
      </c>
      <c r="HR105" s="103">
        <f>IFERROR(VLOOKUP(B105,'[1]31'!B:E,4,0),"0")</f>
        <v>0</v>
      </c>
      <c r="HS105" s="103">
        <f>IFERROR(VLOOKUP(B105,'[1]31'!B:F,5,0),"0")</f>
        <v>0</v>
      </c>
      <c r="HT105" s="103">
        <f>IFERROR(VLOOKUP(B105,'[1]31'!B:J,9,0),"0")</f>
        <v>0</v>
      </c>
      <c r="HU105" s="103">
        <f>IFERROR(VLOOKUP(B105,'[1]31'!B:K,10,0),"0")</f>
        <v>0</v>
      </c>
      <c r="HV105" s="103">
        <f>IFERROR(VLOOKUP(B105,'[1]31'!B:L,11,0),"0")</f>
        <v>0</v>
      </c>
      <c r="HW105" s="101">
        <f t="shared" si="75"/>
        <v>0</v>
      </c>
    </row>
    <row r="106" spans="1:231" x14ac:dyDescent="0.6">
      <c r="A106" s="83">
        <v>103</v>
      </c>
      <c r="B106" s="83">
        <v>1200093</v>
      </c>
      <c r="C106" s="84" t="s">
        <v>16965</v>
      </c>
      <c r="D106" s="83" t="s">
        <v>173</v>
      </c>
      <c r="E106" s="85">
        <v>0</v>
      </c>
      <c r="F106" s="99">
        <f t="shared" si="77"/>
        <v>0</v>
      </c>
      <c r="G106" s="100">
        <f t="shared" si="76"/>
        <v>0</v>
      </c>
      <c r="H106" s="100">
        <f t="shared" si="76"/>
        <v>0</v>
      </c>
      <c r="I106" s="100">
        <f t="shared" si="76"/>
        <v>0</v>
      </c>
      <c r="J106" s="100">
        <f t="shared" si="76"/>
        <v>0</v>
      </c>
      <c r="K106" s="100">
        <f t="shared" si="76"/>
        <v>0</v>
      </c>
      <c r="L106" s="100">
        <f t="shared" si="76"/>
        <v>0</v>
      </c>
      <c r="M106" s="101">
        <f t="shared" si="44"/>
        <v>0</v>
      </c>
      <c r="N106" s="102">
        <f t="shared" si="43"/>
        <v>0</v>
      </c>
      <c r="O106" s="103">
        <f>IFERROR(VLOOKUP(B106,'[1]1'!B:D,3,0),"0")</f>
        <v>0</v>
      </c>
      <c r="P106" s="103">
        <f>IFERROR(VLOOKUP(B106,'[1]1'!B:E,4,0),"0")</f>
        <v>0</v>
      </c>
      <c r="Q106" s="103">
        <f>IFERROR(VLOOKUP(B106,'[1]1'!B:F,5,0),"0")</f>
        <v>0</v>
      </c>
      <c r="R106" s="103">
        <f>IFERROR(VLOOKUP(B106,'[1]1'!B:J,9,0),"0")</f>
        <v>0</v>
      </c>
      <c r="S106" s="103">
        <f>IFERROR(VLOOKUP(B106,'[1]1'!B:K,10,0),"0")</f>
        <v>0</v>
      </c>
      <c r="T106" s="103">
        <f>IFERROR(VLOOKUP(B106,'[1]1'!B:L,11,0),"0")</f>
        <v>0</v>
      </c>
      <c r="U106" s="101">
        <f t="shared" si="45"/>
        <v>0</v>
      </c>
      <c r="V106" s="103">
        <f>IFERROR(VLOOKUP(B106,'[1]2'!B:D,3,0),"0")</f>
        <v>0</v>
      </c>
      <c r="W106" s="103">
        <f>IFERROR(VLOOKUP(B106,'[1]2'!B:E,4,0),"0")</f>
        <v>0</v>
      </c>
      <c r="X106" s="103">
        <f>IFERROR(VLOOKUP(B106,'[1]2'!B:F,5,0),"0")</f>
        <v>0</v>
      </c>
      <c r="Y106" s="103">
        <f>IFERROR(VLOOKUP(B106,'[1]2'!B:J,9,0),"0")</f>
        <v>0</v>
      </c>
      <c r="Z106" s="103">
        <f>IFERROR(VLOOKUP(B106,'[1]2'!B:K,10,0),"0")</f>
        <v>0</v>
      </c>
      <c r="AA106" s="103">
        <f>IFERROR(VLOOKUP(B106,'[1]2'!B:L,11,0),"0")</f>
        <v>0</v>
      </c>
      <c r="AB106" s="101">
        <f t="shared" si="46"/>
        <v>0</v>
      </c>
      <c r="AC106" s="103">
        <f>IFERROR(VLOOKUP(B106,'[1]3'!B:D,3,0),"0")</f>
        <v>0</v>
      </c>
      <c r="AD106" s="103">
        <f>IFERROR(VLOOKUP(B106,'[1]3'!B:E,4,0),"0")</f>
        <v>0</v>
      </c>
      <c r="AE106" s="103">
        <f>IFERROR(VLOOKUP(B106,'[1]3'!B:F,5,0),"0")</f>
        <v>0</v>
      </c>
      <c r="AF106" s="103">
        <f>IFERROR(VLOOKUP(B106,'[1]3'!B:J,9,0),"0")</f>
        <v>0</v>
      </c>
      <c r="AG106" s="103">
        <f>IFERROR(VLOOKUP(B106,'[1]3'!B:K,10,0),"0")</f>
        <v>0</v>
      </c>
      <c r="AH106" s="103">
        <f>IFERROR(VLOOKUP(B106,'[1]3'!B:L,11,0),"0")</f>
        <v>0</v>
      </c>
      <c r="AI106" s="101">
        <f t="shared" si="47"/>
        <v>0</v>
      </c>
      <c r="AJ106" s="103">
        <f>IFERROR(VLOOKUP(B106,'[1]4'!B:D,3,0),"0")</f>
        <v>0</v>
      </c>
      <c r="AK106" s="103">
        <f>IFERROR(VLOOKUP(B106,'[1]4'!B:E,4,0),"0")</f>
        <v>0</v>
      </c>
      <c r="AL106" s="103">
        <f>IFERROR(VLOOKUP(B106,'[1]4'!B:F,5,0),"0")</f>
        <v>0</v>
      </c>
      <c r="AM106" s="103">
        <f>IFERROR(VLOOKUP(B106,'[1]4'!B:J,9,0),"0")</f>
        <v>0</v>
      </c>
      <c r="AN106" s="103">
        <f>IFERROR(VLOOKUP(B106,'[1]4'!B:K,10,0),"0")</f>
        <v>0</v>
      </c>
      <c r="AO106" s="103">
        <f>IFERROR(VLOOKUP(B106,'[1]4'!B:L,11,0),"0")</f>
        <v>0</v>
      </c>
      <c r="AP106" s="101">
        <f t="shared" si="48"/>
        <v>0</v>
      </c>
      <c r="AQ106" s="103">
        <f>IFERROR(VLOOKUP(B106,'[1]5'!B:D,3,0),"0")</f>
        <v>0</v>
      </c>
      <c r="AR106" s="103">
        <f>IFERROR(VLOOKUP(B106,'[1]5'!B:E,4,0),"0")</f>
        <v>0</v>
      </c>
      <c r="AS106" s="103">
        <f>IFERROR(VLOOKUP(B106,'[1]5'!B:F,5,0),"0")</f>
        <v>0</v>
      </c>
      <c r="AT106" s="103">
        <f>IFERROR(VLOOKUP(B106,'[1]5'!B:J,9,0),"0")</f>
        <v>0</v>
      </c>
      <c r="AU106" s="103">
        <f>IFERROR(VLOOKUP(B106,'[1]5'!B:K,10,0),"0")</f>
        <v>0</v>
      </c>
      <c r="AV106" s="103">
        <f>IFERROR(VLOOKUP(B106,'[1]5'!B:L,11,0),"0")</f>
        <v>0</v>
      </c>
      <c r="AW106" s="101">
        <f t="shared" si="49"/>
        <v>0</v>
      </c>
      <c r="AX106" s="103">
        <f>IFERROR(VLOOKUP(B106,'[1]6'!B:D,3,0),"0")</f>
        <v>0</v>
      </c>
      <c r="AY106" s="103">
        <f>IFERROR(VLOOKUP(B106,'[1]6'!B:E,4,0),"0")</f>
        <v>0</v>
      </c>
      <c r="AZ106" s="103">
        <f>IFERROR(VLOOKUP(B106,'[1]6'!B:F,5,0),"0")</f>
        <v>0</v>
      </c>
      <c r="BA106" s="103">
        <f>IFERROR(VLOOKUP(B106,'[1]6'!B:J,9,0),"0")</f>
        <v>0</v>
      </c>
      <c r="BB106" s="103">
        <f>IFERROR(VLOOKUP(B106,'[1]6'!B:K,10,0),"0")</f>
        <v>0</v>
      </c>
      <c r="BC106" s="103">
        <f>IFERROR(VLOOKUP(B106,'[1]6'!B:L,11,0),"0")</f>
        <v>0</v>
      </c>
      <c r="BD106" s="101">
        <f t="shared" si="50"/>
        <v>0</v>
      </c>
      <c r="BE106" s="103">
        <f>IFERROR(VLOOKUP(B106,'[1]7'!B:D,3,0),"0")</f>
        <v>0</v>
      </c>
      <c r="BF106" s="103">
        <f>IFERROR(VLOOKUP(B106,'[1]7'!B:E,4,0),"0")</f>
        <v>0</v>
      </c>
      <c r="BG106" s="103">
        <f>IFERROR(VLOOKUP(B106,'[1]7'!B:F,5,0),"0")</f>
        <v>0</v>
      </c>
      <c r="BH106" s="103">
        <f>IFERROR(VLOOKUP(B106,'[1]7'!B:J,9,0),"0")</f>
        <v>0</v>
      </c>
      <c r="BI106" s="103">
        <f>IFERROR(VLOOKUP(B106,'[1]7'!B:K,10,0),"0")</f>
        <v>0</v>
      </c>
      <c r="BJ106" s="103">
        <f>IFERROR(VLOOKUP(B106,'[1]7'!B:L,11,0),"0")</f>
        <v>0</v>
      </c>
      <c r="BK106" s="101">
        <f t="shared" si="51"/>
        <v>0</v>
      </c>
      <c r="BL106" s="103">
        <f>IFERROR(VLOOKUP(B106,'[1]8'!B:D,3,0),"0")</f>
        <v>0</v>
      </c>
      <c r="BM106" s="103">
        <f>IFERROR(VLOOKUP(B106,'[1]8'!B:E,4,0),"0")</f>
        <v>0</v>
      </c>
      <c r="BN106" s="103">
        <f>IFERROR(VLOOKUP(B106,'[1]8'!B:F,5,0),"0")</f>
        <v>0</v>
      </c>
      <c r="BO106" s="103">
        <f>IFERROR(VLOOKUP(B106,'[1]8'!B:J,9,0),"0")</f>
        <v>0</v>
      </c>
      <c r="BP106" s="103">
        <f>IFERROR(VLOOKUP(B106,'[1]8'!B:K,10,0),"0")</f>
        <v>0</v>
      </c>
      <c r="BQ106" s="103">
        <f>IFERROR(VLOOKUP(B106,'[1]8'!B:L,11,0),"0")</f>
        <v>0</v>
      </c>
      <c r="BR106" s="101">
        <f t="shared" si="52"/>
        <v>0</v>
      </c>
      <c r="BS106" s="103">
        <f>IFERROR(VLOOKUP(B106,'[1]9'!B:D,3,0),"0")</f>
        <v>0</v>
      </c>
      <c r="BT106" s="103">
        <f>IFERROR(VLOOKUP(B106,'[1]9'!B:E,4,0),"0")</f>
        <v>0</v>
      </c>
      <c r="BU106" s="103">
        <f>IFERROR(VLOOKUP(B106,'[1]9'!B:F,5,0),"0")</f>
        <v>0</v>
      </c>
      <c r="BV106" s="103">
        <f>IFERROR(VLOOKUP(B106,'[1]9'!B:J,9,0),"0")</f>
        <v>0</v>
      </c>
      <c r="BW106" s="103">
        <f>IFERROR(VLOOKUP(B106,'[1]9'!B:K,10,0),"0")</f>
        <v>0</v>
      </c>
      <c r="BX106" s="103">
        <f>IFERROR(VLOOKUP(B106,'[1]9'!B:L,11,0),"0")</f>
        <v>0</v>
      </c>
      <c r="BY106" s="101">
        <f t="shared" si="53"/>
        <v>0</v>
      </c>
      <c r="BZ106" s="103">
        <f>IFERROR(VLOOKUP(B106,'[1]10'!B:D,3,0),"0")</f>
        <v>0</v>
      </c>
      <c r="CA106" s="103">
        <f>IFERROR(VLOOKUP(B106,'[1]10'!B:E,4,0),"0")</f>
        <v>0</v>
      </c>
      <c r="CB106" s="103">
        <f>IFERROR(VLOOKUP(B106,'[1]10'!B:F,5,0),"0")</f>
        <v>0</v>
      </c>
      <c r="CC106" s="103">
        <f>IFERROR(VLOOKUP(B106,'[1]10'!B:J,9,0),"0")</f>
        <v>0</v>
      </c>
      <c r="CD106" s="103">
        <f>IFERROR(VLOOKUP(B106,'[1]10'!B:K,10,0),"0")</f>
        <v>0</v>
      </c>
      <c r="CE106" s="103">
        <f>IFERROR(VLOOKUP(B106,'[1]10'!B:L,11,0),"0")</f>
        <v>0</v>
      </c>
      <c r="CF106" s="101">
        <f t="shared" si="54"/>
        <v>0</v>
      </c>
      <c r="CG106" s="103">
        <f>IFERROR(VLOOKUP(B106,'[1]11'!B:D,3,0),"0")</f>
        <v>0</v>
      </c>
      <c r="CH106" s="103">
        <f>IFERROR(VLOOKUP(B106,'[1]11'!B:E,4,0),"0")</f>
        <v>0</v>
      </c>
      <c r="CI106" s="103">
        <f>IFERROR(VLOOKUP(B106,'[1]11'!B:F,5,0),"0")</f>
        <v>0</v>
      </c>
      <c r="CJ106" s="103">
        <f>IFERROR(VLOOKUP(B106,'[1]11'!B:J,9,0),"0")</f>
        <v>0</v>
      </c>
      <c r="CK106" s="103">
        <f>IFERROR(VLOOKUP(B106,'[1]11'!B:K,10,0),"0")</f>
        <v>0</v>
      </c>
      <c r="CL106" s="103">
        <f>IFERROR(VLOOKUP(B106,'[1]11'!B:L,11,0),"0")</f>
        <v>0</v>
      </c>
      <c r="CM106" s="101">
        <f t="shared" si="55"/>
        <v>0</v>
      </c>
      <c r="CN106" s="103">
        <f>IFERROR(VLOOKUP(B106,'[1]12'!B:D,3,0),"0")</f>
        <v>0</v>
      </c>
      <c r="CO106" s="103">
        <f>IFERROR(VLOOKUP(B106,'[1]12'!B:E,4,0),"0")</f>
        <v>0</v>
      </c>
      <c r="CP106" s="103">
        <f>IFERROR(VLOOKUP(B106,'[1]12'!B:F,5,0),"0")</f>
        <v>0</v>
      </c>
      <c r="CQ106" s="103">
        <f>IFERROR(VLOOKUP(B106,'[1]12'!B:J,9,0),"0")</f>
        <v>0</v>
      </c>
      <c r="CR106" s="103">
        <f>IFERROR(VLOOKUP(B106,'[1]12'!B:K,10,0),"0")</f>
        <v>0</v>
      </c>
      <c r="CS106" s="103">
        <f>IFERROR(VLOOKUP(B106,'[1]12'!B:L,11,0),"0")</f>
        <v>0</v>
      </c>
      <c r="CT106" s="101">
        <f t="shared" si="56"/>
        <v>0</v>
      </c>
      <c r="CU106" s="103">
        <f>IFERROR(VLOOKUP(B106,'[1]13'!B:D,3,0),"0")</f>
        <v>0</v>
      </c>
      <c r="CV106" s="103">
        <f>IFERROR(VLOOKUP(B106,'[1]13'!B:E,4,0),"0")</f>
        <v>0</v>
      </c>
      <c r="CW106" s="103">
        <f>IFERROR(VLOOKUP(B106,'[1]13'!B:F,5,0),"0")</f>
        <v>0</v>
      </c>
      <c r="CX106" s="103">
        <f>IFERROR(VLOOKUP(B106,'[1]13'!B:J,9,0),"0")</f>
        <v>0</v>
      </c>
      <c r="CY106" s="103">
        <f>IFERROR(VLOOKUP(B106,'[1]13'!B:K,10,0),"0")</f>
        <v>0</v>
      </c>
      <c r="CZ106" s="103">
        <f>IFERROR(VLOOKUP(B106,'[1]13'!B:L,11,0),"0")</f>
        <v>0</v>
      </c>
      <c r="DA106" s="101">
        <f t="shared" si="57"/>
        <v>0</v>
      </c>
      <c r="DB106" s="103">
        <f>IFERROR(VLOOKUP(B106,'[1]14'!B:D,3,0),"0")</f>
        <v>0</v>
      </c>
      <c r="DC106" s="103">
        <f>IFERROR(VLOOKUP(B106,'[1]14'!B:E,4,0),"0")</f>
        <v>0</v>
      </c>
      <c r="DD106" s="103">
        <f>IFERROR(VLOOKUP(B106,'[1]14'!B:F,5,0),"0")</f>
        <v>0</v>
      </c>
      <c r="DE106" s="103">
        <f>IFERROR(VLOOKUP(B106,'[1]14'!B:J,9,0),"0")</f>
        <v>0</v>
      </c>
      <c r="DF106" s="103">
        <f>IFERROR(VLOOKUP(B106,'[1]14'!B:K,10,0),"0")</f>
        <v>0</v>
      </c>
      <c r="DG106" s="103">
        <f>IFERROR(VLOOKUP(B106,'[1]14'!B:L,11,0),"0")</f>
        <v>0</v>
      </c>
      <c r="DH106" s="101">
        <f t="shared" si="58"/>
        <v>0</v>
      </c>
      <c r="DI106" s="103">
        <f>IFERROR(VLOOKUP(B106,'[1]15'!B:D,3,0),"0")</f>
        <v>0</v>
      </c>
      <c r="DJ106" s="103">
        <f>IFERROR(VLOOKUP(B106,'[1]15'!B:E,4,0),"0")</f>
        <v>0</v>
      </c>
      <c r="DK106" s="103">
        <f>IFERROR(VLOOKUP(B106,'[1]15'!B:F,5,0),"0")</f>
        <v>0</v>
      </c>
      <c r="DL106" s="103">
        <f>IFERROR(VLOOKUP(B106,'[1]15'!B:J,9,0),"0")</f>
        <v>0</v>
      </c>
      <c r="DM106" s="103">
        <f>IFERROR(VLOOKUP(B106,'[1]15'!B:K,10,0),"0")</f>
        <v>0</v>
      </c>
      <c r="DN106" s="103">
        <f>IFERROR(VLOOKUP(B106,'[1]15'!B:L,11,0),"0")</f>
        <v>0</v>
      </c>
      <c r="DO106" s="101">
        <f t="shared" si="59"/>
        <v>0</v>
      </c>
      <c r="DP106" s="103">
        <f>IFERROR(VLOOKUP(B106,'[1]16'!B:D,3,0),"0")</f>
        <v>0</v>
      </c>
      <c r="DQ106" s="103">
        <f>IFERROR(VLOOKUP(B106,'[1]16'!B:E,4,0),"0")</f>
        <v>0</v>
      </c>
      <c r="DR106" s="103">
        <f>IFERROR(VLOOKUP(B106,'[1]16'!B:F,5,0),"0")</f>
        <v>0</v>
      </c>
      <c r="DS106" s="103">
        <f>IFERROR(VLOOKUP(B106,'[1]16'!B:J,9,0),"0")</f>
        <v>0</v>
      </c>
      <c r="DT106" s="103">
        <f>IFERROR(VLOOKUP(B106,'[1]16'!B:K,10,0),"0")</f>
        <v>0</v>
      </c>
      <c r="DU106" s="103">
        <f>IFERROR(VLOOKUP(B106,'[1]16'!B:L,11,0),"0")</f>
        <v>0</v>
      </c>
      <c r="DV106" s="101">
        <f t="shared" si="60"/>
        <v>0</v>
      </c>
      <c r="DW106" s="103">
        <f>IFERROR(VLOOKUP(B106,'[1]17'!B:D,3,0),"0")</f>
        <v>0</v>
      </c>
      <c r="DX106" s="103">
        <f>IFERROR(VLOOKUP(B106,'[1]17'!B:E,4,0),"0")</f>
        <v>0</v>
      </c>
      <c r="DY106" s="103">
        <f>IFERROR(VLOOKUP(B106,'[1]17'!B:F,5,0),"0")</f>
        <v>0</v>
      </c>
      <c r="DZ106" s="103">
        <f>IFERROR(VLOOKUP(B106,'[1]17'!B:J,9,0),"0")</f>
        <v>0</v>
      </c>
      <c r="EA106" s="103">
        <f>IFERROR(VLOOKUP(B106,'[1]17'!B:K,10,0),"0")</f>
        <v>0</v>
      </c>
      <c r="EB106" s="103">
        <f>IFERROR(VLOOKUP(B106,'[1]17'!B:L,11,0),"0")</f>
        <v>0</v>
      </c>
      <c r="EC106" s="101">
        <f t="shared" si="61"/>
        <v>0</v>
      </c>
      <c r="ED106" s="103">
        <f>IFERROR(VLOOKUP(B106,'[1]18'!B:D,3,0),"0")</f>
        <v>0</v>
      </c>
      <c r="EE106" s="103">
        <f>IFERROR(VLOOKUP(B106,'[1]18'!B:E,4,0),"0")</f>
        <v>0</v>
      </c>
      <c r="EF106" s="103">
        <f>IFERROR(VLOOKUP(B106,'[1]18'!B:F,5,0),"0")</f>
        <v>0</v>
      </c>
      <c r="EG106" s="103">
        <f>IFERROR(VLOOKUP(B106,'[1]18'!B:J,9,0),"0")</f>
        <v>0</v>
      </c>
      <c r="EH106" s="103">
        <f>IFERROR(VLOOKUP(B106,'[1]18'!B:K,10,0),"0")</f>
        <v>0</v>
      </c>
      <c r="EI106" s="103">
        <f>IFERROR(VLOOKUP(B106,'[1]18'!B:L,11,0),"0")</f>
        <v>0</v>
      </c>
      <c r="EJ106" s="101">
        <f t="shared" si="62"/>
        <v>0</v>
      </c>
      <c r="EK106" s="103">
        <f>IFERROR(VLOOKUP(B106,'[1]19'!B:D,3,0),"0")</f>
        <v>0</v>
      </c>
      <c r="EL106" s="103">
        <f>IFERROR(VLOOKUP(B106,'[1]19'!B:E,4,0),"0")</f>
        <v>0</v>
      </c>
      <c r="EM106" s="103">
        <f>IFERROR(VLOOKUP(B106,'[1]19'!B:F,5,0),"0")</f>
        <v>0</v>
      </c>
      <c r="EN106" s="103">
        <f>IFERROR(VLOOKUP(B106,'[1]19'!B:J,9,0),"0")</f>
        <v>0</v>
      </c>
      <c r="EO106" s="103">
        <f>IFERROR(VLOOKUP(B106,'[1]19'!B:K,10,0),"0")</f>
        <v>0</v>
      </c>
      <c r="EP106" s="103">
        <f>IFERROR(VLOOKUP(B106,'[1]19'!B:L,11,0),"0")</f>
        <v>0</v>
      </c>
      <c r="EQ106" s="101">
        <f t="shared" si="63"/>
        <v>0</v>
      </c>
      <c r="ER106" s="103">
        <f>IFERROR(VLOOKUP(B106,'[1]20'!B:D,3,0),"0")</f>
        <v>0</v>
      </c>
      <c r="ES106" s="103">
        <f>IFERROR(VLOOKUP(B106,'[1]20'!B:E,4,0),"0")</f>
        <v>0</v>
      </c>
      <c r="ET106" s="103">
        <f>IFERROR(VLOOKUP(B106,'[1]20'!B:F,5,0),"0")</f>
        <v>0</v>
      </c>
      <c r="EU106" s="103">
        <f>IFERROR(VLOOKUP(B106,'[1]20'!B:J,9,0),"0")</f>
        <v>0</v>
      </c>
      <c r="EV106" s="103">
        <f>IFERROR(VLOOKUP(B106,'[1]20'!B:K,10,0),"0")</f>
        <v>0</v>
      </c>
      <c r="EW106" s="103">
        <f>IFERROR(VLOOKUP(B106,'[1]20'!B:L,11,0),"0")</f>
        <v>0</v>
      </c>
      <c r="EX106" s="101">
        <f t="shared" si="64"/>
        <v>0</v>
      </c>
      <c r="EY106" s="103">
        <f>IFERROR(VLOOKUP(B106,'[1]21'!B:D,3,0),"0")</f>
        <v>0</v>
      </c>
      <c r="EZ106" s="103">
        <f>IFERROR(VLOOKUP(B106,'[1]21'!B:E,4,0),"0")</f>
        <v>0</v>
      </c>
      <c r="FA106" s="103">
        <f>IFERROR(VLOOKUP(B106,'[1]21'!B:F,5,0),"0")</f>
        <v>0</v>
      </c>
      <c r="FB106" s="103">
        <f>IFERROR(VLOOKUP(B106,'[1]21'!B:J,9,0),"0")</f>
        <v>0</v>
      </c>
      <c r="FC106" s="103">
        <f>IFERROR(VLOOKUP(B106,'[1]21'!B:K,10,0),"0")</f>
        <v>0</v>
      </c>
      <c r="FD106" s="103">
        <f>IFERROR(VLOOKUP(B106,'[1]21'!B:L,11,0),"0")</f>
        <v>0</v>
      </c>
      <c r="FE106" s="101">
        <f t="shared" si="65"/>
        <v>0</v>
      </c>
      <c r="FF106" s="103">
        <f>IFERROR(VLOOKUP(B106,'[1]22'!B:D,3,0),"0")</f>
        <v>0</v>
      </c>
      <c r="FG106" s="103">
        <f>IFERROR(VLOOKUP(B106,'[1]22'!B:E,4,0),"0")</f>
        <v>0</v>
      </c>
      <c r="FH106" s="103">
        <f>IFERROR(VLOOKUP(B106,'[1]22'!B:F,5,0),"0")</f>
        <v>0</v>
      </c>
      <c r="FI106" s="103">
        <f>IFERROR(VLOOKUP(B106,'[1]22'!B:J,9,0),"0")</f>
        <v>0</v>
      </c>
      <c r="FJ106" s="103">
        <f>IFERROR(VLOOKUP(B106,'[1]22'!B:K,10,0),"0")</f>
        <v>0</v>
      </c>
      <c r="FK106" s="103">
        <f>IFERROR(VLOOKUP(B106,'[1]22'!B:L,11,0),"0")</f>
        <v>0</v>
      </c>
      <c r="FL106" s="101">
        <f t="shared" si="66"/>
        <v>0</v>
      </c>
      <c r="FM106" s="103">
        <f>IFERROR(VLOOKUP(B106,'[1]23'!B:D,3,0),"0")</f>
        <v>0</v>
      </c>
      <c r="FN106" s="103">
        <f>IFERROR(VLOOKUP(B106,'[1]23'!B:E,4,0),"0")</f>
        <v>0</v>
      </c>
      <c r="FO106" s="103">
        <f>IFERROR(VLOOKUP(B106,'[1]23'!B:F,5,0),"0")</f>
        <v>0</v>
      </c>
      <c r="FP106" s="103">
        <f>IFERROR(VLOOKUP(B106,'[1]23'!B:J,9,0),"0")</f>
        <v>0</v>
      </c>
      <c r="FQ106" s="103">
        <f>IFERROR(VLOOKUP(B106,'[1]23'!B:K,10,0),"0")</f>
        <v>0</v>
      </c>
      <c r="FR106" s="103">
        <f>IFERROR(VLOOKUP(B106,'[1]23'!B:L,11,0),"0")</f>
        <v>0</v>
      </c>
      <c r="FS106" s="101">
        <f t="shared" si="67"/>
        <v>0</v>
      </c>
      <c r="FT106" s="103">
        <f>IFERROR(VLOOKUP(B106,'[1]24'!B:D,3,0),"0")</f>
        <v>0</v>
      </c>
      <c r="FU106" s="103">
        <f>IFERROR(VLOOKUP(B106,'[1]24'!B:E,4,0),"0")</f>
        <v>0</v>
      </c>
      <c r="FV106" s="103">
        <f>IFERROR(VLOOKUP(B106,'[1]24'!B:F,5,0),"0")</f>
        <v>0</v>
      </c>
      <c r="FW106" s="103">
        <f>IFERROR(VLOOKUP(B106,'[1]24'!B:J,9,0),"0")</f>
        <v>0</v>
      </c>
      <c r="FX106" s="103">
        <f>IFERROR(VLOOKUP(B106,'[1]24'!B:K,10,0),"0")</f>
        <v>0</v>
      </c>
      <c r="FY106" s="103">
        <f>IFERROR(VLOOKUP(B106,'[1]24'!B:L,11,0),"0")</f>
        <v>0</v>
      </c>
      <c r="FZ106" s="101">
        <f t="shared" si="68"/>
        <v>0</v>
      </c>
      <c r="GA106" s="103">
        <f>IFERROR(VLOOKUP(B106,'[1]25'!B:D,3,0),"0")</f>
        <v>0</v>
      </c>
      <c r="GB106" s="103">
        <f>IFERROR(VLOOKUP(B106,'[1]25'!B:E,4,0),"0")</f>
        <v>0</v>
      </c>
      <c r="GC106" s="103">
        <f>IFERROR(VLOOKUP(B106,'[1]25'!B:F,5,0),"0")</f>
        <v>0</v>
      </c>
      <c r="GD106" s="103">
        <f>IFERROR(VLOOKUP(B106,'[1]25'!B:J,9,0),"0")</f>
        <v>0</v>
      </c>
      <c r="GE106" s="103">
        <f>IFERROR(VLOOKUP(B106,'[1]25'!B:K,10,0),"0")</f>
        <v>0</v>
      </c>
      <c r="GF106" s="103">
        <f>IFERROR(VLOOKUP(B106,'[1]25'!B:L,11,0),"0")</f>
        <v>0</v>
      </c>
      <c r="GG106" s="101">
        <f t="shared" si="69"/>
        <v>0</v>
      </c>
      <c r="GH106" s="103">
        <f>IFERROR(VLOOKUP(B106,'[1]26'!B:D,3,0),"0")</f>
        <v>0</v>
      </c>
      <c r="GI106" s="103">
        <f>IFERROR(VLOOKUP(B106,'[1]26'!B:E,4,0),"0")</f>
        <v>0</v>
      </c>
      <c r="GJ106" s="103">
        <f>IFERROR(VLOOKUP(B106,'[1]26'!B:F,5,0),"0")</f>
        <v>0</v>
      </c>
      <c r="GK106" s="103">
        <f>IFERROR(VLOOKUP(B106,'[1]26'!B:J,9,0),"0")</f>
        <v>0</v>
      </c>
      <c r="GL106" s="103">
        <f>IFERROR(VLOOKUP(B106,'[1]26'!B:K,10,0),"0")</f>
        <v>0</v>
      </c>
      <c r="GM106" s="103">
        <f>IFERROR(VLOOKUP(B106,'[1]26'!B:L,11,0),"0")</f>
        <v>0</v>
      </c>
      <c r="GN106" s="101">
        <f t="shared" si="70"/>
        <v>0</v>
      </c>
      <c r="GO106" s="103">
        <f>IFERROR(VLOOKUP(B106,'[1]27'!B:D,3,0),"0")</f>
        <v>0</v>
      </c>
      <c r="GP106" s="103">
        <f>IFERROR(VLOOKUP(B106,'[1]27'!B:E,4,0),"0")</f>
        <v>0</v>
      </c>
      <c r="GQ106" s="103">
        <f>IFERROR(VLOOKUP(B106,'[1]27'!B:F,5,0),"0")</f>
        <v>0</v>
      </c>
      <c r="GR106" s="103">
        <f>IFERROR(VLOOKUP(B106,'[1]27'!B:J,9,0),"0")</f>
        <v>0</v>
      </c>
      <c r="GS106" s="103">
        <f>IFERROR(VLOOKUP(B106,'[1]27'!B:K,10,0),"0")</f>
        <v>0</v>
      </c>
      <c r="GT106" s="103">
        <f>IFERROR(VLOOKUP(B106,'[1]27'!B:L,11,0),"0")</f>
        <v>0</v>
      </c>
      <c r="GU106" s="101">
        <f t="shared" si="71"/>
        <v>0</v>
      </c>
      <c r="GV106" s="103">
        <f>IFERROR(VLOOKUP(B106,'[1]28'!B:D,3,0),"0")</f>
        <v>0</v>
      </c>
      <c r="GW106" s="103">
        <f>IFERROR(VLOOKUP(B106,'[1]28'!B:E,4,0),"0")</f>
        <v>0</v>
      </c>
      <c r="GX106" s="103">
        <f>IFERROR(VLOOKUP(B106,'[1]28'!B:F,5,0),"0")</f>
        <v>0</v>
      </c>
      <c r="GY106" s="103">
        <f>IFERROR(VLOOKUP(B106,'[1]28'!B:J,9,0),"0")</f>
        <v>0</v>
      </c>
      <c r="GZ106" s="103">
        <f>IFERROR(VLOOKUP(B106,'[1]28'!B:K,10,0),"0")</f>
        <v>0</v>
      </c>
      <c r="HA106" s="103">
        <f>IFERROR(VLOOKUP(B106,'[1]28'!B:L,11,0),"0")</f>
        <v>0</v>
      </c>
      <c r="HB106" s="101">
        <f t="shared" si="72"/>
        <v>0</v>
      </c>
      <c r="HC106" s="103">
        <f>IFERROR(VLOOKUP(B106,'[1]29'!B:D,3,0),"0")</f>
        <v>0</v>
      </c>
      <c r="HD106" s="103">
        <f>IFERROR(VLOOKUP(B106,'[1]29'!B:E,4,0),"0")</f>
        <v>0</v>
      </c>
      <c r="HE106" s="103">
        <f>IFERROR(VLOOKUP(B106,'[1]29'!B:F,5,0),"0")</f>
        <v>0</v>
      </c>
      <c r="HF106" s="103">
        <f>IFERROR(VLOOKUP(B106,'[1]29'!B:J,9,0),"0")</f>
        <v>0</v>
      </c>
      <c r="HG106" s="103">
        <f>IFERROR(VLOOKUP(B106,'[1]29'!B:K,10,0),"0")</f>
        <v>0</v>
      </c>
      <c r="HH106" s="103">
        <f>IFERROR(VLOOKUP(B106,'[1]29'!B:L,11,0),"0")</f>
        <v>0</v>
      </c>
      <c r="HI106" s="101">
        <f t="shared" si="73"/>
        <v>0</v>
      </c>
      <c r="HJ106" s="103">
        <f>IFERROR(VLOOKUP(B106,'[1]30'!B:D,3,0),"0")</f>
        <v>0</v>
      </c>
      <c r="HK106" s="103">
        <f>IFERROR(VLOOKUP(B106,'[1]30'!B:E,4,0),"0")</f>
        <v>0</v>
      </c>
      <c r="HL106" s="103">
        <f>IFERROR(VLOOKUP(B106,'[1]30'!B:F,5,0),"0")</f>
        <v>0</v>
      </c>
      <c r="HM106" s="103">
        <f>IFERROR(VLOOKUP(B106,'[1]30'!B:J,9,0),"0")</f>
        <v>0</v>
      </c>
      <c r="HN106" s="103">
        <f>IFERROR(VLOOKUP(B106,'[1]30'!B:K,10,0),"0")</f>
        <v>0</v>
      </c>
      <c r="HO106" s="103">
        <f>IFERROR(VLOOKUP(B106,'[1]30'!B:L,11,0),"0")</f>
        <v>0</v>
      </c>
      <c r="HP106" s="101">
        <f t="shared" si="74"/>
        <v>0</v>
      </c>
      <c r="HQ106" s="103">
        <f>IFERROR(VLOOKUP(B106,'[1]31'!B:D,3,0),"0")</f>
        <v>0</v>
      </c>
      <c r="HR106" s="103">
        <f>IFERROR(VLOOKUP(B106,'[1]31'!B:E,4,0),"0")</f>
        <v>0</v>
      </c>
      <c r="HS106" s="103">
        <f>IFERROR(VLOOKUP(B106,'[1]31'!B:F,5,0),"0")</f>
        <v>0</v>
      </c>
      <c r="HT106" s="103">
        <f>IFERROR(VLOOKUP(B106,'[1]31'!B:J,9,0),"0")</f>
        <v>0</v>
      </c>
      <c r="HU106" s="103">
        <f>IFERROR(VLOOKUP(B106,'[1]31'!B:K,10,0),"0")</f>
        <v>0</v>
      </c>
      <c r="HV106" s="103">
        <f>IFERROR(VLOOKUP(B106,'[1]31'!B:L,11,0),"0")</f>
        <v>0</v>
      </c>
      <c r="HW106" s="101">
        <f t="shared" si="75"/>
        <v>0</v>
      </c>
    </row>
    <row r="107" spans="1:231" x14ac:dyDescent="0.6">
      <c r="A107" s="83">
        <v>104</v>
      </c>
      <c r="B107" s="83">
        <v>1200092</v>
      </c>
      <c r="C107" s="84" t="s">
        <v>16966</v>
      </c>
      <c r="D107" s="83" t="s">
        <v>173</v>
      </c>
      <c r="E107" s="85">
        <v>0</v>
      </c>
      <c r="F107" s="99">
        <f t="shared" si="77"/>
        <v>0</v>
      </c>
      <c r="G107" s="100">
        <f t="shared" si="76"/>
        <v>1</v>
      </c>
      <c r="H107" s="100">
        <f t="shared" si="76"/>
        <v>0</v>
      </c>
      <c r="I107" s="100">
        <f t="shared" si="76"/>
        <v>0</v>
      </c>
      <c r="J107" s="100">
        <f t="shared" si="76"/>
        <v>0</v>
      </c>
      <c r="K107" s="100">
        <f t="shared" si="76"/>
        <v>0</v>
      </c>
      <c r="L107" s="100">
        <f t="shared" si="76"/>
        <v>0</v>
      </c>
      <c r="M107" s="101">
        <f t="shared" si="44"/>
        <v>1</v>
      </c>
      <c r="N107" s="102">
        <f t="shared" si="43"/>
        <v>1</v>
      </c>
      <c r="O107" s="103">
        <f>IFERROR(VLOOKUP(B107,'[1]1'!B:D,3,0),"0")</f>
        <v>0</v>
      </c>
      <c r="P107" s="103">
        <f>IFERROR(VLOOKUP(B107,'[1]1'!B:E,4,0),"0")</f>
        <v>0</v>
      </c>
      <c r="Q107" s="103">
        <f>IFERROR(VLOOKUP(B107,'[1]1'!B:F,5,0),"0")</f>
        <v>0</v>
      </c>
      <c r="R107" s="103">
        <f>IFERROR(VLOOKUP(B107,'[1]1'!B:J,9,0),"0")</f>
        <v>0</v>
      </c>
      <c r="S107" s="103">
        <f>IFERROR(VLOOKUP(B107,'[1]1'!B:K,10,0),"0")</f>
        <v>0</v>
      </c>
      <c r="T107" s="103">
        <f>IFERROR(VLOOKUP(B107,'[1]1'!B:L,11,0),"0")</f>
        <v>0</v>
      </c>
      <c r="U107" s="101">
        <f t="shared" si="45"/>
        <v>0</v>
      </c>
      <c r="V107" s="103">
        <f>IFERROR(VLOOKUP(B107,'[1]2'!B:D,3,0),"0")</f>
        <v>0</v>
      </c>
      <c r="W107" s="103">
        <f>IFERROR(VLOOKUP(B107,'[1]2'!B:E,4,0),"0")</f>
        <v>0</v>
      </c>
      <c r="X107" s="103">
        <f>IFERROR(VLOOKUP(B107,'[1]2'!B:F,5,0),"0")</f>
        <v>0</v>
      </c>
      <c r="Y107" s="103">
        <f>IFERROR(VLOOKUP(B107,'[1]2'!B:J,9,0),"0")</f>
        <v>0</v>
      </c>
      <c r="Z107" s="103">
        <f>IFERROR(VLOOKUP(B107,'[1]2'!B:K,10,0),"0")</f>
        <v>0</v>
      </c>
      <c r="AA107" s="103">
        <f>IFERROR(VLOOKUP(B107,'[1]2'!B:L,11,0),"0")</f>
        <v>0</v>
      </c>
      <c r="AB107" s="101">
        <f t="shared" si="46"/>
        <v>0</v>
      </c>
      <c r="AC107" s="103">
        <f>IFERROR(VLOOKUP(B107,'[1]3'!B:D,3,0),"0")</f>
        <v>0</v>
      </c>
      <c r="AD107" s="103">
        <f>IFERROR(VLOOKUP(B107,'[1]3'!B:E,4,0),"0")</f>
        <v>0</v>
      </c>
      <c r="AE107" s="103">
        <f>IFERROR(VLOOKUP(B107,'[1]3'!B:F,5,0),"0")</f>
        <v>0</v>
      </c>
      <c r="AF107" s="103">
        <f>IFERROR(VLOOKUP(B107,'[1]3'!B:J,9,0),"0")</f>
        <v>0</v>
      </c>
      <c r="AG107" s="103">
        <f>IFERROR(VLOOKUP(B107,'[1]3'!B:K,10,0),"0")</f>
        <v>0</v>
      </c>
      <c r="AH107" s="103">
        <f>IFERROR(VLOOKUP(B107,'[1]3'!B:L,11,0),"0")</f>
        <v>0</v>
      </c>
      <c r="AI107" s="101">
        <f t="shared" si="47"/>
        <v>0</v>
      </c>
      <c r="AJ107" s="103">
        <f>IFERROR(VLOOKUP(B107,'[1]4'!B:D,3,0),"0")</f>
        <v>0</v>
      </c>
      <c r="AK107" s="103">
        <f>IFERROR(VLOOKUP(B107,'[1]4'!B:E,4,0),"0")</f>
        <v>0</v>
      </c>
      <c r="AL107" s="103">
        <f>IFERROR(VLOOKUP(B107,'[1]4'!B:F,5,0),"0")</f>
        <v>0</v>
      </c>
      <c r="AM107" s="103">
        <f>IFERROR(VLOOKUP(B107,'[1]4'!B:J,9,0),"0")</f>
        <v>0</v>
      </c>
      <c r="AN107" s="103">
        <f>IFERROR(VLOOKUP(B107,'[1]4'!B:K,10,0),"0")</f>
        <v>0</v>
      </c>
      <c r="AO107" s="103">
        <f>IFERROR(VLOOKUP(B107,'[1]4'!B:L,11,0),"0")</f>
        <v>0</v>
      </c>
      <c r="AP107" s="101">
        <f t="shared" si="48"/>
        <v>0</v>
      </c>
      <c r="AQ107" s="103">
        <f>IFERROR(VLOOKUP(B107,'[1]5'!B:D,3,0),"0")</f>
        <v>0</v>
      </c>
      <c r="AR107" s="103">
        <f>IFERROR(VLOOKUP(B107,'[1]5'!B:E,4,0),"0")</f>
        <v>0</v>
      </c>
      <c r="AS107" s="103">
        <f>IFERROR(VLOOKUP(B107,'[1]5'!B:F,5,0),"0")</f>
        <v>0</v>
      </c>
      <c r="AT107" s="103">
        <f>IFERROR(VLOOKUP(B107,'[1]5'!B:J,9,0),"0")</f>
        <v>0</v>
      </c>
      <c r="AU107" s="103">
        <f>IFERROR(VLOOKUP(B107,'[1]5'!B:K,10,0),"0")</f>
        <v>0</v>
      </c>
      <c r="AV107" s="103">
        <f>IFERROR(VLOOKUP(B107,'[1]5'!B:L,11,0),"0")</f>
        <v>0</v>
      </c>
      <c r="AW107" s="101">
        <f t="shared" si="49"/>
        <v>0</v>
      </c>
      <c r="AX107" s="103">
        <f>IFERROR(VLOOKUP(B107,'[1]6'!B:D,3,0),"0")</f>
        <v>0</v>
      </c>
      <c r="AY107" s="103">
        <f>IFERROR(VLOOKUP(B107,'[1]6'!B:E,4,0),"0")</f>
        <v>0</v>
      </c>
      <c r="AZ107" s="103">
        <f>IFERROR(VLOOKUP(B107,'[1]6'!B:F,5,0),"0")</f>
        <v>0</v>
      </c>
      <c r="BA107" s="103">
        <f>IFERROR(VLOOKUP(B107,'[1]6'!B:J,9,0),"0")</f>
        <v>0</v>
      </c>
      <c r="BB107" s="103">
        <f>IFERROR(VLOOKUP(B107,'[1]6'!B:K,10,0),"0")</f>
        <v>0</v>
      </c>
      <c r="BC107" s="103">
        <f>IFERROR(VLOOKUP(B107,'[1]6'!B:L,11,0),"0")</f>
        <v>0</v>
      </c>
      <c r="BD107" s="101">
        <f t="shared" si="50"/>
        <v>0</v>
      </c>
      <c r="BE107" s="103">
        <f>IFERROR(VLOOKUP(B107,'[1]7'!B:D,3,0),"0")</f>
        <v>0</v>
      </c>
      <c r="BF107" s="103">
        <f>IFERROR(VLOOKUP(B107,'[1]7'!B:E,4,0),"0")</f>
        <v>0</v>
      </c>
      <c r="BG107" s="103">
        <f>IFERROR(VLOOKUP(B107,'[1]7'!B:F,5,0),"0")</f>
        <v>0</v>
      </c>
      <c r="BH107" s="103">
        <f>IFERROR(VLOOKUP(B107,'[1]7'!B:J,9,0),"0")</f>
        <v>0</v>
      </c>
      <c r="BI107" s="103">
        <f>IFERROR(VLOOKUP(B107,'[1]7'!B:K,10,0),"0")</f>
        <v>0</v>
      </c>
      <c r="BJ107" s="103">
        <f>IFERROR(VLOOKUP(B107,'[1]7'!B:L,11,0),"0")</f>
        <v>0</v>
      </c>
      <c r="BK107" s="101">
        <f t="shared" si="51"/>
        <v>0</v>
      </c>
      <c r="BL107" s="103">
        <f>IFERROR(VLOOKUP(B107,'[1]8'!B:D,3,0),"0")</f>
        <v>0</v>
      </c>
      <c r="BM107" s="103">
        <f>IFERROR(VLOOKUP(B107,'[1]8'!B:E,4,0),"0")</f>
        <v>0</v>
      </c>
      <c r="BN107" s="103">
        <f>IFERROR(VLOOKUP(B107,'[1]8'!B:F,5,0),"0")</f>
        <v>0</v>
      </c>
      <c r="BO107" s="103">
        <f>IFERROR(VLOOKUP(B107,'[1]8'!B:J,9,0),"0")</f>
        <v>0</v>
      </c>
      <c r="BP107" s="103">
        <f>IFERROR(VLOOKUP(B107,'[1]8'!B:K,10,0),"0")</f>
        <v>0</v>
      </c>
      <c r="BQ107" s="103">
        <f>IFERROR(VLOOKUP(B107,'[1]8'!B:L,11,0),"0")</f>
        <v>0</v>
      </c>
      <c r="BR107" s="101">
        <f t="shared" si="52"/>
        <v>0</v>
      </c>
      <c r="BS107" s="103">
        <f>IFERROR(VLOOKUP(B107,'[1]9'!B:D,3,0),"0")</f>
        <v>0</v>
      </c>
      <c r="BT107" s="103">
        <f>IFERROR(VLOOKUP(B107,'[1]9'!B:E,4,0),"0")</f>
        <v>0</v>
      </c>
      <c r="BU107" s="103">
        <f>IFERROR(VLOOKUP(B107,'[1]9'!B:F,5,0),"0")</f>
        <v>0</v>
      </c>
      <c r="BV107" s="103">
        <f>IFERROR(VLOOKUP(B107,'[1]9'!B:J,9,0),"0")</f>
        <v>0</v>
      </c>
      <c r="BW107" s="103">
        <f>IFERROR(VLOOKUP(B107,'[1]9'!B:K,10,0),"0")</f>
        <v>0</v>
      </c>
      <c r="BX107" s="103">
        <f>IFERROR(VLOOKUP(B107,'[1]9'!B:L,11,0),"0")</f>
        <v>0</v>
      </c>
      <c r="BY107" s="101">
        <f t="shared" si="53"/>
        <v>0</v>
      </c>
      <c r="BZ107" s="103">
        <f>IFERROR(VLOOKUP(B107,'[1]10'!B:D,3,0),"0")</f>
        <v>1</v>
      </c>
      <c r="CA107" s="103">
        <f>IFERROR(VLOOKUP(B107,'[1]10'!B:E,4,0),"0")</f>
        <v>0</v>
      </c>
      <c r="CB107" s="103">
        <f>IFERROR(VLOOKUP(B107,'[1]10'!B:F,5,0),"0")</f>
        <v>0</v>
      </c>
      <c r="CC107" s="103">
        <f>IFERROR(VLOOKUP(B107,'[1]10'!B:J,9,0),"0")</f>
        <v>0</v>
      </c>
      <c r="CD107" s="103">
        <f>IFERROR(VLOOKUP(B107,'[1]10'!B:K,10,0),"0")</f>
        <v>0</v>
      </c>
      <c r="CE107" s="103">
        <f>IFERROR(VLOOKUP(B107,'[1]10'!B:L,11,0),"0")</f>
        <v>0</v>
      </c>
      <c r="CF107" s="101">
        <f t="shared" si="54"/>
        <v>1</v>
      </c>
      <c r="CG107" s="103">
        <f>IFERROR(VLOOKUP(B107,'[1]11'!B:D,3,0),"0")</f>
        <v>0</v>
      </c>
      <c r="CH107" s="103">
        <f>IFERROR(VLOOKUP(B107,'[1]11'!B:E,4,0),"0")</f>
        <v>0</v>
      </c>
      <c r="CI107" s="103">
        <f>IFERROR(VLOOKUP(B107,'[1]11'!B:F,5,0),"0")</f>
        <v>0</v>
      </c>
      <c r="CJ107" s="103">
        <f>IFERROR(VLOOKUP(B107,'[1]11'!B:J,9,0),"0")</f>
        <v>0</v>
      </c>
      <c r="CK107" s="103">
        <f>IFERROR(VLOOKUP(B107,'[1]11'!B:K,10,0),"0")</f>
        <v>0</v>
      </c>
      <c r="CL107" s="103">
        <f>IFERROR(VLOOKUP(B107,'[1]11'!B:L,11,0),"0")</f>
        <v>0</v>
      </c>
      <c r="CM107" s="101">
        <f t="shared" si="55"/>
        <v>0</v>
      </c>
      <c r="CN107" s="103">
        <f>IFERROR(VLOOKUP(B107,'[1]12'!B:D,3,0),"0")</f>
        <v>0</v>
      </c>
      <c r="CO107" s="103">
        <f>IFERROR(VLOOKUP(B107,'[1]12'!B:E,4,0),"0")</f>
        <v>0</v>
      </c>
      <c r="CP107" s="103">
        <f>IFERROR(VLOOKUP(B107,'[1]12'!B:F,5,0),"0")</f>
        <v>0</v>
      </c>
      <c r="CQ107" s="103">
        <f>IFERROR(VLOOKUP(B107,'[1]12'!B:J,9,0),"0")</f>
        <v>0</v>
      </c>
      <c r="CR107" s="103">
        <f>IFERROR(VLOOKUP(B107,'[1]12'!B:K,10,0),"0")</f>
        <v>0</v>
      </c>
      <c r="CS107" s="103">
        <f>IFERROR(VLOOKUP(B107,'[1]12'!B:L,11,0),"0")</f>
        <v>0</v>
      </c>
      <c r="CT107" s="101">
        <f t="shared" si="56"/>
        <v>0</v>
      </c>
      <c r="CU107" s="103">
        <f>IFERROR(VLOOKUP(B107,'[1]13'!B:D,3,0),"0")</f>
        <v>0</v>
      </c>
      <c r="CV107" s="103">
        <f>IFERROR(VLOOKUP(B107,'[1]13'!B:E,4,0),"0")</f>
        <v>0</v>
      </c>
      <c r="CW107" s="103">
        <f>IFERROR(VLOOKUP(B107,'[1]13'!B:F,5,0),"0")</f>
        <v>0</v>
      </c>
      <c r="CX107" s="103">
        <f>IFERROR(VLOOKUP(B107,'[1]13'!B:J,9,0),"0")</f>
        <v>0</v>
      </c>
      <c r="CY107" s="103">
        <f>IFERROR(VLOOKUP(B107,'[1]13'!B:K,10,0),"0")</f>
        <v>0</v>
      </c>
      <c r="CZ107" s="103">
        <f>IFERROR(VLOOKUP(B107,'[1]13'!B:L,11,0),"0")</f>
        <v>0</v>
      </c>
      <c r="DA107" s="101">
        <f t="shared" si="57"/>
        <v>0</v>
      </c>
      <c r="DB107" s="103">
        <f>IFERROR(VLOOKUP(B107,'[1]14'!B:D,3,0),"0")</f>
        <v>0</v>
      </c>
      <c r="DC107" s="103">
        <f>IFERROR(VLOOKUP(B107,'[1]14'!B:E,4,0),"0")</f>
        <v>0</v>
      </c>
      <c r="DD107" s="103">
        <f>IFERROR(VLOOKUP(B107,'[1]14'!B:F,5,0),"0")</f>
        <v>0</v>
      </c>
      <c r="DE107" s="103">
        <f>IFERROR(VLOOKUP(B107,'[1]14'!B:J,9,0),"0")</f>
        <v>0</v>
      </c>
      <c r="DF107" s="103">
        <f>IFERROR(VLOOKUP(B107,'[1]14'!B:K,10,0),"0")</f>
        <v>0</v>
      </c>
      <c r="DG107" s="103">
        <f>IFERROR(VLOOKUP(B107,'[1]14'!B:L,11,0),"0")</f>
        <v>0</v>
      </c>
      <c r="DH107" s="101">
        <f t="shared" si="58"/>
        <v>0</v>
      </c>
      <c r="DI107" s="103">
        <f>IFERROR(VLOOKUP(B107,'[1]15'!B:D,3,0),"0")</f>
        <v>0</v>
      </c>
      <c r="DJ107" s="103">
        <f>IFERROR(VLOOKUP(B107,'[1]15'!B:E,4,0),"0")</f>
        <v>0</v>
      </c>
      <c r="DK107" s="103">
        <f>IFERROR(VLOOKUP(B107,'[1]15'!B:F,5,0),"0")</f>
        <v>0</v>
      </c>
      <c r="DL107" s="103">
        <f>IFERROR(VLOOKUP(B107,'[1]15'!B:J,9,0),"0")</f>
        <v>0</v>
      </c>
      <c r="DM107" s="103">
        <f>IFERROR(VLOOKUP(B107,'[1]15'!B:K,10,0),"0")</f>
        <v>0</v>
      </c>
      <c r="DN107" s="103">
        <f>IFERROR(VLOOKUP(B107,'[1]15'!B:L,11,0),"0")</f>
        <v>0</v>
      </c>
      <c r="DO107" s="101">
        <f t="shared" si="59"/>
        <v>0</v>
      </c>
      <c r="DP107" s="103">
        <f>IFERROR(VLOOKUP(B107,'[1]16'!B:D,3,0),"0")</f>
        <v>0</v>
      </c>
      <c r="DQ107" s="103">
        <f>IFERROR(VLOOKUP(B107,'[1]16'!B:E,4,0),"0")</f>
        <v>0</v>
      </c>
      <c r="DR107" s="103">
        <f>IFERROR(VLOOKUP(B107,'[1]16'!B:F,5,0),"0")</f>
        <v>0</v>
      </c>
      <c r="DS107" s="103">
        <f>IFERROR(VLOOKUP(B107,'[1]16'!B:J,9,0),"0")</f>
        <v>0</v>
      </c>
      <c r="DT107" s="103">
        <f>IFERROR(VLOOKUP(B107,'[1]16'!B:K,10,0),"0")</f>
        <v>0</v>
      </c>
      <c r="DU107" s="103">
        <f>IFERROR(VLOOKUP(B107,'[1]16'!B:L,11,0),"0")</f>
        <v>0</v>
      </c>
      <c r="DV107" s="101">
        <f t="shared" si="60"/>
        <v>0</v>
      </c>
      <c r="DW107" s="103">
        <f>IFERROR(VLOOKUP(B107,'[1]17'!B:D,3,0),"0")</f>
        <v>0</v>
      </c>
      <c r="DX107" s="103">
        <f>IFERROR(VLOOKUP(B107,'[1]17'!B:E,4,0),"0")</f>
        <v>0</v>
      </c>
      <c r="DY107" s="103">
        <f>IFERROR(VLOOKUP(B107,'[1]17'!B:F,5,0),"0")</f>
        <v>0</v>
      </c>
      <c r="DZ107" s="103">
        <f>IFERROR(VLOOKUP(B107,'[1]17'!B:J,9,0),"0")</f>
        <v>0</v>
      </c>
      <c r="EA107" s="103">
        <f>IFERROR(VLOOKUP(B107,'[1]17'!B:K,10,0),"0")</f>
        <v>0</v>
      </c>
      <c r="EB107" s="103">
        <f>IFERROR(VLOOKUP(B107,'[1]17'!B:L,11,0),"0")</f>
        <v>0</v>
      </c>
      <c r="EC107" s="101">
        <f t="shared" si="61"/>
        <v>0</v>
      </c>
      <c r="ED107" s="103">
        <f>IFERROR(VLOOKUP(B107,'[1]18'!B:D,3,0),"0")</f>
        <v>0</v>
      </c>
      <c r="EE107" s="103">
        <f>IFERROR(VLOOKUP(B107,'[1]18'!B:E,4,0),"0")</f>
        <v>0</v>
      </c>
      <c r="EF107" s="103">
        <f>IFERROR(VLOOKUP(B107,'[1]18'!B:F,5,0),"0")</f>
        <v>0</v>
      </c>
      <c r="EG107" s="103">
        <f>IFERROR(VLOOKUP(B107,'[1]18'!B:J,9,0),"0")</f>
        <v>0</v>
      </c>
      <c r="EH107" s="103">
        <f>IFERROR(VLOOKUP(B107,'[1]18'!B:K,10,0),"0")</f>
        <v>0</v>
      </c>
      <c r="EI107" s="103">
        <f>IFERROR(VLOOKUP(B107,'[1]18'!B:L,11,0),"0")</f>
        <v>0</v>
      </c>
      <c r="EJ107" s="101">
        <f t="shared" si="62"/>
        <v>0</v>
      </c>
      <c r="EK107" s="103">
        <f>IFERROR(VLOOKUP(B107,'[1]19'!B:D,3,0),"0")</f>
        <v>0</v>
      </c>
      <c r="EL107" s="103">
        <f>IFERROR(VLOOKUP(B107,'[1]19'!B:E,4,0),"0")</f>
        <v>0</v>
      </c>
      <c r="EM107" s="103">
        <f>IFERROR(VLOOKUP(B107,'[1]19'!B:F,5,0),"0")</f>
        <v>0</v>
      </c>
      <c r="EN107" s="103">
        <f>IFERROR(VLOOKUP(B107,'[1]19'!B:J,9,0),"0")</f>
        <v>0</v>
      </c>
      <c r="EO107" s="103">
        <f>IFERROR(VLOOKUP(B107,'[1]19'!B:K,10,0),"0")</f>
        <v>0</v>
      </c>
      <c r="EP107" s="103">
        <f>IFERROR(VLOOKUP(B107,'[1]19'!B:L,11,0),"0")</f>
        <v>0</v>
      </c>
      <c r="EQ107" s="101">
        <f t="shared" si="63"/>
        <v>0</v>
      </c>
      <c r="ER107" s="103">
        <f>IFERROR(VLOOKUP(B107,'[1]20'!B:D,3,0),"0")</f>
        <v>0</v>
      </c>
      <c r="ES107" s="103">
        <f>IFERROR(VLOOKUP(B107,'[1]20'!B:E,4,0),"0")</f>
        <v>0</v>
      </c>
      <c r="ET107" s="103">
        <f>IFERROR(VLOOKUP(B107,'[1]20'!B:F,5,0),"0")</f>
        <v>0</v>
      </c>
      <c r="EU107" s="103">
        <f>IFERROR(VLOOKUP(B107,'[1]20'!B:J,9,0),"0")</f>
        <v>0</v>
      </c>
      <c r="EV107" s="103">
        <f>IFERROR(VLOOKUP(B107,'[1]20'!B:K,10,0),"0")</f>
        <v>0</v>
      </c>
      <c r="EW107" s="103">
        <f>IFERROR(VLOOKUP(B107,'[1]20'!B:L,11,0),"0")</f>
        <v>0</v>
      </c>
      <c r="EX107" s="101">
        <f t="shared" si="64"/>
        <v>0</v>
      </c>
      <c r="EY107" s="103">
        <f>IFERROR(VLOOKUP(B107,'[1]21'!B:D,3,0),"0")</f>
        <v>0</v>
      </c>
      <c r="EZ107" s="103">
        <f>IFERROR(VLOOKUP(B107,'[1]21'!B:E,4,0),"0")</f>
        <v>0</v>
      </c>
      <c r="FA107" s="103">
        <f>IFERROR(VLOOKUP(B107,'[1]21'!B:F,5,0),"0")</f>
        <v>0</v>
      </c>
      <c r="FB107" s="103">
        <f>IFERROR(VLOOKUP(B107,'[1]21'!B:J,9,0),"0")</f>
        <v>0</v>
      </c>
      <c r="FC107" s="103">
        <f>IFERROR(VLOOKUP(B107,'[1]21'!B:K,10,0),"0")</f>
        <v>0</v>
      </c>
      <c r="FD107" s="103">
        <f>IFERROR(VLOOKUP(B107,'[1]21'!B:L,11,0),"0")</f>
        <v>0</v>
      </c>
      <c r="FE107" s="101">
        <f t="shared" si="65"/>
        <v>0</v>
      </c>
      <c r="FF107" s="103">
        <f>IFERROR(VLOOKUP(B107,'[1]22'!B:D,3,0),"0")</f>
        <v>0</v>
      </c>
      <c r="FG107" s="103">
        <f>IFERROR(VLOOKUP(B107,'[1]22'!B:E,4,0),"0")</f>
        <v>0</v>
      </c>
      <c r="FH107" s="103">
        <f>IFERROR(VLOOKUP(B107,'[1]22'!B:F,5,0),"0")</f>
        <v>0</v>
      </c>
      <c r="FI107" s="103">
        <f>IFERROR(VLOOKUP(B107,'[1]22'!B:J,9,0),"0")</f>
        <v>0</v>
      </c>
      <c r="FJ107" s="103">
        <f>IFERROR(VLOOKUP(B107,'[1]22'!B:K,10,0),"0")</f>
        <v>0</v>
      </c>
      <c r="FK107" s="103">
        <f>IFERROR(VLOOKUP(B107,'[1]22'!B:L,11,0),"0")</f>
        <v>0</v>
      </c>
      <c r="FL107" s="101">
        <f t="shared" si="66"/>
        <v>0</v>
      </c>
      <c r="FM107" s="103">
        <f>IFERROR(VLOOKUP(B107,'[1]23'!B:D,3,0),"0")</f>
        <v>0</v>
      </c>
      <c r="FN107" s="103">
        <f>IFERROR(VLOOKUP(B107,'[1]23'!B:E,4,0),"0")</f>
        <v>0</v>
      </c>
      <c r="FO107" s="103">
        <f>IFERROR(VLOOKUP(B107,'[1]23'!B:F,5,0),"0")</f>
        <v>0</v>
      </c>
      <c r="FP107" s="103">
        <f>IFERROR(VLOOKUP(B107,'[1]23'!B:J,9,0),"0")</f>
        <v>0</v>
      </c>
      <c r="FQ107" s="103">
        <f>IFERROR(VLOOKUP(B107,'[1]23'!B:K,10,0),"0")</f>
        <v>0</v>
      </c>
      <c r="FR107" s="103">
        <f>IFERROR(VLOOKUP(B107,'[1]23'!B:L,11,0),"0")</f>
        <v>0</v>
      </c>
      <c r="FS107" s="101">
        <f t="shared" si="67"/>
        <v>0</v>
      </c>
      <c r="FT107" s="103">
        <f>IFERROR(VLOOKUP(B107,'[1]24'!B:D,3,0),"0")</f>
        <v>0</v>
      </c>
      <c r="FU107" s="103">
        <f>IFERROR(VLOOKUP(B107,'[1]24'!B:E,4,0),"0")</f>
        <v>0</v>
      </c>
      <c r="FV107" s="103">
        <f>IFERROR(VLOOKUP(B107,'[1]24'!B:F,5,0),"0")</f>
        <v>0</v>
      </c>
      <c r="FW107" s="103">
        <f>IFERROR(VLOOKUP(B107,'[1]24'!B:J,9,0),"0")</f>
        <v>0</v>
      </c>
      <c r="FX107" s="103">
        <f>IFERROR(VLOOKUP(B107,'[1]24'!B:K,10,0),"0")</f>
        <v>0</v>
      </c>
      <c r="FY107" s="103">
        <f>IFERROR(VLOOKUP(B107,'[1]24'!B:L,11,0),"0")</f>
        <v>0</v>
      </c>
      <c r="FZ107" s="101">
        <f t="shared" si="68"/>
        <v>0</v>
      </c>
      <c r="GA107" s="103">
        <f>IFERROR(VLOOKUP(B107,'[1]25'!B:D,3,0),"0")</f>
        <v>0</v>
      </c>
      <c r="GB107" s="103">
        <f>IFERROR(VLOOKUP(B107,'[1]25'!B:E,4,0),"0")</f>
        <v>0</v>
      </c>
      <c r="GC107" s="103">
        <f>IFERROR(VLOOKUP(B107,'[1]25'!B:F,5,0),"0")</f>
        <v>0</v>
      </c>
      <c r="GD107" s="103">
        <f>IFERROR(VLOOKUP(B107,'[1]25'!B:J,9,0),"0")</f>
        <v>0</v>
      </c>
      <c r="GE107" s="103">
        <f>IFERROR(VLOOKUP(B107,'[1]25'!B:K,10,0),"0")</f>
        <v>0</v>
      </c>
      <c r="GF107" s="103">
        <f>IFERROR(VLOOKUP(B107,'[1]25'!B:L,11,0),"0")</f>
        <v>0</v>
      </c>
      <c r="GG107" s="101">
        <f t="shared" si="69"/>
        <v>0</v>
      </c>
      <c r="GH107" s="103">
        <f>IFERROR(VLOOKUP(B107,'[1]26'!B:D,3,0),"0")</f>
        <v>0</v>
      </c>
      <c r="GI107" s="103">
        <f>IFERROR(VLOOKUP(B107,'[1]26'!B:E,4,0),"0")</f>
        <v>0</v>
      </c>
      <c r="GJ107" s="103">
        <f>IFERROR(VLOOKUP(B107,'[1]26'!B:F,5,0),"0")</f>
        <v>0</v>
      </c>
      <c r="GK107" s="103">
        <f>IFERROR(VLOOKUP(B107,'[1]26'!B:J,9,0),"0")</f>
        <v>0</v>
      </c>
      <c r="GL107" s="103">
        <f>IFERROR(VLOOKUP(B107,'[1]26'!B:K,10,0),"0")</f>
        <v>0</v>
      </c>
      <c r="GM107" s="103">
        <f>IFERROR(VLOOKUP(B107,'[1]26'!B:L,11,0),"0")</f>
        <v>0</v>
      </c>
      <c r="GN107" s="101">
        <f t="shared" si="70"/>
        <v>0</v>
      </c>
      <c r="GO107" s="103">
        <f>IFERROR(VLOOKUP(B107,'[1]27'!B:D,3,0),"0")</f>
        <v>0</v>
      </c>
      <c r="GP107" s="103">
        <f>IFERROR(VLOOKUP(B107,'[1]27'!B:E,4,0),"0")</f>
        <v>0</v>
      </c>
      <c r="GQ107" s="103">
        <f>IFERROR(VLOOKUP(B107,'[1]27'!B:F,5,0),"0")</f>
        <v>0</v>
      </c>
      <c r="GR107" s="103">
        <f>IFERROR(VLOOKUP(B107,'[1]27'!B:J,9,0),"0")</f>
        <v>0</v>
      </c>
      <c r="GS107" s="103">
        <f>IFERROR(VLOOKUP(B107,'[1]27'!B:K,10,0),"0")</f>
        <v>0</v>
      </c>
      <c r="GT107" s="103">
        <f>IFERROR(VLOOKUP(B107,'[1]27'!B:L,11,0),"0")</f>
        <v>0</v>
      </c>
      <c r="GU107" s="101">
        <f t="shared" si="71"/>
        <v>0</v>
      </c>
      <c r="GV107" s="103">
        <f>IFERROR(VLOOKUP(B107,'[1]28'!B:D,3,0),"0")</f>
        <v>0</v>
      </c>
      <c r="GW107" s="103">
        <f>IFERROR(VLOOKUP(B107,'[1]28'!B:E,4,0),"0")</f>
        <v>0</v>
      </c>
      <c r="GX107" s="103">
        <f>IFERROR(VLOOKUP(B107,'[1]28'!B:F,5,0),"0")</f>
        <v>0</v>
      </c>
      <c r="GY107" s="103">
        <f>IFERROR(VLOOKUP(B107,'[1]28'!B:J,9,0),"0")</f>
        <v>0</v>
      </c>
      <c r="GZ107" s="103">
        <f>IFERROR(VLOOKUP(B107,'[1]28'!B:K,10,0),"0")</f>
        <v>0</v>
      </c>
      <c r="HA107" s="103">
        <f>IFERROR(VLOOKUP(B107,'[1]28'!B:L,11,0),"0")</f>
        <v>0</v>
      </c>
      <c r="HB107" s="101">
        <f t="shared" si="72"/>
        <v>0</v>
      </c>
      <c r="HC107" s="103">
        <f>IFERROR(VLOOKUP(B107,'[1]29'!B:D,3,0),"0")</f>
        <v>0</v>
      </c>
      <c r="HD107" s="103">
        <f>IFERROR(VLOOKUP(B107,'[1]29'!B:E,4,0),"0")</f>
        <v>0</v>
      </c>
      <c r="HE107" s="103">
        <f>IFERROR(VLOOKUP(B107,'[1]29'!B:F,5,0),"0")</f>
        <v>0</v>
      </c>
      <c r="HF107" s="103">
        <f>IFERROR(VLOOKUP(B107,'[1]29'!B:J,9,0),"0")</f>
        <v>0</v>
      </c>
      <c r="HG107" s="103">
        <f>IFERROR(VLOOKUP(B107,'[1]29'!B:K,10,0),"0")</f>
        <v>0</v>
      </c>
      <c r="HH107" s="103">
        <f>IFERROR(VLOOKUP(B107,'[1]29'!B:L,11,0),"0")</f>
        <v>0</v>
      </c>
      <c r="HI107" s="101">
        <f t="shared" si="73"/>
        <v>0</v>
      </c>
      <c r="HJ107" s="103">
        <f>IFERROR(VLOOKUP(B107,'[1]30'!B:D,3,0),"0")</f>
        <v>0</v>
      </c>
      <c r="HK107" s="103">
        <f>IFERROR(VLOOKUP(B107,'[1]30'!B:E,4,0),"0")</f>
        <v>0</v>
      </c>
      <c r="HL107" s="103">
        <f>IFERROR(VLOOKUP(B107,'[1]30'!B:F,5,0),"0")</f>
        <v>0</v>
      </c>
      <c r="HM107" s="103">
        <f>IFERROR(VLOOKUP(B107,'[1]30'!B:J,9,0),"0")</f>
        <v>0</v>
      </c>
      <c r="HN107" s="103">
        <f>IFERROR(VLOOKUP(B107,'[1]30'!B:K,10,0),"0")</f>
        <v>0</v>
      </c>
      <c r="HO107" s="103">
        <f>IFERROR(VLOOKUP(B107,'[1]30'!B:L,11,0),"0")</f>
        <v>0</v>
      </c>
      <c r="HP107" s="101">
        <f t="shared" si="74"/>
        <v>0</v>
      </c>
      <c r="HQ107" s="103">
        <f>IFERROR(VLOOKUP(B107,'[1]31'!B:D,3,0),"0")</f>
        <v>0</v>
      </c>
      <c r="HR107" s="103">
        <f>IFERROR(VLOOKUP(B107,'[1]31'!B:E,4,0),"0")</f>
        <v>0</v>
      </c>
      <c r="HS107" s="103">
        <f>IFERROR(VLOOKUP(B107,'[1]31'!B:F,5,0),"0")</f>
        <v>0</v>
      </c>
      <c r="HT107" s="103">
        <f>IFERROR(VLOOKUP(B107,'[1]31'!B:J,9,0),"0")</f>
        <v>0</v>
      </c>
      <c r="HU107" s="103">
        <f>IFERROR(VLOOKUP(B107,'[1]31'!B:K,10,0),"0")</f>
        <v>0</v>
      </c>
      <c r="HV107" s="103">
        <f>IFERROR(VLOOKUP(B107,'[1]31'!B:L,11,0),"0")</f>
        <v>0</v>
      </c>
      <c r="HW107" s="101">
        <f t="shared" si="75"/>
        <v>0</v>
      </c>
    </row>
    <row r="108" spans="1:231" x14ac:dyDescent="0.6">
      <c r="A108" s="83">
        <v>105</v>
      </c>
      <c r="B108" s="83" t="s">
        <v>157</v>
      </c>
      <c r="C108" s="84" t="s">
        <v>158</v>
      </c>
      <c r="D108" s="83" t="s">
        <v>173</v>
      </c>
      <c r="E108" s="85">
        <v>75</v>
      </c>
      <c r="F108" s="99">
        <f t="shared" si="77"/>
        <v>2775</v>
      </c>
      <c r="G108" s="100">
        <f t="shared" si="76"/>
        <v>0</v>
      </c>
      <c r="H108" s="100">
        <f t="shared" si="76"/>
        <v>9</v>
      </c>
      <c r="I108" s="100">
        <f t="shared" si="76"/>
        <v>28</v>
      </c>
      <c r="J108" s="100">
        <f t="shared" si="76"/>
        <v>0</v>
      </c>
      <c r="K108" s="100">
        <f t="shared" si="76"/>
        <v>0</v>
      </c>
      <c r="L108" s="100">
        <f t="shared" si="76"/>
        <v>0</v>
      </c>
      <c r="M108" s="101">
        <f t="shared" si="44"/>
        <v>37</v>
      </c>
      <c r="N108" s="102">
        <f t="shared" si="43"/>
        <v>37</v>
      </c>
      <c r="O108" s="103">
        <f>IFERROR(VLOOKUP(B108,'[1]1'!B:D,3,0),"0")</f>
        <v>0</v>
      </c>
      <c r="P108" s="103">
        <f>IFERROR(VLOOKUP(B108,'[1]1'!B:E,4,0),"0")</f>
        <v>4</v>
      </c>
      <c r="Q108" s="103">
        <f>IFERROR(VLOOKUP(B108,'[1]1'!B:F,5,0),"0")</f>
        <v>2</v>
      </c>
      <c r="R108" s="103">
        <f>IFERROR(VLOOKUP(B108,'[1]1'!B:J,9,0),"0")</f>
        <v>0</v>
      </c>
      <c r="S108" s="103">
        <f>IFERROR(VLOOKUP(B108,'[1]1'!B:K,10,0),"0")</f>
        <v>0</v>
      </c>
      <c r="T108" s="103">
        <f>IFERROR(VLOOKUP(B108,'[1]1'!B:L,11,0),"0")</f>
        <v>0</v>
      </c>
      <c r="U108" s="101">
        <f t="shared" si="45"/>
        <v>6</v>
      </c>
      <c r="V108" s="103">
        <f>IFERROR(VLOOKUP(B108,'[1]2'!B:D,3,0),"0")</f>
        <v>0</v>
      </c>
      <c r="W108" s="103">
        <f>IFERROR(VLOOKUP(B108,'[1]2'!B:E,4,0),"0")</f>
        <v>2</v>
      </c>
      <c r="X108" s="103">
        <f>IFERROR(VLOOKUP(B108,'[1]2'!B:F,5,0),"0")</f>
        <v>0</v>
      </c>
      <c r="Y108" s="103">
        <f>IFERROR(VLOOKUP(B108,'[1]2'!B:J,9,0),"0")</f>
        <v>0</v>
      </c>
      <c r="Z108" s="103">
        <f>IFERROR(VLOOKUP(B108,'[1]2'!B:K,10,0),"0")</f>
        <v>0</v>
      </c>
      <c r="AA108" s="103">
        <f>IFERROR(VLOOKUP(B108,'[1]2'!B:L,11,0),"0")</f>
        <v>0</v>
      </c>
      <c r="AB108" s="101">
        <f t="shared" si="46"/>
        <v>2</v>
      </c>
      <c r="AC108" s="103">
        <f>IFERROR(VLOOKUP(B108,'[1]3'!B:D,3,0),"0")</f>
        <v>0</v>
      </c>
      <c r="AD108" s="103">
        <f>IFERROR(VLOOKUP(B108,'[1]3'!B:E,4,0),"0")</f>
        <v>1</v>
      </c>
      <c r="AE108" s="103">
        <f>IFERROR(VLOOKUP(B108,'[1]3'!B:F,5,0),"0")</f>
        <v>6</v>
      </c>
      <c r="AF108" s="103">
        <f>IFERROR(VLOOKUP(B108,'[1]3'!B:J,9,0),"0")</f>
        <v>0</v>
      </c>
      <c r="AG108" s="103">
        <f>IFERROR(VLOOKUP(B108,'[1]3'!B:K,10,0),"0")</f>
        <v>0</v>
      </c>
      <c r="AH108" s="103">
        <f>IFERROR(VLOOKUP(B108,'[1]3'!B:L,11,0),"0")</f>
        <v>0</v>
      </c>
      <c r="AI108" s="101">
        <f t="shared" si="47"/>
        <v>7</v>
      </c>
      <c r="AJ108" s="103">
        <f>IFERROR(VLOOKUP(B108,'[1]4'!B:D,3,0),"0")</f>
        <v>0</v>
      </c>
      <c r="AK108" s="103">
        <f>IFERROR(VLOOKUP(B108,'[1]4'!B:E,4,0),"0")</f>
        <v>0</v>
      </c>
      <c r="AL108" s="103">
        <f>IFERROR(VLOOKUP(B108,'[1]4'!B:F,5,0),"0")</f>
        <v>0</v>
      </c>
      <c r="AM108" s="103">
        <f>IFERROR(VLOOKUP(B108,'[1]4'!B:J,9,0),"0")</f>
        <v>0</v>
      </c>
      <c r="AN108" s="103">
        <f>IFERROR(VLOOKUP(B108,'[1]4'!B:K,10,0),"0")</f>
        <v>0</v>
      </c>
      <c r="AO108" s="103">
        <f>IFERROR(VLOOKUP(B108,'[1]4'!B:L,11,0),"0")</f>
        <v>0</v>
      </c>
      <c r="AP108" s="101">
        <f t="shared" si="48"/>
        <v>0</v>
      </c>
      <c r="AQ108" s="103">
        <f>IFERROR(VLOOKUP(B108,'[1]5'!B:D,3,0),"0")</f>
        <v>0</v>
      </c>
      <c r="AR108" s="103">
        <f>IFERROR(VLOOKUP(B108,'[1]5'!B:E,4,0),"0")</f>
        <v>0</v>
      </c>
      <c r="AS108" s="103">
        <f>IFERROR(VLOOKUP(B108,'[1]5'!B:F,5,0),"0")</f>
        <v>0</v>
      </c>
      <c r="AT108" s="103">
        <f>IFERROR(VLOOKUP(B108,'[1]5'!B:J,9,0),"0")</f>
        <v>0</v>
      </c>
      <c r="AU108" s="103">
        <f>IFERROR(VLOOKUP(B108,'[1]5'!B:K,10,0),"0")</f>
        <v>0</v>
      </c>
      <c r="AV108" s="103">
        <f>IFERROR(VLOOKUP(B108,'[1]5'!B:L,11,0),"0")</f>
        <v>0</v>
      </c>
      <c r="AW108" s="101">
        <f t="shared" si="49"/>
        <v>0</v>
      </c>
      <c r="AX108" s="103">
        <f>IFERROR(VLOOKUP(B108,'[1]6'!B:D,3,0),"0")</f>
        <v>0</v>
      </c>
      <c r="AY108" s="103">
        <f>IFERROR(VLOOKUP(B108,'[1]6'!B:E,4,0),"0")</f>
        <v>0</v>
      </c>
      <c r="AZ108" s="103">
        <f>IFERROR(VLOOKUP(B108,'[1]6'!B:F,5,0),"0")</f>
        <v>0</v>
      </c>
      <c r="BA108" s="103">
        <f>IFERROR(VLOOKUP(B108,'[1]6'!B:J,9,0),"0")</f>
        <v>0</v>
      </c>
      <c r="BB108" s="103">
        <f>IFERROR(VLOOKUP(B108,'[1]6'!B:K,10,0),"0")</f>
        <v>0</v>
      </c>
      <c r="BC108" s="103">
        <f>IFERROR(VLOOKUP(B108,'[1]6'!B:L,11,0),"0")</f>
        <v>0</v>
      </c>
      <c r="BD108" s="101">
        <f t="shared" si="50"/>
        <v>0</v>
      </c>
      <c r="BE108" s="103">
        <f>IFERROR(VLOOKUP(B108,'[1]7'!B:D,3,0),"0")</f>
        <v>0</v>
      </c>
      <c r="BF108" s="103">
        <f>IFERROR(VLOOKUP(B108,'[1]7'!B:E,4,0),"0")</f>
        <v>0</v>
      </c>
      <c r="BG108" s="103">
        <f>IFERROR(VLOOKUP(B108,'[1]7'!B:F,5,0),"0")</f>
        <v>0</v>
      </c>
      <c r="BH108" s="103">
        <f>IFERROR(VLOOKUP(B108,'[1]7'!B:J,9,0),"0")</f>
        <v>0</v>
      </c>
      <c r="BI108" s="103">
        <f>IFERROR(VLOOKUP(B108,'[1]7'!B:K,10,0),"0")</f>
        <v>0</v>
      </c>
      <c r="BJ108" s="103">
        <f>IFERROR(VLOOKUP(B108,'[1]7'!B:L,11,0),"0")</f>
        <v>0</v>
      </c>
      <c r="BK108" s="101">
        <f t="shared" si="51"/>
        <v>0</v>
      </c>
      <c r="BL108" s="103">
        <f>IFERROR(VLOOKUP(B108,'[1]8'!B:D,3,0),"0")</f>
        <v>0</v>
      </c>
      <c r="BM108" s="103">
        <f>IFERROR(VLOOKUP(B108,'[1]8'!B:E,4,0),"0")</f>
        <v>0</v>
      </c>
      <c r="BN108" s="103">
        <f>IFERROR(VLOOKUP(B108,'[1]8'!B:F,5,0),"0")</f>
        <v>0</v>
      </c>
      <c r="BO108" s="103">
        <f>IFERROR(VLOOKUP(B108,'[1]8'!B:J,9,0),"0")</f>
        <v>0</v>
      </c>
      <c r="BP108" s="103">
        <f>IFERROR(VLOOKUP(B108,'[1]8'!B:K,10,0),"0")</f>
        <v>0</v>
      </c>
      <c r="BQ108" s="103">
        <f>IFERROR(VLOOKUP(B108,'[1]8'!B:L,11,0),"0")</f>
        <v>0</v>
      </c>
      <c r="BR108" s="101">
        <f t="shared" si="52"/>
        <v>0</v>
      </c>
      <c r="BS108" s="103">
        <f>IFERROR(VLOOKUP(B108,'[1]9'!B:D,3,0),"0")</f>
        <v>0</v>
      </c>
      <c r="BT108" s="103">
        <f>IFERROR(VLOOKUP(B108,'[1]9'!B:E,4,0),"0")</f>
        <v>0</v>
      </c>
      <c r="BU108" s="103">
        <f>IFERROR(VLOOKUP(B108,'[1]9'!B:F,5,0),"0")</f>
        <v>0</v>
      </c>
      <c r="BV108" s="103">
        <f>IFERROR(VLOOKUP(B108,'[1]9'!B:J,9,0),"0")</f>
        <v>0</v>
      </c>
      <c r="BW108" s="103">
        <f>IFERROR(VLOOKUP(B108,'[1]9'!B:K,10,0),"0")</f>
        <v>0</v>
      </c>
      <c r="BX108" s="103">
        <f>IFERROR(VLOOKUP(B108,'[1]9'!B:L,11,0),"0")</f>
        <v>0</v>
      </c>
      <c r="BY108" s="101">
        <f t="shared" si="53"/>
        <v>0</v>
      </c>
      <c r="BZ108" s="103">
        <f>IFERROR(VLOOKUP(B108,'[1]10'!B:D,3,0),"0")</f>
        <v>0</v>
      </c>
      <c r="CA108" s="103">
        <f>IFERROR(VLOOKUP(B108,'[1]10'!B:E,4,0),"0")</f>
        <v>0</v>
      </c>
      <c r="CB108" s="103">
        <f>IFERROR(VLOOKUP(B108,'[1]10'!B:F,5,0),"0")</f>
        <v>0</v>
      </c>
      <c r="CC108" s="103">
        <f>IFERROR(VLOOKUP(B108,'[1]10'!B:J,9,0),"0")</f>
        <v>0</v>
      </c>
      <c r="CD108" s="103">
        <f>IFERROR(VLOOKUP(B108,'[1]10'!B:K,10,0),"0")</f>
        <v>0</v>
      </c>
      <c r="CE108" s="103">
        <f>IFERROR(VLOOKUP(B108,'[1]10'!B:L,11,0),"0")</f>
        <v>0</v>
      </c>
      <c r="CF108" s="101">
        <f t="shared" si="54"/>
        <v>0</v>
      </c>
      <c r="CG108" s="103">
        <f>IFERROR(VLOOKUP(B108,'[1]11'!B:D,3,0),"0")</f>
        <v>0</v>
      </c>
      <c r="CH108" s="103">
        <f>IFERROR(VLOOKUP(B108,'[1]11'!B:E,4,0),"0")</f>
        <v>0</v>
      </c>
      <c r="CI108" s="103">
        <f>IFERROR(VLOOKUP(B108,'[1]11'!B:F,5,0),"0")</f>
        <v>0</v>
      </c>
      <c r="CJ108" s="103">
        <f>IFERROR(VLOOKUP(B108,'[1]11'!B:J,9,0),"0")</f>
        <v>0</v>
      </c>
      <c r="CK108" s="103">
        <f>IFERROR(VLOOKUP(B108,'[1]11'!B:K,10,0),"0")</f>
        <v>0</v>
      </c>
      <c r="CL108" s="103">
        <f>IFERROR(VLOOKUP(B108,'[1]11'!B:L,11,0),"0")</f>
        <v>0</v>
      </c>
      <c r="CM108" s="101">
        <f t="shared" si="55"/>
        <v>0</v>
      </c>
      <c r="CN108" s="103">
        <f>IFERROR(VLOOKUP(B108,'[1]12'!B:D,3,0),"0")</f>
        <v>0</v>
      </c>
      <c r="CO108" s="103">
        <f>IFERROR(VLOOKUP(B108,'[1]12'!B:E,4,0),"0")</f>
        <v>0</v>
      </c>
      <c r="CP108" s="103">
        <f>IFERROR(VLOOKUP(B108,'[1]12'!B:F,5,0),"0")</f>
        <v>0</v>
      </c>
      <c r="CQ108" s="103">
        <f>IFERROR(VLOOKUP(B108,'[1]12'!B:J,9,0),"0")</f>
        <v>0</v>
      </c>
      <c r="CR108" s="103">
        <f>IFERROR(VLOOKUP(B108,'[1]12'!B:K,10,0),"0")</f>
        <v>0</v>
      </c>
      <c r="CS108" s="103">
        <f>IFERROR(VLOOKUP(B108,'[1]12'!B:L,11,0),"0")</f>
        <v>0</v>
      </c>
      <c r="CT108" s="101">
        <f t="shared" si="56"/>
        <v>0</v>
      </c>
      <c r="CU108" s="103">
        <f>IFERROR(VLOOKUP(B108,'[1]13'!B:D,3,0),"0")</f>
        <v>0</v>
      </c>
      <c r="CV108" s="103">
        <f>IFERROR(VLOOKUP(B108,'[1]13'!B:E,4,0),"0")</f>
        <v>0</v>
      </c>
      <c r="CW108" s="103">
        <f>IFERROR(VLOOKUP(B108,'[1]13'!B:F,5,0),"0")</f>
        <v>5</v>
      </c>
      <c r="CX108" s="103">
        <f>IFERROR(VLOOKUP(B108,'[1]13'!B:J,9,0),"0")</f>
        <v>0</v>
      </c>
      <c r="CY108" s="103">
        <f>IFERROR(VLOOKUP(B108,'[1]13'!B:K,10,0),"0")</f>
        <v>0</v>
      </c>
      <c r="CZ108" s="103">
        <f>IFERROR(VLOOKUP(B108,'[1]13'!B:L,11,0),"0")</f>
        <v>0</v>
      </c>
      <c r="DA108" s="101">
        <f t="shared" si="57"/>
        <v>5</v>
      </c>
      <c r="DB108" s="103">
        <f>IFERROR(VLOOKUP(B108,'[1]14'!B:D,3,0),"0")</f>
        <v>0</v>
      </c>
      <c r="DC108" s="103">
        <f>IFERROR(VLOOKUP(B108,'[1]14'!B:E,4,0),"0")</f>
        <v>0</v>
      </c>
      <c r="DD108" s="103">
        <f>IFERROR(VLOOKUP(B108,'[1]14'!B:F,5,0),"0")</f>
        <v>0</v>
      </c>
      <c r="DE108" s="103">
        <f>IFERROR(VLOOKUP(B108,'[1]14'!B:J,9,0),"0")</f>
        <v>0</v>
      </c>
      <c r="DF108" s="103">
        <f>IFERROR(VLOOKUP(B108,'[1]14'!B:K,10,0),"0")</f>
        <v>0</v>
      </c>
      <c r="DG108" s="103">
        <f>IFERROR(VLOOKUP(B108,'[1]14'!B:L,11,0),"0")</f>
        <v>0</v>
      </c>
      <c r="DH108" s="101">
        <f t="shared" si="58"/>
        <v>0</v>
      </c>
      <c r="DI108" s="103">
        <f>IFERROR(VLOOKUP(B108,'[1]15'!B:D,3,0),"0")</f>
        <v>0</v>
      </c>
      <c r="DJ108" s="103">
        <f>IFERROR(VLOOKUP(B108,'[1]15'!B:E,4,0),"0")</f>
        <v>0</v>
      </c>
      <c r="DK108" s="103">
        <f>IFERROR(VLOOKUP(B108,'[1]15'!B:F,5,0),"0")</f>
        <v>2</v>
      </c>
      <c r="DL108" s="103">
        <f>IFERROR(VLOOKUP(B108,'[1]15'!B:J,9,0),"0")</f>
        <v>0</v>
      </c>
      <c r="DM108" s="103">
        <f>IFERROR(VLOOKUP(B108,'[1]15'!B:K,10,0),"0")</f>
        <v>0</v>
      </c>
      <c r="DN108" s="103">
        <f>IFERROR(VLOOKUP(B108,'[1]15'!B:L,11,0),"0")</f>
        <v>0</v>
      </c>
      <c r="DO108" s="101">
        <f t="shared" si="59"/>
        <v>2</v>
      </c>
      <c r="DP108" s="103">
        <f>IFERROR(VLOOKUP(B108,'[1]16'!B:D,3,0),"0")</f>
        <v>0</v>
      </c>
      <c r="DQ108" s="103">
        <f>IFERROR(VLOOKUP(B108,'[1]16'!B:E,4,0),"0")</f>
        <v>1</v>
      </c>
      <c r="DR108" s="103">
        <f>IFERROR(VLOOKUP(B108,'[1]16'!B:F,5,0),"0")</f>
        <v>0</v>
      </c>
      <c r="DS108" s="103">
        <f>IFERROR(VLOOKUP(B108,'[1]16'!B:J,9,0),"0")</f>
        <v>0</v>
      </c>
      <c r="DT108" s="103">
        <f>IFERROR(VLOOKUP(B108,'[1]16'!B:K,10,0),"0")</f>
        <v>0</v>
      </c>
      <c r="DU108" s="103">
        <f>IFERROR(VLOOKUP(B108,'[1]16'!B:L,11,0),"0")</f>
        <v>0</v>
      </c>
      <c r="DV108" s="101">
        <f t="shared" si="60"/>
        <v>1</v>
      </c>
      <c r="DW108" s="103">
        <f>IFERROR(VLOOKUP(B108,'[1]17'!B:D,3,0),"0")</f>
        <v>0</v>
      </c>
      <c r="DX108" s="103">
        <f>IFERROR(VLOOKUP(B108,'[1]17'!B:E,4,0),"0")</f>
        <v>0</v>
      </c>
      <c r="DY108" s="103">
        <f>IFERROR(VLOOKUP(B108,'[1]17'!B:F,5,0),"0")</f>
        <v>6</v>
      </c>
      <c r="DZ108" s="103">
        <f>IFERROR(VLOOKUP(B108,'[1]17'!B:J,9,0),"0")</f>
        <v>0</v>
      </c>
      <c r="EA108" s="103">
        <f>IFERROR(VLOOKUP(B108,'[1]17'!B:K,10,0),"0")</f>
        <v>0</v>
      </c>
      <c r="EB108" s="103">
        <f>IFERROR(VLOOKUP(B108,'[1]17'!B:L,11,0),"0")</f>
        <v>0</v>
      </c>
      <c r="EC108" s="101">
        <f t="shared" si="61"/>
        <v>6</v>
      </c>
      <c r="ED108" s="103">
        <f>IFERROR(VLOOKUP(B108,'[1]18'!B:D,3,0),"0")</f>
        <v>0</v>
      </c>
      <c r="EE108" s="103">
        <f>IFERROR(VLOOKUP(B108,'[1]18'!B:E,4,0),"0")</f>
        <v>0</v>
      </c>
      <c r="EF108" s="103">
        <f>IFERROR(VLOOKUP(B108,'[1]18'!B:F,5,0),"0")</f>
        <v>0</v>
      </c>
      <c r="EG108" s="103">
        <f>IFERROR(VLOOKUP(B108,'[1]18'!B:J,9,0),"0")</f>
        <v>0</v>
      </c>
      <c r="EH108" s="103">
        <f>IFERROR(VLOOKUP(B108,'[1]18'!B:K,10,0),"0")</f>
        <v>0</v>
      </c>
      <c r="EI108" s="103">
        <f>IFERROR(VLOOKUP(B108,'[1]18'!B:L,11,0),"0")</f>
        <v>0</v>
      </c>
      <c r="EJ108" s="101">
        <f t="shared" si="62"/>
        <v>0</v>
      </c>
      <c r="EK108" s="103">
        <f>IFERROR(VLOOKUP(B108,'[1]19'!B:D,3,0),"0")</f>
        <v>0</v>
      </c>
      <c r="EL108" s="103">
        <f>IFERROR(VLOOKUP(B108,'[1]19'!B:E,4,0),"0")</f>
        <v>1</v>
      </c>
      <c r="EM108" s="103">
        <f>IFERROR(VLOOKUP(B108,'[1]19'!B:F,5,0),"0")</f>
        <v>4</v>
      </c>
      <c r="EN108" s="103">
        <f>IFERROR(VLOOKUP(B108,'[1]19'!B:J,9,0),"0")</f>
        <v>0</v>
      </c>
      <c r="EO108" s="103">
        <f>IFERROR(VLOOKUP(B108,'[1]19'!B:K,10,0),"0")</f>
        <v>0</v>
      </c>
      <c r="EP108" s="103">
        <f>IFERROR(VLOOKUP(B108,'[1]19'!B:L,11,0),"0")</f>
        <v>0</v>
      </c>
      <c r="EQ108" s="101">
        <f t="shared" si="63"/>
        <v>5</v>
      </c>
      <c r="ER108" s="103">
        <f>IFERROR(VLOOKUP(B108,'[1]20'!B:D,3,0),"0")</f>
        <v>0</v>
      </c>
      <c r="ES108" s="103">
        <f>IFERROR(VLOOKUP(B108,'[1]20'!B:E,4,0),"0")</f>
        <v>0</v>
      </c>
      <c r="ET108" s="103">
        <f>IFERROR(VLOOKUP(B108,'[1]20'!B:F,5,0),"0")</f>
        <v>0</v>
      </c>
      <c r="EU108" s="103">
        <f>IFERROR(VLOOKUP(B108,'[1]20'!B:J,9,0),"0")</f>
        <v>0</v>
      </c>
      <c r="EV108" s="103">
        <f>IFERROR(VLOOKUP(B108,'[1]20'!B:K,10,0),"0")</f>
        <v>0</v>
      </c>
      <c r="EW108" s="103">
        <f>IFERROR(VLOOKUP(B108,'[1]20'!B:L,11,0),"0")</f>
        <v>0</v>
      </c>
      <c r="EX108" s="101">
        <f t="shared" si="64"/>
        <v>0</v>
      </c>
      <c r="EY108" s="103">
        <f>IFERROR(VLOOKUP(B108,'[1]21'!B:D,3,0),"0")</f>
        <v>0</v>
      </c>
      <c r="EZ108" s="103">
        <f>IFERROR(VLOOKUP(B108,'[1]21'!B:E,4,0),"0")</f>
        <v>0</v>
      </c>
      <c r="FA108" s="103">
        <f>IFERROR(VLOOKUP(B108,'[1]21'!B:F,5,0),"0")</f>
        <v>0</v>
      </c>
      <c r="FB108" s="103">
        <f>IFERROR(VLOOKUP(B108,'[1]21'!B:J,9,0),"0")</f>
        <v>0</v>
      </c>
      <c r="FC108" s="103">
        <f>IFERROR(VLOOKUP(B108,'[1]21'!B:K,10,0),"0")</f>
        <v>0</v>
      </c>
      <c r="FD108" s="103">
        <f>IFERROR(VLOOKUP(B108,'[1]21'!B:L,11,0),"0")</f>
        <v>0</v>
      </c>
      <c r="FE108" s="101">
        <f t="shared" si="65"/>
        <v>0</v>
      </c>
      <c r="FF108" s="103">
        <f>IFERROR(VLOOKUP(B108,'[1]22'!B:D,3,0),"0")</f>
        <v>0</v>
      </c>
      <c r="FG108" s="103">
        <f>IFERROR(VLOOKUP(B108,'[1]22'!B:E,4,0),"0")</f>
        <v>0</v>
      </c>
      <c r="FH108" s="103">
        <f>IFERROR(VLOOKUP(B108,'[1]22'!B:F,5,0),"0")</f>
        <v>0</v>
      </c>
      <c r="FI108" s="103">
        <f>IFERROR(VLOOKUP(B108,'[1]22'!B:J,9,0),"0")</f>
        <v>0</v>
      </c>
      <c r="FJ108" s="103">
        <f>IFERROR(VLOOKUP(B108,'[1]22'!B:K,10,0),"0")</f>
        <v>0</v>
      </c>
      <c r="FK108" s="103">
        <f>IFERROR(VLOOKUP(B108,'[1]22'!B:L,11,0),"0")</f>
        <v>0</v>
      </c>
      <c r="FL108" s="101">
        <f t="shared" si="66"/>
        <v>0</v>
      </c>
      <c r="FM108" s="103">
        <f>IFERROR(VLOOKUP(B108,'[1]23'!B:D,3,0),"0")</f>
        <v>0</v>
      </c>
      <c r="FN108" s="103">
        <f>IFERROR(VLOOKUP(B108,'[1]23'!B:E,4,0),"0")</f>
        <v>0</v>
      </c>
      <c r="FO108" s="103">
        <f>IFERROR(VLOOKUP(B108,'[1]23'!B:F,5,0),"0")</f>
        <v>0</v>
      </c>
      <c r="FP108" s="103">
        <f>IFERROR(VLOOKUP(B108,'[1]23'!B:J,9,0),"0")</f>
        <v>0</v>
      </c>
      <c r="FQ108" s="103">
        <f>IFERROR(VLOOKUP(B108,'[1]23'!B:K,10,0),"0")</f>
        <v>0</v>
      </c>
      <c r="FR108" s="103">
        <f>IFERROR(VLOOKUP(B108,'[1]23'!B:L,11,0),"0")</f>
        <v>0</v>
      </c>
      <c r="FS108" s="101">
        <f t="shared" si="67"/>
        <v>0</v>
      </c>
      <c r="FT108" s="103">
        <f>IFERROR(VLOOKUP(B108,'[1]24'!B:D,3,0),"0")</f>
        <v>0</v>
      </c>
      <c r="FU108" s="103">
        <f>IFERROR(VLOOKUP(B108,'[1]24'!B:E,4,0),"0")</f>
        <v>0</v>
      </c>
      <c r="FV108" s="103">
        <f>IFERROR(VLOOKUP(B108,'[1]24'!B:F,5,0),"0")</f>
        <v>3</v>
      </c>
      <c r="FW108" s="103">
        <f>IFERROR(VLOOKUP(B108,'[1]24'!B:J,9,0),"0")</f>
        <v>0</v>
      </c>
      <c r="FX108" s="103">
        <f>IFERROR(VLOOKUP(B108,'[1]24'!B:K,10,0),"0")</f>
        <v>0</v>
      </c>
      <c r="FY108" s="103">
        <f>IFERROR(VLOOKUP(B108,'[1]24'!B:L,11,0),"0")</f>
        <v>0</v>
      </c>
      <c r="FZ108" s="101">
        <f t="shared" si="68"/>
        <v>3</v>
      </c>
      <c r="GA108" s="103">
        <f>IFERROR(VLOOKUP(B108,'[1]25'!B:D,3,0),"0")</f>
        <v>0</v>
      </c>
      <c r="GB108" s="103">
        <f>IFERROR(VLOOKUP(B108,'[1]25'!B:E,4,0),"0")</f>
        <v>0</v>
      </c>
      <c r="GC108" s="103">
        <f>IFERROR(VLOOKUP(B108,'[1]25'!B:F,5,0),"0")</f>
        <v>0</v>
      </c>
      <c r="GD108" s="103">
        <f>IFERROR(VLOOKUP(B108,'[1]25'!B:J,9,0),"0")</f>
        <v>0</v>
      </c>
      <c r="GE108" s="103">
        <f>IFERROR(VLOOKUP(B108,'[1]25'!B:K,10,0),"0")</f>
        <v>0</v>
      </c>
      <c r="GF108" s="103">
        <f>IFERROR(VLOOKUP(B108,'[1]25'!B:L,11,0),"0")</f>
        <v>0</v>
      </c>
      <c r="GG108" s="101">
        <f t="shared" si="69"/>
        <v>0</v>
      </c>
      <c r="GH108" s="103">
        <f>IFERROR(VLOOKUP(B108,'[1]26'!B:D,3,0),"0")</f>
        <v>0</v>
      </c>
      <c r="GI108" s="103">
        <f>IFERROR(VLOOKUP(B108,'[1]26'!B:E,4,0),"0")</f>
        <v>0</v>
      </c>
      <c r="GJ108" s="103">
        <f>IFERROR(VLOOKUP(B108,'[1]26'!B:F,5,0),"0")</f>
        <v>0</v>
      </c>
      <c r="GK108" s="103">
        <f>IFERROR(VLOOKUP(B108,'[1]26'!B:J,9,0),"0")</f>
        <v>0</v>
      </c>
      <c r="GL108" s="103">
        <f>IFERROR(VLOOKUP(B108,'[1]26'!B:K,10,0),"0")</f>
        <v>0</v>
      </c>
      <c r="GM108" s="103">
        <f>IFERROR(VLOOKUP(B108,'[1]26'!B:L,11,0),"0")</f>
        <v>0</v>
      </c>
      <c r="GN108" s="101">
        <f t="shared" si="70"/>
        <v>0</v>
      </c>
      <c r="GO108" s="103">
        <f>IFERROR(VLOOKUP(B108,'[1]27'!B:D,3,0),"0")</f>
        <v>0</v>
      </c>
      <c r="GP108" s="103">
        <f>IFERROR(VLOOKUP(B108,'[1]27'!B:E,4,0),"0")</f>
        <v>0</v>
      </c>
      <c r="GQ108" s="103">
        <f>IFERROR(VLOOKUP(B108,'[1]27'!B:F,5,0),"0")</f>
        <v>0</v>
      </c>
      <c r="GR108" s="103">
        <f>IFERROR(VLOOKUP(B108,'[1]27'!B:J,9,0),"0")</f>
        <v>0</v>
      </c>
      <c r="GS108" s="103">
        <f>IFERROR(VLOOKUP(B108,'[1]27'!B:K,10,0),"0")</f>
        <v>0</v>
      </c>
      <c r="GT108" s="103">
        <f>IFERROR(VLOOKUP(B108,'[1]27'!B:L,11,0),"0")</f>
        <v>0</v>
      </c>
      <c r="GU108" s="101">
        <f t="shared" si="71"/>
        <v>0</v>
      </c>
      <c r="GV108" s="103">
        <f>IFERROR(VLOOKUP(B108,'[1]28'!B:D,3,0),"0")</f>
        <v>0</v>
      </c>
      <c r="GW108" s="103">
        <f>IFERROR(VLOOKUP(B108,'[1]28'!B:E,4,0),"0")</f>
        <v>0</v>
      </c>
      <c r="GX108" s="103">
        <f>IFERROR(VLOOKUP(B108,'[1]28'!B:F,5,0),"0")</f>
        <v>0</v>
      </c>
      <c r="GY108" s="103">
        <f>IFERROR(VLOOKUP(B108,'[1]28'!B:J,9,0),"0")</f>
        <v>0</v>
      </c>
      <c r="GZ108" s="103">
        <f>IFERROR(VLOOKUP(B108,'[1]28'!B:K,10,0),"0")</f>
        <v>0</v>
      </c>
      <c r="HA108" s="103">
        <f>IFERROR(VLOOKUP(B108,'[1]28'!B:L,11,0),"0")</f>
        <v>0</v>
      </c>
      <c r="HB108" s="101">
        <f t="shared" si="72"/>
        <v>0</v>
      </c>
      <c r="HC108" s="103">
        <f>IFERROR(VLOOKUP(B108,'[1]29'!B:D,3,0),"0")</f>
        <v>0</v>
      </c>
      <c r="HD108" s="103">
        <f>IFERROR(VLOOKUP(B108,'[1]29'!B:E,4,0),"0")</f>
        <v>0</v>
      </c>
      <c r="HE108" s="103">
        <f>IFERROR(VLOOKUP(B108,'[1]29'!B:F,5,0),"0")</f>
        <v>0</v>
      </c>
      <c r="HF108" s="103">
        <f>IFERROR(VLOOKUP(B108,'[1]29'!B:J,9,0),"0")</f>
        <v>0</v>
      </c>
      <c r="HG108" s="103">
        <f>IFERROR(VLOOKUP(B108,'[1]29'!B:K,10,0),"0")</f>
        <v>0</v>
      </c>
      <c r="HH108" s="103">
        <f>IFERROR(VLOOKUP(B108,'[1]29'!B:L,11,0),"0")</f>
        <v>0</v>
      </c>
      <c r="HI108" s="101">
        <f t="shared" si="73"/>
        <v>0</v>
      </c>
      <c r="HJ108" s="103">
        <f>IFERROR(VLOOKUP(B108,'[1]30'!B:D,3,0),"0")</f>
        <v>0</v>
      </c>
      <c r="HK108" s="103">
        <f>IFERROR(VLOOKUP(B108,'[1]30'!B:E,4,0),"0")</f>
        <v>0</v>
      </c>
      <c r="HL108" s="103">
        <f>IFERROR(VLOOKUP(B108,'[1]30'!B:F,5,0),"0")</f>
        <v>0</v>
      </c>
      <c r="HM108" s="103">
        <f>IFERROR(VLOOKUP(B108,'[1]30'!B:J,9,0),"0")</f>
        <v>0</v>
      </c>
      <c r="HN108" s="103">
        <f>IFERROR(VLOOKUP(B108,'[1]30'!B:K,10,0),"0")</f>
        <v>0</v>
      </c>
      <c r="HO108" s="103">
        <f>IFERROR(VLOOKUP(B108,'[1]30'!B:L,11,0),"0")</f>
        <v>0</v>
      </c>
      <c r="HP108" s="101">
        <f t="shared" si="74"/>
        <v>0</v>
      </c>
      <c r="HQ108" s="103">
        <f>IFERROR(VLOOKUP(B108,'[1]31'!B:D,3,0),"0")</f>
        <v>0</v>
      </c>
      <c r="HR108" s="103">
        <f>IFERROR(VLOOKUP(B108,'[1]31'!B:E,4,0),"0")</f>
        <v>0</v>
      </c>
      <c r="HS108" s="103">
        <f>IFERROR(VLOOKUP(B108,'[1]31'!B:F,5,0),"0")</f>
        <v>0</v>
      </c>
      <c r="HT108" s="103">
        <f>IFERROR(VLOOKUP(B108,'[1]31'!B:J,9,0),"0")</f>
        <v>0</v>
      </c>
      <c r="HU108" s="103">
        <f>IFERROR(VLOOKUP(B108,'[1]31'!B:K,10,0),"0")</f>
        <v>0</v>
      </c>
      <c r="HV108" s="103">
        <f>IFERROR(VLOOKUP(B108,'[1]31'!B:L,11,0),"0")</f>
        <v>0</v>
      </c>
      <c r="HW108" s="101">
        <f t="shared" si="75"/>
        <v>0</v>
      </c>
    </row>
    <row r="109" spans="1:231" x14ac:dyDescent="0.6">
      <c r="A109" s="83">
        <v>106</v>
      </c>
      <c r="B109" s="83" t="s">
        <v>142</v>
      </c>
      <c r="C109" s="84" t="s">
        <v>143</v>
      </c>
      <c r="D109" s="83" t="s">
        <v>173</v>
      </c>
      <c r="E109" s="85">
        <v>15</v>
      </c>
      <c r="F109" s="99">
        <f t="shared" si="77"/>
        <v>540</v>
      </c>
      <c r="G109" s="100">
        <f t="shared" si="76"/>
        <v>0</v>
      </c>
      <c r="H109" s="100">
        <f t="shared" si="76"/>
        <v>14</v>
      </c>
      <c r="I109" s="100">
        <f t="shared" si="76"/>
        <v>22</v>
      </c>
      <c r="J109" s="100">
        <f t="shared" si="76"/>
        <v>0</v>
      </c>
      <c r="K109" s="100">
        <f t="shared" si="76"/>
        <v>0</v>
      </c>
      <c r="L109" s="100">
        <f t="shared" si="76"/>
        <v>0</v>
      </c>
      <c r="M109" s="101">
        <f t="shared" si="44"/>
        <v>36</v>
      </c>
      <c r="N109" s="102">
        <f t="shared" si="43"/>
        <v>36</v>
      </c>
      <c r="O109" s="103">
        <f>IFERROR(VLOOKUP(B109,'[1]1'!B:D,3,0),"0")</f>
        <v>0</v>
      </c>
      <c r="P109" s="103">
        <f>IFERROR(VLOOKUP(B109,'[1]1'!B:E,4,0),"0")</f>
        <v>0</v>
      </c>
      <c r="Q109" s="103">
        <f>IFERROR(VLOOKUP(B109,'[1]1'!B:F,5,0),"0")</f>
        <v>4</v>
      </c>
      <c r="R109" s="103">
        <f>IFERROR(VLOOKUP(B109,'[1]1'!B:J,9,0),"0")</f>
        <v>0</v>
      </c>
      <c r="S109" s="103">
        <f>IFERROR(VLOOKUP(B109,'[1]1'!B:K,10,0),"0")</f>
        <v>0</v>
      </c>
      <c r="T109" s="103">
        <f>IFERROR(VLOOKUP(B109,'[1]1'!B:L,11,0),"0")</f>
        <v>0</v>
      </c>
      <c r="U109" s="101">
        <f t="shared" si="45"/>
        <v>4</v>
      </c>
      <c r="V109" s="103">
        <f>IFERROR(VLOOKUP(B109,'[1]2'!B:D,3,0),"0")</f>
        <v>0</v>
      </c>
      <c r="W109" s="103">
        <f>IFERROR(VLOOKUP(B109,'[1]2'!B:E,4,0),"0")</f>
        <v>0</v>
      </c>
      <c r="X109" s="103">
        <f>IFERROR(VLOOKUP(B109,'[1]2'!B:F,5,0),"0")</f>
        <v>0</v>
      </c>
      <c r="Y109" s="103">
        <f>IFERROR(VLOOKUP(B109,'[1]2'!B:J,9,0),"0")</f>
        <v>0</v>
      </c>
      <c r="Z109" s="103">
        <f>IFERROR(VLOOKUP(B109,'[1]2'!B:K,10,0),"0")</f>
        <v>0</v>
      </c>
      <c r="AA109" s="103">
        <f>IFERROR(VLOOKUP(B109,'[1]2'!B:L,11,0),"0")</f>
        <v>0</v>
      </c>
      <c r="AB109" s="101">
        <f t="shared" si="46"/>
        <v>0</v>
      </c>
      <c r="AC109" s="103">
        <f>IFERROR(VLOOKUP(B109,'[1]3'!B:D,3,0),"0")</f>
        <v>0</v>
      </c>
      <c r="AD109" s="103">
        <f>IFERROR(VLOOKUP(B109,'[1]3'!B:E,4,0),"0")</f>
        <v>0</v>
      </c>
      <c r="AE109" s="103">
        <f>IFERROR(VLOOKUP(B109,'[1]3'!B:F,5,0),"0")</f>
        <v>0</v>
      </c>
      <c r="AF109" s="103">
        <f>IFERROR(VLOOKUP(B109,'[1]3'!B:J,9,0),"0")</f>
        <v>0</v>
      </c>
      <c r="AG109" s="103">
        <f>IFERROR(VLOOKUP(B109,'[1]3'!B:K,10,0),"0")</f>
        <v>0</v>
      </c>
      <c r="AH109" s="103">
        <f>IFERROR(VLOOKUP(B109,'[1]3'!B:L,11,0),"0")</f>
        <v>0</v>
      </c>
      <c r="AI109" s="101">
        <f t="shared" si="47"/>
        <v>0</v>
      </c>
      <c r="AJ109" s="103">
        <f>IFERROR(VLOOKUP(B109,'[1]4'!B:D,3,0),"0")</f>
        <v>0</v>
      </c>
      <c r="AK109" s="103">
        <f>IFERROR(VLOOKUP(B109,'[1]4'!B:E,4,0),"0")</f>
        <v>1</v>
      </c>
      <c r="AL109" s="103">
        <f>IFERROR(VLOOKUP(B109,'[1]4'!B:F,5,0),"0")</f>
        <v>0</v>
      </c>
      <c r="AM109" s="103">
        <f>IFERROR(VLOOKUP(B109,'[1]4'!B:J,9,0),"0")</f>
        <v>0</v>
      </c>
      <c r="AN109" s="103">
        <f>IFERROR(VLOOKUP(B109,'[1]4'!B:K,10,0),"0")</f>
        <v>0</v>
      </c>
      <c r="AO109" s="103">
        <f>IFERROR(VLOOKUP(B109,'[1]4'!B:L,11,0),"0")</f>
        <v>0</v>
      </c>
      <c r="AP109" s="101">
        <f t="shared" si="48"/>
        <v>1</v>
      </c>
      <c r="AQ109" s="103">
        <f>IFERROR(VLOOKUP(B109,'[1]5'!B:D,3,0),"0")</f>
        <v>0</v>
      </c>
      <c r="AR109" s="103">
        <f>IFERROR(VLOOKUP(B109,'[1]5'!B:E,4,0),"0")</f>
        <v>0</v>
      </c>
      <c r="AS109" s="103">
        <f>IFERROR(VLOOKUP(B109,'[1]5'!B:F,5,0),"0")</f>
        <v>5</v>
      </c>
      <c r="AT109" s="103">
        <f>IFERROR(VLOOKUP(B109,'[1]5'!B:J,9,0),"0")</f>
        <v>0</v>
      </c>
      <c r="AU109" s="103">
        <f>IFERROR(VLOOKUP(B109,'[1]5'!B:K,10,0),"0")</f>
        <v>0</v>
      </c>
      <c r="AV109" s="103">
        <f>IFERROR(VLOOKUP(B109,'[1]5'!B:L,11,0),"0")</f>
        <v>0</v>
      </c>
      <c r="AW109" s="101">
        <f t="shared" si="49"/>
        <v>5</v>
      </c>
      <c r="AX109" s="103">
        <f>IFERROR(VLOOKUP(B109,'[1]6'!B:D,3,0),"0")</f>
        <v>0</v>
      </c>
      <c r="AY109" s="103">
        <f>IFERROR(VLOOKUP(B109,'[1]6'!B:E,4,0),"0")</f>
        <v>0</v>
      </c>
      <c r="AZ109" s="103">
        <f>IFERROR(VLOOKUP(B109,'[1]6'!B:F,5,0),"0")</f>
        <v>0</v>
      </c>
      <c r="BA109" s="103">
        <f>IFERROR(VLOOKUP(B109,'[1]6'!B:J,9,0),"0")</f>
        <v>0</v>
      </c>
      <c r="BB109" s="103">
        <f>IFERROR(VLOOKUP(B109,'[1]6'!B:K,10,0),"0")</f>
        <v>0</v>
      </c>
      <c r="BC109" s="103">
        <f>IFERROR(VLOOKUP(B109,'[1]6'!B:L,11,0),"0")</f>
        <v>0</v>
      </c>
      <c r="BD109" s="101">
        <f t="shared" si="50"/>
        <v>0</v>
      </c>
      <c r="BE109" s="103">
        <f>IFERROR(VLOOKUP(B109,'[1]7'!B:D,3,0),"0")</f>
        <v>0</v>
      </c>
      <c r="BF109" s="103">
        <f>IFERROR(VLOOKUP(B109,'[1]7'!B:E,4,0),"0")</f>
        <v>0</v>
      </c>
      <c r="BG109" s="103">
        <f>IFERROR(VLOOKUP(B109,'[1]7'!B:F,5,0),"0")</f>
        <v>4</v>
      </c>
      <c r="BH109" s="103">
        <f>IFERROR(VLOOKUP(B109,'[1]7'!B:J,9,0),"0")</f>
        <v>0</v>
      </c>
      <c r="BI109" s="103">
        <f>IFERROR(VLOOKUP(B109,'[1]7'!B:K,10,0),"0")</f>
        <v>0</v>
      </c>
      <c r="BJ109" s="103">
        <f>IFERROR(VLOOKUP(B109,'[1]7'!B:L,11,0),"0")</f>
        <v>0</v>
      </c>
      <c r="BK109" s="101">
        <f t="shared" si="51"/>
        <v>4</v>
      </c>
      <c r="BL109" s="103">
        <f>IFERROR(VLOOKUP(B109,'[1]8'!B:D,3,0),"0")</f>
        <v>0</v>
      </c>
      <c r="BM109" s="103">
        <f>IFERROR(VLOOKUP(B109,'[1]8'!B:E,4,0),"0")</f>
        <v>0</v>
      </c>
      <c r="BN109" s="103">
        <f>IFERROR(VLOOKUP(B109,'[1]8'!B:F,5,0),"0")</f>
        <v>0</v>
      </c>
      <c r="BO109" s="103">
        <f>IFERROR(VLOOKUP(B109,'[1]8'!B:J,9,0),"0")</f>
        <v>0</v>
      </c>
      <c r="BP109" s="103">
        <f>IFERROR(VLOOKUP(B109,'[1]8'!B:K,10,0),"0")</f>
        <v>0</v>
      </c>
      <c r="BQ109" s="103">
        <f>IFERROR(VLOOKUP(B109,'[1]8'!B:L,11,0),"0")</f>
        <v>0</v>
      </c>
      <c r="BR109" s="101">
        <f t="shared" si="52"/>
        <v>0</v>
      </c>
      <c r="BS109" s="103">
        <f>IFERROR(VLOOKUP(B109,'[1]9'!B:D,3,0),"0")</f>
        <v>0</v>
      </c>
      <c r="BT109" s="103">
        <f>IFERROR(VLOOKUP(B109,'[1]9'!B:E,4,0),"0")</f>
        <v>0</v>
      </c>
      <c r="BU109" s="103">
        <f>IFERROR(VLOOKUP(B109,'[1]9'!B:F,5,0),"0")</f>
        <v>0</v>
      </c>
      <c r="BV109" s="103">
        <f>IFERROR(VLOOKUP(B109,'[1]9'!B:J,9,0),"0")</f>
        <v>0</v>
      </c>
      <c r="BW109" s="103">
        <f>IFERROR(VLOOKUP(B109,'[1]9'!B:K,10,0),"0")</f>
        <v>0</v>
      </c>
      <c r="BX109" s="103">
        <f>IFERROR(VLOOKUP(B109,'[1]9'!B:L,11,0),"0")</f>
        <v>0</v>
      </c>
      <c r="BY109" s="101">
        <f t="shared" si="53"/>
        <v>0</v>
      </c>
      <c r="BZ109" s="103">
        <f>IFERROR(VLOOKUP(B109,'[1]10'!B:D,3,0),"0")</f>
        <v>0</v>
      </c>
      <c r="CA109" s="103">
        <f>IFERROR(VLOOKUP(B109,'[1]10'!B:E,4,0),"0")</f>
        <v>0</v>
      </c>
      <c r="CB109" s="103">
        <f>IFERROR(VLOOKUP(B109,'[1]10'!B:F,5,0),"0")</f>
        <v>0</v>
      </c>
      <c r="CC109" s="103">
        <f>IFERROR(VLOOKUP(B109,'[1]10'!B:J,9,0),"0")</f>
        <v>0</v>
      </c>
      <c r="CD109" s="103">
        <f>IFERROR(VLOOKUP(B109,'[1]10'!B:K,10,0),"0")</f>
        <v>0</v>
      </c>
      <c r="CE109" s="103">
        <f>IFERROR(VLOOKUP(B109,'[1]10'!B:L,11,0),"0")</f>
        <v>0</v>
      </c>
      <c r="CF109" s="101">
        <f t="shared" si="54"/>
        <v>0</v>
      </c>
      <c r="CG109" s="103">
        <f>IFERROR(VLOOKUP(B109,'[1]11'!B:D,3,0),"0")</f>
        <v>0</v>
      </c>
      <c r="CH109" s="103">
        <f>IFERROR(VLOOKUP(B109,'[1]11'!B:E,4,0),"0")</f>
        <v>0</v>
      </c>
      <c r="CI109" s="103">
        <f>IFERROR(VLOOKUP(B109,'[1]11'!B:F,5,0),"0")</f>
        <v>0</v>
      </c>
      <c r="CJ109" s="103">
        <f>IFERROR(VLOOKUP(B109,'[1]11'!B:J,9,0),"0")</f>
        <v>0</v>
      </c>
      <c r="CK109" s="103">
        <f>IFERROR(VLOOKUP(B109,'[1]11'!B:K,10,0),"0")</f>
        <v>0</v>
      </c>
      <c r="CL109" s="103">
        <f>IFERROR(VLOOKUP(B109,'[1]11'!B:L,11,0),"0")</f>
        <v>0</v>
      </c>
      <c r="CM109" s="101">
        <f t="shared" si="55"/>
        <v>0</v>
      </c>
      <c r="CN109" s="103">
        <f>IFERROR(VLOOKUP(B109,'[1]12'!B:D,3,0),"0")</f>
        <v>0</v>
      </c>
      <c r="CO109" s="103">
        <f>IFERROR(VLOOKUP(B109,'[1]12'!B:E,4,0),"0")</f>
        <v>0</v>
      </c>
      <c r="CP109" s="103">
        <f>IFERROR(VLOOKUP(B109,'[1]12'!B:F,5,0),"0")</f>
        <v>0</v>
      </c>
      <c r="CQ109" s="103">
        <f>IFERROR(VLOOKUP(B109,'[1]12'!B:J,9,0),"0")</f>
        <v>0</v>
      </c>
      <c r="CR109" s="103">
        <f>IFERROR(VLOOKUP(B109,'[1]12'!B:K,10,0),"0")</f>
        <v>0</v>
      </c>
      <c r="CS109" s="103">
        <f>IFERROR(VLOOKUP(B109,'[1]12'!B:L,11,0),"0")</f>
        <v>0</v>
      </c>
      <c r="CT109" s="101">
        <f t="shared" si="56"/>
        <v>0</v>
      </c>
      <c r="CU109" s="103">
        <f>IFERROR(VLOOKUP(B109,'[1]13'!B:D,3,0),"0")</f>
        <v>0</v>
      </c>
      <c r="CV109" s="103">
        <f>IFERROR(VLOOKUP(B109,'[1]13'!B:E,4,0),"0")</f>
        <v>0</v>
      </c>
      <c r="CW109" s="103">
        <f>IFERROR(VLOOKUP(B109,'[1]13'!B:F,5,0),"0")</f>
        <v>0</v>
      </c>
      <c r="CX109" s="103">
        <f>IFERROR(VLOOKUP(B109,'[1]13'!B:J,9,0),"0")</f>
        <v>0</v>
      </c>
      <c r="CY109" s="103">
        <f>IFERROR(VLOOKUP(B109,'[1]13'!B:K,10,0),"0")</f>
        <v>0</v>
      </c>
      <c r="CZ109" s="103">
        <f>IFERROR(VLOOKUP(B109,'[1]13'!B:L,11,0),"0")</f>
        <v>0</v>
      </c>
      <c r="DA109" s="101">
        <f t="shared" si="57"/>
        <v>0</v>
      </c>
      <c r="DB109" s="103">
        <f>IFERROR(VLOOKUP(B109,'[1]14'!B:D,3,0),"0")</f>
        <v>0</v>
      </c>
      <c r="DC109" s="103">
        <f>IFERROR(VLOOKUP(B109,'[1]14'!B:E,4,0),"0")</f>
        <v>0</v>
      </c>
      <c r="DD109" s="103">
        <f>IFERROR(VLOOKUP(B109,'[1]14'!B:F,5,0),"0")</f>
        <v>0</v>
      </c>
      <c r="DE109" s="103">
        <f>IFERROR(VLOOKUP(B109,'[1]14'!B:J,9,0),"0")</f>
        <v>0</v>
      </c>
      <c r="DF109" s="103">
        <f>IFERROR(VLOOKUP(B109,'[1]14'!B:K,10,0),"0")</f>
        <v>0</v>
      </c>
      <c r="DG109" s="103">
        <f>IFERROR(VLOOKUP(B109,'[1]14'!B:L,11,0),"0")</f>
        <v>0</v>
      </c>
      <c r="DH109" s="101">
        <f t="shared" si="58"/>
        <v>0</v>
      </c>
      <c r="DI109" s="103">
        <f>IFERROR(VLOOKUP(B109,'[1]15'!B:D,3,0),"0")</f>
        <v>0</v>
      </c>
      <c r="DJ109" s="103">
        <f>IFERROR(VLOOKUP(B109,'[1]15'!B:E,4,0),"0")</f>
        <v>0</v>
      </c>
      <c r="DK109" s="103">
        <f>IFERROR(VLOOKUP(B109,'[1]15'!B:F,5,0),"0")</f>
        <v>5</v>
      </c>
      <c r="DL109" s="103">
        <f>IFERROR(VLOOKUP(B109,'[1]15'!B:J,9,0),"0")</f>
        <v>0</v>
      </c>
      <c r="DM109" s="103">
        <f>IFERROR(VLOOKUP(B109,'[1]15'!B:K,10,0),"0")</f>
        <v>0</v>
      </c>
      <c r="DN109" s="103">
        <f>IFERROR(VLOOKUP(B109,'[1]15'!B:L,11,0),"0")</f>
        <v>0</v>
      </c>
      <c r="DO109" s="101">
        <f t="shared" si="59"/>
        <v>5</v>
      </c>
      <c r="DP109" s="103">
        <f>IFERROR(VLOOKUP(B109,'[1]16'!B:D,3,0),"0")</f>
        <v>0</v>
      </c>
      <c r="DQ109" s="103">
        <f>IFERROR(VLOOKUP(B109,'[1]16'!B:E,4,0),"0")</f>
        <v>0</v>
      </c>
      <c r="DR109" s="103">
        <f>IFERROR(VLOOKUP(B109,'[1]16'!B:F,5,0),"0")</f>
        <v>0</v>
      </c>
      <c r="DS109" s="103">
        <f>IFERROR(VLOOKUP(B109,'[1]16'!B:J,9,0),"0")</f>
        <v>0</v>
      </c>
      <c r="DT109" s="103">
        <f>IFERROR(VLOOKUP(B109,'[1]16'!B:K,10,0),"0")</f>
        <v>0</v>
      </c>
      <c r="DU109" s="103">
        <f>IFERROR(VLOOKUP(B109,'[1]16'!B:L,11,0),"0")</f>
        <v>0</v>
      </c>
      <c r="DV109" s="101">
        <f t="shared" si="60"/>
        <v>0</v>
      </c>
      <c r="DW109" s="103">
        <f>IFERROR(VLOOKUP(B109,'[1]17'!B:D,3,0),"0")</f>
        <v>0</v>
      </c>
      <c r="DX109" s="103">
        <f>IFERROR(VLOOKUP(B109,'[1]17'!B:E,4,0),"0")</f>
        <v>0</v>
      </c>
      <c r="DY109" s="103">
        <f>IFERROR(VLOOKUP(B109,'[1]17'!B:F,5,0),"0")</f>
        <v>4</v>
      </c>
      <c r="DZ109" s="103">
        <f>IFERROR(VLOOKUP(B109,'[1]17'!B:J,9,0),"0")</f>
        <v>0</v>
      </c>
      <c r="EA109" s="103">
        <f>IFERROR(VLOOKUP(B109,'[1]17'!B:K,10,0),"0")</f>
        <v>0</v>
      </c>
      <c r="EB109" s="103">
        <f>IFERROR(VLOOKUP(B109,'[1]17'!B:L,11,0),"0")</f>
        <v>0</v>
      </c>
      <c r="EC109" s="101">
        <f t="shared" si="61"/>
        <v>4</v>
      </c>
      <c r="ED109" s="103">
        <f>IFERROR(VLOOKUP(B109,'[1]18'!B:D,3,0),"0")</f>
        <v>0</v>
      </c>
      <c r="EE109" s="103">
        <f>IFERROR(VLOOKUP(B109,'[1]18'!B:E,4,0),"0")</f>
        <v>2</v>
      </c>
      <c r="EF109" s="103">
        <f>IFERROR(VLOOKUP(B109,'[1]18'!B:F,5,0),"0")</f>
        <v>0</v>
      </c>
      <c r="EG109" s="103">
        <f>IFERROR(VLOOKUP(B109,'[1]18'!B:J,9,0),"0")</f>
        <v>0</v>
      </c>
      <c r="EH109" s="103">
        <f>IFERROR(VLOOKUP(B109,'[1]18'!B:K,10,0),"0")</f>
        <v>0</v>
      </c>
      <c r="EI109" s="103">
        <f>IFERROR(VLOOKUP(B109,'[1]18'!B:L,11,0),"0")</f>
        <v>0</v>
      </c>
      <c r="EJ109" s="101">
        <f t="shared" si="62"/>
        <v>2</v>
      </c>
      <c r="EK109" s="103">
        <f>IFERROR(VLOOKUP(B109,'[1]19'!B:D,3,0),"0")</f>
        <v>0</v>
      </c>
      <c r="EL109" s="103">
        <f>IFERROR(VLOOKUP(B109,'[1]19'!B:E,4,0),"0")</f>
        <v>1</v>
      </c>
      <c r="EM109" s="103">
        <f>IFERROR(VLOOKUP(B109,'[1]19'!B:F,5,0),"0")</f>
        <v>0</v>
      </c>
      <c r="EN109" s="103">
        <f>IFERROR(VLOOKUP(B109,'[1]19'!B:J,9,0),"0")</f>
        <v>0</v>
      </c>
      <c r="EO109" s="103">
        <f>IFERROR(VLOOKUP(B109,'[1]19'!B:K,10,0),"0")</f>
        <v>0</v>
      </c>
      <c r="EP109" s="103">
        <f>IFERROR(VLOOKUP(B109,'[1]19'!B:L,11,0),"0")</f>
        <v>0</v>
      </c>
      <c r="EQ109" s="101">
        <f t="shared" si="63"/>
        <v>1</v>
      </c>
      <c r="ER109" s="103">
        <f>IFERROR(VLOOKUP(B109,'[1]20'!B:D,3,0),"0")</f>
        <v>0</v>
      </c>
      <c r="ES109" s="103">
        <f>IFERROR(VLOOKUP(B109,'[1]20'!B:E,4,0),"0")</f>
        <v>0</v>
      </c>
      <c r="ET109" s="103">
        <f>IFERROR(VLOOKUP(B109,'[1]20'!B:F,5,0),"0")</f>
        <v>0</v>
      </c>
      <c r="EU109" s="103">
        <f>IFERROR(VLOOKUP(B109,'[1]20'!B:J,9,0),"0")</f>
        <v>0</v>
      </c>
      <c r="EV109" s="103">
        <f>IFERROR(VLOOKUP(B109,'[1]20'!B:K,10,0),"0")</f>
        <v>0</v>
      </c>
      <c r="EW109" s="103">
        <f>IFERROR(VLOOKUP(B109,'[1]20'!B:L,11,0),"0")</f>
        <v>0</v>
      </c>
      <c r="EX109" s="101">
        <f t="shared" si="64"/>
        <v>0</v>
      </c>
      <c r="EY109" s="103">
        <f>IFERROR(VLOOKUP(B109,'[1]21'!B:D,3,0),"0")</f>
        <v>0</v>
      </c>
      <c r="EZ109" s="103">
        <f>IFERROR(VLOOKUP(B109,'[1]21'!B:E,4,0),"0")</f>
        <v>2</v>
      </c>
      <c r="FA109" s="103">
        <f>IFERROR(VLOOKUP(B109,'[1]21'!B:F,5,0),"0")</f>
        <v>0</v>
      </c>
      <c r="FB109" s="103">
        <f>IFERROR(VLOOKUP(B109,'[1]21'!B:J,9,0),"0")</f>
        <v>0</v>
      </c>
      <c r="FC109" s="103">
        <f>IFERROR(VLOOKUP(B109,'[1]21'!B:K,10,0),"0")</f>
        <v>0</v>
      </c>
      <c r="FD109" s="103">
        <f>IFERROR(VLOOKUP(B109,'[1]21'!B:L,11,0),"0")</f>
        <v>0</v>
      </c>
      <c r="FE109" s="101">
        <f t="shared" si="65"/>
        <v>2</v>
      </c>
      <c r="FF109" s="103">
        <f>IFERROR(VLOOKUP(B109,'[1]22'!B:D,3,0),"0")</f>
        <v>0</v>
      </c>
      <c r="FG109" s="103">
        <f>IFERROR(VLOOKUP(B109,'[1]22'!B:E,4,0),"0")</f>
        <v>0</v>
      </c>
      <c r="FH109" s="103">
        <f>IFERROR(VLOOKUP(B109,'[1]22'!B:F,5,0),"0")</f>
        <v>0</v>
      </c>
      <c r="FI109" s="103">
        <f>IFERROR(VLOOKUP(B109,'[1]22'!B:J,9,0),"0")</f>
        <v>0</v>
      </c>
      <c r="FJ109" s="103">
        <f>IFERROR(VLOOKUP(B109,'[1]22'!B:K,10,0),"0")</f>
        <v>0</v>
      </c>
      <c r="FK109" s="103">
        <f>IFERROR(VLOOKUP(B109,'[1]22'!B:L,11,0),"0")</f>
        <v>0</v>
      </c>
      <c r="FL109" s="101">
        <f t="shared" si="66"/>
        <v>0</v>
      </c>
      <c r="FM109" s="103">
        <f>IFERROR(VLOOKUP(B109,'[1]23'!B:D,3,0),"0")</f>
        <v>0</v>
      </c>
      <c r="FN109" s="103">
        <f>IFERROR(VLOOKUP(B109,'[1]23'!B:E,4,0),"0")</f>
        <v>0</v>
      </c>
      <c r="FO109" s="103">
        <f>IFERROR(VLOOKUP(B109,'[1]23'!B:F,5,0),"0")</f>
        <v>0</v>
      </c>
      <c r="FP109" s="103">
        <f>IFERROR(VLOOKUP(B109,'[1]23'!B:J,9,0),"0")</f>
        <v>0</v>
      </c>
      <c r="FQ109" s="103">
        <f>IFERROR(VLOOKUP(B109,'[1]23'!B:K,10,0),"0")</f>
        <v>0</v>
      </c>
      <c r="FR109" s="103">
        <f>IFERROR(VLOOKUP(B109,'[1]23'!B:L,11,0),"0")</f>
        <v>0</v>
      </c>
      <c r="FS109" s="101">
        <f t="shared" si="67"/>
        <v>0</v>
      </c>
      <c r="FT109" s="103">
        <f>IFERROR(VLOOKUP(B109,'[1]24'!B:D,3,0),"0")</f>
        <v>0</v>
      </c>
      <c r="FU109" s="103">
        <f>IFERROR(VLOOKUP(B109,'[1]24'!B:E,4,0),"0")</f>
        <v>8</v>
      </c>
      <c r="FV109" s="103">
        <f>IFERROR(VLOOKUP(B109,'[1]24'!B:F,5,0),"0")</f>
        <v>0</v>
      </c>
      <c r="FW109" s="103">
        <f>IFERROR(VLOOKUP(B109,'[1]24'!B:J,9,0),"0")</f>
        <v>0</v>
      </c>
      <c r="FX109" s="103">
        <f>IFERROR(VLOOKUP(B109,'[1]24'!B:K,10,0),"0")</f>
        <v>0</v>
      </c>
      <c r="FY109" s="103">
        <f>IFERROR(VLOOKUP(B109,'[1]24'!B:L,11,0),"0")</f>
        <v>0</v>
      </c>
      <c r="FZ109" s="101">
        <f t="shared" si="68"/>
        <v>8</v>
      </c>
      <c r="GA109" s="103">
        <f>IFERROR(VLOOKUP(B109,'[1]25'!B:D,3,0),"0")</f>
        <v>0</v>
      </c>
      <c r="GB109" s="103">
        <f>IFERROR(VLOOKUP(B109,'[1]25'!B:E,4,0),"0")</f>
        <v>0</v>
      </c>
      <c r="GC109" s="103">
        <f>IFERROR(VLOOKUP(B109,'[1]25'!B:F,5,0),"0")</f>
        <v>0</v>
      </c>
      <c r="GD109" s="103">
        <f>IFERROR(VLOOKUP(B109,'[1]25'!B:J,9,0),"0")</f>
        <v>0</v>
      </c>
      <c r="GE109" s="103">
        <f>IFERROR(VLOOKUP(B109,'[1]25'!B:K,10,0),"0")</f>
        <v>0</v>
      </c>
      <c r="GF109" s="103">
        <f>IFERROR(VLOOKUP(B109,'[1]25'!B:L,11,0),"0")</f>
        <v>0</v>
      </c>
      <c r="GG109" s="101">
        <f t="shared" si="69"/>
        <v>0</v>
      </c>
      <c r="GH109" s="103">
        <f>IFERROR(VLOOKUP(B109,'[1]26'!B:D,3,0),"0")</f>
        <v>0</v>
      </c>
      <c r="GI109" s="103">
        <f>IFERROR(VLOOKUP(B109,'[1]26'!B:E,4,0),"0")</f>
        <v>0</v>
      </c>
      <c r="GJ109" s="103">
        <f>IFERROR(VLOOKUP(B109,'[1]26'!B:F,5,0),"0")</f>
        <v>0</v>
      </c>
      <c r="GK109" s="103">
        <f>IFERROR(VLOOKUP(B109,'[1]26'!B:J,9,0),"0")</f>
        <v>0</v>
      </c>
      <c r="GL109" s="103">
        <f>IFERROR(VLOOKUP(B109,'[1]26'!B:K,10,0),"0")</f>
        <v>0</v>
      </c>
      <c r="GM109" s="103">
        <f>IFERROR(VLOOKUP(B109,'[1]26'!B:L,11,0),"0")</f>
        <v>0</v>
      </c>
      <c r="GN109" s="101">
        <f t="shared" si="70"/>
        <v>0</v>
      </c>
      <c r="GO109" s="103">
        <f>IFERROR(VLOOKUP(B109,'[1]27'!B:D,3,0),"0")</f>
        <v>0</v>
      </c>
      <c r="GP109" s="103">
        <f>IFERROR(VLOOKUP(B109,'[1]27'!B:E,4,0),"0")</f>
        <v>0</v>
      </c>
      <c r="GQ109" s="103">
        <f>IFERROR(VLOOKUP(B109,'[1]27'!B:F,5,0),"0")</f>
        <v>0</v>
      </c>
      <c r="GR109" s="103">
        <f>IFERROR(VLOOKUP(B109,'[1]27'!B:J,9,0),"0")</f>
        <v>0</v>
      </c>
      <c r="GS109" s="103">
        <f>IFERROR(VLOOKUP(B109,'[1]27'!B:K,10,0),"0")</f>
        <v>0</v>
      </c>
      <c r="GT109" s="103">
        <f>IFERROR(VLOOKUP(B109,'[1]27'!B:L,11,0),"0")</f>
        <v>0</v>
      </c>
      <c r="GU109" s="101">
        <f t="shared" si="71"/>
        <v>0</v>
      </c>
      <c r="GV109" s="103">
        <f>IFERROR(VLOOKUP(B109,'[1]28'!B:D,3,0),"0")</f>
        <v>0</v>
      </c>
      <c r="GW109" s="103">
        <f>IFERROR(VLOOKUP(B109,'[1]28'!B:E,4,0),"0")</f>
        <v>0</v>
      </c>
      <c r="GX109" s="103">
        <f>IFERROR(VLOOKUP(B109,'[1]28'!B:F,5,0),"0")</f>
        <v>0</v>
      </c>
      <c r="GY109" s="103">
        <f>IFERROR(VLOOKUP(B109,'[1]28'!B:J,9,0),"0")</f>
        <v>0</v>
      </c>
      <c r="GZ109" s="103">
        <f>IFERROR(VLOOKUP(B109,'[1]28'!B:K,10,0),"0")</f>
        <v>0</v>
      </c>
      <c r="HA109" s="103">
        <f>IFERROR(VLOOKUP(B109,'[1]28'!B:L,11,0),"0")</f>
        <v>0</v>
      </c>
      <c r="HB109" s="101">
        <f t="shared" si="72"/>
        <v>0</v>
      </c>
      <c r="HC109" s="103">
        <f>IFERROR(VLOOKUP(B109,'[1]29'!B:D,3,0),"0")</f>
        <v>0</v>
      </c>
      <c r="HD109" s="103">
        <f>IFERROR(VLOOKUP(B109,'[1]29'!B:E,4,0),"0")</f>
        <v>0</v>
      </c>
      <c r="HE109" s="103">
        <f>IFERROR(VLOOKUP(B109,'[1]29'!B:F,5,0),"0")</f>
        <v>0</v>
      </c>
      <c r="HF109" s="103">
        <f>IFERROR(VLOOKUP(B109,'[1]29'!B:J,9,0),"0")</f>
        <v>0</v>
      </c>
      <c r="HG109" s="103">
        <f>IFERROR(VLOOKUP(B109,'[1]29'!B:K,10,0),"0")</f>
        <v>0</v>
      </c>
      <c r="HH109" s="103">
        <f>IFERROR(VLOOKUP(B109,'[1]29'!B:L,11,0),"0")</f>
        <v>0</v>
      </c>
      <c r="HI109" s="101">
        <f t="shared" si="73"/>
        <v>0</v>
      </c>
      <c r="HJ109" s="103">
        <f>IFERROR(VLOOKUP(B109,'[1]30'!B:D,3,0),"0")</f>
        <v>0</v>
      </c>
      <c r="HK109" s="103">
        <f>IFERROR(VLOOKUP(B109,'[1]30'!B:E,4,0),"0")</f>
        <v>0</v>
      </c>
      <c r="HL109" s="103">
        <f>IFERROR(VLOOKUP(B109,'[1]30'!B:F,5,0),"0")</f>
        <v>0</v>
      </c>
      <c r="HM109" s="103">
        <f>IFERROR(VLOOKUP(B109,'[1]30'!B:J,9,0),"0")</f>
        <v>0</v>
      </c>
      <c r="HN109" s="103">
        <f>IFERROR(VLOOKUP(B109,'[1]30'!B:K,10,0),"0")</f>
        <v>0</v>
      </c>
      <c r="HO109" s="103">
        <f>IFERROR(VLOOKUP(B109,'[1]30'!B:L,11,0),"0")</f>
        <v>0</v>
      </c>
      <c r="HP109" s="101">
        <f t="shared" si="74"/>
        <v>0</v>
      </c>
      <c r="HQ109" s="103">
        <f>IFERROR(VLOOKUP(B109,'[1]31'!B:D,3,0),"0")</f>
        <v>0</v>
      </c>
      <c r="HR109" s="103">
        <f>IFERROR(VLOOKUP(B109,'[1]31'!B:E,4,0),"0")</f>
        <v>0</v>
      </c>
      <c r="HS109" s="103">
        <f>IFERROR(VLOOKUP(B109,'[1]31'!B:F,5,0),"0")</f>
        <v>0</v>
      </c>
      <c r="HT109" s="103">
        <f>IFERROR(VLOOKUP(B109,'[1]31'!B:J,9,0),"0")</f>
        <v>0</v>
      </c>
      <c r="HU109" s="103">
        <f>IFERROR(VLOOKUP(B109,'[1]31'!B:K,10,0),"0")</f>
        <v>0</v>
      </c>
      <c r="HV109" s="103">
        <f>IFERROR(VLOOKUP(B109,'[1]31'!B:L,11,0),"0")</f>
        <v>0</v>
      </c>
      <c r="HW109" s="101">
        <f t="shared" si="75"/>
        <v>0</v>
      </c>
    </row>
    <row r="110" spans="1:231" x14ac:dyDescent="0.6">
      <c r="A110" s="83">
        <v>106</v>
      </c>
      <c r="B110" s="83">
        <v>20052721</v>
      </c>
      <c r="C110" s="100" t="s">
        <v>16967</v>
      </c>
      <c r="D110" s="83" t="s">
        <v>169</v>
      </c>
      <c r="E110" s="85">
        <v>16</v>
      </c>
      <c r="F110" s="99">
        <f t="shared" si="77"/>
        <v>3664</v>
      </c>
      <c r="G110" s="100">
        <f t="shared" ref="G110:L119" si="78">+O110+V110+AC110+AJ110+AQ110+AX110+BE110+BL110+BS110+BZ110+CG110+CN110+CU110+DB110+DI110+DP110+DW110+ED110+EK110+ER110+EY110+FF110+FM110+FT110+GA110+GH110+GO110+GV110+HC110+HJ110+HQ110</f>
        <v>8</v>
      </c>
      <c r="H110" s="100">
        <f t="shared" si="78"/>
        <v>0</v>
      </c>
      <c r="I110" s="100">
        <f t="shared" si="78"/>
        <v>0</v>
      </c>
      <c r="J110" s="100">
        <f t="shared" si="78"/>
        <v>221</v>
      </c>
      <c r="K110" s="100">
        <f t="shared" si="78"/>
        <v>0</v>
      </c>
      <c r="L110" s="100">
        <f t="shared" si="78"/>
        <v>92</v>
      </c>
      <c r="M110" s="101">
        <f t="shared" si="44"/>
        <v>321</v>
      </c>
      <c r="N110" s="102">
        <f t="shared" si="43"/>
        <v>229</v>
      </c>
      <c r="O110" s="103">
        <f>IFERROR(VLOOKUP(B110,'[1]1'!B:D,3,0),"0")</f>
        <v>0</v>
      </c>
      <c r="P110" s="103">
        <f>IFERROR(VLOOKUP(B110,'[1]1'!B:E,4,0),"0")</f>
        <v>0</v>
      </c>
      <c r="Q110" s="103">
        <f>IFERROR(VLOOKUP(B110,'[1]1'!B:F,5,0),"0")</f>
        <v>0</v>
      </c>
      <c r="R110" s="103">
        <f>IFERROR(VLOOKUP(B110,'[1]1'!B:J,9,0),"0")</f>
        <v>0</v>
      </c>
      <c r="S110" s="103">
        <f>IFERROR(VLOOKUP(B110,'[1]1'!B:K,10,0),"0")</f>
        <v>0</v>
      </c>
      <c r="T110" s="103">
        <f>IFERROR(VLOOKUP(B110,'[1]1'!B:L,11,0),"0")</f>
        <v>40</v>
      </c>
      <c r="U110" s="101">
        <f t="shared" si="45"/>
        <v>40</v>
      </c>
      <c r="V110" s="103">
        <f>IFERROR(VLOOKUP(B110,'[1]2'!B:D,3,0),"0")</f>
        <v>0</v>
      </c>
      <c r="W110" s="103">
        <f>IFERROR(VLOOKUP(B110,'[1]2'!B:E,4,0),"0")</f>
        <v>0</v>
      </c>
      <c r="X110" s="103">
        <f>IFERROR(VLOOKUP(B110,'[1]2'!B:F,5,0),"0")</f>
        <v>0</v>
      </c>
      <c r="Y110" s="103">
        <f>IFERROR(VLOOKUP(B110,'[1]2'!B:J,9,0),"0")</f>
        <v>0</v>
      </c>
      <c r="Z110" s="103">
        <f>IFERROR(VLOOKUP(B110,'[1]2'!B:K,10,0),"0")</f>
        <v>0</v>
      </c>
      <c r="AA110" s="103">
        <f>IFERROR(VLOOKUP(B110,'[1]2'!B:L,11,0),"0")</f>
        <v>0</v>
      </c>
      <c r="AB110" s="101">
        <f t="shared" si="46"/>
        <v>0</v>
      </c>
      <c r="AC110" s="103">
        <f>IFERROR(VLOOKUP(B110,'[1]3'!B:D,3,0),"0")</f>
        <v>0</v>
      </c>
      <c r="AD110" s="103">
        <f>IFERROR(VLOOKUP(B110,'[1]3'!B:E,4,0),"0")</f>
        <v>0</v>
      </c>
      <c r="AE110" s="103">
        <f>IFERROR(VLOOKUP(B110,'[1]3'!B:F,5,0),"0")</f>
        <v>0</v>
      </c>
      <c r="AF110" s="103">
        <f>IFERROR(VLOOKUP(B110,'[1]3'!B:J,9,0),"0")</f>
        <v>0</v>
      </c>
      <c r="AG110" s="103">
        <f>IFERROR(VLOOKUP(B110,'[1]3'!B:K,10,0),"0")</f>
        <v>0</v>
      </c>
      <c r="AH110" s="103">
        <f>IFERROR(VLOOKUP(B110,'[1]3'!B:L,11,0),"0")</f>
        <v>0</v>
      </c>
      <c r="AI110" s="101">
        <f t="shared" si="47"/>
        <v>0</v>
      </c>
      <c r="AJ110" s="103">
        <f>IFERROR(VLOOKUP(B110,'[1]4'!B:D,3,0),"0")</f>
        <v>0</v>
      </c>
      <c r="AK110" s="103">
        <f>IFERROR(VLOOKUP(B110,'[1]4'!B:E,4,0),"0")</f>
        <v>0</v>
      </c>
      <c r="AL110" s="103">
        <f>IFERROR(VLOOKUP(B110,'[1]4'!B:F,5,0),"0")</f>
        <v>0</v>
      </c>
      <c r="AM110" s="103">
        <f>IFERROR(VLOOKUP(B110,'[1]4'!B:J,9,0),"0")</f>
        <v>24</v>
      </c>
      <c r="AN110" s="103">
        <f>IFERROR(VLOOKUP(B110,'[1]4'!B:K,10,0),"0")</f>
        <v>0</v>
      </c>
      <c r="AO110" s="103">
        <f>IFERROR(VLOOKUP(B110,'[1]4'!B:L,11,0),"0")</f>
        <v>0</v>
      </c>
      <c r="AP110" s="101">
        <f t="shared" si="48"/>
        <v>24</v>
      </c>
      <c r="AQ110" s="103">
        <f>IFERROR(VLOOKUP(B110,'[1]5'!B:D,3,0),"0")</f>
        <v>0</v>
      </c>
      <c r="AR110" s="103">
        <f>IFERROR(VLOOKUP(B110,'[1]5'!B:E,4,0),"0")</f>
        <v>0</v>
      </c>
      <c r="AS110" s="103">
        <f>IFERROR(VLOOKUP(B110,'[1]5'!B:F,5,0),"0")</f>
        <v>0</v>
      </c>
      <c r="AT110" s="103">
        <f>IFERROR(VLOOKUP(B110,'[1]5'!B:J,9,0),"0")</f>
        <v>32</v>
      </c>
      <c r="AU110" s="103">
        <f>IFERROR(VLOOKUP(B110,'[1]5'!B:K,10,0),"0")</f>
        <v>0</v>
      </c>
      <c r="AV110" s="103">
        <f>IFERROR(VLOOKUP(B110,'[1]5'!B:L,11,0),"0")</f>
        <v>0</v>
      </c>
      <c r="AW110" s="101">
        <f t="shared" si="49"/>
        <v>32</v>
      </c>
      <c r="AX110" s="103">
        <f>IFERROR(VLOOKUP(B110,'[1]6'!B:D,3,0),"0")</f>
        <v>0</v>
      </c>
      <c r="AY110" s="103">
        <f>IFERROR(VLOOKUP(B110,'[1]6'!B:E,4,0),"0")</f>
        <v>0</v>
      </c>
      <c r="AZ110" s="103">
        <f>IFERROR(VLOOKUP(B110,'[1]6'!B:F,5,0),"0")</f>
        <v>0</v>
      </c>
      <c r="BA110" s="103">
        <f>IFERROR(VLOOKUP(B110,'[1]6'!B:J,9,0),"0")</f>
        <v>0</v>
      </c>
      <c r="BB110" s="103">
        <f>IFERROR(VLOOKUP(B110,'[1]6'!B:K,10,0),"0")</f>
        <v>0</v>
      </c>
      <c r="BC110" s="103">
        <f>IFERROR(VLOOKUP(B110,'[1]6'!B:L,11,0),"0")</f>
        <v>0</v>
      </c>
      <c r="BD110" s="101">
        <f t="shared" si="50"/>
        <v>0</v>
      </c>
      <c r="BE110" s="103">
        <f>IFERROR(VLOOKUP(B110,'[1]7'!B:D,3,0),"0")</f>
        <v>0</v>
      </c>
      <c r="BF110" s="103">
        <f>IFERROR(VLOOKUP(B110,'[1]7'!B:E,4,0),"0")</f>
        <v>0</v>
      </c>
      <c r="BG110" s="103">
        <f>IFERROR(VLOOKUP(B110,'[1]7'!B:F,5,0),"0")</f>
        <v>0</v>
      </c>
      <c r="BH110" s="103">
        <f>IFERROR(VLOOKUP(B110,'[1]7'!B:J,9,0),"0")</f>
        <v>0</v>
      </c>
      <c r="BI110" s="103">
        <f>IFERROR(VLOOKUP(B110,'[1]7'!B:K,10,0),"0")</f>
        <v>0</v>
      </c>
      <c r="BJ110" s="103">
        <f>IFERROR(VLOOKUP(B110,'[1]7'!B:L,11,0),"0")</f>
        <v>10</v>
      </c>
      <c r="BK110" s="101">
        <f t="shared" si="51"/>
        <v>10</v>
      </c>
      <c r="BL110" s="103">
        <f>IFERROR(VLOOKUP(B110,'[1]8'!B:D,3,0),"0")</f>
        <v>0</v>
      </c>
      <c r="BM110" s="103">
        <f>IFERROR(VLOOKUP(B110,'[1]8'!B:E,4,0),"0")</f>
        <v>0</v>
      </c>
      <c r="BN110" s="103">
        <f>IFERROR(VLOOKUP(B110,'[1]8'!B:F,5,0),"0")</f>
        <v>0</v>
      </c>
      <c r="BO110" s="103">
        <f>IFERROR(VLOOKUP(B110,'[1]8'!B:J,9,0),"0")</f>
        <v>4</v>
      </c>
      <c r="BP110" s="103">
        <f>IFERROR(VLOOKUP(B110,'[1]8'!B:K,10,0),"0")</f>
        <v>0</v>
      </c>
      <c r="BQ110" s="103">
        <f>IFERROR(VLOOKUP(B110,'[1]8'!B:L,11,0),"0")</f>
        <v>0</v>
      </c>
      <c r="BR110" s="101">
        <f t="shared" si="52"/>
        <v>4</v>
      </c>
      <c r="BS110" s="103">
        <f>IFERROR(VLOOKUP(B110,'[1]9'!B:D,3,0),"0")</f>
        <v>0</v>
      </c>
      <c r="BT110" s="103">
        <f>IFERROR(VLOOKUP(B110,'[1]9'!B:E,4,0),"0")</f>
        <v>0</v>
      </c>
      <c r="BU110" s="103">
        <f>IFERROR(VLOOKUP(B110,'[1]9'!B:F,5,0),"0")</f>
        <v>0</v>
      </c>
      <c r="BV110" s="103">
        <f>IFERROR(VLOOKUP(B110,'[1]9'!B:J,9,0),"0")</f>
        <v>0</v>
      </c>
      <c r="BW110" s="103">
        <f>IFERROR(VLOOKUP(B110,'[1]9'!B:K,10,0),"0")</f>
        <v>0</v>
      </c>
      <c r="BX110" s="103">
        <f>IFERROR(VLOOKUP(B110,'[1]9'!B:L,11,0),"0")</f>
        <v>0</v>
      </c>
      <c r="BY110" s="101">
        <f t="shared" si="53"/>
        <v>0</v>
      </c>
      <c r="BZ110" s="103">
        <f>IFERROR(VLOOKUP(B110,'[1]10'!B:D,3,0),"0")</f>
        <v>0</v>
      </c>
      <c r="CA110" s="103">
        <f>IFERROR(VLOOKUP(B110,'[1]10'!B:E,4,0),"0")</f>
        <v>0</v>
      </c>
      <c r="CB110" s="103">
        <f>IFERROR(VLOOKUP(B110,'[1]10'!B:F,5,0),"0")</f>
        <v>0</v>
      </c>
      <c r="CC110" s="103">
        <f>IFERROR(VLOOKUP(B110,'[1]10'!B:J,9,0),"0")</f>
        <v>20</v>
      </c>
      <c r="CD110" s="103">
        <f>IFERROR(VLOOKUP(B110,'[1]10'!B:K,10,0),"0")</f>
        <v>0</v>
      </c>
      <c r="CE110" s="103">
        <f>IFERROR(VLOOKUP(B110,'[1]10'!B:L,11,0),"0")</f>
        <v>0</v>
      </c>
      <c r="CF110" s="101">
        <f t="shared" si="54"/>
        <v>20</v>
      </c>
      <c r="CG110" s="103">
        <f>IFERROR(VLOOKUP(B110,'[1]11'!B:D,3,0),"0")</f>
        <v>0</v>
      </c>
      <c r="CH110" s="103">
        <f>IFERROR(VLOOKUP(B110,'[1]11'!B:E,4,0),"0")</f>
        <v>0</v>
      </c>
      <c r="CI110" s="103">
        <f>IFERROR(VLOOKUP(B110,'[1]11'!B:F,5,0),"0")</f>
        <v>0</v>
      </c>
      <c r="CJ110" s="103">
        <f>IFERROR(VLOOKUP(B110,'[1]11'!B:J,9,0),"0")</f>
        <v>41</v>
      </c>
      <c r="CK110" s="103">
        <f>IFERROR(VLOOKUP(B110,'[1]11'!B:K,10,0),"0")</f>
        <v>0</v>
      </c>
      <c r="CL110" s="103">
        <f>IFERROR(VLOOKUP(B110,'[1]11'!B:L,11,0),"0")</f>
        <v>0</v>
      </c>
      <c r="CM110" s="101">
        <f t="shared" si="55"/>
        <v>41</v>
      </c>
      <c r="CN110" s="103">
        <f>IFERROR(VLOOKUP(B110,'[1]12'!B:D,3,0),"0")</f>
        <v>0</v>
      </c>
      <c r="CO110" s="103">
        <f>IFERROR(VLOOKUP(B110,'[1]12'!B:E,4,0),"0")</f>
        <v>0</v>
      </c>
      <c r="CP110" s="103">
        <f>IFERROR(VLOOKUP(B110,'[1]12'!B:F,5,0),"0")</f>
        <v>0</v>
      </c>
      <c r="CQ110" s="103">
        <f>IFERROR(VLOOKUP(B110,'[1]12'!B:J,9,0),"0")</f>
        <v>19</v>
      </c>
      <c r="CR110" s="103">
        <f>IFERROR(VLOOKUP(B110,'[1]12'!B:K,10,0),"0")</f>
        <v>0</v>
      </c>
      <c r="CS110" s="103">
        <f>IFERROR(VLOOKUP(B110,'[1]12'!B:L,11,0),"0")</f>
        <v>0</v>
      </c>
      <c r="CT110" s="101">
        <f t="shared" si="56"/>
        <v>19</v>
      </c>
      <c r="CU110" s="103">
        <f>IFERROR(VLOOKUP(B110,'[1]13'!B:D,3,0),"0")</f>
        <v>0</v>
      </c>
      <c r="CV110" s="103">
        <f>IFERROR(VLOOKUP(B110,'[1]13'!B:E,4,0),"0")</f>
        <v>0</v>
      </c>
      <c r="CW110" s="103">
        <f>IFERROR(VLOOKUP(B110,'[1]13'!B:F,5,0),"0")</f>
        <v>0</v>
      </c>
      <c r="CX110" s="103">
        <f>IFERROR(VLOOKUP(B110,'[1]13'!B:J,9,0),"0")</f>
        <v>20</v>
      </c>
      <c r="CY110" s="103">
        <f>IFERROR(VLOOKUP(B110,'[1]13'!B:K,10,0),"0")</f>
        <v>0</v>
      </c>
      <c r="CZ110" s="103">
        <f>IFERROR(VLOOKUP(B110,'[1]13'!B:L,11,0),"0")</f>
        <v>0</v>
      </c>
      <c r="DA110" s="101">
        <f t="shared" si="57"/>
        <v>20</v>
      </c>
      <c r="DB110" s="103">
        <f>IFERROR(VLOOKUP(B110,'[1]14'!B:D,3,0),"0")</f>
        <v>0</v>
      </c>
      <c r="DC110" s="103">
        <f>IFERROR(VLOOKUP(B110,'[1]14'!B:E,4,0),"0")</f>
        <v>0</v>
      </c>
      <c r="DD110" s="103">
        <f>IFERROR(VLOOKUP(B110,'[1]14'!B:F,5,0),"0")</f>
        <v>0</v>
      </c>
      <c r="DE110" s="103">
        <f>IFERROR(VLOOKUP(B110,'[1]14'!B:J,9,0),"0")</f>
        <v>0</v>
      </c>
      <c r="DF110" s="103">
        <f>IFERROR(VLOOKUP(B110,'[1]14'!B:K,10,0),"0")</f>
        <v>0</v>
      </c>
      <c r="DG110" s="103">
        <f>IFERROR(VLOOKUP(B110,'[1]14'!B:L,11,0),"0")</f>
        <v>10</v>
      </c>
      <c r="DH110" s="101">
        <f t="shared" si="58"/>
        <v>10</v>
      </c>
      <c r="DI110" s="103">
        <f>IFERROR(VLOOKUP(B110,'[1]15'!B:D,3,0),"0")</f>
        <v>0</v>
      </c>
      <c r="DJ110" s="103">
        <f>IFERROR(VLOOKUP(B110,'[1]15'!B:E,4,0),"0")</f>
        <v>0</v>
      </c>
      <c r="DK110" s="103">
        <f>IFERROR(VLOOKUP(B110,'[1]15'!B:F,5,0),"0")</f>
        <v>0</v>
      </c>
      <c r="DL110" s="103">
        <f>IFERROR(VLOOKUP(B110,'[1]15'!B:J,9,0),"0")</f>
        <v>8</v>
      </c>
      <c r="DM110" s="103">
        <f>IFERROR(VLOOKUP(B110,'[1]15'!B:K,10,0),"0")</f>
        <v>0</v>
      </c>
      <c r="DN110" s="103">
        <f>IFERROR(VLOOKUP(B110,'[1]15'!B:L,11,0),"0")</f>
        <v>0</v>
      </c>
      <c r="DO110" s="101">
        <f t="shared" si="59"/>
        <v>8</v>
      </c>
      <c r="DP110" s="103">
        <f>IFERROR(VLOOKUP(B110,'[1]16'!B:D,3,0),"0")</f>
        <v>0</v>
      </c>
      <c r="DQ110" s="103">
        <f>IFERROR(VLOOKUP(B110,'[1]16'!B:E,4,0),"0")</f>
        <v>0</v>
      </c>
      <c r="DR110" s="103">
        <f>IFERROR(VLOOKUP(B110,'[1]16'!B:F,5,0),"0")</f>
        <v>0</v>
      </c>
      <c r="DS110" s="103">
        <f>IFERROR(VLOOKUP(B110,'[1]16'!B:J,9,0),"0")</f>
        <v>8</v>
      </c>
      <c r="DT110" s="103">
        <f>IFERROR(VLOOKUP(B110,'[1]16'!B:K,10,0),"0")</f>
        <v>0</v>
      </c>
      <c r="DU110" s="103">
        <f>IFERROR(VLOOKUP(B110,'[1]16'!B:L,11,0),"0")</f>
        <v>0</v>
      </c>
      <c r="DV110" s="101">
        <f t="shared" si="60"/>
        <v>8</v>
      </c>
      <c r="DW110" s="103">
        <f>IFERROR(VLOOKUP(B110,'[1]17'!B:D,3,0),"0")</f>
        <v>0</v>
      </c>
      <c r="DX110" s="103">
        <f>IFERROR(VLOOKUP(B110,'[1]17'!B:E,4,0),"0")</f>
        <v>0</v>
      </c>
      <c r="DY110" s="103">
        <f>IFERROR(VLOOKUP(B110,'[1]17'!B:F,5,0),"0")</f>
        <v>0</v>
      </c>
      <c r="DZ110" s="103">
        <f>IFERROR(VLOOKUP(B110,'[1]17'!B:J,9,0),"0")</f>
        <v>5</v>
      </c>
      <c r="EA110" s="103">
        <f>IFERROR(VLOOKUP(B110,'[1]17'!B:K,10,0),"0")</f>
        <v>0</v>
      </c>
      <c r="EB110" s="103">
        <f>IFERROR(VLOOKUP(B110,'[1]17'!B:L,11,0),"0")</f>
        <v>0</v>
      </c>
      <c r="EC110" s="101">
        <f t="shared" si="61"/>
        <v>5</v>
      </c>
      <c r="ED110" s="103">
        <f>IFERROR(VLOOKUP(B110,'[1]18'!B:D,3,0),"0")</f>
        <v>8</v>
      </c>
      <c r="EE110" s="103">
        <f>IFERROR(VLOOKUP(B110,'[1]18'!B:E,4,0),"0")</f>
        <v>0</v>
      </c>
      <c r="EF110" s="103">
        <f>IFERROR(VLOOKUP(B110,'[1]18'!B:F,5,0),"0")</f>
        <v>0</v>
      </c>
      <c r="EG110" s="103">
        <f>IFERROR(VLOOKUP(B110,'[1]18'!B:J,9,0),"0")</f>
        <v>0</v>
      </c>
      <c r="EH110" s="103">
        <f>IFERROR(VLOOKUP(B110,'[1]18'!B:K,10,0),"0")</f>
        <v>0</v>
      </c>
      <c r="EI110" s="103">
        <f>IFERROR(VLOOKUP(B110,'[1]18'!B:L,11,0),"0")</f>
        <v>0</v>
      </c>
      <c r="EJ110" s="101">
        <f t="shared" si="62"/>
        <v>8</v>
      </c>
      <c r="EK110" s="103">
        <f>IFERROR(VLOOKUP(B110,'[1]19'!B:D,3,0),"0")</f>
        <v>0</v>
      </c>
      <c r="EL110" s="103">
        <f>IFERROR(VLOOKUP(B110,'[1]19'!B:E,4,0),"0")</f>
        <v>0</v>
      </c>
      <c r="EM110" s="103">
        <f>IFERROR(VLOOKUP(B110,'[1]19'!B:F,5,0),"0")</f>
        <v>0</v>
      </c>
      <c r="EN110" s="103">
        <f>IFERROR(VLOOKUP(B110,'[1]19'!B:J,9,0),"0")</f>
        <v>0</v>
      </c>
      <c r="EO110" s="103">
        <f>IFERROR(VLOOKUP(B110,'[1]19'!B:K,10,0),"0")</f>
        <v>0</v>
      </c>
      <c r="EP110" s="103">
        <f>IFERROR(VLOOKUP(B110,'[1]19'!B:L,11,0),"0")</f>
        <v>0</v>
      </c>
      <c r="EQ110" s="101">
        <f t="shared" si="63"/>
        <v>0</v>
      </c>
      <c r="ER110" s="103">
        <f>IFERROR(VLOOKUP(B110,'[1]20'!B:D,3,0),"0")</f>
        <v>0</v>
      </c>
      <c r="ES110" s="103">
        <f>IFERROR(VLOOKUP(B110,'[1]20'!B:E,4,0),"0")</f>
        <v>0</v>
      </c>
      <c r="ET110" s="103">
        <f>IFERROR(VLOOKUP(B110,'[1]20'!B:F,5,0),"0")</f>
        <v>0</v>
      </c>
      <c r="EU110" s="103">
        <f>IFERROR(VLOOKUP(B110,'[1]20'!B:J,9,0),"0")</f>
        <v>0</v>
      </c>
      <c r="EV110" s="103">
        <f>IFERROR(VLOOKUP(B110,'[1]20'!B:K,10,0),"0")</f>
        <v>0</v>
      </c>
      <c r="EW110" s="103">
        <f>IFERROR(VLOOKUP(B110,'[1]20'!B:L,11,0),"0")</f>
        <v>0</v>
      </c>
      <c r="EX110" s="101">
        <f t="shared" si="64"/>
        <v>0</v>
      </c>
      <c r="EY110" s="103">
        <f>IFERROR(VLOOKUP(B110,'[1]21'!B:D,3,0),"0")</f>
        <v>0</v>
      </c>
      <c r="EZ110" s="103">
        <f>IFERROR(VLOOKUP(B110,'[1]21'!B:E,4,0),"0")</f>
        <v>0</v>
      </c>
      <c r="FA110" s="103">
        <f>IFERROR(VLOOKUP(B110,'[1]21'!B:F,5,0),"0")</f>
        <v>0</v>
      </c>
      <c r="FB110" s="103">
        <f>IFERROR(VLOOKUP(B110,'[1]21'!B:J,9,0),"0")</f>
        <v>0</v>
      </c>
      <c r="FC110" s="103">
        <f>IFERROR(VLOOKUP(B110,'[1]21'!B:K,10,0),"0")</f>
        <v>0</v>
      </c>
      <c r="FD110" s="103">
        <f>IFERROR(VLOOKUP(B110,'[1]21'!B:L,11,0),"0")</f>
        <v>10</v>
      </c>
      <c r="FE110" s="101">
        <f t="shared" si="65"/>
        <v>10</v>
      </c>
      <c r="FF110" s="103">
        <f>IFERROR(VLOOKUP(B110,'[1]22'!B:D,3,0),"0")</f>
        <v>0</v>
      </c>
      <c r="FG110" s="103">
        <f>IFERROR(VLOOKUP(B110,'[1]22'!B:E,4,0),"0")</f>
        <v>0</v>
      </c>
      <c r="FH110" s="103">
        <f>IFERROR(VLOOKUP(B110,'[1]22'!B:F,5,0),"0")</f>
        <v>0</v>
      </c>
      <c r="FI110" s="103">
        <f>IFERROR(VLOOKUP(B110,'[1]22'!B:J,9,0),"0")</f>
        <v>0</v>
      </c>
      <c r="FJ110" s="103">
        <f>IFERROR(VLOOKUP(B110,'[1]22'!B:K,10,0),"0")</f>
        <v>0</v>
      </c>
      <c r="FK110" s="103">
        <f>IFERROR(VLOOKUP(B110,'[1]22'!B:L,11,0),"0")</f>
        <v>0</v>
      </c>
      <c r="FL110" s="101">
        <f t="shared" si="66"/>
        <v>0</v>
      </c>
      <c r="FM110" s="103">
        <f>IFERROR(VLOOKUP(B110,'[1]23'!B:D,3,0),"0")</f>
        <v>0</v>
      </c>
      <c r="FN110" s="103">
        <f>IFERROR(VLOOKUP(B110,'[1]23'!B:E,4,0),"0")</f>
        <v>0</v>
      </c>
      <c r="FO110" s="103">
        <f>IFERROR(VLOOKUP(B110,'[1]23'!B:F,5,0),"0")</f>
        <v>0</v>
      </c>
      <c r="FP110" s="103">
        <f>IFERROR(VLOOKUP(B110,'[1]23'!B:J,9,0),"0")</f>
        <v>0</v>
      </c>
      <c r="FQ110" s="103">
        <f>IFERROR(VLOOKUP(B110,'[1]23'!B:K,10,0),"0")</f>
        <v>0</v>
      </c>
      <c r="FR110" s="103">
        <f>IFERROR(VLOOKUP(B110,'[1]23'!B:L,11,0),"0")</f>
        <v>0</v>
      </c>
      <c r="FS110" s="101">
        <f t="shared" si="67"/>
        <v>0</v>
      </c>
      <c r="FT110" s="103">
        <f>IFERROR(VLOOKUP(B110,'[1]24'!B:D,3,0),"0")</f>
        <v>0</v>
      </c>
      <c r="FU110" s="103">
        <f>IFERROR(VLOOKUP(B110,'[1]24'!B:E,4,0),"0")</f>
        <v>0</v>
      </c>
      <c r="FV110" s="103">
        <f>IFERROR(VLOOKUP(B110,'[1]24'!B:F,5,0),"0")</f>
        <v>0</v>
      </c>
      <c r="FW110" s="103">
        <f>IFERROR(VLOOKUP(B110,'[1]24'!B:J,9,0),"0")</f>
        <v>0</v>
      </c>
      <c r="FX110" s="103">
        <f>IFERROR(VLOOKUP(B110,'[1]24'!B:K,10,0),"0")</f>
        <v>0</v>
      </c>
      <c r="FY110" s="103">
        <f>IFERROR(VLOOKUP(B110,'[1]24'!B:L,11,0),"0")</f>
        <v>0</v>
      </c>
      <c r="FZ110" s="101">
        <f t="shared" si="68"/>
        <v>0</v>
      </c>
      <c r="GA110" s="103">
        <f>IFERROR(VLOOKUP(B110,'[1]25'!B:D,3,0),"0")</f>
        <v>0</v>
      </c>
      <c r="GB110" s="103">
        <f>IFERROR(VLOOKUP(B110,'[1]25'!B:E,4,0),"0")</f>
        <v>0</v>
      </c>
      <c r="GC110" s="103">
        <f>IFERROR(VLOOKUP(B110,'[1]25'!B:F,5,0),"0")</f>
        <v>0</v>
      </c>
      <c r="GD110" s="103">
        <f>IFERROR(VLOOKUP(B110,'[1]25'!B:J,9,0),"0")</f>
        <v>0</v>
      </c>
      <c r="GE110" s="103">
        <f>IFERROR(VLOOKUP(B110,'[1]25'!B:K,10,0),"0")</f>
        <v>0</v>
      </c>
      <c r="GF110" s="103">
        <f>IFERROR(VLOOKUP(B110,'[1]25'!B:L,11,0),"0")</f>
        <v>0</v>
      </c>
      <c r="GG110" s="101">
        <f t="shared" si="69"/>
        <v>0</v>
      </c>
      <c r="GH110" s="103">
        <f>IFERROR(VLOOKUP(B110,'[1]26'!B:D,3,0),"0")</f>
        <v>0</v>
      </c>
      <c r="GI110" s="103">
        <f>IFERROR(VLOOKUP(B110,'[1]26'!B:E,4,0),"0")</f>
        <v>0</v>
      </c>
      <c r="GJ110" s="103">
        <f>IFERROR(VLOOKUP(B110,'[1]26'!B:F,5,0),"0")</f>
        <v>0</v>
      </c>
      <c r="GK110" s="103">
        <f>IFERROR(VLOOKUP(B110,'[1]26'!B:J,9,0),"0")</f>
        <v>0</v>
      </c>
      <c r="GL110" s="103">
        <f>IFERROR(VLOOKUP(B110,'[1]26'!B:K,10,0),"0")</f>
        <v>0</v>
      </c>
      <c r="GM110" s="103">
        <f>IFERROR(VLOOKUP(B110,'[1]26'!B:L,11,0),"0")</f>
        <v>0</v>
      </c>
      <c r="GN110" s="101">
        <f t="shared" si="70"/>
        <v>0</v>
      </c>
      <c r="GO110" s="103">
        <f>IFERROR(VLOOKUP(B110,'[1]27'!B:D,3,0),"0")</f>
        <v>0</v>
      </c>
      <c r="GP110" s="103">
        <f>IFERROR(VLOOKUP(B110,'[1]27'!B:E,4,0),"0")</f>
        <v>0</v>
      </c>
      <c r="GQ110" s="103">
        <f>IFERROR(VLOOKUP(B110,'[1]27'!B:F,5,0),"0")</f>
        <v>0</v>
      </c>
      <c r="GR110" s="103">
        <f>IFERROR(VLOOKUP(B110,'[1]27'!B:J,9,0),"0")</f>
        <v>0</v>
      </c>
      <c r="GS110" s="103">
        <f>IFERROR(VLOOKUP(B110,'[1]27'!B:K,10,0),"0")</f>
        <v>0</v>
      </c>
      <c r="GT110" s="103">
        <f>IFERROR(VLOOKUP(B110,'[1]27'!B:L,11,0),"0")</f>
        <v>0</v>
      </c>
      <c r="GU110" s="101">
        <f t="shared" si="71"/>
        <v>0</v>
      </c>
      <c r="GV110" s="103">
        <f>IFERROR(VLOOKUP(B110,'[1]28'!B:D,3,0),"0")</f>
        <v>0</v>
      </c>
      <c r="GW110" s="103">
        <f>IFERROR(VLOOKUP(B110,'[1]28'!B:E,4,0),"0")</f>
        <v>0</v>
      </c>
      <c r="GX110" s="103">
        <f>IFERROR(VLOOKUP(B110,'[1]28'!B:F,5,0),"0")</f>
        <v>0</v>
      </c>
      <c r="GY110" s="103">
        <f>IFERROR(VLOOKUP(B110,'[1]28'!B:J,9,0),"0")</f>
        <v>40</v>
      </c>
      <c r="GZ110" s="103">
        <f>IFERROR(VLOOKUP(B110,'[1]28'!B:K,10,0),"0")</f>
        <v>0</v>
      </c>
      <c r="HA110" s="103">
        <f>IFERROR(VLOOKUP(B110,'[1]28'!B:L,11,0),"0")</f>
        <v>22</v>
      </c>
      <c r="HB110" s="101">
        <f t="shared" si="72"/>
        <v>62</v>
      </c>
      <c r="HC110" s="103">
        <f>IFERROR(VLOOKUP(B110,'[1]29'!B:D,3,0),"0")</f>
        <v>0</v>
      </c>
      <c r="HD110" s="103">
        <f>IFERROR(VLOOKUP(B110,'[1]29'!B:E,4,0),"0")</f>
        <v>0</v>
      </c>
      <c r="HE110" s="103">
        <f>IFERROR(VLOOKUP(B110,'[1]29'!B:F,5,0),"0")</f>
        <v>0</v>
      </c>
      <c r="HF110" s="103">
        <f>IFERROR(VLOOKUP(B110,'[1]29'!B:J,9,0),"0")</f>
        <v>0</v>
      </c>
      <c r="HG110" s="103">
        <f>IFERROR(VLOOKUP(B110,'[1]29'!B:K,10,0),"0")</f>
        <v>0</v>
      </c>
      <c r="HH110" s="103">
        <f>IFERROR(VLOOKUP(B110,'[1]29'!B:L,11,0),"0")</f>
        <v>0</v>
      </c>
      <c r="HI110" s="101">
        <f t="shared" si="73"/>
        <v>0</v>
      </c>
      <c r="HJ110" s="103">
        <f>IFERROR(VLOOKUP(B110,'[1]30'!B:D,3,0),"0")</f>
        <v>0</v>
      </c>
      <c r="HK110" s="103">
        <f>IFERROR(VLOOKUP(B110,'[1]30'!B:E,4,0),"0")</f>
        <v>0</v>
      </c>
      <c r="HL110" s="103">
        <f>IFERROR(VLOOKUP(B110,'[1]30'!B:F,5,0),"0")</f>
        <v>0</v>
      </c>
      <c r="HM110" s="103">
        <f>IFERROR(VLOOKUP(B110,'[1]30'!B:J,9,0),"0")</f>
        <v>0</v>
      </c>
      <c r="HN110" s="103">
        <f>IFERROR(VLOOKUP(B110,'[1]30'!B:K,10,0),"0")</f>
        <v>0</v>
      </c>
      <c r="HO110" s="103">
        <f>IFERROR(VLOOKUP(B110,'[1]30'!B:L,11,0),"0")</f>
        <v>0</v>
      </c>
      <c r="HP110" s="101">
        <f t="shared" si="74"/>
        <v>0</v>
      </c>
      <c r="HQ110" s="103">
        <f>IFERROR(VLOOKUP(B110,'[1]31'!B:D,3,0),"0")</f>
        <v>0</v>
      </c>
      <c r="HR110" s="103">
        <f>IFERROR(VLOOKUP(B110,'[1]31'!B:E,4,0),"0")</f>
        <v>0</v>
      </c>
      <c r="HS110" s="103">
        <f>IFERROR(VLOOKUP(B110,'[1]31'!B:F,5,0),"0")</f>
        <v>0</v>
      </c>
      <c r="HT110" s="103">
        <f>IFERROR(VLOOKUP(B110,'[1]31'!B:J,9,0),"0")</f>
        <v>0</v>
      </c>
      <c r="HU110" s="103">
        <f>IFERROR(VLOOKUP(B110,'[1]31'!B:K,10,0),"0")</f>
        <v>0</v>
      </c>
      <c r="HV110" s="103">
        <f>IFERROR(VLOOKUP(B110,'[1]31'!B:L,11,0),"0")</f>
        <v>0</v>
      </c>
      <c r="HW110" s="101">
        <f t="shared" si="75"/>
        <v>0</v>
      </c>
    </row>
    <row r="111" spans="1:231" x14ac:dyDescent="0.6">
      <c r="A111" s="83">
        <v>107</v>
      </c>
      <c r="B111" s="83">
        <v>1</v>
      </c>
      <c r="C111" s="100" t="s">
        <v>16968</v>
      </c>
      <c r="D111" s="83" t="s">
        <v>168</v>
      </c>
      <c r="E111" s="85">
        <v>17</v>
      </c>
      <c r="F111" s="99">
        <f t="shared" si="77"/>
        <v>0</v>
      </c>
      <c r="G111" s="100">
        <f t="shared" si="78"/>
        <v>0</v>
      </c>
      <c r="H111" s="100">
        <f t="shared" si="78"/>
        <v>0</v>
      </c>
      <c r="I111" s="100">
        <f t="shared" si="78"/>
        <v>0</v>
      </c>
      <c r="J111" s="100">
        <f t="shared" si="78"/>
        <v>0</v>
      </c>
      <c r="K111" s="100">
        <f t="shared" si="78"/>
        <v>0</v>
      </c>
      <c r="L111" s="100">
        <f t="shared" si="78"/>
        <v>5</v>
      </c>
      <c r="M111" s="101">
        <f t="shared" si="44"/>
        <v>5</v>
      </c>
      <c r="N111" s="102">
        <f t="shared" si="43"/>
        <v>0</v>
      </c>
      <c r="O111" s="103">
        <f>IFERROR(VLOOKUP(B111,'[1]1'!B:D,3,0),"0")</f>
        <v>0</v>
      </c>
      <c r="P111" s="103">
        <f>IFERROR(VLOOKUP(B111,'[1]1'!B:E,4,0),"0")</f>
        <v>0</v>
      </c>
      <c r="Q111" s="103">
        <f>IFERROR(VLOOKUP(B111,'[1]1'!B:F,5,0),"0")</f>
        <v>0</v>
      </c>
      <c r="R111" s="103">
        <f>IFERROR(VLOOKUP(B111,'[1]1'!B:J,9,0),"0")</f>
        <v>0</v>
      </c>
      <c r="S111" s="103">
        <f>IFERROR(VLOOKUP(B111,'[1]1'!B:K,10,0),"0")</f>
        <v>0</v>
      </c>
      <c r="T111" s="103">
        <f>IFERROR(VLOOKUP(B111,'[1]1'!B:L,11,0),"0")</f>
        <v>0</v>
      </c>
      <c r="U111" s="101">
        <f t="shared" si="45"/>
        <v>0</v>
      </c>
      <c r="V111" s="103">
        <f>IFERROR(VLOOKUP(B111,'[1]2'!B:D,3,0),"0")</f>
        <v>0</v>
      </c>
      <c r="W111" s="103">
        <f>IFERROR(VLOOKUP(B111,'[1]2'!B:E,4,0),"0")</f>
        <v>0</v>
      </c>
      <c r="X111" s="103">
        <f>IFERROR(VLOOKUP(B111,'[1]2'!B:F,5,0),"0")</f>
        <v>0</v>
      </c>
      <c r="Y111" s="103">
        <f>IFERROR(VLOOKUP(B111,'[1]2'!B:J,9,0),"0")</f>
        <v>0</v>
      </c>
      <c r="Z111" s="103">
        <f>IFERROR(VLOOKUP(B111,'[1]2'!B:K,10,0),"0")</f>
        <v>0</v>
      </c>
      <c r="AA111" s="103">
        <f>IFERROR(VLOOKUP(B111,'[1]2'!B:L,11,0),"0")</f>
        <v>0</v>
      </c>
      <c r="AB111" s="101">
        <f t="shared" si="46"/>
        <v>0</v>
      </c>
      <c r="AC111" s="103">
        <f>IFERROR(VLOOKUP(B111,'[1]3'!B:D,3,0),"0")</f>
        <v>0</v>
      </c>
      <c r="AD111" s="103">
        <f>IFERROR(VLOOKUP(B111,'[1]3'!B:E,4,0),"0")</f>
        <v>0</v>
      </c>
      <c r="AE111" s="103">
        <f>IFERROR(VLOOKUP(B111,'[1]3'!B:F,5,0),"0")</f>
        <v>0</v>
      </c>
      <c r="AF111" s="103">
        <f>IFERROR(VLOOKUP(B111,'[1]3'!B:J,9,0),"0")</f>
        <v>0</v>
      </c>
      <c r="AG111" s="103">
        <f>IFERROR(VLOOKUP(B111,'[1]3'!B:K,10,0),"0")</f>
        <v>0</v>
      </c>
      <c r="AH111" s="103">
        <f>IFERROR(VLOOKUP(B111,'[1]3'!B:L,11,0),"0")</f>
        <v>0</v>
      </c>
      <c r="AI111" s="101">
        <f t="shared" si="47"/>
        <v>0</v>
      </c>
      <c r="AJ111" s="103">
        <f>IFERROR(VLOOKUP(B111,'[1]4'!B:D,3,0),"0")</f>
        <v>0</v>
      </c>
      <c r="AK111" s="103">
        <f>IFERROR(VLOOKUP(B111,'[1]4'!B:E,4,0),"0")</f>
        <v>0</v>
      </c>
      <c r="AL111" s="103">
        <f>IFERROR(VLOOKUP(B111,'[1]4'!B:F,5,0),"0")</f>
        <v>0</v>
      </c>
      <c r="AM111" s="103">
        <f>IFERROR(VLOOKUP(B111,'[1]4'!B:J,9,0),"0")</f>
        <v>0</v>
      </c>
      <c r="AN111" s="103">
        <f>IFERROR(VLOOKUP(B111,'[1]4'!B:K,10,0),"0")</f>
        <v>0</v>
      </c>
      <c r="AO111" s="103">
        <f>IFERROR(VLOOKUP(B111,'[1]4'!B:L,11,0),"0")</f>
        <v>0</v>
      </c>
      <c r="AP111" s="101">
        <f t="shared" si="48"/>
        <v>0</v>
      </c>
      <c r="AQ111" s="103">
        <f>IFERROR(VLOOKUP(B111,'[1]5'!B:D,3,0),"0")</f>
        <v>0</v>
      </c>
      <c r="AR111" s="103">
        <f>IFERROR(VLOOKUP(B111,'[1]5'!B:E,4,0),"0")</f>
        <v>0</v>
      </c>
      <c r="AS111" s="103">
        <f>IFERROR(VLOOKUP(B111,'[1]5'!B:F,5,0),"0")</f>
        <v>0</v>
      </c>
      <c r="AT111" s="103">
        <f>IFERROR(VLOOKUP(B111,'[1]5'!B:J,9,0),"0")</f>
        <v>0</v>
      </c>
      <c r="AU111" s="103">
        <f>IFERROR(VLOOKUP(B111,'[1]5'!B:K,10,0),"0")</f>
        <v>0</v>
      </c>
      <c r="AV111" s="103">
        <f>IFERROR(VLOOKUP(B111,'[1]5'!B:L,11,0),"0")</f>
        <v>0</v>
      </c>
      <c r="AW111" s="101">
        <f t="shared" si="49"/>
        <v>0</v>
      </c>
      <c r="AX111" s="103">
        <f>IFERROR(VLOOKUP(B111,'[1]6'!B:D,3,0),"0")</f>
        <v>0</v>
      </c>
      <c r="AY111" s="103">
        <f>IFERROR(VLOOKUP(B111,'[1]6'!B:E,4,0),"0")</f>
        <v>0</v>
      </c>
      <c r="AZ111" s="103">
        <f>IFERROR(VLOOKUP(B111,'[1]6'!B:F,5,0),"0")</f>
        <v>0</v>
      </c>
      <c r="BA111" s="103">
        <f>IFERROR(VLOOKUP(B111,'[1]6'!B:J,9,0),"0")</f>
        <v>0</v>
      </c>
      <c r="BB111" s="103">
        <f>IFERROR(VLOOKUP(B111,'[1]6'!B:K,10,0),"0")</f>
        <v>0</v>
      </c>
      <c r="BC111" s="103">
        <f>IFERROR(VLOOKUP(B111,'[1]6'!B:L,11,0),"0")</f>
        <v>5</v>
      </c>
      <c r="BD111" s="101">
        <f t="shared" si="50"/>
        <v>5</v>
      </c>
      <c r="BE111" s="103">
        <f>IFERROR(VLOOKUP(B111,'[1]7'!B:D,3,0),"0")</f>
        <v>0</v>
      </c>
      <c r="BF111" s="103">
        <f>IFERROR(VLOOKUP(B111,'[1]7'!B:E,4,0),"0")</f>
        <v>0</v>
      </c>
      <c r="BG111" s="103">
        <f>IFERROR(VLOOKUP(B111,'[1]7'!B:F,5,0),"0")</f>
        <v>0</v>
      </c>
      <c r="BH111" s="103">
        <f>IFERROR(VLOOKUP(B111,'[1]7'!B:J,9,0),"0")</f>
        <v>0</v>
      </c>
      <c r="BI111" s="103">
        <f>IFERROR(VLOOKUP(B111,'[1]7'!B:K,10,0),"0")</f>
        <v>0</v>
      </c>
      <c r="BJ111" s="103">
        <f>IFERROR(VLOOKUP(B111,'[1]7'!B:L,11,0),"0")</f>
        <v>0</v>
      </c>
      <c r="BK111" s="101">
        <f t="shared" si="51"/>
        <v>0</v>
      </c>
      <c r="BL111" s="103">
        <f>IFERROR(VLOOKUP(B111,'[1]8'!B:D,3,0),"0")</f>
        <v>0</v>
      </c>
      <c r="BM111" s="103">
        <f>IFERROR(VLOOKUP(B111,'[1]8'!B:E,4,0),"0")</f>
        <v>0</v>
      </c>
      <c r="BN111" s="103">
        <f>IFERROR(VLOOKUP(B111,'[1]8'!B:F,5,0),"0")</f>
        <v>0</v>
      </c>
      <c r="BO111" s="103">
        <f>IFERROR(VLOOKUP(B111,'[1]8'!B:J,9,0),"0")</f>
        <v>0</v>
      </c>
      <c r="BP111" s="103">
        <f>IFERROR(VLOOKUP(B111,'[1]8'!B:K,10,0),"0")</f>
        <v>0</v>
      </c>
      <c r="BQ111" s="103">
        <f>IFERROR(VLOOKUP(B111,'[1]8'!B:L,11,0),"0")</f>
        <v>0</v>
      </c>
      <c r="BR111" s="101">
        <f t="shared" si="52"/>
        <v>0</v>
      </c>
      <c r="BS111" s="103">
        <f>IFERROR(VLOOKUP(B111,'[1]9'!B:D,3,0),"0")</f>
        <v>0</v>
      </c>
      <c r="BT111" s="103">
        <f>IFERROR(VLOOKUP(B111,'[1]9'!B:E,4,0),"0")</f>
        <v>0</v>
      </c>
      <c r="BU111" s="103">
        <f>IFERROR(VLOOKUP(B111,'[1]9'!B:F,5,0),"0")</f>
        <v>0</v>
      </c>
      <c r="BV111" s="103">
        <f>IFERROR(VLOOKUP(B111,'[1]9'!B:J,9,0),"0")</f>
        <v>0</v>
      </c>
      <c r="BW111" s="103">
        <f>IFERROR(VLOOKUP(B111,'[1]9'!B:K,10,0),"0")</f>
        <v>0</v>
      </c>
      <c r="BX111" s="103">
        <f>IFERROR(VLOOKUP(B111,'[1]9'!B:L,11,0),"0")</f>
        <v>0</v>
      </c>
      <c r="BY111" s="101">
        <f t="shared" si="53"/>
        <v>0</v>
      </c>
      <c r="BZ111" s="103">
        <f>IFERROR(VLOOKUP(B111,'[1]10'!B:D,3,0),"0")</f>
        <v>0</v>
      </c>
      <c r="CA111" s="103">
        <f>IFERROR(VLOOKUP(B111,'[1]10'!B:E,4,0),"0")</f>
        <v>0</v>
      </c>
      <c r="CB111" s="103">
        <f>IFERROR(VLOOKUP(B111,'[1]10'!B:F,5,0),"0")</f>
        <v>0</v>
      </c>
      <c r="CC111" s="103">
        <f>IFERROR(VLOOKUP(B111,'[1]10'!B:J,9,0),"0")</f>
        <v>0</v>
      </c>
      <c r="CD111" s="103">
        <f>IFERROR(VLOOKUP(B111,'[1]10'!B:K,10,0),"0")</f>
        <v>0</v>
      </c>
      <c r="CE111" s="103">
        <f>IFERROR(VLOOKUP(B111,'[1]10'!B:L,11,0),"0")</f>
        <v>0</v>
      </c>
      <c r="CF111" s="101">
        <f t="shared" si="54"/>
        <v>0</v>
      </c>
      <c r="CG111" s="103">
        <f>IFERROR(VLOOKUP(B111,'[1]11'!B:D,3,0),"0")</f>
        <v>0</v>
      </c>
      <c r="CH111" s="103">
        <f>IFERROR(VLOOKUP(B111,'[1]11'!B:E,4,0),"0")</f>
        <v>0</v>
      </c>
      <c r="CI111" s="103">
        <f>IFERROR(VLOOKUP(B111,'[1]11'!B:F,5,0),"0")</f>
        <v>0</v>
      </c>
      <c r="CJ111" s="103">
        <f>IFERROR(VLOOKUP(B111,'[1]11'!B:J,9,0),"0")</f>
        <v>0</v>
      </c>
      <c r="CK111" s="103">
        <f>IFERROR(VLOOKUP(B111,'[1]11'!B:K,10,0),"0")</f>
        <v>0</v>
      </c>
      <c r="CL111" s="103">
        <f>IFERROR(VLOOKUP(B111,'[1]11'!B:L,11,0),"0")</f>
        <v>0</v>
      </c>
      <c r="CM111" s="101">
        <f t="shared" si="55"/>
        <v>0</v>
      </c>
      <c r="CN111" s="103">
        <f>IFERROR(VLOOKUP(B111,'[1]12'!B:D,3,0),"0")</f>
        <v>0</v>
      </c>
      <c r="CO111" s="103">
        <f>IFERROR(VLOOKUP(B111,'[1]12'!B:E,4,0),"0")</f>
        <v>0</v>
      </c>
      <c r="CP111" s="103">
        <f>IFERROR(VLOOKUP(B111,'[1]12'!B:F,5,0),"0")</f>
        <v>0</v>
      </c>
      <c r="CQ111" s="103">
        <f>IFERROR(VLOOKUP(B111,'[1]12'!B:J,9,0),"0")</f>
        <v>0</v>
      </c>
      <c r="CR111" s="103">
        <f>IFERROR(VLOOKUP(B111,'[1]12'!B:K,10,0),"0")</f>
        <v>0</v>
      </c>
      <c r="CS111" s="103">
        <f>IFERROR(VLOOKUP(B111,'[1]12'!B:L,11,0),"0")</f>
        <v>0</v>
      </c>
      <c r="CT111" s="101">
        <f t="shared" si="56"/>
        <v>0</v>
      </c>
      <c r="CU111" s="103">
        <f>IFERROR(VLOOKUP(B111,'[1]13'!B:D,3,0),"0")</f>
        <v>0</v>
      </c>
      <c r="CV111" s="103">
        <f>IFERROR(VLOOKUP(B111,'[1]13'!B:E,4,0),"0")</f>
        <v>0</v>
      </c>
      <c r="CW111" s="103">
        <f>IFERROR(VLOOKUP(B111,'[1]13'!B:F,5,0),"0")</f>
        <v>0</v>
      </c>
      <c r="CX111" s="103">
        <f>IFERROR(VLOOKUP(B111,'[1]13'!B:J,9,0),"0")</f>
        <v>0</v>
      </c>
      <c r="CY111" s="103">
        <f>IFERROR(VLOOKUP(B111,'[1]13'!B:K,10,0),"0")</f>
        <v>0</v>
      </c>
      <c r="CZ111" s="103">
        <f>IFERROR(VLOOKUP(B111,'[1]13'!B:L,11,0),"0")</f>
        <v>0</v>
      </c>
      <c r="DA111" s="101">
        <f t="shared" si="57"/>
        <v>0</v>
      </c>
      <c r="DB111" s="103">
        <f>IFERROR(VLOOKUP(B111,'[1]14'!B:D,3,0),"0")</f>
        <v>0</v>
      </c>
      <c r="DC111" s="103">
        <f>IFERROR(VLOOKUP(B111,'[1]14'!B:E,4,0),"0")</f>
        <v>0</v>
      </c>
      <c r="DD111" s="103">
        <f>IFERROR(VLOOKUP(B111,'[1]14'!B:F,5,0),"0")</f>
        <v>0</v>
      </c>
      <c r="DE111" s="103">
        <f>IFERROR(VLOOKUP(B111,'[1]14'!B:J,9,0),"0")</f>
        <v>0</v>
      </c>
      <c r="DF111" s="103">
        <f>IFERROR(VLOOKUP(B111,'[1]14'!B:K,10,0),"0")</f>
        <v>0</v>
      </c>
      <c r="DG111" s="103">
        <f>IFERROR(VLOOKUP(B111,'[1]14'!B:L,11,0),"0")</f>
        <v>0</v>
      </c>
      <c r="DH111" s="101">
        <f t="shared" si="58"/>
        <v>0</v>
      </c>
      <c r="DI111" s="103">
        <f>IFERROR(VLOOKUP(B111,'[1]15'!B:D,3,0),"0")</f>
        <v>0</v>
      </c>
      <c r="DJ111" s="103">
        <f>IFERROR(VLOOKUP(B111,'[1]15'!B:E,4,0),"0")</f>
        <v>0</v>
      </c>
      <c r="DK111" s="103">
        <f>IFERROR(VLOOKUP(B111,'[1]15'!B:F,5,0),"0")</f>
        <v>0</v>
      </c>
      <c r="DL111" s="103">
        <f>IFERROR(VLOOKUP(B111,'[1]15'!B:J,9,0),"0")</f>
        <v>0</v>
      </c>
      <c r="DM111" s="103">
        <f>IFERROR(VLOOKUP(B111,'[1]15'!B:K,10,0),"0")</f>
        <v>0</v>
      </c>
      <c r="DN111" s="103">
        <f>IFERROR(VLOOKUP(B111,'[1]15'!B:L,11,0),"0")</f>
        <v>0</v>
      </c>
      <c r="DO111" s="101">
        <f t="shared" si="59"/>
        <v>0</v>
      </c>
      <c r="DP111" s="103">
        <f>IFERROR(VLOOKUP(B111,'[1]16'!B:D,3,0),"0")</f>
        <v>0</v>
      </c>
      <c r="DQ111" s="103">
        <f>IFERROR(VLOOKUP(B111,'[1]16'!B:E,4,0),"0")</f>
        <v>0</v>
      </c>
      <c r="DR111" s="103">
        <f>IFERROR(VLOOKUP(B111,'[1]16'!B:F,5,0),"0")</f>
        <v>0</v>
      </c>
      <c r="DS111" s="103">
        <f>IFERROR(VLOOKUP(B111,'[1]16'!B:J,9,0),"0")</f>
        <v>0</v>
      </c>
      <c r="DT111" s="103">
        <f>IFERROR(VLOOKUP(B111,'[1]16'!B:K,10,0),"0")</f>
        <v>0</v>
      </c>
      <c r="DU111" s="103">
        <f>IFERROR(VLOOKUP(B111,'[1]16'!B:L,11,0),"0")</f>
        <v>0</v>
      </c>
      <c r="DV111" s="101">
        <f t="shared" si="60"/>
        <v>0</v>
      </c>
      <c r="DW111" s="103">
        <f>IFERROR(VLOOKUP(B111,'[1]17'!B:D,3,0),"0")</f>
        <v>0</v>
      </c>
      <c r="DX111" s="103">
        <f>IFERROR(VLOOKUP(B111,'[1]17'!B:E,4,0),"0")</f>
        <v>0</v>
      </c>
      <c r="DY111" s="103">
        <f>IFERROR(VLOOKUP(B111,'[1]17'!B:F,5,0),"0")</f>
        <v>0</v>
      </c>
      <c r="DZ111" s="103">
        <f>IFERROR(VLOOKUP(B111,'[1]17'!B:J,9,0),"0")</f>
        <v>0</v>
      </c>
      <c r="EA111" s="103">
        <f>IFERROR(VLOOKUP(B111,'[1]17'!B:K,10,0),"0")</f>
        <v>0</v>
      </c>
      <c r="EB111" s="103">
        <f>IFERROR(VLOOKUP(B111,'[1]17'!B:L,11,0),"0")</f>
        <v>0</v>
      </c>
      <c r="EC111" s="101">
        <f t="shared" si="61"/>
        <v>0</v>
      </c>
      <c r="ED111" s="103">
        <f>IFERROR(VLOOKUP(B111,'[1]18'!B:D,3,0),"0")</f>
        <v>0</v>
      </c>
      <c r="EE111" s="103">
        <f>IFERROR(VLOOKUP(B111,'[1]18'!B:E,4,0),"0")</f>
        <v>0</v>
      </c>
      <c r="EF111" s="103">
        <f>IFERROR(VLOOKUP(B111,'[1]18'!B:F,5,0),"0")</f>
        <v>0</v>
      </c>
      <c r="EG111" s="103">
        <f>IFERROR(VLOOKUP(B111,'[1]18'!B:J,9,0),"0")</f>
        <v>0</v>
      </c>
      <c r="EH111" s="103">
        <f>IFERROR(VLOOKUP(B111,'[1]18'!B:K,10,0),"0")</f>
        <v>0</v>
      </c>
      <c r="EI111" s="103">
        <f>IFERROR(VLOOKUP(B111,'[1]18'!B:L,11,0),"0")</f>
        <v>0</v>
      </c>
      <c r="EJ111" s="101">
        <f t="shared" si="62"/>
        <v>0</v>
      </c>
      <c r="EK111" s="103">
        <f>IFERROR(VLOOKUP(B111,'[1]19'!B:D,3,0),"0")</f>
        <v>0</v>
      </c>
      <c r="EL111" s="103">
        <f>IFERROR(VLOOKUP(B111,'[1]19'!B:E,4,0),"0")</f>
        <v>0</v>
      </c>
      <c r="EM111" s="103">
        <f>IFERROR(VLOOKUP(B111,'[1]19'!B:F,5,0),"0")</f>
        <v>0</v>
      </c>
      <c r="EN111" s="103">
        <f>IFERROR(VLOOKUP(B111,'[1]19'!B:J,9,0),"0")</f>
        <v>0</v>
      </c>
      <c r="EO111" s="103">
        <f>IFERROR(VLOOKUP(B111,'[1]19'!B:K,10,0),"0")</f>
        <v>0</v>
      </c>
      <c r="EP111" s="103">
        <f>IFERROR(VLOOKUP(B111,'[1]19'!B:L,11,0),"0")</f>
        <v>0</v>
      </c>
      <c r="EQ111" s="101">
        <f t="shared" si="63"/>
        <v>0</v>
      </c>
      <c r="ER111" s="103">
        <f>IFERROR(VLOOKUP(B111,'[1]20'!B:D,3,0),"0")</f>
        <v>0</v>
      </c>
      <c r="ES111" s="103">
        <f>IFERROR(VLOOKUP(B111,'[1]20'!B:E,4,0),"0")</f>
        <v>0</v>
      </c>
      <c r="ET111" s="103">
        <f>IFERROR(VLOOKUP(B111,'[1]20'!B:F,5,0),"0")</f>
        <v>0</v>
      </c>
      <c r="EU111" s="103">
        <f>IFERROR(VLOOKUP(B111,'[1]20'!B:J,9,0),"0")</f>
        <v>0</v>
      </c>
      <c r="EV111" s="103">
        <f>IFERROR(VLOOKUP(B111,'[1]20'!B:K,10,0),"0")</f>
        <v>0</v>
      </c>
      <c r="EW111" s="103">
        <f>IFERROR(VLOOKUP(B111,'[1]20'!B:L,11,0),"0")</f>
        <v>0</v>
      </c>
      <c r="EX111" s="101">
        <f t="shared" si="64"/>
        <v>0</v>
      </c>
      <c r="EY111" s="103">
        <f>IFERROR(VLOOKUP(B111,'[1]21'!B:D,3,0),"0")</f>
        <v>0</v>
      </c>
      <c r="EZ111" s="103">
        <f>IFERROR(VLOOKUP(B111,'[1]21'!B:E,4,0),"0")</f>
        <v>0</v>
      </c>
      <c r="FA111" s="103">
        <f>IFERROR(VLOOKUP(B111,'[1]21'!B:F,5,0),"0")</f>
        <v>0</v>
      </c>
      <c r="FB111" s="103">
        <f>IFERROR(VLOOKUP(B111,'[1]21'!B:J,9,0),"0")</f>
        <v>0</v>
      </c>
      <c r="FC111" s="103">
        <f>IFERROR(VLOOKUP(B111,'[1]21'!B:K,10,0),"0")</f>
        <v>0</v>
      </c>
      <c r="FD111" s="103">
        <f>IFERROR(VLOOKUP(B111,'[1]21'!B:L,11,0),"0")</f>
        <v>0</v>
      </c>
      <c r="FE111" s="101">
        <f t="shared" si="65"/>
        <v>0</v>
      </c>
      <c r="FF111" s="103">
        <f>IFERROR(VLOOKUP(B111,'[1]22'!B:D,3,0),"0")</f>
        <v>0</v>
      </c>
      <c r="FG111" s="103">
        <f>IFERROR(VLOOKUP(B111,'[1]22'!B:E,4,0),"0")</f>
        <v>0</v>
      </c>
      <c r="FH111" s="103">
        <f>IFERROR(VLOOKUP(B111,'[1]22'!B:F,5,0),"0")</f>
        <v>0</v>
      </c>
      <c r="FI111" s="103">
        <f>IFERROR(VLOOKUP(B111,'[1]22'!B:J,9,0),"0")</f>
        <v>0</v>
      </c>
      <c r="FJ111" s="103">
        <f>IFERROR(VLOOKUP(B111,'[1]22'!B:K,10,0),"0")</f>
        <v>0</v>
      </c>
      <c r="FK111" s="103">
        <f>IFERROR(VLOOKUP(B111,'[1]22'!B:L,11,0),"0")</f>
        <v>0</v>
      </c>
      <c r="FL111" s="101">
        <f t="shared" si="66"/>
        <v>0</v>
      </c>
      <c r="FM111" s="103">
        <f>IFERROR(VLOOKUP(B111,'[1]23'!B:D,3,0),"0")</f>
        <v>0</v>
      </c>
      <c r="FN111" s="103">
        <f>IFERROR(VLOOKUP(B111,'[1]23'!B:E,4,0),"0")</f>
        <v>0</v>
      </c>
      <c r="FO111" s="103">
        <f>IFERROR(VLOOKUP(B111,'[1]23'!B:F,5,0),"0")</f>
        <v>0</v>
      </c>
      <c r="FP111" s="103">
        <f>IFERROR(VLOOKUP(B111,'[1]23'!B:J,9,0),"0")</f>
        <v>0</v>
      </c>
      <c r="FQ111" s="103">
        <f>IFERROR(VLOOKUP(B111,'[1]23'!B:K,10,0),"0")</f>
        <v>0</v>
      </c>
      <c r="FR111" s="103">
        <f>IFERROR(VLOOKUP(B111,'[1]23'!B:L,11,0),"0")</f>
        <v>0</v>
      </c>
      <c r="FS111" s="101">
        <f t="shared" si="67"/>
        <v>0</v>
      </c>
      <c r="FT111" s="103">
        <f>IFERROR(VLOOKUP(B111,'[1]24'!B:D,3,0),"0")</f>
        <v>0</v>
      </c>
      <c r="FU111" s="103">
        <f>IFERROR(VLOOKUP(B111,'[1]24'!B:E,4,0),"0")</f>
        <v>0</v>
      </c>
      <c r="FV111" s="103">
        <f>IFERROR(VLOOKUP(B111,'[1]24'!B:F,5,0),"0")</f>
        <v>0</v>
      </c>
      <c r="FW111" s="103">
        <f>IFERROR(VLOOKUP(B111,'[1]24'!B:J,9,0),"0")</f>
        <v>0</v>
      </c>
      <c r="FX111" s="103">
        <f>IFERROR(VLOOKUP(B111,'[1]24'!B:K,10,0),"0")</f>
        <v>0</v>
      </c>
      <c r="FY111" s="103">
        <f>IFERROR(VLOOKUP(B111,'[1]24'!B:L,11,0),"0")</f>
        <v>0</v>
      </c>
      <c r="FZ111" s="101">
        <f t="shared" si="68"/>
        <v>0</v>
      </c>
      <c r="GA111" s="103">
        <f>IFERROR(VLOOKUP(B111,'[1]25'!B:D,3,0),"0")</f>
        <v>0</v>
      </c>
      <c r="GB111" s="103">
        <f>IFERROR(VLOOKUP(B111,'[1]25'!B:E,4,0),"0")</f>
        <v>0</v>
      </c>
      <c r="GC111" s="103">
        <f>IFERROR(VLOOKUP(B111,'[1]25'!B:F,5,0),"0")</f>
        <v>0</v>
      </c>
      <c r="GD111" s="103">
        <f>IFERROR(VLOOKUP(B111,'[1]25'!B:J,9,0),"0")</f>
        <v>0</v>
      </c>
      <c r="GE111" s="103">
        <f>IFERROR(VLOOKUP(B111,'[1]25'!B:K,10,0),"0")</f>
        <v>0</v>
      </c>
      <c r="GF111" s="103">
        <f>IFERROR(VLOOKUP(B111,'[1]25'!B:L,11,0),"0")</f>
        <v>0</v>
      </c>
      <c r="GG111" s="101">
        <f t="shared" si="69"/>
        <v>0</v>
      </c>
      <c r="GH111" s="103">
        <f>IFERROR(VLOOKUP(B111,'[1]26'!B:D,3,0),"0")</f>
        <v>0</v>
      </c>
      <c r="GI111" s="103">
        <f>IFERROR(VLOOKUP(B111,'[1]26'!B:E,4,0),"0")</f>
        <v>0</v>
      </c>
      <c r="GJ111" s="103">
        <f>IFERROR(VLOOKUP(B111,'[1]26'!B:F,5,0),"0")</f>
        <v>0</v>
      </c>
      <c r="GK111" s="103">
        <f>IFERROR(VLOOKUP(B111,'[1]26'!B:J,9,0),"0")</f>
        <v>0</v>
      </c>
      <c r="GL111" s="103">
        <f>IFERROR(VLOOKUP(B111,'[1]26'!B:K,10,0),"0")</f>
        <v>0</v>
      </c>
      <c r="GM111" s="103">
        <f>IFERROR(VLOOKUP(B111,'[1]26'!B:L,11,0),"0")</f>
        <v>0</v>
      </c>
      <c r="GN111" s="101">
        <f t="shared" si="70"/>
        <v>0</v>
      </c>
      <c r="GO111" s="103">
        <f>IFERROR(VLOOKUP(B111,'[1]27'!B:D,3,0),"0")</f>
        <v>0</v>
      </c>
      <c r="GP111" s="103">
        <f>IFERROR(VLOOKUP(B111,'[1]27'!B:E,4,0),"0")</f>
        <v>0</v>
      </c>
      <c r="GQ111" s="103">
        <f>IFERROR(VLOOKUP(B111,'[1]27'!B:F,5,0),"0")</f>
        <v>0</v>
      </c>
      <c r="GR111" s="103">
        <f>IFERROR(VLOOKUP(B111,'[1]27'!B:J,9,0),"0")</f>
        <v>0</v>
      </c>
      <c r="GS111" s="103">
        <f>IFERROR(VLOOKUP(B111,'[1]27'!B:K,10,0),"0")</f>
        <v>0</v>
      </c>
      <c r="GT111" s="103">
        <f>IFERROR(VLOOKUP(B111,'[1]27'!B:L,11,0),"0")</f>
        <v>0</v>
      </c>
      <c r="GU111" s="101">
        <f t="shared" si="71"/>
        <v>0</v>
      </c>
      <c r="GV111" s="103">
        <f>IFERROR(VLOOKUP(B111,'[1]28'!B:D,3,0),"0")</f>
        <v>0</v>
      </c>
      <c r="GW111" s="103">
        <f>IFERROR(VLOOKUP(B111,'[1]28'!B:E,4,0),"0")</f>
        <v>0</v>
      </c>
      <c r="GX111" s="103">
        <f>IFERROR(VLOOKUP(B111,'[1]28'!B:F,5,0),"0")</f>
        <v>0</v>
      </c>
      <c r="GY111" s="103">
        <f>IFERROR(VLOOKUP(B111,'[1]28'!B:J,9,0),"0")</f>
        <v>0</v>
      </c>
      <c r="GZ111" s="103">
        <f>IFERROR(VLOOKUP(B111,'[1]28'!B:K,10,0),"0")</f>
        <v>0</v>
      </c>
      <c r="HA111" s="103">
        <f>IFERROR(VLOOKUP(B111,'[1]28'!B:L,11,0),"0")</f>
        <v>0</v>
      </c>
      <c r="HB111" s="101">
        <f t="shared" si="72"/>
        <v>0</v>
      </c>
      <c r="HC111" s="103">
        <f>IFERROR(VLOOKUP(B111,'[1]29'!B:D,3,0),"0")</f>
        <v>0</v>
      </c>
      <c r="HD111" s="103">
        <f>IFERROR(VLOOKUP(B111,'[1]29'!B:E,4,0),"0")</f>
        <v>0</v>
      </c>
      <c r="HE111" s="103">
        <f>IFERROR(VLOOKUP(B111,'[1]29'!B:F,5,0),"0")</f>
        <v>0</v>
      </c>
      <c r="HF111" s="103">
        <f>IFERROR(VLOOKUP(B111,'[1]29'!B:J,9,0),"0")</f>
        <v>0</v>
      </c>
      <c r="HG111" s="103">
        <f>IFERROR(VLOOKUP(B111,'[1]29'!B:K,10,0),"0")</f>
        <v>0</v>
      </c>
      <c r="HH111" s="103">
        <f>IFERROR(VLOOKUP(B111,'[1]29'!B:L,11,0),"0")</f>
        <v>0</v>
      </c>
      <c r="HI111" s="101">
        <f t="shared" si="73"/>
        <v>0</v>
      </c>
      <c r="HJ111" s="103">
        <f>IFERROR(VLOOKUP(B111,'[1]30'!B:D,3,0),"0")</f>
        <v>0</v>
      </c>
      <c r="HK111" s="103">
        <f>IFERROR(VLOOKUP(B111,'[1]30'!B:E,4,0),"0")</f>
        <v>0</v>
      </c>
      <c r="HL111" s="103">
        <f>IFERROR(VLOOKUP(B111,'[1]30'!B:F,5,0),"0")</f>
        <v>0</v>
      </c>
      <c r="HM111" s="103">
        <f>IFERROR(VLOOKUP(B111,'[1]30'!B:J,9,0),"0")</f>
        <v>0</v>
      </c>
      <c r="HN111" s="103">
        <f>IFERROR(VLOOKUP(B111,'[1]30'!B:K,10,0),"0")</f>
        <v>0</v>
      </c>
      <c r="HO111" s="103">
        <f>IFERROR(VLOOKUP(B111,'[1]30'!B:L,11,0),"0")</f>
        <v>0</v>
      </c>
      <c r="HP111" s="101">
        <f t="shared" si="74"/>
        <v>0</v>
      </c>
      <c r="HQ111" s="103">
        <f>IFERROR(VLOOKUP(B111,'[1]31'!B:D,3,0),"0")</f>
        <v>0</v>
      </c>
      <c r="HR111" s="103">
        <f>IFERROR(VLOOKUP(B111,'[1]31'!B:E,4,0),"0")</f>
        <v>0</v>
      </c>
      <c r="HS111" s="103">
        <f>IFERROR(VLOOKUP(B111,'[1]31'!B:F,5,0),"0")</f>
        <v>0</v>
      </c>
      <c r="HT111" s="103">
        <f>IFERROR(VLOOKUP(B111,'[1]31'!B:J,9,0),"0")</f>
        <v>0</v>
      </c>
      <c r="HU111" s="103">
        <f>IFERROR(VLOOKUP(B111,'[1]31'!B:K,10,0),"0")</f>
        <v>0</v>
      </c>
      <c r="HV111" s="103">
        <f>IFERROR(VLOOKUP(B111,'[1]31'!B:L,11,0),"0")</f>
        <v>0</v>
      </c>
      <c r="HW111" s="101">
        <f t="shared" si="75"/>
        <v>0</v>
      </c>
    </row>
    <row r="112" spans="1:231" x14ac:dyDescent="0.6">
      <c r="A112" s="83">
        <v>108</v>
      </c>
      <c r="B112" s="83">
        <v>2</v>
      </c>
      <c r="C112" s="100" t="s">
        <v>16969</v>
      </c>
      <c r="D112" s="83" t="s">
        <v>168</v>
      </c>
      <c r="E112" s="85">
        <v>18</v>
      </c>
      <c r="F112" s="99">
        <f t="shared" si="77"/>
        <v>18</v>
      </c>
      <c r="G112" s="100">
        <f t="shared" si="78"/>
        <v>1</v>
      </c>
      <c r="H112" s="100">
        <f t="shared" si="78"/>
        <v>0</v>
      </c>
      <c r="I112" s="100">
        <f t="shared" si="78"/>
        <v>0</v>
      </c>
      <c r="J112" s="100">
        <f t="shared" si="78"/>
        <v>0</v>
      </c>
      <c r="K112" s="100">
        <f t="shared" si="78"/>
        <v>0</v>
      </c>
      <c r="L112" s="100">
        <f t="shared" si="78"/>
        <v>0</v>
      </c>
      <c r="M112" s="101">
        <f t="shared" si="44"/>
        <v>1</v>
      </c>
      <c r="N112" s="102">
        <f t="shared" si="43"/>
        <v>1</v>
      </c>
      <c r="O112" s="103">
        <f>IFERROR(VLOOKUP(B112,'[1]1'!B:D,3,0),"0")</f>
        <v>0</v>
      </c>
      <c r="P112" s="103">
        <f>IFERROR(VLOOKUP(B112,'[1]1'!B:E,4,0),"0")</f>
        <v>0</v>
      </c>
      <c r="Q112" s="103">
        <f>IFERROR(VLOOKUP(B112,'[1]1'!B:F,5,0),"0")</f>
        <v>0</v>
      </c>
      <c r="R112" s="103">
        <f>IFERROR(VLOOKUP(B112,'[1]1'!B:J,9,0),"0")</f>
        <v>0</v>
      </c>
      <c r="S112" s="103">
        <f>IFERROR(VLOOKUP(B112,'[1]1'!B:K,10,0),"0")</f>
        <v>0</v>
      </c>
      <c r="T112" s="103">
        <f>IFERROR(VLOOKUP(B112,'[1]1'!B:L,11,0),"0")</f>
        <v>0</v>
      </c>
      <c r="U112" s="101">
        <f t="shared" si="45"/>
        <v>0</v>
      </c>
      <c r="V112" s="103">
        <f>IFERROR(VLOOKUP(B112,'[1]2'!B:D,3,0),"0")</f>
        <v>0</v>
      </c>
      <c r="W112" s="103">
        <f>IFERROR(VLOOKUP(B112,'[1]2'!B:E,4,0),"0")</f>
        <v>0</v>
      </c>
      <c r="X112" s="103">
        <f>IFERROR(VLOOKUP(B112,'[1]2'!B:F,5,0),"0")</f>
        <v>0</v>
      </c>
      <c r="Y112" s="103">
        <f>IFERROR(VLOOKUP(B112,'[1]2'!B:J,9,0),"0")</f>
        <v>0</v>
      </c>
      <c r="Z112" s="103">
        <f>IFERROR(VLOOKUP(B112,'[1]2'!B:K,10,0),"0")</f>
        <v>0</v>
      </c>
      <c r="AA112" s="103">
        <f>IFERROR(VLOOKUP(B112,'[1]2'!B:L,11,0),"0")</f>
        <v>0</v>
      </c>
      <c r="AB112" s="101">
        <f t="shared" si="46"/>
        <v>0</v>
      </c>
      <c r="AC112" s="103">
        <f>IFERROR(VLOOKUP(B112,'[1]3'!B:D,3,0),"0")</f>
        <v>0</v>
      </c>
      <c r="AD112" s="103">
        <f>IFERROR(VLOOKUP(B112,'[1]3'!B:E,4,0),"0")</f>
        <v>0</v>
      </c>
      <c r="AE112" s="103">
        <f>IFERROR(VLOOKUP(B112,'[1]3'!B:F,5,0),"0")</f>
        <v>0</v>
      </c>
      <c r="AF112" s="103">
        <f>IFERROR(VLOOKUP(B112,'[1]3'!B:J,9,0),"0")</f>
        <v>0</v>
      </c>
      <c r="AG112" s="103">
        <f>IFERROR(VLOOKUP(B112,'[1]3'!B:K,10,0),"0")</f>
        <v>0</v>
      </c>
      <c r="AH112" s="103">
        <f>IFERROR(VLOOKUP(B112,'[1]3'!B:L,11,0),"0")</f>
        <v>0</v>
      </c>
      <c r="AI112" s="101">
        <f t="shared" si="47"/>
        <v>0</v>
      </c>
      <c r="AJ112" s="103">
        <f>IFERROR(VLOOKUP(B112,'[1]4'!B:D,3,0),"0")</f>
        <v>0</v>
      </c>
      <c r="AK112" s="103">
        <f>IFERROR(VLOOKUP(B112,'[1]4'!B:E,4,0),"0")</f>
        <v>0</v>
      </c>
      <c r="AL112" s="103">
        <f>IFERROR(VLOOKUP(B112,'[1]4'!B:F,5,0),"0")</f>
        <v>0</v>
      </c>
      <c r="AM112" s="103">
        <f>IFERROR(VLOOKUP(B112,'[1]4'!B:J,9,0),"0")</f>
        <v>0</v>
      </c>
      <c r="AN112" s="103">
        <f>IFERROR(VLOOKUP(B112,'[1]4'!B:K,10,0),"0")</f>
        <v>0</v>
      </c>
      <c r="AO112" s="103">
        <f>IFERROR(VLOOKUP(B112,'[1]4'!B:L,11,0),"0")</f>
        <v>0</v>
      </c>
      <c r="AP112" s="101">
        <f t="shared" si="48"/>
        <v>0</v>
      </c>
      <c r="AQ112" s="103">
        <f>IFERROR(VLOOKUP(B112,'[1]5'!B:D,3,0),"0")</f>
        <v>0</v>
      </c>
      <c r="AR112" s="103">
        <f>IFERROR(VLOOKUP(B112,'[1]5'!B:E,4,0),"0")</f>
        <v>0</v>
      </c>
      <c r="AS112" s="103">
        <f>IFERROR(VLOOKUP(B112,'[1]5'!B:F,5,0),"0")</f>
        <v>0</v>
      </c>
      <c r="AT112" s="103">
        <f>IFERROR(VLOOKUP(B112,'[1]5'!B:J,9,0),"0")</f>
        <v>0</v>
      </c>
      <c r="AU112" s="103">
        <f>IFERROR(VLOOKUP(B112,'[1]5'!B:K,10,0),"0")</f>
        <v>0</v>
      </c>
      <c r="AV112" s="103">
        <f>IFERROR(VLOOKUP(B112,'[1]5'!B:L,11,0),"0")</f>
        <v>0</v>
      </c>
      <c r="AW112" s="101">
        <f t="shared" si="49"/>
        <v>0</v>
      </c>
      <c r="AX112" s="103">
        <f>IFERROR(VLOOKUP(B112,'[1]6'!B:D,3,0),"0")</f>
        <v>0</v>
      </c>
      <c r="AY112" s="103">
        <f>IFERROR(VLOOKUP(B112,'[1]6'!B:E,4,0),"0")</f>
        <v>0</v>
      </c>
      <c r="AZ112" s="103">
        <f>IFERROR(VLOOKUP(B112,'[1]6'!B:F,5,0),"0")</f>
        <v>0</v>
      </c>
      <c r="BA112" s="103">
        <f>IFERROR(VLOOKUP(B112,'[1]6'!B:J,9,0),"0")</f>
        <v>0</v>
      </c>
      <c r="BB112" s="103">
        <f>IFERROR(VLOOKUP(B112,'[1]6'!B:K,10,0),"0")</f>
        <v>0</v>
      </c>
      <c r="BC112" s="103">
        <f>IFERROR(VLOOKUP(B112,'[1]6'!B:L,11,0),"0")</f>
        <v>0</v>
      </c>
      <c r="BD112" s="101">
        <f t="shared" si="50"/>
        <v>0</v>
      </c>
      <c r="BE112" s="103">
        <f>IFERROR(VLOOKUP(B112,'[1]7'!B:D,3,0),"0")</f>
        <v>0</v>
      </c>
      <c r="BF112" s="103">
        <f>IFERROR(VLOOKUP(B112,'[1]7'!B:E,4,0),"0")</f>
        <v>0</v>
      </c>
      <c r="BG112" s="103">
        <f>IFERROR(VLOOKUP(B112,'[1]7'!B:F,5,0),"0")</f>
        <v>0</v>
      </c>
      <c r="BH112" s="103">
        <f>IFERROR(VLOOKUP(B112,'[1]7'!B:J,9,0),"0")</f>
        <v>0</v>
      </c>
      <c r="BI112" s="103">
        <f>IFERROR(VLOOKUP(B112,'[1]7'!B:K,10,0),"0")</f>
        <v>0</v>
      </c>
      <c r="BJ112" s="103">
        <f>IFERROR(VLOOKUP(B112,'[1]7'!B:L,11,0),"0")</f>
        <v>0</v>
      </c>
      <c r="BK112" s="101">
        <f t="shared" si="51"/>
        <v>0</v>
      </c>
      <c r="BL112" s="103">
        <f>IFERROR(VLOOKUP(B112,'[1]8'!B:D,3,0),"0")</f>
        <v>0</v>
      </c>
      <c r="BM112" s="103">
        <f>IFERROR(VLOOKUP(B112,'[1]8'!B:E,4,0),"0")</f>
        <v>0</v>
      </c>
      <c r="BN112" s="103">
        <f>IFERROR(VLOOKUP(B112,'[1]8'!B:F,5,0),"0")</f>
        <v>0</v>
      </c>
      <c r="BO112" s="103">
        <f>IFERROR(VLOOKUP(B112,'[1]8'!B:J,9,0),"0")</f>
        <v>0</v>
      </c>
      <c r="BP112" s="103">
        <f>IFERROR(VLOOKUP(B112,'[1]8'!B:K,10,0),"0")</f>
        <v>0</v>
      </c>
      <c r="BQ112" s="103">
        <f>IFERROR(VLOOKUP(B112,'[1]8'!B:L,11,0),"0")</f>
        <v>0</v>
      </c>
      <c r="BR112" s="101">
        <f t="shared" si="52"/>
        <v>0</v>
      </c>
      <c r="BS112" s="103">
        <f>IFERROR(VLOOKUP(B112,'[1]9'!B:D,3,0),"0")</f>
        <v>0</v>
      </c>
      <c r="BT112" s="103">
        <f>IFERROR(VLOOKUP(B112,'[1]9'!B:E,4,0),"0")</f>
        <v>0</v>
      </c>
      <c r="BU112" s="103">
        <f>IFERROR(VLOOKUP(B112,'[1]9'!B:F,5,0),"0")</f>
        <v>0</v>
      </c>
      <c r="BV112" s="103">
        <f>IFERROR(VLOOKUP(B112,'[1]9'!B:J,9,0),"0")</f>
        <v>0</v>
      </c>
      <c r="BW112" s="103">
        <f>IFERROR(VLOOKUP(B112,'[1]9'!B:K,10,0),"0")</f>
        <v>0</v>
      </c>
      <c r="BX112" s="103">
        <f>IFERROR(VLOOKUP(B112,'[1]9'!B:L,11,0),"0")</f>
        <v>0</v>
      </c>
      <c r="BY112" s="101">
        <f t="shared" si="53"/>
        <v>0</v>
      </c>
      <c r="BZ112" s="103">
        <f>IFERROR(VLOOKUP(B112,'[1]10'!B:D,3,0),"0")</f>
        <v>0</v>
      </c>
      <c r="CA112" s="103">
        <f>IFERROR(VLOOKUP(B112,'[1]10'!B:E,4,0),"0")</f>
        <v>0</v>
      </c>
      <c r="CB112" s="103">
        <f>IFERROR(VLOOKUP(B112,'[1]10'!B:F,5,0),"0")</f>
        <v>0</v>
      </c>
      <c r="CC112" s="103">
        <f>IFERROR(VLOOKUP(B112,'[1]10'!B:J,9,0),"0")</f>
        <v>0</v>
      </c>
      <c r="CD112" s="103">
        <f>IFERROR(VLOOKUP(B112,'[1]10'!B:K,10,0),"0")</f>
        <v>0</v>
      </c>
      <c r="CE112" s="103">
        <f>IFERROR(VLOOKUP(B112,'[1]10'!B:L,11,0),"0")</f>
        <v>0</v>
      </c>
      <c r="CF112" s="101">
        <f t="shared" si="54"/>
        <v>0</v>
      </c>
      <c r="CG112" s="103">
        <f>IFERROR(VLOOKUP(B112,'[1]11'!B:D,3,0),"0")</f>
        <v>0</v>
      </c>
      <c r="CH112" s="103">
        <f>IFERROR(VLOOKUP(B112,'[1]11'!B:E,4,0),"0")</f>
        <v>0</v>
      </c>
      <c r="CI112" s="103">
        <f>IFERROR(VLOOKUP(B112,'[1]11'!B:F,5,0),"0")</f>
        <v>0</v>
      </c>
      <c r="CJ112" s="103">
        <f>IFERROR(VLOOKUP(B112,'[1]11'!B:J,9,0),"0")</f>
        <v>0</v>
      </c>
      <c r="CK112" s="103">
        <f>IFERROR(VLOOKUP(B112,'[1]11'!B:K,10,0),"0")</f>
        <v>0</v>
      </c>
      <c r="CL112" s="103">
        <f>IFERROR(VLOOKUP(B112,'[1]11'!B:L,11,0),"0")</f>
        <v>0</v>
      </c>
      <c r="CM112" s="101">
        <f t="shared" si="55"/>
        <v>0</v>
      </c>
      <c r="CN112" s="103">
        <f>IFERROR(VLOOKUP(B112,'[1]12'!B:D,3,0),"0")</f>
        <v>0</v>
      </c>
      <c r="CO112" s="103">
        <f>IFERROR(VLOOKUP(B112,'[1]12'!B:E,4,0),"0")</f>
        <v>0</v>
      </c>
      <c r="CP112" s="103">
        <f>IFERROR(VLOOKUP(B112,'[1]12'!B:F,5,0),"0")</f>
        <v>0</v>
      </c>
      <c r="CQ112" s="103">
        <f>IFERROR(VLOOKUP(B112,'[1]12'!B:J,9,0),"0")</f>
        <v>0</v>
      </c>
      <c r="CR112" s="103">
        <f>IFERROR(VLOOKUP(B112,'[1]12'!B:K,10,0),"0")</f>
        <v>0</v>
      </c>
      <c r="CS112" s="103">
        <f>IFERROR(VLOOKUP(B112,'[1]12'!B:L,11,0),"0")</f>
        <v>0</v>
      </c>
      <c r="CT112" s="101">
        <f t="shared" si="56"/>
        <v>0</v>
      </c>
      <c r="CU112" s="103">
        <f>IFERROR(VLOOKUP(B112,'[1]13'!B:D,3,0),"0")</f>
        <v>0</v>
      </c>
      <c r="CV112" s="103">
        <f>IFERROR(VLOOKUP(B112,'[1]13'!B:E,4,0),"0")</f>
        <v>0</v>
      </c>
      <c r="CW112" s="103">
        <f>IFERROR(VLOOKUP(B112,'[1]13'!B:F,5,0),"0")</f>
        <v>0</v>
      </c>
      <c r="CX112" s="103">
        <f>IFERROR(VLOOKUP(B112,'[1]13'!B:J,9,0),"0")</f>
        <v>0</v>
      </c>
      <c r="CY112" s="103">
        <f>IFERROR(VLOOKUP(B112,'[1]13'!B:K,10,0),"0")</f>
        <v>0</v>
      </c>
      <c r="CZ112" s="103">
        <f>IFERROR(VLOOKUP(B112,'[1]13'!B:L,11,0),"0")</f>
        <v>0</v>
      </c>
      <c r="DA112" s="101">
        <f t="shared" si="57"/>
        <v>0</v>
      </c>
      <c r="DB112" s="103">
        <f>IFERROR(VLOOKUP(B112,'[1]14'!B:D,3,0),"0")</f>
        <v>0</v>
      </c>
      <c r="DC112" s="103">
        <f>IFERROR(VLOOKUP(B112,'[1]14'!B:E,4,0),"0")</f>
        <v>0</v>
      </c>
      <c r="DD112" s="103">
        <f>IFERROR(VLOOKUP(B112,'[1]14'!B:F,5,0),"0")</f>
        <v>0</v>
      </c>
      <c r="DE112" s="103">
        <f>IFERROR(VLOOKUP(B112,'[1]14'!B:J,9,0),"0")</f>
        <v>0</v>
      </c>
      <c r="DF112" s="103">
        <f>IFERROR(VLOOKUP(B112,'[1]14'!B:K,10,0),"0")</f>
        <v>0</v>
      </c>
      <c r="DG112" s="103">
        <f>IFERROR(VLOOKUP(B112,'[1]14'!B:L,11,0),"0")</f>
        <v>0</v>
      </c>
      <c r="DH112" s="101">
        <f t="shared" si="58"/>
        <v>0</v>
      </c>
      <c r="DI112" s="103">
        <f>IFERROR(VLOOKUP(B112,'[1]15'!B:D,3,0),"0")</f>
        <v>0</v>
      </c>
      <c r="DJ112" s="103">
        <f>IFERROR(VLOOKUP(B112,'[1]15'!B:E,4,0),"0")</f>
        <v>0</v>
      </c>
      <c r="DK112" s="103">
        <f>IFERROR(VLOOKUP(B112,'[1]15'!B:F,5,0),"0")</f>
        <v>0</v>
      </c>
      <c r="DL112" s="103">
        <f>IFERROR(VLOOKUP(B112,'[1]15'!B:J,9,0),"0")</f>
        <v>0</v>
      </c>
      <c r="DM112" s="103">
        <f>IFERROR(VLOOKUP(B112,'[1]15'!B:K,10,0),"0")</f>
        <v>0</v>
      </c>
      <c r="DN112" s="103">
        <f>IFERROR(VLOOKUP(B112,'[1]15'!B:L,11,0),"0")</f>
        <v>0</v>
      </c>
      <c r="DO112" s="101">
        <f t="shared" si="59"/>
        <v>0</v>
      </c>
      <c r="DP112" s="103">
        <f>IFERROR(VLOOKUP(B112,'[1]16'!B:D,3,0),"0")</f>
        <v>0</v>
      </c>
      <c r="DQ112" s="103">
        <f>IFERROR(VLOOKUP(B112,'[1]16'!B:E,4,0),"0")</f>
        <v>0</v>
      </c>
      <c r="DR112" s="103">
        <f>IFERROR(VLOOKUP(B112,'[1]16'!B:F,5,0),"0")</f>
        <v>0</v>
      </c>
      <c r="DS112" s="103">
        <f>IFERROR(VLOOKUP(B112,'[1]16'!B:J,9,0),"0")</f>
        <v>0</v>
      </c>
      <c r="DT112" s="103">
        <f>IFERROR(VLOOKUP(B112,'[1]16'!B:K,10,0),"0")</f>
        <v>0</v>
      </c>
      <c r="DU112" s="103">
        <f>IFERROR(VLOOKUP(B112,'[1]16'!B:L,11,0),"0")</f>
        <v>0</v>
      </c>
      <c r="DV112" s="101">
        <f t="shared" si="60"/>
        <v>0</v>
      </c>
      <c r="DW112" s="103">
        <f>IFERROR(VLOOKUP(B112,'[1]17'!B:D,3,0),"0")</f>
        <v>0</v>
      </c>
      <c r="DX112" s="103">
        <f>IFERROR(VLOOKUP(B112,'[1]17'!B:E,4,0),"0")</f>
        <v>0</v>
      </c>
      <c r="DY112" s="103">
        <f>IFERROR(VLOOKUP(B112,'[1]17'!B:F,5,0),"0")</f>
        <v>0</v>
      </c>
      <c r="DZ112" s="103">
        <f>IFERROR(VLOOKUP(B112,'[1]17'!B:J,9,0),"0")</f>
        <v>0</v>
      </c>
      <c r="EA112" s="103">
        <f>IFERROR(VLOOKUP(B112,'[1]17'!B:K,10,0),"0")</f>
        <v>0</v>
      </c>
      <c r="EB112" s="103">
        <f>IFERROR(VLOOKUP(B112,'[1]17'!B:L,11,0),"0")</f>
        <v>0</v>
      </c>
      <c r="EC112" s="101">
        <f t="shared" si="61"/>
        <v>0</v>
      </c>
      <c r="ED112" s="103">
        <f>IFERROR(VLOOKUP(B112,'[1]18'!B:D,3,0),"0")</f>
        <v>0</v>
      </c>
      <c r="EE112" s="103">
        <f>IFERROR(VLOOKUP(B112,'[1]18'!B:E,4,0),"0")</f>
        <v>0</v>
      </c>
      <c r="EF112" s="103">
        <f>IFERROR(VLOOKUP(B112,'[1]18'!B:F,5,0),"0")</f>
        <v>0</v>
      </c>
      <c r="EG112" s="103">
        <f>IFERROR(VLOOKUP(B112,'[1]18'!B:J,9,0),"0")</f>
        <v>0</v>
      </c>
      <c r="EH112" s="103">
        <f>IFERROR(VLOOKUP(B112,'[1]18'!B:K,10,0),"0")</f>
        <v>0</v>
      </c>
      <c r="EI112" s="103">
        <f>IFERROR(VLOOKUP(B112,'[1]18'!B:L,11,0),"0")</f>
        <v>0</v>
      </c>
      <c r="EJ112" s="101">
        <f t="shared" si="62"/>
        <v>0</v>
      </c>
      <c r="EK112" s="103">
        <f>IFERROR(VLOOKUP(B112,'[1]19'!B:D,3,0),"0")</f>
        <v>0</v>
      </c>
      <c r="EL112" s="103">
        <f>IFERROR(VLOOKUP(B112,'[1]19'!B:E,4,0),"0")</f>
        <v>0</v>
      </c>
      <c r="EM112" s="103">
        <f>IFERROR(VLOOKUP(B112,'[1]19'!B:F,5,0),"0")</f>
        <v>0</v>
      </c>
      <c r="EN112" s="103">
        <f>IFERROR(VLOOKUP(B112,'[1]19'!B:J,9,0),"0")</f>
        <v>0</v>
      </c>
      <c r="EO112" s="103">
        <f>IFERROR(VLOOKUP(B112,'[1]19'!B:K,10,0),"0")</f>
        <v>0</v>
      </c>
      <c r="EP112" s="103">
        <f>IFERROR(VLOOKUP(B112,'[1]19'!B:L,11,0),"0")</f>
        <v>0</v>
      </c>
      <c r="EQ112" s="101">
        <f t="shared" si="63"/>
        <v>0</v>
      </c>
      <c r="ER112" s="103">
        <f>IFERROR(VLOOKUP(B112,'[1]20'!B:D,3,0),"0")</f>
        <v>0</v>
      </c>
      <c r="ES112" s="103">
        <f>IFERROR(VLOOKUP(B112,'[1]20'!B:E,4,0),"0")</f>
        <v>0</v>
      </c>
      <c r="ET112" s="103">
        <f>IFERROR(VLOOKUP(B112,'[1]20'!B:F,5,0),"0")</f>
        <v>0</v>
      </c>
      <c r="EU112" s="103">
        <f>IFERROR(VLOOKUP(B112,'[1]20'!B:J,9,0),"0")</f>
        <v>0</v>
      </c>
      <c r="EV112" s="103">
        <f>IFERROR(VLOOKUP(B112,'[1]20'!B:K,10,0),"0")</f>
        <v>0</v>
      </c>
      <c r="EW112" s="103">
        <f>IFERROR(VLOOKUP(B112,'[1]20'!B:L,11,0),"0")</f>
        <v>0</v>
      </c>
      <c r="EX112" s="101">
        <f t="shared" si="64"/>
        <v>0</v>
      </c>
      <c r="EY112" s="103">
        <f>IFERROR(VLOOKUP(B112,'[1]21'!B:D,3,0),"0")</f>
        <v>0</v>
      </c>
      <c r="EZ112" s="103">
        <f>IFERROR(VLOOKUP(B112,'[1]21'!B:E,4,0),"0")</f>
        <v>0</v>
      </c>
      <c r="FA112" s="103">
        <f>IFERROR(VLOOKUP(B112,'[1]21'!B:F,5,0),"0")</f>
        <v>0</v>
      </c>
      <c r="FB112" s="103">
        <f>IFERROR(VLOOKUP(B112,'[1]21'!B:J,9,0),"0")</f>
        <v>0</v>
      </c>
      <c r="FC112" s="103">
        <f>IFERROR(VLOOKUP(B112,'[1]21'!B:K,10,0),"0")</f>
        <v>0</v>
      </c>
      <c r="FD112" s="103">
        <f>IFERROR(VLOOKUP(B112,'[1]21'!B:L,11,0),"0")</f>
        <v>0</v>
      </c>
      <c r="FE112" s="101">
        <f t="shared" si="65"/>
        <v>0</v>
      </c>
      <c r="FF112" s="103">
        <f>IFERROR(VLOOKUP(B112,'[1]22'!B:D,3,0),"0")</f>
        <v>0</v>
      </c>
      <c r="FG112" s="103">
        <f>IFERROR(VLOOKUP(B112,'[1]22'!B:E,4,0),"0")</f>
        <v>0</v>
      </c>
      <c r="FH112" s="103">
        <f>IFERROR(VLOOKUP(B112,'[1]22'!B:F,5,0),"0")</f>
        <v>0</v>
      </c>
      <c r="FI112" s="103">
        <f>IFERROR(VLOOKUP(B112,'[1]22'!B:J,9,0),"0")</f>
        <v>0</v>
      </c>
      <c r="FJ112" s="103">
        <f>IFERROR(VLOOKUP(B112,'[1]22'!B:K,10,0),"0")</f>
        <v>0</v>
      </c>
      <c r="FK112" s="103">
        <f>IFERROR(VLOOKUP(B112,'[1]22'!B:L,11,0),"0")</f>
        <v>0</v>
      </c>
      <c r="FL112" s="101">
        <f t="shared" si="66"/>
        <v>0</v>
      </c>
      <c r="FM112" s="103">
        <f>IFERROR(VLOOKUP(B112,'[1]23'!B:D,3,0),"0")</f>
        <v>0</v>
      </c>
      <c r="FN112" s="103">
        <f>IFERROR(VLOOKUP(B112,'[1]23'!B:E,4,0),"0")</f>
        <v>0</v>
      </c>
      <c r="FO112" s="103">
        <f>IFERROR(VLOOKUP(B112,'[1]23'!B:F,5,0),"0")</f>
        <v>0</v>
      </c>
      <c r="FP112" s="103">
        <f>IFERROR(VLOOKUP(B112,'[1]23'!B:J,9,0),"0")</f>
        <v>0</v>
      </c>
      <c r="FQ112" s="103">
        <f>IFERROR(VLOOKUP(B112,'[1]23'!B:K,10,0),"0")</f>
        <v>0</v>
      </c>
      <c r="FR112" s="103">
        <f>IFERROR(VLOOKUP(B112,'[1]23'!B:L,11,0),"0")</f>
        <v>0</v>
      </c>
      <c r="FS112" s="101">
        <f t="shared" si="67"/>
        <v>0</v>
      </c>
      <c r="FT112" s="103">
        <f>IFERROR(VLOOKUP(B112,'[1]24'!B:D,3,0),"0")</f>
        <v>0</v>
      </c>
      <c r="FU112" s="103">
        <f>IFERROR(VLOOKUP(B112,'[1]24'!B:E,4,0),"0")</f>
        <v>0</v>
      </c>
      <c r="FV112" s="103">
        <f>IFERROR(VLOOKUP(B112,'[1]24'!B:F,5,0),"0")</f>
        <v>0</v>
      </c>
      <c r="FW112" s="103">
        <f>IFERROR(VLOOKUP(B112,'[1]24'!B:J,9,0),"0")</f>
        <v>0</v>
      </c>
      <c r="FX112" s="103">
        <f>IFERROR(VLOOKUP(B112,'[1]24'!B:K,10,0),"0")</f>
        <v>0</v>
      </c>
      <c r="FY112" s="103">
        <f>IFERROR(VLOOKUP(B112,'[1]24'!B:L,11,0),"0")</f>
        <v>0</v>
      </c>
      <c r="FZ112" s="101">
        <f t="shared" si="68"/>
        <v>0</v>
      </c>
      <c r="GA112" s="103">
        <f>IFERROR(VLOOKUP(B112,'[1]25'!B:D,3,0),"0")</f>
        <v>0</v>
      </c>
      <c r="GB112" s="103">
        <f>IFERROR(VLOOKUP(B112,'[1]25'!B:E,4,0),"0")</f>
        <v>0</v>
      </c>
      <c r="GC112" s="103">
        <f>IFERROR(VLOOKUP(B112,'[1]25'!B:F,5,0),"0")</f>
        <v>0</v>
      </c>
      <c r="GD112" s="103">
        <f>IFERROR(VLOOKUP(B112,'[1]25'!B:J,9,0),"0")</f>
        <v>0</v>
      </c>
      <c r="GE112" s="103">
        <f>IFERROR(VLOOKUP(B112,'[1]25'!B:K,10,0),"0")</f>
        <v>0</v>
      </c>
      <c r="GF112" s="103">
        <f>IFERROR(VLOOKUP(B112,'[1]25'!B:L,11,0),"0")</f>
        <v>0</v>
      </c>
      <c r="GG112" s="101">
        <f t="shared" si="69"/>
        <v>0</v>
      </c>
      <c r="GH112" s="103">
        <f>IFERROR(VLOOKUP(B112,'[1]26'!B:D,3,0),"0")</f>
        <v>0</v>
      </c>
      <c r="GI112" s="103">
        <f>IFERROR(VLOOKUP(B112,'[1]26'!B:E,4,0),"0")</f>
        <v>0</v>
      </c>
      <c r="GJ112" s="103">
        <f>IFERROR(VLOOKUP(B112,'[1]26'!B:F,5,0),"0")</f>
        <v>0</v>
      </c>
      <c r="GK112" s="103">
        <f>IFERROR(VLOOKUP(B112,'[1]26'!B:J,9,0),"0")</f>
        <v>0</v>
      </c>
      <c r="GL112" s="103">
        <f>IFERROR(VLOOKUP(B112,'[1]26'!B:K,10,0),"0")</f>
        <v>0</v>
      </c>
      <c r="GM112" s="103">
        <f>IFERROR(VLOOKUP(B112,'[1]26'!B:L,11,0),"0")</f>
        <v>0</v>
      </c>
      <c r="GN112" s="101">
        <f t="shared" si="70"/>
        <v>0</v>
      </c>
      <c r="GO112" s="103">
        <f>IFERROR(VLOOKUP(B112,'[1]27'!B:D,3,0),"0")</f>
        <v>0</v>
      </c>
      <c r="GP112" s="103">
        <f>IFERROR(VLOOKUP(B112,'[1]27'!B:E,4,0),"0")</f>
        <v>0</v>
      </c>
      <c r="GQ112" s="103">
        <f>IFERROR(VLOOKUP(B112,'[1]27'!B:F,5,0),"0")</f>
        <v>0</v>
      </c>
      <c r="GR112" s="103">
        <f>IFERROR(VLOOKUP(B112,'[1]27'!B:J,9,0),"0")</f>
        <v>0</v>
      </c>
      <c r="GS112" s="103">
        <f>IFERROR(VLOOKUP(B112,'[1]27'!B:K,10,0),"0")</f>
        <v>0</v>
      </c>
      <c r="GT112" s="103">
        <f>IFERROR(VLOOKUP(B112,'[1]27'!B:L,11,0),"0")</f>
        <v>0</v>
      </c>
      <c r="GU112" s="101">
        <f t="shared" si="71"/>
        <v>0</v>
      </c>
      <c r="GV112" s="103">
        <f>IFERROR(VLOOKUP(B112,'[1]28'!B:D,3,0),"0")</f>
        <v>1</v>
      </c>
      <c r="GW112" s="103">
        <f>IFERROR(VLOOKUP(B112,'[1]28'!B:E,4,0),"0")</f>
        <v>0</v>
      </c>
      <c r="GX112" s="103">
        <f>IFERROR(VLOOKUP(B112,'[1]28'!B:F,5,0),"0")</f>
        <v>0</v>
      </c>
      <c r="GY112" s="103">
        <f>IFERROR(VLOOKUP(B112,'[1]28'!B:J,9,0),"0")</f>
        <v>0</v>
      </c>
      <c r="GZ112" s="103">
        <f>IFERROR(VLOOKUP(B112,'[1]28'!B:K,10,0),"0")</f>
        <v>0</v>
      </c>
      <c r="HA112" s="103">
        <f>IFERROR(VLOOKUP(B112,'[1]28'!B:L,11,0),"0")</f>
        <v>0</v>
      </c>
      <c r="HB112" s="101">
        <f t="shared" si="72"/>
        <v>1</v>
      </c>
      <c r="HC112" s="103">
        <f>IFERROR(VLOOKUP(B112,'[1]29'!B:D,3,0),"0")</f>
        <v>0</v>
      </c>
      <c r="HD112" s="103">
        <f>IFERROR(VLOOKUP(B112,'[1]29'!B:E,4,0),"0")</f>
        <v>0</v>
      </c>
      <c r="HE112" s="103">
        <f>IFERROR(VLOOKUP(B112,'[1]29'!B:F,5,0),"0")</f>
        <v>0</v>
      </c>
      <c r="HF112" s="103">
        <f>IFERROR(VLOOKUP(B112,'[1]29'!B:J,9,0),"0")</f>
        <v>0</v>
      </c>
      <c r="HG112" s="103">
        <f>IFERROR(VLOOKUP(B112,'[1]29'!B:K,10,0),"0")</f>
        <v>0</v>
      </c>
      <c r="HH112" s="103">
        <f>IFERROR(VLOOKUP(B112,'[1]29'!B:L,11,0),"0")</f>
        <v>0</v>
      </c>
      <c r="HI112" s="101">
        <f t="shared" si="73"/>
        <v>0</v>
      </c>
      <c r="HJ112" s="103">
        <f>IFERROR(VLOOKUP(B112,'[1]30'!B:D,3,0),"0")</f>
        <v>0</v>
      </c>
      <c r="HK112" s="103">
        <f>IFERROR(VLOOKUP(B112,'[1]30'!B:E,4,0),"0")</f>
        <v>0</v>
      </c>
      <c r="HL112" s="103">
        <f>IFERROR(VLOOKUP(B112,'[1]30'!B:F,5,0),"0")</f>
        <v>0</v>
      </c>
      <c r="HM112" s="103">
        <f>IFERROR(VLOOKUP(B112,'[1]30'!B:J,9,0),"0")</f>
        <v>0</v>
      </c>
      <c r="HN112" s="103">
        <f>IFERROR(VLOOKUP(B112,'[1]30'!B:K,10,0),"0")</f>
        <v>0</v>
      </c>
      <c r="HO112" s="103">
        <f>IFERROR(VLOOKUP(B112,'[1]30'!B:L,11,0),"0")</f>
        <v>0</v>
      </c>
      <c r="HP112" s="101">
        <f t="shared" si="74"/>
        <v>0</v>
      </c>
      <c r="HQ112" s="103">
        <f>IFERROR(VLOOKUP(B112,'[1]31'!B:D,3,0),"0")</f>
        <v>0</v>
      </c>
      <c r="HR112" s="103">
        <f>IFERROR(VLOOKUP(B112,'[1]31'!B:E,4,0),"0")</f>
        <v>0</v>
      </c>
      <c r="HS112" s="103">
        <f>IFERROR(VLOOKUP(B112,'[1]31'!B:F,5,0),"0")</f>
        <v>0</v>
      </c>
      <c r="HT112" s="103">
        <f>IFERROR(VLOOKUP(B112,'[1]31'!B:J,9,0),"0")</f>
        <v>0</v>
      </c>
      <c r="HU112" s="103">
        <f>IFERROR(VLOOKUP(B112,'[1]31'!B:K,10,0),"0")</f>
        <v>0</v>
      </c>
      <c r="HV112" s="103">
        <f>IFERROR(VLOOKUP(B112,'[1]31'!B:L,11,0),"0")</f>
        <v>0</v>
      </c>
      <c r="HW112" s="101">
        <f t="shared" si="75"/>
        <v>0</v>
      </c>
    </row>
    <row r="113" spans="1:231" x14ac:dyDescent="0.6">
      <c r="A113" s="83">
        <v>109</v>
      </c>
      <c r="B113" s="83">
        <v>3</v>
      </c>
      <c r="C113" s="100" t="s">
        <v>16970</v>
      </c>
      <c r="D113" s="83" t="s">
        <v>168</v>
      </c>
      <c r="E113" s="85">
        <v>19</v>
      </c>
      <c r="F113" s="99">
        <f t="shared" si="77"/>
        <v>0</v>
      </c>
      <c r="G113" s="100">
        <f t="shared" si="78"/>
        <v>0</v>
      </c>
      <c r="H113" s="100">
        <f t="shared" si="78"/>
        <v>0</v>
      </c>
      <c r="I113" s="100">
        <f t="shared" si="78"/>
        <v>0</v>
      </c>
      <c r="J113" s="100">
        <f t="shared" si="78"/>
        <v>0</v>
      </c>
      <c r="K113" s="100">
        <f t="shared" si="78"/>
        <v>0</v>
      </c>
      <c r="L113" s="100">
        <f t="shared" si="78"/>
        <v>0</v>
      </c>
      <c r="M113" s="101">
        <f t="shared" si="44"/>
        <v>0</v>
      </c>
      <c r="N113" s="102">
        <f t="shared" si="43"/>
        <v>0</v>
      </c>
      <c r="O113" s="103">
        <f>IFERROR(VLOOKUP(B113,'[1]1'!B:D,3,0),"0")</f>
        <v>0</v>
      </c>
      <c r="P113" s="103">
        <f>IFERROR(VLOOKUP(B113,'[1]1'!B:E,4,0),"0")</f>
        <v>0</v>
      </c>
      <c r="Q113" s="103">
        <f>IFERROR(VLOOKUP(B113,'[1]1'!B:F,5,0),"0")</f>
        <v>0</v>
      </c>
      <c r="R113" s="103">
        <f>IFERROR(VLOOKUP(B113,'[1]1'!B:J,9,0),"0")</f>
        <v>0</v>
      </c>
      <c r="S113" s="103">
        <f>IFERROR(VLOOKUP(B113,'[1]1'!B:K,10,0),"0")</f>
        <v>0</v>
      </c>
      <c r="T113" s="103">
        <f>IFERROR(VLOOKUP(B113,'[1]1'!B:L,11,0),"0")</f>
        <v>0</v>
      </c>
      <c r="U113" s="101">
        <f t="shared" si="45"/>
        <v>0</v>
      </c>
      <c r="V113" s="103">
        <f>IFERROR(VLOOKUP(B113,'[1]2'!B:D,3,0),"0")</f>
        <v>0</v>
      </c>
      <c r="W113" s="103">
        <f>IFERROR(VLOOKUP(B113,'[1]2'!B:E,4,0),"0")</f>
        <v>0</v>
      </c>
      <c r="X113" s="103">
        <f>IFERROR(VLOOKUP(B113,'[1]2'!B:F,5,0),"0")</f>
        <v>0</v>
      </c>
      <c r="Y113" s="103">
        <f>IFERROR(VLOOKUP(B113,'[1]2'!B:J,9,0),"0")</f>
        <v>0</v>
      </c>
      <c r="Z113" s="103">
        <f>IFERROR(VLOOKUP(B113,'[1]2'!B:K,10,0),"0")</f>
        <v>0</v>
      </c>
      <c r="AA113" s="103">
        <f>IFERROR(VLOOKUP(B113,'[1]2'!B:L,11,0),"0")</f>
        <v>0</v>
      </c>
      <c r="AB113" s="101">
        <f t="shared" si="46"/>
        <v>0</v>
      </c>
      <c r="AC113" s="103">
        <f>IFERROR(VLOOKUP(B113,'[1]3'!B:D,3,0),"0")</f>
        <v>0</v>
      </c>
      <c r="AD113" s="103">
        <f>IFERROR(VLOOKUP(B113,'[1]3'!B:E,4,0),"0")</f>
        <v>0</v>
      </c>
      <c r="AE113" s="103">
        <f>IFERROR(VLOOKUP(B113,'[1]3'!B:F,5,0),"0")</f>
        <v>0</v>
      </c>
      <c r="AF113" s="103">
        <f>IFERROR(VLOOKUP(B113,'[1]3'!B:J,9,0),"0")</f>
        <v>0</v>
      </c>
      <c r="AG113" s="103">
        <f>IFERROR(VLOOKUP(B113,'[1]3'!B:K,10,0),"0")</f>
        <v>0</v>
      </c>
      <c r="AH113" s="103">
        <f>IFERROR(VLOOKUP(B113,'[1]3'!B:L,11,0),"0")</f>
        <v>0</v>
      </c>
      <c r="AI113" s="101">
        <f t="shared" si="47"/>
        <v>0</v>
      </c>
      <c r="AJ113" s="103">
        <f>IFERROR(VLOOKUP(B113,'[1]4'!B:D,3,0),"0")</f>
        <v>0</v>
      </c>
      <c r="AK113" s="103">
        <f>IFERROR(VLOOKUP(B113,'[1]4'!B:E,4,0),"0")</f>
        <v>0</v>
      </c>
      <c r="AL113" s="103">
        <f>IFERROR(VLOOKUP(B113,'[1]4'!B:F,5,0),"0")</f>
        <v>0</v>
      </c>
      <c r="AM113" s="103">
        <f>IFERROR(VLOOKUP(B113,'[1]4'!B:J,9,0),"0")</f>
        <v>0</v>
      </c>
      <c r="AN113" s="103">
        <f>IFERROR(VLOOKUP(B113,'[1]4'!B:K,10,0),"0")</f>
        <v>0</v>
      </c>
      <c r="AO113" s="103">
        <f>IFERROR(VLOOKUP(B113,'[1]4'!B:L,11,0),"0")</f>
        <v>0</v>
      </c>
      <c r="AP113" s="101">
        <f t="shared" si="48"/>
        <v>0</v>
      </c>
      <c r="AQ113" s="103">
        <f>IFERROR(VLOOKUP(B113,'[1]5'!B:D,3,0),"0")</f>
        <v>0</v>
      </c>
      <c r="AR113" s="103">
        <f>IFERROR(VLOOKUP(B113,'[1]5'!B:E,4,0),"0")</f>
        <v>0</v>
      </c>
      <c r="AS113" s="103">
        <f>IFERROR(VLOOKUP(B113,'[1]5'!B:F,5,0),"0")</f>
        <v>0</v>
      </c>
      <c r="AT113" s="103">
        <f>IFERROR(VLOOKUP(B113,'[1]5'!B:J,9,0),"0")</f>
        <v>0</v>
      </c>
      <c r="AU113" s="103">
        <f>IFERROR(VLOOKUP(B113,'[1]5'!B:K,10,0),"0")</f>
        <v>0</v>
      </c>
      <c r="AV113" s="103">
        <f>IFERROR(VLOOKUP(B113,'[1]5'!B:L,11,0),"0")</f>
        <v>0</v>
      </c>
      <c r="AW113" s="101">
        <f t="shared" si="49"/>
        <v>0</v>
      </c>
      <c r="AX113" s="103">
        <f>IFERROR(VLOOKUP(B113,'[1]6'!B:D,3,0),"0")</f>
        <v>0</v>
      </c>
      <c r="AY113" s="103">
        <f>IFERROR(VLOOKUP(B113,'[1]6'!B:E,4,0),"0")</f>
        <v>0</v>
      </c>
      <c r="AZ113" s="103">
        <f>IFERROR(VLOOKUP(B113,'[1]6'!B:F,5,0),"0")</f>
        <v>0</v>
      </c>
      <c r="BA113" s="103">
        <f>IFERROR(VLOOKUP(B113,'[1]6'!B:J,9,0),"0")</f>
        <v>0</v>
      </c>
      <c r="BB113" s="103">
        <f>IFERROR(VLOOKUP(B113,'[1]6'!B:K,10,0),"0")</f>
        <v>0</v>
      </c>
      <c r="BC113" s="103">
        <f>IFERROR(VLOOKUP(B113,'[1]6'!B:L,11,0),"0")</f>
        <v>0</v>
      </c>
      <c r="BD113" s="101">
        <f t="shared" si="50"/>
        <v>0</v>
      </c>
      <c r="BE113" s="103">
        <f>IFERROR(VLOOKUP(B113,'[1]7'!B:D,3,0),"0")</f>
        <v>0</v>
      </c>
      <c r="BF113" s="103">
        <f>IFERROR(VLOOKUP(B113,'[1]7'!B:E,4,0),"0")</f>
        <v>0</v>
      </c>
      <c r="BG113" s="103">
        <f>IFERROR(VLOOKUP(B113,'[1]7'!B:F,5,0),"0")</f>
        <v>0</v>
      </c>
      <c r="BH113" s="103">
        <f>IFERROR(VLOOKUP(B113,'[1]7'!B:J,9,0),"0")</f>
        <v>0</v>
      </c>
      <c r="BI113" s="103">
        <f>IFERROR(VLOOKUP(B113,'[1]7'!B:K,10,0),"0")</f>
        <v>0</v>
      </c>
      <c r="BJ113" s="103">
        <f>IFERROR(VLOOKUP(B113,'[1]7'!B:L,11,0),"0")</f>
        <v>0</v>
      </c>
      <c r="BK113" s="101">
        <f t="shared" si="51"/>
        <v>0</v>
      </c>
      <c r="BL113" s="103">
        <f>IFERROR(VLOOKUP(B113,'[1]8'!B:D,3,0),"0")</f>
        <v>0</v>
      </c>
      <c r="BM113" s="103">
        <f>IFERROR(VLOOKUP(B113,'[1]8'!B:E,4,0),"0")</f>
        <v>0</v>
      </c>
      <c r="BN113" s="103">
        <f>IFERROR(VLOOKUP(B113,'[1]8'!B:F,5,0),"0")</f>
        <v>0</v>
      </c>
      <c r="BO113" s="103">
        <f>IFERROR(VLOOKUP(B113,'[1]8'!B:J,9,0),"0")</f>
        <v>0</v>
      </c>
      <c r="BP113" s="103">
        <f>IFERROR(VLOOKUP(B113,'[1]8'!B:K,10,0),"0")</f>
        <v>0</v>
      </c>
      <c r="BQ113" s="103">
        <f>IFERROR(VLOOKUP(B113,'[1]8'!B:L,11,0),"0")</f>
        <v>0</v>
      </c>
      <c r="BR113" s="101">
        <f t="shared" si="52"/>
        <v>0</v>
      </c>
      <c r="BS113" s="103">
        <f>IFERROR(VLOOKUP(B113,'[1]9'!B:D,3,0),"0")</f>
        <v>0</v>
      </c>
      <c r="BT113" s="103">
        <f>IFERROR(VLOOKUP(B113,'[1]9'!B:E,4,0),"0")</f>
        <v>0</v>
      </c>
      <c r="BU113" s="103">
        <f>IFERROR(VLOOKUP(B113,'[1]9'!B:F,5,0),"0")</f>
        <v>0</v>
      </c>
      <c r="BV113" s="103">
        <f>IFERROR(VLOOKUP(B113,'[1]9'!B:J,9,0),"0")</f>
        <v>0</v>
      </c>
      <c r="BW113" s="103">
        <f>IFERROR(VLOOKUP(B113,'[1]9'!B:K,10,0),"0")</f>
        <v>0</v>
      </c>
      <c r="BX113" s="103">
        <f>IFERROR(VLOOKUP(B113,'[1]9'!B:L,11,0),"0")</f>
        <v>0</v>
      </c>
      <c r="BY113" s="101">
        <f t="shared" si="53"/>
        <v>0</v>
      </c>
      <c r="BZ113" s="103">
        <f>IFERROR(VLOOKUP(B113,'[1]10'!B:D,3,0),"0")</f>
        <v>0</v>
      </c>
      <c r="CA113" s="103">
        <f>IFERROR(VLOOKUP(B113,'[1]10'!B:E,4,0),"0")</f>
        <v>0</v>
      </c>
      <c r="CB113" s="103">
        <f>IFERROR(VLOOKUP(B113,'[1]10'!B:F,5,0),"0")</f>
        <v>0</v>
      </c>
      <c r="CC113" s="103">
        <f>IFERROR(VLOOKUP(B113,'[1]10'!B:J,9,0),"0")</f>
        <v>0</v>
      </c>
      <c r="CD113" s="103">
        <f>IFERROR(VLOOKUP(B113,'[1]10'!B:K,10,0),"0")</f>
        <v>0</v>
      </c>
      <c r="CE113" s="103">
        <f>IFERROR(VLOOKUP(B113,'[1]10'!B:L,11,0),"0")</f>
        <v>0</v>
      </c>
      <c r="CF113" s="101">
        <f t="shared" si="54"/>
        <v>0</v>
      </c>
      <c r="CG113" s="103">
        <f>IFERROR(VLOOKUP(B113,'[1]11'!B:D,3,0),"0")</f>
        <v>0</v>
      </c>
      <c r="CH113" s="103">
        <f>IFERROR(VLOOKUP(B113,'[1]11'!B:E,4,0),"0")</f>
        <v>0</v>
      </c>
      <c r="CI113" s="103">
        <f>IFERROR(VLOOKUP(B113,'[1]11'!B:F,5,0),"0")</f>
        <v>0</v>
      </c>
      <c r="CJ113" s="103">
        <f>IFERROR(VLOOKUP(B113,'[1]11'!B:J,9,0),"0")</f>
        <v>0</v>
      </c>
      <c r="CK113" s="103">
        <f>IFERROR(VLOOKUP(B113,'[1]11'!B:K,10,0),"0")</f>
        <v>0</v>
      </c>
      <c r="CL113" s="103">
        <f>IFERROR(VLOOKUP(B113,'[1]11'!B:L,11,0),"0")</f>
        <v>0</v>
      </c>
      <c r="CM113" s="101">
        <f t="shared" si="55"/>
        <v>0</v>
      </c>
      <c r="CN113" s="103">
        <f>IFERROR(VLOOKUP(B113,'[1]12'!B:D,3,0),"0")</f>
        <v>0</v>
      </c>
      <c r="CO113" s="103">
        <f>IFERROR(VLOOKUP(B113,'[1]12'!B:E,4,0),"0")</f>
        <v>0</v>
      </c>
      <c r="CP113" s="103">
        <f>IFERROR(VLOOKUP(B113,'[1]12'!B:F,5,0),"0")</f>
        <v>0</v>
      </c>
      <c r="CQ113" s="103">
        <f>IFERROR(VLOOKUP(B113,'[1]12'!B:J,9,0),"0")</f>
        <v>0</v>
      </c>
      <c r="CR113" s="103">
        <f>IFERROR(VLOOKUP(B113,'[1]12'!B:K,10,0),"0")</f>
        <v>0</v>
      </c>
      <c r="CS113" s="103">
        <f>IFERROR(VLOOKUP(B113,'[1]12'!B:L,11,0),"0")</f>
        <v>0</v>
      </c>
      <c r="CT113" s="101">
        <f t="shared" si="56"/>
        <v>0</v>
      </c>
      <c r="CU113" s="103">
        <f>IFERROR(VLOOKUP(B113,'[1]13'!B:D,3,0),"0")</f>
        <v>0</v>
      </c>
      <c r="CV113" s="103">
        <f>IFERROR(VLOOKUP(B113,'[1]13'!B:E,4,0),"0")</f>
        <v>0</v>
      </c>
      <c r="CW113" s="103">
        <f>IFERROR(VLOOKUP(B113,'[1]13'!B:F,5,0),"0")</f>
        <v>0</v>
      </c>
      <c r="CX113" s="103">
        <f>IFERROR(VLOOKUP(B113,'[1]13'!B:J,9,0),"0")</f>
        <v>0</v>
      </c>
      <c r="CY113" s="103">
        <f>IFERROR(VLOOKUP(B113,'[1]13'!B:K,10,0),"0")</f>
        <v>0</v>
      </c>
      <c r="CZ113" s="103">
        <f>IFERROR(VLOOKUP(B113,'[1]13'!B:L,11,0),"0")</f>
        <v>0</v>
      </c>
      <c r="DA113" s="101">
        <f t="shared" si="57"/>
        <v>0</v>
      </c>
      <c r="DB113" s="103">
        <f>IFERROR(VLOOKUP(B113,'[1]14'!B:D,3,0),"0")</f>
        <v>0</v>
      </c>
      <c r="DC113" s="103">
        <f>IFERROR(VLOOKUP(B113,'[1]14'!B:E,4,0),"0")</f>
        <v>0</v>
      </c>
      <c r="DD113" s="103">
        <f>IFERROR(VLOOKUP(B113,'[1]14'!B:F,5,0),"0")</f>
        <v>0</v>
      </c>
      <c r="DE113" s="103">
        <f>IFERROR(VLOOKUP(B113,'[1]14'!B:J,9,0),"0")</f>
        <v>0</v>
      </c>
      <c r="DF113" s="103">
        <f>IFERROR(VLOOKUP(B113,'[1]14'!B:K,10,0),"0")</f>
        <v>0</v>
      </c>
      <c r="DG113" s="103">
        <f>IFERROR(VLOOKUP(B113,'[1]14'!B:L,11,0),"0")</f>
        <v>0</v>
      </c>
      <c r="DH113" s="101">
        <f t="shared" si="58"/>
        <v>0</v>
      </c>
      <c r="DI113" s="103">
        <f>IFERROR(VLOOKUP(B113,'[1]15'!B:D,3,0),"0")</f>
        <v>0</v>
      </c>
      <c r="DJ113" s="103">
        <f>IFERROR(VLOOKUP(B113,'[1]15'!B:E,4,0),"0")</f>
        <v>0</v>
      </c>
      <c r="DK113" s="103">
        <f>IFERROR(VLOOKUP(B113,'[1]15'!B:F,5,0),"0")</f>
        <v>0</v>
      </c>
      <c r="DL113" s="103">
        <f>IFERROR(VLOOKUP(B113,'[1]15'!B:J,9,0),"0")</f>
        <v>0</v>
      </c>
      <c r="DM113" s="103">
        <f>IFERROR(VLOOKUP(B113,'[1]15'!B:K,10,0),"0")</f>
        <v>0</v>
      </c>
      <c r="DN113" s="103">
        <f>IFERROR(VLOOKUP(B113,'[1]15'!B:L,11,0),"0")</f>
        <v>0</v>
      </c>
      <c r="DO113" s="101">
        <f t="shared" si="59"/>
        <v>0</v>
      </c>
      <c r="DP113" s="103">
        <f>IFERROR(VLOOKUP(B113,'[1]16'!B:D,3,0),"0")</f>
        <v>0</v>
      </c>
      <c r="DQ113" s="103">
        <f>IFERROR(VLOOKUP(B113,'[1]16'!B:E,4,0),"0")</f>
        <v>0</v>
      </c>
      <c r="DR113" s="103">
        <f>IFERROR(VLOOKUP(B113,'[1]16'!B:F,5,0),"0")</f>
        <v>0</v>
      </c>
      <c r="DS113" s="103">
        <f>IFERROR(VLOOKUP(B113,'[1]16'!B:J,9,0),"0")</f>
        <v>0</v>
      </c>
      <c r="DT113" s="103">
        <f>IFERROR(VLOOKUP(B113,'[1]16'!B:K,10,0),"0")</f>
        <v>0</v>
      </c>
      <c r="DU113" s="103">
        <f>IFERROR(VLOOKUP(B113,'[1]16'!B:L,11,0),"0")</f>
        <v>0</v>
      </c>
      <c r="DV113" s="101">
        <f t="shared" si="60"/>
        <v>0</v>
      </c>
      <c r="DW113" s="103">
        <f>IFERROR(VLOOKUP(B113,'[1]17'!B:D,3,0),"0")</f>
        <v>0</v>
      </c>
      <c r="DX113" s="103">
        <f>IFERROR(VLOOKUP(B113,'[1]17'!B:E,4,0),"0")</f>
        <v>0</v>
      </c>
      <c r="DY113" s="103">
        <f>IFERROR(VLOOKUP(B113,'[1]17'!B:F,5,0),"0")</f>
        <v>0</v>
      </c>
      <c r="DZ113" s="103">
        <f>IFERROR(VLOOKUP(B113,'[1]17'!B:J,9,0),"0")</f>
        <v>0</v>
      </c>
      <c r="EA113" s="103">
        <f>IFERROR(VLOOKUP(B113,'[1]17'!B:K,10,0),"0")</f>
        <v>0</v>
      </c>
      <c r="EB113" s="103">
        <f>IFERROR(VLOOKUP(B113,'[1]17'!B:L,11,0),"0")</f>
        <v>0</v>
      </c>
      <c r="EC113" s="101">
        <f t="shared" si="61"/>
        <v>0</v>
      </c>
      <c r="ED113" s="103">
        <f>IFERROR(VLOOKUP(B113,'[1]18'!B:D,3,0),"0")</f>
        <v>0</v>
      </c>
      <c r="EE113" s="103">
        <f>IFERROR(VLOOKUP(B113,'[1]18'!B:E,4,0),"0")</f>
        <v>0</v>
      </c>
      <c r="EF113" s="103">
        <f>IFERROR(VLOOKUP(B113,'[1]18'!B:F,5,0),"0")</f>
        <v>0</v>
      </c>
      <c r="EG113" s="103">
        <f>IFERROR(VLOOKUP(B113,'[1]18'!B:J,9,0),"0")</f>
        <v>0</v>
      </c>
      <c r="EH113" s="103">
        <f>IFERROR(VLOOKUP(B113,'[1]18'!B:K,10,0),"0")</f>
        <v>0</v>
      </c>
      <c r="EI113" s="103">
        <f>IFERROR(VLOOKUP(B113,'[1]18'!B:L,11,0),"0")</f>
        <v>0</v>
      </c>
      <c r="EJ113" s="101">
        <f t="shared" si="62"/>
        <v>0</v>
      </c>
      <c r="EK113" s="103">
        <f>IFERROR(VLOOKUP(B113,'[1]19'!B:D,3,0),"0")</f>
        <v>0</v>
      </c>
      <c r="EL113" s="103">
        <f>IFERROR(VLOOKUP(B113,'[1]19'!B:E,4,0),"0")</f>
        <v>0</v>
      </c>
      <c r="EM113" s="103">
        <f>IFERROR(VLOOKUP(B113,'[1]19'!B:F,5,0),"0")</f>
        <v>0</v>
      </c>
      <c r="EN113" s="103">
        <f>IFERROR(VLOOKUP(B113,'[1]19'!B:J,9,0),"0")</f>
        <v>0</v>
      </c>
      <c r="EO113" s="103">
        <f>IFERROR(VLOOKUP(B113,'[1]19'!B:K,10,0),"0")</f>
        <v>0</v>
      </c>
      <c r="EP113" s="103">
        <f>IFERROR(VLOOKUP(B113,'[1]19'!B:L,11,0),"0")</f>
        <v>0</v>
      </c>
      <c r="EQ113" s="101">
        <f t="shared" si="63"/>
        <v>0</v>
      </c>
      <c r="ER113" s="103">
        <f>IFERROR(VLOOKUP(B113,'[1]20'!B:D,3,0),"0")</f>
        <v>0</v>
      </c>
      <c r="ES113" s="103">
        <f>IFERROR(VLOOKUP(B113,'[1]20'!B:E,4,0),"0")</f>
        <v>0</v>
      </c>
      <c r="ET113" s="103">
        <f>IFERROR(VLOOKUP(B113,'[1]20'!B:F,5,0),"0")</f>
        <v>0</v>
      </c>
      <c r="EU113" s="103">
        <f>IFERROR(VLOOKUP(B113,'[1]20'!B:J,9,0),"0")</f>
        <v>0</v>
      </c>
      <c r="EV113" s="103">
        <f>IFERROR(VLOOKUP(B113,'[1]20'!B:K,10,0),"0")</f>
        <v>0</v>
      </c>
      <c r="EW113" s="103">
        <f>IFERROR(VLOOKUP(B113,'[1]20'!B:L,11,0),"0")</f>
        <v>0</v>
      </c>
      <c r="EX113" s="101">
        <f t="shared" si="64"/>
        <v>0</v>
      </c>
      <c r="EY113" s="103">
        <f>IFERROR(VLOOKUP(B113,'[1]21'!B:D,3,0),"0")</f>
        <v>0</v>
      </c>
      <c r="EZ113" s="103">
        <f>IFERROR(VLOOKUP(B113,'[1]21'!B:E,4,0),"0")</f>
        <v>0</v>
      </c>
      <c r="FA113" s="103">
        <f>IFERROR(VLOOKUP(B113,'[1]21'!B:F,5,0),"0")</f>
        <v>0</v>
      </c>
      <c r="FB113" s="103">
        <f>IFERROR(VLOOKUP(B113,'[1]21'!B:J,9,0),"0")</f>
        <v>0</v>
      </c>
      <c r="FC113" s="103">
        <f>IFERROR(VLOOKUP(B113,'[1]21'!B:K,10,0),"0")</f>
        <v>0</v>
      </c>
      <c r="FD113" s="103">
        <f>IFERROR(VLOOKUP(B113,'[1]21'!B:L,11,0),"0")</f>
        <v>0</v>
      </c>
      <c r="FE113" s="101">
        <f t="shared" si="65"/>
        <v>0</v>
      </c>
      <c r="FF113" s="103">
        <f>IFERROR(VLOOKUP(B113,'[1]22'!B:D,3,0),"0")</f>
        <v>0</v>
      </c>
      <c r="FG113" s="103">
        <f>IFERROR(VLOOKUP(B113,'[1]22'!B:E,4,0),"0")</f>
        <v>0</v>
      </c>
      <c r="FH113" s="103">
        <f>IFERROR(VLOOKUP(B113,'[1]22'!B:F,5,0),"0")</f>
        <v>0</v>
      </c>
      <c r="FI113" s="103">
        <f>IFERROR(VLOOKUP(B113,'[1]22'!B:J,9,0),"0")</f>
        <v>0</v>
      </c>
      <c r="FJ113" s="103">
        <f>IFERROR(VLOOKUP(B113,'[1]22'!B:K,10,0),"0")</f>
        <v>0</v>
      </c>
      <c r="FK113" s="103">
        <f>IFERROR(VLOOKUP(B113,'[1]22'!B:L,11,0),"0")</f>
        <v>0</v>
      </c>
      <c r="FL113" s="101">
        <f t="shared" si="66"/>
        <v>0</v>
      </c>
      <c r="FM113" s="103">
        <f>IFERROR(VLOOKUP(B113,'[1]23'!B:D,3,0),"0")</f>
        <v>0</v>
      </c>
      <c r="FN113" s="103">
        <f>IFERROR(VLOOKUP(B113,'[1]23'!B:E,4,0),"0")</f>
        <v>0</v>
      </c>
      <c r="FO113" s="103">
        <f>IFERROR(VLOOKUP(B113,'[1]23'!B:F,5,0),"0")</f>
        <v>0</v>
      </c>
      <c r="FP113" s="103">
        <f>IFERROR(VLOOKUP(B113,'[1]23'!B:J,9,0),"0")</f>
        <v>0</v>
      </c>
      <c r="FQ113" s="103">
        <f>IFERROR(VLOOKUP(B113,'[1]23'!B:K,10,0),"0")</f>
        <v>0</v>
      </c>
      <c r="FR113" s="103">
        <f>IFERROR(VLOOKUP(B113,'[1]23'!B:L,11,0),"0")</f>
        <v>0</v>
      </c>
      <c r="FS113" s="101">
        <f t="shared" si="67"/>
        <v>0</v>
      </c>
      <c r="FT113" s="103">
        <f>IFERROR(VLOOKUP(B113,'[1]24'!B:D,3,0),"0")</f>
        <v>0</v>
      </c>
      <c r="FU113" s="103">
        <f>IFERROR(VLOOKUP(B113,'[1]24'!B:E,4,0),"0")</f>
        <v>0</v>
      </c>
      <c r="FV113" s="103">
        <f>IFERROR(VLOOKUP(B113,'[1]24'!B:F,5,0),"0")</f>
        <v>0</v>
      </c>
      <c r="FW113" s="103">
        <f>IFERROR(VLOOKUP(B113,'[1]24'!B:J,9,0),"0")</f>
        <v>0</v>
      </c>
      <c r="FX113" s="103">
        <f>IFERROR(VLOOKUP(B113,'[1]24'!B:K,10,0),"0")</f>
        <v>0</v>
      </c>
      <c r="FY113" s="103">
        <f>IFERROR(VLOOKUP(B113,'[1]24'!B:L,11,0),"0")</f>
        <v>0</v>
      </c>
      <c r="FZ113" s="101">
        <f t="shared" si="68"/>
        <v>0</v>
      </c>
      <c r="GA113" s="103">
        <f>IFERROR(VLOOKUP(B113,'[1]25'!B:D,3,0),"0")</f>
        <v>0</v>
      </c>
      <c r="GB113" s="103">
        <f>IFERROR(VLOOKUP(B113,'[1]25'!B:E,4,0),"0")</f>
        <v>0</v>
      </c>
      <c r="GC113" s="103">
        <f>IFERROR(VLOOKUP(B113,'[1]25'!B:F,5,0),"0")</f>
        <v>0</v>
      </c>
      <c r="GD113" s="103">
        <f>IFERROR(VLOOKUP(B113,'[1]25'!B:J,9,0),"0")</f>
        <v>0</v>
      </c>
      <c r="GE113" s="103">
        <f>IFERROR(VLOOKUP(B113,'[1]25'!B:K,10,0),"0")</f>
        <v>0</v>
      </c>
      <c r="GF113" s="103">
        <f>IFERROR(VLOOKUP(B113,'[1]25'!B:L,11,0),"0")</f>
        <v>0</v>
      </c>
      <c r="GG113" s="101">
        <f t="shared" si="69"/>
        <v>0</v>
      </c>
      <c r="GH113" s="103">
        <f>IFERROR(VLOOKUP(B113,'[1]26'!B:D,3,0),"0")</f>
        <v>0</v>
      </c>
      <c r="GI113" s="103">
        <f>IFERROR(VLOOKUP(B113,'[1]26'!B:E,4,0),"0")</f>
        <v>0</v>
      </c>
      <c r="GJ113" s="103">
        <f>IFERROR(VLOOKUP(B113,'[1]26'!B:F,5,0),"0")</f>
        <v>0</v>
      </c>
      <c r="GK113" s="103">
        <f>IFERROR(VLOOKUP(B113,'[1]26'!B:J,9,0),"0")</f>
        <v>0</v>
      </c>
      <c r="GL113" s="103">
        <f>IFERROR(VLOOKUP(B113,'[1]26'!B:K,10,0),"0")</f>
        <v>0</v>
      </c>
      <c r="GM113" s="103">
        <f>IFERROR(VLOOKUP(B113,'[1]26'!B:L,11,0),"0")</f>
        <v>0</v>
      </c>
      <c r="GN113" s="101">
        <f t="shared" si="70"/>
        <v>0</v>
      </c>
      <c r="GO113" s="103">
        <f>IFERROR(VLOOKUP(B113,'[1]27'!B:D,3,0),"0")</f>
        <v>0</v>
      </c>
      <c r="GP113" s="103">
        <f>IFERROR(VLOOKUP(B113,'[1]27'!B:E,4,0),"0")</f>
        <v>0</v>
      </c>
      <c r="GQ113" s="103">
        <f>IFERROR(VLOOKUP(B113,'[1]27'!B:F,5,0),"0")</f>
        <v>0</v>
      </c>
      <c r="GR113" s="103">
        <f>IFERROR(VLOOKUP(B113,'[1]27'!B:J,9,0),"0")</f>
        <v>0</v>
      </c>
      <c r="GS113" s="103">
        <f>IFERROR(VLOOKUP(B113,'[1]27'!B:K,10,0),"0")</f>
        <v>0</v>
      </c>
      <c r="GT113" s="103">
        <f>IFERROR(VLOOKUP(B113,'[1]27'!B:L,11,0),"0")</f>
        <v>0</v>
      </c>
      <c r="GU113" s="101">
        <f t="shared" si="71"/>
        <v>0</v>
      </c>
      <c r="GV113" s="103">
        <f>IFERROR(VLOOKUP(B113,'[1]28'!B:D,3,0),"0")</f>
        <v>0</v>
      </c>
      <c r="GW113" s="103">
        <f>IFERROR(VLOOKUP(B113,'[1]28'!B:E,4,0),"0")</f>
        <v>0</v>
      </c>
      <c r="GX113" s="103">
        <f>IFERROR(VLOOKUP(B113,'[1]28'!B:F,5,0),"0")</f>
        <v>0</v>
      </c>
      <c r="GY113" s="103">
        <f>IFERROR(VLOOKUP(B113,'[1]28'!B:J,9,0),"0")</f>
        <v>0</v>
      </c>
      <c r="GZ113" s="103">
        <f>IFERROR(VLOOKUP(B113,'[1]28'!B:K,10,0),"0")</f>
        <v>0</v>
      </c>
      <c r="HA113" s="103">
        <f>IFERROR(VLOOKUP(B113,'[1]28'!B:L,11,0),"0")</f>
        <v>0</v>
      </c>
      <c r="HB113" s="101">
        <f t="shared" si="72"/>
        <v>0</v>
      </c>
      <c r="HC113" s="103">
        <f>IFERROR(VLOOKUP(B113,'[1]29'!B:D,3,0),"0")</f>
        <v>0</v>
      </c>
      <c r="HD113" s="103">
        <f>IFERROR(VLOOKUP(B113,'[1]29'!B:E,4,0),"0")</f>
        <v>0</v>
      </c>
      <c r="HE113" s="103">
        <f>IFERROR(VLOOKUP(B113,'[1]29'!B:F,5,0),"0")</f>
        <v>0</v>
      </c>
      <c r="HF113" s="103">
        <f>IFERROR(VLOOKUP(B113,'[1]29'!B:J,9,0),"0")</f>
        <v>0</v>
      </c>
      <c r="HG113" s="103">
        <f>IFERROR(VLOOKUP(B113,'[1]29'!B:K,10,0),"0")</f>
        <v>0</v>
      </c>
      <c r="HH113" s="103">
        <f>IFERROR(VLOOKUP(B113,'[1]29'!B:L,11,0),"0")</f>
        <v>0</v>
      </c>
      <c r="HI113" s="101">
        <f t="shared" si="73"/>
        <v>0</v>
      </c>
      <c r="HJ113" s="103">
        <f>IFERROR(VLOOKUP(B113,'[1]30'!B:D,3,0),"0")</f>
        <v>0</v>
      </c>
      <c r="HK113" s="103">
        <f>IFERROR(VLOOKUP(B113,'[1]30'!B:E,4,0),"0")</f>
        <v>0</v>
      </c>
      <c r="HL113" s="103">
        <f>IFERROR(VLOOKUP(B113,'[1]30'!B:F,5,0),"0")</f>
        <v>0</v>
      </c>
      <c r="HM113" s="103">
        <f>IFERROR(VLOOKUP(B113,'[1]30'!B:J,9,0),"0")</f>
        <v>0</v>
      </c>
      <c r="HN113" s="103">
        <f>IFERROR(VLOOKUP(B113,'[1]30'!B:K,10,0),"0")</f>
        <v>0</v>
      </c>
      <c r="HO113" s="103">
        <f>IFERROR(VLOOKUP(B113,'[1]30'!B:L,11,0),"0")</f>
        <v>0</v>
      </c>
      <c r="HP113" s="101">
        <f t="shared" si="74"/>
        <v>0</v>
      </c>
      <c r="HQ113" s="103">
        <f>IFERROR(VLOOKUP(B113,'[1]31'!B:D,3,0),"0")</f>
        <v>0</v>
      </c>
      <c r="HR113" s="103">
        <f>IFERROR(VLOOKUP(B113,'[1]31'!B:E,4,0),"0")</f>
        <v>0</v>
      </c>
      <c r="HS113" s="103">
        <f>IFERROR(VLOOKUP(B113,'[1]31'!B:F,5,0),"0")</f>
        <v>0</v>
      </c>
      <c r="HT113" s="103">
        <f>IFERROR(VLOOKUP(B113,'[1]31'!B:J,9,0),"0")</f>
        <v>0</v>
      </c>
      <c r="HU113" s="103">
        <f>IFERROR(VLOOKUP(B113,'[1]31'!B:K,10,0),"0")</f>
        <v>0</v>
      </c>
      <c r="HV113" s="103">
        <f>IFERROR(VLOOKUP(B113,'[1]31'!B:L,11,0),"0")</f>
        <v>0</v>
      </c>
      <c r="HW113" s="101">
        <f t="shared" si="75"/>
        <v>0</v>
      </c>
    </row>
    <row r="114" spans="1:231" x14ac:dyDescent="0.6">
      <c r="A114" s="83">
        <v>109</v>
      </c>
      <c r="B114" s="83">
        <v>1004070</v>
      </c>
      <c r="C114" s="84" t="s">
        <v>16971</v>
      </c>
      <c r="D114" s="83" t="s">
        <v>168</v>
      </c>
      <c r="E114" s="13">
        <v>18.84</v>
      </c>
      <c r="F114" s="99">
        <f t="shared" si="77"/>
        <v>113.03999999999999</v>
      </c>
      <c r="G114" s="100">
        <f t="shared" si="78"/>
        <v>6</v>
      </c>
      <c r="H114" s="100">
        <f t="shared" si="78"/>
        <v>0</v>
      </c>
      <c r="I114" s="100">
        <f t="shared" si="78"/>
        <v>0</v>
      </c>
      <c r="J114" s="100">
        <f t="shared" si="78"/>
        <v>0</v>
      </c>
      <c r="K114" s="100">
        <f t="shared" si="78"/>
        <v>0</v>
      </c>
      <c r="L114" s="100">
        <f t="shared" si="78"/>
        <v>0</v>
      </c>
      <c r="M114" s="101">
        <f t="shared" ref="M114:M119" si="79">SUM(G114:L114)</f>
        <v>6</v>
      </c>
      <c r="N114" s="102">
        <f t="shared" si="43"/>
        <v>6</v>
      </c>
      <c r="O114" s="103" t="str">
        <f>IFERROR(VLOOKUP(B114,'[1]1'!B:D,3,0),"0")</f>
        <v>0</v>
      </c>
      <c r="P114" s="103" t="str">
        <f>IFERROR(VLOOKUP(B114,'[1]1'!B:E,4,0),"0")</f>
        <v>0</v>
      </c>
      <c r="Q114" s="103" t="str">
        <f>IFERROR(VLOOKUP(B114,'[1]1'!B:F,5,0),"0")</f>
        <v>0</v>
      </c>
      <c r="R114" s="103" t="str">
        <f>IFERROR(VLOOKUP(B114,'[1]1'!B:J,9,0),"0")</f>
        <v>0</v>
      </c>
      <c r="S114" s="103" t="str">
        <f>IFERROR(VLOOKUP(B114,'[1]1'!B:K,10,0),"0")</f>
        <v>0</v>
      </c>
      <c r="T114" s="103" t="str">
        <f>IFERROR(VLOOKUP(B114,'[1]1'!B:L,11,0),"0")</f>
        <v>0</v>
      </c>
      <c r="U114" s="101">
        <f t="shared" si="45"/>
        <v>0</v>
      </c>
      <c r="V114" s="103" t="str">
        <f>IFERROR(VLOOKUP(B114,'[1]2'!B:D,3,0),"0")</f>
        <v>0</v>
      </c>
      <c r="W114" s="103" t="str">
        <f>IFERROR(VLOOKUP(B114,'[1]2'!B:E,4,0),"0")</f>
        <v>0</v>
      </c>
      <c r="X114" s="103" t="str">
        <f>IFERROR(VLOOKUP(B114,'[1]2'!B:F,5,0),"0")</f>
        <v>0</v>
      </c>
      <c r="Y114" s="103" t="str">
        <f>IFERROR(VLOOKUP(B114,'[1]2'!B:J,9,0),"0")</f>
        <v>0</v>
      </c>
      <c r="Z114" s="103" t="str">
        <f>IFERROR(VLOOKUP(B114,'[1]2'!B:K,10,0),"0")</f>
        <v>0</v>
      </c>
      <c r="AA114" s="103" t="str">
        <f>IFERROR(VLOOKUP(B114,'[1]2'!B:L,11,0),"0")</f>
        <v>0</v>
      </c>
      <c r="AB114" s="101">
        <f t="shared" si="46"/>
        <v>0</v>
      </c>
      <c r="AC114" s="103" t="str">
        <f>IFERROR(VLOOKUP(B114,'[1]3'!B:D,3,0),"0")</f>
        <v>0</v>
      </c>
      <c r="AD114" s="103" t="str">
        <f>IFERROR(VLOOKUP(B114,'[1]3'!B:E,4,0),"0")</f>
        <v>0</v>
      </c>
      <c r="AE114" s="103" t="str">
        <f>IFERROR(VLOOKUP(B114,'[1]3'!B:F,5,0),"0")</f>
        <v>0</v>
      </c>
      <c r="AF114" s="103" t="str">
        <f>IFERROR(VLOOKUP(B114,'[1]3'!B:J,9,0),"0")</f>
        <v>0</v>
      </c>
      <c r="AG114" s="103" t="str">
        <f>IFERROR(VLOOKUP(B114,'[1]3'!B:K,10,0),"0")</f>
        <v>0</v>
      </c>
      <c r="AH114" s="103" t="str">
        <f>IFERROR(VLOOKUP(B114,'[1]3'!B:L,11,0),"0")</f>
        <v>0</v>
      </c>
      <c r="AI114" s="101">
        <f t="shared" si="47"/>
        <v>0</v>
      </c>
      <c r="AJ114" s="103" t="str">
        <f>IFERROR(VLOOKUP(B114,'[1]4'!B:D,3,0),"0")</f>
        <v>0</v>
      </c>
      <c r="AK114" s="103" t="str">
        <f>IFERROR(VLOOKUP(B114,'[1]4'!B:E,4,0),"0")</f>
        <v>0</v>
      </c>
      <c r="AL114" s="103" t="str">
        <f>IFERROR(VLOOKUP(B114,'[1]4'!B:F,5,0),"0")</f>
        <v>0</v>
      </c>
      <c r="AM114" s="103" t="str">
        <f>IFERROR(VLOOKUP(B114,'[1]4'!B:J,9,0),"0")</f>
        <v>0</v>
      </c>
      <c r="AN114" s="103" t="str">
        <f>IFERROR(VLOOKUP(B114,'[1]4'!B:K,10,0),"0")</f>
        <v>0</v>
      </c>
      <c r="AO114" s="103" t="str">
        <f>IFERROR(VLOOKUP(B114,'[1]4'!B:L,11,0),"0")</f>
        <v>0</v>
      </c>
      <c r="AP114" s="101">
        <f t="shared" si="48"/>
        <v>0</v>
      </c>
      <c r="AQ114" s="103" t="str">
        <f>IFERROR(VLOOKUP(B114,'[1]5'!B:D,3,0),"0")</f>
        <v>0</v>
      </c>
      <c r="AR114" s="103" t="str">
        <f>IFERROR(VLOOKUP(B114,'[1]5'!B:E,4,0),"0")</f>
        <v>0</v>
      </c>
      <c r="AS114" s="103" t="str">
        <f>IFERROR(VLOOKUP(B114,'[1]5'!B:F,5,0),"0")</f>
        <v>0</v>
      </c>
      <c r="AT114" s="103" t="str">
        <f>IFERROR(VLOOKUP(B114,'[1]5'!B:J,9,0),"0")</f>
        <v>0</v>
      </c>
      <c r="AU114" s="103" t="str">
        <f>IFERROR(VLOOKUP(B114,'[1]5'!B:K,10,0),"0")</f>
        <v>0</v>
      </c>
      <c r="AV114" s="103" t="str">
        <f>IFERROR(VLOOKUP(B114,'[1]5'!B:L,11,0),"0")</f>
        <v>0</v>
      </c>
      <c r="AW114" s="101">
        <f t="shared" si="49"/>
        <v>0</v>
      </c>
      <c r="AX114" s="103" t="str">
        <f>IFERROR(VLOOKUP(B114,'[1]6'!B:D,3,0),"0")</f>
        <v>0</v>
      </c>
      <c r="AY114" s="103" t="str">
        <f>IFERROR(VLOOKUP(B114,'[1]6'!B:E,4,0),"0")</f>
        <v>0</v>
      </c>
      <c r="AZ114" s="103" t="str">
        <f>IFERROR(VLOOKUP(B114,'[1]6'!B:F,5,0),"0")</f>
        <v>0</v>
      </c>
      <c r="BA114" s="103" t="str">
        <f>IFERROR(VLOOKUP(B114,'[1]6'!B:J,9,0),"0")</f>
        <v>0</v>
      </c>
      <c r="BB114" s="103" t="str">
        <f>IFERROR(VLOOKUP(B114,'[1]6'!B:K,10,0),"0")</f>
        <v>0</v>
      </c>
      <c r="BC114" s="103" t="str">
        <f>IFERROR(VLOOKUP(B114,'[1]6'!B:L,11,0),"0")</f>
        <v>0</v>
      </c>
      <c r="BD114" s="101">
        <f t="shared" si="50"/>
        <v>0</v>
      </c>
      <c r="BE114" s="103" t="str">
        <f>IFERROR(VLOOKUP(B114,'[1]7'!B:D,3,0),"0")</f>
        <v>0</v>
      </c>
      <c r="BF114" s="103" t="str">
        <f>IFERROR(VLOOKUP(B114,'[1]7'!B:E,4,0),"0")</f>
        <v>0</v>
      </c>
      <c r="BG114" s="103" t="str">
        <f>IFERROR(VLOOKUP(B114,'[1]7'!B:F,5,0),"0")</f>
        <v>0</v>
      </c>
      <c r="BH114" s="103" t="str">
        <f>IFERROR(VLOOKUP(B114,'[1]7'!B:J,9,0),"0")</f>
        <v>0</v>
      </c>
      <c r="BI114" s="103" t="str">
        <f>IFERROR(VLOOKUP(B114,'[1]7'!B:K,10,0),"0")</f>
        <v>0</v>
      </c>
      <c r="BJ114" s="103" t="str">
        <f>IFERROR(VLOOKUP(B114,'[1]7'!B:L,11,0),"0")</f>
        <v>0</v>
      </c>
      <c r="BK114" s="101">
        <f t="shared" si="51"/>
        <v>0</v>
      </c>
      <c r="BL114" s="103" t="str">
        <f>IFERROR(VLOOKUP(B114,'[1]8'!B:D,3,0),"0")</f>
        <v>0</v>
      </c>
      <c r="BM114" s="103" t="str">
        <f>IFERROR(VLOOKUP(B114,'[1]8'!B:E,4,0),"0")</f>
        <v>0</v>
      </c>
      <c r="BN114" s="103" t="str">
        <f>IFERROR(VLOOKUP(B114,'[1]8'!B:F,5,0),"0")</f>
        <v>0</v>
      </c>
      <c r="BO114" s="103" t="str">
        <f>IFERROR(VLOOKUP(B114,'[1]8'!B:J,9,0),"0")</f>
        <v>0</v>
      </c>
      <c r="BP114" s="103" t="str">
        <f>IFERROR(VLOOKUP(B114,'[1]8'!B:K,10,0),"0")</f>
        <v>0</v>
      </c>
      <c r="BQ114" s="103" t="str">
        <f>IFERROR(VLOOKUP(B114,'[1]8'!B:L,11,0),"0")</f>
        <v>0</v>
      </c>
      <c r="BR114" s="101">
        <f t="shared" si="52"/>
        <v>0</v>
      </c>
      <c r="BS114" s="103" t="str">
        <f>IFERROR(VLOOKUP(B114,'[1]9'!B:D,3,0),"0")</f>
        <v>0</v>
      </c>
      <c r="BT114" s="103" t="str">
        <f>IFERROR(VLOOKUP(B114,'[1]9'!B:E,4,0),"0")</f>
        <v>0</v>
      </c>
      <c r="BU114" s="103" t="str">
        <f>IFERROR(VLOOKUP(B114,'[1]9'!B:F,5,0),"0")</f>
        <v>0</v>
      </c>
      <c r="BV114" s="103" t="str">
        <f>IFERROR(VLOOKUP(B114,'[1]9'!B:J,9,0),"0")</f>
        <v>0</v>
      </c>
      <c r="BW114" s="103" t="str">
        <f>IFERROR(VLOOKUP(B114,'[1]9'!B:K,10,0),"0")</f>
        <v>0</v>
      </c>
      <c r="BX114" s="103" t="str">
        <f>IFERROR(VLOOKUP(B114,'[1]9'!B:L,11,0),"0")</f>
        <v>0</v>
      </c>
      <c r="BY114" s="101">
        <f t="shared" si="53"/>
        <v>0</v>
      </c>
      <c r="BZ114" s="103" t="str">
        <f>IFERROR(VLOOKUP(B114,'[1]10'!B:D,3,0),"0")</f>
        <v>0</v>
      </c>
      <c r="CA114" s="103" t="str">
        <f>IFERROR(VLOOKUP(B114,'[1]10'!B:E,4,0),"0")</f>
        <v>0</v>
      </c>
      <c r="CB114" s="103" t="str">
        <f>IFERROR(VLOOKUP(B114,'[1]10'!B:F,5,0),"0")</f>
        <v>0</v>
      </c>
      <c r="CC114" s="103" t="str">
        <f>IFERROR(VLOOKUP(B114,'[1]10'!B:J,9,0),"0")</f>
        <v>0</v>
      </c>
      <c r="CD114" s="103" t="str">
        <f>IFERROR(VLOOKUP(B114,'[1]10'!B:K,10,0),"0")</f>
        <v>0</v>
      </c>
      <c r="CE114" s="103" t="str">
        <f>IFERROR(VLOOKUP(B114,'[1]10'!B:L,11,0),"0")</f>
        <v>0</v>
      </c>
      <c r="CF114" s="101">
        <f t="shared" si="54"/>
        <v>0</v>
      </c>
      <c r="CG114" s="103" t="str">
        <f>IFERROR(VLOOKUP(B114,'[1]11'!B:D,3,0),"0")</f>
        <v>0</v>
      </c>
      <c r="CH114" s="103" t="str">
        <f>IFERROR(VLOOKUP(B114,'[1]11'!B:E,4,0),"0")</f>
        <v>0</v>
      </c>
      <c r="CI114" s="103" t="str">
        <f>IFERROR(VLOOKUP(B114,'[1]11'!B:F,5,0),"0")</f>
        <v>0</v>
      </c>
      <c r="CJ114" s="103" t="str">
        <f>IFERROR(VLOOKUP(B114,'[1]11'!B:J,9,0),"0")</f>
        <v>0</v>
      </c>
      <c r="CK114" s="103" t="str">
        <f>IFERROR(VLOOKUP(B114,'[1]11'!B:K,10,0),"0")</f>
        <v>0</v>
      </c>
      <c r="CL114" s="103" t="str">
        <f>IFERROR(VLOOKUP(B114,'[1]11'!B:L,11,0),"0")</f>
        <v>0</v>
      </c>
      <c r="CM114" s="101">
        <f t="shared" si="55"/>
        <v>0</v>
      </c>
      <c r="CN114" s="103" t="str">
        <f>IFERROR(VLOOKUP(B114,'[1]12'!B:D,3,0),"0")</f>
        <v>0</v>
      </c>
      <c r="CO114" s="103" t="str">
        <f>IFERROR(VLOOKUP(B114,'[1]12'!B:E,4,0),"0")</f>
        <v>0</v>
      </c>
      <c r="CP114" s="103" t="str">
        <f>IFERROR(VLOOKUP(B114,'[1]12'!B:F,5,0),"0")</f>
        <v>0</v>
      </c>
      <c r="CQ114" s="103" t="str">
        <f>IFERROR(VLOOKUP(B114,'[1]12'!B:J,9,0),"0")</f>
        <v>0</v>
      </c>
      <c r="CR114" s="103" t="str">
        <f>IFERROR(VLOOKUP(B114,'[1]12'!B:K,10,0),"0")</f>
        <v>0</v>
      </c>
      <c r="CS114" s="103" t="str">
        <f>IFERROR(VLOOKUP(B114,'[1]12'!B:L,11,0),"0")</f>
        <v>0</v>
      </c>
      <c r="CT114" s="101">
        <f t="shared" si="56"/>
        <v>0</v>
      </c>
      <c r="CU114" s="103" t="str">
        <f>IFERROR(VLOOKUP(B114,'[1]13'!B:D,3,0),"0")</f>
        <v>0</v>
      </c>
      <c r="CV114" s="103" t="str">
        <f>IFERROR(VLOOKUP(B114,'[1]13'!B:E,4,0),"0")</f>
        <v>0</v>
      </c>
      <c r="CW114" s="103" t="str">
        <f>IFERROR(VLOOKUP(B114,'[1]13'!B:F,5,0),"0")</f>
        <v>0</v>
      </c>
      <c r="CX114" s="103" t="str">
        <f>IFERROR(VLOOKUP(B114,'[1]13'!B:J,9,0),"0")</f>
        <v>0</v>
      </c>
      <c r="CY114" s="103" t="str">
        <f>IFERROR(VLOOKUP(B114,'[1]13'!B:K,10,0),"0")</f>
        <v>0</v>
      </c>
      <c r="CZ114" s="103" t="str">
        <f>IFERROR(VLOOKUP(B114,'[1]13'!B:L,11,0),"0")</f>
        <v>0</v>
      </c>
      <c r="DA114" s="101">
        <f t="shared" si="57"/>
        <v>0</v>
      </c>
      <c r="DB114" s="103" t="str">
        <f>IFERROR(VLOOKUP(B114,'[1]14'!B:D,3,0),"0")</f>
        <v>0</v>
      </c>
      <c r="DC114" s="103" t="str">
        <f>IFERROR(VLOOKUP(B114,'[1]14'!B:E,4,0),"0")</f>
        <v>0</v>
      </c>
      <c r="DD114" s="103" t="str">
        <f>IFERROR(VLOOKUP(B114,'[1]14'!B:F,5,0),"0")</f>
        <v>0</v>
      </c>
      <c r="DE114" s="103" t="str">
        <f>IFERROR(VLOOKUP(B114,'[1]14'!B:J,9,0),"0")</f>
        <v>0</v>
      </c>
      <c r="DF114" s="103" t="str">
        <f>IFERROR(VLOOKUP(B114,'[1]14'!B:K,10,0),"0")</f>
        <v>0</v>
      </c>
      <c r="DG114" s="103" t="str">
        <f>IFERROR(VLOOKUP(B114,'[1]14'!B:L,11,0),"0")</f>
        <v>0</v>
      </c>
      <c r="DH114" s="101">
        <f t="shared" si="58"/>
        <v>0</v>
      </c>
      <c r="DI114" s="103" t="str">
        <f>IFERROR(VLOOKUP(B114,'[1]15'!B:D,3,0),"0")</f>
        <v>0</v>
      </c>
      <c r="DJ114" s="103" t="str">
        <f>IFERROR(VLOOKUP(B114,'[1]15'!B:E,4,0),"0")</f>
        <v>0</v>
      </c>
      <c r="DK114" s="103" t="str">
        <f>IFERROR(VLOOKUP(B114,'[1]15'!B:F,5,0),"0")</f>
        <v>0</v>
      </c>
      <c r="DL114" s="103" t="str">
        <f>IFERROR(VLOOKUP(B114,'[1]15'!B:J,9,0),"0")</f>
        <v>0</v>
      </c>
      <c r="DM114" s="103" t="str">
        <f>IFERROR(VLOOKUP(B114,'[1]15'!B:K,10,0),"0")</f>
        <v>0</v>
      </c>
      <c r="DN114" s="103" t="str">
        <f>IFERROR(VLOOKUP(B114,'[1]15'!B:L,11,0),"0")</f>
        <v>0</v>
      </c>
      <c r="DO114" s="101">
        <f t="shared" si="59"/>
        <v>0</v>
      </c>
      <c r="DP114" s="103" t="str">
        <f>IFERROR(VLOOKUP(B114,'[1]16'!B:D,3,0),"0")</f>
        <v>0</v>
      </c>
      <c r="DQ114" s="103" t="str">
        <f>IFERROR(VLOOKUP(B114,'[1]16'!B:E,4,0),"0")</f>
        <v>0</v>
      </c>
      <c r="DR114" s="103" t="str">
        <f>IFERROR(VLOOKUP(B114,'[1]16'!B:F,5,0),"0")</f>
        <v>0</v>
      </c>
      <c r="DS114" s="103" t="str">
        <f>IFERROR(VLOOKUP(B114,'[1]16'!B:J,9,0),"0")</f>
        <v>0</v>
      </c>
      <c r="DT114" s="103" t="str">
        <f>IFERROR(VLOOKUP(B114,'[1]16'!B:K,10,0),"0")</f>
        <v>0</v>
      </c>
      <c r="DU114" s="103" t="str">
        <f>IFERROR(VLOOKUP(B114,'[1]16'!B:L,11,0),"0")</f>
        <v>0</v>
      </c>
      <c r="DV114" s="101">
        <f t="shared" si="60"/>
        <v>0</v>
      </c>
      <c r="DW114" s="103" t="str">
        <f>IFERROR(VLOOKUP(B114,'[1]17'!B:D,3,0),"0")</f>
        <v>0</v>
      </c>
      <c r="DX114" s="103" t="str">
        <f>IFERROR(VLOOKUP(B114,'[1]17'!B:E,4,0),"0")</f>
        <v>0</v>
      </c>
      <c r="DY114" s="103" t="str">
        <f>IFERROR(VLOOKUP(B114,'[1]17'!B:F,5,0),"0")</f>
        <v>0</v>
      </c>
      <c r="DZ114" s="103" t="str">
        <f>IFERROR(VLOOKUP(B114,'[1]17'!B:J,9,0),"0")</f>
        <v>0</v>
      </c>
      <c r="EA114" s="103" t="str">
        <f>IFERROR(VLOOKUP(B114,'[1]17'!B:K,10,0),"0")</f>
        <v>0</v>
      </c>
      <c r="EB114" s="103" t="str">
        <f>IFERROR(VLOOKUP(B114,'[1]17'!B:L,11,0),"0")</f>
        <v>0</v>
      </c>
      <c r="EC114" s="101">
        <f t="shared" si="61"/>
        <v>0</v>
      </c>
      <c r="ED114" s="103" t="str">
        <f>IFERROR(VLOOKUP(B114,'[1]18'!B:D,3,0),"0")</f>
        <v>0</v>
      </c>
      <c r="EE114" s="103" t="str">
        <f>IFERROR(VLOOKUP(B114,'[1]18'!B:E,4,0),"0")</f>
        <v>0</v>
      </c>
      <c r="EF114" s="103" t="str">
        <f>IFERROR(VLOOKUP(B114,'[1]18'!B:F,5,0),"0")</f>
        <v>0</v>
      </c>
      <c r="EG114" s="103" t="str">
        <f>IFERROR(VLOOKUP(B114,'[1]18'!B:J,9,0),"0")</f>
        <v>0</v>
      </c>
      <c r="EH114" s="103" t="str">
        <f>IFERROR(VLOOKUP(B114,'[1]18'!B:K,10,0),"0")</f>
        <v>0</v>
      </c>
      <c r="EI114" s="103" t="str">
        <f>IFERROR(VLOOKUP(B114,'[1]18'!B:L,11,0),"0")</f>
        <v>0</v>
      </c>
      <c r="EJ114" s="101">
        <f t="shared" si="62"/>
        <v>0</v>
      </c>
      <c r="EK114" s="103" t="str">
        <f>IFERROR(VLOOKUP(B114,'[1]19'!B:D,3,0),"0")</f>
        <v>0</v>
      </c>
      <c r="EL114" s="103" t="str">
        <f>IFERROR(VLOOKUP(B114,'[1]19'!B:E,4,0),"0")</f>
        <v>0</v>
      </c>
      <c r="EM114" s="103" t="str">
        <f>IFERROR(VLOOKUP(B114,'[1]19'!B:F,5,0),"0")</f>
        <v>0</v>
      </c>
      <c r="EN114" s="103" t="str">
        <f>IFERROR(VLOOKUP(B114,'[1]19'!B:J,9,0),"0")</f>
        <v>0</v>
      </c>
      <c r="EO114" s="103" t="str">
        <f>IFERROR(VLOOKUP(B114,'[1]19'!B:K,10,0),"0")</f>
        <v>0</v>
      </c>
      <c r="EP114" s="103" t="str">
        <f>IFERROR(VLOOKUP(B114,'[1]19'!B:L,11,0),"0")</f>
        <v>0</v>
      </c>
      <c r="EQ114" s="101">
        <f t="shared" si="63"/>
        <v>0</v>
      </c>
      <c r="ER114" s="103" t="str">
        <f>IFERROR(VLOOKUP(B114,'[1]20'!B:D,3,0),"0")</f>
        <v>0</v>
      </c>
      <c r="ES114" s="103" t="str">
        <f>IFERROR(VLOOKUP(B114,'[1]20'!B:E,4,0),"0")</f>
        <v>0</v>
      </c>
      <c r="ET114" s="103" t="str">
        <f>IFERROR(VLOOKUP(B114,'[1]20'!B:F,5,0),"0")</f>
        <v>0</v>
      </c>
      <c r="EU114" s="103" t="str">
        <f>IFERROR(VLOOKUP(B114,'[1]20'!B:J,9,0),"0")</f>
        <v>0</v>
      </c>
      <c r="EV114" s="103" t="str">
        <f>IFERROR(VLOOKUP(B114,'[1]20'!B:K,10,0),"0")</f>
        <v>0</v>
      </c>
      <c r="EW114" s="103" t="str">
        <f>IFERROR(VLOOKUP(B114,'[1]20'!B:L,11,0),"0")</f>
        <v>0</v>
      </c>
      <c r="EX114" s="101">
        <f t="shared" si="64"/>
        <v>0</v>
      </c>
      <c r="EY114" s="103" t="str">
        <f>IFERROR(VLOOKUP(B114,'[1]21'!B:D,3,0),"0")</f>
        <v>0</v>
      </c>
      <c r="EZ114" s="103" t="str">
        <f>IFERROR(VLOOKUP(B114,'[1]21'!B:E,4,0),"0")</f>
        <v>0</v>
      </c>
      <c r="FA114" s="103" t="str">
        <f>IFERROR(VLOOKUP(B114,'[1]21'!B:F,5,0),"0")</f>
        <v>0</v>
      </c>
      <c r="FB114" s="103" t="str">
        <f>IFERROR(VLOOKUP(B114,'[1]21'!B:J,9,0),"0")</f>
        <v>0</v>
      </c>
      <c r="FC114" s="103" t="str">
        <f>IFERROR(VLOOKUP(B114,'[1]21'!B:K,10,0),"0")</f>
        <v>0</v>
      </c>
      <c r="FD114" s="103" t="str">
        <f>IFERROR(VLOOKUP(B114,'[1]21'!B:L,11,0),"0")</f>
        <v>0</v>
      </c>
      <c r="FE114" s="101">
        <f t="shared" si="65"/>
        <v>0</v>
      </c>
      <c r="FF114" s="103" t="str">
        <f>IFERROR(VLOOKUP(B114,'[1]22'!B:D,3,0),"0")</f>
        <v>0</v>
      </c>
      <c r="FG114" s="103" t="str">
        <f>IFERROR(VLOOKUP(B114,'[1]22'!B:E,4,0),"0")</f>
        <v>0</v>
      </c>
      <c r="FH114" s="103" t="str">
        <f>IFERROR(VLOOKUP(B114,'[1]22'!B:F,5,0),"0")</f>
        <v>0</v>
      </c>
      <c r="FI114" s="103" t="str">
        <f>IFERROR(VLOOKUP(B114,'[1]22'!B:J,9,0),"0")</f>
        <v>0</v>
      </c>
      <c r="FJ114" s="103" t="str">
        <f>IFERROR(VLOOKUP(B114,'[1]22'!B:K,10,0),"0")</f>
        <v>0</v>
      </c>
      <c r="FK114" s="103" t="str">
        <f>IFERROR(VLOOKUP(B114,'[1]22'!B:L,11,0),"0")</f>
        <v>0</v>
      </c>
      <c r="FL114" s="101">
        <f t="shared" si="66"/>
        <v>0</v>
      </c>
      <c r="FM114" s="103" t="str">
        <f>IFERROR(VLOOKUP(B114,'[1]23'!B:D,3,0),"0")</f>
        <v>0</v>
      </c>
      <c r="FN114" s="103" t="str">
        <f>IFERROR(VLOOKUP(B114,'[1]23'!B:E,4,0),"0")</f>
        <v>0</v>
      </c>
      <c r="FO114" s="103" t="str">
        <f>IFERROR(VLOOKUP(B114,'[1]23'!B:F,5,0),"0")</f>
        <v>0</v>
      </c>
      <c r="FP114" s="103" t="str">
        <f>IFERROR(VLOOKUP(B114,'[1]23'!B:J,9,0),"0")</f>
        <v>0</v>
      </c>
      <c r="FQ114" s="103" t="str">
        <f>IFERROR(VLOOKUP(B114,'[1]23'!B:K,10,0),"0")</f>
        <v>0</v>
      </c>
      <c r="FR114" s="103" t="str">
        <f>IFERROR(VLOOKUP(B114,'[1]23'!B:L,11,0),"0")</f>
        <v>0</v>
      </c>
      <c r="FS114" s="101">
        <f t="shared" si="67"/>
        <v>0</v>
      </c>
      <c r="FT114" s="103" t="str">
        <f>IFERROR(VLOOKUP(B114,'[1]24'!B:D,3,0),"0")</f>
        <v>0</v>
      </c>
      <c r="FU114" s="103" t="str">
        <f>IFERROR(VLOOKUP(B114,'[1]24'!B:E,4,0),"0")</f>
        <v>0</v>
      </c>
      <c r="FV114" s="103" t="str">
        <f>IFERROR(VLOOKUP(B114,'[1]24'!B:F,5,0),"0")</f>
        <v>0</v>
      </c>
      <c r="FW114" s="103" t="str">
        <f>IFERROR(VLOOKUP(B114,'[1]24'!B:J,9,0),"0")</f>
        <v>0</v>
      </c>
      <c r="FX114" s="103" t="str">
        <f>IFERROR(VLOOKUP(B114,'[1]24'!B:K,10,0),"0")</f>
        <v>0</v>
      </c>
      <c r="FY114" s="103" t="str">
        <f>IFERROR(VLOOKUP(B114,'[1]24'!B:L,11,0),"0")</f>
        <v>0</v>
      </c>
      <c r="FZ114" s="101">
        <f t="shared" si="68"/>
        <v>0</v>
      </c>
      <c r="GA114" s="103" t="str">
        <f>IFERROR(VLOOKUP(B114,'[1]25'!B:D,3,0),"0")</f>
        <v>0</v>
      </c>
      <c r="GB114" s="103" t="str">
        <f>IFERROR(VLOOKUP(B114,'[1]25'!B:E,4,0),"0")</f>
        <v>0</v>
      </c>
      <c r="GC114" s="103" t="str">
        <f>IFERROR(VLOOKUP(B114,'[1]25'!B:F,5,0),"0")</f>
        <v>0</v>
      </c>
      <c r="GD114" s="103" t="str">
        <f>IFERROR(VLOOKUP(B114,'[1]25'!B:J,9,0),"0")</f>
        <v>0</v>
      </c>
      <c r="GE114" s="103" t="str">
        <f>IFERROR(VLOOKUP(B114,'[1]25'!B:K,10,0),"0")</f>
        <v>0</v>
      </c>
      <c r="GF114" s="103" t="str">
        <f>IFERROR(VLOOKUP(B114,'[1]25'!B:L,11,0),"0")</f>
        <v>0</v>
      </c>
      <c r="GG114" s="101">
        <f t="shared" si="69"/>
        <v>0</v>
      </c>
      <c r="GH114" s="103" t="str">
        <f>IFERROR(VLOOKUP(B114,'[1]26'!B:D,3,0),"0")</f>
        <v>0</v>
      </c>
      <c r="GI114" s="103" t="str">
        <f>IFERROR(VLOOKUP(B114,'[1]26'!B:E,4,0),"0")</f>
        <v>0</v>
      </c>
      <c r="GJ114" s="103" t="str">
        <f>IFERROR(VLOOKUP(B114,'[1]26'!B:F,5,0),"0")</f>
        <v>0</v>
      </c>
      <c r="GK114" s="103" t="str">
        <f>IFERROR(VLOOKUP(B114,'[1]26'!B:J,9,0),"0")</f>
        <v>0</v>
      </c>
      <c r="GL114" s="103" t="str">
        <f>IFERROR(VLOOKUP(B114,'[1]26'!B:K,10,0),"0")</f>
        <v>0</v>
      </c>
      <c r="GM114" s="103" t="str">
        <f>IFERROR(VLOOKUP(B114,'[1]26'!B:L,11,0),"0")</f>
        <v>0</v>
      </c>
      <c r="GN114" s="101">
        <f t="shared" si="70"/>
        <v>0</v>
      </c>
      <c r="GO114" s="103" t="str">
        <f>IFERROR(VLOOKUP(B114,'[1]27'!B:D,3,0),"0")</f>
        <v>0</v>
      </c>
      <c r="GP114" s="103" t="str">
        <f>IFERROR(VLOOKUP(B114,'[1]27'!B:E,4,0),"0")</f>
        <v>0</v>
      </c>
      <c r="GQ114" s="103" t="str">
        <f>IFERROR(VLOOKUP(B114,'[1]27'!B:F,5,0),"0")</f>
        <v>0</v>
      </c>
      <c r="GR114" s="103" t="str">
        <f>IFERROR(VLOOKUP(B114,'[1]27'!B:J,9,0),"0")</f>
        <v>0</v>
      </c>
      <c r="GS114" s="103" t="str">
        <f>IFERROR(VLOOKUP(B114,'[1]27'!B:K,10,0),"0")</f>
        <v>0</v>
      </c>
      <c r="GT114" s="103" t="str">
        <f>IFERROR(VLOOKUP(B114,'[1]27'!B:L,11,0),"0")</f>
        <v>0</v>
      </c>
      <c r="GU114" s="101">
        <f t="shared" si="71"/>
        <v>0</v>
      </c>
      <c r="GV114" s="103" t="str">
        <f>IFERROR(VLOOKUP(B114,'[1]28'!B:D,3,0),"0")</f>
        <v>0</v>
      </c>
      <c r="GW114" s="103" t="str">
        <f>IFERROR(VLOOKUP(B114,'[1]28'!B:E,4,0),"0")</f>
        <v>0</v>
      </c>
      <c r="GX114" s="103" t="str">
        <f>IFERROR(VLOOKUP(B114,'[1]28'!B:F,5,0),"0")</f>
        <v>0</v>
      </c>
      <c r="GY114" s="103" t="str">
        <f>IFERROR(VLOOKUP(B114,'[1]28'!B:J,9,0),"0")</f>
        <v>0</v>
      </c>
      <c r="GZ114" s="103" t="str">
        <f>IFERROR(VLOOKUP(B114,'[1]28'!B:K,10,0),"0")</f>
        <v>0</v>
      </c>
      <c r="HA114" s="103" t="str">
        <f>IFERROR(VLOOKUP(B114,'[1]28'!B:L,11,0),"0")</f>
        <v>0</v>
      </c>
      <c r="HB114" s="101">
        <f t="shared" si="72"/>
        <v>0</v>
      </c>
      <c r="HC114" s="103" t="str">
        <f>IFERROR(VLOOKUP(B114,'[1]29'!B:D,3,0),"0")</f>
        <v>0</v>
      </c>
      <c r="HD114" s="103" t="str">
        <f>IFERROR(VLOOKUP(B114,'[1]29'!B:E,4,0),"0")</f>
        <v>0</v>
      </c>
      <c r="HE114" s="103" t="str">
        <f>IFERROR(VLOOKUP(B114,'[1]29'!B:F,5,0),"0")</f>
        <v>0</v>
      </c>
      <c r="HF114" s="103" t="str">
        <f>IFERROR(VLOOKUP(B114,'[1]29'!B:J,9,0),"0")</f>
        <v>0</v>
      </c>
      <c r="HG114" s="103" t="str">
        <f>IFERROR(VLOOKUP(B114,'[1]29'!B:K,10,0),"0")</f>
        <v>0</v>
      </c>
      <c r="HH114" s="103" t="str">
        <f>IFERROR(VLOOKUP(B114,'[1]29'!B:L,11,0),"0")</f>
        <v>0</v>
      </c>
      <c r="HI114" s="101">
        <f t="shared" si="73"/>
        <v>0</v>
      </c>
      <c r="HJ114" s="103" t="str">
        <f>IFERROR(VLOOKUP(B114,'[1]30'!B:D,3,0),"0")</f>
        <v>0</v>
      </c>
      <c r="HK114" s="103" t="str">
        <f>IFERROR(VLOOKUP(B114,'[1]30'!B:E,4,0),"0")</f>
        <v>0</v>
      </c>
      <c r="HL114" s="103" t="str">
        <f>IFERROR(VLOOKUP(B114,'[1]30'!B:F,5,0),"0")</f>
        <v>0</v>
      </c>
      <c r="HM114" s="103" t="str">
        <f>IFERROR(VLOOKUP(B114,'[1]30'!B:J,9,0),"0")</f>
        <v>0</v>
      </c>
      <c r="HN114" s="103" t="str">
        <f>IFERROR(VLOOKUP(B114,'[1]30'!B:K,10,0),"0")</f>
        <v>0</v>
      </c>
      <c r="HO114" s="103" t="str">
        <f>IFERROR(VLOOKUP(B114,'[1]30'!B:L,11,0),"0")</f>
        <v>0</v>
      </c>
      <c r="HP114" s="101">
        <f t="shared" si="74"/>
        <v>0</v>
      </c>
      <c r="HQ114" s="103">
        <f>IFERROR(VLOOKUP(B114,'[1]31'!B:D,3,0),"0")</f>
        <v>6</v>
      </c>
      <c r="HR114" s="103">
        <f>IFERROR(VLOOKUP(B114,'[1]31'!B:E,4,0),"0")</f>
        <v>0</v>
      </c>
      <c r="HS114" s="103">
        <f>IFERROR(VLOOKUP(B114,'[1]31'!B:F,5,0),"0")</f>
        <v>0</v>
      </c>
      <c r="HT114" s="103">
        <f>IFERROR(VLOOKUP(B114,'[1]31'!B:J,9,0),"0")</f>
        <v>0</v>
      </c>
      <c r="HU114" s="103">
        <f>IFERROR(VLOOKUP(B114,'[1]31'!B:K,10,0),"0")</f>
        <v>0</v>
      </c>
      <c r="HV114" s="103">
        <f>IFERROR(VLOOKUP(B114,'[1]31'!B:L,11,0),"0")</f>
        <v>0</v>
      </c>
      <c r="HW114" s="101">
        <f t="shared" si="75"/>
        <v>6</v>
      </c>
    </row>
    <row r="115" spans="1:231" x14ac:dyDescent="0.6">
      <c r="A115" s="83">
        <v>109</v>
      </c>
      <c r="B115" s="83">
        <v>1004071</v>
      </c>
      <c r="C115" s="84" t="s">
        <v>16972</v>
      </c>
      <c r="D115" s="83" t="s">
        <v>168</v>
      </c>
      <c r="E115" s="13">
        <v>17.239999999999998</v>
      </c>
      <c r="F115" s="99">
        <f t="shared" si="77"/>
        <v>103.44</v>
      </c>
      <c r="G115" s="100">
        <f t="shared" si="78"/>
        <v>6</v>
      </c>
      <c r="H115" s="100">
        <f t="shared" si="78"/>
        <v>0</v>
      </c>
      <c r="I115" s="100">
        <f t="shared" si="78"/>
        <v>0</v>
      </c>
      <c r="J115" s="100">
        <f t="shared" si="78"/>
        <v>0</v>
      </c>
      <c r="K115" s="100">
        <f t="shared" si="78"/>
        <v>0</v>
      </c>
      <c r="L115" s="100">
        <f t="shared" si="78"/>
        <v>0</v>
      </c>
      <c r="M115" s="101">
        <f t="shared" si="79"/>
        <v>6</v>
      </c>
      <c r="N115" s="102">
        <f t="shared" si="43"/>
        <v>6</v>
      </c>
      <c r="O115" s="103" t="str">
        <f>IFERROR(VLOOKUP(B115,'[1]1'!B:D,3,0),"0")</f>
        <v>0</v>
      </c>
      <c r="P115" s="103" t="str">
        <f>IFERROR(VLOOKUP(B115,'[1]1'!B:E,4,0),"0")</f>
        <v>0</v>
      </c>
      <c r="Q115" s="103" t="str">
        <f>IFERROR(VLOOKUP(B115,'[1]1'!B:F,5,0),"0")</f>
        <v>0</v>
      </c>
      <c r="R115" s="103" t="str">
        <f>IFERROR(VLOOKUP(B115,'[1]1'!B:J,9,0),"0")</f>
        <v>0</v>
      </c>
      <c r="S115" s="103" t="str">
        <f>IFERROR(VLOOKUP(B115,'[1]1'!B:K,10,0),"0")</f>
        <v>0</v>
      </c>
      <c r="T115" s="103" t="str">
        <f>IFERROR(VLOOKUP(B115,'[1]1'!B:L,11,0),"0")</f>
        <v>0</v>
      </c>
      <c r="U115" s="101">
        <f t="shared" si="45"/>
        <v>0</v>
      </c>
      <c r="V115" s="103" t="str">
        <f>IFERROR(VLOOKUP(B115,'[1]2'!B:D,3,0),"0")</f>
        <v>0</v>
      </c>
      <c r="W115" s="103" t="str">
        <f>IFERROR(VLOOKUP(B115,'[1]2'!B:E,4,0),"0")</f>
        <v>0</v>
      </c>
      <c r="X115" s="103" t="str">
        <f>IFERROR(VLOOKUP(B115,'[1]2'!B:F,5,0),"0")</f>
        <v>0</v>
      </c>
      <c r="Y115" s="103" t="str">
        <f>IFERROR(VLOOKUP(B115,'[1]2'!B:J,9,0),"0")</f>
        <v>0</v>
      </c>
      <c r="Z115" s="103" t="str">
        <f>IFERROR(VLOOKUP(B115,'[1]2'!B:K,10,0),"0")</f>
        <v>0</v>
      </c>
      <c r="AA115" s="103" t="str">
        <f>IFERROR(VLOOKUP(B115,'[1]2'!B:L,11,0),"0")</f>
        <v>0</v>
      </c>
      <c r="AB115" s="101">
        <f t="shared" si="46"/>
        <v>0</v>
      </c>
      <c r="AC115" s="103" t="str">
        <f>IFERROR(VLOOKUP(B115,'[1]3'!B:D,3,0),"0")</f>
        <v>0</v>
      </c>
      <c r="AD115" s="103" t="str">
        <f>IFERROR(VLOOKUP(B115,'[1]3'!B:E,4,0),"0")</f>
        <v>0</v>
      </c>
      <c r="AE115" s="103" t="str">
        <f>IFERROR(VLOOKUP(B115,'[1]3'!B:F,5,0),"0")</f>
        <v>0</v>
      </c>
      <c r="AF115" s="103" t="str">
        <f>IFERROR(VLOOKUP(B115,'[1]3'!B:J,9,0),"0")</f>
        <v>0</v>
      </c>
      <c r="AG115" s="103" t="str">
        <f>IFERROR(VLOOKUP(B115,'[1]3'!B:K,10,0),"0")</f>
        <v>0</v>
      </c>
      <c r="AH115" s="103" t="str">
        <f>IFERROR(VLOOKUP(B115,'[1]3'!B:L,11,0),"0")</f>
        <v>0</v>
      </c>
      <c r="AI115" s="101">
        <f t="shared" si="47"/>
        <v>0</v>
      </c>
      <c r="AJ115" s="103" t="str">
        <f>IFERROR(VLOOKUP(B115,'[1]4'!B:D,3,0),"0")</f>
        <v>0</v>
      </c>
      <c r="AK115" s="103" t="str">
        <f>IFERROR(VLOOKUP(B115,'[1]4'!B:E,4,0),"0")</f>
        <v>0</v>
      </c>
      <c r="AL115" s="103" t="str">
        <f>IFERROR(VLOOKUP(B115,'[1]4'!B:F,5,0),"0")</f>
        <v>0</v>
      </c>
      <c r="AM115" s="103" t="str">
        <f>IFERROR(VLOOKUP(B115,'[1]4'!B:J,9,0),"0")</f>
        <v>0</v>
      </c>
      <c r="AN115" s="103" t="str">
        <f>IFERROR(VLOOKUP(B115,'[1]4'!B:K,10,0),"0")</f>
        <v>0</v>
      </c>
      <c r="AO115" s="103" t="str">
        <f>IFERROR(VLOOKUP(B115,'[1]4'!B:L,11,0),"0")</f>
        <v>0</v>
      </c>
      <c r="AP115" s="101">
        <f t="shared" si="48"/>
        <v>0</v>
      </c>
      <c r="AQ115" s="103" t="str">
        <f>IFERROR(VLOOKUP(B115,'[1]5'!B:D,3,0),"0")</f>
        <v>0</v>
      </c>
      <c r="AR115" s="103" t="str">
        <f>IFERROR(VLOOKUP(B115,'[1]5'!B:E,4,0),"0")</f>
        <v>0</v>
      </c>
      <c r="AS115" s="103" t="str">
        <f>IFERROR(VLOOKUP(B115,'[1]5'!B:F,5,0),"0")</f>
        <v>0</v>
      </c>
      <c r="AT115" s="103" t="str">
        <f>IFERROR(VLOOKUP(B115,'[1]5'!B:J,9,0),"0")</f>
        <v>0</v>
      </c>
      <c r="AU115" s="103" t="str">
        <f>IFERROR(VLOOKUP(B115,'[1]5'!B:K,10,0),"0")</f>
        <v>0</v>
      </c>
      <c r="AV115" s="103" t="str">
        <f>IFERROR(VLOOKUP(B115,'[1]5'!B:L,11,0),"0")</f>
        <v>0</v>
      </c>
      <c r="AW115" s="101">
        <f t="shared" si="49"/>
        <v>0</v>
      </c>
      <c r="AX115" s="103" t="str">
        <f>IFERROR(VLOOKUP(B115,'[1]6'!B:D,3,0),"0")</f>
        <v>0</v>
      </c>
      <c r="AY115" s="103" t="str">
        <f>IFERROR(VLOOKUP(B115,'[1]6'!B:E,4,0),"0")</f>
        <v>0</v>
      </c>
      <c r="AZ115" s="103" t="str">
        <f>IFERROR(VLOOKUP(B115,'[1]6'!B:F,5,0),"0")</f>
        <v>0</v>
      </c>
      <c r="BA115" s="103" t="str">
        <f>IFERROR(VLOOKUP(B115,'[1]6'!B:J,9,0),"0")</f>
        <v>0</v>
      </c>
      <c r="BB115" s="103" t="str">
        <f>IFERROR(VLOOKUP(B115,'[1]6'!B:K,10,0),"0")</f>
        <v>0</v>
      </c>
      <c r="BC115" s="103" t="str">
        <f>IFERROR(VLOOKUP(B115,'[1]6'!B:L,11,0),"0")</f>
        <v>0</v>
      </c>
      <c r="BD115" s="101">
        <f t="shared" si="50"/>
        <v>0</v>
      </c>
      <c r="BE115" s="103" t="str">
        <f>IFERROR(VLOOKUP(B115,'[1]7'!B:D,3,0),"0")</f>
        <v>0</v>
      </c>
      <c r="BF115" s="103" t="str">
        <f>IFERROR(VLOOKUP(B115,'[1]7'!B:E,4,0),"0")</f>
        <v>0</v>
      </c>
      <c r="BG115" s="103" t="str">
        <f>IFERROR(VLOOKUP(B115,'[1]7'!B:F,5,0),"0")</f>
        <v>0</v>
      </c>
      <c r="BH115" s="103" t="str">
        <f>IFERROR(VLOOKUP(B115,'[1]7'!B:J,9,0),"0")</f>
        <v>0</v>
      </c>
      <c r="BI115" s="103" t="str">
        <f>IFERROR(VLOOKUP(B115,'[1]7'!B:K,10,0),"0")</f>
        <v>0</v>
      </c>
      <c r="BJ115" s="103" t="str">
        <f>IFERROR(VLOOKUP(B115,'[1]7'!B:L,11,0),"0")</f>
        <v>0</v>
      </c>
      <c r="BK115" s="101">
        <f t="shared" si="51"/>
        <v>0</v>
      </c>
      <c r="BL115" s="103" t="str">
        <f>IFERROR(VLOOKUP(B115,'[1]8'!B:D,3,0),"0")</f>
        <v>0</v>
      </c>
      <c r="BM115" s="103" t="str">
        <f>IFERROR(VLOOKUP(B115,'[1]8'!B:E,4,0),"0")</f>
        <v>0</v>
      </c>
      <c r="BN115" s="103" t="str">
        <f>IFERROR(VLOOKUP(B115,'[1]8'!B:F,5,0),"0")</f>
        <v>0</v>
      </c>
      <c r="BO115" s="103" t="str">
        <f>IFERROR(VLOOKUP(B115,'[1]8'!B:J,9,0),"0")</f>
        <v>0</v>
      </c>
      <c r="BP115" s="103" t="str">
        <f>IFERROR(VLOOKUP(B115,'[1]8'!B:K,10,0),"0")</f>
        <v>0</v>
      </c>
      <c r="BQ115" s="103" t="str">
        <f>IFERROR(VLOOKUP(B115,'[1]8'!B:L,11,0),"0")</f>
        <v>0</v>
      </c>
      <c r="BR115" s="101">
        <f t="shared" si="52"/>
        <v>0</v>
      </c>
      <c r="BS115" s="103" t="str">
        <f>IFERROR(VLOOKUP(B115,'[1]9'!B:D,3,0),"0")</f>
        <v>0</v>
      </c>
      <c r="BT115" s="103" t="str">
        <f>IFERROR(VLOOKUP(B115,'[1]9'!B:E,4,0),"0")</f>
        <v>0</v>
      </c>
      <c r="BU115" s="103" t="str">
        <f>IFERROR(VLOOKUP(B115,'[1]9'!B:F,5,0),"0")</f>
        <v>0</v>
      </c>
      <c r="BV115" s="103" t="str">
        <f>IFERROR(VLOOKUP(B115,'[1]9'!B:J,9,0),"0")</f>
        <v>0</v>
      </c>
      <c r="BW115" s="103" t="str">
        <f>IFERROR(VLOOKUP(B115,'[1]9'!B:K,10,0),"0")</f>
        <v>0</v>
      </c>
      <c r="BX115" s="103" t="str">
        <f>IFERROR(VLOOKUP(B115,'[1]9'!B:L,11,0),"0")</f>
        <v>0</v>
      </c>
      <c r="BY115" s="101">
        <f t="shared" si="53"/>
        <v>0</v>
      </c>
      <c r="BZ115" s="103" t="str">
        <f>IFERROR(VLOOKUP(B115,'[1]10'!B:D,3,0),"0")</f>
        <v>0</v>
      </c>
      <c r="CA115" s="103" t="str">
        <f>IFERROR(VLOOKUP(B115,'[1]10'!B:E,4,0),"0")</f>
        <v>0</v>
      </c>
      <c r="CB115" s="103" t="str">
        <f>IFERROR(VLOOKUP(B115,'[1]10'!B:F,5,0),"0")</f>
        <v>0</v>
      </c>
      <c r="CC115" s="103" t="str">
        <f>IFERROR(VLOOKUP(B115,'[1]10'!B:J,9,0),"0")</f>
        <v>0</v>
      </c>
      <c r="CD115" s="103" t="str">
        <f>IFERROR(VLOOKUP(B115,'[1]10'!B:K,10,0),"0")</f>
        <v>0</v>
      </c>
      <c r="CE115" s="103" t="str">
        <f>IFERROR(VLOOKUP(B115,'[1]10'!B:L,11,0),"0")</f>
        <v>0</v>
      </c>
      <c r="CF115" s="101">
        <f t="shared" si="54"/>
        <v>0</v>
      </c>
      <c r="CG115" s="103" t="str">
        <f>IFERROR(VLOOKUP(B115,'[1]11'!B:D,3,0),"0")</f>
        <v>0</v>
      </c>
      <c r="CH115" s="103" t="str">
        <f>IFERROR(VLOOKUP(B115,'[1]11'!B:E,4,0),"0")</f>
        <v>0</v>
      </c>
      <c r="CI115" s="103" t="str">
        <f>IFERROR(VLOOKUP(B115,'[1]11'!B:F,5,0),"0")</f>
        <v>0</v>
      </c>
      <c r="CJ115" s="103" t="str">
        <f>IFERROR(VLOOKUP(B115,'[1]11'!B:J,9,0),"0")</f>
        <v>0</v>
      </c>
      <c r="CK115" s="103" t="str">
        <f>IFERROR(VLOOKUP(B115,'[1]11'!B:K,10,0),"0")</f>
        <v>0</v>
      </c>
      <c r="CL115" s="103" t="str">
        <f>IFERROR(VLOOKUP(B115,'[1]11'!B:L,11,0),"0")</f>
        <v>0</v>
      </c>
      <c r="CM115" s="101">
        <f t="shared" si="55"/>
        <v>0</v>
      </c>
      <c r="CN115" s="103" t="str">
        <f>IFERROR(VLOOKUP(B115,'[1]12'!B:D,3,0),"0")</f>
        <v>0</v>
      </c>
      <c r="CO115" s="103" t="str">
        <f>IFERROR(VLOOKUP(B115,'[1]12'!B:E,4,0),"0")</f>
        <v>0</v>
      </c>
      <c r="CP115" s="103" t="str">
        <f>IFERROR(VLOOKUP(B115,'[1]12'!B:F,5,0),"0")</f>
        <v>0</v>
      </c>
      <c r="CQ115" s="103" t="str">
        <f>IFERROR(VLOOKUP(B115,'[1]12'!B:J,9,0),"0")</f>
        <v>0</v>
      </c>
      <c r="CR115" s="103" t="str">
        <f>IFERROR(VLOOKUP(B115,'[1]12'!B:K,10,0),"0")</f>
        <v>0</v>
      </c>
      <c r="CS115" s="103" t="str">
        <f>IFERROR(VLOOKUP(B115,'[1]12'!B:L,11,0),"0")</f>
        <v>0</v>
      </c>
      <c r="CT115" s="101">
        <f t="shared" si="56"/>
        <v>0</v>
      </c>
      <c r="CU115" s="103" t="str">
        <f>IFERROR(VLOOKUP(B115,'[1]13'!B:D,3,0),"0")</f>
        <v>0</v>
      </c>
      <c r="CV115" s="103" t="str">
        <f>IFERROR(VLOOKUP(B115,'[1]13'!B:E,4,0),"0")</f>
        <v>0</v>
      </c>
      <c r="CW115" s="103" t="str">
        <f>IFERROR(VLOOKUP(B115,'[1]13'!B:F,5,0),"0")</f>
        <v>0</v>
      </c>
      <c r="CX115" s="103" t="str">
        <f>IFERROR(VLOOKUP(B115,'[1]13'!B:J,9,0),"0")</f>
        <v>0</v>
      </c>
      <c r="CY115" s="103" t="str">
        <f>IFERROR(VLOOKUP(B115,'[1]13'!B:K,10,0),"0")</f>
        <v>0</v>
      </c>
      <c r="CZ115" s="103" t="str">
        <f>IFERROR(VLOOKUP(B115,'[1]13'!B:L,11,0),"0")</f>
        <v>0</v>
      </c>
      <c r="DA115" s="101">
        <f t="shared" si="57"/>
        <v>0</v>
      </c>
      <c r="DB115" s="103" t="str">
        <f>IFERROR(VLOOKUP(B115,'[1]14'!B:D,3,0),"0")</f>
        <v>0</v>
      </c>
      <c r="DC115" s="103" t="str">
        <f>IFERROR(VLOOKUP(B115,'[1]14'!B:E,4,0),"0")</f>
        <v>0</v>
      </c>
      <c r="DD115" s="103" t="str">
        <f>IFERROR(VLOOKUP(B115,'[1]14'!B:F,5,0),"0")</f>
        <v>0</v>
      </c>
      <c r="DE115" s="103" t="str">
        <f>IFERROR(VLOOKUP(B115,'[1]14'!B:J,9,0),"0")</f>
        <v>0</v>
      </c>
      <c r="DF115" s="103" t="str">
        <f>IFERROR(VLOOKUP(B115,'[1]14'!B:K,10,0),"0")</f>
        <v>0</v>
      </c>
      <c r="DG115" s="103" t="str">
        <f>IFERROR(VLOOKUP(B115,'[1]14'!B:L,11,0),"0")</f>
        <v>0</v>
      </c>
      <c r="DH115" s="101">
        <f t="shared" si="58"/>
        <v>0</v>
      </c>
      <c r="DI115" s="103" t="str">
        <f>IFERROR(VLOOKUP(B115,'[1]15'!B:D,3,0),"0")</f>
        <v>0</v>
      </c>
      <c r="DJ115" s="103" t="str">
        <f>IFERROR(VLOOKUP(B115,'[1]15'!B:E,4,0),"0")</f>
        <v>0</v>
      </c>
      <c r="DK115" s="103" t="str">
        <f>IFERROR(VLOOKUP(B115,'[1]15'!B:F,5,0),"0")</f>
        <v>0</v>
      </c>
      <c r="DL115" s="103" t="str">
        <f>IFERROR(VLOOKUP(B115,'[1]15'!B:J,9,0),"0")</f>
        <v>0</v>
      </c>
      <c r="DM115" s="103" t="str">
        <f>IFERROR(VLOOKUP(B115,'[1]15'!B:K,10,0),"0")</f>
        <v>0</v>
      </c>
      <c r="DN115" s="103" t="str">
        <f>IFERROR(VLOOKUP(B115,'[1]15'!B:L,11,0),"0")</f>
        <v>0</v>
      </c>
      <c r="DO115" s="101">
        <f t="shared" si="59"/>
        <v>0</v>
      </c>
      <c r="DP115" s="103" t="str">
        <f>IFERROR(VLOOKUP(B115,'[1]16'!B:D,3,0),"0")</f>
        <v>0</v>
      </c>
      <c r="DQ115" s="103" t="str">
        <f>IFERROR(VLOOKUP(B115,'[1]16'!B:E,4,0),"0")</f>
        <v>0</v>
      </c>
      <c r="DR115" s="103" t="str">
        <f>IFERROR(VLOOKUP(B115,'[1]16'!B:F,5,0),"0")</f>
        <v>0</v>
      </c>
      <c r="DS115" s="103" t="str">
        <f>IFERROR(VLOOKUP(B115,'[1]16'!B:J,9,0),"0")</f>
        <v>0</v>
      </c>
      <c r="DT115" s="103" t="str">
        <f>IFERROR(VLOOKUP(B115,'[1]16'!B:K,10,0),"0")</f>
        <v>0</v>
      </c>
      <c r="DU115" s="103" t="str">
        <f>IFERROR(VLOOKUP(B115,'[1]16'!B:L,11,0),"0")</f>
        <v>0</v>
      </c>
      <c r="DV115" s="101">
        <f t="shared" si="60"/>
        <v>0</v>
      </c>
      <c r="DW115" s="103" t="str">
        <f>IFERROR(VLOOKUP(B115,'[1]17'!B:D,3,0),"0")</f>
        <v>0</v>
      </c>
      <c r="DX115" s="103" t="str">
        <f>IFERROR(VLOOKUP(B115,'[1]17'!B:E,4,0),"0")</f>
        <v>0</v>
      </c>
      <c r="DY115" s="103" t="str">
        <f>IFERROR(VLOOKUP(B115,'[1]17'!B:F,5,0),"0")</f>
        <v>0</v>
      </c>
      <c r="DZ115" s="103" t="str">
        <f>IFERROR(VLOOKUP(B115,'[1]17'!B:J,9,0),"0")</f>
        <v>0</v>
      </c>
      <c r="EA115" s="103" t="str">
        <f>IFERROR(VLOOKUP(B115,'[1]17'!B:K,10,0),"0")</f>
        <v>0</v>
      </c>
      <c r="EB115" s="103" t="str">
        <f>IFERROR(VLOOKUP(B115,'[1]17'!B:L,11,0),"0")</f>
        <v>0</v>
      </c>
      <c r="EC115" s="101">
        <f t="shared" si="61"/>
        <v>0</v>
      </c>
      <c r="ED115" s="103" t="str">
        <f>IFERROR(VLOOKUP(B115,'[1]18'!B:D,3,0),"0")</f>
        <v>0</v>
      </c>
      <c r="EE115" s="103" t="str">
        <f>IFERROR(VLOOKUP(B115,'[1]18'!B:E,4,0),"0")</f>
        <v>0</v>
      </c>
      <c r="EF115" s="103" t="str">
        <f>IFERROR(VLOOKUP(B115,'[1]18'!B:F,5,0),"0")</f>
        <v>0</v>
      </c>
      <c r="EG115" s="103" t="str">
        <f>IFERROR(VLOOKUP(B115,'[1]18'!B:J,9,0),"0")</f>
        <v>0</v>
      </c>
      <c r="EH115" s="103" t="str">
        <f>IFERROR(VLOOKUP(B115,'[1]18'!B:K,10,0),"0")</f>
        <v>0</v>
      </c>
      <c r="EI115" s="103" t="str">
        <f>IFERROR(VLOOKUP(B115,'[1]18'!B:L,11,0),"0")</f>
        <v>0</v>
      </c>
      <c r="EJ115" s="101">
        <f t="shared" si="62"/>
        <v>0</v>
      </c>
      <c r="EK115" s="103" t="str">
        <f>IFERROR(VLOOKUP(B115,'[1]19'!B:D,3,0),"0")</f>
        <v>0</v>
      </c>
      <c r="EL115" s="103" t="str">
        <f>IFERROR(VLOOKUP(B115,'[1]19'!B:E,4,0),"0")</f>
        <v>0</v>
      </c>
      <c r="EM115" s="103" t="str">
        <f>IFERROR(VLOOKUP(B115,'[1]19'!B:F,5,0),"0")</f>
        <v>0</v>
      </c>
      <c r="EN115" s="103" t="str">
        <f>IFERROR(VLOOKUP(B115,'[1]19'!B:J,9,0),"0")</f>
        <v>0</v>
      </c>
      <c r="EO115" s="103" t="str">
        <f>IFERROR(VLOOKUP(B115,'[1]19'!B:K,10,0),"0")</f>
        <v>0</v>
      </c>
      <c r="EP115" s="103" t="str">
        <f>IFERROR(VLOOKUP(B115,'[1]19'!B:L,11,0),"0")</f>
        <v>0</v>
      </c>
      <c r="EQ115" s="101">
        <f t="shared" si="63"/>
        <v>0</v>
      </c>
      <c r="ER115" s="103" t="str">
        <f>IFERROR(VLOOKUP(B115,'[1]20'!B:D,3,0),"0")</f>
        <v>0</v>
      </c>
      <c r="ES115" s="103" t="str">
        <f>IFERROR(VLOOKUP(B115,'[1]20'!B:E,4,0),"0")</f>
        <v>0</v>
      </c>
      <c r="ET115" s="103" t="str">
        <f>IFERROR(VLOOKUP(B115,'[1]20'!B:F,5,0),"0")</f>
        <v>0</v>
      </c>
      <c r="EU115" s="103" t="str">
        <f>IFERROR(VLOOKUP(B115,'[1]20'!B:J,9,0),"0")</f>
        <v>0</v>
      </c>
      <c r="EV115" s="103" t="str">
        <f>IFERROR(VLOOKUP(B115,'[1]20'!B:K,10,0),"0")</f>
        <v>0</v>
      </c>
      <c r="EW115" s="103" t="str">
        <f>IFERROR(VLOOKUP(B115,'[1]20'!B:L,11,0),"0")</f>
        <v>0</v>
      </c>
      <c r="EX115" s="101">
        <f t="shared" si="64"/>
        <v>0</v>
      </c>
      <c r="EY115" s="103" t="str">
        <f>IFERROR(VLOOKUP(B115,'[1]21'!B:D,3,0),"0")</f>
        <v>0</v>
      </c>
      <c r="EZ115" s="103" t="str">
        <f>IFERROR(VLOOKUP(B115,'[1]21'!B:E,4,0),"0")</f>
        <v>0</v>
      </c>
      <c r="FA115" s="103" t="str">
        <f>IFERROR(VLOOKUP(B115,'[1]21'!B:F,5,0),"0")</f>
        <v>0</v>
      </c>
      <c r="FB115" s="103" t="str">
        <f>IFERROR(VLOOKUP(B115,'[1]21'!B:J,9,0),"0")</f>
        <v>0</v>
      </c>
      <c r="FC115" s="103" t="str">
        <f>IFERROR(VLOOKUP(B115,'[1]21'!B:K,10,0),"0")</f>
        <v>0</v>
      </c>
      <c r="FD115" s="103" t="str">
        <f>IFERROR(VLOOKUP(B115,'[1]21'!B:L,11,0),"0")</f>
        <v>0</v>
      </c>
      <c r="FE115" s="101">
        <f t="shared" si="65"/>
        <v>0</v>
      </c>
      <c r="FF115" s="103" t="str">
        <f>IFERROR(VLOOKUP(B115,'[1]22'!B:D,3,0),"0")</f>
        <v>0</v>
      </c>
      <c r="FG115" s="103" t="str">
        <f>IFERROR(VLOOKUP(B115,'[1]22'!B:E,4,0),"0")</f>
        <v>0</v>
      </c>
      <c r="FH115" s="103" t="str">
        <f>IFERROR(VLOOKUP(B115,'[1]22'!B:F,5,0),"0")</f>
        <v>0</v>
      </c>
      <c r="FI115" s="103" t="str">
        <f>IFERROR(VLOOKUP(B115,'[1]22'!B:J,9,0),"0")</f>
        <v>0</v>
      </c>
      <c r="FJ115" s="103" t="str">
        <f>IFERROR(VLOOKUP(B115,'[1]22'!B:K,10,0),"0")</f>
        <v>0</v>
      </c>
      <c r="FK115" s="103" t="str">
        <f>IFERROR(VLOOKUP(B115,'[1]22'!B:L,11,0),"0")</f>
        <v>0</v>
      </c>
      <c r="FL115" s="101">
        <f t="shared" si="66"/>
        <v>0</v>
      </c>
      <c r="FM115" s="103" t="str">
        <f>IFERROR(VLOOKUP(B115,'[1]23'!B:D,3,0),"0")</f>
        <v>0</v>
      </c>
      <c r="FN115" s="103" t="str">
        <f>IFERROR(VLOOKUP(B115,'[1]23'!B:E,4,0),"0")</f>
        <v>0</v>
      </c>
      <c r="FO115" s="103" t="str">
        <f>IFERROR(VLOOKUP(B115,'[1]23'!B:F,5,0),"0")</f>
        <v>0</v>
      </c>
      <c r="FP115" s="103" t="str">
        <f>IFERROR(VLOOKUP(B115,'[1]23'!B:J,9,0),"0")</f>
        <v>0</v>
      </c>
      <c r="FQ115" s="103" t="str">
        <f>IFERROR(VLOOKUP(B115,'[1]23'!B:K,10,0),"0")</f>
        <v>0</v>
      </c>
      <c r="FR115" s="103" t="str">
        <f>IFERROR(VLOOKUP(B115,'[1]23'!B:L,11,0),"0")</f>
        <v>0</v>
      </c>
      <c r="FS115" s="101">
        <f t="shared" si="67"/>
        <v>0</v>
      </c>
      <c r="FT115" s="103" t="str">
        <f>IFERROR(VLOOKUP(B115,'[1]24'!B:D,3,0),"0")</f>
        <v>0</v>
      </c>
      <c r="FU115" s="103" t="str">
        <f>IFERROR(VLOOKUP(B115,'[1]24'!B:E,4,0),"0")</f>
        <v>0</v>
      </c>
      <c r="FV115" s="103" t="str">
        <f>IFERROR(VLOOKUP(B115,'[1]24'!B:F,5,0),"0")</f>
        <v>0</v>
      </c>
      <c r="FW115" s="103" t="str">
        <f>IFERROR(VLOOKUP(B115,'[1]24'!B:J,9,0),"0")</f>
        <v>0</v>
      </c>
      <c r="FX115" s="103" t="str">
        <f>IFERROR(VLOOKUP(B115,'[1]24'!B:K,10,0),"0")</f>
        <v>0</v>
      </c>
      <c r="FY115" s="103" t="str">
        <f>IFERROR(VLOOKUP(B115,'[1]24'!B:L,11,0),"0")</f>
        <v>0</v>
      </c>
      <c r="FZ115" s="101">
        <f t="shared" si="68"/>
        <v>0</v>
      </c>
      <c r="GA115" s="103" t="str">
        <f>IFERROR(VLOOKUP(B115,'[1]25'!B:D,3,0),"0")</f>
        <v>0</v>
      </c>
      <c r="GB115" s="103" t="str">
        <f>IFERROR(VLOOKUP(B115,'[1]25'!B:E,4,0),"0")</f>
        <v>0</v>
      </c>
      <c r="GC115" s="103" t="str">
        <f>IFERROR(VLOOKUP(B115,'[1]25'!B:F,5,0),"0")</f>
        <v>0</v>
      </c>
      <c r="GD115" s="103" t="str">
        <f>IFERROR(VLOOKUP(B115,'[1]25'!B:J,9,0),"0")</f>
        <v>0</v>
      </c>
      <c r="GE115" s="103" t="str">
        <f>IFERROR(VLOOKUP(B115,'[1]25'!B:K,10,0),"0")</f>
        <v>0</v>
      </c>
      <c r="GF115" s="103" t="str">
        <f>IFERROR(VLOOKUP(B115,'[1]25'!B:L,11,0),"0")</f>
        <v>0</v>
      </c>
      <c r="GG115" s="101">
        <f t="shared" si="69"/>
        <v>0</v>
      </c>
      <c r="GH115" s="103" t="str">
        <f>IFERROR(VLOOKUP(B115,'[1]26'!B:D,3,0),"0")</f>
        <v>0</v>
      </c>
      <c r="GI115" s="103" t="str">
        <f>IFERROR(VLOOKUP(B115,'[1]26'!B:E,4,0),"0")</f>
        <v>0</v>
      </c>
      <c r="GJ115" s="103" t="str">
        <f>IFERROR(VLOOKUP(B115,'[1]26'!B:F,5,0),"0")</f>
        <v>0</v>
      </c>
      <c r="GK115" s="103" t="str">
        <f>IFERROR(VLOOKUP(B115,'[1]26'!B:J,9,0),"0")</f>
        <v>0</v>
      </c>
      <c r="GL115" s="103" t="str">
        <f>IFERROR(VLOOKUP(B115,'[1]26'!B:K,10,0),"0")</f>
        <v>0</v>
      </c>
      <c r="GM115" s="103" t="str">
        <f>IFERROR(VLOOKUP(B115,'[1]26'!B:L,11,0),"0")</f>
        <v>0</v>
      </c>
      <c r="GN115" s="101">
        <f t="shared" si="70"/>
        <v>0</v>
      </c>
      <c r="GO115" s="103" t="str">
        <f>IFERROR(VLOOKUP(B115,'[1]27'!B:D,3,0),"0")</f>
        <v>0</v>
      </c>
      <c r="GP115" s="103" t="str">
        <f>IFERROR(VLOOKUP(B115,'[1]27'!B:E,4,0),"0")</f>
        <v>0</v>
      </c>
      <c r="GQ115" s="103" t="str">
        <f>IFERROR(VLOOKUP(B115,'[1]27'!B:F,5,0),"0")</f>
        <v>0</v>
      </c>
      <c r="GR115" s="103" t="str">
        <f>IFERROR(VLOOKUP(B115,'[1]27'!B:J,9,0),"0")</f>
        <v>0</v>
      </c>
      <c r="GS115" s="103" t="str">
        <f>IFERROR(VLOOKUP(B115,'[1]27'!B:K,10,0),"0")</f>
        <v>0</v>
      </c>
      <c r="GT115" s="103" t="str">
        <f>IFERROR(VLOOKUP(B115,'[1]27'!B:L,11,0),"0")</f>
        <v>0</v>
      </c>
      <c r="GU115" s="101">
        <f t="shared" si="71"/>
        <v>0</v>
      </c>
      <c r="GV115" s="103" t="str">
        <f>IFERROR(VLOOKUP(B115,'[1]28'!B:D,3,0),"0")</f>
        <v>0</v>
      </c>
      <c r="GW115" s="103" t="str">
        <f>IFERROR(VLOOKUP(B115,'[1]28'!B:E,4,0),"0")</f>
        <v>0</v>
      </c>
      <c r="GX115" s="103" t="str">
        <f>IFERROR(VLOOKUP(B115,'[1]28'!B:F,5,0),"0")</f>
        <v>0</v>
      </c>
      <c r="GY115" s="103" t="str">
        <f>IFERROR(VLOOKUP(B115,'[1]28'!B:J,9,0),"0")</f>
        <v>0</v>
      </c>
      <c r="GZ115" s="103" t="str">
        <f>IFERROR(VLOOKUP(B115,'[1]28'!B:K,10,0),"0")</f>
        <v>0</v>
      </c>
      <c r="HA115" s="103" t="str">
        <f>IFERROR(VLOOKUP(B115,'[1]28'!B:L,11,0),"0")</f>
        <v>0</v>
      </c>
      <c r="HB115" s="101">
        <f t="shared" si="72"/>
        <v>0</v>
      </c>
      <c r="HC115" s="103" t="str">
        <f>IFERROR(VLOOKUP(B115,'[1]29'!B:D,3,0),"0")</f>
        <v>0</v>
      </c>
      <c r="HD115" s="103" t="str">
        <f>IFERROR(VLOOKUP(B115,'[1]29'!B:E,4,0),"0")</f>
        <v>0</v>
      </c>
      <c r="HE115" s="103" t="str">
        <f>IFERROR(VLOOKUP(B115,'[1]29'!B:F,5,0),"0")</f>
        <v>0</v>
      </c>
      <c r="HF115" s="103" t="str">
        <f>IFERROR(VLOOKUP(B115,'[1]29'!B:J,9,0),"0")</f>
        <v>0</v>
      </c>
      <c r="HG115" s="103" t="str">
        <f>IFERROR(VLOOKUP(B115,'[1]29'!B:K,10,0),"0")</f>
        <v>0</v>
      </c>
      <c r="HH115" s="103" t="str">
        <f>IFERROR(VLOOKUP(B115,'[1]29'!B:L,11,0),"0")</f>
        <v>0</v>
      </c>
      <c r="HI115" s="101">
        <f t="shared" si="73"/>
        <v>0</v>
      </c>
      <c r="HJ115" s="103" t="str">
        <f>IFERROR(VLOOKUP(B115,'[1]30'!B:D,3,0),"0")</f>
        <v>0</v>
      </c>
      <c r="HK115" s="103" t="str">
        <f>IFERROR(VLOOKUP(B115,'[1]30'!B:E,4,0),"0")</f>
        <v>0</v>
      </c>
      <c r="HL115" s="103" t="str">
        <f>IFERROR(VLOOKUP(B115,'[1]30'!B:F,5,0),"0")</f>
        <v>0</v>
      </c>
      <c r="HM115" s="103" t="str">
        <f>IFERROR(VLOOKUP(B115,'[1]30'!B:J,9,0),"0")</f>
        <v>0</v>
      </c>
      <c r="HN115" s="103" t="str">
        <f>IFERROR(VLOOKUP(B115,'[1]30'!B:K,10,0),"0")</f>
        <v>0</v>
      </c>
      <c r="HO115" s="103" t="str">
        <f>IFERROR(VLOOKUP(B115,'[1]30'!B:L,11,0),"0")</f>
        <v>0</v>
      </c>
      <c r="HP115" s="101">
        <f t="shared" si="74"/>
        <v>0</v>
      </c>
      <c r="HQ115" s="103">
        <f>IFERROR(VLOOKUP(B115,'[1]31'!B:D,3,0),"0")</f>
        <v>6</v>
      </c>
      <c r="HR115" s="103">
        <f>IFERROR(VLOOKUP(B115,'[1]31'!B:E,4,0),"0")</f>
        <v>0</v>
      </c>
      <c r="HS115" s="103">
        <f>IFERROR(VLOOKUP(B115,'[1]31'!B:F,5,0),"0")</f>
        <v>0</v>
      </c>
      <c r="HT115" s="103">
        <f>IFERROR(VLOOKUP(B115,'[1]31'!B:J,9,0),"0")</f>
        <v>0</v>
      </c>
      <c r="HU115" s="103">
        <f>IFERROR(VLOOKUP(B115,'[1]31'!B:K,10,0),"0")</f>
        <v>0</v>
      </c>
      <c r="HV115" s="103">
        <f>IFERROR(VLOOKUP(B115,'[1]31'!B:L,11,0),"0")</f>
        <v>0</v>
      </c>
      <c r="HW115" s="101">
        <f t="shared" si="75"/>
        <v>6</v>
      </c>
    </row>
    <row r="116" spans="1:231" x14ac:dyDescent="0.6">
      <c r="A116" s="83">
        <v>109</v>
      </c>
      <c r="B116" s="83">
        <v>1005995</v>
      </c>
      <c r="C116" s="84" t="s">
        <v>16525</v>
      </c>
      <c r="D116" s="83" t="s">
        <v>169</v>
      </c>
      <c r="E116" s="13">
        <v>20.18</v>
      </c>
      <c r="F116" s="99">
        <f t="shared" si="77"/>
        <v>121.08</v>
      </c>
      <c r="G116" s="100">
        <f t="shared" si="78"/>
        <v>6</v>
      </c>
      <c r="H116" s="100">
        <f t="shared" si="78"/>
        <v>0</v>
      </c>
      <c r="I116" s="100">
        <f t="shared" si="78"/>
        <v>0</v>
      </c>
      <c r="J116" s="100">
        <f t="shared" si="78"/>
        <v>0</v>
      </c>
      <c r="K116" s="100">
        <f t="shared" si="78"/>
        <v>0</v>
      </c>
      <c r="L116" s="100">
        <f t="shared" si="78"/>
        <v>0</v>
      </c>
      <c r="M116" s="101">
        <f t="shared" si="79"/>
        <v>6</v>
      </c>
      <c r="N116" s="102">
        <f t="shared" si="43"/>
        <v>6</v>
      </c>
      <c r="O116" s="103" t="str">
        <f>IFERROR(VLOOKUP(B116,'[1]1'!B:D,3,0),"0")</f>
        <v>0</v>
      </c>
      <c r="P116" s="103" t="str">
        <f>IFERROR(VLOOKUP(B116,'[1]1'!B:E,4,0),"0")</f>
        <v>0</v>
      </c>
      <c r="Q116" s="103" t="str">
        <f>IFERROR(VLOOKUP(B116,'[1]1'!B:F,5,0),"0")</f>
        <v>0</v>
      </c>
      <c r="R116" s="103" t="str">
        <f>IFERROR(VLOOKUP(B116,'[1]1'!B:J,9,0),"0")</f>
        <v>0</v>
      </c>
      <c r="S116" s="103" t="str">
        <f>IFERROR(VLOOKUP(B116,'[1]1'!B:K,10,0),"0")</f>
        <v>0</v>
      </c>
      <c r="T116" s="103" t="str">
        <f>IFERROR(VLOOKUP(B116,'[1]1'!B:L,11,0),"0")</f>
        <v>0</v>
      </c>
      <c r="U116" s="101">
        <f t="shared" si="45"/>
        <v>0</v>
      </c>
      <c r="V116" s="103" t="str">
        <f>IFERROR(VLOOKUP(B116,'[1]2'!B:D,3,0),"0")</f>
        <v>0</v>
      </c>
      <c r="W116" s="103" t="str">
        <f>IFERROR(VLOOKUP(B116,'[1]2'!B:E,4,0),"0")</f>
        <v>0</v>
      </c>
      <c r="X116" s="103" t="str">
        <f>IFERROR(VLOOKUP(B116,'[1]2'!B:F,5,0),"0")</f>
        <v>0</v>
      </c>
      <c r="Y116" s="103" t="str">
        <f>IFERROR(VLOOKUP(B116,'[1]2'!B:J,9,0),"0")</f>
        <v>0</v>
      </c>
      <c r="Z116" s="103" t="str">
        <f>IFERROR(VLOOKUP(B116,'[1]2'!B:K,10,0),"0")</f>
        <v>0</v>
      </c>
      <c r="AA116" s="103" t="str">
        <f>IFERROR(VLOOKUP(B116,'[1]2'!B:L,11,0),"0")</f>
        <v>0</v>
      </c>
      <c r="AB116" s="101">
        <f t="shared" si="46"/>
        <v>0</v>
      </c>
      <c r="AC116" s="103" t="str">
        <f>IFERROR(VLOOKUP(B116,'[1]3'!B:D,3,0),"0")</f>
        <v>0</v>
      </c>
      <c r="AD116" s="103" t="str">
        <f>IFERROR(VLOOKUP(B116,'[1]3'!B:E,4,0),"0")</f>
        <v>0</v>
      </c>
      <c r="AE116" s="103" t="str">
        <f>IFERROR(VLOOKUP(B116,'[1]3'!B:F,5,0),"0")</f>
        <v>0</v>
      </c>
      <c r="AF116" s="103" t="str">
        <f>IFERROR(VLOOKUP(B116,'[1]3'!B:J,9,0),"0")</f>
        <v>0</v>
      </c>
      <c r="AG116" s="103" t="str">
        <f>IFERROR(VLOOKUP(B116,'[1]3'!B:K,10,0),"0")</f>
        <v>0</v>
      </c>
      <c r="AH116" s="103" t="str">
        <f>IFERROR(VLOOKUP(B116,'[1]3'!B:L,11,0),"0")</f>
        <v>0</v>
      </c>
      <c r="AI116" s="101">
        <f t="shared" si="47"/>
        <v>0</v>
      </c>
      <c r="AJ116" s="103" t="str">
        <f>IFERROR(VLOOKUP(B116,'[1]4'!B:D,3,0),"0")</f>
        <v>0</v>
      </c>
      <c r="AK116" s="103" t="str">
        <f>IFERROR(VLOOKUP(B116,'[1]4'!B:E,4,0),"0")</f>
        <v>0</v>
      </c>
      <c r="AL116" s="103" t="str">
        <f>IFERROR(VLOOKUP(B116,'[1]4'!B:F,5,0),"0")</f>
        <v>0</v>
      </c>
      <c r="AM116" s="103" t="str">
        <f>IFERROR(VLOOKUP(B116,'[1]4'!B:J,9,0),"0")</f>
        <v>0</v>
      </c>
      <c r="AN116" s="103" t="str">
        <f>IFERROR(VLOOKUP(B116,'[1]4'!B:K,10,0),"0")</f>
        <v>0</v>
      </c>
      <c r="AO116" s="103" t="str">
        <f>IFERROR(VLOOKUP(B116,'[1]4'!B:L,11,0),"0")</f>
        <v>0</v>
      </c>
      <c r="AP116" s="101">
        <f t="shared" si="48"/>
        <v>0</v>
      </c>
      <c r="AQ116" s="103" t="str">
        <f>IFERROR(VLOOKUP(B116,'[1]5'!B:D,3,0),"0")</f>
        <v>0</v>
      </c>
      <c r="AR116" s="103" t="str">
        <f>IFERROR(VLOOKUP(B116,'[1]5'!B:E,4,0),"0")</f>
        <v>0</v>
      </c>
      <c r="AS116" s="103" t="str">
        <f>IFERROR(VLOOKUP(B116,'[1]5'!B:F,5,0),"0")</f>
        <v>0</v>
      </c>
      <c r="AT116" s="103" t="str">
        <f>IFERROR(VLOOKUP(B116,'[1]5'!B:J,9,0),"0")</f>
        <v>0</v>
      </c>
      <c r="AU116" s="103" t="str">
        <f>IFERROR(VLOOKUP(B116,'[1]5'!B:K,10,0),"0")</f>
        <v>0</v>
      </c>
      <c r="AV116" s="103" t="str">
        <f>IFERROR(VLOOKUP(B116,'[1]5'!B:L,11,0),"0")</f>
        <v>0</v>
      </c>
      <c r="AW116" s="101">
        <f t="shared" si="49"/>
        <v>0</v>
      </c>
      <c r="AX116" s="103" t="str">
        <f>IFERROR(VLOOKUP(B116,'[1]6'!B:D,3,0),"0")</f>
        <v>0</v>
      </c>
      <c r="AY116" s="103" t="str">
        <f>IFERROR(VLOOKUP(B116,'[1]6'!B:E,4,0),"0")</f>
        <v>0</v>
      </c>
      <c r="AZ116" s="103" t="str">
        <f>IFERROR(VLOOKUP(B116,'[1]6'!B:F,5,0),"0")</f>
        <v>0</v>
      </c>
      <c r="BA116" s="103" t="str">
        <f>IFERROR(VLOOKUP(B116,'[1]6'!B:J,9,0),"0")</f>
        <v>0</v>
      </c>
      <c r="BB116" s="103" t="str">
        <f>IFERROR(VLOOKUP(B116,'[1]6'!B:K,10,0),"0")</f>
        <v>0</v>
      </c>
      <c r="BC116" s="103" t="str">
        <f>IFERROR(VLOOKUP(B116,'[1]6'!B:L,11,0),"0")</f>
        <v>0</v>
      </c>
      <c r="BD116" s="101">
        <f t="shared" si="50"/>
        <v>0</v>
      </c>
      <c r="BE116" s="103" t="str">
        <f>IFERROR(VLOOKUP(B116,'[1]7'!B:D,3,0),"0")</f>
        <v>0</v>
      </c>
      <c r="BF116" s="103" t="str">
        <f>IFERROR(VLOOKUP(B116,'[1]7'!B:E,4,0),"0")</f>
        <v>0</v>
      </c>
      <c r="BG116" s="103" t="str">
        <f>IFERROR(VLOOKUP(B116,'[1]7'!B:F,5,0),"0")</f>
        <v>0</v>
      </c>
      <c r="BH116" s="103" t="str">
        <f>IFERROR(VLOOKUP(B116,'[1]7'!B:J,9,0),"0")</f>
        <v>0</v>
      </c>
      <c r="BI116" s="103" t="str">
        <f>IFERROR(VLOOKUP(B116,'[1]7'!B:K,10,0),"0")</f>
        <v>0</v>
      </c>
      <c r="BJ116" s="103" t="str">
        <f>IFERROR(VLOOKUP(B116,'[1]7'!B:L,11,0),"0")</f>
        <v>0</v>
      </c>
      <c r="BK116" s="101">
        <f t="shared" si="51"/>
        <v>0</v>
      </c>
      <c r="BL116" s="103" t="str">
        <f>IFERROR(VLOOKUP(B116,'[1]8'!B:D,3,0),"0")</f>
        <v>0</v>
      </c>
      <c r="BM116" s="103" t="str">
        <f>IFERROR(VLOOKUP(B116,'[1]8'!B:E,4,0),"0")</f>
        <v>0</v>
      </c>
      <c r="BN116" s="103" t="str">
        <f>IFERROR(VLOOKUP(B116,'[1]8'!B:F,5,0),"0")</f>
        <v>0</v>
      </c>
      <c r="BO116" s="103" t="str">
        <f>IFERROR(VLOOKUP(B116,'[1]8'!B:J,9,0),"0")</f>
        <v>0</v>
      </c>
      <c r="BP116" s="103" t="str">
        <f>IFERROR(VLOOKUP(B116,'[1]8'!B:K,10,0),"0")</f>
        <v>0</v>
      </c>
      <c r="BQ116" s="103" t="str">
        <f>IFERROR(VLOOKUP(B116,'[1]8'!B:L,11,0),"0")</f>
        <v>0</v>
      </c>
      <c r="BR116" s="101">
        <f t="shared" si="52"/>
        <v>0</v>
      </c>
      <c r="BS116" s="103" t="str">
        <f>IFERROR(VLOOKUP(B116,'[1]9'!B:D,3,0),"0")</f>
        <v>0</v>
      </c>
      <c r="BT116" s="103" t="str">
        <f>IFERROR(VLOOKUP(B116,'[1]9'!B:E,4,0),"0")</f>
        <v>0</v>
      </c>
      <c r="BU116" s="103" t="str">
        <f>IFERROR(VLOOKUP(B116,'[1]9'!B:F,5,0),"0")</f>
        <v>0</v>
      </c>
      <c r="BV116" s="103" t="str">
        <f>IFERROR(VLOOKUP(B116,'[1]9'!B:J,9,0),"0")</f>
        <v>0</v>
      </c>
      <c r="BW116" s="103" t="str">
        <f>IFERROR(VLOOKUP(B116,'[1]9'!B:K,10,0),"0")</f>
        <v>0</v>
      </c>
      <c r="BX116" s="103" t="str">
        <f>IFERROR(VLOOKUP(B116,'[1]9'!B:L,11,0),"0")</f>
        <v>0</v>
      </c>
      <c r="BY116" s="101">
        <f t="shared" si="53"/>
        <v>0</v>
      </c>
      <c r="BZ116" s="103" t="str">
        <f>IFERROR(VLOOKUP(B116,'[1]10'!B:D,3,0),"0")</f>
        <v>0</v>
      </c>
      <c r="CA116" s="103" t="str">
        <f>IFERROR(VLOOKUP(B116,'[1]10'!B:E,4,0),"0")</f>
        <v>0</v>
      </c>
      <c r="CB116" s="103" t="str">
        <f>IFERROR(VLOOKUP(B116,'[1]10'!B:F,5,0),"0")</f>
        <v>0</v>
      </c>
      <c r="CC116" s="103" t="str">
        <f>IFERROR(VLOOKUP(B116,'[1]10'!B:J,9,0),"0")</f>
        <v>0</v>
      </c>
      <c r="CD116" s="103" t="str">
        <f>IFERROR(VLOOKUP(B116,'[1]10'!B:K,10,0),"0")</f>
        <v>0</v>
      </c>
      <c r="CE116" s="103" t="str">
        <f>IFERROR(VLOOKUP(B116,'[1]10'!B:L,11,0),"0")</f>
        <v>0</v>
      </c>
      <c r="CF116" s="101">
        <f t="shared" si="54"/>
        <v>0</v>
      </c>
      <c r="CG116" s="103" t="str">
        <f>IFERROR(VLOOKUP(B116,'[1]11'!B:D,3,0),"0")</f>
        <v>0</v>
      </c>
      <c r="CH116" s="103" t="str">
        <f>IFERROR(VLOOKUP(B116,'[1]11'!B:E,4,0),"0")</f>
        <v>0</v>
      </c>
      <c r="CI116" s="103" t="str">
        <f>IFERROR(VLOOKUP(B116,'[1]11'!B:F,5,0),"0")</f>
        <v>0</v>
      </c>
      <c r="CJ116" s="103" t="str">
        <f>IFERROR(VLOOKUP(B116,'[1]11'!B:J,9,0),"0")</f>
        <v>0</v>
      </c>
      <c r="CK116" s="103" t="str">
        <f>IFERROR(VLOOKUP(B116,'[1]11'!B:K,10,0),"0")</f>
        <v>0</v>
      </c>
      <c r="CL116" s="103" t="str">
        <f>IFERROR(VLOOKUP(B116,'[1]11'!B:L,11,0),"0")</f>
        <v>0</v>
      </c>
      <c r="CM116" s="101">
        <f t="shared" si="55"/>
        <v>0</v>
      </c>
      <c r="CN116" s="103" t="str">
        <f>IFERROR(VLOOKUP(B116,'[1]12'!B:D,3,0),"0")</f>
        <v>0</v>
      </c>
      <c r="CO116" s="103" t="str">
        <f>IFERROR(VLOOKUP(B116,'[1]12'!B:E,4,0),"0")</f>
        <v>0</v>
      </c>
      <c r="CP116" s="103" t="str">
        <f>IFERROR(VLOOKUP(B116,'[1]12'!B:F,5,0),"0")</f>
        <v>0</v>
      </c>
      <c r="CQ116" s="103" t="str">
        <f>IFERROR(VLOOKUP(B116,'[1]12'!B:J,9,0),"0")</f>
        <v>0</v>
      </c>
      <c r="CR116" s="103" t="str">
        <f>IFERROR(VLOOKUP(B116,'[1]12'!B:K,10,0),"0")</f>
        <v>0</v>
      </c>
      <c r="CS116" s="103" t="str">
        <f>IFERROR(VLOOKUP(B116,'[1]12'!B:L,11,0),"0")</f>
        <v>0</v>
      </c>
      <c r="CT116" s="101">
        <f t="shared" si="56"/>
        <v>0</v>
      </c>
      <c r="CU116" s="103" t="str">
        <f>IFERROR(VLOOKUP(B116,'[1]13'!B:D,3,0),"0")</f>
        <v>0</v>
      </c>
      <c r="CV116" s="103" t="str">
        <f>IFERROR(VLOOKUP(B116,'[1]13'!B:E,4,0),"0")</f>
        <v>0</v>
      </c>
      <c r="CW116" s="103" t="str">
        <f>IFERROR(VLOOKUP(B116,'[1]13'!B:F,5,0),"0")</f>
        <v>0</v>
      </c>
      <c r="CX116" s="103" t="str">
        <f>IFERROR(VLOOKUP(B116,'[1]13'!B:J,9,0),"0")</f>
        <v>0</v>
      </c>
      <c r="CY116" s="103" t="str">
        <f>IFERROR(VLOOKUP(B116,'[1]13'!B:K,10,0),"0")</f>
        <v>0</v>
      </c>
      <c r="CZ116" s="103" t="str">
        <f>IFERROR(VLOOKUP(B116,'[1]13'!B:L,11,0),"0")</f>
        <v>0</v>
      </c>
      <c r="DA116" s="101">
        <f t="shared" si="57"/>
        <v>0</v>
      </c>
      <c r="DB116" s="103" t="str">
        <f>IFERROR(VLOOKUP(B116,'[1]14'!B:D,3,0),"0")</f>
        <v>0</v>
      </c>
      <c r="DC116" s="103" t="str">
        <f>IFERROR(VLOOKUP(B116,'[1]14'!B:E,4,0),"0")</f>
        <v>0</v>
      </c>
      <c r="DD116" s="103" t="str">
        <f>IFERROR(VLOOKUP(B116,'[1]14'!B:F,5,0),"0")</f>
        <v>0</v>
      </c>
      <c r="DE116" s="103" t="str">
        <f>IFERROR(VLOOKUP(B116,'[1]14'!B:J,9,0),"0")</f>
        <v>0</v>
      </c>
      <c r="DF116" s="103" t="str">
        <f>IFERROR(VLOOKUP(B116,'[1]14'!B:K,10,0),"0")</f>
        <v>0</v>
      </c>
      <c r="DG116" s="103" t="str">
        <f>IFERROR(VLOOKUP(B116,'[1]14'!B:L,11,0),"0")</f>
        <v>0</v>
      </c>
      <c r="DH116" s="101">
        <f t="shared" si="58"/>
        <v>0</v>
      </c>
      <c r="DI116" s="103" t="str">
        <f>IFERROR(VLOOKUP(B116,'[1]15'!B:D,3,0),"0")</f>
        <v>0</v>
      </c>
      <c r="DJ116" s="103" t="str">
        <f>IFERROR(VLOOKUP(B116,'[1]15'!B:E,4,0),"0")</f>
        <v>0</v>
      </c>
      <c r="DK116" s="103" t="str">
        <f>IFERROR(VLOOKUP(B116,'[1]15'!B:F,5,0),"0")</f>
        <v>0</v>
      </c>
      <c r="DL116" s="103" t="str">
        <f>IFERROR(VLOOKUP(B116,'[1]15'!B:J,9,0),"0")</f>
        <v>0</v>
      </c>
      <c r="DM116" s="103" t="str">
        <f>IFERROR(VLOOKUP(B116,'[1]15'!B:K,10,0),"0")</f>
        <v>0</v>
      </c>
      <c r="DN116" s="103" t="str">
        <f>IFERROR(VLOOKUP(B116,'[1]15'!B:L,11,0),"0")</f>
        <v>0</v>
      </c>
      <c r="DO116" s="101">
        <f t="shared" si="59"/>
        <v>0</v>
      </c>
      <c r="DP116" s="103" t="str">
        <f>IFERROR(VLOOKUP(B116,'[1]16'!B:D,3,0),"0")</f>
        <v>0</v>
      </c>
      <c r="DQ116" s="103" t="str">
        <f>IFERROR(VLOOKUP(B116,'[1]16'!B:E,4,0),"0")</f>
        <v>0</v>
      </c>
      <c r="DR116" s="103" t="str">
        <f>IFERROR(VLOOKUP(B116,'[1]16'!B:F,5,0),"0")</f>
        <v>0</v>
      </c>
      <c r="DS116" s="103" t="str">
        <f>IFERROR(VLOOKUP(B116,'[1]16'!B:J,9,0),"0")</f>
        <v>0</v>
      </c>
      <c r="DT116" s="103" t="str">
        <f>IFERROR(VLOOKUP(B116,'[1]16'!B:K,10,0),"0")</f>
        <v>0</v>
      </c>
      <c r="DU116" s="103" t="str">
        <f>IFERROR(VLOOKUP(B116,'[1]16'!B:L,11,0),"0")</f>
        <v>0</v>
      </c>
      <c r="DV116" s="101">
        <f t="shared" si="60"/>
        <v>0</v>
      </c>
      <c r="DW116" s="103" t="str">
        <f>IFERROR(VLOOKUP(B116,'[1]17'!B:D,3,0),"0")</f>
        <v>0</v>
      </c>
      <c r="DX116" s="103" t="str">
        <f>IFERROR(VLOOKUP(B116,'[1]17'!B:E,4,0),"0")</f>
        <v>0</v>
      </c>
      <c r="DY116" s="103" t="str">
        <f>IFERROR(VLOOKUP(B116,'[1]17'!B:F,5,0),"0")</f>
        <v>0</v>
      </c>
      <c r="DZ116" s="103" t="str">
        <f>IFERROR(VLOOKUP(B116,'[1]17'!B:J,9,0),"0")</f>
        <v>0</v>
      </c>
      <c r="EA116" s="103" t="str">
        <f>IFERROR(VLOOKUP(B116,'[1]17'!B:K,10,0),"0")</f>
        <v>0</v>
      </c>
      <c r="EB116" s="103" t="str">
        <f>IFERROR(VLOOKUP(B116,'[1]17'!B:L,11,0),"0")</f>
        <v>0</v>
      </c>
      <c r="EC116" s="101">
        <f t="shared" si="61"/>
        <v>0</v>
      </c>
      <c r="ED116" s="103" t="str">
        <f>IFERROR(VLOOKUP(B116,'[1]18'!B:D,3,0),"0")</f>
        <v>0</v>
      </c>
      <c r="EE116" s="103" t="str">
        <f>IFERROR(VLOOKUP(B116,'[1]18'!B:E,4,0),"0")</f>
        <v>0</v>
      </c>
      <c r="EF116" s="103" t="str">
        <f>IFERROR(VLOOKUP(B116,'[1]18'!B:F,5,0),"0")</f>
        <v>0</v>
      </c>
      <c r="EG116" s="103" t="str">
        <f>IFERROR(VLOOKUP(B116,'[1]18'!B:J,9,0),"0")</f>
        <v>0</v>
      </c>
      <c r="EH116" s="103" t="str">
        <f>IFERROR(VLOOKUP(B116,'[1]18'!B:K,10,0),"0")</f>
        <v>0</v>
      </c>
      <c r="EI116" s="103" t="str">
        <f>IFERROR(VLOOKUP(B116,'[1]18'!B:L,11,0),"0")</f>
        <v>0</v>
      </c>
      <c r="EJ116" s="101">
        <f t="shared" si="62"/>
        <v>0</v>
      </c>
      <c r="EK116" s="103" t="str">
        <f>IFERROR(VLOOKUP(B116,'[1]19'!B:D,3,0),"0")</f>
        <v>0</v>
      </c>
      <c r="EL116" s="103" t="str">
        <f>IFERROR(VLOOKUP(B116,'[1]19'!B:E,4,0),"0")</f>
        <v>0</v>
      </c>
      <c r="EM116" s="103" t="str">
        <f>IFERROR(VLOOKUP(B116,'[1]19'!B:F,5,0),"0")</f>
        <v>0</v>
      </c>
      <c r="EN116" s="103" t="str">
        <f>IFERROR(VLOOKUP(B116,'[1]19'!B:J,9,0),"0")</f>
        <v>0</v>
      </c>
      <c r="EO116" s="103" t="str">
        <f>IFERROR(VLOOKUP(B116,'[1]19'!B:K,10,0),"0")</f>
        <v>0</v>
      </c>
      <c r="EP116" s="103" t="str">
        <f>IFERROR(VLOOKUP(B116,'[1]19'!B:L,11,0),"0")</f>
        <v>0</v>
      </c>
      <c r="EQ116" s="101">
        <f t="shared" si="63"/>
        <v>0</v>
      </c>
      <c r="ER116" s="103" t="str">
        <f>IFERROR(VLOOKUP(B116,'[1]20'!B:D,3,0),"0")</f>
        <v>0</v>
      </c>
      <c r="ES116" s="103" t="str">
        <f>IFERROR(VLOOKUP(B116,'[1]20'!B:E,4,0),"0")</f>
        <v>0</v>
      </c>
      <c r="ET116" s="103" t="str">
        <f>IFERROR(VLOOKUP(B116,'[1]20'!B:F,5,0),"0")</f>
        <v>0</v>
      </c>
      <c r="EU116" s="103" t="str">
        <f>IFERROR(VLOOKUP(B116,'[1]20'!B:J,9,0),"0")</f>
        <v>0</v>
      </c>
      <c r="EV116" s="103" t="str">
        <f>IFERROR(VLOOKUP(B116,'[1]20'!B:K,10,0),"0")</f>
        <v>0</v>
      </c>
      <c r="EW116" s="103" t="str">
        <f>IFERROR(VLOOKUP(B116,'[1]20'!B:L,11,0),"0")</f>
        <v>0</v>
      </c>
      <c r="EX116" s="101">
        <f t="shared" si="64"/>
        <v>0</v>
      </c>
      <c r="EY116" s="103" t="str">
        <f>IFERROR(VLOOKUP(B116,'[1]21'!B:D,3,0),"0")</f>
        <v>0</v>
      </c>
      <c r="EZ116" s="103" t="str">
        <f>IFERROR(VLOOKUP(B116,'[1]21'!B:E,4,0),"0")</f>
        <v>0</v>
      </c>
      <c r="FA116" s="103" t="str">
        <f>IFERROR(VLOOKUP(B116,'[1]21'!B:F,5,0),"0")</f>
        <v>0</v>
      </c>
      <c r="FB116" s="103" t="str">
        <f>IFERROR(VLOOKUP(B116,'[1]21'!B:J,9,0),"0")</f>
        <v>0</v>
      </c>
      <c r="FC116" s="103" t="str">
        <f>IFERROR(VLOOKUP(B116,'[1]21'!B:K,10,0),"0")</f>
        <v>0</v>
      </c>
      <c r="FD116" s="103" t="str">
        <f>IFERROR(VLOOKUP(B116,'[1]21'!B:L,11,0),"0")</f>
        <v>0</v>
      </c>
      <c r="FE116" s="101">
        <f t="shared" si="65"/>
        <v>0</v>
      </c>
      <c r="FF116" s="103" t="str">
        <f>IFERROR(VLOOKUP(B116,'[1]22'!B:D,3,0),"0")</f>
        <v>0</v>
      </c>
      <c r="FG116" s="103" t="str">
        <f>IFERROR(VLOOKUP(B116,'[1]22'!B:E,4,0),"0")</f>
        <v>0</v>
      </c>
      <c r="FH116" s="103" t="str">
        <f>IFERROR(VLOOKUP(B116,'[1]22'!B:F,5,0),"0")</f>
        <v>0</v>
      </c>
      <c r="FI116" s="103" t="str">
        <f>IFERROR(VLOOKUP(B116,'[1]22'!B:J,9,0),"0")</f>
        <v>0</v>
      </c>
      <c r="FJ116" s="103" t="str">
        <f>IFERROR(VLOOKUP(B116,'[1]22'!B:K,10,0),"0")</f>
        <v>0</v>
      </c>
      <c r="FK116" s="103" t="str">
        <f>IFERROR(VLOOKUP(B116,'[1]22'!B:L,11,0),"0")</f>
        <v>0</v>
      </c>
      <c r="FL116" s="101">
        <f t="shared" si="66"/>
        <v>0</v>
      </c>
      <c r="FM116" s="103" t="str">
        <f>IFERROR(VLOOKUP(B116,'[1]23'!B:D,3,0),"0")</f>
        <v>0</v>
      </c>
      <c r="FN116" s="103" t="str">
        <f>IFERROR(VLOOKUP(B116,'[1]23'!B:E,4,0),"0")</f>
        <v>0</v>
      </c>
      <c r="FO116" s="103" t="str">
        <f>IFERROR(VLOOKUP(B116,'[1]23'!B:F,5,0),"0")</f>
        <v>0</v>
      </c>
      <c r="FP116" s="103" t="str">
        <f>IFERROR(VLOOKUP(B116,'[1]23'!B:J,9,0),"0")</f>
        <v>0</v>
      </c>
      <c r="FQ116" s="103" t="str">
        <f>IFERROR(VLOOKUP(B116,'[1]23'!B:K,10,0),"0")</f>
        <v>0</v>
      </c>
      <c r="FR116" s="103" t="str">
        <f>IFERROR(VLOOKUP(B116,'[1]23'!B:L,11,0),"0")</f>
        <v>0</v>
      </c>
      <c r="FS116" s="101">
        <f t="shared" si="67"/>
        <v>0</v>
      </c>
      <c r="FT116" s="103" t="str">
        <f>IFERROR(VLOOKUP(B116,'[1]24'!B:D,3,0),"0")</f>
        <v>0</v>
      </c>
      <c r="FU116" s="103" t="str">
        <f>IFERROR(VLOOKUP(B116,'[1]24'!B:E,4,0),"0")</f>
        <v>0</v>
      </c>
      <c r="FV116" s="103" t="str">
        <f>IFERROR(VLOOKUP(B116,'[1]24'!B:F,5,0),"0")</f>
        <v>0</v>
      </c>
      <c r="FW116" s="103" t="str">
        <f>IFERROR(VLOOKUP(B116,'[1]24'!B:J,9,0),"0")</f>
        <v>0</v>
      </c>
      <c r="FX116" s="103" t="str">
        <f>IFERROR(VLOOKUP(B116,'[1]24'!B:K,10,0),"0")</f>
        <v>0</v>
      </c>
      <c r="FY116" s="103" t="str">
        <f>IFERROR(VLOOKUP(B116,'[1]24'!B:L,11,0),"0")</f>
        <v>0</v>
      </c>
      <c r="FZ116" s="101">
        <f t="shared" si="68"/>
        <v>0</v>
      </c>
      <c r="GA116" s="103" t="str">
        <f>IFERROR(VLOOKUP(B116,'[1]25'!B:D,3,0),"0")</f>
        <v>0</v>
      </c>
      <c r="GB116" s="103" t="str">
        <f>IFERROR(VLOOKUP(B116,'[1]25'!B:E,4,0),"0")</f>
        <v>0</v>
      </c>
      <c r="GC116" s="103" t="str">
        <f>IFERROR(VLOOKUP(B116,'[1]25'!B:F,5,0),"0")</f>
        <v>0</v>
      </c>
      <c r="GD116" s="103" t="str">
        <f>IFERROR(VLOOKUP(B116,'[1]25'!B:J,9,0),"0")</f>
        <v>0</v>
      </c>
      <c r="GE116" s="103" t="str">
        <f>IFERROR(VLOOKUP(B116,'[1]25'!B:K,10,0),"0")</f>
        <v>0</v>
      </c>
      <c r="GF116" s="103" t="str">
        <f>IFERROR(VLOOKUP(B116,'[1]25'!B:L,11,0),"0")</f>
        <v>0</v>
      </c>
      <c r="GG116" s="101">
        <f t="shared" si="69"/>
        <v>0</v>
      </c>
      <c r="GH116" s="103" t="str">
        <f>IFERROR(VLOOKUP(B116,'[1]26'!B:D,3,0),"0")</f>
        <v>0</v>
      </c>
      <c r="GI116" s="103" t="str">
        <f>IFERROR(VLOOKUP(B116,'[1]26'!B:E,4,0),"0")</f>
        <v>0</v>
      </c>
      <c r="GJ116" s="103" t="str">
        <f>IFERROR(VLOOKUP(B116,'[1]26'!B:F,5,0),"0")</f>
        <v>0</v>
      </c>
      <c r="GK116" s="103" t="str">
        <f>IFERROR(VLOOKUP(B116,'[1]26'!B:J,9,0),"0")</f>
        <v>0</v>
      </c>
      <c r="GL116" s="103" t="str">
        <f>IFERROR(VLOOKUP(B116,'[1]26'!B:K,10,0),"0")</f>
        <v>0</v>
      </c>
      <c r="GM116" s="103" t="str">
        <f>IFERROR(VLOOKUP(B116,'[1]26'!B:L,11,0),"0")</f>
        <v>0</v>
      </c>
      <c r="GN116" s="101">
        <f t="shared" si="70"/>
        <v>0</v>
      </c>
      <c r="GO116" s="103" t="str">
        <f>IFERROR(VLOOKUP(B116,'[1]27'!B:D,3,0),"0")</f>
        <v>0</v>
      </c>
      <c r="GP116" s="103" t="str">
        <f>IFERROR(VLOOKUP(B116,'[1]27'!B:E,4,0),"0")</f>
        <v>0</v>
      </c>
      <c r="GQ116" s="103" t="str">
        <f>IFERROR(VLOOKUP(B116,'[1]27'!B:F,5,0),"0")</f>
        <v>0</v>
      </c>
      <c r="GR116" s="103" t="str">
        <f>IFERROR(VLOOKUP(B116,'[1]27'!B:J,9,0),"0")</f>
        <v>0</v>
      </c>
      <c r="GS116" s="103" t="str">
        <f>IFERROR(VLOOKUP(B116,'[1]27'!B:K,10,0),"0")</f>
        <v>0</v>
      </c>
      <c r="GT116" s="103" t="str">
        <f>IFERROR(VLOOKUP(B116,'[1]27'!B:L,11,0),"0")</f>
        <v>0</v>
      </c>
      <c r="GU116" s="101">
        <f t="shared" si="71"/>
        <v>0</v>
      </c>
      <c r="GV116" s="103" t="str">
        <f>IFERROR(VLOOKUP(B116,'[1]28'!B:D,3,0),"0")</f>
        <v>0</v>
      </c>
      <c r="GW116" s="103" t="str">
        <f>IFERROR(VLOOKUP(B116,'[1]28'!B:E,4,0),"0")</f>
        <v>0</v>
      </c>
      <c r="GX116" s="103" t="str">
        <f>IFERROR(VLOOKUP(B116,'[1]28'!B:F,5,0),"0")</f>
        <v>0</v>
      </c>
      <c r="GY116" s="103" t="str">
        <f>IFERROR(VLOOKUP(B116,'[1]28'!B:J,9,0),"0")</f>
        <v>0</v>
      </c>
      <c r="GZ116" s="103" t="str">
        <f>IFERROR(VLOOKUP(B116,'[1]28'!B:K,10,0),"0")</f>
        <v>0</v>
      </c>
      <c r="HA116" s="103" t="str">
        <f>IFERROR(VLOOKUP(B116,'[1]28'!B:L,11,0),"0")</f>
        <v>0</v>
      </c>
      <c r="HB116" s="101">
        <f t="shared" si="72"/>
        <v>0</v>
      </c>
      <c r="HC116" s="103" t="str">
        <f>IFERROR(VLOOKUP(B116,'[1]29'!B:D,3,0),"0")</f>
        <v>0</v>
      </c>
      <c r="HD116" s="103" t="str">
        <f>IFERROR(VLOOKUP(B116,'[1]29'!B:E,4,0),"0")</f>
        <v>0</v>
      </c>
      <c r="HE116" s="103" t="str">
        <f>IFERROR(VLOOKUP(B116,'[1]29'!B:F,5,0),"0")</f>
        <v>0</v>
      </c>
      <c r="HF116" s="103" t="str">
        <f>IFERROR(VLOOKUP(B116,'[1]29'!B:J,9,0),"0")</f>
        <v>0</v>
      </c>
      <c r="HG116" s="103" t="str">
        <f>IFERROR(VLOOKUP(B116,'[1]29'!B:K,10,0),"0")</f>
        <v>0</v>
      </c>
      <c r="HH116" s="103" t="str">
        <f>IFERROR(VLOOKUP(B116,'[1]29'!B:L,11,0),"0")</f>
        <v>0</v>
      </c>
      <c r="HI116" s="101">
        <f t="shared" si="73"/>
        <v>0</v>
      </c>
      <c r="HJ116" s="103" t="str">
        <f>IFERROR(VLOOKUP(B116,'[1]30'!B:D,3,0),"0")</f>
        <v>0</v>
      </c>
      <c r="HK116" s="103" t="str">
        <f>IFERROR(VLOOKUP(B116,'[1]30'!B:E,4,0),"0")</f>
        <v>0</v>
      </c>
      <c r="HL116" s="103" t="str">
        <f>IFERROR(VLOOKUP(B116,'[1]30'!B:F,5,0),"0")</f>
        <v>0</v>
      </c>
      <c r="HM116" s="103" t="str">
        <f>IFERROR(VLOOKUP(B116,'[1]30'!B:J,9,0),"0")</f>
        <v>0</v>
      </c>
      <c r="HN116" s="103" t="str">
        <f>IFERROR(VLOOKUP(B116,'[1]30'!B:K,10,0),"0")</f>
        <v>0</v>
      </c>
      <c r="HO116" s="103" t="str">
        <f>IFERROR(VLOOKUP(B116,'[1]30'!B:L,11,0),"0")</f>
        <v>0</v>
      </c>
      <c r="HP116" s="101">
        <f t="shared" si="74"/>
        <v>0</v>
      </c>
      <c r="HQ116" s="103">
        <f>IFERROR(VLOOKUP(B116,'[1]31'!B:D,3,0),"0")</f>
        <v>6</v>
      </c>
      <c r="HR116" s="103">
        <f>IFERROR(VLOOKUP(B116,'[1]31'!B:E,4,0),"0")</f>
        <v>0</v>
      </c>
      <c r="HS116" s="103">
        <f>IFERROR(VLOOKUP(B116,'[1]31'!B:F,5,0),"0")</f>
        <v>0</v>
      </c>
      <c r="HT116" s="103">
        <f>IFERROR(VLOOKUP(B116,'[1]31'!B:J,9,0),"0")</f>
        <v>0</v>
      </c>
      <c r="HU116" s="103">
        <f>IFERROR(VLOOKUP(B116,'[1]31'!B:K,10,0),"0")</f>
        <v>0</v>
      </c>
      <c r="HV116" s="103">
        <f>IFERROR(VLOOKUP(B116,'[1]31'!B:L,11,0),"0")</f>
        <v>0</v>
      </c>
      <c r="HW116" s="101">
        <f t="shared" si="75"/>
        <v>6</v>
      </c>
    </row>
    <row r="117" spans="1:231" x14ac:dyDescent="0.6">
      <c r="A117" s="83">
        <v>109</v>
      </c>
      <c r="B117" s="83">
        <v>1005996</v>
      </c>
      <c r="C117" s="84" t="s">
        <v>16523</v>
      </c>
      <c r="D117" s="83" t="s">
        <v>169</v>
      </c>
      <c r="E117" s="13">
        <v>26.9</v>
      </c>
      <c r="F117" s="99">
        <f t="shared" si="77"/>
        <v>161.39999999999998</v>
      </c>
      <c r="G117" s="100">
        <f t="shared" si="78"/>
        <v>6</v>
      </c>
      <c r="H117" s="100">
        <f t="shared" si="78"/>
        <v>0</v>
      </c>
      <c r="I117" s="100">
        <f t="shared" si="78"/>
        <v>0</v>
      </c>
      <c r="J117" s="100">
        <f t="shared" si="78"/>
        <v>0</v>
      </c>
      <c r="K117" s="100">
        <f t="shared" si="78"/>
        <v>0</v>
      </c>
      <c r="L117" s="100">
        <f t="shared" si="78"/>
        <v>0</v>
      </c>
      <c r="M117" s="101">
        <f t="shared" si="79"/>
        <v>6</v>
      </c>
      <c r="N117" s="102">
        <f t="shared" si="43"/>
        <v>6</v>
      </c>
      <c r="O117" s="103" t="str">
        <f>IFERROR(VLOOKUP(B117,'[1]1'!B:D,3,0),"0")</f>
        <v>0</v>
      </c>
      <c r="P117" s="103" t="str">
        <f>IFERROR(VLOOKUP(B117,'[1]1'!B:E,4,0),"0")</f>
        <v>0</v>
      </c>
      <c r="Q117" s="103" t="str">
        <f>IFERROR(VLOOKUP(B117,'[1]1'!B:F,5,0),"0")</f>
        <v>0</v>
      </c>
      <c r="R117" s="103" t="str">
        <f>IFERROR(VLOOKUP(B117,'[1]1'!B:J,9,0),"0")</f>
        <v>0</v>
      </c>
      <c r="S117" s="103" t="str">
        <f>IFERROR(VLOOKUP(B117,'[1]1'!B:K,10,0),"0")</f>
        <v>0</v>
      </c>
      <c r="T117" s="103" t="str">
        <f>IFERROR(VLOOKUP(B117,'[1]1'!B:L,11,0),"0")</f>
        <v>0</v>
      </c>
      <c r="U117" s="101">
        <f t="shared" si="45"/>
        <v>0</v>
      </c>
      <c r="V117" s="103" t="str">
        <f>IFERROR(VLOOKUP(B117,'[1]2'!B:D,3,0),"0")</f>
        <v>0</v>
      </c>
      <c r="W117" s="103" t="str">
        <f>IFERROR(VLOOKUP(B117,'[1]2'!B:E,4,0),"0")</f>
        <v>0</v>
      </c>
      <c r="X117" s="103" t="str">
        <f>IFERROR(VLOOKUP(B117,'[1]2'!B:F,5,0),"0")</f>
        <v>0</v>
      </c>
      <c r="Y117" s="103" t="str">
        <f>IFERROR(VLOOKUP(B117,'[1]2'!B:J,9,0),"0")</f>
        <v>0</v>
      </c>
      <c r="Z117" s="103" t="str">
        <f>IFERROR(VLOOKUP(B117,'[1]2'!B:K,10,0),"0")</f>
        <v>0</v>
      </c>
      <c r="AA117" s="103" t="str">
        <f>IFERROR(VLOOKUP(B117,'[1]2'!B:L,11,0),"0")</f>
        <v>0</v>
      </c>
      <c r="AB117" s="101">
        <f t="shared" si="46"/>
        <v>0</v>
      </c>
      <c r="AC117" s="103" t="str">
        <f>IFERROR(VLOOKUP(B117,'[1]3'!B:D,3,0),"0")</f>
        <v>0</v>
      </c>
      <c r="AD117" s="103" t="str">
        <f>IFERROR(VLOOKUP(B117,'[1]3'!B:E,4,0),"0")</f>
        <v>0</v>
      </c>
      <c r="AE117" s="103" t="str">
        <f>IFERROR(VLOOKUP(B117,'[1]3'!B:F,5,0),"0")</f>
        <v>0</v>
      </c>
      <c r="AF117" s="103" t="str">
        <f>IFERROR(VLOOKUP(B117,'[1]3'!B:J,9,0),"0")</f>
        <v>0</v>
      </c>
      <c r="AG117" s="103" t="str">
        <f>IFERROR(VLOOKUP(B117,'[1]3'!B:K,10,0),"0")</f>
        <v>0</v>
      </c>
      <c r="AH117" s="103" t="str">
        <f>IFERROR(VLOOKUP(B117,'[1]3'!B:L,11,0),"0")</f>
        <v>0</v>
      </c>
      <c r="AI117" s="101">
        <f t="shared" si="47"/>
        <v>0</v>
      </c>
      <c r="AJ117" s="103" t="str">
        <f>IFERROR(VLOOKUP(B117,'[1]4'!B:D,3,0),"0")</f>
        <v>0</v>
      </c>
      <c r="AK117" s="103" t="str">
        <f>IFERROR(VLOOKUP(B117,'[1]4'!B:E,4,0),"0")</f>
        <v>0</v>
      </c>
      <c r="AL117" s="103" t="str">
        <f>IFERROR(VLOOKUP(B117,'[1]4'!B:F,5,0),"0")</f>
        <v>0</v>
      </c>
      <c r="AM117" s="103" t="str">
        <f>IFERROR(VLOOKUP(B117,'[1]4'!B:J,9,0),"0")</f>
        <v>0</v>
      </c>
      <c r="AN117" s="103" t="str">
        <f>IFERROR(VLOOKUP(B117,'[1]4'!B:K,10,0),"0")</f>
        <v>0</v>
      </c>
      <c r="AO117" s="103" t="str">
        <f>IFERROR(VLOOKUP(B117,'[1]4'!B:L,11,0),"0")</f>
        <v>0</v>
      </c>
      <c r="AP117" s="101">
        <f t="shared" si="48"/>
        <v>0</v>
      </c>
      <c r="AQ117" s="103" t="str">
        <f>IFERROR(VLOOKUP(B117,'[1]5'!B:D,3,0),"0")</f>
        <v>0</v>
      </c>
      <c r="AR117" s="103" t="str">
        <f>IFERROR(VLOOKUP(B117,'[1]5'!B:E,4,0),"0")</f>
        <v>0</v>
      </c>
      <c r="AS117" s="103" t="str">
        <f>IFERROR(VLOOKUP(B117,'[1]5'!B:F,5,0),"0")</f>
        <v>0</v>
      </c>
      <c r="AT117" s="103" t="str">
        <f>IFERROR(VLOOKUP(B117,'[1]5'!B:J,9,0),"0")</f>
        <v>0</v>
      </c>
      <c r="AU117" s="103" t="str">
        <f>IFERROR(VLOOKUP(B117,'[1]5'!B:K,10,0),"0")</f>
        <v>0</v>
      </c>
      <c r="AV117" s="103" t="str">
        <f>IFERROR(VLOOKUP(B117,'[1]5'!B:L,11,0),"0")</f>
        <v>0</v>
      </c>
      <c r="AW117" s="101">
        <f t="shared" si="49"/>
        <v>0</v>
      </c>
      <c r="AX117" s="103" t="str">
        <f>IFERROR(VLOOKUP(B117,'[1]6'!B:D,3,0),"0")</f>
        <v>0</v>
      </c>
      <c r="AY117" s="103" t="str">
        <f>IFERROR(VLOOKUP(B117,'[1]6'!B:E,4,0),"0")</f>
        <v>0</v>
      </c>
      <c r="AZ117" s="103" t="str">
        <f>IFERROR(VLOOKUP(B117,'[1]6'!B:F,5,0),"0")</f>
        <v>0</v>
      </c>
      <c r="BA117" s="103" t="str">
        <f>IFERROR(VLOOKUP(B117,'[1]6'!B:J,9,0),"0")</f>
        <v>0</v>
      </c>
      <c r="BB117" s="103" t="str">
        <f>IFERROR(VLOOKUP(B117,'[1]6'!B:K,10,0),"0")</f>
        <v>0</v>
      </c>
      <c r="BC117" s="103" t="str">
        <f>IFERROR(VLOOKUP(B117,'[1]6'!B:L,11,0),"0")</f>
        <v>0</v>
      </c>
      <c r="BD117" s="101">
        <f t="shared" si="50"/>
        <v>0</v>
      </c>
      <c r="BE117" s="103" t="str">
        <f>IFERROR(VLOOKUP(B117,'[1]7'!B:D,3,0),"0")</f>
        <v>0</v>
      </c>
      <c r="BF117" s="103" t="str">
        <f>IFERROR(VLOOKUP(B117,'[1]7'!B:E,4,0),"0")</f>
        <v>0</v>
      </c>
      <c r="BG117" s="103" t="str">
        <f>IFERROR(VLOOKUP(B117,'[1]7'!B:F,5,0),"0")</f>
        <v>0</v>
      </c>
      <c r="BH117" s="103" t="str">
        <f>IFERROR(VLOOKUP(B117,'[1]7'!B:J,9,0),"0")</f>
        <v>0</v>
      </c>
      <c r="BI117" s="103" t="str">
        <f>IFERROR(VLOOKUP(B117,'[1]7'!B:K,10,0),"0")</f>
        <v>0</v>
      </c>
      <c r="BJ117" s="103" t="str">
        <f>IFERROR(VLOOKUP(B117,'[1]7'!B:L,11,0),"0")</f>
        <v>0</v>
      </c>
      <c r="BK117" s="101">
        <f t="shared" si="51"/>
        <v>0</v>
      </c>
      <c r="BL117" s="103" t="str">
        <f>IFERROR(VLOOKUP(B117,'[1]8'!B:D,3,0),"0")</f>
        <v>0</v>
      </c>
      <c r="BM117" s="103" t="str">
        <f>IFERROR(VLOOKUP(B117,'[1]8'!B:E,4,0),"0")</f>
        <v>0</v>
      </c>
      <c r="BN117" s="103" t="str">
        <f>IFERROR(VLOOKUP(B117,'[1]8'!B:F,5,0),"0")</f>
        <v>0</v>
      </c>
      <c r="BO117" s="103" t="str">
        <f>IFERROR(VLOOKUP(B117,'[1]8'!B:J,9,0),"0")</f>
        <v>0</v>
      </c>
      <c r="BP117" s="103" t="str">
        <f>IFERROR(VLOOKUP(B117,'[1]8'!B:K,10,0),"0")</f>
        <v>0</v>
      </c>
      <c r="BQ117" s="103" t="str">
        <f>IFERROR(VLOOKUP(B117,'[1]8'!B:L,11,0),"0")</f>
        <v>0</v>
      </c>
      <c r="BR117" s="101">
        <f t="shared" si="52"/>
        <v>0</v>
      </c>
      <c r="BS117" s="103" t="str">
        <f>IFERROR(VLOOKUP(B117,'[1]9'!B:D,3,0),"0")</f>
        <v>0</v>
      </c>
      <c r="BT117" s="103" t="str">
        <f>IFERROR(VLOOKUP(B117,'[1]9'!B:E,4,0),"0")</f>
        <v>0</v>
      </c>
      <c r="BU117" s="103" t="str">
        <f>IFERROR(VLOOKUP(B117,'[1]9'!B:F,5,0),"0")</f>
        <v>0</v>
      </c>
      <c r="BV117" s="103" t="str">
        <f>IFERROR(VLOOKUP(B117,'[1]9'!B:J,9,0),"0")</f>
        <v>0</v>
      </c>
      <c r="BW117" s="103" t="str">
        <f>IFERROR(VLOOKUP(B117,'[1]9'!B:K,10,0),"0")</f>
        <v>0</v>
      </c>
      <c r="BX117" s="103" t="str">
        <f>IFERROR(VLOOKUP(B117,'[1]9'!B:L,11,0),"0")</f>
        <v>0</v>
      </c>
      <c r="BY117" s="101">
        <f t="shared" si="53"/>
        <v>0</v>
      </c>
      <c r="BZ117" s="103" t="str">
        <f>IFERROR(VLOOKUP(B117,'[1]10'!B:D,3,0),"0")</f>
        <v>0</v>
      </c>
      <c r="CA117" s="103" t="str">
        <f>IFERROR(VLOOKUP(B117,'[1]10'!B:E,4,0),"0")</f>
        <v>0</v>
      </c>
      <c r="CB117" s="103" t="str">
        <f>IFERROR(VLOOKUP(B117,'[1]10'!B:F,5,0),"0")</f>
        <v>0</v>
      </c>
      <c r="CC117" s="103" t="str">
        <f>IFERROR(VLOOKUP(B117,'[1]10'!B:J,9,0),"0")</f>
        <v>0</v>
      </c>
      <c r="CD117" s="103" t="str">
        <f>IFERROR(VLOOKUP(B117,'[1]10'!B:K,10,0),"0")</f>
        <v>0</v>
      </c>
      <c r="CE117" s="103" t="str">
        <f>IFERROR(VLOOKUP(B117,'[1]10'!B:L,11,0),"0")</f>
        <v>0</v>
      </c>
      <c r="CF117" s="101">
        <f t="shared" si="54"/>
        <v>0</v>
      </c>
      <c r="CG117" s="103" t="str">
        <f>IFERROR(VLOOKUP(B117,'[1]11'!B:D,3,0),"0")</f>
        <v>0</v>
      </c>
      <c r="CH117" s="103" t="str">
        <f>IFERROR(VLOOKUP(B117,'[1]11'!B:E,4,0),"0")</f>
        <v>0</v>
      </c>
      <c r="CI117" s="103" t="str">
        <f>IFERROR(VLOOKUP(B117,'[1]11'!B:F,5,0),"0")</f>
        <v>0</v>
      </c>
      <c r="CJ117" s="103" t="str">
        <f>IFERROR(VLOOKUP(B117,'[1]11'!B:J,9,0),"0")</f>
        <v>0</v>
      </c>
      <c r="CK117" s="103" t="str">
        <f>IFERROR(VLOOKUP(B117,'[1]11'!B:K,10,0),"0")</f>
        <v>0</v>
      </c>
      <c r="CL117" s="103" t="str">
        <f>IFERROR(VLOOKUP(B117,'[1]11'!B:L,11,0),"0")</f>
        <v>0</v>
      </c>
      <c r="CM117" s="101">
        <f t="shared" si="55"/>
        <v>0</v>
      </c>
      <c r="CN117" s="103" t="str">
        <f>IFERROR(VLOOKUP(B117,'[1]12'!B:D,3,0),"0")</f>
        <v>0</v>
      </c>
      <c r="CO117" s="103" t="str">
        <f>IFERROR(VLOOKUP(B117,'[1]12'!B:E,4,0),"0")</f>
        <v>0</v>
      </c>
      <c r="CP117" s="103" t="str">
        <f>IFERROR(VLOOKUP(B117,'[1]12'!B:F,5,0),"0")</f>
        <v>0</v>
      </c>
      <c r="CQ117" s="103" t="str">
        <f>IFERROR(VLOOKUP(B117,'[1]12'!B:J,9,0),"0")</f>
        <v>0</v>
      </c>
      <c r="CR117" s="103" t="str">
        <f>IFERROR(VLOOKUP(B117,'[1]12'!B:K,10,0),"0")</f>
        <v>0</v>
      </c>
      <c r="CS117" s="103" t="str">
        <f>IFERROR(VLOOKUP(B117,'[1]12'!B:L,11,0),"0")</f>
        <v>0</v>
      </c>
      <c r="CT117" s="101">
        <f t="shared" si="56"/>
        <v>0</v>
      </c>
      <c r="CU117" s="103" t="str">
        <f>IFERROR(VLOOKUP(B117,'[1]13'!B:D,3,0),"0")</f>
        <v>0</v>
      </c>
      <c r="CV117" s="103" t="str">
        <f>IFERROR(VLOOKUP(B117,'[1]13'!B:E,4,0),"0")</f>
        <v>0</v>
      </c>
      <c r="CW117" s="103" t="str">
        <f>IFERROR(VLOOKUP(B117,'[1]13'!B:F,5,0),"0")</f>
        <v>0</v>
      </c>
      <c r="CX117" s="103" t="str">
        <f>IFERROR(VLOOKUP(B117,'[1]13'!B:J,9,0),"0")</f>
        <v>0</v>
      </c>
      <c r="CY117" s="103" t="str">
        <f>IFERROR(VLOOKUP(B117,'[1]13'!B:K,10,0),"0")</f>
        <v>0</v>
      </c>
      <c r="CZ117" s="103" t="str">
        <f>IFERROR(VLOOKUP(B117,'[1]13'!B:L,11,0),"0")</f>
        <v>0</v>
      </c>
      <c r="DA117" s="101">
        <f t="shared" si="57"/>
        <v>0</v>
      </c>
      <c r="DB117" s="103" t="str">
        <f>IFERROR(VLOOKUP(B117,'[1]14'!B:D,3,0),"0")</f>
        <v>0</v>
      </c>
      <c r="DC117" s="103" t="str">
        <f>IFERROR(VLOOKUP(B117,'[1]14'!B:E,4,0),"0")</f>
        <v>0</v>
      </c>
      <c r="DD117" s="103" t="str">
        <f>IFERROR(VLOOKUP(B117,'[1]14'!B:F,5,0),"0")</f>
        <v>0</v>
      </c>
      <c r="DE117" s="103" t="str">
        <f>IFERROR(VLOOKUP(B117,'[1]14'!B:J,9,0),"0")</f>
        <v>0</v>
      </c>
      <c r="DF117" s="103" t="str">
        <f>IFERROR(VLOOKUP(B117,'[1]14'!B:K,10,0),"0")</f>
        <v>0</v>
      </c>
      <c r="DG117" s="103" t="str">
        <f>IFERROR(VLOOKUP(B117,'[1]14'!B:L,11,0),"0")</f>
        <v>0</v>
      </c>
      <c r="DH117" s="101">
        <f t="shared" si="58"/>
        <v>0</v>
      </c>
      <c r="DI117" s="103" t="str">
        <f>IFERROR(VLOOKUP(B117,'[1]15'!B:D,3,0),"0")</f>
        <v>0</v>
      </c>
      <c r="DJ117" s="103" t="str">
        <f>IFERROR(VLOOKUP(B117,'[1]15'!B:E,4,0),"0")</f>
        <v>0</v>
      </c>
      <c r="DK117" s="103" t="str">
        <f>IFERROR(VLOOKUP(B117,'[1]15'!B:F,5,0),"0")</f>
        <v>0</v>
      </c>
      <c r="DL117" s="103" t="str">
        <f>IFERROR(VLOOKUP(B117,'[1]15'!B:J,9,0),"0")</f>
        <v>0</v>
      </c>
      <c r="DM117" s="103" t="str">
        <f>IFERROR(VLOOKUP(B117,'[1]15'!B:K,10,0),"0")</f>
        <v>0</v>
      </c>
      <c r="DN117" s="103" t="str">
        <f>IFERROR(VLOOKUP(B117,'[1]15'!B:L,11,0),"0")</f>
        <v>0</v>
      </c>
      <c r="DO117" s="101">
        <f t="shared" si="59"/>
        <v>0</v>
      </c>
      <c r="DP117" s="103" t="str">
        <f>IFERROR(VLOOKUP(B117,'[1]16'!B:D,3,0),"0")</f>
        <v>0</v>
      </c>
      <c r="DQ117" s="103" t="str">
        <f>IFERROR(VLOOKUP(B117,'[1]16'!B:E,4,0),"0")</f>
        <v>0</v>
      </c>
      <c r="DR117" s="103" t="str">
        <f>IFERROR(VLOOKUP(B117,'[1]16'!B:F,5,0),"0")</f>
        <v>0</v>
      </c>
      <c r="DS117" s="103" t="str">
        <f>IFERROR(VLOOKUP(B117,'[1]16'!B:J,9,0),"0")</f>
        <v>0</v>
      </c>
      <c r="DT117" s="103" t="str">
        <f>IFERROR(VLOOKUP(B117,'[1]16'!B:K,10,0),"0")</f>
        <v>0</v>
      </c>
      <c r="DU117" s="103" t="str">
        <f>IFERROR(VLOOKUP(B117,'[1]16'!B:L,11,0),"0")</f>
        <v>0</v>
      </c>
      <c r="DV117" s="101">
        <f t="shared" si="60"/>
        <v>0</v>
      </c>
      <c r="DW117" s="103" t="str">
        <f>IFERROR(VLOOKUP(B117,'[1]17'!B:D,3,0),"0")</f>
        <v>0</v>
      </c>
      <c r="DX117" s="103" t="str">
        <f>IFERROR(VLOOKUP(B117,'[1]17'!B:E,4,0),"0")</f>
        <v>0</v>
      </c>
      <c r="DY117" s="103" t="str">
        <f>IFERROR(VLOOKUP(B117,'[1]17'!B:F,5,0),"0")</f>
        <v>0</v>
      </c>
      <c r="DZ117" s="103" t="str">
        <f>IFERROR(VLOOKUP(B117,'[1]17'!B:J,9,0),"0")</f>
        <v>0</v>
      </c>
      <c r="EA117" s="103" t="str">
        <f>IFERROR(VLOOKUP(B117,'[1]17'!B:K,10,0),"0")</f>
        <v>0</v>
      </c>
      <c r="EB117" s="103" t="str">
        <f>IFERROR(VLOOKUP(B117,'[1]17'!B:L,11,0),"0")</f>
        <v>0</v>
      </c>
      <c r="EC117" s="101">
        <f t="shared" si="61"/>
        <v>0</v>
      </c>
      <c r="ED117" s="103" t="str">
        <f>IFERROR(VLOOKUP(B117,'[1]18'!B:D,3,0),"0")</f>
        <v>0</v>
      </c>
      <c r="EE117" s="103" t="str">
        <f>IFERROR(VLOOKUP(B117,'[1]18'!B:E,4,0),"0")</f>
        <v>0</v>
      </c>
      <c r="EF117" s="103" t="str">
        <f>IFERROR(VLOOKUP(B117,'[1]18'!B:F,5,0),"0")</f>
        <v>0</v>
      </c>
      <c r="EG117" s="103" t="str">
        <f>IFERROR(VLOOKUP(B117,'[1]18'!B:J,9,0),"0")</f>
        <v>0</v>
      </c>
      <c r="EH117" s="103" t="str">
        <f>IFERROR(VLOOKUP(B117,'[1]18'!B:K,10,0),"0")</f>
        <v>0</v>
      </c>
      <c r="EI117" s="103" t="str">
        <f>IFERROR(VLOOKUP(B117,'[1]18'!B:L,11,0),"0")</f>
        <v>0</v>
      </c>
      <c r="EJ117" s="101">
        <f t="shared" si="62"/>
        <v>0</v>
      </c>
      <c r="EK117" s="103" t="str">
        <f>IFERROR(VLOOKUP(B117,'[1]19'!B:D,3,0),"0")</f>
        <v>0</v>
      </c>
      <c r="EL117" s="103" t="str">
        <f>IFERROR(VLOOKUP(B117,'[1]19'!B:E,4,0),"0")</f>
        <v>0</v>
      </c>
      <c r="EM117" s="103" t="str">
        <f>IFERROR(VLOOKUP(B117,'[1]19'!B:F,5,0),"0")</f>
        <v>0</v>
      </c>
      <c r="EN117" s="103" t="str">
        <f>IFERROR(VLOOKUP(B117,'[1]19'!B:J,9,0),"0")</f>
        <v>0</v>
      </c>
      <c r="EO117" s="103" t="str">
        <f>IFERROR(VLOOKUP(B117,'[1]19'!B:K,10,0),"0")</f>
        <v>0</v>
      </c>
      <c r="EP117" s="103" t="str">
        <f>IFERROR(VLOOKUP(B117,'[1]19'!B:L,11,0),"0")</f>
        <v>0</v>
      </c>
      <c r="EQ117" s="101">
        <f t="shared" si="63"/>
        <v>0</v>
      </c>
      <c r="ER117" s="103" t="str">
        <f>IFERROR(VLOOKUP(B117,'[1]20'!B:D,3,0),"0")</f>
        <v>0</v>
      </c>
      <c r="ES117" s="103" t="str">
        <f>IFERROR(VLOOKUP(B117,'[1]20'!B:E,4,0),"0")</f>
        <v>0</v>
      </c>
      <c r="ET117" s="103" t="str">
        <f>IFERROR(VLOOKUP(B117,'[1]20'!B:F,5,0),"0")</f>
        <v>0</v>
      </c>
      <c r="EU117" s="103" t="str">
        <f>IFERROR(VLOOKUP(B117,'[1]20'!B:J,9,0),"0")</f>
        <v>0</v>
      </c>
      <c r="EV117" s="103" t="str">
        <f>IFERROR(VLOOKUP(B117,'[1]20'!B:K,10,0),"0")</f>
        <v>0</v>
      </c>
      <c r="EW117" s="103" t="str">
        <f>IFERROR(VLOOKUP(B117,'[1]20'!B:L,11,0),"0")</f>
        <v>0</v>
      </c>
      <c r="EX117" s="101">
        <f t="shared" si="64"/>
        <v>0</v>
      </c>
      <c r="EY117" s="103" t="str">
        <f>IFERROR(VLOOKUP(B117,'[1]21'!B:D,3,0),"0")</f>
        <v>0</v>
      </c>
      <c r="EZ117" s="103" t="str">
        <f>IFERROR(VLOOKUP(B117,'[1]21'!B:E,4,0),"0")</f>
        <v>0</v>
      </c>
      <c r="FA117" s="103" t="str">
        <f>IFERROR(VLOOKUP(B117,'[1]21'!B:F,5,0),"0")</f>
        <v>0</v>
      </c>
      <c r="FB117" s="103" t="str">
        <f>IFERROR(VLOOKUP(B117,'[1]21'!B:J,9,0),"0")</f>
        <v>0</v>
      </c>
      <c r="FC117" s="103" t="str">
        <f>IFERROR(VLOOKUP(B117,'[1]21'!B:K,10,0),"0")</f>
        <v>0</v>
      </c>
      <c r="FD117" s="103" t="str">
        <f>IFERROR(VLOOKUP(B117,'[1]21'!B:L,11,0),"0")</f>
        <v>0</v>
      </c>
      <c r="FE117" s="101">
        <f t="shared" si="65"/>
        <v>0</v>
      </c>
      <c r="FF117" s="103" t="str">
        <f>IFERROR(VLOOKUP(B117,'[1]22'!B:D,3,0),"0")</f>
        <v>0</v>
      </c>
      <c r="FG117" s="103" t="str">
        <f>IFERROR(VLOOKUP(B117,'[1]22'!B:E,4,0),"0")</f>
        <v>0</v>
      </c>
      <c r="FH117" s="103" t="str">
        <f>IFERROR(VLOOKUP(B117,'[1]22'!B:F,5,0),"0")</f>
        <v>0</v>
      </c>
      <c r="FI117" s="103" t="str">
        <f>IFERROR(VLOOKUP(B117,'[1]22'!B:J,9,0),"0")</f>
        <v>0</v>
      </c>
      <c r="FJ117" s="103" t="str">
        <f>IFERROR(VLOOKUP(B117,'[1]22'!B:K,10,0),"0")</f>
        <v>0</v>
      </c>
      <c r="FK117" s="103" t="str">
        <f>IFERROR(VLOOKUP(B117,'[1]22'!B:L,11,0),"0")</f>
        <v>0</v>
      </c>
      <c r="FL117" s="101">
        <f t="shared" si="66"/>
        <v>0</v>
      </c>
      <c r="FM117" s="103" t="str">
        <f>IFERROR(VLOOKUP(B117,'[1]23'!B:D,3,0),"0")</f>
        <v>0</v>
      </c>
      <c r="FN117" s="103" t="str">
        <f>IFERROR(VLOOKUP(B117,'[1]23'!B:E,4,0),"0")</f>
        <v>0</v>
      </c>
      <c r="FO117" s="103" t="str">
        <f>IFERROR(VLOOKUP(B117,'[1]23'!B:F,5,0),"0")</f>
        <v>0</v>
      </c>
      <c r="FP117" s="103" t="str">
        <f>IFERROR(VLOOKUP(B117,'[1]23'!B:J,9,0),"0")</f>
        <v>0</v>
      </c>
      <c r="FQ117" s="103" t="str">
        <f>IFERROR(VLOOKUP(B117,'[1]23'!B:K,10,0),"0")</f>
        <v>0</v>
      </c>
      <c r="FR117" s="103" t="str">
        <f>IFERROR(VLOOKUP(B117,'[1]23'!B:L,11,0),"0")</f>
        <v>0</v>
      </c>
      <c r="FS117" s="101">
        <f t="shared" si="67"/>
        <v>0</v>
      </c>
      <c r="FT117" s="103" t="str">
        <f>IFERROR(VLOOKUP(B117,'[1]24'!B:D,3,0),"0")</f>
        <v>0</v>
      </c>
      <c r="FU117" s="103" t="str">
        <f>IFERROR(VLOOKUP(B117,'[1]24'!B:E,4,0),"0")</f>
        <v>0</v>
      </c>
      <c r="FV117" s="103" t="str">
        <f>IFERROR(VLOOKUP(B117,'[1]24'!B:F,5,0),"0")</f>
        <v>0</v>
      </c>
      <c r="FW117" s="103" t="str">
        <f>IFERROR(VLOOKUP(B117,'[1]24'!B:J,9,0),"0")</f>
        <v>0</v>
      </c>
      <c r="FX117" s="103" t="str">
        <f>IFERROR(VLOOKUP(B117,'[1]24'!B:K,10,0),"0")</f>
        <v>0</v>
      </c>
      <c r="FY117" s="103" t="str">
        <f>IFERROR(VLOOKUP(B117,'[1]24'!B:L,11,0),"0")</f>
        <v>0</v>
      </c>
      <c r="FZ117" s="101">
        <f t="shared" si="68"/>
        <v>0</v>
      </c>
      <c r="GA117" s="103" t="str">
        <f>IFERROR(VLOOKUP(B117,'[1]25'!B:D,3,0),"0")</f>
        <v>0</v>
      </c>
      <c r="GB117" s="103" t="str">
        <f>IFERROR(VLOOKUP(B117,'[1]25'!B:E,4,0),"0")</f>
        <v>0</v>
      </c>
      <c r="GC117" s="103" t="str">
        <f>IFERROR(VLOOKUP(B117,'[1]25'!B:F,5,0),"0")</f>
        <v>0</v>
      </c>
      <c r="GD117" s="103" t="str">
        <f>IFERROR(VLOOKUP(B117,'[1]25'!B:J,9,0),"0")</f>
        <v>0</v>
      </c>
      <c r="GE117" s="103" t="str">
        <f>IFERROR(VLOOKUP(B117,'[1]25'!B:K,10,0),"0")</f>
        <v>0</v>
      </c>
      <c r="GF117" s="103" t="str">
        <f>IFERROR(VLOOKUP(B117,'[1]25'!B:L,11,0),"0")</f>
        <v>0</v>
      </c>
      <c r="GG117" s="101">
        <f t="shared" si="69"/>
        <v>0</v>
      </c>
      <c r="GH117" s="103" t="str">
        <f>IFERROR(VLOOKUP(B117,'[1]26'!B:D,3,0),"0")</f>
        <v>0</v>
      </c>
      <c r="GI117" s="103" t="str">
        <f>IFERROR(VLOOKUP(B117,'[1]26'!B:E,4,0),"0")</f>
        <v>0</v>
      </c>
      <c r="GJ117" s="103" t="str">
        <f>IFERROR(VLOOKUP(B117,'[1]26'!B:F,5,0),"0")</f>
        <v>0</v>
      </c>
      <c r="GK117" s="103" t="str">
        <f>IFERROR(VLOOKUP(B117,'[1]26'!B:J,9,0),"0")</f>
        <v>0</v>
      </c>
      <c r="GL117" s="103" t="str">
        <f>IFERROR(VLOOKUP(B117,'[1]26'!B:K,10,0),"0")</f>
        <v>0</v>
      </c>
      <c r="GM117" s="103" t="str">
        <f>IFERROR(VLOOKUP(B117,'[1]26'!B:L,11,0),"0")</f>
        <v>0</v>
      </c>
      <c r="GN117" s="101">
        <f t="shared" si="70"/>
        <v>0</v>
      </c>
      <c r="GO117" s="103" t="str">
        <f>IFERROR(VLOOKUP(B117,'[1]27'!B:D,3,0),"0")</f>
        <v>0</v>
      </c>
      <c r="GP117" s="103" t="str">
        <f>IFERROR(VLOOKUP(B117,'[1]27'!B:E,4,0),"0")</f>
        <v>0</v>
      </c>
      <c r="GQ117" s="103" t="str">
        <f>IFERROR(VLOOKUP(B117,'[1]27'!B:F,5,0),"0")</f>
        <v>0</v>
      </c>
      <c r="GR117" s="103" t="str">
        <f>IFERROR(VLOOKUP(B117,'[1]27'!B:J,9,0),"0")</f>
        <v>0</v>
      </c>
      <c r="GS117" s="103" t="str">
        <f>IFERROR(VLOOKUP(B117,'[1]27'!B:K,10,0),"0")</f>
        <v>0</v>
      </c>
      <c r="GT117" s="103" t="str">
        <f>IFERROR(VLOOKUP(B117,'[1]27'!B:L,11,0),"0")</f>
        <v>0</v>
      </c>
      <c r="GU117" s="101">
        <f t="shared" si="71"/>
        <v>0</v>
      </c>
      <c r="GV117" s="103" t="str">
        <f>IFERROR(VLOOKUP(B117,'[1]28'!B:D,3,0),"0")</f>
        <v>0</v>
      </c>
      <c r="GW117" s="103" t="str">
        <f>IFERROR(VLOOKUP(B117,'[1]28'!B:E,4,0),"0")</f>
        <v>0</v>
      </c>
      <c r="GX117" s="103" t="str">
        <f>IFERROR(VLOOKUP(B117,'[1]28'!B:F,5,0),"0")</f>
        <v>0</v>
      </c>
      <c r="GY117" s="103" t="str">
        <f>IFERROR(VLOOKUP(B117,'[1]28'!B:J,9,0),"0")</f>
        <v>0</v>
      </c>
      <c r="GZ117" s="103" t="str">
        <f>IFERROR(VLOOKUP(B117,'[1]28'!B:K,10,0),"0")</f>
        <v>0</v>
      </c>
      <c r="HA117" s="103" t="str">
        <f>IFERROR(VLOOKUP(B117,'[1]28'!B:L,11,0),"0")</f>
        <v>0</v>
      </c>
      <c r="HB117" s="101">
        <f t="shared" si="72"/>
        <v>0</v>
      </c>
      <c r="HC117" s="103" t="str">
        <f>IFERROR(VLOOKUP(B117,'[1]29'!B:D,3,0),"0")</f>
        <v>0</v>
      </c>
      <c r="HD117" s="103" t="str">
        <f>IFERROR(VLOOKUP(B117,'[1]29'!B:E,4,0),"0")</f>
        <v>0</v>
      </c>
      <c r="HE117" s="103" t="str">
        <f>IFERROR(VLOOKUP(B117,'[1]29'!B:F,5,0),"0")</f>
        <v>0</v>
      </c>
      <c r="HF117" s="103" t="str">
        <f>IFERROR(VLOOKUP(B117,'[1]29'!B:J,9,0),"0")</f>
        <v>0</v>
      </c>
      <c r="HG117" s="103" t="str">
        <f>IFERROR(VLOOKUP(B117,'[1]29'!B:K,10,0),"0")</f>
        <v>0</v>
      </c>
      <c r="HH117" s="103" t="str">
        <f>IFERROR(VLOOKUP(B117,'[1]29'!B:L,11,0),"0")</f>
        <v>0</v>
      </c>
      <c r="HI117" s="101">
        <f t="shared" si="73"/>
        <v>0</v>
      </c>
      <c r="HJ117" s="103" t="str">
        <f>IFERROR(VLOOKUP(B117,'[1]30'!B:D,3,0),"0")</f>
        <v>0</v>
      </c>
      <c r="HK117" s="103" t="str">
        <f>IFERROR(VLOOKUP(B117,'[1]30'!B:E,4,0),"0")</f>
        <v>0</v>
      </c>
      <c r="HL117" s="103" t="str">
        <f>IFERROR(VLOOKUP(B117,'[1]30'!B:F,5,0),"0")</f>
        <v>0</v>
      </c>
      <c r="HM117" s="103" t="str">
        <f>IFERROR(VLOOKUP(B117,'[1]30'!B:J,9,0),"0")</f>
        <v>0</v>
      </c>
      <c r="HN117" s="103" t="str">
        <f>IFERROR(VLOOKUP(B117,'[1]30'!B:K,10,0),"0")</f>
        <v>0</v>
      </c>
      <c r="HO117" s="103" t="str">
        <f>IFERROR(VLOOKUP(B117,'[1]30'!B:L,11,0),"0")</f>
        <v>0</v>
      </c>
      <c r="HP117" s="101">
        <f t="shared" si="74"/>
        <v>0</v>
      </c>
      <c r="HQ117" s="103">
        <f>IFERROR(VLOOKUP(B117,'[1]31'!B:D,3,0),"0")</f>
        <v>6</v>
      </c>
      <c r="HR117" s="103">
        <f>IFERROR(VLOOKUP(B117,'[1]31'!B:E,4,0),"0")</f>
        <v>0</v>
      </c>
      <c r="HS117" s="103">
        <f>IFERROR(VLOOKUP(B117,'[1]31'!B:F,5,0),"0")</f>
        <v>0</v>
      </c>
      <c r="HT117" s="103">
        <f>IFERROR(VLOOKUP(B117,'[1]31'!B:J,9,0),"0")</f>
        <v>0</v>
      </c>
      <c r="HU117" s="103">
        <f>IFERROR(VLOOKUP(B117,'[1]31'!B:K,10,0),"0")</f>
        <v>0</v>
      </c>
      <c r="HV117" s="103">
        <f>IFERROR(VLOOKUP(B117,'[1]31'!B:L,11,0),"0")</f>
        <v>0</v>
      </c>
      <c r="HW117" s="101">
        <f t="shared" si="75"/>
        <v>6</v>
      </c>
    </row>
    <row r="118" spans="1:231" x14ac:dyDescent="0.6">
      <c r="A118" s="83">
        <v>109</v>
      </c>
      <c r="B118" s="83">
        <v>1005999</v>
      </c>
      <c r="C118" s="84" t="s">
        <v>16521</v>
      </c>
      <c r="D118" s="83" t="s">
        <v>169</v>
      </c>
      <c r="E118" s="13">
        <v>25.8</v>
      </c>
      <c r="F118" s="99">
        <f t="shared" si="77"/>
        <v>154.80000000000001</v>
      </c>
      <c r="G118" s="100">
        <f t="shared" si="78"/>
        <v>6</v>
      </c>
      <c r="H118" s="100">
        <f t="shared" si="78"/>
        <v>0</v>
      </c>
      <c r="I118" s="100">
        <f t="shared" si="78"/>
        <v>0</v>
      </c>
      <c r="J118" s="100">
        <f t="shared" si="78"/>
        <v>0</v>
      </c>
      <c r="K118" s="100">
        <f t="shared" si="78"/>
        <v>0</v>
      </c>
      <c r="L118" s="100">
        <f t="shared" si="78"/>
        <v>0</v>
      </c>
      <c r="M118" s="101">
        <f t="shared" si="79"/>
        <v>6</v>
      </c>
      <c r="N118" s="102">
        <f t="shared" si="43"/>
        <v>6</v>
      </c>
      <c r="O118" s="103" t="str">
        <f>IFERROR(VLOOKUP(B118,'[1]1'!B:D,3,0),"0")</f>
        <v>0</v>
      </c>
      <c r="P118" s="103" t="str">
        <f>IFERROR(VLOOKUP(B118,'[1]1'!B:E,4,0),"0")</f>
        <v>0</v>
      </c>
      <c r="Q118" s="103" t="str">
        <f>IFERROR(VLOOKUP(B118,'[1]1'!B:F,5,0),"0")</f>
        <v>0</v>
      </c>
      <c r="R118" s="103" t="str">
        <f>IFERROR(VLOOKUP(B118,'[1]1'!B:J,9,0),"0")</f>
        <v>0</v>
      </c>
      <c r="S118" s="103" t="str">
        <f>IFERROR(VLOOKUP(B118,'[1]1'!B:K,10,0),"0")</f>
        <v>0</v>
      </c>
      <c r="T118" s="103" t="str">
        <f>IFERROR(VLOOKUP(B118,'[1]1'!B:L,11,0),"0")</f>
        <v>0</v>
      </c>
      <c r="U118" s="101">
        <f t="shared" si="45"/>
        <v>0</v>
      </c>
      <c r="V118" s="103" t="str">
        <f>IFERROR(VLOOKUP(B118,'[1]2'!B:D,3,0),"0")</f>
        <v>0</v>
      </c>
      <c r="W118" s="103" t="str">
        <f>IFERROR(VLOOKUP(B118,'[1]2'!B:E,4,0),"0")</f>
        <v>0</v>
      </c>
      <c r="X118" s="103" t="str">
        <f>IFERROR(VLOOKUP(B118,'[1]2'!B:F,5,0),"0")</f>
        <v>0</v>
      </c>
      <c r="Y118" s="103" t="str">
        <f>IFERROR(VLOOKUP(B118,'[1]2'!B:J,9,0),"0")</f>
        <v>0</v>
      </c>
      <c r="Z118" s="103" t="str">
        <f>IFERROR(VLOOKUP(B118,'[1]2'!B:K,10,0),"0")</f>
        <v>0</v>
      </c>
      <c r="AA118" s="103" t="str">
        <f>IFERROR(VLOOKUP(B118,'[1]2'!B:L,11,0),"0")</f>
        <v>0</v>
      </c>
      <c r="AB118" s="101">
        <f t="shared" si="46"/>
        <v>0</v>
      </c>
      <c r="AC118" s="103" t="str">
        <f>IFERROR(VLOOKUP(B118,'[1]3'!B:D,3,0),"0")</f>
        <v>0</v>
      </c>
      <c r="AD118" s="103" t="str">
        <f>IFERROR(VLOOKUP(B118,'[1]3'!B:E,4,0),"0")</f>
        <v>0</v>
      </c>
      <c r="AE118" s="103" t="str">
        <f>IFERROR(VLOOKUP(B118,'[1]3'!B:F,5,0),"0")</f>
        <v>0</v>
      </c>
      <c r="AF118" s="103" t="str">
        <f>IFERROR(VLOOKUP(B118,'[1]3'!B:J,9,0),"0")</f>
        <v>0</v>
      </c>
      <c r="AG118" s="103" t="str">
        <f>IFERROR(VLOOKUP(B118,'[1]3'!B:K,10,0),"0")</f>
        <v>0</v>
      </c>
      <c r="AH118" s="103" t="str">
        <f>IFERROR(VLOOKUP(B118,'[1]3'!B:L,11,0),"0")</f>
        <v>0</v>
      </c>
      <c r="AI118" s="101">
        <f t="shared" si="47"/>
        <v>0</v>
      </c>
      <c r="AJ118" s="103" t="str">
        <f>IFERROR(VLOOKUP(B118,'[1]4'!B:D,3,0),"0")</f>
        <v>0</v>
      </c>
      <c r="AK118" s="103" t="str">
        <f>IFERROR(VLOOKUP(B118,'[1]4'!B:E,4,0),"0")</f>
        <v>0</v>
      </c>
      <c r="AL118" s="103" t="str">
        <f>IFERROR(VLOOKUP(B118,'[1]4'!B:F,5,0),"0")</f>
        <v>0</v>
      </c>
      <c r="AM118" s="103" t="str">
        <f>IFERROR(VLOOKUP(B118,'[1]4'!B:J,9,0),"0")</f>
        <v>0</v>
      </c>
      <c r="AN118" s="103" t="str">
        <f>IFERROR(VLOOKUP(B118,'[1]4'!B:K,10,0),"0")</f>
        <v>0</v>
      </c>
      <c r="AO118" s="103" t="str">
        <f>IFERROR(VLOOKUP(B118,'[1]4'!B:L,11,0),"0")</f>
        <v>0</v>
      </c>
      <c r="AP118" s="101">
        <f t="shared" si="48"/>
        <v>0</v>
      </c>
      <c r="AQ118" s="103" t="str">
        <f>IFERROR(VLOOKUP(B118,'[1]5'!B:D,3,0),"0")</f>
        <v>0</v>
      </c>
      <c r="AR118" s="103" t="str">
        <f>IFERROR(VLOOKUP(B118,'[1]5'!B:E,4,0),"0")</f>
        <v>0</v>
      </c>
      <c r="AS118" s="103" t="str">
        <f>IFERROR(VLOOKUP(B118,'[1]5'!B:F,5,0),"0")</f>
        <v>0</v>
      </c>
      <c r="AT118" s="103" t="str">
        <f>IFERROR(VLOOKUP(B118,'[1]5'!B:J,9,0),"0")</f>
        <v>0</v>
      </c>
      <c r="AU118" s="103" t="str">
        <f>IFERROR(VLOOKUP(B118,'[1]5'!B:K,10,0),"0")</f>
        <v>0</v>
      </c>
      <c r="AV118" s="103" t="str">
        <f>IFERROR(VLOOKUP(B118,'[1]5'!B:L,11,0),"0")</f>
        <v>0</v>
      </c>
      <c r="AW118" s="101">
        <f t="shared" si="49"/>
        <v>0</v>
      </c>
      <c r="AX118" s="103" t="str">
        <f>IFERROR(VLOOKUP(B118,'[1]6'!B:D,3,0),"0")</f>
        <v>0</v>
      </c>
      <c r="AY118" s="103" t="str">
        <f>IFERROR(VLOOKUP(B118,'[1]6'!B:E,4,0),"0")</f>
        <v>0</v>
      </c>
      <c r="AZ118" s="103" t="str">
        <f>IFERROR(VLOOKUP(B118,'[1]6'!B:F,5,0),"0")</f>
        <v>0</v>
      </c>
      <c r="BA118" s="103" t="str">
        <f>IFERROR(VLOOKUP(B118,'[1]6'!B:J,9,0),"0")</f>
        <v>0</v>
      </c>
      <c r="BB118" s="103" t="str">
        <f>IFERROR(VLOOKUP(B118,'[1]6'!B:K,10,0),"0")</f>
        <v>0</v>
      </c>
      <c r="BC118" s="103" t="str">
        <f>IFERROR(VLOOKUP(B118,'[1]6'!B:L,11,0),"0")</f>
        <v>0</v>
      </c>
      <c r="BD118" s="101">
        <f t="shared" si="50"/>
        <v>0</v>
      </c>
      <c r="BE118" s="103" t="str">
        <f>IFERROR(VLOOKUP(B118,'[1]7'!B:D,3,0),"0")</f>
        <v>0</v>
      </c>
      <c r="BF118" s="103" t="str">
        <f>IFERROR(VLOOKUP(B118,'[1]7'!B:E,4,0),"0")</f>
        <v>0</v>
      </c>
      <c r="BG118" s="103" t="str">
        <f>IFERROR(VLOOKUP(B118,'[1]7'!B:F,5,0),"0")</f>
        <v>0</v>
      </c>
      <c r="BH118" s="103" t="str">
        <f>IFERROR(VLOOKUP(B118,'[1]7'!B:J,9,0),"0")</f>
        <v>0</v>
      </c>
      <c r="BI118" s="103" t="str">
        <f>IFERROR(VLOOKUP(B118,'[1]7'!B:K,10,0),"0")</f>
        <v>0</v>
      </c>
      <c r="BJ118" s="103" t="str">
        <f>IFERROR(VLOOKUP(B118,'[1]7'!B:L,11,0),"0")</f>
        <v>0</v>
      </c>
      <c r="BK118" s="101">
        <f t="shared" si="51"/>
        <v>0</v>
      </c>
      <c r="BL118" s="103" t="str">
        <f>IFERROR(VLOOKUP(B118,'[1]8'!B:D,3,0),"0")</f>
        <v>0</v>
      </c>
      <c r="BM118" s="103" t="str">
        <f>IFERROR(VLOOKUP(B118,'[1]8'!B:E,4,0),"0")</f>
        <v>0</v>
      </c>
      <c r="BN118" s="103" t="str">
        <f>IFERROR(VLOOKUP(B118,'[1]8'!B:F,5,0),"0")</f>
        <v>0</v>
      </c>
      <c r="BO118" s="103" t="str">
        <f>IFERROR(VLOOKUP(B118,'[1]8'!B:J,9,0),"0")</f>
        <v>0</v>
      </c>
      <c r="BP118" s="103" t="str">
        <f>IFERROR(VLOOKUP(B118,'[1]8'!B:K,10,0),"0")</f>
        <v>0</v>
      </c>
      <c r="BQ118" s="103" t="str">
        <f>IFERROR(VLOOKUP(B118,'[1]8'!B:L,11,0),"0")</f>
        <v>0</v>
      </c>
      <c r="BR118" s="101">
        <f t="shared" si="52"/>
        <v>0</v>
      </c>
      <c r="BS118" s="103" t="str">
        <f>IFERROR(VLOOKUP(B118,'[1]9'!B:D,3,0),"0")</f>
        <v>0</v>
      </c>
      <c r="BT118" s="103" t="str">
        <f>IFERROR(VLOOKUP(B118,'[1]9'!B:E,4,0),"0")</f>
        <v>0</v>
      </c>
      <c r="BU118" s="103" t="str">
        <f>IFERROR(VLOOKUP(B118,'[1]9'!B:F,5,0),"0")</f>
        <v>0</v>
      </c>
      <c r="BV118" s="103" t="str">
        <f>IFERROR(VLOOKUP(B118,'[1]9'!B:J,9,0),"0")</f>
        <v>0</v>
      </c>
      <c r="BW118" s="103" t="str">
        <f>IFERROR(VLOOKUP(B118,'[1]9'!B:K,10,0),"0")</f>
        <v>0</v>
      </c>
      <c r="BX118" s="103" t="str">
        <f>IFERROR(VLOOKUP(B118,'[1]9'!B:L,11,0),"0")</f>
        <v>0</v>
      </c>
      <c r="BY118" s="101">
        <f t="shared" si="53"/>
        <v>0</v>
      </c>
      <c r="BZ118" s="103" t="str">
        <f>IFERROR(VLOOKUP(B118,'[1]10'!B:D,3,0),"0")</f>
        <v>0</v>
      </c>
      <c r="CA118" s="103" t="str">
        <f>IFERROR(VLOOKUP(B118,'[1]10'!B:E,4,0),"0")</f>
        <v>0</v>
      </c>
      <c r="CB118" s="103" t="str">
        <f>IFERROR(VLOOKUP(B118,'[1]10'!B:F,5,0),"0")</f>
        <v>0</v>
      </c>
      <c r="CC118" s="103" t="str">
        <f>IFERROR(VLOOKUP(B118,'[1]10'!B:J,9,0),"0")</f>
        <v>0</v>
      </c>
      <c r="CD118" s="103" t="str">
        <f>IFERROR(VLOOKUP(B118,'[1]10'!B:K,10,0),"0")</f>
        <v>0</v>
      </c>
      <c r="CE118" s="103" t="str">
        <f>IFERROR(VLOOKUP(B118,'[1]10'!B:L,11,0),"0")</f>
        <v>0</v>
      </c>
      <c r="CF118" s="101">
        <f t="shared" si="54"/>
        <v>0</v>
      </c>
      <c r="CG118" s="103" t="str">
        <f>IFERROR(VLOOKUP(B118,'[1]11'!B:D,3,0),"0")</f>
        <v>0</v>
      </c>
      <c r="CH118" s="103" t="str">
        <f>IFERROR(VLOOKUP(B118,'[1]11'!B:E,4,0),"0")</f>
        <v>0</v>
      </c>
      <c r="CI118" s="103" t="str">
        <f>IFERROR(VLOOKUP(B118,'[1]11'!B:F,5,0),"0")</f>
        <v>0</v>
      </c>
      <c r="CJ118" s="103" t="str">
        <f>IFERROR(VLOOKUP(B118,'[1]11'!B:J,9,0),"0")</f>
        <v>0</v>
      </c>
      <c r="CK118" s="103" t="str">
        <f>IFERROR(VLOOKUP(B118,'[1]11'!B:K,10,0),"0")</f>
        <v>0</v>
      </c>
      <c r="CL118" s="103" t="str">
        <f>IFERROR(VLOOKUP(B118,'[1]11'!B:L,11,0),"0")</f>
        <v>0</v>
      </c>
      <c r="CM118" s="101">
        <f t="shared" si="55"/>
        <v>0</v>
      </c>
      <c r="CN118" s="103" t="str">
        <f>IFERROR(VLOOKUP(B118,'[1]12'!B:D,3,0),"0")</f>
        <v>0</v>
      </c>
      <c r="CO118" s="103" t="str">
        <f>IFERROR(VLOOKUP(B118,'[1]12'!B:E,4,0),"0")</f>
        <v>0</v>
      </c>
      <c r="CP118" s="103" t="str">
        <f>IFERROR(VLOOKUP(B118,'[1]12'!B:F,5,0),"0")</f>
        <v>0</v>
      </c>
      <c r="CQ118" s="103" t="str">
        <f>IFERROR(VLOOKUP(B118,'[1]12'!B:J,9,0),"0")</f>
        <v>0</v>
      </c>
      <c r="CR118" s="103" t="str">
        <f>IFERROR(VLOOKUP(B118,'[1]12'!B:K,10,0),"0")</f>
        <v>0</v>
      </c>
      <c r="CS118" s="103" t="str">
        <f>IFERROR(VLOOKUP(B118,'[1]12'!B:L,11,0),"0")</f>
        <v>0</v>
      </c>
      <c r="CT118" s="101">
        <f t="shared" si="56"/>
        <v>0</v>
      </c>
      <c r="CU118" s="103" t="str">
        <f>IFERROR(VLOOKUP(B118,'[1]13'!B:D,3,0),"0")</f>
        <v>0</v>
      </c>
      <c r="CV118" s="103" t="str">
        <f>IFERROR(VLOOKUP(B118,'[1]13'!B:E,4,0),"0")</f>
        <v>0</v>
      </c>
      <c r="CW118" s="103" t="str">
        <f>IFERROR(VLOOKUP(B118,'[1]13'!B:F,5,0),"0")</f>
        <v>0</v>
      </c>
      <c r="CX118" s="103" t="str">
        <f>IFERROR(VLOOKUP(B118,'[1]13'!B:J,9,0),"0")</f>
        <v>0</v>
      </c>
      <c r="CY118" s="103" t="str">
        <f>IFERROR(VLOOKUP(B118,'[1]13'!B:K,10,0),"0")</f>
        <v>0</v>
      </c>
      <c r="CZ118" s="103" t="str">
        <f>IFERROR(VLOOKUP(B118,'[1]13'!B:L,11,0),"0")</f>
        <v>0</v>
      </c>
      <c r="DA118" s="101">
        <f t="shared" si="57"/>
        <v>0</v>
      </c>
      <c r="DB118" s="103" t="str">
        <f>IFERROR(VLOOKUP(B118,'[1]14'!B:D,3,0),"0")</f>
        <v>0</v>
      </c>
      <c r="DC118" s="103" t="str">
        <f>IFERROR(VLOOKUP(B118,'[1]14'!B:E,4,0),"0")</f>
        <v>0</v>
      </c>
      <c r="DD118" s="103" t="str">
        <f>IFERROR(VLOOKUP(B118,'[1]14'!B:F,5,0),"0")</f>
        <v>0</v>
      </c>
      <c r="DE118" s="103" t="str">
        <f>IFERROR(VLOOKUP(B118,'[1]14'!B:J,9,0),"0")</f>
        <v>0</v>
      </c>
      <c r="DF118" s="103" t="str">
        <f>IFERROR(VLOOKUP(B118,'[1]14'!B:K,10,0),"0")</f>
        <v>0</v>
      </c>
      <c r="DG118" s="103" t="str">
        <f>IFERROR(VLOOKUP(B118,'[1]14'!B:L,11,0),"0")</f>
        <v>0</v>
      </c>
      <c r="DH118" s="101">
        <f t="shared" si="58"/>
        <v>0</v>
      </c>
      <c r="DI118" s="103" t="str">
        <f>IFERROR(VLOOKUP(B118,'[1]15'!B:D,3,0),"0")</f>
        <v>0</v>
      </c>
      <c r="DJ118" s="103" t="str">
        <f>IFERROR(VLOOKUP(B118,'[1]15'!B:E,4,0),"0")</f>
        <v>0</v>
      </c>
      <c r="DK118" s="103" t="str">
        <f>IFERROR(VLOOKUP(B118,'[1]15'!B:F,5,0),"0")</f>
        <v>0</v>
      </c>
      <c r="DL118" s="103" t="str">
        <f>IFERROR(VLOOKUP(B118,'[1]15'!B:J,9,0),"0")</f>
        <v>0</v>
      </c>
      <c r="DM118" s="103" t="str">
        <f>IFERROR(VLOOKUP(B118,'[1]15'!B:K,10,0),"0")</f>
        <v>0</v>
      </c>
      <c r="DN118" s="103" t="str">
        <f>IFERROR(VLOOKUP(B118,'[1]15'!B:L,11,0),"0")</f>
        <v>0</v>
      </c>
      <c r="DO118" s="101">
        <f t="shared" si="59"/>
        <v>0</v>
      </c>
      <c r="DP118" s="103" t="str">
        <f>IFERROR(VLOOKUP(B118,'[1]16'!B:D,3,0),"0")</f>
        <v>0</v>
      </c>
      <c r="DQ118" s="103" t="str">
        <f>IFERROR(VLOOKUP(B118,'[1]16'!B:E,4,0),"0")</f>
        <v>0</v>
      </c>
      <c r="DR118" s="103" t="str">
        <f>IFERROR(VLOOKUP(B118,'[1]16'!B:F,5,0),"0")</f>
        <v>0</v>
      </c>
      <c r="DS118" s="103" t="str">
        <f>IFERROR(VLOOKUP(B118,'[1]16'!B:J,9,0),"0")</f>
        <v>0</v>
      </c>
      <c r="DT118" s="103" t="str">
        <f>IFERROR(VLOOKUP(B118,'[1]16'!B:K,10,0),"0")</f>
        <v>0</v>
      </c>
      <c r="DU118" s="103" t="str">
        <f>IFERROR(VLOOKUP(B118,'[1]16'!B:L,11,0),"0")</f>
        <v>0</v>
      </c>
      <c r="DV118" s="101">
        <f t="shared" si="60"/>
        <v>0</v>
      </c>
      <c r="DW118" s="103" t="str">
        <f>IFERROR(VLOOKUP(B118,'[1]17'!B:D,3,0),"0")</f>
        <v>0</v>
      </c>
      <c r="DX118" s="103" t="str">
        <f>IFERROR(VLOOKUP(B118,'[1]17'!B:E,4,0),"0")</f>
        <v>0</v>
      </c>
      <c r="DY118" s="103" t="str">
        <f>IFERROR(VLOOKUP(B118,'[1]17'!B:F,5,0),"0")</f>
        <v>0</v>
      </c>
      <c r="DZ118" s="103" t="str">
        <f>IFERROR(VLOOKUP(B118,'[1]17'!B:J,9,0),"0")</f>
        <v>0</v>
      </c>
      <c r="EA118" s="103" t="str">
        <f>IFERROR(VLOOKUP(B118,'[1]17'!B:K,10,0),"0")</f>
        <v>0</v>
      </c>
      <c r="EB118" s="103" t="str">
        <f>IFERROR(VLOOKUP(B118,'[1]17'!B:L,11,0),"0")</f>
        <v>0</v>
      </c>
      <c r="EC118" s="101">
        <f t="shared" si="61"/>
        <v>0</v>
      </c>
      <c r="ED118" s="103" t="str">
        <f>IFERROR(VLOOKUP(B118,'[1]18'!B:D,3,0),"0")</f>
        <v>0</v>
      </c>
      <c r="EE118" s="103" t="str">
        <f>IFERROR(VLOOKUP(B118,'[1]18'!B:E,4,0),"0")</f>
        <v>0</v>
      </c>
      <c r="EF118" s="103" t="str">
        <f>IFERROR(VLOOKUP(B118,'[1]18'!B:F,5,0),"0")</f>
        <v>0</v>
      </c>
      <c r="EG118" s="103" t="str">
        <f>IFERROR(VLOOKUP(B118,'[1]18'!B:J,9,0),"0")</f>
        <v>0</v>
      </c>
      <c r="EH118" s="103" t="str">
        <f>IFERROR(VLOOKUP(B118,'[1]18'!B:K,10,0),"0")</f>
        <v>0</v>
      </c>
      <c r="EI118" s="103" t="str">
        <f>IFERROR(VLOOKUP(B118,'[1]18'!B:L,11,0),"0")</f>
        <v>0</v>
      </c>
      <c r="EJ118" s="101">
        <f t="shared" si="62"/>
        <v>0</v>
      </c>
      <c r="EK118" s="103" t="str">
        <f>IFERROR(VLOOKUP(B118,'[1]19'!B:D,3,0),"0")</f>
        <v>0</v>
      </c>
      <c r="EL118" s="103" t="str">
        <f>IFERROR(VLOOKUP(B118,'[1]19'!B:E,4,0),"0")</f>
        <v>0</v>
      </c>
      <c r="EM118" s="103" t="str">
        <f>IFERROR(VLOOKUP(B118,'[1]19'!B:F,5,0),"0")</f>
        <v>0</v>
      </c>
      <c r="EN118" s="103" t="str">
        <f>IFERROR(VLOOKUP(B118,'[1]19'!B:J,9,0),"0")</f>
        <v>0</v>
      </c>
      <c r="EO118" s="103" t="str">
        <f>IFERROR(VLOOKUP(B118,'[1]19'!B:K,10,0),"0")</f>
        <v>0</v>
      </c>
      <c r="EP118" s="103" t="str">
        <f>IFERROR(VLOOKUP(B118,'[1]19'!B:L,11,0),"0")</f>
        <v>0</v>
      </c>
      <c r="EQ118" s="101">
        <f t="shared" si="63"/>
        <v>0</v>
      </c>
      <c r="ER118" s="103" t="str">
        <f>IFERROR(VLOOKUP(B118,'[1]20'!B:D,3,0),"0")</f>
        <v>0</v>
      </c>
      <c r="ES118" s="103" t="str">
        <f>IFERROR(VLOOKUP(B118,'[1]20'!B:E,4,0),"0")</f>
        <v>0</v>
      </c>
      <c r="ET118" s="103" t="str">
        <f>IFERROR(VLOOKUP(B118,'[1]20'!B:F,5,0),"0")</f>
        <v>0</v>
      </c>
      <c r="EU118" s="103" t="str">
        <f>IFERROR(VLOOKUP(B118,'[1]20'!B:J,9,0),"0")</f>
        <v>0</v>
      </c>
      <c r="EV118" s="103" t="str">
        <f>IFERROR(VLOOKUP(B118,'[1]20'!B:K,10,0),"0")</f>
        <v>0</v>
      </c>
      <c r="EW118" s="103" t="str">
        <f>IFERROR(VLOOKUP(B118,'[1]20'!B:L,11,0),"0")</f>
        <v>0</v>
      </c>
      <c r="EX118" s="101">
        <f t="shared" si="64"/>
        <v>0</v>
      </c>
      <c r="EY118" s="103" t="str">
        <f>IFERROR(VLOOKUP(B118,'[1]21'!B:D,3,0),"0")</f>
        <v>0</v>
      </c>
      <c r="EZ118" s="103" t="str">
        <f>IFERROR(VLOOKUP(B118,'[1]21'!B:E,4,0),"0")</f>
        <v>0</v>
      </c>
      <c r="FA118" s="103" t="str">
        <f>IFERROR(VLOOKUP(B118,'[1]21'!B:F,5,0),"0")</f>
        <v>0</v>
      </c>
      <c r="FB118" s="103" t="str">
        <f>IFERROR(VLOOKUP(B118,'[1]21'!B:J,9,0),"0")</f>
        <v>0</v>
      </c>
      <c r="FC118" s="103" t="str">
        <f>IFERROR(VLOOKUP(B118,'[1]21'!B:K,10,0),"0")</f>
        <v>0</v>
      </c>
      <c r="FD118" s="103" t="str">
        <f>IFERROR(VLOOKUP(B118,'[1]21'!B:L,11,0),"0")</f>
        <v>0</v>
      </c>
      <c r="FE118" s="101">
        <f t="shared" si="65"/>
        <v>0</v>
      </c>
      <c r="FF118" s="103" t="str">
        <f>IFERROR(VLOOKUP(B118,'[1]22'!B:D,3,0),"0")</f>
        <v>0</v>
      </c>
      <c r="FG118" s="103" t="str">
        <f>IFERROR(VLOOKUP(B118,'[1]22'!B:E,4,0),"0")</f>
        <v>0</v>
      </c>
      <c r="FH118" s="103" t="str">
        <f>IFERROR(VLOOKUP(B118,'[1]22'!B:F,5,0),"0")</f>
        <v>0</v>
      </c>
      <c r="FI118" s="103" t="str">
        <f>IFERROR(VLOOKUP(B118,'[1]22'!B:J,9,0),"0")</f>
        <v>0</v>
      </c>
      <c r="FJ118" s="103" t="str">
        <f>IFERROR(VLOOKUP(B118,'[1]22'!B:K,10,0),"0")</f>
        <v>0</v>
      </c>
      <c r="FK118" s="103" t="str">
        <f>IFERROR(VLOOKUP(B118,'[1]22'!B:L,11,0),"0")</f>
        <v>0</v>
      </c>
      <c r="FL118" s="101">
        <f t="shared" si="66"/>
        <v>0</v>
      </c>
      <c r="FM118" s="103" t="str">
        <f>IFERROR(VLOOKUP(B118,'[1]23'!B:D,3,0),"0")</f>
        <v>0</v>
      </c>
      <c r="FN118" s="103" t="str">
        <f>IFERROR(VLOOKUP(B118,'[1]23'!B:E,4,0),"0")</f>
        <v>0</v>
      </c>
      <c r="FO118" s="103" t="str">
        <f>IFERROR(VLOOKUP(B118,'[1]23'!B:F,5,0),"0")</f>
        <v>0</v>
      </c>
      <c r="FP118" s="103" t="str">
        <f>IFERROR(VLOOKUP(B118,'[1]23'!B:J,9,0),"0")</f>
        <v>0</v>
      </c>
      <c r="FQ118" s="103" t="str">
        <f>IFERROR(VLOOKUP(B118,'[1]23'!B:K,10,0),"0")</f>
        <v>0</v>
      </c>
      <c r="FR118" s="103" t="str">
        <f>IFERROR(VLOOKUP(B118,'[1]23'!B:L,11,0),"0")</f>
        <v>0</v>
      </c>
      <c r="FS118" s="101">
        <f t="shared" si="67"/>
        <v>0</v>
      </c>
      <c r="FT118" s="103" t="str">
        <f>IFERROR(VLOOKUP(B118,'[1]24'!B:D,3,0),"0")</f>
        <v>0</v>
      </c>
      <c r="FU118" s="103" t="str">
        <f>IFERROR(VLOOKUP(B118,'[1]24'!B:E,4,0),"0")</f>
        <v>0</v>
      </c>
      <c r="FV118" s="103" t="str">
        <f>IFERROR(VLOOKUP(B118,'[1]24'!B:F,5,0),"0")</f>
        <v>0</v>
      </c>
      <c r="FW118" s="103" t="str">
        <f>IFERROR(VLOOKUP(B118,'[1]24'!B:J,9,0),"0")</f>
        <v>0</v>
      </c>
      <c r="FX118" s="103" t="str">
        <f>IFERROR(VLOOKUP(B118,'[1]24'!B:K,10,0),"0")</f>
        <v>0</v>
      </c>
      <c r="FY118" s="103" t="str">
        <f>IFERROR(VLOOKUP(B118,'[1]24'!B:L,11,0),"0")</f>
        <v>0</v>
      </c>
      <c r="FZ118" s="101">
        <f t="shared" si="68"/>
        <v>0</v>
      </c>
      <c r="GA118" s="103" t="str">
        <f>IFERROR(VLOOKUP(B118,'[1]25'!B:D,3,0),"0")</f>
        <v>0</v>
      </c>
      <c r="GB118" s="103" t="str">
        <f>IFERROR(VLOOKUP(B118,'[1]25'!B:E,4,0),"0")</f>
        <v>0</v>
      </c>
      <c r="GC118" s="103" t="str">
        <f>IFERROR(VLOOKUP(B118,'[1]25'!B:F,5,0),"0")</f>
        <v>0</v>
      </c>
      <c r="GD118" s="103" t="str">
        <f>IFERROR(VLOOKUP(B118,'[1]25'!B:J,9,0),"0")</f>
        <v>0</v>
      </c>
      <c r="GE118" s="103" t="str">
        <f>IFERROR(VLOOKUP(B118,'[1]25'!B:K,10,0),"0")</f>
        <v>0</v>
      </c>
      <c r="GF118" s="103" t="str">
        <f>IFERROR(VLOOKUP(B118,'[1]25'!B:L,11,0),"0")</f>
        <v>0</v>
      </c>
      <c r="GG118" s="101">
        <f t="shared" si="69"/>
        <v>0</v>
      </c>
      <c r="GH118" s="103" t="str">
        <f>IFERROR(VLOOKUP(B118,'[1]26'!B:D,3,0),"0")</f>
        <v>0</v>
      </c>
      <c r="GI118" s="103" t="str">
        <f>IFERROR(VLOOKUP(B118,'[1]26'!B:E,4,0),"0")</f>
        <v>0</v>
      </c>
      <c r="GJ118" s="103" t="str">
        <f>IFERROR(VLOOKUP(B118,'[1]26'!B:F,5,0),"0")</f>
        <v>0</v>
      </c>
      <c r="GK118" s="103" t="str">
        <f>IFERROR(VLOOKUP(B118,'[1]26'!B:J,9,0),"0")</f>
        <v>0</v>
      </c>
      <c r="GL118" s="103" t="str">
        <f>IFERROR(VLOOKUP(B118,'[1]26'!B:K,10,0),"0")</f>
        <v>0</v>
      </c>
      <c r="GM118" s="103" t="str">
        <f>IFERROR(VLOOKUP(B118,'[1]26'!B:L,11,0),"0")</f>
        <v>0</v>
      </c>
      <c r="GN118" s="101">
        <f t="shared" si="70"/>
        <v>0</v>
      </c>
      <c r="GO118" s="103" t="str">
        <f>IFERROR(VLOOKUP(B118,'[1]27'!B:D,3,0),"0")</f>
        <v>0</v>
      </c>
      <c r="GP118" s="103" t="str">
        <f>IFERROR(VLOOKUP(B118,'[1]27'!B:E,4,0),"0")</f>
        <v>0</v>
      </c>
      <c r="GQ118" s="103" t="str">
        <f>IFERROR(VLOOKUP(B118,'[1]27'!B:F,5,0),"0")</f>
        <v>0</v>
      </c>
      <c r="GR118" s="103" t="str">
        <f>IFERROR(VLOOKUP(B118,'[1]27'!B:J,9,0),"0")</f>
        <v>0</v>
      </c>
      <c r="GS118" s="103" t="str">
        <f>IFERROR(VLOOKUP(B118,'[1]27'!B:K,10,0),"0")</f>
        <v>0</v>
      </c>
      <c r="GT118" s="103" t="str">
        <f>IFERROR(VLOOKUP(B118,'[1]27'!B:L,11,0),"0")</f>
        <v>0</v>
      </c>
      <c r="GU118" s="101">
        <f t="shared" si="71"/>
        <v>0</v>
      </c>
      <c r="GV118" s="103" t="str">
        <f>IFERROR(VLOOKUP(B118,'[1]28'!B:D,3,0),"0")</f>
        <v>0</v>
      </c>
      <c r="GW118" s="103" t="str">
        <f>IFERROR(VLOOKUP(B118,'[1]28'!B:E,4,0),"0")</f>
        <v>0</v>
      </c>
      <c r="GX118" s="103" t="str">
        <f>IFERROR(VLOOKUP(B118,'[1]28'!B:F,5,0),"0")</f>
        <v>0</v>
      </c>
      <c r="GY118" s="103" t="str">
        <f>IFERROR(VLOOKUP(B118,'[1]28'!B:J,9,0),"0")</f>
        <v>0</v>
      </c>
      <c r="GZ118" s="103" t="str">
        <f>IFERROR(VLOOKUP(B118,'[1]28'!B:K,10,0),"0")</f>
        <v>0</v>
      </c>
      <c r="HA118" s="103" t="str">
        <f>IFERROR(VLOOKUP(B118,'[1]28'!B:L,11,0),"0")</f>
        <v>0</v>
      </c>
      <c r="HB118" s="101">
        <f t="shared" si="72"/>
        <v>0</v>
      </c>
      <c r="HC118" s="103" t="str">
        <f>IFERROR(VLOOKUP(B118,'[1]29'!B:D,3,0),"0")</f>
        <v>0</v>
      </c>
      <c r="HD118" s="103" t="str">
        <f>IFERROR(VLOOKUP(B118,'[1]29'!B:E,4,0),"0")</f>
        <v>0</v>
      </c>
      <c r="HE118" s="103" t="str">
        <f>IFERROR(VLOOKUP(B118,'[1]29'!B:F,5,0),"0")</f>
        <v>0</v>
      </c>
      <c r="HF118" s="103" t="str">
        <f>IFERROR(VLOOKUP(B118,'[1]29'!B:J,9,0),"0")</f>
        <v>0</v>
      </c>
      <c r="HG118" s="103" t="str">
        <f>IFERROR(VLOOKUP(B118,'[1]29'!B:K,10,0),"0")</f>
        <v>0</v>
      </c>
      <c r="HH118" s="103" t="str">
        <f>IFERROR(VLOOKUP(B118,'[1]29'!B:L,11,0),"0")</f>
        <v>0</v>
      </c>
      <c r="HI118" s="101">
        <f t="shared" si="73"/>
        <v>0</v>
      </c>
      <c r="HJ118" s="103" t="str">
        <f>IFERROR(VLOOKUP(B118,'[1]30'!B:D,3,0),"0")</f>
        <v>0</v>
      </c>
      <c r="HK118" s="103" t="str">
        <f>IFERROR(VLOOKUP(B118,'[1]30'!B:E,4,0),"0")</f>
        <v>0</v>
      </c>
      <c r="HL118" s="103" t="str">
        <f>IFERROR(VLOOKUP(B118,'[1]30'!B:F,5,0),"0")</f>
        <v>0</v>
      </c>
      <c r="HM118" s="103" t="str">
        <f>IFERROR(VLOOKUP(B118,'[1]30'!B:J,9,0),"0")</f>
        <v>0</v>
      </c>
      <c r="HN118" s="103" t="str">
        <f>IFERROR(VLOOKUP(B118,'[1]30'!B:K,10,0),"0")</f>
        <v>0</v>
      </c>
      <c r="HO118" s="103" t="str">
        <f>IFERROR(VLOOKUP(B118,'[1]30'!B:L,11,0),"0")</f>
        <v>0</v>
      </c>
      <c r="HP118" s="101">
        <f t="shared" si="74"/>
        <v>0</v>
      </c>
      <c r="HQ118" s="103">
        <f>IFERROR(VLOOKUP(B118,'[1]31'!B:D,3,0),"0")</f>
        <v>6</v>
      </c>
      <c r="HR118" s="103">
        <f>IFERROR(VLOOKUP(B118,'[1]31'!B:E,4,0),"0")</f>
        <v>0</v>
      </c>
      <c r="HS118" s="103">
        <f>IFERROR(VLOOKUP(B118,'[1]31'!B:F,5,0),"0")</f>
        <v>0</v>
      </c>
      <c r="HT118" s="103">
        <f>IFERROR(VLOOKUP(B118,'[1]31'!B:J,9,0),"0")</f>
        <v>0</v>
      </c>
      <c r="HU118" s="103">
        <f>IFERROR(VLOOKUP(B118,'[1]31'!B:K,10,0),"0")</f>
        <v>0</v>
      </c>
      <c r="HV118" s="103">
        <f>IFERROR(VLOOKUP(B118,'[1]31'!B:L,11,0),"0")</f>
        <v>0</v>
      </c>
      <c r="HW118" s="101">
        <f t="shared" si="75"/>
        <v>6</v>
      </c>
    </row>
    <row r="119" spans="1:231" x14ac:dyDescent="0.6">
      <c r="A119" s="83">
        <v>109</v>
      </c>
      <c r="B119" s="83">
        <v>1124002</v>
      </c>
      <c r="C119" s="84" t="s">
        <v>16519</v>
      </c>
      <c r="D119" s="83" t="s">
        <v>168</v>
      </c>
      <c r="E119" s="13">
        <v>34.82</v>
      </c>
      <c r="F119" s="99">
        <f t="shared" si="77"/>
        <v>208.92000000000002</v>
      </c>
      <c r="G119" s="100">
        <f t="shared" si="78"/>
        <v>6</v>
      </c>
      <c r="H119" s="100">
        <f t="shared" si="78"/>
        <v>0</v>
      </c>
      <c r="I119" s="100">
        <f t="shared" si="78"/>
        <v>0</v>
      </c>
      <c r="J119" s="100">
        <f t="shared" si="78"/>
        <v>0</v>
      </c>
      <c r="K119" s="100">
        <f t="shared" si="78"/>
        <v>0</v>
      </c>
      <c r="L119" s="100">
        <f t="shared" si="78"/>
        <v>0</v>
      </c>
      <c r="M119" s="101">
        <f t="shared" si="79"/>
        <v>6</v>
      </c>
      <c r="N119" s="102">
        <f t="shared" si="43"/>
        <v>6</v>
      </c>
      <c r="O119" s="103" t="str">
        <f>IFERROR(VLOOKUP(B119,'[1]1'!B:D,3,0),"0")</f>
        <v>0</v>
      </c>
      <c r="P119" s="103" t="str">
        <f>IFERROR(VLOOKUP(B119,'[1]1'!B:E,4,0),"0")</f>
        <v>0</v>
      </c>
      <c r="Q119" s="103" t="str">
        <f>IFERROR(VLOOKUP(B119,'[1]1'!B:F,5,0),"0")</f>
        <v>0</v>
      </c>
      <c r="R119" s="103" t="str">
        <f>IFERROR(VLOOKUP(B119,'[1]1'!B:J,9,0),"0")</f>
        <v>0</v>
      </c>
      <c r="S119" s="103" t="str">
        <f>IFERROR(VLOOKUP(B119,'[1]1'!B:K,10,0),"0")</f>
        <v>0</v>
      </c>
      <c r="T119" s="103" t="str">
        <f>IFERROR(VLOOKUP(B119,'[1]1'!B:L,11,0),"0")</f>
        <v>0</v>
      </c>
      <c r="U119" s="101">
        <f t="shared" si="45"/>
        <v>0</v>
      </c>
      <c r="V119" s="103" t="str">
        <f>IFERROR(VLOOKUP(B119,'[1]2'!B:D,3,0),"0")</f>
        <v>0</v>
      </c>
      <c r="W119" s="103" t="str">
        <f>IFERROR(VLOOKUP(B119,'[1]2'!B:E,4,0),"0")</f>
        <v>0</v>
      </c>
      <c r="X119" s="103" t="str">
        <f>IFERROR(VLOOKUP(B119,'[1]2'!B:F,5,0),"0")</f>
        <v>0</v>
      </c>
      <c r="Y119" s="103" t="str">
        <f>IFERROR(VLOOKUP(B119,'[1]2'!B:J,9,0),"0")</f>
        <v>0</v>
      </c>
      <c r="Z119" s="103" t="str">
        <f>IFERROR(VLOOKUP(B119,'[1]2'!B:K,10,0),"0")</f>
        <v>0</v>
      </c>
      <c r="AA119" s="103" t="str">
        <f>IFERROR(VLOOKUP(B119,'[1]2'!B:L,11,0),"0")</f>
        <v>0</v>
      </c>
      <c r="AB119" s="101">
        <f t="shared" si="46"/>
        <v>0</v>
      </c>
      <c r="AC119" s="103" t="str">
        <f>IFERROR(VLOOKUP(B119,'[1]3'!B:D,3,0),"0")</f>
        <v>0</v>
      </c>
      <c r="AD119" s="103" t="str">
        <f>IFERROR(VLOOKUP(B119,'[1]3'!B:E,4,0),"0")</f>
        <v>0</v>
      </c>
      <c r="AE119" s="103" t="str">
        <f>IFERROR(VLOOKUP(B119,'[1]3'!B:F,5,0),"0")</f>
        <v>0</v>
      </c>
      <c r="AF119" s="103" t="str">
        <f>IFERROR(VLOOKUP(B119,'[1]3'!B:J,9,0),"0")</f>
        <v>0</v>
      </c>
      <c r="AG119" s="103" t="str">
        <f>IFERROR(VLOOKUP(B119,'[1]3'!B:K,10,0),"0")</f>
        <v>0</v>
      </c>
      <c r="AH119" s="103" t="str">
        <f>IFERROR(VLOOKUP(B119,'[1]3'!B:L,11,0),"0")</f>
        <v>0</v>
      </c>
      <c r="AI119" s="101">
        <f t="shared" si="47"/>
        <v>0</v>
      </c>
      <c r="AJ119" s="103" t="str">
        <f>IFERROR(VLOOKUP(B119,'[1]4'!B:D,3,0),"0")</f>
        <v>0</v>
      </c>
      <c r="AK119" s="103" t="str">
        <f>IFERROR(VLOOKUP(B119,'[1]4'!B:E,4,0),"0")</f>
        <v>0</v>
      </c>
      <c r="AL119" s="103" t="str">
        <f>IFERROR(VLOOKUP(B119,'[1]4'!B:F,5,0),"0")</f>
        <v>0</v>
      </c>
      <c r="AM119" s="103" t="str">
        <f>IFERROR(VLOOKUP(B119,'[1]4'!B:J,9,0),"0")</f>
        <v>0</v>
      </c>
      <c r="AN119" s="103" t="str">
        <f>IFERROR(VLOOKUP(B119,'[1]4'!B:K,10,0),"0")</f>
        <v>0</v>
      </c>
      <c r="AO119" s="103" t="str">
        <f>IFERROR(VLOOKUP(B119,'[1]4'!B:L,11,0),"0")</f>
        <v>0</v>
      </c>
      <c r="AP119" s="101">
        <f t="shared" si="48"/>
        <v>0</v>
      </c>
      <c r="AQ119" s="103" t="str">
        <f>IFERROR(VLOOKUP(B119,'[1]5'!B:D,3,0),"0")</f>
        <v>0</v>
      </c>
      <c r="AR119" s="103" t="str">
        <f>IFERROR(VLOOKUP(B119,'[1]5'!B:E,4,0),"0")</f>
        <v>0</v>
      </c>
      <c r="AS119" s="103" t="str">
        <f>IFERROR(VLOOKUP(B119,'[1]5'!B:F,5,0),"0")</f>
        <v>0</v>
      </c>
      <c r="AT119" s="103" t="str">
        <f>IFERROR(VLOOKUP(B119,'[1]5'!B:J,9,0),"0")</f>
        <v>0</v>
      </c>
      <c r="AU119" s="103" t="str">
        <f>IFERROR(VLOOKUP(B119,'[1]5'!B:K,10,0),"0")</f>
        <v>0</v>
      </c>
      <c r="AV119" s="103" t="str">
        <f>IFERROR(VLOOKUP(B119,'[1]5'!B:L,11,0),"0")</f>
        <v>0</v>
      </c>
      <c r="AW119" s="101">
        <f t="shared" si="49"/>
        <v>0</v>
      </c>
      <c r="AX119" s="103" t="str">
        <f>IFERROR(VLOOKUP(B119,'[1]6'!B:D,3,0),"0")</f>
        <v>0</v>
      </c>
      <c r="AY119" s="103" t="str">
        <f>IFERROR(VLOOKUP(B119,'[1]6'!B:E,4,0),"0")</f>
        <v>0</v>
      </c>
      <c r="AZ119" s="103" t="str">
        <f>IFERROR(VLOOKUP(B119,'[1]6'!B:F,5,0),"0")</f>
        <v>0</v>
      </c>
      <c r="BA119" s="103" t="str">
        <f>IFERROR(VLOOKUP(B119,'[1]6'!B:J,9,0),"0")</f>
        <v>0</v>
      </c>
      <c r="BB119" s="103" t="str">
        <f>IFERROR(VLOOKUP(B119,'[1]6'!B:K,10,0),"0")</f>
        <v>0</v>
      </c>
      <c r="BC119" s="103" t="str">
        <f>IFERROR(VLOOKUP(B119,'[1]6'!B:L,11,0),"0")</f>
        <v>0</v>
      </c>
      <c r="BD119" s="101">
        <f t="shared" si="50"/>
        <v>0</v>
      </c>
      <c r="BE119" s="103" t="str">
        <f>IFERROR(VLOOKUP(B119,'[1]7'!B:D,3,0),"0")</f>
        <v>0</v>
      </c>
      <c r="BF119" s="103" t="str">
        <f>IFERROR(VLOOKUP(B119,'[1]7'!B:E,4,0),"0")</f>
        <v>0</v>
      </c>
      <c r="BG119" s="103" t="str">
        <f>IFERROR(VLOOKUP(B119,'[1]7'!B:F,5,0),"0")</f>
        <v>0</v>
      </c>
      <c r="BH119" s="103" t="str">
        <f>IFERROR(VLOOKUP(B119,'[1]7'!B:J,9,0),"0")</f>
        <v>0</v>
      </c>
      <c r="BI119" s="103" t="str">
        <f>IFERROR(VLOOKUP(B119,'[1]7'!B:K,10,0),"0")</f>
        <v>0</v>
      </c>
      <c r="BJ119" s="103" t="str">
        <f>IFERROR(VLOOKUP(B119,'[1]7'!B:L,11,0),"0")</f>
        <v>0</v>
      </c>
      <c r="BK119" s="101">
        <f t="shared" si="51"/>
        <v>0</v>
      </c>
      <c r="BL119" s="103" t="str">
        <f>IFERROR(VLOOKUP(B119,'[1]8'!B:D,3,0),"0")</f>
        <v>0</v>
      </c>
      <c r="BM119" s="103" t="str">
        <f>IFERROR(VLOOKUP(B119,'[1]8'!B:E,4,0),"0")</f>
        <v>0</v>
      </c>
      <c r="BN119" s="103" t="str">
        <f>IFERROR(VLOOKUP(B119,'[1]8'!B:F,5,0),"0")</f>
        <v>0</v>
      </c>
      <c r="BO119" s="103" t="str">
        <f>IFERROR(VLOOKUP(B119,'[1]8'!B:J,9,0),"0")</f>
        <v>0</v>
      </c>
      <c r="BP119" s="103" t="str">
        <f>IFERROR(VLOOKUP(B119,'[1]8'!B:K,10,0),"0")</f>
        <v>0</v>
      </c>
      <c r="BQ119" s="103" t="str">
        <f>IFERROR(VLOOKUP(B119,'[1]8'!B:L,11,0),"0")</f>
        <v>0</v>
      </c>
      <c r="BR119" s="101">
        <f t="shared" si="52"/>
        <v>0</v>
      </c>
      <c r="BS119" s="103" t="str">
        <f>IFERROR(VLOOKUP(B119,'[1]9'!B:D,3,0),"0")</f>
        <v>0</v>
      </c>
      <c r="BT119" s="103" t="str">
        <f>IFERROR(VLOOKUP(B119,'[1]9'!B:E,4,0),"0")</f>
        <v>0</v>
      </c>
      <c r="BU119" s="103" t="str">
        <f>IFERROR(VLOOKUP(B119,'[1]9'!B:F,5,0),"0")</f>
        <v>0</v>
      </c>
      <c r="BV119" s="103" t="str">
        <f>IFERROR(VLOOKUP(B119,'[1]9'!B:J,9,0),"0")</f>
        <v>0</v>
      </c>
      <c r="BW119" s="103" t="str">
        <f>IFERROR(VLOOKUP(B119,'[1]9'!B:K,10,0),"0")</f>
        <v>0</v>
      </c>
      <c r="BX119" s="103" t="str">
        <f>IFERROR(VLOOKUP(B119,'[1]9'!B:L,11,0),"0")</f>
        <v>0</v>
      </c>
      <c r="BY119" s="101">
        <f t="shared" si="53"/>
        <v>0</v>
      </c>
      <c r="BZ119" s="103" t="str">
        <f>IFERROR(VLOOKUP(B119,'[1]10'!B:D,3,0),"0")</f>
        <v>0</v>
      </c>
      <c r="CA119" s="103" t="str">
        <f>IFERROR(VLOOKUP(B119,'[1]10'!B:E,4,0),"0")</f>
        <v>0</v>
      </c>
      <c r="CB119" s="103" t="str">
        <f>IFERROR(VLOOKUP(B119,'[1]10'!B:F,5,0),"0")</f>
        <v>0</v>
      </c>
      <c r="CC119" s="103" t="str">
        <f>IFERROR(VLOOKUP(B119,'[1]10'!B:J,9,0),"0")</f>
        <v>0</v>
      </c>
      <c r="CD119" s="103" t="str">
        <f>IFERROR(VLOOKUP(B119,'[1]10'!B:K,10,0),"0")</f>
        <v>0</v>
      </c>
      <c r="CE119" s="103" t="str">
        <f>IFERROR(VLOOKUP(B119,'[1]10'!B:L,11,0),"0")</f>
        <v>0</v>
      </c>
      <c r="CF119" s="101">
        <f t="shared" si="54"/>
        <v>0</v>
      </c>
      <c r="CG119" s="103" t="str">
        <f>IFERROR(VLOOKUP(B119,'[1]11'!B:D,3,0),"0")</f>
        <v>0</v>
      </c>
      <c r="CH119" s="103" t="str">
        <f>IFERROR(VLOOKUP(B119,'[1]11'!B:E,4,0),"0")</f>
        <v>0</v>
      </c>
      <c r="CI119" s="103" t="str">
        <f>IFERROR(VLOOKUP(B119,'[1]11'!B:F,5,0),"0")</f>
        <v>0</v>
      </c>
      <c r="CJ119" s="103" t="str">
        <f>IFERROR(VLOOKUP(B119,'[1]11'!B:J,9,0),"0")</f>
        <v>0</v>
      </c>
      <c r="CK119" s="103" t="str">
        <f>IFERROR(VLOOKUP(B119,'[1]11'!B:K,10,0),"0")</f>
        <v>0</v>
      </c>
      <c r="CL119" s="103" t="str">
        <f>IFERROR(VLOOKUP(B119,'[1]11'!B:L,11,0),"0")</f>
        <v>0</v>
      </c>
      <c r="CM119" s="101">
        <f t="shared" si="55"/>
        <v>0</v>
      </c>
      <c r="CN119" s="103" t="str">
        <f>IFERROR(VLOOKUP(B119,'[1]12'!B:D,3,0),"0")</f>
        <v>0</v>
      </c>
      <c r="CO119" s="103" t="str">
        <f>IFERROR(VLOOKUP(B119,'[1]12'!B:E,4,0),"0")</f>
        <v>0</v>
      </c>
      <c r="CP119" s="103" t="str">
        <f>IFERROR(VLOOKUP(B119,'[1]12'!B:F,5,0),"0")</f>
        <v>0</v>
      </c>
      <c r="CQ119" s="103" t="str">
        <f>IFERROR(VLOOKUP(B119,'[1]12'!B:J,9,0),"0")</f>
        <v>0</v>
      </c>
      <c r="CR119" s="103" t="str">
        <f>IFERROR(VLOOKUP(B119,'[1]12'!B:K,10,0),"0")</f>
        <v>0</v>
      </c>
      <c r="CS119" s="103" t="str">
        <f>IFERROR(VLOOKUP(B119,'[1]12'!B:L,11,0),"0")</f>
        <v>0</v>
      </c>
      <c r="CT119" s="101">
        <f t="shared" si="56"/>
        <v>0</v>
      </c>
      <c r="CU119" s="103" t="str">
        <f>IFERROR(VLOOKUP(B119,'[1]13'!B:D,3,0),"0")</f>
        <v>0</v>
      </c>
      <c r="CV119" s="103" t="str">
        <f>IFERROR(VLOOKUP(B119,'[1]13'!B:E,4,0),"0")</f>
        <v>0</v>
      </c>
      <c r="CW119" s="103" t="str">
        <f>IFERROR(VLOOKUP(B119,'[1]13'!B:F,5,0),"0")</f>
        <v>0</v>
      </c>
      <c r="CX119" s="103" t="str">
        <f>IFERROR(VLOOKUP(B119,'[1]13'!B:J,9,0),"0")</f>
        <v>0</v>
      </c>
      <c r="CY119" s="103" t="str">
        <f>IFERROR(VLOOKUP(B119,'[1]13'!B:K,10,0),"0")</f>
        <v>0</v>
      </c>
      <c r="CZ119" s="103" t="str">
        <f>IFERROR(VLOOKUP(B119,'[1]13'!B:L,11,0),"0")</f>
        <v>0</v>
      </c>
      <c r="DA119" s="101">
        <f t="shared" si="57"/>
        <v>0</v>
      </c>
      <c r="DB119" s="103" t="str">
        <f>IFERROR(VLOOKUP(B119,'[1]14'!B:D,3,0),"0")</f>
        <v>0</v>
      </c>
      <c r="DC119" s="103" t="str">
        <f>IFERROR(VLOOKUP(B119,'[1]14'!B:E,4,0),"0")</f>
        <v>0</v>
      </c>
      <c r="DD119" s="103" t="str">
        <f>IFERROR(VLOOKUP(B119,'[1]14'!B:F,5,0),"0")</f>
        <v>0</v>
      </c>
      <c r="DE119" s="103" t="str">
        <f>IFERROR(VLOOKUP(B119,'[1]14'!B:J,9,0),"0")</f>
        <v>0</v>
      </c>
      <c r="DF119" s="103" t="str">
        <f>IFERROR(VLOOKUP(B119,'[1]14'!B:K,10,0),"0")</f>
        <v>0</v>
      </c>
      <c r="DG119" s="103" t="str">
        <f>IFERROR(VLOOKUP(B119,'[1]14'!B:L,11,0),"0")</f>
        <v>0</v>
      </c>
      <c r="DH119" s="101">
        <f t="shared" si="58"/>
        <v>0</v>
      </c>
      <c r="DI119" s="103" t="str">
        <f>IFERROR(VLOOKUP(B119,'[1]15'!B:D,3,0),"0")</f>
        <v>0</v>
      </c>
      <c r="DJ119" s="103" t="str">
        <f>IFERROR(VLOOKUP(B119,'[1]15'!B:E,4,0),"0")</f>
        <v>0</v>
      </c>
      <c r="DK119" s="103" t="str">
        <f>IFERROR(VLOOKUP(B119,'[1]15'!B:F,5,0),"0")</f>
        <v>0</v>
      </c>
      <c r="DL119" s="103" t="str">
        <f>IFERROR(VLOOKUP(B119,'[1]15'!B:J,9,0),"0")</f>
        <v>0</v>
      </c>
      <c r="DM119" s="103" t="str">
        <f>IFERROR(VLOOKUP(B119,'[1]15'!B:K,10,0),"0")</f>
        <v>0</v>
      </c>
      <c r="DN119" s="103" t="str">
        <f>IFERROR(VLOOKUP(B119,'[1]15'!B:L,11,0),"0")</f>
        <v>0</v>
      </c>
      <c r="DO119" s="101">
        <f t="shared" si="59"/>
        <v>0</v>
      </c>
      <c r="DP119" s="103" t="str">
        <f>IFERROR(VLOOKUP(B119,'[1]16'!B:D,3,0),"0")</f>
        <v>0</v>
      </c>
      <c r="DQ119" s="103" t="str">
        <f>IFERROR(VLOOKUP(B119,'[1]16'!B:E,4,0),"0")</f>
        <v>0</v>
      </c>
      <c r="DR119" s="103" t="str">
        <f>IFERROR(VLOOKUP(B119,'[1]16'!B:F,5,0),"0")</f>
        <v>0</v>
      </c>
      <c r="DS119" s="103" t="str">
        <f>IFERROR(VLOOKUP(B119,'[1]16'!B:J,9,0),"0")</f>
        <v>0</v>
      </c>
      <c r="DT119" s="103" t="str">
        <f>IFERROR(VLOOKUP(B119,'[1]16'!B:K,10,0),"0")</f>
        <v>0</v>
      </c>
      <c r="DU119" s="103" t="str">
        <f>IFERROR(VLOOKUP(B119,'[1]16'!B:L,11,0),"0")</f>
        <v>0</v>
      </c>
      <c r="DV119" s="101">
        <f t="shared" si="60"/>
        <v>0</v>
      </c>
      <c r="DW119" s="103" t="str">
        <f>IFERROR(VLOOKUP(B119,'[1]17'!B:D,3,0),"0")</f>
        <v>0</v>
      </c>
      <c r="DX119" s="103" t="str">
        <f>IFERROR(VLOOKUP(B119,'[1]17'!B:E,4,0),"0")</f>
        <v>0</v>
      </c>
      <c r="DY119" s="103" t="str">
        <f>IFERROR(VLOOKUP(B119,'[1]17'!B:F,5,0),"0")</f>
        <v>0</v>
      </c>
      <c r="DZ119" s="103" t="str">
        <f>IFERROR(VLOOKUP(B119,'[1]17'!B:J,9,0),"0")</f>
        <v>0</v>
      </c>
      <c r="EA119" s="103" t="str">
        <f>IFERROR(VLOOKUP(B119,'[1]17'!B:K,10,0),"0")</f>
        <v>0</v>
      </c>
      <c r="EB119" s="103" t="str">
        <f>IFERROR(VLOOKUP(B119,'[1]17'!B:L,11,0),"0")</f>
        <v>0</v>
      </c>
      <c r="EC119" s="101">
        <f t="shared" si="61"/>
        <v>0</v>
      </c>
      <c r="ED119" s="103" t="str">
        <f>IFERROR(VLOOKUP(B119,'[1]18'!B:D,3,0),"0")</f>
        <v>0</v>
      </c>
      <c r="EE119" s="103" t="str">
        <f>IFERROR(VLOOKUP(B119,'[1]18'!B:E,4,0),"0")</f>
        <v>0</v>
      </c>
      <c r="EF119" s="103" t="str">
        <f>IFERROR(VLOOKUP(B119,'[1]18'!B:F,5,0),"0")</f>
        <v>0</v>
      </c>
      <c r="EG119" s="103" t="str">
        <f>IFERROR(VLOOKUP(B119,'[1]18'!B:J,9,0),"0")</f>
        <v>0</v>
      </c>
      <c r="EH119" s="103" t="str">
        <f>IFERROR(VLOOKUP(B119,'[1]18'!B:K,10,0),"0")</f>
        <v>0</v>
      </c>
      <c r="EI119" s="103" t="str">
        <f>IFERROR(VLOOKUP(B119,'[1]18'!B:L,11,0),"0")</f>
        <v>0</v>
      </c>
      <c r="EJ119" s="101">
        <f t="shared" si="62"/>
        <v>0</v>
      </c>
      <c r="EK119" s="103" t="str">
        <f>IFERROR(VLOOKUP(B119,'[1]19'!B:D,3,0),"0")</f>
        <v>0</v>
      </c>
      <c r="EL119" s="103" t="str">
        <f>IFERROR(VLOOKUP(B119,'[1]19'!B:E,4,0),"0")</f>
        <v>0</v>
      </c>
      <c r="EM119" s="103" t="str">
        <f>IFERROR(VLOOKUP(B119,'[1]19'!B:F,5,0),"0")</f>
        <v>0</v>
      </c>
      <c r="EN119" s="103" t="str">
        <f>IFERROR(VLOOKUP(B119,'[1]19'!B:J,9,0),"0")</f>
        <v>0</v>
      </c>
      <c r="EO119" s="103" t="str">
        <f>IFERROR(VLOOKUP(B119,'[1]19'!B:K,10,0),"0")</f>
        <v>0</v>
      </c>
      <c r="EP119" s="103" t="str">
        <f>IFERROR(VLOOKUP(B119,'[1]19'!B:L,11,0),"0")</f>
        <v>0</v>
      </c>
      <c r="EQ119" s="101">
        <f t="shared" si="63"/>
        <v>0</v>
      </c>
      <c r="ER119" s="103" t="str">
        <f>IFERROR(VLOOKUP(B119,'[1]20'!B:D,3,0),"0")</f>
        <v>0</v>
      </c>
      <c r="ES119" s="103" t="str">
        <f>IFERROR(VLOOKUP(B119,'[1]20'!B:E,4,0),"0")</f>
        <v>0</v>
      </c>
      <c r="ET119" s="103" t="str">
        <f>IFERROR(VLOOKUP(B119,'[1]20'!B:F,5,0),"0")</f>
        <v>0</v>
      </c>
      <c r="EU119" s="103" t="str">
        <f>IFERROR(VLOOKUP(B119,'[1]20'!B:J,9,0),"0")</f>
        <v>0</v>
      </c>
      <c r="EV119" s="103" t="str">
        <f>IFERROR(VLOOKUP(B119,'[1]20'!B:K,10,0),"0")</f>
        <v>0</v>
      </c>
      <c r="EW119" s="103" t="str">
        <f>IFERROR(VLOOKUP(B119,'[1]20'!B:L,11,0),"0")</f>
        <v>0</v>
      </c>
      <c r="EX119" s="101">
        <f t="shared" si="64"/>
        <v>0</v>
      </c>
      <c r="EY119" s="103" t="str">
        <f>IFERROR(VLOOKUP(B119,'[1]21'!B:D,3,0),"0")</f>
        <v>0</v>
      </c>
      <c r="EZ119" s="103" t="str">
        <f>IFERROR(VLOOKUP(B119,'[1]21'!B:E,4,0),"0")</f>
        <v>0</v>
      </c>
      <c r="FA119" s="103" t="str">
        <f>IFERROR(VLOOKUP(B119,'[1]21'!B:F,5,0),"0")</f>
        <v>0</v>
      </c>
      <c r="FB119" s="103" t="str">
        <f>IFERROR(VLOOKUP(B119,'[1]21'!B:J,9,0),"0")</f>
        <v>0</v>
      </c>
      <c r="FC119" s="103" t="str">
        <f>IFERROR(VLOOKUP(B119,'[1]21'!B:K,10,0),"0")</f>
        <v>0</v>
      </c>
      <c r="FD119" s="103" t="str">
        <f>IFERROR(VLOOKUP(B119,'[1]21'!B:L,11,0),"0")</f>
        <v>0</v>
      </c>
      <c r="FE119" s="101">
        <f t="shared" si="65"/>
        <v>0</v>
      </c>
      <c r="FF119" s="103" t="str">
        <f>IFERROR(VLOOKUP(B119,'[1]22'!B:D,3,0),"0")</f>
        <v>0</v>
      </c>
      <c r="FG119" s="103" t="str">
        <f>IFERROR(VLOOKUP(B119,'[1]22'!B:E,4,0),"0")</f>
        <v>0</v>
      </c>
      <c r="FH119" s="103" t="str">
        <f>IFERROR(VLOOKUP(B119,'[1]22'!B:F,5,0),"0")</f>
        <v>0</v>
      </c>
      <c r="FI119" s="103" t="str">
        <f>IFERROR(VLOOKUP(B119,'[1]22'!B:J,9,0),"0")</f>
        <v>0</v>
      </c>
      <c r="FJ119" s="103" t="str">
        <f>IFERROR(VLOOKUP(B119,'[1]22'!B:K,10,0),"0")</f>
        <v>0</v>
      </c>
      <c r="FK119" s="103" t="str">
        <f>IFERROR(VLOOKUP(B119,'[1]22'!B:L,11,0),"0")</f>
        <v>0</v>
      </c>
      <c r="FL119" s="101">
        <f t="shared" si="66"/>
        <v>0</v>
      </c>
      <c r="FM119" s="103" t="str">
        <f>IFERROR(VLOOKUP(B119,'[1]23'!B:D,3,0),"0")</f>
        <v>0</v>
      </c>
      <c r="FN119" s="103" t="str">
        <f>IFERROR(VLOOKUP(B119,'[1]23'!B:E,4,0),"0")</f>
        <v>0</v>
      </c>
      <c r="FO119" s="103" t="str">
        <f>IFERROR(VLOOKUP(B119,'[1]23'!B:F,5,0),"0")</f>
        <v>0</v>
      </c>
      <c r="FP119" s="103" t="str">
        <f>IFERROR(VLOOKUP(B119,'[1]23'!B:J,9,0),"0")</f>
        <v>0</v>
      </c>
      <c r="FQ119" s="103" t="str">
        <f>IFERROR(VLOOKUP(B119,'[1]23'!B:K,10,0),"0")</f>
        <v>0</v>
      </c>
      <c r="FR119" s="103" t="str">
        <f>IFERROR(VLOOKUP(B119,'[1]23'!B:L,11,0),"0")</f>
        <v>0</v>
      </c>
      <c r="FS119" s="101">
        <f t="shared" si="67"/>
        <v>0</v>
      </c>
      <c r="FT119" s="103" t="str">
        <f>IFERROR(VLOOKUP(B119,'[1]24'!B:D,3,0),"0")</f>
        <v>0</v>
      </c>
      <c r="FU119" s="103" t="str">
        <f>IFERROR(VLOOKUP(B119,'[1]24'!B:E,4,0),"0")</f>
        <v>0</v>
      </c>
      <c r="FV119" s="103" t="str">
        <f>IFERROR(VLOOKUP(B119,'[1]24'!B:F,5,0),"0")</f>
        <v>0</v>
      </c>
      <c r="FW119" s="103" t="str">
        <f>IFERROR(VLOOKUP(B119,'[1]24'!B:J,9,0),"0")</f>
        <v>0</v>
      </c>
      <c r="FX119" s="103" t="str">
        <f>IFERROR(VLOOKUP(B119,'[1]24'!B:K,10,0),"0")</f>
        <v>0</v>
      </c>
      <c r="FY119" s="103" t="str">
        <f>IFERROR(VLOOKUP(B119,'[1]24'!B:L,11,0),"0")</f>
        <v>0</v>
      </c>
      <c r="FZ119" s="101">
        <f t="shared" si="68"/>
        <v>0</v>
      </c>
      <c r="GA119" s="103" t="str">
        <f>IFERROR(VLOOKUP(B119,'[1]25'!B:D,3,0),"0")</f>
        <v>0</v>
      </c>
      <c r="GB119" s="103" t="str">
        <f>IFERROR(VLOOKUP(B119,'[1]25'!B:E,4,0),"0")</f>
        <v>0</v>
      </c>
      <c r="GC119" s="103" t="str">
        <f>IFERROR(VLOOKUP(B119,'[1]25'!B:F,5,0),"0")</f>
        <v>0</v>
      </c>
      <c r="GD119" s="103" t="str">
        <f>IFERROR(VLOOKUP(B119,'[1]25'!B:J,9,0),"0")</f>
        <v>0</v>
      </c>
      <c r="GE119" s="103" t="str">
        <f>IFERROR(VLOOKUP(B119,'[1]25'!B:K,10,0),"0")</f>
        <v>0</v>
      </c>
      <c r="GF119" s="103" t="str">
        <f>IFERROR(VLOOKUP(B119,'[1]25'!B:L,11,0),"0")</f>
        <v>0</v>
      </c>
      <c r="GG119" s="101">
        <f t="shared" si="69"/>
        <v>0</v>
      </c>
      <c r="GH119" s="103" t="str">
        <f>IFERROR(VLOOKUP(B119,'[1]26'!B:D,3,0),"0")</f>
        <v>0</v>
      </c>
      <c r="GI119" s="103" t="str">
        <f>IFERROR(VLOOKUP(B119,'[1]26'!B:E,4,0),"0")</f>
        <v>0</v>
      </c>
      <c r="GJ119" s="103" t="str">
        <f>IFERROR(VLOOKUP(B119,'[1]26'!B:F,5,0),"0")</f>
        <v>0</v>
      </c>
      <c r="GK119" s="103" t="str">
        <f>IFERROR(VLOOKUP(B119,'[1]26'!B:J,9,0),"0")</f>
        <v>0</v>
      </c>
      <c r="GL119" s="103" t="str">
        <f>IFERROR(VLOOKUP(B119,'[1]26'!B:K,10,0),"0")</f>
        <v>0</v>
      </c>
      <c r="GM119" s="103" t="str">
        <f>IFERROR(VLOOKUP(B119,'[1]26'!B:L,11,0),"0")</f>
        <v>0</v>
      </c>
      <c r="GN119" s="101">
        <f t="shared" si="70"/>
        <v>0</v>
      </c>
      <c r="GO119" s="103" t="str">
        <f>IFERROR(VLOOKUP(B119,'[1]27'!B:D,3,0),"0")</f>
        <v>0</v>
      </c>
      <c r="GP119" s="103" t="str">
        <f>IFERROR(VLOOKUP(B119,'[1]27'!B:E,4,0),"0")</f>
        <v>0</v>
      </c>
      <c r="GQ119" s="103" t="str">
        <f>IFERROR(VLOOKUP(B119,'[1]27'!B:F,5,0),"0")</f>
        <v>0</v>
      </c>
      <c r="GR119" s="103" t="str">
        <f>IFERROR(VLOOKUP(B119,'[1]27'!B:J,9,0),"0")</f>
        <v>0</v>
      </c>
      <c r="GS119" s="103" t="str">
        <f>IFERROR(VLOOKUP(B119,'[1]27'!B:K,10,0),"0")</f>
        <v>0</v>
      </c>
      <c r="GT119" s="103" t="str">
        <f>IFERROR(VLOOKUP(B119,'[1]27'!B:L,11,0),"0")</f>
        <v>0</v>
      </c>
      <c r="GU119" s="101">
        <f t="shared" si="71"/>
        <v>0</v>
      </c>
      <c r="GV119" s="103" t="str">
        <f>IFERROR(VLOOKUP(B119,'[1]28'!B:D,3,0),"0")</f>
        <v>0</v>
      </c>
      <c r="GW119" s="103" t="str">
        <f>IFERROR(VLOOKUP(B119,'[1]28'!B:E,4,0),"0")</f>
        <v>0</v>
      </c>
      <c r="GX119" s="103" t="str">
        <f>IFERROR(VLOOKUP(B119,'[1]28'!B:F,5,0),"0")</f>
        <v>0</v>
      </c>
      <c r="GY119" s="103" t="str">
        <f>IFERROR(VLOOKUP(B119,'[1]28'!B:J,9,0),"0")</f>
        <v>0</v>
      </c>
      <c r="GZ119" s="103" t="str">
        <f>IFERROR(VLOOKUP(B119,'[1]28'!B:K,10,0),"0")</f>
        <v>0</v>
      </c>
      <c r="HA119" s="103" t="str">
        <f>IFERROR(VLOOKUP(B119,'[1]28'!B:L,11,0),"0")</f>
        <v>0</v>
      </c>
      <c r="HB119" s="101">
        <f t="shared" si="72"/>
        <v>0</v>
      </c>
      <c r="HC119" s="103" t="str">
        <f>IFERROR(VLOOKUP(B119,'[1]29'!B:D,3,0),"0")</f>
        <v>0</v>
      </c>
      <c r="HD119" s="103" t="str">
        <f>IFERROR(VLOOKUP(B119,'[1]29'!B:E,4,0),"0")</f>
        <v>0</v>
      </c>
      <c r="HE119" s="103" t="str">
        <f>IFERROR(VLOOKUP(B119,'[1]29'!B:F,5,0),"0")</f>
        <v>0</v>
      </c>
      <c r="HF119" s="103" t="str">
        <f>IFERROR(VLOOKUP(B119,'[1]29'!B:J,9,0),"0")</f>
        <v>0</v>
      </c>
      <c r="HG119" s="103" t="str">
        <f>IFERROR(VLOOKUP(B119,'[1]29'!B:K,10,0),"0")</f>
        <v>0</v>
      </c>
      <c r="HH119" s="103" t="str">
        <f>IFERROR(VLOOKUP(B119,'[1]29'!B:L,11,0),"0")</f>
        <v>0</v>
      </c>
      <c r="HI119" s="101">
        <f t="shared" si="73"/>
        <v>0</v>
      </c>
      <c r="HJ119" s="103" t="str">
        <f>IFERROR(VLOOKUP(B119,'[1]30'!B:D,3,0),"0")</f>
        <v>0</v>
      </c>
      <c r="HK119" s="103" t="str">
        <f>IFERROR(VLOOKUP(B119,'[1]30'!B:E,4,0),"0")</f>
        <v>0</v>
      </c>
      <c r="HL119" s="103" t="str">
        <f>IFERROR(VLOOKUP(B119,'[1]30'!B:F,5,0),"0")</f>
        <v>0</v>
      </c>
      <c r="HM119" s="103" t="str">
        <f>IFERROR(VLOOKUP(B119,'[1]30'!B:J,9,0),"0")</f>
        <v>0</v>
      </c>
      <c r="HN119" s="103" t="str">
        <f>IFERROR(VLOOKUP(B119,'[1]30'!B:K,10,0),"0")</f>
        <v>0</v>
      </c>
      <c r="HO119" s="103" t="str">
        <f>IFERROR(VLOOKUP(B119,'[1]30'!B:L,11,0),"0")</f>
        <v>0</v>
      </c>
      <c r="HP119" s="101">
        <f t="shared" si="74"/>
        <v>0</v>
      </c>
      <c r="HQ119" s="103">
        <f>IFERROR(VLOOKUP(B119,'[1]31'!B:D,3,0),"0")</f>
        <v>6</v>
      </c>
      <c r="HR119" s="103">
        <f>IFERROR(VLOOKUP(B119,'[1]31'!B:E,4,0),"0")</f>
        <v>0</v>
      </c>
      <c r="HS119" s="103">
        <f>IFERROR(VLOOKUP(B119,'[1]31'!B:F,5,0),"0")</f>
        <v>0</v>
      </c>
      <c r="HT119" s="103">
        <f>IFERROR(VLOOKUP(B119,'[1]31'!B:J,9,0),"0")</f>
        <v>0</v>
      </c>
      <c r="HU119" s="103">
        <f>IFERROR(VLOOKUP(B119,'[1]31'!B:K,10,0),"0")</f>
        <v>0</v>
      </c>
      <c r="HV119" s="103">
        <f>IFERROR(VLOOKUP(B119,'[1]31'!B:L,11,0),"0")</f>
        <v>0</v>
      </c>
      <c r="HW119" s="101">
        <f t="shared" si="75"/>
        <v>6</v>
      </c>
    </row>
  </sheetData>
  <autoFilter ref="A3:HW113" xr:uid="{5744F5AC-B643-49F2-9B34-1EAE3EFD7F0B}"/>
  <mergeCells count="38">
    <mergeCell ref="HJ2:HP2"/>
    <mergeCell ref="HQ2:HW2"/>
    <mergeCell ref="FT2:FZ2"/>
    <mergeCell ref="GA2:GG2"/>
    <mergeCell ref="GH2:GN2"/>
    <mergeCell ref="GO2:GU2"/>
    <mergeCell ref="GV2:HB2"/>
    <mergeCell ref="HC2:HI2"/>
    <mergeCell ref="FM2:FS2"/>
    <mergeCell ref="CN2:CT2"/>
    <mergeCell ref="CU2:DA2"/>
    <mergeCell ref="DB2:DH2"/>
    <mergeCell ref="DI2:DO2"/>
    <mergeCell ref="DP2:DV2"/>
    <mergeCell ref="DW2:EC2"/>
    <mergeCell ref="ED2:EJ2"/>
    <mergeCell ref="EK2:EQ2"/>
    <mergeCell ref="ER2:EX2"/>
    <mergeCell ref="EY2:FE2"/>
    <mergeCell ref="FF2:FL2"/>
    <mergeCell ref="CG2:CM2"/>
    <mergeCell ref="G2:N2"/>
    <mergeCell ref="O2:U2"/>
    <mergeCell ref="V2:AB2"/>
    <mergeCell ref="AC2:AI2"/>
    <mergeCell ref="AJ2:AP2"/>
    <mergeCell ref="AQ2:AW2"/>
    <mergeCell ref="AX2:BD2"/>
    <mergeCell ref="BE2:BK2"/>
    <mergeCell ref="BL2:BR2"/>
    <mergeCell ref="BS2:BY2"/>
    <mergeCell ref="BZ2:CF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B94-279F-4230-97C0-FBA710CB9741}">
  <sheetPr>
    <tabColor rgb="FFFFFF00"/>
    <pageSetUpPr fitToPage="1"/>
  </sheetPr>
  <dimension ref="A1:N20"/>
  <sheetViews>
    <sheetView tabSelected="1" zoomScaleNormal="100" workbookViewId="0">
      <pane xSplit="1" ySplit="2" topLeftCell="B3" activePane="bottomRight" state="frozen"/>
      <selection activeCell="C6" sqref="C6"/>
      <selection pane="topRight" activeCell="C6" sqref="C6"/>
      <selection pane="bottomLeft" activeCell="C6" sqref="C6"/>
      <selection pane="bottomRight" activeCell="C7" sqref="C7"/>
    </sheetView>
  </sheetViews>
  <sheetFormatPr defaultColWidth="8.81640625" defaultRowHeight="23.4" x14ac:dyDescent="0.6"/>
  <cols>
    <col min="1" max="1" width="7.1796875" style="22" customWidth="1"/>
    <col min="2" max="2" width="27.81640625" style="22" bestFit="1" customWidth="1"/>
    <col min="3" max="3" width="12.81640625" style="1" bestFit="1" customWidth="1"/>
    <col min="4" max="4" width="9" style="73" customWidth="1"/>
    <col min="5" max="5" width="8.1796875" style="1" bestFit="1" customWidth="1"/>
    <col min="6" max="6" width="1.36328125" style="1" customWidth="1"/>
    <col min="7" max="7" width="28.81640625" style="1" customWidth="1"/>
    <col min="8" max="8" width="11.90625" style="1" bestFit="1" customWidth="1"/>
    <col min="9" max="9" width="8.81640625" style="1"/>
    <col min="10" max="10" width="1.36328125" style="1" customWidth="1"/>
    <col min="11" max="11" width="29.453125" style="1" customWidth="1"/>
    <col min="12" max="12" width="11.90625" style="1" bestFit="1" customWidth="1"/>
    <col min="13" max="13" width="8.81640625" style="1"/>
    <col min="14" max="14" width="11.6328125" style="1" bestFit="1" customWidth="1"/>
    <col min="15" max="16384" width="8.81640625" style="1"/>
  </cols>
  <sheetData>
    <row r="1" spans="1:14" s="24" customFormat="1" ht="28.8" x14ac:dyDescent="0.75">
      <c r="A1" s="24" t="s">
        <v>762</v>
      </c>
      <c r="D1" s="58"/>
    </row>
    <row r="2" spans="1:14" s="8" customFormat="1" ht="52.2" customHeight="1" x14ac:dyDescent="0.25">
      <c r="A2" s="59" t="s">
        <v>257</v>
      </c>
      <c r="B2" s="59" t="s">
        <v>268</v>
      </c>
      <c r="C2" s="59" t="s">
        <v>274</v>
      </c>
      <c r="D2" s="60" t="s">
        <v>16837</v>
      </c>
      <c r="E2" s="59" t="s">
        <v>17</v>
      </c>
      <c r="K2" s="7"/>
      <c r="L2" s="7"/>
      <c r="M2" s="7"/>
    </row>
    <row r="3" spans="1:14" ht="26.4" x14ac:dyDescent="0.7">
      <c r="A3" s="22">
        <v>1</v>
      </c>
      <c r="B3" s="21" t="s">
        <v>258</v>
      </c>
      <c r="C3" s="27">
        <v>370992.26999999984</v>
      </c>
      <c r="D3" s="61">
        <f>+C3/H3</f>
        <v>0.24232712962955696</v>
      </c>
      <c r="G3" s="62" t="s">
        <v>622</v>
      </c>
      <c r="H3" s="63">
        <f>1179700.4+351256</f>
        <v>1530956.4</v>
      </c>
      <c r="I3" s="64"/>
      <c r="K3" s="39" t="s">
        <v>624</v>
      </c>
      <c r="L3" s="40">
        <v>270</v>
      </c>
      <c r="M3" s="41"/>
      <c r="N3" s="23"/>
    </row>
    <row r="4" spans="1:14" ht="26.4" x14ac:dyDescent="0.7">
      <c r="A4" s="22">
        <v>2</v>
      </c>
      <c r="B4" s="21" t="s">
        <v>259</v>
      </c>
      <c r="C4" s="27">
        <v>44799.199999999997</v>
      </c>
      <c r="D4" s="61">
        <f>+C4/H3</f>
        <v>2.9262231112525478E-2</v>
      </c>
      <c r="G4" s="62" t="s">
        <v>16838</v>
      </c>
      <c r="H4" s="63">
        <v>430792.89</v>
      </c>
      <c r="I4" s="64"/>
      <c r="K4" s="39" t="s">
        <v>625</v>
      </c>
      <c r="L4" s="40">
        <v>5368.74</v>
      </c>
      <c r="M4" s="41"/>
      <c r="N4" s="23"/>
    </row>
    <row r="5" spans="1:14" ht="26.4" x14ac:dyDescent="0.7">
      <c r="A5" s="22">
        <v>3</v>
      </c>
      <c r="B5" s="21" t="s">
        <v>260</v>
      </c>
      <c r="C5" s="27">
        <v>4193.66</v>
      </c>
      <c r="D5" s="61">
        <f>+C5/H3</f>
        <v>2.7392419535918855E-3</v>
      </c>
      <c r="G5" s="62" t="s">
        <v>16839</v>
      </c>
      <c r="H5" s="63">
        <v>124023.27</v>
      </c>
      <c r="I5" s="64"/>
      <c r="K5" s="39" t="s">
        <v>16840</v>
      </c>
      <c r="L5" s="40">
        <v>170</v>
      </c>
      <c r="M5" s="41"/>
      <c r="N5" s="65"/>
    </row>
    <row r="6" spans="1:14" ht="27" thickBot="1" x14ac:dyDescent="0.75">
      <c r="A6" s="22">
        <v>4</v>
      </c>
      <c r="B6" s="21" t="s">
        <v>261</v>
      </c>
      <c r="C6" s="27">
        <v>284736.14</v>
      </c>
      <c r="D6" s="61">
        <f>+C6/H3</f>
        <v>0.18598579293309728</v>
      </c>
      <c r="G6" s="62" t="s">
        <v>16841</v>
      </c>
      <c r="H6" s="66">
        <v>203124.93</v>
      </c>
      <c r="I6" s="64"/>
      <c r="K6" s="42" t="s">
        <v>275</v>
      </c>
      <c r="L6" s="43">
        <f>+L3+L4+L5</f>
        <v>5808.74</v>
      </c>
      <c r="M6" s="44" t="s">
        <v>276</v>
      </c>
      <c r="N6" s="23"/>
    </row>
    <row r="7" spans="1:14" ht="24.6" thickTop="1" thickBot="1" x14ac:dyDescent="0.65">
      <c r="A7" s="22">
        <v>5</v>
      </c>
      <c r="B7" s="21" t="s">
        <v>16842</v>
      </c>
      <c r="C7" s="27">
        <v>12916.52</v>
      </c>
      <c r="D7" s="61">
        <f>+C7/H3</f>
        <v>8.4368960474641864E-3</v>
      </c>
      <c r="G7" s="62" t="s">
        <v>16843</v>
      </c>
      <c r="H7" s="67">
        <f>+H3-H4-H5-H6</f>
        <v>773015.30999999982</v>
      </c>
      <c r="I7" s="64"/>
    </row>
    <row r="8" spans="1:14" ht="24" thickTop="1" x14ac:dyDescent="0.6">
      <c r="A8" s="22">
        <v>6</v>
      </c>
      <c r="B8" s="21" t="s">
        <v>265</v>
      </c>
      <c r="C8" s="27">
        <v>73410.069999999992</v>
      </c>
      <c r="D8" s="61">
        <f>+C8/H3</f>
        <v>4.795046416736623E-2</v>
      </c>
      <c r="E8" s="68" t="s">
        <v>16844</v>
      </c>
      <c r="G8" s="62" t="s">
        <v>16845</v>
      </c>
      <c r="H8" s="63">
        <f>+C14</f>
        <v>843969.76999999979</v>
      </c>
      <c r="I8" s="64"/>
    </row>
    <row r="9" spans="1:14" x14ac:dyDescent="0.6">
      <c r="A9" s="22">
        <v>7</v>
      </c>
      <c r="B9" s="21" t="s">
        <v>266</v>
      </c>
      <c r="C9" s="27">
        <v>46669.39</v>
      </c>
      <c r="D9" s="61">
        <f>+C9/H3</f>
        <v>3.0483813908743582E-2</v>
      </c>
      <c r="G9" s="62" t="s">
        <v>16846</v>
      </c>
      <c r="H9" s="63">
        <f>+L6</f>
        <v>5808.74</v>
      </c>
      <c r="I9" s="64"/>
    </row>
    <row r="10" spans="1:14" ht="27" thickBot="1" x14ac:dyDescent="0.75">
      <c r="A10" s="22">
        <v>8</v>
      </c>
      <c r="B10" s="21" t="s">
        <v>267</v>
      </c>
      <c r="C10" s="27">
        <v>0</v>
      </c>
      <c r="D10" s="61">
        <f>+C10/H3</f>
        <v>0</v>
      </c>
      <c r="G10" s="69" t="s">
        <v>275</v>
      </c>
      <c r="H10" s="70">
        <f>+H3-H4-H5-H8-H6-H9</f>
        <v>-76763.200000000026</v>
      </c>
      <c r="I10" s="71" t="s">
        <v>276</v>
      </c>
    </row>
    <row r="11" spans="1:14" ht="24" thickTop="1" x14ac:dyDescent="0.6">
      <c r="A11" s="22">
        <v>9</v>
      </c>
      <c r="B11" s="21" t="s">
        <v>273</v>
      </c>
      <c r="C11" s="27">
        <v>3983.52</v>
      </c>
      <c r="D11" s="61">
        <f>+C11/H3</f>
        <v>2.6019813496974834E-3</v>
      </c>
    </row>
    <row r="12" spans="1:14" x14ac:dyDescent="0.6">
      <c r="A12" s="22">
        <v>10</v>
      </c>
      <c r="B12" s="21" t="s">
        <v>16979</v>
      </c>
      <c r="C12" s="27">
        <v>1671</v>
      </c>
      <c r="D12" s="61">
        <f>+C12/H3</f>
        <v>1.0914745841227092E-3</v>
      </c>
    </row>
    <row r="13" spans="1:14" x14ac:dyDescent="0.6">
      <c r="A13" s="22">
        <v>11</v>
      </c>
      <c r="B13" s="21" t="s">
        <v>16974</v>
      </c>
      <c r="C13" s="27">
        <v>598</v>
      </c>
      <c r="D13" s="61">
        <f>+C13/H4</f>
        <v>1.3881380447109978E-3</v>
      </c>
    </row>
    <row r="14" spans="1:14" ht="27" thickBot="1" x14ac:dyDescent="0.75">
      <c r="B14" s="25" t="s">
        <v>275</v>
      </c>
      <c r="C14" s="28">
        <f>SUM(C2:C13)</f>
        <v>843969.76999999979</v>
      </c>
      <c r="D14" s="23" t="s">
        <v>276</v>
      </c>
      <c r="E14" s="23"/>
      <c r="K14" s="27"/>
    </row>
    <row r="15" spans="1:14" ht="24" thickTop="1" x14ac:dyDescent="0.6">
      <c r="C15" s="22"/>
      <c r="D15" s="72"/>
      <c r="E15" s="22"/>
    </row>
    <row r="16" spans="1:14" x14ac:dyDescent="0.6">
      <c r="F16" s="22"/>
    </row>
    <row r="19" spans="8:11" x14ac:dyDescent="0.6">
      <c r="K19" s="27"/>
    </row>
    <row r="20" spans="8:11" x14ac:dyDescent="0.6">
      <c r="H20" s="27"/>
    </row>
  </sheetData>
  <pageMargins left="0.25" right="0.25" top="0.75" bottom="0.75" header="0.3" footer="0.3"/>
  <pageSetup paperSize="9" scale="7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A96E-CA46-427A-83C8-8924C5F47D7A}">
  <sheetPr>
    <tabColor rgb="FF7030A0"/>
  </sheetPr>
  <dimension ref="A1:E12"/>
  <sheetViews>
    <sheetView workbookViewId="0">
      <pane xSplit="2" ySplit="2" topLeftCell="C3" activePane="bottomRight" state="frozen"/>
      <selection activeCell="G14" sqref="G14:H14"/>
      <selection pane="topRight" activeCell="G14" sqref="G14:H14"/>
      <selection pane="bottomLeft" activeCell="G14" sqref="G14:H14"/>
      <selection pane="bottomRight" activeCell="H13" sqref="H13"/>
    </sheetView>
  </sheetViews>
  <sheetFormatPr defaultColWidth="8.7265625" defaultRowHeight="23.4" x14ac:dyDescent="0.6"/>
  <cols>
    <col min="1" max="1" width="8.7265625" style="22"/>
    <col min="2" max="2" width="8.7265625" style="1"/>
    <col min="3" max="3" width="15.7265625" style="1" customWidth="1"/>
    <col min="4" max="4" width="12.90625" style="38" customWidth="1"/>
    <col min="5" max="16384" width="8.7265625" style="1"/>
  </cols>
  <sheetData>
    <row r="1" spans="1:5" s="74" customFormat="1" ht="28.8" x14ac:dyDescent="0.75">
      <c r="A1" s="24" t="s">
        <v>16973</v>
      </c>
      <c r="D1" s="75"/>
    </row>
    <row r="2" spans="1:5" s="23" customFormat="1" ht="22.2" customHeight="1" x14ac:dyDescent="0.7">
      <c r="A2" s="76" t="s">
        <v>16847</v>
      </c>
      <c r="B2" s="77" t="s">
        <v>268</v>
      </c>
      <c r="C2" s="77" t="s">
        <v>16848</v>
      </c>
      <c r="D2" s="78" t="s">
        <v>16849</v>
      </c>
      <c r="E2" s="77" t="s">
        <v>17</v>
      </c>
    </row>
    <row r="3" spans="1:5" x14ac:dyDescent="0.6">
      <c r="A3" s="22">
        <v>1</v>
      </c>
      <c r="B3" s="1" t="s">
        <v>16850</v>
      </c>
      <c r="C3" s="1" t="s">
        <v>26</v>
      </c>
      <c r="D3" s="38">
        <v>0</v>
      </c>
    </row>
    <row r="4" spans="1:5" x14ac:dyDescent="0.6">
      <c r="A4" s="22">
        <v>2</v>
      </c>
      <c r="B4" s="1" t="s">
        <v>16851</v>
      </c>
      <c r="C4" s="1" t="s">
        <v>26</v>
      </c>
      <c r="D4" s="38">
        <v>47237.59</v>
      </c>
    </row>
    <row r="5" spans="1:5" x14ac:dyDescent="0.6">
      <c r="A5" s="22">
        <v>3</v>
      </c>
      <c r="B5" s="1" t="s">
        <v>16850</v>
      </c>
      <c r="C5" s="1" t="s">
        <v>49</v>
      </c>
      <c r="D5" s="38">
        <v>0</v>
      </c>
    </row>
    <row r="6" spans="1:5" x14ac:dyDescent="0.6">
      <c r="A6" s="22">
        <v>4</v>
      </c>
      <c r="B6" s="1" t="s">
        <v>16851</v>
      </c>
      <c r="C6" s="1" t="s">
        <v>49</v>
      </c>
      <c r="D6" s="38">
        <v>15227.19</v>
      </c>
    </row>
    <row r="7" spans="1:5" x14ac:dyDescent="0.6">
      <c r="A7" s="22">
        <v>5</v>
      </c>
      <c r="B7" s="1" t="s">
        <v>16850</v>
      </c>
      <c r="C7" s="1" t="s">
        <v>54</v>
      </c>
      <c r="D7" s="38">
        <v>0</v>
      </c>
    </row>
    <row r="8" spans="1:5" x14ac:dyDescent="0.6">
      <c r="A8" s="22">
        <v>6</v>
      </c>
      <c r="B8" s="1" t="s">
        <v>16851</v>
      </c>
      <c r="C8" s="1" t="s">
        <v>16852</v>
      </c>
      <c r="D8" s="38">
        <v>7389.89</v>
      </c>
    </row>
    <row r="9" spans="1:5" x14ac:dyDescent="0.6">
      <c r="A9" s="22">
        <v>7</v>
      </c>
      <c r="B9" s="1" t="s">
        <v>16851</v>
      </c>
      <c r="C9" s="1" t="s">
        <v>16853</v>
      </c>
      <c r="D9" s="38">
        <v>3555.4</v>
      </c>
    </row>
    <row r="10" spans="1:5" x14ac:dyDescent="0.6">
      <c r="A10" s="22">
        <v>8</v>
      </c>
      <c r="B10" s="1" t="s">
        <v>16850</v>
      </c>
      <c r="C10" s="1" t="s">
        <v>16854</v>
      </c>
      <c r="D10" s="38">
        <v>46669.39</v>
      </c>
    </row>
    <row r="11" spans="1:5" s="80" customFormat="1" ht="27" thickBot="1" x14ac:dyDescent="0.75">
      <c r="A11" s="79"/>
      <c r="C11" s="25" t="s">
        <v>16855</v>
      </c>
      <c r="D11" s="81">
        <f>SUM(D3:D10)</f>
        <v>120079.45999999999</v>
      </c>
      <c r="E11" s="23" t="s">
        <v>276</v>
      </c>
    </row>
    <row r="12" spans="1:5" ht="24" thickTop="1" x14ac:dyDescent="0.6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427" sqref="B1427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256</v>
      </c>
    </row>
    <row r="2" spans="1:2" s="23" customFormat="1" ht="26.4" x14ac:dyDescent="0.7">
      <c r="A2" s="26" t="s">
        <v>257</v>
      </c>
      <c r="B2" s="26" t="s">
        <v>268</v>
      </c>
    </row>
    <row r="3" spans="1:2" x14ac:dyDescent="0.6">
      <c r="A3" s="22">
        <v>1</v>
      </c>
      <c r="B3" s="21" t="s">
        <v>258</v>
      </c>
    </row>
    <row r="4" spans="1:2" x14ac:dyDescent="0.6">
      <c r="A4" s="22">
        <v>2</v>
      </c>
      <c r="B4" s="21" t="s">
        <v>259</v>
      </c>
    </row>
    <row r="5" spans="1:2" x14ac:dyDescent="0.6">
      <c r="A5" s="22">
        <v>3</v>
      </c>
      <c r="B5" s="21" t="s">
        <v>260</v>
      </c>
    </row>
    <row r="6" spans="1:2" x14ac:dyDescent="0.6">
      <c r="A6" s="22">
        <v>4</v>
      </c>
      <c r="B6" s="21" t="s">
        <v>261</v>
      </c>
    </row>
    <row r="7" spans="1:2" x14ac:dyDescent="0.6">
      <c r="A7" s="22">
        <v>5</v>
      </c>
      <c r="B7" s="21" t="s">
        <v>262</v>
      </c>
    </row>
    <row r="8" spans="1:2" x14ac:dyDescent="0.6">
      <c r="A8" s="22">
        <v>6</v>
      </c>
      <c r="B8" s="21" t="s">
        <v>263</v>
      </c>
    </row>
    <row r="9" spans="1:2" x14ac:dyDescent="0.6">
      <c r="A9" s="22">
        <v>7</v>
      </c>
      <c r="B9" s="21" t="s">
        <v>264</v>
      </c>
    </row>
    <row r="10" spans="1:2" x14ac:dyDescent="0.6">
      <c r="A10" s="22">
        <v>8</v>
      </c>
      <c r="B10" s="21" t="s">
        <v>265</v>
      </c>
    </row>
    <row r="11" spans="1:2" x14ac:dyDescent="0.6">
      <c r="A11" s="22">
        <v>9</v>
      </c>
      <c r="B11" s="21" t="s">
        <v>266</v>
      </c>
    </row>
    <row r="12" spans="1:2" x14ac:dyDescent="0.6">
      <c r="A12" s="22">
        <v>10</v>
      </c>
      <c r="B12" s="21" t="s">
        <v>267</v>
      </c>
    </row>
    <row r="13" spans="1:2" x14ac:dyDescent="0.6">
      <c r="A13" s="22">
        <v>11</v>
      </c>
      <c r="B13" s="21" t="s">
        <v>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07"/>
  <sheetViews>
    <sheetView workbookViewId="0">
      <pane xSplit="1" ySplit="1" topLeftCell="B193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A197" sqref="A197:B203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164</v>
      </c>
      <c r="D1" s="26" t="s">
        <v>617</v>
      </c>
      <c r="E1" s="26" t="s">
        <v>618</v>
      </c>
    </row>
    <row r="2" spans="1:5" x14ac:dyDescent="0.6">
      <c r="A2" s="2" t="s">
        <v>186</v>
      </c>
      <c r="B2" s="3" t="s">
        <v>187</v>
      </c>
      <c r="D2" s="2" t="s">
        <v>454</v>
      </c>
      <c r="E2" s="3" t="s">
        <v>454</v>
      </c>
    </row>
    <row r="3" spans="1:5" x14ac:dyDescent="0.6">
      <c r="A3" s="2" t="s">
        <v>44</v>
      </c>
      <c r="B3" s="3" t="s">
        <v>45</v>
      </c>
      <c r="D3" s="2" t="s">
        <v>498</v>
      </c>
      <c r="E3" s="3" t="s">
        <v>339</v>
      </c>
    </row>
    <row r="4" spans="1:5" x14ac:dyDescent="0.6">
      <c r="A4" s="2" t="s">
        <v>144</v>
      </c>
      <c r="B4" s="3" t="s">
        <v>145</v>
      </c>
      <c r="D4" s="2" t="s">
        <v>484</v>
      </c>
      <c r="E4" s="3" t="s">
        <v>485</v>
      </c>
    </row>
    <row r="5" spans="1:5" x14ac:dyDescent="0.6">
      <c r="A5" s="2" t="s">
        <v>190</v>
      </c>
      <c r="B5" s="3" t="s">
        <v>191</v>
      </c>
      <c r="D5" s="2" t="s">
        <v>606</v>
      </c>
      <c r="E5" s="3" t="s">
        <v>607</v>
      </c>
    </row>
    <row r="6" spans="1:5" x14ac:dyDescent="0.6">
      <c r="A6" s="2" t="s">
        <v>113</v>
      </c>
      <c r="B6" s="3" t="s">
        <v>114</v>
      </c>
      <c r="D6" s="2" t="s">
        <v>487</v>
      </c>
      <c r="E6" s="3" t="s">
        <v>488</v>
      </c>
    </row>
    <row r="7" spans="1:5" x14ac:dyDescent="0.6">
      <c r="A7" s="2" t="s">
        <v>234</v>
      </c>
      <c r="B7" s="3" t="s">
        <v>235</v>
      </c>
      <c r="D7" s="2" t="s">
        <v>532</v>
      </c>
      <c r="E7" s="3" t="s">
        <v>533</v>
      </c>
    </row>
    <row r="8" spans="1:5" x14ac:dyDescent="0.6">
      <c r="A8" s="2" t="s">
        <v>161</v>
      </c>
      <c r="B8" s="3" t="s">
        <v>162</v>
      </c>
      <c r="D8" s="2" t="s">
        <v>442</v>
      </c>
      <c r="E8" s="3" t="s">
        <v>447</v>
      </c>
    </row>
    <row r="9" spans="1:5" x14ac:dyDescent="0.6">
      <c r="A9" s="2" t="s">
        <v>137</v>
      </c>
      <c r="B9" s="3" t="s">
        <v>138</v>
      </c>
      <c r="D9" s="2" t="s">
        <v>492</v>
      </c>
      <c r="E9" s="3" t="s">
        <v>493</v>
      </c>
    </row>
    <row r="10" spans="1:5" x14ac:dyDescent="0.6">
      <c r="A10" s="2" t="s">
        <v>46</v>
      </c>
      <c r="B10" s="3" t="s">
        <v>252</v>
      </c>
      <c r="D10" s="2" t="s">
        <v>515</v>
      </c>
      <c r="E10" s="3" t="s">
        <v>516</v>
      </c>
    </row>
    <row r="11" spans="1:5" x14ac:dyDescent="0.6">
      <c r="A11" s="2" t="s">
        <v>147</v>
      </c>
      <c r="B11" s="3" t="s">
        <v>56</v>
      </c>
      <c r="D11" s="2" t="s">
        <v>504</v>
      </c>
      <c r="E11" s="3" t="s">
        <v>505</v>
      </c>
    </row>
    <row r="12" spans="1:5" x14ac:dyDescent="0.6">
      <c r="A12" s="2" t="s">
        <v>230</v>
      </c>
      <c r="B12" s="3" t="s">
        <v>231</v>
      </c>
      <c r="D12" s="2" t="s">
        <v>450</v>
      </c>
      <c r="E12" s="3" t="s">
        <v>451</v>
      </c>
    </row>
    <row r="13" spans="1:5" x14ac:dyDescent="0.6">
      <c r="A13" s="2" t="s">
        <v>42</v>
      </c>
      <c r="B13" s="3" t="s">
        <v>43</v>
      </c>
      <c r="D13" s="2" t="s">
        <v>513</v>
      </c>
      <c r="E13" s="3" t="s">
        <v>514</v>
      </c>
    </row>
    <row r="14" spans="1:5" x14ac:dyDescent="0.6">
      <c r="A14" s="2" t="s">
        <v>139</v>
      </c>
      <c r="B14" s="3" t="s">
        <v>112</v>
      </c>
      <c r="D14" s="2" t="s">
        <v>596</v>
      </c>
      <c r="E14" s="3" t="s">
        <v>603</v>
      </c>
    </row>
    <row r="15" spans="1:5" x14ac:dyDescent="0.6">
      <c r="A15" s="2" t="s">
        <v>111</v>
      </c>
      <c r="B15" s="3" t="s">
        <v>156</v>
      </c>
      <c r="D15" s="2" t="s">
        <v>611</v>
      </c>
      <c r="E15" s="3" t="s">
        <v>612</v>
      </c>
    </row>
    <row r="16" spans="1:5" x14ac:dyDescent="0.6">
      <c r="A16" s="2" t="s">
        <v>198</v>
      </c>
      <c r="B16" s="3" t="s">
        <v>199</v>
      </c>
      <c r="D16" s="2" t="s">
        <v>581</v>
      </c>
      <c r="E16" s="3" t="s">
        <v>582</v>
      </c>
    </row>
    <row r="17" spans="1:5" x14ac:dyDescent="0.6">
      <c r="A17" s="2" t="s">
        <v>243</v>
      </c>
      <c r="B17" s="3" t="s">
        <v>244</v>
      </c>
      <c r="D17" s="2" t="s">
        <v>508</v>
      </c>
      <c r="E17" s="3" t="s">
        <v>508</v>
      </c>
    </row>
    <row r="18" spans="1:5" x14ac:dyDescent="0.6">
      <c r="A18" s="2" t="s">
        <v>250</v>
      </c>
      <c r="B18" s="3" t="s">
        <v>251</v>
      </c>
      <c r="D18" s="2" t="s">
        <v>591</v>
      </c>
      <c r="E18" s="3" t="s">
        <v>591</v>
      </c>
    </row>
    <row r="19" spans="1:5" x14ac:dyDescent="0.6">
      <c r="A19" s="2" t="s">
        <v>237</v>
      </c>
      <c r="B19" s="3" t="s">
        <v>238</v>
      </c>
      <c r="D19" s="2" t="s">
        <v>614</v>
      </c>
      <c r="E19" s="3" t="s">
        <v>615</v>
      </c>
    </row>
    <row r="20" spans="1:5" x14ac:dyDescent="0.6">
      <c r="A20" s="2" t="s">
        <v>245</v>
      </c>
      <c r="B20" s="3" t="s">
        <v>246</v>
      </c>
      <c r="D20" s="2" t="s">
        <v>599</v>
      </c>
      <c r="E20" s="3" t="s">
        <v>616</v>
      </c>
    </row>
    <row r="21" spans="1:5" x14ac:dyDescent="0.6">
      <c r="A21" s="2" t="s">
        <v>200</v>
      </c>
      <c r="B21" s="3" t="s">
        <v>201</v>
      </c>
      <c r="D21" s="2" t="s">
        <v>534</v>
      </c>
      <c r="E21" s="3" t="s">
        <v>535</v>
      </c>
    </row>
    <row r="22" spans="1:5" x14ac:dyDescent="0.6">
      <c r="A22" s="2" t="s">
        <v>110</v>
      </c>
      <c r="B22" s="3" t="s">
        <v>146</v>
      </c>
      <c r="D22" s="2" t="s">
        <v>574</v>
      </c>
      <c r="E22" s="3" t="s">
        <v>605</v>
      </c>
    </row>
    <row r="23" spans="1:5" x14ac:dyDescent="0.6">
      <c r="A23" s="2" t="s">
        <v>133</v>
      </c>
      <c r="B23" s="3" t="s">
        <v>134</v>
      </c>
      <c r="D23" s="2" t="s">
        <v>456</v>
      </c>
      <c r="E23" s="3" t="s">
        <v>457</v>
      </c>
    </row>
    <row r="24" spans="1:5" x14ac:dyDescent="0.6">
      <c r="A24" s="2" t="s">
        <v>108</v>
      </c>
      <c r="B24" s="3" t="s">
        <v>109</v>
      </c>
      <c r="D24" s="2" t="s">
        <v>561</v>
      </c>
      <c r="E24" s="3" t="s">
        <v>562</v>
      </c>
    </row>
    <row r="25" spans="1:5" x14ac:dyDescent="0.6">
      <c r="A25" s="2" t="s">
        <v>213</v>
      </c>
      <c r="B25" s="3" t="s">
        <v>109</v>
      </c>
      <c r="D25" s="2" t="s">
        <v>550</v>
      </c>
      <c r="E25" s="3" t="s">
        <v>551</v>
      </c>
    </row>
    <row r="26" spans="1:5" x14ac:dyDescent="0.6">
      <c r="A26" s="2" t="s">
        <v>123</v>
      </c>
      <c r="B26" s="3" t="s">
        <v>124</v>
      </c>
      <c r="D26" s="2" t="s">
        <v>597</v>
      </c>
      <c r="E26" s="3" t="s">
        <v>598</v>
      </c>
    </row>
    <row r="27" spans="1:5" x14ac:dyDescent="0.6">
      <c r="A27" s="2" t="s">
        <v>92</v>
      </c>
      <c r="B27" s="3" t="s">
        <v>93</v>
      </c>
      <c r="D27" s="2" t="s">
        <v>585</v>
      </c>
      <c r="E27" s="3" t="s">
        <v>586</v>
      </c>
    </row>
    <row r="28" spans="1:5" x14ac:dyDescent="0.6">
      <c r="A28" s="2" t="s">
        <v>205</v>
      </c>
      <c r="B28" s="3" t="s">
        <v>93</v>
      </c>
      <c r="D28" s="2" t="s">
        <v>559</v>
      </c>
      <c r="E28" s="3" t="s">
        <v>560</v>
      </c>
    </row>
    <row r="29" spans="1:5" x14ac:dyDescent="0.6">
      <c r="A29" s="2" t="s">
        <v>121</v>
      </c>
      <c r="B29" s="3" t="s">
        <v>122</v>
      </c>
      <c r="D29" s="2" t="s">
        <v>557</v>
      </c>
      <c r="E29" s="3" t="s">
        <v>558</v>
      </c>
    </row>
    <row r="30" spans="1:5" x14ac:dyDescent="0.6">
      <c r="A30" s="2" t="s">
        <v>90</v>
      </c>
      <c r="B30" s="3" t="s">
        <v>91</v>
      </c>
      <c r="D30" s="2" t="s">
        <v>480</v>
      </c>
      <c r="E30" s="3" t="s">
        <v>494</v>
      </c>
    </row>
    <row r="31" spans="1:5" x14ac:dyDescent="0.6">
      <c r="A31" s="2" t="s">
        <v>204</v>
      </c>
      <c r="B31" s="3" t="s">
        <v>91</v>
      </c>
      <c r="D31" s="2" t="s">
        <v>481</v>
      </c>
      <c r="E31" s="3" t="s">
        <v>482</v>
      </c>
    </row>
    <row r="32" spans="1:5" x14ac:dyDescent="0.6">
      <c r="A32" s="2" t="s">
        <v>117</v>
      </c>
      <c r="B32" s="3" t="s">
        <v>118</v>
      </c>
      <c r="D32" s="2" t="s">
        <v>593</v>
      </c>
      <c r="E32" s="3" t="s">
        <v>461</v>
      </c>
    </row>
    <row r="33" spans="1:5" x14ac:dyDescent="0.6">
      <c r="A33" s="2" t="s">
        <v>174</v>
      </c>
      <c r="B33" s="3" t="s">
        <v>175</v>
      </c>
      <c r="D33" s="2" t="s">
        <v>476</v>
      </c>
      <c r="E33" s="3" t="s">
        <v>477</v>
      </c>
    </row>
    <row r="34" spans="1:5" x14ac:dyDescent="0.6">
      <c r="A34" s="2" t="s">
        <v>94</v>
      </c>
      <c r="B34" s="3" t="s">
        <v>95</v>
      </c>
      <c r="D34" s="2" t="s">
        <v>460</v>
      </c>
      <c r="E34" s="3" t="s">
        <v>543</v>
      </c>
    </row>
    <row r="35" spans="1:5" x14ac:dyDescent="0.6">
      <c r="A35" s="2" t="s">
        <v>206</v>
      </c>
      <c r="B35" s="3" t="s">
        <v>95</v>
      </c>
      <c r="D35" s="2" t="s">
        <v>523</v>
      </c>
      <c r="E35" s="3" t="s">
        <v>547</v>
      </c>
    </row>
    <row r="36" spans="1:5" x14ac:dyDescent="0.6">
      <c r="A36" s="2" t="s">
        <v>188</v>
      </c>
      <c r="B36" s="3" t="s">
        <v>189</v>
      </c>
      <c r="D36" s="2" t="s">
        <v>519</v>
      </c>
      <c r="E36" s="3" t="s">
        <v>520</v>
      </c>
    </row>
    <row r="37" spans="1:5" x14ac:dyDescent="0.6">
      <c r="A37" s="2" t="s">
        <v>88</v>
      </c>
      <c r="B37" s="3" t="s">
        <v>89</v>
      </c>
      <c r="D37" s="2" t="s">
        <v>544</v>
      </c>
      <c r="E37" s="3" t="s">
        <v>568</v>
      </c>
    </row>
    <row r="38" spans="1:5" x14ac:dyDescent="0.6">
      <c r="A38" s="2" t="s">
        <v>127</v>
      </c>
      <c r="B38" s="3" t="s">
        <v>128</v>
      </c>
      <c r="D38" s="2" t="s">
        <v>496</v>
      </c>
      <c r="E38" s="3" t="s">
        <v>497</v>
      </c>
    </row>
    <row r="39" spans="1:5" x14ac:dyDescent="0.6">
      <c r="A39" s="2" t="s">
        <v>96</v>
      </c>
      <c r="B39" s="3" t="s">
        <v>97</v>
      </c>
      <c r="D39" s="2" t="s">
        <v>594</v>
      </c>
      <c r="E39" s="3" t="s">
        <v>595</v>
      </c>
    </row>
    <row r="40" spans="1:5" x14ac:dyDescent="0.6">
      <c r="A40" s="2" t="s">
        <v>207</v>
      </c>
      <c r="B40" s="3" t="s">
        <v>97</v>
      </c>
      <c r="D40" s="2" t="s">
        <v>509</v>
      </c>
      <c r="E40" s="3" t="s">
        <v>510</v>
      </c>
    </row>
    <row r="41" spans="1:5" x14ac:dyDescent="0.6">
      <c r="A41" s="2" t="s">
        <v>176</v>
      </c>
      <c r="B41" s="3" t="s">
        <v>177</v>
      </c>
      <c r="D41" s="2" t="s">
        <v>521</v>
      </c>
      <c r="E41" s="3" t="s">
        <v>522</v>
      </c>
    </row>
    <row r="42" spans="1:5" x14ac:dyDescent="0.6">
      <c r="A42" s="2" t="s">
        <v>104</v>
      </c>
      <c r="B42" s="3" t="s">
        <v>105</v>
      </c>
      <c r="D42" s="2" t="s">
        <v>608</v>
      </c>
      <c r="E42" s="3" t="s">
        <v>609</v>
      </c>
    </row>
    <row r="43" spans="1:5" x14ac:dyDescent="0.6">
      <c r="A43" s="2" t="s">
        <v>211</v>
      </c>
      <c r="B43" s="3" t="s">
        <v>105</v>
      </c>
      <c r="D43" s="2" t="s">
        <v>564</v>
      </c>
      <c r="E43" s="3" t="s">
        <v>565</v>
      </c>
    </row>
    <row r="44" spans="1:5" x14ac:dyDescent="0.6">
      <c r="A44" s="2" t="s">
        <v>119</v>
      </c>
      <c r="B44" s="3" t="s">
        <v>120</v>
      </c>
      <c r="D44" s="2" t="s">
        <v>471</v>
      </c>
      <c r="E44" s="3" t="s">
        <v>472</v>
      </c>
    </row>
    <row r="45" spans="1:5" x14ac:dyDescent="0.6">
      <c r="A45" s="2" t="s">
        <v>129</v>
      </c>
      <c r="B45" s="3" t="s">
        <v>130</v>
      </c>
      <c r="D45" s="2" t="s">
        <v>475</v>
      </c>
      <c r="E45" s="3" t="s">
        <v>475</v>
      </c>
    </row>
    <row r="46" spans="1:5" x14ac:dyDescent="0.6">
      <c r="A46" s="2" t="s">
        <v>102</v>
      </c>
      <c r="B46" s="3" t="s">
        <v>103</v>
      </c>
      <c r="D46" s="2" t="s">
        <v>552</v>
      </c>
      <c r="E46" s="3" t="s">
        <v>553</v>
      </c>
    </row>
    <row r="47" spans="1:5" x14ac:dyDescent="0.6">
      <c r="A47" s="2" t="s">
        <v>209</v>
      </c>
      <c r="B47" s="3" t="s">
        <v>103</v>
      </c>
      <c r="D47" s="2" t="s">
        <v>587</v>
      </c>
      <c r="E47" s="3" t="s">
        <v>588</v>
      </c>
    </row>
    <row r="48" spans="1:5" x14ac:dyDescent="0.6">
      <c r="A48" s="2" t="s">
        <v>135</v>
      </c>
      <c r="B48" s="3" t="s">
        <v>136</v>
      </c>
      <c r="D48" s="2" t="s">
        <v>483</v>
      </c>
      <c r="E48" s="3" t="s">
        <v>339</v>
      </c>
    </row>
    <row r="49" spans="1:5" x14ac:dyDescent="0.6">
      <c r="A49" s="2" t="s">
        <v>106</v>
      </c>
      <c r="B49" s="3" t="s">
        <v>107</v>
      </c>
      <c r="D49" s="2" t="s">
        <v>583</v>
      </c>
      <c r="E49" s="3" t="s">
        <v>584</v>
      </c>
    </row>
    <row r="50" spans="1:5" x14ac:dyDescent="0.6">
      <c r="A50" s="2" t="s">
        <v>212</v>
      </c>
      <c r="B50" s="3" t="s">
        <v>107</v>
      </c>
      <c r="D50" s="2" t="s">
        <v>518</v>
      </c>
      <c r="E50" s="3" t="s">
        <v>531</v>
      </c>
    </row>
    <row r="51" spans="1:5" x14ac:dyDescent="0.6">
      <c r="A51" s="2" t="s">
        <v>131</v>
      </c>
      <c r="B51" s="3" t="s">
        <v>132</v>
      </c>
      <c r="D51" s="2" t="s">
        <v>495</v>
      </c>
      <c r="E51" s="3" t="s">
        <v>538</v>
      </c>
    </row>
    <row r="52" spans="1:5" x14ac:dyDescent="0.6">
      <c r="A52" s="2" t="s">
        <v>100</v>
      </c>
      <c r="B52" s="3" t="s">
        <v>101</v>
      </c>
      <c r="D52" s="2" t="s">
        <v>445</v>
      </c>
      <c r="E52" s="3" t="s">
        <v>589</v>
      </c>
    </row>
    <row r="53" spans="1:5" x14ac:dyDescent="0.6">
      <c r="A53" s="2" t="s">
        <v>210</v>
      </c>
      <c r="B53" s="3" t="s">
        <v>101</v>
      </c>
      <c r="D53" s="2" t="s">
        <v>458</v>
      </c>
      <c r="E53" s="3" t="s">
        <v>459</v>
      </c>
    </row>
    <row r="54" spans="1:5" x14ac:dyDescent="0.6">
      <c r="A54" s="2" t="s">
        <v>125</v>
      </c>
      <c r="B54" s="3" t="s">
        <v>126</v>
      </c>
      <c r="D54" s="2" t="s">
        <v>452</v>
      </c>
      <c r="E54" s="3" t="s">
        <v>453</v>
      </c>
    </row>
    <row r="55" spans="1:5" x14ac:dyDescent="0.6">
      <c r="A55" s="2" t="s">
        <v>98</v>
      </c>
      <c r="B55" s="3" t="s">
        <v>99</v>
      </c>
      <c r="D55" s="2" t="s">
        <v>570</v>
      </c>
      <c r="E55" s="3" t="s">
        <v>571</v>
      </c>
    </row>
    <row r="56" spans="1:5" x14ac:dyDescent="0.6">
      <c r="A56" s="2" t="s">
        <v>208</v>
      </c>
      <c r="B56" s="3" t="s">
        <v>99</v>
      </c>
      <c r="D56" s="2" t="s">
        <v>548</v>
      </c>
      <c r="E56" s="3" t="s">
        <v>549</v>
      </c>
    </row>
    <row r="57" spans="1:5" x14ac:dyDescent="0.6">
      <c r="A57" s="2" t="s">
        <v>224</v>
      </c>
      <c r="B57" s="3" t="s">
        <v>225</v>
      </c>
      <c r="D57" s="2" t="s">
        <v>572</v>
      </c>
      <c r="E57" s="3" t="s">
        <v>573</v>
      </c>
    </row>
    <row r="58" spans="1:5" x14ac:dyDescent="0.6">
      <c r="A58" s="2" t="s">
        <v>222</v>
      </c>
      <c r="B58" s="3" t="s">
        <v>223</v>
      </c>
      <c r="D58" s="2" t="s">
        <v>501</v>
      </c>
      <c r="E58" s="3" t="s">
        <v>502</v>
      </c>
    </row>
    <row r="59" spans="1:5" x14ac:dyDescent="0.6">
      <c r="A59" s="2" t="s">
        <v>221</v>
      </c>
      <c r="B59" s="3" t="s">
        <v>86</v>
      </c>
      <c r="D59" s="2" t="s">
        <v>600</v>
      </c>
      <c r="E59" s="3" t="s">
        <v>601</v>
      </c>
    </row>
    <row r="60" spans="1:5" x14ac:dyDescent="0.6">
      <c r="A60" s="2" t="s">
        <v>85</v>
      </c>
      <c r="B60" s="3" t="s">
        <v>86</v>
      </c>
      <c r="D60" s="2" t="s">
        <v>506</v>
      </c>
      <c r="E60" s="3" t="s">
        <v>569</v>
      </c>
    </row>
    <row r="61" spans="1:5" x14ac:dyDescent="0.6">
      <c r="A61" s="2" t="s">
        <v>216</v>
      </c>
      <c r="B61" s="3" t="s">
        <v>76</v>
      </c>
      <c r="D61" s="2" t="s">
        <v>507</v>
      </c>
      <c r="E61" s="3" t="s">
        <v>502</v>
      </c>
    </row>
    <row r="62" spans="1:5" x14ac:dyDescent="0.6">
      <c r="A62" s="2" t="s">
        <v>75</v>
      </c>
      <c r="B62" s="3" t="s">
        <v>76</v>
      </c>
      <c r="D62" s="2" t="s">
        <v>512</v>
      </c>
      <c r="E62" s="3" t="s">
        <v>502</v>
      </c>
    </row>
    <row r="63" spans="1:5" x14ac:dyDescent="0.6">
      <c r="A63" s="2" t="s">
        <v>217</v>
      </c>
      <c r="B63" s="3" t="s">
        <v>78</v>
      </c>
      <c r="D63" s="2" t="s">
        <v>536</v>
      </c>
      <c r="E63" s="3" t="s">
        <v>537</v>
      </c>
    </row>
    <row r="64" spans="1:5" x14ac:dyDescent="0.6">
      <c r="A64" s="2" t="s">
        <v>77</v>
      </c>
      <c r="B64" s="3" t="s">
        <v>78</v>
      </c>
      <c r="D64" s="2" t="s">
        <v>545</v>
      </c>
      <c r="E64" s="3" t="s">
        <v>546</v>
      </c>
    </row>
    <row r="65" spans="1:5" x14ac:dyDescent="0.6">
      <c r="A65" s="2" t="s">
        <v>215</v>
      </c>
      <c r="B65" s="3" t="s">
        <v>70</v>
      </c>
      <c r="D65" s="2" t="s">
        <v>511</v>
      </c>
      <c r="E65" s="3" t="s">
        <v>502</v>
      </c>
    </row>
    <row r="66" spans="1:5" x14ac:dyDescent="0.6">
      <c r="A66" s="2" t="s">
        <v>69</v>
      </c>
      <c r="B66" s="3" t="s">
        <v>70</v>
      </c>
      <c r="D66" s="2" t="s">
        <v>517</v>
      </c>
      <c r="E66" s="3" t="s">
        <v>502</v>
      </c>
    </row>
    <row r="67" spans="1:5" x14ac:dyDescent="0.6">
      <c r="A67" s="2" t="s">
        <v>219</v>
      </c>
      <c r="B67" s="3" t="s">
        <v>82</v>
      </c>
      <c r="D67" s="2" t="s">
        <v>478</v>
      </c>
      <c r="E67" s="3" t="s">
        <v>479</v>
      </c>
    </row>
    <row r="68" spans="1:5" x14ac:dyDescent="0.6">
      <c r="A68" s="2" t="s">
        <v>81</v>
      </c>
      <c r="B68" s="3" t="s">
        <v>82</v>
      </c>
      <c r="D68" s="2" t="s">
        <v>524</v>
      </c>
      <c r="E68" s="3" t="s">
        <v>525</v>
      </c>
    </row>
    <row r="69" spans="1:5" x14ac:dyDescent="0.6">
      <c r="A69" s="2" t="s">
        <v>218</v>
      </c>
      <c r="B69" s="3" t="s">
        <v>80</v>
      </c>
      <c r="D69" s="2" t="s">
        <v>602</v>
      </c>
      <c r="E69" s="3" t="s">
        <v>500</v>
      </c>
    </row>
    <row r="70" spans="1:5" x14ac:dyDescent="0.6">
      <c r="A70" s="2" t="s">
        <v>79</v>
      </c>
      <c r="B70" s="3" t="s">
        <v>80</v>
      </c>
      <c r="D70" s="2" t="s">
        <v>554</v>
      </c>
      <c r="E70" s="3" t="s">
        <v>500</v>
      </c>
    </row>
    <row r="71" spans="1:5" x14ac:dyDescent="0.6">
      <c r="A71" s="2" t="s">
        <v>220</v>
      </c>
      <c r="B71" s="3" t="s">
        <v>84</v>
      </c>
      <c r="D71" s="2" t="s">
        <v>613</v>
      </c>
      <c r="E71" s="3" t="s">
        <v>500</v>
      </c>
    </row>
    <row r="72" spans="1:5" x14ac:dyDescent="0.6">
      <c r="A72" s="2" t="s">
        <v>83</v>
      </c>
      <c r="B72" s="3" t="s">
        <v>84</v>
      </c>
      <c r="D72" s="2" t="s">
        <v>575</v>
      </c>
      <c r="E72" s="3" t="s">
        <v>576</v>
      </c>
    </row>
    <row r="73" spans="1:5" x14ac:dyDescent="0.6">
      <c r="A73" s="2" t="s">
        <v>236</v>
      </c>
      <c r="B73" s="3" t="s">
        <v>72</v>
      </c>
      <c r="D73" s="2" t="s">
        <v>579</v>
      </c>
      <c r="E73" s="3" t="s">
        <v>580</v>
      </c>
    </row>
    <row r="74" spans="1:5" x14ac:dyDescent="0.6">
      <c r="A74" s="2" t="s">
        <v>71</v>
      </c>
      <c r="B74" s="3" t="s">
        <v>72</v>
      </c>
      <c r="D74" s="2" t="s">
        <v>448</v>
      </c>
      <c r="E74" s="3" t="s">
        <v>455</v>
      </c>
    </row>
    <row r="75" spans="1:5" x14ac:dyDescent="0.6">
      <c r="A75" s="2" t="s">
        <v>214</v>
      </c>
      <c r="B75" s="3" t="s">
        <v>74</v>
      </c>
      <c r="D75" s="2" t="s">
        <v>590</v>
      </c>
      <c r="E75" s="3" t="s">
        <v>500</v>
      </c>
    </row>
    <row r="76" spans="1:5" x14ac:dyDescent="0.6">
      <c r="A76" s="2" t="s">
        <v>73</v>
      </c>
      <c r="B76" s="3" t="s">
        <v>74</v>
      </c>
      <c r="D76" s="2" t="s">
        <v>563</v>
      </c>
      <c r="E76" s="3" t="s">
        <v>500</v>
      </c>
    </row>
    <row r="77" spans="1:5" x14ac:dyDescent="0.6">
      <c r="A77" s="2" t="s">
        <v>247</v>
      </c>
      <c r="B77" s="3" t="s">
        <v>67</v>
      </c>
      <c r="D77" s="2" t="s">
        <v>604</v>
      </c>
      <c r="E77" s="3" t="s">
        <v>500</v>
      </c>
    </row>
    <row r="78" spans="1:5" x14ac:dyDescent="0.6">
      <c r="A78" s="2" t="s">
        <v>66</v>
      </c>
      <c r="B78" s="3" t="s">
        <v>67</v>
      </c>
      <c r="D78" s="2" t="s">
        <v>528</v>
      </c>
      <c r="E78" s="3" t="s">
        <v>529</v>
      </c>
    </row>
    <row r="79" spans="1:5" x14ac:dyDescent="0.6">
      <c r="A79" s="2" t="s">
        <v>152</v>
      </c>
      <c r="B79" s="3" t="s">
        <v>153</v>
      </c>
      <c r="D79" s="2" t="s">
        <v>443</v>
      </c>
      <c r="E79" s="3" t="s">
        <v>610</v>
      </c>
    </row>
    <row r="80" spans="1:5" x14ac:dyDescent="0.6">
      <c r="A80" s="2" t="s">
        <v>150</v>
      </c>
      <c r="B80" s="3" t="s">
        <v>151</v>
      </c>
      <c r="D80" s="2" t="s">
        <v>473</v>
      </c>
      <c r="E80" s="3" t="s">
        <v>474</v>
      </c>
    </row>
    <row r="81" spans="1:5" x14ac:dyDescent="0.6">
      <c r="A81" s="2" t="s">
        <v>36</v>
      </c>
      <c r="B81" s="3" t="s">
        <v>37</v>
      </c>
      <c r="D81" s="2" t="s">
        <v>491</v>
      </c>
      <c r="E81" s="3" t="s">
        <v>474</v>
      </c>
    </row>
    <row r="82" spans="1:5" x14ac:dyDescent="0.6">
      <c r="A82" s="2" t="s">
        <v>239</v>
      </c>
      <c r="B82" s="3" t="s">
        <v>240</v>
      </c>
      <c r="D82" s="2" t="s">
        <v>566</v>
      </c>
      <c r="E82" s="3" t="s">
        <v>567</v>
      </c>
    </row>
    <row r="83" spans="1:5" x14ac:dyDescent="0.6">
      <c r="A83" s="2" t="s">
        <v>38</v>
      </c>
      <c r="B83" s="3" t="s">
        <v>39</v>
      </c>
      <c r="D83" s="2" t="s">
        <v>539</v>
      </c>
      <c r="E83" s="3" t="s">
        <v>540</v>
      </c>
    </row>
    <row r="84" spans="1:5" x14ac:dyDescent="0.6">
      <c r="A84" s="2" t="s">
        <v>192</v>
      </c>
      <c r="B84" s="3" t="s">
        <v>193</v>
      </c>
      <c r="D84" s="2" t="s">
        <v>489</v>
      </c>
      <c r="E84" s="3" t="s">
        <v>490</v>
      </c>
    </row>
    <row r="85" spans="1:5" x14ac:dyDescent="0.6">
      <c r="A85" s="2" t="s">
        <v>34</v>
      </c>
      <c r="B85" s="3" t="s">
        <v>35</v>
      </c>
      <c r="D85" s="2" t="s">
        <v>577</v>
      </c>
      <c r="E85" s="3" t="s">
        <v>578</v>
      </c>
    </row>
    <row r="86" spans="1:5" x14ac:dyDescent="0.6">
      <c r="A86" s="2" t="s">
        <v>241</v>
      </c>
      <c r="B86" s="3" t="s">
        <v>242</v>
      </c>
      <c r="D86" s="2" t="s">
        <v>555</v>
      </c>
      <c r="E86" s="3" t="s">
        <v>556</v>
      </c>
    </row>
    <row r="87" spans="1:5" x14ac:dyDescent="0.6">
      <c r="A87" s="2" t="s">
        <v>148</v>
      </c>
      <c r="B87" s="3" t="s">
        <v>149</v>
      </c>
      <c r="D87" s="2" t="s">
        <v>541</v>
      </c>
      <c r="E87" s="3" t="s">
        <v>542</v>
      </c>
    </row>
    <row r="88" spans="1:5" x14ac:dyDescent="0.6">
      <c r="A88" s="2" t="s">
        <v>59</v>
      </c>
      <c r="B88" s="3" t="s">
        <v>60</v>
      </c>
      <c r="D88" s="2" t="s">
        <v>486</v>
      </c>
      <c r="E88" s="3" t="s">
        <v>530</v>
      </c>
    </row>
    <row r="89" spans="1:5" x14ac:dyDescent="0.6">
      <c r="A89" s="2" t="s">
        <v>228</v>
      </c>
      <c r="B89" s="3" t="s">
        <v>229</v>
      </c>
      <c r="D89" s="2" t="s">
        <v>526</v>
      </c>
      <c r="E89" s="3" t="s">
        <v>527</v>
      </c>
    </row>
    <row r="90" spans="1:5" x14ac:dyDescent="0.6">
      <c r="A90" s="2" t="s">
        <v>202</v>
      </c>
      <c r="B90" s="3" t="s">
        <v>203</v>
      </c>
      <c r="D90" s="2" t="s">
        <v>592</v>
      </c>
      <c r="E90" s="3" t="s">
        <v>500</v>
      </c>
    </row>
    <row r="91" spans="1:5" x14ac:dyDescent="0.6">
      <c r="A91" s="2" t="s">
        <v>196</v>
      </c>
      <c r="B91" s="3" t="s">
        <v>197</v>
      </c>
      <c r="D91" s="2" t="s">
        <v>503</v>
      </c>
      <c r="E91" s="3" t="s">
        <v>500</v>
      </c>
    </row>
    <row r="92" spans="1:5" x14ac:dyDescent="0.6">
      <c r="A92" s="2" t="s">
        <v>30</v>
      </c>
      <c r="B92" s="3" t="s">
        <v>31</v>
      </c>
      <c r="D92" s="2" t="s">
        <v>499</v>
      </c>
      <c r="E92" s="3" t="s">
        <v>500</v>
      </c>
    </row>
    <row r="93" spans="1:5" x14ac:dyDescent="0.6">
      <c r="A93" s="2" t="s">
        <v>184</v>
      </c>
      <c r="B93" s="3" t="s">
        <v>185</v>
      </c>
      <c r="D93" s="2" t="s">
        <v>619</v>
      </c>
      <c r="E93" s="3" t="s">
        <v>502</v>
      </c>
    </row>
    <row r="94" spans="1:5" x14ac:dyDescent="0.6">
      <c r="A94" s="2" t="s">
        <v>28</v>
      </c>
      <c r="B94" s="3" t="s">
        <v>29</v>
      </c>
      <c r="D94" s="2" t="s">
        <v>620</v>
      </c>
      <c r="E94" s="3" t="s">
        <v>502</v>
      </c>
    </row>
    <row r="95" spans="1:5" x14ac:dyDescent="0.6">
      <c r="A95" s="2" t="s">
        <v>182</v>
      </c>
      <c r="B95" s="3" t="s">
        <v>183</v>
      </c>
      <c r="D95" s="30"/>
    </row>
    <row r="96" spans="1:5" x14ac:dyDescent="0.6">
      <c r="A96" s="2" t="s">
        <v>20</v>
      </c>
      <c r="B96" s="3" t="s">
        <v>21</v>
      </c>
      <c r="D96" s="30"/>
    </row>
    <row r="97" spans="1:4" x14ac:dyDescent="0.6">
      <c r="A97" s="2" t="s">
        <v>180</v>
      </c>
      <c r="B97" s="3" t="s">
        <v>181</v>
      </c>
      <c r="D97" s="30"/>
    </row>
    <row r="98" spans="1:4" x14ac:dyDescent="0.6">
      <c r="A98" s="2" t="s">
        <v>115</v>
      </c>
      <c r="B98" s="3" t="s">
        <v>116</v>
      </c>
      <c r="D98" s="30"/>
    </row>
    <row r="99" spans="1:4" x14ac:dyDescent="0.6">
      <c r="A99" s="2" t="s">
        <v>51</v>
      </c>
      <c r="B99" s="3" t="s">
        <v>52</v>
      </c>
      <c r="D99" s="30"/>
    </row>
    <row r="100" spans="1:4" x14ac:dyDescent="0.6">
      <c r="A100" s="2" t="s">
        <v>232</v>
      </c>
      <c r="B100" s="3" t="s">
        <v>233</v>
      </c>
      <c r="D100" s="30"/>
    </row>
    <row r="101" spans="1:4" x14ac:dyDescent="0.6">
      <c r="A101" s="2" t="s">
        <v>178</v>
      </c>
      <c r="B101" s="3" t="s">
        <v>179</v>
      </c>
      <c r="D101" s="30"/>
    </row>
    <row r="102" spans="1:4" x14ac:dyDescent="0.6">
      <c r="A102" s="2" t="s">
        <v>194</v>
      </c>
      <c r="B102" s="3" t="s">
        <v>195</v>
      </c>
      <c r="D102" s="30"/>
    </row>
    <row r="103" spans="1:4" x14ac:dyDescent="0.6">
      <c r="A103" s="2" t="s">
        <v>226</v>
      </c>
      <c r="B103" s="3" t="s">
        <v>227</v>
      </c>
      <c r="D103" s="30"/>
    </row>
    <row r="104" spans="1:4" x14ac:dyDescent="0.6">
      <c r="A104" s="2" t="s">
        <v>248</v>
      </c>
      <c r="B104" s="3" t="s">
        <v>249</v>
      </c>
      <c r="D104" s="30"/>
    </row>
    <row r="105" spans="1:4" x14ac:dyDescent="0.6">
      <c r="A105" s="2" t="s">
        <v>154</v>
      </c>
      <c r="B105" s="3" t="s">
        <v>155</v>
      </c>
      <c r="D105" s="30"/>
    </row>
    <row r="106" spans="1:4" x14ac:dyDescent="0.6">
      <c r="A106" s="2" t="s">
        <v>140</v>
      </c>
      <c r="B106" s="3" t="s">
        <v>141</v>
      </c>
      <c r="D106" s="30"/>
    </row>
    <row r="107" spans="1:4" x14ac:dyDescent="0.6">
      <c r="A107" s="2" t="s">
        <v>159</v>
      </c>
      <c r="B107" s="3" t="s">
        <v>160</v>
      </c>
      <c r="D107" s="30"/>
    </row>
    <row r="108" spans="1:4" x14ac:dyDescent="0.6">
      <c r="A108" s="2" t="s">
        <v>142</v>
      </c>
      <c r="B108" s="3" t="s">
        <v>143</v>
      </c>
      <c r="D108" s="30"/>
    </row>
    <row r="109" spans="1:4" x14ac:dyDescent="0.6">
      <c r="A109" s="2" t="s">
        <v>157</v>
      </c>
      <c r="B109" s="3" t="s">
        <v>158</v>
      </c>
      <c r="D109" s="30"/>
    </row>
    <row r="110" spans="1:4" x14ac:dyDescent="0.6">
      <c r="A110" s="2" t="s">
        <v>40</v>
      </c>
      <c r="B110" s="3" t="s">
        <v>41</v>
      </c>
      <c r="D110" s="30"/>
    </row>
    <row r="111" spans="1:4" x14ac:dyDescent="0.6">
      <c r="A111" s="2" t="s">
        <v>254</v>
      </c>
      <c r="B111" s="3" t="s">
        <v>255</v>
      </c>
      <c r="D111" s="30"/>
    </row>
    <row r="112" spans="1:4" x14ac:dyDescent="0.6">
      <c r="A112" s="2" t="s">
        <v>277</v>
      </c>
      <c r="B112" s="3" t="s">
        <v>282</v>
      </c>
      <c r="D112" s="30"/>
    </row>
    <row r="113" spans="1:4" x14ac:dyDescent="0.6">
      <c r="A113" s="2">
        <v>1111011</v>
      </c>
      <c r="B113" s="3" t="s">
        <v>272</v>
      </c>
      <c r="D113" s="30"/>
    </row>
    <row r="114" spans="1:4" x14ac:dyDescent="0.6">
      <c r="A114" s="2" t="s">
        <v>278</v>
      </c>
      <c r="B114" s="3" t="s">
        <v>284</v>
      </c>
      <c r="D114" s="30"/>
    </row>
    <row r="115" spans="1:4" x14ac:dyDescent="0.6">
      <c r="A115" s="2" t="s">
        <v>279</v>
      </c>
      <c r="B115" s="3" t="s">
        <v>285</v>
      </c>
      <c r="D115" s="30"/>
    </row>
    <row r="116" spans="1:4" x14ac:dyDescent="0.6">
      <c r="A116" s="2" t="s">
        <v>280</v>
      </c>
      <c r="B116" s="3" t="s">
        <v>286</v>
      </c>
      <c r="D116" s="30"/>
    </row>
    <row r="117" spans="1:4" x14ac:dyDescent="0.6">
      <c r="A117" s="2" t="s">
        <v>269</v>
      </c>
      <c r="B117" s="3" t="s">
        <v>270</v>
      </c>
      <c r="D117" s="30"/>
    </row>
    <row r="118" spans="1:4" x14ac:dyDescent="0.6">
      <c r="A118" s="2" t="s">
        <v>281</v>
      </c>
      <c r="B118" s="3" t="s">
        <v>283</v>
      </c>
      <c r="D118" s="30"/>
    </row>
    <row r="119" spans="1:4" x14ac:dyDescent="0.6">
      <c r="A119" s="2" t="s">
        <v>291</v>
      </c>
      <c r="B119" s="3" t="s">
        <v>292</v>
      </c>
      <c r="D119" s="30"/>
    </row>
    <row r="120" spans="1:4" x14ac:dyDescent="0.6">
      <c r="A120" s="2" t="s">
        <v>289</v>
      </c>
      <c r="B120" s="3" t="s">
        <v>290</v>
      </c>
      <c r="D120" s="30"/>
    </row>
    <row r="121" spans="1:4" x14ac:dyDescent="0.6">
      <c r="A121" s="2" t="s">
        <v>287</v>
      </c>
      <c r="B121" s="3" t="s">
        <v>288</v>
      </c>
      <c r="D121" s="30"/>
    </row>
    <row r="122" spans="1:4" x14ac:dyDescent="0.6">
      <c r="A122" s="2" t="s">
        <v>293</v>
      </c>
      <c r="B122" s="3" t="s">
        <v>294</v>
      </c>
      <c r="D122" s="30"/>
    </row>
    <row r="123" spans="1:4" x14ac:dyDescent="0.6">
      <c r="A123" s="2" t="s">
        <v>296</v>
      </c>
      <c r="B123" s="3" t="s">
        <v>297</v>
      </c>
      <c r="D123" s="30"/>
    </row>
    <row r="124" spans="1:4" x14ac:dyDescent="0.6">
      <c r="A124" s="2" t="s">
        <v>298</v>
      </c>
      <c r="B124" s="3" t="s">
        <v>299</v>
      </c>
      <c r="D124" s="30"/>
    </row>
    <row r="125" spans="1:4" x14ac:dyDescent="0.6">
      <c r="A125" s="2" t="s">
        <v>300</v>
      </c>
      <c r="B125" s="3" t="s">
        <v>301</v>
      </c>
      <c r="D125" s="30"/>
    </row>
    <row r="126" spans="1:4" x14ac:dyDescent="0.6">
      <c r="A126" s="2" t="s">
        <v>388</v>
      </c>
      <c r="B126" s="3" t="s">
        <v>389</v>
      </c>
      <c r="D126" s="30"/>
    </row>
    <row r="127" spans="1:4" x14ac:dyDescent="0.6">
      <c r="A127" s="2" t="s">
        <v>390</v>
      </c>
      <c r="B127" s="3" t="s">
        <v>391</v>
      </c>
      <c r="D127" s="30"/>
    </row>
    <row r="128" spans="1:4" x14ac:dyDescent="0.6">
      <c r="A128" s="2" t="s">
        <v>393</v>
      </c>
      <c r="B128" s="3" t="s">
        <v>392</v>
      </c>
      <c r="D128" s="30"/>
    </row>
    <row r="129" spans="1:4" x14ac:dyDescent="0.6">
      <c r="A129" s="2" t="s">
        <v>394</v>
      </c>
      <c r="B129" s="3" t="s">
        <v>392</v>
      </c>
      <c r="D129" s="30"/>
    </row>
    <row r="130" spans="1:4" x14ac:dyDescent="0.6">
      <c r="A130" s="2" t="s">
        <v>395</v>
      </c>
      <c r="B130" s="3" t="s">
        <v>392</v>
      </c>
      <c r="D130" s="30"/>
    </row>
    <row r="131" spans="1:4" x14ac:dyDescent="0.6">
      <c r="A131" s="2" t="s">
        <v>404</v>
      </c>
      <c r="B131" s="3" t="s">
        <v>397</v>
      </c>
      <c r="D131" s="30"/>
    </row>
    <row r="132" spans="1:4" x14ac:dyDescent="0.6">
      <c r="A132" s="2" t="s">
        <v>401</v>
      </c>
      <c r="B132" s="3" t="s">
        <v>397</v>
      </c>
      <c r="D132" s="30"/>
    </row>
    <row r="133" spans="1:4" x14ac:dyDescent="0.6">
      <c r="A133" s="2" t="s">
        <v>403</v>
      </c>
      <c r="B133" s="3" t="s">
        <v>397</v>
      </c>
      <c r="D133" s="30"/>
    </row>
    <row r="134" spans="1:4" x14ac:dyDescent="0.6">
      <c r="A134" s="2" t="s">
        <v>405</v>
      </c>
      <c r="B134" s="3" t="s">
        <v>397</v>
      </c>
      <c r="D134" s="30"/>
    </row>
    <row r="135" spans="1:4" x14ac:dyDescent="0.6">
      <c r="A135" s="2" t="s">
        <v>399</v>
      </c>
      <c r="B135" s="3" t="s">
        <v>397</v>
      </c>
      <c r="D135" s="30"/>
    </row>
    <row r="136" spans="1:4" x14ac:dyDescent="0.6">
      <c r="A136" s="2" t="s">
        <v>402</v>
      </c>
      <c r="B136" s="3" t="s">
        <v>397</v>
      </c>
      <c r="D136" s="30"/>
    </row>
    <row r="137" spans="1:4" x14ac:dyDescent="0.6">
      <c r="A137" s="2" t="s">
        <v>398</v>
      </c>
      <c r="B137" s="3" t="s">
        <v>397</v>
      </c>
      <c r="D137" s="30"/>
    </row>
    <row r="138" spans="1:4" x14ac:dyDescent="0.6">
      <c r="A138" s="2" t="s">
        <v>400</v>
      </c>
      <c r="B138" s="3" t="s">
        <v>397</v>
      </c>
      <c r="D138" s="30"/>
    </row>
    <row r="139" spans="1:4" x14ac:dyDescent="0.6">
      <c r="A139" s="2" t="s">
        <v>396</v>
      </c>
      <c r="B139" s="3" t="s">
        <v>397</v>
      </c>
      <c r="D139" s="30"/>
    </row>
    <row r="140" spans="1:4" ht="24" customHeight="1" x14ac:dyDescent="0.6">
      <c r="A140" s="2" t="s">
        <v>411</v>
      </c>
      <c r="B140" s="3" t="s">
        <v>412</v>
      </c>
      <c r="D140" s="30"/>
    </row>
    <row r="141" spans="1:4" x14ac:dyDescent="0.6">
      <c r="A141" s="2" t="s">
        <v>410</v>
      </c>
      <c r="B141" s="3" t="s">
        <v>409</v>
      </c>
      <c r="D141" s="30"/>
    </row>
    <row r="142" spans="1:4" x14ac:dyDescent="0.6">
      <c r="A142" s="2" t="s">
        <v>408</v>
      </c>
      <c r="B142" s="3" t="s">
        <v>409</v>
      </c>
      <c r="D142" s="30"/>
    </row>
    <row r="143" spans="1:4" x14ac:dyDescent="0.6">
      <c r="A143" s="2" t="s">
        <v>406</v>
      </c>
      <c r="B143" s="3" t="s">
        <v>407</v>
      </c>
      <c r="D143" s="30"/>
    </row>
    <row r="144" spans="1:4" x14ac:dyDescent="0.6">
      <c r="A144" s="2" t="s">
        <v>413</v>
      </c>
      <c r="B144" s="3" t="s">
        <v>414</v>
      </c>
      <c r="D144" s="30"/>
    </row>
    <row r="145" spans="1:4" ht="22.2" customHeight="1" x14ac:dyDescent="0.6">
      <c r="A145" s="22" t="s">
        <v>157</v>
      </c>
      <c r="B145" s="21" t="s">
        <v>158</v>
      </c>
      <c r="D145" s="30"/>
    </row>
    <row r="146" spans="1:4" x14ac:dyDescent="0.6">
      <c r="A146" s="2" t="s">
        <v>417</v>
      </c>
      <c r="B146" s="3" t="s">
        <v>52</v>
      </c>
    </row>
    <row r="147" spans="1:4" x14ac:dyDescent="0.6">
      <c r="A147" s="2" t="s">
        <v>434</v>
      </c>
      <c r="B147" s="3" t="s">
        <v>435</v>
      </c>
    </row>
    <row r="148" spans="1:4" x14ac:dyDescent="0.6">
      <c r="A148" s="2" t="s">
        <v>430</v>
      </c>
      <c r="B148" s="3" t="s">
        <v>431</v>
      </c>
    </row>
    <row r="149" spans="1:4" x14ac:dyDescent="0.6">
      <c r="A149" s="2" t="s">
        <v>424</v>
      </c>
      <c r="B149" s="3" t="s">
        <v>425</v>
      </c>
    </row>
    <row r="150" spans="1:4" x14ac:dyDescent="0.6">
      <c r="A150" s="2" t="s">
        <v>426</v>
      </c>
      <c r="B150" s="3" t="s">
        <v>427</v>
      </c>
    </row>
    <row r="151" spans="1:4" x14ac:dyDescent="0.6">
      <c r="A151" s="2" t="s">
        <v>428</v>
      </c>
      <c r="B151" s="3" t="s">
        <v>429</v>
      </c>
    </row>
    <row r="152" spans="1:4" x14ac:dyDescent="0.6">
      <c r="A152" s="2" t="s">
        <v>422</v>
      </c>
      <c r="B152" s="3" t="s">
        <v>423</v>
      </c>
    </row>
    <row r="153" spans="1:4" x14ac:dyDescent="0.6">
      <c r="A153" s="2" t="s">
        <v>418</v>
      </c>
      <c r="B153" s="3" t="s">
        <v>419</v>
      </c>
    </row>
    <row r="154" spans="1:4" x14ac:dyDescent="0.6">
      <c r="A154" s="2" t="s">
        <v>420</v>
      </c>
      <c r="B154" s="3" t="s">
        <v>421</v>
      </c>
    </row>
    <row r="155" spans="1:4" x14ac:dyDescent="0.6">
      <c r="A155" s="2" t="s">
        <v>432</v>
      </c>
      <c r="B155" s="3" t="s">
        <v>433</v>
      </c>
    </row>
    <row r="156" spans="1:4" x14ac:dyDescent="0.6">
      <c r="A156" s="2" t="s">
        <v>436</v>
      </c>
      <c r="B156" s="3" t="s">
        <v>437</v>
      </c>
    </row>
    <row r="157" spans="1:4" x14ac:dyDescent="0.6">
      <c r="A157" s="2" t="s">
        <v>415</v>
      </c>
      <c r="B157" s="3" t="s">
        <v>416</v>
      </c>
    </row>
    <row r="158" spans="1:4" x14ac:dyDescent="0.6">
      <c r="A158" s="2" t="s">
        <v>438</v>
      </c>
      <c r="B158" s="3" t="s">
        <v>439</v>
      </c>
    </row>
    <row r="159" spans="1:4" x14ac:dyDescent="0.6">
      <c r="A159" s="2" t="s">
        <v>440</v>
      </c>
      <c r="B159" s="3" t="s">
        <v>441</v>
      </c>
    </row>
    <row r="160" spans="1:4" ht="22.2" customHeight="1" x14ac:dyDescent="0.6">
      <c r="A160" s="2" t="s">
        <v>454</v>
      </c>
      <c r="B160" s="3" t="s">
        <v>454</v>
      </c>
    </row>
    <row r="161" spans="1:2" x14ac:dyDescent="0.6">
      <c r="A161" s="2" t="s">
        <v>442</v>
      </c>
      <c r="B161" s="3" t="s">
        <v>447</v>
      </c>
    </row>
    <row r="162" spans="1:2" x14ac:dyDescent="0.6">
      <c r="A162" s="2" t="s">
        <v>450</v>
      </c>
      <c r="B162" s="3" t="s">
        <v>451</v>
      </c>
    </row>
    <row r="163" spans="1:2" x14ac:dyDescent="0.6">
      <c r="A163" s="2" t="s">
        <v>456</v>
      </c>
      <c r="B163" s="3" t="s">
        <v>457</v>
      </c>
    </row>
    <row r="164" spans="1:2" x14ac:dyDescent="0.6">
      <c r="A164" s="2" t="s">
        <v>460</v>
      </c>
      <c r="B164" s="3" t="s">
        <v>461</v>
      </c>
    </row>
    <row r="165" spans="1:2" x14ac:dyDescent="0.6">
      <c r="A165" s="2" t="s">
        <v>445</v>
      </c>
      <c r="B165" s="3" t="s">
        <v>446</v>
      </c>
    </row>
    <row r="166" spans="1:2" x14ac:dyDescent="0.6">
      <c r="A166" s="2" t="s">
        <v>458</v>
      </c>
      <c r="B166" s="3" t="s">
        <v>459</v>
      </c>
    </row>
    <row r="167" spans="1:2" x14ac:dyDescent="0.6">
      <c r="A167" s="2" t="s">
        <v>452</v>
      </c>
      <c r="B167" s="3" t="s">
        <v>453</v>
      </c>
    </row>
    <row r="168" spans="1:2" x14ac:dyDescent="0.6">
      <c r="A168" s="2" t="s">
        <v>448</v>
      </c>
      <c r="B168" s="3" t="s">
        <v>449</v>
      </c>
    </row>
    <row r="169" spans="1:2" x14ac:dyDescent="0.6">
      <c r="A169" s="2" t="s">
        <v>443</v>
      </c>
      <c r="B169" s="3" t="s">
        <v>444</v>
      </c>
    </row>
    <row r="170" spans="1:2" x14ac:dyDescent="0.6">
      <c r="A170" s="2" t="s">
        <v>462</v>
      </c>
      <c r="B170" s="3" t="s">
        <v>463</v>
      </c>
    </row>
    <row r="171" spans="1:2" x14ac:dyDescent="0.6">
      <c r="A171" s="2" t="s">
        <v>464</v>
      </c>
      <c r="B171" s="3" t="s">
        <v>465</v>
      </c>
    </row>
    <row r="172" spans="1:2" x14ac:dyDescent="0.6">
      <c r="A172" s="2" t="s">
        <v>466</v>
      </c>
      <c r="B172" s="3" t="s">
        <v>467</v>
      </c>
    </row>
    <row r="173" spans="1:2" x14ac:dyDescent="0.6">
      <c r="A173" s="2" t="s">
        <v>670</v>
      </c>
      <c r="B173" s="3" t="s">
        <v>671</v>
      </c>
    </row>
    <row r="174" spans="1:2" x14ac:dyDescent="0.6">
      <c r="A174" s="2" t="s">
        <v>673</v>
      </c>
      <c r="B174" s="3" t="s">
        <v>674</v>
      </c>
    </row>
    <row r="175" spans="1:2" x14ac:dyDescent="0.6">
      <c r="A175" s="2" t="s">
        <v>675</v>
      </c>
      <c r="B175" s="3" t="s">
        <v>676</v>
      </c>
    </row>
    <row r="176" spans="1:2" x14ac:dyDescent="0.6">
      <c r="A176" s="2" t="s">
        <v>677</v>
      </c>
      <c r="B176" s="3" t="s">
        <v>678</v>
      </c>
    </row>
    <row r="177" spans="1:2" x14ac:dyDescent="0.6">
      <c r="A177" s="2" t="s">
        <v>681</v>
      </c>
      <c r="B177" s="3" t="s">
        <v>682</v>
      </c>
    </row>
    <row r="178" spans="1:2" x14ac:dyDescent="0.6">
      <c r="A178" s="2" t="s">
        <v>680</v>
      </c>
      <c r="B178" s="3"/>
    </row>
    <row r="179" spans="1:2" x14ac:dyDescent="0.6">
      <c r="A179" s="2" t="s">
        <v>684</v>
      </c>
      <c r="B179" s="3" t="s">
        <v>688</v>
      </c>
    </row>
    <row r="180" spans="1:2" x14ac:dyDescent="0.6">
      <c r="A180" s="2" t="s">
        <v>685</v>
      </c>
      <c r="B180" s="3" t="s">
        <v>56</v>
      </c>
    </row>
    <row r="181" spans="1:2" x14ac:dyDescent="0.6">
      <c r="A181" s="2" t="s">
        <v>686</v>
      </c>
      <c r="B181" s="3" t="s">
        <v>687</v>
      </c>
    </row>
    <row r="182" spans="1:2" x14ac:dyDescent="0.6">
      <c r="A182" s="2" t="s">
        <v>689</v>
      </c>
      <c r="B182" s="3" t="s">
        <v>690</v>
      </c>
    </row>
    <row r="183" spans="1:2" x14ac:dyDescent="0.6">
      <c r="A183" s="2" t="s">
        <v>695</v>
      </c>
      <c r="B183" s="3" t="s">
        <v>696</v>
      </c>
    </row>
    <row r="184" spans="1:2" x14ac:dyDescent="0.6">
      <c r="A184" s="2" t="s">
        <v>697</v>
      </c>
      <c r="B184" s="3" t="s">
        <v>698</v>
      </c>
    </row>
    <row r="185" spans="1:2" x14ac:dyDescent="0.6">
      <c r="A185" s="2" t="s">
        <v>683</v>
      </c>
      <c r="B185" s="3" t="s">
        <v>158</v>
      </c>
    </row>
    <row r="186" spans="1:2" x14ac:dyDescent="0.6">
      <c r="A186" s="2" t="s">
        <v>702</v>
      </c>
      <c r="B186" s="3" t="s">
        <v>703</v>
      </c>
    </row>
    <row r="187" spans="1:2" x14ac:dyDescent="0.6">
      <c r="A187" s="2" t="s">
        <v>709</v>
      </c>
      <c r="B187" s="3" t="s">
        <v>710</v>
      </c>
    </row>
    <row r="188" spans="1:2" x14ac:dyDescent="0.6">
      <c r="A188" s="2" t="s">
        <v>718</v>
      </c>
      <c r="B188" s="3" t="s">
        <v>719</v>
      </c>
    </row>
    <row r="189" spans="1:2" x14ac:dyDescent="0.6">
      <c r="A189" s="2" t="s">
        <v>738</v>
      </c>
      <c r="B189" s="3" t="s">
        <v>739</v>
      </c>
    </row>
    <row r="190" spans="1:2" x14ac:dyDescent="0.6">
      <c r="A190" s="2" t="s">
        <v>741</v>
      </c>
      <c r="B190" s="3" t="s">
        <v>742</v>
      </c>
    </row>
    <row r="191" spans="1:2" x14ac:dyDescent="0.6">
      <c r="A191" s="2" t="s">
        <v>745</v>
      </c>
      <c r="B191" s="3" t="s">
        <v>746</v>
      </c>
    </row>
    <row r="192" spans="1:2" x14ac:dyDescent="0.6">
      <c r="A192" s="2" t="s">
        <v>758</v>
      </c>
      <c r="B192" s="3" t="s">
        <v>759</v>
      </c>
    </row>
    <row r="193" spans="1:2" x14ac:dyDescent="0.6">
      <c r="A193" s="2" t="s">
        <v>539</v>
      </c>
      <c r="B193" s="3" t="s">
        <v>540</v>
      </c>
    </row>
    <row r="194" spans="1:2" x14ac:dyDescent="0.6">
      <c r="A194" s="2" t="s">
        <v>4860</v>
      </c>
      <c r="B194" s="3" t="s">
        <v>4861</v>
      </c>
    </row>
    <row r="195" spans="1:2" x14ac:dyDescent="0.6">
      <c r="A195" s="2" t="s">
        <v>7048</v>
      </c>
      <c r="B195" s="3" t="s">
        <v>7049</v>
      </c>
    </row>
    <row r="196" spans="1:2" x14ac:dyDescent="0.6">
      <c r="A196" s="2" t="s">
        <v>14176</v>
      </c>
      <c r="B196" s="3" t="s">
        <v>14177</v>
      </c>
    </row>
    <row r="197" spans="1:2" x14ac:dyDescent="0.6">
      <c r="A197" s="57" t="s">
        <v>16516</v>
      </c>
      <c r="B197" s="1" t="s">
        <v>16517</v>
      </c>
    </row>
    <row r="198" spans="1:2" x14ac:dyDescent="0.6">
      <c r="A198" s="2" t="s">
        <v>16507</v>
      </c>
      <c r="B198" s="1" t="s">
        <v>16508</v>
      </c>
    </row>
    <row r="199" spans="1:2" x14ac:dyDescent="0.6">
      <c r="A199" s="2" t="s">
        <v>16524</v>
      </c>
      <c r="B199" s="1" t="s">
        <v>16525</v>
      </c>
    </row>
    <row r="200" spans="1:2" x14ac:dyDescent="0.6">
      <c r="A200" s="2" t="s">
        <v>16522</v>
      </c>
      <c r="B200" s="1" t="s">
        <v>16523</v>
      </c>
    </row>
    <row r="201" spans="1:2" x14ac:dyDescent="0.6">
      <c r="A201" s="2" t="s">
        <v>16520</v>
      </c>
      <c r="B201" s="21" t="s">
        <v>16521</v>
      </c>
    </row>
    <row r="202" spans="1:2" x14ac:dyDescent="0.6">
      <c r="A202" s="2" t="s">
        <v>16526</v>
      </c>
      <c r="B202" s="1" t="s">
        <v>16527</v>
      </c>
    </row>
    <row r="203" spans="1:2" x14ac:dyDescent="0.6">
      <c r="A203" s="2" t="s">
        <v>16518</v>
      </c>
      <c r="B203" s="1" t="s">
        <v>16519</v>
      </c>
    </row>
    <row r="204" spans="1:2" x14ac:dyDescent="0.6">
      <c r="B204" s="1"/>
    </row>
    <row r="205" spans="1:2" x14ac:dyDescent="0.6">
      <c r="B205" s="1"/>
    </row>
    <row r="206" spans="1:2" x14ac:dyDescent="0.6">
      <c r="B206" s="1"/>
    </row>
    <row r="207" spans="1:2" x14ac:dyDescent="0.6">
      <c r="B207" s="1"/>
    </row>
  </sheetData>
  <autoFilter ref="A1:B140" xr:uid="{E0B93C17-F267-4800-B55E-37FD14A921A5}"/>
  <conditionalFormatting sqref="A1:A190 A191:B191 A192 A193:B193 A194:A1048576">
    <cfRule type="duplicateValues" dxfId="8" priority="8"/>
    <cfRule type="duplicateValues" dxfId="7" priority="9"/>
  </conditionalFormatting>
  <conditionalFormatting sqref="A1:A1048576">
    <cfRule type="duplicateValues" dxfId="6" priority="1"/>
  </conditionalFormatting>
  <conditionalFormatting sqref="B1:B1048576">
    <cfRule type="duplicateValues" dxfId="5" priority="103"/>
  </conditionalFormatting>
  <conditionalFormatting sqref="D1">
    <cfRule type="duplicateValues" dxfId="4" priority="6"/>
    <cfRule type="duplicateValues" dxfId="3" priority="7"/>
  </conditionalFormatting>
  <conditionalFormatting sqref="D1:D176 D235:D1048576 C229:C234 D228 C221:C227 D220 C177:C185 C215:C219">
    <cfRule type="duplicateValues" dxfId="2" priority="32"/>
  </conditionalFormatting>
  <conditionalFormatting sqref="D2:D94"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:T1"/>
  <sheetViews>
    <sheetView zoomScale="70" zoomScaleNormal="70" workbookViewId="0">
      <pane xSplit="2" ySplit="1" topLeftCell="R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427" sqref="B14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"/>
  <sheetViews>
    <sheetView workbookViewId="0">
      <pane xSplit="3" ySplit="1" topLeftCell="T113" activePane="bottomRight" state="frozen"/>
      <selection activeCell="B1427" sqref="B1427"/>
      <selection pane="topRight" activeCell="B1427" sqref="B1427"/>
      <selection pane="bottomLeft" activeCell="B1427" sqref="B1427"/>
      <selection pane="bottomRight" sqref="A1:XFD1048576"/>
    </sheetView>
  </sheetViews>
  <sheetFormatPr defaultRowHeight="15" x14ac:dyDescent="0.25"/>
  <cols>
    <col min="22" max="22" width="84.81640625" bestFit="1" customWidth="1"/>
    <col min="23" max="23" width="17" bestFit="1" customWidth="1"/>
  </cols>
  <sheetData/>
  <pageMargins left="0.12" right="0.1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V66"/>
  <sheetViews>
    <sheetView zoomScale="70" zoomScaleNormal="70" workbookViewId="0">
      <pane xSplit="2" ySplit="1" topLeftCell="T30" activePane="bottomRight" state="frozen"/>
      <selection sqref="A1:XFD1048576"/>
      <selection pane="topRight" sqref="A1:XFD1048576"/>
      <selection pane="bottomLeft" sqref="A1:XFD1048576"/>
      <selection pane="bottomRight" activeCell="U41" sqref="U4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154</v>
      </c>
      <c r="B2" t="s">
        <v>155</v>
      </c>
      <c r="C2">
        <v>12</v>
      </c>
      <c r="D2">
        <v>30</v>
      </c>
      <c r="E2" t="s">
        <v>763</v>
      </c>
      <c r="F2">
        <v>395</v>
      </c>
      <c r="G2">
        <v>45</v>
      </c>
      <c r="H2" t="s">
        <v>47</v>
      </c>
      <c r="I2" t="s">
        <v>764</v>
      </c>
      <c r="J2" t="s">
        <v>765</v>
      </c>
      <c r="K2" t="s">
        <v>706</v>
      </c>
      <c r="L2" t="s">
        <v>654</v>
      </c>
      <c r="M2" t="s">
        <v>766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766</v>
      </c>
      <c r="U2" s="55" t="s">
        <v>186</v>
      </c>
      <c r="V2">
        <v>21</v>
      </c>
    </row>
    <row r="3" spans="1:22" x14ac:dyDescent="0.25">
      <c r="A3" t="s">
        <v>186</v>
      </c>
      <c r="B3" t="s">
        <v>187</v>
      </c>
      <c r="C3">
        <v>37.5</v>
      </c>
      <c r="D3">
        <v>4</v>
      </c>
      <c r="E3" t="s">
        <v>767</v>
      </c>
      <c r="F3">
        <v>204</v>
      </c>
      <c r="G3">
        <v>45</v>
      </c>
      <c r="H3" t="s">
        <v>631</v>
      </c>
      <c r="I3" t="s">
        <v>768</v>
      </c>
      <c r="J3" t="s">
        <v>302</v>
      </c>
      <c r="K3" t="s">
        <v>23</v>
      </c>
      <c r="L3" t="s">
        <v>24</v>
      </c>
      <c r="M3" t="s">
        <v>769</v>
      </c>
      <c r="N3" t="s">
        <v>23</v>
      </c>
      <c r="O3" t="s">
        <v>32</v>
      </c>
      <c r="P3" t="s">
        <v>26</v>
      </c>
      <c r="Q3" t="s">
        <v>33</v>
      </c>
      <c r="R3" t="s">
        <v>24</v>
      </c>
      <c r="S3" t="s">
        <v>23</v>
      </c>
      <c r="T3" t="s">
        <v>769</v>
      </c>
      <c r="U3" s="56" t="s">
        <v>187</v>
      </c>
      <c r="V3">
        <v>21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770</v>
      </c>
      <c r="F4">
        <v>212</v>
      </c>
      <c r="G4">
        <v>0</v>
      </c>
      <c r="H4" t="s">
        <v>47</v>
      </c>
      <c r="I4" t="s">
        <v>645</v>
      </c>
      <c r="J4" t="s">
        <v>771</v>
      </c>
      <c r="K4" t="s">
        <v>723</v>
      </c>
      <c r="L4" t="s">
        <v>726</v>
      </c>
      <c r="M4" t="s">
        <v>772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773</v>
      </c>
      <c r="U4" s="55" t="s">
        <v>113</v>
      </c>
      <c r="V4">
        <v>3</v>
      </c>
    </row>
    <row r="5" spans="1:22" x14ac:dyDescent="0.25">
      <c r="A5" t="s">
        <v>110</v>
      </c>
      <c r="B5" t="s">
        <v>640</v>
      </c>
      <c r="C5">
        <v>66.333333333333329</v>
      </c>
      <c r="D5">
        <v>3</v>
      </c>
      <c r="E5" t="s">
        <v>774</v>
      </c>
      <c r="F5">
        <v>204</v>
      </c>
      <c r="G5">
        <v>0</v>
      </c>
      <c r="H5" t="s">
        <v>47</v>
      </c>
      <c r="I5" t="s">
        <v>733</v>
      </c>
      <c r="J5" t="s">
        <v>775</v>
      </c>
      <c r="K5" t="s">
        <v>722</v>
      </c>
      <c r="L5" t="s">
        <v>717</v>
      </c>
      <c r="M5" t="s">
        <v>776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776</v>
      </c>
      <c r="U5" s="56" t="s">
        <v>727</v>
      </c>
      <c r="V5">
        <v>3</v>
      </c>
    </row>
    <row r="6" spans="1:22" x14ac:dyDescent="0.25">
      <c r="A6" t="s">
        <v>46</v>
      </c>
      <c r="B6" t="s">
        <v>56</v>
      </c>
      <c r="C6">
        <v>120</v>
      </c>
      <c r="D6">
        <v>3</v>
      </c>
      <c r="E6" t="s">
        <v>777</v>
      </c>
      <c r="F6">
        <v>229.89</v>
      </c>
      <c r="G6">
        <v>0</v>
      </c>
      <c r="H6" t="s">
        <v>631</v>
      </c>
      <c r="I6" t="s">
        <v>714</v>
      </c>
      <c r="J6" t="s">
        <v>316</v>
      </c>
      <c r="K6" t="s">
        <v>23</v>
      </c>
      <c r="L6" t="s">
        <v>24</v>
      </c>
      <c r="M6" t="s">
        <v>778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779</v>
      </c>
      <c r="U6" s="55" t="s">
        <v>137</v>
      </c>
      <c r="V6">
        <v>100</v>
      </c>
    </row>
    <row r="7" spans="1:22" x14ac:dyDescent="0.25">
      <c r="A7" t="s">
        <v>110</v>
      </c>
      <c r="B7" t="s">
        <v>640</v>
      </c>
      <c r="C7">
        <v>116.66666666666667</v>
      </c>
      <c r="D7">
        <v>3</v>
      </c>
      <c r="E7" t="s">
        <v>780</v>
      </c>
      <c r="F7">
        <v>248</v>
      </c>
      <c r="G7">
        <v>0</v>
      </c>
      <c r="H7" t="s">
        <v>22</v>
      </c>
      <c r="I7" t="s">
        <v>714</v>
      </c>
      <c r="J7" t="s">
        <v>316</v>
      </c>
      <c r="K7" t="s">
        <v>23</v>
      </c>
      <c r="L7" t="s">
        <v>24</v>
      </c>
      <c r="M7" t="s">
        <v>781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781</v>
      </c>
      <c r="U7" s="56" t="s">
        <v>138</v>
      </c>
      <c r="V7">
        <v>100</v>
      </c>
    </row>
    <row r="8" spans="1:22" x14ac:dyDescent="0.25">
      <c r="A8" t="s">
        <v>279</v>
      </c>
      <c r="B8" t="s">
        <v>285</v>
      </c>
      <c r="C8">
        <v>139</v>
      </c>
      <c r="D8">
        <v>1</v>
      </c>
      <c r="E8" t="s">
        <v>782</v>
      </c>
      <c r="F8">
        <v>116</v>
      </c>
      <c r="G8">
        <v>16</v>
      </c>
      <c r="H8" t="s">
        <v>631</v>
      </c>
      <c r="I8" t="s">
        <v>783</v>
      </c>
      <c r="J8" t="s">
        <v>312</v>
      </c>
      <c r="K8" t="s">
        <v>23</v>
      </c>
      <c r="L8" t="s">
        <v>24</v>
      </c>
      <c r="M8" t="s">
        <v>784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784</v>
      </c>
      <c r="U8" s="55" t="s">
        <v>46</v>
      </c>
      <c r="V8">
        <v>27</v>
      </c>
    </row>
    <row r="9" spans="1:22" x14ac:dyDescent="0.25">
      <c r="A9" t="s">
        <v>30</v>
      </c>
      <c r="B9" t="s">
        <v>31</v>
      </c>
      <c r="C9">
        <v>60</v>
      </c>
      <c r="D9">
        <v>3</v>
      </c>
      <c r="E9" t="s">
        <v>785</v>
      </c>
      <c r="F9">
        <v>104</v>
      </c>
      <c r="G9">
        <v>0</v>
      </c>
      <c r="H9" t="s">
        <v>22</v>
      </c>
      <c r="I9" t="s">
        <v>786</v>
      </c>
      <c r="J9" t="s">
        <v>655</v>
      </c>
      <c r="K9" t="s">
        <v>23</v>
      </c>
      <c r="L9" t="s">
        <v>24</v>
      </c>
      <c r="M9" t="s">
        <v>787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23</v>
      </c>
      <c r="T9" t="s">
        <v>788</v>
      </c>
      <c r="U9" s="56" t="s">
        <v>56</v>
      </c>
      <c r="V9">
        <v>27</v>
      </c>
    </row>
    <row r="10" spans="1:22" x14ac:dyDescent="0.25">
      <c r="A10" t="s">
        <v>422</v>
      </c>
      <c r="B10" t="s">
        <v>423</v>
      </c>
      <c r="C10">
        <v>100</v>
      </c>
      <c r="D10">
        <v>1</v>
      </c>
      <c r="E10" t="s">
        <v>789</v>
      </c>
      <c r="F10">
        <v>138</v>
      </c>
      <c r="G10">
        <v>38</v>
      </c>
      <c r="H10" t="s">
        <v>47</v>
      </c>
      <c r="I10" t="s">
        <v>790</v>
      </c>
      <c r="J10" t="s">
        <v>791</v>
      </c>
      <c r="K10" t="s">
        <v>704</v>
      </c>
      <c r="L10" t="s">
        <v>637</v>
      </c>
      <c r="M10" t="s">
        <v>792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793</v>
      </c>
      <c r="U10" s="55" t="s">
        <v>139</v>
      </c>
      <c r="V10">
        <v>5</v>
      </c>
    </row>
    <row r="11" spans="1:22" x14ac:dyDescent="0.25">
      <c r="A11" t="s">
        <v>30</v>
      </c>
      <c r="B11" t="s">
        <v>31</v>
      </c>
      <c r="C11">
        <v>43</v>
      </c>
      <c r="D11">
        <v>4</v>
      </c>
      <c r="E11" t="s">
        <v>794</v>
      </c>
      <c r="F11">
        <v>194</v>
      </c>
      <c r="G11">
        <v>48</v>
      </c>
      <c r="H11" t="s">
        <v>47</v>
      </c>
      <c r="I11" t="s">
        <v>735</v>
      </c>
      <c r="J11" t="s">
        <v>795</v>
      </c>
      <c r="K11" t="s">
        <v>796</v>
      </c>
      <c r="L11" t="s">
        <v>651</v>
      </c>
      <c r="M11" t="s">
        <v>797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798</v>
      </c>
      <c r="U11" s="56" t="s">
        <v>715</v>
      </c>
      <c r="V11">
        <v>3</v>
      </c>
    </row>
    <row r="12" spans="1:22" x14ac:dyDescent="0.25">
      <c r="A12" t="s">
        <v>110</v>
      </c>
      <c r="B12" t="s">
        <v>640</v>
      </c>
      <c r="C12">
        <v>66.333333333333329</v>
      </c>
      <c r="D12">
        <v>3</v>
      </c>
      <c r="E12" t="s">
        <v>799</v>
      </c>
      <c r="F12">
        <v>225</v>
      </c>
      <c r="G12">
        <v>0</v>
      </c>
      <c r="H12" t="s">
        <v>648</v>
      </c>
      <c r="I12" t="s">
        <v>800</v>
      </c>
      <c r="J12" t="s">
        <v>801</v>
      </c>
      <c r="K12" t="s">
        <v>679</v>
      </c>
      <c r="L12" t="s">
        <v>802</v>
      </c>
      <c r="M12" t="s">
        <v>803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803</v>
      </c>
      <c r="U12" s="56" t="s">
        <v>112</v>
      </c>
      <c r="V12">
        <v>2</v>
      </c>
    </row>
    <row r="13" spans="1:22" x14ac:dyDescent="0.25">
      <c r="A13" t="s">
        <v>115</v>
      </c>
      <c r="B13" t="s">
        <v>116</v>
      </c>
      <c r="C13">
        <v>45</v>
      </c>
      <c r="D13">
        <v>3</v>
      </c>
      <c r="E13" t="s">
        <v>804</v>
      </c>
      <c r="F13">
        <v>124</v>
      </c>
      <c r="G13">
        <v>10</v>
      </c>
      <c r="H13" t="s">
        <v>47</v>
      </c>
      <c r="I13" t="s">
        <v>641</v>
      </c>
      <c r="J13" t="s">
        <v>642</v>
      </c>
      <c r="K13" t="s">
        <v>643</v>
      </c>
      <c r="L13" t="s">
        <v>632</v>
      </c>
      <c r="M13" t="s">
        <v>805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806</v>
      </c>
      <c r="U13" s="55" t="s">
        <v>110</v>
      </c>
      <c r="V13">
        <v>17</v>
      </c>
    </row>
    <row r="14" spans="1:22" x14ac:dyDescent="0.25">
      <c r="A14" t="s">
        <v>46</v>
      </c>
      <c r="B14" t="s">
        <v>56</v>
      </c>
      <c r="C14">
        <v>69.900000000000006</v>
      </c>
      <c r="D14">
        <v>10</v>
      </c>
      <c r="E14" t="s">
        <v>807</v>
      </c>
      <c r="F14">
        <v>755.05</v>
      </c>
      <c r="G14">
        <v>66</v>
      </c>
      <c r="H14" t="s">
        <v>47</v>
      </c>
      <c r="I14" t="s">
        <v>808</v>
      </c>
      <c r="J14" t="s">
        <v>809</v>
      </c>
      <c r="K14" t="s">
        <v>734</v>
      </c>
      <c r="L14" t="s">
        <v>810</v>
      </c>
      <c r="M14" t="s">
        <v>811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811</v>
      </c>
      <c r="U14" s="56" t="s">
        <v>640</v>
      </c>
      <c r="V14">
        <v>15</v>
      </c>
    </row>
    <row r="15" spans="1:22" x14ac:dyDescent="0.25">
      <c r="A15" t="s">
        <v>38</v>
      </c>
      <c r="B15" t="s">
        <v>39</v>
      </c>
      <c r="C15">
        <v>54.5</v>
      </c>
      <c r="D15">
        <v>2</v>
      </c>
      <c r="E15" t="s">
        <v>812</v>
      </c>
      <c r="F15">
        <v>83</v>
      </c>
      <c r="G15">
        <v>7</v>
      </c>
      <c r="H15" t="s">
        <v>47</v>
      </c>
      <c r="I15" t="s">
        <v>813</v>
      </c>
      <c r="J15" t="s">
        <v>814</v>
      </c>
      <c r="K15" t="s">
        <v>662</v>
      </c>
      <c r="L15" t="s">
        <v>815</v>
      </c>
      <c r="M15" t="s">
        <v>816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816</v>
      </c>
      <c r="U15" s="56" t="s">
        <v>691</v>
      </c>
      <c r="V15">
        <v>2</v>
      </c>
    </row>
    <row r="16" spans="1:22" x14ac:dyDescent="0.25">
      <c r="A16" t="s">
        <v>137</v>
      </c>
      <c r="B16" t="s">
        <v>138</v>
      </c>
      <c r="C16">
        <v>10</v>
      </c>
      <c r="D16">
        <v>30</v>
      </c>
      <c r="E16" t="s">
        <v>817</v>
      </c>
      <c r="F16">
        <v>322</v>
      </c>
      <c r="G16">
        <v>29</v>
      </c>
      <c r="H16" t="s">
        <v>47</v>
      </c>
      <c r="I16" t="s">
        <v>664</v>
      </c>
      <c r="J16" t="s">
        <v>818</v>
      </c>
      <c r="K16" t="s">
        <v>705</v>
      </c>
      <c r="L16" t="s">
        <v>666</v>
      </c>
      <c r="M16" t="s">
        <v>819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820</v>
      </c>
      <c r="U16" s="55" t="s">
        <v>422</v>
      </c>
      <c r="V16">
        <v>2</v>
      </c>
    </row>
    <row r="17" spans="1:22" x14ac:dyDescent="0.25">
      <c r="A17" t="s">
        <v>30</v>
      </c>
      <c r="B17" t="s">
        <v>31</v>
      </c>
      <c r="C17">
        <v>60</v>
      </c>
      <c r="D17">
        <v>3</v>
      </c>
      <c r="E17" t="s">
        <v>821</v>
      </c>
      <c r="F17">
        <v>110</v>
      </c>
      <c r="G17">
        <v>6</v>
      </c>
      <c r="H17" t="s">
        <v>22</v>
      </c>
      <c r="I17" t="s">
        <v>822</v>
      </c>
      <c r="J17" t="s">
        <v>65</v>
      </c>
      <c r="K17" t="s">
        <v>23</v>
      </c>
      <c r="L17" t="s">
        <v>24</v>
      </c>
      <c r="M17" t="s">
        <v>823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23</v>
      </c>
      <c r="T17" t="s">
        <v>823</v>
      </c>
      <c r="U17" s="56" t="s">
        <v>423</v>
      </c>
      <c r="V17">
        <v>2</v>
      </c>
    </row>
    <row r="18" spans="1:22" x14ac:dyDescent="0.25">
      <c r="A18" t="s">
        <v>137</v>
      </c>
      <c r="B18" t="s">
        <v>138</v>
      </c>
      <c r="C18">
        <v>10</v>
      </c>
      <c r="D18">
        <v>70</v>
      </c>
      <c r="E18" t="s">
        <v>824</v>
      </c>
      <c r="F18">
        <v>589</v>
      </c>
      <c r="G18">
        <v>7</v>
      </c>
      <c r="H18" t="s">
        <v>47</v>
      </c>
      <c r="I18" t="s">
        <v>750</v>
      </c>
      <c r="J18" t="s">
        <v>751</v>
      </c>
      <c r="K18" t="s">
        <v>725</v>
      </c>
      <c r="L18" t="s">
        <v>752</v>
      </c>
      <c r="M18" t="s">
        <v>825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825</v>
      </c>
      <c r="U18" s="55" t="s">
        <v>38</v>
      </c>
      <c r="V18">
        <v>2</v>
      </c>
    </row>
    <row r="19" spans="1:22" x14ac:dyDescent="0.25">
      <c r="A19" t="s">
        <v>28</v>
      </c>
      <c r="B19" t="s">
        <v>29</v>
      </c>
      <c r="C19">
        <v>46</v>
      </c>
      <c r="D19">
        <v>1</v>
      </c>
      <c r="E19" t="s">
        <v>826</v>
      </c>
      <c r="F19">
        <v>46</v>
      </c>
      <c r="G19">
        <v>0</v>
      </c>
      <c r="H19" t="s">
        <v>22</v>
      </c>
      <c r="I19" t="s">
        <v>827</v>
      </c>
      <c r="J19" t="s">
        <v>828</v>
      </c>
      <c r="K19" t="s">
        <v>644</v>
      </c>
      <c r="L19" t="s">
        <v>649</v>
      </c>
      <c r="M19" t="s">
        <v>829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23</v>
      </c>
      <c r="T19" t="s">
        <v>829</v>
      </c>
      <c r="U19" s="56" t="s">
        <v>39</v>
      </c>
      <c r="V19">
        <v>2</v>
      </c>
    </row>
    <row r="20" spans="1:22" x14ac:dyDescent="0.25">
      <c r="A20" t="s">
        <v>683</v>
      </c>
      <c r="B20" t="s">
        <v>158</v>
      </c>
      <c r="C20">
        <v>73</v>
      </c>
      <c r="D20">
        <v>1</v>
      </c>
      <c r="E20" t="s">
        <v>830</v>
      </c>
      <c r="F20">
        <v>90</v>
      </c>
      <c r="G20">
        <v>17</v>
      </c>
      <c r="H20" t="s">
        <v>47</v>
      </c>
      <c r="I20" t="s">
        <v>736</v>
      </c>
      <c r="J20" t="s">
        <v>737</v>
      </c>
      <c r="K20" t="s">
        <v>665</v>
      </c>
      <c r="L20" t="s">
        <v>661</v>
      </c>
      <c r="M20" t="s">
        <v>831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832</v>
      </c>
      <c r="U20" s="55" t="s">
        <v>279</v>
      </c>
      <c r="V20">
        <v>2</v>
      </c>
    </row>
    <row r="21" spans="1:22" x14ac:dyDescent="0.25">
      <c r="A21" t="s">
        <v>110</v>
      </c>
      <c r="B21" t="s">
        <v>640</v>
      </c>
      <c r="C21">
        <v>66.333333333333329</v>
      </c>
      <c r="D21">
        <v>3</v>
      </c>
      <c r="E21" t="s">
        <v>833</v>
      </c>
      <c r="F21">
        <v>235</v>
      </c>
      <c r="G21">
        <v>0</v>
      </c>
      <c r="H21" t="s">
        <v>22</v>
      </c>
      <c r="I21" t="s">
        <v>747</v>
      </c>
      <c r="J21" t="s">
        <v>834</v>
      </c>
      <c r="K21" t="s">
        <v>692</v>
      </c>
      <c r="L21" t="s">
        <v>656</v>
      </c>
      <c r="M21" t="s">
        <v>835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835</v>
      </c>
      <c r="U21" s="56" t="s">
        <v>285</v>
      </c>
      <c r="V21">
        <v>2</v>
      </c>
    </row>
    <row r="22" spans="1:22" x14ac:dyDescent="0.25">
      <c r="A22" t="s">
        <v>30</v>
      </c>
      <c r="B22" t="s">
        <v>31</v>
      </c>
      <c r="C22">
        <v>60</v>
      </c>
      <c r="D22">
        <v>3</v>
      </c>
      <c r="E22" t="s">
        <v>836</v>
      </c>
      <c r="F22">
        <v>111</v>
      </c>
      <c r="G22">
        <v>6</v>
      </c>
      <c r="H22" t="s">
        <v>631</v>
      </c>
      <c r="I22" t="s">
        <v>837</v>
      </c>
      <c r="J22" t="s">
        <v>306</v>
      </c>
      <c r="K22" t="s">
        <v>23</v>
      </c>
      <c r="L22" t="s">
        <v>24</v>
      </c>
      <c r="M22" t="s">
        <v>838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23</v>
      </c>
      <c r="T22" t="s">
        <v>838</v>
      </c>
      <c r="U22" s="55" t="s">
        <v>30</v>
      </c>
      <c r="V22">
        <v>134</v>
      </c>
    </row>
    <row r="23" spans="1:22" x14ac:dyDescent="0.25">
      <c r="A23" t="s">
        <v>30</v>
      </c>
      <c r="B23" t="s">
        <v>31</v>
      </c>
      <c r="C23">
        <v>60</v>
      </c>
      <c r="D23">
        <v>6</v>
      </c>
      <c r="E23" t="s">
        <v>839</v>
      </c>
      <c r="F23">
        <v>210</v>
      </c>
      <c r="G23">
        <v>0</v>
      </c>
      <c r="H23" t="s">
        <v>631</v>
      </c>
      <c r="I23" t="s">
        <v>840</v>
      </c>
      <c r="J23" t="s">
        <v>639</v>
      </c>
      <c r="K23" t="s">
        <v>23</v>
      </c>
      <c r="L23" t="s">
        <v>24</v>
      </c>
      <c r="M23" t="s">
        <v>841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841</v>
      </c>
      <c r="U23" s="56" t="s">
        <v>31</v>
      </c>
      <c r="V23">
        <v>134</v>
      </c>
    </row>
    <row r="24" spans="1:22" x14ac:dyDescent="0.25">
      <c r="A24" t="s">
        <v>30</v>
      </c>
      <c r="B24" t="s">
        <v>31</v>
      </c>
      <c r="C24">
        <v>60</v>
      </c>
      <c r="D24">
        <v>3</v>
      </c>
      <c r="E24" t="s">
        <v>842</v>
      </c>
      <c r="F24">
        <v>111</v>
      </c>
      <c r="G24">
        <v>6</v>
      </c>
      <c r="H24" t="s">
        <v>631</v>
      </c>
      <c r="I24" t="s">
        <v>843</v>
      </c>
      <c r="J24" t="s">
        <v>335</v>
      </c>
      <c r="K24" t="s">
        <v>23</v>
      </c>
      <c r="L24" t="s">
        <v>24</v>
      </c>
      <c r="M24" t="s">
        <v>844</v>
      </c>
      <c r="N24" t="s">
        <v>23</v>
      </c>
      <c r="O24" t="s">
        <v>32</v>
      </c>
      <c r="P24" t="s">
        <v>26</v>
      </c>
      <c r="Q24" t="s">
        <v>33</v>
      </c>
      <c r="R24" t="s">
        <v>24</v>
      </c>
      <c r="S24" t="s">
        <v>23</v>
      </c>
      <c r="T24" t="s">
        <v>844</v>
      </c>
      <c r="U24" s="55" t="s">
        <v>28</v>
      </c>
      <c r="V24">
        <v>7</v>
      </c>
    </row>
    <row r="25" spans="1:22" x14ac:dyDescent="0.25">
      <c r="A25" t="s">
        <v>115</v>
      </c>
      <c r="B25" t="s">
        <v>116</v>
      </c>
      <c r="C25">
        <v>42</v>
      </c>
      <c r="D25">
        <v>1</v>
      </c>
      <c r="E25" t="s">
        <v>845</v>
      </c>
      <c r="F25">
        <v>49</v>
      </c>
      <c r="G25">
        <v>7</v>
      </c>
      <c r="H25" t="s">
        <v>22</v>
      </c>
      <c r="I25" t="s">
        <v>700</v>
      </c>
      <c r="J25" t="s">
        <v>846</v>
      </c>
      <c r="K25" t="s">
        <v>847</v>
      </c>
      <c r="L25" t="s">
        <v>748</v>
      </c>
      <c r="M25" t="s">
        <v>848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849</v>
      </c>
      <c r="U25" s="56" t="s">
        <v>29</v>
      </c>
      <c r="V25">
        <v>7</v>
      </c>
    </row>
    <row r="26" spans="1:22" x14ac:dyDescent="0.25">
      <c r="A26" t="s">
        <v>279</v>
      </c>
      <c r="B26" t="s">
        <v>285</v>
      </c>
      <c r="C26">
        <v>139</v>
      </c>
      <c r="D26">
        <v>1</v>
      </c>
      <c r="E26" t="s">
        <v>850</v>
      </c>
      <c r="F26">
        <v>106</v>
      </c>
      <c r="G26">
        <v>6</v>
      </c>
      <c r="H26" t="s">
        <v>631</v>
      </c>
      <c r="I26" t="s">
        <v>851</v>
      </c>
      <c r="J26" t="s">
        <v>303</v>
      </c>
      <c r="K26" t="s">
        <v>23</v>
      </c>
      <c r="L26" t="s">
        <v>24</v>
      </c>
      <c r="M26" t="s">
        <v>852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852</v>
      </c>
      <c r="U26" s="55" t="s">
        <v>115</v>
      </c>
      <c r="V26">
        <v>9</v>
      </c>
    </row>
    <row r="27" spans="1:22" x14ac:dyDescent="0.25">
      <c r="A27" t="s">
        <v>186</v>
      </c>
      <c r="B27" t="s">
        <v>187</v>
      </c>
      <c r="C27">
        <v>33.333333333333336</v>
      </c>
      <c r="D27">
        <v>3</v>
      </c>
      <c r="E27" t="s">
        <v>853</v>
      </c>
      <c r="F27">
        <v>150</v>
      </c>
      <c r="G27">
        <v>0</v>
      </c>
      <c r="H27" t="s">
        <v>22</v>
      </c>
      <c r="I27" t="s">
        <v>854</v>
      </c>
      <c r="J27" t="s">
        <v>855</v>
      </c>
      <c r="K27" t="s">
        <v>728</v>
      </c>
      <c r="L27" t="s">
        <v>163</v>
      </c>
      <c r="M27" t="s">
        <v>856</v>
      </c>
      <c r="N27" t="s">
        <v>23</v>
      </c>
      <c r="O27" t="s">
        <v>53</v>
      </c>
      <c r="P27" t="s">
        <v>54</v>
      </c>
      <c r="Q27" t="s">
        <v>55</v>
      </c>
      <c r="R27" t="s">
        <v>24</v>
      </c>
      <c r="S27" t="s">
        <v>23</v>
      </c>
      <c r="T27" t="s">
        <v>856</v>
      </c>
      <c r="U27" s="56" t="s">
        <v>116</v>
      </c>
      <c r="V27">
        <v>7</v>
      </c>
    </row>
    <row r="28" spans="1:22" x14ac:dyDescent="0.25">
      <c r="A28" t="s">
        <v>30</v>
      </c>
      <c r="B28" t="s">
        <v>31</v>
      </c>
      <c r="C28">
        <v>60</v>
      </c>
      <c r="D28">
        <v>6</v>
      </c>
      <c r="E28" t="s">
        <v>857</v>
      </c>
      <c r="F28">
        <v>210</v>
      </c>
      <c r="G28">
        <v>0</v>
      </c>
      <c r="H28" t="s">
        <v>631</v>
      </c>
      <c r="I28" t="s">
        <v>858</v>
      </c>
      <c r="J28" t="s">
        <v>343</v>
      </c>
      <c r="K28" t="s">
        <v>23</v>
      </c>
      <c r="L28" t="s">
        <v>24</v>
      </c>
      <c r="M28" t="s">
        <v>859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859</v>
      </c>
      <c r="U28" s="56" t="s">
        <v>339</v>
      </c>
      <c r="V28">
        <v>2</v>
      </c>
    </row>
    <row r="29" spans="1:22" x14ac:dyDescent="0.25">
      <c r="A29" t="s">
        <v>30</v>
      </c>
      <c r="B29" t="s">
        <v>31</v>
      </c>
      <c r="C29">
        <v>60</v>
      </c>
      <c r="D29">
        <v>3</v>
      </c>
      <c r="E29" t="s">
        <v>860</v>
      </c>
      <c r="F29">
        <v>105</v>
      </c>
      <c r="G29">
        <v>0</v>
      </c>
      <c r="H29" t="s">
        <v>631</v>
      </c>
      <c r="I29" t="s">
        <v>753</v>
      </c>
      <c r="J29" t="s">
        <v>334</v>
      </c>
      <c r="K29" t="s">
        <v>23</v>
      </c>
      <c r="L29" t="s">
        <v>24</v>
      </c>
      <c r="M29" t="s">
        <v>861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23</v>
      </c>
      <c r="T29" t="s">
        <v>861</v>
      </c>
      <c r="U29" s="55" t="s">
        <v>51</v>
      </c>
      <c r="V29">
        <v>2</v>
      </c>
    </row>
    <row r="30" spans="1:22" x14ac:dyDescent="0.25">
      <c r="A30" t="s">
        <v>139</v>
      </c>
      <c r="B30" t="s">
        <v>112</v>
      </c>
      <c r="C30">
        <v>90</v>
      </c>
      <c r="D30">
        <v>2</v>
      </c>
      <c r="E30" t="s">
        <v>862</v>
      </c>
      <c r="F30">
        <v>150.41999999999999</v>
      </c>
      <c r="G30">
        <v>7</v>
      </c>
      <c r="H30" t="s">
        <v>729</v>
      </c>
      <c r="I30" t="s">
        <v>754</v>
      </c>
      <c r="J30" t="s">
        <v>755</v>
      </c>
      <c r="K30" t="s">
        <v>756</v>
      </c>
      <c r="L30" t="s">
        <v>757</v>
      </c>
      <c r="M30" t="s">
        <v>863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863</v>
      </c>
      <c r="U30" s="56" t="s">
        <v>941</v>
      </c>
      <c r="V30">
        <v>2</v>
      </c>
    </row>
    <row r="31" spans="1:22" x14ac:dyDescent="0.25">
      <c r="A31" t="s">
        <v>186</v>
      </c>
      <c r="B31" t="s">
        <v>187</v>
      </c>
      <c r="C31">
        <v>37.5</v>
      </c>
      <c r="D31">
        <v>4</v>
      </c>
      <c r="E31" t="s">
        <v>864</v>
      </c>
      <c r="F31">
        <v>159</v>
      </c>
      <c r="G31">
        <v>0</v>
      </c>
      <c r="H31" t="s">
        <v>631</v>
      </c>
      <c r="I31" t="s">
        <v>712</v>
      </c>
      <c r="J31" t="s">
        <v>309</v>
      </c>
      <c r="K31" t="s">
        <v>23</v>
      </c>
      <c r="L31" t="s">
        <v>24</v>
      </c>
      <c r="M31" t="s">
        <v>865</v>
      </c>
      <c r="N31" t="s">
        <v>23</v>
      </c>
      <c r="O31" t="s">
        <v>307</v>
      </c>
      <c r="P31" t="s">
        <v>26</v>
      </c>
      <c r="Q31" t="s">
        <v>27</v>
      </c>
      <c r="R31" t="s">
        <v>866</v>
      </c>
      <c r="S31" t="s">
        <v>23</v>
      </c>
      <c r="T31" t="s">
        <v>867</v>
      </c>
      <c r="U31" s="55" t="s">
        <v>154</v>
      </c>
      <c r="V31">
        <v>50</v>
      </c>
    </row>
    <row r="32" spans="1:22" x14ac:dyDescent="0.25">
      <c r="A32" t="s">
        <v>30</v>
      </c>
      <c r="B32" t="s">
        <v>31</v>
      </c>
      <c r="C32">
        <v>60</v>
      </c>
      <c r="D32">
        <v>3</v>
      </c>
      <c r="E32" t="s">
        <v>868</v>
      </c>
      <c r="F32">
        <v>111</v>
      </c>
      <c r="G32">
        <v>6</v>
      </c>
      <c r="H32" t="s">
        <v>631</v>
      </c>
      <c r="I32" t="s">
        <v>749</v>
      </c>
      <c r="J32" t="s">
        <v>327</v>
      </c>
      <c r="K32" t="s">
        <v>23</v>
      </c>
      <c r="L32" t="s">
        <v>24</v>
      </c>
      <c r="M32" t="s">
        <v>869</v>
      </c>
      <c r="N32" t="s">
        <v>23</v>
      </c>
      <c r="O32" t="s">
        <v>32</v>
      </c>
      <c r="P32" t="s">
        <v>26</v>
      </c>
      <c r="Q32" t="s">
        <v>33</v>
      </c>
      <c r="R32" t="s">
        <v>24</v>
      </c>
      <c r="S32" t="s">
        <v>23</v>
      </c>
      <c r="T32" t="s">
        <v>869</v>
      </c>
      <c r="U32" s="56" t="s">
        <v>155</v>
      </c>
      <c r="V32">
        <v>50</v>
      </c>
    </row>
    <row r="33" spans="1:22" x14ac:dyDescent="0.25">
      <c r="A33" t="s">
        <v>30</v>
      </c>
      <c r="B33" t="s">
        <v>31</v>
      </c>
      <c r="C33">
        <v>60</v>
      </c>
      <c r="D33">
        <v>6</v>
      </c>
      <c r="E33" t="s">
        <v>870</v>
      </c>
      <c r="F33">
        <v>259</v>
      </c>
      <c r="G33">
        <v>38</v>
      </c>
      <c r="H33" t="s">
        <v>47</v>
      </c>
      <c r="I33" t="s">
        <v>720</v>
      </c>
      <c r="J33" t="s">
        <v>871</v>
      </c>
      <c r="K33" t="s">
        <v>669</v>
      </c>
      <c r="L33" t="s">
        <v>350</v>
      </c>
      <c r="M33" t="s">
        <v>872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872</v>
      </c>
      <c r="U33" s="55" t="s">
        <v>683</v>
      </c>
      <c r="V33">
        <v>1</v>
      </c>
    </row>
    <row r="34" spans="1:22" x14ac:dyDescent="0.25">
      <c r="A34" t="s">
        <v>30</v>
      </c>
      <c r="B34" t="s">
        <v>31</v>
      </c>
      <c r="C34">
        <v>60</v>
      </c>
      <c r="D34">
        <v>3</v>
      </c>
      <c r="E34" t="s">
        <v>873</v>
      </c>
      <c r="F34">
        <v>105</v>
      </c>
      <c r="G34">
        <v>0</v>
      </c>
      <c r="H34" t="s">
        <v>631</v>
      </c>
      <c r="I34" t="s">
        <v>874</v>
      </c>
      <c r="J34" t="s">
        <v>341</v>
      </c>
      <c r="K34" t="s">
        <v>23</v>
      </c>
      <c r="L34" t="s">
        <v>24</v>
      </c>
      <c r="M34" t="s">
        <v>875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875</v>
      </c>
      <c r="U34" s="56" t="s">
        <v>158</v>
      </c>
      <c r="V34">
        <v>1</v>
      </c>
    </row>
    <row r="35" spans="1:22" x14ac:dyDescent="0.25">
      <c r="A35" t="s">
        <v>30</v>
      </c>
      <c r="B35" t="s">
        <v>31</v>
      </c>
      <c r="C35">
        <v>60</v>
      </c>
      <c r="D35">
        <v>6</v>
      </c>
      <c r="E35" t="s">
        <v>876</v>
      </c>
      <c r="F35">
        <v>210</v>
      </c>
      <c r="G35">
        <v>0</v>
      </c>
      <c r="H35" t="s">
        <v>631</v>
      </c>
      <c r="I35" t="s">
        <v>877</v>
      </c>
      <c r="J35" t="s">
        <v>312</v>
      </c>
      <c r="K35" t="s">
        <v>23</v>
      </c>
      <c r="L35" t="s">
        <v>24</v>
      </c>
      <c r="M35" t="s">
        <v>878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878</v>
      </c>
      <c r="U35" s="55" t="s">
        <v>658</v>
      </c>
      <c r="V35">
        <v>382</v>
      </c>
    </row>
    <row r="36" spans="1:22" x14ac:dyDescent="0.25">
      <c r="A36" t="s">
        <v>30</v>
      </c>
      <c r="B36" t="s">
        <v>31</v>
      </c>
      <c r="C36">
        <v>60</v>
      </c>
      <c r="D36">
        <v>3</v>
      </c>
      <c r="E36" t="s">
        <v>879</v>
      </c>
      <c r="F36">
        <v>105</v>
      </c>
      <c r="G36">
        <v>0</v>
      </c>
      <c r="H36" t="s">
        <v>631</v>
      </c>
      <c r="I36" t="s">
        <v>880</v>
      </c>
      <c r="J36" t="s">
        <v>353</v>
      </c>
      <c r="K36" t="s">
        <v>23</v>
      </c>
      <c r="L36" t="s">
        <v>24</v>
      </c>
      <c r="M36" t="s">
        <v>881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881</v>
      </c>
    </row>
    <row r="37" spans="1:22" x14ac:dyDescent="0.25">
      <c r="A37" t="s">
        <v>30</v>
      </c>
      <c r="B37" t="s">
        <v>31</v>
      </c>
      <c r="C37">
        <v>60</v>
      </c>
      <c r="D37">
        <v>3</v>
      </c>
      <c r="E37" t="s">
        <v>882</v>
      </c>
      <c r="F37">
        <v>111</v>
      </c>
      <c r="G37">
        <v>6</v>
      </c>
      <c r="H37" t="s">
        <v>631</v>
      </c>
      <c r="I37" t="s">
        <v>883</v>
      </c>
      <c r="J37" t="s">
        <v>318</v>
      </c>
      <c r="K37" t="s">
        <v>23</v>
      </c>
      <c r="L37" t="s">
        <v>24</v>
      </c>
      <c r="M37" t="s">
        <v>884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884</v>
      </c>
    </row>
    <row r="38" spans="1:22" x14ac:dyDescent="0.25">
      <c r="A38" t="s">
        <v>30</v>
      </c>
      <c r="B38" t="s">
        <v>31</v>
      </c>
      <c r="C38">
        <v>60</v>
      </c>
      <c r="D38">
        <v>6</v>
      </c>
      <c r="E38" t="s">
        <v>885</v>
      </c>
      <c r="F38">
        <v>210</v>
      </c>
      <c r="G38">
        <v>0</v>
      </c>
      <c r="H38" t="s">
        <v>631</v>
      </c>
      <c r="I38" t="s">
        <v>744</v>
      </c>
      <c r="J38" t="s">
        <v>638</v>
      </c>
      <c r="K38" t="s">
        <v>23</v>
      </c>
      <c r="L38" t="s">
        <v>24</v>
      </c>
      <c r="M38" t="s">
        <v>886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886</v>
      </c>
    </row>
    <row r="39" spans="1:22" x14ac:dyDescent="0.25">
      <c r="A39" t="s">
        <v>154</v>
      </c>
      <c r="B39" t="s">
        <v>155</v>
      </c>
      <c r="C39">
        <v>12</v>
      </c>
      <c r="D39">
        <v>10</v>
      </c>
      <c r="E39" t="s">
        <v>887</v>
      </c>
      <c r="F39">
        <v>176</v>
      </c>
      <c r="G39">
        <v>0</v>
      </c>
      <c r="H39" t="s">
        <v>47</v>
      </c>
      <c r="I39" t="s">
        <v>645</v>
      </c>
      <c r="J39" t="s">
        <v>724</v>
      </c>
      <c r="K39" t="s">
        <v>699</v>
      </c>
      <c r="L39" t="s">
        <v>667</v>
      </c>
      <c r="M39" t="s">
        <v>888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23</v>
      </c>
      <c r="T39" t="s">
        <v>888</v>
      </c>
    </row>
    <row r="40" spans="1:22" x14ac:dyDescent="0.25">
      <c r="A40" t="s">
        <v>46</v>
      </c>
      <c r="B40" t="s">
        <v>56</v>
      </c>
      <c r="C40">
        <v>78</v>
      </c>
      <c r="D40">
        <v>1</v>
      </c>
      <c r="E40" t="s">
        <v>887</v>
      </c>
      <c r="F40">
        <v>176</v>
      </c>
      <c r="G40">
        <v>0</v>
      </c>
      <c r="H40" t="s">
        <v>47</v>
      </c>
      <c r="I40" t="s">
        <v>645</v>
      </c>
      <c r="J40" t="s">
        <v>724</v>
      </c>
      <c r="K40" t="s">
        <v>699</v>
      </c>
      <c r="L40" t="s">
        <v>667</v>
      </c>
      <c r="M40" t="s">
        <v>888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889</v>
      </c>
    </row>
    <row r="41" spans="1:22" x14ac:dyDescent="0.25">
      <c r="A41" t="s">
        <v>30</v>
      </c>
      <c r="B41" t="s">
        <v>31</v>
      </c>
      <c r="C41">
        <v>60</v>
      </c>
      <c r="D41">
        <v>3</v>
      </c>
      <c r="E41" t="s">
        <v>890</v>
      </c>
      <c r="F41">
        <v>103</v>
      </c>
      <c r="G41">
        <v>7</v>
      </c>
      <c r="H41" t="s">
        <v>47</v>
      </c>
      <c r="I41" t="s">
        <v>730</v>
      </c>
      <c r="J41" t="s">
        <v>731</v>
      </c>
      <c r="K41" t="s">
        <v>663</v>
      </c>
      <c r="L41" t="s">
        <v>732</v>
      </c>
      <c r="M41" t="s">
        <v>889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889</v>
      </c>
    </row>
    <row r="42" spans="1:22" x14ac:dyDescent="0.25">
      <c r="A42" t="s">
        <v>30</v>
      </c>
      <c r="B42" t="s">
        <v>31</v>
      </c>
      <c r="C42">
        <v>60</v>
      </c>
      <c r="D42">
        <v>3</v>
      </c>
      <c r="E42" t="s">
        <v>891</v>
      </c>
      <c r="F42">
        <v>111</v>
      </c>
      <c r="G42">
        <v>6</v>
      </c>
      <c r="H42" t="s">
        <v>631</v>
      </c>
      <c r="I42" t="s">
        <v>744</v>
      </c>
      <c r="J42" t="s">
        <v>638</v>
      </c>
      <c r="K42" t="s">
        <v>23</v>
      </c>
      <c r="L42" t="s">
        <v>24</v>
      </c>
      <c r="M42" t="s">
        <v>23</v>
      </c>
      <c r="N42" t="s">
        <v>23</v>
      </c>
      <c r="O42" t="s">
        <v>58</v>
      </c>
      <c r="P42" t="s">
        <v>26</v>
      </c>
      <c r="Q42" t="s">
        <v>23</v>
      </c>
      <c r="R42" t="s">
        <v>24</v>
      </c>
      <c r="S42" t="s">
        <v>23</v>
      </c>
      <c r="T42" t="s">
        <v>892</v>
      </c>
    </row>
    <row r="43" spans="1:22" x14ac:dyDescent="0.25">
      <c r="A43" t="s">
        <v>30</v>
      </c>
      <c r="B43" t="s">
        <v>31</v>
      </c>
      <c r="C43">
        <v>60</v>
      </c>
      <c r="D43">
        <v>6</v>
      </c>
      <c r="E43" t="s">
        <v>893</v>
      </c>
      <c r="F43">
        <v>210</v>
      </c>
      <c r="G43">
        <v>0</v>
      </c>
      <c r="H43" t="s">
        <v>631</v>
      </c>
      <c r="I43" t="s">
        <v>740</v>
      </c>
      <c r="J43" t="s">
        <v>303</v>
      </c>
      <c r="K43" t="s">
        <v>23</v>
      </c>
      <c r="L43" t="s">
        <v>24</v>
      </c>
      <c r="M43" t="s">
        <v>894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895</v>
      </c>
    </row>
    <row r="44" spans="1:22" x14ac:dyDescent="0.25">
      <c r="A44" t="s">
        <v>30</v>
      </c>
      <c r="B44" t="s">
        <v>31</v>
      </c>
      <c r="C44">
        <v>60</v>
      </c>
      <c r="D44">
        <v>6</v>
      </c>
      <c r="E44" t="s">
        <v>896</v>
      </c>
      <c r="F44">
        <v>210</v>
      </c>
      <c r="G44">
        <v>0</v>
      </c>
      <c r="H44" t="s">
        <v>631</v>
      </c>
      <c r="I44" t="s">
        <v>897</v>
      </c>
      <c r="J44" t="s">
        <v>306</v>
      </c>
      <c r="K44" t="s">
        <v>23</v>
      </c>
      <c r="L44" t="s">
        <v>24</v>
      </c>
      <c r="M44" t="s">
        <v>898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898</v>
      </c>
    </row>
    <row r="45" spans="1:22" x14ac:dyDescent="0.25">
      <c r="A45" t="s">
        <v>30</v>
      </c>
      <c r="B45" t="s">
        <v>31</v>
      </c>
      <c r="C45">
        <v>60</v>
      </c>
      <c r="D45">
        <v>3</v>
      </c>
      <c r="E45" t="s">
        <v>899</v>
      </c>
      <c r="F45">
        <v>111</v>
      </c>
      <c r="G45">
        <v>6</v>
      </c>
      <c r="H45" t="s">
        <v>631</v>
      </c>
      <c r="I45" t="s">
        <v>900</v>
      </c>
      <c r="J45" t="s">
        <v>311</v>
      </c>
      <c r="K45" t="s">
        <v>23</v>
      </c>
      <c r="L45" t="s">
        <v>24</v>
      </c>
      <c r="M45" t="s">
        <v>901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23</v>
      </c>
      <c r="T45" t="s">
        <v>901</v>
      </c>
    </row>
    <row r="46" spans="1:22" x14ac:dyDescent="0.25">
      <c r="A46" t="s">
        <v>30</v>
      </c>
      <c r="B46" t="s">
        <v>31</v>
      </c>
      <c r="C46">
        <v>65</v>
      </c>
      <c r="D46">
        <v>9</v>
      </c>
      <c r="E46" t="s">
        <v>902</v>
      </c>
      <c r="F46">
        <v>705</v>
      </c>
      <c r="G46">
        <v>0</v>
      </c>
      <c r="H46" t="s">
        <v>631</v>
      </c>
      <c r="I46" t="s">
        <v>743</v>
      </c>
      <c r="J46" t="s">
        <v>653</v>
      </c>
      <c r="K46" t="s">
        <v>23</v>
      </c>
      <c r="L46" t="s">
        <v>24</v>
      </c>
      <c r="M46" t="s">
        <v>903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904</v>
      </c>
    </row>
    <row r="47" spans="1:22" x14ac:dyDescent="0.25">
      <c r="A47" t="s">
        <v>186</v>
      </c>
      <c r="B47" t="s">
        <v>187</v>
      </c>
      <c r="C47">
        <v>65</v>
      </c>
      <c r="D47">
        <v>10</v>
      </c>
      <c r="E47" t="s">
        <v>902</v>
      </c>
      <c r="F47">
        <v>705</v>
      </c>
      <c r="G47">
        <v>0</v>
      </c>
      <c r="H47" t="s">
        <v>631</v>
      </c>
      <c r="I47" t="s">
        <v>743</v>
      </c>
      <c r="J47" t="s">
        <v>653</v>
      </c>
      <c r="K47" t="s">
        <v>23</v>
      </c>
      <c r="L47" t="s">
        <v>24</v>
      </c>
      <c r="M47" t="s">
        <v>903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904</v>
      </c>
    </row>
    <row r="48" spans="1:22" x14ac:dyDescent="0.25">
      <c r="A48" t="s">
        <v>139</v>
      </c>
      <c r="B48" t="s">
        <v>715</v>
      </c>
      <c r="C48">
        <v>120</v>
      </c>
      <c r="D48">
        <v>3</v>
      </c>
      <c r="E48" t="s">
        <v>905</v>
      </c>
      <c r="F48">
        <v>229.89</v>
      </c>
      <c r="G48">
        <v>0</v>
      </c>
      <c r="H48" t="s">
        <v>631</v>
      </c>
      <c r="I48" t="s">
        <v>693</v>
      </c>
      <c r="J48" t="s">
        <v>346</v>
      </c>
      <c r="K48" t="s">
        <v>23</v>
      </c>
      <c r="L48" t="s">
        <v>24</v>
      </c>
      <c r="M48" t="s">
        <v>906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907</v>
      </c>
    </row>
    <row r="49" spans="1:20" x14ac:dyDescent="0.25">
      <c r="A49" t="s">
        <v>30</v>
      </c>
      <c r="B49" t="s">
        <v>31</v>
      </c>
      <c r="C49">
        <v>60</v>
      </c>
      <c r="D49">
        <v>9</v>
      </c>
      <c r="E49" t="s">
        <v>908</v>
      </c>
      <c r="F49">
        <v>315</v>
      </c>
      <c r="G49">
        <v>0</v>
      </c>
      <c r="H49" t="s">
        <v>631</v>
      </c>
      <c r="I49" t="s">
        <v>716</v>
      </c>
      <c r="J49" t="s">
        <v>650</v>
      </c>
      <c r="K49" t="s">
        <v>23</v>
      </c>
      <c r="L49" t="s">
        <v>24</v>
      </c>
      <c r="M49" t="s">
        <v>906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907</v>
      </c>
    </row>
    <row r="50" spans="1:20" x14ac:dyDescent="0.25">
      <c r="A50" t="s">
        <v>28</v>
      </c>
      <c r="B50" t="s">
        <v>29</v>
      </c>
      <c r="C50">
        <v>33.333333333333336</v>
      </c>
      <c r="D50">
        <v>6</v>
      </c>
      <c r="E50" t="s">
        <v>909</v>
      </c>
      <c r="F50">
        <v>1042</v>
      </c>
      <c r="G50">
        <v>0</v>
      </c>
      <c r="H50" t="s">
        <v>22</v>
      </c>
      <c r="I50" t="s">
        <v>910</v>
      </c>
      <c r="J50" t="s">
        <v>633</v>
      </c>
      <c r="K50" t="s">
        <v>23</v>
      </c>
      <c r="L50" t="s">
        <v>24</v>
      </c>
      <c r="M50" t="s">
        <v>911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912</v>
      </c>
    </row>
    <row r="51" spans="1:20" x14ac:dyDescent="0.25">
      <c r="A51" t="s">
        <v>30</v>
      </c>
      <c r="B51" t="s">
        <v>31</v>
      </c>
      <c r="C51">
        <v>60</v>
      </c>
      <c r="D51">
        <v>24</v>
      </c>
      <c r="E51" t="s">
        <v>909</v>
      </c>
      <c r="F51">
        <v>1042</v>
      </c>
      <c r="G51">
        <v>0</v>
      </c>
      <c r="H51" t="s">
        <v>22</v>
      </c>
      <c r="I51" t="s">
        <v>910</v>
      </c>
      <c r="J51" t="s">
        <v>633</v>
      </c>
      <c r="K51" t="s">
        <v>23</v>
      </c>
      <c r="L51" t="s">
        <v>24</v>
      </c>
      <c r="M51" t="s">
        <v>911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912</v>
      </c>
    </row>
    <row r="52" spans="1:20" x14ac:dyDescent="0.25">
      <c r="A52" t="s">
        <v>30</v>
      </c>
      <c r="B52" t="s">
        <v>31</v>
      </c>
      <c r="C52">
        <v>50</v>
      </c>
      <c r="D52">
        <v>4</v>
      </c>
      <c r="E52" t="s">
        <v>913</v>
      </c>
      <c r="F52">
        <v>220</v>
      </c>
      <c r="G52">
        <v>20</v>
      </c>
      <c r="H52" t="s">
        <v>47</v>
      </c>
      <c r="I52" t="s">
        <v>914</v>
      </c>
      <c r="J52" t="s">
        <v>915</v>
      </c>
      <c r="K52" t="s">
        <v>668</v>
      </c>
      <c r="L52" t="s">
        <v>916</v>
      </c>
      <c r="M52" t="s">
        <v>917</v>
      </c>
      <c r="N52" t="s">
        <v>711</v>
      </c>
      <c r="O52" t="s">
        <v>634</v>
      </c>
      <c r="P52" t="s">
        <v>635</v>
      </c>
      <c r="Q52" t="s">
        <v>636</v>
      </c>
      <c r="R52" t="s">
        <v>24</v>
      </c>
      <c r="S52" t="s">
        <v>23</v>
      </c>
      <c r="T52" t="s">
        <v>917</v>
      </c>
    </row>
    <row r="53" spans="1:20" x14ac:dyDescent="0.25">
      <c r="A53" t="s">
        <v>154</v>
      </c>
      <c r="B53" t="s">
        <v>155</v>
      </c>
      <c r="C53">
        <v>12</v>
      </c>
      <c r="D53">
        <v>10</v>
      </c>
      <c r="E53" t="s">
        <v>918</v>
      </c>
      <c r="F53">
        <v>195</v>
      </c>
      <c r="G53">
        <v>0</v>
      </c>
      <c r="H53" t="s">
        <v>47</v>
      </c>
      <c r="I53" t="s">
        <v>694</v>
      </c>
      <c r="J53" t="s">
        <v>919</v>
      </c>
      <c r="K53" t="s">
        <v>920</v>
      </c>
      <c r="L53" t="s">
        <v>667</v>
      </c>
      <c r="M53" t="s">
        <v>921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922</v>
      </c>
    </row>
    <row r="54" spans="1:20" x14ac:dyDescent="0.25">
      <c r="A54" t="s">
        <v>422</v>
      </c>
      <c r="B54" t="s">
        <v>423</v>
      </c>
      <c r="C54">
        <v>100</v>
      </c>
      <c r="D54">
        <v>1</v>
      </c>
      <c r="E54" t="s">
        <v>918</v>
      </c>
      <c r="F54">
        <v>195</v>
      </c>
      <c r="G54">
        <v>0</v>
      </c>
      <c r="H54" t="s">
        <v>47</v>
      </c>
      <c r="I54" t="s">
        <v>694</v>
      </c>
      <c r="J54" t="s">
        <v>919</v>
      </c>
      <c r="K54" t="s">
        <v>920</v>
      </c>
      <c r="L54" t="s">
        <v>667</v>
      </c>
      <c r="M54" t="s">
        <v>921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922</v>
      </c>
    </row>
    <row r="55" spans="1:20" x14ac:dyDescent="0.25">
      <c r="A55" t="s">
        <v>115</v>
      </c>
      <c r="B55" t="s">
        <v>339</v>
      </c>
      <c r="C55">
        <v>36</v>
      </c>
      <c r="D55">
        <v>1</v>
      </c>
      <c r="E55" t="s">
        <v>923</v>
      </c>
      <c r="F55">
        <v>36</v>
      </c>
      <c r="G55">
        <v>0</v>
      </c>
      <c r="H55" t="s">
        <v>647</v>
      </c>
      <c r="I55" t="s">
        <v>924</v>
      </c>
      <c r="J55" t="s">
        <v>925</v>
      </c>
      <c r="K55" t="s">
        <v>708</v>
      </c>
      <c r="L55" t="s">
        <v>926</v>
      </c>
      <c r="M55" t="s">
        <v>927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928</v>
      </c>
      <c r="T55" t="s">
        <v>927</v>
      </c>
    </row>
    <row r="56" spans="1:20" x14ac:dyDescent="0.25">
      <c r="A56" t="s">
        <v>115</v>
      </c>
      <c r="B56" t="s">
        <v>339</v>
      </c>
      <c r="C56">
        <v>36</v>
      </c>
      <c r="D56">
        <v>1</v>
      </c>
      <c r="E56" t="s">
        <v>929</v>
      </c>
      <c r="F56">
        <v>36</v>
      </c>
      <c r="G56">
        <v>0</v>
      </c>
      <c r="H56" t="s">
        <v>729</v>
      </c>
      <c r="I56" t="s">
        <v>924</v>
      </c>
      <c r="J56" t="s">
        <v>925</v>
      </c>
      <c r="K56" t="s">
        <v>708</v>
      </c>
      <c r="L56" t="s">
        <v>926</v>
      </c>
      <c r="M56" t="s">
        <v>927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927</v>
      </c>
    </row>
    <row r="57" spans="1:20" x14ac:dyDescent="0.25">
      <c r="A57" t="s">
        <v>110</v>
      </c>
      <c r="B57" t="s">
        <v>640</v>
      </c>
      <c r="C57">
        <v>66.333333333333329</v>
      </c>
      <c r="D57">
        <v>3</v>
      </c>
      <c r="E57" t="s">
        <v>930</v>
      </c>
      <c r="F57">
        <v>252</v>
      </c>
      <c r="G57">
        <v>48</v>
      </c>
      <c r="H57" t="s">
        <v>47</v>
      </c>
      <c r="I57" t="s">
        <v>931</v>
      </c>
      <c r="J57" t="s">
        <v>932</v>
      </c>
      <c r="K57" t="s">
        <v>707</v>
      </c>
      <c r="L57" t="s">
        <v>649</v>
      </c>
      <c r="M57" t="s">
        <v>933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23</v>
      </c>
      <c r="T57" t="s">
        <v>934</v>
      </c>
    </row>
    <row r="58" spans="1:20" x14ac:dyDescent="0.25">
      <c r="A58" t="s">
        <v>113</v>
      </c>
      <c r="B58" t="s">
        <v>727</v>
      </c>
      <c r="C58">
        <v>65.13</v>
      </c>
      <c r="D58">
        <v>3</v>
      </c>
      <c r="E58" t="s">
        <v>935</v>
      </c>
      <c r="F58">
        <v>469</v>
      </c>
      <c r="G58">
        <v>41</v>
      </c>
      <c r="H58" t="s">
        <v>47</v>
      </c>
      <c r="I58" t="s">
        <v>936</v>
      </c>
      <c r="J58" t="s">
        <v>937</v>
      </c>
      <c r="K58" t="s">
        <v>652</v>
      </c>
      <c r="L58" t="s">
        <v>938</v>
      </c>
      <c r="M58" t="s">
        <v>939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940</v>
      </c>
      <c r="T58" t="s">
        <v>939</v>
      </c>
    </row>
    <row r="59" spans="1:20" x14ac:dyDescent="0.25">
      <c r="A59" t="s">
        <v>30</v>
      </c>
      <c r="B59" t="s">
        <v>31</v>
      </c>
      <c r="C59">
        <v>60</v>
      </c>
      <c r="D59">
        <v>3</v>
      </c>
      <c r="E59" t="s">
        <v>935</v>
      </c>
      <c r="F59">
        <v>469</v>
      </c>
      <c r="G59">
        <v>41</v>
      </c>
      <c r="H59" t="s">
        <v>47</v>
      </c>
      <c r="I59" t="s">
        <v>936</v>
      </c>
      <c r="J59" t="s">
        <v>937</v>
      </c>
      <c r="K59" t="s">
        <v>652</v>
      </c>
      <c r="L59" t="s">
        <v>938</v>
      </c>
      <c r="M59" t="s">
        <v>939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940</v>
      </c>
      <c r="T59" t="s">
        <v>939</v>
      </c>
    </row>
    <row r="60" spans="1:20" x14ac:dyDescent="0.25">
      <c r="A60" t="s">
        <v>51</v>
      </c>
      <c r="B60" t="s">
        <v>941</v>
      </c>
      <c r="C60">
        <v>60.48</v>
      </c>
      <c r="D60">
        <v>2</v>
      </c>
      <c r="E60" t="s">
        <v>935</v>
      </c>
      <c r="F60">
        <v>469</v>
      </c>
      <c r="G60">
        <v>41</v>
      </c>
      <c r="H60" t="s">
        <v>47</v>
      </c>
      <c r="I60" t="s">
        <v>936</v>
      </c>
      <c r="J60" t="s">
        <v>937</v>
      </c>
      <c r="K60" t="s">
        <v>652</v>
      </c>
      <c r="L60" t="s">
        <v>938</v>
      </c>
      <c r="M60" t="s">
        <v>939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940</v>
      </c>
      <c r="T60" t="s">
        <v>939</v>
      </c>
    </row>
    <row r="61" spans="1:20" x14ac:dyDescent="0.25">
      <c r="A61" t="s">
        <v>30</v>
      </c>
      <c r="B61" t="s">
        <v>31</v>
      </c>
      <c r="C61">
        <v>60</v>
      </c>
      <c r="D61">
        <v>3</v>
      </c>
      <c r="E61" t="s">
        <v>942</v>
      </c>
      <c r="F61">
        <v>180</v>
      </c>
      <c r="G61">
        <v>0</v>
      </c>
      <c r="H61" t="s">
        <v>631</v>
      </c>
      <c r="I61" t="s">
        <v>943</v>
      </c>
      <c r="J61" t="s">
        <v>653</v>
      </c>
      <c r="K61" t="s">
        <v>23</v>
      </c>
      <c r="L61" t="s">
        <v>24</v>
      </c>
      <c r="M61" t="s">
        <v>944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945</v>
      </c>
      <c r="T61" t="s">
        <v>944</v>
      </c>
    </row>
    <row r="62" spans="1:20" x14ac:dyDescent="0.25">
      <c r="A62" t="s">
        <v>46</v>
      </c>
      <c r="B62" t="s">
        <v>56</v>
      </c>
      <c r="C62">
        <v>66.333333333333329</v>
      </c>
      <c r="D62">
        <v>6</v>
      </c>
      <c r="E62" t="s">
        <v>946</v>
      </c>
      <c r="F62">
        <v>488</v>
      </c>
      <c r="G62">
        <v>48</v>
      </c>
      <c r="H62" t="s">
        <v>47</v>
      </c>
      <c r="I62" t="s">
        <v>645</v>
      </c>
      <c r="J62" t="s">
        <v>947</v>
      </c>
      <c r="K62" t="s">
        <v>948</v>
      </c>
      <c r="L62" t="s">
        <v>713</v>
      </c>
      <c r="M62" t="s">
        <v>949</v>
      </c>
      <c r="N62" t="s">
        <v>23</v>
      </c>
      <c r="O62" t="s">
        <v>53</v>
      </c>
      <c r="P62" t="s">
        <v>54</v>
      </c>
      <c r="Q62" t="s">
        <v>55</v>
      </c>
      <c r="R62" t="s">
        <v>24</v>
      </c>
      <c r="S62" t="s">
        <v>950</v>
      </c>
      <c r="T62" t="s">
        <v>949</v>
      </c>
    </row>
    <row r="63" spans="1:20" x14ac:dyDescent="0.25">
      <c r="A63" t="s">
        <v>46</v>
      </c>
      <c r="B63" t="s">
        <v>56</v>
      </c>
      <c r="C63">
        <v>78</v>
      </c>
      <c r="D63">
        <v>1</v>
      </c>
      <c r="E63" t="s">
        <v>951</v>
      </c>
      <c r="F63">
        <v>78</v>
      </c>
      <c r="G63">
        <v>0</v>
      </c>
      <c r="H63" t="s">
        <v>47</v>
      </c>
      <c r="I63" t="s">
        <v>646</v>
      </c>
      <c r="J63" t="s">
        <v>952</v>
      </c>
      <c r="K63" t="s">
        <v>660</v>
      </c>
      <c r="L63" t="s">
        <v>672</v>
      </c>
      <c r="M63" t="s">
        <v>953</v>
      </c>
      <c r="N63" t="s">
        <v>23</v>
      </c>
      <c r="O63" t="s">
        <v>63</v>
      </c>
      <c r="P63" t="s">
        <v>54</v>
      </c>
      <c r="Q63" t="s">
        <v>55</v>
      </c>
      <c r="R63" t="s">
        <v>24</v>
      </c>
      <c r="S63" t="s">
        <v>954</v>
      </c>
      <c r="T63" t="s">
        <v>955</v>
      </c>
    </row>
    <row r="64" spans="1:20" x14ac:dyDescent="0.25">
      <c r="A64" t="s">
        <v>46</v>
      </c>
      <c r="B64" t="s">
        <v>56</v>
      </c>
      <c r="C64">
        <v>66.333333333333329</v>
      </c>
      <c r="D64">
        <v>3</v>
      </c>
      <c r="E64" t="s">
        <v>956</v>
      </c>
      <c r="F64">
        <v>242</v>
      </c>
      <c r="G64">
        <v>38</v>
      </c>
      <c r="H64" t="s">
        <v>47</v>
      </c>
      <c r="I64" t="s">
        <v>957</v>
      </c>
      <c r="J64" t="s">
        <v>958</v>
      </c>
      <c r="K64" t="s">
        <v>701</v>
      </c>
      <c r="L64" t="s">
        <v>959</v>
      </c>
      <c r="M64" t="s">
        <v>960</v>
      </c>
      <c r="N64" t="s">
        <v>23</v>
      </c>
      <c r="O64" t="s">
        <v>63</v>
      </c>
      <c r="P64" t="s">
        <v>54</v>
      </c>
      <c r="Q64" t="s">
        <v>55</v>
      </c>
      <c r="R64" t="s">
        <v>24</v>
      </c>
      <c r="S64" t="s">
        <v>961</v>
      </c>
      <c r="T64" t="s">
        <v>962</v>
      </c>
    </row>
    <row r="65" spans="1:20" x14ac:dyDescent="0.25">
      <c r="A65" t="s">
        <v>110</v>
      </c>
      <c r="B65" t="s">
        <v>691</v>
      </c>
      <c r="C65">
        <v>120</v>
      </c>
      <c r="D65">
        <v>2</v>
      </c>
      <c r="E65" t="s">
        <v>963</v>
      </c>
      <c r="F65">
        <v>154.84</v>
      </c>
      <c r="G65">
        <v>0</v>
      </c>
      <c r="H65" t="s">
        <v>631</v>
      </c>
      <c r="I65" t="s">
        <v>721</v>
      </c>
      <c r="J65" t="s">
        <v>305</v>
      </c>
      <c r="K65" t="s">
        <v>23</v>
      </c>
      <c r="L65" t="s">
        <v>24</v>
      </c>
      <c r="M65" t="s">
        <v>964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965</v>
      </c>
      <c r="T65" t="s">
        <v>964</v>
      </c>
    </row>
    <row r="66" spans="1:20" x14ac:dyDescent="0.25">
      <c r="A66" t="s">
        <v>115</v>
      </c>
      <c r="B66" t="s">
        <v>116</v>
      </c>
      <c r="C66">
        <v>45</v>
      </c>
      <c r="D66">
        <v>3</v>
      </c>
      <c r="E66" t="s">
        <v>966</v>
      </c>
      <c r="F66">
        <v>148</v>
      </c>
      <c r="G66">
        <v>25</v>
      </c>
      <c r="H66" t="s">
        <v>631</v>
      </c>
      <c r="I66" t="s">
        <v>967</v>
      </c>
      <c r="J66" t="s">
        <v>655</v>
      </c>
      <c r="K66" t="s">
        <v>23</v>
      </c>
      <c r="L66" t="s">
        <v>24</v>
      </c>
      <c r="M66" t="s">
        <v>968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969</v>
      </c>
      <c r="T66" t="s">
        <v>970</v>
      </c>
    </row>
  </sheetData>
  <autoFilter ref="A1:T2039" xr:uid="{3E6FD6C5-FD0B-46B7-A684-20D75BDB992D}">
    <sortState xmlns:xlrd2="http://schemas.microsoft.com/office/spreadsheetml/2017/richdata2" ref="A2:T95">
      <sortCondition ref="B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V181"/>
  <sheetViews>
    <sheetView zoomScale="70" zoomScaleNormal="70" workbookViewId="0">
      <pane xSplit="2" ySplit="1" topLeftCell="R17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71" sqref="U17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9.453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973</v>
      </c>
      <c r="F2">
        <v>227.01</v>
      </c>
      <c r="G2">
        <v>7</v>
      </c>
      <c r="H2" t="s">
        <v>47</v>
      </c>
      <c r="I2" t="s">
        <v>974</v>
      </c>
      <c r="J2" t="s">
        <v>975</v>
      </c>
      <c r="K2" t="s">
        <v>976</v>
      </c>
      <c r="L2" t="s">
        <v>24</v>
      </c>
      <c r="M2" t="s">
        <v>23</v>
      </c>
      <c r="N2" t="s">
        <v>23</v>
      </c>
      <c r="O2" t="s">
        <v>48</v>
      </c>
      <c r="P2" t="s">
        <v>49</v>
      </c>
      <c r="Q2" t="s">
        <v>23</v>
      </c>
      <c r="R2" t="s">
        <v>24</v>
      </c>
      <c r="S2" t="s">
        <v>23</v>
      </c>
      <c r="T2" t="s">
        <v>977</v>
      </c>
      <c r="U2" s="55" t="s">
        <v>186</v>
      </c>
      <c r="V2">
        <v>127</v>
      </c>
    </row>
    <row r="3" spans="1:22" x14ac:dyDescent="0.25">
      <c r="A3" t="s">
        <v>110</v>
      </c>
      <c r="B3" t="s">
        <v>640</v>
      </c>
      <c r="C3">
        <v>66.333333333333329</v>
      </c>
      <c r="D3">
        <v>3</v>
      </c>
      <c r="E3" t="s">
        <v>978</v>
      </c>
      <c r="F3">
        <v>268</v>
      </c>
      <c r="G3">
        <v>64</v>
      </c>
      <c r="H3" t="s">
        <v>47</v>
      </c>
      <c r="I3" t="s">
        <v>367</v>
      </c>
      <c r="J3" t="s">
        <v>979</v>
      </c>
      <c r="K3" t="s">
        <v>980</v>
      </c>
      <c r="L3" t="s">
        <v>981</v>
      </c>
      <c r="M3" t="s">
        <v>982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982</v>
      </c>
      <c r="U3" s="56" t="s">
        <v>187</v>
      </c>
      <c r="V3">
        <v>127</v>
      </c>
    </row>
    <row r="4" spans="1:22" x14ac:dyDescent="0.25">
      <c r="A4" t="s">
        <v>709</v>
      </c>
      <c r="B4" t="s">
        <v>710</v>
      </c>
      <c r="C4">
        <v>0</v>
      </c>
      <c r="D4">
        <v>1</v>
      </c>
      <c r="E4" t="s">
        <v>983</v>
      </c>
      <c r="F4">
        <v>100</v>
      </c>
      <c r="G4">
        <v>0</v>
      </c>
      <c r="H4" t="s">
        <v>631</v>
      </c>
      <c r="I4" t="s">
        <v>984</v>
      </c>
      <c r="J4" t="s">
        <v>319</v>
      </c>
      <c r="K4" t="s">
        <v>23</v>
      </c>
      <c r="L4" t="s">
        <v>24</v>
      </c>
      <c r="M4" t="s">
        <v>985</v>
      </c>
      <c r="N4" t="s">
        <v>23</v>
      </c>
      <c r="O4" t="s">
        <v>32</v>
      </c>
      <c r="P4" t="s">
        <v>26</v>
      </c>
      <c r="Q4" t="s">
        <v>33</v>
      </c>
      <c r="R4" t="s">
        <v>24</v>
      </c>
      <c r="S4" t="s">
        <v>23</v>
      </c>
      <c r="T4" t="s">
        <v>986</v>
      </c>
      <c r="U4" s="55" t="s">
        <v>113</v>
      </c>
      <c r="V4">
        <v>4</v>
      </c>
    </row>
    <row r="5" spans="1:22" x14ac:dyDescent="0.25">
      <c r="A5" t="s">
        <v>46</v>
      </c>
      <c r="B5" t="s">
        <v>56</v>
      </c>
      <c r="C5">
        <v>120</v>
      </c>
      <c r="D5">
        <v>1</v>
      </c>
      <c r="E5" t="s">
        <v>983</v>
      </c>
      <c r="F5">
        <v>100</v>
      </c>
      <c r="G5">
        <v>0</v>
      </c>
      <c r="H5" t="s">
        <v>631</v>
      </c>
      <c r="I5" t="s">
        <v>984</v>
      </c>
      <c r="J5" t="s">
        <v>319</v>
      </c>
      <c r="K5" t="s">
        <v>23</v>
      </c>
      <c r="L5" t="s">
        <v>24</v>
      </c>
      <c r="M5" t="s">
        <v>985</v>
      </c>
      <c r="N5" t="s">
        <v>23</v>
      </c>
      <c r="O5" t="s">
        <v>32</v>
      </c>
      <c r="P5" t="s">
        <v>26</v>
      </c>
      <c r="Q5" t="s">
        <v>33</v>
      </c>
      <c r="R5" t="s">
        <v>24</v>
      </c>
      <c r="S5" t="s">
        <v>23</v>
      </c>
      <c r="T5" t="s">
        <v>986</v>
      </c>
      <c r="U5" s="56" t="s">
        <v>114</v>
      </c>
      <c r="V5">
        <v>4</v>
      </c>
    </row>
    <row r="6" spans="1:22" x14ac:dyDescent="0.25">
      <c r="A6" t="s">
        <v>186</v>
      </c>
      <c r="B6" t="s">
        <v>187</v>
      </c>
      <c r="C6">
        <v>33.333333333333336</v>
      </c>
      <c r="D6">
        <v>3</v>
      </c>
      <c r="E6" t="s">
        <v>987</v>
      </c>
      <c r="F6">
        <v>195</v>
      </c>
      <c r="G6">
        <v>45</v>
      </c>
      <c r="H6" t="s">
        <v>22</v>
      </c>
      <c r="I6" t="s">
        <v>646</v>
      </c>
      <c r="J6" t="s">
        <v>988</v>
      </c>
      <c r="K6" t="s">
        <v>989</v>
      </c>
      <c r="L6" t="s">
        <v>990</v>
      </c>
      <c r="M6" t="s">
        <v>23</v>
      </c>
      <c r="N6" t="s">
        <v>23</v>
      </c>
      <c r="O6" t="s">
        <v>24</v>
      </c>
      <c r="P6" t="s">
        <v>54</v>
      </c>
      <c r="Q6" t="s">
        <v>23</v>
      </c>
      <c r="R6" t="s">
        <v>24</v>
      </c>
      <c r="S6" t="s">
        <v>23</v>
      </c>
      <c r="T6" t="s">
        <v>991</v>
      </c>
      <c r="U6" s="55" t="s">
        <v>46</v>
      </c>
      <c r="V6">
        <v>90</v>
      </c>
    </row>
    <row r="7" spans="1:22" x14ac:dyDescent="0.25">
      <c r="A7" t="s">
        <v>709</v>
      </c>
      <c r="B7" t="s">
        <v>710</v>
      </c>
      <c r="C7">
        <v>0</v>
      </c>
      <c r="D7">
        <v>1</v>
      </c>
      <c r="E7" t="s">
        <v>992</v>
      </c>
      <c r="F7">
        <v>315</v>
      </c>
      <c r="G7">
        <v>64</v>
      </c>
      <c r="H7" t="s">
        <v>47</v>
      </c>
      <c r="I7" t="s">
        <v>993</v>
      </c>
      <c r="J7" t="s">
        <v>994</v>
      </c>
      <c r="K7" t="s">
        <v>995</v>
      </c>
      <c r="L7" t="s">
        <v>68</v>
      </c>
      <c r="M7" t="s">
        <v>996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997</v>
      </c>
      <c r="U7" s="56" t="s">
        <v>56</v>
      </c>
      <c r="V7">
        <v>85</v>
      </c>
    </row>
    <row r="8" spans="1:22" x14ac:dyDescent="0.25">
      <c r="A8" t="s">
        <v>110</v>
      </c>
      <c r="B8" t="s">
        <v>146</v>
      </c>
      <c r="C8">
        <v>120</v>
      </c>
      <c r="D8">
        <v>1</v>
      </c>
      <c r="E8" t="s">
        <v>992</v>
      </c>
      <c r="F8">
        <v>315</v>
      </c>
      <c r="G8">
        <v>64</v>
      </c>
      <c r="H8" t="s">
        <v>47</v>
      </c>
      <c r="I8" t="s">
        <v>993</v>
      </c>
      <c r="J8" t="s">
        <v>994</v>
      </c>
      <c r="K8" t="s">
        <v>995</v>
      </c>
      <c r="L8" t="s">
        <v>68</v>
      </c>
      <c r="M8" t="s">
        <v>996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997</v>
      </c>
      <c r="U8" s="56" t="s">
        <v>1105</v>
      </c>
      <c r="V8">
        <v>5</v>
      </c>
    </row>
    <row r="9" spans="1:22" x14ac:dyDescent="0.25">
      <c r="A9" t="s">
        <v>30</v>
      </c>
      <c r="B9" t="s">
        <v>31</v>
      </c>
      <c r="C9">
        <v>43</v>
      </c>
      <c r="D9">
        <v>2</v>
      </c>
      <c r="E9" t="s">
        <v>992</v>
      </c>
      <c r="F9">
        <v>315</v>
      </c>
      <c r="G9">
        <v>64</v>
      </c>
      <c r="H9" t="s">
        <v>47</v>
      </c>
      <c r="I9" t="s">
        <v>993</v>
      </c>
      <c r="J9" t="s">
        <v>994</v>
      </c>
      <c r="K9" t="s">
        <v>995</v>
      </c>
      <c r="L9" t="s">
        <v>68</v>
      </c>
      <c r="M9" t="s">
        <v>996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997</v>
      </c>
      <c r="U9" s="55" t="s">
        <v>42</v>
      </c>
      <c r="V9">
        <v>35</v>
      </c>
    </row>
    <row r="10" spans="1:22" x14ac:dyDescent="0.25">
      <c r="A10" t="s">
        <v>42</v>
      </c>
      <c r="B10" t="s">
        <v>43</v>
      </c>
      <c r="C10">
        <v>55</v>
      </c>
      <c r="D10">
        <v>1</v>
      </c>
      <c r="E10" t="s">
        <v>992</v>
      </c>
      <c r="F10">
        <v>315</v>
      </c>
      <c r="G10">
        <v>64</v>
      </c>
      <c r="H10" t="s">
        <v>47</v>
      </c>
      <c r="I10" t="s">
        <v>993</v>
      </c>
      <c r="J10" t="s">
        <v>994</v>
      </c>
      <c r="K10" t="s">
        <v>995</v>
      </c>
      <c r="L10" t="s">
        <v>68</v>
      </c>
      <c r="M10" t="s">
        <v>996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997</v>
      </c>
      <c r="U10" s="56" t="s">
        <v>43</v>
      </c>
      <c r="V10">
        <v>35</v>
      </c>
    </row>
    <row r="11" spans="1:22" x14ac:dyDescent="0.25">
      <c r="A11" t="s">
        <v>46</v>
      </c>
      <c r="B11" t="s">
        <v>56</v>
      </c>
      <c r="C11">
        <v>80</v>
      </c>
      <c r="D11">
        <v>4</v>
      </c>
      <c r="E11" t="s">
        <v>998</v>
      </c>
      <c r="F11">
        <v>325</v>
      </c>
      <c r="G11">
        <v>45</v>
      </c>
      <c r="H11" t="s">
        <v>47</v>
      </c>
      <c r="I11" t="s">
        <v>646</v>
      </c>
      <c r="J11" t="s">
        <v>999</v>
      </c>
      <c r="K11" t="s">
        <v>1000</v>
      </c>
      <c r="L11" t="s">
        <v>726</v>
      </c>
      <c r="M11" t="s">
        <v>1001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23</v>
      </c>
      <c r="T11" t="s">
        <v>1001</v>
      </c>
      <c r="U11" s="55" t="s">
        <v>139</v>
      </c>
      <c r="V11">
        <v>27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1002</v>
      </c>
      <c r="F12">
        <v>269</v>
      </c>
      <c r="G12">
        <v>29</v>
      </c>
      <c r="H12" t="s">
        <v>47</v>
      </c>
      <c r="I12" t="s">
        <v>1003</v>
      </c>
      <c r="J12" t="s">
        <v>1004</v>
      </c>
      <c r="K12" t="s">
        <v>1005</v>
      </c>
      <c r="L12" t="s">
        <v>1006</v>
      </c>
      <c r="M12" t="s">
        <v>1001</v>
      </c>
      <c r="N12" t="s">
        <v>23</v>
      </c>
      <c r="O12" t="s">
        <v>53</v>
      </c>
      <c r="P12" t="s">
        <v>54</v>
      </c>
      <c r="Q12" t="s">
        <v>55</v>
      </c>
      <c r="R12" t="s">
        <v>24</v>
      </c>
      <c r="S12" t="s">
        <v>23</v>
      </c>
      <c r="T12" t="s">
        <v>1007</v>
      </c>
      <c r="U12" s="56" t="s">
        <v>112</v>
      </c>
      <c r="V12">
        <v>27</v>
      </c>
    </row>
    <row r="13" spans="1:22" x14ac:dyDescent="0.25">
      <c r="A13" t="s">
        <v>110</v>
      </c>
      <c r="B13" t="s">
        <v>640</v>
      </c>
      <c r="C13">
        <v>66.333333333333329</v>
      </c>
      <c r="D13">
        <v>3</v>
      </c>
      <c r="E13" t="s">
        <v>1008</v>
      </c>
      <c r="F13">
        <v>240</v>
      </c>
      <c r="G13">
        <v>0</v>
      </c>
      <c r="H13" t="s">
        <v>22</v>
      </c>
      <c r="I13" t="s">
        <v>1009</v>
      </c>
      <c r="J13" t="s">
        <v>1010</v>
      </c>
      <c r="K13" t="s">
        <v>1011</v>
      </c>
      <c r="L13" t="s">
        <v>1012</v>
      </c>
      <c r="M13" t="s">
        <v>1013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23</v>
      </c>
      <c r="T13" t="s">
        <v>1013</v>
      </c>
      <c r="U13" s="55" t="s">
        <v>110</v>
      </c>
      <c r="V13">
        <v>33</v>
      </c>
    </row>
    <row r="14" spans="1:22" x14ac:dyDescent="0.25">
      <c r="A14" t="s">
        <v>42</v>
      </c>
      <c r="B14" t="s">
        <v>43</v>
      </c>
      <c r="C14">
        <v>66.666666666666671</v>
      </c>
      <c r="D14">
        <v>3</v>
      </c>
      <c r="E14" t="s">
        <v>1014</v>
      </c>
      <c r="F14">
        <v>120.45</v>
      </c>
      <c r="G14">
        <v>0</v>
      </c>
      <c r="H14" t="s">
        <v>47</v>
      </c>
      <c r="I14" t="s">
        <v>1015</v>
      </c>
      <c r="J14" t="s">
        <v>1016</v>
      </c>
      <c r="K14" t="s">
        <v>1017</v>
      </c>
      <c r="L14" t="s">
        <v>1018</v>
      </c>
      <c r="M14" t="s">
        <v>1019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1019</v>
      </c>
      <c r="U14" s="56" t="s">
        <v>146</v>
      </c>
      <c r="V14">
        <v>9</v>
      </c>
    </row>
    <row r="15" spans="1:22" x14ac:dyDescent="0.25">
      <c r="A15" t="s">
        <v>42</v>
      </c>
      <c r="B15" t="s">
        <v>43</v>
      </c>
      <c r="C15">
        <v>66.666666666666671</v>
      </c>
      <c r="D15">
        <v>3</v>
      </c>
      <c r="E15" t="s">
        <v>1020</v>
      </c>
      <c r="F15">
        <v>112.15</v>
      </c>
      <c r="G15">
        <v>0</v>
      </c>
      <c r="H15" t="s">
        <v>47</v>
      </c>
      <c r="I15" t="s">
        <v>1015</v>
      </c>
      <c r="J15" t="s">
        <v>1016</v>
      </c>
      <c r="K15" t="s">
        <v>1017</v>
      </c>
      <c r="L15" t="s">
        <v>24</v>
      </c>
      <c r="M15" t="s">
        <v>23</v>
      </c>
      <c r="N15" t="s">
        <v>23</v>
      </c>
      <c r="O15" t="s">
        <v>48</v>
      </c>
      <c r="P15" t="s">
        <v>49</v>
      </c>
      <c r="Q15" t="s">
        <v>23</v>
      </c>
      <c r="R15" t="s">
        <v>24</v>
      </c>
      <c r="S15" t="s">
        <v>23</v>
      </c>
      <c r="T15" t="s">
        <v>1021</v>
      </c>
      <c r="U15" s="56" t="s">
        <v>640</v>
      </c>
      <c r="V15">
        <v>24</v>
      </c>
    </row>
    <row r="16" spans="1:22" x14ac:dyDescent="0.25">
      <c r="A16" t="s">
        <v>186</v>
      </c>
      <c r="B16" t="s">
        <v>187</v>
      </c>
      <c r="C16">
        <v>50</v>
      </c>
      <c r="D16">
        <v>6</v>
      </c>
      <c r="E16" t="s">
        <v>1022</v>
      </c>
      <c r="F16">
        <v>338.96</v>
      </c>
      <c r="G16">
        <v>24</v>
      </c>
      <c r="H16" t="s">
        <v>47</v>
      </c>
      <c r="I16" t="s">
        <v>1023</v>
      </c>
      <c r="J16" t="s">
        <v>1024</v>
      </c>
      <c r="K16" t="s">
        <v>1025</v>
      </c>
      <c r="L16" t="s">
        <v>1026</v>
      </c>
      <c r="M16" t="s">
        <v>1027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1027</v>
      </c>
      <c r="U16" s="55" t="s">
        <v>152</v>
      </c>
      <c r="V16">
        <v>6</v>
      </c>
    </row>
    <row r="17" spans="1:22" x14ac:dyDescent="0.25">
      <c r="A17" t="s">
        <v>186</v>
      </c>
      <c r="B17" t="s">
        <v>187</v>
      </c>
      <c r="C17">
        <v>50</v>
      </c>
      <c r="D17">
        <v>6</v>
      </c>
      <c r="E17" t="s">
        <v>1022</v>
      </c>
      <c r="F17">
        <v>338.96</v>
      </c>
      <c r="G17">
        <v>24</v>
      </c>
      <c r="H17" t="s">
        <v>47</v>
      </c>
      <c r="I17" t="s">
        <v>1023</v>
      </c>
      <c r="J17" t="s">
        <v>1024</v>
      </c>
      <c r="K17" t="s">
        <v>1025</v>
      </c>
      <c r="L17" t="s">
        <v>1026</v>
      </c>
      <c r="M17" t="s">
        <v>1027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1027</v>
      </c>
      <c r="U17" s="56" t="s">
        <v>153</v>
      </c>
      <c r="V17">
        <v>6</v>
      </c>
    </row>
    <row r="18" spans="1:22" x14ac:dyDescent="0.25">
      <c r="A18" t="s">
        <v>38</v>
      </c>
      <c r="B18" t="s">
        <v>39</v>
      </c>
      <c r="C18">
        <v>54.5</v>
      </c>
      <c r="D18">
        <v>2</v>
      </c>
      <c r="E18" t="s">
        <v>1028</v>
      </c>
      <c r="F18">
        <v>83</v>
      </c>
      <c r="G18">
        <v>7</v>
      </c>
      <c r="H18" t="s">
        <v>47</v>
      </c>
      <c r="I18" t="s">
        <v>1029</v>
      </c>
      <c r="J18" t="s">
        <v>1030</v>
      </c>
      <c r="K18" t="s">
        <v>1031</v>
      </c>
      <c r="L18" t="s">
        <v>1032</v>
      </c>
      <c r="M18" t="s">
        <v>1033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1034</v>
      </c>
      <c r="U18" s="55" t="s">
        <v>150</v>
      </c>
      <c r="V18">
        <v>10</v>
      </c>
    </row>
    <row r="19" spans="1:22" x14ac:dyDescent="0.25">
      <c r="A19" t="s">
        <v>46</v>
      </c>
      <c r="B19" t="s">
        <v>56</v>
      </c>
      <c r="C19">
        <v>69.900000000000006</v>
      </c>
      <c r="D19">
        <v>10</v>
      </c>
      <c r="E19" t="s">
        <v>1035</v>
      </c>
      <c r="F19">
        <v>629.6</v>
      </c>
      <c r="G19">
        <v>59</v>
      </c>
      <c r="H19" t="s">
        <v>47</v>
      </c>
      <c r="I19" t="s">
        <v>1036</v>
      </c>
      <c r="J19" t="s">
        <v>1037</v>
      </c>
      <c r="K19" t="s">
        <v>1038</v>
      </c>
      <c r="L19" t="s">
        <v>1039</v>
      </c>
      <c r="M19" t="s">
        <v>1040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1040</v>
      </c>
      <c r="U19" s="56" t="s">
        <v>151</v>
      </c>
      <c r="V19">
        <v>10</v>
      </c>
    </row>
    <row r="20" spans="1:22" x14ac:dyDescent="0.25">
      <c r="A20" t="s">
        <v>709</v>
      </c>
      <c r="B20" t="s">
        <v>710</v>
      </c>
      <c r="C20">
        <v>0</v>
      </c>
      <c r="D20">
        <v>1</v>
      </c>
      <c r="E20" t="s">
        <v>1041</v>
      </c>
      <c r="F20">
        <v>100</v>
      </c>
      <c r="G20">
        <v>0</v>
      </c>
      <c r="H20" t="s">
        <v>631</v>
      </c>
      <c r="I20" t="s">
        <v>1042</v>
      </c>
      <c r="J20" t="s">
        <v>323</v>
      </c>
      <c r="K20" t="s">
        <v>23</v>
      </c>
      <c r="L20" t="s">
        <v>24</v>
      </c>
      <c r="M20" t="s">
        <v>1043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23</v>
      </c>
      <c r="T20" t="s">
        <v>1043</v>
      </c>
      <c r="U20" s="55" t="s">
        <v>36</v>
      </c>
      <c r="V20">
        <v>14</v>
      </c>
    </row>
    <row r="21" spans="1:22" x14ac:dyDescent="0.25">
      <c r="A21" t="s">
        <v>46</v>
      </c>
      <c r="B21" t="s">
        <v>56</v>
      </c>
      <c r="C21">
        <v>120</v>
      </c>
      <c r="D21">
        <v>1</v>
      </c>
      <c r="E21" t="s">
        <v>1041</v>
      </c>
      <c r="F21">
        <v>100</v>
      </c>
      <c r="G21">
        <v>0</v>
      </c>
      <c r="H21" t="s">
        <v>631</v>
      </c>
      <c r="I21" t="s">
        <v>1042</v>
      </c>
      <c r="J21" t="s">
        <v>323</v>
      </c>
      <c r="K21" t="s">
        <v>23</v>
      </c>
      <c r="L21" t="s">
        <v>24</v>
      </c>
      <c r="M21" t="s">
        <v>1043</v>
      </c>
      <c r="N21" t="s">
        <v>23</v>
      </c>
      <c r="O21" t="s">
        <v>307</v>
      </c>
      <c r="P21" t="s">
        <v>26</v>
      </c>
      <c r="Q21" t="s">
        <v>27</v>
      </c>
      <c r="R21" t="s">
        <v>24</v>
      </c>
      <c r="S21" t="s">
        <v>23</v>
      </c>
      <c r="T21" t="s">
        <v>1043</v>
      </c>
      <c r="U21" s="56" t="s">
        <v>37</v>
      </c>
      <c r="V21">
        <v>14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1044</v>
      </c>
      <c r="F22">
        <v>249</v>
      </c>
      <c r="G22">
        <v>45</v>
      </c>
      <c r="H22" t="s">
        <v>47</v>
      </c>
      <c r="I22" t="s">
        <v>381</v>
      </c>
      <c r="J22" t="s">
        <v>1045</v>
      </c>
      <c r="K22" t="s">
        <v>1046</v>
      </c>
      <c r="L22" t="s">
        <v>661</v>
      </c>
      <c r="M22" t="s">
        <v>1047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23</v>
      </c>
      <c r="T22" t="s">
        <v>1047</v>
      </c>
      <c r="U22" s="55" t="s">
        <v>254</v>
      </c>
      <c r="V22">
        <v>6</v>
      </c>
    </row>
    <row r="23" spans="1:22" x14ac:dyDescent="0.25">
      <c r="A23" t="s">
        <v>36</v>
      </c>
      <c r="B23" t="s">
        <v>37</v>
      </c>
      <c r="C23">
        <v>54.5</v>
      </c>
      <c r="D23">
        <v>2</v>
      </c>
      <c r="E23" t="s">
        <v>1048</v>
      </c>
      <c r="F23">
        <v>34</v>
      </c>
      <c r="G23">
        <v>14</v>
      </c>
      <c r="H23" t="s">
        <v>47</v>
      </c>
      <c r="I23" t="s">
        <v>1049</v>
      </c>
      <c r="J23" t="s">
        <v>1050</v>
      </c>
      <c r="K23" t="s">
        <v>1051</v>
      </c>
      <c r="L23" t="s">
        <v>1052</v>
      </c>
      <c r="M23" t="s">
        <v>1053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1054</v>
      </c>
      <c r="U23" s="56" t="s">
        <v>255</v>
      </c>
      <c r="V23">
        <v>6</v>
      </c>
    </row>
    <row r="24" spans="1:22" x14ac:dyDescent="0.25">
      <c r="A24" t="s">
        <v>46</v>
      </c>
      <c r="B24" t="s">
        <v>56</v>
      </c>
      <c r="C24">
        <v>66.333333333333329</v>
      </c>
      <c r="D24">
        <v>3</v>
      </c>
      <c r="E24" t="s">
        <v>1055</v>
      </c>
      <c r="F24">
        <v>545.26</v>
      </c>
      <c r="G24">
        <v>59</v>
      </c>
      <c r="H24" t="s">
        <v>47</v>
      </c>
      <c r="I24" t="s">
        <v>1056</v>
      </c>
      <c r="J24" t="s">
        <v>1057</v>
      </c>
      <c r="K24" t="s">
        <v>1058</v>
      </c>
      <c r="L24" t="s">
        <v>1059</v>
      </c>
      <c r="M24" t="s">
        <v>1060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1060</v>
      </c>
      <c r="U24" s="55" t="s">
        <v>38</v>
      </c>
      <c r="V24">
        <v>21</v>
      </c>
    </row>
    <row r="25" spans="1:22" x14ac:dyDescent="0.25">
      <c r="A25" t="s">
        <v>110</v>
      </c>
      <c r="B25" t="s">
        <v>640</v>
      </c>
      <c r="C25">
        <v>66.333333333333329</v>
      </c>
      <c r="D25">
        <v>3</v>
      </c>
      <c r="E25" t="s">
        <v>1055</v>
      </c>
      <c r="F25">
        <v>545.26</v>
      </c>
      <c r="G25">
        <v>59</v>
      </c>
      <c r="H25" t="s">
        <v>47</v>
      </c>
      <c r="I25" t="s">
        <v>1056</v>
      </c>
      <c r="J25" t="s">
        <v>1057</v>
      </c>
      <c r="K25" t="s">
        <v>1058</v>
      </c>
      <c r="L25" t="s">
        <v>1059</v>
      </c>
      <c r="M25" t="s">
        <v>1060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1060</v>
      </c>
      <c r="U25" s="56" t="s">
        <v>39</v>
      </c>
      <c r="V25">
        <v>21</v>
      </c>
    </row>
    <row r="26" spans="1:22" x14ac:dyDescent="0.25">
      <c r="A26" t="s">
        <v>110</v>
      </c>
      <c r="B26" t="s">
        <v>640</v>
      </c>
      <c r="C26">
        <v>66.333333333333329</v>
      </c>
      <c r="D26">
        <v>3</v>
      </c>
      <c r="E26" t="s">
        <v>1055</v>
      </c>
      <c r="F26">
        <v>545.26</v>
      </c>
      <c r="G26">
        <v>59</v>
      </c>
      <c r="H26" t="s">
        <v>47</v>
      </c>
      <c r="I26" t="s">
        <v>1056</v>
      </c>
      <c r="J26" t="s">
        <v>1057</v>
      </c>
      <c r="K26" t="s">
        <v>1058</v>
      </c>
      <c r="L26" t="s">
        <v>1059</v>
      </c>
      <c r="M26" t="s">
        <v>1060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1060</v>
      </c>
      <c r="U26" s="55" t="s">
        <v>279</v>
      </c>
      <c r="V26">
        <v>2</v>
      </c>
    </row>
    <row r="27" spans="1:22" x14ac:dyDescent="0.25">
      <c r="A27" t="s">
        <v>36</v>
      </c>
      <c r="B27" t="s">
        <v>37</v>
      </c>
      <c r="C27">
        <v>54.5</v>
      </c>
      <c r="D27">
        <v>2</v>
      </c>
      <c r="E27" t="s">
        <v>1061</v>
      </c>
      <c r="F27">
        <v>31</v>
      </c>
      <c r="G27">
        <v>14</v>
      </c>
      <c r="H27" t="s">
        <v>47</v>
      </c>
      <c r="I27" t="s">
        <v>1062</v>
      </c>
      <c r="J27" t="s">
        <v>1050</v>
      </c>
      <c r="K27" t="s">
        <v>1051</v>
      </c>
      <c r="L27" t="s">
        <v>1063</v>
      </c>
      <c r="M27" t="s">
        <v>1064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1065</v>
      </c>
      <c r="U27" s="56" t="s">
        <v>285</v>
      </c>
      <c r="V27">
        <v>2</v>
      </c>
    </row>
    <row r="28" spans="1:22" x14ac:dyDescent="0.25">
      <c r="A28" t="s">
        <v>42</v>
      </c>
      <c r="B28" t="s">
        <v>43</v>
      </c>
      <c r="C28">
        <v>66.666666666666671</v>
      </c>
      <c r="D28">
        <v>3</v>
      </c>
      <c r="E28" t="s">
        <v>1066</v>
      </c>
      <c r="F28">
        <v>220</v>
      </c>
      <c r="G28">
        <v>0</v>
      </c>
      <c r="H28" t="s">
        <v>631</v>
      </c>
      <c r="I28" t="s">
        <v>1067</v>
      </c>
      <c r="J28" t="s">
        <v>319</v>
      </c>
      <c r="K28" t="s">
        <v>23</v>
      </c>
      <c r="L28" t="s">
        <v>24</v>
      </c>
      <c r="M28" t="s">
        <v>1068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1068</v>
      </c>
      <c r="U28" s="55" t="s">
        <v>30</v>
      </c>
      <c r="V28">
        <v>110</v>
      </c>
    </row>
    <row r="29" spans="1:22" x14ac:dyDescent="0.25">
      <c r="A29" t="s">
        <v>709</v>
      </c>
      <c r="B29" t="s">
        <v>710</v>
      </c>
      <c r="C29">
        <v>0</v>
      </c>
      <c r="D29">
        <v>1</v>
      </c>
      <c r="E29" t="s">
        <v>1066</v>
      </c>
      <c r="F29">
        <v>220</v>
      </c>
      <c r="G29">
        <v>0</v>
      </c>
      <c r="H29" t="s">
        <v>631</v>
      </c>
      <c r="I29" t="s">
        <v>1067</v>
      </c>
      <c r="J29" t="s">
        <v>319</v>
      </c>
      <c r="K29" t="s">
        <v>23</v>
      </c>
      <c r="L29" t="s">
        <v>24</v>
      </c>
      <c r="M29" t="s">
        <v>1068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1068</v>
      </c>
      <c r="U29" s="56" t="s">
        <v>31</v>
      </c>
      <c r="V29">
        <v>110</v>
      </c>
    </row>
    <row r="30" spans="1:22" x14ac:dyDescent="0.25">
      <c r="A30" t="s">
        <v>46</v>
      </c>
      <c r="B30" t="s">
        <v>56</v>
      </c>
      <c r="C30">
        <v>120</v>
      </c>
      <c r="D30">
        <v>1</v>
      </c>
      <c r="E30" t="s">
        <v>1066</v>
      </c>
      <c r="F30">
        <v>220</v>
      </c>
      <c r="G30">
        <v>0</v>
      </c>
      <c r="H30" t="s">
        <v>631</v>
      </c>
      <c r="I30" t="s">
        <v>1067</v>
      </c>
      <c r="J30" t="s">
        <v>319</v>
      </c>
      <c r="K30" t="s">
        <v>23</v>
      </c>
      <c r="L30" t="s">
        <v>24</v>
      </c>
      <c r="M30" t="s">
        <v>1068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1068</v>
      </c>
      <c r="U30" s="55" t="s">
        <v>115</v>
      </c>
      <c r="V30">
        <v>16</v>
      </c>
    </row>
    <row r="31" spans="1:22" x14ac:dyDescent="0.25">
      <c r="A31" t="s">
        <v>113</v>
      </c>
      <c r="B31" t="s">
        <v>114</v>
      </c>
      <c r="C31">
        <v>65</v>
      </c>
      <c r="D31">
        <v>4</v>
      </c>
      <c r="E31" t="s">
        <v>1069</v>
      </c>
      <c r="F31">
        <v>220</v>
      </c>
      <c r="G31">
        <v>0</v>
      </c>
      <c r="H31" t="s">
        <v>631</v>
      </c>
      <c r="I31" t="s">
        <v>1070</v>
      </c>
      <c r="J31" t="s">
        <v>1071</v>
      </c>
      <c r="K31" t="s">
        <v>23</v>
      </c>
      <c r="L31" t="s">
        <v>24</v>
      </c>
      <c r="M31" t="s">
        <v>1072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1072</v>
      </c>
      <c r="U31" s="56" t="s">
        <v>116</v>
      </c>
      <c r="V31">
        <v>16</v>
      </c>
    </row>
    <row r="32" spans="1:22" x14ac:dyDescent="0.25">
      <c r="A32" t="s">
        <v>186</v>
      </c>
      <c r="B32" t="s">
        <v>187</v>
      </c>
      <c r="C32">
        <v>37.5</v>
      </c>
      <c r="D32">
        <v>4</v>
      </c>
      <c r="E32" t="s">
        <v>1073</v>
      </c>
      <c r="F32">
        <v>159</v>
      </c>
      <c r="G32">
        <v>0</v>
      </c>
      <c r="H32" t="s">
        <v>631</v>
      </c>
      <c r="I32" t="s">
        <v>1074</v>
      </c>
      <c r="J32" t="s">
        <v>357</v>
      </c>
      <c r="K32" t="s">
        <v>23</v>
      </c>
      <c r="L32" t="s">
        <v>24</v>
      </c>
      <c r="M32" t="s">
        <v>1075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1075</v>
      </c>
      <c r="U32" s="55" t="s">
        <v>51</v>
      </c>
      <c r="V32">
        <v>6</v>
      </c>
    </row>
    <row r="33" spans="1:22" x14ac:dyDescent="0.25">
      <c r="A33" t="s">
        <v>186</v>
      </c>
      <c r="B33" t="s">
        <v>187</v>
      </c>
      <c r="C33">
        <v>37.5</v>
      </c>
      <c r="D33">
        <v>4</v>
      </c>
      <c r="E33" t="s">
        <v>1076</v>
      </c>
      <c r="F33">
        <v>175</v>
      </c>
      <c r="G33">
        <v>16</v>
      </c>
      <c r="H33" t="s">
        <v>631</v>
      </c>
      <c r="I33" t="s">
        <v>1077</v>
      </c>
      <c r="J33" t="s">
        <v>309</v>
      </c>
      <c r="K33" t="s">
        <v>23</v>
      </c>
      <c r="L33" t="s">
        <v>24</v>
      </c>
      <c r="M33" t="s">
        <v>1078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1078</v>
      </c>
      <c r="U33" s="56" t="s">
        <v>52</v>
      </c>
      <c r="V33">
        <v>6</v>
      </c>
    </row>
    <row r="34" spans="1:22" x14ac:dyDescent="0.25">
      <c r="A34" t="s">
        <v>46</v>
      </c>
      <c r="B34" t="s">
        <v>56</v>
      </c>
      <c r="C34">
        <v>66.333333333333329</v>
      </c>
      <c r="D34">
        <v>3</v>
      </c>
      <c r="E34" t="s">
        <v>1079</v>
      </c>
      <c r="F34">
        <v>233</v>
      </c>
      <c r="G34">
        <v>29</v>
      </c>
      <c r="H34" t="s">
        <v>47</v>
      </c>
      <c r="I34" t="s">
        <v>1080</v>
      </c>
      <c r="J34" t="s">
        <v>1081</v>
      </c>
      <c r="K34" t="s">
        <v>1082</v>
      </c>
      <c r="L34" t="s">
        <v>1083</v>
      </c>
      <c r="M34" t="s">
        <v>1084</v>
      </c>
      <c r="N34" t="s">
        <v>23</v>
      </c>
      <c r="O34" t="s">
        <v>53</v>
      </c>
      <c r="P34" t="s">
        <v>54</v>
      </c>
      <c r="Q34" t="s">
        <v>55</v>
      </c>
      <c r="R34" t="s">
        <v>24</v>
      </c>
      <c r="S34" t="s">
        <v>23</v>
      </c>
      <c r="T34" t="s">
        <v>1084</v>
      </c>
      <c r="U34" s="55" t="s">
        <v>709</v>
      </c>
      <c r="V34">
        <v>6</v>
      </c>
    </row>
    <row r="35" spans="1:22" x14ac:dyDescent="0.25">
      <c r="A35" t="s">
        <v>46</v>
      </c>
      <c r="B35" t="s">
        <v>56</v>
      </c>
      <c r="C35">
        <v>66.333333333333329</v>
      </c>
      <c r="D35">
        <v>3</v>
      </c>
      <c r="E35" t="s">
        <v>1085</v>
      </c>
      <c r="F35">
        <v>233</v>
      </c>
      <c r="G35">
        <v>29</v>
      </c>
      <c r="H35" t="s">
        <v>47</v>
      </c>
      <c r="I35" t="s">
        <v>1086</v>
      </c>
      <c r="J35" t="s">
        <v>1081</v>
      </c>
      <c r="K35" t="s">
        <v>1082</v>
      </c>
      <c r="L35" t="s">
        <v>1087</v>
      </c>
      <c r="M35" t="s">
        <v>1088</v>
      </c>
      <c r="N35" t="s">
        <v>23</v>
      </c>
      <c r="O35" t="s">
        <v>53</v>
      </c>
      <c r="P35" t="s">
        <v>54</v>
      </c>
      <c r="Q35" t="s">
        <v>55</v>
      </c>
      <c r="R35" t="s">
        <v>24</v>
      </c>
      <c r="S35" t="s">
        <v>23</v>
      </c>
      <c r="T35" t="s">
        <v>1088</v>
      </c>
      <c r="U35" s="56" t="s">
        <v>710</v>
      </c>
      <c r="V35">
        <v>6</v>
      </c>
    </row>
    <row r="36" spans="1:22" x14ac:dyDescent="0.25">
      <c r="A36" t="s">
        <v>683</v>
      </c>
      <c r="B36" t="s">
        <v>1089</v>
      </c>
      <c r="C36">
        <v>60.06</v>
      </c>
      <c r="D36">
        <v>1</v>
      </c>
      <c r="E36" t="s">
        <v>1090</v>
      </c>
      <c r="F36">
        <v>300.27999999999997</v>
      </c>
      <c r="G36">
        <v>0</v>
      </c>
      <c r="H36" t="s">
        <v>648</v>
      </c>
      <c r="I36" t="s">
        <v>1091</v>
      </c>
      <c r="J36" t="s">
        <v>1092</v>
      </c>
      <c r="K36" t="s">
        <v>1093</v>
      </c>
      <c r="L36" t="s">
        <v>1094</v>
      </c>
      <c r="M36" t="s">
        <v>1095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1095</v>
      </c>
      <c r="U36" s="55" t="s">
        <v>154</v>
      </c>
      <c r="V36">
        <v>10</v>
      </c>
    </row>
    <row r="37" spans="1:22" x14ac:dyDescent="0.25">
      <c r="A37" t="s">
        <v>683</v>
      </c>
      <c r="B37" t="s">
        <v>1089</v>
      </c>
      <c r="C37">
        <v>60.06</v>
      </c>
      <c r="D37">
        <v>1</v>
      </c>
      <c r="E37" t="s">
        <v>1090</v>
      </c>
      <c r="F37">
        <v>300.27999999999997</v>
      </c>
      <c r="G37">
        <v>0</v>
      </c>
      <c r="H37" t="s">
        <v>648</v>
      </c>
      <c r="I37" t="s">
        <v>1091</v>
      </c>
      <c r="J37" t="s">
        <v>1092</v>
      </c>
      <c r="K37" t="s">
        <v>1093</v>
      </c>
      <c r="L37" t="s">
        <v>1094</v>
      </c>
      <c r="M37" t="s">
        <v>1095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1095</v>
      </c>
      <c r="U37" s="56" t="s">
        <v>155</v>
      </c>
      <c r="V37">
        <v>10</v>
      </c>
    </row>
    <row r="38" spans="1:22" x14ac:dyDescent="0.25">
      <c r="A38" t="s">
        <v>683</v>
      </c>
      <c r="B38" t="s">
        <v>1089</v>
      </c>
      <c r="C38">
        <v>60.06</v>
      </c>
      <c r="D38">
        <v>1</v>
      </c>
      <c r="E38" t="s">
        <v>1090</v>
      </c>
      <c r="F38">
        <v>300.27999999999997</v>
      </c>
      <c r="G38">
        <v>0</v>
      </c>
      <c r="H38" t="s">
        <v>648</v>
      </c>
      <c r="I38" t="s">
        <v>1091</v>
      </c>
      <c r="J38" t="s">
        <v>1092</v>
      </c>
      <c r="K38" t="s">
        <v>1093</v>
      </c>
      <c r="L38" t="s">
        <v>1094</v>
      </c>
      <c r="M38" t="s">
        <v>1095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1095</v>
      </c>
      <c r="U38" s="55" t="s">
        <v>683</v>
      </c>
      <c r="V38">
        <v>8</v>
      </c>
    </row>
    <row r="39" spans="1:22" x14ac:dyDescent="0.25">
      <c r="A39" t="s">
        <v>683</v>
      </c>
      <c r="B39" t="s">
        <v>1089</v>
      </c>
      <c r="C39">
        <v>60.05</v>
      </c>
      <c r="D39">
        <v>2</v>
      </c>
      <c r="E39" t="s">
        <v>1090</v>
      </c>
      <c r="F39">
        <v>300.27999999999997</v>
      </c>
      <c r="G39">
        <v>0</v>
      </c>
      <c r="H39" t="s">
        <v>648</v>
      </c>
      <c r="I39" t="s">
        <v>1091</v>
      </c>
      <c r="J39" t="s">
        <v>1092</v>
      </c>
      <c r="K39" t="s">
        <v>1093</v>
      </c>
      <c r="L39" t="s">
        <v>1094</v>
      </c>
      <c r="M39" t="s">
        <v>1095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1095</v>
      </c>
      <c r="U39" s="56" t="s">
        <v>1089</v>
      </c>
      <c r="V39">
        <v>6</v>
      </c>
    </row>
    <row r="40" spans="1:22" x14ac:dyDescent="0.25">
      <c r="A40" t="s">
        <v>46</v>
      </c>
      <c r="B40" t="s">
        <v>56</v>
      </c>
      <c r="C40">
        <v>90</v>
      </c>
      <c r="D40">
        <v>2</v>
      </c>
      <c r="E40" t="s">
        <v>1096</v>
      </c>
      <c r="F40">
        <v>208</v>
      </c>
      <c r="G40">
        <v>29</v>
      </c>
      <c r="H40" t="s">
        <v>22</v>
      </c>
      <c r="I40" t="s">
        <v>1097</v>
      </c>
      <c r="J40" t="s">
        <v>655</v>
      </c>
      <c r="K40" t="s">
        <v>23</v>
      </c>
      <c r="L40" t="s">
        <v>24</v>
      </c>
      <c r="M40" t="s">
        <v>1098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23</v>
      </c>
      <c r="T40" t="s">
        <v>1098</v>
      </c>
      <c r="U40" s="56" t="s">
        <v>158</v>
      </c>
      <c r="V40">
        <v>2</v>
      </c>
    </row>
    <row r="41" spans="1:22" x14ac:dyDescent="0.25">
      <c r="A41" t="s">
        <v>110</v>
      </c>
      <c r="B41" t="s">
        <v>640</v>
      </c>
      <c r="C41">
        <v>66.333333333333329</v>
      </c>
      <c r="D41">
        <v>3</v>
      </c>
      <c r="E41" t="s">
        <v>1099</v>
      </c>
      <c r="F41">
        <v>178.04</v>
      </c>
      <c r="G41">
        <v>26</v>
      </c>
      <c r="H41" t="s">
        <v>47</v>
      </c>
      <c r="I41" t="s">
        <v>1100</v>
      </c>
      <c r="J41" t="s">
        <v>1101</v>
      </c>
      <c r="K41" t="s">
        <v>1102</v>
      </c>
      <c r="L41" t="s">
        <v>1103</v>
      </c>
      <c r="M41" t="s">
        <v>1104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1104</v>
      </c>
      <c r="U41" s="55" t="s">
        <v>658</v>
      </c>
      <c r="V41">
        <v>531</v>
      </c>
    </row>
    <row r="42" spans="1:22" x14ac:dyDescent="0.25">
      <c r="A42" t="s">
        <v>46</v>
      </c>
      <c r="B42" t="s">
        <v>1105</v>
      </c>
      <c r="C42">
        <v>23.81</v>
      </c>
      <c r="D42">
        <v>1</v>
      </c>
      <c r="E42" t="s">
        <v>1106</v>
      </c>
      <c r="F42">
        <v>95.45</v>
      </c>
      <c r="G42">
        <v>24</v>
      </c>
      <c r="H42" t="s">
        <v>47</v>
      </c>
      <c r="I42" t="s">
        <v>1107</v>
      </c>
      <c r="J42" t="s">
        <v>1108</v>
      </c>
      <c r="K42" t="s">
        <v>1109</v>
      </c>
      <c r="L42" t="s">
        <v>1110</v>
      </c>
      <c r="M42" t="s">
        <v>1111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1111</v>
      </c>
    </row>
    <row r="43" spans="1:22" x14ac:dyDescent="0.25">
      <c r="A43" t="s">
        <v>46</v>
      </c>
      <c r="B43" t="s">
        <v>1105</v>
      </c>
      <c r="C43">
        <v>23.82</v>
      </c>
      <c r="D43">
        <v>2</v>
      </c>
      <c r="E43" t="s">
        <v>1106</v>
      </c>
      <c r="F43">
        <v>95.45</v>
      </c>
      <c r="G43">
        <v>24</v>
      </c>
      <c r="H43" t="s">
        <v>47</v>
      </c>
      <c r="I43" t="s">
        <v>1107</v>
      </c>
      <c r="J43" t="s">
        <v>1108</v>
      </c>
      <c r="K43" t="s">
        <v>1109</v>
      </c>
      <c r="L43" t="s">
        <v>1110</v>
      </c>
      <c r="M43" t="s">
        <v>1111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23</v>
      </c>
      <c r="T43" t="s">
        <v>1111</v>
      </c>
    </row>
    <row r="44" spans="1:22" x14ac:dyDescent="0.25">
      <c r="A44" t="s">
        <v>186</v>
      </c>
      <c r="B44" t="s">
        <v>187</v>
      </c>
      <c r="C44">
        <v>50</v>
      </c>
      <c r="D44">
        <v>6</v>
      </c>
      <c r="E44" t="s">
        <v>1112</v>
      </c>
      <c r="F44">
        <v>195.75</v>
      </c>
      <c r="G44">
        <v>5</v>
      </c>
      <c r="H44" t="s">
        <v>47</v>
      </c>
      <c r="I44" t="s">
        <v>1113</v>
      </c>
      <c r="J44" t="s">
        <v>1114</v>
      </c>
      <c r="K44" t="s">
        <v>1115</v>
      </c>
      <c r="L44" t="s">
        <v>1116</v>
      </c>
      <c r="M44" t="s">
        <v>1117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1117</v>
      </c>
    </row>
    <row r="45" spans="1:22" x14ac:dyDescent="0.25">
      <c r="A45" t="s">
        <v>683</v>
      </c>
      <c r="B45" t="s">
        <v>158</v>
      </c>
      <c r="C45">
        <v>75</v>
      </c>
      <c r="D45">
        <v>1</v>
      </c>
      <c r="E45" t="s">
        <v>1118</v>
      </c>
      <c r="F45">
        <v>179</v>
      </c>
      <c r="G45">
        <v>104</v>
      </c>
      <c r="H45" t="s">
        <v>47</v>
      </c>
      <c r="I45" t="s">
        <v>1119</v>
      </c>
      <c r="J45" t="s">
        <v>1120</v>
      </c>
      <c r="K45" t="s">
        <v>1121</v>
      </c>
      <c r="L45" t="s">
        <v>1122</v>
      </c>
      <c r="M45" t="s">
        <v>1123</v>
      </c>
      <c r="N45" t="s">
        <v>23</v>
      </c>
      <c r="O45" t="s">
        <v>53</v>
      </c>
      <c r="P45" t="s">
        <v>54</v>
      </c>
      <c r="Q45" t="s">
        <v>55</v>
      </c>
      <c r="R45" t="s">
        <v>24</v>
      </c>
      <c r="S45" t="s">
        <v>23</v>
      </c>
      <c r="T45" t="s">
        <v>1123</v>
      </c>
    </row>
    <row r="46" spans="1:22" x14ac:dyDescent="0.25">
      <c r="A46" t="s">
        <v>30</v>
      </c>
      <c r="B46" t="s">
        <v>31</v>
      </c>
      <c r="C46">
        <v>43</v>
      </c>
      <c r="D46">
        <v>6</v>
      </c>
      <c r="E46" t="s">
        <v>1124</v>
      </c>
      <c r="F46">
        <v>303</v>
      </c>
      <c r="G46">
        <v>45</v>
      </c>
      <c r="H46" t="s">
        <v>22</v>
      </c>
      <c r="I46" t="s">
        <v>645</v>
      </c>
      <c r="J46" t="s">
        <v>1125</v>
      </c>
      <c r="K46" t="s">
        <v>1126</v>
      </c>
      <c r="L46" t="s">
        <v>1127</v>
      </c>
      <c r="M46" t="s">
        <v>1128</v>
      </c>
      <c r="N46" t="s">
        <v>23</v>
      </c>
      <c r="O46" t="s">
        <v>53</v>
      </c>
      <c r="P46" t="s">
        <v>54</v>
      </c>
      <c r="Q46" t="s">
        <v>55</v>
      </c>
      <c r="R46" t="s">
        <v>24</v>
      </c>
      <c r="S46" t="s">
        <v>23</v>
      </c>
      <c r="T46" t="s">
        <v>1128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3</v>
      </c>
      <c r="E47" t="s">
        <v>1129</v>
      </c>
      <c r="F47">
        <v>195</v>
      </c>
      <c r="G47">
        <v>45</v>
      </c>
      <c r="H47" t="s">
        <v>22</v>
      </c>
      <c r="I47" t="s">
        <v>1130</v>
      </c>
      <c r="J47" t="s">
        <v>1131</v>
      </c>
      <c r="K47" t="s">
        <v>1132</v>
      </c>
      <c r="L47" t="s">
        <v>1133</v>
      </c>
      <c r="M47" t="s">
        <v>1134</v>
      </c>
      <c r="N47" t="s">
        <v>23</v>
      </c>
      <c r="O47" t="s">
        <v>53</v>
      </c>
      <c r="P47" t="s">
        <v>54</v>
      </c>
      <c r="Q47" t="s">
        <v>55</v>
      </c>
      <c r="R47" t="s">
        <v>24</v>
      </c>
      <c r="S47" t="s">
        <v>23</v>
      </c>
      <c r="T47" t="s">
        <v>1135</v>
      </c>
    </row>
    <row r="48" spans="1:22" x14ac:dyDescent="0.25">
      <c r="A48" t="s">
        <v>186</v>
      </c>
      <c r="B48" t="s">
        <v>187</v>
      </c>
      <c r="C48">
        <v>65</v>
      </c>
      <c r="D48">
        <v>4</v>
      </c>
      <c r="E48" t="s">
        <v>1136</v>
      </c>
      <c r="F48">
        <v>156</v>
      </c>
      <c r="G48">
        <v>0</v>
      </c>
      <c r="H48" t="s">
        <v>631</v>
      </c>
      <c r="I48" t="s">
        <v>1137</v>
      </c>
      <c r="J48" t="s">
        <v>57</v>
      </c>
      <c r="K48" t="s">
        <v>23</v>
      </c>
      <c r="L48" t="s">
        <v>24</v>
      </c>
      <c r="M48" t="s">
        <v>1138</v>
      </c>
      <c r="N48" t="s">
        <v>23</v>
      </c>
      <c r="O48" t="s">
        <v>307</v>
      </c>
      <c r="P48" t="s">
        <v>26</v>
      </c>
      <c r="Q48" t="s">
        <v>27</v>
      </c>
      <c r="R48" t="s">
        <v>1139</v>
      </c>
      <c r="S48" t="s">
        <v>23</v>
      </c>
      <c r="T48" t="s">
        <v>1138</v>
      </c>
    </row>
    <row r="49" spans="1:20" x14ac:dyDescent="0.25">
      <c r="A49" t="s">
        <v>186</v>
      </c>
      <c r="B49" t="s">
        <v>187</v>
      </c>
      <c r="C49">
        <v>37.5</v>
      </c>
      <c r="D49">
        <v>4</v>
      </c>
      <c r="E49" t="s">
        <v>1140</v>
      </c>
      <c r="F49">
        <v>159</v>
      </c>
      <c r="G49">
        <v>0</v>
      </c>
      <c r="H49" t="s">
        <v>631</v>
      </c>
      <c r="I49" t="s">
        <v>1141</v>
      </c>
      <c r="J49" t="s">
        <v>302</v>
      </c>
      <c r="K49" t="s">
        <v>23</v>
      </c>
      <c r="L49" t="s">
        <v>24</v>
      </c>
      <c r="M49" t="s">
        <v>1142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1142</v>
      </c>
    </row>
    <row r="50" spans="1:20" x14ac:dyDescent="0.25">
      <c r="A50" t="s">
        <v>46</v>
      </c>
      <c r="B50" t="s">
        <v>56</v>
      </c>
      <c r="C50">
        <v>66.333333333333329</v>
      </c>
      <c r="D50">
        <v>3</v>
      </c>
      <c r="E50" t="s">
        <v>1143</v>
      </c>
      <c r="F50">
        <v>219</v>
      </c>
      <c r="G50">
        <v>0</v>
      </c>
      <c r="H50" t="s">
        <v>631</v>
      </c>
      <c r="I50" t="s">
        <v>1144</v>
      </c>
      <c r="J50" t="s">
        <v>335</v>
      </c>
      <c r="K50" t="s">
        <v>23</v>
      </c>
      <c r="L50" t="s">
        <v>24</v>
      </c>
      <c r="M50" t="s">
        <v>1145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1145</v>
      </c>
    </row>
    <row r="51" spans="1:20" x14ac:dyDescent="0.25">
      <c r="A51" t="s">
        <v>46</v>
      </c>
      <c r="B51" t="s">
        <v>56</v>
      </c>
      <c r="C51">
        <v>66.333333333333329</v>
      </c>
      <c r="D51">
        <v>3</v>
      </c>
      <c r="E51" t="s">
        <v>1146</v>
      </c>
      <c r="F51">
        <v>219</v>
      </c>
      <c r="G51">
        <v>0</v>
      </c>
      <c r="H51" t="s">
        <v>631</v>
      </c>
      <c r="I51" t="s">
        <v>1147</v>
      </c>
      <c r="J51" t="s">
        <v>311</v>
      </c>
      <c r="K51" t="s">
        <v>23</v>
      </c>
      <c r="L51" t="s">
        <v>24</v>
      </c>
      <c r="M51" t="s">
        <v>1148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1148</v>
      </c>
    </row>
    <row r="52" spans="1:20" x14ac:dyDescent="0.25">
      <c r="A52" t="s">
        <v>30</v>
      </c>
      <c r="B52" t="s">
        <v>31</v>
      </c>
      <c r="C52">
        <v>60</v>
      </c>
      <c r="D52">
        <v>3</v>
      </c>
      <c r="E52" t="s">
        <v>1149</v>
      </c>
      <c r="F52">
        <v>111</v>
      </c>
      <c r="G52">
        <v>6</v>
      </c>
      <c r="H52" t="s">
        <v>631</v>
      </c>
      <c r="I52" t="s">
        <v>1150</v>
      </c>
      <c r="J52" t="s">
        <v>87</v>
      </c>
      <c r="K52" t="s">
        <v>23</v>
      </c>
      <c r="L52" t="s">
        <v>24</v>
      </c>
      <c r="M52" t="s">
        <v>1151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1151</v>
      </c>
    </row>
    <row r="53" spans="1:20" x14ac:dyDescent="0.25">
      <c r="A53" t="s">
        <v>186</v>
      </c>
      <c r="B53" t="s">
        <v>187</v>
      </c>
      <c r="C53">
        <v>37.5</v>
      </c>
      <c r="D53">
        <v>4</v>
      </c>
      <c r="E53" t="s">
        <v>1152</v>
      </c>
      <c r="F53">
        <v>175</v>
      </c>
      <c r="G53">
        <v>16</v>
      </c>
      <c r="H53" t="s">
        <v>631</v>
      </c>
      <c r="I53" t="s">
        <v>1153</v>
      </c>
      <c r="J53" t="s">
        <v>306</v>
      </c>
      <c r="K53" t="s">
        <v>23</v>
      </c>
      <c r="L53" t="s">
        <v>24</v>
      </c>
      <c r="M53" t="s">
        <v>1154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1154</v>
      </c>
    </row>
    <row r="54" spans="1:20" x14ac:dyDescent="0.25">
      <c r="A54" t="s">
        <v>115</v>
      </c>
      <c r="B54" t="s">
        <v>116</v>
      </c>
      <c r="C54">
        <v>27.5</v>
      </c>
      <c r="D54">
        <v>4</v>
      </c>
      <c r="E54" t="s">
        <v>1155</v>
      </c>
      <c r="F54">
        <v>216</v>
      </c>
      <c r="G54">
        <v>45</v>
      </c>
      <c r="H54" t="s">
        <v>648</v>
      </c>
      <c r="I54" t="s">
        <v>1156</v>
      </c>
      <c r="J54" t="s">
        <v>1157</v>
      </c>
      <c r="K54" t="s">
        <v>1158</v>
      </c>
      <c r="L54" t="s">
        <v>1159</v>
      </c>
      <c r="M54" t="s">
        <v>1154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23</v>
      </c>
      <c r="T54" t="s">
        <v>1160</v>
      </c>
    </row>
    <row r="55" spans="1:20" x14ac:dyDescent="0.25">
      <c r="A55" t="s">
        <v>30</v>
      </c>
      <c r="B55" t="s">
        <v>31</v>
      </c>
      <c r="C55">
        <v>60</v>
      </c>
      <c r="D55">
        <v>3</v>
      </c>
      <c r="E55" t="s">
        <v>1161</v>
      </c>
      <c r="F55">
        <v>105</v>
      </c>
      <c r="G55">
        <v>0</v>
      </c>
      <c r="H55" t="s">
        <v>631</v>
      </c>
      <c r="I55" t="s">
        <v>1162</v>
      </c>
      <c r="J55" t="s">
        <v>331</v>
      </c>
      <c r="K55" t="s">
        <v>23</v>
      </c>
      <c r="L55" t="s">
        <v>24</v>
      </c>
      <c r="M55" t="s">
        <v>1163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1163</v>
      </c>
    </row>
    <row r="56" spans="1:20" x14ac:dyDescent="0.25">
      <c r="A56" t="s">
        <v>186</v>
      </c>
      <c r="B56" t="s">
        <v>187</v>
      </c>
      <c r="C56">
        <v>37.5</v>
      </c>
      <c r="D56">
        <v>4</v>
      </c>
      <c r="E56" t="s">
        <v>1164</v>
      </c>
      <c r="F56">
        <v>159</v>
      </c>
      <c r="G56">
        <v>0</v>
      </c>
      <c r="H56" t="s">
        <v>631</v>
      </c>
      <c r="I56" t="s">
        <v>1165</v>
      </c>
      <c r="J56" t="s">
        <v>318</v>
      </c>
      <c r="K56" t="s">
        <v>23</v>
      </c>
      <c r="L56" t="s">
        <v>24</v>
      </c>
      <c r="M56" t="s">
        <v>1166</v>
      </c>
      <c r="N56" t="s">
        <v>23</v>
      </c>
      <c r="O56" t="s">
        <v>32</v>
      </c>
      <c r="P56" t="s">
        <v>26</v>
      </c>
      <c r="Q56" t="s">
        <v>33</v>
      </c>
      <c r="R56" t="s">
        <v>24</v>
      </c>
      <c r="S56" t="s">
        <v>23</v>
      </c>
      <c r="T56" t="s">
        <v>1166</v>
      </c>
    </row>
    <row r="57" spans="1:20" x14ac:dyDescent="0.25">
      <c r="A57" t="s">
        <v>186</v>
      </c>
      <c r="B57" t="s">
        <v>187</v>
      </c>
      <c r="C57">
        <v>37.5</v>
      </c>
      <c r="D57">
        <v>4</v>
      </c>
      <c r="E57" t="s">
        <v>1167</v>
      </c>
      <c r="F57">
        <v>159</v>
      </c>
      <c r="G57">
        <v>0</v>
      </c>
      <c r="H57" t="s">
        <v>631</v>
      </c>
      <c r="I57" t="s">
        <v>1168</v>
      </c>
      <c r="J57" t="s">
        <v>329</v>
      </c>
      <c r="K57" t="s">
        <v>23</v>
      </c>
      <c r="L57" t="s">
        <v>24</v>
      </c>
      <c r="M57" t="s">
        <v>1169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1169</v>
      </c>
    </row>
    <row r="58" spans="1:20" x14ac:dyDescent="0.25">
      <c r="A58" t="s">
        <v>42</v>
      </c>
      <c r="B58" t="s">
        <v>43</v>
      </c>
      <c r="C58">
        <v>66.666666666666671</v>
      </c>
      <c r="D58">
        <v>3</v>
      </c>
      <c r="E58" t="s">
        <v>1170</v>
      </c>
      <c r="F58">
        <v>117</v>
      </c>
      <c r="G58">
        <v>7</v>
      </c>
      <c r="H58" t="s">
        <v>47</v>
      </c>
      <c r="I58" t="s">
        <v>1171</v>
      </c>
      <c r="J58" t="s">
        <v>1172</v>
      </c>
      <c r="K58" t="s">
        <v>1173</v>
      </c>
      <c r="L58" t="s">
        <v>1174</v>
      </c>
      <c r="M58" t="s">
        <v>1175</v>
      </c>
      <c r="N58" t="s">
        <v>23</v>
      </c>
      <c r="O58" t="s">
        <v>53</v>
      </c>
      <c r="P58" t="s">
        <v>54</v>
      </c>
      <c r="Q58" t="s">
        <v>55</v>
      </c>
      <c r="R58" t="s">
        <v>24</v>
      </c>
      <c r="S58" t="s">
        <v>23</v>
      </c>
      <c r="T58" t="s">
        <v>1176</v>
      </c>
    </row>
    <row r="59" spans="1:20" x14ac:dyDescent="0.25">
      <c r="A59" t="s">
        <v>186</v>
      </c>
      <c r="B59" t="s">
        <v>187</v>
      </c>
      <c r="C59">
        <v>37.5</v>
      </c>
      <c r="D59">
        <v>4</v>
      </c>
      <c r="E59" t="s">
        <v>1177</v>
      </c>
      <c r="F59">
        <v>159</v>
      </c>
      <c r="G59">
        <v>0</v>
      </c>
      <c r="H59" t="s">
        <v>631</v>
      </c>
      <c r="I59" t="s">
        <v>1178</v>
      </c>
      <c r="J59" t="s">
        <v>310</v>
      </c>
      <c r="K59" t="s">
        <v>23</v>
      </c>
      <c r="L59" t="s">
        <v>24</v>
      </c>
      <c r="M59" t="s">
        <v>1179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1180</v>
      </c>
    </row>
    <row r="60" spans="1:20" x14ac:dyDescent="0.25">
      <c r="A60" t="s">
        <v>186</v>
      </c>
      <c r="B60" t="s">
        <v>187</v>
      </c>
      <c r="C60">
        <v>37.5</v>
      </c>
      <c r="D60">
        <v>4</v>
      </c>
      <c r="E60" t="s">
        <v>1181</v>
      </c>
      <c r="F60">
        <v>204</v>
      </c>
      <c r="G60">
        <v>45</v>
      </c>
      <c r="H60" t="s">
        <v>631</v>
      </c>
      <c r="I60" t="s">
        <v>1182</v>
      </c>
      <c r="J60" t="s">
        <v>309</v>
      </c>
      <c r="K60" t="s">
        <v>23</v>
      </c>
      <c r="L60" t="s">
        <v>24</v>
      </c>
      <c r="M60" t="s">
        <v>1183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1183</v>
      </c>
    </row>
    <row r="61" spans="1:20" x14ac:dyDescent="0.25">
      <c r="A61" t="s">
        <v>186</v>
      </c>
      <c r="B61" t="s">
        <v>187</v>
      </c>
      <c r="C61">
        <v>37.5</v>
      </c>
      <c r="D61">
        <v>4</v>
      </c>
      <c r="E61" t="s">
        <v>1184</v>
      </c>
      <c r="F61">
        <v>175</v>
      </c>
      <c r="G61">
        <v>16</v>
      </c>
      <c r="H61" t="s">
        <v>631</v>
      </c>
      <c r="I61" t="s">
        <v>1185</v>
      </c>
      <c r="J61" t="s">
        <v>306</v>
      </c>
      <c r="K61" t="s">
        <v>23</v>
      </c>
      <c r="L61" t="s">
        <v>24</v>
      </c>
      <c r="M61" t="s">
        <v>1186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1186</v>
      </c>
    </row>
    <row r="62" spans="1:20" x14ac:dyDescent="0.25">
      <c r="A62" t="s">
        <v>186</v>
      </c>
      <c r="B62" t="s">
        <v>187</v>
      </c>
      <c r="C62">
        <v>37.5</v>
      </c>
      <c r="D62">
        <v>4</v>
      </c>
      <c r="E62" t="s">
        <v>1187</v>
      </c>
      <c r="F62">
        <v>159</v>
      </c>
      <c r="G62">
        <v>0</v>
      </c>
      <c r="H62" t="s">
        <v>631</v>
      </c>
      <c r="I62" t="s">
        <v>1188</v>
      </c>
      <c r="J62" t="s">
        <v>653</v>
      </c>
      <c r="K62" t="s">
        <v>23</v>
      </c>
      <c r="L62" t="s">
        <v>24</v>
      </c>
      <c r="M62" t="s">
        <v>1189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1189</v>
      </c>
    </row>
    <row r="63" spans="1:20" x14ac:dyDescent="0.25">
      <c r="A63" t="s">
        <v>139</v>
      </c>
      <c r="B63" t="s">
        <v>112</v>
      </c>
      <c r="C63">
        <v>66</v>
      </c>
      <c r="D63">
        <v>1</v>
      </c>
      <c r="E63" t="s">
        <v>1190</v>
      </c>
      <c r="F63">
        <v>325</v>
      </c>
      <c r="G63">
        <v>45</v>
      </c>
      <c r="H63" t="s">
        <v>47</v>
      </c>
      <c r="I63" t="s">
        <v>1191</v>
      </c>
      <c r="J63" t="s">
        <v>1192</v>
      </c>
      <c r="K63" t="s">
        <v>1193</v>
      </c>
      <c r="L63" t="s">
        <v>654</v>
      </c>
      <c r="M63" t="s">
        <v>1194</v>
      </c>
      <c r="N63" t="s">
        <v>23</v>
      </c>
      <c r="O63" t="s">
        <v>63</v>
      </c>
      <c r="P63" t="s">
        <v>54</v>
      </c>
      <c r="Q63" t="s">
        <v>55</v>
      </c>
      <c r="R63" t="s">
        <v>24</v>
      </c>
      <c r="S63" t="s">
        <v>23</v>
      </c>
      <c r="T63" t="s">
        <v>1194</v>
      </c>
    </row>
    <row r="64" spans="1:20" x14ac:dyDescent="0.25">
      <c r="A64" t="s">
        <v>110</v>
      </c>
      <c r="B64" t="s">
        <v>640</v>
      </c>
      <c r="C64">
        <v>66</v>
      </c>
      <c r="D64">
        <v>1</v>
      </c>
      <c r="E64" t="s">
        <v>1190</v>
      </c>
      <c r="F64">
        <v>325</v>
      </c>
      <c r="G64">
        <v>45</v>
      </c>
      <c r="H64" t="s">
        <v>47</v>
      </c>
      <c r="I64" t="s">
        <v>1191</v>
      </c>
      <c r="J64" t="s">
        <v>1192</v>
      </c>
      <c r="K64" t="s">
        <v>1193</v>
      </c>
      <c r="L64" t="s">
        <v>654</v>
      </c>
      <c r="M64" t="s">
        <v>1194</v>
      </c>
      <c r="N64" t="s">
        <v>23</v>
      </c>
      <c r="O64" t="s">
        <v>63</v>
      </c>
      <c r="P64" t="s">
        <v>54</v>
      </c>
      <c r="Q64" t="s">
        <v>55</v>
      </c>
      <c r="R64" t="s">
        <v>24</v>
      </c>
      <c r="S64" t="s">
        <v>23</v>
      </c>
      <c r="T64" t="s">
        <v>1194</v>
      </c>
    </row>
    <row r="65" spans="1:20" x14ac:dyDescent="0.25">
      <c r="A65" t="s">
        <v>46</v>
      </c>
      <c r="B65" t="s">
        <v>56</v>
      </c>
      <c r="C65">
        <v>67</v>
      </c>
      <c r="D65">
        <v>1</v>
      </c>
      <c r="E65" t="s">
        <v>1190</v>
      </c>
      <c r="F65">
        <v>325</v>
      </c>
      <c r="G65">
        <v>45</v>
      </c>
      <c r="H65" t="s">
        <v>47</v>
      </c>
      <c r="I65" t="s">
        <v>1191</v>
      </c>
      <c r="J65" t="s">
        <v>1192</v>
      </c>
      <c r="K65" t="s">
        <v>1193</v>
      </c>
      <c r="L65" t="s">
        <v>654</v>
      </c>
      <c r="M65" t="s">
        <v>1194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23</v>
      </c>
      <c r="T65" t="s">
        <v>1194</v>
      </c>
    </row>
    <row r="66" spans="1:20" x14ac:dyDescent="0.25">
      <c r="A66" t="s">
        <v>46</v>
      </c>
      <c r="B66" t="s">
        <v>56</v>
      </c>
      <c r="C66">
        <v>80</v>
      </c>
      <c r="D66">
        <v>1</v>
      </c>
      <c r="E66" t="s">
        <v>1190</v>
      </c>
      <c r="F66">
        <v>325</v>
      </c>
      <c r="G66">
        <v>45</v>
      </c>
      <c r="H66" t="s">
        <v>47</v>
      </c>
      <c r="I66" t="s">
        <v>1191</v>
      </c>
      <c r="J66" t="s">
        <v>1192</v>
      </c>
      <c r="K66" t="s">
        <v>1193</v>
      </c>
      <c r="L66" t="s">
        <v>654</v>
      </c>
      <c r="M66" t="s">
        <v>1194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23</v>
      </c>
      <c r="T66" t="s">
        <v>1194</v>
      </c>
    </row>
    <row r="67" spans="1:20" x14ac:dyDescent="0.25">
      <c r="A67" t="s">
        <v>186</v>
      </c>
      <c r="B67" t="s">
        <v>187</v>
      </c>
      <c r="C67">
        <v>37.5</v>
      </c>
      <c r="D67">
        <v>4</v>
      </c>
      <c r="E67" t="s">
        <v>1195</v>
      </c>
      <c r="F67">
        <v>159</v>
      </c>
      <c r="G67">
        <v>0</v>
      </c>
      <c r="H67" t="s">
        <v>631</v>
      </c>
      <c r="I67" t="s">
        <v>1196</v>
      </c>
      <c r="J67" t="s">
        <v>318</v>
      </c>
      <c r="K67" t="s">
        <v>23</v>
      </c>
      <c r="L67" t="s">
        <v>24</v>
      </c>
      <c r="M67" t="s">
        <v>1197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1197</v>
      </c>
    </row>
    <row r="68" spans="1:20" x14ac:dyDescent="0.25">
      <c r="A68" t="s">
        <v>46</v>
      </c>
      <c r="B68" t="s">
        <v>56</v>
      </c>
      <c r="C68">
        <v>66.333333333333329</v>
      </c>
      <c r="D68">
        <v>6</v>
      </c>
      <c r="E68" t="s">
        <v>1198</v>
      </c>
      <c r="F68">
        <v>438</v>
      </c>
      <c r="G68">
        <v>0</v>
      </c>
      <c r="H68" t="s">
        <v>631</v>
      </c>
      <c r="I68" t="s">
        <v>1199</v>
      </c>
      <c r="J68" t="s">
        <v>306</v>
      </c>
      <c r="K68" t="s">
        <v>23</v>
      </c>
      <c r="L68" t="s">
        <v>24</v>
      </c>
      <c r="M68" t="s">
        <v>1200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1200</v>
      </c>
    </row>
    <row r="69" spans="1:20" x14ac:dyDescent="0.25">
      <c r="A69" t="s">
        <v>186</v>
      </c>
      <c r="B69" t="s">
        <v>187</v>
      </c>
      <c r="C69">
        <v>37.5</v>
      </c>
      <c r="D69">
        <v>4</v>
      </c>
      <c r="E69" t="s">
        <v>1201</v>
      </c>
      <c r="F69">
        <v>204</v>
      </c>
      <c r="G69">
        <v>45</v>
      </c>
      <c r="H69" t="s">
        <v>631</v>
      </c>
      <c r="I69" t="s">
        <v>1202</v>
      </c>
      <c r="J69" t="s">
        <v>306</v>
      </c>
      <c r="K69" t="s">
        <v>23</v>
      </c>
      <c r="L69" t="s">
        <v>24</v>
      </c>
      <c r="M69" t="s">
        <v>1203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1203</v>
      </c>
    </row>
    <row r="70" spans="1:20" x14ac:dyDescent="0.25">
      <c r="A70" t="s">
        <v>186</v>
      </c>
      <c r="B70" t="s">
        <v>187</v>
      </c>
      <c r="C70">
        <v>37.5</v>
      </c>
      <c r="D70">
        <v>4</v>
      </c>
      <c r="E70" t="s">
        <v>1204</v>
      </c>
      <c r="F70">
        <v>159</v>
      </c>
      <c r="G70">
        <v>0</v>
      </c>
      <c r="H70" t="s">
        <v>631</v>
      </c>
      <c r="I70" t="s">
        <v>1205</v>
      </c>
      <c r="J70" t="s">
        <v>308</v>
      </c>
      <c r="K70" t="s">
        <v>23</v>
      </c>
      <c r="L70" t="s">
        <v>24</v>
      </c>
      <c r="M70" t="s">
        <v>1206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1206</v>
      </c>
    </row>
    <row r="71" spans="1:20" x14ac:dyDescent="0.25">
      <c r="A71" t="s">
        <v>186</v>
      </c>
      <c r="B71" t="s">
        <v>187</v>
      </c>
      <c r="C71">
        <v>37.5</v>
      </c>
      <c r="D71">
        <v>4</v>
      </c>
      <c r="E71" t="s">
        <v>1207</v>
      </c>
      <c r="F71">
        <v>159</v>
      </c>
      <c r="G71">
        <v>0</v>
      </c>
      <c r="H71" t="s">
        <v>631</v>
      </c>
      <c r="I71" t="s">
        <v>1208</v>
      </c>
      <c r="J71" t="s">
        <v>638</v>
      </c>
      <c r="K71" t="s">
        <v>23</v>
      </c>
      <c r="L71" t="s">
        <v>24</v>
      </c>
      <c r="M71" t="s">
        <v>1209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1209</v>
      </c>
    </row>
    <row r="72" spans="1:20" x14ac:dyDescent="0.25">
      <c r="A72" t="s">
        <v>683</v>
      </c>
      <c r="B72" t="s">
        <v>1089</v>
      </c>
      <c r="C72">
        <v>75</v>
      </c>
      <c r="D72">
        <v>1</v>
      </c>
      <c r="E72" t="s">
        <v>1210</v>
      </c>
      <c r="F72">
        <v>209</v>
      </c>
      <c r="G72">
        <v>134</v>
      </c>
      <c r="H72" t="s">
        <v>648</v>
      </c>
      <c r="I72" t="s">
        <v>1211</v>
      </c>
      <c r="J72" t="s">
        <v>1212</v>
      </c>
      <c r="K72" t="s">
        <v>1213</v>
      </c>
      <c r="L72" t="s">
        <v>1214</v>
      </c>
      <c r="M72" t="s">
        <v>1215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1215</v>
      </c>
    </row>
    <row r="73" spans="1:20" x14ac:dyDescent="0.25">
      <c r="A73" t="s">
        <v>154</v>
      </c>
      <c r="B73" t="s">
        <v>155</v>
      </c>
      <c r="C73">
        <v>12</v>
      </c>
      <c r="D73">
        <v>10</v>
      </c>
      <c r="E73" t="s">
        <v>1216</v>
      </c>
      <c r="F73">
        <v>279</v>
      </c>
      <c r="G73">
        <v>29</v>
      </c>
      <c r="H73" t="s">
        <v>47</v>
      </c>
      <c r="I73" t="s">
        <v>1217</v>
      </c>
      <c r="J73" t="s">
        <v>1218</v>
      </c>
      <c r="K73" t="s">
        <v>705</v>
      </c>
      <c r="L73" t="s">
        <v>1122</v>
      </c>
      <c r="M73" t="s">
        <v>1219</v>
      </c>
      <c r="N73" t="s">
        <v>23</v>
      </c>
      <c r="O73" t="s">
        <v>53</v>
      </c>
      <c r="P73" t="s">
        <v>54</v>
      </c>
      <c r="Q73" t="s">
        <v>55</v>
      </c>
      <c r="R73" t="s">
        <v>24</v>
      </c>
      <c r="S73" t="s">
        <v>23</v>
      </c>
      <c r="T73" t="s">
        <v>1220</v>
      </c>
    </row>
    <row r="74" spans="1:20" x14ac:dyDescent="0.25">
      <c r="A74" t="s">
        <v>46</v>
      </c>
      <c r="B74" t="s">
        <v>56</v>
      </c>
      <c r="C74">
        <v>80</v>
      </c>
      <c r="D74">
        <v>2</v>
      </c>
      <c r="E74" t="s">
        <v>1216</v>
      </c>
      <c r="F74">
        <v>279</v>
      </c>
      <c r="G74">
        <v>29</v>
      </c>
      <c r="H74" t="s">
        <v>47</v>
      </c>
      <c r="I74" t="s">
        <v>1217</v>
      </c>
      <c r="J74" t="s">
        <v>1218</v>
      </c>
      <c r="K74" t="s">
        <v>705</v>
      </c>
      <c r="L74" t="s">
        <v>1122</v>
      </c>
      <c r="M74" t="s">
        <v>1219</v>
      </c>
      <c r="N74" t="s">
        <v>23</v>
      </c>
      <c r="O74" t="s">
        <v>53</v>
      </c>
      <c r="P74" t="s">
        <v>54</v>
      </c>
      <c r="Q74" t="s">
        <v>55</v>
      </c>
      <c r="R74" t="s">
        <v>24</v>
      </c>
      <c r="S74" t="s">
        <v>23</v>
      </c>
      <c r="T74" t="s">
        <v>1220</v>
      </c>
    </row>
    <row r="75" spans="1:20" x14ac:dyDescent="0.25">
      <c r="A75" t="s">
        <v>110</v>
      </c>
      <c r="B75" t="s">
        <v>640</v>
      </c>
      <c r="C75">
        <v>66.333333333333329</v>
      </c>
      <c r="D75">
        <v>3</v>
      </c>
      <c r="E75" t="s">
        <v>1221</v>
      </c>
      <c r="F75">
        <v>285</v>
      </c>
      <c r="G75">
        <v>45</v>
      </c>
      <c r="H75" t="s">
        <v>22</v>
      </c>
      <c r="I75" t="s">
        <v>1003</v>
      </c>
      <c r="J75" t="s">
        <v>1222</v>
      </c>
      <c r="K75" t="s">
        <v>1223</v>
      </c>
      <c r="L75" t="s">
        <v>1224</v>
      </c>
      <c r="M75" t="s">
        <v>1225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1225</v>
      </c>
    </row>
    <row r="76" spans="1:20" x14ac:dyDescent="0.25">
      <c r="A76" t="s">
        <v>30</v>
      </c>
      <c r="B76" t="s">
        <v>31</v>
      </c>
      <c r="C76">
        <v>60</v>
      </c>
      <c r="D76">
        <v>3</v>
      </c>
      <c r="E76" t="s">
        <v>1226</v>
      </c>
      <c r="F76">
        <v>111</v>
      </c>
      <c r="G76">
        <v>6</v>
      </c>
      <c r="H76" t="s">
        <v>631</v>
      </c>
      <c r="I76" t="s">
        <v>1227</v>
      </c>
      <c r="J76" t="s">
        <v>311</v>
      </c>
      <c r="K76" t="s">
        <v>23</v>
      </c>
      <c r="L76" t="s">
        <v>24</v>
      </c>
      <c r="M76" t="s">
        <v>1228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1228</v>
      </c>
    </row>
    <row r="77" spans="1:20" x14ac:dyDescent="0.25">
      <c r="A77" t="s">
        <v>186</v>
      </c>
      <c r="B77" t="s">
        <v>187</v>
      </c>
      <c r="C77">
        <v>65</v>
      </c>
      <c r="D77">
        <v>1</v>
      </c>
      <c r="E77" t="s">
        <v>1229</v>
      </c>
      <c r="F77">
        <v>68</v>
      </c>
      <c r="G77">
        <v>29</v>
      </c>
      <c r="H77" t="s">
        <v>631</v>
      </c>
      <c r="I77" t="s">
        <v>1230</v>
      </c>
      <c r="J77" t="s">
        <v>323</v>
      </c>
      <c r="K77" t="s">
        <v>23</v>
      </c>
      <c r="L77" t="s">
        <v>24</v>
      </c>
      <c r="M77" t="s">
        <v>1231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1231</v>
      </c>
    </row>
    <row r="78" spans="1:20" x14ac:dyDescent="0.25">
      <c r="A78" t="s">
        <v>139</v>
      </c>
      <c r="B78" t="s">
        <v>112</v>
      </c>
      <c r="C78">
        <v>90</v>
      </c>
      <c r="D78">
        <v>2</v>
      </c>
      <c r="E78" t="s">
        <v>1232</v>
      </c>
      <c r="F78">
        <v>216</v>
      </c>
      <c r="G78">
        <v>45</v>
      </c>
      <c r="H78" t="s">
        <v>1233</v>
      </c>
      <c r="I78" t="s">
        <v>1234</v>
      </c>
      <c r="J78" t="s">
        <v>1235</v>
      </c>
      <c r="K78" t="s">
        <v>1109</v>
      </c>
      <c r="L78" t="s">
        <v>1236</v>
      </c>
      <c r="M78" t="s">
        <v>1237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1237</v>
      </c>
    </row>
    <row r="79" spans="1:20" x14ac:dyDescent="0.25">
      <c r="A79" t="s">
        <v>709</v>
      </c>
      <c r="B79" t="s">
        <v>710</v>
      </c>
      <c r="C79">
        <v>0</v>
      </c>
      <c r="D79">
        <v>1</v>
      </c>
      <c r="E79" t="s">
        <v>1238</v>
      </c>
      <c r="F79">
        <v>106</v>
      </c>
      <c r="G79">
        <v>6</v>
      </c>
      <c r="H79" t="s">
        <v>631</v>
      </c>
      <c r="I79" t="s">
        <v>1239</v>
      </c>
      <c r="J79" t="s">
        <v>306</v>
      </c>
      <c r="K79" t="s">
        <v>23</v>
      </c>
      <c r="L79" t="s">
        <v>24</v>
      </c>
      <c r="M79" t="s">
        <v>1240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23</v>
      </c>
      <c r="T79" t="s">
        <v>1240</v>
      </c>
    </row>
    <row r="80" spans="1:20" x14ac:dyDescent="0.25">
      <c r="A80" t="s">
        <v>46</v>
      </c>
      <c r="B80" t="s">
        <v>56</v>
      </c>
      <c r="C80">
        <v>120</v>
      </c>
      <c r="D80">
        <v>1</v>
      </c>
      <c r="E80" t="s">
        <v>1238</v>
      </c>
      <c r="F80">
        <v>106</v>
      </c>
      <c r="G80">
        <v>6</v>
      </c>
      <c r="H80" t="s">
        <v>631</v>
      </c>
      <c r="I80" t="s">
        <v>1239</v>
      </c>
      <c r="J80" t="s">
        <v>306</v>
      </c>
      <c r="K80" t="s">
        <v>23</v>
      </c>
      <c r="L80" t="s">
        <v>24</v>
      </c>
      <c r="M80" t="s">
        <v>1240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1240</v>
      </c>
    </row>
    <row r="81" spans="1:20" x14ac:dyDescent="0.25">
      <c r="A81" t="s">
        <v>186</v>
      </c>
      <c r="B81" t="s">
        <v>187</v>
      </c>
      <c r="C81">
        <v>65</v>
      </c>
      <c r="D81">
        <v>4</v>
      </c>
      <c r="E81" t="s">
        <v>1241</v>
      </c>
      <c r="F81">
        <v>160</v>
      </c>
      <c r="G81">
        <v>0</v>
      </c>
      <c r="H81" t="s">
        <v>631</v>
      </c>
      <c r="I81" t="s">
        <v>1242</v>
      </c>
      <c r="J81" t="s">
        <v>1243</v>
      </c>
      <c r="K81" t="s">
        <v>23</v>
      </c>
      <c r="L81" t="s">
        <v>24</v>
      </c>
      <c r="M81" t="s">
        <v>1244</v>
      </c>
      <c r="N81" t="s">
        <v>23</v>
      </c>
      <c r="O81" t="s">
        <v>32</v>
      </c>
      <c r="P81" t="s">
        <v>26</v>
      </c>
      <c r="Q81" t="s">
        <v>33</v>
      </c>
      <c r="R81" t="s">
        <v>24</v>
      </c>
      <c r="S81" t="s">
        <v>23</v>
      </c>
      <c r="T81" t="s">
        <v>1244</v>
      </c>
    </row>
    <row r="82" spans="1:20" x14ac:dyDescent="0.25">
      <c r="A82" t="s">
        <v>186</v>
      </c>
      <c r="B82" t="s">
        <v>187</v>
      </c>
      <c r="C82">
        <v>37.5</v>
      </c>
      <c r="D82">
        <v>4</v>
      </c>
      <c r="E82" t="s">
        <v>1245</v>
      </c>
      <c r="F82">
        <v>159</v>
      </c>
      <c r="G82">
        <v>0</v>
      </c>
      <c r="H82" t="s">
        <v>631</v>
      </c>
      <c r="I82" t="s">
        <v>1246</v>
      </c>
      <c r="J82" t="s">
        <v>1247</v>
      </c>
      <c r="K82" t="s">
        <v>23</v>
      </c>
      <c r="L82" t="s">
        <v>24</v>
      </c>
      <c r="M82" t="s">
        <v>1248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1248</v>
      </c>
    </row>
    <row r="83" spans="1:20" x14ac:dyDescent="0.25">
      <c r="A83" t="s">
        <v>30</v>
      </c>
      <c r="B83" t="s">
        <v>31</v>
      </c>
      <c r="C83">
        <v>60</v>
      </c>
      <c r="D83">
        <v>3</v>
      </c>
      <c r="E83" t="s">
        <v>1249</v>
      </c>
      <c r="F83">
        <v>134</v>
      </c>
      <c r="G83">
        <v>29</v>
      </c>
      <c r="H83" t="s">
        <v>631</v>
      </c>
      <c r="I83" t="s">
        <v>1250</v>
      </c>
      <c r="J83" t="s">
        <v>362</v>
      </c>
      <c r="K83" t="s">
        <v>23</v>
      </c>
      <c r="L83" t="s">
        <v>24</v>
      </c>
      <c r="M83" t="s">
        <v>1251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1251</v>
      </c>
    </row>
    <row r="84" spans="1:20" x14ac:dyDescent="0.25">
      <c r="A84" t="s">
        <v>139</v>
      </c>
      <c r="B84" t="s">
        <v>112</v>
      </c>
      <c r="C84">
        <v>66</v>
      </c>
      <c r="D84">
        <v>1</v>
      </c>
      <c r="E84" t="s">
        <v>1252</v>
      </c>
      <c r="F84">
        <v>249</v>
      </c>
      <c r="G84">
        <v>45</v>
      </c>
      <c r="H84" t="s">
        <v>47</v>
      </c>
      <c r="I84" t="s">
        <v>369</v>
      </c>
      <c r="J84" t="s">
        <v>1253</v>
      </c>
      <c r="K84" t="s">
        <v>1254</v>
      </c>
      <c r="L84" t="s">
        <v>1255</v>
      </c>
      <c r="M84" t="s">
        <v>1219</v>
      </c>
      <c r="N84" t="s">
        <v>23</v>
      </c>
      <c r="O84" t="s">
        <v>53</v>
      </c>
      <c r="P84" t="s">
        <v>54</v>
      </c>
      <c r="Q84" t="s">
        <v>55</v>
      </c>
      <c r="R84" t="s">
        <v>24</v>
      </c>
      <c r="S84" t="s">
        <v>23</v>
      </c>
      <c r="T84" t="s">
        <v>1256</v>
      </c>
    </row>
    <row r="85" spans="1:20" x14ac:dyDescent="0.25">
      <c r="A85" t="s">
        <v>110</v>
      </c>
      <c r="B85" t="s">
        <v>640</v>
      </c>
      <c r="C85">
        <v>66</v>
      </c>
      <c r="D85">
        <v>1</v>
      </c>
      <c r="E85" t="s">
        <v>1252</v>
      </c>
      <c r="F85">
        <v>249</v>
      </c>
      <c r="G85">
        <v>45</v>
      </c>
      <c r="H85" t="s">
        <v>47</v>
      </c>
      <c r="I85" t="s">
        <v>369</v>
      </c>
      <c r="J85" t="s">
        <v>1253</v>
      </c>
      <c r="K85" t="s">
        <v>1254</v>
      </c>
      <c r="L85" t="s">
        <v>1255</v>
      </c>
      <c r="M85" t="s">
        <v>1219</v>
      </c>
      <c r="N85" t="s">
        <v>23</v>
      </c>
      <c r="O85" t="s">
        <v>53</v>
      </c>
      <c r="P85" t="s">
        <v>54</v>
      </c>
      <c r="Q85" t="s">
        <v>55</v>
      </c>
      <c r="R85" t="s">
        <v>24</v>
      </c>
      <c r="S85" t="s">
        <v>23</v>
      </c>
      <c r="T85" t="s">
        <v>1256</v>
      </c>
    </row>
    <row r="86" spans="1:20" x14ac:dyDescent="0.25">
      <c r="A86" t="s">
        <v>46</v>
      </c>
      <c r="B86" t="s">
        <v>56</v>
      </c>
      <c r="C86">
        <v>67</v>
      </c>
      <c r="D86">
        <v>1</v>
      </c>
      <c r="E86" t="s">
        <v>1252</v>
      </c>
      <c r="F86">
        <v>249</v>
      </c>
      <c r="G86">
        <v>45</v>
      </c>
      <c r="H86" t="s">
        <v>47</v>
      </c>
      <c r="I86" t="s">
        <v>369</v>
      </c>
      <c r="J86" t="s">
        <v>1253</v>
      </c>
      <c r="K86" t="s">
        <v>1254</v>
      </c>
      <c r="L86" t="s">
        <v>1255</v>
      </c>
      <c r="M86" t="s">
        <v>1219</v>
      </c>
      <c r="N86" t="s">
        <v>23</v>
      </c>
      <c r="O86" t="s">
        <v>53</v>
      </c>
      <c r="P86" t="s">
        <v>54</v>
      </c>
      <c r="Q86" t="s">
        <v>55</v>
      </c>
      <c r="R86" t="s">
        <v>24</v>
      </c>
      <c r="S86" t="s">
        <v>23</v>
      </c>
      <c r="T86" t="s">
        <v>1256</v>
      </c>
    </row>
    <row r="87" spans="1:20" x14ac:dyDescent="0.25">
      <c r="A87" t="s">
        <v>186</v>
      </c>
      <c r="B87" t="s">
        <v>187</v>
      </c>
      <c r="C87">
        <v>33.333333333333336</v>
      </c>
      <c r="D87">
        <v>3</v>
      </c>
      <c r="E87" t="s">
        <v>1257</v>
      </c>
      <c r="F87">
        <v>179</v>
      </c>
      <c r="G87">
        <v>29</v>
      </c>
      <c r="H87" t="s">
        <v>22</v>
      </c>
      <c r="I87" t="s">
        <v>1258</v>
      </c>
      <c r="J87" t="s">
        <v>1259</v>
      </c>
      <c r="K87" t="s">
        <v>1260</v>
      </c>
      <c r="L87" t="s">
        <v>1261</v>
      </c>
      <c r="M87" t="s">
        <v>1262</v>
      </c>
      <c r="N87" t="s">
        <v>23</v>
      </c>
      <c r="O87" t="s">
        <v>63</v>
      </c>
      <c r="P87" t="s">
        <v>54</v>
      </c>
      <c r="Q87" t="s">
        <v>55</v>
      </c>
      <c r="R87" t="s">
        <v>24</v>
      </c>
      <c r="S87" t="s">
        <v>23</v>
      </c>
      <c r="T87" t="s">
        <v>1262</v>
      </c>
    </row>
    <row r="88" spans="1:20" x14ac:dyDescent="0.25">
      <c r="A88" t="s">
        <v>30</v>
      </c>
      <c r="B88" t="s">
        <v>31</v>
      </c>
      <c r="C88">
        <v>60</v>
      </c>
      <c r="D88">
        <v>6</v>
      </c>
      <c r="E88" t="s">
        <v>1263</v>
      </c>
      <c r="F88">
        <v>210</v>
      </c>
      <c r="G88">
        <v>0</v>
      </c>
      <c r="H88" t="s">
        <v>631</v>
      </c>
      <c r="I88" t="s">
        <v>1264</v>
      </c>
      <c r="J88" t="s">
        <v>1265</v>
      </c>
      <c r="K88" t="s">
        <v>23</v>
      </c>
      <c r="L88" t="s">
        <v>24</v>
      </c>
      <c r="M88" t="s">
        <v>1266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1266</v>
      </c>
    </row>
    <row r="89" spans="1:20" x14ac:dyDescent="0.25">
      <c r="A89" t="s">
        <v>139</v>
      </c>
      <c r="B89" t="s">
        <v>112</v>
      </c>
      <c r="C89">
        <v>66</v>
      </c>
      <c r="D89">
        <v>1</v>
      </c>
      <c r="E89" t="s">
        <v>1267</v>
      </c>
      <c r="F89">
        <v>281.55</v>
      </c>
      <c r="G89">
        <v>45</v>
      </c>
      <c r="H89" t="s">
        <v>384</v>
      </c>
      <c r="I89" t="s">
        <v>1268</v>
      </c>
      <c r="J89" t="s">
        <v>1269</v>
      </c>
      <c r="K89" t="s">
        <v>663</v>
      </c>
      <c r="L89" t="s">
        <v>1270</v>
      </c>
      <c r="M89" t="s">
        <v>1271</v>
      </c>
      <c r="N89" t="s">
        <v>23</v>
      </c>
      <c r="O89" t="s">
        <v>48</v>
      </c>
      <c r="P89" t="s">
        <v>49</v>
      </c>
      <c r="Q89" t="s">
        <v>50</v>
      </c>
      <c r="R89" t="s">
        <v>24</v>
      </c>
      <c r="S89" t="s">
        <v>23</v>
      </c>
      <c r="T89" t="s">
        <v>1271</v>
      </c>
    </row>
    <row r="90" spans="1:20" x14ac:dyDescent="0.25">
      <c r="A90" t="s">
        <v>110</v>
      </c>
      <c r="B90" t="s">
        <v>640</v>
      </c>
      <c r="C90">
        <v>66</v>
      </c>
      <c r="D90">
        <v>1</v>
      </c>
      <c r="E90" t="s">
        <v>1267</v>
      </c>
      <c r="F90">
        <v>281.55</v>
      </c>
      <c r="G90">
        <v>45</v>
      </c>
      <c r="H90" t="s">
        <v>384</v>
      </c>
      <c r="I90" t="s">
        <v>1268</v>
      </c>
      <c r="J90" t="s">
        <v>1269</v>
      </c>
      <c r="K90" t="s">
        <v>663</v>
      </c>
      <c r="L90" t="s">
        <v>1270</v>
      </c>
      <c r="M90" t="s">
        <v>1271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23</v>
      </c>
      <c r="T90" t="s">
        <v>1271</v>
      </c>
    </row>
    <row r="91" spans="1:20" x14ac:dyDescent="0.25">
      <c r="A91" t="s">
        <v>46</v>
      </c>
      <c r="B91" t="s">
        <v>56</v>
      </c>
      <c r="C91">
        <v>67</v>
      </c>
      <c r="D91">
        <v>1</v>
      </c>
      <c r="E91" t="s">
        <v>1267</v>
      </c>
      <c r="F91">
        <v>281.55</v>
      </c>
      <c r="G91">
        <v>45</v>
      </c>
      <c r="H91" t="s">
        <v>384</v>
      </c>
      <c r="I91" t="s">
        <v>1268</v>
      </c>
      <c r="J91" t="s">
        <v>1269</v>
      </c>
      <c r="K91" t="s">
        <v>663</v>
      </c>
      <c r="L91" t="s">
        <v>1270</v>
      </c>
      <c r="M91" t="s">
        <v>1271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1271</v>
      </c>
    </row>
    <row r="92" spans="1:20" x14ac:dyDescent="0.25">
      <c r="A92" t="s">
        <v>30</v>
      </c>
      <c r="B92" t="s">
        <v>31</v>
      </c>
      <c r="C92">
        <v>60</v>
      </c>
      <c r="D92">
        <v>6</v>
      </c>
      <c r="E92" t="s">
        <v>1272</v>
      </c>
      <c r="F92">
        <v>210</v>
      </c>
      <c r="G92">
        <v>0</v>
      </c>
      <c r="H92" t="s">
        <v>631</v>
      </c>
      <c r="I92" t="s">
        <v>1273</v>
      </c>
      <c r="J92" t="s">
        <v>304</v>
      </c>
      <c r="K92" t="s">
        <v>23</v>
      </c>
      <c r="L92" t="s">
        <v>24</v>
      </c>
      <c r="M92" t="s">
        <v>1274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1274</v>
      </c>
    </row>
    <row r="93" spans="1:20" x14ac:dyDescent="0.25">
      <c r="A93" t="s">
        <v>186</v>
      </c>
      <c r="B93" t="s">
        <v>187</v>
      </c>
      <c r="C93">
        <v>33.333333333333336</v>
      </c>
      <c r="D93">
        <v>3</v>
      </c>
      <c r="E93" t="s">
        <v>1275</v>
      </c>
      <c r="F93">
        <v>150</v>
      </c>
      <c r="G93">
        <v>0</v>
      </c>
      <c r="H93" t="s">
        <v>22</v>
      </c>
      <c r="I93" t="s">
        <v>1276</v>
      </c>
      <c r="J93" t="s">
        <v>1277</v>
      </c>
      <c r="K93" t="s">
        <v>1278</v>
      </c>
      <c r="L93" t="s">
        <v>1127</v>
      </c>
      <c r="M93" t="s">
        <v>1279</v>
      </c>
      <c r="N93" t="s">
        <v>23</v>
      </c>
      <c r="O93" t="s">
        <v>63</v>
      </c>
      <c r="P93" t="s">
        <v>54</v>
      </c>
      <c r="Q93" t="s">
        <v>55</v>
      </c>
      <c r="R93" t="s">
        <v>24</v>
      </c>
      <c r="S93" t="s">
        <v>1280</v>
      </c>
      <c r="T93" t="s">
        <v>1279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1281</v>
      </c>
      <c r="F94">
        <v>219</v>
      </c>
      <c r="G94">
        <v>0</v>
      </c>
      <c r="H94" t="s">
        <v>631</v>
      </c>
      <c r="I94" t="s">
        <v>714</v>
      </c>
      <c r="J94" t="s">
        <v>316</v>
      </c>
      <c r="K94" t="s">
        <v>23</v>
      </c>
      <c r="L94" t="s">
        <v>24</v>
      </c>
      <c r="M94" t="s">
        <v>1282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1283</v>
      </c>
      <c r="T94" t="s">
        <v>1282</v>
      </c>
    </row>
    <row r="95" spans="1:20" x14ac:dyDescent="0.25">
      <c r="A95" t="s">
        <v>30</v>
      </c>
      <c r="B95" t="s">
        <v>31</v>
      </c>
      <c r="C95">
        <v>60</v>
      </c>
      <c r="D95">
        <v>9</v>
      </c>
      <c r="E95" t="s">
        <v>1284</v>
      </c>
      <c r="F95">
        <v>315</v>
      </c>
      <c r="G95">
        <v>0</v>
      </c>
      <c r="H95" t="s">
        <v>631</v>
      </c>
      <c r="I95" t="s">
        <v>1285</v>
      </c>
      <c r="J95" t="s">
        <v>306</v>
      </c>
      <c r="K95" t="s">
        <v>23</v>
      </c>
      <c r="L95" t="s">
        <v>24</v>
      </c>
      <c r="M95" t="s">
        <v>1286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1287</v>
      </c>
      <c r="T95" t="s">
        <v>1286</v>
      </c>
    </row>
    <row r="96" spans="1:20" x14ac:dyDescent="0.25">
      <c r="A96" t="s">
        <v>254</v>
      </c>
      <c r="B96" t="s">
        <v>255</v>
      </c>
      <c r="C96">
        <v>120</v>
      </c>
      <c r="D96">
        <v>5</v>
      </c>
      <c r="E96" t="s">
        <v>1288</v>
      </c>
      <c r="F96">
        <v>350</v>
      </c>
      <c r="G96">
        <v>0</v>
      </c>
      <c r="H96" t="s">
        <v>631</v>
      </c>
      <c r="I96" t="s">
        <v>1285</v>
      </c>
      <c r="J96" t="s">
        <v>306</v>
      </c>
      <c r="K96" t="s">
        <v>23</v>
      </c>
      <c r="L96" t="s">
        <v>24</v>
      </c>
      <c r="M96" t="s">
        <v>1289</v>
      </c>
      <c r="N96" t="s">
        <v>23</v>
      </c>
      <c r="O96" t="s">
        <v>307</v>
      </c>
      <c r="P96" t="s">
        <v>26</v>
      </c>
      <c r="Q96" t="s">
        <v>27</v>
      </c>
      <c r="R96" t="s">
        <v>1290</v>
      </c>
      <c r="S96" t="s">
        <v>1291</v>
      </c>
      <c r="T96" t="s">
        <v>1289</v>
      </c>
    </row>
    <row r="97" spans="1:20" x14ac:dyDescent="0.25">
      <c r="A97" t="s">
        <v>254</v>
      </c>
      <c r="B97" t="s">
        <v>255</v>
      </c>
      <c r="C97">
        <v>120</v>
      </c>
      <c r="D97">
        <v>1</v>
      </c>
      <c r="E97" t="s">
        <v>1292</v>
      </c>
      <c r="F97">
        <v>289</v>
      </c>
      <c r="G97">
        <v>20</v>
      </c>
      <c r="H97" t="s">
        <v>47</v>
      </c>
      <c r="I97" t="s">
        <v>1293</v>
      </c>
      <c r="J97" t="s">
        <v>1294</v>
      </c>
      <c r="K97" t="s">
        <v>1295</v>
      </c>
      <c r="L97" t="s">
        <v>1296</v>
      </c>
      <c r="M97" t="s">
        <v>1297</v>
      </c>
      <c r="N97" t="s">
        <v>711</v>
      </c>
      <c r="O97" t="s">
        <v>1298</v>
      </c>
      <c r="P97" t="s">
        <v>635</v>
      </c>
      <c r="Q97" t="s">
        <v>636</v>
      </c>
      <c r="R97" t="s">
        <v>24</v>
      </c>
      <c r="S97" t="s">
        <v>23</v>
      </c>
      <c r="T97" t="s">
        <v>1299</v>
      </c>
    </row>
    <row r="98" spans="1:20" x14ac:dyDescent="0.25">
      <c r="A98" t="s">
        <v>279</v>
      </c>
      <c r="B98" t="s">
        <v>285</v>
      </c>
      <c r="C98">
        <v>139</v>
      </c>
      <c r="D98">
        <v>2</v>
      </c>
      <c r="E98" t="s">
        <v>1292</v>
      </c>
      <c r="F98">
        <v>289</v>
      </c>
      <c r="G98">
        <v>20</v>
      </c>
      <c r="H98" t="s">
        <v>47</v>
      </c>
      <c r="I98" t="s">
        <v>1293</v>
      </c>
      <c r="J98" t="s">
        <v>1294</v>
      </c>
      <c r="K98" t="s">
        <v>1295</v>
      </c>
      <c r="L98" t="s">
        <v>1296</v>
      </c>
      <c r="M98" t="s">
        <v>1297</v>
      </c>
      <c r="N98" t="s">
        <v>711</v>
      </c>
      <c r="O98" t="s">
        <v>1298</v>
      </c>
      <c r="P98" t="s">
        <v>635</v>
      </c>
      <c r="Q98" t="s">
        <v>636</v>
      </c>
      <c r="R98" t="s">
        <v>24</v>
      </c>
      <c r="S98" t="s">
        <v>23</v>
      </c>
      <c r="T98" t="s">
        <v>1299</v>
      </c>
    </row>
    <row r="99" spans="1:20" x14ac:dyDescent="0.25">
      <c r="A99" t="s">
        <v>46</v>
      </c>
      <c r="B99" t="s">
        <v>1105</v>
      </c>
      <c r="C99">
        <v>60</v>
      </c>
      <c r="D99">
        <v>1</v>
      </c>
      <c r="E99" t="s">
        <v>1300</v>
      </c>
      <c r="F99">
        <v>67</v>
      </c>
      <c r="G99">
        <v>7</v>
      </c>
      <c r="H99" t="s">
        <v>47</v>
      </c>
      <c r="I99" t="s">
        <v>1301</v>
      </c>
      <c r="J99" t="s">
        <v>1302</v>
      </c>
      <c r="K99" t="s">
        <v>1303</v>
      </c>
      <c r="L99" t="s">
        <v>1304</v>
      </c>
      <c r="M99" t="s">
        <v>1305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1306</v>
      </c>
    </row>
    <row r="100" spans="1:20" x14ac:dyDescent="0.25">
      <c r="A100" t="s">
        <v>30</v>
      </c>
      <c r="B100" t="s">
        <v>31</v>
      </c>
      <c r="C100">
        <v>60</v>
      </c>
      <c r="D100">
        <v>6</v>
      </c>
      <c r="E100" t="s">
        <v>1307</v>
      </c>
      <c r="F100">
        <v>210</v>
      </c>
      <c r="G100">
        <v>0</v>
      </c>
      <c r="H100" t="s">
        <v>631</v>
      </c>
      <c r="I100" t="s">
        <v>1308</v>
      </c>
      <c r="J100" t="s">
        <v>330</v>
      </c>
      <c r="K100" t="s">
        <v>23</v>
      </c>
      <c r="L100" t="s">
        <v>24</v>
      </c>
      <c r="M100" t="s">
        <v>1309</v>
      </c>
      <c r="N100" t="s">
        <v>23</v>
      </c>
      <c r="O100" t="s">
        <v>32</v>
      </c>
      <c r="P100" t="s">
        <v>26</v>
      </c>
      <c r="Q100" t="s">
        <v>33</v>
      </c>
      <c r="R100" t="s">
        <v>24</v>
      </c>
      <c r="S100" t="s">
        <v>23</v>
      </c>
      <c r="T100" t="s">
        <v>1310</v>
      </c>
    </row>
    <row r="101" spans="1:20" x14ac:dyDescent="0.25">
      <c r="A101" t="s">
        <v>46</v>
      </c>
      <c r="B101" t="s">
        <v>1105</v>
      </c>
      <c r="C101">
        <v>60</v>
      </c>
      <c r="D101">
        <v>1</v>
      </c>
      <c r="E101" t="s">
        <v>1311</v>
      </c>
      <c r="F101">
        <v>67</v>
      </c>
      <c r="G101">
        <v>7</v>
      </c>
      <c r="H101" t="s">
        <v>47</v>
      </c>
      <c r="I101" t="s">
        <v>1312</v>
      </c>
      <c r="J101" t="s">
        <v>1313</v>
      </c>
      <c r="K101" t="s">
        <v>1314</v>
      </c>
      <c r="L101" t="s">
        <v>1315</v>
      </c>
      <c r="M101" t="s">
        <v>1316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1317</v>
      </c>
      <c r="T101" t="s">
        <v>1316</v>
      </c>
    </row>
    <row r="102" spans="1:20" x14ac:dyDescent="0.25">
      <c r="A102" t="s">
        <v>46</v>
      </c>
      <c r="B102" t="s">
        <v>56</v>
      </c>
      <c r="C102">
        <v>80</v>
      </c>
      <c r="D102">
        <v>3</v>
      </c>
      <c r="E102" t="s">
        <v>1318</v>
      </c>
      <c r="F102">
        <v>249</v>
      </c>
      <c r="G102">
        <v>45</v>
      </c>
      <c r="H102" t="s">
        <v>47</v>
      </c>
      <c r="I102" t="s">
        <v>1319</v>
      </c>
      <c r="J102" t="s">
        <v>1320</v>
      </c>
      <c r="K102" t="s">
        <v>1321</v>
      </c>
      <c r="L102" t="s">
        <v>656</v>
      </c>
      <c r="M102" t="s">
        <v>1322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1323</v>
      </c>
      <c r="T102" t="s">
        <v>1324</v>
      </c>
    </row>
    <row r="103" spans="1:20" x14ac:dyDescent="0.25">
      <c r="A103" t="s">
        <v>38</v>
      </c>
      <c r="B103" t="s">
        <v>39</v>
      </c>
      <c r="C103">
        <v>65</v>
      </c>
      <c r="D103">
        <v>10</v>
      </c>
      <c r="E103" t="s">
        <v>1325</v>
      </c>
      <c r="F103">
        <v>435</v>
      </c>
      <c r="G103">
        <v>35</v>
      </c>
      <c r="H103" t="s">
        <v>47</v>
      </c>
      <c r="I103" t="s">
        <v>1326</v>
      </c>
      <c r="J103" t="s">
        <v>1327</v>
      </c>
      <c r="K103" t="s">
        <v>1328</v>
      </c>
      <c r="L103" t="s">
        <v>1329</v>
      </c>
      <c r="M103" t="s">
        <v>1330</v>
      </c>
      <c r="N103" t="s">
        <v>711</v>
      </c>
      <c r="O103" t="s">
        <v>634</v>
      </c>
      <c r="P103" t="s">
        <v>635</v>
      </c>
      <c r="Q103" t="s">
        <v>636</v>
      </c>
      <c r="R103" t="s">
        <v>24</v>
      </c>
      <c r="S103" t="s">
        <v>23</v>
      </c>
      <c r="T103" t="s">
        <v>1331</v>
      </c>
    </row>
    <row r="104" spans="1:20" x14ac:dyDescent="0.25">
      <c r="A104" t="s">
        <v>150</v>
      </c>
      <c r="B104" t="s">
        <v>151</v>
      </c>
      <c r="C104">
        <v>65</v>
      </c>
      <c r="D104">
        <v>5</v>
      </c>
      <c r="E104" t="s">
        <v>1332</v>
      </c>
      <c r="F104">
        <v>435</v>
      </c>
      <c r="G104">
        <v>35</v>
      </c>
      <c r="H104" t="s">
        <v>47</v>
      </c>
      <c r="I104" t="s">
        <v>1333</v>
      </c>
      <c r="J104" t="s">
        <v>1334</v>
      </c>
      <c r="K104" t="s">
        <v>1335</v>
      </c>
      <c r="L104" t="s">
        <v>1336</v>
      </c>
      <c r="M104" t="s">
        <v>1337</v>
      </c>
      <c r="N104" t="s">
        <v>711</v>
      </c>
      <c r="O104" t="s">
        <v>634</v>
      </c>
      <c r="P104" t="s">
        <v>635</v>
      </c>
      <c r="Q104" t="s">
        <v>636</v>
      </c>
      <c r="R104" t="s">
        <v>24</v>
      </c>
      <c r="S104" t="s">
        <v>23</v>
      </c>
      <c r="T104" t="s">
        <v>1338</v>
      </c>
    </row>
    <row r="105" spans="1:20" x14ac:dyDescent="0.25">
      <c r="A105" t="s">
        <v>36</v>
      </c>
      <c r="B105" t="s">
        <v>37</v>
      </c>
      <c r="C105">
        <v>65</v>
      </c>
      <c r="D105">
        <v>5</v>
      </c>
      <c r="E105" t="s">
        <v>1332</v>
      </c>
      <c r="F105">
        <v>435</v>
      </c>
      <c r="G105">
        <v>35</v>
      </c>
      <c r="H105" t="s">
        <v>47</v>
      </c>
      <c r="I105" t="s">
        <v>1333</v>
      </c>
      <c r="J105" t="s">
        <v>1334</v>
      </c>
      <c r="K105" t="s">
        <v>1335</v>
      </c>
      <c r="L105" t="s">
        <v>1336</v>
      </c>
      <c r="M105" t="s">
        <v>1337</v>
      </c>
      <c r="N105" t="s">
        <v>711</v>
      </c>
      <c r="O105" t="s">
        <v>634</v>
      </c>
      <c r="P105" t="s">
        <v>635</v>
      </c>
      <c r="Q105" t="s">
        <v>636</v>
      </c>
      <c r="R105" t="s">
        <v>24</v>
      </c>
      <c r="S105" t="s">
        <v>23</v>
      </c>
      <c r="T105" t="s">
        <v>1338</v>
      </c>
    </row>
    <row r="106" spans="1:20" x14ac:dyDescent="0.25">
      <c r="A106" t="s">
        <v>110</v>
      </c>
      <c r="B106" t="s">
        <v>146</v>
      </c>
      <c r="C106">
        <v>100</v>
      </c>
      <c r="D106">
        <v>1</v>
      </c>
      <c r="E106" t="s">
        <v>1339</v>
      </c>
      <c r="F106">
        <v>270</v>
      </c>
      <c r="G106">
        <v>20</v>
      </c>
      <c r="H106" t="s">
        <v>47</v>
      </c>
      <c r="I106" t="s">
        <v>1340</v>
      </c>
      <c r="J106" t="s">
        <v>1341</v>
      </c>
      <c r="K106" t="s">
        <v>1342</v>
      </c>
      <c r="L106" t="s">
        <v>1343</v>
      </c>
      <c r="M106" t="s">
        <v>1344</v>
      </c>
      <c r="N106" t="s">
        <v>711</v>
      </c>
      <c r="O106" t="s">
        <v>634</v>
      </c>
      <c r="P106" t="s">
        <v>635</v>
      </c>
      <c r="Q106" t="s">
        <v>636</v>
      </c>
      <c r="R106" t="s">
        <v>24</v>
      </c>
      <c r="S106" t="s">
        <v>23</v>
      </c>
      <c r="T106" t="s">
        <v>1345</v>
      </c>
    </row>
    <row r="107" spans="1:20" x14ac:dyDescent="0.25">
      <c r="A107" t="s">
        <v>46</v>
      </c>
      <c r="B107" t="s">
        <v>56</v>
      </c>
      <c r="C107">
        <v>100</v>
      </c>
      <c r="D107">
        <v>1</v>
      </c>
      <c r="E107" t="s">
        <v>1339</v>
      </c>
      <c r="F107">
        <v>270</v>
      </c>
      <c r="G107">
        <v>20</v>
      </c>
      <c r="H107" t="s">
        <v>47</v>
      </c>
      <c r="I107" t="s">
        <v>1340</v>
      </c>
      <c r="J107" t="s">
        <v>1341</v>
      </c>
      <c r="K107" t="s">
        <v>1342</v>
      </c>
      <c r="L107" t="s">
        <v>1343</v>
      </c>
      <c r="M107" t="s">
        <v>1344</v>
      </c>
      <c r="N107" t="s">
        <v>711</v>
      </c>
      <c r="O107" t="s">
        <v>634</v>
      </c>
      <c r="P107" t="s">
        <v>635</v>
      </c>
      <c r="Q107" t="s">
        <v>636</v>
      </c>
      <c r="R107" t="s">
        <v>24</v>
      </c>
      <c r="S107" t="s">
        <v>23</v>
      </c>
      <c r="T107" t="s">
        <v>1345</v>
      </c>
    </row>
    <row r="108" spans="1:20" x14ac:dyDescent="0.25">
      <c r="A108" t="s">
        <v>139</v>
      </c>
      <c r="B108" t="s">
        <v>112</v>
      </c>
      <c r="C108">
        <v>100</v>
      </c>
      <c r="D108">
        <v>1</v>
      </c>
      <c r="E108" t="s">
        <v>1339</v>
      </c>
      <c r="F108">
        <v>270</v>
      </c>
      <c r="G108">
        <v>20</v>
      </c>
      <c r="H108" t="s">
        <v>47</v>
      </c>
      <c r="I108" t="s">
        <v>1340</v>
      </c>
      <c r="J108" t="s">
        <v>1341</v>
      </c>
      <c r="K108" t="s">
        <v>1342</v>
      </c>
      <c r="L108" t="s">
        <v>1343</v>
      </c>
      <c r="M108" t="s">
        <v>1344</v>
      </c>
      <c r="N108" t="s">
        <v>711</v>
      </c>
      <c r="O108" t="s">
        <v>634</v>
      </c>
      <c r="P108" t="s">
        <v>635</v>
      </c>
      <c r="Q108" t="s">
        <v>636</v>
      </c>
      <c r="R108" t="s">
        <v>24</v>
      </c>
      <c r="S108" t="s">
        <v>23</v>
      </c>
      <c r="T108" t="s">
        <v>1345</v>
      </c>
    </row>
    <row r="109" spans="1:20" x14ac:dyDescent="0.25">
      <c r="A109" t="s">
        <v>110</v>
      </c>
      <c r="B109" t="s">
        <v>146</v>
      </c>
      <c r="C109">
        <v>100</v>
      </c>
      <c r="D109">
        <v>1</v>
      </c>
      <c r="E109" t="s">
        <v>1346</v>
      </c>
      <c r="F109">
        <v>270</v>
      </c>
      <c r="G109">
        <v>20</v>
      </c>
      <c r="H109" t="s">
        <v>47</v>
      </c>
      <c r="I109" t="s">
        <v>1347</v>
      </c>
      <c r="J109" t="s">
        <v>1348</v>
      </c>
      <c r="K109" t="s">
        <v>1349</v>
      </c>
      <c r="L109" t="s">
        <v>1350</v>
      </c>
      <c r="M109" t="s">
        <v>1351</v>
      </c>
      <c r="N109" t="s">
        <v>711</v>
      </c>
      <c r="O109" t="s">
        <v>634</v>
      </c>
      <c r="P109" t="s">
        <v>635</v>
      </c>
      <c r="Q109" t="s">
        <v>636</v>
      </c>
      <c r="R109" t="s">
        <v>24</v>
      </c>
      <c r="S109" t="s">
        <v>23</v>
      </c>
      <c r="T109" t="s">
        <v>1352</v>
      </c>
    </row>
    <row r="110" spans="1:20" x14ac:dyDescent="0.25">
      <c r="A110" t="s">
        <v>46</v>
      </c>
      <c r="B110" t="s">
        <v>56</v>
      </c>
      <c r="C110">
        <v>100</v>
      </c>
      <c r="D110">
        <v>1</v>
      </c>
      <c r="E110" t="s">
        <v>1346</v>
      </c>
      <c r="F110">
        <v>270</v>
      </c>
      <c r="G110">
        <v>20</v>
      </c>
      <c r="H110" t="s">
        <v>47</v>
      </c>
      <c r="I110" t="s">
        <v>1347</v>
      </c>
      <c r="J110" t="s">
        <v>1348</v>
      </c>
      <c r="K110" t="s">
        <v>1349</v>
      </c>
      <c r="L110" t="s">
        <v>1350</v>
      </c>
      <c r="M110" t="s">
        <v>1351</v>
      </c>
      <c r="N110" t="s">
        <v>711</v>
      </c>
      <c r="O110" t="s">
        <v>634</v>
      </c>
      <c r="P110" t="s">
        <v>635</v>
      </c>
      <c r="Q110" t="s">
        <v>636</v>
      </c>
      <c r="R110" t="s">
        <v>24</v>
      </c>
      <c r="S110" t="s">
        <v>23</v>
      </c>
      <c r="T110" t="s">
        <v>1352</v>
      </c>
    </row>
    <row r="111" spans="1:20" x14ac:dyDescent="0.25">
      <c r="A111" t="s">
        <v>139</v>
      </c>
      <c r="B111" t="s">
        <v>112</v>
      </c>
      <c r="C111">
        <v>100</v>
      </c>
      <c r="D111">
        <v>1</v>
      </c>
      <c r="E111" t="s">
        <v>1346</v>
      </c>
      <c r="F111">
        <v>270</v>
      </c>
      <c r="G111">
        <v>20</v>
      </c>
      <c r="H111" t="s">
        <v>47</v>
      </c>
      <c r="I111" t="s">
        <v>1347</v>
      </c>
      <c r="J111" t="s">
        <v>1348</v>
      </c>
      <c r="K111" t="s">
        <v>1349</v>
      </c>
      <c r="L111" t="s">
        <v>1350</v>
      </c>
      <c r="M111" t="s">
        <v>1351</v>
      </c>
      <c r="N111" t="s">
        <v>711</v>
      </c>
      <c r="O111" t="s">
        <v>634</v>
      </c>
      <c r="P111" t="s">
        <v>635</v>
      </c>
      <c r="Q111" t="s">
        <v>636</v>
      </c>
      <c r="R111" t="s">
        <v>24</v>
      </c>
      <c r="S111" t="s">
        <v>23</v>
      </c>
      <c r="T111" t="s">
        <v>1352</v>
      </c>
    </row>
    <row r="112" spans="1:20" x14ac:dyDescent="0.25">
      <c r="A112" t="s">
        <v>110</v>
      </c>
      <c r="B112" t="s">
        <v>146</v>
      </c>
      <c r="C112">
        <v>100</v>
      </c>
      <c r="D112">
        <v>1</v>
      </c>
      <c r="E112" t="s">
        <v>1353</v>
      </c>
      <c r="F112">
        <v>250</v>
      </c>
      <c r="G112">
        <v>0</v>
      </c>
      <c r="H112" t="s">
        <v>47</v>
      </c>
      <c r="I112" t="s">
        <v>1354</v>
      </c>
      <c r="J112" t="s">
        <v>1355</v>
      </c>
      <c r="K112" t="s">
        <v>1356</v>
      </c>
      <c r="L112" t="s">
        <v>1357</v>
      </c>
      <c r="M112" t="s">
        <v>1358</v>
      </c>
      <c r="N112" t="s">
        <v>711</v>
      </c>
      <c r="O112" t="s">
        <v>1298</v>
      </c>
      <c r="P112" t="s">
        <v>635</v>
      </c>
      <c r="Q112" t="s">
        <v>636</v>
      </c>
      <c r="R112" t="s">
        <v>24</v>
      </c>
      <c r="S112" t="s">
        <v>23</v>
      </c>
      <c r="T112" t="s">
        <v>1359</v>
      </c>
    </row>
    <row r="113" spans="1:20" x14ac:dyDescent="0.25">
      <c r="A113" t="s">
        <v>46</v>
      </c>
      <c r="B113" t="s">
        <v>56</v>
      </c>
      <c r="C113">
        <v>100</v>
      </c>
      <c r="D113">
        <v>1</v>
      </c>
      <c r="E113" t="s">
        <v>1353</v>
      </c>
      <c r="F113">
        <v>250</v>
      </c>
      <c r="G113">
        <v>0</v>
      </c>
      <c r="H113" t="s">
        <v>47</v>
      </c>
      <c r="I113" t="s">
        <v>1354</v>
      </c>
      <c r="J113" t="s">
        <v>1355</v>
      </c>
      <c r="K113" t="s">
        <v>1356</v>
      </c>
      <c r="L113" t="s">
        <v>1357</v>
      </c>
      <c r="M113" t="s">
        <v>1358</v>
      </c>
      <c r="N113" t="s">
        <v>711</v>
      </c>
      <c r="O113" t="s">
        <v>1298</v>
      </c>
      <c r="P113" t="s">
        <v>635</v>
      </c>
      <c r="Q113" t="s">
        <v>636</v>
      </c>
      <c r="R113" t="s">
        <v>24</v>
      </c>
      <c r="S113" t="s">
        <v>23</v>
      </c>
      <c r="T113" t="s">
        <v>1359</v>
      </c>
    </row>
    <row r="114" spans="1:20" x14ac:dyDescent="0.25">
      <c r="A114" t="s">
        <v>139</v>
      </c>
      <c r="B114" t="s">
        <v>112</v>
      </c>
      <c r="C114">
        <v>100</v>
      </c>
      <c r="D114">
        <v>1</v>
      </c>
      <c r="E114" t="s">
        <v>1353</v>
      </c>
      <c r="F114">
        <v>250</v>
      </c>
      <c r="G114">
        <v>0</v>
      </c>
      <c r="H114" t="s">
        <v>47</v>
      </c>
      <c r="I114" t="s">
        <v>1354</v>
      </c>
      <c r="J114" t="s">
        <v>1355</v>
      </c>
      <c r="K114" t="s">
        <v>1356</v>
      </c>
      <c r="L114" t="s">
        <v>1357</v>
      </c>
      <c r="M114" t="s">
        <v>1358</v>
      </c>
      <c r="N114" t="s">
        <v>711</v>
      </c>
      <c r="O114" t="s">
        <v>1298</v>
      </c>
      <c r="P114" t="s">
        <v>635</v>
      </c>
      <c r="Q114" t="s">
        <v>636</v>
      </c>
      <c r="R114" t="s">
        <v>24</v>
      </c>
      <c r="S114" t="s">
        <v>23</v>
      </c>
      <c r="T114" t="s">
        <v>1359</v>
      </c>
    </row>
    <row r="115" spans="1:20" x14ac:dyDescent="0.25">
      <c r="A115" t="s">
        <v>30</v>
      </c>
      <c r="B115" t="s">
        <v>31</v>
      </c>
      <c r="C115">
        <v>60</v>
      </c>
      <c r="D115">
        <v>6</v>
      </c>
      <c r="E115" t="s">
        <v>1360</v>
      </c>
      <c r="F115">
        <v>210</v>
      </c>
      <c r="G115">
        <v>0</v>
      </c>
      <c r="H115" t="s">
        <v>631</v>
      </c>
      <c r="I115" t="s">
        <v>1361</v>
      </c>
      <c r="J115" t="s">
        <v>328</v>
      </c>
      <c r="K115" t="s">
        <v>23</v>
      </c>
      <c r="L115" t="s">
        <v>24</v>
      </c>
      <c r="M115" t="s">
        <v>1362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23</v>
      </c>
      <c r="T115" t="s">
        <v>1362</v>
      </c>
    </row>
    <row r="116" spans="1:20" x14ac:dyDescent="0.25">
      <c r="A116" t="s">
        <v>152</v>
      </c>
      <c r="B116" t="s">
        <v>153</v>
      </c>
      <c r="C116">
        <v>65</v>
      </c>
      <c r="D116">
        <v>3</v>
      </c>
      <c r="E116" t="s">
        <v>1360</v>
      </c>
      <c r="F116">
        <v>435</v>
      </c>
      <c r="G116">
        <v>35</v>
      </c>
      <c r="H116" t="s">
        <v>47</v>
      </c>
      <c r="I116" t="s">
        <v>1363</v>
      </c>
      <c r="J116" t="s">
        <v>1364</v>
      </c>
      <c r="K116" t="s">
        <v>1365</v>
      </c>
      <c r="L116" t="s">
        <v>1366</v>
      </c>
      <c r="M116" t="s">
        <v>1367</v>
      </c>
      <c r="N116" t="s">
        <v>711</v>
      </c>
      <c r="O116" t="s">
        <v>634</v>
      </c>
      <c r="P116" t="s">
        <v>635</v>
      </c>
      <c r="Q116" t="s">
        <v>636</v>
      </c>
      <c r="R116" t="s">
        <v>24</v>
      </c>
      <c r="S116" t="s">
        <v>23</v>
      </c>
      <c r="T116" t="s">
        <v>1362</v>
      </c>
    </row>
    <row r="117" spans="1:20" x14ac:dyDescent="0.25">
      <c r="A117" t="s">
        <v>36</v>
      </c>
      <c r="B117" t="s">
        <v>37</v>
      </c>
      <c r="C117">
        <v>65</v>
      </c>
      <c r="D117">
        <v>2</v>
      </c>
      <c r="E117" t="s">
        <v>1360</v>
      </c>
      <c r="F117">
        <v>435</v>
      </c>
      <c r="G117">
        <v>35</v>
      </c>
      <c r="H117" t="s">
        <v>47</v>
      </c>
      <c r="I117" t="s">
        <v>1363</v>
      </c>
      <c r="J117" t="s">
        <v>1364</v>
      </c>
      <c r="K117" t="s">
        <v>1365</v>
      </c>
      <c r="L117" t="s">
        <v>1366</v>
      </c>
      <c r="M117" t="s">
        <v>1367</v>
      </c>
      <c r="N117" t="s">
        <v>711</v>
      </c>
      <c r="O117" t="s">
        <v>634</v>
      </c>
      <c r="P117" t="s">
        <v>635</v>
      </c>
      <c r="Q117" t="s">
        <v>636</v>
      </c>
      <c r="R117" t="s">
        <v>24</v>
      </c>
      <c r="S117" t="s">
        <v>23</v>
      </c>
      <c r="T117" t="s">
        <v>1362</v>
      </c>
    </row>
    <row r="118" spans="1:20" x14ac:dyDescent="0.25">
      <c r="A118" t="s">
        <v>150</v>
      </c>
      <c r="B118" t="s">
        <v>151</v>
      </c>
      <c r="C118">
        <v>65</v>
      </c>
      <c r="D118">
        <v>3</v>
      </c>
      <c r="E118" t="s">
        <v>1360</v>
      </c>
      <c r="F118">
        <v>435</v>
      </c>
      <c r="G118">
        <v>35</v>
      </c>
      <c r="H118" t="s">
        <v>47</v>
      </c>
      <c r="I118" t="s">
        <v>1363</v>
      </c>
      <c r="J118" t="s">
        <v>1364</v>
      </c>
      <c r="K118" t="s">
        <v>1365</v>
      </c>
      <c r="L118" t="s">
        <v>1366</v>
      </c>
      <c r="M118" t="s">
        <v>1367</v>
      </c>
      <c r="N118" t="s">
        <v>711</v>
      </c>
      <c r="O118" t="s">
        <v>634</v>
      </c>
      <c r="P118" t="s">
        <v>635</v>
      </c>
      <c r="Q118" t="s">
        <v>636</v>
      </c>
      <c r="R118" t="s">
        <v>24</v>
      </c>
      <c r="S118" t="s">
        <v>23</v>
      </c>
      <c r="T118" t="s">
        <v>1362</v>
      </c>
    </row>
    <row r="119" spans="1:20" x14ac:dyDescent="0.25">
      <c r="A119" t="s">
        <v>38</v>
      </c>
      <c r="B119" t="s">
        <v>39</v>
      </c>
      <c r="C119">
        <v>65</v>
      </c>
      <c r="D119">
        <v>2</v>
      </c>
      <c r="E119" t="s">
        <v>1360</v>
      </c>
      <c r="F119">
        <v>435</v>
      </c>
      <c r="G119">
        <v>35</v>
      </c>
      <c r="H119" t="s">
        <v>47</v>
      </c>
      <c r="I119" t="s">
        <v>1363</v>
      </c>
      <c r="J119" t="s">
        <v>1364</v>
      </c>
      <c r="K119" t="s">
        <v>1365</v>
      </c>
      <c r="L119" t="s">
        <v>1366</v>
      </c>
      <c r="M119" t="s">
        <v>1367</v>
      </c>
      <c r="N119" t="s">
        <v>711</v>
      </c>
      <c r="O119" t="s">
        <v>634</v>
      </c>
      <c r="P119" t="s">
        <v>635</v>
      </c>
      <c r="Q119" t="s">
        <v>636</v>
      </c>
      <c r="R119" t="s">
        <v>24</v>
      </c>
      <c r="S119" t="s">
        <v>23</v>
      </c>
      <c r="T119" t="s">
        <v>1362</v>
      </c>
    </row>
    <row r="120" spans="1:20" x14ac:dyDescent="0.25">
      <c r="A120" t="s">
        <v>110</v>
      </c>
      <c r="B120" t="s">
        <v>146</v>
      </c>
      <c r="C120">
        <v>100</v>
      </c>
      <c r="D120">
        <v>1</v>
      </c>
      <c r="E120" t="s">
        <v>1368</v>
      </c>
      <c r="F120">
        <v>520</v>
      </c>
      <c r="G120">
        <v>20</v>
      </c>
      <c r="H120" t="s">
        <v>47</v>
      </c>
      <c r="I120" t="s">
        <v>1369</v>
      </c>
      <c r="J120" t="s">
        <v>1370</v>
      </c>
      <c r="K120" t="s">
        <v>1371</v>
      </c>
      <c r="L120" t="s">
        <v>1372</v>
      </c>
      <c r="M120" t="s">
        <v>1373</v>
      </c>
      <c r="N120" t="s">
        <v>711</v>
      </c>
      <c r="O120" t="s">
        <v>634</v>
      </c>
      <c r="P120" t="s">
        <v>635</v>
      </c>
      <c r="Q120" t="s">
        <v>636</v>
      </c>
      <c r="R120" t="s">
        <v>24</v>
      </c>
      <c r="S120" t="s">
        <v>23</v>
      </c>
      <c r="T120" t="s">
        <v>1373</v>
      </c>
    </row>
    <row r="121" spans="1:20" x14ac:dyDescent="0.25">
      <c r="A121" t="s">
        <v>46</v>
      </c>
      <c r="B121" t="s">
        <v>56</v>
      </c>
      <c r="C121">
        <v>100</v>
      </c>
      <c r="D121">
        <v>4</v>
      </c>
      <c r="E121" t="s">
        <v>1368</v>
      </c>
      <c r="F121">
        <v>520</v>
      </c>
      <c r="G121">
        <v>20</v>
      </c>
      <c r="H121" t="s">
        <v>47</v>
      </c>
      <c r="I121" t="s">
        <v>1369</v>
      </c>
      <c r="J121" t="s">
        <v>1370</v>
      </c>
      <c r="K121" t="s">
        <v>1371</v>
      </c>
      <c r="L121" t="s">
        <v>1372</v>
      </c>
      <c r="M121" t="s">
        <v>1373</v>
      </c>
      <c r="N121" t="s">
        <v>711</v>
      </c>
      <c r="O121" t="s">
        <v>634</v>
      </c>
      <c r="P121" t="s">
        <v>635</v>
      </c>
      <c r="Q121" t="s">
        <v>636</v>
      </c>
      <c r="R121" t="s">
        <v>24</v>
      </c>
      <c r="S121" t="s">
        <v>23</v>
      </c>
      <c r="T121" t="s">
        <v>1373</v>
      </c>
    </row>
    <row r="122" spans="1:20" x14ac:dyDescent="0.25">
      <c r="A122" t="s">
        <v>139</v>
      </c>
      <c r="B122" t="s">
        <v>112</v>
      </c>
      <c r="C122">
        <v>100</v>
      </c>
      <c r="D122">
        <v>1</v>
      </c>
      <c r="E122" t="s">
        <v>1368</v>
      </c>
      <c r="F122">
        <v>520</v>
      </c>
      <c r="G122">
        <v>20</v>
      </c>
      <c r="H122" t="s">
        <v>47</v>
      </c>
      <c r="I122" t="s">
        <v>1369</v>
      </c>
      <c r="J122" t="s">
        <v>1370</v>
      </c>
      <c r="K122" t="s">
        <v>1371</v>
      </c>
      <c r="L122" t="s">
        <v>1372</v>
      </c>
      <c r="M122" t="s">
        <v>1373</v>
      </c>
      <c r="N122" t="s">
        <v>711</v>
      </c>
      <c r="O122" t="s">
        <v>634</v>
      </c>
      <c r="P122" t="s">
        <v>635</v>
      </c>
      <c r="Q122" t="s">
        <v>636</v>
      </c>
      <c r="R122" t="s">
        <v>24</v>
      </c>
      <c r="S122" t="s">
        <v>23</v>
      </c>
      <c r="T122" t="s">
        <v>1373</v>
      </c>
    </row>
    <row r="123" spans="1:20" x14ac:dyDescent="0.25">
      <c r="A123" t="s">
        <v>139</v>
      </c>
      <c r="B123" t="s">
        <v>112</v>
      </c>
      <c r="C123">
        <v>100</v>
      </c>
      <c r="D123">
        <v>2</v>
      </c>
      <c r="E123" t="s">
        <v>1374</v>
      </c>
      <c r="F123">
        <v>530</v>
      </c>
      <c r="G123">
        <v>30</v>
      </c>
      <c r="H123" t="s">
        <v>47</v>
      </c>
      <c r="I123" t="s">
        <v>1375</v>
      </c>
      <c r="J123" t="s">
        <v>1376</v>
      </c>
      <c r="K123" t="s">
        <v>1377</v>
      </c>
      <c r="L123" t="s">
        <v>1378</v>
      </c>
      <c r="M123" t="s">
        <v>1379</v>
      </c>
      <c r="N123" t="s">
        <v>711</v>
      </c>
      <c r="O123" t="s">
        <v>634</v>
      </c>
      <c r="P123" t="s">
        <v>635</v>
      </c>
      <c r="Q123" t="s">
        <v>636</v>
      </c>
      <c r="R123" t="s">
        <v>24</v>
      </c>
      <c r="S123" t="s">
        <v>23</v>
      </c>
      <c r="T123" t="s">
        <v>1380</v>
      </c>
    </row>
    <row r="124" spans="1:20" x14ac:dyDescent="0.25">
      <c r="A124" t="s">
        <v>110</v>
      </c>
      <c r="B124" t="s">
        <v>146</v>
      </c>
      <c r="C124">
        <v>100</v>
      </c>
      <c r="D124">
        <v>2</v>
      </c>
      <c r="E124" t="s">
        <v>1374</v>
      </c>
      <c r="F124">
        <v>530</v>
      </c>
      <c r="G124">
        <v>30</v>
      </c>
      <c r="H124" t="s">
        <v>47</v>
      </c>
      <c r="I124" t="s">
        <v>1375</v>
      </c>
      <c r="J124" t="s">
        <v>1376</v>
      </c>
      <c r="K124" t="s">
        <v>1377</v>
      </c>
      <c r="L124" t="s">
        <v>1378</v>
      </c>
      <c r="M124" t="s">
        <v>1379</v>
      </c>
      <c r="N124" t="s">
        <v>711</v>
      </c>
      <c r="O124" t="s">
        <v>634</v>
      </c>
      <c r="P124" t="s">
        <v>635</v>
      </c>
      <c r="Q124" t="s">
        <v>636</v>
      </c>
      <c r="R124" t="s">
        <v>24</v>
      </c>
      <c r="S124" t="s">
        <v>23</v>
      </c>
      <c r="T124" t="s">
        <v>1380</v>
      </c>
    </row>
    <row r="125" spans="1:20" x14ac:dyDescent="0.25">
      <c r="A125" t="s">
        <v>46</v>
      </c>
      <c r="B125" t="s">
        <v>56</v>
      </c>
      <c r="C125">
        <v>100</v>
      </c>
      <c r="D125">
        <v>2</v>
      </c>
      <c r="E125" t="s">
        <v>1374</v>
      </c>
      <c r="F125">
        <v>530</v>
      </c>
      <c r="G125">
        <v>30</v>
      </c>
      <c r="H125" t="s">
        <v>47</v>
      </c>
      <c r="I125" t="s">
        <v>1375</v>
      </c>
      <c r="J125" t="s">
        <v>1376</v>
      </c>
      <c r="K125" t="s">
        <v>1377</v>
      </c>
      <c r="L125" t="s">
        <v>1378</v>
      </c>
      <c r="M125" t="s">
        <v>1379</v>
      </c>
      <c r="N125" t="s">
        <v>711</v>
      </c>
      <c r="O125" t="s">
        <v>634</v>
      </c>
      <c r="P125" t="s">
        <v>635</v>
      </c>
      <c r="Q125" t="s">
        <v>636</v>
      </c>
      <c r="R125" t="s">
        <v>24</v>
      </c>
      <c r="S125" t="s">
        <v>23</v>
      </c>
      <c r="T125" t="s">
        <v>1380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1381</v>
      </c>
      <c r="F126">
        <v>130</v>
      </c>
      <c r="G126">
        <v>30</v>
      </c>
      <c r="H126" t="s">
        <v>47</v>
      </c>
      <c r="I126" t="s">
        <v>1382</v>
      </c>
      <c r="J126" t="s">
        <v>1383</v>
      </c>
      <c r="K126" t="s">
        <v>1342</v>
      </c>
      <c r="L126" t="s">
        <v>1384</v>
      </c>
      <c r="M126" t="s">
        <v>1385</v>
      </c>
      <c r="N126" t="s">
        <v>711</v>
      </c>
      <c r="O126" t="s">
        <v>634</v>
      </c>
      <c r="P126" t="s">
        <v>635</v>
      </c>
      <c r="Q126" t="s">
        <v>636</v>
      </c>
      <c r="R126" t="s">
        <v>24</v>
      </c>
      <c r="S126" t="s">
        <v>23</v>
      </c>
      <c r="T126" t="s">
        <v>1386</v>
      </c>
    </row>
    <row r="127" spans="1:20" x14ac:dyDescent="0.25">
      <c r="A127" t="s">
        <v>139</v>
      </c>
      <c r="B127" t="s">
        <v>112</v>
      </c>
      <c r="C127">
        <v>100</v>
      </c>
      <c r="D127">
        <v>1</v>
      </c>
      <c r="E127" t="s">
        <v>1381</v>
      </c>
      <c r="F127">
        <v>130</v>
      </c>
      <c r="G127">
        <v>30</v>
      </c>
      <c r="H127" t="s">
        <v>47</v>
      </c>
      <c r="I127" t="s">
        <v>1382</v>
      </c>
      <c r="J127" t="s">
        <v>1383</v>
      </c>
      <c r="K127" t="s">
        <v>1342</v>
      </c>
      <c r="L127" t="s">
        <v>1384</v>
      </c>
      <c r="M127" t="s">
        <v>1385</v>
      </c>
      <c r="N127" t="s">
        <v>711</v>
      </c>
      <c r="O127" t="s">
        <v>634</v>
      </c>
      <c r="P127" t="s">
        <v>635</v>
      </c>
      <c r="Q127" t="s">
        <v>636</v>
      </c>
      <c r="R127" t="s">
        <v>24</v>
      </c>
      <c r="S127" t="s">
        <v>23</v>
      </c>
      <c r="T127" t="s">
        <v>1386</v>
      </c>
    </row>
    <row r="128" spans="1:20" x14ac:dyDescent="0.25">
      <c r="A128" t="s">
        <v>30</v>
      </c>
      <c r="B128" t="s">
        <v>31</v>
      </c>
      <c r="C128">
        <v>60</v>
      </c>
      <c r="D128">
        <v>3</v>
      </c>
      <c r="E128" t="s">
        <v>1387</v>
      </c>
      <c r="F128">
        <v>111</v>
      </c>
      <c r="G128">
        <v>6</v>
      </c>
      <c r="H128" t="s">
        <v>631</v>
      </c>
      <c r="I128" t="s">
        <v>1388</v>
      </c>
      <c r="J128" t="s">
        <v>65</v>
      </c>
      <c r="K128" t="s">
        <v>23</v>
      </c>
      <c r="L128" t="s">
        <v>24</v>
      </c>
      <c r="M128" t="s">
        <v>1386</v>
      </c>
      <c r="N128" t="s">
        <v>23</v>
      </c>
      <c r="O128" t="s">
        <v>32</v>
      </c>
      <c r="P128" t="s">
        <v>26</v>
      </c>
      <c r="Q128" t="s">
        <v>33</v>
      </c>
      <c r="R128" t="s">
        <v>24</v>
      </c>
      <c r="S128" t="s">
        <v>1389</v>
      </c>
      <c r="T128" t="s">
        <v>1390</v>
      </c>
    </row>
    <row r="129" spans="1:20" x14ac:dyDescent="0.25">
      <c r="A129" t="s">
        <v>709</v>
      </c>
      <c r="B129" t="s">
        <v>710</v>
      </c>
      <c r="C129">
        <v>0</v>
      </c>
      <c r="D129">
        <v>1</v>
      </c>
      <c r="E129" t="s">
        <v>1391</v>
      </c>
      <c r="F129">
        <v>205</v>
      </c>
      <c r="G129">
        <v>0</v>
      </c>
      <c r="H129" t="s">
        <v>631</v>
      </c>
      <c r="I129" t="s">
        <v>1392</v>
      </c>
      <c r="J129" t="s">
        <v>334</v>
      </c>
      <c r="K129" t="s">
        <v>23</v>
      </c>
      <c r="L129" t="s">
        <v>24</v>
      </c>
      <c r="M129" t="s">
        <v>1390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1390</v>
      </c>
    </row>
    <row r="130" spans="1:20" x14ac:dyDescent="0.25">
      <c r="A130" t="s">
        <v>110</v>
      </c>
      <c r="B130" t="s">
        <v>146</v>
      </c>
      <c r="C130">
        <v>120</v>
      </c>
      <c r="D130">
        <v>1</v>
      </c>
      <c r="E130" t="s">
        <v>1391</v>
      </c>
      <c r="F130">
        <v>205</v>
      </c>
      <c r="G130">
        <v>0</v>
      </c>
      <c r="H130" t="s">
        <v>631</v>
      </c>
      <c r="I130" t="s">
        <v>1392</v>
      </c>
      <c r="J130" t="s">
        <v>334</v>
      </c>
      <c r="K130" t="s">
        <v>23</v>
      </c>
      <c r="L130" t="s">
        <v>24</v>
      </c>
      <c r="M130" t="s">
        <v>1390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23</v>
      </c>
      <c r="T130" t="s">
        <v>1390</v>
      </c>
    </row>
    <row r="131" spans="1:20" x14ac:dyDescent="0.25">
      <c r="A131" t="s">
        <v>30</v>
      </c>
      <c r="B131" t="s">
        <v>31</v>
      </c>
      <c r="C131">
        <v>60</v>
      </c>
      <c r="D131">
        <v>3</v>
      </c>
      <c r="E131" t="s">
        <v>1391</v>
      </c>
      <c r="F131">
        <v>205</v>
      </c>
      <c r="G131">
        <v>0</v>
      </c>
      <c r="H131" t="s">
        <v>631</v>
      </c>
      <c r="I131" t="s">
        <v>1392</v>
      </c>
      <c r="J131" t="s">
        <v>334</v>
      </c>
      <c r="K131" t="s">
        <v>23</v>
      </c>
      <c r="L131" t="s">
        <v>24</v>
      </c>
      <c r="M131" t="s">
        <v>1390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1390</v>
      </c>
    </row>
    <row r="132" spans="1:20" x14ac:dyDescent="0.25">
      <c r="A132" t="s">
        <v>115</v>
      </c>
      <c r="B132" t="s">
        <v>116</v>
      </c>
      <c r="C132">
        <v>35</v>
      </c>
      <c r="D132">
        <v>8</v>
      </c>
      <c r="E132" t="s">
        <v>1393</v>
      </c>
      <c r="F132">
        <v>333</v>
      </c>
      <c r="G132">
        <v>45</v>
      </c>
      <c r="H132" t="s">
        <v>47</v>
      </c>
      <c r="I132" t="s">
        <v>1394</v>
      </c>
      <c r="J132" t="s">
        <v>1395</v>
      </c>
      <c r="K132" t="s">
        <v>1396</v>
      </c>
      <c r="L132" t="s">
        <v>981</v>
      </c>
      <c r="M132" t="s">
        <v>1397</v>
      </c>
      <c r="N132" t="s">
        <v>23</v>
      </c>
      <c r="O132" t="s">
        <v>63</v>
      </c>
      <c r="P132" t="s">
        <v>54</v>
      </c>
      <c r="Q132" t="s">
        <v>55</v>
      </c>
      <c r="R132" t="s">
        <v>24</v>
      </c>
      <c r="S132" t="s">
        <v>1398</v>
      </c>
      <c r="T132" t="s">
        <v>1390</v>
      </c>
    </row>
    <row r="133" spans="1:20" x14ac:dyDescent="0.25">
      <c r="A133" t="s">
        <v>30</v>
      </c>
      <c r="B133" t="s">
        <v>31</v>
      </c>
      <c r="C133">
        <v>60</v>
      </c>
      <c r="D133">
        <v>3</v>
      </c>
      <c r="E133" t="s">
        <v>1399</v>
      </c>
      <c r="F133">
        <v>195</v>
      </c>
      <c r="G133">
        <v>0</v>
      </c>
      <c r="H133" t="s">
        <v>631</v>
      </c>
      <c r="I133" t="s">
        <v>1400</v>
      </c>
      <c r="J133" t="s">
        <v>314</v>
      </c>
      <c r="K133" t="s">
        <v>23</v>
      </c>
      <c r="L133" t="s">
        <v>24</v>
      </c>
      <c r="M133" t="s">
        <v>1401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1401</v>
      </c>
    </row>
    <row r="134" spans="1:20" x14ac:dyDescent="0.25">
      <c r="A134" t="s">
        <v>186</v>
      </c>
      <c r="B134" t="s">
        <v>187</v>
      </c>
      <c r="C134">
        <v>65</v>
      </c>
      <c r="D134">
        <v>2</v>
      </c>
      <c r="E134" t="s">
        <v>1399</v>
      </c>
      <c r="F134">
        <v>195</v>
      </c>
      <c r="G134">
        <v>0</v>
      </c>
      <c r="H134" t="s">
        <v>631</v>
      </c>
      <c r="I134" t="s">
        <v>1400</v>
      </c>
      <c r="J134" t="s">
        <v>314</v>
      </c>
      <c r="K134" t="s">
        <v>23</v>
      </c>
      <c r="L134" t="s">
        <v>24</v>
      </c>
      <c r="M134" t="s">
        <v>1401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23</v>
      </c>
      <c r="T134" t="s">
        <v>1401</v>
      </c>
    </row>
    <row r="135" spans="1:20" x14ac:dyDescent="0.25">
      <c r="A135" t="s">
        <v>42</v>
      </c>
      <c r="B135" t="s">
        <v>43</v>
      </c>
      <c r="C135">
        <v>50</v>
      </c>
      <c r="D135">
        <v>1</v>
      </c>
      <c r="E135" t="s">
        <v>1402</v>
      </c>
      <c r="F135">
        <v>160</v>
      </c>
      <c r="G135">
        <v>30</v>
      </c>
      <c r="H135" t="s">
        <v>47</v>
      </c>
      <c r="I135" t="s">
        <v>1403</v>
      </c>
      <c r="J135" t="s">
        <v>1404</v>
      </c>
      <c r="K135" t="s">
        <v>1093</v>
      </c>
      <c r="L135" t="s">
        <v>1405</v>
      </c>
      <c r="M135" t="s">
        <v>1406</v>
      </c>
      <c r="N135" t="s">
        <v>711</v>
      </c>
      <c r="O135" t="s">
        <v>634</v>
      </c>
      <c r="P135" t="s">
        <v>635</v>
      </c>
      <c r="Q135" t="s">
        <v>636</v>
      </c>
      <c r="R135" t="s">
        <v>24</v>
      </c>
      <c r="S135" t="s">
        <v>23</v>
      </c>
      <c r="T135" t="s">
        <v>1407</v>
      </c>
    </row>
    <row r="136" spans="1:20" x14ac:dyDescent="0.25">
      <c r="A136" t="s">
        <v>139</v>
      </c>
      <c r="B136" t="s">
        <v>112</v>
      </c>
      <c r="C136">
        <v>100</v>
      </c>
      <c r="D136">
        <v>1</v>
      </c>
      <c r="E136" t="s">
        <v>1402</v>
      </c>
      <c r="F136">
        <v>160</v>
      </c>
      <c r="G136">
        <v>30</v>
      </c>
      <c r="H136" t="s">
        <v>47</v>
      </c>
      <c r="I136" t="s">
        <v>1403</v>
      </c>
      <c r="J136" t="s">
        <v>1404</v>
      </c>
      <c r="K136" t="s">
        <v>1093</v>
      </c>
      <c r="L136" t="s">
        <v>1405</v>
      </c>
      <c r="M136" t="s">
        <v>1406</v>
      </c>
      <c r="N136" t="s">
        <v>711</v>
      </c>
      <c r="O136" t="s">
        <v>634</v>
      </c>
      <c r="P136" t="s">
        <v>635</v>
      </c>
      <c r="Q136" t="s">
        <v>636</v>
      </c>
      <c r="R136" t="s">
        <v>24</v>
      </c>
      <c r="S136" t="s">
        <v>23</v>
      </c>
      <c r="T136" t="s">
        <v>1407</v>
      </c>
    </row>
    <row r="137" spans="1:20" x14ac:dyDescent="0.25">
      <c r="A137" t="s">
        <v>30</v>
      </c>
      <c r="B137" t="s">
        <v>31</v>
      </c>
      <c r="C137">
        <v>60</v>
      </c>
      <c r="D137">
        <v>3</v>
      </c>
      <c r="E137" t="s">
        <v>1408</v>
      </c>
      <c r="F137">
        <v>150</v>
      </c>
      <c r="G137">
        <v>6</v>
      </c>
      <c r="H137" t="s">
        <v>631</v>
      </c>
      <c r="I137" t="s">
        <v>1409</v>
      </c>
      <c r="J137" t="s">
        <v>65</v>
      </c>
      <c r="K137" t="s">
        <v>23</v>
      </c>
      <c r="L137" t="s">
        <v>24</v>
      </c>
      <c r="M137" t="s">
        <v>1410</v>
      </c>
      <c r="N137" t="s">
        <v>23</v>
      </c>
      <c r="O137" t="s">
        <v>32</v>
      </c>
      <c r="P137" t="s">
        <v>26</v>
      </c>
      <c r="Q137" t="s">
        <v>33</v>
      </c>
      <c r="R137" t="s">
        <v>24</v>
      </c>
      <c r="S137" t="s">
        <v>23</v>
      </c>
      <c r="T137" t="s">
        <v>1411</v>
      </c>
    </row>
    <row r="138" spans="1:20" x14ac:dyDescent="0.25">
      <c r="A138" t="s">
        <v>186</v>
      </c>
      <c r="B138" t="s">
        <v>187</v>
      </c>
      <c r="C138">
        <v>65</v>
      </c>
      <c r="D138">
        <v>1</v>
      </c>
      <c r="E138" t="s">
        <v>1408</v>
      </c>
      <c r="F138">
        <v>150</v>
      </c>
      <c r="G138">
        <v>6</v>
      </c>
      <c r="H138" t="s">
        <v>631</v>
      </c>
      <c r="I138" t="s">
        <v>1409</v>
      </c>
      <c r="J138" t="s">
        <v>65</v>
      </c>
      <c r="K138" t="s">
        <v>23</v>
      </c>
      <c r="L138" t="s">
        <v>24</v>
      </c>
      <c r="M138" t="s">
        <v>1410</v>
      </c>
      <c r="N138" t="s">
        <v>23</v>
      </c>
      <c r="O138" t="s">
        <v>32</v>
      </c>
      <c r="P138" t="s">
        <v>26</v>
      </c>
      <c r="Q138" t="s">
        <v>33</v>
      </c>
      <c r="R138" t="s">
        <v>24</v>
      </c>
      <c r="S138" t="s">
        <v>23</v>
      </c>
      <c r="T138" t="s">
        <v>1411</v>
      </c>
    </row>
    <row r="139" spans="1:20" x14ac:dyDescent="0.25">
      <c r="A139" t="s">
        <v>51</v>
      </c>
      <c r="B139" t="s">
        <v>52</v>
      </c>
      <c r="C139">
        <v>60</v>
      </c>
      <c r="D139">
        <v>1</v>
      </c>
      <c r="E139" t="s">
        <v>1412</v>
      </c>
      <c r="F139">
        <v>67</v>
      </c>
      <c r="G139">
        <v>7</v>
      </c>
      <c r="H139" t="s">
        <v>47</v>
      </c>
      <c r="I139" t="s">
        <v>1413</v>
      </c>
      <c r="J139" t="s">
        <v>1414</v>
      </c>
      <c r="K139" t="s">
        <v>1415</v>
      </c>
      <c r="L139" t="s">
        <v>1416</v>
      </c>
      <c r="M139" t="s">
        <v>1417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1418</v>
      </c>
      <c r="T139" t="s">
        <v>1417</v>
      </c>
    </row>
    <row r="140" spans="1:20" x14ac:dyDescent="0.25">
      <c r="A140" t="s">
        <v>42</v>
      </c>
      <c r="B140" t="s">
        <v>43</v>
      </c>
      <c r="C140">
        <v>66.666666666666671</v>
      </c>
      <c r="D140">
        <v>9</v>
      </c>
      <c r="E140" t="s">
        <v>1419</v>
      </c>
      <c r="F140">
        <v>315</v>
      </c>
      <c r="G140">
        <v>0</v>
      </c>
      <c r="H140" t="s">
        <v>631</v>
      </c>
      <c r="I140" t="s">
        <v>693</v>
      </c>
      <c r="J140" t="s">
        <v>346</v>
      </c>
      <c r="K140" t="s">
        <v>23</v>
      </c>
      <c r="L140" t="s">
        <v>24</v>
      </c>
      <c r="M140" t="s">
        <v>1420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1420</v>
      </c>
    </row>
    <row r="141" spans="1:20" x14ac:dyDescent="0.25">
      <c r="A141" t="s">
        <v>30</v>
      </c>
      <c r="B141" t="s">
        <v>31</v>
      </c>
      <c r="C141">
        <v>60</v>
      </c>
      <c r="D141">
        <v>3</v>
      </c>
      <c r="E141" t="s">
        <v>1421</v>
      </c>
      <c r="F141">
        <v>111</v>
      </c>
      <c r="G141">
        <v>6</v>
      </c>
      <c r="H141" t="s">
        <v>631</v>
      </c>
      <c r="I141" t="s">
        <v>1422</v>
      </c>
      <c r="J141" t="s">
        <v>1423</v>
      </c>
      <c r="K141" t="s">
        <v>23</v>
      </c>
      <c r="L141" t="s">
        <v>24</v>
      </c>
      <c r="M141" t="s">
        <v>1424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1425</v>
      </c>
      <c r="T141" t="s">
        <v>1424</v>
      </c>
    </row>
    <row r="142" spans="1:20" x14ac:dyDescent="0.25">
      <c r="A142" t="s">
        <v>30</v>
      </c>
      <c r="B142" t="s">
        <v>31</v>
      </c>
      <c r="C142">
        <v>43</v>
      </c>
      <c r="D142">
        <v>2</v>
      </c>
      <c r="E142" t="s">
        <v>1426</v>
      </c>
      <c r="F142">
        <v>186</v>
      </c>
      <c r="G142">
        <v>45</v>
      </c>
      <c r="H142" t="s">
        <v>47</v>
      </c>
      <c r="I142" t="s">
        <v>1427</v>
      </c>
      <c r="J142" t="s">
        <v>1428</v>
      </c>
      <c r="K142" t="s">
        <v>1429</v>
      </c>
      <c r="L142" t="s">
        <v>1224</v>
      </c>
      <c r="M142" t="s">
        <v>1430</v>
      </c>
      <c r="N142" t="s">
        <v>23</v>
      </c>
      <c r="O142" t="s">
        <v>63</v>
      </c>
      <c r="P142" t="s">
        <v>54</v>
      </c>
      <c r="Q142" t="s">
        <v>55</v>
      </c>
      <c r="R142" t="s">
        <v>24</v>
      </c>
      <c r="S142" t="s">
        <v>23</v>
      </c>
      <c r="T142" t="s">
        <v>1431</v>
      </c>
    </row>
    <row r="143" spans="1:20" x14ac:dyDescent="0.25">
      <c r="A143" t="s">
        <v>139</v>
      </c>
      <c r="B143" t="s">
        <v>112</v>
      </c>
      <c r="C143">
        <v>80</v>
      </c>
      <c r="D143">
        <v>1</v>
      </c>
      <c r="E143" t="s">
        <v>1426</v>
      </c>
      <c r="F143">
        <v>186</v>
      </c>
      <c r="G143">
        <v>45</v>
      </c>
      <c r="H143" t="s">
        <v>47</v>
      </c>
      <c r="I143" t="s">
        <v>1427</v>
      </c>
      <c r="J143" t="s">
        <v>1428</v>
      </c>
      <c r="K143" t="s">
        <v>1429</v>
      </c>
      <c r="L143" t="s">
        <v>1224</v>
      </c>
      <c r="M143" t="s">
        <v>1430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23</v>
      </c>
      <c r="T143" t="s">
        <v>1431</v>
      </c>
    </row>
    <row r="144" spans="1:20" x14ac:dyDescent="0.25">
      <c r="A144" t="s">
        <v>42</v>
      </c>
      <c r="B144" t="s">
        <v>43</v>
      </c>
      <c r="C144">
        <v>66.666666666666671</v>
      </c>
      <c r="D144">
        <v>6</v>
      </c>
      <c r="E144" t="s">
        <v>1432</v>
      </c>
      <c r="F144">
        <v>210</v>
      </c>
      <c r="G144">
        <v>0</v>
      </c>
      <c r="H144" t="s">
        <v>631</v>
      </c>
      <c r="I144" t="s">
        <v>1433</v>
      </c>
      <c r="J144" t="s">
        <v>341</v>
      </c>
      <c r="K144" t="s">
        <v>23</v>
      </c>
      <c r="L144" t="s">
        <v>24</v>
      </c>
      <c r="M144" t="s">
        <v>1434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23</v>
      </c>
      <c r="T144" t="s">
        <v>1435</v>
      </c>
    </row>
    <row r="145" spans="1:20" x14ac:dyDescent="0.25">
      <c r="A145" t="s">
        <v>46</v>
      </c>
      <c r="B145" t="s">
        <v>56</v>
      </c>
      <c r="C145">
        <v>66.333333333333329</v>
      </c>
      <c r="D145">
        <v>3</v>
      </c>
      <c r="E145" t="s">
        <v>1436</v>
      </c>
      <c r="F145">
        <v>219</v>
      </c>
      <c r="G145">
        <v>0</v>
      </c>
      <c r="H145" t="s">
        <v>631</v>
      </c>
      <c r="I145" t="s">
        <v>1437</v>
      </c>
      <c r="J145" t="s">
        <v>352</v>
      </c>
      <c r="K145" t="s">
        <v>23</v>
      </c>
      <c r="L145" t="s">
        <v>24</v>
      </c>
      <c r="M145" t="s">
        <v>1438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1439</v>
      </c>
      <c r="T145" t="s">
        <v>1438</v>
      </c>
    </row>
    <row r="146" spans="1:20" x14ac:dyDescent="0.25">
      <c r="A146" t="s">
        <v>42</v>
      </c>
      <c r="B146" t="s">
        <v>43</v>
      </c>
      <c r="C146">
        <v>66.666666666666671</v>
      </c>
      <c r="D146">
        <v>6</v>
      </c>
      <c r="E146" t="s">
        <v>1440</v>
      </c>
      <c r="F146">
        <v>288</v>
      </c>
      <c r="G146">
        <v>0</v>
      </c>
      <c r="H146" t="s">
        <v>631</v>
      </c>
      <c r="I146" t="s">
        <v>1441</v>
      </c>
      <c r="J146" t="s">
        <v>1423</v>
      </c>
      <c r="K146" t="s">
        <v>23</v>
      </c>
      <c r="L146" t="s">
        <v>24</v>
      </c>
      <c r="M146" t="s">
        <v>1442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23</v>
      </c>
      <c r="T146" t="s">
        <v>1442</v>
      </c>
    </row>
    <row r="147" spans="1:20" x14ac:dyDescent="0.25">
      <c r="A147" t="s">
        <v>186</v>
      </c>
      <c r="B147" t="s">
        <v>187</v>
      </c>
      <c r="C147">
        <v>65</v>
      </c>
      <c r="D147">
        <v>2</v>
      </c>
      <c r="E147" t="s">
        <v>1440</v>
      </c>
      <c r="F147">
        <v>288</v>
      </c>
      <c r="G147">
        <v>0</v>
      </c>
      <c r="H147" t="s">
        <v>631</v>
      </c>
      <c r="I147" t="s">
        <v>1441</v>
      </c>
      <c r="J147" t="s">
        <v>1423</v>
      </c>
      <c r="K147" t="s">
        <v>23</v>
      </c>
      <c r="L147" t="s">
        <v>24</v>
      </c>
      <c r="M147" t="s">
        <v>1442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23</v>
      </c>
      <c r="T147" t="s">
        <v>1442</v>
      </c>
    </row>
    <row r="148" spans="1:20" x14ac:dyDescent="0.25">
      <c r="A148" t="s">
        <v>683</v>
      </c>
      <c r="B148" t="s">
        <v>158</v>
      </c>
      <c r="C148">
        <v>73</v>
      </c>
      <c r="D148">
        <v>1</v>
      </c>
      <c r="E148" t="s">
        <v>1443</v>
      </c>
      <c r="F148">
        <v>177</v>
      </c>
      <c r="G148">
        <v>104</v>
      </c>
      <c r="H148" t="s">
        <v>47</v>
      </c>
      <c r="I148" t="s">
        <v>1444</v>
      </c>
      <c r="J148" t="s">
        <v>1445</v>
      </c>
      <c r="K148" t="s">
        <v>1446</v>
      </c>
      <c r="L148" t="s">
        <v>370</v>
      </c>
      <c r="M148" t="s">
        <v>1447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1448</v>
      </c>
      <c r="T148" t="s">
        <v>1449</v>
      </c>
    </row>
    <row r="149" spans="1:20" x14ac:dyDescent="0.25">
      <c r="A149" t="s">
        <v>139</v>
      </c>
      <c r="B149" t="s">
        <v>112</v>
      </c>
      <c r="C149">
        <v>83.333333333333329</v>
      </c>
      <c r="D149">
        <v>3</v>
      </c>
      <c r="E149" t="s">
        <v>1450</v>
      </c>
      <c r="F149">
        <v>219</v>
      </c>
      <c r="G149">
        <v>0</v>
      </c>
      <c r="H149" t="s">
        <v>631</v>
      </c>
      <c r="I149" t="s">
        <v>1451</v>
      </c>
      <c r="J149" t="s">
        <v>1452</v>
      </c>
      <c r="K149" t="s">
        <v>23</v>
      </c>
      <c r="L149" t="s">
        <v>24</v>
      </c>
      <c r="M149" t="s">
        <v>1453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1454</v>
      </c>
      <c r="T149" t="s">
        <v>1453</v>
      </c>
    </row>
    <row r="150" spans="1:20" x14ac:dyDescent="0.25">
      <c r="A150" t="s">
        <v>46</v>
      </c>
      <c r="B150" t="s">
        <v>56</v>
      </c>
      <c r="C150">
        <v>66.333333333333329</v>
      </c>
      <c r="D150">
        <v>6</v>
      </c>
      <c r="E150" t="s">
        <v>1455</v>
      </c>
      <c r="F150">
        <v>438</v>
      </c>
      <c r="G150">
        <v>0</v>
      </c>
      <c r="H150" t="s">
        <v>631</v>
      </c>
      <c r="I150" t="s">
        <v>1456</v>
      </c>
      <c r="J150" t="s">
        <v>315</v>
      </c>
      <c r="K150" t="s">
        <v>23</v>
      </c>
      <c r="L150" t="s">
        <v>24</v>
      </c>
      <c r="M150" t="s">
        <v>1457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1458</v>
      </c>
      <c r="T150" t="s">
        <v>1457</v>
      </c>
    </row>
    <row r="151" spans="1:20" x14ac:dyDescent="0.25">
      <c r="A151" t="s">
        <v>186</v>
      </c>
      <c r="B151" t="s">
        <v>187</v>
      </c>
      <c r="C151">
        <v>65</v>
      </c>
      <c r="D151">
        <v>10</v>
      </c>
      <c r="E151" t="s">
        <v>1459</v>
      </c>
      <c r="F151">
        <v>425</v>
      </c>
      <c r="G151">
        <v>35</v>
      </c>
      <c r="H151" t="s">
        <v>631</v>
      </c>
      <c r="I151" t="s">
        <v>1460</v>
      </c>
      <c r="J151" t="s">
        <v>309</v>
      </c>
      <c r="K151" t="s">
        <v>23</v>
      </c>
      <c r="L151" t="s">
        <v>24</v>
      </c>
      <c r="M151" t="s">
        <v>1461</v>
      </c>
      <c r="N151" t="s">
        <v>23</v>
      </c>
      <c r="O151" t="s">
        <v>32</v>
      </c>
      <c r="P151" t="s">
        <v>26</v>
      </c>
      <c r="Q151" t="s">
        <v>33</v>
      </c>
      <c r="R151" t="s">
        <v>24</v>
      </c>
      <c r="S151" t="s">
        <v>23</v>
      </c>
      <c r="T151" t="s">
        <v>1462</v>
      </c>
    </row>
    <row r="152" spans="1:20" x14ac:dyDescent="0.25">
      <c r="A152" t="s">
        <v>186</v>
      </c>
      <c r="B152" t="s">
        <v>187</v>
      </c>
      <c r="C152">
        <v>65</v>
      </c>
      <c r="D152">
        <v>3</v>
      </c>
      <c r="E152" t="s">
        <v>1463</v>
      </c>
      <c r="F152">
        <v>166</v>
      </c>
      <c r="G152">
        <v>0</v>
      </c>
      <c r="H152" t="s">
        <v>631</v>
      </c>
      <c r="I152" t="s">
        <v>1464</v>
      </c>
      <c r="J152" t="s">
        <v>315</v>
      </c>
      <c r="K152" t="s">
        <v>23</v>
      </c>
      <c r="L152" t="s">
        <v>24</v>
      </c>
      <c r="M152" t="s">
        <v>1465</v>
      </c>
      <c r="N152" t="s">
        <v>23</v>
      </c>
      <c r="O152" t="s">
        <v>32</v>
      </c>
      <c r="P152" t="s">
        <v>26</v>
      </c>
      <c r="Q152" t="s">
        <v>33</v>
      </c>
      <c r="R152" t="s">
        <v>24</v>
      </c>
      <c r="S152" t="s">
        <v>23</v>
      </c>
      <c r="T152" t="s">
        <v>1465</v>
      </c>
    </row>
    <row r="153" spans="1:20" x14ac:dyDescent="0.25">
      <c r="A153" t="s">
        <v>30</v>
      </c>
      <c r="B153" t="s">
        <v>31</v>
      </c>
      <c r="C153">
        <v>65</v>
      </c>
      <c r="D153">
        <v>1</v>
      </c>
      <c r="E153" t="s">
        <v>1463</v>
      </c>
      <c r="F153">
        <v>166</v>
      </c>
      <c r="G153">
        <v>0</v>
      </c>
      <c r="H153" t="s">
        <v>631</v>
      </c>
      <c r="I153" t="s">
        <v>1464</v>
      </c>
      <c r="J153" t="s">
        <v>315</v>
      </c>
      <c r="K153" t="s">
        <v>23</v>
      </c>
      <c r="L153" t="s">
        <v>24</v>
      </c>
      <c r="M153" t="s">
        <v>1465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23</v>
      </c>
      <c r="T153" t="s">
        <v>1465</v>
      </c>
    </row>
    <row r="154" spans="1:20" x14ac:dyDescent="0.25">
      <c r="A154" t="s">
        <v>30</v>
      </c>
      <c r="B154" t="s">
        <v>31</v>
      </c>
      <c r="C154">
        <v>60</v>
      </c>
      <c r="D154">
        <v>3</v>
      </c>
      <c r="E154" t="s">
        <v>1466</v>
      </c>
      <c r="F154">
        <v>105</v>
      </c>
      <c r="G154">
        <v>0</v>
      </c>
      <c r="H154" t="s">
        <v>631</v>
      </c>
      <c r="I154" t="s">
        <v>1467</v>
      </c>
      <c r="J154" t="s">
        <v>304</v>
      </c>
      <c r="K154" t="s">
        <v>23</v>
      </c>
      <c r="L154" t="s">
        <v>24</v>
      </c>
      <c r="M154" t="s">
        <v>1468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23</v>
      </c>
      <c r="T154" t="s">
        <v>1469</v>
      </c>
    </row>
    <row r="155" spans="1:20" x14ac:dyDescent="0.25">
      <c r="A155" t="s">
        <v>46</v>
      </c>
      <c r="B155" t="s">
        <v>56</v>
      </c>
      <c r="C155">
        <v>66.333333333333329</v>
      </c>
      <c r="D155">
        <v>3</v>
      </c>
      <c r="E155" t="s">
        <v>1470</v>
      </c>
      <c r="F155">
        <v>233</v>
      </c>
      <c r="G155">
        <v>29</v>
      </c>
      <c r="H155" t="s">
        <v>47</v>
      </c>
      <c r="I155" t="s">
        <v>1471</v>
      </c>
      <c r="J155" t="s">
        <v>1472</v>
      </c>
      <c r="K155" t="s">
        <v>1005</v>
      </c>
      <c r="L155" t="s">
        <v>1261</v>
      </c>
      <c r="M155" t="s">
        <v>1473</v>
      </c>
      <c r="N155" t="s">
        <v>23</v>
      </c>
      <c r="O155" t="s">
        <v>63</v>
      </c>
      <c r="P155" t="s">
        <v>54</v>
      </c>
      <c r="Q155" t="s">
        <v>55</v>
      </c>
      <c r="R155" t="s">
        <v>24</v>
      </c>
      <c r="S155" t="s">
        <v>1474</v>
      </c>
      <c r="T155" t="s">
        <v>1475</v>
      </c>
    </row>
    <row r="156" spans="1:20" x14ac:dyDescent="0.25">
      <c r="A156" t="s">
        <v>30</v>
      </c>
      <c r="B156" t="s">
        <v>31</v>
      </c>
      <c r="C156">
        <v>60</v>
      </c>
      <c r="D156">
        <v>3</v>
      </c>
      <c r="E156" t="s">
        <v>1476</v>
      </c>
      <c r="F156">
        <v>0</v>
      </c>
      <c r="G156">
        <v>0</v>
      </c>
      <c r="H156" t="s">
        <v>47</v>
      </c>
      <c r="I156" t="s">
        <v>1477</v>
      </c>
      <c r="J156" t="s">
        <v>1478</v>
      </c>
      <c r="K156" t="s">
        <v>1479</v>
      </c>
      <c r="L156" t="s">
        <v>1480</v>
      </c>
      <c r="M156" t="s">
        <v>1481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23</v>
      </c>
      <c r="T156" t="s">
        <v>1481</v>
      </c>
    </row>
    <row r="157" spans="1:20" x14ac:dyDescent="0.25">
      <c r="A157" t="s">
        <v>46</v>
      </c>
      <c r="B157" t="s">
        <v>56</v>
      </c>
      <c r="C157">
        <v>100</v>
      </c>
      <c r="D157">
        <v>1</v>
      </c>
      <c r="E157" t="s">
        <v>1482</v>
      </c>
      <c r="F157">
        <v>270</v>
      </c>
      <c r="G157">
        <v>30</v>
      </c>
      <c r="H157" t="s">
        <v>47</v>
      </c>
      <c r="I157" t="s">
        <v>1483</v>
      </c>
      <c r="J157" t="s">
        <v>1484</v>
      </c>
      <c r="K157" t="s">
        <v>1109</v>
      </c>
      <c r="L157" t="s">
        <v>1485</v>
      </c>
      <c r="M157" t="s">
        <v>1475</v>
      </c>
      <c r="N157" t="s">
        <v>711</v>
      </c>
      <c r="O157" t="s">
        <v>634</v>
      </c>
      <c r="P157" t="s">
        <v>635</v>
      </c>
      <c r="Q157" t="s">
        <v>636</v>
      </c>
      <c r="R157" t="s">
        <v>24</v>
      </c>
      <c r="S157" t="s">
        <v>23</v>
      </c>
      <c r="T157" t="s">
        <v>1481</v>
      </c>
    </row>
    <row r="158" spans="1:20" x14ac:dyDescent="0.25">
      <c r="A158" t="s">
        <v>110</v>
      </c>
      <c r="B158" t="s">
        <v>146</v>
      </c>
      <c r="C158">
        <v>100</v>
      </c>
      <c r="D158">
        <v>1</v>
      </c>
      <c r="E158" t="s">
        <v>1482</v>
      </c>
      <c r="F158">
        <v>270</v>
      </c>
      <c r="G158">
        <v>30</v>
      </c>
      <c r="H158" t="s">
        <v>47</v>
      </c>
      <c r="I158" t="s">
        <v>1483</v>
      </c>
      <c r="J158" t="s">
        <v>1484</v>
      </c>
      <c r="K158" t="s">
        <v>1109</v>
      </c>
      <c r="L158" t="s">
        <v>1485</v>
      </c>
      <c r="M158" t="s">
        <v>1475</v>
      </c>
      <c r="N158" t="s">
        <v>711</v>
      </c>
      <c r="O158" t="s">
        <v>634</v>
      </c>
      <c r="P158" t="s">
        <v>635</v>
      </c>
      <c r="Q158" t="s">
        <v>636</v>
      </c>
      <c r="R158" t="s">
        <v>24</v>
      </c>
      <c r="S158" t="s">
        <v>23</v>
      </c>
      <c r="T158" t="s">
        <v>1481</v>
      </c>
    </row>
    <row r="159" spans="1:20" x14ac:dyDescent="0.25">
      <c r="A159" t="s">
        <v>139</v>
      </c>
      <c r="B159" t="s">
        <v>112</v>
      </c>
      <c r="C159">
        <v>100</v>
      </c>
      <c r="D159">
        <v>1</v>
      </c>
      <c r="E159" t="s">
        <v>1482</v>
      </c>
      <c r="F159">
        <v>270</v>
      </c>
      <c r="G159">
        <v>30</v>
      </c>
      <c r="H159" t="s">
        <v>47</v>
      </c>
      <c r="I159" t="s">
        <v>1483</v>
      </c>
      <c r="J159" t="s">
        <v>1484</v>
      </c>
      <c r="K159" t="s">
        <v>1109</v>
      </c>
      <c r="L159" t="s">
        <v>1485</v>
      </c>
      <c r="M159" t="s">
        <v>1475</v>
      </c>
      <c r="N159" t="s">
        <v>711</v>
      </c>
      <c r="O159" t="s">
        <v>634</v>
      </c>
      <c r="P159" t="s">
        <v>635</v>
      </c>
      <c r="Q159" t="s">
        <v>636</v>
      </c>
      <c r="R159" t="s">
        <v>24</v>
      </c>
      <c r="S159" t="s">
        <v>23</v>
      </c>
      <c r="T159" t="s">
        <v>1481</v>
      </c>
    </row>
    <row r="160" spans="1:20" x14ac:dyDescent="0.25">
      <c r="A160" t="s">
        <v>30</v>
      </c>
      <c r="B160" t="s">
        <v>31</v>
      </c>
      <c r="C160">
        <v>60</v>
      </c>
      <c r="D160">
        <v>3</v>
      </c>
      <c r="E160" t="s">
        <v>1486</v>
      </c>
      <c r="F160">
        <v>105</v>
      </c>
      <c r="G160">
        <v>0</v>
      </c>
      <c r="H160" t="s">
        <v>631</v>
      </c>
      <c r="I160" t="s">
        <v>1487</v>
      </c>
      <c r="J160" t="s">
        <v>322</v>
      </c>
      <c r="K160" t="s">
        <v>23</v>
      </c>
      <c r="L160" t="s">
        <v>24</v>
      </c>
      <c r="M160" t="s">
        <v>1488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23</v>
      </c>
      <c r="T160" t="s">
        <v>1488</v>
      </c>
    </row>
    <row r="161" spans="1:20" x14ac:dyDescent="0.25">
      <c r="A161" t="s">
        <v>152</v>
      </c>
      <c r="B161" t="s">
        <v>153</v>
      </c>
      <c r="C161">
        <v>65</v>
      </c>
      <c r="D161">
        <v>3</v>
      </c>
      <c r="E161" t="s">
        <v>1489</v>
      </c>
      <c r="F161">
        <v>435</v>
      </c>
      <c r="G161">
        <v>35</v>
      </c>
      <c r="H161" t="s">
        <v>47</v>
      </c>
      <c r="I161" t="s">
        <v>1490</v>
      </c>
      <c r="J161" t="s">
        <v>1491</v>
      </c>
      <c r="K161" t="s">
        <v>1492</v>
      </c>
      <c r="L161" t="s">
        <v>1493</v>
      </c>
      <c r="M161" t="s">
        <v>1494</v>
      </c>
      <c r="N161" t="s">
        <v>711</v>
      </c>
      <c r="O161" t="s">
        <v>1298</v>
      </c>
      <c r="P161" t="s">
        <v>635</v>
      </c>
      <c r="Q161" t="s">
        <v>636</v>
      </c>
      <c r="R161" t="s">
        <v>24</v>
      </c>
      <c r="S161" t="s">
        <v>23</v>
      </c>
      <c r="T161" t="s">
        <v>1495</v>
      </c>
    </row>
    <row r="162" spans="1:20" x14ac:dyDescent="0.25">
      <c r="A162" t="s">
        <v>150</v>
      </c>
      <c r="B162" t="s">
        <v>151</v>
      </c>
      <c r="C162">
        <v>65</v>
      </c>
      <c r="D162">
        <v>2</v>
      </c>
      <c r="E162" t="s">
        <v>1489</v>
      </c>
      <c r="F162">
        <v>435</v>
      </c>
      <c r="G162">
        <v>35</v>
      </c>
      <c r="H162" t="s">
        <v>47</v>
      </c>
      <c r="I162" t="s">
        <v>1490</v>
      </c>
      <c r="J162" t="s">
        <v>1491</v>
      </c>
      <c r="K162" t="s">
        <v>1492</v>
      </c>
      <c r="L162" t="s">
        <v>1493</v>
      </c>
      <c r="M162" t="s">
        <v>1494</v>
      </c>
      <c r="N162" t="s">
        <v>711</v>
      </c>
      <c r="O162" t="s">
        <v>1298</v>
      </c>
      <c r="P162" t="s">
        <v>635</v>
      </c>
      <c r="Q162" t="s">
        <v>636</v>
      </c>
      <c r="R162" t="s">
        <v>24</v>
      </c>
      <c r="S162" t="s">
        <v>23</v>
      </c>
      <c r="T162" t="s">
        <v>1495</v>
      </c>
    </row>
    <row r="163" spans="1:20" x14ac:dyDescent="0.25">
      <c r="A163" t="s">
        <v>36</v>
      </c>
      <c r="B163" t="s">
        <v>37</v>
      </c>
      <c r="C163">
        <v>65</v>
      </c>
      <c r="D163">
        <v>3</v>
      </c>
      <c r="E163" t="s">
        <v>1489</v>
      </c>
      <c r="F163">
        <v>435</v>
      </c>
      <c r="G163">
        <v>35</v>
      </c>
      <c r="H163" t="s">
        <v>47</v>
      </c>
      <c r="I163" t="s">
        <v>1490</v>
      </c>
      <c r="J163" t="s">
        <v>1491</v>
      </c>
      <c r="K163" t="s">
        <v>1492</v>
      </c>
      <c r="L163" t="s">
        <v>1493</v>
      </c>
      <c r="M163" t="s">
        <v>1494</v>
      </c>
      <c r="N163" t="s">
        <v>711</v>
      </c>
      <c r="O163" t="s">
        <v>1298</v>
      </c>
      <c r="P163" t="s">
        <v>635</v>
      </c>
      <c r="Q163" t="s">
        <v>636</v>
      </c>
      <c r="R163" t="s">
        <v>24</v>
      </c>
      <c r="S163" t="s">
        <v>23</v>
      </c>
      <c r="T163" t="s">
        <v>1495</v>
      </c>
    </row>
    <row r="164" spans="1:20" x14ac:dyDescent="0.25">
      <c r="A164" t="s">
        <v>38</v>
      </c>
      <c r="B164" t="s">
        <v>39</v>
      </c>
      <c r="C164">
        <v>65</v>
      </c>
      <c r="D164">
        <v>2</v>
      </c>
      <c r="E164" t="s">
        <v>1489</v>
      </c>
      <c r="F164">
        <v>435</v>
      </c>
      <c r="G164">
        <v>35</v>
      </c>
      <c r="H164" t="s">
        <v>47</v>
      </c>
      <c r="I164" t="s">
        <v>1490</v>
      </c>
      <c r="J164" t="s">
        <v>1491</v>
      </c>
      <c r="K164" t="s">
        <v>1492</v>
      </c>
      <c r="L164" t="s">
        <v>1493</v>
      </c>
      <c r="M164" t="s">
        <v>1494</v>
      </c>
      <c r="N164" t="s">
        <v>711</v>
      </c>
      <c r="O164" t="s">
        <v>1298</v>
      </c>
      <c r="P164" t="s">
        <v>635</v>
      </c>
      <c r="Q164" t="s">
        <v>636</v>
      </c>
      <c r="R164" t="s">
        <v>24</v>
      </c>
      <c r="S164" t="s">
        <v>23</v>
      </c>
      <c r="T164" t="s">
        <v>1495</v>
      </c>
    </row>
    <row r="165" spans="1:20" x14ac:dyDescent="0.25">
      <c r="A165" t="s">
        <v>38</v>
      </c>
      <c r="B165" t="s">
        <v>39</v>
      </c>
      <c r="C165">
        <v>65</v>
      </c>
      <c r="D165">
        <v>1</v>
      </c>
      <c r="E165" t="s">
        <v>1496</v>
      </c>
      <c r="F165">
        <v>130</v>
      </c>
      <c r="G165">
        <v>30</v>
      </c>
      <c r="H165" t="s">
        <v>47</v>
      </c>
      <c r="I165" t="s">
        <v>1497</v>
      </c>
      <c r="J165" t="s">
        <v>1498</v>
      </c>
      <c r="K165" t="s">
        <v>1499</v>
      </c>
      <c r="L165" t="s">
        <v>1500</v>
      </c>
      <c r="M165" t="s">
        <v>1501</v>
      </c>
      <c r="N165" t="s">
        <v>711</v>
      </c>
      <c r="O165" t="s">
        <v>634</v>
      </c>
      <c r="P165" t="s">
        <v>635</v>
      </c>
      <c r="Q165" t="s">
        <v>636</v>
      </c>
      <c r="R165" t="s">
        <v>24</v>
      </c>
      <c r="S165" t="s">
        <v>23</v>
      </c>
      <c r="T165" t="s">
        <v>1501</v>
      </c>
    </row>
    <row r="166" spans="1:20" x14ac:dyDescent="0.25">
      <c r="A166" t="s">
        <v>46</v>
      </c>
      <c r="B166" t="s">
        <v>56</v>
      </c>
      <c r="C166">
        <v>100</v>
      </c>
      <c r="D166">
        <v>1</v>
      </c>
      <c r="E166" t="s">
        <v>1496</v>
      </c>
      <c r="F166">
        <v>130</v>
      </c>
      <c r="G166">
        <v>30</v>
      </c>
      <c r="H166" t="s">
        <v>47</v>
      </c>
      <c r="I166" t="s">
        <v>1497</v>
      </c>
      <c r="J166" t="s">
        <v>1498</v>
      </c>
      <c r="K166" t="s">
        <v>1499</v>
      </c>
      <c r="L166" t="s">
        <v>1500</v>
      </c>
      <c r="M166" t="s">
        <v>1501</v>
      </c>
      <c r="N166" t="s">
        <v>711</v>
      </c>
      <c r="O166" t="s">
        <v>634</v>
      </c>
      <c r="P166" t="s">
        <v>635</v>
      </c>
      <c r="Q166" t="s">
        <v>636</v>
      </c>
      <c r="R166" t="s">
        <v>24</v>
      </c>
      <c r="S166" t="s">
        <v>23</v>
      </c>
      <c r="T166" t="s">
        <v>1501</v>
      </c>
    </row>
    <row r="167" spans="1:20" x14ac:dyDescent="0.25">
      <c r="A167" t="s">
        <v>46</v>
      </c>
      <c r="B167" t="s">
        <v>56</v>
      </c>
      <c r="C167">
        <v>80</v>
      </c>
      <c r="D167">
        <v>2</v>
      </c>
      <c r="E167" t="s">
        <v>1502</v>
      </c>
      <c r="F167">
        <v>165</v>
      </c>
      <c r="G167">
        <v>29</v>
      </c>
      <c r="H167" t="s">
        <v>47</v>
      </c>
      <c r="I167" t="s">
        <v>1503</v>
      </c>
      <c r="J167" t="s">
        <v>1504</v>
      </c>
      <c r="K167" t="s">
        <v>665</v>
      </c>
      <c r="L167" t="s">
        <v>1505</v>
      </c>
      <c r="M167" t="s">
        <v>1506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1507</v>
      </c>
      <c r="T167" t="s">
        <v>1506</v>
      </c>
    </row>
    <row r="168" spans="1:20" x14ac:dyDescent="0.25">
      <c r="A168" t="s">
        <v>51</v>
      </c>
      <c r="B168" t="s">
        <v>52</v>
      </c>
      <c r="C168">
        <v>60</v>
      </c>
      <c r="D168">
        <v>5</v>
      </c>
      <c r="E168" t="s">
        <v>1508</v>
      </c>
      <c r="F168">
        <v>289</v>
      </c>
      <c r="G168">
        <v>29</v>
      </c>
      <c r="H168" t="s">
        <v>47</v>
      </c>
      <c r="I168" t="s">
        <v>1509</v>
      </c>
      <c r="J168" t="s">
        <v>1510</v>
      </c>
      <c r="K168" t="s">
        <v>1511</v>
      </c>
      <c r="L168" t="s">
        <v>1512</v>
      </c>
      <c r="M168" t="s">
        <v>1513</v>
      </c>
      <c r="N168" t="s">
        <v>23</v>
      </c>
      <c r="O168" t="s">
        <v>63</v>
      </c>
      <c r="P168" t="s">
        <v>54</v>
      </c>
      <c r="Q168" t="s">
        <v>55</v>
      </c>
      <c r="R168" t="s">
        <v>24</v>
      </c>
      <c r="S168" t="s">
        <v>1514</v>
      </c>
      <c r="T168" t="s">
        <v>1513</v>
      </c>
    </row>
    <row r="169" spans="1:20" x14ac:dyDescent="0.25">
      <c r="A169" t="s">
        <v>46</v>
      </c>
      <c r="B169" t="s">
        <v>56</v>
      </c>
      <c r="C169">
        <v>80</v>
      </c>
      <c r="D169">
        <v>1</v>
      </c>
      <c r="E169" t="s">
        <v>1515</v>
      </c>
      <c r="F169">
        <v>87</v>
      </c>
      <c r="G169">
        <v>7</v>
      </c>
      <c r="H169" t="s">
        <v>47</v>
      </c>
      <c r="I169" t="s">
        <v>1516</v>
      </c>
      <c r="J169" t="s">
        <v>1517</v>
      </c>
      <c r="K169" t="s">
        <v>1518</v>
      </c>
      <c r="L169" t="s">
        <v>1519</v>
      </c>
      <c r="M169" t="s">
        <v>1520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1521</v>
      </c>
      <c r="T169" t="s">
        <v>1522</v>
      </c>
    </row>
    <row r="170" spans="1:20" x14ac:dyDescent="0.25">
      <c r="A170" t="s">
        <v>30</v>
      </c>
      <c r="B170" t="s">
        <v>31</v>
      </c>
      <c r="C170">
        <v>60</v>
      </c>
      <c r="D170">
        <v>3</v>
      </c>
      <c r="E170" t="s">
        <v>1523</v>
      </c>
      <c r="F170">
        <v>105</v>
      </c>
      <c r="G170">
        <v>0</v>
      </c>
      <c r="H170" t="s">
        <v>631</v>
      </c>
      <c r="I170" t="s">
        <v>1524</v>
      </c>
      <c r="J170" t="s">
        <v>362</v>
      </c>
      <c r="K170" t="s">
        <v>23</v>
      </c>
      <c r="L170" t="s">
        <v>24</v>
      </c>
      <c r="M170" t="s">
        <v>1525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1526</v>
      </c>
      <c r="T170" t="s">
        <v>1525</v>
      </c>
    </row>
    <row r="171" spans="1:20" x14ac:dyDescent="0.25">
      <c r="A171" t="s">
        <v>110</v>
      </c>
      <c r="B171" t="s">
        <v>640</v>
      </c>
      <c r="C171">
        <v>66.333333333333329</v>
      </c>
      <c r="D171">
        <v>3</v>
      </c>
      <c r="E171" t="s">
        <v>1527</v>
      </c>
      <c r="F171">
        <v>268</v>
      </c>
      <c r="G171">
        <v>64</v>
      </c>
      <c r="H171" t="s">
        <v>47</v>
      </c>
      <c r="I171" t="s">
        <v>1528</v>
      </c>
      <c r="J171" t="s">
        <v>1529</v>
      </c>
      <c r="K171" t="s">
        <v>1530</v>
      </c>
      <c r="L171" t="s">
        <v>1531</v>
      </c>
      <c r="M171" t="s">
        <v>1532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1533</v>
      </c>
      <c r="T171" t="s">
        <v>1534</v>
      </c>
    </row>
    <row r="172" spans="1:20" x14ac:dyDescent="0.25">
      <c r="A172" t="s">
        <v>30</v>
      </c>
      <c r="B172" t="s">
        <v>31</v>
      </c>
      <c r="C172">
        <v>60</v>
      </c>
      <c r="D172">
        <v>15</v>
      </c>
      <c r="E172" t="s">
        <v>1535</v>
      </c>
      <c r="F172">
        <v>525</v>
      </c>
      <c r="G172">
        <v>0</v>
      </c>
      <c r="H172" t="s">
        <v>631</v>
      </c>
      <c r="I172" t="s">
        <v>1536</v>
      </c>
      <c r="J172" t="s">
        <v>330</v>
      </c>
      <c r="K172" t="s">
        <v>23</v>
      </c>
      <c r="L172" t="s">
        <v>24</v>
      </c>
      <c r="M172" t="s">
        <v>1537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23</v>
      </c>
      <c r="T172" t="s">
        <v>1537</v>
      </c>
    </row>
    <row r="173" spans="1:20" x14ac:dyDescent="0.25">
      <c r="A173" t="s">
        <v>115</v>
      </c>
      <c r="B173" t="s">
        <v>116</v>
      </c>
      <c r="C173">
        <v>45</v>
      </c>
      <c r="D173">
        <v>4</v>
      </c>
      <c r="E173" t="s">
        <v>1538</v>
      </c>
      <c r="F173">
        <v>164</v>
      </c>
      <c r="G173">
        <v>0</v>
      </c>
      <c r="H173" t="s">
        <v>631</v>
      </c>
      <c r="I173" t="s">
        <v>1539</v>
      </c>
      <c r="J173" t="s">
        <v>328</v>
      </c>
      <c r="K173" t="s">
        <v>23</v>
      </c>
      <c r="L173" t="s">
        <v>24</v>
      </c>
      <c r="M173" t="s">
        <v>1540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1541</v>
      </c>
      <c r="T173" t="s">
        <v>1540</v>
      </c>
    </row>
    <row r="174" spans="1:20" x14ac:dyDescent="0.25">
      <c r="A174" t="s">
        <v>30</v>
      </c>
      <c r="B174" t="s">
        <v>31</v>
      </c>
      <c r="C174">
        <v>43</v>
      </c>
      <c r="D174">
        <v>2</v>
      </c>
      <c r="E174" t="s">
        <v>1542</v>
      </c>
      <c r="F174">
        <v>93</v>
      </c>
      <c r="G174">
        <v>7</v>
      </c>
      <c r="H174" t="s">
        <v>47</v>
      </c>
      <c r="I174" t="s">
        <v>1543</v>
      </c>
      <c r="J174" t="s">
        <v>1544</v>
      </c>
      <c r="K174" t="s">
        <v>1429</v>
      </c>
      <c r="L174" t="s">
        <v>1545</v>
      </c>
      <c r="M174" t="s">
        <v>1546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1547</v>
      </c>
      <c r="T174" t="s">
        <v>1548</v>
      </c>
    </row>
    <row r="175" spans="1:20" x14ac:dyDescent="0.25">
      <c r="A175" t="s">
        <v>139</v>
      </c>
      <c r="B175" t="s">
        <v>112</v>
      </c>
      <c r="C175">
        <v>83.333333333333329</v>
      </c>
      <c r="D175">
        <v>9</v>
      </c>
      <c r="E175" t="s">
        <v>1549</v>
      </c>
      <c r="F175">
        <v>637.29</v>
      </c>
      <c r="G175">
        <v>0</v>
      </c>
      <c r="H175" t="s">
        <v>631</v>
      </c>
      <c r="I175" t="s">
        <v>1550</v>
      </c>
      <c r="J175" t="s">
        <v>321</v>
      </c>
      <c r="K175" t="s">
        <v>23</v>
      </c>
      <c r="L175" t="s">
        <v>24</v>
      </c>
      <c r="M175" t="s">
        <v>1551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23</v>
      </c>
      <c r="T175" t="s">
        <v>1551</v>
      </c>
    </row>
    <row r="176" spans="1:20" x14ac:dyDescent="0.25">
      <c r="A176" t="s">
        <v>186</v>
      </c>
      <c r="B176" t="s">
        <v>187</v>
      </c>
      <c r="C176">
        <v>37.5</v>
      </c>
      <c r="D176">
        <v>4</v>
      </c>
      <c r="E176" t="s">
        <v>1552</v>
      </c>
      <c r="F176">
        <v>165</v>
      </c>
      <c r="G176">
        <v>6</v>
      </c>
      <c r="H176" t="s">
        <v>631</v>
      </c>
      <c r="I176" t="s">
        <v>1553</v>
      </c>
      <c r="J176" t="s">
        <v>1554</v>
      </c>
      <c r="K176" t="s">
        <v>23</v>
      </c>
      <c r="L176" t="s">
        <v>24</v>
      </c>
      <c r="M176" t="s">
        <v>1555</v>
      </c>
      <c r="N176" t="s">
        <v>23</v>
      </c>
      <c r="O176" t="s">
        <v>32</v>
      </c>
      <c r="P176" t="s">
        <v>26</v>
      </c>
      <c r="Q176" t="s">
        <v>33</v>
      </c>
      <c r="R176" t="s">
        <v>24</v>
      </c>
      <c r="S176" t="s">
        <v>1556</v>
      </c>
      <c r="T176" t="s">
        <v>1555</v>
      </c>
    </row>
    <row r="177" spans="1:20" x14ac:dyDescent="0.25">
      <c r="A177" t="s">
        <v>30</v>
      </c>
      <c r="B177" t="s">
        <v>31</v>
      </c>
      <c r="C177">
        <v>60</v>
      </c>
      <c r="D177">
        <v>3</v>
      </c>
      <c r="E177" t="s">
        <v>1557</v>
      </c>
      <c r="F177">
        <v>117</v>
      </c>
      <c r="G177">
        <v>7</v>
      </c>
      <c r="H177" t="s">
        <v>47</v>
      </c>
      <c r="I177" t="s">
        <v>1558</v>
      </c>
      <c r="J177" t="s">
        <v>1559</v>
      </c>
      <c r="K177" t="s">
        <v>1560</v>
      </c>
      <c r="L177" t="s">
        <v>1561</v>
      </c>
      <c r="M177" t="s">
        <v>1562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23</v>
      </c>
      <c r="T177" t="s">
        <v>1562</v>
      </c>
    </row>
    <row r="178" spans="1:20" x14ac:dyDescent="0.25">
      <c r="A178" t="s">
        <v>38</v>
      </c>
      <c r="B178" t="s">
        <v>39</v>
      </c>
      <c r="C178">
        <v>54.5</v>
      </c>
      <c r="D178">
        <v>2</v>
      </c>
      <c r="E178" t="s">
        <v>1563</v>
      </c>
      <c r="F178">
        <v>71</v>
      </c>
      <c r="G178">
        <v>7</v>
      </c>
      <c r="H178" t="s">
        <v>47</v>
      </c>
      <c r="I178" t="s">
        <v>1029</v>
      </c>
      <c r="J178" t="s">
        <v>1030</v>
      </c>
      <c r="K178" t="s">
        <v>1031</v>
      </c>
      <c r="L178" t="s">
        <v>1032</v>
      </c>
      <c r="M178" t="s">
        <v>1564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23</v>
      </c>
      <c r="T178" t="s">
        <v>1565</v>
      </c>
    </row>
    <row r="179" spans="1:20" x14ac:dyDescent="0.25">
      <c r="A179" t="s">
        <v>30</v>
      </c>
      <c r="B179" t="s">
        <v>31</v>
      </c>
      <c r="C179">
        <v>60</v>
      </c>
      <c r="D179">
        <v>3</v>
      </c>
      <c r="E179" t="s">
        <v>1566</v>
      </c>
      <c r="F179">
        <v>221</v>
      </c>
      <c r="G179">
        <v>29</v>
      </c>
      <c r="H179" t="s">
        <v>47</v>
      </c>
      <c r="I179" t="s">
        <v>1567</v>
      </c>
      <c r="J179" t="s">
        <v>1568</v>
      </c>
      <c r="K179" t="s">
        <v>1569</v>
      </c>
      <c r="L179" t="s">
        <v>1570</v>
      </c>
      <c r="M179" t="s">
        <v>1571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23</v>
      </c>
      <c r="T179" t="s">
        <v>1571</v>
      </c>
    </row>
    <row r="180" spans="1:20" x14ac:dyDescent="0.25">
      <c r="A180" t="s">
        <v>30</v>
      </c>
      <c r="B180" t="s">
        <v>31</v>
      </c>
      <c r="C180">
        <v>60</v>
      </c>
      <c r="D180">
        <v>3</v>
      </c>
      <c r="E180" t="s">
        <v>1566</v>
      </c>
      <c r="F180">
        <v>221</v>
      </c>
      <c r="G180">
        <v>29</v>
      </c>
      <c r="H180" t="s">
        <v>47</v>
      </c>
      <c r="I180" t="s">
        <v>1567</v>
      </c>
      <c r="J180" t="s">
        <v>1568</v>
      </c>
      <c r="K180" t="s">
        <v>1569</v>
      </c>
      <c r="L180" t="s">
        <v>1570</v>
      </c>
      <c r="M180" t="s">
        <v>1571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23</v>
      </c>
      <c r="T180" t="s">
        <v>1571</v>
      </c>
    </row>
    <row r="181" spans="1:20" x14ac:dyDescent="0.25">
      <c r="A181" t="s">
        <v>38</v>
      </c>
      <c r="B181" t="s">
        <v>39</v>
      </c>
      <c r="C181">
        <v>54.5</v>
      </c>
      <c r="D181">
        <v>2</v>
      </c>
      <c r="E181" t="s">
        <v>1572</v>
      </c>
      <c r="F181">
        <v>71</v>
      </c>
      <c r="G181">
        <v>7</v>
      </c>
      <c r="H181" t="s">
        <v>47</v>
      </c>
      <c r="I181" t="s">
        <v>1573</v>
      </c>
      <c r="J181" t="s">
        <v>1574</v>
      </c>
      <c r="K181" t="s">
        <v>1575</v>
      </c>
      <c r="L181" t="s">
        <v>1576</v>
      </c>
      <c r="M181" t="s">
        <v>1577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23</v>
      </c>
      <c r="T181" t="s">
        <v>1577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210"/>
  <sheetViews>
    <sheetView zoomScale="70" zoomScaleNormal="70" workbookViewId="0">
      <pane xSplit="2" ySplit="1" topLeftCell="T23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92" sqref="U19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110</v>
      </c>
      <c r="B2" t="s">
        <v>640</v>
      </c>
      <c r="C2">
        <v>90</v>
      </c>
      <c r="D2">
        <v>2</v>
      </c>
      <c r="E2" t="s">
        <v>1578</v>
      </c>
      <c r="F2">
        <v>157.66</v>
      </c>
      <c r="G2">
        <v>7</v>
      </c>
      <c r="H2" t="s">
        <v>47</v>
      </c>
      <c r="I2" t="s">
        <v>1579</v>
      </c>
      <c r="J2" t="s">
        <v>1580</v>
      </c>
      <c r="K2" t="s">
        <v>1581</v>
      </c>
      <c r="L2" t="s">
        <v>1582</v>
      </c>
      <c r="M2" t="s">
        <v>1583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1584</v>
      </c>
      <c r="U2" s="55" t="s">
        <v>186</v>
      </c>
      <c r="V2">
        <v>61</v>
      </c>
    </row>
    <row r="3" spans="1:22" x14ac:dyDescent="0.25">
      <c r="A3" t="s">
        <v>115</v>
      </c>
      <c r="B3" t="s">
        <v>339</v>
      </c>
      <c r="C3">
        <v>41.8</v>
      </c>
      <c r="D3">
        <v>1</v>
      </c>
      <c r="E3" t="s">
        <v>1585</v>
      </c>
      <c r="F3">
        <v>70.8</v>
      </c>
      <c r="G3">
        <v>29</v>
      </c>
      <c r="H3" t="s">
        <v>729</v>
      </c>
      <c r="I3" t="s">
        <v>1586</v>
      </c>
      <c r="J3" t="s">
        <v>1587</v>
      </c>
      <c r="K3" t="s">
        <v>1588</v>
      </c>
      <c r="L3" t="s">
        <v>1589</v>
      </c>
      <c r="M3" t="s">
        <v>1590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1590</v>
      </c>
      <c r="U3" s="56" t="s">
        <v>187</v>
      </c>
      <c r="V3">
        <v>61</v>
      </c>
    </row>
    <row r="4" spans="1:22" x14ac:dyDescent="0.25">
      <c r="A4" t="s">
        <v>115</v>
      </c>
      <c r="B4" t="s">
        <v>339</v>
      </c>
      <c r="C4">
        <v>41.8</v>
      </c>
      <c r="D4">
        <v>1</v>
      </c>
      <c r="E4" t="s">
        <v>1591</v>
      </c>
      <c r="F4">
        <v>70.8</v>
      </c>
      <c r="G4">
        <v>29</v>
      </c>
      <c r="H4" t="s">
        <v>647</v>
      </c>
      <c r="I4" t="s">
        <v>1586</v>
      </c>
      <c r="J4" t="s">
        <v>1587</v>
      </c>
      <c r="K4" t="s">
        <v>1588</v>
      </c>
      <c r="L4" t="s">
        <v>1589</v>
      </c>
      <c r="M4" t="s">
        <v>1590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1590</v>
      </c>
      <c r="U4" s="55" t="s">
        <v>44</v>
      </c>
      <c r="V4">
        <v>17</v>
      </c>
    </row>
    <row r="5" spans="1:22" x14ac:dyDescent="0.25">
      <c r="A5" t="s">
        <v>110</v>
      </c>
      <c r="B5" t="s">
        <v>640</v>
      </c>
      <c r="C5">
        <v>66.333333333333329</v>
      </c>
      <c r="D5">
        <v>3</v>
      </c>
      <c r="E5" t="s">
        <v>1592</v>
      </c>
      <c r="F5">
        <v>244.54</v>
      </c>
      <c r="G5">
        <v>64</v>
      </c>
      <c r="H5" t="s">
        <v>47</v>
      </c>
      <c r="I5" t="s">
        <v>1593</v>
      </c>
      <c r="J5" t="s">
        <v>1594</v>
      </c>
      <c r="K5" t="s">
        <v>1595</v>
      </c>
      <c r="L5" t="s">
        <v>1596</v>
      </c>
      <c r="M5" t="s">
        <v>1597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1597</v>
      </c>
      <c r="U5" s="56" t="s">
        <v>45</v>
      </c>
      <c r="V5">
        <v>17</v>
      </c>
    </row>
    <row r="6" spans="1:22" x14ac:dyDescent="0.25">
      <c r="A6" t="s">
        <v>46</v>
      </c>
      <c r="B6" t="s">
        <v>56</v>
      </c>
      <c r="C6">
        <v>75</v>
      </c>
      <c r="D6">
        <v>3</v>
      </c>
      <c r="E6" t="s">
        <v>1598</v>
      </c>
      <c r="F6">
        <v>220</v>
      </c>
      <c r="G6">
        <v>29</v>
      </c>
      <c r="H6" t="s">
        <v>47</v>
      </c>
      <c r="I6" t="s">
        <v>1599</v>
      </c>
      <c r="J6" t="s">
        <v>1600</v>
      </c>
      <c r="K6" t="s">
        <v>1601</v>
      </c>
      <c r="L6" t="s">
        <v>350</v>
      </c>
      <c r="M6" t="s">
        <v>1602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1603</v>
      </c>
      <c r="U6" s="55" t="s">
        <v>113</v>
      </c>
      <c r="V6">
        <v>3</v>
      </c>
    </row>
    <row r="7" spans="1:22" x14ac:dyDescent="0.25">
      <c r="A7" t="s">
        <v>46</v>
      </c>
      <c r="B7" t="s">
        <v>56</v>
      </c>
      <c r="C7">
        <v>75</v>
      </c>
      <c r="D7">
        <v>3</v>
      </c>
      <c r="E7" t="s">
        <v>1604</v>
      </c>
      <c r="F7">
        <v>220</v>
      </c>
      <c r="G7">
        <v>29</v>
      </c>
      <c r="H7" t="s">
        <v>47</v>
      </c>
      <c r="I7" t="s">
        <v>1605</v>
      </c>
      <c r="J7" t="s">
        <v>1606</v>
      </c>
      <c r="K7" t="s">
        <v>1601</v>
      </c>
      <c r="L7" t="s">
        <v>347</v>
      </c>
      <c r="M7" t="s">
        <v>1607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1608</v>
      </c>
      <c r="U7" s="56" t="s">
        <v>727</v>
      </c>
      <c r="V7">
        <v>3</v>
      </c>
    </row>
    <row r="8" spans="1:22" x14ac:dyDescent="0.25">
      <c r="A8" t="s">
        <v>46</v>
      </c>
      <c r="B8" t="s">
        <v>56</v>
      </c>
      <c r="C8">
        <v>75</v>
      </c>
      <c r="D8">
        <v>3</v>
      </c>
      <c r="E8" t="s">
        <v>1609</v>
      </c>
      <c r="F8">
        <v>220</v>
      </c>
      <c r="G8">
        <v>29</v>
      </c>
      <c r="H8" t="s">
        <v>47</v>
      </c>
      <c r="I8" t="s">
        <v>1610</v>
      </c>
      <c r="J8" t="s">
        <v>1611</v>
      </c>
      <c r="K8" t="s">
        <v>1601</v>
      </c>
      <c r="L8" t="s">
        <v>347</v>
      </c>
      <c r="M8" t="s">
        <v>1612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1613</v>
      </c>
      <c r="U8" s="55" t="s">
        <v>46</v>
      </c>
      <c r="V8">
        <v>199</v>
      </c>
    </row>
    <row r="9" spans="1:22" x14ac:dyDescent="0.25">
      <c r="A9" t="s">
        <v>186</v>
      </c>
      <c r="B9" t="s">
        <v>187</v>
      </c>
      <c r="C9">
        <v>50</v>
      </c>
      <c r="D9">
        <v>1</v>
      </c>
      <c r="E9" t="s">
        <v>1614</v>
      </c>
      <c r="F9">
        <v>148</v>
      </c>
      <c r="G9">
        <v>29</v>
      </c>
      <c r="H9" t="s">
        <v>47</v>
      </c>
      <c r="I9" t="s">
        <v>1615</v>
      </c>
      <c r="J9" t="s">
        <v>1616</v>
      </c>
      <c r="K9" t="s">
        <v>1617</v>
      </c>
      <c r="L9" t="s">
        <v>370</v>
      </c>
      <c r="M9" t="s">
        <v>1618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1618</v>
      </c>
      <c r="U9" s="56" t="s">
        <v>56</v>
      </c>
      <c r="V9">
        <v>180</v>
      </c>
    </row>
    <row r="10" spans="1:22" x14ac:dyDescent="0.25">
      <c r="A10" t="s">
        <v>46</v>
      </c>
      <c r="B10" t="s">
        <v>56</v>
      </c>
      <c r="C10">
        <v>69</v>
      </c>
      <c r="D10">
        <v>1</v>
      </c>
      <c r="E10" t="s">
        <v>1614</v>
      </c>
      <c r="F10">
        <v>148</v>
      </c>
      <c r="G10">
        <v>29</v>
      </c>
      <c r="H10" t="s">
        <v>47</v>
      </c>
      <c r="I10" t="s">
        <v>1615</v>
      </c>
      <c r="J10" t="s">
        <v>1616</v>
      </c>
      <c r="K10" t="s">
        <v>1617</v>
      </c>
      <c r="L10" t="s">
        <v>370</v>
      </c>
      <c r="M10" t="s">
        <v>1618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1618</v>
      </c>
      <c r="U10" s="56" t="s">
        <v>1105</v>
      </c>
      <c r="V10">
        <v>19</v>
      </c>
    </row>
    <row r="11" spans="1:22" x14ac:dyDescent="0.25">
      <c r="A11" t="s">
        <v>689</v>
      </c>
      <c r="B11" t="s">
        <v>690</v>
      </c>
      <c r="C11">
        <v>25</v>
      </c>
      <c r="D11">
        <v>12</v>
      </c>
      <c r="E11" t="s">
        <v>1619</v>
      </c>
      <c r="F11">
        <v>351</v>
      </c>
      <c r="G11">
        <v>45</v>
      </c>
      <c r="H11" t="s">
        <v>631</v>
      </c>
      <c r="I11" t="s">
        <v>1620</v>
      </c>
      <c r="J11" t="s">
        <v>303</v>
      </c>
      <c r="K11" t="s">
        <v>23</v>
      </c>
      <c r="L11" t="s">
        <v>24</v>
      </c>
      <c r="M11" t="s">
        <v>1621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1621</v>
      </c>
      <c r="U11" s="55" t="s">
        <v>42</v>
      </c>
      <c r="V11">
        <v>16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1622</v>
      </c>
      <c r="F12">
        <v>216</v>
      </c>
      <c r="G12">
        <v>0</v>
      </c>
      <c r="H12" t="s">
        <v>47</v>
      </c>
      <c r="I12" t="s">
        <v>369</v>
      </c>
      <c r="J12" t="s">
        <v>1623</v>
      </c>
      <c r="K12" t="s">
        <v>1624</v>
      </c>
      <c r="L12" t="s">
        <v>1625</v>
      </c>
      <c r="M12" t="s">
        <v>1626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1626</v>
      </c>
      <c r="U12" s="56" t="s">
        <v>43</v>
      </c>
      <c r="V12">
        <v>16</v>
      </c>
    </row>
    <row r="13" spans="1:22" x14ac:dyDescent="0.25">
      <c r="A13" t="s">
        <v>142</v>
      </c>
      <c r="B13" t="s">
        <v>143</v>
      </c>
      <c r="C13">
        <v>15</v>
      </c>
      <c r="D13">
        <v>1</v>
      </c>
      <c r="E13" t="s">
        <v>1622</v>
      </c>
      <c r="F13">
        <v>216</v>
      </c>
      <c r="G13">
        <v>0</v>
      </c>
      <c r="H13" t="s">
        <v>47</v>
      </c>
      <c r="I13" t="s">
        <v>369</v>
      </c>
      <c r="J13" t="s">
        <v>1623</v>
      </c>
      <c r="K13" t="s">
        <v>1624</v>
      </c>
      <c r="L13" t="s">
        <v>1625</v>
      </c>
      <c r="M13" t="s">
        <v>1626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1626</v>
      </c>
      <c r="U13" s="55" t="s">
        <v>139</v>
      </c>
      <c r="V13">
        <v>23</v>
      </c>
    </row>
    <row r="14" spans="1:22" x14ac:dyDescent="0.25">
      <c r="A14" t="s">
        <v>46</v>
      </c>
      <c r="B14" t="s">
        <v>56</v>
      </c>
      <c r="C14">
        <v>75.5</v>
      </c>
      <c r="D14">
        <v>2</v>
      </c>
      <c r="E14" t="s">
        <v>1627</v>
      </c>
      <c r="F14">
        <v>163</v>
      </c>
      <c r="G14">
        <v>35</v>
      </c>
      <c r="H14" t="s">
        <v>47</v>
      </c>
      <c r="I14" t="s">
        <v>1628</v>
      </c>
      <c r="J14" t="s">
        <v>1629</v>
      </c>
      <c r="K14" t="s">
        <v>1492</v>
      </c>
      <c r="L14" t="s">
        <v>1630</v>
      </c>
      <c r="M14" t="s">
        <v>1626</v>
      </c>
      <c r="N14" t="s">
        <v>23</v>
      </c>
      <c r="O14" t="s">
        <v>53</v>
      </c>
      <c r="P14" t="s">
        <v>54</v>
      </c>
      <c r="Q14" t="s">
        <v>55</v>
      </c>
      <c r="R14" t="s">
        <v>24</v>
      </c>
      <c r="S14" t="s">
        <v>23</v>
      </c>
      <c r="T14" t="s">
        <v>1626</v>
      </c>
      <c r="U14" s="56" t="s">
        <v>715</v>
      </c>
      <c r="V14">
        <v>1</v>
      </c>
    </row>
    <row r="15" spans="1:22" x14ac:dyDescent="0.25">
      <c r="A15" t="s">
        <v>46</v>
      </c>
      <c r="B15" t="s">
        <v>56</v>
      </c>
      <c r="C15">
        <v>75</v>
      </c>
      <c r="D15">
        <v>3</v>
      </c>
      <c r="E15" t="s">
        <v>1631</v>
      </c>
      <c r="F15">
        <v>220</v>
      </c>
      <c r="G15">
        <v>29</v>
      </c>
      <c r="H15" t="s">
        <v>47</v>
      </c>
      <c r="I15" t="s">
        <v>1599</v>
      </c>
      <c r="J15" t="s">
        <v>1632</v>
      </c>
      <c r="K15" t="s">
        <v>1601</v>
      </c>
      <c r="L15" t="s">
        <v>1133</v>
      </c>
      <c r="M15" t="s">
        <v>1633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23</v>
      </c>
      <c r="T15" t="s">
        <v>1634</v>
      </c>
      <c r="U15" s="56" t="s">
        <v>112</v>
      </c>
      <c r="V15">
        <v>21</v>
      </c>
    </row>
    <row r="16" spans="1:22" x14ac:dyDescent="0.25">
      <c r="A16" t="s">
        <v>46</v>
      </c>
      <c r="B16" t="s">
        <v>56</v>
      </c>
      <c r="C16">
        <v>75</v>
      </c>
      <c r="D16">
        <v>3</v>
      </c>
      <c r="E16" t="s">
        <v>1635</v>
      </c>
      <c r="F16">
        <v>220</v>
      </c>
      <c r="G16">
        <v>29</v>
      </c>
      <c r="H16" t="s">
        <v>47</v>
      </c>
      <c r="I16" t="s">
        <v>1599</v>
      </c>
      <c r="J16" t="s">
        <v>1632</v>
      </c>
      <c r="K16" t="s">
        <v>1601</v>
      </c>
      <c r="L16" t="s">
        <v>1133</v>
      </c>
      <c r="M16" t="s">
        <v>1633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1636</v>
      </c>
      <c r="U16" s="56" t="s">
        <v>1958</v>
      </c>
      <c r="V16">
        <v>1</v>
      </c>
    </row>
    <row r="17" spans="1:22" x14ac:dyDescent="0.25">
      <c r="A17" t="s">
        <v>42</v>
      </c>
      <c r="B17" t="s">
        <v>43</v>
      </c>
      <c r="C17">
        <v>66.666666666666671</v>
      </c>
      <c r="D17">
        <v>3</v>
      </c>
      <c r="E17" t="s">
        <v>1637</v>
      </c>
      <c r="F17">
        <v>285</v>
      </c>
      <c r="G17">
        <v>45</v>
      </c>
      <c r="H17" t="s">
        <v>47</v>
      </c>
      <c r="I17" t="s">
        <v>1638</v>
      </c>
      <c r="J17" t="s">
        <v>1639</v>
      </c>
      <c r="K17" t="s">
        <v>1640</v>
      </c>
      <c r="L17" t="s">
        <v>347</v>
      </c>
      <c r="M17" t="s">
        <v>23</v>
      </c>
      <c r="N17" t="s">
        <v>23</v>
      </c>
      <c r="O17" t="s">
        <v>24</v>
      </c>
      <c r="P17" t="s">
        <v>54</v>
      </c>
      <c r="Q17" t="s">
        <v>23</v>
      </c>
      <c r="R17" t="s">
        <v>24</v>
      </c>
      <c r="S17" t="s">
        <v>23</v>
      </c>
      <c r="T17" t="s">
        <v>1641</v>
      </c>
      <c r="U17" s="55" t="s">
        <v>110</v>
      </c>
      <c r="V17">
        <v>45</v>
      </c>
    </row>
    <row r="18" spans="1:22" x14ac:dyDescent="0.25">
      <c r="A18" t="s">
        <v>44</v>
      </c>
      <c r="B18" t="s">
        <v>45</v>
      </c>
      <c r="C18">
        <v>66.666666666666671</v>
      </c>
      <c r="D18">
        <v>3</v>
      </c>
      <c r="E18" t="s">
        <v>1637</v>
      </c>
      <c r="F18">
        <v>285</v>
      </c>
      <c r="G18">
        <v>45</v>
      </c>
      <c r="H18" t="s">
        <v>47</v>
      </c>
      <c r="I18" t="s">
        <v>1638</v>
      </c>
      <c r="J18" t="s">
        <v>1639</v>
      </c>
      <c r="K18" t="s">
        <v>1640</v>
      </c>
      <c r="L18" t="s">
        <v>347</v>
      </c>
      <c r="M18" t="s">
        <v>23</v>
      </c>
      <c r="N18" t="s">
        <v>23</v>
      </c>
      <c r="O18" t="s">
        <v>24</v>
      </c>
      <c r="P18" t="s">
        <v>54</v>
      </c>
      <c r="Q18" t="s">
        <v>23</v>
      </c>
      <c r="R18" t="s">
        <v>24</v>
      </c>
      <c r="S18" t="s">
        <v>23</v>
      </c>
      <c r="T18" t="s">
        <v>1641</v>
      </c>
      <c r="U18" s="56" t="s">
        <v>146</v>
      </c>
      <c r="V18">
        <v>3</v>
      </c>
    </row>
    <row r="19" spans="1:22" x14ac:dyDescent="0.25">
      <c r="A19" t="s">
        <v>46</v>
      </c>
      <c r="B19" t="s">
        <v>1105</v>
      </c>
      <c r="C19">
        <v>2.2400000000000002</v>
      </c>
      <c r="D19">
        <v>1</v>
      </c>
      <c r="E19" t="s">
        <v>1642</v>
      </c>
      <c r="F19">
        <v>28.36</v>
      </c>
      <c r="G19">
        <v>19</v>
      </c>
      <c r="H19" t="s">
        <v>47</v>
      </c>
      <c r="I19" t="s">
        <v>1643</v>
      </c>
      <c r="J19" t="s">
        <v>1644</v>
      </c>
      <c r="K19" t="s">
        <v>1335</v>
      </c>
      <c r="L19" t="s">
        <v>1645</v>
      </c>
      <c r="M19" t="s">
        <v>1646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1646</v>
      </c>
      <c r="U19" s="56" t="s">
        <v>640</v>
      </c>
      <c r="V19">
        <v>41</v>
      </c>
    </row>
    <row r="20" spans="1:22" x14ac:dyDescent="0.25">
      <c r="A20" t="s">
        <v>186</v>
      </c>
      <c r="B20" t="s">
        <v>187</v>
      </c>
      <c r="C20">
        <v>50</v>
      </c>
      <c r="D20">
        <v>6</v>
      </c>
      <c r="E20" t="s">
        <v>1642</v>
      </c>
      <c r="F20">
        <v>28.36</v>
      </c>
      <c r="G20">
        <v>19</v>
      </c>
      <c r="H20" t="s">
        <v>47</v>
      </c>
      <c r="I20" t="s">
        <v>1643</v>
      </c>
      <c r="J20" t="s">
        <v>1644</v>
      </c>
      <c r="K20" t="s">
        <v>1335</v>
      </c>
      <c r="L20" t="s">
        <v>1645</v>
      </c>
      <c r="M20" t="s">
        <v>1646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1646</v>
      </c>
      <c r="U20" s="56" t="s">
        <v>691</v>
      </c>
      <c r="V20">
        <v>1</v>
      </c>
    </row>
    <row r="21" spans="1:22" x14ac:dyDescent="0.25">
      <c r="A21" t="s">
        <v>46</v>
      </c>
      <c r="B21" t="s">
        <v>56</v>
      </c>
      <c r="C21">
        <v>69</v>
      </c>
      <c r="D21">
        <v>1</v>
      </c>
      <c r="E21" t="s">
        <v>1647</v>
      </c>
      <c r="F21">
        <v>69</v>
      </c>
      <c r="G21">
        <v>0</v>
      </c>
      <c r="H21" t="s">
        <v>47</v>
      </c>
      <c r="I21" t="s">
        <v>1171</v>
      </c>
      <c r="J21" t="s">
        <v>1648</v>
      </c>
      <c r="K21" t="s">
        <v>1649</v>
      </c>
      <c r="L21" t="s">
        <v>1650</v>
      </c>
      <c r="M21" t="s">
        <v>1651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1652</v>
      </c>
      <c r="U21" s="55" t="s">
        <v>152</v>
      </c>
      <c r="V21">
        <v>15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1653</v>
      </c>
      <c r="F22">
        <v>242</v>
      </c>
      <c r="G22">
        <v>38</v>
      </c>
      <c r="H22" t="s">
        <v>47</v>
      </c>
      <c r="I22" t="s">
        <v>1503</v>
      </c>
      <c r="J22" t="s">
        <v>1654</v>
      </c>
      <c r="K22" t="s">
        <v>706</v>
      </c>
      <c r="L22" t="s">
        <v>1655</v>
      </c>
      <c r="M22" t="s">
        <v>1656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1656</v>
      </c>
      <c r="U22" s="56" t="s">
        <v>153</v>
      </c>
      <c r="V22">
        <v>15</v>
      </c>
    </row>
    <row r="23" spans="1:22" x14ac:dyDescent="0.25">
      <c r="A23" t="s">
        <v>30</v>
      </c>
      <c r="B23" t="s">
        <v>31</v>
      </c>
      <c r="C23">
        <v>60</v>
      </c>
      <c r="D23">
        <v>3</v>
      </c>
      <c r="E23" t="s">
        <v>1657</v>
      </c>
      <c r="F23">
        <v>207</v>
      </c>
      <c r="G23">
        <v>0</v>
      </c>
      <c r="H23" t="s">
        <v>631</v>
      </c>
      <c r="I23" t="s">
        <v>1658</v>
      </c>
      <c r="J23" t="s">
        <v>311</v>
      </c>
      <c r="K23" t="s">
        <v>23</v>
      </c>
      <c r="L23" t="s">
        <v>24</v>
      </c>
      <c r="M23" t="s">
        <v>1659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1660</v>
      </c>
      <c r="U23" s="55" t="s">
        <v>150</v>
      </c>
      <c r="V23">
        <v>18</v>
      </c>
    </row>
    <row r="24" spans="1:22" x14ac:dyDescent="0.25">
      <c r="A24" t="s">
        <v>689</v>
      </c>
      <c r="B24" t="s">
        <v>690</v>
      </c>
      <c r="C24">
        <v>25</v>
      </c>
      <c r="D24">
        <v>4</v>
      </c>
      <c r="E24" t="s">
        <v>1657</v>
      </c>
      <c r="F24">
        <v>207</v>
      </c>
      <c r="G24">
        <v>0</v>
      </c>
      <c r="H24" t="s">
        <v>631</v>
      </c>
      <c r="I24" t="s">
        <v>1658</v>
      </c>
      <c r="J24" t="s">
        <v>311</v>
      </c>
      <c r="K24" t="s">
        <v>23</v>
      </c>
      <c r="L24" t="s">
        <v>24</v>
      </c>
      <c r="M24" t="s">
        <v>1659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1660</v>
      </c>
      <c r="U24" s="56" t="s">
        <v>151</v>
      </c>
      <c r="V24">
        <v>18</v>
      </c>
    </row>
    <row r="25" spans="1:22" x14ac:dyDescent="0.25">
      <c r="A25" t="s">
        <v>44</v>
      </c>
      <c r="B25" t="s">
        <v>45</v>
      </c>
      <c r="C25">
        <v>50</v>
      </c>
      <c r="D25">
        <v>8</v>
      </c>
      <c r="E25" t="s">
        <v>1661</v>
      </c>
      <c r="F25">
        <v>420</v>
      </c>
      <c r="G25">
        <v>64</v>
      </c>
      <c r="H25" t="s">
        <v>47</v>
      </c>
      <c r="I25" t="s">
        <v>1662</v>
      </c>
      <c r="J25" t="s">
        <v>1663</v>
      </c>
      <c r="K25" t="s">
        <v>1664</v>
      </c>
      <c r="L25" t="s">
        <v>1625</v>
      </c>
      <c r="M25" t="s">
        <v>1665</v>
      </c>
      <c r="N25" t="s">
        <v>23</v>
      </c>
      <c r="O25" t="s">
        <v>53</v>
      </c>
      <c r="P25" t="s">
        <v>54</v>
      </c>
      <c r="Q25" t="s">
        <v>55</v>
      </c>
      <c r="R25" t="s">
        <v>24</v>
      </c>
      <c r="S25" t="s">
        <v>23</v>
      </c>
      <c r="T25" t="s">
        <v>1666</v>
      </c>
      <c r="U25" s="55" t="s">
        <v>422</v>
      </c>
      <c r="V25">
        <v>4</v>
      </c>
    </row>
    <row r="26" spans="1:22" x14ac:dyDescent="0.25">
      <c r="A26" t="s">
        <v>30</v>
      </c>
      <c r="B26" t="s">
        <v>31</v>
      </c>
      <c r="C26">
        <v>60</v>
      </c>
      <c r="D26">
        <v>6</v>
      </c>
      <c r="E26" t="s">
        <v>1667</v>
      </c>
      <c r="F26">
        <v>210</v>
      </c>
      <c r="G26">
        <v>0</v>
      </c>
      <c r="H26" t="s">
        <v>631</v>
      </c>
      <c r="I26" t="s">
        <v>1668</v>
      </c>
      <c r="J26" t="s">
        <v>338</v>
      </c>
      <c r="K26" t="s">
        <v>23</v>
      </c>
      <c r="L26" t="s">
        <v>24</v>
      </c>
      <c r="M26" t="s">
        <v>1669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1670</v>
      </c>
      <c r="U26" s="56" t="s">
        <v>423</v>
      </c>
      <c r="V26">
        <v>4</v>
      </c>
    </row>
    <row r="27" spans="1:22" x14ac:dyDescent="0.25">
      <c r="A27" t="s">
        <v>30</v>
      </c>
      <c r="B27" t="s">
        <v>31</v>
      </c>
      <c r="C27">
        <v>60</v>
      </c>
      <c r="D27">
        <v>3</v>
      </c>
      <c r="E27" t="s">
        <v>1671</v>
      </c>
      <c r="F27">
        <v>42.5</v>
      </c>
      <c r="G27">
        <v>7</v>
      </c>
      <c r="H27" t="s">
        <v>47</v>
      </c>
      <c r="I27" t="s">
        <v>1672</v>
      </c>
      <c r="J27" t="s">
        <v>1673</v>
      </c>
      <c r="K27" t="s">
        <v>1674</v>
      </c>
      <c r="L27" t="s">
        <v>1675</v>
      </c>
      <c r="M27" t="s">
        <v>1676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1676</v>
      </c>
      <c r="U27" s="55" t="s">
        <v>36</v>
      </c>
      <c r="V27">
        <v>18</v>
      </c>
    </row>
    <row r="28" spans="1:22" x14ac:dyDescent="0.25">
      <c r="A28" t="s">
        <v>30</v>
      </c>
      <c r="B28" t="s">
        <v>31</v>
      </c>
      <c r="C28">
        <v>60</v>
      </c>
      <c r="D28">
        <v>3</v>
      </c>
      <c r="E28" t="s">
        <v>1677</v>
      </c>
      <c r="F28">
        <v>183</v>
      </c>
      <c r="G28">
        <v>0</v>
      </c>
      <c r="H28" t="s">
        <v>631</v>
      </c>
      <c r="I28" t="s">
        <v>1678</v>
      </c>
      <c r="J28" t="s">
        <v>1679</v>
      </c>
      <c r="K28" t="s">
        <v>23</v>
      </c>
      <c r="L28" t="s">
        <v>24</v>
      </c>
      <c r="M28" t="s">
        <v>1680</v>
      </c>
      <c r="N28" t="s">
        <v>23</v>
      </c>
      <c r="O28" t="s">
        <v>307</v>
      </c>
      <c r="P28" t="s">
        <v>26</v>
      </c>
      <c r="Q28" t="s">
        <v>27</v>
      </c>
      <c r="R28" t="s">
        <v>1681</v>
      </c>
      <c r="S28" t="s">
        <v>23</v>
      </c>
      <c r="T28" t="s">
        <v>1682</v>
      </c>
      <c r="U28" s="56" t="s">
        <v>37</v>
      </c>
      <c r="V28">
        <v>18</v>
      </c>
    </row>
    <row r="29" spans="1:22" x14ac:dyDescent="0.25">
      <c r="A29" t="s">
        <v>186</v>
      </c>
      <c r="B29" t="s">
        <v>187</v>
      </c>
      <c r="C29">
        <v>65</v>
      </c>
      <c r="D29">
        <v>2</v>
      </c>
      <c r="E29" t="s">
        <v>1677</v>
      </c>
      <c r="F29">
        <v>183</v>
      </c>
      <c r="G29">
        <v>0</v>
      </c>
      <c r="H29" t="s">
        <v>631</v>
      </c>
      <c r="I29" t="s">
        <v>1678</v>
      </c>
      <c r="J29" t="s">
        <v>1679</v>
      </c>
      <c r="K29" t="s">
        <v>23</v>
      </c>
      <c r="L29" t="s">
        <v>24</v>
      </c>
      <c r="M29" t="s">
        <v>1680</v>
      </c>
      <c r="N29" t="s">
        <v>23</v>
      </c>
      <c r="O29" t="s">
        <v>307</v>
      </c>
      <c r="P29" t="s">
        <v>26</v>
      </c>
      <c r="Q29" t="s">
        <v>27</v>
      </c>
      <c r="R29" t="s">
        <v>1681</v>
      </c>
      <c r="S29" t="s">
        <v>23</v>
      </c>
      <c r="T29" t="s">
        <v>1682</v>
      </c>
      <c r="U29" s="55" t="s">
        <v>254</v>
      </c>
      <c r="V29">
        <v>15</v>
      </c>
    </row>
    <row r="30" spans="1:22" x14ac:dyDescent="0.25">
      <c r="A30" t="s">
        <v>30</v>
      </c>
      <c r="B30" t="s">
        <v>31</v>
      </c>
      <c r="C30">
        <v>43</v>
      </c>
      <c r="D30">
        <v>3</v>
      </c>
      <c r="E30" t="s">
        <v>1683</v>
      </c>
      <c r="F30">
        <v>151</v>
      </c>
      <c r="G30">
        <v>29</v>
      </c>
      <c r="H30" t="s">
        <v>47</v>
      </c>
      <c r="I30" t="s">
        <v>1684</v>
      </c>
      <c r="J30" t="s">
        <v>1685</v>
      </c>
      <c r="K30" t="s">
        <v>1686</v>
      </c>
      <c r="L30" t="s">
        <v>656</v>
      </c>
      <c r="M30" t="s">
        <v>1687</v>
      </c>
      <c r="N30" t="s">
        <v>23</v>
      </c>
      <c r="O30" t="s">
        <v>53</v>
      </c>
      <c r="P30" t="s">
        <v>54</v>
      </c>
      <c r="Q30" t="s">
        <v>55</v>
      </c>
      <c r="R30" t="s">
        <v>24</v>
      </c>
      <c r="S30" t="s">
        <v>23</v>
      </c>
      <c r="T30" t="s">
        <v>1687</v>
      </c>
      <c r="U30" s="56" t="s">
        <v>255</v>
      </c>
      <c r="V30">
        <v>15</v>
      </c>
    </row>
    <row r="31" spans="1:22" x14ac:dyDescent="0.25">
      <c r="A31" t="s">
        <v>110</v>
      </c>
      <c r="B31" t="s">
        <v>640</v>
      </c>
      <c r="C31">
        <v>66.333333333333329</v>
      </c>
      <c r="D31">
        <v>3</v>
      </c>
      <c r="E31" t="s">
        <v>1688</v>
      </c>
      <c r="F31">
        <v>206.54</v>
      </c>
      <c r="G31">
        <v>26</v>
      </c>
      <c r="H31" t="s">
        <v>47</v>
      </c>
      <c r="I31" t="s">
        <v>1689</v>
      </c>
      <c r="J31" t="s">
        <v>1690</v>
      </c>
      <c r="K31" t="s">
        <v>1691</v>
      </c>
      <c r="L31" t="s">
        <v>1692</v>
      </c>
      <c r="M31" t="s">
        <v>1693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1694</v>
      </c>
      <c r="U31" s="55" t="s">
        <v>38</v>
      </c>
      <c r="V31">
        <v>19</v>
      </c>
    </row>
    <row r="32" spans="1:22" x14ac:dyDescent="0.25">
      <c r="A32" t="s">
        <v>30</v>
      </c>
      <c r="B32" t="s">
        <v>31</v>
      </c>
      <c r="C32">
        <v>60</v>
      </c>
      <c r="D32">
        <v>3</v>
      </c>
      <c r="E32" t="s">
        <v>1695</v>
      </c>
      <c r="F32">
        <v>111</v>
      </c>
      <c r="G32">
        <v>6</v>
      </c>
      <c r="H32" t="s">
        <v>631</v>
      </c>
      <c r="I32" t="s">
        <v>1696</v>
      </c>
      <c r="J32" t="s">
        <v>312</v>
      </c>
      <c r="K32" t="s">
        <v>23</v>
      </c>
      <c r="L32" t="s">
        <v>24</v>
      </c>
      <c r="M32" t="s">
        <v>23</v>
      </c>
      <c r="N32" t="s">
        <v>23</v>
      </c>
      <c r="O32" t="s">
        <v>58</v>
      </c>
      <c r="P32" t="s">
        <v>26</v>
      </c>
      <c r="Q32" t="s">
        <v>23</v>
      </c>
      <c r="R32" t="s">
        <v>24</v>
      </c>
      <c r="S32" t="s">
        <v>23</v>
      </c>
      <c r="T32" t="s">
        <v>1697</v>
      </c>
      <c r="U32" s="56" t="s">
        <v>39</v>
      </c>
      <c r="V32">
        <v>19</v>
      </c>
    </row>
    <row r="33" spans="1:22" x14ac:dyDescent="0.25">
      <c r="A33" t="s">
        <v>46</v>
      </c>
      <c r="B33" t="s">
        <v>56</v>
      </c>
      <c r="C33">
        <v>66.333333333333329</v>
      </c>
      <c r="D33">
        <v>3</v>
      </c>
      <c r="E33" t="s">
        <v>1698</v>
      </c>
      <c r="F33">
        <v>1017</v>
      </c>
      <c r="G33">
        <v>105</v>
      </c>
      <c r="H33" t="s">
        <v>47</v>
      </c>
      <c r="I33" t="s">
        <v>1699</v>
      </c>
      <c r="J33" t="s">
        <v>1700</v>
      </c>
      <c r="K33" t="s">
        <v>1701</v>
      </c>
      <c r="L33" t="s">
        <v>1702</v>
      </c>
      <c r="M33" t="s">
        <v>1703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1704</v>
      </c>
      <c r="U33" s="55" t="s">
        <v>30</v>
      </c>
      <c r="V33">
        <v>107</v>
      </c>
    </row>
    <row r="34" spans="1:22" x14ac:dyDescent="0.25">
      <c r="A34" t="s">
        <v>46</v>
      </c>
      <c r="B34" t="s">
        <v>56</v>
      </c>
      <c r="C34">
        <v>69.900000000000006</v>
      </c>
      <c r="D34">
        <v>10</v>
      </c>
      <c r="E34" t="s">
        <v>1698</v>
      </c>
      <c r="F34">
        <v>1017</v>
      </c>
      <c r="G34">
        <v>105</v>
      </c>
      <c r="H34" t="s">
        <v>47</v>
      </c>
      <c r="I34" t="s">
        <v>1699</v>
      </c>
      <c r="J34" t="s">
        <v>1700</v>
      </c>
      <c r="K34" t="s">
        <v>1701</v>
      </c>
      <c r="L34" t="s">
        <v>1702</v>
      </c>
      <c r="M34" t="s">
        <v>1703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1704</v>
      </c>
      <c r="U34" s="56" t="s">
        <v>31</v>
      </c>
      <c r="V34">
        <v>105</v>
      </c>
    </row>
    <row r="35" spans="1:22" x14ac:dyDescent="0.25">
      <c r="A35" t="s">
        <v>30</v>
      </c>
      <c r="B35" t="s">
        <v>31</v>
      </c>
      <c r="C35">
        <v>60</v>
      </c>
      <c r="D35">
        <v>3</v>
      </c>
      <c r="E35" t="s">
        <v>1705</v>
      </c>
      <c r="F35">
        <v>183</v>
      </c>
      <c r="G35">
        <v>0</v>
      </c>
      <c r="H35" t="s">
        <v>631</v>
      </c>
      <c r="I35" t="s">
        <v>1706</v>
      </c>
      <c r="J35" t="s">
        <v>334</v>
      </c>
      <c r="K35" t="s">
        <v>23</v>
      </c>
      <c r="L35" t="s">
        <v>24</v>
      </c>
      <c r="M35" t="s">
        <v>1707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23</v>
      </c>
      <c r="T35" t="s">
        <v>1708</v>
      </c>
      <c r="U35" s="56" t="s">
        <v>1915</v>
      </c>
      <c r="V35">
        <v>2</v>
      </c>
    </row>
    <row r="36" spans="1:22" x14ac:dyDescent="0.25">
      <c r="A36" t="s">
        <v>186</v>
      </c>
      <c r="B36" t="s">
        <v>187</v>
      </c>
      <c r="C36">
        <v>65</v>
      </c>
      <c r="D36">
        <v>2</v>
      </c>
      <c r="E36" t="s">
        <v>1705</v>
      </c>
      <c r="F36">
        <v>183</v>
      </c>
      <c r="G36">
        <v>0</v>
      </c>
      <c r="H36" t="s">
        <v>631</v>
      </c>
      <c r="I36" t="s">
        <v>1706</v>
      </c>
      <c r="J36" t="s">
        <v>334</v>
      </c>
      <c r="K36" t="s">
        <v>23</v>
      </c>
      <c r="L36" t="s">
        <v>24</v>
      </c>
      <c r="M36" t="s">
        <v>1707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23</v>
      </c>
      <c r="T36" t="s">
        <v>1708</v>
      </c>
      <c r="U36" s="55" t="s">
        <v>115</v>
      </c>
      <c r="V36">
        <v>57</v>
      </c>
    </row>
    <row r="37" spans="1:22" x14ac:dyDescent="0.25">
      <c r="A37" t="s">
        <v>30</v>
      </c>
      <c r="B37" t="s">
        <v>31</v>
      </c>
      <c r="C37">
        <v>60</v>
      </c>
      <c r="D37">
        <v>3</v>
      </c>
      <c r="E37" t="s">
        <v>1709</v>
      </c>
      <c r="F37">
        <v>105</v>
      </c>
      <c r="G37">
        <v>0</v>
      </c>
      <c r="H37" t="s">
        <v>631</v>
      </c>
      <c r="I37" t="s">
        <v>1710</v>
      </c>
      <c r="J37" t="s">
        <v>322</v>
      </c>
      <c r="K37" t="s">
        <v>23</v>
      </c>
      <c r="L37" t="s">
        <v>24</v>
      </c>
      <c r="M37" t="s">
        <v>1708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1708</v>
      </c>
      <c r="U37" s="56" t="s">
        <v>116</v>
      </c>
      <c r="V37">
        <v>52</v>
      </c>
    </row>
    <row r="38" spans="1:22" x14ac:dyDescent="0.25">
      <c r="A38" t="s">
        <v>30</v>
      </c>
      <c r="B38" t="s">
        <v>31</v>
      </c>
      <c r="C38">
        <v>60</v>
      </c>
      <c r="D38">
        <v>12</v>
      </c>
      <c r="E38" t="s">
        <v>1711</v>
      </c>
      <c r="F38">
        <v>420</v>
      </c>
      <c r="G38">
        <v>0</v>
      </c>
      <c r="H38" t="s">
        <v>631</v>
      </c>
      <c r="I38" t="s">
        <v>1536</v>
      </c>
      <c r="J38" t="s">
        <v>330</v>
      </c>
      <c r="K38" t="s">
        <v>23</v>
      </c>
      <c r="L38" t="s">
        <v>24</v>
      </c>
      <c r="M38" t="s">
        <v>1712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23</v>
      </c>
      <c r="T38" t="s">
        <v>1712</v>
      </c>
      <c r="U38" s="56" t="s">
        <v>1740</v>
      </c>
      <c r="V38">
        <v>1</v>
      </c>
    </row>
    <row r="39" spans="1:22" x14ac:dyDescent="0.25">
      <c r="A39" t="s">
        <v>110</v>
      </c>
      <c r="B39" t="s">
        <v>640</v>
      </c>
      <c r="C39">
        <v>66.333333333333329</v>
      </c>
      <c r="D39">
        <v>6</v>
      </c>
      <c r="E39" t="s">
        <v>1713</v>
      </c>
      <c r="F39">
        <v>824</v>
      </c>
      <c r="G39">
        <v>38</v>
      </c>
      <c r="H39" t="s">
        <v>22</v>
      </c>
      <c r="I39" t="s">
        <v>1714</v>
      </c>
      <c r="J39" t="s">
        <v>1715</v>
      </c>
      <c r="K39" t="s">
        <v>1560</v>
      </c>
      <c r="L39" t="s">
        <v>981</v>
      </c>
      <c r="M39" t="s">
        <v>1716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23</v>
      </c>
      <c r="T39" t="s">
        <v>1717</v>
      </c>
      <c r="U39" s="56" t="s">
        <v>339</v>
      </c>
      <c r="V39">
        <v>4</v>
      </c>
    </row>
    <row r="40" spans="1:22" x14ac:dyDescent="0.25">
      <c r="A40" t="s">
        <v>139</v>
      </c>
      <c r="B40" t="s">
        <v>112</v>
      </c>
      <c r="C40">
        <v>66</v>
      </c>
      <c r="D40">
        <v>1</v>
      </c>
      <c r="E40" t="s">
        <v>1713</v>
      </c>
      <c r="F40">
        <v>824</v>
      </c>
      <c r="G40">
        <v>38</v>
      </c>
      <c r="H40" t="s">
        <v>22</v>
      </c>
      <c r="I40" t="s">
        <v>1714</v>
      </c>
      <c r="J40" t="s">
        <v>1715</v>
      </c>
      <c r="K40" t="s">
        <v>1560</v>
      </c>
      <c r="L40" t="s">
        <v>981</v>
      </c>
      <c r="M40" t="s">
        <v>1716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1717</v>
      </c>
      <c r="U40" s="55" t="s">
        <v>689</v>
      </c>
      <c r="V40">
        <v>24</v>
      </c>
    </row>
    <row r="41" spans="1:22" x14ac:dyDescent="0.25">
      <c r="A41" t="s">
        <v>110</v>
      </c>
      <c r="B41" t="s">
        <v>640</v>
      </c>
      <c r="C41">
        <v>66</v>
      </c>
      <c r="D41">
        <v>1</v>
      </c>
      <c r="E41" t="s">
        <v>1713</v>
      </c>
      <c r="F41">
        <v>824</v>
      </c>
      <c r="G41">
        <v>38</v>
      </c>
      <c r="H41" t="s">
        <v>22</v>
      </c>
      <c r="I41" t="s">
        <v>1714</v>
      </c>
      <c r="J41" t="s">
        <v>1715</v>
      </c>
      <c r="K41" t="s">
        <v>1560</v>
      </c>
      <c r="L41" t="s">
        <v>981</v>
      </c>
      <c r="M41" t="s">
        <v>1716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23</v>
      </c>
      <c r="T41" t="s">
        <v>1717</v>
      </c>
      <c r="U41" s="56" t="s">
        <v>690</v>
      </c>
      <c r="V41">
        <v>24</v>
      </c>
    </row>
    <row r="42" spans="1:22" x14ac:dyDescent="0.25">
      <c r="A42" t="s">
        <v>46</v>
      </c>
      <c r="B42" t="s">
        <v>56</v>
      </c>
      <c r="C42">
        <v>67</v>
      </c>
      <c r="D42">
        <v>1</v>
      </c>
      <c r="E42" t="s">
        <v>1713</v>
      </c>
      <c r="F42">
        <v>824</v>
      </c>
      <c r="G42">
        <v>38</v>
      </c>
      <c r="H42" t="s">
        <v>22</v>
      </c>
      <c r="I42" t="s">
        <v>1714</v>
      </c>
      <c r="J42" t="s">
        <v>1715</v>
      </c>
      <c r="K42" t="s">
        <v>1560</v>
      </c>
      <c r="L42" t="s">
        <v>981</v>
      </c>
      <c r="M42" t="s">
        <v>1716</v>
      </c>
      <c r="N42" t="s">
        <v>23</v>
      </c>
      <c r="O42" t="s">
        <v>63</v>
      </c>
      <c r="P42" t="s">
        <v>54</v>
      </c>
      <c r="Q42" t="s">
        <v>55</v>
      </c>
      <c r="R42" t="s">
        <v>24</v>
      </c>
      <c r="S42" t="s">
        <v>23</v>
      </c>
      <c r="T42" t="s">
        <v>1717</v>
      </c>
      <c r="U42" s="55" t="s">
        <v>709</v>
      </c>
      <c r="V42">
        <v>5</v>
      </c>
    </row>
    <row r="43" spans="1:22" x14ac:dyDescent="0.25">
      <c r="A43" t="s">
        <v>139</v>
      </c>
      <c r="B43" t="s">
        <v>715</v>
      </c>
      <c r="C43">
        <v>76</v>
      </c>
      <c r="D43">
        <v>1</v>
      </c>
      <c r="E43" t="s">
        <v>1713</v>
      </c>
      <c r="F43">
        <v>824</v>
      </c>
      <c r="G43">
        <v>38</v>
      </c>
      <c r="H43" t="s">
        <v>22</v>
      </c>
      <c r="I43" t="s">
        <v>1714</v>
      </c>
      <c r="J43" t="s">
        <v>1715</v>
      </c>
      <c r="K43" t="s">
        <v>1560</v>
      </c>
      <c r="L43" t="s">
        <v>981</v>
      </c>
      <c r="M43" t="s">
        <v>1716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23</v>
      </c>
      <c r="T43" t="s">
        <v>1717</v>
      </c>
      <c r="U43" s="56" t="s">
        <v>710</v>
      </c>
      <c r="V43">
        <v>5</v>
      </c>
    </row>
    <row r="44" spans="1:22" x14ac:dyDescent="0.25">
      <c r="A44" t="s">
        <v>110</v>
      </c>
      <c r="B44" t="s">
        <v>640</v>
      </c>
      <c r="C44">
        <v>66.333333333333329</v>
      </c>
      <c r="D44">
        <v>3</v>
      </c>
      <c r="E44" t="s">
        <v>1718</v>
      </c>
      <c r="F44">
        <v>252</v>
      </c>
      <c r="G44">
        <v>48</v>
      </c>
      <c r="H44" t="s">
        <v>47</v>
      </c>
      <c r="I44" t="s">
        <v>1719</v>
      </c>
      <c r="J44" t="s">
        <v>1720</v>
      </c>
      <c r="K44" t="s">
        <v>1115</v>
      </c>
      <c r="L44" t="s">
        <v>1255</v>
      </c>
      <c r="M44" t="s">
        <v>1721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23</v>
      </c>
      <c r="T44" t="s">
        <v>1722</v>
      </c>
      <c r="U44" s="55" t="s">
        <v>154</v>
      </c>
      <c r="V44">
        <v>30</v>
      </c>
    </row>
    <row r="45" spans="1:22" x14ac:dyDescent="0.25">
      <c r="A45" t="s">
        <v>115</v>
      </c>
      <c r="B45" t="s">
        <v>116</v>
      </c>
      <c r="C45">
        <v>45</v>
      </c>
      <c r="D45">
        <v>2</v>
      </c>
      <c r="E45" t="s">
        <v>1723</v>
      </c>
      <c r="F45">
        <v>90</v>
      </c>
      <c r="G45">
        <v>0</v>
      </c>
      <c r="H45" t="s">
        <v>22</v>
      </c>
      <c r="I45" t="s">
        <v>1724</v>
      </c>
      <c r="J45" t="s">
        <v>1725</v>
      </c>
      <c r="K45" t="s">
        <v>1726</v>
      </c>
      <c r="L45" t="s">
        <v>1702</v>
      </c>
      <c r="M45" t="s">
        <v>1727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1727</v>
      </c>
      <c r="U45" s="56" t="s">
        <v>155</v>
      </c>
      <c r="V45">
        <v>30</v>
      </c>
    </row>
    <row r="46" spans="1:22" x14ac:dyDescent="0.25">
      <c r="A46" t="s">
        <v>709</v>
      </c>
      <c r="B46" t="s">
        <v>710</v>
      </c>
      <c r="C46">
        <v>0</v>
      </c>
      <c r="D46">
        <v>1</v>
      </c>
      <c r="E46" t="s">
        <v>1728</v>
      </c>
      <c r="F46">
        <v>564</v>
      </c>
      <c r="G46">
        <v>79</v>
      </c>
      <c r="H46" t="s">
        <v>47</v>
      </c>
      <c r="I46" t="s">
        <v>1729</v>
      </c>
      <c r="J46" t="s">
        <v>1730</v>
      </c>
      <c r="K46" t="s">
        <v>1731</v>
      </c>
      <c r="L46" t="s">
        <v>1732</v>
      </c>
      <c r="M46" t="s">
        <v>1722</v>
      </c>
      <c r="N46" t="s">
        <v>23</v>
      </c>
      <c r="O46" t="s">
        <v>53</v>
      </c>
      <c r="P46" t="s">
        <v>54</v>
      </c>
      <c r="Q46" t="s">
        <v>55</v>
      </c>
      <c r="R46" t="s">
        <v>24</v>
      </c>
      <c r="S46" t="s">
        <v>23</v>
      </c>
      <c r="T46" t="s">
        <v>1733</v>
      </c>
      <c r="U46" s="55" t="s">
        <v>142</v>
      </c>
      <c r="V46">
        <v>1</v>
      </c>
    </row>
    <row r="47" spans="1:22" x14ac:dyDescent="0.25">
      <c r="A47" t="s">
        <v>139</v>
      </c>
      <c r="B47" t="s">
        <v>112</v>
      </c>
      <c r="C47">
        <v>120</v>
      </c>
      <c r="D47">
        <v>1</v>
      </c>
      <c r="E47" t="s">
        <v>1728</v>
      </c>
      <c r="F47">
        <v>564</v>
      </c>
      <c r="G47">
        <v>79</v>
      </c>
      <c r="H47" t="s">
        <v>47</v>
      </c>
      <c r="I47" t="s">
        <v>1729</v>
      </c>
      <c r="J47" t="s">
        <v>1730</v>
      </c>
      <c r="K47" t="s">
        <v>1731</v>
      </c>
      <c r="L47" t="s">
        <v>1732</v>
      </c>
      <c r="M47" t="s">
        <v>1722</v>
      </c>
      <c r="N47" t="s">
        <v>23</v>
      </c>
      <c r="O47" t="s">
        <v>53</v>
      </c>
      <c r="P47" t="s">
        <v>54</v>
      </c>
      <c r="Q47" t="s">
        <v>55</v>
      </c>
      <c r="R47" t="s">
        <v>24</v>
      </c>
      <c r="S47" t="s">
        <v>23</v>
      </c>
      <c r="T47" t="s">
        <v>1733</v>
      </c>
      <c r="U47" s="56" t="s">
        <v>143</v>
      </c>
      <c r="V47">
        <v>1</v>
      </c>
    </row>
    <row r="48" spans="1:22" x14ac:dyDescent="0.25">
      <c r="A48" t="s">
        <v>110</v>
      </c>
      <c r="B48" t="s">
        <v>691</v>
      </c>
      <c r="C48">
        <v>76</v>
      </c>
      <c r="D48">
        <v>1</v>
      </c>
      <c r="E48" t="s">
        <v>1728</v>
      </c>
      <c r="F48">
        <v>564</v>
      </c>
      <c r="G48">
        <v>79</v>
      </c>
      <c r="H48" t="s">
        <v>47</v>
      </c>
      <c r="I48" t="s">
        <v>1729</v>
      </c>
      <c r="J48" t="s">
        <v>1730</v>
      </c>
      <c r="K48" t="s">
        <v>1731</v>
      </c>
      <c r="L48" t="s">
        <v>1732</v>
      </c>
      <c r="M48" t="s">
        <v>1722</v>
      </c>
      <c r="N48" t="s">
        <v>23</v>
      </c>
      <c r="O48" t="s">
        <v>53</v>
      </c>
      <c r="P48" t="s">
        <v>54</v>
      </c>
      <c r="Q48" t="s">
        <v>55</v>
      </c>
      <c r="R48" t="s">
        <v>24</v>
      </c>
      <c r="S48" t="s">
        <v>23</v>
      </c>
      <c r="T48" t="s">
        <v>1733</v>
      </c>
      <c r="U48" s="55" t="s">
        <v>658</v>
      </c>
      <c r="V48">
        <v>677</v>
      </c>
    </row>
    <row r="49" spans="1:20" x14ac:dyDescent="0.25">
      <c r="A49" t="s">
        <v>139</v>
      </c>
      <c r="B49" t="s">
        <v>112</v>
      </c>
      <c r="C49">
        <v>76</v>
      </c>
      <c r="D49">
        <v>1</v>
      </c>
      <c r="E49" t="s">
        <v>1728</v>
      </c>
      <c r="F49">
        <v>564</v>
      </c>
      <c r="G49">
        <v>79</v>
      </c>
      <c r="H49" t="s">
        <v>47</v>
      </c>
      <c r="I49" t="s">
        <v>1729</v>
      </c>
      <c r="J49" t="s">
        <v>1730</v>
      </c>
      <c r="K49" t="s">
        <v>1731</v>
      </c>
      <c r="L49" t="s">
        <v>1732</v>
      </c>
      <c r="M49" t="s">
        <v>1722</v>
      </c>
      <c r="N49" t="s">
        <v>23</v>
      </c>
      <c r="O49" t="s">
        <v>53</v>
      </c>
      <c r="P49" t="s">
        <v>54</v>
      </c>
      <c r="Q49" t="s">
        <v>55</v>
      </c>
      <c r="R49" t="s">
        <v>24</v>
      </c>
      <c r="S49" t="s">
        <v>23</v>
      </c>
      <c r="T49" t="s">
        <v>1733</v>
      </c>
    </row>
    <row r="50" spans="1:20" x14ac:dyDescent="0.25">
      <c r="A50" t="s">
        <v>139</v>
      </c>
      <c r="B50" t="s">
        <v>112</v>
      </c>
      <c r="C50">
        <v>73</v>
      </c>
      <c r="D50">
        <v>1</v>
      </c>
      <c r="E50" t="s">
        <v>1728</v>
      </c>
      <c r="F50">
        <v>564</v>
      </c>
      <c r="G50">
        <v>79</v>
      </c>
      <c r="H50" t="s">
        <v>47</v>
      </c>
      <c r="I50" t="s">
        <v>1729</v>
      </c>
      <c r="J50" t="s">
        <v>1730</v>
      </c>
      <c r="K50" t="s">
        <v>1731</v>
      </c>
      <c r="L50" t="s">
        <v>1732</v>
      </c>
      <c r="M50" t="s">
        <v>1722</v>
      </c>
      <c r="N50" t="s">
        <v>23</v>
      </c>
      <c r="O50" t="s">
        <v>53</v>
      </c>
      <c r="P50" t="s">
        <v>54</v>
      </c>
      <c r="Q50" t="s">
        <v>55</v>
      </c>
      <c r="R50" t="s">
        <v>24</v>
      </c>
      <c r="S50" t="s">
        <v>23</v>
      </c>
      <c r="T50" t="s">
        <v>1733</v>
      </c>
    </row>
    <row r="51" spans="1:20" x14ac:dyDescent="0.25">
      <c r="A51" t="s">
        <v>46</v>
      </c>
      <c r="B51" t="s">
        <v>56</v>
      </c>
      <c r="C51">
        <v>75</v>
      </c>
      <c r="D51">
        <v>2</v>
      </c>
      <c r="E51" t="s">
        <v>1728</v>
      </c>
      <c r="F51">
        <v>564</v>
      </c>
      <c r="G51">
        <v>79</v>
      </c>
      <c r="H51" t="s">
        <v>47</v>
      </c>
      <c r="I51" t="s">
        <v>1729</v>
      </c>
      <c r="J51" t="s">
        <v>1730</v>
      </c>
      <c r="K51" t="s">
        <v>1731</v>
      </c>
      <c r="L51" t="s">
        <v>1732</v>
      </c>
      <c r="M51" t="s">
        <v>1722</v>
      </c>
      <c r="N51" t="s">
        <v>23</v>
      </c>
      <c r="O51" t="s">
        <v>53</v>
      </c>
      <c r="P51" t="s">
        <v>54</v>
      </c>
      <c r="Q51" t="s">
        <v>55</v>
      </c>
      <c r="R51" t="s">
        <v>24</v>
      </c>
      <c r="S51" t="s">
        <v>23</v>
      </c>
      <c r="T51" t="s">
        <v>1733</v>
      </c>
    </row>
    <row r="52" spans="1:20" x14ac:dyDescent="0.25">
      <c r="A52" t="s">
        <v>115</v>
      </c>
      <c r="B52" t="s">
        <v>116</v>
      </c>
      <c r="C52">
        <v>45</v>
      </c>
      <c r="D52">
        <v>2</v>
      </c>
      <c r="E52" t="s">
        <v>1734</v>
      </c>
      <c r="F52">
        <v>100</v>
      </c>
      <c r="G52">
        <v>10</v>
      </c>
      <c r="H52" t="s">
        <v>47</v>
      </c>
      <c r="I52" t="s">
        <v>1735</v>
      </c>
      <c r="J52" t="s">
        <v>1736</v>
      </c>
      <c r="K52" t="s">
        <v>1737</v>
      </c>
      <c r="L52" t="s">
        <v>1732</v>
      </c>
      <c r="M52" t="s">
        <v>1738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1739</v>
      </c>
    </row>
    <row r="53" spans="1:20" x14ac:dyDescent="0.25">
      <c r="A53" t="s">
        <v>115</v>
      </c>
      <c r="B53" t="s">
        <v>1740</v>
      </c>
      <c r="C53">
        <v>42.75</v>
      </c>
      <c r="D53">
        <v>1</v>
      </c>
      <c r="E53" t="s">
        <v>1741</v>
      </c>
      <c r="F53">
        <v>87.75</v>
      </c>
      <c r="G53">
        <v>45</v>
      </c>
      <c r="H53" t="s">
        <v>384</v>
      </c>
      <c r="I53" t="s">
        <v>1742</v>
      </c>
      <c r="J53" t="s">
        <v>1743</v>
      </c>
      <c r="K53" t="s">
        <v>1744</v>
      </c>
      <c r="L53" t="s">
        <v>1745</v>
      </c>
      <c r="M53" t="s">
        <v>1746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1746</v>
      </c>
    </row>
    <row r="54" spans="1:20" x14ac:dyDescent="0.25">
      <c r="A54" t="s">
        <v>46</v>
      </c>
      <c r="B54" t="s">
        <v>56</v>
      </c>
      <c r="C54">
        <v>69.900000000000006</v>
      </c>
      <c r="D54">
        <v>10</v>
      </c>
      <c r="E54" t="s">
        <v>1747</v>
      </c>
      <c r="F54">
        <v>1891.1</v>
      </c>
      <c r="G54">
        <v>74</v>
      </c>
      <c r="H54" t="s">
        <v>47</v>
      </c>
      <c r="I54" t="s">
        <v>1748</v>
      </c>
      <c r="J54" t="s">
        <v>1749</v>
      </c>
      <c r="K54" t="s">
        <v>1750</v>
      </c>
      <c r="L54" t="s">
        <v>1751</v>
      </c>
      <c r="M54" t="s">
        <v>1752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23</v>
      </c>
      <c r="T54" t="s">
        <v>1752</v>
      </c>
    </row>
    <row r="55" spans="1:20" x14ac:dyDescent="0.25">
      <c r="A55" t="s">
        <v>46</v>
      </c>
      <c r="B55" t="s">
        <v>56</v>
      </c>
      <c r="C55">
        <v>69.900000000000006</v>
      </c>
      <c r="D55">
        <v>10</v>
      </c>
      <c r="E55" t="s">
        <v>1747</v>
      </c>
      <c r="F55">
        <v>1891.1</v>
      </c>
      <c r="G55">
        <v>74</v>
      </c>
      <c r="H55" t="s">
        <v>47</v>
      </c>
      <c r="I55" t="s">
        <v>1748</v>
      </c>
      <c r="J55" t="s">
        <v>1749</v>
      </c>
      <c r="K55" t="s">
        <v>1750</v>
      </c>
      <c r="L55" t="s">
        <v>1751</v>
      </c>
      <c r="M55" t="s">
        <v>1752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1752</v>
      </c>
    </row>
    <row r="56" spans="1:20" x14ac:dyDescent="0.25">
      <c r="A56" t="s">
        <v>46</v>
      </c>
      <c r="B56" t="s">
        <v>56</v>
      </c>
      <c r="C56">
        <v>69.900000000000006</v>
      </c>
      <c r="D56">
        <v>10</v>
      </c>
      <c r="E56" t="s">
        <v>1747</v>
      </c>
      <c r="F56">
        <v>1891.1</v>
      </c>
      <c r="G56">
        <v>74</v>
      </c>
      <c r="H56" t="s">
        <v>47</v>
      </c>
      <c r="I56" t="s">
        <v>1748</v>
      </c>
      <c r="J56" t="s">
        <v>1749</v>
      </c>
      <c r="K56" t="s">
        <v>1750</v>
      </c>
      <c r="L56" t="s">
        <v>1751</v>
      </c>
      <c r="M56" t="s">
        <v>1752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1752</v>
      </c>
    </row>
    <row r="57" spans="1:20" x14ac:dyDescent="0.25">
      <c r="A57" t="s">
        <v>422</v>
      </c>
      <c r="B57" t="s">
        <v>423</v>
      </c>
      <c r="C57">
        <v>80</v>
      </c>
      <c r="D57">
        <v>1</v>
      </c>
      <c r="E57" t="s">
        <v>1753</v>
      </c>
      <c r="F57">
        <v>176</v>
      </c>
      <c r="G57">
        <v>35</v>
      </c>
      <c r="H57" t="s">
        <v>47</v>
      </c>
      <c r="I57" t="s">
        <v>1714</v>
      </c>
      <c r="J57" t="s">
        <v>1754</v>
      </c>
      <c r="K57" t="s">
        <v>1755</v>
      </c>
      <c r="L57" t="s">
        <v>372</v>
      </c>
      <c r="M57" t="s">
        <v>1756</v>
      </c>
      <c r="N57" t="s">
        <v>23</v>
      </c>
      <c r="O57" t="s">
        <v>53</v>
      </c>
      <c r="P57" t="s">
        <v>54</v>
      </c>
      <c r="Q57" t="s">
        <v>55</v>
      </c>
      <c r="R57" t="s">
        <v>24</v>
      </c>
      <c r="S57" t="s">
        <v>23</v>
      </c>
      <c r="T57" t="s">
        <v>1756</v>
      </c>
    </row>
    <row r="58" spans="1:20" x14ac:dyDescent="0.25">
      <c r="A58" t="s">
        <v>30</v>
      </c>
      <c r="B58" t="s">
        <v>31</v>
      </c>
      <c r="C58">
        <v>43</v>
      </c>
      <c r="D58">
        <v>2</v>
      </c>
      <c r="E58" t="s">
        <v>1753</v>
      </c>
      <c r="F58">
        <v>176</v>
      </c>
      <c r="G58">
        <v>35</v>
      </c>
      <c r="H58" t="s">
        <v>47</v>
      </c>
      <c r="I58" t="s">
        <v>1714</v>
      </c>
      <c r="J58" t="s">
        <v>1754</v>
      </c>
      <c r="K58" t="s">
        <v>1755</v>
      </c>
      <c r="L58" t="s">
        <v>372</v>
      </c>
      <c r="M58" t="s">
        <v>1756</v>
      </c>
      <c r="N58" t="s">
        <v>23</v>
      </c>
      <c r="O58" t="s">
        <v>53</v>
      </c>
      <c r="P58" t="s">
        <v>54</v>
      </c>
      <c r="Q58" t="s">
        <v>55</v>
      </c>
      <c r="R58" t="s">
        <v>24</v>
      </c>
      <c r="S58" t="s">
        <v>23</v>
      </c>
      <c r="T58" t="s">
        <v>1756</v>
      </c>
    </row>
    <row r="59" spans="1:20" x14ac:dyDescent="0.25">
      <c r="A59" t="s">
        <v>150</v>
      </c>
      <c r="B59" t="s">
        <v>151</v>
      </c>
      <c r="C59">
        <v>65</v>
      </c>
      <c r="D59">
        <v>1</v>
      </c>
      <c r="E59" t="s">
        <v>1757</v>
      </c>
      <c r="F59">
        <v>399</v>
      </c>
      <c r="G59">
        <v>0</v>
      </c>
      <c r="H59" t="s">
        <v>47</v>
      </c>
      <c r="I59" t="s">
        <v>1758</v>
      </c>
      <c r="J59" t="s">
        <v>1759</v>
      </c>
      <c r="K59" t="s">
        <v>1760</v>
      </c>
      <c r="L59" t="s">
        <v>1761</v>
      </c>
      <c r="M59" t="s">
        <v>1762</v>
      </c>
      <c r="N59" t="s">
        <v>711</v>
      </c>
      <c r="O59" t="s">
        <v>634</v>
      </c>
      <c r="P59" t="s">
        <v>1763</v>
      </c>
      <c r="Q59" t="s">
        <v>27</v>
      </c>
      <c r="R59" t="s">
        <v>24</v>
      </c>
      <c r="S59" t="s">
        <v>23</v>
      </c>
      <c r="T59" t="s">
        <v>1764</v>
      </c>
    </row>
    <row r="60" spans="1:20" x14ac:dyDescent="0.25">
      <c r="A60" t="s">
        <v>44</v>
      </c>
      <c r="B60" t="s">
        <v>45</v>
      </c>
      <c r="C60">
        <v>66.666666666666671</v>
      </c>
      <c r="D60">
        <v>6</v>
      </c>
      <c r="E60" t="s">
        <v>1765</v>
      </c>
      <c r="F60">
        <v>230</v>
      </c>
      <c r="G60">
        <v>0</v>
      </c>
      <c r="H60" t="s">
        <v>631</v>
      </c>
      <c r="I60" t="s">
        <v>1285</v>
      </c>
      <c r="J60" t="s">
        <v>306</v>
      </c>
      <c r="K60" t="s">
        <v>23</v>
      </c>
      <c r="L60" t="s">
        <v>24</v>
      </c>
      <c r="M60" t="s">
        <v>1766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1766</v>
      </c>
    </row>
    <row r="61" spans="1:20" x14ac:dyDescent="0.25">
      <c r="A61" t="s">
        <v>30</v>
      </c>
      <c r="B61" t="s">
        <v>31</v>
      </c>
      <c r="C61">
        <v>60</v>
      </c>
      <c r="D61">
        <v>9</v>
      </c>
      <c r="E61" t="s">
        <v>1767</v>
      </c>
      <c r="F61">
        <v>315</v>
      </c>
      <c r="G61">
        <v>0</v>
      </c>
      <c r="H61" t="s">
        <v>631</v>
      </c>
      <c r="I61" t="s">
        <v>1768</v>
      </c>
      <c r="J61" t="s">
        <v>306</v>
      </c>
      <c r="K61" t="s">
        <v>23</v>
      </c>
      <c r="L61" t="s">
        <v>24</v>
      </c>
      <c r="M61" t="s">
        <v>1769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1769</v>
      </c>
    </row>
    <row r="62" spans="1:20" x14ac:dyDescent="0.25">
      <c r="A62" t="s">
        <v>38</v>
      </c>
      <c r="B62" t="s">
        <v>39</v>
      </c>
      <c r="C62">
        <v>65</v>
      </c>
      <c r="D62">
        <v>1</v>
      </c>
      <c r="E62" t="s">
        <v>1757</v>
      </c>
      <c r="F62">
        <v>399</v>
      </c>
      <c r="G62">
        <v>0</v>
      </c>
      <c r="H62" t="s">
        <v>47</v>
      </c>
      <c r="I62" t="s">
        <v>1758</v>
      </c>
      <c r="J62" t="s">
        <v>1759</v>
      </c>
      <c r="K62" t="s">
        <v>1760</v>
      </c>
      <c r="L62" t="s">
        <v>1761</v>
      </c>
      <c r="M62" t="s">
        <v>1762</v>
      </c>
      <c r="N62" t="s">
        <v>711</v>
      </c>
      <c r="O62" t="s">
        <v>634</v>
      </c>
      <c r="P62" t="s">
        <v>1763</v>
      </c>
      <c r="Q62" t="s">
        <v>27</v>
      </c>
      <c r="R62" t="s">
        <v>24</v>
      </c>
      <c r="S62" t="s">
        <v>23</v>
      </c>
      <c r="T62" t="s">
        <v>1769</v>
      </c>
    </row>
    <row r="63" spans="1:20" x14ac:dyDescent="0.25">
      <c r="A63" t="s">
        <v>36</v>
      </c>
      <c r="B63" t="s">
        <v>37</v>
      </c>
      <c r="C63">
        <v>65</v>
      </c>
      <c r="D63">
        <v>2</v>
      </c>
      <c r="E63" t="s">
        <v>1757</v>
      </c>
      <c r="F63">
        <v>399</v>
      </c>
      <c r="G63">
        <v>0</v>
      </c>
      <c r="H63" t="s">
        <v>47</v>
      </c>
      <c r="I63" t="s">
        <v>1758</v>
      </c>
      <c r="J63" t="s">
        <v>1759</v>
      </c>
      <c r="K63" t="s">
        <v>1760</v>
      </c>
      <c r="L63" t="s">
        <v>1761</v>
      </c>
      <c r="M63" t="s">
        <v>1762</v>
      </c>
      <c r="N63" t="s">
        <v>711</v>
      </c>
      <c r="O63" t="s">
        <v>634</v>
      </c>
      <c r="P63" t="s">
        <v>1763</v>
      </c>
      <c r="Q63" t="s">
        <v>27</v>
      </c>
      <c r="R63" t="s">
        <v>24</v>
      </c>
      <c r="S63" t="s">
        <v>23</v>
      </c>
      <c r="T63" t="s">
        <v>1769</v>
      </c>
    </row>
    <row r="64" spans="1:20" x14ac:dyDescent="0.25">
      <c r="A64" t="s">
        <v>46</v>
      </c>
      <c r="B64" t="s">
        <v>56</v>
      </c>
      <c r="C64">
        <v>69.900000000000006</v>
      </c>
      <c r="D64">
        <v>10</v>
      </c>
      <c r="E64" t="s">
        <v>1770</v>
      </c>
      <c r="F64">
        <v>691.5</v>
      </c>
      <c r="G64">
        <v>54</v>
      </c>
      <c r="H64" t="s">
        <v>47</v>
      </c>
      <c r="I64" t="s">
        <v>1771</v>
      </c>
      <c r="J64" t="s">
        <v>1772</v>
      </c>
      <c r="K64" t="s">
        <v>708</v>
      </c>
      <c r="L64" t="s">
        <v>1773</v>
      </c>
      <c r="M64" t="s">
        <v>1774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1774</v>
      </c>
    </row>
    <row r="65" spans="1:20" x14ac:dyDescent="0.25">
      <c r="A65" t="s">
        <v>46</v>
      </c>
      <c r="B65" t="s">
        <v>56</v>
      </c>
      <c r="C65">
        <v>100</v>
      </c>
      <c r="D65">
        <v>1</v>
      </c>
      <c r="E65" t="s">
        <v>1757</v>
      </c>
      <c r="F65">
        <v>399</v>
      </c>
      <c r="G65">
        <v>0</v>
      </c>
      <c r="H65" t="s">
        <v>47</v>
      </c>
      <c r="I65" t="s">
        <v>1758</v>
      </c>
      <c r="J65" t="s">
        <v>1759</v>
      </c>
      <c r="K65" t="s">
        <v>1760</v>
      </c>
      <c r="L65" t="s">
        <v>1761</v>
      </c>
      <c r="M65" t="s">
        <v>1762</v>
      </c>
      <c r="N65" t="s">
        <v>711</v>
      </c>
      <c r="O65" t="s">
        <v>634</v>
      </c>
      <c r="P65" t="s">
        <v>1763</v>
      </c>
      <c r="Q65" t="s">
        <v>27</v>
      </c>
      <c r="R65" t="s">
        <v>24</v>
      </c>
      <c r="S65" t="s">
        <v>23</v>
      </c>
      <c r="T65" t="s">
        <v>1762</v>
      </c>
    </row>
    <row r="66" spans="1:20" x14ac:dyDescent="0.25">
      <c r="A66" t="s">
        <v>139</v>
      </c>
      <c r="B66" t="s">
        <v>112</v>
      </c>
      <c r="C66">
        <v>100</v>
      </c>
      <c r="D66">
        <v>1</v>
      </c>
      <c r="E66" t="s">
        <v>1757</v>
      </c>
      <c r="F66">
        <v>399</v>
      </c>
      <c r="G66">
        <v>0</v>
      </c>
      <c r="H66" t="s">
        <v>47</v>
      </c>
      <c r="I66" t="s">
        <v>1758</v>
      </c>
      <c r="J66" t="s">
        <v>1759</v>
      </c>
      <c r="K66" t="s">
        <v>1760</v>
      </c>
      <c r="L66" t="s">
        <v>1761</v>
      </c>
      <c r="M66" t="s">
        <v>1762</v>
      </c>
      <c r="N66" t="s">
        <v>711</v>
      </c>
      <c r="O66" t="s">
        <v>634</v>
      </c>
      <c r="P66" t="s">
        <v>1763</v>
      </c>
      <c r="Q66" t="s">
        <v>27</v>
      </c>
      <c r="R66" t="s">
        <v>24</v>
      </c>
      <c r="S66" t="s">
        <v>23</v>
      </c>
      <c r="T66" t="s">
        <v>1762</v>
      </c>
    </row>
    <row r="67" spans="1:20" x14ac:dyDescent="0.25">
      <c r="A67" t="s">
        <v>150</v>
      </c>
      <c r="B67" t="s">
        <v>151</v>
      </c>
      <c r="C67">
        <v>65</v>
      </c>
      <c r="D67">
        <v>3</v>
      </c>
      <c r="E67" t="s">
        <v>1775</v>
      </c>
      <c r="F67">
        <v>199</v>
      </c>
      <c r="G67">
        <v>0</v>
      </c>
      <c r="H67" t="s">
        <v>47</v>
      </c>
      <c r="I67" t="s">
        <v>1776</v>
      </c>
      <c r="J67" t="s">
        <v>1777</v>
      </c>
      <c r="K67" t="s">
        <v>1778</v>
      </c>
      <c r="L67" t="s">
        <v>1779</v>
      </c>
      <c r="M67" t="s">
        <v>1780</v>
      </c>
      <c r="N67" t="s">
        <v>711</v>
      </c>
      <c r="O67" t="s">
        <v>634</v>
      </c>
      <c r="P67" t="s">
        <v>1763</v>
      </c>
      <c r="Q67" t="s">
        <v>27</v>
      </c>
      <c r="R67" t="s">
        <v>24</v>
      </c>
      <c r="S67" t="s">
        <v>23</v>
      </c>
      <c r="T67" t="s">
        <v>1780</v>
      </c>
    </row>
    <row r="68" spans="1:20" x14ac:dyDescent="0.25">
      <c r="A68" t="s">
        <v>152</v>
      </c>
      <c r="B68" t="s">
        <v>153</v>
      </c>
      <c r="C68">
        <v>65</v>
      </c>
      <c r="D68">
        <v>1</v>
      </c>
      <c r="E68" t="s">
        <v>1775</v>
      </c>
      <c r="F68">
        <v>199</v>
      </c>
      <c r="G68">
        <v>0</v>
      </c>
      <c r="H68" t="s">
        <v>47</v>
      </c>
      <c r="I68" t="s">
        <v>1776</v>
      </c>
      <c r="J68" t="s">
        <v>1777</v>
      </c>
      <c r="K68" t="s">
        <v>1778</v>
      </c>
      <c r="L68" t="s">
        <v>1779</v>
      </c>
      <c r="M68" t="s">
        <v>1780</v>
      </c>
      <c r="N68" t="s">
        <v>711</v>
      </c>
      <c r="O68" t="s">
        <v>634</v>
      </c>
      <c r="P68" t="s">
        <v>1763</v>
      </c>
      <c r="Q68" t="s">
        <v>27</v>
      </c>
      <c r="R68" t="s">
        <v>24</v>
      </c>
      <c r="S68" t="s">
        <v>23</v>
      </c>
      <c r="T68" t="s">
        <v>1780</v>
      </c>
    </row>
    <row r="69" spans="1:20" x14ac:dyDescent="0.25">
      <c r="A69" t="s">
        <v>152</v>
      </c>
      <c r="B69" t="s">
        <v>153</v>
      </c>
      <c r="C69">
        <v>65</v>
      </c>
      <c r="D69">
        <v>2</v>
      </c>
      <c r="E69" t="s">
        <v>1781</v>
      </c>
      <c r="F69">
        <v>199</v>
      </c>
      <c r="G69">
        <v>0</v>
      </c>
      <c r="H69" t="s">
        <v>47</v>
      </c>
      <c r="I69" t="s">
        <v>1782</v>
      </c>
      <c r="J69" t="s">
        <v>1783</v>
      </c>
      <c r="K69" t="s">
        <v>1025</v>
      </c>
      <c r="L69" t="s">
        <v>1784</v>
      </c>
      <c r="M69" t="s">
        <v>1785</v>
      </c>
      <c r="N69" t="s">
        <v>711</v>
      </c>
      <c r="O69" t="s">
        <v>634</v>
      </c>
      <c r="P69" t="s">
        <v>1763</v>
      </c>
      <c r="Q69" t="s">
        <v>27</v>
      </c>
      <c r="R69" t="s">
        <v>24</v>
      </c>
      <c r="S69" t="s">
        <v>23</v>
      </c>
      <c r="T69" t="s">
        <v>1785</v>
      </c>
    </row>
    <row r="70" spans="1:20" x14ac:dyDescent="0.25">
      <c r="A70" t="s">
        <v>36</v>
      </c>
      <c r="B70" t="s">
        <v>37</v>
      </c>
      <c r="C70">
        <v>65</v>
      </c>
      <c r="D70">
        <v>1</v>
      </c>
      <c r="E70" t="s">
        <v>1781</v>
      </c>
      <c r="F70">
        <v>199</v>
      </c>
      <c r="G70">
        <v>0</v>
      </c>
      <c r="H70" t="s">
        <v>47</v>
      </c>
      <c r="I70" t="s">
        <v>1782</v>
      </c>
      <c r="J70" t="s">
        <v>1783</v>
      </c>
      <c r="K70" t="s">
        <v>1025</v>
      </c>
      <c r="L70" t="s">
        <v>1784</v>
      </c>
      <c r="M70" t="s">
        <v>1785</v>
      </c>
      <c r="N70" t="s">
        <v>711</v>
      </c>
      <c r="O70" t="s">
        <v>634</v>
      </c>
      <c r="P70" t="s">
        <v>1763</v>
      </c>
      <c r="Q70" t="s">
        <v>27</v>
      </c>
      <c r="R70" t="s">
        <v>24</v>
      </c>
      <c r="S70" t="s">
        <v>23</v>
      </c>
      <c r="T70" t="s">
        <v>1785</v>
      </c>
    </row>
    <row r="71" spans="1:20" x14ac:dyDescent="0.25">
      <c r="A71" t="s">
        <v>38</v>
      </c>
      <c r="B71" t="s">
        <v>39</v>
      </c>
      <c r="C71">
        <v>65</v>
      </c>
      <c r="D71">
        <v>1</v>
      </c>
      <c r="E71" t="s">
        <v>1781</v>
      </c>
      <c r="F71">
        <v>199</v>
      </c>
      <c r="G71">
        <v>0</v>
      </c>
      <c r="H71" t="s">
        <v>47</v>
      </c>
      <c r="I71" t="s">
        <v>1782</v>
      </c>
      <c r="J71" t="s">
        <v>1783</v>
      </c>
      <c r="K71" t="s">
        <v>1025</v>
      </c>
      <c r="L71" t="s">
        <v>1784</v>
      </c>
      <c r="M71" t="s">
        <v>1785</v>
      </c>
      <c r="N71" t="s">
        <v>711</v>
      </c>
      <c r="O71" t="s">
        <v>634</v>
      </c>
      <c r="P71" t="s">
        <v>1763</v>
      </c>
      <c r="Q71" t="s">
        <v>27</v>
      </c>
      <c r="R71" t="s">
        <v>24</v>
      </c>
      <c r="S71" t="s">
        <v>23</v>
      </c>
      <c r="T71" t="s">
        <v>1785</v>
      </c>
    </row>
    <row r="72" spans="1:20" x14ac:dyDescent="0.25">
      <c r="A72" t="s">
        <v>46</v>
      </c>
      <c r="B72" t="s">
        <v>56</v>
      </c>
      <c r="C72">
        <v>75</v>
      </c>
      <c r="D72">
        <v>3</v>
      </c>
      <c r="E72" t="s">
        <v>1786</v>
      </c>
      <c r="F72">
        <v>220</v>
      </c>
      <c r="G72">
        <v>29</v>
      </c>
      <c r="H72" t="s">
        <v>47</v>
      </c>
      <c r="I72" t="s">
        <v>1171</v>
      </c>
      <c r="J72" t="s">
        <v>1787</v>
      </c>
      <c r="K72" t="s">
        <v>1788</v>
      </c>
      <c r="L72" t="s">
        <v>713</v>
      </c>
      <c r="M72" t="s">
        <v>1789</v>
      </c>
      <c r="N72" t="s">
        <v>23</v>
      </c>
      <c r="O72" t="s">
        <v>63</v>
      </c>
      <c r="P72" t="s">
        <v>54</v>
      </c>
      <c r="Q72" t="s">
        <v>55</v>
      </c>
      <c r="R72" t="s">
        <v>24</v>
      </c>
      <c r="S72" t="s">
        <v>23</v>
      </c>
      <c r="T72" t="s">
        <v>1790</v>
      </c>
    </row>
    <row r="73" spans="1:20" x14ac:dyDescent="0.25">
      <c r="A73" t="s">
        <v>46</v>
      </c>
      <c r="B73" t="s">
        <v>56</v>
      </c>
      <c r="C73">
        <v>69.900000000000006</v>
      </c>
      <c r="D73">
        <v>10</v>
      </c>
      <c r="E73" t="s">
        <v>1791</v>
      </c>
      <c r="F73">
        <v>1328.5</v>
      </c>
      <c r="G73">
        <v>96</v>
      </c>
      <c r="H73" t="s">
        <v>47</v>
      </c>
      <c r="I73" t="s">
        <v>1792</v>
      </c>
      <c r="J73" t="s">
        <v>1793</v>
      </c>
      <c r="K73" t="s">
        <v>1794</v>
      </c>
      <c r="L73" t="s">
        <v>1795</v>
      </c>
      <c r="M73" t="s">
        <v>1796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1796</v>
      </c>
    </row>
    <row r="74" spans="1:20" x14ac:dyDescent="0.25">
      <c r="A74" t="s">
        <v>46</v>
      </c>
      <c r="B74" t="s">
        <v>56</v>
      </c>
      <c r="C74">
        <v>69.900000000000006</v>
      </c>
      <c r="D74">
        <v>10</v>
      </c>
      <c r="E74" t="s">
        <v>1791</v>
      </c>
      <c r="F74">
        <v>1328.5</v>
      </c>
      <c r="G74">
        <v>96</v>
      </c>
      <c r="H74" t="s">
        <v>47</v>
      </c>
      <c r="I74" t="s">
        <v>1792</v>
      </c>
      <c r="J74" t="s">
        <v>1793</v>
      </c>
      <c r="K74" t="s">
        <v>1794</v>
      </c>
      <c r="L74" t="s">
        <v>1795</v>
      </c>
      <c r="M74" t="s">
        <v>1796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23</v>
      </c>
      <c r="T74" t="s">
        <v>1796</v>
      </c>
    </row>
    <row r="75" spans="1:20" x14ac:dyDescent="0.25">
      <c r="A75" t="s">
        <v>115</v>
      </c>
      <c r="B75" t="s">
        <v>116</v>
      </c>
      <c r="C75">
        <v>35</v>
      </c>
      <c r="D75">
        <v>8</v>
      </c>
      <c r="E75" t="s">
        <v>1797</v>
      </c>
      <c r="F75">
        <v>347</v>
      </c>
      <c r="G75">
        <v>29</v>
      </c>
      <c r="H75" t="s">
        <v>47</v>
      </c>
      <c r="I75" t="s">
        <v>1798</v>
      </c>
      <c r="J75" t="s">
        <v>1799</v>
      </c>
      <c r="K75" t="s">
        <v>1800</v>
      </c>
      <c r="L75" t="s">
        <v>1801</v>
      </c>
      <c r="M75" t="s">
        <v>1802</v>
      </c>
      <c r="N75" t="s">
        <v>23</v>
      </c>
      <c r="O75" t="s">
        <v>53</v>
      </c>
      <c r="P75" t="s">
        <v>54</v>
      </c>
      <c r="Q75" t="s">
        <v>55</v>
      </c>
      <c r="R75" t="s">
        <v>24</v>
      </c>
      <c r="S75" t="s">
        <v>23</v>
      </c>
      <c r="T75" t="s">
        <v>1803</v>
      </c>
    </row>
    <row r="76" spans="1:20" x14ac:dyDescent="0.25">
      <c r="A76" t="s">
        <v>36</v>
      </c>
      <c r="B76" t="s">
        <v>37</v>
      </c>
      <c r="C76">
        <v>65</v>
      </c>
      <c r="D76">
        <v>1</v>
      </c>
      <c r="E76" t="s">
        <v>1804</v>
      </c>
      <c r="F76">
        <v>199</v>
      </c>
      <c r="G76">
        <v>0</v>
      </c>
      <c r="H76" t="s">
        <v>47</v>
      </c>
      <c r="I76" t="s">
        <v>1805</v>
      </c>
      <c r="J76" t="s">
        <v>1806</v>
      </c>
      <c r="K76" t="s">
        <v>976</v>
      </c>
      <c r="L76" t="s">
        <v>1807</v>
      </c>
      <c r="M76" t="s">
        <v>1808</v>
      </c>
      <c r="N76" t="s">
        <v>711</v>
      </c>
      <c r="O76" t="s">
        <v>634</v>
      </c>
      <c r="P76" t="s">
        <v>1763</v>
      </c>
      <c r="Q76" t="s">
        <v>27</v>
      </c>
      <c r="R76" t="s">
        <v>24</v>
      </c>
      <c r="S76" t="s">
        <v>23</v>
      </c>
      <c r="T76" t="s">
        <v>1808</v>
      </c>
    </row>
    <row r="77" spans="1:20" x14ac:dyDescent="0.25">
      <c r="A77" t="s">
        <v>152</v>
      </c>
      <c r="B77" t="s">
        <v>153</v>
      </c>
      <c r="C77">
        <v>65</v>
      </c>
      <c r="D77">
        <v>2</v>
      </c>
      <c r="E77" t="s">
        <v>1804</v>
      </c>
      <c r="F77">
        <v>199</v>
      </c>
      <c r="G77">
        <v>0</v>
      </c>
      <c r="H77" t="s">
        <v>47</v>
      </c>
      <c r="I77" t="s">
        <v>1805</v>
      </c>
      <c r="J77" t="s">
        <v>1806</v>
      </c>
      <c r="K77" t="s">
        <v>976</v>
      </c>
      <c r="L77" t="s">
        <v>1807</v>
      </c>
      <c r="M77" t="s">
        <v>1808</v>
      </c>
      <c r="N77" t="s">
        <v>711</v>
      </c>
      <c r="O77" t="s">
        <v>634</v>
      </c>
      <c r="P77" t="s">
        <v>1763</v>
      </c>
      <c r="Q77" t="s">
        <v>27</v>
      </c>
      <c r="R77" t="s">
        <v>24</v>
      </c>
      <c r="S77" t="s">
        <v>23</v>
      </c>
      <c r="T77" t="s">
        <v>1808</v>
      </c>
    </row>
    <row r="78" spans="1:20" x14ac:dyDescent="0.25">
      <c r="A78" t="s">
        <v>38</v>
      </c>
      <c r="B78" t="s">
        <v>39</v>
      </c>
      <c r="C78">
        <v>65</v>
      </c>
      <c r="D78">
        <v>1</v>
      </c>
      <c r="E78" t="s">
        <v>1804</v>
      </c>
      <c r="F78">
        <v>199</v>
      </c>
      <c r="G78">
        <v>0</v>
      </c>
      <c r="H78" t="s">
        <v>47</v>
      </c>
      <c r="I78" t="s">
        <v>1805</v>
      </c>
      <c r="J78" t="s">
        <v>1806</v>
      </c>
      <c r="K78" t="s">
        <v>976</v>
      </c>
      <c r="L78" t="s">
        <v>1807</v>
      </c>
      <c r="M78" t="s">
        <v>1808</v>
      </c>
      <c r="N78" t="s">
        <v>711</v>
      </c>
      <c r="O78" t="s">
        <v>634</v>
      </c>
      <c r="P78" t="s">
        <v>1763</v>
      </c>
      <c r="Q78" t="s">
        <v>27</v>
      </c>
      <c r="R78" t="s">
        <v>24</v>
      </c>
      <c r="S78" t="s">
        <v>23</v>
      </c>
      <c r="T78" t="s">
        <v>1808</v>
      </c>
    </row>
    <row r="79" spans="1:20" x14ac:dyDescent="0.25">
      <c r="A79" t="s">
        <v>150</v>
      </c>
      <c r="B79" t="s">
        <v>151</v>
      </c>
      <c r="C79">
        <v>65</v>
      </c>
      <c r="D79">
        <v>2</v>
      </c>
      <c r="E79" t="s">
        <v>1809</v>
      </c>
      <c r="F79">
        <v>398</v>
      </c>
      <c r="G79">
        <v>0</v>
      </c>
      <c r="H79" t="s">
        <v>47</v>
      </c>
      <c r="I79" t="s">
        <v>1810</v>
      </c>
      <c r="J79" t="s">
        <v>1811</v>
      </c>
      <c r="K79" t="s">
        <v>1812</v>
      </c>
      <c r="L79" t="s">
        <v>1813</v>
      </c>
      <c r="M79" t="s">
        <v>1814</v>
      </c>
      <c r="N79" t="s">
        <v>711</v>
      </c>
      <c r="O79" t="s">
        <v>634</v>
      </c>
      <c r="P79" t="s">
        <v>1763</v>
      </c>
      <c r="Q79" t="s">
        <v>27</v>
      </c>
      <c r="R79" t="s">
        <v>24</v>
      </c>
      <c r="S79" t="s">
        <v>23</v>
      </c>
      <c r="T79" t="s">
        <v>1814</v>
      </c>
    </row>
    <row r="80" spans="1:20" x14ac:dyDescent="0.25">
      <c r="A80" t="s">
        <v>152</v>
      </c>
      <c r="B80" t="s">
        <v>153</v>
      </c>
      <c r="C80">
        <v>65</v>
      </c>
      <c r="D80">
        <v>2</v>
      </c>
      <c r="E80" t="s">
        <v>1809</v>
      </c>
      <c r="F80">
        <v>398</v>
      </c>
      <c r="G80">
        <v>0</v>
      </c>
      <c r="H80" t="s">
        <v>47</v>
      </c>
      <c r="I80" t="s">
        <v>1810</v>
      </c>
      <c r="J80" t="s">
        <v>1811</v>
      </c>
      <c r="K80" t="s">
        <v>1812</v>
      </c>
      <c r="L80" t="s">
        <v>1813</v>
      </c>
      <c r="M80" t="s">
        <v>1814</v>
      </c>
      <c r="N80" t="s">
        <v>711</v>
      </c>
      <c r="O80" t="s">
        <v>634</v>
      </c>
      <c r="P80" t="s">
        <v>1763</v>
      </c>
      <c r="Q80" t="s">
        <v>27</v>
      </c>
      <c r="R80" t="s">
        <v>24</v>
      </c>
      <c r="S80" t="s">
        <v>23</v>
      </c>
      <c r="T80" t="s">
        <v>1814</v>
      </c>
    </row>
    <row r="81" spans="1:20" x14ac:dyDescent="0.25">
      <c r="A81" t="s">
        <v>36</v>
      </c>
      <c r="B81" t="s">
        <v>37</v>
      </c>
      <c r="C81">
        <v>65</v>
      </c>
      <c r="D81">
        <v>2</v>
      </c>
      <c r="E81" t="s">
        <v>1809</v>
      </c>
      <c r="F81">
        <v>398</v>
      </c>
      <c r="G81">
        <v>0</v>
      </c>
      <c r="H81" t="s">
        <v>47</v>
      </c>
      <c r="I81" t="s">
        <v>1810</v>
      </c>
      <c r="J81" t="s">
        <v>1811</v>
      </c>
      <c r="K81" t="s">
        <v>1812</v>
      </c>
      <c r="L81" t="s">
        <v>1813</v>
      </c>
      <c r="M81" t="s">
        <v>1814</v>
      </c>
      <c r="N81" t="s">
        <v>711</v>
      </c>
      <c r="O81" t="s">
        <v>634</v>
      </c>
      <c r="P81" t="s">
        <v>1763</v>
      </c>
      <c r="Q81" t="s">
        <v>27</v>
      </c>
      <c r="R81" t="s">
        <v>24</v>
      </c>
      <c r="S81" t="s">
        <v>23</v>
      </c>
      <c r="T81" t="s">
        <v>1814</v>
      </c>
    </row>
    <row r="82" spans="1:20" x14ac:dyDescent="0.25">
      <c r="A82" t="s">
        <v>38</v>
      </c>
      <c r="B82" t="s">
        <v>39</v>
      </c>
      <c r="C82">
        <v>65</v>
      </c>
      <c r="D82">
        <v>2</v>
      </c>
      <c r="E82" t="s">
        <v>1809</v>
      </c>
      <c r="F82">
        <v>398</v>
      </c>
      <c r="G82">
        <v>0</v>
      </c>
      <c r="H82" t="s">
        <v>47</v>
      </c>
      <c r="I82" t="s">
        <v>1810</v>
      </c>
      <c r="J82" t="s">
        <v>1811</v>
      </c>
      <c r="K82" t="s">
        <v>1812</v>
      </c>
      <c r="L82" t="s">
        <v>1813</v>
      </c>
      <c r="M82" t="s">
        <v>1814</v>
      </c>
      <c r="N82" t="s">
        <v>711</v>
      </c>
      <c r="O82" t="s">
        <v>634</v>
      </c>
      <c r="P82" t="s">
        <v>1763</v>
      </c>
      <c r="Q82" t="s">
        <v>27</v>
      </c>
      <c r="R82" t="s">
        <v>24</v>
      </c>
      <c r="S82" t="s">
        <v>23</v>
      </c>
      <c r="T82" t="s">
        <v>1814</v>
      </c>
    </row>
    <row r="83" spans="1:20" x14ac:dyDescent="0.25">
      <c r="A83" t="s">
        <v>709</v>
      </c>
      <c r="B83" t="s">
        <v>710</v>
      </c>
      <c r="C83">
        <v>0</v>
      </c>
      <c r="D83">
        <v>3</v>
      </c>
      <c r="E83" t="s">
        <v>1815</v>
      </c>
      <c r="F83">
        <v>300</v>
      </c>
      <c r="G83">
        <v>0</v>
      </c>
      <c r="H83" t="s">
        <v>631</v>
      </c>
      <c r="I83" t="s">
        <v>1816</v>
      </c>
      <c r="J83" t="s">
        <v>306</v>
      </c>
      <c r="K83" t="s">
        <v>23</v>
      </c>
      <c r="L83" t="s">
        <v>24</v>
      </c>
      <c r="M83" t="s">
        <v>1817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1818</v>
      </c>
    </row>
    <row r="84" spans="1:20" x14ac:dyDescent="0.25">
      <c r="A84" t="s">
        <v>46</v>
      </c>
      <c r="B84" t="s">
        <v>56</v>
      </c>
      <c r="C84">
        <v>120</v>
      </c>
      <c r="D84">
        <v>3</v>
      </c>
      <c r="E84" t="s">
        <v>1815</v>
      </c>
      <c r="F84">
        <v>300</v>
      </c>
      <c r="G84">
        <v>0</v>
      </c>
      <c r="H84" t="s">
        <v>631</v>
      </c>
      <c r="I84" t="s">
        <v>1816</v>
      </c>
      <c r="J84" t="s">
        <v>306</v>
      </c>
      <c r="K84" t="s">
        <v>23</v>
      </c>
      <c r="L84" t="s">
        <v>24</v>
      </c>
      <c r="M84" t="s">
        <v>1817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1817</v>
      </c>
    </row>
    <row r="85" spans="1:20" x14ac:dyDescent="0.25">
      <c r="A85" t="s">
        <v>150</v>
      </c>
      <c r="B85" t="s">
        <v>151</v>
      </c>
      <c r="C85">
        <v>65</v>
      </c>
      <c r="D85">
        <v>1</v>
      </c>
      <c r="E85" t="s">
        <v>1819</v>
      </c>
      <c r="F85">
        <v>199</v>
      </c>
      <c r="G85">
        <v>0</v>
      </c>
      <c r="H85" t="s">
        <v>47</v>
      </c>
      <c r="I85" t="s">
        <v>1820</v>
      </c>
      <c r="J85" t="s">
        <v>1821</v>
      </c>
      <c r="K85" t="s">
        <v>1822</v>
      </c>
      <c r="L85" t="s">
        <v>1823</v>
      </c>
      <c r="M85" t="s">
        <v>1824</v>
      </c>
      <c r="N85" t="s">
        <v>711</v>
      </c>
      <c r="O85" t="s">
        <v>1298</v>
      </c>
      <c r="P85" t="s">
        <v>1763</v>
      </c>
      <c r="Q85" t="s">
        <v>636</v>
      </c>
      <c r="R85" t="s">
        <v>24</v>
      </c>
      <c r="S85" t="s">
        <v>23</v>
      </c>
      <c r="T85" t="s">
        <v>1825</v>
      </c>
    </row>
    <row r="86" spans="1:20" x14ac:dyDescent="0.25">
      <c r="A86" t="s">
        <v>152</v>
      </c>
      <c r="B86" t="s">
        <v>153</v>
      </c>
      <c r="C86">
        <v>65</v>
      </c>
      <c r="D86">
        <v>1</v>
      </c>
      <c r="E86" t="s">
        <v>1819</v>
      </c>
      <c r="F86">
        <v>199</v>
      </c>
      <c r="G86">
        <v>0</v>
      </c>
      <c r="H86" t="s">
        <v>47</v>
      </c>
      <c r="I86" t="s">
        <v>1820</v>
      </c>
      <c r="J86" t="s">
        <v>1821</v>
      </c>
      <c r="K86" t="s">
        <v>1822</v>
      </c>
      <c r="L86" t="s">
        <v>1823</v>
      </c>
      <c r="M86" t="s">
        <v>1824</v>
      </c>
      <c r="N86" t="s">
        <v>711</v>
      </c>
      <c r="O86" t="s">
        <v>1298</v>
      </c>
      <c r="P86" t="s">
        <v>1763</v>
      </c>
      <c r="Q86" t="s">
        <v>636</v>
      </c>
      <c r="R86" t="s">
        <v>24</v>
      </c>
      <c r="S86" t="s">
        <v>23</v>
      </c>
      <c r="T86" t="s">
        <v>1825</v>
      </c>
    </row>
    <row r="87" spans="1:20" x14ac:dyDescent="0.25">
      <c r="A87" t="s">
        <v>36</v>
      </c>
      <c r="B87" t="s">
        <v>37</v>
      </c>
      <c r="C87">
        <v>65</v>
      </c>
      <c r="D87">
        <v>1</v>
      </c>
      <c r="E87" t="s">
        <v>1819</v>
      </c>
      <c r="F87">
        <v>199</v>
      </c>
      <c r="G87">
        <v>0</v>
      </c>
      <c r="H87" t="s">
        <v>47</v>
      </c>
      <c r="I87" t="s">
        <v>1820</v>
      </c>
      <c r="J87" t="s">
        <v>1821</v>
      </c>
      <c r="K87" t="s">
        <v>1822</v>
      </c>
      <c r="L87" t="s">
        <v>1823</v>
      </c>
      <c r="M87" t="s">
        <v>1824</v>
      </c>
      <c r="N87" t="s">
        <v>711</v>
      </c>
      <c r="O87" t="s">
        <v>1298</v>
      </c>
      <c r="P87" t="s">
        <v>1763</v>
      </c>
      <c r="Q87" t="s">
        <v>636</v>
      </c>
      <c r="R87" t="s">
        <v>24</v>
      </c>
      <c r="S87" t="s">
        <v>23</v>
      </c>
      <c r="T87" t="s">
        <v>1825</v>
      </c>
    </row>
    <row r="88" spans="1:20" x14ac:dyDescent="0.25">
      <c r="A88" t="s">
        <v>38</v>
      </c>
      <c r="B88" t="s">
        <v>39</v>
      </c>
      <c r="C88">
        <v>65</v>
      </c>
      <c r="D88">
        <v>1</v>
      </c>
      <c r="E88" t="s">
        <v>1819</v>
      </c>
      <c r="F88">
        <v>199</v>
      </c>
      <c r="G88">
        <v>0</v>
      </c>
      <c r="H88" t="s">
        <v>47</v>
      </c>
      <c r="I88" t="s">
        <v>1820</v>
      </c>
      <c r="J88" t="s">
        <v>1821</v>
      </c>
      <c r="K88" t="s">
        <v>1822</v>
      </c>
      <c r="L88" t="s">
        <v>1823</v>
      </c>
      <c r="M88" t="s">
        <v>1824</v>
      </c>
      <c r="N88" t="s">
        <v>711</v>
      </c>
      <c r="O88" t="s">
        <v>1298</v>
      </c>
      <c r="P88" t="s">
        <v>1763</v>
      </c>
      <c r="Q88" t="s">
        <v>636</v>
      </c>
      <c r="R88" t="s">
        <v>24</v>
      </c>
      <c r="S88" t="s">
        <v>23</v>
      </c>
      <c r="T88" t="s">
        <v>1825</v>
      </c>
    </row>
    <row r="89" spans="1:20" x14ac:dyDescent="0.25">
      <c r="A89" t="s">
        <v>150</v>
      </c>
      <c r="B89" t="s">
        <v>151</v>
      </c>
      <c r="C89">
        <v>65</v>
      </c>
      <c r="D89">
        <v>1</v>
      </c>
      <c r="E89" t="s">
        <v>1826</v>
      </c>
      <c r="F89">
        <v>199</v>
      </c>
      <c r="G89">
        <v>0</v>
      </c>
      <c r="H89" t="s">
        <v>47</v>
      </c>
      <c r="I89" t="s">
        <v>1827</v>
      </c>
      <c r="J89" t="s">
        <v>1828</v>
      </c>
      <c r="K89" t="s">
        <v>1829</v>
      </c>
      <c r="L89" t="s">
        <v>1830</v>
      </c>
      <c r="M89" t="s">
        <v>1831</v>
      </c>
      <c r="N89" t="s">
        <v>711</v>
      </c>
      <c r="O89" t="s">
        <v>634</v>
      </c>
      <c r="P89" t="s">
        <v>1763</v>
      </c>
      <c r="Q89" t="s">
        <v>27</v>
      </c>
      <c r="R89" t="s">
        <v>24</v>
      </c>
      <c r="S89" t="s">
        <v>23</v>
      </c>
      <c r="T89" t="s">
        <v>1831</v>
      </c>
    </row>
    <row r="90" spans="1:20" x14ac:dyDescent="0.25">
      <c r="A90" t="s">
        <v>152</v>
      </c>
      <c r="B90" t="s">
        <v>153</v>
      </c>
      <c r="C90">
        <v>65</v>
      </c>
      <c r="D90">
        <v>1</v>
      </c>
      <c r="E90" t="s">
        <v>1826</v>
      </c>
      <c r="F90">
        <v>199</v>
      </c>
      <c r="G90">
        <v>0</v>
      </c>
      <c r="H90" t="s">
        <v>47</v>
      </c>
      <c r="I90" t="s">
        <v>1827</v>
      </c>
      <c r="J90" t="s">
        <v>1828</v>
      </c>
      <c r="K90" t="s">
        <v>1829</v>
      </c>
      <c r="L90" t="s">
        <v>1830</v>
      </c>
      <c r="M90" t="s">
        <v>1831</v>
      </c>
      <c r="N90" t="s">
        <v>711</v>
      </c>
      <c r="O90" t="s">
        <v>634</v>
      </c>
      <c r="P90" t="s">
        <v>1763</v>
      </c>
      <c r="Q90" t="s">
        <v>27</v>
      </c>
      <c r="R90" t="s">
        <v>24</v>
      </c>
      <c r="S90" t="s">
        <v>23</v>
      </c>
      <c r="T90" t="s">
        <v>1831</v>
      </c>
    </row>
    <row r="91" spans="1:20" x14ac:dyDescent="0.25">
      <c r="A91" t="s">
        <v>36</v>
      </c>
      <c r="B91" t="s">
        <v>37</v>
      </c>
      <c r="C91">
        <v>65</v>
      </c>
      <c r="D91">
        <v>1</v>
      </c>
      <c r="E91" t="s">
        <v>1826</v>
      </c>
      <c r="F91">
        <v>199</v>
      </c>
      <c r="G91">
        <v>0</v>
      </c>
      <c r="H91" t="s">
        <v>47</v>
      </c>
      <c r="I91" t="s">
        <v>1827</v>
      </c>
      <c r="J91" t="s">
        <v>1828</v>
      </c>
      <c r="K91" t="s">
        <v>1829</v>
      </c>
      <c r="L91" t="s">
        <v>1830</v>
      </c>
      <c r="M91" t="s">
        <v>1831</v>
      </c>
      <c r="N91" t="s">
        <v>711</v>
      </c>
      <c r="O91" t="s">
        <v>634</v>
      </c>
      <c r="P91" t="s">
        <v>1763</v>
      </c>
      <c r="Q91" t="s">
        <v>27</v>
      </c>
      <c r="R91" t="s">
        <v>24</v>
      </c>
      <c r="S91" t="s">
        <v>23</v>
      </c>
      <c r="T91" t="s">
        <v>1831</v>
      </c>
    </row>
    <row r="92" spans="1:20" x14ac:dyDescent="0.25">
      <c r="A92" t="s">
        <v>38</v>
      </c>
      <c r="B92" t="s">
        <v>39</v>
      </c>
      <c r="C92">
        <v>65</v>
      </c>
      <c r="D92">
        <v>1</v>
      </c>
      <c r="E92" t="s">
        <v>1826</v>
      </c>
      <c r="F92">
        <v>199</v>
      </c>
      <c r="G92">
        <v>0</v>
      </c>
      <c r="H92" t="s">
        <v>47</v>
      </c>
      <c r="I92" t="s">
        <v>1827</v>
      </c>
      <c r="J92" t="s">
        <v>1828</v>
      </c>
      <c r="K92" t="s">
        <v>1829</v>
      </c>
      <c r="L92" t="s">
        <v>1830</v>
      </c>
      <c r="M92" t="s">
        <v>1831</v>
      </c>
      <c r="N92" t="s">
        <v>711</v>
      </c>
      <c r="O92" t="s">
        <v>634</v>
      </c>
      <c r="P92" t="s">
        <v>1763</v>
      </c>
      <c r="Q92" t="s">
        <v>27</v>
      </c>
      <c r="R92" t="s">
        <v>24</v>
      </c>
      <c r="S92" t="s">
        <v>23</v>
      </c>
      <c r="T92" t="s">
        <v>1831</v>
      </c>
    </row>
    <row r="93" spans="1:20" x14ac:dyDescent="0.25">
      <c r="A93" t="s">
        <v>30</v>
      </c>
      <c r="B93" t="s">
        <v>31</v>
      </c>
      <c r="C93">
        <v>43</v>
      </c>
      <c r="D93">
        <v>1</v>
      </c>
      <c r="E93" t="s">
        <v>1832</v>
      </c>
      <c r="F93">
        <v>72</v>
      </c>
      <c r="G93">
        <v>29</v>
      </c>
      <c r="H93" t="s">
        <v>47</v>
      </c>
      <c r="I93" t="s">
        <v>1833</v>
      </c>
      <c r="J93" t="s">
        <v>1834</v>
      </c>
      <c r="K93" t="s">
        <v>1835</v>
      </c>
      <c r="L93" t="s">
        <v>1505</v>
      </c>
      <c r="M93" t="s">
        <v>23</v>
      </c>
      <c r="N93" t="s">
        <v>23</v>
      </c>
      <c r="O93" t="s">
        <v>24</v>
      </c>
      <c r="P93" t="s">
        <v>54</v>
      </c>
      <c r="Q93" t="s">
        <v>23</v>
      </c>
      <c r="R93" t="s">
        <v>24</v>
      </c>
      <c r="S93" t="s">
        <v>23</v>
      </c>
      <c r="T93" t="s">
        <v>1836</v>
      </c>
    </row>
    <row r="94" spans="1:20" x14ac:dyDescent="0.25">
      <c r="A94" t="s">
        <v>110</v>
      </c>
      <c r="B94" t="s">
        <v>640</v>
      </c>
      <c r="C94">
        <v>66.333333333333329</v>
      </c>
      <c r="D94">
        <v>3</v>
      </c>
      <c r="E94" t="s">
        <v>1837</v>
      </c>
      <c r="F94">
        <v>580</v>
      </c>
      <c r="G94">
        <v>54</v>
      </c>
      <c r="H94" t="s">
        <v>47</v>
      </c>
      <c r="I94" t="s">
        <v>1838</v>
      </c>
      <c r="J94" t="s">
        <v>1839</v>
      </c>
      <c r="K94" t="s">
        <v>1840</v>
      </c>
      <c r="L94" t="s">
        <v>990</v>
      </c>
      <c r="M94" t="s">
        <v>1841</v>
      </c>
      <c r="N94" t="s">
        <v>23</v>
      </c>
      <c r="O94" t="s">
        <v>53</v>
      </c>
      <c r="P94" t="s">
        <v>54</v>
      </c>
      <c r="Q94" t="s">
        <v>55</v>
      </c>
      <c r="R94" t="s">
        <v>24</v>
      </c>
      <c r="S94" t="s">
        <v>23</v>
      </c>
      <c r="T94" t="s">
        <v>1842</v>
      </c>
    </row>
    <row r="95" spans="1:20" x14ac:dyDescent="0.25">
      <c r="A95" t="s">
        <v>30</v>
      </c>
      <c r="B95" t="s">
        <v>31</v>
      </c>
      <c r="C95">
        <v>60</v>
      </c>
      <c r="D95">
        <v>3</v>
      </c>
      <c r="E95" t="s">
        <v>1837</v>
      </c>
      <c r="F95">
        <v>580</v>
      </c>
      <c r="G95">
        <v>54</v>
      </c>
      <c r="H95" t="s">
        <v>47</v>
      </c>
      <c r="I95" t="s">
        <v>1838</v>
      </c>
      <c r="J95" t="s">
        <v>1839</v>
      </c>
      <c r="K95" t="s">
        <v>1840</v>
      </c>
      <c r="L95" t="s">
        <v>990</v>
      </c>
      <c r="M95" t="s">
        <v>1841</v>
      </c>
      <c r="N95" t="s">
        <v>23</v>
      </c>
      <c r="O95" t="s">
        <v>53</v>
      </c>
      <c r="P95" t="s">
        <v>54</v>
      </c>
      <c r="Q95" t="s">
        <v>55</v>
      </c>
      <c r="R95" t="s">
        <v>24</v>
      </c>
      <c r="S95" t="s">
        <v>23</v>
      </c>
      <c r="T95" t="s">
        <v>1842</v>
      </c>
    </row>
    <row r="96" spans="1:20" x14ac:dyDescent="0.25">
      <c r="A96" t="s">
        <v>139</v>
      </c>
      <c r="B96" t="s">
        <v>112</v>
      </c>
      <c r="C96">
        <v>66</v>
      </c>
      <c r="D96">
        <v>1</v>
      </c>
      <c r="E96" t="s">
        <v>1837</v>
      </c>
      <c r="F96">
        <v>580</v>
      </c>
      <c r="G96">
        <v>54</v>
      </c>
      <c r="H96" t="s">
        <v>47</v>
      </c>
      <c r="I96" t="s">
        <v>1838</v>
      </c>
      <c r="J96" t="s">
        <v>1839</v>
      </c>
      <c r="K96" t="s">
        <v>1840</v>
      </c>
      <c r="L96" t="s">
        <v>990</v>
      </c>
      <c r="M96" t="s">
        <v>1841</v>
      </c>
      <c r="N96" t="s">
        <v>23</v>
      </c>
      <c r="O96" t="s">
        <v>53</v>
      </c>
      <c r="P96" t="s">
        <v>54</v>
      </c>
      <c r="Q96" t="s">
        <v>55</v>
      </c>
      <c r="R96" t="s">
        <v>24</v>
      </c>
      <c r="S96" t="s">
        <v>23</v>
      </c>
      <c r="T96" t="s">
        <v>1842</v>
      </c>
    </row>
    <row r="97" spans="1:20" x14ac:dyDescent="0.25">
      <c r="A97" t="s">
        <v>110</v>
      </c>
      <c r="B97" t="s">
        <v>640</v>
      </c>
      <c r="C97">
        <v>66</v>
      </c>
      <c r="D97">
        <v>1</v>
      </c>
      <c r="E97" t="s">
        <v>1837</v>
      </c>
      <c r="F97">
        <v>580</v>
      </c>
      <c r="G97">
        <v>54</v>
      </c>
      <c r="H97" t="s">
        <v>47</v>
      </c>
      <c r="I97" t="s">
        <v>1838</v>
      </c>
      <c r="J97" t="s">
        <v>1839</v>
      </c>
      <c r="K97" t="s">
        <v>1840</v>
      </c>
      <c r="L97" t="s">
        <v>990</v>
      </c>
      <c r="M97" t="s">
        <v>1841</v>
      </c>
      <c r="N97" t="s">
        <v>23</v>
      </c>
      <c r="O97" t="s">
        <v>53</v>
      </c>
      <c r="P97" t="s">
        <v>54</v>
      </c>
      <c r="Q97" t="s">
        <v>55</v>
      </c>
      <c r="R97" t="s">
        <v>24</v>
      </c>
      <c r="S97" t="s">
        <v>23</v>
      </c>
      <c r="T97" t="s">
        <v>1842</v>
      </c>
    </row>
    <row r="98" spans="1:20" x14ac:dyDescent="0.25">
      <c r="A98" t="s">
        <v>46</v>
      </c>
      <c r="B98" t="s">
        <v>56</v>
      </c>
      <c r="C98">
        <v>67</v>
      </c>
      <c r="D98">
        <v>1</v>
      </c>
      <c r="E98" t="s">
        <v>1837</v>
      </c>
      <c r="F98">
        <v>580</v>
      </c>
      <c r="G98">
        <v>54</v>
      </c>
      <c r="H98" t="s">
        <v>47</v>
      </c>
      <c r="I98" t="s">
        <v>1838</v>
      </c>
      <c r="J98" t="s">
        <v>1839</v>
      </c>
      <c r="K98" t="s">
        <v>1840</v>
      </c>
      <c r="L98" t="s">
        <v>990</v>
      </c>
      <c r="M98" t="s">
        <v>1841</v>
      </c>
      <c r="N98" t="s">
        <v>23</v>
      </c>
      <c r="O98" t="s">
        <v>53</v>
      </c>
      <c r="P98" t="s">
        <v>54</v>
      </c>
      <c r="Q98" t="s">
        <v>55</v>
      </c>
      <c r="R98" t="s">
        <v>24</v>
      </c>
      <c r="S98" t="s">
        <v>23</v>
      </c>
      <c r="T98" t="s">
        <v>1842</v>
      </c>
    </row>
    <row r="99" spans="1:20" x14ac:dyDescent="0.25">
      <c r="A99" t="s">
        <v>36</v>
      </c>
      <c r="B99" t="s">
        <v>37</v>
      </c>
      <c r="C99">
        <v>54.5</v>
      </c>
      <c r="D99">
        <v>2</v>
      </c>
      <c r="E99" t="s">
        <v>1843</v>
      </c>
      <c r="F99">
        <v>102</v>
      </c>
      <c r="G99">
        <v>26</v>
      </c>
      <c r="H99" t="s">
        <v>47</v>
      </c>
      <c r="I99" t="s">
        <v>1844</v>
      </c>
      <c r="J99" t="s">
        <v>1845</v>
      </c>
      <c r="K99" t="s">
        <v>1846</v>
      </c>
      <c r="L99" t="s">
        <v>1847</v>
      </c>
      <c r="M99" t="s">
        <v>1848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1849</v>
      </c>
    </row>
    <row r="100" spans="1:20" x14ac:dyDescent="0.25">
      <c r="A100" t="s">
        <v>150</v>
      </c>
      <c r="B100" t="s">
        <v>151</v>
      </c>
      <c r="C100">
        <v>50</v>
      </c>
      <c r="D100">
        <v>1</v>
      </c>
      <c r="E100" t="s">
        <v>1850</v>
      </c>
      <c r="F100">
        <v>150</v>
      </c>
      <c r="G100">
        <v>0</v>
      </c>
      <c r="H100" t="s">
        <v>47</v>
      </c>
      <c r="I100" t="s">
        <v>1851</v>
      </c>
      <c r="J100" t="s">
        <v>1852</v>
      </c>
      <c r="K100" t="s">
        <v>1115</v>
      </c>
      <c r="L100" t="s">
        <v>1853</v>
      </c>
      <c r="M100" t="s">
        <v>1854</v>
      </c>
      <c r="N100" t="s">
        <v>711</v>
      </c>
      <c r="O100" t="s">
        <v>1298</v>
      </c>
      <c r="P100" t="s">
        <v>635</v>
      </c>
      <c r="Q100" t="s">
        <v>636</v>
      </c>
      <c r="R100" t="s">
        <v>24</v>
      </c>
      <c r="S100" t="s">
        <v>23</v>
      </c>
      <c r="T100" t="s">
        <v>1855</v>
      </c>
    </row>
    <row r="101" spans="1:20" x14ac:dyDescent="0.25">
      <c r="A101" t="s">
        <v>36</v>
      </c>
      <c r="B101" t="s">
        <v>37</v>
      </c>
      <c r="C101">
        <v>50</v>
      </c>
      <c r="D101">
        <v>1</v>
      </c>
      <c r="E101" t="s">
        <v>1850</v>
      </c>
      <c r="F101">
        <v>150</v>
      </c>
      <c r="G101">
        <v>0</v>
      </c>
      <c r="H101" t="s">
        <v>47</v>
      </c>
      <c r="I101" t="s">
        <v>1851</v>
      </c>
      <c r="J101" t="s">
        <v>1852</v>
      </c>
      <c r="K101" t="s">
        <v>1115</v>
      </c>
      <c r="L101" t="s">
        <v>1853</v>
      </c>
      <c r="M101" t="s">
        <v>1854</v>
      </c>
      <c r="N101" t="s">
        <v>711</v>
      </c>
      <c r="O101" t="s">
        <v>1298</v>
      </c>
      <c r="P101" t="s">
        <v>635</v>
      </c>
      <c r="Q101" t="s">
        <v>636</v>
      </c>
      <c r="R101" t="s">
        <v>24</v>
      </c>
      <c r="S101" t="s">
        <v>23</v>
      </c>
      <c r="T101" t="s">
        <v>1855</v>
      </c>
    </row>
    <row r="102" spans="1:20" x14ac:dyDescent="0.25">
      <c r="A102" t="s">
        <v>38</v>
      </c>
      <c r="B102" t="s">
        <v>39</v>
      </c>
      <c r="C102">
        <v>50</v>
      </c>
      <c r="D102">
        <v>1</v>
      </c>
      <c r="E102" t="s">
        <v>1850</v>
      </c>
      <c r="F102">
        <v>150</v>
      </c>
      <c r="G102">
        <v>0</v>
      </c>
      <c r="H102" t="s">
        <v>47</v>
      </c>
      <c r="I102" t="s">
        <v>1851</v>
      </c>
      <c r="J102" t="s">
        <v>1852</v>
      </c>
      <c r="K102" t="s">
        <v>1115</v>
      </c>
      <c r="L102" t="s">
        <v>1853</v>
      </c>
      <c r="M102" t="s">
        <v>1854</v>
      </c>
      <c r="N102" t="s">
        <v>711</v>
      </c>
      <c r="O102" t="s">
        <v>1298</v>
      </c>
      <c r="P102" t="s">
        <v>635</v>
      </c>
      <c r="Q102" t="s">
        <v>636</v>
      </c>
      <c r="R102" t="s">
        <v>24</v>
      </c>
      <c r="S102" t="s">
        <v>23</v>
      </c>
      <c r="T102" t="s">
        <v>1855</v>
      </c>
    </row>
    <row r="103" spans="1:20" x14ac:dyDescent="0.25">
      <c r="A103" t="s">
        <v>186</v>
      </c>
      <c r="B103" t="s">
        <v>187</v>
      </c>
      <c r="C103">
        <v>65</v>
      </c>
      <c r="D103">
        <v>3</v>
      </c>
      <c r="E103" t="s">
        <v>1856</v>
      </c>
      <c r="F103">
        <v>117</v>
      </c>
      <c r="G103">
        <v>0</v>
      </c>
      <c r="H103" t="s">
        <v>631</v>
      </c>
      <c r="I103" t="s">
        <v>1857</v>
      </c>
      <c r="J103" t="s">
        <v>331</v>
      </c>
      <c r="K103" t="s">
        <v>23</v>
      </c>
      <c r="L103" t="s">
        <v>24</v>
      </c>
      <c r="M103" t="s">
        <v>1858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1858</v>
      </c>
    </row>
    <row r="104" spans="1:20" x14ac:dyDescent="0.25">
      <c r="A104" t="s">
        <v>139</v>
      </c>
      <c r="B104" t="s">
        <v>112</v>
      </c>
      <c r="C104">
        <v>66</v>
      </c>
      <c r="D104">
        <v>1</v>
      </c>
      <c r="E104" t="s">
        <v>1859</v>
      </c>
      <c r="F104">
        <v>184</v>
      </c>
      <c r="G104">
        <v>7</v>
      </c>
      <c r="H104" t="s">
        <v>47</v>
      </c>
      <c r="I104" t="s">
        <v>1860</v>
      </c>
      <c r="J104" t="s">
        <v>1861</v>
      </c>
      <c r="K104" t="s">
        <v>1530</v>
      </c>
      <c r="L104" t="s">
        <v>1862</v>
      </c>
      <c r="M104" t="s">
        <v>1863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23</v>
      </c>
      <c r="T104" t="s">
        <v>1864</v>
      </c>
    </row>
    <row r="105" spans="1:20" x14ac:dyDescent="0.25">
      <c r="A105" t="s">
        <v>110</v>
      </c>
      <c r="B105" t="s">
        <v>640</v>
      </c>
      <c r="C105">
        <v>66</v>
      </c>
      <c r="D105">
        <v>1</v>
      </c>
      <c r="E105" t="s">
        <v>1859</v>
      </c>
      <c r="F105">
        <v>184</v>
      </c>
      <c r="G105">
        <v>7</v>
      </c>
      <c r="H105" t="s">
        <v>47</v>
      </c>
      <c r="I105" t="s">
        <v>1860</v>
      </c>
      <c r="J105" t="s">
        <v>1861</v>
      </c>
      <c r="K105" t="s">
        <v>1530</v>
      </c>
      <c r="L105" t="s">
        <v>1862</v>
      </c>
      <c r="M105" t="s">
        <v>1863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23</v>
      </c>
      <c r="T105" t="s">
        <v>1864</v>
      </c>
    </row>
    <row r="106" spans="1:20" x14ac:dyDescent="0.25">
      <c r="A106" t="s">
        <v>46</v>
      </c>
      <c r="B106" t="s">
        <v>56</v>
      </c>
      <c r="C106">
        <v>67</v>
      </c>
      <c r="D106">
        <v>1</v>
      </c>
      <c r="E106" t="s">
        <v>1859</v>
      </c>
      <c r="F106">
        <v>184</v>
      </c>
      <c r="G106">
        <v>7</v>
      </c>
      <c r="H106" t="s">
        <v>47</v>
      </c>
      <c r="I106" t="s">
        <v>1860</v>
      </c>
      <c r="J106" t="s">
        <v>1861</v>
      </c>
      <c r="K106" t="s">
        <v>1530</v>
      </c>
      <c r="L106" t="s">
        <v>1862</v>
      </c>
      <c r="M106" t="s">
        <v>1863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23</v>
      </c>
      <c r="T106" t="s">
        <v>1864</v>
      </c>
    </row>
    <row r="107" spans="1:20" x14ac:dyDescent="0.25">
      <c r="A107" t="s">
        <v>36</v>
      </c>
      <c r="B107" t="s">
        <v>37</v>
      </c>
      <c r="C107">
        <v>54.5</v>
      </c>
      <c r="D107">
        <v>2</v>
      </c>
      <c r="E107" t="s">
        <v>1865</v>
      </c>
      <c r="F107">
        <v>102</v>
      </c>
      <c r="G107">
        <v>26</v>
      </c>
      <c r="H107" t="s">
        <v>47</v>
      </c>
      <c r="I107" t="s">
        <v>1866</v>
      </c>
      <c r="J107" t="s">
        <v>1867</v>
      </c>
      <c r="K107" t="s">
        <v>1868</v>
      </c>
      <c r="L107" t="s">
        <v>1869</v>
      </c>
      <c r="M107" t="s">
        <v>1870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1870</v>
      </c>
    </row>
    <row r="108" spans="1:20" x14ac:dyDescent="0.25">
      <c r="A108" t="s">
        <v>186</v>
      </c>
      <c r="B108" t="s">
        <v>187</v>
      </c>
      <c r="C108">
        <v>37.5</v>
      </c>
      <c r="D108">
        <v>4</v>
      </c>
      <c r="E108" t="s">
        <v>1871</v>
      </c>
      <c r="F108">
        <v>159</v>
      </c>
      <c r="G108">
        <v>0</v>
      </c>
      <c r="H108" t="s">
        <v>631</v>
      </c>
      <c r="I108" t="s">
        <v>1872</v>
      </c>
      <c r="J108" t="s">
        <v>306</v>
      </c>
      <c r="K108" t="s">
        <v>23</v>
      </c>
      <c r="L108" t="s">
        <v>24</v>
      </c>
      <c r="M108" t="s">
        <v>1873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1874</v>
      </c>
    </row>
    <row r="109" spans="1:20" x14ac:dyDescent="0.25">
      <c r="A109" t="s">
        <v>30</v>
      </c>
      <c r="B109" t="s">
        <v>31</v>
      </c>
      <c r="C109">
        <v>50</v>
      </c>
      <c r="D109">
        <v>30</v>
      </c>
      <c r="E109" t="s">
        <v>1875</v>
      </c>
      <c r="F109">
        <v>3200</v>
      </c>
      <c r="G109">
        <v>200</v>
      </c>
      <c r="H109" t="s">
        <v>47</v>
      </c>
      <c r="I109" t="s">
        <v>1876</v>
      </c>
      <c r="J109" t="s">
        <v>1877</v>
      </c>
      <c r="K109" t="s">
        <v>1878</v>
      </c>
      <c r="L109" t="s">
        <v>1879</v>
      </c>
      <c r="M109" t="s">
        <v>1880</v>
      </c>
      <c r="N109" t="s">
        <v>711</v>
      </c>
      <c r="O109" t="s">
        <v>1298</v>
      </c>
      <c r="P109" t="s">
        <v>635</v>
      </c>
      <c r="Q109" t="s">
        <v>636</v>
      </c>
      <c r="R109" t="s">
        <v>24</v>
      </c>
      <c r="S109" t="s">
        <v>23</v>
      </c>
      <c r="T109" t="s">
        <v>1881</v>
      </c>
    </row>
    <row r="110" spans="1:20" x14ac:dyDescent="0.25">
      <c r="A110" t="s">
        <v>254</v>
      </c>
      <c r="B110" t="s">
        <v>255</v>
      </c>
      <c r="C110">
        <v>100</v>
      </c>
      <c r="D110">
        <v>15</v>
      </c>
      <c r="E110" t="s">
        <v>1875</v>
      </c>
      <c r="F110">
        <v>3200</v>
      </c>
      <c r="G110">
        <v>200</v>
      </c>
      <c r="H110" t="s">
        <v>47</v>
      </c>
      <c r="I110" t="s">
        <v>1876</v>
      </c>
      <c r="J110" t="s">
        <v>1877</v>
      </c>
      <c r="K110" t="s">
        <v>1878</v>
      </c>
      <c r="L110" t="s">
        <v>1879</v>
      </c>
      <c r="M110" t="s">
        <v>1880</v>
      </c>
      <c r="N110" t="s">
        <v>711</v>
      </c>
      <c r="O110" t="s">
        <v>1298</v>
      </c>
      <c r="P110" t="s">
        <v>635</v>
      </c>
      <c r="Q110" t="s">
        <v>636</v>
      </c>
      <c r="R110" t="s">
        <v>24</v>
      </c>
      <c r="S110" t="s">
        <v>23</v>
      </c>
      <c r="T110" t="s">
        <v>1881</v>
      </c>
    </row>
    <row r="111" spans="1:20" x14ac:dyDescent="0.25">
      <c r="A111" t="s">
        <v>46</v>
      </c>
      <c r="B111" t="s">
        <v>56</v>
      </c>
      <c r="C111">
        <v>100</v>
      </c>
      <c r="D111">
        <v>15</v>
      </c>
      <c r="E111" t="s">
        <v>1875</v>
      </c>
      <c r="F111">
        <v>3200</v>
      </c>
      <c r="G111">
        <v>200</v>
      </c>
      <c r="H111" t="s">
        <v>47</v>
      </c>
      <c r="I111" t="s">
        <v>1876</v>
      </c>
      <c r="J111" t="s">
        <v>1877</v>
      </c>
      <c r="K111" t="s">
        <v>1878</v>
      </c>
      <c r="L111" t="s">
        <v>1879</v>
      </c>
      <c r="M111" t="s">
        <v>1880</v>
      </c>
      <c r="N111" t="s">
        <v>711</v>
      </c>
      <c r="O111" t="s">
        <v>1298</v>
      </c>
      <c r="P111" t="s">
        <v>635</v>
      </c>
      <c r="Q111" t="s">
        <v>636</v>
      </c>
      <c r="R111" t="s">
        <v>24</v>
      </c>
      <c r="S111" t="s">
        <v>23</v>
      </c>
      <c r="T111" t="s">
        <v>1881</v>
      </c>
    </row>
    <row r="112" spans="1:20" x14ac:dyDescent="0.25">
      <c r="A112" t="s">
        <v>186</v>
      </c>
      <c r="B112" t="s">
        <v>187</v>
      </c>
      <c r="C112">
        <v>40</v>
      </c>
      <c r="D112">
        <v>10</v>
      </c>
      <c r="E112" t="s">
        <v>1882</v>
      </c>
      <c r="F112">
        <v>435</v>
      </c>
      <c r="G112">
        <v>35</v>
      </c>
      <c r="H112" t="s">
        <v>47</v>
      </c>
      <c r="I112" t="s">
        <v>1883</v>
      </c>
      <c r="J112" t="s">
        <v>1884</v>
      </c>
      <c r="K112" t="s">
        <v>1025</v>
      </c>
      <c r="L112" t="s">
        <v>1885</v>
      </c>
      <c r="M112" t="s">
        <v>1880</v>
      </c>
      <c r="N112" t="s">
        <v>711</v>
      </c>
      <c r="O112" t="s">
        <v>634</v>
      </c>
      <c r="P112" t="s">
        <v>635</v>
      </c>
      <c r="Q112" t="s">
        <v>636</v>
      </c>
      <c r="R112" t="s">
        <v>24</v>
      </c>
      <c r="S112" t="s">
        <v>23</v>
      </c>
      <c r="T112" t="s">
        <v>1880</v>
      </c>
    </row>
    <row r="113" spans="1:20" x14ac:dyDescent="0.25">
      <c r="A113" t="s">
        <v>46</v>
      </c>
      <c r="B113" t="s">
        <v>56</v>
      </c>
      <c r="C113">
        <v>100</v>
      </c>
      <c r="D113">
        <v>2</v>
      </c>
      <c r="E113" t="s">
        <v>1886</v>
      </c>
      <c r="F113">
        <v>500</v>
      </c>
      <c r="G113">
        <v>0</v>
      </c>
      <c r="H113" t="s">
        <v>47</v>
      </c>
      <c r="I113" t="s">
        <v>1887</v>
      </c>
      <c r="J113" t="s">
        <v>1888</v>
      </c>
      <c r="K113" t="s">
        <v>1109</v>
      </c>
      <c r="L113" t="s">
        <v>1889</v>
      </c>
      <c r="M113" t="s">
        <v>1890</v>
      </c>
      <c r="N113" t="s">
        <v>711</v>
      </c>
      <c r="O113" t="s">
        <v>1298</v>
      </c>
      <c r="P113" t="s">
        <v>635</v>
      </c>
      <c r="Q113" t="s">
        <v>636</v>
      </c>
      <c r="R113" t="s">
        <v>24</v>
      </c>
      <c r="S113" t="s">
        <v>23</v>
      </c>
      <c r="T113" t="s">
        <v>1891</v>
      </c>
    </row>
    <row r="114" spans="1:20" x14ac:dyDescent="0.25">
      <c r="A114" t="s">
        <v>110</v>
      </c>
      <c r="B114" t="s">
        <v>146</v>
      </c>
      <c r="C114">
        <v>100</v>
      </c>
      <c r="D114">
        <v>2</v>
      </c>
      <c r="E114" t="s">
        <v>1886</v>
      </c>
      <c r="F114">
        <v>500</v>
      </c>
      <c r="G114">
        <v>0</v>
      </c>
      <c r="H114" t="s">
        <v>47</v>
      </c>
      <c r="I114" t="s">
        <v>1887</v>
      </c>
      <c r="J114" t="s">
        <v>1888</v>
      </c>
      <c r="K114" t="s">
        <v>1109</v>
      </c>
      <c r="L114" t="s">
        <v>1889</v>
      </c>
      <c r="M114" t="s">
        <v>1890</v>
      </c>
      <c r="N114" t="s">
        <v>711</v>
      </c>
      <c r="O114" t="s">
        <v>1298</v>
      </c>
      <c r="P114" t="s">
        <v>635</v>
      </c>
      <c r="Q114" t="s">
        <v>636</v>
      </c>
      <c r="R114" t="s">
        <v>24</v>
      </c>
      <c r="S114" t="s">
        <v>23</v>
      </c>
      <c r="T114" t="s">
        <v>1891</v>
      </c>
    </row>
    <row r="115" spans="1:20" x14ac:dyDescent="0.25">
      <c r="A115" t="s">
        <v>139</v>
      </c>
      <c r="B115" t="s">
        <v>112</v>
      </c>
      <c r="C115">
        <v>100</v>
      </c>
      <c r="D115">
        <v>2</v>
      </c>
      <c r="E115" t="s">
        <v>1886</v>
      </c>
      <c r="F115">
        <v>500</v>
      </c>
      <c r="G115">
        <v>0</v>
      </c>
      <c r="H115" t="s">
        <v>47</v>
      </c>
      <c r="I115" t="s">
        <v>1887</v>
      </c>
      <c r="J115" t="s">
        <v>1888</v>
      </c>
      <c r="K115" t="s">
        <v>1109</v>
      </c>
      <c r="L115" t="s">
        <v>1889</v>
      </c>
      <c r="M115" t="s">
        <v>1890</v>
      </c>
      <c r="N115" t="s">
        <v>711</v>
      </c>
      <c r="O115" t="s">
        <v>1298</v>
      </c>
      <c r="P115" t="s">
        <v>635</v>
      </c>
      <c r="Q115" t="s">
        <v>636</v>
      </c>
      <c r="R115" t="s">
        <v>24</v>
      </c>
      <c r="S115" t="s">
        <v>23</v>
      </c>
      <c r="T115" t="s">
        <v>1891</v>
      </c>
    </row>
    <row r="116" spans="1:20" x14ac:dyDescent="0.25">
      <c r="A116" t="s">
        <v>150</v>
      </c>
      <c r="B116" t="s">
        <v>151</v>
      </c>
      <c r="C116">
        <v>65</v>
      </c>
      <c r="D116">
        <v>4</v>
      </c>
      <c r="E116" t="s">
        <v>1892</v>
      </c>
      <c r="F116">
        <v>199</v>
      </c>
      <c r="G116">
        <v>0</v>
      </c>
      <c r="H116" t="s">
        <v>47</v>
      </c>
      <c r="I116" t="s">
        <v>1893</v>
      </c>
      <c r="J116" t="s">
        <v>1894</v>
      </c>
      <c r="K116" t="s">
        <v>669</v>
      </c>
      <c r="L116" t="s">
        <v>1895</v>
      </c>
      <c r="M116" t="s">
        <v>1896</v>
      </c>
      <c r="N116" t="s">
        <v>711</v>
      </c>
      <c r="O116" t="s">
        <v>634</v>
      </c>
      <c r="P116" t="s">
        <v>635</v>
      </c>
      <c r="Q116" t="s">
        <v>636</v>
      </c>
      <c r="R116" t="s">
        <v>24</v>
      </c>
      <c r="S116" t="s">
        <v>23</v>
      </c>
      <c r="T116" t="s">
        <v>1896</v>
      </c>
    </row>
    <row r="117" spans="1:20" x14ac:dyDescent="0.25">
      <c r="A117" t="s">
        <v>139</v>
      </c>
      <c r="B117" t="s">
        <v>112</v>
      </c>
      <c r="C117">
        <v>66</v>
      </c>
      <c r="D117">
        <v>1</v>
      </c>
      <c r="E117" t="s">
        <v>1897</v>
      </c>
      <c r="F117">
        <v>275</v>
      </c>
      <c r="G117">
        <v>38</v>
      </c>
      <c r="H117" t="s">
        <v>47</v>
      </c>
      <c r="I117" t="s">
        <v>1898</v>
      </c>
      <c r="J117" t="s">
        <v>1899</v>
      </c>
      <c r="K117" t="s">
        <v>1900</v>
      </c>
      <c r="L117" t="s">
        <v>163</v>
      </c>
      <c r="M117" t="s">
        <v>1901</v>
      </c>
      <c r="N117" t="s">
        <v>23</v>
      </c>
      <c r="O117" t="s">
        <v>63</v>
      </c>
      <c r="P117" t="s">
        <v>54</v>
      </c>
      <c r="Q117" t="s">
        <v>55</v>
      </c>
      <c r="R117" t="s">
        <v>24</v>
      </c>
      <c r="S117" t="s">
        <v>23</v>
      </c>
      <c r="T117" t="s">
        <v>1896</v>
      </c>
    </row>
    <row r="118" spans="1:20" x14ac:dyDescent="0.25">
      <c r="A118" t="s">
        <v>110</v>
      </c>
      <c r="B118" t="s">
        <v>640</v>
      </c>
      <c r="C118">
        <v>66</v>
      </c>
      <c r="D118">
        <v>1</v>
      </c>
      <c r="E118" t="s">
        <v>1897</v>
      </c>
      <c r="F118">
        <v>275</v>
      </c>
      <c r="G118">
        <v>38</v>
      </c>
      <c r="H118" t="s">
        <v>47</v>
      </c>
      <c r="I118" t="s">
        <v>1898</v>
      </c>
      <c r="J118" t="s">
        <v>1899</v>
      </c>
      <c r="K118" t="s">
        <v>1900</v>
      </c>
      <c r="L118" t="s">
        <v>163</v>
      </c>
      <c r="M118" t="s">
        <v>1901</v>
      </c>
      <c r="N118" t="s">
        <v>23</v>
      </c>
      <c r="O118" t="s">
        <v>63</v>
      </c>
      <c r="P118" t="s">
        <v>54</v>
      </c>
      <c r="Q118" t="s">
        <v>55</v>
      </c>
      <c r="R118" t="s">
        <v>24</v>
      </c>
      <c r="S118" t="s">
        <v>23</v>
      </c>
      <c r="T118" t="s">
        <v>1896</v>
      </c>
    </row>
    <row r="119" spans="1:20" x14ac:dyDescent="0.25">
      <c r="A119" t="s">
        <v>46</v>
      </c>
      <c r="B119" t="s">
        <v>56</v>
      </c>
      <c r="C119">
        <v>67</v>
      </c>
      <c r="D119">
        <v>1</v>
      </c>
      <c r="E119" t="s">
        <v>1897</v>
      </c>
      <c r="F119">
        <v>275</v>
      </c>
      <c r="G119">
        <v>38</v>
      </c>
      <c r="H119" t="s">
        <v>47</v>
      </c>
      <c r="I119" t="s">
        <v>1898</v>
      </c>
      <c r="J119" t="s">
        <v>1899</v>
      </c>
      <c r="K119" t="s">
        <v>1900</v>
      </c>
      <c r="L119" t="s">
        <v>163</v>
      </c>
      <c r="M119" t="s">
        <v>1901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23</v>
      </c>
      <c r="T119" t="s">
        <v>1896</v>
      </c>
    </row>
    <row r="120" spans="1:20" x14ac:dyDescent="0.25">
      <c r="A120" t="s">
        <v>139</v>
      </c>
      <c r="B120" t="s">
        <v>112</v>
      </c>
      <c r="C120">
        <v>74</v>
      </c>
      <c r="D120">
        <v>1</v>
      </c>
      <c r="E120" t="s">
        <v>1897</v>
      </c>
      <c r="F120">
        <v>275</v>
      </c>
      <c r="G120">
        <v>38</v>
      </c>
      <c r="H120" t="s">
        <v>47</v>
      </c>
      <c r="I120" t="s">
        <v>1898</v>
      </c>
      <c r="J120" t="s">
        <v>1899</v>
      </c>
      <c r="K120" t="s">
        <v>1900</v>
      </c>
      <c r="L120" t="s">
        <v>163</v>
      </c>
      <c r="M120" t="s">
        <v>1901</v>
      </c>
      <c r="N120" t="s">
        <v>23</v>
      </c>
      <c r="O120" t="s">
        <v>63</v>
      </c>
      <c r="P120" t="s">
        <v>54</v>
      </c>
      <c r="Q120" t="s">
        <v>55</v>
      </c>
      <c r="R120" t="s">
        <v>24</v>
      </c>
      <c r="S120" t="s">
        <v>23</v>
      </c>
      <c r="T120" t="s">
        <v>1902</v>
      </c>
    </row>
    <row r="121" spans="1:20" x14ac:dyDescent="0.25">
      <c r="A121" t="s">
        <v>46</v>
      </c>
      <c r="B121" t="s">
        <v>56</v>
      </c>
      <c r="C121">
        <v>100</v>
      </c>
      <c r="D121">
        <v>1</v>
      </c>
      <c r="E121" t="s">
        <v>1903</v>
      </c>
      <c r="F121">
        <v>150</v>
      </c>
      <c r="G121">
        <v>20</v>
      </c>
      <c r="H121" t="s">
        <v>47</v>
      </c>
      <c r="I121" t="s">
        <v>1904</v>
      </c>
      <c r="J121" t="s">
        <v>1905</v>
      </c>
      <c r="K121" t="s">
        <v>1906</v>
      </c>
      <c r="L121" t="s">
        <v>1907</v>
      </c>
      <c r="M121" t="s">
        <v>1908</v>
      </c>
      <c r="N121" t="s">
        <v>711</v>
      </c>
      <c r="O121" t="s">
        <v>634</v>
      </c>
      <c r="P121" t="s">
        <v>635</v>
      </c>
      <c r="Q121" t="s">
        <v>636</v>
      </c>
      <c r="R121" t="s">
        <v>24</v>
      </c>
      <c r="S121" t="s">
        <v>23</v>
      </c>
      <c r="T121" t="s">
        <v>1909</v>
      </c>
    </row>
    <row r="122" spans="1:20" x14ac:dyDescent="0.25">
      <c r="A122" t="s">
        <v>38</v>
      </c>
      <c r="B122" t="s">
        <v>39</v>
      </c>
      <c r="C122">
        <v>65</v>
      </c>
      <c r="D122">
        <v>1</v>
      </c>
      <c r="E122" t="s">
        <v>1903</v>
      </c>
      <c r="F122">
        <v>150</v>
      </c>
      <c r="G122">
        <v>20</v>
      </c>
      <c r="H122" t="s">
        <v>47</v>
      </c>
      <c r="I122" t="s">
        <v>1904</v>
      </c>
      <c r="J122" t="s">
        <v>1905</v>
      </c>
      <c r="K122" t="s">
        <v>1906</v>
      </c>
      <c r="L122" t="s">
        <v>1907</v>
      </c>
      <c r="M122" t="s">
        <v>1908</v>
      </c>
      <c r="N122" t="s">
        <v>711</v>
      </c>
      <c r="O122" t="s">
        <v>634</v>
      </c>
      <c r="P122" t="s">
        <v>635</v>
      </c>
      <c r="Q122" t="s">
        <v>636</v>
      </c>
      <c r="R122" t="s">
        <v>24</v>
      </c>
      <c r="S122" t="s">
        <v>23</v>
      </c>
      <c r="T122" t="s">
        <v>1909</v>
      </c>
    </row>
    <row r="123" spans="1:20" x14ac:dyDescent="0.25">
      <c r="A123" t="s">
        <v>46</v>
      </c>
      <c r="B123" t="s">
        <v>56</v>
      </c>
      <c r="C123">
        <v>66.333333333333329</v>
      </c>
      <c r="D123">
        <v>3</v>
      </c>
      <c r="E123" t="s">
        <v>1910</v>
      </c>
      <c r="F123">
        <v>398.04</v>
      </c>
      <c r="G123">
        <v>64</v>
      </c>
      <c r="H123" t="s">
        <v>47</v>
      </c>
      <c r="I123" t="s">
        <v>1911</v>
      </c>
      <c r="J123" t="s">
        <v>1912</v>
      </c>
      <c r="K123" t="s">
        <v>1377</v>
      </c>
      <c r="L123" t="s">
        <v>1913</v>
      </c>
      <c r="M123" t="s">
        <v>1909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</v>
      </c>
      <c r="T123" t="s">
        <v>1914</v>
      </c>
    </row>
    <row r="124" spans="1:20" x14ac:dyDescent="0.25">
      <c r="A124" t="s">
        <v>30</v>
      </c>
      <c r="B124" t="s">
        <v>1915</v>
      </c>
      <c r="C124">
        <v>32.43</v>
      </c>
      <c r="D124">
        <v>1</v>
      </c>
      <c r="E124" t="s">
        <v>1910</v>
      </c>
      <c r="F124">
        <v>398.04</v>
      </c>
      <c r="G124">
        <v>64</v>
      </c>
      <c r="H124" t="s">
        <v>47</v>
      </c>
      <c r="I124" t="s">
        <v>1911</v>
      </c>
      <c r="J124" t="s">
        <v>1912</v>
      </c>
      <c r="K124" t="s">
        <v>1377</v>
      </c>
      <c r="L124" t="s">
        <v>1913</v>
      </c>
      <c r="M124" t="s">
        <v>1909</v>
      </c>
      <c r="N124" t="s">
        <v>23</v>
      </c>
      <c r="O124" t="s">
        <v>48</v>
      </c>
      <c r="P124" t="s">
        <v>49</v>
      </c>
      <c r="Q124" t="s">
        <v>50</v>
      </c>
      <c r="R124" t="s">
        <v>24</v>
      </c>
      <c r="S124" t="s">
        <v>23</v>
      </c>
      <c r="T124" t="s">
        <v>1914</v>
      </c>
    </row>
    <row r="125" spans="1:20" x14ac:dyDescent="0.25">
      <c r="A125" t="s">
        <v>186</v>
      </c>
      <c r="B125" t="s">
        <v>187</v>
      </c>
      <c r="C125">
        <v>33.333333333333336</v>
      </c>
      <c r="D125">
        <v>3</v>
      </c>
      <c r="E125" t="s">
        <v>1910</v>
      </c>
      <c r="F125">
        <v>398.04</v>
      </c>
      <c r="G125">
        <v>64</v>
      </c>
      <c r="H125" t="s">
        <v>47</v>
      </c>
      <c r="I125" t="s">
        <v>1911</v>
      </c>
      <c r="J125" t="s">
        <v>1912</v>
      </c>
      <c r="K125" t="s">
        <v>1377</v>
      </c>
      <c r="L125" t="s">
        <v>1913</v>
      </c>
      <c r="M125" t="s">
        <v>1909</v>
      </c>
      <c r="N125" t="s">
        <v>23</v>
      </c>
      <c r="O125" t="s">
        <v>48</v>
      </c>
      <c r="P125" t="s">
        <v>49</v>
      </c>
      <c r="Q125" t="s">
        <v>50</v>
      </c>
      <c r="R125" t="s">
        <v>24</v>
      </c>
      <c r="S125" t="s">
        <v>23</v>
      </c>
      <c r="T125" t="s">
        <v>1914</v>
      </c>
    </row>
    <row r="126" spans="1:20" x14ac:dyDescent="0.25">
      <c r="A126" t="s">
        <v>46</v>
      </c>
      <c r="B126" t="s">
        <v>56</v>
      </c>
      <c r="C126">
        <v>120</v>
      </c>
      <c r="D126">
        <v>3</v>
      </c>
      <c r="E126" t="s">
        <v>1916</v>
      </c>
      <c r="F126">
        <v>229.89</v>
      </c>
      <c r="G126">
        <v>0</v>
      </c>
      <c r="H126" t="s">
        <v>631</v>
      </c>
      <c r="I126" t="s">
        <v>1917</v>
      </c>
      <c r="J126" t="s">
        <v>330</v>
      </c>
      <c r="K126" t="s">
        <v>23</v>
      </c>
      <c r="L126" t="s">
        <v>24</v>
      </c>
      <c r="M126" t="s">
        <v>1918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23</v>
      </c>
      <c r="T126" t="s">
        <v>1919</v>
      </c>
    </row>
    <row r="127" spans="1:20" x14ac:dyDescent="0.25">
      <c r="A127" t="s">
        <v>150</v>
      </c>
      <c r="B127" t="s">
        <v>151</v>
      </c>
      <c r="C127">
        <v>65</v>
      </c>
      <c r="D127">
        <v>1</v>
      </c>
      <c r="E127" t="s">
        <v>1920</v>
      </c>
      <c r="F127">
        <v>199</v>
      </c>
      <c r="G127">
        <v>0</v>
      </c>
      <c r="H127" t="s">
        <v>47</v>
      </c>
      <c r="I127" t="s">
        <v>1921</v>
      </c>
      <c r="J127" t="s">
        <v>1922</v>
      </c>
      <c r="K127" t="s">
        <v>1923</v>
      </c>
      <c r="L127" t="s">
        <v>1924</v>
      </c>
      <c r="M127" t="s">
        <v>1918</v>
      </c>
      <c r="N127" t="s">
        <v>711</v>
      </c>
      <c r="O127" t="s">
        <v>634</v>
      </c>
      <c r="P127" t="s">
        <v>635</v>
      </c>
      <c r="Q127" t="s">
        <v>636</v>
      </c>
      <c r="R127" t="s">
        <v>24</v>
      </c>
      <c r="S127" t="s">
        <v>23</v>
      </c>
      <c r="T127" t="s">
        <v>1918</v>
      </c>
    </row>
    <row r="128" spans="1:20" x14ac:dyDescent="0.25">
      <c r="A128" t="s">
        <v>36</v>
      </c>
      <c r="B128" t="s">
        <v>37</v>
      </c>
      <c r="C128">
        <v>65</v>
      </c>
      <c r="D128">
        <v>1</v>
      </c>
      <c r="E128" t="s">
        <v>1920</v>
      </c>
      <c r="F128">
        <v>199</v>
      </c>
      <c r="G128">
        <v>0</v>
      </c>
      <c r="H128" t="s">
        <v>47</v>
      </c>
      <c r="I128" t="s">
        <v>1921</v>
      </c>
      <c r="J128" t="s">
        <v>1922</v>
      </c>
      <c r="K128" t="s">
        <v>1923</v>
      </c>
      <c r="L128" t="s">
        <v>1924</v>
      </c>
      <c r="M128" t="s">
        <v>1918</v>
      </c>
      <c r="N128" t="s">
        <v>711</v>
      </c>
      <c r="O128" t="s">
        <v>634</v>
      </c>
      <c r="P128" t="s">
        <v>635</v>
      </c>
      <c r="Q128" t="s">
        <v>636</v>
      </c>
      <c r="R128" t="s">
        <v>24</v>
      </c>
      <c r="S128" t="s">
        <v>23</v>
      </c>
      <c r="T128" t="s">
        <v>1918</v>
      </c>
    </row>
    <row r="129" spans="1:20" x14ac:dyDescent="0.25">
      <c r="A129" t="s">
        <v>152</v>
      </c>
      <c r="B129" t="s">
        <v>153</v>
      </c>
      <c r="C129">
        <v>65</v>
      </c>
      <c r="D129">
        <v>2</v>
      </c>
      <c r="E129" t="s">
        <v>1920</v>
      </c>
      <c r="F129">
        <v>199</v>
      </c>
      <c r="G129">
        <v>0</v>
      </c>
      <c r="H129" t="s">
        <v>47</v>
      </c>
      <c r="I129" t="s">
        <v>1921</v>
      </c>
      <c r="J129" t="s">
        <v>1922</v>
      </c>
      <c r="K129" t="s">
        <v>1923</v>
      </c>
      <c r="L129" t="s">
        <v>1924</v>
      </c>
      <c r="M129" t="s">
        <v>1918</v>
      </c>
      <c r="N129" t="s">
        <v>711</v>
      </c>
      <c r="O129" t="s">
        <v>634</v>
      </c>
      <c r="P129" t="s">
        <v>635</v>
      </c>
      <c r="Q129" t="s">
        <v>636</v>
      </c>
      <c r="R129" t="s">
        <v>24</v>
      </c>
      <c r="S129" t="s">
        <v>23</v>
      </c>
      <c r="T129" t="s">
        <v>1918</v>
      </c>
    </row>
    <row r="130" spans="1:20" x14ac:dyDescent="0.25">
      <c r="A130" t="s">
        <v>115</v>
      </c>
      <c r="B130" t="s">
        <v>116</v>
      </c>
      <c r="C130">
        <v>27.5</v>
      </c>
      <c r="D130">
        <v>4</v>
      </c>
      <c r="E130" t="s">
        <v>1925</v>
      </c>
      <c r="F130">
        <v>169</v>
      </c>
      <c r="G130">
        <v>29</v>
      </c>
      <c r="H130" t="s">
        <v>47</v>
      </c>
      <c r="I130" t="s">
        <v>1926</v>
      </c>
      <c r="J130" t="s">
        <v>1927</v>
      </c>
      <c r="K130" t="s">
        <v>1928</v>
      </c>
      <c r="L130" t="s">
        <v>1929</v>
      </c>
      <c r="M130" t="s">
        <v>1930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23</v>
      </c>
      <c r="T130" t="s">
        <v>1930</v>
      </c>
    </row>
    <row r="131" spans="1:20" x14ac:dyDescent="0.25">
      <c r="A131" t="s">
        <v>152</v>
      </c>
      <c r="B131" t="s">
        <v>153</v>
      </c>
      <c r="C131">
        <v>65</v>
      </c>
      <c r="D131">
        <v>1</v>
      </c>
      <c r="E131" t="s">
        <v>1931</v>
      </c>
      <c r="F131">
        <v>199</v>
      </c>
      <c r="G131">
        <v>0</v>
      </c>
      <c r="H131" t="s">
        <v>47</v>
      </c>
      <c r="I131" t="s">
        <v>1932</v>
      </c>
      <c r="J131" t="s">
        <v>1933</v>
      </c>
      <c r="K131" t="s">
        <v>980</v>
      </c>
      <c r="L131" t="s">
        <v>1934</v>
      </c>
      <c r="M131" t="s">
        <v>1930</v>
      </c>
      <c r="N131" t="s">
        <v>711</v>
      </c>
      <c r="O131" t="s">
        <v>634</v>
      </c>
      <c r="P131" t="s">
        <v>635</v>
      </c>
      <c r="Q131" t="s">
        <v>636</v>
      </c>
      <c r="R131" t="s">
        <v>24</v>
      </c>
      <c r="S131" t="s">
        <v>23</v>
      </c>
      <c r="T131" t="s">
        <v>1935</v>
      </c>
    </row>
    <row r="132" spans="1:20" x14ac:dyDescent="0.25">
      <c r="A132" t="s">
        <v>150</v>
      </c>
      <c r="B132" t="s">
        <v>151</v>
      </c>
      <c r="C132">
        <v>65</v>
      </c>
      <c r="D132">
        <v>1</v>
      </c>
      <c r="E132" t="s">
        <v>1931</v>
      </c>
      <c r="F132">
        <v>199</v>
      </c>
      <c r="G132">
        <v>0</v>
      </c>
      <c r="H132" t="s">
        <v>47</v>
      </c>
      <c r="I132" t="s">
        <v>1932</v>
      </c>
      <c r="J132" t="s">
        <v>1933</v>
      </c>
      <c r="K132" t="s">
        <v>980</v>
      </c>
      <c r="L132" t="s">
        <v>1934</v>
      </c>
      <c r="M132" t="s">
        <v>1930</v>
      </c>
      <c r="N132" t="s">
        <v>711</v>
      </c>
      <c r="O132" t="s">
        <v>634</v>
      </c>
      <c r="P132" t="s">
        <v>635</v>
      </c>
      <c r="Q132" t="s">
        <v>636</v>
      </c>
      <c r="R132" t="s">
        <v>24</v>
      </c>
      <c r="S132" t="s">
        <v>23</v>
      </c>
      <c r="T132" t="s">
        <v>1935</v>
      </c>
    </row>
    <row r="133" spans="1:20" x14ac:dyDescent="0.25">
      <c r="A133" t="s">
        <v>36</v>
      </c>
      <c r="B133" t="s">
        <v>37</v>
      </c>
      <c r="C133">
        <v>65</v>
      </c>
      <c r="D133">
        <v>1</v>
      </c>
      <c r="E133" t="s">
        <v>1931</v>
      </c>
      <c r="F133">
        <v>199</v>
      </c>
      <c r="G133">
        <v>0</v>
      </c>
      <c r="H133" t="s">
        <v>47</v>
      </c>
      <c r="I133" t="s">
        <v>1932</v>
      </c>
      <c r="J133" t="s">
        <v>1933</v>
      </c>
      <c r="K133" t="s">
        <v>980</v>
      </c>
      <c r="L133" t="s">
        <v>1934</v>
      </c>
      <c r="M133" t="s">
        <v>1930</v>
      </c>
      <c r="N133" t="s">
        <v>711</v>
      </c>
      <c r="O133" t="s">
        <v>634</v>
      </c>
      <c r="P133" t="s">
        <v>635</v>
      </c>
      <c r="Q133" t="s">
        <v>636</v>
      </c>
      <c r="R133" t="s">
        <v>24</v>
      </c>
      <c r="S133" t="s">
        <v>23</v>
      </c>
      <c r="T133" t="s">
        <v>1935</v>
      </c>
    </row>
    <row r="134" spans="1:20" x14ac:dyDescent="0.25">
      <c r="A134" t="s">
        <v>38</v>
      </c>
      <c r="B134" t="s">
        <v>39</v>
      </c>
      <c r="C134">
        <v>65</v>
      </c>
      <c r="D134">
        <v>1</v>
      </c>
      <c r="E134" t="s">
        <v>1931</v>
      </c>
      <c r="F134">
        <v>199</v>
      </c>
      <c r="G134">
        <v>0</v>
      </c>
      <c r="H134" t="s">
        <v>47</v>
      </c>
      <c r="I134" t="s">
        <v>1932</v>
      </c>
      <c r="J134" t="s">
        <v>1933</v>
      </c>
      <c r="K134" t="s">
        <v>980</v>
      </c>
      <c r="L134" t="s">
        <v>1934</v>
      </c>
      <c r="M134" t="s">
        <v>1930</v>
      </c>
      <c r="N134" t="s">
        <v>711</v>
      </c>
      <c r="O134" t="s">
        <v>634</v>
      </c>
      <c r="P134" t="s">
        <v>635</v>
      </c>
      <c r="Q134" t="s">
        <v>636</v>
      </c>
      <c r="R134" t="s">
        <v>24</v>
      </c>
      <c r="S134" t="s">
        <v>23</v>
      </c>
      <c r="T134" t="s">
        <v>1935</v>
      </c>
    </row>
    <row r="135" spans="1:20" x14ac:dyDescent="0.25">
      <c r="A135" t="s">
        <v>46</v>
      </c>
      <c r="B135" t="s">
        <v>1105</v>
      </c>
      <c r="C135">
        <v>69.349999999999994</v>
      </c>
      <c r="D135">
        <v>1</v>
      </c>
      <c r="E135" t="s">
        <v>1936</v>
      </c>
      <c r="F135">
        <v>76.349999999999994</v>
      </c>
      <c r="G135">
        <v>7</v>
      </c>
      <c r="H135" t="s">
        <v>47</v>
      </c>
      <c r="I135" t="s">
        <v>1937</v>
      </c>
      <c r="J135" t="s">
        <v>1938</v>
      </c>
      <c r="K135" t="s">
        <v>1939</v>
      </c>
      <c r="L135" t="s">
        <v>1940</v>
      </c>
      <c r="M135" t="s">
        <v>1941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1941</v>
      </c>
    </row>
    <row r="136" spans="1:20" x14ac:dyDescent="0.25">
      <c r="A136" t="s">
        <v>42</v>
      </c>
      <c r="B136" t="s">
        <v>43</v>
      </c>
      <c r="C136">
        <v>40</v>
      </c>
      <c r="D136">
        <v>1</v>
      </c>
      <c r="E136" t="s">
        <v>1942</v>
      </c>
      <c r="F136">
        <v>200</v>
      </c>
      <c r="G136">
        <v>0</v>
      </c>
      <c r="H136" t="s">
        <v>631</v>
      </c>
      <c r="I136" t="s">
        <v>1943</v>
      </c>
      <c r="J136" t="s">
        <v>1944</v>
      </c>
      <c r="K136" t="s">
        <v>23</v>
      </c>
      <c r="L136" t="s">
        <v>24</v>
      </c>
      <c r="M136" t="s">
        <v>1945</v>
      </c>
      <c r="N136" t="s">
        <v>23</v>
      </c>
      <c r="O136" t="s">
        <v>32</v>
      </c>
      <c r="P136" t="s">
        <v>26</v>
      </c>
      <c r="Q136" t="s">
        <v>33</v>
      </c>
      <c r="R136" t="s">
        <v>24</v>
      </c>
      <c r="S136" t="s">
        <v>23</v>
      </c>
      <c r="T136" t="s">
        <v>1945</v>
      </c>
    </row>
    <row r="137" spans="1:20" x14ac:dyDescent="0.25">
      <c r="A137" t="s">
        <v>46</v>
      </c>
      <c r="B137" t="s">
        <v>56</v>
      </c>
      <c r="C137">
        <v>80</v>
      </c>
      <c r="D137">
        <v>1</v>
      </c>
      <c r="E137" t="s">
        <v>1942</v>
      </c>
      <c r="F137">
        <v>200</v>
      </c>
      <c r="G137">
        <v>0</v>
      </c>
      <c r="H137" t="s">
        <v>631</v>
      </c>
      <c r="I137" t="s">
        <v>1943</v>
      </c>
      <c r="J137" t="s">
        <v>1944</v>
      </c>
      <c r="K137" t="s">
        <v>23</v>
      </c>
      <c r="L137" t="s">
        <v>24</v>
      </c>
      <c r="M137" t="s">
        <v>1945</v>
      </c>
      <c r="N137" t="s">
        <v>23</v>
      </c>
      <c r="O137" t="s">
        <v>32</v>
      </c>
      <c r="P137" t="s">
        <v>26</v>
      </c>
      <c r="Q137" t="s">
        <v>33</v>
      </c>
      <c r="R137" t="s">
        <v>24</v>
      </c>
      <c r="S137" t="s">
        <v>23</v>
      </c>
      <c r="T137" t="s">
        <v>1945</v>
      </c>
    </row>
    <row r="138" spans="1:20" x14ac:dyDescent="0.25">
      <c r="A138" t="s">
        <v>139</v>
      </c>
      <c r="B138" t="s">
        <v>112</v>
      </c>
      <c r="C138">
        <v>80</v>
      </c>
      <c r="D138">
        <v>1</v>
      </c>
      <c r="E138" t="s">
        <v>1942</v>
      </c>
      <c r="F138">
        <v>200</v>
      </c>
      <c r="G138">
        <v>0</v>
      </c>
      <c r="H138" t="s">
        <v>631</v>
      </c>
      <c r="I138" t="s">
        <v>1943</v>
      </c>
      <c r="J138" t="s">
        <v>1944</v>
      </c>
      <c r="K138" t="s">
        <v>23</v>
      </c>
      <c r="L138" t="s">
        <v>24</v>
      </c>
      <c r="M138" t="s">
        <v>1945</v>
      </c>
      <c r="N138" t="s">
        <v>23</v>
      </c>
      <c r="O138" t="s">
        <v>32</v>
      </c>
      <c r="P138" t="s">
        <v>26</v>
      </c>
      <c r="Q138" t="s">
        <v>33</v>
      </c>
      <c r="R138" t="s">
        <v>24</v>
      </c>
      <c r="S138" t="s">
        <v>23</v>
      </c>
      <c r="T138" t="s">
        <v>1945</v>
      </c>
    </row>
    <row r="139" spans="1:20" x14ac:dyDescent="0.25">
      <c r="A139" t="s">
        <v>186</v>
      </c>
      <c r="B139" t="s">
        <v>187</v>
      </c>
      <c r="C139">
        <v>65</v>
      </c>
      <c r="D139">
        <v>2</v>
      </c>
      <c r="E139" t="s">
        <v>1946</v>
      </c>
      <c r="F139">
        <v>84</v>
      </c>
      <c r="G139">
        <v>6</v>
      </c>
      <c r="H139" t="s">
        <v>631</v>
      </c>
      <c r="I139" t="s">
        <v>1947</v>
      </c>
      <c r="J139" t="s">
        <v>315</v>
      </c>
      <c r="K139" t="s">
        <v>23</v>
      </c>
      <c r="L139" t="s">
        <v>24</v>
      </c>
      <c r="M139" t="s">
        <v>1948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1949</v>
      </c>
    </row>
    <row r="140" spans="1:20" x14ac:dyDescent="0.25">
      <c r="A140" t="s">
        <v>139</v>
      </c>
      <c r="B140" t="s">
        <v>112</v>
      </c>
      <c r="C140">
        <v>73.5</v>
      </c>
      <c r="D140">
        <v>2</v>
      </c>
      <c r="E140" t="s">
        <v>1950</v>
      </c>
      <c r="F140">
        <v>124</v>
      </c>
      <c r="G140">
        <v>0</v>
      </c>
      <c r="H140" t="s">
        <v>47</v>
      </c>
      <c r="I140" t="s">
        <v>1951</v>
      </c>
      <c r="J140" t="s">
        <v>1952</v>
      </c>
      <c r="K140" t="s">
        <v>1953</v>
      </c>
      <c r="L140" t="s">
        <v>1862</v>
      </c>
      <c r="M140" t="s">
        <v>1930</v>
      </c>
      <c r="N140" t="s">
        <v>23</v>
      </c>
      <c r="O140" t="s">
        <v>53</v>
      </c>
      <c r="P140" t="s">
        <v>54</v>
      </c>
      <c r="Q140" t="s">
        <v>55</v>
      </c>
      <c r="R140" t="s">
        <v>24</v>
      </c>
      <c r="S140" t="s">
        <v>23</v>
      </c>
      <c r="T140" t="s">
        <v>1954</v>
      </c>
    </row>
    <row r="141" spans="1:20" x14ac:dyDescent="0.25">
      <c r="A141" t="s">
        <v>46</v>
      </c>
      <c r="B141" t="s">
        <v>56</v>
      </c>
      <c r="C141">
        <v>66.333333333333329</v>
      </c>
      <c r="D141">
        <v>3</v>
      </c>
      <c r="E141" t="s">
        <v>1955</v>
      </c>
      <c r="F141">
        <v>239</v>
      </c>
      <c r="G141">
        <v>35</v>
      </c>
      <c r="H141" t="s">
        <v>47</v>
      </c>
      <c r="I141" t="s">
        <v>1171</v>
      </c>
      <c r="J141" t="s">
        <v>1956</v>
      </c>
      <c r="K141" t="s">
        <v>375</v>
      </c>
      <c r="L141" t="s">
        <v>666</v>
      </c>
      <c r="M141" t="s">
        <v>1957</v>
      </c>
      <c r="N141" t="s">
        <v>23</v>
      </c>
      <c r="O141" t="s">
        <v>53</v>
      </c>
      <c r="P141" t="s">
        <v>54</v>
      </c>
      <c r="Q141" t="s">
        <v>55</v>
      </c>
      <c r="R141" t="s">
        <v>24</v>
      </c>
      <c r="S141" t="s">
        <v>23</v>
      </c>
      <c r="T141" t="s">
        <v>1957</v>
      </c>
    </row>
    <row r="142" spans="1:20" x14ac:dyDescent="0.25">
      <c r="A142" t="s">
        <v>139</v>
      </c>
      <c r="B142" t="s">
        <v>1958</v>
      </c>
      <c r="C142">
        <v>33</v>
      </c>
      <c r="D142">
        <v>1</v>
      </c>
      <c r="E142" t="s">
        <v>1959</v>
      </c>
      <c r="F142">
        <v>33</v>
      </c>
      <c r="G142">
        <v>0</v>
      </c>
      <c r="H142" t="s">
        <v>47</v>
      </c>
      <c r="I142" t="s">
        <v>1960</v>
      </c>
      <c r="J142" t="s">
        <v>1961</v>
      </c>
      <c r="K142" t="s">
        <v>1569</v>
      </c>
      <c r="L142" t="s">
        <v>1962</v>
      </c>
      <c r="M142" t="s">
        <v>1963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23</v>
      </c>
      <c r="T142" t="s">
        <v>1963</v>
      </c>
    </row>
    <row r="143" spans="1:20" x14ac:dyDescent="0.25">
      <c r="A143" t="s">
        <v>30</v>
      </c>
      <c r="B143" t="s">
        <v>31</v>
      </c>
      <c r="C143">
        <v>60</v>
      </c>
      <c r="D143">
        <v>6</v>
      </c>
      <c r="E143" t="s">
        <v>1964</v>
      </c>
      <c r="F143">
        <v>210</v>
      </c>
      <c r="G143">
        <v>0</v>
      </c>
      <c r="H143" t="s">
        <v>631</v>
      </c>
      <c r="I143" t="s">
        <v>1965</v>
      </c>
      <c r="J143" t="s">
        <v>1966</v>
      </c>
      <c r="K143" t="s">
        <v>23</v>
      </c>
      <c r="L143" t="s">
        <v>24</v>
      </c>
      <c r="M143" t="s">
        <v>1967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23</v>
      </c>
      <c r="T143" t="s">
        <v>1967</v>
      </c>
    </row>
    <row r="144" spans="1:20" x14ac:dyDescent="0.25">
      <c r="A144" t="s">
        <v>30</v>
      </c>
      <c r="B144" t="s">
        <v>31</v>
      </c>
      <c r="C144">
        <v>60</v>
      </c>
      <c r="D144">
        <v>3</v>
      </c>
      <c r="E144" t="s">
        <v>1968</v>
      </c>
      <c r="F144">
        <v>111</v>
      </c>
      <c r="G144">
        <v>6</v>
      </c>
      <c r="H144" t="s">
        <v>631</v>
      </c>
      <c r="I144" t="s">
        <v>1969</v>
      </c>
      <c r="J144" t="s">
        <v>306</v>
      </c>
      <c r="K144" t="s">
        <v>23</v>
      </c>
      <c r="L144" t="s">
        <v>24</v>
      </c>
      <c r="M144" t="s">
        <v>1970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1971</v>
      </c>
    </row>
    <row r="145" spans="1:20" x14ac:dyDescent="0.25">
      <c r="A145" t="s">
        <v>46</v>
      </c>
      <c r="B145" t="s">
        <v>1105</v>
      </c>
      <c r="C145">
        <v>62.05</v>
      </c>
      <c r="D145">
        <v>3</v>
      </c>
      <c r="E145" t="s">
        <v>1972</v>
      </c>
      <c r="F145">
        <v>250.15</v>
      </c>
      <c r="G145">
        <v>64</v>
      </c>
      <c r="H145" t="s">
        <v>47</v>
      </c>
      <c r="I145" t="s">
        <v>1973</v>
      </c>
      <c r="J145" t="s">
        <v>1974</v>
      </c>
      <c r="K145" t="s">
        <v>644</v>
      </c>
      <c r="L145" t="s">
        <v>1975</v>
      </c>
      <c r="M145" t="s">
        <v>1976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1976</v>
      </c>
    </row>
    <row r="146" spans="1:20" x14ac:dyDescent="0.25">
      <c r="A146" t="s">
        <v>46</v>
      </c>
      <c r="B146" t="s">
        <v>56</v>
      </c>
      <c r="C146">
        <v>66.333333333333329</v>
      </c>
      <c r="D146">
        <v>9</v>
      </c>
      <c r="E146" t="s">
        <v>1977</v>
      </c>
      <c r="F146">
        <v>657</v>
      </c>
      <c r="G146">
        <v>0</v>
      </c>
      <c r="H146" t="s">
        <v>631</v>
      </c>
      <c r="I146" t="s">
        <v>1978</v>
      </c>
      <c r="J146" t="s">
        <v>328</v>
      </c>
      <c r="K146" t="s">
        <v>23</v>
      </c>
      <c r="L146" t="s">
        <v>24</v>
      </c>
      <c r="M146" t="s">
        <v>1979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23</v>
      </c>
      <c r="T146" t="s">
        <v>1979</v>
      </c>
    </row>
    <row r="147" spans="1:20" x14ac:dyDescent="0.25">
      <c r="A147" t="s">
        <v>42</v>
      </c>
      <c r="B147" t="s">
        <v>43</v>
      </c>
      <c r="C147">
        <v>66.666666666666671</v>
      </c>
      <c r="D147">
        <v>9</v>
      </c>
      <c r="E147" t="s">
        <v>1980</v>
      </c>
      <c r="F147">
        <v>617</v>
      </c>
      <c r="G147">
        <v>48</v>
      </c>
      <c r="H147" t="s">
        <v>47</v>
      </c>
      <c r="I147" t="s">
        <v>1981</v>
      </c>
      <c r="J147" t="s">
        <v>1982</v>
      </c>
      <c r="K147" t="s">
        <v>1983</v>
      </c>
      <c r="L147" t="s">
        <v>1174</v>
      </c>
      <c r="M147" t="s">
        <v>1984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23</v>
      </c>
      <c r="T147" t="s">
        <v>1985</v>
      </c>
    </row>
    <row r="148" spans="1:20" x14ac:dyDescent="0.25">
      <c r="A148" t="s">
        <v>139</v>
      </c>
      <c r="B148" t="s">
        <v>112</v>
      </c>
      <c r="C148">
        <v>73</v>
      </c>
      <c r="D148">
        <v>3</v>
      </c>
      <c r="E148" t="s">
        <v>1980</v>
      </c>
      <c r="F148">
        <v>617</v>
      </c>
      <c r="G148">
        <v>48</v>
      </c>
      <c r="H148" t="s">
        <v>47</v>
      </c>
      <c r="I148" t="s">
        <v>1981</v>
      </c>
      <c r="J148" t="s">
        <v>1982</v>
      </c>
      <c r="K148" t="s">
        <v>1983</v>
      </c>
      <c r="L148" t="s">
        <v>1174</v>
      </c>
      <c r="M148" t="s">
        <v>1984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23</v>
      </c>
      <c r="T148" t="s">
        <v>1985</v>
      </c>
    </row>
    <row r="149" spans="1:20" x14ac:dyDescent="0.25">
      <c r="A149" t="s">
        <v>42</v>
      </c>
      <c r="B149" t="s">
        <v>43</v>
      </c>
      <c r="C149">
        <v>66.666666666666671</v>
      </c>
      <c r="D149">
        <v>3</v>
      </c>
      <c r="E149" t="s">
        <v>1986</v>
      </c>
      <c r="F149">
        <v>302</v>
      </c>
      <c r="G149">
        <v>0</v>
      </c>
      <c r="H149" t="s">
        <v>631</v>
      </c>
      <c r="I149" t="s">
        <v>1987</v>
      </c>
      <c r="J149" t="s">
        <v>309</v>
      </c>
      <c r="K149" t="s">
        <v>23</v>
      </c>
      <c r="L149" t="s">
        <v>24</v>
      </c>
      <c r="M149" t="s">
        <v>1988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23</v>
      </c>
      <c r="T149" t="s">
        <v>1988</v>
      </c>
    </row>
    <row r="150" spans="1:20" x14ac:dyDescent="0.25">
      <c r="A150" t="s">
        <v>30</v>
      </c>
      <c r="B150" t="s">
        <v>31</v>
      </c>
      <c r="C150">
        <v>60</v>
      </c>
      <c r="D150">
        <v>3</v>
      </c>
      <c r="E150" t="s">
        <v>1986</v>
      </c>
      <c r="F150">
        <v>302</v>
      </c>
      <c r="G150">
        <v>0</v>
      </c>
      <c r="H150" t="s">
        <v>631</v>
      </c>
      <c r="I150" t="s">
        <v>1987</v>
      </c>
      <c r="J150" t="s">
        <v>309</v>
      </c>
      <c r="K150" t="s">
        <v>23</v>
      </c>
      <c r="L150" t="s">
        <v>24</v>
      </c>
      <c r="M150" t="s">
        <v>1988</v>
      </c>
      <c r="N150" t="s">
        <v>23</v>
      </c>
      <c r="O150" t="s">
        <v>32</v>
      </c>
      <c r="P150" t="s">
        <v>26</v>
      </c>
      <c r="Q150" t="s">
        <v>33</v>
      </c>
      <c r="R150" t="s">
        <v>24</v>
      </c>
      <c r="S150" t="s">
        <v>23</v>
      </c>
      <c r="T150" t="s">
        <v>1988</v>
      </c>
    </row>
    <row r="151" spans="1:20" x14ac:dyDescent="0.25">
      <c r="A151" t="s">
        <v>115</v>
      </c>
      <c r="B151" t="s">
        <v>116</v>
      </c>
      <c r="C151">
        <v>45</v>
      </c>
      <c r="D151">
        <v>2</v>
      </c>
      <c r="E151" t="s">
        <v>1986</v>
      </c>
      <c r="F151">
        <v>302</v>
      </c>
      <c r="G151">
        <v>0</v>
      </c>
      <c r="H151" t="s">
        <v>631</v>
      </c>
      <c r="I151" t="s">
        <v>1987</v>
      </c>
      <c r="J151" t="s">
        <v>309</v>
      </c>
      <c r="K151" t="s">
        <v>23</v>
      </c>
      <c r="L151" t="s">
        <v>24</v>
      </c>
      <c r="M151" t="s">
        <v>1988</v>
      </c>
      <c r="N151" t="s">
        <v>23</v>
      </c>
      <c r="O151" t="s">
        <v>32</v>
      </c>
      <c r="P151" t="s">
        <v>26</v>
      </c>
      <c r="Q151" t="s">
        <v>33</v>
      </c>
      <c r="R151" t="s">
        <v>24</v>
      </c>
      <c r="S151" t="s">
        <v>23</v>
      </c>
      <c r="T151" t="s">
        <v>1988</v>
      </c>
    </row>
    <row r="152" spans="1:20" x14ac:dyDescent="0.25">
      <c r="A152" t="s">
        <v>689</v>
      </c>
      <c r="B152" t="s">
        <v>690</v>
      </c>
      <c r="C152">
        <v>25</v>
      </c>
      <c r="D152">
        <v>8</v>
      </c>
      <c r="E152" t="s">
        <v>1989</v>
      </c>
      <c r="F152">
        <v>204</v>
      </c>
      <c r="G152">
        <v>0</v>
      </c>
      <c r="H152" t="s">
        <v>631</v>
      </c>
      <c r="I152" t="s">
        <v>1990</v>
      </c>
      <c r="J152" t="s">
        <v>303</v>
      </c>
      <c r="K152" t="s">
        <v>23</v>
      </c>
      <c r="L152" t="s">
        <v>24</v>
      </c>
      <c r="M152" t="s">
        <v>1991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23</v>
      </c>
      <c r="T152" t="s">
        <v>1991</v>
      </c>
    </row>
    <row r="153" spans="1:20" x14ac:dyDescent="0.25">
      <c r="A153" t="s">
        <v>115</v>
      </c>
      <c r="B153" t="s">
        <v>116</v>
      </c>
      <c r="C153">
        <v>45</v>
      </c>
      <c r="D153">
        <v>2</v>
      </c>
      <c r="E153" t="s">
        <v>1992</v>
      </c>
      <c r="F153">
        <v>100</v>
      </c>
      <c r="G153">
        <v>10</v>
      </c>
      <c r="H153" t="s">
        <v>47</v>
      </c>
      <c r="I153" t="s">
        <v>1993</v>
      </c>
      <c r="J153" t="s">
        <v>1994</v>
      </c>
      <c r="K153" t="s">
        <v>1995</v>
      </c>
      <c r="L153" t="s">
        <v>1996</v>
      </c>
      <c r="M153" t="s">
        <v>1997</v>
      </c>
      <c r="N153" t="s">
        <v>23</v>
      </c>
      <c r="O153" t="s">
        <v>63</v>
      </c>
      <c r="P153" t="s">
        <v>54</v>
      </c>
      <c r="Q153" t="s">
        <v>55</v>
      </c>
      <c r="R153" t="s">
        <v>24</v>
      </c>
      <c r="S153" t="s">
        <v>23</v>
      </c>
      <c r="T153" t="s">
        <v>1998</v>
      </c>
    </row>
    <row r="154" spans="1:20" x14ac:dyDescent="0.25">
      <c r="A154" t="s">
        <v>110</v>
      </c>
      <c r="B154" t="s">
        <v>640</v>
      </c>
      <c r="C154">
        <v>66.333333333333329</v>
      </c>
      <c r="D154">
        <v>3</v>
      </c>
      <c r="E154" t="s">
        <v>1999</v>
      </c>
      <c r="F154">
        <v>216.04</v>
      </c>
      <c r="G154">
        <v>26</v>
      </c>
      <c r="H154" t="s">
        <v>47</v>
      </c>
      <c r="I154" t="s">
        <v>2000</v>
      </c>
      <c r="J154" t="s">
        <v>2001</v>
      </c>
      <c r="K154" t="s">
        <v>652</v>
      </c>
      <c r="L154" t="s">
        <v>2002</v>
      </c>
      <c r="M154" t="s">
        <v>2003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</v>
      </c>
      <c r="T154" t="s">
        <v>2003</v>
      </c>
    </row>
    <row r="155" spans="1:20" x14ac:dyDescent="0.25">
      <c r="A155" t="s">
        <v>30</v>
      </c>
      <c r="B155" t="s">
        <v>31</v>
      </c>
      <c r="C155">
        <v>43</v>
      </c>
      <c r="D155">
        <v>2</v>
      </c>
      <c r="E155" t="s">
        <v>2004</v>
      </c>
      <c r="F155">
        <v>86</v>
      </c>
      <c r="G155">
        <v>0</v>
      </c>
      <c r="H155" t="s">
        <v>22</v>
      </c>
      <c r="I155" t="s">
        <v>2005</v>
      </c>
      <c r="J155" t="s">
        <v>2006</v>
      </c>
      <c r="K155" t="s">
        <v>1173</v>
      </c>
      <c r="L155" t="s">
        <v>1996</v>
      </c>
      <c r="M155" t="s">
        <v>2007</v>
      </c>
      <c r="N155" t="s">
        <v>23</v>
      </c>
      <c r="O155" t="s">
        <v>63</v>
      </c>
      <c r="P155" t="s">
        <v>54</v>
      </c>
      <c r="Q155" t="s">
        <v>55</v>
      </c>
      <c r="R155" t="s">
        <v>24</v>
      </c>
      <c r="S155" t="s">
        <v>23</v>
      </c>
      <c r="T155" t="s">
        <v>2008</v>
      </c>
    </row>
    <row r="156" spans="1:20" x14ac:dyDescent="0.25">
      <c r="A156" t="s">
        <v>139</v>
      </c>
      <c r="B156" t="s">
        <v>112</v>
      </c>
      <c r="C156">
        <v>90</v>
      </c>
      <c r="D156">
        <v>2</v>
      </c>
      <c r="E156" t="s">
        <v>2009</v>
      </c>
      <c r="F156">
        <v>205.74</v>
      </c>
      <c r="G156">
        <v>45</v>
      </c>
      <c r="H156" t="s">
        <v>1233</v>
      </c>
      <c r="I156" t="s">
        <v>2010</v>
      </c>
      <c r="J156" t="s">
        <v>2011</v>
      </c>
      <c r="K156" t="s">
        <v>989</v>
      </c>
      <c r="L156" t="s">
        <v>1236</v>
      </c>
      <c r="M156" t="s">
        <v>2012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23</v>
      </c>
      <c r="T156" t="s">
        <v>2012</v>
      </c>
    </row>
    <row r="157" spans="1:20" x14ac:dyDescent="0.25">
      <c r="A157" t="s">
        <v>154</v>
      </c>
      <c r="B157" t="s">
        <v>155</v>
      </c>
      <c r="C157">
        <v>12</v>
      </c>
      <c r="D157">
        <v>20</v>
      </c>
      <c r="E157" t="s">
        <v>2013</v>
      </c>
      <c r="F157">
        <v>385</v>
      </c>
      <c r="G157">
        <v>35</v>
      </c>
      <c r="H157" t="s">
        <v>47</v>
      </c>
      <c r="I157" t="s">
        <v>2014</v>
      </c>
      <c r="J157" t="s">
        <v>2015</v>
      </c>
      <c r="K157" t="s">
        <v>1492</v>
      </c>
      <c r="L157" t="s">
        <v>2016</v>
      </c>
      <c r="M157" t="s">
        <v>2017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23</v>
      </c>
      <c r="T157" t="s">
        <v>2012</v>
      </c>
    </row>
    <row r="158" spans="1:20" x14ac:dyDescent="0.25">
      <c r="A158" t="s">
        <v>154</v>
      </c>
      <c r="B158" t="s">
        <v>155</v>
      </c>
      <c r="C158">
        <v>12</v>
      </c>
      <c r="D158">
        <v>10</v>
      </c>
      <c r="E158" t="s">
        <v>2013</v>
      </c>
      <c r="F158">
        <v>385</v>
      </c>
      <c r="G158">
        <v>35</v>
      </c>
      <c r="H158" t="s">
        <v>47</v>
      </c>
      <c r="I158" t="s">
        <v>2014</v>
      </c>
      <c r="J158" t="s">
        <v>2015</v>
      </c>
      <c r="K158" t="s">
        <v>1492</v>
      </c>
      <c r="L158" t="s">
        <v>2016</v>
      </c>
      <c r="M158" t="s">
        <v>2017</v>
      </c>
      <c r="N158" t="s">
        <v>23</v>
      </c>
      <c r="O158" t="s">
        <v>63</v>
      </c>
      <c r="P158" t="s">
        <v>54</v>
      </c>
      <c r="Q158" t="s">
        <v>55</v>
      </c>
      <c r="R158" t="s">
        <v>24</v>
      </c>
      <c r="S158" t="s">
        <v>23</v>
      </c>
      <c r="T158" t="s">
        <v>2012</v>
      </c>
    </row>
    <row r="159" spans="1:20" x14ac:dyDescent="0.25">
      <c r="A159" t="s">
        <v>38</v>
      </c>
      <c r="B159" t="s">
        <v>39</v>
      </c>
      <c r="C159">
        <v>54.5</v>
      </c>
      <c r="D159">
        <v>2</v>
      </c>
      <c r="E159" t="s">
        <v>2018</v>
      </c>
      <c r="F159">
        <v>1485</v>
      </c>
      <c r="G159">
        <v>134</v>
      </c>
      <c r="H159" t="s">
        <v>47</v>
      </c>
      <c r="I159" t="s">
        <v>2019</v>
      </c>
      <c r="J159" t="s">
        <v>2020</v>
      </c>
      <c r="K159" t="s">
        <v>2021</v>
      </c>
      <c r="L159" t="s">
        <v>2022</v>
      </c>
      <c r="M159" t="s">
        <v>2023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23</v>
      </c>
      <c r="T159" t="s">
        <v>2023</v>
      </c>
    </row>
    <row r="160" spans="1:20" x14ac:dyDescent="0.25">
      <c r="A160" t="s">
        <v>38</v>
      </c>
      <c r="B160" t="s">
        <v>39</v>
      </c>
      <c r="C160">
        <v>54.5</v>
      </c>
      <c r="D160">
        <v>2</v>
      </c>
      <c r="E160" t="s">
        <v>2018</v>
      </c>
      <c r="F160">
        <v>1485</v>
      </c>
      <c r="G160">
        <v>134</v>
      </c>
      <c r="H160" t="s">
        <v>47</v>
      </c>
      <c r="I160" t="s">
        <v>2019</v>
      </c>
      <c r="J160" t="s">
        <v>2020</v>
      </c>
      <c r="K160" t="s">
        <v>2021</v>
      </c>
      <c r="L160" t="s">
        <v>2022</v>
      </c>
      <c r="M160" t="s">
        <v>2023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23</v>
      </c>
      <c r="T160" t="s">
        <v>2023</v>
      </c>
    </row>
    <row r="161" spans="1:20" x14ac:dyDescent="0.25">
      <c r="A161" t="s">
        <v>46</v>
      </c>
      <c r="B161" t="s">
        <v>56</v>
      </c>
      <c r="C161">
        <v>69.900000000000006</v>
      </c>
      <c r="D161">
        <v>10</v>
      </c>
      <c r="E161" t="s">
        <v>2018</v>
      </c>
      <c r="F161">
        <v>1485</v>
      </c>
      <c r="G161">
        <v>134</v>
      </c>
      <c r="H161" t="s">
        <v>47</v>
      </c>
      <c r="I161" t="s">
        <v>2019</v>
      </c>
      <c r="J161" t="s">
        <v>2020</v>
      </c>
      <c r="K161" t="s">
        <v>2021</v>
      </c>
      <c r="L161" t="s">
        <v>2022</v>
      </c>
      <c r="M161" t="s">
        <v>2023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23</v>
      </c>
      <c r="T161" t="s">
        <v>2023</v>
      </c>
    </row>
    <row r="162" spans="1:20" x14ac:dyDescent="0.25">
      <c r="A162" t="s">
        <v>46</v>
      </c>
      <c r="B162" t="s">
        <v>56</v>
      </c>
      <c r="C162">
        <v>69.900000000000006</v>
      </c>
      <c r="D162">
        <v>10</v>
      </c>
      <c r="E162" t="s">
        <v>2018</v>
      </c>
      <c r="F162">
        <v>1485</v>
      </c>
      <c r="G162">
        <v>134</v>
      </c>
      <c r="H162" t="s">
        <v>47</v>
      </c>
      <c r="I162" t="s">
        <v>2019</v>
      </c>
      <c r="J162" t="s">
        <v>2020</v>
      </c>
      <c r="K162" t="s">
        <v>2021</v>
      </c>
      <c r="L162" t="s">
        <v>2022</v>
      </c>
      <c r="M162" t="s">
        <v>2023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23</v>
      </c>
      <c r="T162" t="s">
        <v>2023</v>
      </c>
    </row>
    <row r="163" spans="1:20" x14ac:dyDescent="0.25">
      <c r="A163" t="s">
        <v>113</v>
      </c>
      <c r="B163" t="s">
        <v>727</v>
      </c>
      <c r="C163">
        <v>41.77</v>
      </c>
      <c r="D163">
        <v>3</v>
      </c>
      <c r="E163" t="s">
        <v>2024</v>
      </c>
      <c r="F163">
        <v>132.31</v>
      </c>
      <c r="G163">
        <v>7</v>
      </c>
      <c r="H163" t="s">
        <v>47</v>
      </c>
      <c r="I163" t="s">
        <v>2025</v>
      </c>
      <c r="J163" t="s">
        <v>2026</v>
      </c>
      <c r="K163" t="s">
        <v>1499</v>
      </c>
      <c r="L163" t="s">
        <v>2027</v>
      </c>
      <c r="M163" t="s">
        <v>2023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23</v>
      </c>
      <c r="T163" t="s">
        <v>2023</v>
      </c>
    </row>
    <row r="164" spans="1:20" x14ac:dyDescent="0.25">
      <c r="A164" t="s">
        <v>110</v>
      </c>
      <c r="B164" t="s">
        <v>640</v>
      </c>
      <c r="C164">
        <v>66.333333333333329</v>
      </c>
      <c r="D164">
        <v>3</v>
      </c>
      <c r="E164" t="s">
        <v>2028</v>
      </c>
      <c r="F164">
        <v>459.08</v>
      </c>
      <c r="G164">
        <v>79</v>
      </c>
      <c r="H164" t="s">
        <v>47</v>
      </c>
      <c r="I164" t="s">
        <v>2029</v>
      </c>
      <c r="J164" t="s">
        <v>2030</v>
      </c>
      <c r="K164" t="s">
        <v>2031</v>
      </c>
      <c r="L164" t="s">
        <v>2032</v>
      </c>
      <c r="M164" t="s">
        <v>2033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23</v>
      </c>
      <c r="T164" t="s">
        <v>2034</v>
      </c>
    </row>
    <row r="165" spans="1:20" x14ac:dyDescent="0.25">
      <c r="A165" t="s">
        <v>110</v>
      </c>
      <c r="B165" t="s">
        <v>640</v>
      </c>
      <c r="C165">
        <v>66.333333333333329</v>
      </c>
      <c r="D165">
        <v>3</v>
      </c>
      <c r="E165" t="s">
        <v>2028</v>
      </c>
      <c r="F165">
        <v>459.08</v>
      </c>
      <c r="G165">
        <v>79</v>
      </c>
      <c r="H165" t="s">
        <v>47</v>
      </c>
      <c r="I165" t="s">
        <v>2029</v>
      </c>
      <c r="J165" t="s">
        <v>2030</v>
      </c>
      <c r="K165" t="s">
        <v>2031</v>
      </c>
      <c r="L165" t="s">
        <v>2032</v>
      </c>
      <c r="M165" t="s">
        <v>2033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23</v>
      </c>
      <c r="T165" t="s">
        <v>2034</v>
      </c>
    </row>
    <row r="166" spans="1:20" x14ac:dyDescent="0.25">
      <c r="A166" t="s">
        <v>709</v>
      </c>
      <c r="B166" t="s">
        <v>710</v>
      </c>
      <c r="C166">
        <v>0</v>
      </c>
      <c r="D166">
        <v>1</v>
      </c>
      <c r="E166" t="s">
        <v>2035</v>
      </c>
      <c r="F166">
        <v>106</v>
      </c>
      <c r="G166">
        <v>6</v>
      </c>
      <c r="H166" t="s">
        <v>631</v>
      </c>
      <c r="I166" t="s">
        <v>2036</v>
      </c>
      <c r="J166" t="s">
        <v>1452</v>
      </c>
      <c r="K166" t="s">
        <v>23</v>
      </c>
      <c r="L166" t="s">
        <v>24</v>
      </c>
      <c r="M166" t="s">
        <v>2037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23</v>
      </c>
      <c r="T166" t="s">
        <v>2037</v>
      </c>
    </row>
    <row r="167" spans="1:20" x14ac:dyDescent="0.25">
      <c r="A167" t="s">
        <v>139</v>
      </c>
      <c r="B167" t="s">
        <v>112</v>
      </c>
      <c r="C167">
        <v>120</v>
      </c>
      <c r="D167">
        <v>1</v>
      </c>
      <c r="E167" t="s">
        <v>2035</v>
      </c>
      <c r="F167">
        <v>106</v>
      </c>
      <c r="G167">
        <v>6</v>
      </c>
      <c r="H167" t="s">
        <v>631</v>
      </c>
      <c r="I167" t="s">
        <v>2036</v>
      </c>
      <c r="J167" t="s">
        <v>1452</v>
      </c>
      <c r="K167" t="s">
        <v>23</v>
      </c>
      <c r="L167" t="s">
        <v>24</v>
      </c>
      <c r="M167" t="s">
        <v>2037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2037</v>
      </c>
    </row>
    <row r="168" spans="1:20" x14ac:dyDescent="0.25">
      <c r="A168" t="s">
        <v>46</v>
      </c>
      <c r="B168" t="s">
        <v>56</v>
      </c>
      <c r="C168">
        <v>66.333333333333329</v>
      </c>
      <c r="D168">
        <v>3</v>
      </c>
      <c r="E168" t="s">
        <v>2038</v>
      </c>
      <c r="F168">
        <v>204</v>
      </c>
      <c r="G168">
        <v>0</v>
      </c>
      <c r="H168" t="s">
        <v>47</v>
      </c>
      <c r="I168" t="s">
        <v>2039</v>
      </c>
      <c r="J168" t="s">
        <v>2040</v>
      </c>
      <c r="K168" t="s">
        <v>1939</v>
      </c>
      <c r="L168" t="s">
        <v>2041</v>
      </c>
      <c r="M168" t="s">
        <v>2042</v>
      </c>
      <c r="N168" t="s">
        <v>23</v>
      </c>
      <c r="O168" t="s">
        <v>63</v>
      </c>
      <c r="P168" t="s">
        <v>54</v>
      </c>
      <c r="Q168" t="s">
        <v>55</v>
      </c>
      <c r="R168" t="s">
        <v>24</v>
      </c>
      <c r="S168" t="s">
        <v>23</v>
      </c>
      <c r="T168" t="s">
        <v>2042</v>
      </c>
    </row>
    <row r="169" spans="1:20" x14ac:dyDescent="0.25">
      <c r="A169" t="s">
        <v>30</v>
      </c>
      <c r="B169" t="s">
        <v>31</v>
      </c>
      <c r="C169">
        <v>60</v>
      </c>
      <c r="D169">
        <v>3</v>
      </c>
      <c r="E169" t="s">
        <v>2043</v>
      </c>
      <c r="F169">
        <v>150</v>
      </c>
      <c r="G169">
        <v>0</v>
      </c>
      <c r="H169" t="s">
        <v>631</v>
      </c>
      <c r="I169" t="s">
        <v>2044</v>
      </c>
      <c r="J169" t="s">
        <v>325</v>
      </c>
      <c r="K169" t="s">
        <v>23</v>
      </c>
      <c r="L169" t="s">
        <v>24</v>
      </c>
      <c r="M169" t="s">
        <v>2045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23</v>
      </c>
      <c r="T169" t="s">
        <v>2046</v>
      </c>
    </row>
    <row r="170" spans="1:20" x14ac:dyDescent="0.25">
      <c r="A170" t="s">
        <v>186</v>
      </c>
      <c r="B170" t="s">
        <v>187</v>
      </c>
      <c r="C170">
        <v>65</v>
      </c>
      <c r="D170">
        <v>1</v>
      </c>
      <c r="E170" t="s">
        <v>2043</v>
      </c>
      <c r="F170">
        <v>150</v>
      </c>
      <c r="G170">
        <v>0</v>
      </c>
      <c r="H170" t="s">
        <v>631</v>
      </c>
      <c r="I170" t="s">
        <v>2044</v>
      </c>
      <c r="J170" t="s">
        <v>325</v>
      </c>
      <c r="K170" t="s">
        <v>23</v>
      </c>
      <c r="L170" t="s">
        <v>24</v>
      </c>
      <c r="M170" t="s">
        <v>2045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2046</v>
      </c>
    </row>
    <row r="171" spans="1:20" x14ac:dyDescent="0.25">
      <c r="A171" t="s">
        <v>110</v>
      </c>
      <c r="B171" t="s">
        <v>640</v>
      </c>
      <c r="C171">
        <v>90</v>
      </c>
      <c r="D171">
        <v>2</v>
      </c>
      <c r="E171" t="s">
        <v>2047</v>
      </c>
      <c r="F171">
        <v>204.03</v>
      </c>
      <c r="G171">
        <v>45</v>
      </c>
      <c r="H171" t="s">
        <v>47</v>
      </c>
      <c r="I171" t="s">
        <v>1234</v>
      </c>
      <c r="J171" t="s">
        <v>1235</v>
      </c>
      <c r="K171" t="s">
        <v>1109</v>
      </c>
      <c r="L171" t="s">
        <v>1236</v>
      </c>
      <c r="M171" t="s">
        <v>2048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23</v>
      </c>
      <c r="T171" t="s">
        <v>2048</v>
      </c>
    </row>
    <row r="172" spans="1:20" x14ac:dyDescent="0.25">
      <c r="A172" t="s">
        <v>186</v>
      </c>
      <c r="B172" t="s">
        <v>187</v>
      </c>
      <c r="C172">
        <v>65</v>
      </c>
      <c r="D172">
        <v>6</v>
      </c>
      <c r="E172" t="s">
        <v>2049</v>
      </c>
      <c r="F172">
        <v>234</v>
      </c>
      <c r="G172">
        <v>0</v>
      </c>
      <c r="H172" t="s">
        <v>631</v>
      </c>
      <c r="I172" t="s">
        <v>2050</v>
      </c>
      <c r="J172" t="s">
        <v>2051</v>
      </c>
      <c r="K172" t="s">
        <v>23</v>
      </c>
      <c r="L172" t="s">
        <v>24</v>
      </c>
      <c r="M172" t="s">
        <v>2052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23</v>
      </c>
      <c r="T172" t="s">
        <v>2053</v>
      </c>
    </row>
    <row r="173" spans="1:20" x14ac:dyDescent="0.25">
      <c r="A173" t="s">
        <v>46</v>
      </c>
      <c r="B173" t="s">
        <v>56</v>
      </c>
      <c r="C173">
        <v>66.333333333333329</v>
      </c>
      <c r="D173">
        <v>3</v>
      </c>
      <c r="E173" t="s">
        <v>2054</v>
      </c>
      <c r="F173">
        <v>345</v>
      </c>
      <c r="G173">
        <v>45</v>
      </c>
      <c r="H173" t="s">
        <v>22</v>
      </c>
      <c r="I173" t="s">
        <v>2055</v>
      </c>
      <c r="J173" t="s">
        <v>2056</v>
      </c>
      <c r="K173" t="s">
        <v>2057</v>
      </c>
      <c r="L173" t="s">
        <v>1122</v>
      </c>
      <c r="M173" t="s">
        <v>2058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23</v>
      </c>
      <c r="T173" t="s">
        <v>2058</v>
      </c>
    </row>
    <row r="174" spans="1:20" x14ac:dyDescent="0.25">
      <c r="A174" t="s">
        <v>110</v>
      </c>
      <c r="B174" t="s">
        <v>146</v>
      </c>
      <c r="C174">
        <v>100</v>
      </c>
      <c r="D174">
        <v>1</v>
      </c>
      <c r="E174" t="s">
        <v>2059</v>
      </c>
      <c r="F174">
        <v>250</v>
      </c>
      <c r="G174">
        <v>0</v>
      </c>
      <c r="H174" t="s">
        <v>47</v>
      </c>
      <c r="I174" t="s">
        <v>2060</v>
      </c>
      <c r="J174" t="s">
        <v>2061</v>
      </c>
      <c r="K174" t="s">
        <v>2062</v>
      </c>
      <c r="L174" t="s">
        <v>2063</v>
      </c>
      <c r="M174" t="s">
        <v>2064</v>
      </c>
      <c r="N174" t="s">
        <v>711</v>
      </c>
      <c r="O174" t="s">
        <v>1298</v>
      </c>
      <c r="P174" t="s">
        <v>635</v>
      </c>
      <c r="Q174" t="s">
        <v>636</v>
      </c>
      <c r="R174" t="s">
        <v>24</v>
      </c>
      <c r="S174" t="s">
        <v>23</v>
      </c>
      <c r="T174" t="s">
        <v>2064</v>
      </c>
    </row>
    <row r="175" spans="1:20" x14ac:dyDescent="0.25">
      <c r="A175" t="s">
        <v>46</v>
      </c>
      <c r="B175" t="s">
        <v>56</v>
      </c>
      <c r="C175">
        <v>100</v>
      </c>
      <c r="D175">
        <v>1</v>
      </c>
      <c r="E175" t="s">
        <v>2059</v>
      </c>
      <c r="F175">
        <v>250</v>
      </c>
      <c r="G175">
        <v>0</v>
      </c>
      <c r="H175" t="s">
        <v>47</v>
      </c>
      <c r="I175" t="s">
        <v>2060</v>
      </c>
      <c r="J175" t="s">
        <v>2061</v>
      </c>
      <c r="K175" t="s">
        <v>2062</v>
      </c>
      <c r="L175" t="s">
        <v>2063</v>
      </c>
      <c r="M175" t="s">
        <v>2064</v>
      </c>
      <c r="N175" t="s">
        <v>711</v>
      </c>
      <c r="O175" t="s">
        <v>1298</v>
      </c>
      <c r="P175" t="s">
        <v>635</v>
      </c>
      <c r="Q175" t="s">
        <v>636</v>
      </c>
      <c r="R175" t="s">
        <v>24</v>
      </c>
      <c r="S175" t="s">
        <v>23</v>
      </c>
      <c r="T175" t="s">
        <v>2064</v>
      </c>
    </row>
    <row r="176" spans="1:20" x14ac:dyDescent="0.25">
      <c r="A176" t="s">
        <v>139</v>
      </c>
      <c r="B176" t="s">
        <v>112</v>
      </c>
      <c r="C176">
        <v>100</v>
      </c>
      <c r="D176">
        <v>1</v>
      </c>
      <c r="E176" t="s">
        <v>2059</v>
      </c>
      <c r="F176">
        <v>250</v>
      </c>
      <c r="G176">
        <v>0</v>
      </c>
      <c r="H176" t="s">
        <v>47</v>
      </c>
      <c r="I176" t="s">
        <v>2060</v>
      </c>
      <c r="J176" t="s">
        <v>2061</v>
      </c>
      <c r="K176" t="s">
        <v>2062</v>
      </c>
      <c r="L176" t="s">
        <v>2063</v>
      </c>
      <c r="M176" t="s">
        <v>2064</v>
      </c>
      <c r="N176" t="s">
        <v>711</v>
      </c>
      <c r="O176" t="s">
        <v>1298</v>
      </c>
      <c r="P176" t="s">
        <v>635</v>
      </c>
      <c r="Q176" t="s">
        <v>636</v>
      </c>
      <c r="R176" t="s">
        <v>24</v>
      </c>
      <c r="S176" t="s">
        <v>23</v>
      </c>
      <c r="T176" t="s">
        <v>2064</v>
      </c>
    </row>
    <row r="177" spans="1:20" x14ac:dyDescent="0.25">
      <c r="A177" t="s">
        <v>46</v>
      </c>
      <c r="B177" t="s">
        <v>1105</v>
      </c>
      <c r="C177">
        <v>62.05</v>
      </c>
      <c r="D177">
        <v>5</v>
      </c>
      <c r="E177" t="s">
        <v>2065</v>
      </c>
      <c r="F177">
        <v>339.25</v>
      </c>
      <c r="G177">
        <v>29</v>
      </c>
      <c r="H177" t="s">
        <v>47</v>
      </c>
      <c r="I177" t="s">
        <v>808</v>
      </c>
      <c r="J177" t="s">
        <v>809</v>
      </c>
      <c r="K177" t="s">
        <v>734</v>
      </c>
      <c r="L177" t="s">
        <v>810</v>
      </c>
      <c r="M177" t="s">
        <v>2066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23</v>
      </c>
      <c r="T177" t="s">
        <v>2066</v>
      </c>
    </row>
    <row r="178" spans="1:20" x14ac:dyDescent="0.25">
      <c r="A178" t="s">
        <v>46</v>
      </c>
      <c r="B178" t="s">
        <v>1105</v>
      </c>
      <c r="C178">
        <v>69.349999999999994</v>
      </c>
      <c r="D178">
        <v>1</v>
      </c>
      <c r="E178" t="s">
        <v>2067</v>
      </c>
      <c r="F178">
        <v>76.349999999999994</v>
      </c>
      <c r="G178">
        <v>7</v>
      </c>
      <c r="H178" t="s">
        <v>47</v>
      </c>
      <c r="I178" t="s">
        <v>2068</v>
      </c>
      <c r="J178" t="s">
        <v>2069</v>
      </c>
      <c r="K178" t="s">
        <v>2070</v>
      </c>
      <c r="L178" t="s">
        <v>2071</v>
      </c>
      <c r="M178" t="s">
        <v>2072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23</v>
      </c>
      <c r="T178" t="s">
        <v>2072</v>
      </c>
    </row>
    <row r="179" spans="1:20" x14ac:dyDescent="0.25">
      <c r="A179" t="s">
        <v>115</v>
      </c>
      <c r="B179" t="s">
        <v>116</v>
      </c>
      <c r="C179">
        <v>27.5</v>
      </c>
      <c r="D179">
        <v>4</v>
      </c>
      <c r="E179" t="s">
        <v>2073</v>
      </c>
      <c r="F179">
        <v>169</v>
      </c>
      <c r="G179">
        <v>29</v>
      </c>
      <c r="H179" t="s">
        <v>47</v>
      </c>
      <c r="I179" t="s">
        <v>2074</v>
      </c>
      <c r="J179" t="s">
        <v>2075</v>
      </c>
      <c r="K179" t="s">
        <v>1335</v>
      </c>
      <c r="L179" t="s">
        <v>2076</v>
      </c>
      <c r="M179" t="s">
        <v>2077</v>
      </c>
      <c r="N179" t="s">
        <v>23</v>
      </c>
      <c r="O179" t="s">
        <v>63</v>
      </c>
      <c r="P179" t="s">
        <v>54</v>
      </c>
      <c r="Q179" t="s">
        <v>55</v>
      </c>
      <c r="R179" t="s">
        <v>24</v>
      </c>
      <c r="S179" t="s">
        <v>23</v>
      </c>
      <c r="T179" t="s">
        <v>2078</v>
      </c>
    </row>
    <row r="180" spans="1:20" x14ac:dyDescent="0.25">
      <c r="A180" t="s">
        <v>152</v>
      </c>
      <c r="B180" t="s">
        <v>153</v>
      </c>
      <c r="C180">
        <v>40</v>
      </c>
      <c r="D180">
        <v>2</v>
      </c>
      <c r="E180" t="s">
        <v>2079</v>
      </c>
      <c r="F180">
        <v>435</v>
      </c>
      <c r="G180">
        <v>35</v>
      </c>
      <c r="H180" t="s">
        <v>47</v>
      </c>
      <c r="I180" t="s">
        <v>2080</v>
      </c>
      <c r="J180" t="s">
        <v>2081</v>
      </c>
      <c r="K180" t="s">
        <v>1115</v>
      </c>
      <c r="L180" t="s">
        <v>2082</v>
      </c>
      <c r="M180" t="s">
        <v>2083</v>
      </c>
      <c r="N180" t="s">
        <v>711</v>
      </c>
      <c r="O180" t="s">
        <v>634</v>
      </c>
      <c r="P180" t="s">
        <v>635</v>
      </c>
      <c r="Q180" t="s">
        <v>636</v>
      </c>
      <c r="R180" t="s">
        <v>24</v>
      </c>
      <c r="S180" t="s">
        <v>23</v>
      </c>
      <c r="T180" t="s">
        <v>2084</v>
      </c>
    </row>
    <row r="181" spans="1:20" x14ac:dyDescent="0.25">
      <c r="A181" t="s">
        <v>150</v>
      </c>
      <c r="B181" t="s">
        <v>151</v>
      </c>
      <c r="C181">
        <v>40</v>
      </c>
      <c r="D181">
        <v>3</v>
      </c>
      <c r="E181" t="s">
        <v>2079</v>
      </c>
      <c r="F181">
        <v>435</v>
      </c>
      <c r="G181">
        <v>35</v>
      </c>
      <c r="H181" t="s">
        <v>47</v>
      </c>
      <c r="I181" t="s">
        <v>2080</v>
      </c>
      <c r="J181" t="s">
        <v>2081</v>
      </c>
      <c r="K181" t="s">
        <v>1115</v>
      </c>
      <c r="L181" t="s">
        <v>2082</v>
      </c>
      <c r="M181" t="s">
        <v>2083</v>
      </c>
      <c r="N181" t="s">
        <v>711</v>
      </c>
      <c r="O181" t="s">
        <v>634</v>
      </c>
      <c r="P181" t="s">
        <v>635</v>
      </c>
      <c r="Q181" t="s">
        <v>636</v>
      </c>
      <c r="R181" t="s">
        <v>24</v>
      </c>
      <c r="S181" t="s">
        <v>23</v>
      </c>
      <c r="T181" t="s">
        <v>2084</v>
      </c>
    </row>
    <row r="182" spans="1:20" x14ac:dyDescent="0.25">
      <c r="A182" t="s">
        <v>36</v>
      </c>
      <c r="B182" t="s">
        <v>37</v>
      </c>
      <c r="C182">
        <v>40</v>
      </c>
      <c r="D182">
        <v>3</v>
      </c>
      <c r="E182" t="s">
        <v>2079</v>
      </c>
      <c r="F182">
        <v>435</v>
      </c>
      <c r="G182">
        <v>35</v>
      </c>
      <c r="H182" t="s">
        <v>47</v>
      </c>
      <c r="I182" t="s">
        <v>2080</v>
      </c>
      <c r="J182" t="s">
        <v>2081</v>
      </c>
      <c r="K182" t="s">
        <v>1115</v>
      </c>
      <c r="L182" t="s">
        <v>2082</v>
      </c>
      <c r="M182" t="s">
        <v>2083</v>
      </c>
      <c r="N182" t="s">
        <v>711</v>
      </c>
      <c r="O182" t="s">
        <v>634</v>
      </c>
      <c r="P182" t="s">
        <v>635</v>
      </c>
      <c r="Q182" t="s">
        <v>636</v>
      </c>
      <c r="R182" t="s">
        <v>24</v>
      </c>
      <c r="S182" t="s">
        <v>23</v>
      </c>
      <c r="T182" t="s">
        <v>2084</v>
      </c>
    </row>
    <row r="183" spans="1:20" x14ac:dyDescent="0.25">
      <c r="A183" t="s">
        <v>38</v>
      </c>
      <c r="B183" t="s">
        <v>39</v>
      </c>
      <c r="C183">
        <v>40</v>
      </c>
      <c r="D183">
        <v>2</v>
      </c>
      <c r="E183" t="s">
        <v>2079</v>
      </c>
      <c r="F183">
        <v>435</v>
      </c>
      <c r="G183">
        <v>35</v>
      </c>
      <c r="H183" t="s">
        <v>47</v>
      </c>
      <c r="I183" t="s">
        <v>2080</v>
      </c>
      <c r="J183" t="s">
        <v>2081</v>
      </c>
      <c r="K183" t="s">
        <v>1115</v>
      </c>
      <c r="L183" t="s">
        <v>2082</v>
      </c>
      <c r="M183" t="s">
        <v>2083</v>
      </c>
      <c r="N183" t="s">
        <v>711</v>
      </c>
      <c r="O183" t="s">
        <v>634</v>
      </c>
      <c r="P183" t="s">
        <v>635</v>
      </c>
      <c r="Q183" t="s">
        <v>636</v>
      </c>
      <c r="R183" t="s">
        <v>24</v>
      </c>
      <c r="S183" t="s">
        <v>23</v>
      </c>
      <c r="T183" t="s">
        <v>2084</v>
      </c>
    </row>
    <row r="184" spans="1:20" x14ac:dyDescent="0.25">
      <c r="A184" t="s">
        <v>30</v>
      </c>
      <c r="B184" t="s">
        <v>31</v>
      </c>
      <c r="C184">
        <v>50</v>
      </c>
      <c r="D184">
        <v>1</v>
      </c>
      <c r="E184" t="s">
        <v>2085</v>
      </c>
      <c r="F184">
        <v>170</v>
      </c>
      <c r="G184">
        <v>20</v>
      </c>
      <c r="H184" t="s">
        <v>47</v>
      </c>
      <c r="I184" t="s">
        <v>2086</v>
      </c>
      <c r="J184" t="s">
        <v>2087</v>
      </c>
      <c r="K184" t="s">
        <v>1939</v>
      </c>
      <c r="L184" t="s">
        <v>2088</v>
      </c>
      <c r="M184" t="s">
        <v>2089</v>
      </c>
      <c r="N184" t="s">
        <v>711</v>
      </c>
      <c r="O184" t="s">
        <v>634</v>
      </c>
      <c r="P184" t="s">
        <v>635</v>
      </c>
      <c r="Q184" t="s">
        <v>636</v>
      </c>
      <c r="R184" t="s">
        <v>24</v>
      </c>
      <c r="S184" t="s">
        <v>23</v>
      </c>
      <c r="T184" t="s">
        <v>2089</v>
      </c>
    </row>
    <row r="185" spans="1:20" x14ac:dyDescent="0.25">
      <c r="A185" t="s">
        <v>38</v>
      </c>
      <c r="B185" t="s">
        <v>39</v>
      </c>
      <c r="C185">
        <v>50</v>
      </c>
      <c r="D185">
        <v>1</v>
      </c>
      <c r="E185" t="s">
        <v>2085</v>
      </c>
      <c r="F185">
        <v>170</v>
      </c>
      <c r="G185">
        <v>20</v>
      </c>
      <c r="H185" t="s">
        <v>47</v>
      </c>
      <c r="I185" t="s">
        <v>2086</v>
      </c>
      <c r="J185" t="s">
        <v>2087</v>
      </c>
      <c r="K185" t="s">
        <v>1939</v>
      </c>
      <c r="L185" t="s">
        <v>2088</v>
      </c>
      <c r="M185" t="s">
        <v>2089</v>
      </c>
      <c r="N185" t="s">
        <v>711</v>
      </c>
      <c r="O185" t="s">
        <v>634</v>
      </c>
      <c r="P185" t="s">
        <v>635</v>
      </c>
      <c r="Q185" t="s">
        <v>636</v>
      </c>
      <c r="R185" t="s">
        <v>24</v>
      </c>
      <c r="S185" t="s">
        <v>23</v>
      </c>
      <c r="T185" t="s">
        <v>2089</v>
      </c>
    </row>
    <row r="186" spans="1:20" x14ac:dyDescent="0.25">
      <c r="A186" t="s">
        <v>152</v>
      </c>
      <c r="B186" t="s">
        <v>153</v>
      </c>
      <c r="C186">
        <v>50</v>
      </c>
      <c r="D186">
        <v>1</v>
      </c>
      <c r="E186" t="s">
        <v>2085</v>
      </c>
      <c r="F186">
        <v>170</v>
      </c>
      <c r="G186">
        <v>20</v>
      </c>
      <c r="H186" t="s">
        <v>47</v>
      </c>
      <c r="I186" t="s">
        <v>2086</v>
      </c>
      <c r="J186" t="s">
        <v>2087</v>
      </c>
      <c r="K186" t="s">
        <v>1939</v>
      </c>
      <c r="L186" t="s">
        <v>2088</v>
      </c>
      <c r="M186" t="s">
        <v>2089</v>
      </c>
      <c r="N186" t="s">
        <v>711</v>
      </c>
      <c r="O186" t="s">
        <v>634</v>
      </c>
      <c r="P186" t="s">
        <v>635</v>
      </c>
      <c r="Q186" t="s">
        <v>636</v>
      </c>
      <c r="R186" t="s">
        <v>24</v>
      </c>
      <c r="S186" t="s">
        <v>23</v>
      </c>
      <c r="T186" t="s">
        <v>2089</v>
      </c>
    </row>
    <row r="187" spans="1:20" x14ac:dyDescent="0.25">
      <c r="A187" t="s">
        <v>46</v>
      </c>
      <c r="B187" t="s">
        <v>1105</v>
      </c>
      <c r="C187">
        <v>69.349999999999994</v>
      </c>
      <c r="D187">
        <v>2</v>
      </c>
      <c r="E187" t="s">
        <v>2090</v>
      </c>
      <c r="F187">
        <v>164.7</v>
      </c>
      <c r="G187">
        <v>26</v>
      </c>
      <c r="H187" t="s">
        <v>47</v>
      </c>
      <c r="I187" t="s">
        <v>2091</v>
      </c>
      <c r="J187" t="s">
        <v>2092</v>
      </c>
      <c r="K187" t="s">
        <v>374</v>
      </c>
      <c r="L187" t="s">
        <v>24</v>
      </c>
      <c r="M187" t="s">
        <v>23</v>
      </c>
      <c r="N187" t="s">
        <v>23</v>
      </c>
      <c r="O187" t="s">
        <v>48</v>
      </c>
      <c r="P187" t="s">
        <v>49</v>
      </c>
      <c r="Q187" t="s">
        <v>23</v>
      </c>
      <c r="R187" t="s">
        <v>24</v>
      </c>
      <c r="S187" t="s">
        <v>23</v>
      </c>
      <c r="T187" t="s">
        <v>2093</v>
      </c>
    </row>
    <row r="188" spans="1:20" x14ac:dyDescent="0.25">
      <c r="A188" t="s">
        <v>46</v>
      </c>
      <c r="B188" t="s">
        <v>1105</v>
      </c>
      <c r="C188">
        <v>69.349999999999994</v>
      </c>
      <c r="D188">
        <v>2</v>
      </c>
      <c r="E188" t="s">
        <v>2090</v>
      </c>
      <c r="F188">
        <v>164.7</v>
      </c>
      <c r="G188">
        <v>26</v>
      </c>
      <c r="H188" t="s">
        <v>47</v>
      </c>
      <c r="I188" t="s">
        <v>2091</v>
      </c>
      <c r="J188" t="s">
        <v>2092</v>
      </c>
      <c r="K188" t="s">
        <v>374</v>
      </c>
      <c r="L188" t="s">
        <v>2094</v>
      </c>
      <c r="M188" t="s">
        <v>2095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23</v>
      </c>
      <c r="T188" t="s">
        <v>2093</v>
      </c>
    </row>
    <row r="189" spans="1:20" x14ac:dyDescent="0.25">
      <c r="A189" t="s">
        <v>30</v>
      </c>
      <c r="B189" t="s">
        <v>31</v>
      </c>
      <c r="C189">
        <v>60</v>
      </c>
      <c r="D189">
        <v>3</v>
      </c>
      <c r="E189" t="s">
        <v>2096</v>
      </c>
      <c r="F189">
        <v>149</v>
      </c>
      <c r="G189">
        <v>0</v>
      </c>
      <c r="H189" t="s">
        <v>631</v>
      </c>
      <c r="I189" t="s">
        <v>2097</v>
      </c>
      <c r="J189" t="s">
        <v>319</v>
      </c>
      <c r="K189" t="s">
        <v>23</v>
      </c>
      <c r="L189" t="s">
        <v>24</v>
      </c>
      <c r="M189" t="s">
        <v>2098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23</v>
      </c>
      <c r="T189" t="s">
        <v>2098</v>
      </c>
    </row>
    <row r="190" spans="1:20" x14ac:dyDescent="0.25">
      <c r="A190" t="s">
        <v>110</v>
      </c>
      <c r="B190" t="s">
        <v>640</v>
      </c>
      <c r="C190">
        <v>66.333333333333329</v>
      </c>
      <c r="D190">
        <v>3</v>
      </c>
      <c r="E190" t="s">
        <v>2099</v>
      </c>
      <c r="F190">
        <v>204</v>
      </c>
      <c r="G190">
        <v>0</v>
      </c>
      <c r="H190" t="s">
        <v>47</v>
      </c>
      <c r="I190" t="s">
        <v>2100</v>
      </c>
      <c r="J190" t="s">
        <v>2101</v>
      </c>
      <c r="K190" t="s">
        <v>2102</v>
      </c>
      <c r="L190" t="s">
        <v>990</v>
      </c>
      <c r="M190" t="s">
        <v>2103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23</v>
      </c>
      <c r="T190" t="s">
        <v>2103</v>
      </c>
    </row>
    <row r="191" spans="1:20" x14ac:dyDescent="0.25">
      <c r="A191" t="s">
        <v>186</v>
      </c>
      <c r="B191" t="s">
        <v>187</v>
      </c>
      <c r="C191">
        <v>50</v>
      </c>
      <c r="D191">
        <v>6</v>
      </c>
      <c r="E191" t="s">
        <v>2104</v>
      </c>
      <c r="F191">
        <v>167.11</v>
      </c>
      <c r="G191">
        <v>5</v>
      </c>
      <c r="H191" t="s">
        <v>47</v>
      </c>
      <c r="I191" t="s">
        <v>2105</v>
      </c>
      <c r="J191" t="s">
        <v>2106</v>
      </c>
      <c r="K191" t="s">
        <v>1939</v>
      </c>
      <c r="L191" t="s">
        <v>2107</v>
      </c>
      <c r="M191" t="s">
        <v>2108</v>
      </c>
      <c r="N191" t="s">
        <v>23</v>
      </c>
      <c r="O191" t="s">
        <v>48</v>
      </c>
      <c r="P191" t="s">
        <v>49</v>
      </c>
      <c r="Q191" t="s">
        <v>50</v>
      </c>
      <c r="R191" t="s">
        <v>24</v>
      </c>
      <c r="S191" t="s">
        <v>23</v>
      </c>
      <c r="T191" t="s">
        <v>2108</v>
      </c>
    </row>
    <row r="192" spans="1:20" x14ac:dyDescent="0.25">
      <c r="A192" t="s">
        <v>46</v>
      </c>
      <c r="B192" t="s">
        <v>56</v>
      </c>
      <c r="C192">
        <v>75.5</v>
      </c>
      <c r="D192">
        <v>2</v>
      </c>
      <c r="E192" t="s">
        <v>2109</v>
      </c>
      <c r="F192">
        <v>135</v>
      </c>
      <c r="G192">
        <v>7</v>
      </c>
      <c r="H192" t="s">
        <v>47</v>
      </c>
      <c r="I192" t="s">
        <v>1615</v>
      </c>
      <c r="J192" t="s">
        <v>2110</v>
      </c>
      <c r="K192" t="s">
        <v>2111</v>
      </c>
      <c r="L192" t="s">
        <v>649</v>
      </c>
      <c r="M192" t="s">
        <v>2112</v>
      </c>
      <c r="N192" t="s">
        <v>23</v>
      </c>
      <c r="O192" t="s">
        <v>53</v>
      </c>
      <c r="P192" t="s">
        <v>54</v>
      </c>
      <c r="Q192" t="s">
        <v>55</v>
      </c>
      <c r="R192" t="s">
        <v>24</v>
      </c>
      <c r="S192" t="s">
        <v>23</v>
      </c>
      <c r="T192" t="s">
        <v>2112</v>
      </c>
    </row>
    <row r="193" spans="1:20" x14ac:dyDescent="0.25">
      <c r="A193" t="s">
        <v>186</v>
      </c>
      <c r="B193" t="s">
        <v>187</v>
      </c>
      <c r="C193">
        <v>33.333333333333336</v>
      </c>
      <c r="D193">
        <v>3</v>
      </c>
      <c r="E193" t="s">
        <v>2113</v>
      </c>
      <c r="F193">
        <v>230.87</v>
      </c>
      <c r="G193">
        <v>29</v>
      </c>
      <c r="H193" t="s">
        <v>47</v>
      </c>
      <c r="I193" t="s">
        <v>2114</v>
      </c>
      <c r="J193" t="s">
        <v>2115</v>
      </c>
      <c r="K193" t="s">
        <v>2116</v>
      </c>
      <c r="L193" t="s">
        <v>2117</v>
      </c>
      <c r="M193" t="s">
        <v>2118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23</v>
      </c>
      <c r="T193" t="s">
        <v>2118</v>
      </c>
    </row>
    <row r="194" spans="1:20" x14ac:dyDescent="0.25">
      <c r="A194" t="s">
        <v>46</v>
      </c>
      <c r="B194" t="s">
        <v>1105</v>
      </c>
      <c r="C194">
        <v>69.349999999999994</v>
      </c>
      <c r="D194">
        <v>1</v>
      </c>
      <c r="E194" t="s">
        <v>2113</v>
      </c>
      <c r="F194">
        <v>230.87</v>
      </c>
      <c r="G194">
        <v>29</v>
      </c>
      <c r="H194" t="s">
        <v>47</v>
      </c>
      <c r="I194" t="s">
        <v>2114</v>
      </c>
      <c r="J194" t="s">
        <v>2115</v>
      </c>
      <c r="K194" t="s">
        <v>2116</v>
      </c>
      <c r="L194" t="s">
        <v>2117</v>
      </c>
      <c r="M194" t="s">
        <v>2118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23</v>
      </c>
      <c r="T194" t="s">
        <v>2118</v>
      </c>
    </row>
    <row r="195" spans="1:20" x14ac:dyDescent="0.25">
      <c r="A195" t="s">
        <v>115</v>
      </c>
      <c r="B195" t="s">
        <v>116</v>
      </c>
      <c r="C195">
        <v>30</v>
      </c>
      <c r="D195">
        <v>12</v>
      </c>
      <c r="E195" t="s">
        <v>2119</v>
      </c>
      <c r="F195">
        <v>373.5</v>
      </c>
      <c r="G195">
        <v>29</v>
      </c>
      <c r="H195" t="s">
        <v>47</v>
      </c>
      <c r="I195" t="s">
        <v>2120</v>
      </c>
      <c r="J195" t="s">
        <v>2121</v>
      </c>
      <c r="K195" t="s">
        <v>2122</v>
      </c>
      <c r="L195" t="s">
        <v>2123</v>
      </c>
      <c r="M195" t="s">
        <v>2124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2125</v>
      </c>
      <c r="T195" t="s">
        <v>2124</v>
      </c>
    </row>
    <row r="196" spans="1:20" x14ac:dyDescent="0.25">
      <c r="A196" t="s">
        <v>115</v>
      </c>
      <c r="B196" t="s">
        <v>116</v>
      </c>
      <c r="C196">
        <v>35</v>
      </c>
      <c r="D196">
        <v>8</v>
      </c>
      <c r="E196" t="s">
        <v>2126</v>
      </c>
      <c r="F196">
        <v>317</v>
      </c>
      <c r="G196">
        <v>29</v>
      </c>
      <c r="H196" t="s">
        <v>47</v>
      </c>
      <c r="I196" t="s">
        <v>1798</v>
      </c>
      <c r="J196" t="s">
        <v>1799</v>
      </c>
      <c r="K196" t="s">
        <v>1800</v>
      </c>
      <c r="L196" t="s">
        <v>1801</v>
      </c>
      <c r="M196" t="s">
        <v>2127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2128</v>
      </c>
      <c r="T196" t="s">
        <v>2127</v>
      </c>
    </row>
    <row r="197" spans="1:20" x14ac:dyDescent="0.25">
      <c r="A197" t="s">
        <v>46</v>
      </c>
      <c r="B197" t="s">
        <v>1105</v>
      </c>
      <c r="C197">
        <v>69.349999999999994</v>
      </c>
      <c r="D197">
        <v>1</v>
      </c>
      <c r="E197" t="s">
        <v>2129</v>
      </c>
      <c r="F197">
        <v>76.349999999999994</v>
      </c>
      <c r="G197">
        <v>7</v>
      </c>
      <c r="H197" t="s">
        <v>47</v>
      </c>
      <c r="I197" t="s">
        <v>2130</v>
      </c>
      <c r="J197" t="s">
        <v>2131</v>
      </c>
      <c r="K197" t="s">
        <v>2132</v>
      </c>
      <c r="L197" t="s">
        <v>2133</v>
      </c>
      <c r="M197" t="s">
        <v>2134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2135</v>
      </c>
      <c r="T197" t="s">
        <v>2134</v>
      </c>
    </row>
    <row r="198" spans="1:20" x14ac:dyDescent="0.25">
      <c r="A198" t="s">
        <v>186</v>
      </c>
      <c r="B198" t="s">
        <v>187</v>
      </c>
      <c r="C198">
        <v>37.5</v>
      </c>
      <c r="D198">
        <v>4</v>
      </c>
      <c r="E198" t="s">
        <v>2136</v>
      </c>
      <c r="F198">
        <v>159</v>
      </c>
      <c r="G198">
        <v>0</v>
      </c>
      <c r="H198" t="s">
        <v>631</v>
      </c>
      <c r="I198" t="s">
        <v>2137</v>
      </c>
      <c r="J198" t="s">
        <v>329</v>
      </c>
      <c r="K198" t="s">
        <v>23</v>
      </c>
      <c r="L198" t="s">
        <v>24</v>
      </c>
      <c r="M198" t="s">
        <v>2138</v>
      </c>
      <c r="N198" t="s">
        <v>23</v>
      </c>
      <c r="O198" t="s">
        <v>32</v>
      </c>
      <c r="P198" t="s">
        <v>26</v>
      </c>
      <c r="Q198" t="s">
        <v>33</v>
      </c>
      <c r="R198" t="s">
        <v>24</v>
      </c>
      <c r="S198" t="s">
        <v>2139</v>
      </c>
      <c r="T198" t="s">
        <v>2138</v>
      </c>
    </row>
    <row r="199" spans="1:20" x14ac:dyDescent="0.25">
      <c r="A199" t="s">
        <v>46</v>
      </c>
      <c r="B199" t="s">
        <v>1105</v>
      </c>
      <c r="C199">
        <v>69.53</v>
      </c>
      <c r="D199">
        <v>1</v>
      </c>
      <c r="E199" t="s">
        <v>2140</v>
      </c>
      <c r="F199">
        <v>276.54000000000002</v>
      </c>
      <c r="G199">
        <v>26</v>
      </c>
      <c r="H199" t="s">
        <v>47</v>
      </c>
      <c r="I199" t="s">
        <v>2141</v>
      </c>
      <c r="J199" t="s">
        <v>2142</v>
      </c>
      <c r="K199" t="s">
        <v>1569</v>
      </c>
      <c r="L199" t="s">
        <v>2143</v>
      </c>
      <c r="M199" t="s">
        <v>2144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2145</v>
      </c>
      <c r="T199" t="s">
        <v>2144</v>
      </c>
    </row>
    <row r="200" spans="1:20" x14ac:dyDescent="0.25">
      <c r="A200" t="s">
        <v>110</v>
      </c>
      <c r="B200" t="s">
        <v>640</v>
      </c>
      <c r="C200">
        <v>66.333333333333329</v>
      </c>
      <c r="D200">
        <v>3</v>
      </c>
      <c r="E200" t="s">
        <v>2140</v>
      </c>
      <c r="F200">
        <v>276.54000000000002</v>
      </c>
      <c r="G200">
        <v>26</v>
      </c>
      <c r="H200" t="s">
        <v>47</v>
      </c>
      <c r="I200" t="s">
        <v>2141</v>
      </c>
      <c r="J200" t="s">
        <v>2142</v>
      </c>
      <c r="K200" t="s">
        <v>1569</v>
      </c>
      <c r="L200" t="s">
        <v>2143</v>
      </c>
      <c r="M200" t="s">
        <v>2144</v>
      </c>
      <c r="N200" t="s">
        <v>23</v>
      </c>
      <c r="O200" t="s">
        <v>48</v>
      </c>
      <c r="P200" t="s">
        <v>49</v>
      </c>
      <c r="Q200" t="s">
        <v>50</v>
      </c>
      <c r="R200" t="s">
        <v>24</v>
      </c>
      <c r="S200" t="s">
        <v>2145</v>
      </c>
      <c r="T200" t="s">
        <v>2144</v>
      </c>
    </row>
    <row r="201" spans="1:20" x14ac:dyDescent="0.25">
      <c r="A201" t="s">
        <v>186</v>
      </c>
      <c r="B201" t="s">
        <v>187</v>
      </c>
      <c r="C201">
        <v>37.5</v>
      </c>
      <c r="D201">
        <v>4</v>
      </c>
      <c r="E201" t="s">
        <v>2146</v>
      </c>
      <c r="F201">
        <v>159</v>
      </c>
      <c r="G201">
        <v>0</v>
      </c>
      <c r="H201" t="s">
        <v>631</v>
      </c>
      <c r="I201" t="s">
        <v>2147</v>
      </c>
      <c r="J201" t="s">
        <v>306</v>
      </c>
      <c r="K201" t="s">
        <v>23</v>
      </c>
      <c r="L201" t="s">
        <v>24</v>
      </c>
      <c r="M201" t="s">
        <v>2148</v>
      </c>
      <c r="N201" t="s">
        <v>23</v>
      </c>
      <c r="O201" t="s">
        <v>32</v>
      </c>
      <c r="P201" t="s">
        <v>26</v>
      </c>
      <c r="Q201" t="s">
        <v>33</v>
      </c>
      <c r="R201" t="s">
        <v>24</v>
      </c>
      <c r="S201" t="s">
        <v>2149</v>
      </c>
      <c r="T201" t="s">
        <v>2150</v>
      </c>
    </row>
    <row r="202" spans="1:20" x14ac:dyDescent="0.25">
      <c r="A202" t="s">
        <v>186</v>
      </c>
      <c r="B202" t="s">
        <v>187</v>
      </c>
      <c r="C202">
        <v>37.5</v>
      </c>
      <c r="D202">
        <v>4</v>
      </c>
      <c r="E202" t="s">
        <v>2151</v>
      </c>
      <c r="F202">
        <v>159</v>
      </c>
      <c r="G202">
        <v>0</v>
      </c>
      <c r="H202" t="s">
        <v>631</v>
      </c>
      <c r="I202" t="s">
        <v>2152</v>
      </c>
      <c r="J202" t="s">
        <v>327</v>
      </c>
      <c r="K202" t="s">
        <v>23</v>
      </c>
      <c r="L202" t="s">
        <v>24</v>
      </c>
      <c r="M202" t="s">
        <v>2153</v>
      </c>
      <c r="N202" t="s">
        <v>23</v>
      </c>
      <c r="O202" t="s">
        <v>32</v>
      </c>
      <c r="P202" t="s">
        <v>26</v>
      </c>
      <c r="Q202" t="s">
        <v>33</v>
      </c>
      <c r="R202" t="s">
        <v>24</v>
      </c>
      <c r="S202" t="s">
        <v>2154</v>
      </c>
      <c r="T202" t="s">
        <v>2150</v>
      </c>
    </row>
    <row r="203" spans="1:20" x14ac:dyDescent="0.25">
      <c r="A203" t="s">
        <v>46</v>
      </c>
      <c r="B203" t="s">
        <v>1105</v>
      </c>
      <c r="C203">
        <v>72.400000000000006</v>
      </c>
      <c r="D203">
        <v>1</v>
      </c>
      <c r="E203" t="s">
        <v>2155</v>
      </c>
      <c r="F203">
        <v>79.400000000000006</v>
      </c>
      <c r="G203">
        <v>7</v>
      </c>
      <c r="H203" t="s">
        <v>47</v>
      </c>
      <c r="I203" t="s">
        <v>2156</v>
      </c>
      <c r="J203" t="s">
        <v>2157</v>
      </c>
      <c r="K203" t="s">
        <v>652</v>
      </c>
      <c r="L203" t="s">
        <v>2158</v>
      </c>
      <c r="M203" t="s">
        <v>2159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2160</v>
      </c>
      <c r="T203" t="s">
        <v>2159</v>
      </c>
    </row>
    <row r="204" spans="1:20" x14ac:dyDescent="0.25">
      <c r="A204" t="s">
        <v>30</v>
      </c>
      <c r="B204" t="s">
        <v>1915</v>
      </c>
      <c r="C204">
        <v>22</v>
      </c>
      <c r="D204">
        <v>1</v>
      </c>
      <c r="E204" t="s">
        <v>2161</v>
      </c>
      <c r="F204">
        <v>22</v>
      </c>
      <c r="G204">
        <v>0</v>
      </c>
      <c r="H204" t="s">
        <v>47</v>
      </c>
      <c r="I204" t="s">
        <v>2162</v>
      </c>
      <c r="J204" t="s">
        <v>2163</v>
      </c>
      <c r="K204" t="s">
        <v>2164</v>
      </c>
      <c r="L204" t="s">
        <v>2165</v>
      </c>
      <c r="M204" t="s">
        <v>2166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2167</v>
      </c>
      <c r="T204" t="s">
        <v>2166</v>
      </c>
    </row>
    <row r="205" spans="1:20" x14ac:dyDescent="0.25">
      <c r="A205" t="s">
        <v>115</v>
      </c>
      <c r="B205" t="s">
        <v>116</v>
      </c>
      <c r="C205">
        <v>35</v>
      </c>
      <c r="D205">
        <v>8</v>
      </c>
      <c r="E205" t="s">
        <v>2168</v>
      </c>
      <c r="F205">
        <v>333</v>
      </c>
      <c r="G205">
        <v>45</v>
      </c>
      <c r="H205" t="s">
        <v>47</v>
      </c>
      <c r="I205" t="s">
        <v>2169</v>
      </c>
      <c r="J205" t="s">
        <v>2170</v>
      </c>
      <c r="K205" t="s">
        <v>2171</v>
      </c>
      <c r="L205" t="s">
        <v>383</v>
      </c>
      <c r="M205" t="s">
        <v>2172</v>
      </c>
      <c r="N205" t="s">
        <v>23</v>
      </c>
      <c r="O205" t="s">
        <v>53</v>
      </c>
      <c r="P205" t="s">
        <v>54</v>
      </c>
      <c r="Q205" t="s">
        <v>55</v>
      </c>
      <c r="R205" t="s">
        <v>24</v>
      </c>
      <c r="S205" t="s">
        <v>2173</v>
      </c>
      <c r="T205" t="s">
        <v>2174</v>
      </c>
    </row>
    <row r="206" spans="1:20" x14ac:dyDescent="0.25">
      <c r="A206" t="s">
        <v>38</v>
      </c>
      <c r="B206" t="s">
        <v>39</v>
      </c>
      <c r="C206">
        <v>54.5</v>
      </c>
      <c r="D206">
        <v>2</v>
      </c>
      <c r="E206" t="s">
        <v>2175</v>
      </c>
      <c r="F206">
        <v>83</v>
      </c>
      <c r="G206">
        <v>7</v>
      </c>
      <c r="H206" t="s">
        <v>47</v>
      </c>
      <c r="I206" t="s">
        <v>2176</v>
      </c>
      <c r="J206" t="s">
        <v>2177</v>
      </c>
      <c r="K206" t="s">
        <v>2178</v>
      </c>
      <c r="L206" t="s">
        <v>2179</v>
      </c>
      <c r="M206" t="s">
        <v>2180</v>
      </c>
      <c r="N206" t="s">
        <v>23</v>
      </c>
      <c r="O206" t="s">
        <v>48</v>
      </c>
      <c r="P206" t="s">
        <v>49</v>
      </c>
      <c r="Q206" t="s">
        <v>50</v>
      </c>
      <c r="R206" t="s">
        <v>24</v>
      </c>
      <c r="S206" t="s">
        <v>2181</v>
      </c>
      <c r="T206" t="s">
        <v>2180</v>
      </c>
    </row>
    <row r="207" spans="1:20" x14ac:dyDescent="0.25">
      <c r="A207" t="s">
        <v>46</v>
      </c>
      <c r="B207" t="s">
        <v>56</v>
      </c>
      <c r="C207">
        <v>66.333333333333329</v>
      </c>
      <c r="D207">
        <v>3</v>
      </c>
      <c r="E207" t="s">
        <v>2182</v>
      </c>
      <c r="F207">
        <v>249</v>
      </c>
      <c r="G207">
        <v>45</v>
      </c>
      <c r="H207" t="s">
        <v>47</v>
      </c>
      <c r="I207" t="s">
        <v>1662</v>
      </c>
      <c r="J207" t="s">
        <v>2183</v>
      </c>
      <c r="K207" t="s">
        <v>1038</v>
      </c>
      <c r="L207" t="s">
        <v>1561</v>
      </c>
      <c r="M207" t="s">
        <v>2184</v>
      </c>
      <c r="N207" t="s">
        <v>23</v>
      </c>
      <c r="O207" t="s">
        <v>63</v>
      </c>
      <c r="P207" t="s">
        <v>54</v>
      </c>
      <c r="Q207" t="s">
        <v>55</v>
      </c>
      <c r="R207" t="s">
        <v>24</v>
      </c>
      <c r="S207" t="s">
        <v>2185</v>
      </c>
      <c r="T207" t="s">
        <v>2184</v>
      </c>
    </row>
    <row r="208" spans="1:20" x14ac:dyDescent="0.25">
      <c r="A208" t="s">
        <v>115</v>
      </c>
      <c r="B208" t="s">
        <v>339</v>
      </c>
      <c r="C208">
        <v>16.8</v>
      </c>
      <c r="D208">
        <v>1</v>
      </c>
      <c r="E208" t="s">
        <v>2186</v>
      </c>
      <c r="F208">
        <v>16.8</v>
      </c>
      <c r="G208">
        <v>0</v>
      </c>
      <c r="H208" t="s">
        <v>647</v>
      </c>
      <c r="I208" t="s">
        <v>2187</v>
      </c>
      <c r="J208" t="s">
        <v>2188</v>
      </c>
      <c r="K208" t="s">
        <v>2189</v>
      </c>
      <c r="L208" t="s">
        <v>2190</v>
      </c>
      <c r="M208" t="s">
        <v>2191</v>
      </c>
      <c r="N208" t="s">
        <v>23</v>
      </c>
      <c r="O208" t="s">
        <v>48</v>
      </c>
      <c r="P208" t="s">
        <v>49</v>
      </c>
      <c r="Q208" t="s">
        <v>50</v>
      </c>
      <c r="R208" t="s">
        <v>24</v>
      </c>
      <c r="S208" t="s">
        <v>2192</v>
      </c>
      <c r="T208" t="s">
        <v>2191</v>
      </c>
    </row>
    <row r="209" spans="1:20" x14ac:dyDescent="0.25">
      <c r="A209" t="s">
        <v>115</v>
      </c>
      <c r="B209" t="s">
        <v>339</v>
      </c>
      <c r="C209">
        <v>16.8</v>
      </c>
      <c r="D209">
        <v>1</v>
      </c>
      <c r="E209" t="s">
        <v>2193</v>
      </c>
      <c r="F209">
        <v>16.8</v>
      </c>
      <c r="G209">
        <v>0</v>
      </c>
      <c r="H209" t="s">
        <v>729</v>
      </c>
      <c r="I209" t="s">
        <v>2187</v>
      </c>
      <c r="J209" t="s">
        <v>2188</v>
      </c>
      <c r="K209" t="s">
        <v>2189</v>
      </c>
      <c r="L209" t="s">
        <v>2190</v>
      </c>
      <c r="M209" t="s">
        <v>2194</v>
      </c>
      <c r="N209" t="s">
        <v>23</v>
      </c>
      <c r="O209" t="s">
        <v>48</v>
      </c>
      <c r="P209" t="s">
        <v>49</v>
      </c>
      <c r="Q209" t="s">
        <v>50</v>
      </c>
      <c r="R209" t="s">
        <v>24</v>
      </c>
      <c r="S209" t="s">
        <v>23</v>
      </c>
      <c r="T209" t="s">
        <v>2194</v>
      </c>
    </row>
    <row r="210" spans="1:20" x14ac:dyDescent="0.25">
      <c r="A210" t="s">
        <v>422</v>
      </c>
      <c r="B210" t="s">
        <v>423</v>
      </c>
      <c r="C210">
        <v>100</v>
      </c>
      <c r="D210">
        <v>3</v>
      </c>
      <c r="E210" t="s">
        <v>2195</v>
      </c>
      <c r="F210">
        <v>305</v>
      </c>
      <c r="G210">
        <v>45</v>
      </c>
      <c r="H210" t="s">
        <v>47</v>
      </c>
      <c r="I210" t="s">
        <v>646</v>
      </c>
      <c r="J210" t="s">
        <v>2196</v>
      </c>
      <c r="K210" t="s">
        <v>976</v>
      </c>
      <c r="L210" t="s">
        <v>2197</v>
      </c>
      <c r="M210" t="s">
        <v>2198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2199</v>
      </c>
      <c r="T210" t="s">
        <v>2198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296"/>
  <sheetViews>
    <sheetView zoomScale="70" zoomScaleNormal="70" workbookViewId="0">
      <pane xSplit="2" ySplit="1" topLeftCell="T41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271" sqref="U27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115</v>
      </c>
      <c r="B2" t="s">
        <v>116</v>
      </c>
      <c r="C2">
        <v>27.5</v>
      </c>
      <c r="D2">
        <v>4</v>
      </c>
      <c r="E2" t="s">
        <v>2200</v>
      </c>
      <c r="F2">
        <v>225</v>
      </c>
      <c r="G2">
        <v>45</v>
      </c>
      <c r="H2" t="s">
        <v>648</v>
      </c>
      <c r="I2" t="s">
        <v>2201</v>
      </c>
      <c r="J2" t="s">
        <v>2202</v>
      </c>
      <c r="K2" t="s">
        <v>1328</v>
      </c>
      <c r="L2" t="s">
        <v>2203</v>
      </c>
      <c r="M2" t="s">
        <v>2204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2204</v>
      </c>
      <c r="U2" s="55" t="s">
        <v>186</v>
      </c>
      <c r="V2">
        <v>100</v>
      </c>
    </row>
    <row r="3" spans="1:22" x14ac:dyDescent="0.25">
      <c r="A3" t="s">
        <v>139</v>
      </c>
      <c r="B3" t="s">
        <v>715</v>
      </c>
      <c r="C3">
        <v>80</v>
      </c>
      <c r="D3">
        <v>3</v>
      </c>
      <c r="E3" t="s">
        <v>2205</v>
      </c>
      <c r="F3">
        <v>246</v>
      </c>
      <c r="G3">
        <v>42</v>
      </c>
      <c r="H3" t="s">
        <v>47</v>
      </c>
      <c r="I3" t="s">
        <v>2206</v>
      </c>
      <c r="J3" t="s">
        <v>2207</v>
      </c>
      <c r="K3" t="s">
        <v>1835</v>
      </c>
      <c r="L3" t="s">
        <v>649</v>
      </c>
      <c r="M3" t="s">
        <v>2208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2208</v>
      </c>
      <c r="U3" s="56" t="s">
        <v>187</v>
      </c>
      <c r="V3">
        <v>100</v>
      </c>
    </row>
    <row r="4" spans="1:22" x14ac:dyDescent="0.25">
      <c r="A4" t="s">
        <v>709</v>
      </c>
      <c r="B4" t="s">
        <v>710</v>
      </c>
      <c r="C4">
        <v>0</v>
      </c>
      <c r="D4">
        <v>1</v>
      </c>
      <c r="E4" t="s">
        <v>2209</v>
      </c>
      <c r="F4">
        <v>129</v>
      </c>
      <c r="G4">
        <v>29</v>
      </c>
      <c r="H4" t="s">
        <v>631</v>
      </c>
      <c r="I4" t="s">
        <v>2210</v>
      </c>
      <c r="J4" t="s">
        <v>2211</v>
      </c>
      <c r="K4" t="s">
        <v>23</v>
      </c>
      <c r="L4" t="s">
        <v>24</v>
      </c>
      <c r="M4" t="s">
        <v>2212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2212</v>
      </c>
      <c r="U4" s="55" t="s">
        <v>46</v>
      </c>
      <c r="V4">
        <v>77</v>
      </c>
    </row>
    <row r="5" spans="1:22" x14ac:dyDescent="0.25">
      <c r="A5" t="s">
        <v>46</v>
      </c>
      <c r="B5" t="s">
        <v>56</v>
      </c>
      <c r="C5">
        <v>120</v>
      </c>
      <c r="D5">
        <v>1</v>
      </c>
      <c r="E5" t="s">
        <v>2209</v>
      </c>
      <c r="F5">
        <v>129</v>
      </c>
      <c r="G5">
        <v>29</v>
      </c>
      <c r="H5" t="s">
        <v>631</v>
      </c>
      <c r="I5" t="s">
        <v>2210</v>
      </c>
      <c r="J5" t="s">
        <v>2211</v>
      </c>
      <c r="K5" t="s">
        <v>23</v>
      </c>
      <c r="L5" t="s">
        <v>24</v>
      </c>
      <c r="M5" t="s">
        <v>2212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23</v>
      </c>
      <c r="T5" t="s">
        <v>2212</v>
      </c>
      <c r="U5" s="56" t="s">
        <v>252</v>
      </c>
      <c r="V5">
        <v>4</v>
      </c>
    </row>
    <row r="6" spans="1:22" x14ac:dyDescent="0.25">
      <c r="A6" t="s">
        <v>115</v>
      </c>
      <c r="B6" t="s">
        <v>116</v>
      </c>
      <c r="C6">
        <v>27.5</v>
      </c>
      <c r="D6">
        <v>4</v>
      </c>
      <c r="E6" t="s">
        <v>2213</v>
      </c>
      <c r="F6">
        <v>135</v>
      </c>
      <c r="G6">
        <v>0</v>
      </c>
      <c r="H6" t="s">
        <v>648</v>
      </c>
      <c r="I6" t="s">
        <v>2214</v>
      </c>
      <c r="J6" t="s">
        <v>2215</v>
      </c>
      <c r="K6" t="s">
        <v>2216</v>
      </c>
      <c r="L6" t="s">
        <v>2217</v>
      </c>
      <c r="M6" t="s">
        <v>2218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2218</v>
      </c>
      <c r="U6" s="56" t="s">
        <v>56</v>
      </c>
      <c r="V6">
        <v>72</v>
      </c>
    </row>
    <row r="7" spans="1:22" x14ac:dyDescent="0.25">
      <c r="A7" t="s">
        <v>46</v>
      </c>
      <c r="B7" t="s">
        <v>56</v>
      </c>
      <c r="C7">
        <v>66.333333333333329</v>
      </c>
      <c r="D7">
        <v>3</v>
      </c>
      <c r="E7" t="s">
        <v>2219</v>
      </c>
      <c r="F7">
        <v>220</v>
      </c>
      <c r="G7">
        <v>0</v>
      </c>
      <c r="H7" t="s">
        <v>631</v>
      </c>
      <c r="I7" t="s">
        <v>2220</v>
      </c>
      <c r="J7" t="s">
        <v>349</v>
      </c>
      <c r="K7" t="s">
        <v>23</v>
      </c>
      <c r="L7" t="s">
        <v>24</v>
      </c>
      <c r="M7" t="s">
        <v>2221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23</v>
      </c>
      <c r="T7" t="s">
        <v>2221</v>
      </c>
      <c r="U7" s="56" t="s">
        <v>1105</v>
      </c>
      <c r="V7">
        <v>1</v>
      </c>
    </row>
    <row r="8" spans="1:22" x14ac:dyDescent="0.25">
      <c r="A8" t="s">
        <v>186</v>
      </c>
      <c r="B8" t="s">
        <v>187</v>
      </c>
      <c r="C8">
        <v>48.333333333333343</v>
      </c>
      <c r="D8">
        <v>3</v>
      </c>
      <c r="E8" t="s">
        <v>2222</v>
      </c>
      <c r="F8">
        <v>295</v>
      </c>
      <c r="G8">
        <v>45</v>
      </c>
      <c r="H8" t="s">
        <v>47</v>
      </c>
      <c r="I8" t="s">
        <v>1615</v>
      </c>
      <c r="J8" t="s">
        <v>2223</v>
      </c>
      <c r="K8" t="s">
        <v>2224</v>
      </c>
      <c r="L8" t="s">
        <v>2225</v>
      </c>
      <c r="M8" t="s">
        <v>2226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2226</v>
      </c>
      <c r="U8" s="55" t="s">
        <v>42</v>
      </c>
      <c r="V8">
        <v>13</v>
      </c>
    </row>
    <row r="9" spans="1:22" x14ac:dyDescent="0.25">
      <c r="A9" t="s">
        <v>186</v>
      </c>
      <c r="B9" t="s">
        <v>187</v>
      </c>
      <c r="C9">
        <v>48.333333333333343</v>
      </c>
      <c r="D9">
        <v>3</v>
      </c>
      <c r="E9" t="s">
        <v>2222</v>
      </c>
      <c r="F9">
        <v>295</v>
      </c>
      <c r="G9">
        <v>45</v>
      </c>
      <c r="H9" t="s">
        <v>47</v>
      </c>
      <c r="I9" t="s">
        <v>1615</v>
      </c>
      <c r="J9" t="s">
        <v>2223</v>
      </c>
      <c r="K9" t="s">
        <v>2224</v>
      </c>
      <c r="L9" t="s">
        <v>2225</v>
      </c>
      <c r="M9" t="s">
        <v>2226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2226</v>
      </c>
      <c r="U9" s="56" t="s">
        <v>43</v>
      </c>
      <c r="V9">
        <v>13</v>
      </c>
    </row>
    <row r="10" spans="1:22" x14ac:dyDescent="0.25">
      <c r="A10" t="s">
        <v>689</v>
      </c>
      <c r="B10" t="s">
        <v>690</v>
      </c>
      <c r="C10">
        <v>25</v>
      </c>
      <c r="D10">
        <v>4</v>
      </c>
      <c r="E10" t="s">
        <v>2227</v>
      </c>
      <c r="F10">
        <v>151</v>
      </c>
      <c r="G10">
        <v>0</v>
      </c>
      <c r="H10" t="s">
        <v>631</v>
      </c>
      <c r="I10" t="s">
        <v>2228</v>
      </c>
      <c r="J10" t="s">
        <v>341</v>
      </c>
      <c r="K10" t="s">
        <v>23</v>
      </c>
      <c r="L10" t="s">
        <v>24</v>
      </c>
      <c r="M10" t="s">
        <v>2229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23</v>
      </c>
      <c r="T10" t="s">
        <v>2229</v>
      </c>
      <c r="U10" s="55" t="s">
        <v>139</v>
      </c>
      <c r="V10">
        <v>13</v>
      </c>
    </row>
    <row r="11" spans="1:22" x14ac:dyDescent="0.25">
      <c r="A11" t="s">
        <v>30</v>
      </c>
      <c r="B11" t="s">
        <v>31</v>
      </c>
      <c r="C11">
        <v>65</v>
      </c>
      <c r="D11">
        <v>1</v>
      </c>
      <c r="E11" t="s">
        <v>2227</v>
      </c>
      <c r="F11">
        <v>151</v>
      </c>
      <c r="G11">
        <v>0</v>
      </c>
      <c r="H11" t="s">
        <v>631</v>
      </c>
      <c r="I11" t="s">
        <v>2228</v>
      </c>
      <c r="J11" t="s">
        <v>341</v>
      </c>
      <c r="K11" t="s">
        <v>23</v>
      </c>
      <c r="L11" t="s">
        <v>24</v>
      </c>
      <c r="M11" t="s">
        <v>2229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2229</v>
      </c>
      <c r="U11" s="56" t="s">
        <v>715</v>
      </c>
      <c r="V11">
        <v>3</v>
      </c>
    </row>
    <row r="12" spans="1:22" x14ac:dyDescent="0.25">
      <c r="A12" t="s">
        <v>42</v>
      </c>
      <c r="B12" t="s">
        <v>43</v>
      </c>
      <c r="C12">
        <v>66.666666666666671</v>
      </c>
      <c r="D12">
        <v>3</v>
      </c>
      <c r="E12" t="s">
        <v>2230</v>
      </c>
      <c r="F12">
        <v>134</v>
      </c>
      <c r="G12">
        <v>29</v>
      </c>
      <c r="H12" t="s">
        <v>22</v>
      </c>
      <c r="I12" t="s">
        <v>2231</v>
      </c>
      <c r="J12" t="s">
        <v>334</v>
      </c>
      <c r="K12" t="s">
        <v>23</v>
      </c>
      <c r="L12" t="s">
        <v>24</v>
      </c>
      <c r="M12" t="s">
        <v>2232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2232</v>
      </c>
      <c r="U12" s="56" t="s">
        <v>112</v>
      </c>
      <c r="V12">
        <v>8</v>
      </c>
    </row>
    <row r="13" spans="1:22" x14ac:dyDescent="0.25">
      <c r="A13" t="s">
        <v>115</v>
      </c>
      <c r="B13" t="s">
        <v>116</v>
      </c>
      <c r="C13">
        <v>45</v>
      </c>
      <c r="D13">
        <v>1</v>
      </c>
      <c r="E13" t="s">
        <v>2233</v>
      </c>
      <c r="F13">
        <v>90</v>
      </c>
      <c r="G13">
        <v>45</v>
      </c>
      <c r="H13" t="s">
        <v>22</v>
      </c>
      <c r="I13" t="s">
        <v>2234</v>
      </c>
      <c r="J13" t="s">
        <v>2235</v>
      </c>
      <c r="K13" t="s">
        <v>976</v>
      </c>
      <c r="L13" t="s">
        <v>1519</v>
      </c>
      <c r="M13" t="s">
        <v>2236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23</v>
      </c>
      <c r="T13" t="s">
        <v>2237</v>
      </c>
      <c r="U13" s="56" t="s">
        <v>1958</v>
      </c>
      <c r="V13">
        <v>2</v>
      </c>
    </row>
    <row r="14" spans="1:22" x14ac:dyDescent="0.25">
      <c r="A14" t="s">
        <v>46</v>
      </c>
      <c r="B14" t="s">
        <v>56</v>
      </c>
      <c r="C14">
        <v>69.900000000000006</v>
      </c>
      <c r="D14">
        <v>10</v>
      </c>
      <c r="E14" t="s">
        <v>2238</v>
      </c>
      <c r="F14">
        <v>582.5</v>
      </c>
      <c r="G14">
        <v>44</v>
      </c>
      <c r="H14" t="s">
        <v>47</v>
      </c>
      <c r="I14" t="s">
        <v>2239</v>
      </c>
      <c r="J14" t="s">
        <v>2240</v>
      </c>
      <c r="K14" t="s">
        <v>2241</v>
      </c>
      <c r="L14" t="s">
        <v>2242</v>
      </c>
      <c r="M14" t="s">
        <v>2243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2243</v>
      </c>
      <c r="U14" s="55" t="s">
        <v>110</v>
      </c>
      <c r="V14">
        <v>13</v>
      </c>
    </row>
    <row r="15" spans="1:22" x14ac:dyDescent="0.25">
      <c r="A15" t="s">
        <v>38</v>
      </c>
      <c r="B15" t="s">
        <v>39</v>
      </c>
      <c r="C15">
        <v>54.5</v>
      </c>
      <c r="D15">
        <v>2</v>
      </c>
      <c r="E15" t="s">
        <v>2244</v>
      </c>
      <c r="F15">
        <v>152</v>
      </c>
      <c r="G15">
        <v>0</v>
      </c>
      <c r="H15" t="s">
        <v>47</v>
      </c>
      <c r="I15" t="s">
        <v>2245</v>
      </c>
      <c r="J15" t="s">
        <v>2246</v>
      </c>
      <c r="K15" t="s">
        <v>2247</v>
      </c>
      <c r="L15" t="s">
        <v>2248</v>
      </c>
      <c r="M15" t="s">
        <v>2249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2249</v>
      </c>
      <c r="U15" s="56" t="s">
        <v>146</v>
      </c>
      <c r="V15">
        <v>4</v>
      </c>
    </row>
    <row r="16" spans="1:22" x14ac:dyDescent="0.25">
      <c r="A16" t="s">
        <v>38</v>
      </c>
      <c r="B16" t="s">
        <v>39</v>
      </c>
      <c r="C16">
        <v>54.5</v>
      </c>
      <c r="D16">
        <v>2</v>
      </c>
      <c r="E16" t="s">
        <v>2244</v>
      </c>
      <c r="F16">
        <v>152</v>
      </c>
      <c r="G16">
        <v>0</v>
      </c>
      <c r="H16" t="s">
        <v>47</v>
      </c>
      <c r="I16" t="s">
        <v>2245</v>
      </c>
      <c r="J16" t="s">
        <v>2246</v>
      </c>
      <c r="K16" t="s">
        <v>2247</v>
      </c>
      <c r="L16" t="s">
        <v>2248</v>
      </c>
      <c r="M16" t="s">
        <v>2249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2249</v>
      </c>
      <c r="U16" s="56" t="s">
        <v>640</v>
      </c>
      <c r="V16">
        <v>8</v>
      </c>
    </row>
    <row r="17" spans="1:22" x14ac:dyDescent="0.25">
      <c r="A17" t="s">
        <v>38</v>
      </c>
      <c r="B17" t="s">
        <v>39</v>
      </c>
      <c r="C17">
        <v>54.5</v>
      </c>
      <c r="D17">
        <v>2</v>
      </c>
      <c r="E17" t="s">
        <v>2250</v>
      </c>
      <c r="F17">
        <v>127</v>
      </c>
      <c r="G17">
        <v>7</v>
      </c>
      <c r="H17" t="s">
        <v>47</v>
      </c>
      <c r="I17" t="s">
        <v>2251</v>
      </c>
      <c r="J17" t="s">
        <v>2252</v>
      </c>
      <c r="K17" t="s">
        <v>1581</v>
      </c>
      <c r="L17" t="s">
        <v>2253</v>
      </c>
      <c r="M17" t="s">
        <v>2254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2254</v>
      </c>
      <c r="U17" s="56" t="s">
        <v>691</v>
      </c>
      <c r="V17">
        <v>1</v>
      </c>
    </row>
    <row r="18" spans="1:22" x14ac:dyDescent="0.25">
      <c r="A18" t="s">
        <v>38</v>
      </c>
      <c r="B18" t="s">
        <v>39</v>
      </c>
      <c r="C18">
        <v>54.5</v>
      </c>
      <c r="D18">
        <v>2</v>
      </c>
      <c r="E18" t="s">
        <v>2250</v>
      </c>
      <c r="F18">
        <v>127</v>
      </c>
      <c r="G18">
        <v>7</v>
      </c>
      <c r="H18" t="s">
        <v>47</v>
      </c>
      <c r="I18" t="s">
        <v>2251</v>
      </c>
      <c r="J18" t="s">
        <v>2252</v>
      </c>
      <c r="K18" t="s">
        <v>1581</v>
      </c>
      <c r="L18" t="s">
        <v>2253</v>
      </c>
      <c r="M18" t="s">
        <v>2254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2254</v>
      </c>
      <c r="U18" s="55" t="s">
        <v>152</v>
      </c>
      <c r="V18">
        <v>46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2255</v>
      </c>
      <c r="F19">
        <v>186.75</v>
      </c>
      <c r="G19">
        <v>0</v>
      </c>
      <c r="H19" t="s">
        <v>384</v>
      </c>
      <c r="I19" t="s">
        <v>2256</v>
      </c>
      <c r="J19" t="s">
        <v>2257</v>
      </c>
      <c r="K19" t="s">
        <v>2258</v>
      </c>
      <c r="L19" t="s">
        <v>2259</v>
      </c>
      <c r="M19" t="s">
        <v>2260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2260</v>
      </c>
      <c r="U19" s="56" t="s">
        <v>153</v>
      </c>
      <c r="V19">
        <v>46</v>
      </c>
    </row>
    <row r="20" spans="1:22" x14ac:dyDescent="0.25">
      <c r="A20" t="s">
        <v>709</v>
      </c>
      <c r="B20" t="s">
        <v>710</v>
      </c>
      <c r="C20">
        <v>0</v>
      </c>
      <c r="D20">
        <v>1</v>
      </c>
      <c r="E20" t="s">
        <v>2261</v>
      </c>
      <c r="F20">
        <v>145</v>
      </c>
      <c r="G20">
        <v>45</v>
      </c>
      <c r="H20" t="s">
        <v>631</v>
      </c>
      <c r="I20" t="s">
        <v>2262</v>
      </c>
      <c r="J20" t="s">
        <v>306</v>
      </c>
      <c r="K20" t="s">
        <v>23</v>
      </c>
      <c r="L20" t="s">
        <v>24</v>
      </c>
      <c r="M20" t="s">
        <v>2263</v>
      </c>
      <c r="N20" t="s">
        <v>23</v>
      </c>
      <c r="O20" t="s">
        <v>32</v>
      </c>
      <c r="P20" t="s">
        <v>26</v>
      </c>
      <c r="Q20" t="s">
        <v>33</v>
      </c>
      <c r="R20" t="s">
        <v>24</v>
      </c>
      <c r="S20" t="s">
        <v>23</v>
      </c>
      <c r="T20" t="s">
        <v>2263</v>
      </c>
      <c r="U20" s="55" t="s">
        <v>150</v>
      </c>
      <c r="V20">
        <v>44</v>
      </c>
    </row>
    <row r="21" spans="1:22" x14ac:dyDescent="0.25">
      <c r="A21" t="s">
        <v>110</v>
      </c>
      <c r="B21" t="s">
        <v>146</v>
      </c>
      <c r="C21">
        <v>120</v>
      </c>
      <c r="D21">
        <v>1</v>
      </c>
      <c r="E21" t="s">
        <v>2261</v>
      </c>
      <c r="F21">
        <v>145</v>
      </c>
      <c r="G21">
        <v>45</v>
      </c>
      <c r="H21" t="s">
        <v>631</v>
      </c>
      <c r="I21" t="s">
        <v>2262</v>
      </c>
      <c r="J21" t="s">
        <v>306</v>
      </c>
      <c r="K21" t="s">
        <v>23</v>
      </c>
      <c r="L21" t="s">
        <v>24</v>
      </c>
      <c r="M21" t="s">
        <v>2263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23</v>
      </c>
      <c r="T21" t="s">
        <v>2263</v>
      </c>
      <c r="U21" s="56" t="s">
        <v>151</v>
      </c>
      <c r="V21">
        <v>44</v>
      </c>
    </row>
    <row r="22" spans="1:22" x14ac:dyDescent="0.25">
      <c r="A22" t="s">
        <v>110</v>
      </c>
      <c r="B22" t="s">
        <v>640</v>
      </c>
      <c r="C22">
        <v>66.333333333333329</v>
      </c>
      <c r="D22">
        <v>3</v>
      </c>
      <c r="E22" t="s">
        <v>2264</v>
      </c>
      <c r="F22">
        <v>252</v>
      </c>
      <c r="G22">
        <v>48</v>
      </c>
      <c r="H22" t="s">
        <v>47</v>
      </c>
      <c r="I22" t="s">
        <v>2265</v>
      </c>
      <c r="J22" t="s">
        <v>2266</v>
      </c>
      <c r="K22" t="s">
        <v>2267</v>
      </c>
      <c r="L22" t="s">
        <v>370</v>
      </c>
      <c r="M22" t="s">
        <v>2268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23</v>
      </c>
      <c r="T22" t="s">
        <v>2268</v>
      </c>
      <c r="U22" s="55" t="s">
        <v>422</v>
      </c>
      <c r="V22">
        <v>4</v>
      </c>
    </row>
    <row r="23" spans="1:22" x14ac:dyDescent="0.25">
      <c r="A23" t="s">
        <v>186</v>
      </c>
      <c r="B23" t="s">
        <v>187</v>
      </c>
      <c r="C23">
        <v>37.5</v>
      </c>
      <c r="D23">
        <v>4</v>
      </c>
      <c r="E23" t="s">
        <v>2269</v>
      </c>
      <c r="F23">
        <v>159</v>
      </c>
      <c r="G23">
        <v>0</v>
      </c>
      <c r="H23" t="s">
        <v>631</v>
      </c>
      <c r="I23" t="s">
        <v>2270</v>
      </c>
      <c r="J23" t="s">
        <v>306</v>
      </c>
      <c r="K23" t="s">
        <v>23</v>
      </c>
      <c r="L23" t="s">
        <v>24</v>
      </c>
      <c r="M23" t="s">
        <v>2271</v>
      </c>
      <c r="N23" t="s">
        <v>23</v>
      </c>
      <c r="O23" t="s">
        <v>32</v>
      </c>
      <c r="P23" t="s">
        <v>26</v>
      </c>
      <c r="Q23" t="s">
        <v>33</v>
      </c>
      <c r="R23" t="s">
        <v>24</v>
      </c>
      <c r="S23" t="s">
        <v>23</v>
      </c>
      <c r="T23" t="s">
        <v>2271</v>
      </c>
      <c r="U23" s="56" t="s">
        <v>423</v>
      </c>
      <c r="V23">
        <v>4</v>
      </c>
    </row>
    <row r="24" spans="1:22" x14ac:dyDescent="0.25">
      <c r="A24" t="s">
        <v>186</v>
      </c>
      <c r="B24" t="s">
        <v>187</v>
      </c>
      <c r="C24">
        <v>37.5</v>
      </c>
      <c r="D24">
        <v>4</v>
      </c>
      <c r="E24" t="s">
        <v>2272</v>
      </c>
      <c r="F24">
        <v>204</v>
      </c>
      <c r="G24">
        <v>45</v>
      </c>
      <c r="H24" t="s">
        <v>631</v>
      </c>
      <c r="I24" t="s">
        <v>1153</v>
      </c>
      <c r="J24" t="s">
        <v>306</v>
      </c>
      <c r="K24" t="s">
        <v>23</v>
      </c>
      <c r="L24" t="s">
        <v>24</v>
      </c>
      <c r="M24" t="s">
        <v>2273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2273</v>
      </c>
      <c r="U24" s="55" t="s">
        <v>36</v>
      </c>
      <c r="V24">
        <v>59</v>
      </c>
    </row>
    <row r="25" spans="1:22" x14ac:dyDescent="0.25">
      <c r="A25" t="s">
        <v>186</v>
      </c>
      <c r="B25" t="s">
        <v>187</v>
      </c>
      <c r="C25">
        <v>65</v>
      </c>
      <c r="D25">
        <v>1</v>
      </c>
      <c r="E25" t="s">
        <v>2274</v>
      </c>
      <c r="F25">
        <v>142</v>
      </c>
      <c r="G25">
        <v>6</v>
      </c>
      <c r="H25" t="s">
        <v>631</v>
      </c>
      <c r="I25" t="s">
        <v>2275</v>
      </c>
      <c r="J25" t="s">
        <v>320</v>
      </c>
      <c r="K25" t="s">
        <v>23</v>
      </c>
      <c r="L25" t="s">
        <v>24</v>
      </c>
      <c r="M25" t="s">
        <v>2276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2276</v>
      </c>
      <c r="U25" s="56" t="s">
        <v>37</v>
      </c>
      <c r="V25">
        <v>59</v>
      </c>
    </row>
    <row r="26" spans="1:22" x14ac:dyDescent="0.25">
      <c r="A26" t="s">
        <v>28</v>
      </c>
      <c r="B26" t="s">
        <v>29</v>
      </c>
      <c r="C26">
        <v>65</v>
      </c>
      <c r="D26">
        <v>1</v>
      </c>
      <c r="E26" t="s">
        <v>2274</v>
      </c>
      <c r="F26">
        <v>142</v>
      </c>
      <c r="G26">
        <v>6</v>
      </c>
      <c r="H26" t="s">
        <v>631</v>
      </c>
      <c r="I26" t="s">
        <v>2275</v>
      </c>
      <c r="J26" t="s">
        <v>320</v>
      </c>
      <c r="K26" t="s">
        <v>23</v>
      </c>
      <c r="L26" t="s">
        <v>24</v>
      </c>
      <c r="M26" t="s">
        <v>2276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2276</v>
      </c>
      <c r="U26" s="55" t="s">
        <v>38</v>
      </c>
      <c r="V26">
        <v>63</v>
      </c>
    </row>
    <row r="27" spans="1:22" x14ac:dyDescent="0.25">
      <c r="A27" t="s">
        <v>115</v>
      </c>
      <c r="B27" t="s">
        <v>116</v>
      </c>
      <c r="C27">
        <v>45</v>
      </c>
      <c r="D27">
        <v>1</v>
      </c>
      <c r="E27" t="s">
        <v>2274</v>
      </c>
      <c r="F27">
        <v>142</v>
      </c>
      <c r="G27">
        <v>6</v>
      </c>
      <c r="H27" t="s">
        <v>631</v>
      </c>
      <c r="I27" t="s">
        <v>2275</v>
      </c>
      <c r="J27" t="s">
        <v>320</v>
      </c>
      <c r="K27" t="s">
        <v>23</v>
      </c>
      <c r="L27" t="s">
        <v>24</v>
      </c>
      <c r="M27" t="s">
        <v>2276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2276</v>
      </c>
      <c r="U27" s="56" t="s">
        <v>39</v>
      </c>
      <c r="V27">
        <v>63</v>
      </c>
    </row>
    <row r="28" spans="1:22" x14ac:dyDescent="0.25">
      <c r="A28" t="s">
        <v>186</v>
      </c>
      <c r="B28" t="s">
        <v>187</v>
      </c>
      <c r="C28">
        <v>37.5</v>
      </c>
      <c r="D28">
        <v>4</v>
      </c>
      <c r="E28" t="s">
        <v>2277</v>
      </c>
      <c r="F28">
        <v>204</v>
      </c>
      <c r="G28">
        <v>45</v>
      </c>
      <c r="H28" t="s">
        <v>631</v>
      </c>
      <c r="I28" t="s">
        <v>1153</v>
      </c>
      <c r="J28" t="s">
        <v>306</v>
      </c>
      <c r="K28" t="s">
        <v>23</v>
      </c>
      <c r="L28" t="s">
        <v>24</v>
      </c>
      <c r="M28" t="s">
        <v>2278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2278</v>
      </c>
      <c r="U28" s="55" t="s">
        <v>279</v>
      </c>
      <c r="V28">
        <v>3</v>
      </c>
    </row>
    <row r="29" spans="1:22" x14ac:dyDescent="0.25">
      <c r="A29" t="s">
        <v>115</v>
      </c>
      <c r="B29" t="s">
        <v>116</v>
      </c>
      <c r="C29">
        <v>30</v>
      </c>
      <c r="D29">
        <v>12</v>
      </c>
      <c r="E29" t="s">
        <v>2279</v>
      </c>
      <c r="F29">
        <v>325</v>
      </c>
      <c r="G29">
        <v>34</v>
      </c>
      <c r="H29" t="s">
        <v>47</v>
      </c>
      <c r="I29" t="s">
        <v>2280</v>
      </c>
      <c r="J29" t="s">
        <v>2281</v>
      </c>
      <c r="K29" t="s">
        <v>2282</v>
      </c>
      <c r="L29" t="s">
        <v>2283</v>
      </c>
      <c r="M29" t="s">
        <v>2284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2284</v>
      </c>
      <c r="U29" s="56" t="s">
        <v>285</v>
      </c>
      <c r="V29">
        <v>3</v>
      </c>
    </row>
    <row r="30" spans="1:22" x14ac:dyDescent="0.25">
      <c r="A30" t="s">
        <v>38</v>
      </c>
      <c r="B30" t="s">
        <v>39</v>
      </c>
      <c r="C30">
        <v>54.5</v>
      </c>
      <c r="D30">
        <v>2</v>
      </c>
      <c r="E30" t="s">
        <v>2285</v>
      </c>
      <c r="F30">
        <v>67</v>
      </c>
      <c r="G30">
        <v>7</v>
      </c>
      <c r="H30" t="s">
        <v>47</v>
      </c>
      <c r="I30" t="s">
        <v>2286</v>
      </c>
      <c r="J30" t="s">
        <v>2287</v>
      </c>
      <c r="K30" t="s">
        <v>2062</v>
      </c>
      <c r="L30" t="s">
        <v>2288</v>
      </c>
      <c r="M30" t="s">
        <v>2289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2289</v>
      </c>
      <c r="U30" s="55" t="s">
        <v>280</v>
      </c>
      <c r="V30">
        <v>2</v>
      </c>
    </row>
    <row r="31" spans="1:22" x14ac:dyDescent="0.25">
      <c r="A31" t="s">
        <v>30</v>
      </c>
      <c r="B31" t="s">
        <v>31</v>
      </c>
      <c r="C31">
        <v>41.5</v>
      </c>
      <c r="D31">
        <v>2</v>
      </c>
      <c r="E31" t="s">
        <v>2290</v>
      </c>
      <c r="F31">
        <v>159</v>
      </c>
      <c r="G31">
        <v>35</v>
      </c>
      <c r="H31" t="s">
        <v>47</v>
      </c>
      <c r="I31" t="s">
        <v>2291</v>
      </c>
      <c r="J31" t="s">
        <v>2292</v>
      </c>
      <c r="K31" t="s">
        <v>1342</v>
      </c>
      <c r="L31" t="s">
        <v>1122</v>
      </c>
      <c r="M31" t="s">
        <v>2293</v>
      </c>
      <c r="N31" t="s">
        <v>23</v>
      </c>
      <c r="O31" t="s">
        <v>53</v>
      </c>
      <c r="P31" t="s">
        <v>54</v>
      </c>
      <c r="Q31" t="s">
        <v>55</v>
      </c>
      <c r="R31" t="s">
        <v>24</v>
      </c>
      <c r="S31" t="s">
        <v>23</v>
      </c>
      <c r="T31" t="s">
        <v>2293</v>
      </c>
      <c r="U31" s="56" t="s">
        <v>286</v>
      </c>
      <c r="V31">
        <v>2</v>
      </c>
    </row>
    <row r="32" spans="1:22" x14ac:dyDescent="0.25">
      <c r="A32" t="s">
        <v>51</v>
      </c>
      <c r="B32" t="s">
        <v>52</v>
      </c>
      <c r="C32">
        <v>63</v>
      </c>
      <c r="D32">
        <v>1</v>
      </c>
      <c r="E32" t="s">
        <v>2290</v>
      </c>
      <c r="F32">
        <v>159</v>
      </c>
      <c r="G32">
        <v>35</v>
      </c>
      <c r="H32" t="s">
        <v>47</v>
      </c>
      <c r="I32" t="s">
        <v>2291</v>
      </c>
      <c r="J32" t="s">
        <v>2292</v>
      </c>
      <c r="K32" t="s">
        <v>1342</v>
      </c>
      <c r="L32" t="s">
        <v>1122</v>
      </c>
      <c r="M32" t="s">
        <v>2293</v>
      </c>
      <c r="N32" t="s">
        <v>23</v>
      </c>
      <c r="O32" t="s">
        <v>53</v>
      </c>
      <c r="P32" t="s">
        <v>54</v>
      </c>
      <c r="Q32" t="s">
        <v>55</v>
      </c>
      <c r="R32" t="s">
        <v>24</v>
      </c>
      <c r="S32" t="s">
        <v>23</v>
      </c>
      <c r="T32" t="s">
        <v>2293</v>
      </c>
      <c r="U32" s="55" t="s">
        <v>30</v>
      </c>
      <c r="V32">
        <v>81</v>
      </c>
    </row>
    <row r="33" spans="1:22" x14ac:dyDescent="0.25">
      <c r="A33" t="s">
        <v>186</v>
      </c>
      <c r="B33" t="s">
        <v>187</v>
      </c>
      <c r="C33">
        <v>59</v>
      </c>
      <c r="D33">
        <v>1</v>
      </c>
      <c r="E33" t="s">
        <v>2294</v>
      </c>
      <c r="F33">
        <v>225</v>
      </c>
      <c r="G33">
        <v>0</v>
      </c>
      <c r="H33" t="s">
        <v>22</v>
      </c>
      <c r="I33" t="s">
        <v>2295</v>
      </c>
      <c r="J33" t="s">
        <v>302</v>
      </c>
      <c r="K33" t="s">
        <v>23</v>
      </c>
      <c r="L33" t="s">
        <v>24</v>
      </c>
      <c r="M33" t="s">
        <v>2296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23</v>
      </c>
      <c r="T33" t="s">
        <v>2293</v>
      </c>
      <c r="U33" s="56" t="s">
        <v>31</v>
      </c>
      <c r="V33">
        <v>81</v>
      </c>
    </row>
    <row r="34" spans="1:22" x14ac:dyDescent="0.25">
      <c r="A34" t="s">
        <v>110</v>
      </c>
      <c r="B34" t="s">
        <v>146</v>
      </c>
      <c r="C34">
        <v>91</v>
      </c>
      <c r="D34">
        <v>1</v>
      </c>
      <c r="E34" t="s">
        <v>2294</v>
      </c>
      <c r="F34">
        <v>225</v>
      </c>
      <c r="G34">
        <v>0</v>
      </c>
      <c r="H34" t="s">
        <v>22</v>
      </c>
      <c r="I34" t="s">
        <v>2295</v>
      </c>
      <c r="J34" t="s">
        <v>302</v>
      </c>
      <c r="K34" t="s">
        <v>23</v>
      </c>
      <c r="L34" t="s">
        <v>24</v>
      </c>
      <c r="M34" t="s">
        <v>2296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23</v>
      </c>
      <c r="T34" t="s">
        <v>2293</v>
      </c>
      <c r="U34" s="55" t="s">
        <v>28</v>
      </c>
      <c r="V34">
        <v>25</v>
      </c>
    </row>
    <row r="35" spans="1:22" x14ac:dyDescent="0.25">
      <c r="A35" t="s">
        <v>42</v>
      </c>
      <c r="B35" t="s">
        <v>43</v>
      </c>
      <c r="C35">
        <v>66.666666666666671</v>
      </c>
      <c r="D35">
        <v>3</v>
      </c>
      <c r="E35" t="s">
        <v>2294</v>
      </c>
      <c r="F35">
        <v>225</v>
      </c>
      <c r="G35">
        <v>0</v>
      </c>
      <c r="H35" t="s">
        <v>22</v>
      </c>
      <c r="I35" t="s">
        <v>2295</v>
      </c>
      <c r="J35" t="s">
        <v>302</v>
      </c>
      <c r="K35" t="s">
        <v>23</v>
      </c>
      <c r="L35" t="s">
        <v>24</v>
      </c>
      <c r="M35" t="s">
        <v>2296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23</v>
      </c>
      <c r="T35" t="s">
        <v>2293</v>
      </c>
      <c r="U35" s="56" t="s">
        <v>29</v>
      </c>
      <c r="V35">
        <v>25</v>
      </c>
    </row>
    <row r="36" spans="1:22" x14ac:dyDescent="0.25">
      <c r="A36" t="s">
        <v>46</v>
      </c>
      <c r="B36" t="s">
        <v>56</v>
      </c>
      <c r="C36">
        <v>85</v>
      </c>
      <c r="D36">
        <v>2</v>
      </c>
      <c r="E36" t="s">
        <v>2297</v>
      </c>
      <c r="F36">
        <v>215</v>
      </c>
      <c r="G36">
        <v>45</v>
      </c>
      <c r="H36" t="s">
        <v>22</v>
      </c>
      <c r="I36" t="s">
        <v>1951</v>
      </c>
      <c r="J36" t="s">
        <v>2298</v>
      </c>
      <c r="K36" t="s">
        <v>1115</v>
      </c>
      <c r="L36" t="s">
        <v>1083</v>
      </c>
      <c r="M36" t="s">
        <v>2299</v>
      </c>
      <c r="N36" t="s">
        <v>23</v>
      </c>
      <c r="O36" t="s">
        <v>53</v>
      </c>
      <c r="P36" t="s">
        <v>54</v>
      </c>
      <c r="Q36" t="s">
        <v>55</v>
      </c>
      <c r="R36" t="s">
        <v>24</v>
      </c>
      <c r="S36" t="s">
        <v>23</v>
      </c>
      <c r="T36" t="s">
        <v>2300</v>
      </c>
      <c r="U36" s="55" t="s">
        <v>115</v>
      </c>
      <c r="V36">
        <v>46</v>
      </c>
    </row>
    <row r="37" spans="1:22" x14ac:dyDescent="0.25">
      <c r="A37" t="s">
        <v>115</v>
      </c>
      <c r="B37" t="s">
        <v>116</v>
      </c>
      <c r="C37">
        <v>27.5</v>
      </c>
      <c r="D37">
        <v>4</v>
      </c>
      <c r="E37" t="s">
        <v>2301</v>
      </c>
      <c r="F37">
        <v>139.22</v>
      </c>
      <c r="G37">
        <v>7</v>
      </c>
      <c r="H37" t="s">
        <v>648</v>
      </c>
      <c r="I37" t="s">
        <v>2302</v>
      </c>
      <c r="J37" t="s">
        <v>2303</v>
      </c>
      <c r="K37" t="s">
        <v>2304</v>
      </c>
      <c r="L37" t="s">
        <v>2305</v>
      </c>
      <c r="M37" t="s">
        <v>2306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2307</v>
      </c>
      <c r="U37" s="56" t="s">
        <v>116</v>
      </c>
      <c r="V37">
        <v>44</v>
      </c>
    </row>
    <row r="38" spans="1:22" x14ac:dyDescent="0.25">
      <c r="A38" t="s">
        <v>142</v>
      </c>
      <c r="B38" t="s">
        <v>1089</v>
      </c>
      <c r="C38">
        <v>14.29</v>
      </c>
      <c r="D38">
        <v>5</v>
      </c>
      <c r="E38" t="s">
        <v>2308</v>
      </c>
      <c r="F38">
        <v>167.45</v>
      </c>
      <c r="G38">
        <v>96</v>
      </c>
      <c r="H38" t="s">
        <v>648</v>
      </c>
      <c r="I38" t="s">
        <v>2309</v>
      </c>
      <c r="J38" t="s">
        <v>2310</v>
      </c>
      <c r="K38" t="s">
        <v>2311</v>
      </c>
      <c r="L38" t="s">
        <v>2312</v>
      </c>
      <c r="M38" t="s">
        <v>2313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2313</v>
      </c>
      <c r="U38" s="56" t="s">
        <v>339</v>
      </c>
      <c r="V38">
        <v>2</v>
      </c>
    </row>
    <row r="39" spans="1:22" x14ac:dyDescent="0.25">
      <c r="A39" t="s">
        <v>115</v>
      </c>
      <c r="B39" t="s">
        <v>116</v>
      </c>
      <c r="C39">
        <v>45</v>
      </c>
      <c r="D39">
        <v>2</v>
      </c>
      <c r="E39" t="s">
        <v>2314</v>
      </c>
      <c r="F39">
        <v>128</v>
      </c>
      <c r="G39">
        <v>38</v>
      </c>
      <c r="H39" t="s">
        <v>22</v>
      </c>
      <c r="I39" t="s">
        <v>2315</v>
      </c>
      <c r="J39" t="s">
        <v>2316</v>
      </c>
      <c r="K39" t="s">
        <v>2224</v>
      </c>
      <c r="L39" t="s">
        <v>2317</v>
      </c>
      <c r="M39" t="s">
        <v>2318</v>
      </c>
      <c r="N39" t="s">
        <v>23</v>
      </c>
      <c r="O39" t="s">
        <v>53</v>
      </c>
      <c r="P39" t="s">
        <v>54</v>
      </c>
      <c r="Q39" t="s">
        <v>55</v>
      </c>
      <c r="R39" t="s">
        <v>24</v>
      </c>
      <c r="S39" t="s">
        <v>23</v>
      </c>
      <c r="T39" t="s">
        <v>2318</v>
      </c>
      <c r="U39" s="55" t="s">
        <v>51</v>
      </c>
      <c r="V39">
        <v>1</v>
      </c>
    </row>
    <row r="40" spans="1:22" x14ac:dyDescent="0.25">
      <c r="A40" t="s">
        <v>186</v>
      </c>
      <c r="B40" t="s">
        <v>187</v>
      </c>
      <c r="C40">
        <v>65</v>
      </c>
      <c r="D40">
        <v>4</v>
      </c>
      <c r="E40" t="s">
        <v>2319</v>
      </c>
      <c r="F40">
        <v>156</v>
      </c>
      <c r="G40">
        <v>0</v>
      </c>
      <c r="H40" t="s">
        <v>631</v>
      </c>
      <c r="I40" t="s">
        <v>2320</v>
      </c>
      <c r="J40" t="s">
        <v>334</v>
      </c>
      <c r="K40" t="s">
        <v>23</v>
      </c>
      <c r="L40" t="s">
        <v>24</v>
      </c>
      <c r="M40" t="s">
        <v>2321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2321</v>
      </c>
      <c r="U40" s="56" t="s">
        <v>52</v>
      </c>
      <c r="V40">
        <v>1</v>
      </c>
    </row>
    <row r="41" spans="1:22" x14ac:dyDescent="0.25">
      <c r="A41" t="s">
        <v>186</v>
      </c>
      <c r="B41" t="s">
        <v>187</v>
      </c>
      <c r="C41">
        <v>65</v>
      </c>
      <c r="D41">
        <v>3</v>
      </c>
      <c r="E41" t="s">
        <v>2322</v>
      </c>
      <c r="F41">
        <v>156</v>
      </c>
      <c r="G41">
        <v>0</v>
      </c>
      <c r="H41" t="s">
        <v>631</v>
      </c>
      <c r="I41" t="s">
        <v>2323</v>
      </c>
      <c r="J41" t="s">
        <v>361</v>
      </c>
      <c r="K41" t="s">
        <v>23</v>
      </c>
      <c r="L41" t="s">
        <v>24</v>
      </c>
      <c r="M41" t="s">
        <v>2324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2324</v>
      </c>
      <c r="U41" s="55" t="s">
        <v>689</v>
      </c>
      <c r="V41">
        <v>32</v>
      </c>
    </row>
    <row r="42" spans="1:22" x14ac:dyDescent="0.25">
      <c r="A42" t="s">
        <v>30</v>
      </c>
      <c r="B42" t="s">
        <v>31</v>
      </c>
      <c r="C42">
        <v>65</v>
      </c>
      <c r="D42">
        <v>1</v>
      </c>
      <c r="E42" t="s">
        <v>2322</v>
      </c>
      <c r="F42">
        <v>156</v>
      </c>
      <c r="G42">
        <v>0</v>
      </c>
      <c r="H42" t="s">
        <v>631</v>
      </c>
      <c r="I42" t="s">
        <v>2323</v>
      </c>
      <c r="J42" t="s">
        <v>361</v>
      </c>
      <c r="K42" t="s">
        <v>23</v>
      </c>
      <c r="L42" t="s">
        <v>24</v>
      </c>
      <c r="M42" t="s">
        <v>2324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2324</v>
      </c>
      <c r="U42" s="56" t="s">
        <v>690</v>
      </c>
      <c r="V42">
        <v>32</v>
      </c>
    </row>
    <row r="43" spans="1:22" x14ac:dyDescent="0.25">
      <c r="A43" t="s">
        <v>30</v>
      </c>
      <c r="B43" t="s">
        <v>31</v>
      </c>
      <c r="C43">
        <v>60</v>
      </c>
      <c r="D43">
        <v>6</v>
      </c>
      <c r="E43" t="s">
        <v>2325</v>
      </c>
      <c r="F43">
        <v>249</v>
      </c>
      <c r="G43">
        <v>0</v>
      </c>
      <c r="H43" t="s">
        <v>631</v>
      </c>
      <c r="I43" t="s">
        <v>2326</v>
      </c>
      <c r="J43" t="s">
        <v>311</v>
      </c>
      <c r="K43" t="s">
        <v>23</v>
      </c>
      <c r="L43" t="s">
        <v>24</v>
      </c>
      <c r="M43" t="s">
        <v>2327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2327</v>
      </c>
      <c r="U43" s="55" t="s">
        <v>709</v>
      </c>
      <c r="V43">
        <v>6</v>
      </c>
    </row>
    <row r="44" spans="1:22" x14ac:dyDescent="0.25">
      <c r="A44" t="s">
        <v>30</v>
      </c>
      <c r="B44" t="s">
        <v>31</v>
      </c>
      <c r="C44">
        <v>65</v>
      </c>
      <c r="D44">
        <v>1</v>
      </c>
      <c r="E44" t="s">
        <v>2325</v>
      </c>
      <c r="F44">
        <v>249</v>
      </c>
      <c r="G44">
        <v>0</v>
      </c>
      <c r="H44" t="s">
        <v>631</v>
      </c>
      <c r="I44" t="s">
        <v>2326</v>
      </c>
      <c r="J44" t="s">
        <v>311</v>
      </c>
      <c r="K44" t="s">
        <v>23</v>
      </c>
      <c r="L44" t="s">
        <v>24</v>
      </c>
      <c r="M44" t="s">
        <v>2327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2327</v>
      </c>
      <c r="U44" s="56" t="s">
        <v>710</v>
      </c>
      <c r="V44">
        <v>6</v>
      </c>
    </row>
    <row r="45" spans="1:22" x14ac:dyDescent="0.25">
      <c r="A45" t="s">
        <v>280</v>
      </c>
      <c r="B45" t="s">
        <v>286</v>
      </c>
      <c r="C45">
        <v>139</v>
      </c>
      <c r="D45">
        <v>1</v>
      </c>
      <c r="E45" t="s">
        <v>2328</v>
      </c>
      <c r="F45">
        <v>105</v>
      </c>
      <c r="G45">
        <v>0</v>
      </c>
      <c r="H45" t="s">
        <v>631</v>
      </c>
      <c r="I45" t="s">
        <v>2329</v>
      </c>
      <c r="J45" t="s">
        <v>334</v>
      </c>
      <c r="K45" t="s">
        <v>23</v>
      </c>
      <c r="L45" t="s">
        <v>24</v>
      </c>
      <c r="M45" t="s">
        <v>2330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2330</v>
      </c>
      <c r="U45" s="55" t="s">
        <v>142</v>
      </c>
      <c r="V45">
        <v>5</v>
      </c>
    </row>
    <row r="46" spans="1:22" x14ac:dyDescent="0.25">
      <c r="A46" t="s">
        <v>150</v>
      </c>
      <c r="B46" t="s">
        <v>151</v>
      </c>
      <c r="C46">
        <v>65</v>
      </c>
      <c r="D46">
        <v>1</v>
      </c>
      <c r="E46" t="s">
        <v>2331</v>
      </c>
      <c r="F46">
        <v>199</v>
      </c>
      <c r="G46">
        <v>0</v>
      </c>
      <c r="H46" t="s">
        <v>47</v>
      </c>
      <c r="I46" t="s">
        <v>2332</v>
      </c>
      <c r="J46" t="s">
        <v>2333</v>
      </c>
      <c r="K46" t="s">
        <v>2334</v>
      </c>
      <c r="L46" t="s">
        <v>2335</v>
      </c>
      <c r="M46" t="s">
        <v>2336</v>
      </c>
      <c r="N46" t="s">
        <v>711</v>
      </c>
      <c r="O46" t="s">
        <v>634</v>
      </c>
      <c r="P46" t="s">
        <v>1763</v>
      </c>
      <c r="Q46" t="s">
        <v>27</v>
      </c>
      <c r="R46" t="s">
        <v>24</v>
      </c>
      <c r="S46" t="s">
        <v>23</v>
      </c>
      <c r="T46" t="s">
        <v>2336</v>
      </c>
      <c r="U46" s="56" t="s">
        <v>1089</v>
      </c>
      <c r="V46">
        <v>5</v>
      </c>
    </row>
    <row r="47" spans="1:22" x14ac:dyDescent="0.25">
      <c r="A47" t="s">
        <v>152</v>
      </c>
      <c r="B47" t="s">
        <v>153</v>
      </c>
      <c r="C47">
        <v>65</v>
      </c>
      <c r="D47">
        <v>1</v>
      </c>
      <c r="E47" t="s">
        <v>2331</v>
      </c>
      <c r="F47">
        <v>199</v>
      </c>
      <c r="G47">
        <v>0</v>
      </c>
      <c r="H47" t="s">
        <v>47</v>
      </c>
      <c r="I47" t="s">
        <v>2332</v>
      </c>
      <c r="J47" t="s">
        <v>2333</v>
      </c>
      <c r="K47" t="s">
        <v>2334</v>
      </c>
      <c r="L47" t="s">
        <v>2335</v>
      </c>
      <c r="M47" t="s">
        <v>2336</v>
      </c>
      <c r="N47" t="s">
        <v>711</v>
      </c>
      <c r="O47" t="s">
        <v>634</v>
      </c>
      <c r="P47" t="s">
        <v>1763</v>
      </c>
      <c r="Q47" t="s">
        <v>27</v>
      </c>
      <c r="R47" t="s">
        <v>24</v>
      </c>
      <c r="S47" t="s">
        <v>23</v>
      </c>
      <c r="T47" t="s">
        <v>2336</v>
      </c>
      <c r="U47" s="55" t="s">
        <v>658</v>
      </c>
      <c r="V47">
        <v>633</v>
      </c>
    </row>
    <row r="48" spans="1:22" x14ac:dyDescent="0.25">
      <c r="A48" t="s">
        <v>36</v>
      </c>
      <c r="B48" t="s">
        <v>37</v>
      </c>
      <c r="C48">
        <v>65</v>
      </c>
      <c r="D48">
        <v>1</v>
      </c>
      <c r="E48" t="s">
        <v>2331</v>
      </c>
      <c r="F48">
        <v>199</v>
      </c>
      <c r="G48">
        <v>0</v>
      </c>
      <c r="H48" t="s">
        <v>47</v>
      </c>
      <c r="I48" t="s">
        <v>2332</v>
      </c>
      <c r="J48" t="s">
        <v>2333</v>
      </c>
      <c r="K48" t="s">
        <v>2334</v>
      </c>
      <c r="L48" t="s">
        <v>2335</v>
      </c>
      <c r="M48" t="s">
        <v>2336</v>
      </c>
      <c r="N48" t="s">
        <v>711</v>
      </c>
      <c r="O48" t="s">
        <v>634</v>
      </c>
      <c r="P48" t="s">
        <v>1763</v>
      </c>
      <c r="Q48" t="s">
        <v>27</v>
      </c>
      <c r="R48" t="s">
        <v>24</v>
      </c>
      <c r="S48" t="s">
        <v>23</v>
      </c>
      <c r="T48" t="s">
        <v>2336</v>
      </c>
    </row>
    <row r="49" spans="1:20" x14ac:dyDescent="0.25">
      <c r="A49" t="s">
        <v>38</v>
      </c>
      <c r="B49" t="s">
        <v>39</v>
      </c>
      <c r="C49">
        <v>65</v>
      </c>
      <c r="D49">
        <v>1</v>
      </c>
      <c r="E49" t="s">
        <v>2331</v>
      </c>
      <c r="F49">
        <v>199</v>
      </c>
      <c r="G49">
        <v>0</v>
      </c>
      <c r="H49" t="s">
        <v>47</v>
      </c>
      <c r="I49" t="s">
        <v>2332</v>
      </c>
      <c r="J49" t="s">
        <v>2333</v>
      </c>
      <c r="K49" t="s">
        <v>2334</v>
      </c>
      <c r="L49" t="s">
        <v>2335</v>
      </c>
      <c r="M49" t="s">
        <v>2336</v>
      </c>
      <c r="N49" t="s">
        <v>711</v>
      </c>
      <c r="O49" t="s">
        <v>634</v>
      </c>
      <c r="P49" t="s">
        <v>1763</v>
      </c>
      <c r="Q49" t="s">
        <v>27</v>
      </c>
      <c r="R49" t="s">
        <v>24</v>
      </c>
      <c r="S49" t="s">
        <v>23</v>
      </c>
      <c r="T49" t="s">
        <v>2336</v>
      </c>
    </row>
    <row r="50" spans="1:20" x14ac:dyDescent="0.25">
      <c r="A50" t="s">
        <v>30</v>
      </c>
      <c r="B50" t="s">
        <v>31</v>
      </c>
      <c r="C50">
        <v>60</v>
      </c>
      <c r="D50">
        <v>6</v>
      </c>
      <c r="E50" t="s">
        <v>2337</v>
      </c>
      <c r="F50">
        <v>210</v>
      </c>
      <c r="G50">
        <v>0</v>
      </c>
      <c r="H50" t="s">
        <v>631</v>
      </c>
      <c r="I50" t="s">
        <v>2338</v>
      </c>
      <c r="J50" t="s">
        <v>2339</v>
      </c>
      <c r="K50" t="s">
        <v>23</v>
      </c>
      <c r="L50" t="s">
        <v>24</v>
      </c>
      <c r="M50" t="s">
        <v>2340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23</v>
      </c>
      <c r="T50" t="s">
        <v>2340</v>
      </c>
    </row>
    <row r="51" spans="1:20" x14ac:dyDescent="0.25">
      <c r="A51" t="s">
        <v>28</v>
      </c>
      <c r="B51" t="s">
        <v>29</v>
      </c>
      <c r="C51">
        <v>65</v>
      </c>
      <c r="D51">
        <v>10</v>
      </c>
      <c r="E51" t="s">
        <v>2341</v>
      </c>
      <c r="F51">
        <v>454</v>
      </c>
      <c r="G51">
        <v>64</v>
      </c>
      <c r="H51" t="s">
        <v>631</v>
      </c>
      <c r="I51" t="s">
        <v>2342</v>
      </c>
      <c r="J51" t="s">
        <v>325</v>
      </c>
      <c r="K51" t="s">
        <v>23</v>
      </c>
      <c r="L51" t="s">
        <v>24</v>
      </c>
      <c r="M51" t="s">
        <v>2343</v>
      </c>
      <c r="N51" t="s">
        <v>23</v>
      </c>
      <c r="O51" t="s">
        <v>32</v>
      </c>
      <c r="P51" t="s">
        <v>26</v>
      </c>
      <c r="Q51" t="s">
        <v>33</v>
      </c>
      <c r="R51" t="s">
        <v>24</v>
      </c>
      <c r="S51" t="s">
        <v>23</v>
      </c>
      <c r="T51" t="s">
        <v>2343</v>
      </c>
    </row>
    <row r="52" spans="1:20" x14ac:dyDescent="0.25">
      <c r="A52" t="s">
        <v>422</v>
      </c>
      <c r="B52" t="s">
        <v>423</v>
      </c>
      <c r="C52">
        <v>78</v>
      </c>
      <c r="D52">
        <v>1</v>
      </c>
      <c r="E52" t="s">
        <v>2344</v>
      </c>
      <c r="F52">
        <v>213</v>
      </c>
      <c r="G52">
        <v>45</v>
      </c>
      <c r="H52" t="s">
        <v>47</v>
      </c>
      <c r="I52" t="s">
        <v>2345</v>
      </c>
      <c r="J52" t="s">
        <v>2346</v>
      </c>
      <c r="K52" t="s">
        <v>2347</v>
      </c>
      <c r="L52" t="s">
        <v>2348</v>
      </c>
      <c r="M52" t="s">
        <v>2349</v>
      </c>
      <c r="N52" t="s">
        <v>23</v>
      </c>
      <c r="O52" t="s">
        <v>53</v>
      </c>
      <c r="P52" t="s">
        <v>54</v>
      </c>
      <c r="Q52" t="s">
        <v>55</v>
      </c>
      <c r="R52" t="s">
        <v>24</v>
      </c>
      <c r="S52" t="s">
        <v>23</v>
      </c>
      <c r="T52" t="s">
        <v>2350</v>
      </c>
    </row>
    <row r="53" spans="1:20" x14ac:dyDescent="0.25">
      <c r="A53" t="s">
        <v>30</v>
      </c>
      <c r="B53" t="s">
        <v>31</v>
      </c>
      <c r="C53">
        <v>42</v>
      </c>
      <c r="D53">
        <v>1</v>
      </c>
      <c r="E53" t="s">
        <v>2344</v>
      </c>
      <c r="F53">
        <v>213</v>
      </c>
      <c r="G53">
        <v>45</v>
      </c>
      <c r="H53" t="s">
        <v>47</v>
      </c>
      <c r="I53" t="s">
        <v>2345</v>
      </c>
      <c r="J53" t="s">
        <v>2346</v>
      </c>
      <c r="K53" t="s">
        <v>2347</v>
      </c>
      <c r="L53" t="s">
        <v>2348</v>
      </c>
      <c r="M53" t="s">
        <v>2349</v>
      </c>
      <c r="N53" t="s">
        <v>23</v>
      </c>
      <c r="O53" t="s">
        <v>53</v>
      </c>
      <c r="P53" t="s">
        <v>54</v>
      </c>
      <c r="Q53" t="s">
        <v>55</v>
      </c>
      <c r="R53" t="s">
        <v>24</v>
      </c>
      <c r="S53" t="s">
        <v>23</v>
      </c>
      <c r="T53" t="s">
        <v>2350</v>
      </c>
    </row>
    <row r="54" spans="1:20" x14ac:dyDescent="0.25">
      <c r="A54" t="s">
        <v>46</v>
      </c>
      <c r="B54" t="s">
        <v>56</v>
      </c>
      <c r="C54">
        <v>78</v>
      </c>
      <c r="D54">
        <v>1</v>
      </c>
      <c r="E54" t="s">
        <v>2344</v>
      </c>
      <c r="F54">
        <v>213</v>
      </c>
      <c r="G54">
        <v>45</v>
      </c>
      <c r="H54" t="s">
        <v>47</v>
      </c>
      <c r="I54" t="s">
        <v>2345</v>
      </c>
      <c r="J54" t="s">
        <v>2346</v>
      </c>
      <c r="K54" t="s">
        <v>2347</v>
      </c>
      <c r="L54" t="s">
        <v>2348</v>
      </c>
      <c r="M54" t="s">
        <v>2349</v>
      </c>
      <c r="N54" t="s">
        <v>23</v>
      </c>
      <c r="O54" t="s">
        <v>53</v>
      </c>
      <c r="P54" t="s">
        <v>54</v>
      </c>
      <c r="Q54" t="s">
        <v>55</v>
      </c>
      <c r="R54" t="s">
        <v>24</v>
      </c>
      <c r="S54" t="s">
        <v>23</v>
      </c>
      <c r="T54" t="s">
        <v>2350</v>
      </c>
    </row>
    <row r="55" spans="1:20" x14ac:dyDescent="0.25">
      <c r="A55" t="s">
        <v>152</v>
      </c>
      <c r="B55" t="s">
        <v>153</v>
      </c>
      <c r="C55">
        <v>65</v>
      </c>
      <c r="D55">
        <v>1</v>
      </c>
      <c r="E55" t="s">
        <v>2351</v>
      </c>
      <c r="F55">
        <v>199</v>
      </c>
      <c r="G55">
        <v>0</v>
      </c>
      <c r="H55" t="s">
        <v>47</v>
      </c>
      <c r="I55" t="s">
        <v>2352</v>
      </c>
      <c r="J55" t="s">
        <v>2353</v>
      </c>
      <c r="K55" t="s">
        <v>2354</v>
      </c>
      <c r="L55" t="s">
        <v>2355</v>
      </c>
      <c r="M55" t="s">
        <v>2349</v>
      </c>
      <c r="N55" t="s">
        <v>711</v>
      </c>
      <c r="O55" t="s">
        <v>634</v>
      </c>
      <c r="P55" t="s">
        <v>635</v>
      </c>
      <c r="Q55" t="s">
        <v>636</v>
      </c>
      <c r="R55" t="s">
        <v>24</v>
      </c>
      <c r="S55" t="s">
        <v>23</v>
      </c>
      <c r="T55" t="s">
        <v>2350</v>
      </c>
    </row>
    <row r="56" spans="1:20" x14ac:dyDescent="0.25">
      <c r="A56" t="s">
        <v>150</v>
      </c>
      <c r="B56" t="s">
        <v>151</v>
      </c>
      <c r="C56">
        <v>65</v>
      </c>
      <c r="D56">
        <v>1</v>
      </c>
      <c r="E56" t="s">
        <v>2351</v>
      </c>
      <c r="F56">
        <v>199</v>
      </c>
      <c r="G56">
        <v>0</v>
      </c>
      <c r="H56" t="s">
        <v>47</v>
      </c>
      <c r="I56" t="s">
        <v>2352</v>
      </c>
      <c r="J56" t="s">
        <v>2353</v>
      </c>
      <c r="K56" t="s">
        <v>2354</v>
      </c>
      <c r="L56" t="s">
        <v>2355</v>
      </c>
      <c r="M56" t="s">
        <v>2349</v>
      </c>
      <c r="N56" t="s">
        <v>711</v>
      </c>
      <c r="O56" t="s">
        <v>634</v>
      </c>
      <c r="P56" t="s">
        <v>635</v>
      </c>
      <c r="Q56" t="s">
        <v>636</v>
      </c>
      <c r="R56" t="s">
        <v>24</v>
      </c>
      <c r="S56" t="s">
        <v>23</v>
      </c>
      <c r="T56" t="s">
        <v>2350</v>
      </c>
    </row>
    <row r="57" spans="1:20" x14ac:dyDescent="0.25">
      <c r="A57" t="s">
        <v>36</v>
      </c>
      <c r="B57" t="s">
        <v>37</v>
      </c>
      <c r="C57">
        <v>65</v>
      </c>
      <c r="D57">
        <v>1</v>
      </c>
      <c r="E57" t="s">
        <v>2351</v>
      </c>
      <c r="F57">
        <v>199</v>
      </c>
      <c r="G57">
        <v>0</v>
      </c>
      <c r="H57" t="s">
        <v>47</v>
      </c>
      <c r="I57" t="s">
        <v>2352</v>
      </c>
      <c r="J57" t="s">
        <v>2353</v>
      </c>
      <c r="K57" t="s">
        <v>2354</v>
      </c>
      <c r="L57" t="s">
        <v>2355</v>
      </c>
      <c r="M57" t="s">
        <v>2349</v>
      </c>
      <c r="N57" t="s">
        <v>711</v>
      </c>
      <c r="O57" t="s">
        <v>634</v>
      </c>
      <c r="P57" t="s">
        <v>635</v>
      </c>
      <c r="Q57" t="s">
        <v>636</v>
      </c>
      <c r="R57" t="s">
        <v>24</v>
      </c>
      <c r="S57" t="s">
        <v>23</v>
      </c>
      <c r="T57" t="s">
        <v>2350</v>
      </c>
    </row>
    <row r="58" spans="1:20" x14ac:dyDescent="0.25">
      <c r="A58" t="s">
        <v>38</v>
      </c>
      <c r="B58" t="s">
        <v>39</v>
      </c>
      <c r="C58">
        <v>65</v>
      </c>
      <c r="D58">
        <v>1</v>
      </c>
      <c r="E58" t="s">
        <v>2351</v>
      </c>
      <c r="F58">
        <v>199</v>
      </c>
      <c r="G58">
        <v>0</v>
      </c>
      <c r="H58" t="s">
        <v>47</v>
      </c>
      <c r="I58" t="s">
        <v>2352</v>
      </c>
      <c r="J58" t="s">
        <v>2353</v>
      </c>
      <c r="K58" t="s">
        <v>2354</v>
      </c>
      <c r="L58" t="s">
        <v>2355</v>
      </c>
      <c r="M58" t="s">
        <v>2349</v>
      </c>
      <c r="N58" t="s">
        <v>711</v>
      </c>
      <c r="O58" t="s">
        <v>634</v>
      </c>
      <c r="P58" t="s">
        <v>635</v>
      </c>
      <c r="Q58" t="s">
        <v>636</v>
      </c>
      <c r="R58" t="s">
        <v>24</v>
      </c>
      <c r="S58" t="s">
        <v>23</v>
      </c>
      <c r="T58" t="s">
        <v>2350</v>
      </c>
    </row>
    <row r="59" spans="1:20" x14ac:dyDescent="0.25">
      <c r="A59" t="s">
        <v>709</v>
      </c>
      <c r="B59" t="s">
        <v>710</v>
      </c>
      <c r="C59">
        <v>0</v>
      </c>
      <c r="D59">
        <v>1</v>
      </c>
      <c r="E59" t="s">
        <v>2356</v>
      </c>
      <c r="F59">
        <v>217</v>
      </c>
      <c r="G59">
        <v>0</v>
      </c>
      <c r="H59" t="s">
        <v>631</v>
      </c>
      <c r="I59" t="s">
        <v>2357</v>
      </c>
      <c r="J59" t="s">
        <v>334</v>
      </c>
      <c r="K59" t="s">
        <v>23</v>
      </c>
      <c r="L59" t="s">
        <v>24</v>
      </c>
      <c r="M59" t="s">
        <v>2358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2358</v>
      </c>
    </row>
    <row r="60" spans="1:20" x14ac:dyDescent="0.25">
      <c r="A60" t="s">
        <v>110</v>
      </c>
      <c r="B60" t="s">
        <v>146</v>
      </c>
      <c r="C60">
        <v>120</v>
      </c>
      <c r="D60">
        <v>1</v>
      </c>
      <c r="E60" t="s">
        <v>2356</v>
      </c>
      <c r="F60">
        <v>217</v>
      </c>
      <c r="G60">
        <v>0</v>
      </c>
      <c r="H60" t="s">
        <v>631</v>
      </c>
      <c r="I60" t="s">
        <v>2357</v>
      </c>
      <c r="J60" t="s">
        <v>334</v>
      </c>
      <c r="K60" t="s">
        <v>23</v>
      </c>
      <c r="L60" t="s">
        <v>24</v>
      </c>
      <c r="M60" t="s">
        <v>2358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2358</v>
      </c>
    </row>
    <row r="61" spans="1:20" x14ac:dyDescent="0.25">
      <c r="A61" t="s">
        <v>28</v>
      </c>
      <c r="B61" t="s">
        <v>29</v>
      </c>
      <c r="C61">
        <v>65</v>
      </c>
      <c r="D61">
        <v>1</v>
      </c>
      <c r="E61" t="s">
        <v>2356</v>
      </c>
      <c r="F61">
        <v>217</v>
      </c>
      <c r="G61">
        <v>0</v>
      </c>
      <c r="H61" t="s">
        <v>631</v>
      </c>
      <c r="I61" t="s">
        <v>2357</v>
      </c>
      <c r="J61" t="s">
        <v>334</v>
      </c>
      <c r="K61" t="s">
        <v>23</v>
      </c>
      <c r="L61" t="s">
        <v>24</v>
      </c>
      <c r="M61" t="s">
        <v>2358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2358</v>
      </c>
    </row>
    <row r="62" spans="1:20" x14ac:dyDescent="0.25">
      <c r="A62" t="s">
        <v>186</v>
      </c>
      <c r="B62" t="s">
        <v>187</v>
      </c>
      <c r="C62">
        <v>65</v>
      </c>
      <c r="D62">
        <v>1</v>
      </c>
      <c r="E62" t="s">
        <v>2356</v>
      </c>
      <c r="F62">
        <v>217</v>
      </c>
      <c r="G62">
        <v>0</v>
      </c>
      <c r="H62" t="s">
        <v>631</v>
      </c>
      <c r="I62" t="s">
        <v>2357</v>
      </c>
      <c r="J62" t="s">
        <v>334</v>
      </c>
      <c r="K62" t="s">
        <v>23</v>
      </c>
      <c r="L62" t="s">
        <v>24</v>
      </c>
      <c r="M62" t="s">
        <v>2358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2358</v>
      </c>
    </row>
    <row r="63" spans="1:20" x14ac:dyDescent="0.25">
      <c r="A63" t="s">
        <v>30</v>
      </c>
      <c r="B63" t="s">
        <v>31</v>
      </c>
      <c r="C63">
        <v>65</v>
      </c>
      <c r="D63">
        <v>1</v>
      </c>
      <c r="E63" t="s">
        <v>2356</v>
      </c>
      <c r="F63">
        <v>217</v>
      </c>
      <c r="G63">
        <v>0</v>
      </c>
      <c r="H63" t="s">
        <v>631</v>
      </c>
      <c r="I63" t="s">
        <v>2357</v>
      </c>
      <c r="J63" t="s">
        <v>334</v>
      </c>
      <c r="K63" t="s">
        <v>23</v>
      </c>
      <c r="L63" t="s">
        <v>24</v>
      </c>
      <c r="M63" t="s">
        <v>2358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2358</v>
      </c>
    </row>
    <row r="64" spans="1:20" x14ac:dyDescent="0.25">
      <c r="A64" t="s">
        <v>115</v>
      </c>
      <c r="B64" t="s">
        <v>116</v>
      </c>
      <c r="C64">
        <v>27.5</v>
      </c>
      <c r="D64">
        <v>4</v>
      </c>
      <c r="E64" t="s">
        <v>2359</v>
      </c>
      <c r="F64">
        <v>169</v>
      </c>
      <c r="G64">
        <v>29</v>
      </c>
      <c r="H64" t="s">
        <v>47</v>
      </c>
      <c r="I64" t="s">
        <v>2360</v>
      </c>
      <c r="J64" t="s">
        <v>2361</v>
      </c>
      <c r="K64" t="s">
        <v>2189</v>
      </c>
      <c r="L64" t="s">
        <v>1545</v>
      </c>
      <c r="M64" t="s">
        <v>2362</v>
      </c>
      <c r="N64" t="s">
        <v>23</v>
      </c>
      <c r="O64" t="s">
        <v>53</v>
      </c>
      <c r="P64" t="s">
        <v>54</v>
      </c>
      <c r="Q64" t="s">
        <v>55</v>
      </c>
      <c r="R64" t="s">
        <v>24</v>
      </c>
      <c r="S64" t="s">
        <v>23</v>
      </c>
      <c r="T64" t="s">
        <v>2363</v>
      </c>
    </row>
    <row r="65" spans="1:20" x14ac:dyDescent="0.25">
      <c r="A65" t="s">
        <v>30</v>
      </c>
      <c r="B65" t="s">
        <v>31</v>
      </c>
      <c r="C65">
        <v>60</v>
      </c>
      <c r="D65">
        <v>3</v>
      </c>
      <c r="E65" t="s">
        <v>2364</v>
      </c>
      <c r="F65">
        <v>111</v>
      </c>
      <c r="G65">
        <v>6</v>
      </c>
      <c r="H65" t="s">
        <v>631</v>
      </c>
      <c r="I65" t="s">
        <v>2365</v>
      </c>
      <c r="J65" t="s">
        <v>311</v>
      </c>
      <c r="K65" t="s">
        <v>23</v>
      </c>
      <c r="L65" t="s">
        <v>24</v>
      </c>
      <c r="M65" t="s">
        <v>2366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2366</v>
      </c>
    </row>
    <row r="66" spans="1:20" x14ac:dyDescent="0.25">
      <c r="A66" t="s">
        <v>46</v>
      </c>
      <c r="B66" t="s">
        <v>1105</v>
      </c>
      <c r="C66">
        <v>65.45</v>
      </c>
      <c r="D66">
        <v>1</v>
      </c>
      <c r="E66" t="s">
        <v>2367</v>
      </c>
      <c r="F66">
        <v>65.45</v>
      </c>
      <c r="G66">
        <v>0</v>
      </c>
      <c r="H66" t="s">
        <v>47</v>
      </c>
      <c r="I66" t="s">
        <v>2368</v>
      </c>
      <c r="J66" t="s">
        <v>2369</v>
      </c>
      <c r="K66" t="s">
        <v>2370</v>
      </c>
      <c r="L66" t="s">
        <v>2371</v>
      </c>
      <c r="M66" t="s">
        <v>2366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2366</v>
      </c>
    </row>
    <row r="67" spans="1:20" x14ac:dyDescent="0.25">
      <c r="A67" t="s">
        <v>186</v>
      </c>
      <c r="B67" t="s">
        <v>187</v>
      </c>
      <c r="C67">
        <v>65</v>
      </c>
      <c r="D67">
        <v>3</v>
      </c>
      <c r="E67" t="s">
        <v>2372</v>
      </c>
      <c r="F67">
        <v>123</v>
      </c>
      <c r="G67">
        <v>6</v>
      </c>
      <c r="H67" t="s">
        <v>631</v>
      </c>
      <c r="I67" t="s">
        <v>2373</v>
      </c>
      <c r="J67" t="s">
        <v>2374</v>
      </c>
      <c r="K67" t="s">
        <v>23</v>
      </c>
      <c r="L67" t="s">
        <v>24</v>
      </c>
      <c r="M67" t="s">
        <v>2375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2375</v>
      </c>
    </row>
    <row r="68" spans="1:20" x14ac:dyDescent="0.25">
      <c r="A68" t="s">
        <v>139</v>
      </c>
      <c r="B68" t="s">
        <v>1958</v>
      </c>
      <c r="C68">
        <v>69.75</v>
      </c>
      <c r="D68">
        <v>1</v>
      </c>
      <c r="E68" t="s">
        <v>2376</v>
      </c>
      <c r="F68">
        <v>69.75</v>
      </c>
      <c r="G68">
        <v>0</v>
      </c>
      <c r="H68" t="s">
        <v>47</v>
      </c>
      <c r="I68" t="s">
        <v>2377</v>
      </c>
      <c r="J68" t="s">
        <v>2378</v>
      </c>
      <c r="K68" t="s">
        <v>1446</v>
      </c>
      <c r="L68" t="s">
        <v>2379</v>
      </c>
      <c r="M68" t="s">
        <v>2380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23</v>
      </c>
      <c r="T68" t="s">
        <v>2381</v>
      </c>
    </row>
    <row r="69" spans="1:20" x14ac:dyDescent="0.25">
      <c r="A69" t="s">
        <v>689</v>
      </c>
      <c r="B69" t="s">
        <v>690</v>
      </c>
      <c r="C69">
        <v>25</v>
      </c>
      <c r="D69">
        <v>8</v>
      </c>
      <c r="E69" t="s">
        <v>2382</v>
      </c>
      <c r="F69">
        <v>204</v>
      </c>
      <c r="G69">
        <v>0</v>
      </c>
      <c r="H69" t="s">
        <v>631</v>
      </c>
      <c r="I69" t="s">
        <v>1987</v>
      </c>
      <c r="J69" t="s">
        <v>309</v>
      </c>
      <c r="K69" t="s">
        <v>23</v>
      </c>
      <c r="L69" t="s">
        <v>24</v>
      </c>
      <c r="M69" t="s">
        <v>2383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23</v>
      </c>
      <c r="T69" t="s">
        <v>2384</v>
      </c>
    </row>
    <row r="70" spans="1:20" x14ac:dyDescent="0.25">
      <c r="A70" t="s">
        <v>115</v>
      </c>
      <c r="B70" t="s">
        <v>339</v>
      </c>
      <c r="C70">
        <v>39.6</v>
      </c>
      <c r="D70">
        <v>1</v>
      </c>
      <c r="E70" t="s">
        <v>2385</v>
      </c>
      <c r="F70">
        <v>39.6</v>
      </c>
      <c r="G70">
        <v>0</v>
      </c>
      <c r="H70" t="s">
        <v>647</v>
      </c>
      <c r="I70" t="s">
        <v>924</v>
      </c>
      <c r="J70" t="s">
        <v>925</v>
      </c>
      <c r="K70" t="s">
        <v>708</v>
      </c>
      <c r="L70" t="s">
        <v>926</v>
      </c>
      <c r="M70" t="s">
        <v>2386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2386</v>
      </c>
    </row>
    <row r="71" spans="1:20" x14ac:dyDescent="0.25">
      <c r="A71" t="s">
        <v>115</v>
      </c>
      <c r="B71" t="s">
        <v>339</v>
      </c>
      <c r="C71">
        <v>39.6</v>
      </c>
      <c r="D71">
        <v>1</v>
      </c>
      <c r="E71" t="s">
        <v>2387</v>
      </c>
      <c r="F71">
        <v>39.6</v>
      </c>
      <c r="G71">
        <v>0</v>
      </c>
      <c r="H71" t="s">
        <v>729</v>
      </c>
      <c r="I71" t="s">
        <v>924</v>
      </c>
      <c r="J71" t="s">
        <v>925</v>
      </c>
      <c r="K71" t="s">
        <v>708</v>
      </c>
      <c r="L71" t="s">
        <v>926</v>
      </c>
      <c r="M71" t="s">
        <v>2386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23</v>
      </c>
      <c r="T71" t="s">
        <v>2386</v>
      </c>
    </row>
    <row r="72" spans="1:20" x14ac:dyDescent="0.25">
      <c r="A72" t="s">
        <v>30</v>
      </c>
      <c r="B72" t="s">
        <v>31</v>
      </c>
      <c r="C72">
        <v>60</v>
      </c>
      <c r="D72">
        <v>6</v>
      </c>
      <c r="E72" t="s">
        <v>2388</v>
      </c>
      <c r="F72">
        <v>210</v>
      </c>
      <c r="G72">
        <v>0</v>
      </c>
      <c r="H72" t="s">
        <v>631</v>
      </c>
      <c r="I72" t="s">
        <v>2389</v>
      </c>
      <c r="J72" t="s">
        <v>338</v>
      </c>
      <c r="K72" t="s">
        <v>23</v>
      </c>
      <c r="L72" t="s">
        <v>24</v>
      </c>
      <c r="M72" t="s">
        <v>2390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2390</v>
      </c>
    </row>
    <row r="73" spans="1:20" x14ac:dyDescent="0.25">
      <c r="A73" t="s">
        <v>46</v>
      </c>
      <c r="B73" t="s">
        <v>56</v>
      </c>
      <c r="C73">
        <v>100</v>
      </c>
      <c r="D73">
        <v>6</v>
      </c>
      <c r="E73" t="s">
        <v>2391</v>
      </c>
      <c r="F73">
        <v>500</v>
      </c>
      <c r="G73">
        <v>0</v>
      </c>
      <c r="H73" t="s">
        <v>47</v>
      </c>
      <c r="I73" t="s">
        <v>2392</v>
      </c>
      <c r="J73" t="s">
        <v>2393</v>
      </c>
      <c r="K73" t="s">
        <v>2394</v>
      </c>
      <c r="L73" t="s">
        <v>2395</v>
      </c>
      <c r="M73" t="s">
        <v>2396</v>
      </c>
      <c r="N73" t="s">
        <v>711</v>
      </c>
      <c r="O73" t="s">
        <v>1298</v>
      </c>
      <c r="P73" t="s">
        <v>635</v>
      </c>
      <c r="Q73" t="s">
        <v>636</v>
      </c>
      <c r="R73" t="s">
        <v>24</v>
      </c>
      <c r="S73" t="s">
        <v>23</v>
      </c>
      <c r="T73" t="s">
        <v>2397</v>
      </c>
    </row>
    <row r="74" spans="1:20" x14ac:dyDescent="0.25">
      <c r="A74" t="s">
        <v>28</v>
      </c>
      <c r="B74" t="s">
        <v>29</v>
      </c>
      <c r="C74">
        <v>65</v>
      </c>
      <c r="D74">
        <v>4</v>
      </c>
      <c r="E74" t="s">
        <v>2398</v>
      </c>
      <c r="F74">
        <v>156</v>
      </c>
      <c r="G74">
        <v>0</v>
      </c>
      <c r="H74" t="s">
        <v>631</v>
      </c>
      <c r="I74" t="s">
        <v>2399</v>
      </c>
      <c r="J74" t="s">
        <v>329</v>
      </c>
      <c r="K74" t="s">
        <v>23</v>
      </c>
      <c r="L74" t="s">
        <v>24</v>
      </c>
      <c r="M74" t="s">
        <v>2400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2401</v>
      </c>
    </row>
    <row r="75" spans="1:20" x14ac:dyDescent="0.25">
      <c r="A75" t="s">
        <v>150</v>
      </c>
      <c r="B75" t="s">
        <v>151</v>
      </c>
      <c r="C75">
        <v>65</v>
      </c>
      <c r="D75">
        <v>1</v>
      </c>
      <c r="E75" t="s">
        <v>2402</v>
      </c>
      <c r="F75">
        <v>199</v>
      </c>
      <c r="G75">
        <v>0</v>
      </c>
      <c r="H75" t="s">
        <v>47</v>
      </c>
      <c r="I75" t="s">
        <v>2403</v>
      </c>
      <c r="J75" t="s">
        <v>2404</v>
      </c>
      <c r="K75" t="s">
        <v>1321</v>
      </c>
      <c r="L75" t="s">
        <v>2405</v>
      </c>
      <c r="M75" t="s">
        <v>2406</v>
      </c>
      <c r="N75" t="s">
        <v>711</v>
      </c>
      <c r="O75" t="s">
        <v>1298</v>
      </c>
      <c r="P75" t="s">
        <v>1763</v>
      </c>
      <c r="Q75" t="s">
        <v>636</v>
      </c>
      <c r="R75" t="s">
        <v>24</v>
      </c>
      <c r="S75" t="s">
        <v>23</v>
      </c>
      <c r="T75" t="s">
        <v>2407</v>
      </c>
    </row>
    <row r="76" spans="1:20" x14ac:dyDescent="0.25">
      <c r="A76" t="s">
        <v>152</v>
      </c>
      <c r="B76" t="s">
        <v>153</v>
      </c>
      <c r="C76">
        <v>65</v>
      </c>
      <c r="D76">
        <v>1</v>
      </c>
      <c r="E76" t="s">
        <v>2402</v>
      </c>
      <c r="F76">
        <v>199</v>
      </c>
      <c r="G76">
        <v>0</v>
      </c>
      <c r="H76" t="s">
        <v>47</v>
      </c>
      <c r="I76" t="s">
        <v>2403</v>
      </c>
      <c r="J76" t="s">
        <v>2404</v>
      </c>
      <c r="K76" t="s">
        <v>1321</v>
      </c>
      <c r="L76" t="s">
        <v>2405</v>
      </c>
      <c r="M76" t="s">
        <v>2406</v>
      </c>
      <c r="N76" t="s">
        <v>711</v>
      </c>
      <c r="O76" t="s">
        <v>1298</v>
      </c>
      <c r="P76" t="s">
        <v>1763</v>
      </c>
      <c r="Q76" t="s">
        <v>636</v>
      </c>
      <c r="R76" t="s">
        <v>24</v>
      </c>
      <c r="S76" t="s">
        <v>23</v>
      </c>
      <c r="T76" t="s">
        <v>2407</v>
      </c>
    </row>
    <row r="77" spans="1:20" x14ac:dyDescent="0.25">
      <c r="A77" t="s">
        <v>36</v>
      </c>
      <c r="B77" t="s">
        <v>37</v>
      </c>
      <c r="C77">
        <v>65</v>
      </c>
      <c r="D77">
        <v>1</v>
      </c>
      <c r="E77" t="s">
        <v>2402</v>
      </c>
      <c r="F77">
        <v>199</v>
      </c>
      <c r="G77">
        <v>0</v>
      </c>
      <c r="H77" t="s">
        <v>47</v>
      </c>
      <c r="I77" t="s">
        <v>2403</v>
      </c>
      <c r="J77" t="s">
        <v>2404</v>
      </c>
      <c r="K77" t="s">
        <v>1321</v>
      </c>
      <c r="L77" t="s">
        <v>2405</v>
      </c>
      <c r="M77" t="s">
        <v>2406</v>
      </c>
      <c r="N77" t="s">
        <v>711</v>
      </c>
      <c r="O77" t="s">
        <v>1298</v>
      </c>
      <c r="P77" t="s">
        <v>1763</v>
      </c>
      <c r="Q77" t="s">
        <v>636</v>
      </c>
      <c r="R77" t="s">
        <v>24</v>
      </c>
      <c r="S77" t="s">
        <v>23</v>
      </c>
      <c r="T77" t="s">
        <v>2407</v>
      </c>
    </row>
    <row r="78" spans="1:20" x14ac:dyDescent="0.25">
      <c r="A78" t="s">
        <v>38</v>
      </c>
      <c r="B78" t="s">
        <v>39</v>
      </c>
      <c r="C78">
        <v>65</v>
      </c>
      <c r="D78">
        <v>1</v>
      </c>
      <c r="E78" t="s">
        <v>2402</v>
      </c>
      <c r="F78">
        <v>199</v>
      </c>
      <c r="G78">
        <v>0</v>
      </c>
      <c r="H78" t="s">
        <v>47</v>
      </c>
      <c r="I78" t="s">
        <v>2403</v>
      </c>
      <c r="J78" t="s">
        <v>2404</v>
      </c>
      <c r="K78" t="s">
        <v>1321</v>
      </c>
      <c r="L78" t="s">
        <v>2405</v>
      </c>
      <c r="M78" t="s">
        <v>2406</v>
      </c>
      <c r="N78" t="s">
        <v>711</v>
      </c>
      <c r="O78" t="s">
        <v>1298</v>
      </c>
      <c r="P78" t="s">
        <v>1763</v>
      </c>
      <c r="Q78" t="s">
        <v>636</v>
      </c>
      <c r="R78" t="s">
        <v>24</v>
      </c>
      <c r="S78" t="s">
        <v>23</v>
      </c>
      <c r="T78" t="s">
        <v>2407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2408</v>
      </c>
      <c r="F79">
        <v>220</v>
      </c>
      <c r="G79">
        <v>0</v>
      </c>
      <c r="H79" t="s">
        <v>631</v>
      </c>
      <c r="I79" t="s">
        <v>2409</v>
      </c>
      <c r="J79" t="s">
        <v>353</v>
      </c>
      <c r="K79" t="s">
        <v>23</v>
      </c>
      <c r="L79" t="s">
        <v>24</v>
      </c>
      <c r="M79" t="s">
        <v>2410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23</v>
      </c>
      <c r="T79" t="s">
        <v>2410</v>
      </c>
    </row>
    <row r="80" spans="1:20" x14ac:dyDescent="0.25">
      <c r="A80" t="s">
        <v>46</v>
      </c>
      <c r="B80" t="s">
        <v>56</v>
      </c>
      <c r="C80">
        <v>66.333333333333329</v>
      </c>
      <c r="D80">
        <v>3</v>
      </c>
      <c r="E80" t="s">
        <v>2411</v>
      </c>
      <c r="F80">
        <v>239</v>
      </c>
      <c r="G80">
        <v>35</v>
      </c>
      <c r="H80" t="s">
        <v>47</v>
      </c>
      <c r="I80" t="s">
        <v>2412</v>
      </c>
      <c r="J80" t="s">
        <v>2413</v>
      </c>
      <c r="K80" t="s">
        <v>707</v>
      </c>
      <c r="L80" t="s">
        <v>347</v>
      </c>
      <c r="M80" t="s">
        <v>2414</v>
      </c>
      <c r="N80" t="s">
        <v>23</v>
      </c>
      <c r="O80" t="s">
        <v>53</v>
      </c>
      <c r="P80" t="s">
        <v>54</v>
      </c>
      <c r="Q80" t="s">
        <v>55</v>
      </c>
      <c r="R80" t="s">
        <v>24</v>
      </c>
      <c r="S80" t="s">
        <v>23</v>
      </c>
      <c r="T80" t="s">
        <v>2415</v>
      </c>
    </row>
    <row r="81" spans="1:20" x14ac:dyDescent="0.25">
      <c r="A81" t="s">
        <v>150</v>
      </c>
      <c r="B81" t="s">
        <v>151</v>
      </c>
      <c r="C81">
        <v>65</v>
      </c>
      <c r="D81">
        <v>1</v>
      </c>
      <c r="E81" t="s">
        <v>2416</v>
      </c>
      <c r="F81">
        <v>199</v>
      </c>
      <c r="G81">
        <v>0</v>
      </c>
      <c r="H81" t="s">
        <v>47</v>
      </c>
      <c r="I81" t="s">
        <v>2417</v>
      </c>
      <c r="J81" t="s">
        <v>2418</v>
      </c>
      <c r="K81" t="s">
        <v>2419</v>
      </c>
      <c r="L81" t="s">
        <v>2420</v>
      </c>
      <c r="M81" t="s">
        <v>2421</v>
      </c>
      <c r="N81" t="s">
        <v>711</v>
      </c>
      <c r="O81" t="s">
        <v>1298</v>
      </c>
      <c r="P81" t="s">
        <v>1763</v>
      </c>
      <c r="Q81" t="s">
        <v>636</v>
      </c>
      <c r="R81" t="s">
        <v>2422</v>
      </c>
      <c r="S81" t="s">
        <v>23</v>
      </c>
      <c r="T81" t="s">
        <v>2423</v>
      </c>
    </row>
    <row r="82" spans="1:20" x14ac:dyDescent="0.25">
      <c r="A82" t="s">
        <v>152</v>
      </c>
      <c r="B82" t="s">
        <v>153</v>
      </c>
      <c r="C82">
        <v>65</v>
      </c>
      <c r="D82">
        <v>1</v>
      </c>
      <c r="E82" t="s">
        <v>2416</v>
      </c>
      <c r="F82">
        <v>199</v>
      </c>
      <c r="G82">
        <v>0</v>
      </c>
      <c r="H82" t="s">
        <v>47</v>
      </c>
      <c r="I82" t="s">
        <v>2417</v>
      </c>
      <c r="J82" t="s">
        <v>2418</v>
      </c>
      <c r="K82" t="s">
        <v>2419</v>
      </c>
      <c r="L82" t="s">
        <v>2420</v>
      </c>
      <c r="M82" t="s">
        <v>2421</v>
      </c>
      <c r="N82" t="s">
        <v>711</v>
      </c>
      <c r="O82" t="s">
        <v>1298</v>
      </c>
      <c r="P82" t="s">
        <v>1763</v>
      </c>
      <c r="Q82" t="s">
        <v>636</v>
      </c>
      <c r="R82" t="s">
        <v>2422</v>
      </c>
      <c r="S82" t="s">
        <v>23</v>
      </c>
      <c r="T82" t="s">
        <v>2423</v>
      </c>
    </row>
    <row r="83" spans="1:20" x14ac:dyDescent="0.25">
      <c r="A83" t="s">
        <v>36</v>
      </c>
      <c r="B83" t="s">
        <v>37</v>
      </c>
      <c r="C83">
        <v>65</v>
      </c>
      <c r="D83">
        <v>1</v>
      </c>
      <c r="E83" t="s">
        <v>2416</v>
      </c>
      <c r="F83">
        <v>199</v>
      </c>
      <c r="G83">
        <v>0</v>
      </c>
      <c r="H83" t="s">
        <v>47</v>
      </c>
      <c r="I83" t="s">
        <v>2417</v>
      </c>
      <c r="J83" t="s">
        <v>2418</v>
      </c>
      <c r="K83" t="s">
        <v>2419</v>
      </c>
      <c r="L83" t="s">
        <v>2420</v>
      </c>
      <c r="M83" t="s">
        <v>2421</v>
      </c>
      <c r="N83" t="s">
        <v>711</v>
      </c>
      <c r="O83" t="s">
        <v>1298</v>
      </c>
      <c r="P83" t="s">
        <v>1763</v>
      </c>
      <c r="Q83" t="s">
        <v>636</v>
      </c>
      <c r="R83" t="s">
        <v>2422</v>
      </c>
      <c r="S83" t="s">
        <v>23</v>
      </c>
      <c r="T83" t="s">
        <v>2423</v>
      </c>
    </row>
    <row r="84" spans="1:20" x14ac:dyDescent="0.25">
      <c r="A84" t="s">
        <v>38</v>
      </c>
      <c r="B84" t="s">
        <v>39</v>
      </c>
      <c r="C84">
        <v>65</v>
      </c>
      <c r="D84">
        <v>1</v>
      </c>
      <c r="E84" t="s">
        <v>2416</v>
      </c>
      <c r="F84">
        <v>199</v>
      </c>
      <c r="G84">
        <v>0</v>
      </c>
      <c r="H84" t="s">
        <v>47</v>
      </c>
      <c r="I84" t="s">
        <v>2417</v>
      </c>
      <c r="J84" t="s">
        <v>2418</v>
      </c>
      <c r="K84" t="s">
        <v>2419</v>
      </c>
      <c r="L84" t="s">
        <v>2420</v>
      </c>
      <c r="M84" t="s">
        <v>2421</v>
      </c>
      <c r="N84" t="s">
        <v>711</v>
      </c>
      <c r="O84" t="s">
        <v>1298</v>
      </c>
      <c r="P84" t="s">
        <v>1763</v>
      </c>
      <c r="Q84" t="s">
        <v>636</v>
      </c>
      <c r="R84" t="s">
        <v>2422</v>
      </c>
      <c r="S84" t="s">
        <v>23</v>
      </c>
      <c r="T84" t="s">
        <v>2423</v>
      </c>
    </row>
    <row r="85" spans="1:20" x14ac:dyDescent="0.25">
      <c r="A85" t="s">
        <v>28</v>
      </c>
      <c r="B85" t="s">
        <v>29</v>
      </c>
      <c r="C85">
        <v>65</v>
      </c>
      <c r="D85">
        <v>8</v>
      </c>
      <c r="E85" t="s">
        <v>2424</v>
      </c>
      <c r="F85">
        <v>312</v>
      </c>
      <c r="G85">
        <v>0</v>
      </c>
      <c r="H85" t="s">
        <v>631</v>
      </c>
      <c r="I85" t="s">
        <v>1285</v>
      </c>
      <c r="J85" t="s">
        <v>306</v>
      </c>
      <c r="K85" t="s">
        <v>23</v>
      </c>
      <c r="L85" t="s">
        <v>24</v>
      </c>
      <c r="M85" t="s">
        <v>2425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2425</v>
      </c>
    </row>
    <row r="86" spans="1:20" x14ac:dyDescent="0.25">
      <c r="A86" t="s">
        <v>139</v>
      </c>
      <c r="B86" t="s">
        <v>112</v>
      </c>
      <c r="C86">
        <v>83.333333333333329</v>
      </c>
      <c r="D86">
        <v>3</v>
      </c>
      <c r="E86" t="s">
        <v>2426</v>
      </c>
      <c r="F86">
        <v>170.12</v>
      </c>
      <c r="G86">
        <v>19</v>
      </c>
      <c r="H86" t="s">
        <v>47</v>
      </c>
      <c r="I86" t="s">
        <v>2377</v>
      </c>
      <c r="J86" t="s">
        <v>2427</v>
      </c>
      <c r="K86" t="s">
        <v>1446</v>
      </c>
      <c r="L86" t="s">
        <v>2379</v>
      </c>
      <c r="M86" t="s">
        <v>2425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23</v>
      </c>
      <c r="T86" t="s">
        <v>2425</v>
      </c>
    </row>
    <row r="87" spans="1:20" x14ac:dyDescent="0.25">
      <c r="A87" t="s">
        <v>30</v>
      </c>
      <c r="B87" t="s">
        <v>31</v>
      </c>
      <c r="C87">
        <v>60</v>
      </c>
      <c r="D87">
        <v>3</v>
      </c>
      <c r="E87" t="s">
        <v>2428</v>
      </c>
      <c r="F87">
        <v>183</v>
      </c>
      <c r="G87">
        <v>0</v>
      </c>
      <c r="H87" t="s">
        <v>631</v>
      </c>
      <c r="I87" t="s">
        <v>2429</v>
      </c>
      <c r="J87" t="s">
        <v>335</v>
      </c>
      <c r="K87" t="s">
        <v>23</v>
      </c>
      <c r="L87" t="s">
        <v>24</v>
      </c>
      <c r="M87" t="s">
        <v>2425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2425</v>
      </c>
    </row>
    <row r="88" spans="1:20" x14ac:dyDescent="0.25">
      <c r="A88" t="s">
        <v>186</v>
      </c>
      <c r="B88" t="s">
        <v>187</v>
      </c>
      <c r="C88">
        <v>65</v>
      </c>
      <c r="D88">
        <v>1</v>
      </c>
      <c r="E88" t="s">
        <v>2428</v>
      </c>
      <c r="F88">
        <v>183</v>
      </c>
      <c r="G88">
        <v>0</v>
      </c>
      <c r="H88" t="s">
        <v>631</v>
      </c>
      <c r="I88" t="s">
        <v>2429</v>
      </c>
      <c r="J88" t="s">
        <v>335</v>
      </c>
      <c r="K88" t="s">
        <v>23</v>
      </c>
      <c r="L88" t="s">
        <v>24</v>
      </c>
      <c r="M88" t="s">
        <v>2425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2425</v>
      </c>
    </row>
    <row r="89" spans="1:20" x14ac:dyDescent="0.25">
      <c r="A89" t="s">
        <v>28</v>
      </c>
      <c r="B89" t="s">
        <v>29</v>
      </c>
      <c r="C89">
        <v>65</v>
      </c>
      <c r="D89">
        <v>1</v>
      </c>
      <c r="E89" t="s">
        <v>2428</v>
      </c>
      <c r="F89">
        <v>183</v>
      </c>
      <c r="G89">
        <v>0</v>
      </c>
      <c r="H89" t="s">
        <v>631</v>
      </c>
      <c r="I89" t="s">
        <v>2429</v>
      </c>
      <c r="J89" t="s">
        <v>335</v>
      </c>
      <c r="K89" t="s">
        <v>23</v>
      </c>
      <c r="L89" t="s">
        <v>24</v>
      </c>
      <c r="M89" t="s">
        <v>2425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2425</v>
      </c>
    </row>
    <row r="90" spans="1:20" x14ac:dyDescent="0.25">
      <c r="A90" t="s">
        <v>139</v>
      </c>
      <c r="B90" t="s">
        <v>1958</v>
      </c>
      <c r="C90">
        <v>69.75</v>
      </c>
      <c r="D90">
        <v>1</v>
      </c>
      <c r="E90" t="s">
        <v>2430</v>
      </c>
      <c r="F90">
        <v>69.75</v>
      </c>
      <c r="G90">
        <v>0</v>
      </c>
      <c r="H90" t="s">
        <v>47</v>
      </c>
      <c r="I90" t="s">
        <v>2377</v>
      </c>
      <c r="J90" t="s">
        <v>2427</v>
      </c>
      <c r="K90" t="s">
        <v>1446</v>
      </c>
      <c r="L90" t="s">
        <v>2379</v>
      </c>
      <c r="M90" t="s">
        <v>2431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23</v>
      </c>
      <c r="T90" t="s">
        <v>2431</v>
      </c>
    </row>
    <row r="91" spans="1:20" x14ac:dyDescent="0.25">
      <c r="A91" t="s">
        <v>150</v>
      </c>
      <c r="B91" t="s">
        <v>151</v>
      </c>
      <c r="C91">
        <v>65</v>
      </c>
      <c r="D91">
        <v>2</v>
      </c>
      <c r="E91" t="s">
        <v>2432</v>
      </c>
      <c r="F91">
        <v>398</v>
      </c>
      <c r="G91">
        <v>0</v>
      </c>
      <c r="H91" t="s">
        <v>47</v>
      </c>
      <c r="I91" t="s">
        <v>2433</v>
      </c>
      <c r="J91" t="s">
        <v>2434</v>
      </c>
      <c r="K91" t="s">
        <v>1109</v>
      </c>
      <c r="L91" t="s">
        <v>2435</v>
      </c>
      <c r="M91" t="s">
        <v>2436</v>
      </c>
      <c r="N91" t="s">
        <v>711</v>
      </c>
      <c r="O91" t="s">
        <v>1298</v>
      </c>
      <c r="P91" t="s">
        <v>1763</v>
      </c>
      <c r="Q91" t="s">
        <v>636</v>
      </c>
      <c r="R91" t="s">
        <v>24</v>
      </c>
      <c r="S91" t="s">
        <v>23</v>
      </c>
      <c r="T91" t="s">
        <v>2437</v>
      </c>
    </row>
    <row r="92" spans="1:20" x14ac:dyDescent="0.25">
      <c r="A92" t="s">
        <v>152</v>
      </c>
      <c r="B92" t="s">
        <v>153</v>
      </c>
      <c r="C92">
        <v>65</v>
      </c>
      <c r="D92">
        <v>2</v>
      </c>
      <c r="E92" t="s">
        <v>2432</v>
      </c>
      <c r="F92">
        <v>398</v>
      </c>
      <c r="G92">
        <v>0</v>
      </c>
      <c r="H92" t="s">
        <v>47</v>
      </c>
      <c r="I92" t="s">
        <v>2433</v>
      </c>
      <c r="J92" t="s">
        <v>2434</v>
      </c>
      <c r="K92" t="s">
        <v>1109</v>
      </c>
      <c r="L92" t="s">
        <v>2435</v>
      </c>
      <c r="M92" t="s">
        <v>2436</v>
      </c>
      <c r="N92" t="s">
        <v>711</v>
      </c>
      <c r="O92" t="s">
        <v>1298</v>
      </c>
      <c r="P92" t="s">
        <v>1763</v>
      </c>
      <c r="Q92" t="s">
        <v>636</v>
      </c>
      <c r="R92" t="s">
        <v>24</v>
      </c>
      <c r="S92" t="s">
        <v>23</v>
      </c>
      <c r="T92" t="s">
        <v>2437</v>
      </c>
    </row>
    <row r="93" spans="1:20" x14ac:dyDescent="0.25">
      <c r="A93" t="s">
        <v>36</v>
      </c>
      <c r="B93" t="s">
        <v>37</v>
      </c>
      <c r="C93">
        <v>65</v>
      </c>
      <c r="D93">
        <v>2</v>
      </c>
      <c r="E93" t="s">
        <v>2432</v>
      </c>
      <c r="F93">
        <v>398</v>
      </c>
      <c r="G93">
        <v>0</v>
      </c>
      <c r="H93" t="s">
        <v>47</v>
      </c>
      <c r="I93" t="s">
        <v>2433</v>
      </c>
      <c r="J93" t="s">
        <v>2434</v>
      </c>
      <c r="K93" t="s">
        <v>1109</v>
      </c>
      <c r="L93" t="s">
        <v>2435</v>
      </c>
      <c r="M93" t="s">
        <v>2436</v>
      </c>
      <c r="N93" t="s">
        <v>711</v>
      </c>
      <c r="O93" t="s">
        <v>1298</v>
      </c>
      <c r="P93" t="s">
        <v>1763</v>
      </c>
      <c r="Q93" t="s">
        <v>636</v>
      </c>
      <c r="R93" t="s">
        <v>24</v>
      </c>
      <c r="S93" t="s">
        <v>23</v>
      </c>
      <c r="T93" t="s">
        <v>2437</v>
      </c>
    </row>
    <row r="94" spans="1:20" x14ac:dyDescent="0.25">
      <c r="A94" t="s">
        <v>38</v>
      </c>
      <c r="B94" t="s">
        <v>39</v>
      </c>
      <c r="C94">
        <v>65</v>
      </c>
      <c r="D94">
        <v>2</v>
      </c>
      <c r="E94" t="s">
        <v>2432</v>
      </c>
      <c r="F94">
        <v>398</v>
      </c>
      <c r="G94">
        <v>0</v>
      </c>
      <c r="H94" t="s">
        <v>47</v>
      </c>
      <c r="I94" t="s">
        <v>2433</v>
      </c>
      <c r="J94" t="s">
        <v>2434</v>
      </c>
      <c r="K94" t="s">
        <v>1109</v>
      </c>
      <c r="L94" t="s">
        <v>2435</v>
      </c>
      <c r="M94" t="s">
        <v>2436</v>
      </c>
      <c r="N94" t="s">
        <v>711</v>
      </c>
      <c r="O94" t="s">
        <v>1298</v>
      </c>
      <c r="P94" t="s">
        <v>1763</v>
      </c>
      <c r="Q94" t="s">
        <v>636</v>
      </c>
      <c r="R94" t="s">
        <v>24</v>
      </c>
      <c r="S94" t="s">
        <v>23</v>
      </c>
      <c r="T94" t="s">
        <v>2437</v>
      </c>
    </row>
    <row r="95" spans="1:20" x14ac:dyDescent="0.25">
      <c r="A95" t="s">
        <v>150</v>
      </c>
      <c r="B95" t="s">
        <v>151</v>
      </c>
      <c r="C95">
        <v>65</v>
      </c>
      <c r="D95">
        <v>2</v>
      </c>
      <c r="E95" t="s">
        <v>2438</v>
      </c>
      <c r="F95">
        <v>398</v>
      </c>
      <c r="G95">
        <v>0</v>
      </c>
      <c r="H95" t="s">
        <v>47</v>
      </c>
      <c r="I95" t="s">
        <v>2439</v>
      </c>
      <c r="J95" t="s">
        <v>2440</v>
      </c>
      <c r="K95" t="s">
        <v>2441</v>
      </c>
      <c r="L95" t="s">
        <v>2442</v>
      </c>
      <c r="M95" t="s">
        <v>2443</v>
      </c>
      <c r="N95" t="s">
        <v>711</v>
      </c>
      <c r="O95" t="s">
        <v>634</v>
      </c>
      <c r="P95" t="s">
        <v>635</v>
      </c>
      <c r="Q95" t="s">
        <v>27</v>
      </c>
      <c r="R95" t="s">
        <v>24</v>
      </c>
      <c r="S95" t="s">
        <v>23</v>
      </c>
      <c r="T95" t="s">
        <v>2443</v>
      </c>
    </row>
    <row r="96" spans="1:20" x14ac:dyDescent="0.25">
      <c r="A96" t="s">
        <v>152</v>
      </c>
      <c r="B96" t="s">
        <v>153</v>
      </c>
      <c r="C96">
        <v>65</v>
      </c>
      <c r="D96">
        <v>2</v>
      </c>
      <c r="E96" t="s">
        <v>2438</v>
      </c>
      <c r="F96">
        <v>398</v>
      </c>
      <c r="G96">
        <v>0</v>
      </c>
      <c r="H96" t="s">
        <v>47</v>
      </c>
      <c r="I96" t="s">
        <v>2439</v>
      </c>
      <c r="J96" t="s">
        <v>2440</v>
      </c>
      <c r="K96" t="s">
        <v>2441</v>
      </c>
      <c r="L96" t="s">
        <v>2442</v>
      </c>
      <c r="M96" t="s">
        <v>2443</v>
      </c>
      <c r="N96" t="s">
        <v>711</v>
      </c>
      <c r="O96" t="s">
        <v>634</v>
      </c>
      <c r="P96" t="s">
        <v>635</v>
      </c>
      <c r="Q96" t="s">
        <v>27</v>
      </c>
      <c r="R96" t="s">
        <v>24</v>
      </c>
      <c r="S96" t="s">
        <v>23</v>
      </c>
      <c r="T96" t="s">
        <v>2443</v>
      </c>
    </row>
    <row r="97" spans="1:20" x14ac:dyDescent="0.25">
      <c r="A97" t="s">
        <v>36</v>
      </c>
      <c r="B97" t="s">
        <v>37</v>
      </c>
      <c r="C97">
        <v>65</v>
      </c>
      <c r="D97">
        <v>2</v>
      </c>
      <c r="E97" t="s">
        <v>2438</v>
      </c>
      <c r="F97">
        <v>398</v>
      </c>
      <c r="G97">
        <v>0</v>
      </c>
      <c r="H97" t="s">
        <v>47</v>
      </c>
      <c r="I97" t="s">
        <v>2439</v>
      </c>
      <c r="J97" t="s">
        <v>2440</v>
      </c>
      <c r="K97" t="s">
        <v>2441</v>
      </c>
      <c r="L97" t="s">
        <v>2442</v>
      </c>
      <c r="M97" t="s">
        <v>2443</v>
      </c>
      <c r="N97" t="s">
        <v>711</v>
      </c>
      <c r="O97" t="s">
        <v>634</v>
      </c>
      <c r="P97" t="s">
        <v>635</v>
      </c>
      <c r="Q97" t="s">
        <v>27</v>
      </c>
      <c r="R97" t="s">
        <v>24</v>
      </c>
      <c r="S97" t="s">
        <v>23</v>
      </c>
      <c r="T97" t="s">
        <v>2443</v>
      </c>
    </row>
    <row r="98" spans="1:20" x14ac:dyDescent="0.25">
      <c r="A98" t="s">
        <v>38</v>
      </c>
      <c r="B98" t="s">
        <v>39</v>
      </c>
      <c r="C98">
        <v>65</v>
      </c>
      <c r="D98">
        <v>2</v>
      </c>
      <c r="E98" t="s">
        <v>2438</v>
      </c>
      <c r="F98">
        <v>398</v>
      </c>
      <c r="G98">
        <v>0</v>
      </c>
      <c r="H98" t="s">
        <v>47</v>
      </c>
      <c r="I98" t="s">
        <v>2439</v>
      </c>
      <c r="J98" t="s">
        <v>2440</v>
      </c>
      <c r="K98" t="s">
        <v>2441</v>
      </c>
      <c r="L98" t="s">
        <v>2442</v>
      </c>
      <c r="M98" t="s">
        <v>2443</v>
      </c>
      <c r="N98" t="s">
        <v>711</v>
      </c>
      <c r="O98" t="s">
        <v>634</v>
      </c>
      <c r="P98" t="s">
        <v>635</v>
      </c>
      <c r="Q98" t="s">
        <v>27</v>
      </c>
      <c r="R98" t="s">
        <v>24</v>
      </c>
      <c r="S98" t="s">
        <v>23</v>
      </c>
      <c r="T98" t="s">
        <v>2443</v>
      </c>
    </row>
    <row r="99" spans="1:20" x14ac:dyDescent="0.25">
      <c r="A99" t="s">
        <v>150</v>
      </c>
      <c r="B99" t="s">
        <v>151</v>
      </c>
      <c r="C99">
        <v>65</v>
      </c>
      <c r="D99">
        <v>1</v>
      </c>
      <c r="E99" t="s">
        <v>2444</v>
      </c>
      <c r="F99">
        <v>199</v>
      </c>
      <c r="G99">
        <v>0</v>
      </c>
      <c r="H99" t="s">
        <v>47</v>
      </c>
      <c r="I99" t="s">
        <v>2445</v>
      </c>
      <c r="J99" t="s">
        <v>2446</v>
      </c>
      <c r="K99" t="s">
        <v>2447</v>
      </c>
      <c r="L99" t="s">
        <v>2448</v>
      </c>
      <c r="M99" t="s">
        <v>2449</v>
      </c>
      <c r="N99" t="s">
        <v>711</v>
      </c>
      <c r="O99" t="s">
        <v>634</v>
      </c>
      <c r="P99" t="s">
        <v>1763</v>
      </c>
      <c r="Q99" t="s">
        <v>27</v>
      </c>
      <c r="R99" t="s">
        <v>24</v>
      </c>
      <c r="S99" t="s">
        <v>23</v>
      </c>
      <c r="T99" t="s">
        <v>2449</v>
      </c>
    </row>
    <row r="100" spans="1:20" x14ac:dyDescent="0.25">
      <c r="A100" t="s">
        <v>152</v>
      </c>
      <c r="B100" t="s">
        <v>153</v>
      </c>
      <c r="C100">
        <v>65</v>
      </c>
      <c r="D100">
        <v>1</v>
      </c>
      <c r="E100" t="s">
        <v>2444</v>
      </c>
      <c r="F100">
        <v>199</v>
      </c>
      <c r="G100">
        <v>0</v>
      </c>
      <c r="H100" t="s">
        <v>47</v>
      </c>
      <c r="I100" t="s">
        <v>2445</v>
      </c>
      <c r="J100" t="s">
        <v>2446</v>
      </c>
      <c r="K100" t="s">
        <v>2447</v>
      </c>
      <c r="L100" t="s">
        <v>2448</v>
      </c>
      <c r="M100" t="s">
        <v>2449</v>
      </c>
      <c r="N100" t="s">
        <v>711</v>
      </c>
      <c r="O100" t="s">
        <v>634</v>
      </c>
      <c r="P100" t="s">
        <v>1763</v>
      </c>
      <c r="Q100" t="s">
        <v>27</v>
      </c>
      <c r="R100" t="s">
        <v>24</v>
      </c>
      <c r="S100" t="s">
        <v>23</v>
      </c>
      <c r="T100" t="s">
        <v>2449</v>
      </c>
    </row>
    <row r="101" spans="1:20" x14ac:dyDescent="0.25">
      <c r="A101" t="s">
        <v>36</v>
      </c>
      <c r="B101" t="s">
        <v>37</v>
      </c>
      <c r="C101">
        <v>65</v>
      </c>
      <c r="D101">
        <v>1</v>
      </c>
      <c r="E101" t="s">
        <v>2444</v>
      </c>
      <c r="F101">
        <v>199</v>
      </c>
      <c r="G101">
        <v>0</v>
      </c>
      <c r="H101" t="s">
        <v>47</v>
      </c>
      <c r="I101" t="s">
        <v>2445</v>
      </c>
      <c r="J101" t="s">
        <v>2446</v>
      </c>
      <c r="K101" t="s">
        <v>2447</v>
      </c>
      <c r="L101" t="s">
        <v>2448</v>
      </c>
      <c r="M101" t="s">
        <v>2449</v>
      </c>
      <c r="N101" t="s">
        <v>711</v>
      </c>
      <c r="O101" t="s">
        <v>634</v>
      </c>
      <c r="P101" t="s">
        <v>1763</v>
      </c>
      <c r="Q101" t="s">
        <v>27</v>
      </c>
      <c r="R101" t="s">
        <v>24</v>
      </c>
      <c r="S101" t="s">
        <v>23</v>
      </c>
      <c r="T101" t="s">
        <v>2449</v>
      </c>
    </row>
    <row r="102" spans="1:20" x14ac:dyDescent="0.25">
      <c r="A102" t="s">
        <v>38</v>
      </c>
      <c r="B102" t="s">
        <v>39</v>
      </c>
      <c r="C102">
        <v>65</v>
      </c>
      <c r="D102">
        <v>1</v>
      </c>
      <c r="E102" t="s">
        <v>2444</v>
      </c>
      <c r="F102">
        <v>199</v>
      </c>
      <c r="G102">
        <v>0</v>
      </c>
      <c r="H102" t="s">
        <v>47</v>
      </c>
      <c r="I102" t="s">
        <v>2445</v>
      </c>
      <c r="J102" t="s">
        <v>2446</v>
      </c>
      <c r="K102" t="s">
        <v>2447</v>
      </c>
      <c r="L102" t="s">
        <v>2448</v>
      </c>
      <c r="M102" t="s">
        <v>2449</v>
      </c>
      <c r="N102" t="s">
        <v>711</v>
      </c>
      <c r="O102" t="s">
        <v>634</v>
      </c>
      <c r="P102" t="s">
        <v>1763</v>
      </c>
      <c r="Q102" t="s">
        <v>27</v>
      </c>
      <c r="R102" t="s">
        <v>24</v>
      </c>
      <c r="S102" t="s">
        <v>23</v>
      </c>
      <c r="T102" t="s">
        <v>2449</v>
      </c>
    </row>
    <row r="103" spans="1:20" x14ac:dyDescent="0.25">
      <c r="A103" t="s">
        <v>30</v>
      </c>
      <c r="B103" t="s">
        <v>31</v>
      </c>
      <c r="C103">
        <v>60</v>
      </c>
      <c r="D103">
        <v>3</v>
      </c>
      <c r="E103" t="s">
        <v>2450</v>
      </c>
      <c r="F103">
        <v>105</v>
      </c>
      <c r="G103">
        <v>0</v>
      </c>
      <c r="H103" t="s">
        <v>631</v>
      </c>
      <c r="I103" t="s">
        <v>2451</v>
      </c>
      <c r="J103" t="s">
        <v>331</v>
      </c>
      <c r="K103" t="s">
        <v>23</v>
      </c>
      <c r="L103" t="s">
        <v>24</v>
      </c>
      <c r="M103" t="s">
        <v>2452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2449</v>
      </c>
    </row>
    <row r="104" spans="1:20" x14ac:dyDescent="0.25">
      <c r="A104" t="s">
        <v>150</v>
      </c>
      <c r="B104" t="s">
        <v>151</v>
      </c>
      <c r="C104">
        <v>65</v>
      </c>
      <c r="D104">
        <v>1</v>
      </c>
      <c r="E104" t="s">
        <v>2453</v>
      </c>
      <c r="F104">
        <v>199</v>
      </c>
      <c r="G104">
        <v>0</v>
      </c>
      <c r="H104" t="s">
        <v>47</v>
      </c>
      <c r="I104" t="s">
        <v>2454</v>
      </c>
      <c r="J104" t="s">
        <v>2455</v>
      </c>
      <c r="K104" t="s">
        <v>652</v>
      </c>
      <c r="L104" t="s">
        <v>2456</v>
      </c>
      <c r="M104" t="s">
        <v>2452</v>
      </c>
      <c r="N104" t="s">
        <v>711</v>
      </c>
      <c r="O104" t="s">
        <v>634</v>
      </c>
      <c r="P104" t="s">
        <v>1763</v>
      </c>
      <c r="Q104" t="s">
        <v>27</v>
      </c>
      <c r="R104" t="s">
        <v>24</v>
      </c>
      <c r="S104" t="s">
        <v>23</v>
      </c>
      <c r="T104" t="s">
        <v>2452</v>
      </c>
    </row>
    <row r="105" spans="1:20" x14ac:dyDescent="0.25">
      <c r="A105" t="s">
        <v>152</v>
      </c>
      <c r="B105" t="s">
        <v>153</v>
      </c>
      <c r="C105">
        <v>65</v>
      </c>
      <c r="D105">
        <v>1</v>
      </c>
      <c r="E105" t="s">
        <v>2453</v>
      </c>
      <c r="F105">
        <v>199</v>
      </c>
      <c r="G105">
        <v>0</v>
      </c>
      <c r="H105" t="s">
        <v>47</v>
      </c>
      <c r="I105" t="s">
        <v>2454</v>
      </c>
      <c r="J105" t="s">
        <v>2455</v>
      </c>
      <c r="K105" t="s">
        <v>652</v>
      </c>
      <c r="L105" t="s">
        <v>2456</v>
      </c>
      <c r="M105" t="s">
        <v>2452</v>
      </c>
      <c r="N105" t="s">
        <v>711</v>
      </c>
      <c r="O105" t="s">
        <v>634</v>
      </c>
      <c r="P105" t="s">
        <v>1763</v>
      </c>
      <c r="Q105" t="s">
        <v>27</v>
      </c>
      <c r="R105" t="s">
        <v>24</v>
      </c>
      <c r="S105" t="s">
        <v>23</v>
      </c>
      <c r="T105" t="s">
        <v>2452</v>
      </c>
    </row>
    <row r="106" spans="1:20" x14ac:dyDescent="0.25">
      <c r="A106" t="s">
        <v>36</v>
      </c>
      <c r="B106" t="s">
        <v>37</v>
      </c>
      <c r="C106">
        <v>65</v>
      </c>
      <c r="D106">
        <v>1</v>
      </c>
      <c r="E106" t="s">
        <v>2453</v>
      </c>
      <c r="F106">
        <v>199</v>
      </c>
      <c r="G106">
        <v>0</v>
      </c>
      <c r="H106" t="s">
        <v>47</v>
      </c>
      <c r="I106" t="s">
        <v>2454</v>
      </c>
      <c r="J106" t="s">
        <v>2455</v>
      </c>
      <c r="K106" t="s">
        <v>652</v>
      </c>
      <c r="L106" t="s">
        <v>2456</v>
      </c>
      <c r="M106" t="s">
        <v>2452</v>
      </c>
      <c r="N106" t="s">
        <v>711</v>
      </c>
      <c r="O106" t="s">
        <v>634</v>
      </c>
      <c r="P106" t="s">
        <v>1763</v>
      </c>
      <c r="Q106" t="s">
        <v>27</v>
      </c>
      <c r="R106" t="s">
        <v>24</v>
      </c>
      <c r="S106" t="s">
        <v>23</v>
      </c>
      <c r="T106" t="s">
        <v>2452</v>
      </c>
    </row>
    <row r="107" spans="1:20" x14ac:dyDescent="0.25">
      <c r="A107" t="s">
        <v>38</v>
      </c>
      <c r="B107" t="s">
        <v>39</v>
      </c>
      <c r="C107">
        <v>65</v>
      </c>
      <c r="D107">
        <v>1</v>
      </c>
      <c r="E107" t="s">
        <v>2453</v>
      </c>
      <c r="F107">
        <v>199</v>
      </c>
      <c r="G107">
        <v>0</v>
      </c>
      <c r="H107" t="s">
        <v>47</v>
      </c>
      <c r="I107" t="s">
        <v>2454</v>
      </c>
      <c r="J107" t="s">
        <v>2455</v>
      </c>
      <c r="K107" t="s">
        <v>652</v>
      </c>
      <c r="L107" t="s">
        <v>2456</v>
      </c>
      <c r="M107" t="s">
        <v>2452</v>
      </c>
      <c r="N107" t="s">
        <v>711</v>
      </c>
      <c r="O107" t="s">
        <v>634</v>
      </c>
      <c r="P107" t="s">
        <v>1763</v>
      </c>
      <c r="Q107" t="s">
        <v>27</v>
      </c>
      <c r="R107" t="s">
        <v>24</v>
      </c>
      <c r="S107" t="s">
        <v>23</v>
      </c>
      <c r="T107" t="s">
        <v>2452</v>
      </c>
    </row>
    <row r="108" spans="1:20" x14ac:dyDescent="0.25">
      <c r="A108" t="s">
        <v>150</v>
      </c>
      <c r="B108" t="s">
        <v>151</v>
      </c>
      <c r="C108">
        <v>65</v>
      </c>
      <c r="D108">
        <v>1</v>
      </c>
      <c r="E108" t="s">
        <v>2457</v>
      </c>
      <c r="F108">
        <v>199</v>
      </c>
      <c r="G108">
        <v>0</v>
      </c>
      <c r="H108" t="s">
        <v>47</v>
      </c>
      <c r="I108" t="s">
        <v>2458</v>
      </c>
      <c r="J108" t="s">
        <v>2459</v>
      </c>
      <c r="K108" t="s">
        <v>2460</v>
      </c>
      <c r="L108" t="s">
        <v>2461</v>
      </c>
      <c r="M108" t="s">
        <v>2462</v>
      </c>
      <c r="N108" t="s">
        <v>711</v>
      </c>
      <c r="O108" t="s">
        <v>1298</v>
      </c>
      <c r="P108" t="s">
        <v>1763</v>
      </c>
      <c r="Q108" t="s">
        <v>636</v>
      </c>
      <c r="R108" t="s">
        <v>24</v>
      </c>
      <c r="S108" t="s">
        <v>23</v>
      </c>
      <c r="T108" t="s">
        <v>2463</v>
      </c>
    </row>
    <row r="109" spans="1:20" x14ac:dyDescent="0.25">
      <c r="A109" t="s">
        <v>152</v>
      </c>
      <c r="B109" t="s">
        <v>153</v>
      </c>
      <c r="C109">
        <v>65</v>
      </c>
      <c r="D109">
        <v>1</v>
      </c>
      <c r="E109" t="s">
        <v>2457</v>
      </c>
      <c r="F109">
        <v>199</v>
      </c>
      <c r="G109">
        <v>0</v>
      </c>
      <c r="H109" t="s">
        <v>47</v>
      </c>
      <c r="I109" t="s">
        <v>2458</v>
      </c>
      <c r="J109" t="s">
        <v>2459</v>
      </c>
      <c r="K109" t="s">
        <v>2460</v>
      </c>
      <c r="L109" t="s">
        <v>2461</v>
      </c>
      <c r="M109" t="s">
        <v>2462</v>
      </c>
      <c r="N109" t="s">
        <v>711</v>
      </c>
      <c r="O109" t="s">
        <v>1298</v>
      </c>
      <c r="P109" t="s">
        <v>1763</v>
      </c>
      <c r="Q109" t="s">
        <v>636</v>
      </c>
      <c r="R109" t="s">
        <v>24</v>
      </c>
      <c r="S109" t="s">
        <v>23</v>
      </c>
      <c r="T109" t="s">
        <v>2463</v>
      </c>
    </row>
    <row r="110" spans="1:20" x14ac:dyDescent="0.25">
      <c r="A110" t="s">
        <v>36</v>
      </c>
      <c r="B110" t="s">
        <v>37</v>
      </c>
      <c r="C110">
        <v>65</v>
      </c>
      <c r="D110">
        <v>1</v>
      </c>
      <c r="E110" t="s">
        <v>2457</v>
      </c>
      <c r="F110">
        <v>199</v>
      </c>
      <c r="G110">
        <v>0</v>
      </c>
      <c r="H110" t="s">
        <v>47</v>
      </c>
      <c r="I110" t="s">
        <v>2458</v>
      </c>
      <c r="J110" t="s">
        <v>2459</v>
      </c>
      <c r="K110" t="s">
        <v>2460</v>
      </c>
      <c r="L110" t="s">
        <v>2461</v>
      </c>
      <c r="M110" t="s">
        <v>2462</v>
      </c>
      <c r="N110" t="s">
        <v>711</v>
      </c>
      <c r="O110" t="s">
        <v>1298</v>
      </c>
      <c r="P110" t="s">
        <v>1763</v>
      </c>
      <c r="Q110" t="s">
        <v>636</v>
      </c>
      <c r="R110" t="s">
        <v>24</v>
      </c>
      <c r="S110" t="s">
        <v>23</v>
      </c>
      <c r="T110" t="s">
        <v>2463</v>
      </c>
    </row>
    <row r="111" spans="1:20" x14ac:dyDescent="0.25">
      <c r="A111" t="s">
        <v>38</v>
      </c>
      <c r="B111" t="s">
        <v>39</v>
      </c>
      <c r="C111">
        <v>65</v>
      </c>
      <c r="D111">
        <v>1</v>
      </c>
      <c r="E111" t="s">
        <v>2457</v>
      </c>
      <c r="F111">
        <v>199</v>
      </c>
      <c r="G111">
        <v>0</v>
      </c>
      <c r="H111" t="s">
        <v>47</v>
      </c>
      <c r="I111" t="s">
        <v>2458</v>
      </c>
      <c r="J111" t="s">
        <v>2459</v>
      </c>
      <c r="K111" t="s">
        <v>2460</v>
      </c>
      <c r="L111" t="s">
        <v>2461</v>
      </c>
      <c r="M111" t="s">
        <v>2462</v>
      </c>
      <c r="N111" t="s">
        <v>711</v>
      </c>
      <c r="O111" t="s">
        <v>1298</v>
      </c>
      <c r="P111" t="s">
        <v>1763</v>
      </c>
      <c r="Q111" t="s">
        <v>636</v>
      </c>
      <c r="R111" t="s">
        <v>24</v>
      </c>
      <c r="S111" t="s">
        <v>23</v>
      </c>
      <c r="T111" t="s">
        <v>2463</v>
      </c>
    </row>
    <row r="112" spans="1:20" x14ac:dyDescent="0.25">
      <c r="A112" t="s">
        <v>38</v>
      </c>
      <c r="B112" t="s">
        <v>39</v>
      </c>
      <c r="C112">
        <v>54.5</v>
      </c>
      <c r="D112">
        <v>2</v>
      </c>
      <c r="E112" t="s">
        <v>2464</v>
      </c>
      <c r="F112">
        <v>83</v>
      </c>
      <c r="G112">
        <v>7</v>
      </c>
      <c r="H112" t="s">
        <v>47</v>
      </c>
      <c r="I112" t="s">
        <v>2465</v>
      </c>
      <c r="J112" t="s">
        <v>2466</v>
      </c>
      <c r="K112" t="s">
        <v>2467</v>
      </c>
      <c r="L112" t="s">
        <v>2468</v>
      </c>
      <c r="M112" t="s">
        <v>2469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2469</v>
      </c>
    </row>
    <row r="113" spans="1:20" x14ac:dyDescent="0.25">
      <c r="A113" t="s">
        <v>689</v>
      </c>
      <c r="B113" t="s">
        <v>690</v>
      </c>
      <c r="C113">
        <v>25</v>
      </c>
      <c r="D113">
        <v>4</v>
      </c>
      <c r="E113" t="s">
        <v>2470</v>
      </c>
      <c r="F113">
        <v>180</v>
      </c>
      <c r="G113">
        <v>0</v>
      </c>
      <c r="H113" t="s">
        <v>631</v>
      </c>
      <c r="I113" t="s">
        <v>2471</v>
      </c>
      <c r="J113" t="s">
        <v>638</v>
      </c>
      <c r="K113" t="s">
        <v>23</v>
      </c>
      <c r="L113" t="s">
        <v>24</v>
      </c>
      <c r="M113" t="s">
        <v>2472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2472</v>
      </c>
    </row>
    <row r="114" spans="1:20" x14ac:dyDescent="0.25">
      <c r="A114" t="s">
        <v>186</v>
      </c>
      <c r="B114" t="s">
        <v>187</v>
      </c>
      <c r="C114">
        <v>65</v>
      </c>
      <c r="D114">
        <v>2</v>
      </c>
      <c r="E114" t="s">
        <v>2470</v>
      </c>
      <c r="F114">
        <v>180</v>
      </c>
      <c r="G114">
        <v>0</v>
      </c>
      <c r="H114" t="s">
        <v>631</v>
      </c>
      <c r="I114" t="s">
        <v>2471</v>
      </c>
      <c r="J114" t="s">
        <v>638</v>
      </c>
      <c r="K114" t="s">
        <v>23</v>
      </c>
      <c r="L114" t="s">
        <v>24</v>
      </c>
      <c r="M114" t="s">
        <v>2472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2472</v>
      </c>
    </row>
    <row r="115" spans="1:20" x14ac:dyDescent="0.25">
      <c r="A115" t="s">
        <v>186</v>
      </c>
      <c r="B115" t="s">
        <v>187</v>
      </c>
      <c r="C115">
        <v>65</v>
      </c>
      <c r="D115">
        <v>3</v>
      </c>
      <c r="E115" t="s">
        <v>2473</v>
      </c>
      <c r="F115">
        <v>123</v>
      </c>
      <c r="G115">
        <v>6</v>
      </c>
      <c r="H115" t="s">
        <v>631</v>
      </c>
      <c r="I115" t="s">
        <v>2474</v>
      </c>
      <c r="J115" t="s">
        <v>329</v>
      </c>
      <c r="K115" t="s">
        <v>23</v>
      </c>
      <c r="L115" t="s">
        <v>24</v>
      </c>
      <c r="M115" t="s">
        <v>2475</v>
      </c>
      <c r="N115" t="s">
        <v>23</v>
      </c>
      <c r="O115" t="s">
        <v>307</v>
      </c>
      <c r="P115" t="s">
        <v>26</v>
      </c>
      <c r="Q115" t="s">
        <v>27</v>
      </c>
      <c r="R115" t="s">
        <v>2476</v>
      </c>
      <c r="S115" t="s">
        <v>23</v>
      </c>
      <c r="T115" t="s">
        <v>2475</v>
      </c>
    </row>
    <row r="116" spans="1:20" x14ac:dyDescent="0.25">
      <c r="A116" t="s">
        <v>150</v>
      </c>
      <c r="B116" t="s">
        <v>151</v>
      </c>
      <c r="C116">
        <v>65</v>
      </c>
      <c r="D116">
        <v>1</v>
      </c>
      <c r="E116" t="s">
        <v>2477</v>
      </c>
      <c r="F116">
        <v>199</v>
      </c>
      <c r="G116">
        <v>0</v>
      </c>
      <c r="H116" t="s">
        <v>47</v>
      </c>
      <c r="I116" t="s">
        <v>2478</v>
      </c>
      <c r="J116" t="s">
        <v>2479</v>
      </c>
      <c r="K116" t="s">
        <v>1492</v>
      </c>
      <c r="L116" t="s">
        <v>2480</v>
      </c>
      <c r="M116" t="s">
        <v>2481</v>
      </c>
      <c r="N116" t="s">
        <v>711</v>
      </c>
      <c r="O116" t="s">
        <v>1298</v>
      </c>
      <c r="P116" t="s">
        <v>1763</v>
      </c>
      <c r="Q116" t="s">
        <v>636</v>
      </c>
      <c r="R116" t="s">
        <v>24</v>
      </c>
      <c r="S116" t="s">
        <v>23</v>
      </c>
      <c r="T116" t="s">
        <v>2482</v>
      </c>
    </row>
    <row r="117" spans="1:20" x14ac:dyDescent="0.25">
      <c r="A117" t="s">
        <v>152</v>
      </c>
      <c r="B117" t="s">
        <v>153</v>
      </c>
      <c r="C117">
        <v>65</v>
      </c>
      <c r="D117">
        <v>1</v>
      </c>
      <c r="E117" t="s">
        <v>2477</v>
      </c>
      <c r="F117">
        <v>199</v>
      </c>
      <c r="G117">
        <v>0</v>
      </c>
      <c r="H117" t="s">
        <v>47</v>
      </c>
      <c r="I117" t="s">
        <v>2478</v>
      </c>
      <c r="J117" t="s">
        <v>2479</v>
      </c>
      <c r="K117" t="s">
        <v>1492</v>
      </c>
      <c r="L117" t="s">
        <v>2480</v>
      </c>
      <c r="M117" t="s">
        <v>2481</v>
      </c>
      <c r="N117" t="s">
        <v>711</v>
      </c>
      <c r="O117" t="s">
        <v>1298</v>
      </c>
      <c r="P117" t="s">
        <v>1763</v>
      </c>
      <c r="Q117" t="s">
        <v>636</v>
      </c>
      <c r="R117" t="s">
        <v>24</v>
      </c>
      <c r="S117" t="s">
        <v>23</v>
      </c>
      <c r="T117" t="s">
        <v>2482</v>
      </c>
    </row>
    <row r="118" spans="1:20" x14ac:dyDescent="0.25">
      <c r="A118" t="s">
        <v>36</v>
      </c>
      <c r="B118" t="s">
        <v>37</v>
      </c>
      <c r="C118">
        <v>65</v>
      </c>
      <c r="D118">
        <v>1</v>
      </c>
      <c r="E118" t="s">
        <v>2477</v>
      </c>
      <c r="F118">
        <v>199</v>
      </c>
      <c r="G118">
        <v>0</v>
      </c>
      <c r="H118" t="s">
        <v>47</v>
      </c>
      <c r="I118" t="s">
        <v>2478</v>
      </c>
      <c r="J118" t="s">
        <v>2479</v>
      </c>
      <c r="K118" t="s">
        <v>1492</v>
      </c>
      <c r="L118" t="s">
        <v>2480</v>
      </c>
      <c r="M118" t="s">
        <v>2481</v>
      </c>
      <c r="N118" t="s">
        <v>711</v>
      </c>
      <c r="O118" t="s">
        <v>1298</v>
      </c>
      <c r="P118" t="s">
        <v>1763</v>
      </c>
      <c r="Q118" t="s">
        <v>636</v>
      </c>
      <c r="R118" t="s">
        <v>24</v>
      </c>
      <c r="S118" t="s">
        <v>23</v>
      </c>
      <c r="T118" t="s">
        <v>2482</v>
      </c>
    </row>
    <row r="119" spans="1:20" x14ac:dyDescent="0.25">
      <c r="A119" t="s">
        <v>38</v>
      </c>
      <c r="B119" t="s">
        <v>39</v>
      </c>
      <c r="C119">
        <v>65</v>
      </c>
      <c r="D119">
        <v>1</v>
      </c>
      <c r="E119" t="s">
        <v>2477</v>
      </c>
      <c r="F119">
        <v>199</v>
      </c>
      <c r="G119">
        <v>0</v>
      </c>
      <c r="H119" t="s">
        <v>47</v>
      </c>
      <c r="I119" t="s">
        <v>2478</v>
      </c>
      <c r="J119" t="s">
        <v>2479</v>
      </c>
      <c r="K119" t="s">
        <v>1492</v>
      </c>
      <c r="L119" t="s">
        <v>2480</v>
      </c>
      <c r="M119" t="s">
        <v>2481</v>
      </c>
      <c r="N119" t="s">
        <v>711</v>
      </c>
      <c r="O119" t="s">
        <v>1298</v>
      </c>
      <c r="P119" t="s">
        <v>1763</v>
      </c>
      <c r="Q119" t="s">
        <v>636</v>
      </c>
      <c r="R119" t="s">
        <v>24</v>
      </c>
      <c r="S119" t="s">
        <v>23</v>
      </c>
      <c r="T119" t="s">
        <v>2482</v>
      </c>
    </row>
    <row r="120" spans="1:20" x14ac:dyDescent="0.25">
      <c r="A120" t="s">
        <v>150</v>
      </c>
      <c r="B120" t="s">
        <v>151</v>
      </c>
      <c r="C120">
        <v>65</v>
      </c>
      <c r="D120">
        <v>1</v>
      </c>
      <c r="E120" t="s">
        <v>2483</v>
      </c>
      <c r="F120">
        <v>199</v>
      </c>
      <c r="G120">
        <v>0</v>
      </c>
      <c r="H120" t="s">
        <v>47</v>
      </c>
      <c r="I120" t="s">
        <v>2484</v>
      </c>
      <c r="J120" t="s">
        <v>2485</v>
      </c>
      <c r="K120" t="s">
        <v>2062</v>
      </c>
      <c r="L120" t="s">
        <v>2486</v>
      </c>
      <c r="M120" t="s">
        <v>2487</v>
      </c>
      <c r="N120" t="s">
        <v>711</v>
      </c>
      <c r="O120" t="s">
        <v>634</v>
      </c>
      <c r="P120" t="s">
        <v>1763</v>
      </c>
      <c r="Q120" t="s">
        <v>27</v>
      </c>
      <c r="R120" t="s">
        <v>24</v>
      </c>
      <c r="S120" t="s">
        <v>23</v>
      </c>
      <c r="T120" t="s">
        <v>2488</v>
      </c>
    </row>
    <row r="121" spans="1:20" x14ac:dyDescent="0.25">
      <c r="A121" t="s">
        <v>152</v>
      </c>
      <c r="B121" t="s">
        <v>153</v>
      </c>
      <c r="C121">
        <v>65</v>
      </c>
      <c r="D121">
        <v>1</v>
      </c>
      <c r="E121" t="s">
        <v>2483</v>
      </c>
      <c r="F121">
        <v>199</v>
      </c>
      <c r="G121">
        <v>0</v>
      </c>
      <c r="H121" t="s">
        <v>47</v>
      </c>
      <c r="I121" t="s">
        <v>2484</v>
      </c>
      <c r="J121" t="s">
        <v>2485</v>
      </c>
      <c r="K121" t="s">
        <v>2062</v>
      </c>
      <c r="L121" t="s">
        <v>2486</v>
      </c>
      <c r="M121" t="s">
        <v>2487</v>
      </c>
      <c r="N121" t="s">
        <v>711</v>
      </c>
      <c r="O121" t="s">
        <v>634</v>
      </c>
      <c r="P121" t="s">
        <v>1763</v>
      </c>
      <c r="Q121" t="s">
        <v>27</v>
      </c>
      <c r="R121" t="s">
        <v>24</v>
      </c>
      <c r="S121" t="s">
        <v>23</v>
      </c>
      <c r="T121" t="s">
        <v>2488</v>
      </c>
    </row>
    <row r="122" spans="1:20" x14ac:dyDescent="0.25">
      <c r="A122" t="s">
        <v>36</v>
      </c>
      <c r="B122" t="s">
        <v>37</v>
      </c>
      <c r="C122">
        <v>65</v>
      </c>
      <c r="D122">
        <v>1</v>
      </c>
      <c r="E122" t="s">
        <v>2483</v>
      </c>
      <c r="F122">
        <v>199</v>
      </c>
      <c r="G122">
        <v>0</v>
      </c>
      <c r="H122" t="s">
        <v>47</v>
      </c>
      <c r="I122" t="s">
        <v>2484</v>
      </c>
      <c r="J122" t="s">
        <v>2485</v>
      </c>
      <c r="K122" t="s">
        <v>2062</v>
      </c>
      <c r="L122" t="s">
        <v>2486</v>
      </c>
      <c r="M122" t="s">
        <v>2487</v>
      </c>
      <c r="N122" t="s">
        <v>711</v>
      </c>
      <c r="O122" t="s">
        <v>634</v>
      </c>
      <c r="P122" t="s">
        <v>1763</v>
      </c>
      <c r="Q122" t="s">
        <v>27</v>
      </c>
      <c r="R122" t="s">
        <v>24</v>
      </c>
      <c r="S122" t="s">
        <v>23</v>
      </c>
      <c r="T122" t="s">
        <v>2488</v>
      </c>
    </row>
    <row r="123" spans="1:20" x14ac:dyDescent="0.25">
      <c r="A123" t="s">
        <v>38</v>
      </c>
      <c r="B123" t="s">
        <v>39</v>
      </c>
      <c r="C123">
        <v>65</v>
      </c>
      <c r="D123">
        <v>1</v>
      </c>
      <c r="E123" t="s">
        <v>2483</v>
      </c>
      <c r="F123">
        <v>199</v>
      </c>
      <c r="G123">
        <v>0</v>
      </c>
      <c r="H123" t="s">
        <v>47</v>
      </c>
      <c r="I123" t="s">
        <v>2484</v>
      </c>
      <c r="J123" t="s">
        <v>2485</v>
      </c>
      <c r="K123" t="s">
        <v>2062</v>
      </c>
      <c r="L123" t="s">
        <v>2486</v>
      </c>
      <c r="M123" t="s">
        <v>2487</v>
      </c>
      <c r="N123" t="s">
        <v>711</v>
      </c>
      <c r="O123" t="s">
        <v>634</v>
      </c>
      <c r="P123" t="s">
        <v>1763</v>
      </c>
      <c r="Q123" t="s">
        <v>27</v>
      </c>
      <c r="R123" t="s">
        <v>24</v>
      </c>
      <c r="S123" t="s">
        <v>23</v>
      </c>
      <c r="T123" t="s">
        <v>2487</v>
      </c>
    </row>
    <row r="124" spans="1:20" x14ac:dyDescent="0.25">
      <c r="A124" t="s">
        <v>115</v>
      </c>
      <c r="B124" t="s">
        <v>116</v>
      </c>
      <c r="C124">
        <v>35</v>
      </c>
      <c r="D124">
        <v>8</v>
      </c>
      <c r="E124" t="s">
        <v>2489</v>
      </c>
      <c r="F124">
        <v>326</v>
      </c>
      <c r="G124">
        <v>38</v>
      </c>
      <c r="H124" t="s">
        <v>47</v>
      </c>
      <c r="I124" t="s">
        <v>2490</v>
      </c>
      <c r="J124" t="s">
        <v>2491</v>
      </c>
      <c r="K124" t="s">
        <v>2492</v>
      </c>
      <c r="L124" t="s">
        <v>2076</v>
      </c>
      <c r="M124" t="s">
        <v>2493</v>
      </c>
      <c r="N124" t="s">
        <v>23</v>
      </c>
      <c r="O124" t="s">
        <v>53</v>
      </c>
      <c r="P124" t="s">
        <v>54</v>
      </c>
      <c r="Q124" t="s">
        <v>55</v>
      </c>
      <c r="R124" t="s">
        <v>24</v>
      </c>
      <c r="S124" t="s">
        <v>23</v>
      </c>
      <c r="T124" t="s">
        <v>2494</v>
      </c>
    </row>
    <row r="125" spans="1:20" x14ac:dyDescent="0.25">
      <c r="A125" t="s">
        <v>139</v>
      </c>
      <c r="B125" t="s">
        <v>112</v>
      </c>
      <c r="C125">
        <v>66</v>
      </c>
      <c r="D125">
        <v>1</v>
      </c>
      <c r="E125" t="s">
        <v>2495</v>
      </c>
      <c r="F125">
        <v>372</v>
      </c>
      <c r="G125">
        <v>48</v>
      </c>
      <c r="H125" t="s">
        <v>47</v>
      </c>
      <c r="I125" t="s">
        <v>664</v>
      </c>
      <c r="J125" t="s">
        <v>2496</v>
      </c>
      <c r="K125" t="s">
        <v>1121</v>
      </c>
      <c r="L125" t="s">
        <v>383</v>
      </c>
      <c r="M125" t="s">
        <v>2497</v>
      </c>
      <c r="N125" t="s">
        <v>23</v>
      </c>
      <c r="O125" t="s">
        <v>53</v>
      </c>
      <c r="P125" t="s">
        <v>54</v>
      </c>
      <c r="Q125" t="s">
        <v>55</v>
      </c>
      <c r="R125" t="s">
        <v>24</v>
      </c>
      <c r="S125" t="s">
        <v>23</v>
      </c>
      <c r="T125" t="s">
        <v>2498</v>
      </c>
    </row>
    <row r="126" spans="1:20" x14ac:dyDescent="0.25">
      <c r="A126" t="s">
        <v>110</v>
      </c>
      <c r="B126" t="s">
        <v>640</v>
      </c>
      <c r="C126">
        <v>66</v>
      </c>
      <c r="D126">
        <v>1</v>
      </c>
      <c r="E126" t="s">
        <v>2495</v>
      </c>
      <c r="F126">
        <v>372</v>
      </c>
      <c r="G126">
        <v>48</v>
      </c>
      <c r="H126" t="s">
        <v>47</v>
      </c>
      <c r="I126" t="s">
        <v>664</v>
      </c>
      <c r="J126" t="s">
        <v>2496</v>
      </c>
      <c r="K126" t="s">
        <v>1121</v>
      </c>
      <c r="L126" t="s">
        <v>383</v>
      </c>
      <c r="M126" t="s">
        <v>2497</v>
      </c>
      <c r="N126" t="s">
        <v>23</v>
      </c>
      <c r="O126" t="s">
        <v>53</v>
      </c>
      <c r="P126" t="s">
        <v>54</v>
      </c>
      <c r="Q126" t="s">
        <v>55</v>
      </c>
      <c r="R126" t="s">
        <v>24</v>
      </c>
      <c r="S126" t="s">
        <v>23</v>
      </c>
      <c r="T126" t="s">
        <v>2498</v>
      </c>
    </row>
    <row r="127" spans="1:20" x14ac:dyDescent="0.25">
      <c r="A127" t="s">
        <v>46</v>
      </c>
      <c r="B127" t="s">
        <v>56</v>
      </c>
      <c r="C127">
        <v>67</v>
      </c>
      <c r="D127">
        <v>1</v>
      </c>
      <c r="E127" t="s">
        <v>2495</v>
      </c>
      <c r="F127">
        <v>372</v>
      </c>
      <c r="G127">
        <v>48</v>
      </c>
      <c r="H127" t="s">
        <v>47</v>
      </c>
      <c r="I127" t="s">
        <v>664</v>
      </c>
      <c r="J127" t="s">
        <v>2496</v>
      </c>
      <c r="K127" t="s">
        <v>1121</v>
      </c>
      <c r="L127" t="s">
        <v>383</v>
      </c>
      <c r="M127" t="s">
        <v>2497</v>
      </c>
      <c r="N127" t="s">
        <v>23</v>
      </c>
      <c r="O127" t="s">
        <v>53</v>
      </c>
      <c r="P127" t="s">
        <v>54</v>
      </c>
      <c r="Q127" t="s">
        <v>55</v>
      </c>
      <c r="R127" t="s">
        <v>24</v>
      </c>
      <c r="S127" t="s">
        <v>23</v>
      </c>
      <c r="T127" t="s">
        <v>2499</v>
      </c>
    </row>
    <row r="128" spans="1:20" x14ac:dyDescent="0.25">
      <c r="A128" t="s">
        <v>30</v>
      </c>
      <c r="B128" t="s">
        <v>31</v>
      </c>
      <c r="C128">
        <v>41.333333333333343</v>
      </c>
      <c r="D128">
        <v>3</v>
      </c>
      <c r="E128" t="s">
        <v>2495</v>
      </c>
      <c r="F128">
        <v>372</v>
      </c>
      <c r="G128">
        <v>48</v>
      </c>
      <c r="H128" t="s">
        <v>47</v>
      </c>
      <c r="I128" t="s">
        <v>664</v>
      </c>
      <c r="J128" t="s">
        <v>2496</v>
      </c>
      <c r="K128" t="s">
        <v>1121</v>
      </c>
      <c r="L128" t="s">
        <v>383</v>
      </c>
      <c r="M128" t="s">
        <v>2497</v>
      </c>
      <c r="N128" t="s">
        <v>23</v>
      </c>
      <c r="O128" t="s">
        <v>53</v>
      </c>
      <c r="P128" t="s">
        <v>54</v>
      </c>
      <c r="Q128" t="s">
        <v>55</v>
      </c>
      <c r="R128" t="s">
        <v>24</v>
      </c>
      <c r="S128" t="s">
        <v>23</v>
      </c>
      <c r="T128" t="s">
        <v>2500</v>
      </c>
    </row>
    <row r="129" spans="1:20" x14ac:dyDescent="0.25">
      <c r="A129" t="s">
        <v>152</v>
      </c>
      <c r="B129" t="s">
        <v>153</v>
      </c>
      <c r="C129">
        <v>65</v>
      </c>
      <c r="D129">
        <v>1</v>
      </c>
      <c r="E129" t="s">
        <v>2501</v>
      </c>
      <c r="F129">
        <v>199</v>
      </c>
      <c r="G129">
        <v>0</v>
      </c>
      <c r="H129" t="s">
        <v>47</v>
      </c>
      <c r="I129" t="s">
        <v>2502</v>
      </c>
      <c r="J129" t="s">
        <v>2503</v>
      </c>
      <c r="K129" t="s">
        <v>2504</v>
      </c>
      <c r="L129" t="s">
        <v>2505</v>
      </c>
      <c r="M129" t="s">
        <v>2506</v>
      </c>
      <c r="N129" t="s">
        <v>711</v>
      </c>
      <c r="O129" t="s">
        <v>634</v>
      </c>
      <c r="P129" t="s">
        <v>635</v>
      </c>
      <c r="Q129" t="s">
        <v>636</v>
      </c>
      <c r="R129" t="s">
        <v>24</v>
      </c>
      <c r="S129" t="s">
        <v>23</v>
      </c>
      <c r="T129" t="s">
        <v>2507</v>
      </c>
    </row>
    <row r="130" spans="1:20" x14ac:dyDescent="0.25">
      <c r="A130" t="s">
        <v>150</v>
      </c>
      <c r="B130" t="s">
        <v>151</v>
      </c>
      <c r="C130">
        <v>65</v>
      </c>
      <c r="D130">
        <v>1</v>
      </c>
      <c r="E130" t="s">
        <v>2501</v>
      </c>
      <c r="F130">
        <v>199</v>
      </c>
      <c r="G130">
        <v>0</v>
      </c>
      <c r="H130" t="s">
        <v>47</v>
      </c>
      <c r="I130" t="s">
        <v>2502</v>
      </c>
      <c r="J130" t="s">
        <v>2503</v>
      </c>
      <c r="K130" t="s">
        <v>2504</v>
      </c>
      <c r="L130" t="s">
        <v>2505</v>
      </c>
      <c r="M130" t="s">
        <v>2506</v>
      </c>
      <c r="N130" t="s">
        <v>711</v>
      </c>
      <c r="O130" t="s">
        <v>634</v>
      </c>
      <c r="P130" t="s">
        <v>635</v>
      </c>
      <c r="Q130" t="s">
        <v>636</v>
      </c>
      <c r="R130" t="s">
        <v>24</v>
      </c>
      <c r="S130" t="s">
        <v>23</v>
      </c>
      <c r="T130" t="s">
        <v>2507</v>
      </c>
    </row>
    <row r="131" spans="1:20" x14ac:dyDescent="0.25">
      <c r="A131" t="s">
        <v>36</v>
      </c>
      <c r="B131" t="s">
        <v>37</v>
      </c>
      <c r="C131">
        <v>65</v>
      </c>
      <c r="D131">
        <v>1</v>
      </c>
      <c r="E131" t="s">
        <v>2501</v>
      </c>
      <c r="F131">
        <v>199</v>
      </c>
      <c r="G131">
        <v>0</v>
      </c>
      <c r="H131" t="s">
        <v>47</v>
      </c>
      <c r="I131" t="s">
        <v>2502</v>
      </c>
      <c r="J131" t="s">
        <v>2503</v>
      </c>
      <c r="K131" t="s">
        <v>2504</v>
      </c>
      <c r="L131" t="s">
        <v>2505</v>
      </c>
      <c r="M131" t="s">
        <v>2506</v>
      </c>
      <c r="N131" t="s">
        <v>711</v>
      </c>
      <c r="O131" t="s">
        <v>634</v>
      </c>
      <c r="P131" t="s">
        <v>635</v>
      </c>
      <c r="Q131" t="s">
        <v>636</v>
      </c>
      <c r="R131" t="s">
        <v>24</v>
      </c>
      <c r="S131" t="s">
        <v>23</v>
      </c>
      <c r="T131" t="s">
        <v>2508</v>
      </c>
    </row>
    <row r="132" spans="1:20" x14ac:dyDescent="0.25">
      <c r="A132" t="s">
        <v>38</v>
      </c>
      <c r="B132" t="s">
        <v>39</v>
      </c>
      <c r="C132">
        <v>65</v>
      </c>
      <c r="D132">
        <v>1</v>
      </c>
      <c r="E132" t="s">
        <v>2501</v>
      </c>
      <c r="F132">
        <v>199</v>
      </c>
      <c r="G132">
        <v>0</v>
      </c>
      <c r="H132" t="s">
        <v>47</v>
      </c>
      <c r="I132" t="s">
        <v>2502</v>
      </c>
      <c r="J132" t="s">
        <v>2503</v>
      </c>
      <c r="K132" t="s">
        <v>2504</v>
      </c>
      <c r="L132" t="s">
        <v>2505</v>
      </c>
      <c r="M132" t="s">
        <v>2506</v>
      </c>
      <c r="N132" t="s">
        <v>711</v>
      </c>
      <c r="O132" t="s">
        <v>634</v>
      </c>
      <c r="P132" t="s">
        <v>635</v>
      </c>
      <c r="Q132" t="s">
        <v>636</v>
      </c>
      <c r="R132" t="s">
        <v>24</v>
      </c>
      <c r="S132" t="s">
        <v>23</v>
      </c>
      <c r="T132" t="s">
        <v>2509</v>
      </c>
    </row>
    <row r="133" spans="1:20" x14ac:dyDescent="0.25">
      <c r="A133" t="s">
        <v>30</v>
      </c>
      <c r="B133" t="s">
        <v>31</v>
      </c>
      <c r="C133">
        <v>60</v>
      </c>
      <c r="D133">
        <v>3</v>
      </c>
      <c r="E133" t="s">
        <v>2510</v>
      </c>
      <c r="F133">
        <v>150</v>
      </c>
      <c r="G133">
        <v>45</v>
      </c>
      <c r="H133" t="s">
        <v>631</v>
      </c>
      <c r="I133" t="s">
        <v>2511</v>
      </c>
      <c r="J133" t="s">
        <v>345</v>
      </c>
      <c r="K133" t="s">
        <v>23</v>
      </c>
      <c r="L133" t="s">
        <v>24</v>
      </c>
      <c r="M133" t="s">
        <v>2512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2513</v>
      </c>
    </row>
    <row r="134" spans="1:20" x14ac:dyDescent="0.25">
      <c r="A134" t="s">
        <v>46</v>
      </c>
      <c r="B134" t="s">
        <v>56</v>
      </c>
      <c r="C134">
        <v>150</v>
      </c>
      <c r="D134">
        <v>1</v>
      </c>
      <c r="E134" t="s">
        <v>2514</v>
      </c>
      <c r="F134">
        <v>150</v>
      </c>
      <c r="G134">
        <v>0</v>
      </c>
      <c r="H134" t="s">
        <v>47</v>
      </c>
      <c r="I134" t="s">
        <v>2515</v>
      </c>
      <c r="J134" t="s">
        <v>2516</v>
      </c>
      <c r="K134" t="s">
        <v>2517</v>
      </c>
      <c r="L134" t="s">
        <v>2518</v>
      </c>
      <c r="M134" t="s">
        <v>2103</v>
      </c>
      <c r="N134" t="s">
        <v>711</v>
      </c>
      <c r="O134" t="s">
        <v>1298</v>
      </c>
      <c r="P134" t="s">
        <v>635</v>
      </c>
      <c r="Q134" t="s">
        <v>636</v>
      </c>
      <c r="R134" t="s">
        <v>2519</v>
      </c>
      <c r="S134" t="s">
        <v>23</v>
      </c>
      <c r="T134" t="s">
        <v>2520</v>
      </c>
    </row>
    <row r="135" spans="1:20" x14ac:dyDescent="0.25">
      <c r="A135" t="s">
        <v>46</v>
      </c>
      <c r="B135" t="s">
        <v>252</v>
      </c>
      <c r="C135">
        <v>56.4</v>
      </c>
      <c r="D135">
        <v>2</v>
      </c>
      <c r="E135" t="s">
        <v>2521</v>
      </c>
      <c r="F135">
        <v>119.8</v>
      </c>
      <c r="G135">
        <v>7</v>
      </c>
      <c r="H135" t="s">
        <v>1233</v>
      </c>
      <c r="I135" t="s">
        <v>2522</v>
      </c>
      <c r="J135" t="s">
        <v>2523</v>
      </c>
      <c r="K135" t="s">
        <v>706</v>
      </c>
      <c r="L135" t="s">
        <v>2524</v>
      </c>
      <c r="M135" t="s">
        <v>2525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2525</v>
      </c>
    </row>
    <row r="136" spans="1:20" x14ac:dyDescent="0.25">
      <c r="A136" t="s">
        <v>689</v>
      </c>
      <c r="B136" t="s">
        <v>690</v>
      </c>
      <c r="C136">
        <v>25</v>
      </c>
      <c r="D136">
        <v>8</v>
      </c>
      <c r="E136" t="s">
        <v>2526</v>
      </c>
      <c r="F136">
        <v>204</v>
      </c>
      <c r="G136">
        <v>0</v>
      </c>
      <c r="H136" t="s">
        <v>631</v>
      </c>
      <c r="I136" t="s">
        <v>2527</v>
      </c>
      <c r="J136" t="s">
        <v>311</v>
      </c>
      <c r="K136" t="s">
        <v>23</v>
      </c>
      <c r="L136" t="s">
        <v>24</v>
      </c>
      <c r="M136" t="s">
        <v>2528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23</v>
      </c>
      <c r="T136" t="s">
        <v>2528</v>
      </c>
    </row>
    <row r="137" spans="1:20" x14ac:dyDescent="0.25">
      <c r="A137" t="s">
        <v>46</v>
      </c>
      <c r="B137" t="s">
        <v>56</v>
      </c>
      <c r="C137">
        <v>66.333333333333329</v>
      </c>
      <c r="D137">
        <v>6</v>
      </c>
      <c r="E137" t="s">
        <v>2529</v>
      </c>
      <c r="F137">
        <v>440</v>
      </c>
      <c r="G137">
        <v>0</v>
      </c>
      <c r="H137" t="s">
        <v>631</v>
      </c>
      <c r="I137" t="s">
        <v>714</v>
      </c>
      <c r="J137" t="s">
        <v>316</v>
      </c>
      <c r="K137" t="s">
        <v>23</v>
      </c>
      <c r="L137" t="s">
        <v>24</v>
      </c>
      <c r="M137" t="s">
        <v>2530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23</v>
      </c>
      <c r="T137" t="s">
        <v>2531</v>
      </c>
    </row>
    <row r="138" spans="1:20" x14ac:dyDescent="0.25">
      <c r="A138" t="s">
        <v>46</v>
      </c>
      <c r="B138" t="s">
        <v>56</v>
      </c>
      <c r="C138">
        <v>150</v>
      </c>
      <c r="D138">
        <v>1</v>
      </c>
      <c r="E138" t="s">
        <v>2532</v>
      </c>
      <c r="F138">
        <v>150</v>
      </c>
      <c r="G138">
        <v>0</v>
      </c>
      <c r="H138" t="s">
        <v>47</v>
      </c>
      <c r="I138" t="s">
        <v>2533</v>
      </c>
      <c r="J138" t="s">
        <v>2534</v>
      </c>
      <c r="K138" t="s">
        <v>374</v>
      </c>
      <c r="L138" t="s">
        <v>2535</v>
      </c>
      <c r="M138" t="s">
        <v>2536</v>
      </c>
      <c r="N138" t="s">
        <v>711</v>
      </c>
      <c r="O138" t="s">
        <v>1298</v>
      </c>
      <c r="P138" t="s">
        <v>635</v>
      </c>
      <c r="Q138" t="s">
        <v>636</v>
      </c>
      <c r="R138" t="s">
        <v>2537</v>
      </c>
      <c r="S138" t="s">
        <v>23</v>
      </c>
      <c r="T138" t="s">
        <v>2538</v>
      </c>
    </row>
    <row r="139" spans="1:20" x14ac:dyDescent="0.25">
      <c r="A139" t="s">
        <v>36</v>
      </c>
      <c r="B139" t="s">
        <v>37</v>
      </c>
      <c r="C139">
        <v>40</v>
      </c>
      <c r="D139">
        <v>3</v>
      </c>
      <c r="E139" t="s">
        <v>2539</v>
      </c>
      <c r="F139">
        <v>435</v>
      </c>
      <c r="G139">
        <v>35</v>
      </c>
      <c r="H139" t="s">
        <v>47</v>
      </c>
      <c r="I139" t="s">
        <v>2540</v>
      </c>
      <c r="J139" t="s">
        <v>2541</v>
      </c>
      <c r="K139" t="s">
        <v>1569</v>
      </c>
      <c r="L139" t="s">
        <v>2542</v>
      </c>
      <c r="M139" t="s">
        <v>2543</v>
      </c>
      <c r="N139" t="s">
        <v>711</v>
      </c>
      <c r="O139" t="s">
        <v>634</v>
      </c>
      <c r="P139" t="s">
        <v>635</v>
      </c>
      <c r="Q139" t="s">
        <v>636</v>
      </c>
      <c r="R139" t="s">
        <v>24</v>
      </c>
      <c r="S139" t="s">
        <v>23</v>
      </c>
      <c r="T139" t="s">
        <v>2543</v>
      </c>
    </row>
    <row r="140" spans="1:20" x14ac:dyDescent="0.25">
      <c r="A140" t="s">
        <v>150</v>
      </c>
      <c r="B140" t="s">
        <v>151</v>
      </c>
      <c r="C140">
        <v>40</v>
      </c>
      <c r="D140">
        <v>2</v>
      </c>
      <c r="E140" t="s">
        <v>2539</v>
      </c>
      <c r="F140">
        <v>435</v>
      </c>
      <c r="G140">
        <v>35</v>
      </c>
      <c r="H140" t="s">
        <v>47</v>
      </c>
      <c r="I140" t="s">
        <v>2540</v>
      </c>
      <c r="J140" t="s">
        <v>2541</v>
      </c>
      <c r="K140" t="s">
        <v>1569</v>
      </c>
      <c r="L140" t="s">
        <v>2542</v>
      </c>
      <c r="M140" t="s">
        <v>2543</v>
      </c>
      <c r="N140" t="s">
        <v>711</v>
      </c>
      <c r="O140" t="s">
        <v>634</v>
      </c>
      <c r="P140" t="s">
        <v>635</v>
      </c>
      <c r="Q140" t="s">
        <v>636</v>
      </c>
      <c r="R140" t="s">
        <v>24</v>
      </c>
      <c r="S140" t="s">
        <v>23</v>
      </c>
      <c r="T140" t="s">
        <v>2543</v>
      </c>
    </row>
    <row r="141" spans="1:20" x14ac:dyDescent="0.25">
      <c r="A141" t="s">
        <v>38</v>
      </c>
      <c r="B141" t="s">
        <v>39</v>
      </c>
      <c r="C141">
        <v>40</v>
      </c>
      <c r="D141">
        <v>3</v>
      </c>
      <c r="E141" t="s">
        <v>2539</v>
      </c>
      <c r="F141">
        <v>435</v>
      </c>
      <c r="G141">
        <v>35</v>
      </c>
      <c r="H141" t="s">
        <v>47</v>
      </c>
      <c r="I141" t="s">
        <v>2540</v>
      </c>
      <c r="J141" t="s">
        <v>2541</v>
      </c>
      <c r="K141" t="s">
        <v>1569</v>
      </c>
      <c r="L141" t="s">
        <v>2542</v>
      </c>
      <c r="M141" t="s">
        <v>2543</v>
      </c>
      <c r="N141" t="s">
        <v>711</v>
      </c>
      <c r="O141" t="s">
        <v>634</v>
      </c>
      <c r="P141" t="s">
        <v>635</v>
      </c>
      <c r="Q141" t="s">
        <v>636</v>
      </c>
      <c r="R141" t="s">
        <v>24</v>
      </c>
      <c r="S141" t="s">
        <v>23</v>
      </c>
      <c r="T141" t="s">
        <v>2543</v>
      </c>
    </row>
    <row r="142" spans="1:20" x14ac:dyDescent="0.25">
      <c r="A142" t="s">
        <v>152</v>
      </c>
      <c r="B142" t="s">
        <v>153</v>
      </c>
      <c r="C142">
        <v>40</v>
      </c>
      <c r="D142">
        <v>2</v>
      </c>
      <c r="E142" t="s">
        <v>2539</v>
      </c>
      <c r="F142">
        <v>435</v>
      </c>
      <c r="G142">
        <v>35</v>
      </c>
      <c r="H142" t="s">
        <v>47</v>
      </c>
      <c r="I142" t="s">
        <v>2540</v>
      </c>
      <c r="J142" t="s">
        <v>2541</v>
      </c>
      <c r="K142" t="s">
        <v>1569</v>
      </c>
      <c r="L142" t="s">
        <v>2542</v>
      </c>
      <c r="M142" t="s">
        <v>2543</v>
      </c>
      <c r="N142" t="s">
        <v>711</v>
      </c>
      <c r="O142" t="s">
        <v>634</v>
      </c>
      <c r="P142" t="s">
        <v>635</v>
      </c>
      <c r="Q142" t="s">
        <v>636</v>
      </c>
      <c r="R142" t="s">
        <v>24</v>
      </c>
      <c r="S142" t="s">
        <v>23</v>
      </c>
      <c r="T142" t="s">
        <v>2543</v>
      </c>
    </row>
    <row r="143" spans="1:20" x14ac:dyDescent="0.25">
      <c r="A143" t="s">
        <v>186</v>
      </c>
      <c r="B143" t="s">
        <v>187</v>
      </c>
      <c r="C143">
        <v>65</v>
      </c>
      <c r="D143">
        <v>10</v>
      </c>
      <c r="E143" t="s">
        <v>2544</v>
      </c>
      <c r="F143">
        <v>390</v>
      </c>
      <c r="G143">
        <v>0</v>
      </c>
      <c r="H143" t="s">
        <v>631</v>
      </c>
      <c r="I143" t="s">
        <v>2545</v>
      </c>
      <c r="J143" t="s">
        <v>310</v>
      </c>
      <c r="K143" t="s">
        <v>23</v>
      </c>
      <c r="L143" t="s">
        <v>24</v>
      </c>
      <c r="M143" t="s">
        <v>2546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23</v>
      </c>
      <c r="T143" t="s">
        <v>2546</v>
      </c>
    </row>
    <row r="144" spans="1:20" x14ac:dyDescent="0.25">
      <c r="A144" t="s">
        <v>186</v>
      </c>
      <c r="B144" t="s">
        <v>187</v>
      </c>
      <c r="C144">
        <v>37.5</v>
      </c>
      <c r="D144">
        <v>4</v>
      </c>
      <c r="E144" t="s">
        <v>2547</v>
      </c>
      <c r="F144">
        <v>159</v>
      </c>
      <c r="G144">
        <v>0</v>
      </c>
      <c r="H144" t="s">
        <v>631</v>
      </c>
      <c r="I144" t="s">
        <v>2548</v>
      </c>
      <c r="J144" t="s">
        <v>352</v>
      </c>
      <c r="K144" t="s">
        <v>23</v>
      </c>
      <c r="L144" t="s">
        <v>24</v>
      </c>
      <c r="M144" t="s">
        <v>2549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23</v>
      </c>
      <c r="T144" t="s">
        <v>2549</v>
      </c>
    </row>
    <row r="145" spans="1:20" x14ac:dyDescent="0.25">
      <c r="A145" t="s">
        <v>36</v>
      </c>
      <c r="B145" t="s">
        <v>37</v>
      </c>
      <c r="C145">
        <v>65</v>
      </c>
      <c r="D145">
        <v>2</v>
      </c>
      <c r="E145" t="s">
        <v>2550</v>
      </c>
      <c r="F145">
        <v>199</v>
      </c>
      <c r="G145">
        <v>0</v>
      </c>
      <c r="H145" t="s">
        <v>47</v>
      </c>
      <c r="I145" t="s">
        <v>2551</v>
      </c>
      <c r="J145" t="s">
        <v>2552</v>
      </c>
      <c r="K145" t="s">
        <v>2553</v>
      </c>
      <c r="L145" t="s">
        <v>2554</v>
      </c>
      <c r="M145" t="s">
        <v>2555</v>
      </c>
      <c r="N145" t="s">
        <v>711</v>
      </c>
      <c r="O145" t="s">
        <v>634</v>
      </c>
      <c r="P145" t="s">
        <v>635</v>
      </c>
      <c r="Q145" t="s">
        <v>636</v>
      </c>
      <c r="R145" t="s">
        <v>24</v>
      </c>
      <c r="S145" t="s">
        <v>23</v>
      </c>
      <c r="T145" t="s">
        <v>2555</v>
      </c>
    </row>
    <row r="146" spans="1:20" x14ac:dyDescent="0.25">
      <c r="A146" t="s">
        <v>38</v>
      </c>
      <c r="B146" t="s">
        <v>39</v>
      </c>
      <c r="C146">
        <v>65</v>
      </c>
      <c r="D146">
        <v>1</v>
      </c>
      <c r="E146" t="s">
        <v>2550</v>
      </c>
      <c r="F146">
        <v>199</v>
      </c>
      <c r="G146">
        <v>0</v>
      </c>
      <c r="H146" t="s">
        <v>47</v>
      </c>
      <c r="I146" t="s">
        <v>2551</v>
      </c>
      <c r="J146" t="s">
        <v>2552</v>
      </c>
      <c r="K146" t="s">
        <v>2553</v>
      </c>
      <c r="L146" t="s">
        <v>2554</v>
      </c>
      <c r="M146" t="s">
        <v>2555</v>
      </c>
      <c r="N146" t="s">
        <v>711</v>
      </c>
      <c r="O146" t="s">
        <v>634</v>
      </c>
      <c r="P146" t="s">
        <v>635</v>
      </c>
      <c r="Q146" t="s">
        <v>636</v>
      </c>
      <c r="R146" t="s">
        <v>24</v>
      </c>
      <c r="S146" t="s">
        <v>23</v>
      </c>
      <c r="T146" t="s">
        <v>2555</v>
      </c>
    </row>
    <row r="147" spans="1:20" x14ac:dyDescent="0.25">
      <c r="A147" t="s">
        <v>150</v>
      </c>
      <c r="B147" t="s">
        <v>151</v>
      </c>
      <c r="C147">
        <v>65</v>
      </c>
      <c r="D147">
        <v>1</v>
      </c>
      <c r="E147" t="s">
        <v>2550</v>
      </c>
      <c r="F147">
        <v>199</v>
      </c>
      <c r="G147">
        <v>0</v>
      </c>
      <c r="H147" t="s">
        <v>47</v>
      </c>
      <c r="I147" t="s">
        <v>2551</v>
      </c>
      <c r="J147" t="s">
        <v>2552</v>
      </c>
      <c r="K147" t="s">
        <v>2553</v>
      </c>
      <c r="L147" t="s">
        <v>2554</v>
      </c>
      <c r="M147" t="s">
        <v>2555</v>
      </c>
      <c r="N147" t="s">
        <v>711</v>
      </c>
      <c r="O147" t="s">
        <v>634</v>
      </c>
      <c r="P147" t="s">
        <v>635</v>
      </c>
      <c r="Q147" t="s">
        <v>636</v>
      </c>
      <c r="R147" t="s">
        <v>24</v>
      </c>
      <c r="S147" t="s">
        <v>23</v>
      </c>
      <c r="T147" t="s">
        <v>2555</v>
      </c>
    </row>
    <row r="148" spans="1:20" x14ac:dyDescent="0.25">
      <c r="A148" t="s">
        <v>30</v>
      </c>
      <c r="B148" t="s">
        <v>31</v>
      </c>
      <c r="C148">
        <v>60</v>
      </c>
      <c r="D148">
        <v>6</v>
      </c>
      <c r="E148" t="s">
        <v>2556</v>
      </c>
      <c r="F148">
        <v>374</v>
      </c>
      <c r="G148">
        <v>0</v>
      </c>
      <c r="H148" t="s">
        <v>631</v>
      </c>
      <c r="I148" t="s">
        <v>1392</v>
      </c>
      <c r="J148" t="s">
        <v>334</v>
      </c>
      <c r="K148" t="s">
        <v>23</v>
      </c>
      <c r="L148" t="s">
        <v>24</v>
      </c>
      <c r="M148" t="s">
        <v>2557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23</v>
      </c>
      <c r="T148" t="s">
        <v>2557</v>
      </c>
    </row>
    <row r="149" spans="1:20" x14ac:dyDescent="0.25">
      <c r="A149" t="s">
        <v>115</v>
      </c>
      <c r="B149" t="s">
        <v>116</v>
      </c>
      <c r="C149">
        <v>45</v>
      </c>
      <c r="D149">
        <v>4</v>
      </c>
      <c r="E149" t="s">
        <v>2556</v>
      </c>
      <c r="F149">
        <v>374</v>
      </c>
      <c r="G149">
        <v>0</v>
      </c>
      <c r="H149" t="s">
        <v>631</v>
      </c>
      <c r="I149" t="s">
        <v>1392</v>
      </c>
      <c r="J149" t="s">
        <v>334</v>
      </c>
      <c r="K149" t="s">
        <v>23</v>
      </c>
      <c r="L149" t="s">
        <v>24</v>
      </c>
      <c r="M149" t="s">
        <v>2557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23</v>
      </c>
      <c r="T149" t="s">
        <v>2557</v>
      </c>
    </row>
    <row r="150" spans="1:20" x14ac:dyDescent="0.25">
      <c r="A150" t="s">
        <v>46</v>
      </c>
      <c r="B150" t="s">
        <v>56</v>
      </c>
      <c r="C150">
        <v>78</v>
      </c>
      <c r="D150">
        <v>2</v>
      </c>
      <c r="E150" t="s">
        <v>2558</v>
      </c>
      <c r="F150">
        <v>142</v>
      </c>
      <c r="G150">
        <v>10</v>
      </c>
      <c r="H150" t="s">
        <v>47</v>
      </c>
      <c r="I150" t="s">
        <v>2559</v>
      </c>
      <c r="J150" t="s">
        <v>2560</v>
      </c>
      <c r="K150" t="s">
        <v>644</v>
      </c>
      <c r="L150" t="s">
        <v>2561</v>
      </c>
      <c r="M150" t="s">
        <v>2562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23</v>
      </c>
      <c r="T150" t="s">
        <v>2562</v>
      </c>
    </row>
    <row r="151" spans="1:20" x14ac:dyDescent="0.25">
      <c r="A151" t="s">
        <v>186</v>
      </c>
      <c r="B151" t="s">
        <v>187</v>
      </c>
      <c r="C151">
        <v>33.333333333333336</v>
      </c>
      <c r="D151">
        <v>3</v>
      </c>
      <c r="E151" t="s">
        <v>2563</v>
      </c>
      <c r="F151">
        <v>185</v>
      </c>
      <c r="G151">
        <v>35</v>
      </c>
      <c r="H151" t="s">
        <v>22</v>
      </c>
      <c r="I151" t="s">
        <v>646</v>
      </c>
      <c r="J151" t="s">
        <v>988</v>
      </c>
      <c r="K151" t="s">
        <v>989</v>
      </c>
      <c r="L151" t="s">
        <v>990</v>
      </c>
      <c r="M151" t="s">
        <v>23</v>
      </c>
      <c r="N151" t="s">
        <v>23</v>
      </c>
      <c r="O151" t="s">
        <v>24</v>
      </c>
      <c r="P151" t="s">
        <v>54</v>
      </c>
      <c r="Q151" t="s">
        <v>23</v>
      </c>
      <c r="R151" t="s">
        <v>24</v>
      </c>
      <c r="S151" t="s">
        <v>23</v>
      </c>
      <c r="T151" t="s">
        <v>2564</v>
      </c>
    </row>
    <row r="152" spans="1:20" x14ac:dyDescent="0.25">
      <c r="A152" t="s">
        <v>36</v>
      </c>
      <c r="B152" t="s">
        <v>37</v>
      </c>
      <c r="C152">
        <v>65</v>
      </c>
      <c r="D152">
        <v>2</v>
      </c>
      <c r="E152" t="s">
        <v>2565</v>
      </c>
      <c r="F152">
        <v>398</v>
      </c>
      <c r="G152">
        <v>0</v>
      </c>
      <c r="H152" t="s">
        <v>47</v>
      </c>
      <c r="I152" t="s">
        <v>2566</v>
      </c>
      <c r="J152" t="s">
        <v>2567</v>
      </c>
      <c r="K152" t="s">
        <v>2568</v>
      </c>
      <c r="L152" t="s">
        <v>2569</v>
      </c>
      <c r="M152" t="s">
        <v>2570</v>
      </c>
      <c r="N152" t="s">
        <v>711</v>
      </c>
      <c r="O152" t="s">
        <v>1298</v>
      </c>
      <c r="P152" t="s">
        <v>635</v>
      </c>
      <c r="Q152" t="s">
        <v>636</v>
      </c>
      <c r="R152" t="s">
        <v>24</v>
      </c>
      <c r="S152" t="s">
        <v>23</v>
      </c>
      <c r="T152" t="s">
        <v>2571</v>
      </c>
    </row>
    <row r="153" spans="1:20" x14ac:dyDescent="0.25">
      <c r="A153" t="s">
        <v>150</v>
      </c>
      <c r="B153" t="s">
        <v>151</v>
      </c>
      <c r="C153">
        <v>65</v>
      </c>
      <c r="D153">
        <v>2</v>
      </c>
      <c r="E153" t="s">
        <v>2565</v>
      </c>
      <c r="F153">
        <v>398</v>
      </c>
      <c r="G153">
        <v>0</v>
      </c>
      <c r="H153" t="s">
        <v>47</v>
      </c>
      <c r="I153" t="s">
        <v>2566</v>
      </c>
      <c r="J153" t="s">
        <v>2567</v>
      </c>
      <c r="K153" t="s">
        <v>2568</v>
      </c>
      <c r="L153" t="s">
        <v>2569</v>
      </c>
      <c r="M153" t="s">
        <v>2570</v>
      </c>
      <c r="N153" t="s">
        <v>711</v>
      </c>
      <c r="O153" t="s">
        <v>1298</v>
      </c>
      <c r="P153" t="s">
        <v>635</v>
      </c>
      <c r="Q153" t="s">
        <v>636</v>
      </c>
      <c r="R153" t="s">
        <v>24</v>
      </c>
      <c r="S153" t="s">
        <v>23</v>
      </c>
      <c r="T153" t="s">
        <v>2571</v>
      </c>
    </row>
    <row r="154" spans="1:20" x14ac:dyDescent="0.25">
      <c r="A154" t="s">
        <v>152</v>
      </c>
      <c r="B154" t="s">
        <v>153</v>
      </c>
      <c r="C154">
        <v>65</v>
      </c>
      <c r="D154">
        <v>2</v>
      </c>
      <c r="E154" t="s">
        <v>2565</v>
      </c>
      <c r="F154">
        <v>398</v>
      </c>
      <c r="G154">
        <v>0</v>
      </c>
      <c r="H154" t="s">
        <v>47</v>
      </c>
      <c r="I154" t="s">
        <v>2566</v>
      </c>
      <c r="J154" t="s">
        <v>2567</v>
      </c>
      <c r="K154" t="s">
        <v>2568</v>
      </c>
      <c r="L154" t="s">
        <v>2569</v>
      </c>
      <c r="M154" t="s">
        <v>2570</v>
      </c>
      <c r="N154" t="s">
        <v>711</v>
      </c>
      <c r="O154" t="s">
        <v>1298</v>
      </c>
      <c r="P154" t="s">
        <v>635</v>
      </c>
      <c r="Q154" t="s">
        <v>636</v>
      </c>
      <c r="R154" t="s">
        <v>24</v>
      </c>
      <c r="S154" t="s">
        <v>23</v>
      </c>
      <c r="T154" t="s">
        <v>2571</v>
      </c>
    </row>
    <row r="155" spans="1:20" x14ac:dyDescent="0.25">
      <c r="A155" t="s">
        <v>38</v>
      </c>
      <c r="B155" t="s">
        <v>39</v>
      </c>
      <c r="C155">
        <v>65</v>
      </c>
      <c r="D155">
        <v>2</v>
      </c>
      <c r="E155" t="s">
        <v>2565</v>
      </c>
      <c r="F155">
        <v>398</v>
      </c>
      <c r="G155">
        <v>0</v>
      </c>
      <c r="H155" t="s">
        <v>47</v>
      </c>
      <c r="I155" t="s">
        <v>2566</v>
      </c>
      <c r="J155" t="s">
        <v>2567</v>
      </c>
      <c r="K155" t="s">
        <v>2568</v>
      </c>
      <c r="L155" t="s">
        <v>2569</v>
      </c>
      <c r="M155" t="s">
        <v>2570</v>
      </c>
      <c r="N155" t="s">
        <v>711</v>
      </c>
      <c r="O155" t="s">
        <v>1298</v>
      </c>
      <c r="P155" t="s">
        <v>635</v>
      </c>
      <c r="Q155" t="s">
        <v>636</v>
      </c>
      <c r="R155" t="s">
        <v>24</v>
      </c>
      <c r="S155" t="s">
        <v>23</v>
      </c>
      <c r="T155" t="s">
        <v>2571</v>
      </c>
    </row>
    <row r="156" spans="1:20" x14ac:dyDescent="0.25">
      <c r="A156" t="s">
        <v>689</v>
      </c>
      <c r="B156" t="s">
        <v>690</v>
      </c>
      <c r="C156">
        <v>25</v>
      </c>
      <c r="D156">
        <v>8</v>
      </c>
      <c r="E156" t="s">
        <v>2572</v>
      </c>
      <c r="F156">
        <v>204</v>
      </c>
      <c r="G156">
        <v>0</v>
      </c>
      <c r="H156" t="s">
        <v>631</v>
      </c>
      <c r="I156" t="s">
        <v>1285</v>
      </c>
      <c r="J156" t="s">
        <v>306</v>
      </c>
      <c r="K156" t="s">
        <v>23</v>
      </c>
      <c r="L156" t="s">
        <v>24</v>
      </c>
      <c r="M156" t="s">
        <v>2573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2573</v>
      </c>
    </row>
    <row r="157" spans="1:20" x14ac:dyDescent="0.25">
      <c r="A157" t="s">
        <v>42</v>
      </c>
      <c r="B157" t="s">
        <v>43</v>
      </c>
      <c r="C157">
        <v>66.666666666666671</v>
      </c>
      <c r="D157">
        <v>3</v>
      </c>
      <c r="E157" t="s">
        <v>2574</v>
      </c>
      <c r="F157">
        <v>105</v>
      </c>
      <c r="G157">
        <v>0</v>
      </c>
      <c r="H157" t="s">
        <v>22</v>
      </c>
      <c r="I157" t="s">
        <v>2575</v>
      </c>
      <c r="J157" t="s">
        <v>1679</v>
      </c>
      <c r="K157" t="s">
        <v>23</v>
      </c>
      <c r="L157" t="s">
        <v>24</v>
      </c>
      <c r="M157" t="s">
        <v>2576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2576</v>
      </c>
    </row>
    <row r="158" spans="1:20" x14ac:dyDescent="0.25">
      <c r="A158" t="s">
        <v>30</v>
      </c>
      <c r="B158" t="s">
        <v>31</v>
      </c>
      <c r="C158">
        <v>60</v>
      </c>
      <c r="D158">
        <v>3</v>
      </c>
      <c r="E158" t="s">
        <v>2577</v>
      </c>
      <c r="F158">
        <v>111</v>
      </c>
      <c r="G158">
        <v>6</v>
      </c>
      <c r="H158" t="s">
        <v>631</v>
      </c>
      <c r="I158" t="s">
        <v>2578</v>
      </c>
      <c r="J158" t="s">
        <v>306</v>
      </c>
      <c r="K158" t="s">
        <v>23</v>
      </c>
      <c r="L158" t="s">
        <v>24</v>
      </c>
      <c r="M158" t="s">
        <v>2579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2579</v>
      </c>
    </row>
    <row r="159" spans="1:20" x14ac:dyDescent="0.25">
      <c r="A159" t="s">
        <v>30</v>
      </c>
      <c r="B159" t="s">
        <v>31</v>
      </c>
      <c r="C159">
        <v>60</v>
      </c>
      <c r="D159">
        <v>3</v>
      </c>
      <c r="E159" t="s">
        <v>2580</v>
      </c>
      <c r="F159">
        <v>94.35</v>
      </c>
      <c r="G159">
        <v>7</v>
      </c>
      <c r="H159" t="s">
        <v>47</v>
      </c>
      <c r="I159" t="s">
        <v>2581</v>
      </c>
      <c r="J159" t="s">
        <v>2582</v>
      </c>
      <c r="K159" t="s">
        <v>2441</v>
      </c>
      <c r="L159" t="s">
        <v>2583</v>
      </c>
      <c r="M159" t="s">
        <v>2584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23</v>
      </c>
      <c r="T159" t="s">
        <v>2585</v>
      </c>
    </row>
    <row r="160" spans="1:20" x14ac:dyDescent="0.25">
      <c r="A160" t="s">
        <v>150</v>
      </c>
      <c r="B160" t="s">
        <v>151</v>
      </c>
      <c r="C160">
        <v>65</v>
      </c>
      <c r="D160">
        <v>1</v>
      </c>
      <c r="E160" t="s">
        <v>2586</v>
      </c>
      <c r="F160">
        <v>199</v>
      </c>
      <c r="G160">
        <v>0</v>
      </c>
      <c r="H160" t="s">
        <v>47</v>
      </c>
      <c r="I160" t="s">
        <v>2587</v>
      </c>
      <c r="J160" t="s">
        <v>2588</v>
      </c>
      <c r="K160" t="s">
        <v>1674</v>
      </c>
      <c r="L160" t="s">
        <v>2589</v>
      </c>
      <c r="M160" t="s">
        <v>2415</v>
      </c>
      <c r="N160" t="s">
        <v>711</v>
      </c>
      <c r="O160" t="s">
        <v>634</v>
      </c>
      <c r="P160" t="s">
        <v>1763</v>
      </c>
      <c r="Q160" t="s">
        <v>636</v>
      </c>
      <c r="R160" t="s">
        <v>24</v>
      </c>
      <c r="S160" t="s">
        <v>23</v>
      </c>
      <c r="T160" t="s">
        <v>2585</v>
      </c>
    </row>
    <row r="161" spans="1:20" x14ac:dyDescent="0.25">
      <c r="A161" t="s">
        <v>152</v>
      </c>
      <c r="B161" t="s">
        <v>153</v>
      </c>
      <c r="C161">
        <v>65</v>
      </c>
      <c r="D161">
        <v>1</v>
      </c>
      <c r="E161" t="s">
        <v>2586</v>
      </c>
      <c r="F161">
        <v>199</v>
      </c>
      <c r="G161">
        <v>0</v>
      </c>
      <c r="H161" t="s">
        <v>47</v>
      </c>
      <c r="I161" t="s">
        <v>2587</v>
      </c>
      <c r="J161" t="s">
        <v>2588</v>
      </c>
      <c r="K161" t="s">
        <v>1674</v>
      </c>
      <c r="L161" t="s">
        <v>2589</v>
      </c>
      <c r="M161" t="s">
        <v>2415</v>
      </c>
      <c r="N161" t="s">
        <v>711</v>
      </c>
      <c r="O161" t="s">
        <v>634</v>
      </c>
      <c r="P161" t="s">
        <v>1763</v>
      </c>
      <c r="Q161" t="s">
        <v>636</v>
      </c>
      <c r="R161" t="s">
        <v>24</v>
      </c>
      <c r="S161" t="s">
        <v>23</v>
      </c>
      <c r="T161" t="s">
        <v>2585</v>
      </c>
    </row>
    <row r="162" spans="1:20" x14ac:dyDescent="0.25">
      <c r="A162" t="s">
        <v>36</v>
      </c>
      <c r="B162" t="s">
        <v>37</v>
      </c>
      <c r="C162">
        <v>65</v>
      </c>
      <c r="D162">
        <v>1</v>
      </c>
      <c r="E162" t="s">
        <v>2586</v>
      </c>
      <c r="F162">
        <v>199</v>
      </c>
      <c r="G162">
        <v>0</v>
      </c>
      <c r="H162" t="s">
        <v>47</v>
      </c>
      <c r="I162" t="s">
        <v>2587</v>
      </c>
      <c r="J162" t="s">
        <v>2588</v>
      </c>
      <c r="K162" t="s">
        <v>1674</v>
      </c>
      <c r="L162" t="s">
        <v>2589</v>
      </c>
      <c r="M162" t="s">
        <v>2415</v>
      </c>
      <c r="N162" t="s">
        <v>711</v>
      </c>
      <c r="O162" t="s">
        <v>634</v>
      </c>
      <c r="P162" t="s">
        <v>1763</v>
      </c>
      <c r="Q162" t="s">
        <v>636</v>
      </c>
      <c r="R162" t="s">
        <v>24</v>
      </c>
      <c r="S162" t="s">
        <v>23</v>
      </c>
      <c r="T162" t="s">
        <v>2585</v>
      </c>
    </row>
    <row r="163" spans="1:20" x14ac:dyDescent="0.25">
      <c r="A163" t="s">
        <v>38</v>
      </c>
      <c r="B163" t="s">
        <v>39</v>
      </c>
      <c r="C163">
        <v>65</v>
      </c>
      <c r="D163">
        <v>1</v>
      </c>
      <c r="E163" t="s">
        <v>2586</v>
      </c>
      <c r="F163">
        <v>199</v>
      </c>
      <c r="G163">
        <v>0</v>
      </c>
      <c r="H163" t="s">
        <v>47</v>
      </c>
      <c r="I163" t="s">
        <v>2587</v>
      </c>
      <c r="J163" t="s">
        <v>2588</v>
      </c>
      <c r="K163" t="s">
        <v>1674</v>
      </c>
      <c r="L163" t="s">
        <v>2589</v>
      </c>
      <c r="M163" t="s">
        <v>2415</v>
      </c>
      <c r="N163" t="s">
        <v>711</v>
      </c>
      <c r="O163" t="s">
        <v>634</v>
      </c>
      <c r="P163" t="s">
        <v>1763</v>
      </c>
      <c r="Q163" t="s">
        <v>636</v>
      </c>
      <c r="R163" t="s">
        <v>24</v>
      </c>
      <c r="S163" t="s">
        <v>23</v>
      </c>
      <c r="T163" t="s">
        <v>2585</v>
      </c>
    </row>
    <row r="164" spans="1:20" x14ac:dyDescent="0.25">
      <c r="A164" t="s">
        <v>186</v>
      </c>
      <c r="B164" t="s">
        <v>187</v>
      </c>
      <c r="C164">
        <v>37.5</v>
      </c>
      <c r="D164">
        <v>4</v>
      </c>
      <c r="E164" t="s">
        <v>2590</v>
      </c>
      <c r="F164">
        <v>159</v>
      </c>
      <c r="G164">
        <v>0</v>
      </c>
      <c r="H164" t="s">
        <v>631</v>
      </c>
      <c r="I164" t="s">
        <v>2591</v>
      </c>
      <c r="J164" t="s">
        <v>324</v>
      </c>
      <c r="K164" t="s">
        <v>23</v>
      </c>
      <c r="L164" t="s">
        <v>24</v>
      </c>
      <c r="M164" t="s">
        <v>2592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23</v>
      </c>
      <c r="T164" t="s">
        <v>2592</v>
      </c>
    </row>
    <row r="165" spans="1:20" x14ac:dyDescent="0.25">
      <c r="A165" t="s">
        <v>30</v>
      </c>
      <c r="B165" t="s">
        <v>31</v>
      </c>
      <c r="C165">
        <v>60</v>
      </c>
      <c r="D165">
        <v>6</v>
      </c>
      <c r="E165" t="s">
        <v>2593</v>
      </c>
      <c r="F165">
        <v>210</v>
      </c>
      <c r="G165">
        <v>0</v>
      </c>
      <c r="H165" t="s">
        <v>631</v>
      </c>
      <c r="I165" t="s">
        <v>2594</v>
      </c>
      <c r="J165" t="s">
        <v>2374</v>
      </c>
      <c r="K165" t="s">
        <v>23</v>
      </c>
      <c r="L165" t="s">
        <v>24</v>
      </c>
      <c r="M165" t="s">
        <v>2592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23</v>
      </c>
      <c r="T165" t="s">
        <v>2592</v>
      </c>
    </row>
    <row r="166" spans="1:20" x14ac:dyDescent="0.25">
      <c r="A166" t="s">
        <v>30</v>
      </c>
      <c r="B166" t="s">
        <v>31</v>
      </c>
      <c r="C166">
        <v>43</v>
      </c>
      <c r="D166">
        <v>1</v>
      </c>
      <c r="E166" t="s">
        <v>2595</v>
      </c>
      <c r="F166">
        <v>164</v>
      </c>
      <c r="G166">
        <v>45</v>
      </c>
      <c r="H166" t="s">
        <v>47</v>
      </c>
      <c r="I166" t="s">
        <v>2596</v>
      </c>
      <c r="J166" t="s">
        <v>2597</v>
      </c>
      <c r="K166" t="s">
        <v>2334</v>
      </c>
      <c r="L166" t="s">
        <v>2598</v>
      </c>
      <c r="M166" t="s">
        <v>2599</v>
      </c>
      <c r="N166" t="s">
        <v>23</v>
      </c>
      <c r="O166" t="s">
        <v>63</v>
      </c>
      <c r="P166" t="s">
        <v>54</v>
      </c>
      <c r="Q166" t="s">
        <v>55</v>
      </c>
      <c r="R166" t="s">
        <v>24</v>
      </c>
      <c r="S166" t="s">
        <v>23</v>
      </c>
      <c r="T166" t="s">
        <v>2599</v>
      </c>
    </row>
    <row r="167" spans="1:20" x14ac:dyDescent="0.25">
      <c r="A167" t="s">
        <v>139</v>
      </c>
      <c r="B167" t="s">
        <v>112</v>
      </c>
      <c r="C167">
        <v>76</v>
      </c>
      <c r="D167">
        <v>1</v>
      </c>
      <c r="E167" t="s">
        <v>2595</v>
      </c>
      <c r="F167">
        <v>164</v>
      </c>
      <c r="G167">
        <v>45</v>
      </c>
      <c r="H167" t="s">
        <v>47</v>
      </c>
      <c r="I167" t="s">
        <v>2596</v>
      </c>
      <c r="J167" t="s">
        <v>2597</v>
      </c>
      <c r="K167" t="s">
        <v>2334</v>
      </c>
      <c r="L167" t="s">
        <v>2598</v>
      </c>
      <c r="M167" t="s">
        <v>2599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23</v>
      </c>
      <c r="T167" t="s">
        <v>2599</v>
      </c>
    </row>
    <row r="168" spans="1:20" x14ac:dyDescent="0.25">
      <c r="A168" t="s">
        <v>46</v>
      </c>
      <c r="B168" t="s">
        <v>56</v>
      </c>
      <c r="C168">
        <v>66.333333333333329</v>
      </c>
      <c r="D168">
        <v>3</v>
      </c>
      <c r="E168" t="s">
        <v>2600</v>
      </c>
      <c r="F168">
        <v>193.75</v>
      </c>
      <c r="G168">
        <v>7</v>
      </c>
      <c r="H168" t="s">
        <v>384</v>
      </c>
      <c r="I168" t="s">
        <v>2601</v>
      </c>
      <c r="J168" t="s">
        <v>2602</v>
      </c>
      <c r="K168" t="s">
        <v>2603</v>
      </c>
      <c r="L168" t="s">
        <v>2604</v>
      </c>
      <c r="M168" t="s">
        <v>2605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23</v>
      </c>
      <c r="T168" t="s">
        <v>2605</v>
      </c>
    </row>
    <row r="169" spans="1:20" x14ac:dyDescent="0.25">
      <c r="A169" t="s">
        <v>36</v>
      </c>
      <c r="B169" t="s">
        <v>37</v>
      </c>
      <c r="C169">
        <v>65</v>
      </c>
      <c r="D169">
        <v>2</v>
      </c>
      <c r="E169" t="s">
        <v>2606</v>
      </c>
      <c r="F169">
        <v>199</v>
      </c>
      <c r="G169">
        <v>0</v>
      </c>
      <c r="H169" t="s">
        <v>47</v>
      </c>
      <c r="I169" t="s">
        <v>2607</v>
      </c>
      <c r="J169" t="s">
        <v>2608</v>
      </c>
      <c r="K169" t="s">
        <v>2568</v>
      </c>
      <c r="L169" t="s">
        <v>2609</v>
      </c>
      <c r="M169" t="s">
        <v>2610</v>
      </c>
      <c r="N169" t="s">
        <v>711</v>
      </c>
      <c r="O169" t="s">
        <v>1298</v>
      </c>
      <c r="P169" t="s">
        <v>1763</v>
      </c>
      <c r="Q169" t="s">
        <v>636</v>
      </c>
      <c r="R169" t="s">
        <v>24</v>
      </c>
      <c r="S169" t="s">
        <v>23</v>
      </c>
      <c r="T169" t="s">
        <v>2611</v>
      </c>
    </row>
    <row r="170" spans="1:20" x14ac:dyDescent="0.25">
      <c r="A170" t="s">
        <v>152</v>
      </c>
      <c r="B170" t="s">
        <v>153</v>
      </c>
      <c r="C170">
        <v>65</v>
      </c>
      <c r="D170">
        <v>2</v>
      </c>
      <c r="E170" t="s">
        <v>2606</v>
      </c>
      <c r="F170">
        <v>199</v>
      </c>
      <c r="G170">
        <v>0</v>
      </c>
      <c r="H170" t="s">
        <v>47</v>
      </c>
      <c r="I170" t="s">
        <v>2607</v>
      </c>
      <c r="J170" t="s">
        <v>2608</v>
      </c>
      <c r="K170" t="s">
        <v>2568</v>
      </c>
      <c r="L170" t="s">
        <v>2609</v>
      </c>
      <c r="M170" t="s">
        <v>2610</v>
      </c>
      <c r="N170" t="s">
        <v>711</v>
      </c>
      <c r="O170" t="s">
        <v>1298</v>
      </c>
      <c r="P170" t="s">
        <v>1763</v>
      </c>
      <c r="Q170" t="s">
        <v>636</v>
      </c>
      <c r="R170" t="s">
        <v>24</v>
      </c>
      <c r="S170" t="s">
        <v>23</v>
      </c>
      <c r="T170" t="s">
        <v>2611</v>
      </c>
    </row>
    <row r="171" spans="1:20" x14ac:dyDescent="0.25">
      <c r="A171" t="s">
        <v>150</v>
      </c>
      <c r="B171" t="s">
        <v>151</v>
      </c>
      <c r="C171">
        <v>65</v>
      </c>
      <c r="D171">
        <v>1</v>
      </c>
      <c r="E171" t="s">
        <v>2612</v>
      </c>
      <c r="F171">
        <v>199</v>
      </c>
      <c r="G171">
        <v>0</v>
      </c>
      <c r="H171" t="s">
        <v>47</v>
      </c>
      <c r="I171" t="s">
        <v>2613</v>
      </c>
      <c r="J171" t="s">
        <v>2614</v>
      </c>
      <c r="K171" t="s">
        <v>2615</v>
      </c>
      <c r="L171" t="s">
        <v>2616</v>
      </c>
      <c r="M171" t="s">
        <v>2617</v>
      </c>
      <c r="N171" t="s">
        <v>711</v>
      </c>
      <c r="O171" t="s">
        <v>1298</v>
      </c>
      <c r="P171" t="s">
        <v>1763</v>
      </c>
      <c r="Q171" t="s">
        <v>636</v>
      </c>
      <c r="R171" t="s">
        <v>24</v>
      </c>
      <c r="S171" t="s">
        <v>23</v>
      </c>
      <c r="T171" t="s">
        <v>2618</v>
      </c>
    </row>
    <row r="172" spans="1:20" x14ac:dyDescent="0.25">
      <c r="A172" t="s">
        <v>152</v>
      </c>
      <c r="B172" t="s">
        <v>153</v>
      </c>
      <c r="C172">
        <v>65</v>
      </c>
      <c r="D172">
        <v>1</v>
      </c>
      <c r="E172" t="s">
        <v>2612</v>
      </c>
      <c r="F172">
        <v>199</v>
      </c>
      <c r="G172">
        <v>0</v>
      </c>
      <c r="H172" t="s">
        <v>47</v>
      </c>
      <c r="I172" t="s">
        <v>2613</v>
      </c>
      <c r="J172" t="s">
        <v>2614</v>
      </c>
      <c r="K172" t="s">
        <v>2615</v>
      </c>
      <c r="L172" t="s">
        <v>2616</v>
      </c>
      <c r="M172" t="s">
        <v>2617</v>
      </c>
      <c r="N172" t="s">
        <v>711</v>
      </c>
      <c r="O172" t="s">
        <v>1298</v>
      </c>
      <c r="P172" t="s">
        <v>1763</v>
      </c>
      <c r="Q172" t="s">
        <v>636</v>
      </c>
      <c r="R172" t="s">
        <v>24</v>
      </c>
      <c r="S172" t="s">
        <v>23</v>
      </c>
      <c r="T172" t="s">
        <v>2618</v>
      </c>
    </row>
    <row r="173" spans="1:20" x14ac:dyDescent="0.25">
      <c r="A173" t="s">
        <v>36</v>
      </c>
      <c r="B173" t="s">
        <v>37</v>
      </c>
      <c r="C173">
        <v>65</v>
      </c>
      <c r="D173">
        <v>1</v>
      </c>
      <c r="E173" t="s">
        <v>2612</v>
      </c>
      <c r="F173">
        <v>199</v>
      </c>
      <c r="G173">
        <v>0</v>
      </c>
      <c r="H173" t="s">
        <v>47</v>
      </c>
      <c r="I173" t="s">
        <v>2613</v>
      </c>
      <c r="J173" t="s">
        <v>2614</v>
      </c>
      <c r="K173" t="s">
        <v>2615</v>
      </c>
      <c r="L173" t="s">
        <v>2616</v>
      </c>
      <c r="M173" t="s">
        <v>2617</v>
      </c>
      <c r="N173" t="s">
        <v>711</v>
      </c>
      <c r="O173" t="s">
        <v>1298</v>
      </c>
      <c r="P173" t="s">
        <v>1763</v>
      </c>
      <c r="Q173" t="s">
        <v>636</v>
      </c>
      <c r="R173" t="s">
        <v>24</v>
      </c>
      <c r="S173" t="s">
        <v>23</v>
      </c>
      <c r="T173" t="s">
        <v>2618</v>
      </c>
    </row>
    <row r="174" spans="1:20" x14ac:dyDescent="0.25">
      <c r="A174" t="s">
        <v>38</v>
      </c>
      <c r="B174" t="s">
        <v>39</v>
      </c>
      <c r="C174">
        <v>65</v>
      </c>
      <c r="D174">
        <v>1</v>
      </c>
      <c r="E174" t="s">
        <v>2612</v>
      </c>
      <c r="F174">
        <v>199</v>
      </c>
      <c r="G174">
        <v>0</v>
      </c>
      <c r="H174" t="s">
        <v>47</v>
      </c>
      <c r="I174" t="s">
        <v>2613</v>
      </c>
      <c r="J174" t="s">
        <v>2614</v>
      </c>
      <c r="K174" t="s">
        <v>2615</v>
      </c>
      <c r="L174" t="s">
        <v>2616</v>
      </c>
      <c r="M174" t="s">
        <v>2617</v>
      </c>
      <c r="N174" t="s">
        <v>711</v>
      </c>
      <c r="O174" t="s">
        <v>1298</v>
      </c>
      <c r="P174" t="s">
        <v>1763</v>
      </c>
      <c r="Q174" t="s">
        <v>636</v>
      </c>
      <c r="R174" t="s">
        <v>24</v>
      </c>
      <c r="S174" t="s">
        <v>23</v>
      </c>
      <c r="T174" t="s">
        <v>2618</v>
      </c>
    </row>
    <row r="175" spans="1:20" x14ac:dyDescent="0.25">
      <c r="A175" t="s">
        <v>150</v>
      </c>
      <c r="B175" t="s">
        <v>151</v>
      </c>
      <c r="C175">
        <v>65</v>
      </c>
      <c r="D175">
        <v>1</v>
      </c>
      <c r="E175" t="s">
        <v>2619</v>
      </c>
      <c r="F175">
        <v>199</v>
      </c>
      <c r="G175">
        <v>0</v>
      </c>
      <c r="H175" t="s">
        <v>47</v>
      </c>
      <c r="I175" t="s">
        <v>2620</v>
      </c>
      <c r="J175" t="s">
        <v>2621</v>
      </c>
      <c r="K175" t="s">
        <v>23</v>
      </c>
      <c r="L175" t="s">
        <v>2622</v>
      </c>
      <c r="M175" t="s">
        <v>2617</v>
      </c>
      <c r="N175" t="s">
        <v>711</v>
      </c>
      <c r="O175" t="s">
        <v>1298</v>
      </c>
      <c r="P175" t="s">
        <v>1763</v>
      </c>
      <c r="Q175" t="s">
        <v>636</v>
      </c>
      <c r="R175" t="s">
        <v>24</v>
      </c>
      <c r="S175" t="s">
        <v>23</v>
      </c>
      <c r="T175" t="s">
        <v>2623</v>
      </c>
    </row>
    <row r="176" spans="1:20" x14ac:dyDescent="0.25">
      <c r="A176" t="s">
        <v>152</v>
      </c>
      <c r="B176" t="s">
        <v>153</v>
      </c>
      <c r="C176">
        <v>65</v>
      </c>
      <c r="D176">
        <v>1</v>
      </c>
      <c r="E176" t="s">
        <v>2619</v>
      </c>
      <c r="F176">
        <v>199</v>
      </c>
      <c r="G176">
        <v>0</v>
      </c>
      <c r="H176" t="s">
        <v>47</v>
      </c>
      <c r="I176" t="s">
        <v>2620</v>
      </c>
      <c r="J176" t="s">
        <v>2621</v>
      </c>
      <c r="K176" t="s">
        <v>23</v>
      </c>
      <c r="L176" t="s">
        <v>2622</v>
      </c>
      <c r="M176" t="s">
        <v>2617</v>
      </c>
      <c r="N176" t="s">
        <v>711</v>
      </c>
      <c r="O176" t="s">
        <v>1298</v>
      </c>
      <c r="P176" t="s">
        <v>1763</v>
      </c>
      <c r="Q176" t="s">
        <v>636</v>
      </c>
      <c r="R176" t="s">
        <v>24</v>
      </c>
      <c r="S176" t="s">
        <v>23</v>
      </c>
      <c r="T176" t="s">
        <v>2623</v>
      </c>
    </row>
    <row r="177" spans="1:20" x14ac:dyDescent="0.25">
      <c r="A177" t="s">
        <v>36</v>
      </c>
      <c r="B177" t="s">
        <v>37</v>
      </c>
      <c r="C177">
        <v>65</v>
      </c>
      <c r="D177">
        <v>1</v>
      </c>
      <c r="E177" t="s">
        <v>2619</v>
      </c>
      <c r="F177">
        <v>199</v>
      </c>
      <c r="G177">
        <v>0</v>
      </c>
      <c r="H177" t="s">
        <v>47</v>
      </c>
      <c r="I177" t="s">
        <v>2620</v>
      </c>
      <c r="J177" t="s">
        <v>2621</v>
      </c>
      <c r="K177" t="s">
        <v>23</v>
      </c>
      <c r="L177" t="s">
        <v>2622</v>
      </c>
      <c r="M177" t="s">
        <v>2617</v>
      </c>
      <c r="N177" t="s">
        <v>711</v>
      </c>
      <c r="O177" t="s">
        <v>1298</v>
      </c>
      <c r="P177" t="s">
        <v>1763</v>
      </c>
      <c r="Q177" t="s">
        <v>636</v>
      </c>
      <c r="R177" t="s">
        <v>24</v>
      </c>
      <c r="S177" t="s">
        <v>23</v>
      </c>
      <c r="T177" t="s">
        <v>2623</v>
      </c>
    </row>
    <row r="178" spans="1:20" x14ac:dyDescent="0.25">
      <c r="A178" t="s">
        <v>38</v>
      </c>
      <c r="B178" t="s">
        <v>39</v>
      </c>
      <c r="C178">
        <v>65</v>
      </c>
      <c r="D178">
        <v>1</v>
      </c>
      <c r="E178" t="s">
        <v>2619</v>
      </c>
      <c r="F178">
        <v>199</v>
      </c>
      <c r="G178">
        <v>0</v>
      </c>
      <c r="H178" t="s">
        <v>47</v>
      </c>
      <c r="I178" t="s">
        <v>2620</v>
      </c>
      <c r="J178" t="s">
        <v>2621</v>
      </c>
      <c r="K178" t="s">
        <v>23</v>
      </c>
      <c r="L178" t="s">
        <v>2622</v>
      </c>
      <c r="M178" t="s">
        <v>2617</v>
      </c>
      <c r="N178" t="s">
        <v>711</v>
      </c>
      <c r="O178" t="s">
        <v>1298</v>
      </c>
      <c r="P178" t="s">
        <v>1763</v>
      </c>
      <c r="Q178" t="s">
        <v>636</v>
      </c>
      <c r="R178" t="s">
        <v>24</v>
      </c>
      <c r="S178" t="s">
        <v>23</v>
      </c>
      <c r="T178" t="s">
        <v>2623</v>
      </c>
    </row>
    <row r="179" spans="1:20" x14ac:dyDescent="0.25">
      <c r="A179" t="s">
        <v>150</v>
      </c>
      <c r="B179" t="s">
        <v>151</v>
      </c>
      <c r="C179">
        <v>65</v>
      </c>
      <c r="D179">
        <v>1</v>
      </c>
      <c r="E179" t="s">
        <v>2624</v>
      </c>
      <c r="F179">
        <v>199</v>
      </c>
      <c r="G179">
        <v>0</v>
      </c>
      <c r="H179" t="s">
        <v>47</v>
      </c>
      <c r="I179" t="s">
        <v>2625</v>
      </c>
      <c r="J179" t="s">
        <v>2626</v>
      </c>
      <c r="K179" t="s">
        <v>2627</v>
      </c>
      <c r="L179" t="s">
        <v>2628</v>
      </c>
      <c r="M179" t="s">
        <v>2629</v>
      </c>
      <c r="N179" t="s">
        <v>711</v>
      </c>
      <c r="O179" t="s">
        <v>1298</v>
      </c>
      <c r="P179" t="s">
        <v>1763</v>
      </c>
      <c r="Q179" t="s">
        <v>636</v>
      </c>
      <c r="R179" t="s">
        <v>24</v>
      </c>
      <c r="S179" t="s">
        <v>23</v>
      </c>
      <c r="T179" t="s">
        <v>2630</v>
      </c>
    </row>
    <row r="180" spans="1:20" x14ac:dyDescent="0.25">
      <c r="A180" t="s">
        <v>152</v>
      </c>
      <c r="B180" t="s">
        <v>153</v>
      </c>
      <c r="C180">
        <v>65</v>
      </c>
      <c r="D180">
        <v>1</v>
      </c>
      <c r="E180" t="s">
        <v>2624</v>
      </c>
      <c r="F180">
        <v>199</v>
      </c>
      <c r="G180">
        <v>0</v>
      </c>
      <c r="H180" t="s">
        <v>47</v>
      </c>
      <c r="I180" t="s">
        <v>2625</v>
      </c>
      <c r="J180" t="s">
        <v>2626</v>
      </c>
      <c r="K180" t="s">
        <v>2627</v>
      </c>
      <c r="L180" t="s">
        <v>2628</v>
      </c>
      <c r="M180" t="s">
        <v>2629</v>
      </c>
      <c r="N180" t="s">
        <v>711</v>
      </c>
      <c r="O180" t="s">
        <v>1298</v>
      </c>
      <c r="P180" t="s">
        <v>1763</v>
      </c>
      <c r="Q180" t="s">
        <v>636</v>
      </c>
      <c r="R180" t="s">
        <v>24</v>
      </c>
      <c r="S180" t="s">
        <v>23</v>
      </c>
      <c r="T180" t="s">
        <v>2630</v>
      </c>
    </row>
    <row r="181" spans="1:20" x14ac:dyDescent="0.25">
      <c r="A181" t="s">
        <v>36</v>
      </c>
      <c r="B181" t="s">
        <v>37</v>
      </c>
      <c r="C181">
        <v>65</v>
      </c>
      <c r="D181">
        <v>1</v>
      </c>
      <c r="E181" t="s">
        <v>2624</v>
      </c>
      <c r="F181">
        <v>199</v>
      </c>
      <c r="G181">
        <v>0</v>
      </c>
      <c r="H181" t="s">
        <v>47</v>
      </c>
      <c r="I181" t="s">
        <v>2625</v>
      </c>
      <c r="J181" t="s">
        <v>2626</v>
      </c>
      <c r="K181" t="s">
        <v>2627</v>
      </c>
      <c r="L181" t="s">
        <v>2628</v>
      </c>
      <c r="M181" t="s">
        <v>2629</v>
      </c>
      <c r="N181" t="s">
        <v>711</v>
      </c>
      <c r="O181" t="s">
        <v>1298</v>
      </c>
      <c r="P181" t="s">
        <v>1763</v>
      </c>
      <c r="Q181" t="s">
        <v>636</v>
      </c>
      <c r="R181" t="s">
        <v>24</v>
      </c>
      <c r="S181" t="s">
        <v>23</v>
      </c>
      <c r="T181" t="s">
        <v>2630</v>
      </c>
    </row>
    <row r="182" spans="1:20" x14ac:dyDescent="0.25">
      <c r="A182" t="s">
        <v>38</v>
      </c>
      <c r="B182" t="s">
        <v>39</v>
      </c>
      <c r="C182">
        <v>65</v>
      </c>
      <c r="D182">
        <v>1</v>
      </c>
      <c r="E182" t="s">
        <v>2624</v>
      </c>
      <c r="F182">
        <v>199</v>
      </c>
      <c r="G182">
        <v>0</v>
      </c>
      <c r="H182" t="s">
        <v>47</v>
      </c>
      <c r="I182" t="s">
        <v>2625</v>
      </c>
      <c r="J182" t="s">
        <v>2626</v>
      </c>
      <c r="K182" t="s">
        <v>2627</v>
      </c>
      <c r="L182" t="s">
        <v>2628</v>
      </c>
      <c r="M182" t="s">
        <v>2629</v>
      </c>
      <c r="N182" t="s">
        <v>711</v>
      </c>
      <c r="O182" t="s">
        <v>1298</v>
      </c>
      <c r="P182" t="s">
        <v>1763</v>
      </c>
      <c r="Q182" t="s">
        <v>636</v>
      </c>
      <c r="R182" t="s">
        <v>24</v>
      </c>
      <c r="S182" t="s">
        <v>23</v>
      </c>
      <c r="T182" t="s">
        <v>2630</v>
      </c>
    </row>
    <row r="183" spans="1:20" x14ac:dyDescent="0.25">
      <c r="A183" t="s">
        <v>186</v>
      </c>
      <c r="B183" t="s">
        <v>187</v>
      </c>
      <c r="C183">
        <v>37.5</v>
      </c>
      <c r="D183">
        <v>4</v>
      </c>
      <c r="E183" t="s">
        <v>2631</v>
      </c>
      <c r="F183">
        <v>159</v>
      </c>
      <c r="G183">
        <v>0</v>
      </c>
      <c r="H183" t="s">
        <v>631</v>
      </c>
      <c r="I183" t="s">
        <v>2632</v>
      </c>
      <c r="J183" t="s">
        <v>353</v>
      </c>
      <c r="K183" t="s">
        <v>23</v>
      </c>
      <c r="L183" t="s">
        <v>24</v>
      </c>
      <c r="M183" t="s">
        <v>2633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23</v>
      </c>
      <c r="T183" t="s">
        <v>2633</v>
      </c>
    </row>
    <row r="184" spans="1:20" x14ac:dyDescent="0.25">
      <c r="A184" t="s">
        <v>150</v>
      </c>
      <c r="B184" t="s">
        <v>151</v>
      </c>
      <c r="C184">
        <v>65</v>
      </c>
      <c r="D184">
        <v>1</v>
      </c>
      <c r="E184" t="s">
        <v>2634</v>
      </c>
      <c r="F184">
        <v>199</v>
      </c>
      <c r="G184">
        <v>0</v>
      </c>
      <c r="H184" t="s">
        <v>47</v>
      </c>
      <c r="I184" t="s">
        <v>2635</v>
      </c>
      <c r="J184" t="s">
        <v>2636</v>
      </c>
      <c r="K184" t="s">
        <v>1492</v>
      </c>
      <c r="L184" t="s">
        <v>2637</v>
      </c>
      <c r="M184" t="s">
        <v>2633</v>
      </c>
      <c r="N184" t="s">
        <v>711</v>
      </c>
      <c r="O184" t="s">
        <v>634</v>
      </c>
      <c r="P184" t="s">
        <v>1763</v>
      </c>
      <c r="Q184" t="s">
        <v>27</v>
      </c>
      <c r="R184" t="s">
        <v>24</v>
      </c>
      <c r="S184" t="s">
        <v>23</v>
      </c>
      <c r="T184" t="s">
        <v>2633</v>
      </c>
    </row>
    <row r="185" spans="1:20" x14ac:dyDescent="0.25">
      <c r="A185" t="s">
        <v>152</v>
      </c>
      <c r="B185" t="s">
        <v>153</v>
      </c>
      <c r="C185">
        <v>65</v>
      </c>
      <c r="D185">
        <v>1</v>
      </c>
      <c r="E185" t="s">
        <v>2634</v>
      </c>
      <c r="F185">
        <v>199</v>
      </c>
      <c r="G185">
        <v>0</v>
      </c>
      <c r="H185" t="s">
        <v>47</v>
      </c>
      <c r="I185" t="s">
        <v>2635</v>
      </c>
      <c r="J185" t="s">
        <v>2636</v>
      </c>
      <c r="K185" t="s">
        <v>1492</v>
      </c>
      <c r="L185" t="s">
        <v>2637</v>
      </c>
      <c r="M185" t="s">
        <v>2633</v>
      </c>
      <c r="N185" t="s">
        <v>711</v>
      </c>
      <c r="O185" t="s">
        <v>634</v>
      </c>
      <c r="P185" t="s">
        <v>1763</v>
      </c>
      <c r="Q185" t="s">
        <v>27</v>
      </c>
      <c r="R185" t="s">
        <v>24</v>
      </c>
      <c r="S185" t="s">
        <v>23</v>
      </c>
      <c r="T185" t="s">
        <v>2633</v>
      </c>
    </row>
    <row r="186" spans="1:20" x14ac:dyDescent="0.25">
      <c r="A186" t="s">
        <v>36</v>
      </c>
      <c r="B186" t="s">
        <v>37</v>
      </c>
      <c r="C186">
        <v>65</v>
      </c>
      <c r="D186">
        <v>1</v>
      </c>
      <c r="E186" t="s">
        <v>2634</v>
      </c>
      <c r="F186">
        <v>199</v>
      </c>
      <c r="G186">
        <v>0</v>
      </c>
      <c r="H186" t="s">
        <v>47</v>
      </c>
      <c r="I186" t="s">
        <v>2635</v>
      </c>
      <c r="J186" t="s">
        <v>2636</v>
      </c>
      <c r="K186" t="s">
        <v>1492</v>
      </c>
      <c r="L186" t="s">
        <v>2637</v>
      </c>
      <c r="M186" t="s">
        <v>2633</v>
      </c>
      <c r="N186" t="s">
        <v>711</v>
      </c>
      <c r="O186" t="s">
        <v>634</v>
      </c>
      <c r="P186" t="s">
        <v>1763</v>
      </c>
      <c r="Q186" t="s">
        <v>27</v>
      </c>
      <c r="R186" t="s">
        <v>24</v>
      </c>
      <c r="S186" t="s">
        <v>23</v>
      </c>
      <c r="T186" t="s">
        <v>2633</v>
      </c>
    </row>
    <row r="187" spans="1:20" x14ac:dyDescent="0.25">
      <c r="A187" t="s">
        <v>38</v>
      </c>
      <c r="B187" t="s">
        <v>39</v>
      </c>
      <c r="C187">
        <v>65</v>
      </c>
      <c r="D187">
        <v>1</v>
      </c>
      <c r="E187" t="s">
        <v>2634</v>
      </c>
      <c r="F187">
        <v>199</v>
      </c>
      <c r="G187">
        <v>0</v>
      </c>
      <c r="H187" t="s">
        <v>47</v>
      </c>
      <c r="I187" t="s">
        <v>2635</v>
      </c>
      <c r="J187" t="s">
        <v>2636</v>
      </c>
      <c r="K187" t="s">
        <v>1492</v>
      </c>
      <c r="L187" t="s">
        <v>2637</v>
      </c>
      <c r="M187" t="s">
        <v>2633</v>
      </c>
      <c r="N187" t="s">
        <v>711</v>
      </c>
      <c r="O187" t="s">
        <v>634</v>
      </c>
      <c r="P187" t="s">
        <v>1763</v>
      </c>
      <c r="Q187" t="s">
        <v>27</v>
      </c>
      <c r="R187" t="s">
        <v>24</v>
      </c>
      <c r="S187" t="s">
        <v>23</v>
      </c>
      <c r="T187" t="s">
        <v>2633</v>
      </c>
    </row>
    <row r="188" spans="1:20" x14ac:dyDescent="0.25">
      <c r="A188" t="s">
        <v>46</v>
      </c>
      <c r="B188" t="s">
        <v>56</v>
      </c>
      <c r="C188">
        <v>80</v>
      </c>
      <c r="D188">
        <v>1</v>
      </c>
      <c r="E188" t="s">
        <v>2638</v>
      </c>
      <c r="F188">
        <v>118</v>
      </c>
      <c r="G188">
        <v>38</v>
      </c>
      <c r="H188" t="s">
        <v>47</v>
      </c>
      <c r="I188" t="s">
        <v>2639</v>
      </c>
      <c r="J188" t="s">
        <v>2640</v>
      </c>
      <c r="K188" t="s">
        <v>2641</v>
      </c>
      <c r="L188" t="s">
        <v>1087</v>
      </c>
      <c r="M188" t="s">
        <v>2571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23</v>
      </c>
      <c r="T188" t="s">
        <v>2633</v>
      </c>
    </row>
    <row r="189" spans="1:20" x14ac:dyDescent="0.25">
      <c r="A189" t="s">
        <v>150</v>
      </c>
      <c r="B189" t="s">
        <v>151</v>
      </c>
      <c r="C189">
        <v>65</v>
      </c>
      <c r="D189">
        <v>1</v>
      </c>
      <c r="E189" t="s">
        <v>2642</v>
      </c>
      <c r="F189">
        <v>199</v>
      </c>
      <c r="G189">
        <v>0</v>
      </c>
      <c r="H189" t="s">
        <v>47</v>
      </c>
      <c r="I189" t="s">
        <v>2643</v>
      </c>
      <c r="J189" t="s">
        <v>2644</v>
      </c>
      <c r="K189" t="s">
        <v>2645</v>
      </c>
      <c r="L189" t="s">
        <v>2646</v>
      </c>
      <c r="M189" t="s">
        <v>2647</v>
      </c>
      <c r="N189" t="s">
        <v>711</v>
      </c>
      <c r="O189" t="s">
        <v>1298</v>
      </c>
      <c r="P189" t="s">
        <v>1763</v>
      </c>
      <c r="Q189" t="s">
        <v>636</v>
      </c>
      <c r="R189" t="s">
        <v>24</v>
      </c>
      <c r="S189" t="s">
        <v>23</v>
      </c>
      <c r="T189" t="s">
        <v>2648</v>
      </c>
    </row>
    <row r="190" spans="1:20" x14ac:dyDescent="0.25">
      <c r="A190" t="s">
        <v>38</v>
      </c>
      <c r="B190" t="s">
        <v>39</v>
      </c>
      <c r="C190">
        <v>65</v>
      </c>
      <c r="D190">
        <v>1</v>
      </c>
      <c r="E190" t="s">
        <v>2642</v>
      </c>
      <c r="F190">
        <v>199</v>
      </c>
      <c r="G190">
        <v>0</v>
      </c>
      <c r="H190" t="s">
        <v>47</v>
      </c>
      <c r="I190" t="s">
        <v>2643</v>
      </c>
      <c r="J190" t="s">
        <v>2644</v>
      </c>
      <c r="K190" t="s">
        <v>2645</v>
      </c>
      <c r="L190" t="s">
        <v>2646</v>
      </c>
      <c r="M190" t="s">
        <v>2647</v>
      </c>
      <c r="N190" t="s">
        <v>711</v>
      </c>
      <c r="O190" t="s">
        <v>1298</v>
      </c>
      <c r="P190" t="s">
        <v>1763</v>
      </c>
      <c r="Q190" t="s">
        <v>636</v>
      </c>
      <c r="R190" t="s">
        <v>24</v>
      </c>
      <c r="S190" t="s">
        <v>23</v>
      </c>
      <c r="T190" t="s">
        <v>2648</v>
      </c>
    </row>
    <row r="191" spans="1:20" x14ac:dyDescent="0.25">
      <c r="A191" t="s">
        <v>36</v>
      </c>
      <c r="B191" t="s">
        <v>37</v>
      </c>
      <c r="C191">
        <v>65</v>
      </c>
      <c r="D191">
        <v>2</v>
      </c>
      <c r="E191" t="s">
        <v>2642</v>
      </c>
      <c r="F191">
        <v>199</v>
      </c>
      <c r="G191">
        <v>0</v>
      </c>
      <c r="H191" t="s">
        <v>47</v>
      </c>
      <c r="I191" t="s">
        <v>2643</v>
      </c>
      <c r="J191" t="s">
        <v>2644</v>
      </c>
      <c r="K191" t="s">
        <v>2645</v>
      </c>
      <c r="L191" t="s">
        <v>2646</v>
      </c>
      <c r="M191" t="s">
        <v>2647</v>
      </c>
      <c r="N191" t="s">
        <v>711</v>
      </c>
      <c r="O191" t="s">
        <v>1298</v>
      </c>
      <c r="P191" t="s">
        <v>1763</v>
      </c>
      <c r="Q191" t="s">
        <v>636</v>
      </c>
      <c r="R191" t="s">
        <v>24</v>
      </c>
      <c r="S191" t="s">
        <v>23</v>
      </c>
      <c r="T191" t="s">
        <v>2648</v>
      </c>
    </row>
    <row r="192" spans="1:20" x14ac:dyDescent="0.25">
      <c r="A192" t="s">
        <v>150</v>
      </c>
      <c r="B192" t="s">
        <v>151</v>
      </c>
      <c r="C192">
        <v>65</v>
      </c>
      <c r="D192">
        <v>2</v>
      </c>
      <c r="E192" t="s">
        <v>2649</v>
      </c>
      <c r="F192">
        <v>398</v>
      </c>
      <c r="G192">
        <v>0</v>
      </c>
      <c r="H192" t="s">
        <v>47</v>
      </c>
      <c r="I192" t="s">
        <v>2650</v>
      </c>
      <c r="J192" t="s">
        <v>2651</v>
      </c>
      <c r="K192" t="s">
        <v>2652</v>
      </c>
      <c r="L192" t="s">
        <v>2653</v>
      </c>
      <c r="M192" t="s">
        <v>2654</v>
      </c>
      <c r="N192" t="s">
        <v>711</v>
      </c>
      <c r="O192" t="s">
        <v>634</v>
      </c>
      <c r="P192" t="s">
        <v>1763</v>
      </c>
      <c r="Q192" t="s">
        <v>27</v>
      </c>
      <c r="R192" t="s">
        <v>24</v>
      </c>
      <c r="S192" t="s">
        <v>23</v>
      </c>
      <c r="T192" t="s">
        <v>2654</v>
      </c>
    </row>
    <row r="193" spans="1:20" x14ac:dyDescent="0.25">
      <c r="A193" t="s">
        <v>152</v>
      </c>
      <c r="B193" t="s">
        <v>153</v>
      </c>
      <c r="C193">
        <v>65</v>
      </c>
      <c r="D193">
        <v>2</v>
      </c>
      <c r="E193" t="s">
        <v>2649</v>
      </c>
      <c r="F193">
        <v>398</v>
      </c>
      <c r="G193">
        <v>0</v>
      </c>
      <c r="H193" t="s">
        <v>47</v>
      </c>
      <c r="I193" t="s">
        <v>2650</v>
      </c>
      <c r="J193" t="s">
        <v>2651</v>
      </c>
      <c r="K193" t="s">
        <v>2652</v>
      </c>
      <c r="L193" t="s">
        <v>2653</v>
      </c>
      <c r="M193" t="s">
        <v>2654</v>
      </c>
      <c r="N193" t="s">
        <v>711</v>
      </c>
      <c r="O193" t="s">
        <v>634</v>
      </c>
      <c r="P193" t="s">
        <v>1763</v>
      </c>
      <c r="Q193" t="s">
        <v>27</v>
      </c>
      <c r="R193" t="s">
        <v>24</v>
      </c>
      <c r="S193" t="s">
        <v>23</v>
      </c>
      <c r="T193" t="s">
        <v>2654</v>
      </c>
    </row>
    <row r="194" spans="1:20" x14ac:dyDescent="0.25">
      <c r="A194" t="s">
        <v>36</v>
      </c>
      <c r="B194" t="s">
        <v>37</v>
      </c>
      <c r="C194">
        <v>65</v>
      </c>
      <c r="D194">
        <v>2</v>
      </c>
      <c r="E194" t="s">
        <v>2649</v>
      </c>
      <c r="F194">
        <v>398</v>
      </c>
      <c r="G194">
        <v>0</v>
      </c>
      <c r="H194" t="s">
        <v>47</v>
      </c>
      <c r="I194" t="s">
        <v>2650</v>
      </c>
      <c r="J194" t="s">
        <v>2651</v>
      </c>
      <c r="K194" t="s">
        <v>2652</v>
      </c>
      <c r="L194" t="s">
        <v>2653</v>
      </c>
      <c r="M194" t="s">
        <v>2654</v>
      </c>
      <c r="N194" t="s">
        <v>711</v>
      </c>
      <c r="O194" t="s">
        <v>634</v>
      </c>
      <c r="P194" t="s">
        <v>1763</v>
      </c>
      <c r="Q194" t="s">
        <v>27</v>
      </c>
      <c r="R194" t="s">
        <v>24</v>
      </c>
      <c r="S194" t="s">
        <v>23</v>
      </c>
      <c r="T194" t="s">
        <v>2654</v>
      </c>
    </row>
    <row r="195" spans="1:20" x14ac:dyDescent="0.25">
      <c r="A195" t="s">
        <v>38</v>
      </c>
      <c r="B195" t="s">
        <v>39</v>
      </c>
      <c r="C195">
        <v>65</v>
      </c>
      <c r="D195">
        <v>2</v>
      </c>
      <c r="E195" t="s">
        <v>2649</v>
      </c>
      <c r="F195">
        <v>398</v>
      </c>
      <c r="G195">
        <v>0</v>
      </c>
      <c r="H195" t="s">
        <v>47</v>
      </c>
      <c r="I195" t="s">
        <v>2650</v>
      </c>
      <c r="J195" t="s">
        <v>2651</v>
      </c>
      <c r="K195" t="s">
        <v>2652</v>
      </c>
      <c r="L195" t="s">
        <v>2653</v>
      </c>
      <c r="M195" t="s">
        <v>2654</v>
      </c>
      <c r="N195" t="s">
        <v>711</v>
      </c>
      <c r="O195" t="s">
        <v>634</v>
      </c>
      <c r="P195" t="s">
        <v>1763</v>
      </c>
      <c r="Q195" t="s">
        <v>27</v>
      </c>
      <c r="R195" t="s">
        <v>24</v>
      </c>
      <c r="S195" t="s">
        <v>23</v>
      </c>
      <c r="T195" t="s">
        <v>2654</v>
      </c>
    </row>
    <row r="196" spans="1:20" x14ac:dyDescent="0.25">
      <c r="A196" t="s">
        <v>186</v>
      </c>
      <c r="B196" t="s">
        <v>187</v>
      </c>
      <c r="C196">
        <v>65</v>
      </c>
      <c r="D196">
        <v>4</v>
      </c>
      <c r="E196" t="s">
        <v>2655</v>
      </c>
      <c r="F196">
        <v>156</v>
      </c>
      <c r="G196">
        <v>0</v>
      </c>
      <c r="H196" t="s">
        <v>631</v>
      </c>
      <c r="I196" t="s">
        <v>2656</v>
      </c>
      <c r="J196" t="s">
        <v>309</v>
      </c>
      <c r="K196" t="s">
        <v>23</v>
      </c>
      <c r="L196" t="s">
        <v>24</v>
      </c>
      <c r="M196" t="s">
        <v>2657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23</v>
      </c>
      <c r="T196" t="s">
        <v>2658</v>
      </c>
    </row>
    <row r="197" spans="1:20" x14ac:dyDescent="0.25">
      <c r="A197" t="s">
        <v>150</v>
      </c>
      <c r="B197" t="s">
        <v>151</v>
      </c>
      <c r="C197">
        <v>65</v>
      </c>
      <c r="D197">
        <v>1</v>
      </c>
      <c r="E197" t="s">
        <v>2659</v>
      </c>
      <c r="F197">
        <v>199</v>
      </c>
      <c r="G197">
        <v>0</v>
      </c>
      <c r="H197" t="s">
        <v>47</v>
      </c>
      <c r="I197" t="s">
        <v>2660</v>
      </c>
      <c r="J197" t="s">
        <v>2661</v>
      </c>
      <c r="K197" t="s">
        <v>2662</v>
      </c>
      <c r="L197" t="s">
        <v>2663</v>
      </c>
      <c r="M197" t="s">
        <v>2664</v>
      </c>
      <c r="N197" t="s">
        <v>711</v>
      </c>
      <c r="O197" t="s">
        <v>634</v>
      </c>
      <c r="P197" t="s">
        <v>1763</v>
      </c>
      <c r="Q197" t="s">
        <v>27</v>
      </c>
      <c r="R197" t="s">
        <v>24</v>
      </c>
      <c r="S197" t="s">
        <v>23</v>
      </c>
      <c r="T197" t="s">
        <v>2664</v>
      </c>
    </row>
    <row r="198" spans="1:20" x14ac:dyDescent="0.25">
      <c r="A198" t="s">
        <v>152</v>
      </c>
      <c r="B198" t="s">
        <v>153</v>
      </c>
      <c r="C198">
        <v>65</v>
      </c>
      <c r="D198">
        <v>1</v>
      </c>
      <c r="E198" t="s">
        <v>2659</v>
      </c>
      <c r="F198">
        <v>199</v>
      </c>
      <c r="G198">
        <v>0</v>
      </c>
      <c r="H198" t="s">
        <v>47</v>
      </c>
      <c r="I198" t="s">
        <v>2660</v>
      </c>
      <c r="J198" t="s">
        <v>2661</v>
      </c>
      <c r="K198" t="s">
        <v>2662</v>
      </c>
      <c r="L198" t="s">
        <v>2663</v>
      </c>
      <c r="M198" t="s">
        <v>2664</v>
      </c>
      <c r="N198" t="s">
        <v>711</v>
      </c>
      <c r="O198" t="s">
        <v>634</v>
      </c>
      <c r="P198" t="s">
        <v>1763</v>
      </c>
      <c r="Q198" t="s">
        <v>27</v>
      </c>
      <c r="R198" t="s">
        <v>24</v>
      </c>
      <c r="S198" t="s">
        <v>23</v>
      </c>
      <c r="T198" t="s">
        <v>2664</v>
      </c>
    </row>
    <row r="199" spans="1:20" x14ac:dyDescent="0.25">
      <c r="A199" t="s">
        <v>36</v>
      </c>
      <c r="B199" t="s">
        <v>37</v>
      </c>
      <c r="C199">
        <v>65</v>
      </c>
      <c r="D199">
        <v>1</v>
      </c>
      <c r="E199" t="s">
        <v>2659</v>
      </c>
      <c r="F199">
        <v>199</v>
      </c>
      <c r="G199">
        <v>0</v>
      </c>
      <c r="H199" t="s">
        <v>47</v>
      </c>
      <c r="I199" t="s">
        <v>2660</v>
      </c>
      <c r="J199" t="s">
        <v>2661</v>
      </c>
      <c r="K199" t="s">
        <v>2662</v>
      </c>
      <c r="L199" t="s">
        <v>2663</v>
      </c>
      <c r="M199" t="s">
        <v>2664</v>
      </c>
      <c r="N199" t="s">
        <v>711</v>
      </c>
      <c r="O199" t="s">
        <v>634</v>
      </c>
      <c r="P199" t="s">
        <v>1763</v>
      </c>
      <c r="Q199" t="s">
        <v>27</v>
      </c>
      <c r="R199" t="s">
        <v>24</v>
      </c>
      <c r="S199" t="s">
        <v>23</v>
      </c>
      <c r="T199" t="s">
        <v>2664</v>
      </c>
    </row>
    <row r="200" spans="1:20" x14ac:dyDescent="0.25">
      <c r="A200" t="s">
        <v>38</v>
      </c>
      <c r="B200" t="s">
        <v>39</v>
      </c>
      <c r="C200">
        <v>65</v>
      </c>
      <c r="D200">
        <v>1</v>
      </c>
      <c r="E200" t="s">
        <v>2659</v>
      </c>
      <c r="F200">
        <v>199</v>
      </c>
      <c r="G200">
        <v>0</v>
      </c>
      <c r="H200" t="s">
        <v>47</v>
      </c>
      <c r="I200" t="s">
        <v>2660</v>
      </c>
      <c r="J200" t="s">
        <v>2661</v>
      </c>
      <c r="K200" t="s">
        <v>2662</v>
      </c>
      <c r="L200" t="s">
        <v>2663</v>
      </c>
      <c r="M200" t="s">
        <v>2664</v>
      </c>
      <c r="N200" t="s">
        <v>711</v>
      </c>
      <c r="O200" t="s">
        <v>634</v>
      </c>
      <c r="P200" t="s">
        <v>1763</v>
      </c>
      <c r="Q200" t="s">
        <v>27</v>
      </c>
      <c r="R200" t="s">
        <v>24</v>
      </c>
      <c r="S200" t="s">
        <v>23</v>
      </c>
      <c r="T200" t="s">
        <v>2664</v>
      </c>
    </row>
    <row r="201" spans="1:20" x14ac:dyDescent="0.25">
      <c r="A201" t="s">
        <v>186</v>
      </c>
      <c r="B201" t="s">
        <v>187</v>
      </c>
      <c r="C201">
        <v>65</v>
      </c>
      <c r="D201">
        <v>8</v>
      </c>
      <c r="E201" t="s">
        <v>2665</v>
      </c>
      <c r="F201">
        <v>312</v>
      </c>
      <c r="G201">
        <v>0</v>
      </c>
      <c r="H201" t="s">
        <v>631</v>
      </c>
      <c r="I201" t="s">
        <v>2666</v>
      </c>
      <c r="J201" t="s">
        <v>331</v>
      </c>
      <c r="K201" t="s">
        <v>23</v>
      </c>
      <c r="L201" t="s">
        <v>24</v>
      </c>
      <c r="M201" t="s">
        <v>2667</v>
      </c>
      <c r="N201" t="s">
        <v>23</v>
      </c>
      <c r="O201" t="s">
        <v>307</v>
      </c>
      <c r="P201" t="s">
        <v>26</v>
      </c>
      <c r="Q201" t="s">
        <v>27</v>
      </c>
      <c r="R201" t="s">
        <v>2668</v>
      </c>
      <c r="S201" t="s">
        <v>23</v>
      </c>
      <c r="T201" t="s">
        <v>2657</v>
      </c>
    </row>
    <row r="202" spans="1:20" x14ac:dyDescent="0.25">
      <c r="A202" t="s">
        <v>150</v>
      </c>
      <c r="B202" t="s">
        <v>151</v>
      </c>
      <c r="C202">
        <v>65</v>
      </c>
      <c r="D202">
        <v>1</v>
      </c>
      <c r="E202" t="s">
        <v>2669</v>
      </c>
      <c r="F202">
        <v>199</v>
      </c>
      <c r="G202">
        <v>0</v>
      </c>
      <c r="H202" t="s">
        <v>47</v>
      </c>
      <c r="I202" t="s">
        <v>2670</v>
      </c>
      <c r="J202" t="s">
        <v>2671</v>
      </c>
      <c r="K202" t="s">
        <v>2311</v>
      </c>
      <c r="L202" t="s">
        <v>2672</v>
      </c>
      <c r="M202" t="s">
        <v>2667</v>
      </c>
      <c r="N202" t="s">
        <v>711</v>
      </c>
      <c r="O202" t="s">
        <v>634</v>
      </c>
      <c r="P202" t="s">
        <v>1763</v>
      </c>
      <c r="Q202" t="s">
        <v>27</v>
      </c>
      <c r="R202" t="s">
        <v>24</v>
      </c>
      <c r="S202" t="s">
        <v>23</v>
      </c>
      <c r="T202" t="s">
        <v>2667</v>
      </c>
    </row>
    <row r="203" spans="1:20" x14ac:dyDescent="0.25">
      <c r="A203" t="s">
        <v>152</v>
      </c>
      <c r="B203" t="s">
        <v>153</v>
      </c>
      <c r="C203">
        <v>65</v>
      </c>
      <c r="D203">
        <v>1</v>
      </c>
      <c r="E203" t="s">
        <v>2669</v>
      </c>
      <c r="F203">
        <v>199</v>
      </c>
      <c r="G203">
        <v>0</v>
      </c>
      <c r="H203" t="s">
        <v>47</v>
      </c>
      <c r="I203" t="s">
        <v>2670</v>
      </c>
      <c r="J203" t="s">
        <v>2671</v>
      </c>
      <c r="K203" t="s">
        <v>2311</v>
      </c>
      <c r="L203" t="s">
        <v>2672</v>
      </c>
      <c r="M203" t="s">
        <v>2667</v>
      </c>
      <c r="N203" t="s">
        <v>711</v>
      </c>
      <c r="O203" t="s">
        <v>634</v>
      </c>
      <c r="P203" t="s">
        <v>1763</v>
      </c>
      <c r="Q203" t="s">
        <v>27</v>
      </c>
      <c r="R203" t="s">
        <v>24</v>
      </c>
      <c r="S203" t="s">
        <v>23</v>
      </c>
      <c r="T203" t="s">
        <v>2667</v>
      </c>
    </row>
    <row r="204" spans="1:20" x14ac:dyDescent="0.25">
      <c r="A204" t="s">
        <v>36</v>
      </c>
      <c r="B204" t="s">
        <v>37</v>
      </c>
      <c r="C204">
        <v>65</v>
      </c>
      <c r="D204">
        <v>1</v>
      </c>
      <c r="E204" t="s">
        <v>2669</v>
      </c>
      <c r="F204">
        <v>199</v>
      </c>
      <c r="G204">
        <v>0</v>
      </c>
      <c r="H204" t="s">
        <v>47</v>
      </c>
      <c r="I204" t="s">
        <v>2670</v>
      </c>
      <c r="J204" t="s">
        <v>2671</v>
      </c>
      <c r="K204" t="s">
        <v>2311</v>
      </c>
      <c r="L204" t="s">
        <v>2672</v>
      </c>
      <c r="M204" t="s">
        <v>2667</v>
      </c>
      <c r="N204" t="s">
        <v>711</v>
      </c>
      <c r="O204" t="s">
        <v>634</v>
      </c>
      <c r="P204" t="s">
        <v>1763</v>
      </c>
      <c r="Q204" t="s">
        <v>27</v>
      </c>
      <c r="R204" t="s">
        <v>24</v>
      </c>
      <c r="S204" t="s">
        <v>23</v>
      </c>
      <c r="T204" t="s">
        <v>2667</v>
      </c>
    </row>
    <row r="205" spans="1:20" x14ac:dyDescent="0.25">
      <c r="A205" t="s">
        <v>38</v>
      </c>
      <c r="B205" t="s">
        <v>39</v>
      </c>
      <c r="C205">
        <v>65</v>
      </c>
      <c r="D205">
        <v>1</v>
      </c>
      <c r="E205" t="s">
        <v>2669</v>
      </c>
      <c r="F205">
        <v>199</v>
      </c>
      <c r="G205">
        <v>0</v>
      </c>
      <c r="H205" t="s">
        <v>47</v>
      </c>
      <c r="I205" t="s">
        <v>2670</v>
      </c>
      <c r="J205" t="s">
        <v>2671</v>
      </c>
      <c r="K205" t="s">
        <v>2311</v>
      </c>
      <c r="L205" t="s">
        <v>2672</v>
      </c>
      <c r="M205" t="s">
        <v>2667</v>
      </c>
      <c r="N205" t="s">
        <v>711</v>
      </c>
      <c r="O205" t="s">
        <v>634</v>
      </c>
      <c r="P205" t="s">
        <v>1763</v>
      </c>
      <c r="Q205" t="s">
        <v>27</v>
      </c>
      <c r="R205" t="s">
        <v>24</v>
      </c>
      <c r="S205" t="s">
        <v>23</v>
      </c>
      <c r="T205" t="s">
        <v>2667</v>
      </c>
    </row>
    <row r="206" spans="1:20" x14ac:dyDescent="0.25">
      <c r="A206" t="s">
        <v>150</v>
      </c>
      <c r="B206" t="s">
        <v>151</v>
      </c>
      <c r="C206">
        <v>65</v>
      </c>
      <c r="D206">
        <v>2</v>
      </c>
      <c r="E206" t="s">
        <v>2673</v>
      </c>
      <c r="F206">
        <v>398</v>
      </c>
      <c r="G206">
        <v>0</v>
      </c>
      <c r="H206" t="s">
        <v>47</v>
      </c>
      <c r="I206" t="s">
        <v>2674</v>
      </c>
      <c r="J206" t="s">
        <v>2675</v>
      </c>
      <c r="K206" t="s">
        <v>2676</v>
      </c>
      <c r="L206" t="s">
        <v>2677</v>
      </c>
      <c r="M206" t="s">
        <v>2678</v>
      </c>
      <c r="N206" t="s">
        <v>711</v>
      </c>
      <c r="O206" t="s">
        <v>1298</v>
      </c>
      <c r="P206" t="s">
        <v>1763</v>
      </c>
      <c r="Q206" t="s">
        <v>636</v>
      </c>
      <c r="R206" t="s">
        <v>24</v>
      </c>
      <c r="S206" t="s">
        <v>23</v>
      </c>
      <c r="T206" t="s">
        <v>2679</v>
      </c>
    </row>
    <row r="207" spans="1:20" x14ac:dyDescent="0.25">
      <c r="A207" t="s">
        <v>152</v>
      </c>
      <c r="B207" t="s">
        <v>153</v>
      </c>
      <c r="C207">
        <v>65</v>
      </c>
      <c r="D207">
        <v>2</v>
      </c>
      <c r="E207" t="s">
        <v>2673</v>
      </c>
      <c r="F207">
        <v>398</v>
      </c>
      <c r="G207">
        <v>0</v>
      </c>
      <c r="H207" t="s">
        <v>47</v>
      </c>
      <c r="I207" t="s">
        <v>2674</v>
      </c>
      <c r="J207" t="s">
        <v>2675</v>
      </c>
      <c r="K207" t="s">
        <v>2676</v>
      </c>
      <c r="L207" t="s">
        <v>2677</v>
      </c>
      <c r="M207" t="s">
        <v>2678</v>
      </c>
      <c r="N207" t="s">
        <v>711</v>
      </c>
      <c r="O207" t="s">
        <v>1298</v>
      </c>
      <c r="P207" t="s">
        <v>1763</v>
      </c>
      <c r="Q207" t="s">
        <v>636</v>
      </c>
      <c r="R207" t="s">
        <v>24</v>
      </c>
      <c r="S207" t="s">
        <v>23</v>
      </c>
      <c r="T207" t="s">
        <v>2679</v>
      </c>
    </row>
    <row r="208" spans="1:20" x14ac:dyDescent="0.25">
      <c r="A208" t="s">
        <v>36</v>
      </c>
      <c r="B208" t="s">
        <v>37</v>
      </c>
      <c r="C208">
        <v>65</v>
      </c>
      <c r="D208">
        <v>2</v>
      </c>
      <c r="E208" t="s">
        <v>2673</v>
      </c>
      <c r="F208">
        <v>398</v>
      </c>
      <c r="G208">
        <v>0</v>
      </c>
      <c r="H208" t="s">
        <v>47</v>
      </c>
      <c r="I208" t="s">
        <v>2674</v>
      </c>
      <c r="J208" t="s">
        <v>2675</v>
      </c>
      <c r="K208" t="s">
        <v>2676</v>
      </c>
      <c r="L208" t="s">
        <v>2677</v>
      </c>
      <c r="M208" t="s">
        <v>2678</v>
      </c>
      <c r="N208" t="s">
        <v>711</v>
      </c>
      <c r="O208" t="s">
        <v>1298</v>
      </c>
      <c r="P208" t="s">
        <v>1763</v>
      </c>
      <c r="Q208" t="s">
        <v>636</v>
      </c>
      <c r="R208" t="s">
        <v>24</v>
      </c>
      <c r="S208" t="s">
        <v>23</v>
      </c>
      <c r="T208" t="s">
        <v>2679</v>
      </c>
    </row>
    <row r="209" spans="1:20" x14ac:dyDescent="0.25">
      <c r="A209" t="s">
        <v>38</v>
      </c>
      <c r="B209" t="s">
        <v>39</v>
      </c>
      <c r="C209">
        <v>65</v>
      </c>
      <c r="D209">
        <v>2</v>
      </c>
      <c r="E209" t="s">
        <v>2673</v>
      </c>
      <c r="F209">
        <v>398</v>
      </c>
      <c r="G209">
        <v>0</v>
      </c>
      <c r="H209" t="s">
        <v>47</v>
      </c>
      <c r="I209" t="s">
        <v>2674</v>
      </c>
      <c r="J209" t="s">
        <v>2675</v>
      </c>
      <c r="K209" t="s">
        <v>2676</v>
      </c>
      <c r="L209" t="s">
        <v>2677</v>
      </c>
      <c r="M209" t="s">
        <v>2678</v>
      </c>
      <c r="N209" t="s">
        <v>711</v>
      </c>
      <c r="O209" t="s">
        <v>1298</v>
      </c>
      <c r="P209" t="s">
        <v>1763</v>
      </c>
      <c r="Q209" t="s">
        <v>636</v>
      </c>
      <c r="R209" t="s">
        <v>24</v>
      </c>
      <c r="S209" t="s">
        <v>23</v>
      </c>
      <c r="T209" t="s">
        <v>2679</v>
      </c>
    </row>
    <row r="210" spans="1:20" x14ac:dyDescent="0.25">
      <c r="A210" t="s">
        <v>38</v>
      </c>
      <c r="B210" t="s">
        <v>39</v>
      </c>
      <c r="C210">
        <v>54.5</v>
      </c>
      <c r="D210">
        <v>2</v>
      </c>
      <c r="E210" t="s">
        <v>2680</v>
      </c>
      <c r="F210">
        <v>75.239999999999995</v>
      </c>
      <c r="G210">
        <v>0</v>
      </c>
      <c r="H210" t="s">
        <v>47</v>
      </c>
      <c r="I210" t="s">
        <v>2681</v>
      </c>
      <c r="J210" t="s">
        <v>2682</v>
      </c>
      <c r="K210" t="s">
        <v>2311</v>
      </c>
      <c r="L210" t="s">
        <v>2683</v>
      </c>
      <c r="M210" t="s">
        <v>2684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23</v>
      </c>
      <c r="T210" t="s">
        <v>2684</v>
      </c>
    </row>
    <row r="211" spans="1:20" x14ac:dyDescent="0.25">
      <c r="A211" t="s">
        <v>139</v>
      </c>
      <c r="B211" t="s">
        <v>112</v>
      </c>
      <c r="C211">
        <v>66</v>
      </c>
      <c r="D211">
        <v>2</v>
      </c>
      <c r="E211" t="s">
        <v>2685</v>
      </c>
      <c r="F211">
        <v>432</v>
      </c>
      <c r="G211">
        <v>0</v>
      </c>
      <c r="H211" t="s">
        <v>631</v>
      </c>
      <c r="I211" t="s">
        <v>2686</v>
      </c>
      <c r="J211" t="s">
        <v>334</v>
      </c>
      <c r="K211" t="s">
        <v>23</v>
      </c>
      <c r="L211" t="s">
        <v>24</v>
      </c>
      <c r="M211" t="s">
        <v>2687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23</v>
      </c>
      <c r="T211" t="s">
        <v>2688</v>
      </c>
    </row>
    <row r="212" spans="1:20" x14ac:dyDescent="0.25">
      <c r="A212" t="s">
        <v>110</v>
      </c>
      <c r="B212" t="s">
        <v>640</v>
      </c>
      <c r="C212">
        <v>66</v>
      </c>
      <c r="D212">
        <v>2</v>
      </c>
      <c r="E212" t="s">
        <v>2685</v>
      </c>
      <c r="F212">
        <v>432</v>
      </c>
      <c r="G212">
        <v>0</v>
      </c>
      <c r="H212" t="s">
        <v>631</v>
      </c>
      <c r="I212" t="s">
        <v>2686</v>
      </c>
      <c r="J212" t="s">
        <v>334</v>
      </c>
      <c r="K212" t="s">
        <v>23</v>
      </c>
      <c r="L212" t="s">
        <v>24</v>
      </c>
      <c r="M212" t="s">
        <v>2687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23</v>
      </c>
      <c r="T212" t="s">
        <v>2688</v>
      </c>
    </row>
    <row r="213" spans="1:20" x14ac:dyDescent="0.25">
      <c r="A213" t="s">
        <v>46</v>
      </c>
      <c r="B213" t="s">
        <v>56</v>
      </c>
      <c r="C213">
        <v>67</v>
      </c>
      <c r="D213">
        <v>2</v>
      </c>
      <c r="E213" t="s">
        <v>2685</v>
      </c>
      <c r="F213">
        <v>432</v>
      </c>
      <c r="G213">
        <v>0</v>
      </c>
      <c r="H213" t="s">
        <v>631</v>
      </c>
      <c r="I213" t="s">
        <v>2686</v>
      </c>
      <c r="J213" t="s">
        <v>334</v>
      </c>
      <c r="K213" t="s">
        <v>23</v>
      </c>
      <c r="L213" t="s">
        <v>24</v>
      </c>
      <c r="M213" t="s">
        <v>2687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23</v>
      </c>
      <c r="T213" t="s">
        <v>2688</v>
      </c>
    </row>
    <row r="214" spans="1:20" x14ac:dyDescent="0.25">
      <c r="A214" t="s">
        <v>150</v>
      </c>
      <c r="B214" t="s">
        <v>151</v>
      </c>
      <c r="C214">
        <v>65</v>
      </c>
      <c r="D214">
        <v>1</v>
      </c>
      <c r="E214" t="s">
        <v>2689</v>
      </c>
      <c r="F214">
        <v>199</v>
      </c>
      <c r="G214">
        <v>0</v>
      </c>
      <c r="H214" t="s">
        <v>47</v>
      </c>
      <c r="I214" t="s">
        <v>2690</v>
      </c>
      <c r="J214" t="s">
        <v>2691</v>
      </c>
      <c r="K214" t="s">
        <v>1581</v>
      </c>
      <c r="L214" t="s">
        <v>2692</v>
      </c>
      <c r="M214" t="s">
        <v>2693</v>
      </c>
      <c r="N214" t="s">
        <v>711</v>
      </c>
      <c r="O214" t="s">
        <v>634</v>
      </c>
      <c r="P214" t="s">
        <v>1763</v>
      </c>
      <c r="Q214" t="s">
        <v>27</v>
      </c>
      <c r="R214" t="s">
        <v>24</v>
      </c>
      <c r="S214" t="s">
        <v>23</v>
      </c>
      <c r="T214" t="s">
        <v>2693</v>
      </c>
    </row>
    <row r="215" spans="1:20" x14ac:dyDescent="0.25">
      <c r="A215" t="s">
        <v>36</v>
      </c>
      <c r="B215" t="s">
        <v>37</v>
      </c>
      <c r="C215">
        <v>65</v>
      </c>
      <c r="D215">
        <v>1</v>
      </c>
      <c r="E215" t="s">
        <v>2689</v>
      </c>
      <c r="F215">
        <v>199</v>
      </c>
      <c r="G215">
        <v>0</v>
      </c>
      <c r="H215" t="s">
        <v>47</v>
      </c>
      <c r="I215" t="s">
        <v>2690</v>
      </c>
      <c r="J215" t="s">
        <v>2691</v>
      </c>
      <c r="K215" t="s">
        <v>1581</v>
      </c>
      <c r="L215" t="s">
        <v>2692</v>
      </c>
      <c r="M215" t="s">
        <v>2693</v>
      </c>
      <c r="N215" t="s">
        <v>711</v>
      </c>
      <c r="O215" t="s">
        <v>634</v>
      </c>
      <c r="P215" t="s">
        <v>1763</v>
      </c>
      <c r="Q215" t="s">
        <v>27</v>
      </c>
      <c r="R215" t="s">
        <v>24</v>
      </c>
      <c r="S215" t="s">
        <v>23</v>
      </c>
      <c r="T215" t="s">
        <v>2693</v>
      </c>
    </row>
    <row r="216" spans="1:20" x14ac:dyDescent="0.25">
      <c r="A216" t="s">
        <v>38</v>
      </c>
      <c r="B216" t="s">
        <v>39</v>
      </c>
      <c r="C216">
        <v>65</v>
      </c>
      <c r="D216">
        <v>2</v>
      </c>
      <c r="E216" t="s">
        <v>2689</v>
      </c>
      <c r="F216">
        <v>199</v>
      </c>
      <c r="G216">
        <v>0</v>
      </c>
      <c r="H216" t="s">
        <v>47</v>
      </c>
      <c r="I216" t="s">
        <v>2690</v>
      </c>
      <c r="J216" t="s">
        <v>2691</v>
      </c>
      <c r="K216" t="s">
        <v>1581</v>
      </c>
      <c r="L216" t="s">
        <v>2692</v>
      </c>
      <c r="M216" t="s">
        <v>2693</v>
      </c>
      <c r="N216" t="s">
        <v>711</v>
      </c>
      <c r="O216" t="s">
        <v>634</v>
      </c>
      <c r="P216" t="s">
        <v>1763</v>
      </c>
      <c r="Q216" t="s">
        <v>27</v>
      </c>
      <c r="R216" t="s">
        <v>24</v>
      </c>
      <c r="S216" t="s">
        <v>23</v>
      </c>
      <c r="T216" t="s">
        <v>2693</v>
      </c>
    </row>
    <row r="217" spans="1:20" x14ac:dyDescent="0.25">
      <c r="A217" t="s">
        <v>30</v>
      </c>
      <c r="B217" t="s">
        <v>31</v>
      </c>
      <c r="C217">
        <v>60</v>
      </c>
      <c r="D217">
        <v>3</v>
      </c>
      <c r="E217" t="s">
        <v>2694</v>
      </c>
      <c r="F217">
        <v>105</v>
      </c>
      <c r="G217">
        <v>0</v>
      </c>
      <c r="H217" t="s">
        <v>631</v>
      </c>
      <c r="I217" t="s">
        <v>2695</v>
      </c>
      <c r="J217" t="s">
        <v>323</v>
      </c>
      <c r="K217" t="s">
        <v>23</v>
      </c>
      <c r="L217" t="s">
        <v>24</v>
      </c>
      <c r="M217" t="s">
        <v>2696</v>
      </c>
      <c r="N217" t="s">
        <v>23</v>
      </c>
      <c r="O217" t="s">
        <v>307</v>
      </c>
      <c r="P217" t="s">
        <v>26</v>
      </c>
      <c r="Q217" t="s">
        <v>27</v>
      </c>
      <c r="R217" t="s">
        <v>24</v>
      </c>
      <c r="S217" t="s">
        <v>23</v>
      </c>
      <c r="T217" t="s">
        <v>2696</v>
      </c>
    </row>
    <row r="218" spans="1:20" x14ac:dyDescent="0.25">
      <c r="A218" t="s">
        <v>139</v>
      </c>
      <c r="B218" t="s">
        <v>112</v>
      </c>
      <c r="C218">
        <v>100</v>
      </c>
      <c r="D218">
        <v>1</v>
      </c>
      <c r="E218" t="s">
        <v>2697</v>
      </c>
      <c r="F218">
        <v>500</v>
      </c>
      <c r="G218">
        <v>0</v>
      </c>
      <c r="H218" t="s">
        <v>47</v>
      </c>
      <c r="I218" t="s">
        <v>2698</v>
      </c>
      <c r="J218" t="s">
        <v>2699</v>
      </c>
      <c r="K218" t="s">
        <v>1017</v>
      </c>
      <c r="L218" t="s">
        <v>2700</v>
      </c>
      <c r="M218" t="s">
        <v>2701</v>
      </c>
      <c r="N218" t="s">
        <v>711</v>
      </c>
      <c r="O218" t="s">
        <v>1298</v>
      </c>
      <c r="P218" t="s">
        <v>635</v>
      </c>
      <c r="Q218" t="s">
        <v>636</v>
      </c>
      <c r="R218" t="s">
        <v>24</v>
      </c>
      <c r="S218" t="s">
        <v>23</v>
      </c>
      <c r="T218" t="s">
        <v>2702</v>
      </c>
    </row>
    <row r="219" spans="1:20" x14ac:dyDescent="0.25">
      <c r="A219" t="s">
        <v>110</v>
      </c>
      <c r="B219" t="s">
        <v>146</v>
      </c>
      <c r="C219">
        <v>100</v>
      </c>
      <c r="D219">
        <v>1</v>
      </c>
      <c r="E219" t="s">
        <v>2697</v>
      </c>
      <c r="F219">
        <v>500</v>
      </c>
      <c r="G219">
        <v>0</v>
      </c>
      <c r="H219" t="s">
        <v>47</v>
      </c>
      <c r="I219" t="s">
        <v>2698</v>
      </c>
      <c r="J219" t="s">
        <v>2699</v>
      </c>
      <c r="K219" t="s">
        <v>1017</v>
      </c>
      <c r="L219" t="s">
        <v>2700</v>
      </c>
      <c r="M219" t="s">
        <v>2701</v>
      </c>
      <c r="N219" t="s">
        <v>711</v>
      </c>
      <c r="O219" t="s">
        <v>1298</v>
      </c>
      <c r="P219" t="s">
        <v>635</v>
      </c>
      <c r="Q219" t="s">
        <v>636</v>
      </c>
      <c r="R219" t="s">
        <v>24</v>
      </c>
      <c r="S219" t="s">
        <v>23</v>
      </c>
      <c r="T219" t="s">
        <v>2702</v>
      </c>
    </row>
    <row r="220" spans="1:20" x14ac:dyDescent="0.25">
      <c r="A220" t="s">
        <v>46</v>
      </c>
      <c r="B220" t="s">
        <v>56</v>
      </c>
      <c r="C220">
        <v>100</v>
      </c>
      <c r="D220">
        <v>4</v>
      </c>
      <c r="E220" t="s">
        <v>2697</v>
      </c>
      <c r="F220">
        <v>500</v>
      </c>
      <c r="G220">
        <v>0</v>
      </c>
      <c r="H220" t="s">
        <v>47</v>
      </c>
      <c r="I220" t="s">
        <v>2698</v>
      </c>
      <c r="J220" t="s">
        <v>2699</v>
      </c>
      <c r="K220" t="s">
        <v>1017</v>
      </c>
      <c r="L220" t="s">
        <v>2700</v>
      </c>
      <c r="M220" t="s">
        <v>2701</v>
      </c>
      <c r="N220" t="s">
        <v>711</v>
      </c>
      <c r="O220" t="s">
        <v>1298</v>
      </c>
      <c r="P220" t="s">
        <v>635</v>
      </c>
      <c r="Q220" t="s">
        <v>636</v>
      </c>
      <c r="R220" t="s">
        <v>24</v>
      </c>
      <c r="S220" t="s">
        <v>23</v>
      </c>
      <c r="T220" t="s">
        <v>2702</v>
      </c>
    </row>
    <row r="221" spans="1:20" x14ac:dyDescent="0.25">
      <c r="A221" t="s">
        <v>38</v>
      </c>
      <c r="B221" t="s">
        <v>39</v>
      </c>
      <c r="C221">
        <v>65</v>
      </c>
      <c r="D221">
        <v>4</v>
      </c>
      <c r="E221" t="s">
        <v>2703</v>
      </c>
      <c r="F221">
        <v>199</v>
      </c>
      <c r="G221">
        <v>0</v>
      </c>
      <c r="H221" t="s">
        <v>47</v>
      </c>
      <c r="I221" t="s">
        <v>2704</v>
      </c>
      <c r="J221" t="s">
        <v>2705</v>
      </c>
      <c r="K221" t="s">
        <v>644</v>
      </c>
      <c r="L221" t="s">
        <v>2706</v>
      </c>
      <c r="M221" t="s">
        <v>2707</v>
      </c>
      <c r="N221" t="s">
        <v>711</v>
      </c>
      <c r="O221" t="s">
        <v>1298</v>
      </c>
      <c r="P221" t="s">
        <v>1763</v>
      </c>
      <c r="Q221" t="s">
        <v>636</v>
      </c>
      <c r="R221" t="s">
        <v>24</v>
      </c>
      <c r="S221" t="s">
        <v>23</v>
      </c>
      <c r="T221" t="s">
        <v>2708</v>
      </c>
    </row>
    <row r="222" spans="1:20" x14ac:dyDescent="0.25">
      <c r="A222" t="s">
        <v>30</v>
      </c>
      <c r="B222" t="s">
        <v>31</v>
      </c>
      <c r="C222">
        <v>60</v>
      </c>
      <c r="D222">
        <v>3</v>
      </c>
      <c r="E222" t="s">
        <v>2709</v>
      </c>
      <c r="F222">
        <v>150</v>
      </c>
      <c r="G222">
        <v>0</v>
      </c>
      <c r="H222" t="s">
        <v>631</v>
      </c>
      <c r="I222" t="s">
        <v>2710</v>
      </c>
      <c r="J222" t="s">
        <v>311</v>
      </c>
      <c r="K222" t="s">
        <v>23</v>
      </c>
      <c r="L222" t="s">
        <v>24</v>
      </c>
      <c r="M222" t="s">
        <v>2711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23</v>
      </c>
      <c r="T222" t="s">
        <v>2711</v>
      </c>
    </row>
    <row r="223" spans="1:20" x14ac:dyDescent="0.25">
      <c r="A223" t="s">
        <v>186</v>
      </c>
      <c r="B223" t="s">
        <v>187</v>
      </c>
      <c r="C223">
        <v>65</v>
      </c>
      <c r="D223">
        <v>1</v>
      </c>
      <c r="E223" t="s">
        <v>2709</v>
      </c>
      <c r="F223">
        <v>150</v>
      </c>
      <c r="G223">
        <v>0</v>
      </c>
      <c r="H223" t="s">
        <v>631</v>
      </c>
      <c r="I223" t="s">
        <v>2710</v>
      </c>
      <c r="J223" t="s">
        <v>311</v>
      </c>
      <c r="K223" t="s">
        <v>23</v>
      </c>
      <c r="L223" t="s">
        <v>24</v>
      </c>
      <c r="M223" t="s">
        <v>2711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23</v>
      </c>
      <c r="T223" t="s">
        <v>2711</v>
      </c>
    </row>
    <row r="224" spans="1:20" x14ac:dyDescent="0.25">
      <c r="A224" t="s">
        <v>150</v>
      </c>
      <c r="B224" t="s">
        <v>151</v>
      </c>
      <c r="C224">
        <v>65</v>
      </c>
      <c r="D224">
        <v>1</v>
      </c>
      <c r="E224" t="s">
        <v>2712</v>
      </c>
      <c r="F224">
        <v>199</v>
      </c>
      <c r="G224">
        <v>0</v>
      </c>
      <c r="H224" t="s">
        <v>47</v>
      </c>
      <c r="I224" t="s">
        <v>2713</v>
      </c>
      <c r="J224" t="s">
        <v>2714</v>
      </c>
      <c r="K224" t="s">
        <v>2334</v>
      </c>
      <c r="L224" t="s">
        <v>2715</v>
      </c>
      <c r="M224" t="s">
        <v>2716</v>
      </c>
      <c r="N224" t="s">
        <v>711</v>
      </c>
      <c r="O224" t="s">
        <v>1298</v>
      </c>
      <c r="P224" t="s">
        <v>1763</v>
      </c>
      <c r="Q224" t="s">
        <v>636</v>
      </c>
      <c r="R224" t="s">
        <v>24</v>
      </c>
      <c r="S224" t="s">
        <v>23</v>
      </c>
      <c r="T224" t="s">
        <v>2717</v>
      </c>
    </row>
    <row r="225" spans="1:20" x14ac:dyDescent="0.25">
      <c r="A225" t="s">
        <v>152</v>
      </c>
      <c r="B225" t="s">
        <v>153</v>
      </c>
      <c r="C225">
        <v>65</v>
      </c>
      <c r="D225">
        <v>1</v>
      </c>
      <c r="E225" t="s">
        <v>2712</v>
      </c>
      <c r="F225">
        <v>199</v>
      </c>
      <c r="G225">
        <v>0</v>
      </c>
      <c r="H225" t="s">
        <v>47</v>
      </c>
      <c r="I225" t="s">
        <v>2713</v>
      </c>
      <c r="J225" t="s">
        <v>2714</v>
      </c>
      <c r="K225" t="s">
        <v>2334</v>
      </c>
      <c r="L225" t="s">
        <v>2715</v>
      </c>
      <c r="M225" t="s">
        <v>2716</v>
      </c>
      <c r="N225" t="s">
        <v>711</v>
      </c>
      <c r="O225" t="s">
        <v>1298</v>
      </c>
      <c r="P225" t="s">
        <v>1763</v>
      </c>
      <c r="Q225" t="s">
        <v>636</v>
      </c>
      <c r="R225" t="s">
        <v>24</v>
      </c>
      <c r="S225" t="s">
        <v>23</v>
      </c>
      <c r="T225" t="s">
        <v>2717</v>
      </c>
    </row>
    <row r="226" spans="1:20" x14ac:dyDescent="0.25">
      <c r="A226" t="s">
        <v>36</v>
      </c>
      <c r="B226" t="s">
        <v>37</v>
      </c>
      <c r="C226">
        <v>65</v>
      </c>
      <c r="D226">
        <v>1</v>
      </c>
      <c r="E226" t="s">
        <v>2712</v>
      </c>
      <c r="F226">
        <v>199</v>
      </c>
      <c r="G226">
        <v>0</v>
      </c>
      <c r="H226" t="s">
        <v>47</v>
      </c>
      <c r="I226" t="s">
        <v>2713</v>
      </c>
      <c r="J226" t="s">
        <v>2714</v>
      </c>
      <c r="K226" t="s">
        <v>2334</v>
      </c>
      <c r="L226" t="s">
        <v>2715</v>
      </c>
      <c r="M226" t="s">
        <v>2716</v>
      </c>
      <c r="N226" t="s">
        <v>711</v>
      </c>
      <c r="O226" t="s">
        <v>1298</v>
      </c>
      <c r="P226" t="s">
        <v>1763</v>
      </c>
      <c r="Q226" t="s">
        <v>636</v>
      </c>
      <c r="R226" t="s">
        <v>24</v>
      </c>
      <c r="S226" t="s">
        <v>23</v>
      </c>
      <c r="T226" t="s">
        <v>2717</v>
      </c>
    </row>
    <row r="227" spans="1:20" x14ac:dyDescent="0.25">
      <c r="A227" t="s">
        <v>38</v>
      </c>
      <c r="B227" t="s">
        <v>39</v>
      </c>
      <c r="C227">
        <v>65</v>
      </c>
      <c r="D227">
        <v>1</v>
      </c>
      <c r="E227" t="s">
        <v>2712</v>
      </c>
      <c r="F227">
        <v>199</v>
      </c>
      <c r="G227">
        <v>0</v>
      </c>
      <c r="H227" t="s">
        <v>47</v>
      </c>
      <c r="I227" t="s">
        <v>2713</v>
      </c>
      <c r="J227" t="s">
        <v>2714</v>
      </c>
      <c r="K227" t="s">
        <v>2334</v>
      </c>
      <c r="L227" t="s">
        <v>2715</v>
      </c>
      <c r="M227" t="s">
        <v>2716</v>
      </c>
      <c r="N227" t="s">
        <v>711</v>
      </c>
      <c r="O227" t="s">
        <v>1298</v>
      </c>
      <c r="P227" t="s">
        <v>1763</v>
      </c>
      <c r="Q227" t="s">
        <v>636</v>
      </c>
      <c r="R227" t="s">
        <v>24</v>
      </c>
      <c r="S227" t="s">
        <v>23</v>
      </c>
      <c r="T227" t="s">
        <v>2717</v>
      </c>
    </row>
    <row r="228" spans="1:20" x14ac:dyDescent="0.25">
      <c r="A228" t="s">
        <v>422</v>
      </c>
      <c r="B228" t="s">
        <v>423</v>
      </c>
      <c r="C228">
        <v>80</v>
      </c>
      <c r="D228">
        <v>3</v>
      </c>
      <c r="E228" t="s">
        <v>2718</v>
      </c>
      <c r="F228">
        <v>239</v>
      </c>
      <c r="G228">
        <v>35</v>
      </c>
      <c r="H228" t="s">
        <v>47</v>
      </c>
      <c r="I228" t="s">
        <v>2719</v>
      </c>
      <c r="J228" t="s">
        <v>2720</v>
      </c>
      <c r="K228" t="s">
        <v>652</v>
      </c>
      <c r="L228" t="s">
        <v>2721</v>
      </c>
      <c r="M228" t="s">
        <v>2722</v>
      </c>
      <c r="N228" t="s">
        <v>23</v>
      </c>
      <c r="O228" t="s">
        <v>63</v>
      </c>
      <c r="P228" t="s">
        <v>54</v>
      </c>
      <c r="Q228" t="s">
        <v>55</v>
      </c>
      <c r="R228" t="s">
        <v>24</v>
      </c>
      <c r="S228" t="s">
        <v>23</v>
      </c>
      <c r="T228" t="s">
        <v>2723</v>
      </c>
    </row>
    <row r="229" spans="1:20" x14ac:dyDescent="0.25">
      <c r="A229" t="s">
        <v>46</v>
      </c>
      <c r="B229" t="s">
        <v>252</v>
      </c>
      <c r="C229">
        <v>71.44</v>
      </c>
      <c r="D229">
        <v>2</v>
      </c>
      <c r="E229" t="s">
        <v>2724</v>
      </c>
      <c r="F229">
        <v>187.88</v>
      </c>
      <c r="G229">
        <v>45</v>
      </c>
      <c r="H229" t="s">
        <v>1233</v>
      </c>
      <c r="I229" t="s">
        <v>2725</v>
      </c>
      <c r="J229" t="s">
        <v>2726</v>
      </c>
      <c r="K229" t="s">
        <v>2304</v>
      </c>
      <c r="L229" t="s">
        <v>2727</v>
      </c>
      <c r="M229" t="s">
        <v>2728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23</v>
      </c>
      <c r="T229" t="s">
        <v>2728</v>
      </c>
    </row>
    <row r="230" spans="1:20" x14ac:dyDescent="0.25">
      <c r="A230" t="s">
        <v>709</v>
      </c>
      <c r="B230" t="s">
        <v>710</v>
      </c>
      <c r="C230">
        <v>0</v>
      </c>
      <c r="D230">
        <v>2</v>
      </c>
      <c r="E230" t="s">
        <v>2729</v>
      </c>
      <c r="F230">
        <v>200</v>
      </c>
      <c r="G230">
        <v>0</v>
      </c>
      <c r="H230" t="s">
        <v>631</v>
      </c>
      <c r="I230" t="s">
        <v>2686</v>
      </c>
      <c r="J230" t="s">
        <v>334</v>
      </c>
      <c r="K230" t="s">
        <v>23</v>
      </c>
      <c r="L230" t="s">
        <v>24</v>
      </c>
      <c r="M230" t="s">
        <v>2730</v>
      </c>
      <c r="N230" t="s">
        <v>23</v>
      </c>
      <c r="O230" t="s">
        <v>307</v>
      </c>
      <c r="P230" t="s">
        <v>26</v>
      </c>
      <c r="Q230" t="s">
        <v>27</v>
      </c>
      <c r="R230" t="s">
        <v>24</v>
      </c>
      <c r="S230" t="s">
        <v>23</v>
      </c>
      <c r="T230" t="s">
        <v>2730</v>
      </c>
    </row>
    <row r="231" spans="1:20" x14ac:dyDescent="0.25">
      <c r="A231" t="s">
        <v>46</v>
      </c>
      <c r="B231" t="s">
        <v>56</v>
      </c>
      <c r="C231">
        <v>120</v>
      </c>
      <c r="D231">
        <v>2</v>
      </c>
      <c r="E231" t="s">
        <v>2729</v>
      </c>
      <c r="F231">
        <v>200</v>
      </c>
      <c r="G231">
        <v>0</v>
      </c>
      <c r="H231" t="s">
        <v>631</v>
      </c>
      <c r="I231" t="s">
        <v>2686</v>
      </c>
      <c r="J231" t="s">
        <v>334</v>
      </c>
      <c r="K231" t="s">
        <v>23</v>
      </c>
      <c r="L231" t="s">
        <v>24</v>
      </c>
      <c r="M231" t="s">
        <v>2730</v>
      </c>
      <c r="N231" t="s">
        <v>23</v>
      </c>
      <c r="O231" t="s">
        <v>307</v>
      </c>
      <c r="P231" t="s">
        <v>26</v>
      </c>
      <c r="Q231" t="s">
        <v>27</v>
      </c>
      <c r="R231" t="s">
        <v>24</v>
      </c>
      <c r="S231" t="s">
        <v>23</v>
      </c>
      <c r="T231" t="s">
        <v>2730</v>
      </c>
    </row>
    <row r="232" spans="1:20" x14ac:dyDescent="0.25">
      <c r="A232" t="s">
        <v>152</v>
      </c>
      <c r="B232" t="s">
        <v>153</v>
      </c>
      <c r="C232">
        <v>65</v>
      </c>
      <c r="D232">
        <v>2</v>
      </c>
      <c r="E232" t="s">
        <v>2731</v>
      </c>
      <c r="F232">
        <v>199</v>
      </c>
      <c r="G232">
        <v>0</v>
      </c>
      <c r="H232" t="s">
        <v>47</v>
      </c>
      <c r="I232" t="s">
        <v>2732</v>
      </c>
      <c r="J232" t="s">
        <v>2733</v>
      </c>
      <c r="K232" t="s">
        <v>2676</v>
      </c>
      <c r="L232" t="s">
        <v>2734</v>
      </c>
      <c r="M232" t="s">
        <v>2735</v>
      </c>
      <c r="N232" t="s">
        <v>711</v>
      </c>
      <c r="O232" t="s">
        <v>1298</v>
      </c>
      <c r="P232" t="s">
        <v>1763</v>
      </c>
      <c r="Q232" t="s">
        <v>636</v>
      </c>
      <c r="R232" t="s">
        <v>24</v>
      </c>
      <c r="S232" t="s">
        <v>23</v>
      </c>
      <c r="T232" t="s">
        <v>2736</v>
      </c>
    </row>
    <row r="233" spans="1:20" x14ac:dyDescent="0.25">
      <c r="A233" t="s">
        <v>36</v>
      </c>
      <c r="B233" t="s">
        <v>37</v>
      </c>
      <c r="C233">
        <v>65</v>
      </c>
      <c r="D233">
        <v>2</v>
      </c>
      <c r="E233" t="s">
        <v>2731</v>
      </c>
      <c r="F233">
        <v>199</v>
      </c>
      <c r="G233">
        <v>0</v>
      </c>
      <c r="H233" t="s">
        <v>47</v>
      </c>
      <c r="I233" t="s">
        <v>2732</v>
      </c>
      <c r="J233" t="s">
        <v>2733</v>
      </c>
      <c r="K233" t="s">
        <v>2676</v>
      </c>
      <c r="L233" t="s">
        <v>2734</v>
      </c>
      <c r="M233" t="s">
        <v>2735</v>
      </c>
      <c r="N233" t="s">
        <v>711</v>
      </c>
      <c r="O233" t="s">
        <v>1298</v>
      </c>
      <c r="P233" t="s">
        <v>1763</v>
      </c>
      <c r="Q233" t="s">
        <v>636</v>
      </c>
      <c r="R233" t="s">
        <v>24</v>
      </c>
      <c r="S233" t="s">
        <v>23</v>
      </c>
      <c r="T233" t="s">
        <v>2736</v>
      </c>
    </row>
    <row r="234" spans="1:20" x14ac:dyDescent="0.25">
      <c r="A234" t="s">
        <v>709</v>
      </c>
      <c r="B234" t="s">
        <v>710</v>
      </c>
      <c r="C234">
        <v>0</v>
      </c>
      <c r="D234">
        <v>1</v>
      </c>
      <c r="E234" t="s">
        <v>2737</v>
      </c>
      <c r="F234">
        <v>100</v>
      </c>
      <c r="G234">
        <v>0</v>
      </c>
      <c r="H234" t="s">
        <v>631</v>
      </c>
      <c r="I234" t="s">
        <v>2738</v>
      </c>
      <c r="J234" t="s">
        <v>362</v>
      </c>
      <c r="K234" t="s">
        <v>23</v>
      </c>
      <c r="L234" t="s">
        <v>24</v>
      </c>
      <c r="M234" t="s">
        <v>2739</v>
      </c>
      <c r="N234" t="s">
        <v>23</v>
      </c>
      <c r="O234" t="s">
        <v>307</v>
      </c>
      <c r="P234" t="s">
        <v>26</v>
      </c>
      <c r="Q234" t="s">
        <v>27</v>
      </c>
      <c r="R234" t="s">
        <v>24</v>
      </c>
      <c r="S234" t="s">
        <v>23</v>
      </c>
      <c r="T234" t="s">
        <v>2740</v>
      </c>
    </row>
    <row r="235" spans="1:20" x14ac:dyDescent="0.25">
      <c r="A235" t="s">
        <v>46</v>
      </c>
      <c r="B235" t="s">
        <v>56</v>
      </c>
      <c r="C235">
        <v>120</v>
      </c>
      <c r="D235">
        <v>1</v>
      </c>
      <c r="E235" t="s">
        <v>2737</v>
      </c>
      <c r="F235">
        <v>100</v>
      </c>
      <c r="G235">
        <v>0</v>
      </c>
      <c r="H235" t="s">
        <v>631</v>
      </c>
      <c r="I235" t="s">
        <v>2738</v>
      </c>
      <c r="J235" t="s">
        <v>362</v>
      </c>
      <c r="K235" t="s">
        <v>23</v>
      </c>
      <c r="L235" t="s">
        <v>24</v>
      </c>
      <c r="M235" t="s">
        <v>2739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23</v>
      </c>
      <c r="T235" t="s">
        <v>2739</v>
      </c>
    </row>
    <row r="236" spans="1:20" x14ac:dyDescent="0.25">
      <c r="A236" t="s">
        <v>30</v>
      </c>
      <c r="B236" t="s">
        <v>31</v>
      </c>
      <c r="C236">
        <v>60</v>
      </c>
      <c r="D236">
        <v>9</v>
      </c>
      <c r="E236" t="s">
        <v>2741</v>
      </c>
      <c r="F236">
        <v>315</v>
      </c>
      <c r="G236">
        <v>0</v>
      </c>
      <c r="H236" t="s">
        <v>631</v>
      </c>
      <c r="I236" t="s">
        <v>2742</v>
      </c>
      <c r="J236" t="s">
        <v>341</v>
      </c>
      <c r="K236" t="s">
        <v>23</v>
      </c>
      <c r="L236" t="s">
        <v>24</v>
      </c>
      <c r="M236" t="s">
        <v>2743</v>
      </c>
      <c r="N236" t="s">
        <v>23</v>
      </c>
      <c r="O236" t="s">
        <v>32</v>
      </c>
      <c r="P236" t="s">
        <v>26</v>
      </c>
      <c r="Q236" t="s">
        <v>33</v>
      </c>
      <c r="R236" t="s">
        <v>24</v>
      </c>
      <c r="S236" t="s">
        <v>23</v>
      </c>
      <c r="T236" t="s">
        <v>2743</v>
      </c>
    </row>
    <row r="237" spans="1:20" x14ac:dyDescent="0.25">
      <c r="A237" t="s">
        <v>150</v>
      </c>
      <c r="B237" t="s">
        <v>151</v>
      </c>
      <c r="C237">
        <v>65</v>
      </c>
      <c r="D237">
        <v>1</v>
      </c>
      <c r="E237" t="s">
        <v>2744</v>
      </c>
      <c r="F237">
        <v>199</v>
      </c>
      <c r="G237">
        <v>0</v>
      </c>
      <c r="H237" t="s">
        <v>47</v>
      </c>
      <c r="I237" t="s">
        <v>2745</v>
      </c>
      <c r="J237" t="s">
        <v>2746</v>
      </c>
      <c r="K237" t="s">
        <v>1109</v>
      </c>
      <c r="L237" t="s">
        <v>2747</v>
      </c>
      <c r="M237" t="s">
        <v>2748</v>
      </c>
      <c r="N237" t="s">
        <v>711</v>
      </c>
      <c r="O237" t="s">
        <v>1298</v>
      </c>
      <c r="P237" t="s">
        <v>1763</v>
      </c>
      <c r="Q237" t="s">
        <v>636</v>
      </c>
      <c r="R237" t="s">
        <v>24</v>
      </c>
      <c r="S237" t="s">
        <v>23</v>
      </c>
      <c r="T237" t="s">
        <v>2749</v>
      </c>
    </row>
    <row r="238" spans="1:20" x14ac:dyDescent="0.25">
      <c r="A238" t="s">
        <v>152</v>
      </c>
      <c r="B238" t="s">
        <v>153</v>
      </c>
      <c r="C238">
        <v>65</v>
      </c>
      <c r="D238">
        <v>1</v>
      </c>
      <c r="E238" t="s">
        <v>2744</v>
      </c>
      <c r="F238">
        <v>199</v>
      </c>
      <c r="G238">
        <v>0</v>
      </c>
      <c r="H238" t="s">
        <v>47</v>
      </c>
      <c r="I238" t="s">
        <v>2745</v>
      </c>
      <c r="J238" t="s">
        <v>2746</v>
      </c>
      <c r="K238" t="s">
        <v>1109</v>
      </c>
      <c r="L238" t="s">
        <v>2747</v>
      </c>
      <c r="M238" t="s">
        <v>2748</v>
      </c>
      <c r="N238" t="s">
        <v>711</v>
      </c>
      <c r="O238" t="s">
        <v>1298</v>
      </c>
      <c r="P238" t="s">
        <v>1763</v>
      </c>
      <c r="Q238" t="s">
        <v>636</v>
      </c>
      <c r="R238" t="s">
        <v>24</v>
      </c>
      <c r="S238" t="s">
        <v>23</v>
      </c>
      <c r="T238" t="s">
        <v>2749</v>
      </c>
    </row>
    <row r="239" spans="1:20" x14ac:dyDescent="0.25">
      <c r="A239" t="s">
        <v>36</v>
      </c>
      <c r="B239" t="s">
        <v>37</v>
      </c>
      <c r="C239">
        <v>65</v>
      </c>
      <c r="D239">
        <v>1</v>
      </c>
      <c r="E239" t="s">
        <v>2744</v>
      </c>
      <c r="F239">
        <v>199</v>
      </c>
      <c r="G239">
        <v>0</v>
      </c>
      <c r="H239" t="s">
        <v>47</v>
      </c>
      <c r="I239" t="s">
        <v>2745</v>
      </c>
      <c r="J239" t="s">
        <v>2746</v>
      </c>
      <c r="K239" t="s">
        <v>1109</v>
      </c>
      <c r="L239" t="s">
        <v>2747</v>
      </c>
      <c r="M239" t="s">
        <v>2748</v>
      </c>
      <c r="N239" t="s">
        <v>711</v>
      </c>
      <c r="O239" t="s">
        <v>1298</v>
      </c>
      <c r="P239" t="s">
        <v>1763</v>
      </c>
      <c r="Q239" t="s">
        <v>636</v>
      </c>
      <c r="R239" t="s">
        <v>24</v>
      </c>
      <c r="S239" t="s">
        <v>23</v>
      </c>
      <c r="T239" t="s">
        <v>2749</v>
      </c>
    </row>
    <row r="240" spans="1:20" x14ac:dyDescent="0.25">
      <c r="A240" t="s">
        <v>38</v>
      </c>
      <c r="B240" t="s">
        <v>39</v>
      </c>
      <c r="C240">
        <v>65</v>
      </c>
      <c r="D240">
        <v>1</v>
      </c>
      <c r="E240" t="s">
        <v>2744</v>
      </c>
      <c r="F240">
        <v>199</v>
      </c>
      <c r="G240">
        <v>0</v>
      </c>
      <c r="H240" t="s">
        <v>47</v>
      </c>
      <c r="I240" t="s">
        <v>2745</v>
      </c>
      <c r="J240" t="s">
        <v>2746</v>
      </c>
      <c r="K240" t="s">
        <v>1109</v>
      </c>
      <c r="L240" t="s">
        <v>2747</v>
      </c>
      <c r="M240" t="s">
        <v>2748</v>
      </c>
      <c r="N240" t="s">
        <v>711</v>
      </c>
      <c r="O240" t="s">
        <v>1298</v>
      </c>
      <c r="P240" t="s">
        <v>1763</v>
      </c>
      <c r="Q240" t="s">
        <v>636</v>
      </c>
      <c r="R240" t="s">
        <v>24</v>
      </c>
      <c r="S240" t="s">
        <v>23</v>
      </c>
      <c r="T240" t="s">
        <v>2749</v>
      </c>
    </row>
    <row r="241" spans="1:20" x14ac:dyDescent="0.25">
      <c r="A241" t="s">
        <v>150</v>
      </c>
      <c r="B241" t="s">
        <v>151</v>
      </c>
      <c r="C241">
        <v>65</v>
      </c>
      <c r="D241">
        <v>1</v>
      </c>
      <c r="E241" t="s">
        <v>2750</v>
      </c>
      <c r="F241">
        <v>199</v>
      </c>
      <c r="G241">
        <v>0</v>
      </c>
      <c r="H241" t="s">
        <v>47</v>
      </c>
      <c r="I241" t="s">
        <v>2751</v>
      </c>
      <c r="J241" t="s">
        <v>2752</v>
      </c>
      <c r="K241" t="s">
        <v>2447</v>
      </c>
      <c r="L241" t="s">
        <v>2753</v>
      </c>
      <c r="M241" t="s">
        <v>2754</v>
      </c>
      <c r="N241" t="s">
        <v>711</v>
      </c>
      <c r="O241" t="s">
        <v>1298</v>
      </c>
      <c r="P241" t="s">
        <v>1763</v>
      </c>
      <c r="Q241" t="s">
        <v>636</v>
      </c>
      <c r="R241" t="s">
        <v>24</v>
      </c>
      <c r="S241" t="s">
        <v>23</v>
      </c>
      <c r="T241" t="s">
        <v>2755</v>
      </c>
    </row>
    <row r="242" spans="1:20" x14ac:dyDescent="0.25">
      <c r="A242" t="s">
        <v>152</v>
      </c>
      <c r="B242" t="s">
        <v>153</v>
      </c>
      <c r="C242">
        <v>65</v>
      </c>
      <c r="D242">
        <v>1</v>
      </c>
      <c r="E242" t="s">
        <v>2750</v>
      </c>
      <c r="F242">
        <v>199</v>
      </c>
      <c r="G242">
        <v>0</v>
      </c>
      <c r="H242" t="s">
        <v>47</v>
      </c>
      <c r="I242" t="s">
        <v>2751</v>
      </c>
      <c r="J242" t="s">
        <v>2752</v>
      </c>
      <c r="K242" t="s">
        <v>2447</v>
      </c>
      <c r="L242" t="s">
        <v>2753</v>
      </c>
      <c r="M242" t="s">
        <v>2754</v>
      </c>
      <c r="N242" t="s">
        <v>711</v>
      </c>
      <c r="O242" t="s">
        <v>1298</v>
      </c>
      <c r="P242" t="s">
        <v>1763</v>
      </c>
      <c r="Q242" t="s">
        <v>636</v>
      </c>
      <c r="R242" t="s">
        <v>24</v>
      </c>
      <c r="S242" t="s">
        <v>23</v>
      </c>
      <c r="T242" t="s">
        <v>2755</v>
      </c>
    </row>
    <row r="243" spans="1:20" x14ac:dyDescent="0.25">
      <c r="A243" t="s">
        <v>36</v>
      </c>
      <c r="B243" t="s">
        <v>37</v>
      </c>
      <c r="C243">
        <v>65</v>
      </c>
      <c r="D243">
        <v>1</v>
      </c>
      <c r="E243" t="s">
        <v>2750</v>
      </c>
      <c r="F243">
        <v>199</v>
      </c>
      <c r="G243">
        <v>0</v>
      </c>
      <c r="H243" t="s">
        <v>47</v>
      </c>
      <c r="I243" t="s">
        <v>2751</v>
      </c>
      <c r="J243" t="s">
        <v>2752</v>
      </c>
      <c r="K243" t="s">
        <v>2447</v>
      </c>
      <c r="L243" t="s">
        <v>2753</v>
      </c>
      <c r="M243" t="s">
        <v>2754</v>
      </c>
      <c r="N243" t="s">
        <v>711</v>
      </c>
      <c r="O243" t="s">
        <v>1298</v>
      </c>
      <c r="P243" t="s">
        <v>1763</v>
      </c>
      <c r="Q243" t="s">
        <v>636</v>
      </c>
      <c r="R243" t="s">
        <v>24</v>
      </c>
      <c r="S243" t="s">
        <v>23</v>
      </c>
      <c r="T243" t="s">
        <v>2755</v>
      </c>
    </row>
    <row r="244" spans="1:20" x14ac:dyDescent="0.25">
      <c r="A244" t="s">
        <v>38</v>
      </c>
      <c r="B244" t="s">
        <v>39</v>
      </c>
      <c r="C244">
        <v>65</v>
      </c>
      <c r="D244">
        <v>1</v>
      </c>
      <c r="E244" t="s">
        <v>2750</v>
      </c>
      <c r="F244">
        <v>199</v>
      </c>
      <c r="G244">
        <v>0</v>
      </c>
      <c r="H244" t="s">
        <v>47</v>
      </c>
      <c r="I244" t="s">
        <v>2751</v>
      </c>
      <c r="J244" t="s">
        <v>2752</v>
      </c>
      <c r="K244" t="s">
        <v>2447</v>
      </c>
      <c r="L244" t="s">
        <v>2753</v>
      </c>
      <c r="M244" t="s">
        <v>2754</v>
      </c>
      <c r="N244" t="s">
        <v>711</v>
      </c>
      <c r="O244" t="s">
        <v>1298</v>
      </c>
      <c r="P244" t="s">
        <v>1763</v>
      </c>
      <c r="Q244" t="s">
        <v>636</v>
      </c>
      <c r="R244" t="s">
        <v>24</v>
      </c>
      <c r="S244" t="s">
        <v>23</v>
      </c>
      <c r="T244" t="s">
        <v>2755</v>
      </c>
    </row>
    <row r="245" spans="1:20" x14ac:dyDescent="0.25">
      <c r="A245" t="s">
        <v>150</v>
      </c>
      <c r="B245" t="s">
        <v>151</v>
      </c>
      <c r="C245">
        <v>65</v>
      </c>
      <c r="D245">
        <v>1</v>
      </c>
      <c r="E245" t="s">
        <v>2756</v>
      </c>
      <c r="F245">
        <v>199</v>
      </c>
      <c r="G245">
        <v>0</v>
      </c>
      <c r="H245" t="s">
        <v>47</v>
      </c>
      <c r="I245" t="s">
        <v>2757</v>
      </c>
      <c r="J245" t="s">
        <v>2758</v>
      </c>
      <c r="K245" t="s">
        <v>2759</v>
      </c>
      <c r="L245" t="s">
        <v>2760</v>
      </c>
      <c r="M245" t="s">
        <v>2761</v>
      </c>
      <c r="N245" t="s">
        <v>711</v>
      </c>
      <c r="O245" t="s">
        <v>1298</v>
      </c>
      <c r="P245" t="s">
        <v>1763</v>
      </c>
      <c r="Q245" t="s">
        <v>636</v>
      </c>
      <c r="R245" t="s">
        <v>24</v>
      </c>
      <c r="S245" t="s">
        <v>23</v>
      </c>
      <c r="T245" t="s">
        <v>2762</v>
      </c>
    </row>
    <row r="246" spans="1:20" x14ac:dyDescent="0.25">
      <c r="A246" t="s">
        <v>152</v>
      </c>
      <c r="B246" t="s">
        <v>153</v>
      </c>
      <c r="C246">
        <v>65</v>
      </c>
      <c r="D246">
        <v>1</v>
      </c>
      <c r="E246" t="s">
        <v>2756</v>
      </c>
      <c r="F246">
        <v>199</v>
      </c>
      <c r="G246">
        <v>0</v>
      </c>
      <c r="H246" t="s">
        <v>47</v>
      </c>
      <c r="I246" t="s">
        <v>2757</v>
      </c>
      <c r="J246" t="s">
        <v>2758</v>
      </c>
      <c r="K246" t="s">
        <v>2759</v>
      </c>
      <c r="L246" t="s">
        <v>2760</v>
      </c>
      <c r="M246" t="s">
        <v>2761</v>
      </c>
      <c r="N246" t="s">
        <v>711</v>
      </c>
      <c r="O246" t="s">
        <v>1298</v>
      </c>
      <c r="P246" t="s">
        <v>1763</v>
      </c>
      <c r="Q246" t="s">
        <v>636</v>
      </c>
      <c r="R246" t="s">
        <v>24</v>
      </c>
      <c r="S246" t="s">
        <v>23</v>
      </c>
      <c r="T246" t="s">
        <v>2762</v>
      </c>
    </row>
    <row r="247" spans="1:20" x14ac:dyDescent="0.25">
      <c r="A247" t="s">
        <v>36</v>
      </c>
      <c r="B247" t="s">
        <v>37</v>
      </c>
      <c r="C247">
        <v>65</v>
      </c>
      <c r="D247">
        <v>1</v>
      </c>
      <c r="E247" t="s">
        <v>2756</v>
      </c>
      <c r="F247">
        <v>199</v>
      </c>
      <c r="G247">
        <v>0</v>
      </c>
      <c r="H247" t="s">
        <v>47</v>
      </c>
      <c r="I247" t="s">
        <v>2757</v>
      </c>
      <c r="J247" t="s">
        <v>2758</v>
      </c>
      <c r="K247" t="s">
        <v>2759</v>
      </c>
      <c r="L247" t="s">
        <v>2760</v>
      </c>
      <c r="M247" t="s">
        <v>2761</v>
      </c>
      <c r="N247" t="s">
        <v>711</v>
      </c>
      <c r="O247" t="s">
        <v>1298</v>
      </c>
      <c r="P247" t="s">
        <v>1763</v>
      </c>
      <c r="Q247" t="s">
        <v>636</v>
      </c>
      <c r="R247" t="s">
        <v>24</v>
      </c>
      <c r="S247" t="s">
        <v>23</v>
      </c>
      <c r="T247" t="s">
        <v>2762</v>
      </c>
    </row>
    <row r="248" spans="1:20" x14ac:dyDescent="0.25">
      <c r="A248" t="s">
        <v>38</v>
      </c>
      <c r="B248" t="s">
        <v>39</v>
      </c>
      <c r="C248">
        <v>65</v>
      </c>
      <c r="D248">
        <v>1</v>
      </c>
      <c r="E248" t="s">
        <v>2756</v>
      </c>
      <c r="F248">
        <v>199</v>
      </c>
      <c r="G248">
        <v>0</v>
      </c>
      <c r="H248" t="s">
        <v>47</v>
      </c>
      <c r="I248" t="s">
        <v>2757</v>
      </c>
      <c r="J248" t="s">
        <v>2758</v>
      </c>
      <c r="K248" t="s">
        <v>2759</v>
      </c>
      <c r="L248" t="s">
        <v>2760</v>
      </c>
      <c r="M248" t="s">
        <v>2761</v>
      </c>
      <c r="N248" t="s">
        <v>711</v>
      </c>
      <c r="O248" t="s">
        <v>1298</v>
      </c>
      <c r="P248" t="s">
        <v>1763</v>
      </c>
      <c r="Q248" t="s">
        <v>636</v>
      </c>
      <c r="R248" t="s">
        <v>24</v>
      </c>
      <c r="S248" t="s">
        <v>23</v>
      </c>
      <c r="T248" t="s">
        <v>2762</v>
      </c>
    </row>
    <row r="249" spans="1:20" x14ac:dyDescent="0.25">
      <c r="A249" t="s">
        <v>152</v>
      </c>
      <c r="B249" t="s">
        <v>153</v>
      </c>
      <c r="C249">
        <v>65</v>
      </c>
      <c r="D249">
        <v>1</v>
      </c>
      <c r="E249" t="s">
        <v>2763</v>
      </c>
      <c r="F249">
        <v>199</v>
      </c>
      <c r="G249">
        <v>0</v>
      </c>
      <c r="H249" t="s">
        <v>47</v>
      </c>
      <c r="I249" t="s">
        <v>2764</v>
      </c>
      <c r="J249" t="s">
        <v>2765</v>
      </c>
      <c r="K249" t="s">
        <v>1025</v>
      </c>
      <c r="L249" t="s">
        <v>1784</v>
      </c>
      <c r="M249" t="s">
        <v>2766</v>
      </c>
      <c r="N249" t="s">
        <v>711</v>
      </c>
      <c r="O249" t="s">
        <v>1298</v>
      </c>
      <c r="P249" t="s">
        <v>1763</v>
      </c>
      <c r="Q249" t="s">
        <v>636</v>
      </c>
      <c r="R249" t="s">
        <v>24</v>
      </c>
      <c r="S249" t="s">
        <v>23</v>
      </c>
      <c r="T249" t="s">
        <v>2767</v>
      </c>
    </row>
    <row r="250" spans="1:20" x14ac:dyDescent="0.25">
      <c r="A250" t="s">
        <v>38</v>
      </c>
      <c r="B250" t="s">
        <v>39</v>
      </c>
      <c r="C250">
        <v>65</v>
      </c>
      <c r="D250">
        <v>1</v>
      </c>
      <c r="E250" t="s">
        <v>2763</v>
      </c>
      <c r="F250">
        <v>199</v>
      </c>
      <c r="G250">
        <v>0</v>
      </c>
      <c r="H250" t="s">
        <v>47</v>
      </c>
      <c r="I250" t="s">
        <v>2764</v>
      </c>
      <c r="J250" t="s">
        <v>2765</v>
      </c>
      <c r="K250" t="s">
        <v>1025</v>
      </c>
      <c r="L250" t="s">
        <v>1784</v>
      </c>
      <c r="M250" t="s">
        <v>2766</v>
      </c>
      <c r="N250" t="s">
        <v>711</v>
      </c>
      <c r="O250" t="s">
        <v>1298</v>
      </c>
      <c r="P250" t="s">
        <v>1763</v>
      </c>
      <c r="Q250" t="s">
        <v>636</v>
      </c>
      <c r="R250" t="s">
        <v>24</v>
      </c>
      <c r="S250" t="s">
        <v>23</v>
      </c>
      <c r="T250" t="s">
        <v>2767</v>
      </c>
    </row>
    <row r="251" spans="1:20" x14ac:dyDescent="0.25">
      <c r="A251" t="s">
        <v>36</v>
      </c>
      <c r="B251" t="s">
        <v>37</v>
      </c>
      <c r="C251">
        <v>65</v>
      </c>
      <c r="D251">
        <v>2</v>
      </c>
      <c r="E251" t="s">
        <v>2763</v>
      </c>
      <c r="F251">
        <v>199</v>
      </c>
      <c r="G251">
        <v>0</v>
      </c>
      <c r="H251" t="s">
        <v>47</v>
      </c>
      <c r="I251" t="s">
        <v>2764</v>
      </c>
      <c r="J251" t="s">
        <v>2765</v>
      </c>
      <c r="K251" t="s">
        <v>1025</v>
      </c>
      <c r="L251" t="s">
        <v>1784</v>
      </c>
      <c r="M251" t="s">
        <v>2766</v>
      </c>
      <c r="N251" t="s">
        <v>711</v>
      </c>
      <c r="O251" t="s">
        <v>1298</v>
      </c>
      <c r="P251" t="s">
        <v>1763</v>
      </c>
      <c r="Q251" t="s">
        <v>636</v>
      </c>
      <c r="R251" t="s">
        <v>24</v>
      </c>
      <c r="S251" t="s">
        <v>23</v>
      </c>
      <c r="T251" t="s">
        <v>2767</v>
      </c>
    </row>
    <row r="252" spans="1:20" x14ac:dyDescent="0.25">
      <c r="A252" t="s">
        <v>150</v>
      </c>
      <c r="B252" t="s">
        <v>151</v>
      </c>
      <c r="C252">
        <v>65</v>
      </c>
      <c r="D252">
        <v>1</v>
      </c>
      <c r="E252" t="s">
        <v>2768</v>
      </c>
      <c r="F252">
        <v>199</v>
      </c>
      <c r="G252">
        <v>0</v>
      </c>
      <c r="H252" t="s">
        <v>47</v>
      </c>
      <c r="I252" t="s">
        <v>2769</v>
      </c>
      <c r="J252" t="s">
        <v>2770</v>
      </c>
      <c r="K252" t="s">
        <v>1530</v>
      </c>
      <c r="L252" t="s">
        <v>2771</v>
      </c>
      <c r="M252" t="s">
        <v>2772</v>
      </c>
      <c r="N252" t="s">
        <v>711</v>
      </c>
      <c r="O252" t="s">
        <v>634</v>
      </c>
      <c r="P252" t="s">
        <v>1763</v>
      </c>
      <c r="Q252" t="s">
        <v>27</v>
      </c>
      <c r="R252" t="s">
        <v>24</v>
      </c>
      <c r="S252" t="s">
        <v>23</v>
      </c>
      <c r="T252" t="s">
        <v>2772</v>
      </c>
    </row>
    <row r="253" spans="1:20" x14ac:dyDescent="0.25">
      <c r="A253" t="s">
        <v>36</v>
      </c>
      <c r="B253" t="s">
        <v>37</v>
      </c>
      <c r="C253">
        <v>65</v>
      </c>
      <c r="D253">
        <v>1</v>
      </c>
      <c r="E253" t="s">
        <v>2768</v>
      </c>
      <c r="F253">
        <v>199</v>
      </c>
      <c r="G253">
        <v>0</v>
      </c>
      <c r="H253" t="s">
        <v>47</v>
      </c>
      <c r="I253" t="s">
        <v>2769</v>
      </c>
      <c r="J253" t="s">
        <v>2770</v>
      </c>
      <c r="K253" t="s">
        <v>1530</v>
      </c>
      <c r="L253" t="s">
        <v>2771</v>
      </c>
      <c r="M253" t="s">
        <v>2772</v>
      </c>
      <c r="N253" t="s">
        <v>711</v>
      </c>
      <c r="O253" t="s">
        <v>634</v>
      </c>
      <c r="P253" t="s">
        <v>1763</v>
      </c>
      <c r="Q253" t="s">
        <v>27</v>
      </c>
      <c r="R253" t="s">
        <v>24</v>
      </c>
      <c r="S253" t="s">
        <v>23</v>
      </c>
      <c r="T253" t="s">
        <v>2772</v>
      </c>
    </row>
    <row r="254" spans="1:20" x14ac:dyDescent="0.25">
      <c r="A254" t="s">
        <v>152</v>
      </c>
      <c r="B254" t="s">
        <v>153</v>
      </c>
      <c r="C254">
        <v>65</v>
      </c>
      <c r="D254">
        <v>2</v>
      </c>
      <c r="E254" t="s">
        <v>2768</v>
      </c>
      <c r="F254">
        <v>199</v>
      </c>
      <c r="G254">
        <v>0</v>
      </c>
      <c r="H254" t="s">
        <v>47</v>
      </c>
      <c r="I254" t="s">
        <v>2769</v>
      </c>
      <c r="J254" t="s">
        <v>2770</v>
      </c>
      <c r="K254" t="s">
        <v>1530</v>
      </c>
      <c r="L254" t="s">
        <v>2771</v>
      </c>
      <c r="M254" t="s">
        <v>2772</v>
      </c>
      <c r="N254" t="s">
        <v>711</v>
      </c>
      <c r="O254" t="s">
        <v>634</v>
      </c>
      <c r="P254" t="s">
        <v>1763</v>
      </c>
      <c r="Q254" t="s">
        <v>27</v>
      </c>
      <c r="R254" t="s">
        <v>24</v>
      </c>
      <c r="S254" t="s">
        <v>23</v>
      </c>
      <c r="T254" t="s">
        <v>2772</v>
      </c>
    </row>
    <row r="255" spans="1:20" x14ac:dyDescent="0.25">
      <c r="A255" t="s">
        <v>150</v>
      </c>
      <c r="B255" t="s">
        <v>151</v>
      </c>
      <c r="C255">
        <v>65</v>
      </c>
      <c r="D255">
        <v>1</v>
      </c>
      <c r="E255" t="s">
        <v>2773</v>
      </c>
      <c r="F255">
        <v>199</v>
      </c>
      <c r="G255">
        <v>0</v>
      </c>
      <c r="H255" t="s">
        <v>47</v>
      </c>
      <c r="I255" t="s">
        <v>2774</v>
      </c>
      <c r="J255" t="s">
        <v>2775</v>
      </c>
      <c r="K255" t="s">
        <v>2776</v>
      </c>
      <c r="L255" t="s">
        <v>2777</v>
      </c>
      <c r="M255" t="s">
        <v>2778</v>
      </c>
      <c r="N255" t="s">
        <v>711</v>
      </c>
      <c r="O255" t="s">
        <v>634</v>
      </c>
      <c r="P255" t="s">
        <v>1763</v>
      </c>
      <c r="Q255" t="s">
        <v>27</v>
      </c>
      <c r="R255" t="s">
        <v>24</v>
      </c>
      <c r="S255" t="s">
        <v>23</v>
      </c>
      <c r="T255" t="s">
        <v>2778</v>
      </c>
    </row>
    <row r="256" spans="1:20" x14ac:dyDescent="0.25">
      <c r="A256" t="s">
        <v>152</v>
      </c>
      <c r="B256" t="s">
        <v>153</v>
      </c>
      <c r="C256">
        <v>65</v>
      </c>
      <c r="D256">
        <v>1</v>
      </c>
      <c r="E256" t="s">
        <v>2773</v>
      </c>
      <c r="F256">
        <v>199</v>
      </c>
      <c r="G256">
        <v>0</v>
      </c>
      <c r="H256" t="s">
        <v>47</v>
      </c>
      <c r="I256" t="s">
        <v>2774</v>
      </c>
      <c r="J256" t="s">
        <v>2775</v>
      </c>
      <c r="K256" t="s">
        <v>2776</v>
      </c>
      <c r="L256" t="s">
        <v>2777</v>
      </c>
      <c r="M256" t="s">
        <v>2778</v>
      </c>
      <c r="N256" t="s">
        <v>711</v>
      </c>
      <c r="O256" t="s">
        <v>634</v>
      </c>
      <c r="P256" t="s">
        <v>1763</v>
      </c>
      <c r="Q256" t="s">
        <v>27</v>
      </c>
      <c r="R256" t="s">
        <v>24</v>
      </c>
      <c r="S256" t="s">
        <v>23</v>
      </c>
      <c r="T256" t="s">
        <v>2778</v>
      </c>
    </row>
    <row r="257" spans="1:20" x14ac:dyDescent="0.25">
      <c r="A257" t="s">
        <v>36</v>
      </c>
      <c r="B257" t="s">
        <v>37</v>
      </c>
      <c r="C257">
        <v>65</v>
      </c>
      <c r="D257">
        <v>1</v>
      </c>
      <c r="E257" t="s">
        <v>2773</v>
      </c>
      <c r="F257">
        <v>199</v>
      </c>
      <c r="G257">
        <v>0</v>
      </c>
      <c r="H257" t="s">
        <v>47</v>
      </c>
      <c r="I257" t="s">
        <v>2774</v>
      </c>
      <c r="J257" t="s">
        <v>2775</v>
      </c>
      <c r="K257" t="s">
        <v>2776</v>
      </c>
      <c r="L257" t="s">
        <v>2777</v>
      </c>
      <c r="M257" t="s">
        <v>2778</v>
      </c>
      <c r="N257" t="s">
        <v>711</v>
      </c>
      <c r="O257" t="s">
        <v>634</v>
      </c>
      <c r="P257" t="s">
        <v>1763</v>
      </c>
      <c r="Q257" t="s">
        <v>27</v>
      </c>
      <c r="R257" t="s">
        <v>24</v>
      </c>
      <c r="S257" t="s">
        <v>23</v>
      </c>
      <c r="T257" t="s">
        <v>2778</v>
      </c>
    </row>
    <row r="258" spans="1:20" x14ac:dyDescent="0.25">
      <c r="A258" t="s">
        <v>38</v>
      </c>
      <c r="B258" t="s">
        <v>39</v>
      </c>
      <c r="C258">
        <v>65</v>
      </c>
      <c r="D258">
        <v>1</v>
      </c>
      <c r="E258" t="s">
        <v>2773</v>
      </c>
      <c r="F258">
        <v>199</v>
      </c>
      <c r="G258">
        <v>0</v>
      </c>
      <c r="H258" t="s">
        <v>47</v>
      </c>
      <c r="I258" t="s">
        <v>2774</v>
      </c>
      <c r="J258" t="s">
        <v>2775</v>
      </c>
      <c r="K258" t="s">
        <v>2776</v>
      </c>
      <c r="L258" t="s">
        <v>2777</v>
      </c>
      <c r="M258" t="s">
        <v>2778</v>
      </c>
      <c r="N258" t="s">
        <v>711</v>
      </c>
      <c r="O258" t="s">
        <v>634</v>
      </c>
      <c r="P258" t="s">
        <v>1763</v>
      </c>
      <c r="Q258" t="s">
        <v>27</v>
      </c>
      <c r="R258" t="s">
        <v>24</v>
      </c>
      <c r="S258" t="s">
        <v>23</v>
      </c>
      <c r="T258" t="s">
        <v>2778</v>
      </c>
    </row>
    <row r="259" spans="1:20" x14ac:dyDescent="0.25">
      <c r="A259" t="s">
        <v>150</v>
      </c>
      <c r="B259" t="s">
        <v>151</v>
      </c>
      <c r="C259">
        <v>65</v>
      </c>
      <c r="D259">
        <v>1</v>
      </c>
      <c r="E259" t="s">
        <v>2779</v>
      </c>
      <c r="F259">
        <v>199</v>
      </c>
      <c r="G259">
        <v>0</v>
      </c>
      <c r="H259" t="s">
        <v>47</v>
      </c>
      <c r="I259" t="s">
        <v>2780</v>
      </c>
      <c r="J259" t="s">
        <v>2781</v>
      </c>
      <c r="K259" t="s">
        <v>1115</v>
      </c>
      <c r="L259" t="s">
        <v>24</v>
      </c>
      <c r="M259" t="s">
        <v>2782</v>
      </c>
      <c r="N259" t="s">
        <v>711</v>
      </c>
      <c r="O259" t="s">
        <v>634</v>
      </c>
      <c r="P259" t="s">
        <v>1763</v>
      </c>
      <c r="Q259" t="s">
        <v>27</v>
      </c>
      <c r="R259" t="s">
        <v>24</v>
      </c>
      <c r="S259" t="s">
        <v>23</v>
      </c>
      <c r="T259" t="s">
        <v>2782</v>
      </c>
    </row>
    <row r="260" spans="1:20" x14ac:dyDescent="0.25">
      <c r="A260" t="s">
        <v>152</v>
      </c>
      <c r="B260" t="s">
        <v>153</v>
      </c>
      <c r="C260">
        <v>65</v>
      </c>
      <c r="D260">
        <v>1</v>
      </c>
      <c r="E260" t="s">
        <v>2779</v>
      </c>
      <c r="F260">
        <v>199</v>
      </c>
      <c r="G260">
        <v>0</v>
      </c>
      <c r="H260" t="s">
        <v>47</v>
      </c>
      <c r="I260" t="s">
        <v>2780</v>
      </c>
      <c r="J260" t="s">
        <v>2781</v>
      </c>
      <c r="K260" t="s">
        <v>1115</v>
      </c>
      <c r="L260" t="s">
        <v>24</v>
      </c>
      <c r="M260" t="s">
        <v>2782</v>
      </c>
      <c r="N260" t="s">
        <v>711</v>
      </c>
      <c r="O260" t="s">
        <v>634</v>
      </c>
      <c r="P260" t="s">
        <v>1763</v>
      </c>
      <c r="Q260" t="s">
        <v>27</v>
      </c>
      <c r="R260" t="s">
        <v>24</v>
      </c>
      <c r="S260" t="s">
        <v>23</v>
      </c>
      <c r="T260" t="s">
        <v>2782</v>
      </c>
    </row>
    <row r="261" spans="1:20" x14ac:dyDescent="0.25">
      <c r="A261" t="s">
        <v>36</v>
      </c>
      <c r="B261" t="s">
        <v>37</v>
      </c>
      <c r="C261">
        <v>65</v>
      </c>
      <c r="D261">
        <v>1</v>
      </c>
      <c r="E261" t="s">
        <v>2779</v>
      </c>
      <c r="F261">
        <v>199</v>
      </c>
      <c r="G261">
        <v>0</v>
      </c>
      <c r="H261" t="s">
        <v>47</v>
      </c>
      <c r="I261" t="s">
        <v>2780</v>
      </c>
      <c r="J261" t="s">
        <v>2781</v>
      </c>
      <c r="K261" t="s">
        <v>1115</v>
      </c>
      <c r="L261" t="s">
        <v>24</v>
      </c>
      <c r="M261" t="s">
        <v>2782</v>
      </c>
      <c r="N261" t="s">
        <v>711</v>
      </c>
      <c r="O261" t="s">
        <v>634</v>
      </c>
      <c r="P261" t="s">
        <v>1763</v>
      </c>
      <c r="Q261" t="s">
        <v>27</v>
      </c>
      <c r="R261" t="s">
        <v>24</v>
      </c>
      <c r="S261" t="s">
        <v>23</v>
      </c>
      <c r="T261" t="s">
        <v>2782</v>
      </c>
    </row>
    <row r="262" spans="1:20" x14ac:dyDescent="0.25">
      <c r="A262" t="s">
        <v>38</v>
      </c>
      <c r="B262" t="s">
        <v>39</v>
      </c>
      <c r="C262">
        <v>65</v>
      </c>
      <c r="D262">
        <v>1</v>
      </c>
      <c r="E262" t="s">
        <v>2779</v>
      </c>
      <c r="F262">
        <v>199</v>
      </c>
      <c r="G262">
        <v>0</v>
      </c>
      <c r="H262" t="s">
        <v>47</v>
      </c>
      <c r="I262" t="s">
        <v>2780</v>
      </c>
      <c r="J262" t="s">
        <v>2781</v>
      </c>
      <c r="K262" t="s">
        <v>1115</v>
      </c>
      <c r="L262" t="s">
        <v>24</v>
      </c>
      <c r="M262" t="s">
        <v>2782</v>
      </c>
      <c r="N262" t="s">
        <v>711</v>
      </c>
      <c r="O262" t="s">
        <v>634</v>
      </c>
      <c r="P262" t="s">
        <v>1763</v>
      </c>
      <c r="Q262" t="s">
        <v>27</v>
      </c>
      <c r="R262" t="s">
        <v>24</v>
      </c>
      <c r="S262" t="s">
        <v>23</v>
      </c>
      <c r="T262" t="s">
        <v>2782</v>
      </c>
    </row>
    <row r="263" spans="1:20" x14ac:dyDescent="0.25">
      <c r="A263" t="s">
        <v>150</v>
      </c>
      <c r="B263" t="s">
        <v>151</v>
      </c>
      <c r="C263">
        <v>65</v>
      </c>
      <c r="D263">
        <v>2</v>
      </c>
      <c r="E263" t="s">
        <v>2783</v>
      </c>
      <c r="F263">
        <v>199</v>
      </c>
      <c r="G263">
        <v>0</v>
      </c>
      <c r="H263" t="s">
        <v>47</v>
      </c>
      <c r="I263" t="s">
        <v>2784</v>
      </c>
      <c r="J263" t="s">
        <v>2785</v>
      </c>
      <c r="K263" t="s">
        <v>1595</v>
      </c>
      <c r="L263" t="s">
        <v>2786</v>
      </c>
      <c r="M263" t="s">
        <v>2787</v>
      </c>
      <c r="N263" t="s">
        <v>711</v>
      </c>
      <c r="O263" t="s">
        <v>634</v>
      </c>
      <c r="P263" t="s">
        <v>1763</v>
      </c>
      <c r="Q263" t="s">
        <v>27</v>
      </c>
      <c r="R263" t="s">
        <v>24</v>
      </c>
      <c r="S263" t="s">
        <v>23</v>
      </c>
      <c r="T263" t="s">
        <v>2787</v>
      </c>
    </row>
    <row r="264" spans="1:20" x14ac:dyDescent="0.25">
      <c r="A264" t="s">
        <v>36</v>
      </c>
      <c r="B264" t="s">
        <v>37</v>
      </c>
      <c r="C264">
        <v>65</v>
      </c>
      <c r="D264">
        <v>2</v>
      </c>
      <c r="E264" t="s">
        <v>2783</v>
      </c>
      <c r="F264">
        <v>199</v>
      </c>
      <c r="G264">
        <v>0</v>
      </c>
      <c r="H264" t="s">
        <v>47</v>
      </c>
      <c r="I264" t="s">
        <v>2784</v>
      </c>
      <c r="J264" t="s">
        <v>2785</v>
      </c>
      <c r="K264" t="s">
        <v>1595</v>
      </c>
      <c r="L264" t="s">
        <v>2786</v>
      </c>
      <c r="M264" t="s">
        <v>2787</v>
      </c>
      <c r="N264" t="s">
        <v>711</v>
      </c>
      <c r="O264" t="s">
        <v>634</v>
      </c>
      <c r="P264" t="s">
        <v>1763</v>
      </c>
      <c r="Q264" t="s">
        <v>27</v>
      </c>
      <c r="R264" t="s">
        <v>24</v>
      </c>
      <c r="S264" t="s">
        <v>23</v>
      </c>
      <c r="T264" t="s">
        <v>2787</v>
      </c>
    </row>
    <row r="265" spans="1:20" x14ac:dyDescent="0.25">
      <c r="A265" t="s">
        <v>150</v>
      </c>
      <c r="B265" t="s">
        <v>151</v>
      </c>
      <c r="C265">
        <v>65</v>
      </c>
      <c r="D265">
        <v>1</v>
      </c>
      <c r="E265" t="s">
        <v>2788</v>
      </c>
      <c r="F265">
        <v>199</v>
      </c>
      <c r="G265">
        <v>0</v>
      </c>
      <c r="H265" t="s">
        <v>47</v>
      </c>
      <c r="I265" t="s">
        <v>2789</v>
      </c>
      <c r="J265" t="s">
        <v>2790</v>
      </c>
      <c r="K265" t="s">
        <v>374</v>
      </c>
      <c r="L265" t="s">
        <v>2791</v>
      </c>
      <c r="M265" t="s">
        <v>2792</v>
      </c>
      <c r="N265" t="s">
        <v>711</v>
      </c>
      <c r="O265" t="s">
        <v>634</v>
      </c>
      <c r="P265" t="s">
        <v>1763</v>
      </c>
      <c r="Q265" t="s">
        <v>27</v>
      </c>
      <c r="R265" t="s">
        <v>24</v>
      </c>
      <c r="S265" t="s">
        <v>23</v>
      </c>
      <c r="T265" t="s">
        <v>2792</v>
      </c>
    </row>
    <row r="266" spans="1:20" x14ac:dyDescent="0.25">
      <c r="A266" t="s">
        <v>152</v>
      </c>
      <c r="B266" t="s">
        <v>153</v>
      </c>
      <c r="C266">
        <v>65</v>
      </c>
      <c r="D266">
        <v>1</v>
      </c>
      <c r="E266" t="s">
        <v>2788</v>
      </c>
      <c r="F266">
        <v>199</v>
      </c>
      <c r="G266">
        <v>0</v>
      </c>
      <c r="H266" t="s">
        <v>47</v>
      </c>
      <c r="I266" t="s">
        <v>2789</v>
      </c>
      <c r="J266" t="s">
        <v>2790</v>
      </c>
      <c r="K266" t="s">
        <v>374</v>
      </c>
      <c r="L266" t="s">
        <v>2791</v>
      </c>
      <c r="M266" t="s">
        <v>2792</v>
      </c>
      <c r="N266" t="s">
        <v>711</v>
      </c>
      <c r="O266" t="s">
        <v>634</v>
      </c>
      <c r="P266" t="s">
        <v>1763</v>
      </c>
      <c r="Q266" t="s">
        <v>27</v>
      </c>
      <c r="R266" t="s">
        <v>24</v>
      </c>
      <c r="S266" t="s">
        <v>23</v>
      </c>
      <c r="T266" t="s">
        <v>2792</v>
      </c>
    </row>
    <row r="267" spans="1:20" x14ac:dyDescent="0.25">
      <c r="A267" t="s">
        <v>36</v>
      </c>
      <c r="B267" t="s">
        <v>37</v>
      </c>
      <c r="C267">
        <v>65</v>
      </c>
      <c r="D267">
        <v>1</v>
      </c>
      <c r="E267" t="s">
        <v>2788</v>
      </c>
      <c r="F267">
        <v>199</v>
      </c>
      <c r="G267">
        <v>0</v>
      </c>
      <c r="H267" t="s">
        <v>47</v>
      </c>
      <c r="I267" t="s">
        <v>2789</v>
      </c>
      <c r="J267" t="s">
        <v>2790</v>
      </c>
      <c r="K267" t="s">
        <v>374</v>
      </c>
      <c r="L267" t="s">
        <v>2791</v>
      </c>
      <c r="M267" t="s">
        <v>2792</v>
      </c>
      <c r="N267" t="s">
        <v>711</v>
      </c>
      <c r="O267" t="s">
        <v>634</v>
      </c>
      <c r="P267" t="s">
        <v>1763</v>
      </c>
      <c r="Q267" t="s">
        <v>27</v>
      </c>
      <c r="R267" t="s">
        <v>24</v>
      </c>
      <c r="S267" t="s">
        <v>23</v>
      </c>
      <c r="T267" t="s">
        <v>2792</v>
      </c>
    </row>
    <row r="268" spans="1:20" x14ac:dyDescent="0.25">
      <c r="A268" t="s">
        <v>38</v>
      </c>
      <c r="B268" t="s">
        <v>39</v>
      </c>
      <c r="C268">
        <v>65</v>
      </c>
      <c r="D268">
        <v>1</v>
      </c>
      <c r="E268" t="s">
        <v>2788</v>
      </c>
      <c r="F268">
        <v>199</v>
      </c>
      <c r="G268">
        <v>0</v>
      </c>
      <c r="H268" t="s">
        <v>47</v>
      </c>
      <c r="I268" t="s">
        <v>2789</v>
      </c>
      <c r="J268" t="s">
        <v>2790</v>
      </c>
      <c r="K268" t="s">
        <v>374</v>
      </c>
      <c r="L268" t="s">
        <v>2791</v>
      </c>
      <c r="M268" t="s">
        <v>2792</v>
      </c>
      <c r="N268" t="s">
        <v>711</v>
      </c>
      <c r="O268" t="s">
        <v>634</v>
      </c>
      <c r="P268" t="s">
        <v>1763</v>
      </c>
      <c r="Q268" t="s">
        <v>27</v>
      </c>
      <c r="R268" t="s">
        <v>24</v>
      </c>
      <c r="S268" t="s">
        <v>23</v>
      </c>
      <c r="T268" t="s">
        <v>2792</v>
      </c>
    </row>
    <row r="269" spans="1:20" x14ac:dyDescent="0.25">
      <c r="A269" t="s">
        <v>150</v>
      </c>
      <c r="B269" t="s">
        <v>151</v>
      </c>
      <c r="C269">
        <v>65</v>
      </c>
      <c r="D269">
        <v>1</v>
      </c>
      <c r="E269" t="s">
        <v>2793</v>
      </c>
      <c r="F269">
        <v>199</v>
      </c>
      <c r="G269">
        <v>0</v>
      </c>
      <c r="H269" t="s">
        <v>47</v>
      </c>
      <c r="I269" t="s">
        <v>2794</v>
      </c>
      <c r="J269" t="s">
        <v>2795</v>
      </c>
      <c r="K269" t="s">
        <v>665</v>
      </c>
      <c r="L269" t="s">
        <v>2796</v>
      </c>
      <c r="M269" t="s">
        <v>2797</v>
      </c>
      <c r="N269" t="s">
        <v>711</v>
      </c>
      <c r="O269" t="s">
        <v>634</v>
      </c>
      <c r="P269" t="s">
        <v>1763</v>
      </c>
      <c r="Q269" t="s">
        <v>27</v>
      </c>
      <c r="R269" t="s">
        <v>24</v>
      </c>
      <c r="S269" t="s">
        <v>23</v>
      </c>
      <c r="T269" t="s">
        <v>2797</v>
      </c>
    </row>
    <row r="270" spans="1:20" x14ac:dyDescent="0.25">
      <c r="A270" t="s">
        <v>152</v>
      </c>
      <c r="B270" t="s">
        <v>153</v>
      </c>
      <c r="C270">
        <v>65</v>
      </c>
      <c r="D270">
        <v>2</v>
      </c>
      <c r="E270" t="s">
        <v>2793</v>
      </c>
      <c r="F270">
        <v>199</v>
      </c>
      <c r="G270">
        <v>0</v>
      </c>
      <c r="H270" t="s">
        <v>47</v>
      </c>
      <c r="I270" t="s">
        <v>2794</v>
      </c>
      <c r="J270" t="s">
        <v>2795</v>
      </c>
      <c r="K270" t="s">
        <v>665</v>
      </c>
      <c r="L270" t="s">
        <v>2796</v>
      </c>
      <c r="M270" t="s">
        <v>2797</v>
      </c>
      <c r="N270" t="s">
        <v>711</v>
      </c>
      <c r="O270" t="s">
        <v>634</v>
      </c>
      <c r="P270" t="s">
        <v>1763</v>
      </c>
      <c r="Q270" t="s">
        <v>27</v>
      </c>
      <c r="R270" t="s">
        <v>24</v>
      </c>
      <c r="S270" t="s">
        <v>23</v>
      </c>
      <c r="T270" t="s">
        <v>2797</v>
      </c>
    </row>
    <row r="271" spans="1:20" x14ac:dyDescent="0.25">
      <c r="A271" t="s">
        <v>36</v>
      </c>
      <c r="B271" t="s">
        <v>37</v>
      </c>
      <c r="C271">
        <v>65</v>
      </c>
      <c r="D271">
        <v>1</v>
      </c>
      <c r="E271" t="s">
        <v>2793</v>
      </c>
      <c r="F271">
        <v>199</v>
      </c>
      <c r="G271">
        <v>0</v>
      </c>
      <c r="H271" t="s">
        <v>47</v>
      </c>
      <c r="I271" t="s">
        <v>2794</v>
      </c>
      <c r="J271" t="s">
        <v>2795</v>
      </c>
      <c r="K271" t="s">
        <v>665</v>
      </c>
      <c r="L271" t="s">
        <v>2796</v>
      </c>
      <c r="M271" t="s">
        <v>2797</v>
      </c>
      <c r="N271" t="s">
        <v>711</v>
      </c>
      <c r="O271" t="s">
        <v>634</v>
      </c>
      <c r="P271" t="s">
        <v>1763</v>
      </c>
      <c r="Q271" t="s">
        <v>27</v>
      </c>
      <c r="R271" t="s">
        <v>24</v>
      </c>
      <c r="S271" t="s">
        <v>23</v>
      </c>
      <c r="T271" t="s">
        <v>2797</v>
      </c>
    </row>
    <row r="272" spans="1:20" x14ac:dyDescent="0.25">
      <c r="A272" t="s">
        <v>279</v>
      </c>
      <c r="B272" t="s">
        <v>285</v>
      </c>
      <c r="C272">
        <v>139</v>
      </c>
      <c r="D272">
        <v>1</v>
      </c>
      <c r="E272" t="s">
        <v>2798</v>
      </c>
      <c r="F272">
        <v>199</v>
      </c>
      <c r="G272">
        <v>0</v>
      </c>
      <c r="H272" t="s">
        <v>47</v>
      </c>
      <c r="I272" t="s">
        <v>2799</v>
      </c>
      <c r="J272" t="s">
        <v>2800</v>
      </c>
      <c r="K272" t="s">
        <v>1939</v>
      </c>
      <c r="L272" t="s">
        <v>2801</v>
      </c>
      <c r="M272" t="s">
        <v>2802</v>
      </c>
      <c r="N272" t="s">
        <v>711</v>
      </c>
      <c r="O272" t="s">
        <v>634</v>
      </c>
      <c r="P272" t="s">
        <v>1763</v>
      </c>
      <c r="Q272" t="s">
        <v>27</v>
      </c>
      <c r="R272" t="s">
        <v>24</v>
      </c>
      <c r="S272" t="s">
        <v>23</v>
      </c>
      <c r="T272" t="s">
        <v>2802</v>
      </c>
    </row>
    <row r="273" spans="1:20" x14ac:dyDescent="0.25">
      <c r="A273" t="s">
        <v>279</v>
      </c>
      <c r="B273" t="s">
        <v>285</v>
      </c>
      <c r="C273">
        <v>139</v>
      </c>
      <c r="D273">
        <v>1</v>
      </c>
      <c r="E273" t="s">
        <v>2798</v>
      </c>
      <c r="F273">
        <v>199</v>
      </c>
      <c r="G273">
        <v>0</v>
      </c>
      <c r="H273" t="s">
        <v>47</v>
      </c>
      <c r="I273" t="s">
        <v>2799</v>
      </c>
      <c r="J273" t="s">
        <v>2800</v>
      </c>
      <c r="K273" t="s">
        <v>1939</v>
      </c>
      <c r="L273" t="s">
        <v>2801</v>
      </c>
      <c r="M273" t="s">
        <v>2802</v>
      </c>
      <c r="N273" t="s">
        <v>711</v>
      </c>
      <c r="O273" t="s">
        <v>634</v>
      </c>
      <c r="P273" t="s">
        <v>1763</v>
      </c>
      <c r="Q273" t="s">
        <v>27</v>
      </c>
      <c r="R273" t="s">
        <v>24</v>
      </c>
      <c r="S273" t="s">
        <v>23</v>
      </c>
      <c r="T273" t="s">
        <v>2802</v>
      </c>
    </row>
    <row r="274" spans="1:20" x14ac:dyDescent="0.25">
      <c r="A274" t="s">
        <v>36</v>
      </c>
      <c r="B274" t="s">
        <v>37</v>
      </c>
      <c r="C274">
        <v>65</v>
      </c>
      <c r="D274">
        <v>2</v>
      </c>
      <c r="E274" t="s">
        <v>2803</v>
      </c>
      <c r="F274">
        <v>199</v>
      </c>
      <c r="G274">
        <v>0</v>
      </c>
      <c r="H274" t="s">
        <v>47</v>
      </c>
      <c r="I274" t="s">
        <v>2804</v>
      </c>
      <c r="J274" t="s">
        <v>2805</v>
      </c>
      <c r="K274" t="s">
        <v>375</v>
      </c>
      <c r="L274" t="s">
        <v>2806</v>
      </c>
      <c r="M274" t="s">
        <v>2807</v>
      </c>
      <c r="N274" t="s">
        <v>711</v>
      </c>
      <c r="O274" t="s">
        <v>1298</v>
      </c>
      <c r="P274" t="s">
        <v>635</v>
      </c>
      <c r="Q274" t="s">
        <v>636</v>
      </c>
      <c r="R274" t="s">
        <v>24</v>
      </c>
      <c r="S274" t="s">
        <v>23</v>
      </c>
      <c r="T274" t="s">
        <v>2808</v>
      </c>
    </row>
    <row r="275" spans="1:20" x14ac:dyDescent="0.25">
      <c r="A275" t="s">
        <v>38</v>
      </c>
      <c r="B275" t="s">
        <v>39</v>
      </c>
      <c r="C275">
        <v>65</v>
      </c>
      <c r="D275">
        <v>2</v>
      </c>
      <c r="E275" t="s">
        <v>2803</v>
      </c>
      <c r="F275">
        <v>199</v>
      </c>
      <c r="G275">
        <v>0</v>
      </c>
      <c r="H275" t="s">
        <v>47</v>
      </c>
      <c r="I275" t="s">
        <v>2804</v>
      </c>
      <c r="J275" t="s">
        <v>2805</v>
      </c>
      <c r="K275" t="s">
        <v>375</v>
      </c>
      <c r="L275" t="s">
        <v>2806</v>
      </c>
      <c r="M275" t="s">
        <v>2807</v>
      </c>
      <c r="N275" t="s">
        <v>711</v>
      </c>
      <c r="O275" t="s">
        <v>1298</v>
      </c>
      <c r="P275" t="s">
        <v>635</v>
      </c>
      <c r="Q275" t="s">
        <v>636</v>
      </c>
      <c r="R275" t="s">
        <v>24</v>
      </c>
      <c r="S275" t="s">
        <v>23</v>
      </c>
      <c r="T275" t="s">
        <v>2808</v>
      </c>
    </row>
    <row r="276" spans="1:20" x14ac:dyDescent="0.25">
      <c r="A276" t="s">
        <v>186</v>
      </c>
      <c r="B276" t="s">
        <v>187</v>
      </c>
      <c r="C276">
        <v>40</v>
      </c>
      <c r="D276">
        <v>10</v>
      </c>
      <c r="E276" t="s">
        <v>2809</v>
      </c>
      <c r="F276">
        <v>435</v>
      </c>
      <c r="G276">
        <v>35</v>
      </c>
      <c r="H276" t="s">
        <v>47</v>
      </c>
      <c r="I276" t="s">
        <v>2810</v>
      </c>
      <c r="J276" t="s">
        <v>2811</v>
      </c>
      <c r="K276" t="s">
        <v>2812</v>
      </c>
      <c r="L276" t="s">
        <v>2813</v>
      </c>
      <c r="M276" t="s">
        <v>2814</v>
      </c>
      <c r="N276" t="s">
        <v>711</v>
      </c>
      <c r="O276" t="s">
        <v>634</v>
      </c>
      <c r="P276" t="s">
        <v>635</v>
      </c>
      <c r="Q276" t="s">
        <v>636</v>
      </c>
      <c r="R276" t="s">
        <v>24</v>
      </c>
      <c r="S276" t="s">
        <v>23</v>
      </c>
      <c r="T276" t="s">
        <v>2814</v>
      </c>
    </row>
    <row r="277" spans="1:20" x14ac:dyDescent="0.25">
      <c r="A277" t="s">
        <v>36</v>
      </c>
      <c r="B277" t="s">
        <v>37</v>
      </c>
      <c r="C277">
        <v>65</v>
      </c>
      <c r="D277">
        <v>4</v>
      </c>
      <c r="E277" t="s">
        <v>2815</v>
      </c>
      <c r="F277">
        <v>199</v>
      </c>
      <c r="G277">
        <v>0</v>
      </c>
      <c r="H277" t="s">
        <v>47</v>
      </c>
      <c r="I277" t="s">
        <v>2816</v>
      </c>
      <c r="J277" t="s">
        <v>2817</v>
      </c>
      <c r="K277" t="s">
        <v>2818</v>
      </c>
      <c r="L277" t="s">
        <v>2819</v>
      </c>
      <c r="M277" t="s">
        <v>2820</v>
      </c>
      <c r="N277" t="s">
        <v>711</v>
      </c>
      <c r="O277" t="s">
        <v>1298</v>
      </c>
      <c r="P277" t="s">
        <v>635</v>
      </c>
      <c r="Q277" t="s">
        <v>636</v>
      </c>
      <c r="R277" t="s">
        <v>24</v>
      </c>
      <c r="S277" t="s">
        <v>23</v>
      </c>
      <c r="T277" t="s">
        <v>2821</v>
      </c>
    </row>
    <row r="278" spans="1:20" x14ac:dyDescent="0.25">
      <c r="A278" t="s">
        <v>152</v>
      </c>
      <c r="B278" t="s">
        <v>153</v>
      </c>
      <c r="C278">
        <v>65</v>
      </c>
      <c r="D278">
        <v>1</v>
      </c>
      <c r="E278" t="s">
        <v>2822</v>
      </c>
      <c r="F278">
        <v>199</v>
      </c>
      <c r="G278">
        <v>0</v>
      </c>
      <c r="H278" t="s">
        <v>47</v>
      </c>
      <c r="I278" t="s">
        <v>2823</v>
      </c>
      <c r="J278" t="s">
        <v>2824</v>
      </c>
      <c r="K278" t="s">
        <v>1923</v>
      </c>
      <c r="L278" t="s">
        <v>2825</v>
      </c>
      <c r="M278" t="s">
        <v>2826</v>
      </c>
      <c r="N278" t="s">
        <v>711</v>
      </c>
      <c r="O278" t="s">
        <v>1298</v>
      </c>
      <c r="P278" t="s">
        <v>635</v>
      </c>
      <c r="Q278" t="s">
        <v>636</v>
      </c>
      <c r="R278" t="s">
        <v>24</v>
      </c>
      <c r="S278" t="s">
        <v>23</v>
      </c>
      <c r="T278" t="s">
        <v>2827</v>
      </c>
    </row>
    <row r="279" spans="1:20" x14ac:dyDescent="0.25">
      <c r="A279" t="s">
        <v>150</v>
      </c>
      <c r="B279" t="s">
        <v>151</v>
      </c>
      <c r="C279">
        <v>65</v>
      </c>
      <c r="D279">
        <v>1</v>
      </c>
      <c r="E279" t="s">
        <v>2822</v>
      </c>
      <c r="F279">
        <v>199</v>
      </c>
      <c r="G279">
        <v>0</v>
      </c>
      <c r="H279" t="s">
        <v>47</v>
      </c>
      <c r="I279" t="s">
        <v>2823</v>
      </c>
      <c r="J279" t="s">
        <v>2824</v>
      </c>
      <c r="K279" t="s">
        <v>1923</v>
      </c>
      <c r="L279" t="s">
        <v>2825</v>
      </c>
      <c r="M279" t="s">
        <v>2826</v>
      </c>
      <c r="N279" t="s">
        <v>711</v>
      </c>
      <c r="O279" t="s">
        <v>1298</v>
      </c>
      <c r="P279" t="s">
        <v>635</v>
      </c>
      <c r="Q279" t="s">
        <v>636</v>
      </c>
      <c r="R279" t="s">
        <v>24</v>
      </c>
      <c r="S279" t="s">
        <v>23</v>
      </c>
      <c r="T279" t="s">
        <v>2827</v>
      </c>
    </row>
    <row r="280" spans="1:20" x14ac:dyDescent="0.25">
      <c r="A280" t="s">
        <v>36</v>
      </c>
      <c r="B280" t="s">
        <v>37</v>
      </c>
      <c r="C280">
        <v>65</v>
      </c>
      <c r="D280">
        <v>1</v>
      </c>
      <c r="E280" t="s">
        <v>2822</v>
      </c>
      <c r="F280">
        <v>199</v>
      </c>
      <c r="G280">
        <v>0</v>
      </c>
      <c r="H280" t="s">
        <v>47</v>
      </c>
      <c r="I280" t="s">
        <v>2823</v>
      </c>
      <c r="J280" t="s">
        <v>2824</v>
      </c>
      <c r="K280" t="s">
        <v>1923</v>
      </c>
      <c r="L280" t="s">
        <v>2825</v>
      </c>
      <c r="M280" t="s">
        <v>2826</v>
      </c>
      <c r="N280" t="s">
        <v>711</v>
      </c>
      <c r="O280" t="s">
        <v>1298</v>
      </c>
      <c r="P280" t="s">
        <v>635</v>
      </c>
      <c r="Q280" t="s">
        <v>636</v>
      </c>
      <c r="R280" t="s">
        <v>24</v>
      </c>
      <c r="S280" t="s">
        <v>23</v>
      </c>
      <c r="T280" t="s">
        <v>2827</v>
      </c>
    </row>
    <row r="281" spans="1:20" x14ac:dyDescent="0.25">
      <c r="A281" t="s">
        <v>38</v>
      </c>
      <c r="B281" t="s">
        <v>39</v>
      </c>
      <c r="C281">
        <v>65</v>
      </c>
      <c r="D281">
        <v>1</v>
      </c>
      <c r="E281" t="s">
        <v>2822</v>
      </c>
      <c r="F281">
        <v>199</v>
      </c>
      <c r="G281">
        <v>0</v>
      </c>
      <c r="H281" t="s">
        <v>47</v>
      </c>
      <c r="I281" t="s">
        <v>2823</v>
      </c>
      <c r="J281" t="s">
        <v>2824</v>
      </c>
      <c r="K281" t="s">
        <v>1923</v>
      </c>
      <c r="L281" t="s">
        <v>2825</v>
      </c>
      <c r="M281" t="s">
        <v>2826</v>
      </c>
      <c r="N281" t="s">
        <v>711</v>
      </c>
      <c r="O281" t="s">
        <v>1298</v>
      </c>
      <c r="P281" t="s">
        <v>635</v>
      </c>
      <c r="Q281" t="s">
        <v>636</v>
      </c>
      <c r="R281" t="s">
        <v>24</v>
      </c>
      <c r="S281" t="s">
        <v>23</v>
      </c>
      <c r="T281" t="s">
        <v>2827</v>
      </c>
    </row>
    <row r="282" spans="1:20" x14ac:dyDescent="0.25">
      <c r="A282" t="s">
        <v>42</v>
      </c>
      <c r="B282" t="s">
        <v>43</v>
      </c>
      <c r="C282">
        <v>66.666666666666671</v>
      </c>
      <c r="D282">
        <v>3</v>
      </c>
      <c r="E282" t="s">
        <v>2828</v>
      </c>
      <c r="F282">
        <v>110</v>
      </c>
      <c r="G282">
        <v>0</v>
      </c>
      <c r="H282" t="s">
        <v>47</v>
      </c>
      <c r="I282" t="s">
        <v>2829</v>
      </c>
      <c r="J282" t="s">
        <v>2830</v>
      </c>
      <c r="K282" t="s">
        <v>1342</v>
      </c>
      <c r="L282" t="s">
        <v>2831</v>
      </c>
      <c r="M282" t="s">
        <v>2832</v>
      </c>
      <c r="N282" t="s">
        <v>23</v>
      </c>
      <c r="O282" t="s">
        <v>63</v>
      </c>
      <c r="P282" t="s">
        <v>54</v>
      </c>
      <c r="Q282" t="s">
        <v>55</v>
      </c>
      <c r="R282" t="s">
        <v>24</v>
      </c>
      <c r="S282" t="s">
        <v>23</v>
      </c>
      <c r="T282" t="s">
        <v>2833</v>
      </c>
    </row>
    <row r="283" spans="1:20" x14ac:dyDescent="0.25">
      <c r="A283" t="s">
        <v>30</v>
      </c>
      <c r="B283" t="s">
        <v>31</v>
      </c>
      <c r="C283">
        <v>43</v>
      </c>
      <c r="D283">
        <v>2</v>
      </c>
      <c r="E283" t="s">
        <v>2834</v>
      </c>
      <c r="F283">
        <v>226</v>
      </c>
      <c r="G283">
        <v>0</v>
      </c>
      <c r="H283" t="s">
        <v>22</v>
      </c>
      <c r="I283" t="s">
        <v>1699</v>
      </c>
      <c r="J283" t="s">
        <v>2835</v>
      </c>
      <c r="K283" t="s">
        <v>374</v>
      </c>
      <c r="L283" t="s">
        <v>1006</v>
      </c>
      <c r="M283" t="s">
        <v>2836</v>
      </c>
      <c r="N283" t="s">
        <v>23</v>
      </c>
      <c r="O283" t="s">
        <v>63</v>
      </c>
      <c r="P283" t="s">
        <v>54</v>
      </c>
      <c r="Q283" t="s">
        <v>55</v>
      </c>
      <c r="R283" t="s">
        <v>24</v>
      </c>
      <c r="S283" t="s">
        <v>23</v>
      </c>
      <c r="T283" t="s">
        <v>2836</v>
      </c>
    </row>
    <row r="284" spans="1:20" x14ac:dyDescent="0.25">
      <c r="A284" t="s">
        <v>42</v>
      </c>
      <c r="B284" t="s">
        <v>43</v>
      </c>
      <c r="C284">
        <v>60</v>
      </c>
      <c r="D284">
        <v>1</v>
      </c>
      <c r="E284" t="s">
        <v>2834</v>
      </c>
      <c r="F284">
        <v>226</v>
      </c>
      <c r="G284">
        <v>0</v>
      </c>
      <c r="H284" t="s">
        <v>22</v>
      </c>
      <c r="I284" t="s">
        <v>1699</v>
      </c>
      <c r="J284" t="s">
        <v>2835</v>
      </c>
      <c r="K284" t="s">
        <v>374</v>
      </c>
      <c r="L284" t="s">
        <v>1006</v>
      </c>
      <c r="M284" t="s">
        <v>2836</v>
      </c>
      <c r="N284" t="s">
        <v>23</v>
      </c>
      <c r="O284" t="s">
        <v>63</v>
      </c>
      <c r="P284" t="s">
        <v>54</v>
      </c>
      <c r="Q284" t="s">
        <v>55</v>
      </c>
      <c r="R284" t="s">
        <v>24</v>
      </c>
      <c r="S284" t="s">
        <v>23</v>
      </c>
      <c r="T284" t="s">
        <v>2836</v>
      </c>
    </row>
    <row r="285" spans="1:20" x14ac:dyDescent="0.25">
      <c r="A285" t="s">
        <v>110</v>
      </c>
      <c r="B285" t="s">
        <v>691</v>
      </c>
      <c r="C285">
        <v>80</v>
      </c>
      <c r="D285">
        <v>1</v>
      </c>
      <c r="E285" t="s">
        <v>2834</v>
      </c>
      <c r="F285">
        <v>226</v>
      </c>
      <c r="G285">
        <v>0</v>
      </c>
      <c r="H285" t="s">
        <v>22</v>
      </c>
      <c r="I285" t="s">
        <v>1699</v>
      </c>
      <c r="J285" t="s">
        <v>2835</v>
      </c>
      <c r="K285" t="s">
        <v>374</v>
      </c>
      <c r="L285" t="s">
        <v>1006</v>
      </c>
      <c r="M285" t="s">
        <v>2836</v>
      </c>
      <c r="N285" t="s">
        <v>23</v>
      </c>
      <c r="O285" t="s">
        <v>63</v>
      </c>
      <c r="P285" t="s">
        <v>54</v>
      </c>
      <c r="Q285" t="s">
        <v>55</v>
      </c>
      <c r="R285" t="s">
        <v>24</v>
      </c>
      <c r="S285" t="s">
        <v>23</v>
      </c>
      <c r="T285" t="s">
        <v>2836</v>
      </c>
    </row>
    <row r="286" spans="1:20" x14ac:dyDescent="0.25">
      <c r="A286" t="s">
        <v>30</v>
      </c>
      <c r="B286" t="s">
        <v>31</v>
      </c>
      <c r="C286">
        <v>43</v>
      </c>
      <c r="D286">
        <v>2</v>
      </c>
      <c r="E286" t="s">
        <v>2837</v>
      </c>
      <c r="F286">
        <v>121</v>
      </c>
      <c r="G286">
        <v>35</v>
      </c>
      <c r="H286" t="s">
        <v>47</v>
      </c>
      <c r="I286" t="s">
        <v>2838</v>
      </c>
      <c r="J286" t="s">
        <v>2839</v>
      </c>
      <c r="K286" t="s">
        <v>2840</v>
      </c>
      <c r="L286" t="s">
        <v>1505</v>
      </c>
      <c r="M286" t="s">
        <v>2841</v>
      </c>
      <c r="N286" t="s">
        <v>23</v>
      </c>
      <c r="O286" t="s">
        <v>53</v>
      </c>
      <c r="P286" t="s">
        <v>54</v>
      </c>
      <c r="Q286" t="s">
        <v>55</v>
      </c>
      <c r="R286" t="s">
        <v>24</v>
      </c>
      <c r="S286" t="s">
        <v>2842</v>
      </c>
      <c r="T286" t="s">
        <v>2843</v>
      </c>
    </row>
    <row r="287" spans="1:20" x14ac:dyDescent="0.25">
      <c r="A287" t="s">
        <v>46</v>
      </c>
      <c r="B287" t="s">
        <v>56</v>
      </c>
      <c r="C287">
        <v>69.900000000000006</v>
      </c>
      <c r="D287">
        <v>10</v>
      </c>
      <c r="E287" t="s">
        <v>2844</v>
      </c>
      <c r="F287">
        <v>592.5</v>
      </c>
      <c r="G287">
        <v>54</v>
      </c>
      <c r="H287" t="s">
        <v>47</v>
      </c>
      <c r="I287" t="s">
        <v>2845</v>
      </c>
      <c r="J287" t="s">
        <v>2846</v>
      </c>
      <c r="K287" t="s">
        <v>2847</v>
      </c>
      <c r="L287" t="s">
        <v>2848</v>
      </c>
      <c r="M287" t="s">
        <v>2849</v>
      </c>
      <c r="N287" t="s">
        <v>23</v>
      </c>
      <c r="O287" t="s">
        <v>48</v>
      </c>
      <c r="P287" t="s">
        <v>49</v>
      </c>
      <c r="Q287" t="s">
        <v>50</v>
      </c>
      <c r="R287" t="s">
        <v>24</v>
      </c>
      <c r="S287" t="s">
        <v>2850</v>
      </c>
      <c r="T287" t="s">
        <v>2849</v>
      </c>
    </row>
    <row r="288" spans="1:20" x14ac:dyDescent="0.25">
      <c r="A288" t="s">
        <v>46</v>
      </c>
      <c r="B288" t="s">
        <v>56</v>
      </c>
      <c r="C288">
        <v>66.333333333333329</v>
      </c>
      <c r="D288">
        <v>3</v>
      </c>
      <c r="E288" t="s">
        <v>2851</v>
      </c>
      <c r="F288">
        <v>242</v>
      </c>
      <c r="G288">
        <v>38</v>
      </c>
      <c r="H288" t="s">
        <v>47</v>
      </c>
      <c r="I288" t="s">
        <v>2852</v>
      </c>
      <c r="J288" t="s">
        <v>2853</v>
      </c>
      <c r="K288" t="s">
        <v>2854</v>
      </c>
      <c r="L288" t="s">
        <v>637</v>
      </c>
      <c r="M288" t="s">
        <v>2855</v>
      </c>
      <c r="N288" t="s">
        <v>23</v>
      </c>
      <c r="O288" t="s">
        <v>63</v>
      </c>
      <c r="P288" t="s">
        <v>54</v>
      </c>
      <c r="Q288" t="s">
        <v>55</v>
      </c>
      <c r="R288" t="s">
        <v>24</v>
      </c>
      <c r="S288" t="s">
        <v>2856</v>
      </c>
      <c r="T288" t="s">
        <v>2857</v>
      </c>
    </row>
    <row r="289" spans="1:20" x14ac:dyDescent="0.25">
      <c r="A289" t="s">
        <v>110</v>
      </c>
      <c r="B289" t="s">
        <v>640</v>
      </c>
      <c r="C289">
        <v>90</v>
      </c>
      <c r="D289">
        <v>2</v>
      </c>
      <c r="E289" t="s">
        <v>2858</v>
      </c>
      <c r="F289">
        <v>439.41</v>
      </c>
      <c r="G289">
        <v>39</v>
      </c>
      <c r="H289" t="s">
        <v>47</v>
      </c>
      <c r="I289" t="s">
        <v>2859</v>
      </c>
      <c r="J289" t="s">
        <v>2860</v>
      </c>
      <c r="K289" t="s">
        <v>1132</v>
      </c>
      <c r="L289" t="s">
        <v>2861</v>
      </c>
      <c r="M289" t="s">
        <v>2862</v>
      </c>
      <c r="N289" t="s">
        <v>23</v>
      </c>
      <c r="O289" t="s">
        <v>48</v>
      </c>
      <c r="P289" t="s">
        <v>49</v>
      </c>
      <c r="Q289" t="s">
        <v>50</v>
      </c>
      <c r="R289" t="s">
        <v>24</v>
      </c>
      <c r="S289" t="s">
        <v>2863</v>
      </c>
      <c r="T289" t="s">
        <v>2857</v>
      </c>
    </row>
    <row r="290" spans="1:20" x14ac:dyDescent="0.25">
      <c r="A290" t="s">
        <v>280</v>
      </c>
      <c r="B290" t="s">
        <v>286</v>
      </c>
      <c r="C290">
        <v>99</v>
      </c>
      <c r="D290">
        <v>1</v>
      </c>
      <c r="E290" t="s">
        <v>2858</v>
      </c>
      <c r="F290">
        <v>439.41</v>
      </c>
      <c r="G290">
        <v>39</v>
      </c>
      <c r="H290" t="s">
        <v>47</v>
      </c>
      <c r="I290" t="s">
        <v>2859</v>
      </c>
      <c r="J290" t="s">
        <v>2860</v>
      </c>
      <c r="K290" t="s">
        <v>1132</v>
      </c>
      <c r="L290" t="s">
        <v>2861</v>
      </c>
      <c r="M290" t="s">
        <v>2862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2863</v>
      </c>
      <c r="T290" t="s">
        <v>2857</v>
      </c>
    </row>
    <row r="291" spans="1:20" x14ac:dyDescent="0.25">
      <c r="A291" t="s">
        <v>279</v>
      </c>
      <c r="B291" t="s">
        <v>285</v>
      </c>
      <c r="C291">
        <v>100</v>
      </c>
      <c r="D291">
        <v>1</v>
      </c>
      <c r="E291" t="s">
        <v>2858</v>
      </c>
      <c r="F291">
        <v>439.41</v>
      </c>
      <c r="G291">
        <v>39</v>
      </c>
      <c r="H291" t="s">
        <v>47</v>
      </c>
      <c r="I291" t="s">
        <v>2859</v>
      </c>
      <c r="J291" t="s">
        <v>2860</v>
      </c>
      <c r="K291" t="s">
        <v>1132</v>
      </c>
      <c r="L291" t="s">
        <v>2861</v>
      </c>
      <c r="M291" t="s">
        <v>2862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2863</v>
      </c>
      <c r="T291" t="s">
        <v>2857</v>
      </c>
    </row>
    <row r="292" spans="1:20" x14ac:dyDescent="0.25">
      <c r="A292" t="s">
        <v>186</v>
      </c>
      <c r="B292" t="s">
        <v>187</v>
      </c>
      <c r="C292">
        <v>33.333333333333336</v>
      </c>
      <c r="D292">
        <v>3</v>
      </c>
      <c r="E292" t="s">
        <v>2858</v>
      </c>
      <c r="F292">
        <v>439.41</v>
      </c>
      <c r="G292">
        <v>39</v>
      </c>
      <c r="H292" t="s">
        <v>47</v>
      </c>
      <c r="I292" t="s">
        <v>2859</v>
      </c>
      <c r="J292" t="s">
        <v>2860</v>
      </c>
      <c r="K292" t="s">
        <v>1132</v>
      </c>
      <c r="L292" t="s">
        <v>2861</v>
      </c>
      <c r="M292" t="s">
        <v>2862</v>
      </c>
      <c r="N292" t="s">
        <v>23</v>
      </c>
      <c r="O292" t="s">
        <v>48</v>
      </c>
      <c r="P292" t="s">
        <v>49</v>
      </c>
      <c r="Q292" t="s">
        <v>50</v>
      </c>
      <c r="R292" t="s">
        <v>24</v>
      </c>
      <c r="S292" t="s">
        <v>2863</v>
      </c>
      <c r="T292" t="s">
        <v>2864</v>
      </c>
    </row>
    <row r="293" spans="1:20" x14ac:dyDescent="0.25">
      <c r="A293" t="s">
        <v>46</v>
      </c>
      <c r="B293" t="s">
        <v>56</v>
      </c>
      <c r="C293">
        <v>66.333333333333329</v>
      </c>
      <c r="D293">
        <v>3</v>
      </c>
      <c r="E293" t="s">
        <v>2858</v>
      </c>
      <c r="F293">
        <v>199.2</v>
      </c>
      <c r="G293">
        <v>0</v>
      </c>
      <c r="H293" t="s">
        <v>384</v>
      </c>
      <c r="I293" t="s">
        <v>2865</v>
      </c>
      <c r="J293" t="s">
        <v>2866</v>
      </c>
      <c r="K293" t="s">
        <v>2867</v>
      </c>
      <c r="L293" t="s">
        <v>2868</v>
      </c>
      <c r="M293" t="s">
        <v>2864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2869</v>
      </c>
      <c r="T293" t="s">
        <v>2864</v>
      </c>
    </row>
    <row r="294" spans="1:20" x14ac:dyDescent="0.25">
      <c r="A294" t="s">
        <v>186</v>
      </c>
      <c r="B294" t="s">
        <v>187</v>
      </c>
      <c r="C294">
        <v>50</v>
      </c>
      <c r="D294">
        <v>6</v>
      </c>
      <c r="E294" t="s">
        <v>2870</v>
      </c>
      <c r="F294">
        <v>220.01</v>
      </c>
      <c r="G294">
        <v>0</v>
      </c>
      <c r="H294" t="s">
        <v>47</v>
      </c>
      <c r="I294" t="s">
        <v>2871</v>
      </c>
      <c r="J294" t="s">
        <v>2872</v>
      </c>
      <c r="K294" t="s">
        <v>2873</v>
      </c>
      <c r="L294" t="s">
        <v>2874</v>
      </c>
      <c r="M294" t="s">
        <v>2875</v>
      </c>
      <c r="N294" t="s">
        <v>23</v>
      </c>
      <c r="O294" t="s">
        <v>48</v>
      </c>
      <c r="P294" t="s">
        <v>49</v>
      </c>
      <c r="Q294" t="s">
        <v>50</v>
      </c>
      <c r="R294" t="s">
        <v>24</v>
      </c>
      <c r="S294" t="s">
        <v>2876</v>
      </c>
      <c r="T294" t="s">
        <v>2875</v>
      </c>
    </row>
    <row r="295" spans="1:20" x14ac:dyDescent="0.25">
      <c r="A295" t="s">
        <v>30</v>
      </c>
      <c r="B295" t="s">
        <v>31</v>
      </c>
      <c r="C295">
        <v>43</v>
      </c>
      <c r="D295">
        <v>3</v>
      </c>
      <c r="E295" t="s">
        <v>2877</v>
      </c>
      <c r="F295">
        <v>157</v>
      </c>
      <c r="G295">
        <v>35</v>
      </c>
      <c r="H295" t="s">
        <v>47</v>
      </c>
      <c r="I295" t="s">
        <v>2878</v>
      </c>
      <c r="J295" t="s">
        <v>2879</v>
      </c>
      <c r="K295" t="s">
        <v>2334</v>
      </c>
      <c r="L295" t="s">
        <v>2880</v>
      </c>
      <c r="M295" t="s">
        <v>2881</v>
      </c>
      <c r="N295" t="s">
        <v>23</v>
      </c>
      <c r="O295" t="s">
        <v>63</v>
      </c>
      <c r="P295" t="s">
        <v>54</v>
      </c>
      <c r="Q295" t="s">
        <v>55</v>
      </c>
      <c r="R295" t="s">
        <v>24</v>
      </c>
      <c r="S295" t="s">
        <v>2882</v>
      </c>
      <c r="T295" t="s">
        <v>2883</v>
      </c>
    </row>
    <row r="296" spans="1:20" x14ac:dyDescent="0.25">
      <c r="A296" t="s">
        <v>186</v>
      </c>
      <c r="B296" t="s">
        <v>187</v>
      </c>
      <c r="C296">
        <v>50</v>
      </c>
      <c r="D296">
        <v>6</v>
      </c>
      <c r="E296" t="s">
        <v>2884</v>
      </c>
      <c r="F296">
        <v>188.85</v>
      </c>
      <c r="G296">
        <v>7</v>
      </c>
      <c r="H296" t="s">
        <v>47</v>
      </c>
      <c r="I296" t="s">
        <v>2885</v>
      </c>
      <c r="J296" t="s">
        <v>2886</v>
      </c>
      <c r="K296" t="s">
        <v>1321</v>
      </c>
      <c r="L296" t="s">
        <v>2887</v>
      </c>
      <c r="M296" t="s">
        <v>2888</v>
      </c>
      <c r="N296" t="s">
        <v>23</v>
      </c>
      <c r="O296" t="s">
        <v>48</v>
      </c>
      <c r="P296" t="s">
        <v>49</v>
      </c>
      <c r="Q296" t="s">
        <v>50</v>
      </c>
      <c r="R296" t="s">
        <v>24</v>
      </c>
      <c r="S296" t="s">
        <v>2889</v>
      </c>
      <c r="T296" t="s">
        <v>2888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153"/>
  <sheetViews>
    <sheetView zoomScale="70" zoomScaleNormal="70" workbookViewId="0">
      <pane xSplit="2" ySplit="1" topLeftCell="T14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32" sqref="U13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46</v>
      </c>
      <c r="B2" t="s">
        <v>56</v>
      </c>
      <c r="C2">
        <v>78</v>
      </c>
      <c r="D2">
        <v>3</v>
      </c>
      <c r="E2" t="s">
        <v>2890</v>
      </c>
      <c r="F2">
        <v>253</v>
      </c>
      <c r="G2">
        <v>29</v>
      </c>
      <c r="H2" t="s">
        <v>47</v>
      </c>
      <c r="I2" t="s">
        <v>1599</v>
      </c>
      <c r="J2" t="s">
        <v>1632</v>
      </c>
      <c r="K2" t="s">
        <v>1601</v>
      </c>
      <c r="L2" t="s">
        <v>1133</v>
      </c>
      <c r="M2" t="s">
        <v>2891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23</v>
      </c>
      <c r="T2" t="s">
        <v>2892</v>
      </c>
      <c r="U2" s="55" t="s">
        <v>684</v>
      </c>
      <c r="V2">
        <v>1</v>
      </c>
    </row>
    <row r="3" spans="1:22" x14ac:dyDescent="0.25">
      <c r="A3" t="s">
        <v>46</v>
      </c>
      <c r="B3" t="s">
        <v>56</v>
      </c>
      <c r="C3">
        <v>90</v>
      </c>
      <c r="D3">
        <v>2</v>
      </c>
      <c r="E3" t="s">
        <v>2893</v>
      </c>
      <c r="F3">
        <v>237.29</v>
      </c>
      <c r="G3">
        <v>34</v>
      </c>
      <c r="H3" t="s">
        <v>47</v>
      </c>
      <c r="I3" t="s">
        <v>2894</v>
      </c>
      <c r="J3" t="s">
        <v>2895</v>
      </c>
      <c r="K3" t="s">
        <v>706</v>
      </c>
      <c r="L3" t="s">
        <v>24</v>
      </c>
      <c r="M3" t="s">
        <v>23</v>
      </c>
      <c r="N3" t="s">
        <v>23</v>
      </c>
      <c r="O3" t="s">
        <v>48</v>
      </c>
      <c r="P3" t="s">
        <v>49</v>
      </c>
      <c r="Q3" t="s">
        <v>23</v>
      </c>
      <c r="R3" t="s">
        <v>24</v>
      </c>
      <c r="S3" t="s">
        <v>23</v>
      </c>
      <c r="T3" t="s">
        <v>2896</v>
      </c>
      <c r="U3" s="56" t="s">
        <v>3042</v>
      </c>
      <c r="V3">
        <v>1</v>
      </c>
    </row>
    <row r="4" spans="1:22" x14ac:dyDescent="0.25">
      <c r="A4" t="s">
        <v>46</v>
      </c>
      <c r="B4" t="s">
        <v>56</v>
      </c>
      <c r="C4">
        <v>90</v>
      </c>
      <c r="D4">
        <v>2</v>
      </c>
      <c r="E4" t="s">
        <v>2893</v>
      </c>
      <c r="F4">
        <v>237.29</v>
      </c>
      <c r="G4">
        <v>34</v>
      </c>
      <c r="H4" t="s">
        <v>47</v>
      </c>
      <c r="I4" t="s">
        <v>2894</v>
      </c>
      <c r="J4" t="s">
        <v>2895</v>
      </c>
      <c r="K4" t="s">
        <v>706</v>
      </c>
      <c r="L4" t="s">
        <v>24</v>
      </c>
      <c r="M4" t="s">
        <v>23</v>
      </c>
      <c r="N4" t="s">
        <v>23</v>
      </c>
      <c r="O4" t="s">
        <v>48</v>
      </c>
      <c r="P4" t="s">
        <v>49</v>
      </c>
      <c r="Q4" t="s">
        <v>23</v>
      </c>
      <c r="R4" t="s">
        <v>24</v>
      </c>
      <c r="S4" t="s">
        <v>23</v>
      </c>
      <c r="T4" t="s">
        <v>2896</v>
      </c>
      <c r="U4" s="55" t="s">
        <v>186</v>
      </c>
      <c r="V4">
        <v>38</v>
      </c>
    </row>
    <row r="5" spans="1:22" x14ac:dyDescent="0.25">
      <c r="A5" t="s">
        <v>46</v>
      </c>
      <c r="B5" t="s">
        <v>56</v>
      </c>
      <c r="C5">
        <v>78</v>
      </c>
      <c r="D5">
        <v>3</v>
      </c>
      <c r="E5" t="s">
        <v>2897</v>
      </c>
      <c r="F5">
        <v>253</v>
      </c>
      <c r="G5">
        <v>29</v>
      </c>
      <c r="H5" t="s">
        <v>47</v>
      </c>
      <c r="I5" t="s">
        <v>1599</v>
      </c>
      <c r="J5" t="s">
        <v>1632</v>
      </c>
      <c r="K5" t="s">
        <v>1601</v>
      </c>
      <c r="L5" t="s">
        <v>1133</v>
      </c>
      <c r="M5" t="s">
        <v>2891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2896</v>
      </c>
      <c r="U5" s="56" t="s">
        <v>187</v>
      </c>
      <c r="V5">
        <v>38</v>
      </c>
    </row>
    <row r="6" spans="1:22" x14ac:dyDescent="0.25">
      <c r="A6" t="s">
        <v>30</v>
      </c>
      <c r="B6" t="s">
        <v>31</v>
      </c>
      <c r="C6">
        <v>60</v>
      </c>
      <c r="D6">
        <v>3</v>
      </c>
      <c r="E6" t="s">
        <v>2898</v>
      </c>
      <c r="F6">
        <v>97</v>
      </c>
      <c r="G6">
        <v>7</v>
      </c>
      <c r="H6" t="s">
        <v>47</v>
      </c>
      <c r="I6" t="s">
        <v>2899</v>
      </c>
      <c r="J6" t="s">
        <v>2900</v>
      </c>
      <c r="K6" t="s">
        <v>1031</v>
      </c>
      <c r="L6" t="s">
        <v>2901</v>
      </c>
      <c r="M6" t="s">
        <v>2902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2902</v>
      </c>
      <c r="U6" s="55" t="s">
        <v>44</v>
      </c>
      <c r="V6">
        <v>3</v>
      </c>
    </row>
    <row r="7" spans="1:22" x14ac:dyDescent="0.25">
      <c r="A7" t="s">
        <v>115</v>
      </c>
      <c r="B7" t="s">
        <v>339</v>
      </c>
      <c r="C7">
        <v>41.8</v>
      </c>
      <c r="D7">
        <v>2</v>
      </c>
      <c r="E7" t="s">
        <v>2903</v>
      </c>
      <c r="F7">
        <v>109.6</v>
      </c>
      <c r="G7">
        <v>26</v>
      </c>
      <c r="H7" t="s">
        <v>729</v>
      </c>
      <c r="I7" t="s">
        <v>2904</v>
      </c>
      <c r="J7" t="s">
        <v>2905</v>
      </c>
      <c r="K7" t="s">
        <v>2906</v>
      </c>
      <c r="L7" t="s">
        <v>2907</v>
      </c>
      <c r="M7" t="s">
        <v>2908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2908</v>
      </c>
      <c r="U7" s="56" t="s">
        <v>45</v>
      </c>
      <c r="V7">
        <v>3</v>
      </c>
    </row>
    <row r="8" spans="1:22" x14ac:dyDescent="0.25">
      <c r="A8" t="s">
        <v>115</v>
      </c>
      <c r="B8" t="s">
        <v>339</v>
      </c>
      <c r="C8">
        <v>41.8</v>
      </c>
      <c r="D8">
        <v>2</v>
      </c>
      <c r="E8" t="s">
        <v>2909</v>
      </c>
      <c r="F8">
        <v>109.6</v>
      </c>
      <c r="G8">
        <v>26</v>
      </c>
      <c r="H8" t="s">
        <v>647</v>
      </c>
      <c r="I8" t="s">
        <v>2904</v>
      </c>
      <c r="J8" t="s">
        <v>2905</v>
      </c>
      <c r="K8" t="s">
        <v>2906</v>
      </c>
      <c r="L8" t="s">
        <v>2907</v>
      </c>
      <c r="M8" t="s">
        <v>2908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2908</v>
      </c>
      <c r="U8" s="55" t="s">
        <v>46</v>
      </c>
      <c r="V8">
        <v>91</v>
      </c>
    </row>
    <row r="9" spans="1:22" x14ac:dyDescent="0.25">
      <c r="A9" t="s">
        <v>186</v>
      </c>
      <c r="B9" t="s">
        <v>187</v>
      </c>
      <c r="C9">
        <v>33.333333333333336</v>
      </c>
      <c r="D9">
        <v>3</v>
      </c>
      <c r="E9" t="s">
        <v>2910</v>
      </c>
      <c r="F9">
        <v>304.5</v>
      </c>
      <c r="G9">
        <v>45</v>
      </c>
      <c r="H9" t="s">
        <v>47</v>
      </c>
      <c r="I9" t="s">
        <v>2911</v>
      </c>
      <c r="J9" t="s">
        <v>2912</v>
      </c>
      <c r="K9" t="s">
        <v>1278</v>
      </c>
      <c r="L9" t="s">
        <v>2913</v>
      </c>
      <c r="M9" t="s">
        <v>2914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2914</v>
      </c>
      <c r="U9" s="56" t="s">
        <v>56</v>
      </c>
      <c r="V9">
        <v>83</v>
      </c>
    </row>
    <row r="10" spans="1:22" x14ac:dyDescent="0.25">
      <c r="A10" t="s">
        <v>186</v>
      </c>
      <c r="B10" t="s">
        <v>187</v>
      </c>
      <c r="C10">
        <v>33.333333333333336</v>
      </c>
      <c r="D10">
        <v>3</v>
      </c>
      <c r="E10" t="s">
        <v>2910</v>
      </c>
      <c r="F10">
        <v>304.5</v>
      </c>
      <c r="G10">
        <v>45</v>
      </c>
      <c r="H10" t="s">
        <v>47</v>
      </c>
      <c r="I10" t="s">
        <v>2911</v>
      </c>
      <c r="J10" t="s">
        <v>2912</v>
      </c>
      <c r="K10" t="s">
        <v>1278</v>
      </c>
      <c r="L10" t="s">
        <v>2913</v>
      </c>
      <c r="M10" t="s">
        <v>2914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2914</v>
      </c>
      <c r="U10" s="56" t="s">
        <v>1105</v>
      </c>
      <c r="V10">
        <v>8</v>
      </c>
    </row>
    <row r="11" spans="1:22" x14ac:dyDescent="0.25">
      <c r="A11" t="s">
        <v>186</v>
      </c>
      <c r="B11" t="s">
        <v>187</v>
      </c>
      <c r="C11">
        <v>37.5</v>
      </c>
      <c r="D11">
        <v>4</v>
      </c>
      <c r="E11" t="s">
        <v>2915</v>
      </c>
      <c r="F11">
        <v>159</v>
      </c>
      <c r="G11">
        <v>0</v>
      </c>
      <c r="H11" t="s">
        <v>631</v>
      </c>
      <c r="I11" t="s">
        <v>2916</v>
      </c>
      <c r="J11" t="s">
        <v>2917</v>
      </c>
      <c r="K11" t="s">
        <v>23</v>
      </c>
      <c r="L11" t="s">
        <v>24</v>
      </c>
      <c r="M11" t="s">
        <v>2918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2918</v>
      </c>
      <c r="U11" s="55" t="s">
        <v>42</v>
      </c>
      <c r="V11">
        <v>16</v>
      </c>
    </row>
    <row r="12" spans="1:22" x14ac:dyDescent="0.25">
      <c r="A12" t="s">
        <v>30</v>
      </c>
      <c r="B12" t="s">
        <v>31</v>
      </c>
      <c r="C12">
        <v>60</v>
      </c>
      <c r="D12">
        <v>6</v>
      </c>
      <c r="E12" t="s">
        <v>2919</v>
      </c>
      <c r="F12">
        <v>210</v>
      </c>
      <c r="G12">
        <v>0</v>
      </c>
      <c r="H12" t="s">
        <v>22</v>
      </c>
      <c r="I12" t="s">
        <v>2920</v>
      </c>
      <c r="J12" t="s">
        <v>1423</v>
      </c>
      <c r="K12" t="s">
        <v>23</v>
      </c>
      <c r="L12" t="s">
        <v>24</v>
      </c>
      <c r="M12" t="s">
        <v>2921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23</v>
      </c>
      <c r="T12" t="s">
        <v>2921</v>
      </c>
      <c r="U12" s="56" t="s">
        <v>43</v>
      </c>
      <c r="V12">
        <v>16</v>
      </c>
    </row>
    <row r="13" spans="1:22" x14ac:dyDescent="0.25">
      <c r="A13" t="s">
        <v>110</v>
      </c>
      <c r="B13" t="s">
        <v>640</v>
      </c>
      <c r="C13">
        <v>66.333333333333329</v>
      </c>
      <c r="D13">
        <v>3</v>
      </c>
      <c r="E13" t="s">
        <v>2922</v>
      </c>
      <c r="F13">
        <v>252</v>
      </c>
      <c r="G13">
        <v>48</v>
      </c>
      <c r="H13" t="s">
        <v>47</v>
      </c>
      <c r="I13" t="s">
        <v>367</v>
      </c>
      <c r="J13" t="s">
        <v>2923</v>
      </c>
      <c r="K13" t="s">
        <v>980</v>
      </c>
      <c r="L13" t="s">
        <v>981</v>
      </c>
      <c r="M13" t="s">
        <v>2924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2925</v>
      </c>
      <c r="U13" s="55" t="s">
        <v>139</v>
      </c>
      <c r="V13">
        <v>24</v>
      </c>
    </row>
    <row r="14" spans="1:22" x14ac:dyDescent="0.25">
      <c r="A14" t="s">
        <v>139</v>
      </c>
      <c r="B14" t="s">
        <v>715</v>
      </c>
      <c r="C14">
        <v>120</v>
      </c>
      <c r="D14">
        <v>1</v>
      </c>
      <c r="E14" t="s">
        <v>2926</v>
      </c>
      <c r="F14">
        <v>106</v>
      </c>
      <c r="G14">
        <v>6</v>
      </c>
      <c r="H14" t="s">
        <v>22</v>
      </c>
      <c r="I14" t="s">
        <v>2927</v>
      </c>
      <c r="J14" t="s">
        <v>325</v>
      </c>
      <c r="K14" t="s">
        <v>23</v>
      </c>
      <c r="L14" t="s">
        <v>24</v>
      </c>
      <c r="M14" t="s">
        <v>2928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2929</v>
      </c>
      <c r="U14" s="56" t="s">
        <v>715</v>
      </c>
      <c r="V14">
        <v>1</v>
      </c>
    </row>
    <row r="15" spans="1:22" x14ac:dyDescent="0.25">
      <c r="A15" t="s">
        <v>110</v>
      </c>
      <c r="B15" t="s">
        <v>640</v>
      </c>
      <c r="C15">
        <v>66.333333333333329</v>
      </c>
      <c r="D15">
        <v>3</v>
      </c>
      <c r="E15" t="s">
        <v>2930</v>
      </c>
      <c r="F15">
        <v>244.54</v>
      </c>
      <c r="G15">
        <v>64</v>
      </c>
      <c r="H15" t="s">
        <v>47</v>
      </c>
      <c r="I15" t="s">
        <v>2931</v>
      </c>
      <c r="J15" t="s">
        <v>2932</v>
      </c>
      <c r="K15" t="s">
        <v>2933</v>
      </c>
      <c r="L15" t="s">
        <v>2934</v>
      </c>
      <c r="M15" t="s">
        <v>2935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2935</v>
      </c>
      <c r="U15" s="56" t="s">
        <v>3117</v>
      </c>
      <c r="V15">
        <v>1</v>
      </c>
    </row>
    <row r="16" spans="1:22" x14ac:dyDescent="0.25">
      <c r="A16" t="s">
        <v>115</v>
      </c>
      <c r="B16" t="s">
        <v>116</v>
      </c>
      <c r="C16">
        <v>35</v>
      </c>
      <c r="D16">
        <v>8</v>
      </c>
      <c r="E16" t="s">
        <v>2936</v>
      </c>
      <c r="F16">
        <v>366</v>
      </c>
      <c r="G16">
        <v>38</v>
      </c>
      <c r="H16" t="s">
        <v>47</v>
      </c>
      <c r="I16" t="s">
        <v>2937</v>
      </c>
      <c r="J16" t="s">
        <v>2938</v>
      </c>
      <c r="K16" t="s">
        <v>2939</v>
      </c>
      <c r="L16" t="s">
        <v>2225</v>
      </c>
      <c r="M16" t="s">
        <v>2940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2941</v>
      </c>
      <c r="U16" s="56" t="s">
        <v>112</v>
      </c>
      <c r="V16">
        <v>21</v>
      </c>
    </row>
    <row r="17" spans="1:22" x14ac:dyDescent="0.25">
      <c r="A17" t="s">
        <v>30</v>
      </c>
      <c r="B17" t="s">
        <v>1915</v>
      </c>
      <c r="C17">
        <v>38</v>
      </c>
      <c r="D17">
        <v>2</v>
      </c>
      <c r="E17" t="s">
        <v>2942</v>
      </c>
      <c r="F17">
        <v>83</v>
      </c>
      <c r="G17">
        <v>7</v>
      </c>
      <c r="H17" t="s">
        <v>47</v>
      </c>
      <c r="I17" t="s">
        <v>2943</v>
      </c>
      <c r="J17" t="s">
        <v>2944</v>
      </c>
      <c r="K17" t="s">
        <v>2945</v>
      </c>
      <c r="L17" t="s">
        <v>2946</v>
      </c>
      <c r="M17" t="s">
        <v>2947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2947</v>
      </c>
      <c r="U17" s="56" t="s">
        <v>1958</v>
      </c>
      <c r="V17">
        <v>1</v>
      </c>
    </row>
    <row r="18" spans="1:22" x14ac:dyDescent="0.25">
      <c r="A18" t="s">
        <v>46</v>
      </c>
      <c r="B18" t="s">
        <v>56</v>
      </c>
      <c r="C18">
        <v>66.333333333333329</v>
      </c>
      <c r="D18">
        <v>3</v>
      </c>
      <c r="E18" t="s">
        <v>2948</v>
      </c>
      <c r="F18">
        <v>220</v>
      </c>
      <c r="G18">
        <v>0</v>
      </c>
      <c r="H18" t="s">
        <v>631</v>
      </c>
      <c r="I18" t="s">
        <v>2949</v>
      </c>
      <c r="J18" t="s">
        <v>306</v>
      </c>
      <c r="K18" t="s">
        <v>23</v>
      </c>
      <c r="L18" t="s">
        <v>24</v>
      </c>
      <c r="M18" t="s">
        <v>2950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23</v>
      </c>
      <c r="T18" t="s">
        <v>2950</v>
      </c>
      <c r="U18" s="55" t="s">
        <v>110</v>
      </c>
      <c r="V18">
        <v>32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2951</v>
      </c>
      <c r="F19">
        <v>220</v>
      </c>
      <c r="G19">
        <v>0</v>
      </c>
      <c r="H19" t="s">
        <v>631</v>
      </c>
      <c r="I19" t="s">
        <v>2949</v>
      </c>
      <c r="J19" t="s">
        <v>306</v>
      </c>
      <c r="K19" t="s">
        <v>23</v>
      </c>
      <c r="L19" t="s">
        <v>24</v>
      </c>
      <c r="M19" t="s">
        <v>2952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2952</v>
      </c>
      <c r="U19" s="56" t="s">
        <v>146</v>
      </c>
      <c r="V19">
        <v>3</v>
      </c>
    </row>
    <row r="20" spans="1:22" x14ac:dyDescent="0.25">
      <c r="A20" t="s">
        <v>46</v>
      </c>
      <c r="B20" t="s">
        <v>56</v>
      </c>
      <c r="C20">
        <v>78</v>
      </c>
      <c r="D20">
        <v>1</v>
      </c>
      <c r="E20" t="s">
        <v>2953</v>
      </c>
      <c r="F20">
        <v>78</v>
      </c>
      <c r="G20">
        <v>0</v>
      </c>
      <c r="H20" t="s">
        <v>47</v>
      </c>
      <c r="I20" t="s">
        <v>2954</v>
      </c>
      <c r="J20" t="s">
        <v>2955</v>
      </c>
      <c r="K20" t="s">
        <v>2956</v>
      </c>
      <c r="L20" t="s">
        <v>637</v>
      </c>
      <c r="M20" t="s">
        <v>2957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2958</v>
      </c>
      <c r="U20" s="56" t="s">
        <v>640</v>
      </c>
      <c r="V20">
        <v>28</v>
      </c>
    </row>
    <row r="21" spans="1:22" x14ac:dyDescent="0.25">
      <c r="A21" t="s">
        <v>110</v>
      </c>
      <c r="B21" t="s">
        <v>640</v>
      </c>
      <c r="C21">
        <v>66.333333333333329</v>
      </c>
      <c r="D21">
        <v>3</v>
      </c>
      <c r="E21" t="s">
        <v>2959</v>
      </c>
      <c r="F21">
        <v>227</v>
      </c>
      <c r="G21">
        <v>48</v>
      </c>
      <c r="H21" t="s">
        <v>47</v>
      </c>
      <c r="I21" t="s">
        <v>2960</v>
      </c>
      <c r="J21" t="s">
        <v>2961</v>
      </c>
      <c r="K21" t="s">
        <v>1314</v>
      </c>
      <c r="L21" t="s">
        <v>1512</v>
      </c>
      <c r="M21" t="s">
        <v>2962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2963</v>
      </c>
      <c r="U21" s="56" t="s">
        <v>691</v>
      </c>
      <c r="V21">
        <v>1</v>
      </c>
    </row>
    <row r="22" spans="1:22" x14ac:dyDescent="0.25">
      <c r="A22" t="s">
        <v>110</v>
      </c>
      <c r="B22" t="s">
        <v>640</v>
      </c>
      <c r="C22">
        <v>66.333333333333329</v>
      </c>
      <c r="D22">
        <v>3</v>
      </c>
      <c r="E22" t="s">
        <v>2964</v>
      </c>
      <c r="F22">
        <v>214</v>
      </c>
      <c r="G22">
        <v>35</v>
      </c>
      <c r="H22" t="s">
        <v>47</v>
      </c>
      <c r="I22" t="s">
        <v>2965</v>
      </c>
      <c r="J22" t="s">
        <v>2966</v>
      </c>
      <c r="K22" t="s">
        <v>2967</v>
      </c>
      <c r="L22" t="s">
        <v>726</v>
      </c>
      <c r="M22" t="s">
        <v>2963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2963</v>
      </c>
      <c r="U22" s="55" t="s">
        <v>152</v>
      </c>
      <c r="V22">
        <v>6</v>
      </c>
    </row>
    <row r="23" spans="1:22" x14ac:dyDescent="0.25">
      <c r="A23" t="s">
        <v>186</v>
      </c>
      <c r="B23" t="s">
        <v>187</v>
      </c>
      <c r="C23">
        <v>50</v>
      </c>
      <c r="D23">
        <v>6</v>
      </c>
      <c r="E23" t="s">
        <v>2968</v>
      </c>
      <c r="F23">
        <v>145.03</v>
      </c>
      <c r="G23">
        <v>0</v>
      </c>
      <c r="H23" t="s">
        <v>47</v>
      </c>
      <c r="I23" t="s">
        <v>2969</v>
      </c>
      <c r="J23" t="s">
        <v>2970</v>
      </c>
      <c r="K23" t="s">
        <v>2971</v>
      </c>
      <c r="L23" t="s">
        <v>2972</v>
      </c>
      <c r="M23" t="s">
        <v>2973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2973</v>
      </c>
      <c r="U23" s="56" t="s">
        <v>153</v>
      </c>
      <c r="V23">
        <v>6</v>
      </c>
    </row>
    <row r="24" spans="1:22" x14ac:dyDescent="0.25">
      <c r="A24" t="s">
        <v>115</v>
      </c>
      <c r="B24" t="s">
        <v>116</v>
      </c>
      <c r="C24">
        <v>27.5</v>
      </c>
      <c r="D24">
        <v>4</v>
      </c>
      <c r="E24" t="s">
        <v>2974</v>
      </c>
      <c r="F24">
        <v>140</v>
      </c>
      <c r="G24">
        <v>0</v>
      </c>
      <c r="H24" t="s">
        <v>47</v>
      </c>
      <c r="I24" t="s">
        <v>2975</v>
      </c>
      <c r="J24" t="s">
        <v>2976</v>
      </c>
      <c r="K24" t="s">
        <v>2977</v>
      </c>
      <c r="L24" t="s">
        <v>2978</v>
      </c>
      <c r="M24" t="s">
        <v>2979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2980</v>
      </c>
      <c r="U24" s="55" t="s">
        <v>150</v>
      </c>
      <c r="V24">
        <v>5</v>
      </c>
    </row>
    <row r="25" spans="1:22" x14ac:dyDescent="0.25">
      <c r="A25" t="s">
        <v>46</v>
      </c>
      <c r="B25" t="s">
        <v>56</v>
      </c>
      <c r="C25">
        <v>66.333333333333329</v>
      </c>
      <c r="D25">
        <v>3</v>
      </c>
      <c r="E25" t="s">
        <v>2981</v>
      </c>
      <c r="F25">
        <v>233</v>
      </c>
      <c r="G25">
        <v>29</v>
      </c>
      <c r="H25" t="s">
        <v>47</v>
      </c>
      <c r="I25" t="s">
        <v>2982</v>
      </c>
      <c r="J25" t="s">
        <v>2983</v>
      </c>
      <c r="K25" t="s">
        <v>2984</v>
      </c>
      <c r="L25" t="s">
        <v>651</v>
      </c>
      <c r="M25" t="s">
        <v>2985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2985</v>
      </c>
      <c r="U25" s="56" t="s">
        <v>151</v>
      </c>
      <c r="V25">
        <v>5</v>
      </c>
    </row>
    <row r="26" spans="1:22" x14ac:dyDescent="0.25">
      <c r="A26" t="s">
        <v>115</v>
      </c>
      <c r="B26" t="s">
        <v>116</v>
      </c>
      <c r="C26">
        <v>45</v>
      </c>
      <c r="D26">
        <v>2</v>
      </c>
      <c r="E26" t="s">
        <v>2986</v>
      </c>
      <c r="F26">
        <v>129</v>
      </c>
      <c r="G26">
        <v>45</v>
      </c>
      <c r="H26" t="s">
        <v>631</v>
      </c>
      <c r="I26" t="s">
        <v>2987</v>
      </c>
      <c r="J26" t="s">
        <v>315</v>
      </c>
      <c r="K26" t="s">
        <v>23</v>
      </c>
      <c r="L26" t="s">
        <v>24</v>
      </c>
      <c r="M26" t="s">
        <v>2988</v>
      </c>
      <c r="N26" t="s">
        <v>23</v>
      </c>
      <c r="O26" t="s">
        <v>32</v>
      </c>
      <c r="P26" t="s">
        <v>26</v>
      </c>
      <c r="Q26" t="s">
        <v>33</v>
      </c>
      <c r="R26" t="s">
        <v>24</v>
      </c>
      <c r="S26" t="s">
        <v>23</v>
      </c>
      <c r="T26" t="s">
        <v>2988</v>
      </c>
      <c r="U26" s="55" t="s">
        <v>422</v>
      </c>
      <c r="V26">
        <v>1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2989</v>
      </c>
      <c r="F27">
        <v>220</v>
      </c>
      <c r="G27">
        <v>0</v>
      </c>
      <c r="H27" t="s">
        <v>631</v>
      </c>
      <c r="I27" t="s">
        <v>2990</v>
      </c>
      <c r="J27" t="s">
        <v>337</v>
      </c>
      <c r="K27" t="s">
        <v>23</v>
      </c>
      <c r="L27" t="s">
        <v>24</v>
      </c>
      <c r="M27" t="s">
        <v>2991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2991</v>
      </c>
      <c r="U27" s="56" t="s">
        <v>423</v>
      </c>
      <c r="V27">
        <v>1</v>
      </c>
    </row>
    <row r="28" spans="1:22" x14ac:dyDescent="0.25">
      <c r="A28" t="s">
        <v>110</v>
      </c>
      <c r="B28" t="s">
        <v>640</v>
      </c>
      <c r="C28">
        <v>66.333333333333329</v>
      </c>
      <c r="D28">
        <v>6</v>
      </c>
      <c r="E28" t="s">
        <v>2992</v>
      </c>
      <c r="F28">
        <v>490</v>
      </c>
      <c r="G28">
        <v>0</v>
      </c>
      <c r="H28" t="s">
        <v>631</v>
      </c>
      <c r="I28" t="s">
        <v>2993</v>
      </c>
      <c r="J28" t="s">
        <v>306</v>
      </c>
      <c r="K28" t="s">
        <v>23</v>
      </c>
      <c r="L28" t="s">
        <v>24</v>
      </c>
      <c r="M28" t="s">
        <v>2994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2994</v>
      </c>
      <c r="U28" s="55" t="s">
        <v>36</v>
      </c>
      <c r="V28">
        <v>9</v>
      </c>
    </row>
    <row r="29" spans="1:22" x14ac:dyDescent="0.25">
      <c r="A29" t="s">
        <v>280</v>
      </c>
      <c r="B29" t="s">
        <v>286</v>
      </c>
      <c r="C29">
        <v>139</v>
      </c>
      <c r="D29">
        <v>1</v>
      </c>
      <c r="E29" t="s">
        <v>2995</v>
      </c>
      <c r="F29">
        <v>105</v>
      </c>
      <c r="G29">
        <v>0</v>
      </c>
      <c r="H29" t="s">
        <v>631</v>
      </c>
      <c r="I29" t="s">
        <v>2996</v>
      </c>
      <c r="J29" t="s">
        <v>319</v>
      </c>
      <c r="K29" t="s">
        <v>23</v>
      </c>
      <c r="L29" t="s">
        <v>24</v>
      </c>
      <c r="M29" t="s">
        <v>2997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2997</v>
      </c>
      <c r="U29" s="56" t="s">
        <v>37</v>
      </c>
      <c r="V29">
        <v>9</v>
      </c>
    </row>
    <row r="30" spans="1:22" x14ac:dyDescent="0.25">
      <c r="A30" t="s">
        <v>110</v>
      </c>
      <c r="B30" t="s">
        <v>640</v>
      </c>
      <c r="C30">
        <v>66.333333333333329</v>
      </c>
      <c r="D30">
        <v>3</v>
      </c>
      <c r="E30" t="s">
        <v>2998</v>
      </c>
      <c r="F30">
        <v>168.84</v>
      </c>
      <c r="G30">
        <v>26</v>
      </c>
      <c r="H30" t="s">
        <v>47</v>
      </c>
      <c r="I30" t="s">
        <v>2999</v>
      </c>
      <c r="J30" t="s">
        <v>3000</v>
      </c>
      <c r="K30" t="s">
        <v>1102</v>
      </c>
      <c r="L30" t="s">
        <v>3001</v>
      </c>
      <c r="M30" t="s">
        <v>3002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3002</v>
      </c>
      <c r="U30" s="55" t="s">
        <v>38</v>
      </c>
      <c r="V30">
        <v>10</v>
      </c>
    </row>
    <row r="31" spans="1:22" x14ac:dyDescent="0.25">
      <c r="A31" t="s">
        <v>46</v>
      </c>
      <c r="B31" t="s">
        <v>56</v>
      </c>
      <c r="C31">
        <v>66.333333333333329</v>
      </c>
      <c r="D31">
        <v>3</v>
      </c>
      <c r="E31" t="s">
        <v>3003</v>
      </c>
      <c r="F31">
        <v>378</v>
      </c>
      <c r="G31">
        <v>48</v>
      </c>
      <c r="H31" t="s">
        <v>47</v>
      </c>
      <c r="I31" t="s">
        <v>3004</v>
      </c>
      <c r="J31" t="s">
        <v>3005</v>
      </c>
      <c r="K31" t="s">
        <v>3006</v>
      </c>
      <c r="L31" t="s">
        <v>1512</v>
      </c>
      <c r="M31" t="s">
        <v>3007</v>
      </c>
      <c r="N31" t="s">
        <v>23</v>
      </c>
      <c r="O31" t="s">
        <v>53</v>
      </c>
      <c r="P31" t="s">
        <v>54</v>
      </c>
      <c r="Q31" t="s">
        <v>55</v>
      </c>
      <c r="R31" t="s">
        <v>24</v>
      </c>
      <c r="S31" t="s">
        <v>23</v>
      </c>
      <c r="T31" t="s">
        <v>3008</v>
      </c>
      <c r="U31" s="56" t="s">
        <v>39</v>
      </c>
      <c r="V31">
        <v>10</v>
      </c>
    </row>
    <row r="32" spans="1:22" x14ac:dyDescent="0.25">
      <c r="A32" t="s">
        <v>30</v>
      </c>
      <c r="B32" t="s">
        <v>31</v>
      </c>
      <c r="C32">
        <v>60</v>
      </c>
      <c r="D32">
        <v>3</v>
      </c>
      <c r="E32" t="s">
        <v>3003</v>
      </c>
      <c r="F32">
        <v>378</v>
      </c>
      <c r="G32">
        <v>48</v>
      </c>
      <c r="H32" t="s">
        <v>47</v>
      </c>
      <c r="I32" t="s">
        <v>3004</v>
      </c>
      <c r="J32" t="s">
        <v>3005</v>
      </c>
      <c r="K32" t="s">
        <v>3006</v>
      </c>
      <c r="L32" t="s">
        <v>1512</v>
      </c>
      <c r="M32" t="s">
        <v>3007</v>
      </c>
      <c r="N32" t="s">
        <v>23</v>
      </c>
      <c r="O32" t="s">
        <v>53</v>
      </c>
      <c r="P32" t="s">
        <v>54</v>
      </c>
      <c r="Q32" t="s">
        <v>55</v>
      </c>
      <c r="R32" t="s">
        <v>24</v>
      </c>
      <c r="S32" t="s">
        <v>23</v>
      </c>
      <c r="T32" t="s">
        <v>3008</v>
      </c>
      <c r="U32" s="55" t="s">
        <v>279</v>
      </c>
      <c r="V32">
        <v>2</v>
      </c>
    </row>
    <row r="33" spans="1:22" x14ac:dyDescent="0.25">
      <c r="A33" t="s">
        <v>46</v>
      </c>
      <c r="B33" t="s">
        <v>1105</v>
      </c>
      <c r="C33">
        <v>69.349999999999994</v>
      </c>
      <c r="D33">
        <v>1</v>
      </c>
      <c r="E33" t="s">
        <v>3009</v>
      </c>
      <c r="F33">
        <v>76.349999999999994</v>
      </c>
      <c r="G33">
        <v>7</v>
      </c>
      <c r="H33" t="s">
        <v>47</v>
      </c>
      <c r="I33" t="s">
        <v>3010</v>
      </c>
      <c r="J33" t="s">
        <v>3011</v>
      </c>
      <c r="K33" t="s">
        <v>2178</v>
      </c>
      <c r="L33" t="s">
        <v>3012</v>
      </c>
      <c r="M33" t="s">
        <v>3013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3013</v>
      </c>
      <c r="U33" s="56" t="s">
        <v>285</v>
      </c>
      <c r="V33">
        <v>2</v>
      </c>
    </row>
    <row r="34" spans="1:22" x14ac:dyDescent="0.25">
      <c r="A34" t="s">
        <v>186</v>
      </c>
      <c r="B34" t="s">
        <v>187</v>
      </c>
      <c r="C34">
        <v>37.5</v>
      </c>
      <c r="D34">
        <v>4</v>
      </c>
      <c r="E34" t="s">
        <v>3014</v>
      </c>
      <c r="F34">
        <v>159</v>
      </c>
      <c r="G34">
        <v>0</v>
      </c>
      <c r="H34" t="s">
        <v>631</v>
      </c>
      <c r="I34" t="s">
        <v>3015</v>
      </c>
      <c r="J34" t="s">
        <v>330</v>
      </c>
      <c r="K34" t="s">
        <v>23</v>
      </c>
      <c r="L34" t="s">
        <v>24</v>
      </c>
      <c r="M34" t="s">
        <v>3016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3016</v>
      </c>
      <c r="U34" s="55" t="s">
        <v>280</v>
      </c>
      <c r="V34">
        <v>3</v>
      </c>
    </row>
    <row r="35" spans="1:22" x14ac:dyDescent="0.25">
      <c r="A35" t="s">
        <v>30</v>
      </c>
      <c r="B35" t="s">
        <v>31</v>
      </c>
      <c r="C35">
        <v>60</v>
      </c>
      <c r="D35">
        <v>6</v>
      </c>
      <c r="E35" t="s">
        <v>3017</v>
      </c>
      <c r="F35">
        <v>210</v>
      </c>
      <c r="G35">
        <v>0</v>
      </c>
      <c r="H35" t="s">
        <v>631</v>
      </c>
      <c r="I35" t="s">
        <v>1361</v>
      </c>
      <c r="J35" t="s">
        <v>328</v>
      </c>
      <c r="K35" t="s">
        <v>23</v>
      </c>
      <c r="L35" t="s">
        <v>24</v>
      </c>
      <c r="M35" t="s">
        <v>23</v>
      </c>
      <c r="N35" t="s">
        <v>23</v>
      </c>
      <c r="O35" t="s">
        <v>58</v>
      </c>
      <c r="P35" t="s">
        <v>26</v>
      </c>
      <c r="Q35" t="s">
        <v>23</v>
      </c>
      <c r="R35" t="s">
        <v>24</v>
      </c>
      <c r="S35" t="s">
        <v>23</v>
      </c>
      <c r="T35" t="s">
        <v>3018</v>
      </c>
      <c r="U35" s="56" t="s">
        <v>286</v>
      </c>
      <c r="V35">
        <v>3</v>
      </c>
    </row>
    <row r="36" spans="1:22" x14ac:dyDescent="0.25">
      <c r="A36" t="s">
        <v>709</v>
      </c>
      <c r="B36" t="s">
        <v>710</v>
      </c>
      <c r="C36">
        <v>0</v>
      </c>
      <c r="D36">
        <v>1</v>
      </c>
      <c r="E36" t="s">
        <v>3019</v>
      </c>
      <c r="F36">
        <v>145</v>
      </c>
      <c r="G36">
        <v>45</v>
      </c>
      <c r="H36" t="s">
        <v>631</v>
      </c>
      <c r="I36" t="s">
        <v>1696</v>
      </c>
      <c r="J36" t="s">
        <v>312</v>
      </c>
      <c r="K36" t="s">
        <v>23</v>
      </c>
      <c r="L36" t="s">
        <v>24</v>
      </c>
      <c r="M36" t="s">
        <v>23</v>
      </c>
      <c r="N36" t="s">
        <v>23</v>
      </c>
      <c r="O36" t="s">
        <v>58</v>
      </c>
      <c r="P36" t="s">
        <v>26</v>
      </c>
      <c r="Q36" t="s">
        <v>23</v>
      </c>
      <c r="R36" t="s">
        <v>24</v>
      </c>
      <c r="S36" t="s">
        <v>23</v>
      </c>
      <c r="T36" t="s">
        <v>3020</v>
      </c>
      <c r="U36" s="55" t="s">
        <v>30</v>
      </c>
      <c r="V36">
        <v>55</v>
      </c>
    </row>
    <row r="37" spans="1:22" x14ac:dyDescent="0.25">
      <c r="A37" t="s">
        <v>46</v>
      </c>
      <c r="B37" t="s">
        <v>56</v>
      </c>
      <c r="C37">
        <v>120</v>
      </c>
      <c r="D37">
        <v>1</v>
      </c>
      <c r="E37" t="s">
        <v>3019</v>
      </c>
      <c r="F37">
        <v>145</v>
      </c>
      <c r="G37">
        <v>45</v>
      </c>
      <c r="H37" t="s">
        <v>631</v>
      </c>
      <c r="I37" t="s">
        <v>1696</v>
      </c>
      <c r="J37" t="s">
        <v>312</v>
      </c>
      <c r="K37" t="s">
        <v>23</v>
      </c>
      <c r="L37" t="s">
        <v>24</v>
      </c>
      <c r="M37" t="s">
        <v>23</v>
      </c>
      <c r="N37" t="s">
        <v>23</v>
      </c>
      <c r="O37" t="s">
        <v>58</v>
      </c>
      <c r="P37" t="s">
        <v>26</v>
      </c>
      <c r="Q37" t="s">
        <v>23</v>
      </c>
      <c r="R37" t="s">
        <v>24</v>
      </c>
      <c r="S37" t="s">
        <v>23</v>
      </c>
      <c r="T37" t="s">
        <v>3020</v>
      </c>
      <c r="U37" s="56" t="s">
        <v>31</v>
      </c>
      <c r="V37">
        <v>53</v>
      </c>
    </row>
    <row r="38" spans="1:22" x14ac:dyDescent="0.25">
      <c r="A38" t="s">
        <v>28</v>
      </c>
      <c r="B38" t="s">
        <v>29</v>
      </c>
      <c r="C38">
        <v>33.333333333333336</v>
      </c>
      <c r="D38">
        <v>3</v>
      </c>
      <c r="E38" t="s">
        <v>3021</v>
      </c>
      <c r="F38">
        <v>134</v>
      </c>
      <c r="G38">
        <v>29</v>
      </c>
      <c r="H38" t="s">
        <v>22</v>
      </c>
      <c r="I38" t="s">
        <v>3022</v>
      </c>
      <c r="J38" t="s">
        <v>322</v>
      </c>
      <c r="K38" t="s">
        <v>23</v>
      </c>
      <c r="L38" t="s">
        <v>24</v>
      </c>
      <c r="M38" t="s">
        <v>3023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23</v>
      </c>
      <c r="T38" t="s">
        <v>3023</v>
      </c>
      <c r="U38" s="56" t="s">
        <v>1915</v>
      </c>
      <c r="V38">
        <v>2</v>
      </c>
    </row>
    <row r="39" spans="1:22" x14ac:dyDescent="0.25">
      <c r="A39" t="s">
        <v>46</v>
      </c>
      <c r="B39" t="s">
        <v>56</v>
      </c>
      <c r="C39">
        <v>66.333333333333329</v>
      </c>
      <c r="D39">
        <v>3</v>
      </c>
      <c r="E39" t="s">
        <v>3024</v>
      </c>
      <c r="F39">
        <v>220</v>
      </c>
      <c r="G39">
        <v>0</v>
      </c>
      <c r="H39" t="s">
        <v>631</v>
      </c>
      <c r="I39" t="s">
        <v>3025</v>
      </c>
      <c r="J39" t="s">
        <v>1243</v>
      </c>
      <c r="K39" t="s">
        <v>23</v>
      </c>
      <c r="L39" t="s">
        <v>24</v>
      </c>
      <c r="M39" t="s">
        <v>3026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3026</v>
      </c>
      <c r="U39" s="55" t="s">
        <v>28</v>
      </c>
      <c r="V39">
        <v>13</v>
      </c>
    </row>
    <row r="40" spans="1:22" x14ac:dyDescent="0.25">
      <c r="A40" t="s">
        <v>186</v>
      </c>
      <c r="B40" t="s">
        <v>187</v>
      </c>
      <c r="C40">
        <v>65</v>
      </c>
      <c r="D40">
        <v>2</v>
      </c>
      <c r="E40" t="s">
        <v>3027</v>
      </c>
      <c r="F40">
        <v>135</v>
      </c>
      <c r="G40">
        <v>45</v>
      </c>
      <c r="H40" t="s">
        <v>631</v>
      </c>
      <c r="I40" t="s">
        <v>1696</v>
      </c>
      <c r="J40" t="s">
        <v>312</v>
      </c>
      <c r="K40" t="s">
        <v>23</v>
      </c>
      <c r="L40" t="s">
        <v>24</v>
      </c>
      <c r="M40" t="s">
        <v>23</v>
      </c>
      <c r="N40" t="s">
        <v>23</v>
      </c>
      <c r="O40" t="s">
        <v>58</v>
      </c>
      <c r="P40" t="s">
        <v>26</v>
      </c>
      <c r="Q40" t="s">
        <v>23</v>
      </c>
      <c r="R40" t="s">
        <v>24</v>
      </c>
      <c r="S40" t="s">
        <v>23</v>
      </c>
      <c r="T40" t="s">
        <v>3028</v>
      </c>
      <c r="U40" s="56" t="s">
        <v>29</v>
      </c>
      <c r="V40">
        <v>13</v>
      </c>
    </row>
    <row r="41" spans="1:22" x14ac:dyDescent="0.25">
      <c r="A41" t="s">
        <v>709</v>
      </c>
      <c r="B41" t="s">
        <v>710</v>
      </c>
      <c r="C41">
        <v>0</v>
      </c>
      <c r="D41">
        <v>1</v>
      </c>
      <c r="E41" t="s">
        <v>3029</v>
      </c>
      <c r="F41">
        <v>129</v>
      </c>
      <c r="G41">
        <v>29</v>
      </c>
      <c r="H41" t="s">
        <v>631</v>
      </c>
      <c r="I41" t="s">
        <v>3030</v>
      </c>
      <c r="J41" t="s">
        <v>319</v>
      </c>
      <c r="K41" t="s">
        <v>23</v>
      </c>
      <c r="L41" t="s">
        <v>24</v>
      </c>
      <c r="M41" t="s">
        <v>3031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3031</v>
      </c>
      <c r="U41" s="55" t="s">
        <v>115</v>
      </c>
      <c r="V41">
        <v>29</v>
      </c>
    </row>
    <row r="42" spans="1:22" x14ac:dyDescent="0.25">
      <c r="A42" t="s">
        <v>46</v>
      </c>
      <c r="B42" t="s">
        <v>56</v>
      </c>
      <c r="C42">
        <v>120</v>
      </c>
      <c r="D42">
        <v>1</v>
      </c>
      <c r="E42" t="s">
        <v>3029</v>
      </c>
      <c r="F42">
        <v>129</v>
      </c>
      <c r="G42">
        <v>29</v>
      </c>
      <c r="H42" t="s">
        <v>631</v>
      </c>
      <c r="I42" t="s">
        <v>3030</v>
      </c>
      <c r="J42" t="s">
        <v>319</v>
      </c>
      <c r="K42" t="s">
        <v>23</v>
      </c>
      <c r="L42" t="s">
        <v>24</v>
      </c>
      <c r="M42" t="s">
        <v>3031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3031</v>
      </c>
      <c r="U42" s="56" t="s">
        <v>116</v>
      </c>
      <c r="V42">
        <v>23</v>
      </c>
    </row>
    <row r="43" spans="1:22" x14ac:dyDescent="0.25">
      <c r="A43" t="s">
        <v>709</v>
      </c>
      <c r="B43" t="s">
        <v>710</v>
      </c>
      <c r="C43">
        <v>0</v>
      </c>
      <c r="D43">
        <v>1</v>
      </c>
      <c r="E43" t="s">
        <v>3032</v>
      </c>
      <c r="F43">
        <v>145</v>
      </c>
      <c r="G43">
        <v>45</v>
      </c>
      <c r="H43" t="s">
        <v>631</v>
      </c>
      <c r="I43" t="s">
        <v>1696</v>
      </c>
      <c r="J43" t="s">
        <v>312</v>
      </c>
      <c r="K43" t="s">
        <v>23</v>
      </c>
      <c r="L43" t="s">
        <v>24</v>
      </c>
      <c r="M43" t="s">
        <v>23</v>
      </c>
      <c r="N43" t="s">
        <v>23</v>
      </c>
      <c r="O43" t="s">
        <v>58</v>
      </c>
      <c r="P43" t="s">
        <v>26</v>
      </c>
      <c r="Q43" t="s">
        <v>23</v>
      </c>
      <c r="R43" t="s">
        <v>24</v>
      </c>
      <c r="S43" t="s">
        <v>23</v>
      </c>
      <c r="T43" t="s">
        <v>3033</v>
      </c>
      <c r="U43" s="56" t="s">
        <v>339</v>
      </c>
      <c r="V43">
        <v>6</v>
      </c>
    </row>
    <row r="44" spans="1:22" x14ac:dyDescent="0.25">
      <c r="A44" t="s">
        <v>139</v>
      </c>
      <c r="B44" t="s">
        <v>112</v>
      </c>
      <c r="C44">
        <v>120</v>
      </c>
      <c r="D44">
        <v>1</v>
      </c>
      <c r="E44" t="s">
        <v>3032</v>
      </c>
      <c r="F44">
        <v>145</v>
      </c>
      <c r="G44">
        <v>45</v>
      </c>
      <c r="H44" t="s">
        <v>631</v>
      </c>
      <c r="I44" t="s">
        <v>1696</v>
      </c>
      <c r="J44" t="s">
        <v>312</v>
      </c>
      <c r="K44" t="s">
        <v>23</v>
      </c>
      <c r="L44" t="s">
        <v>24</v>
      </c>
      <c r="M44" t="s">
        <v>23</v>
      </c>
      <c r="N44" t="s">
        <v>23</v>
      </c>
      <c r="O44" t="s">
        <v>58</v>
      </c>
      <c r="P44" t="s">
        <v>26</v>
      </c>
      <c r="Q44" t="s">
        <v>23</v>
      </c>
      <c r="R44" t="s">
        <v>24</v>
      </c>
      <c r="S44" t="s">
        <v>23</v>
      </c>
      <c r="T44" t="s">
        <v>3033</v>
      </c>
      <c r="U44" s="55" t="s">
        <v>709</v>
      </c>
      <c r="V44">
        <v>10</v>
      </c>
    </row>
    <row r="45" spans="1:22" x14ac:dyDescent="0.25">
      <c r="A45" t="s">
        <v>28</v>
      </c>
      <c r="B45" t="s">
        <v>29</v>
      </c>
      <c r="C45">
        <v>33.333333333333336</v>
      </c>
      <c r="D45">
        <v>6</v>
      </c>
      <c r="E45" t="s">
        <v>3034</v>
      </c>
      <c r="F45">
        <v>239</v>
      </c>
      <c r="G45">
        <v>29</v>
      </c>
      <c r="H45" t="s">
        <v>22</v>
      </c>
      <c r="I45" t="s">
        <v>3035</v>
      </c>
      <c r="J45" t="s">
        <v>328</v>
      </c>
      <c r="K45" t="s">
        <v>23</v>
      </c>
      <c r="L45" t="s">
        <v>24</v>
      </c>
      <c r="M45" t="s">
        <v>3036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3036</v>
      </c>
      <c r="U45" s="56" t="s">
        <v>710</v>
      </c>
      <c r="V45">
        <v>10</v>
      </c>
    </row>
    <row r="46" spans="1:22" x14ac:dyDescent="0.25">
      <c r="A46" t="s">
        <v>709</v>
      </c>
      <c r="B46" t="s">
        <v>710</v>
      </c>
      <c r="C46">
        <v>0</v>
      </c>
      <c r="D46">
        <v>1</v>
      </c>
      <c r="E46" t="s">
        <v>3037</v>
      </c>
      <c r="F46">
        <v>145</v>
      </c>
      <c r="G46">
        <v>45</v>
      </c>
      <c r="H46" t="s">
        <v>631</v>
      </c>
      <c r="I46" t="s">
        <v>1696</v>
      </c>
      <c r="J46" t="s">
        <v>312</v>
      </c>
      <c r="K46" t="s">
        <v>23</v>
      </c>
      <c r="L46" t="s">
        <v>24</v>
      </c>
      <c r="M46" t="s">
        <v>23</v>
      </c>
      <c r="N46" t="s">
        <v>23</v>
      </c>
      <c r="O46" t="s">
        <v>58</v>
      </c>
      <c r="P46" t="s">
        <v>26</v>
      </c>
      <c r="Q46" t="s">
        <v>23</v>
      </c>
      <c r="R46" t="s">
        <v>24</v>
      </c>
      <c r="S46" t="s">
        <v>23</v>
      </c>
      <c r="T46" t="s">
        <v>3038</v>
      </c>
      <c r="U46" s="55" t="s">
        <v>658</v>
      </c>
      <c r="V46">
        <v>348</v>
      </c>
    </row>
    <row r="47" spans="1:22" x14ac:dyDescent="0.25">
      <c r="A47" t="s">
        <v>46</v>
      </c>
      <c r="B47" t="s">
        <v>56</v>
      </c>
      <c r="C47">
        <v>120</v>
      </c>
      <c r="D47">
        <v>1</v>
      </c>
      <c r="E47" t="s">
        <v>3037</v>
      </c>
      <c r="F47">
        <v>145</v>
      </c>
      <c r="G47">
        <v>45</v>
      </c>
      <c r="H47" t="s">
        <v>631</v>
      </c>
      <c r="I47" t="s">
        <v>1696</v>
      </c>
      <c r="J47" t="s">
        <v>312</v>
      </c>
      <c r="K47" t="s">
        <v>23</v>
      </c>
      <c r="L47" t="s">
        <v>24</v>
      </c>
      <c r="M47" t="s">
        <v>23</v>
      </c>
      <c r="N47" t="s">
        <v>23</v>
      </c>
      <c r="O47" t="s">
        <v>58</v>
      </c>
      <c r="P47" t="s">
        <v>26</v>
      </c>
      <c r="Q47" t="s">
        <v>23</v>
      </c>
      <c r="R47" t="s">
        <v>24</v>
      </c>
      <c r="S47" t="s">
        <v>23</v>
      </c>
      <c r="T47" t="s">
        <v>3038</v>
      </c>
    </row>
    <row r="48" spans="1:22" x14ac:dyDescent="0.25">
      <c r="A48" t="s">
        <v>709</v>
      </c>
      <c r="B48" t="s">
        <v>710</v>
      </c>
      <c r="C48">
        <v>0</v>
      </c>
      <c r="D48">
        <v>1</v>
      </c>
      <c r="E48" t="s">
        <v>3039</v>
      </c>
      <c r="F48">
        <v>100</v>
      </c>
      <c r="G48">
        <v>0</v>
      </c>
      <c r="H48" t="s">
        <v>631</v>
      </c>
      <c r="I48" t="s">
        <v>3040</v>
      </c>
      <c r="J48" t="s">
        <v>639</v>
      </c>
      <c r="K48" t="s">
        <v>23</v>
      </c>
      <c r="L48" t="s">
        <v>24</v>
      </c>
      <c r="M48" t="s">
        <v>3041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3041</v>
      </c>
    </row>
    <row r="49" spans="1:20" x14ac:dyDescent="0.25">
      <c r="A49" t="s">
        <v>139</v>
      </c>
      <c r="B49" t="s">
        <v>112</v>
      </c>
      <c r="C49">
        <v>120</v>
      </c>
      <c r="D49">
        <v>1</v>
      </c>
      <c r="E49" t="s">
        <v>3039</v>
      </c>
      <c r="F49">
        <v>100</v>
      </c>
      <c r="G49">
        <v>0</v>
      </c>
      <c r="H49" t="s">
        <v>631</v>
      </c>
      <c r="I49" t="s">
        <v>3040</v>
      </c>
      <c r="J49" t="s">
        <v>639</v>
      </c>
      <c r="K49" t="s">
        <v>23</v>
      </c>
      <c r="L49" t="s">
        <v>24</v>
      </c>
      <c r="M49" t="s">
        <v>3041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3041</v>
      </c>
    </row>
    <row r="50" spans="1:20" x14ac:dyDescent="0.25">
      <c r="A50" t="s">
        <v>684</v>
      </c>
      <c r="B50" t="s">
        <v>3042</v>
      </c>
      <c r="C50">
        <v>120</v>
      </c>
      <c r="D50">
        <v>1</v>
      </c>
      <c r="E50" t="s">
        <v>3043</v>
      </c>
      <c r="F50">
        <v>85</v>
      </c>
      <c r="G50">
        <v>16</v>
      </c>
      <c r="H50" t="s">
        <v>631</v>
      </c>
      <c r="I50" t="s">
        <v>1696</v>
      </c>
      <c r="J50" t="s">
        <v>312</v>
      </c>
      <c r="K50" t="s">
        <v>23</v>
      </c>
      <c r="L50" t="s">
        <v>24</v>
      </c>
      <c r="M50" t="s">
        <v>23</v>
      </c>
      <c r="N50" t="s">
        <v>23</v>
      </c>
      <c r="O50" t="s">
        <v>58</v>
      </c>
      <c r="P50" t="s">
        <v>26</v>
      </c>
      <c r="Q50" t="s">
        <v>23</v>
      </c>
      <c r="R50" t="s">
        <v>24</v>
      </c>
      <c r="S50" t="s">
        <v>23</v>
      </c>
      <c r="T50" t="s">
        <v>3044</v>
      </c>
    </row>
    <row r="51" spans="1:20" x14ac:dyDescent="0.25">
      <c r="A51" t="s">
        <v>110</v>
      </c>
      <c r="B51" t="s">
        <v>146</v>
      </c>
      <c r="C51">
        <v>100</v>
      </c>
      <c r="D51">
        <v>1</v>
      </c>
      <c r="E51" t="s">
        <v>3045</v>
      </c>
      <c r="F51">
        <v>250</v>
      </c>
      <c r="G51">
        <v>0</v>
      </c>
      <c r="H51" t="s">
        <v>47</v>
      </c>
      <c r="I51" t="s">
        <v>3046</v>
      </c>
      <c r="J51" t="s">
        <v>3047</v>
      </c>
      <c r="K51" t="s">
        <v>3048</v>
      </c>
      <c r="L51" t="s">
        <v>3049</v>
      </c>
      <c r="M51" t="s">
        <v>3050</v>
      </c>
      <c r="N51" t="s">
        <v>711</v>
      </c>
      <c r="O51" t="s">
        <v>634</v>
      </c>
      <c r="P51" t="s">
        <v>1763</v>
      </c>
      <c r="Q51" t="s">
        <v>27</v>
      </c>
      <c r="R51" t="s">
        <v>24</v>
      </c>
      <c r="S51" t="s">
        <v>23</v>
      </c>
      <c r="T51" t="s">
        <v>3051</v>
      </c>
    </row>
    <row r="52" spans="1:20" x14ac:dyDescent="0.25">
      <c r="A52" t="s">
        <v>46</v>
      </c>
      <c r="B52" t="s">
        <v>56</v>
      </c>
      <c r="C52">
        <v>100</v>
      </c>
      <c r="D52">
        <v>1</v>
      </c>
      <c r="E52" t="s">
        <v>3045</v>
      </c>
      <c r="F52">
        <v>250</v>
      </c>
      <c r="G52">
        <v>0</v>
      </c>
      <c r="H52" t="s">
        <v>47</v>
      </c>
      <c r="I52" t="s">
        <v>3046</v>
      </c>
      <c r="J52" t="s">
        <v>3047</v>
      </c>
      <c r="K52" t="s">
        <v>3048</v>
      </c>
      <c r="L52" t="s">
        <v>3049</v>
      </c>
      <c r="M52" t="s">
        <v>3050</v>
      </c>
      <c r="N52" t="s">
        <v>711</v>
      </c>
      <c r="O52" t="s">
        <v>634</v>
      </c>
      <c r="P52" t="s">
        <v>1763</v>
      </c>
      <c r="Q52" t="s">
        <v>27</v>
      </c>
      <c r="R52" t="s">
        <v>24</v>
      </c>
      <c r="S52" t="s">
        <v>23</v>
      </c>
      <c r="T52" t="s">
        <v>3050</v>
      </c>
    </row>
    <row r="53" spans="1:20" x14ac:dyDescent="0.25">
      <c r="A53" t="s">
        <v>139</v>
      </c>
      <c r="B53" t="s">
        <v>112</v>
      </c>
      <c r="C53">
        <v>100</v>
      </c>
      <c r="D53">
        <v>1</v>
      </c>
      <c r="E53" t="s">
        <v>3045</v>
      </c>
      <c r="F53">
        <v>250</v>
      </c>
      <c r="G53">
        <v>0</v>
      </c>
      <c r="H53" t="s">
        <v>47</v>
      </c>
      <c r="I53" t="s">
        <v>3046</v>
      </c>
      <c r="J53" t="s">
        <v>3047</v>
      </c>
      <c r="K53" t="s">
        <v>3048</v>
      </c>
      <c r="L53" t="s">
        <v>3049</v>
      </c>
      <c r="M53" t="s">
        <v>3050</v>
      </c>
      <c r="N53" t="s">
        <v>711</v>
      </c>
      <c r="O53" t="s">
        <v>634</v>
      </c>
      <c r="P53" t="s">
        <v>1763</v>
      </c>
      <c r="Q53" t="s">
        <v>27</v>
      </c>
      <c r="R53" t="s">
        <v>24</v>
      </c>
      <c r="S53" t="s">
        <v>23</v>
      </c>
      <c r="T53" t="s">
        <v>3050</v>
      </c>
    </row>
    <row r="54" spans="1:20" x14ac:dyDescent="0.25">
      <c r="A54" t="s">
        <v>30</v>
      </c>
      <c r="B54" t="s">
        <v>31</v>
      </c>
      <c r="C54">
        <v>60</v>
      </c>
      <c r="D54">
        <v>6</v>
      </c>
      <c r="E54" t="s">
        <v>3052</v>
      </c>
      <c r="F54">
        <v>255</v>
      </c>
      <c r="G54">
        <v>45</v>
      </c>
      <c r="H54" t="s">
        <v>631</v>
      </c>
      <c r="I54" t="s">
        <v>3053</v>
      </c>
      <c r="J54" t="s">
        <v>3054</v>
      </c>
      <c r="K54" t="s">
        <v>23</v>
      </c>
      <c r="L54" t="s">
        <v>24</v>
      </c>
      <c r="M54" t="s">
        <v>3050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23</v>
      </c>
      <c r="T54" t="s">
        <v>3050</v>
      </c>
    </row>
    <row r="55" spans="1:20" x14ac:dyDescent="0.25">
      <c r="A55" t="s">
        <v>28</v>
      </c>
      <c r="B55" t="s">
        <v>29</v>
      </c>
      <c r="C55">
        <v>33.333333333333336</v>
      </c>
      <c r="D55">
        <v>3</v>
      </c>
      <c r="E55" t="s">
        <v>3055</v>
      </c>
      <c r="F55">
        <v>120</v>
      </c>
      <c r="G55">
        <v>15</v>
      </c>
      <c r="H55" t="s">
        <v>22</v>
      </c>
      <c r="I55" t="s">
        <v>3056</v>
      </c>
      <c r="J55" t="s">
        <v>331</v>
      </c>
      <c r="K55" t="s">
        <v>23</v>
      </c>
      <c r="L55" t="s">
        <v>24</v>
      </c>
      <c r="M55" t="s">
        <v>3050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3050</v>
      </c>
    </row>
    <row r="56" spans="1:20" x14ac:dyDescent="0.25">
      <c r="A56" t="s">
        <v>139</v>
      </c>
      <c r="B56" t="s">
        <v>112</v>
      </c>
      <c r="C56">
        <v>83.333333333333329</v>
      </c>
      <c r="D56">
        <v>3</v>
      </c>
      <c r="E56" t="s">
        <v>3057</v>
      </c>
      <c r="F56">
        <v>401</v>
      </c>
      <c r="G56">
        <v>0</v>
      </c>
      <c r="H56" t="s">
        <v>631</v>
      </c>
      <c r="I56" t="s">
        <v>3058</v>
      </c>
      <c r="J56" t="s">
        <v>335</v>
      </c>
      <c r="K56" t="s">
        <v>23</v>
      </c>
      <c r="L56" t="s">
        <v>24</v>
      </c>
      <c r="M56" t="s">
        <v>3059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3059</v>
      </c>
    </row>
    <row r="57" spans="1:20" x14ac:dyDescent="0.25">
      <c r="A57" t="s">
        <v>186</v>
      </c>
      <c r="B57" t="s">
        <v>187</v>
      </c>
      <c r="C57">
        <v>65</v>
      </c>
      <c r="D57">
        <v>4</v>
      </c>
      <c r="E57" t="s">
        <v>3057</v>
      </c>
      <c r="F57">
        <v>401</v>
      </c>
      <c r="G57">
        <v>0</v>
      </c>
      <c r="H57" t="s">
        <v>631</v>
      </c>
      <c r="I57" t="s">
        <v>3058</v>
      </c>
      <c r="J57" t="s">
        <v>335</v>
      </c>
      <c r="K57" t="s">
        <v>23</v>
      </c>
      <c r="L57" t="s">
        <v>24</v>
      </c>
      <c r="M57" t="s">
        <v>3059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3059</v>
      </c>
    </row>
    <row r="58" spans="1:20" x14ac:dyDescent="0.25">
      <c r="A58" t="s">
        <v>186</v>
      </c>
      <c r="B58" t="s">
        <v>187</v>
      </c>
      <c r="C58">
        <v>65</v>
      </c>
      <c r="D58">
        <v>6</v>
      </c>
      <c r="E58" t="s">
        <v>3060</v>
      </c>
      <c r="F58">
        <v>234</v>
      </c>
      <c r="G58">
        <v>0</v>
      </c>
      <c r="H58" t="s">
        <v>631</v>
      </c>
      <c r="I58" t="s">
        <v>1285</v>
      </c>
      <c r="J58" t="s">
        <v>306</v>
      </c>
      <c r="K58" t="s">
        <v>23</v>
      </c>
      <c r="L58" t="s">
        <v>24</v>
      </c>
      <c r="M58" t="s">
        <v>3061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3062</v>
      </c>
    </row>
    <row r="59" spans="1:20" x14ac:dyDescent="0.25">
      <c r="A59" t="s">
        <v>115</v>
      </c>
      <c r="B59" t="s">
        <v>339</v>
      </c>
      <c r="C59">
        <v>41.52</v>
      </c>
      <c r="D59">
        <v>1</v>
      </c>
      <c r="E59" t="s">
        <v>3063</v>
      </c>
      <c r="F59">
        <v>76.400000000000006</v>
      </c>
      <c r="G59">
        <v>34.880000000000003</v>
      </c>
      <c r="H59" t="s">
        <v>647</v>
      </c>
      <c r="I59" t="s">
        <v>3064</v>
      </c>
      <c r="J59" t="s">
        <v>3065</v>
      </c>
      <c r="K59" t="s">
        <v>3066</v>
      </c>
      <c r="L59" t="s">
        <v>3067</v>
      </c>
      <c r="M59" t="s">
        <v>3068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23</v>
      </c>
      <c r="T59" t="s">
        <v>3068</v>
      </c>
    </row>
    <row r="60" spans="1:20" x14ac:dyDescent="0.25">
      <c r="A60" t="s">
        <v>115</v>
      </c>
      <c r="B60" t="s">
        <v>339</v>
      </c>
      <c r="C60">
        <v>41.52</v>
      </c>
      <c r="D60">
        <v>1</v>
      </c>
      <c r="E60" t="s">
        <v>3069</v>
      </c>
      <c r="F60">
        <v>76.400000000000006</v>
      </c>
      <c r="G60">
        <v>34.880000000000003</v>
      </c>
      <c r="H60" t="s">
        <v>729</v>
      </c>
      <c r="I60" t="s">
        <v>3064</v>
      </c>
      <c r="J60" t="s">
        <v>3065</v>
      </c>
      <c r="K60" t="s">
        <v>3066</v>
      </c>
      <c r="L60" t="s">
        <v>3067</v>
      </c>
      <c r="M60" t="s">
        <v>3068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3068</v>
      </c>
    </row>
    <row r="61" spans="1:20" x14ac:dyDescent="0.25">
      <c r="A61" t="s">
        <v>42</v>
      </c>
      <c r="B61" t="s">
        <v>43</v>
      </c>
      <c r="C61">
        <v>66.666666666666671</v>
      </c>
      <c r="D61">
        <v>3</v>
      </c>
      <c r="E61" t="s">
        <v>3070</v>
      </c>
      <c r="F61">
        <v>353.11</v>
      </c>
      <c r="G61">
        <v>24</v>
      </c>
      <c r="H61" t="s">
        <v>47</v>
      </c>
      <c r="I61" t="s">
        <v>3071</v>
      </c>
      <c r="J61" t="s">
        <v>3072</v>
      </c>
      <c r="K61" t="s">
        <v>2676</v>
      </c>
      <c r="L61" t="s">
        <v>3073</v>
      </c>
      <c r="M61" t="s">
        <v>3074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23</v>
      </c>
      <c r="T61" t="s">
        <v>3074</v>
      </c>
    </row>
    <row r="62" spans="1:20" x14ac:dyDescent="0.25">
      <c r="A62" t="s">
        <v>44</v>
      </c>
      <c r="B62" t="s">
        <v>45</v>
      </c>
      <c r="C62">
        <v>66.666666666666671</v>
      </c>
      <c r="D62">
        <v>3</v>
      </c>
      <c r="E62" t="s">
        <v>3070</v>
      </c>
      <c r="F62">
        <v>353.11</v>
      </c>
      <c r="G62">
        <v>24</v>
      </c>
      <c r="H62" t="s">
        <v>47</v>
      </c>
      <c r="I62" t="s">
        <v>3071</v>
      </c>
      <c r="J62" t="s">
        <v>3072</v>
      </c>
      <c r="K62" t="s">
        <v>2676</v>
      </c>
      <c r="L62" t="s">
        <v>3073</v>
      </c>
      <c r="M62" t="s">
        <v>3074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3074</v>
      </c>
    </row>
    <row r="63" spans="1:20" x14ac:dyDescent="0.25">
      <c r="A63" t="s">
        <v>30</v>
      </c>
      <c r="B63" t="s">
        <v>31</v>
      </c>
      <c r="C63">
        <v>60</v>
      </c>
      <c r="D63">
        <v>3</v>
      </c>
      <c r="E63" t="s">
        <v>3070</v>
      </c>
      <c r="F63">
        <v>353.11</v>
      </c>
      <c r="G63">
        <v>24</v>
      </c>
      <c r="H63" t="s">
        <v>47</v>
      </c>
      <c r="I63" t="s">
        <v>3071</v>
      </c>
      <c r="J63" t="s">
        <v>3072</v>
      </c>
      <c r="K63" t="s">
        <v>2676</v>
      </c>
      <c r="L63" t="s">
        <v>3073</v>
      </c>
      <c r="M63" t="s">
        <v>3074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3074</v>
      </c>
    </row>
    <row r="64" spans="1:20" x14ac:dyDescent="0.25">
      <c r="A64" t="s">
        <v>30</v>
      </c>
      <c r="B64" t="s">
        <v>31</v>
      </c>
      <c r="C64">
        <v>60</v>
      </c>
      <c r="D64">
        <v>3</v>
      </c>
      <c r="E64" t="s">
        <v>3070</v>
      </c>
      <c r="F64">
        <v>353.11</v>
      </c>
      <c r="G64">
        <v>24</v>
      </c>
      <c r="H64" t="s">
        <v>47</v>
      </c>
      <c r="I64" t="s">
        <v>3071</v>
      </c>
      <c r="J64" t="s">
        <v>3072</v>
      </c>
      <c r="K64" t="s">
        <v>2676</v>
      </c>
      <c r="L64" t="s">
        <v>3073</v>
      </c>
      <c r="M64" t="s">
        <v>3074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3074</v>
      </c>
    </row>
    <row r="65" spans="1:20" x14ac:dyDescent="0.25">
      <c r="A65" t="s">
        <v>36</v>
      </c>
      <c r="B65" t="s">
        <v>37</v>
      </c>
      <c r="C65">
        <v>54.5</v>
      </c>
      <c r="D65">
        <v>2</v>
      </c>
      <c r="E65" t="s">
        <v>3075</v>
      </c>
      <c r="F65">
        <v>1409</v>
      </c>
      <c r="G65">
        <v>134</v>
      </c>
      <c r="H65" t="s">
        <v>47</v>
      </c>
      <c r="I65" t="s">
        <v>3076</v>
      </c>
      <c r="J65" t="s">
        <v>3077</v>
      </c>
      <c r="K65" t="s">
        <v>3078</v>
      </c>
      <c r="L65" t="s">
        <v>3079</v>
      </c>
      <c r="M65" t="s">
        <v>3080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3080</v>
      </c>
    </row>
    <row r="66" spans="1:20" x14ac:dyDescent="0.25">
      <c r="A66" t="s">
        <v>46</v>
      </c>
      <c r="B66" t="s">
        <v>56</v>
      </c>
      <c r="C66">
        <v>69.900000000000006</v>
      </c>
      <c r="D66">
        <v>10</v>
      </c>
      <c r="E66" t="s">
        <v>3075</v>
      </c>
      <c r="F66">
        <v>1409</v>
      </c>
      <c r="G66">
        <v>134</v>
      </c>
      <c r="H66" t="s">
        <v>47</v>
      </c>
      <c r="I66" t="s">
        <v>3076</v>
      </c>
      <c r="J66" t="s">
        <v>3077</v>
      </c>
      <c r="K66" t="s">
        <v>3078</v>
      </c>
      <c r="L66" t="s">
        <v>3079</v>
      </c>
      <c r="M66" t="s">
        <v>3080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3080</v>
      </c>
    </row>
    <row r="67" spans="1:20" x14ac:dyDescent="0.25">
      <c r="A67" t="s">
        <v>46</v>
      </c>
      <c r="B67" t="s">
        <v>56</v>
      </c>
      <c r="C67">
        <v>69.900000000000006</v>
      </c>
      <c r="D67">
        <v>10</v>
      </c>
      <c r="E67" t="s">
        <v>3075</v>
      </c>
      <c r="F67">
        <v>1409</v>
      </c>
      <c r="G67">
        <v>134</v>
      </c>
      <c r="H67" t="s">
        <v>47</v>
      </c>
      <c r="I67" t="s">
        <v>3076</v>
      </c>
      <c r="J67" t="s">
        <v>3077</v>
      </c>
      <c r="K67" t="s">
        <v>3078</v>
      </c>
      <c r="L67" t="s">
        <v>3079</v>
      </c>
      <c r="M67" t="s">
        <v>3080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23</v>
      </c>
      <c r="T67" t="s">
        <v>3080</v>
      </c>
    </row>
    <row r="68" spans="1:20" x14ac:dyDescent="0.25">
      <c r="A68" t="s">
        <v>115</v>
      </c>
      <c r="B68" t="s">
        <v>116</v>
      </c>
      <c r="C68">
        <v>27.5</v>
      </c>
      <c r="D68">
        <v>4</v>
      </c>
      <c r="E68" t="s">
        <v>3081</v>
      </c>
      <c r="F68">
        <v>136.12</v>
      </c>
      <c r="G68">
        <v>41</v>
      </c>
      <c r="H68" t="s">
        <v>47</v>
      </c>
      <c r="I68" t="s">
        <v>3082</v>
      </c>
      <c r="J68" t="s">
        <v>3083</v>
      </c>
      <c r="K68" t="s">
        <v>3084</v>
      </c>
      <c r="L68" t="s">
        <v>3085</v>
      </c>
      <c r="M68" t="s">
        <v>3086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23</v>
      </c>
      <c r="T68" t="s">
        <v>3086</v>
      </c>
    </row>
    <row r="69" spans="1:20" x14ac:dyDescent="0.25">
      <c r="A69" t="s">
        <v>110</v>
      </c>
      <c r="B69" t="s">
        <v>146</v>
      </c>
      <c r="C69">
        <v>100</v>
      </c>
      <c r="D69">
        <v>1</v>
      </c>
      <c r="E69" t="s">
        <v>3087</v>
      </c>
      <c r="F69">
        <v>449</v>
      </c>
      <c r="G69">
        <v>0</v>
      </c>
      <c r="H69" t="s">
        <v>47</v>
      </c>
      <c r="I69" t="s">
        <v>3088</v>
      </c>
      <c r="J69" t="s">
        <v>3089</v>
      </c>
      <c r="K69" t="s">
        <v>3090</v>
      </c>
      <c r="L69" t="s">
        <v>3091</v>
      </c>
      <c r="M69" t="s">
        <v>3092</v>
      </c>
      <c r="N69" t="s">
        <v>711</v>
      </c>
      <c r="O69" t="s">
        <v>634</v>
      </c>
      <c r="P69" t="s">
        <v>635</v>
      </c>
      <c r="Q69" t="s">
        <v>636</v>
      </c>
      <c r="R69" t="s">
        <v>24</v>
      </c>
      <c r="S69" t="s">
        <v>23</v>
      </c>
      <c r="T69" t="s">
        <v>3093</v>
      </c>
    </row>
    <row r="70" spans="1:20" x14ac:dyDescent="0.25">
      <c r="A70" t="s">
        <v>46</v>
      </c>
      <c r="B70" t="s">
        <v>56</v>
      </c>
      <c r="C70">
        <v>100</v>
      </c>
      <c r="D70">
        <v>1</v>
      </c>
      <c r="E70" t="s">
        <v>3087</v>
      </c>
      <c r="F70">
        <v>449</v>
      </c>
      <c r="G70">
        <v>0</v>
      </c>
      <c r="H70" t="s">
        <v>47</v>
      </c>
      <c r="I70" t="s">
        <v>3088</v>
      </c>
      <c r="J70" t="s">
        <v>3089</v>
      </c>
      <c r="K70" t="s">
        <v>3090</v>
      </c>
      <c r="L70" t="s">
        <v>3091</v>
      </c>
      <c r="M70" t="s">
        <v>3092</v>
      </c>
      <c r="N70" t="s">
        <v>711</v>
      </c>
      <c r="O70" t="s">
        <v>634</v>
      </c>
      <c r="P70" t="s">
        <v>635</v>
      </c>
      <c r="Q70" t="s">
        <v>636</v>
      </c>
      <c r="R70" t="s">
        <v>24</v>
      </c>
      <c r="S70" t="s">
        <v>23</v>
      </c>
      <c r="T70" t="s">
        <v>3093</v>
      </c>
    </row>
    <row r="71" spans="1:20" x14ac:dyDescent="0.25">
      <c r="A71" t="s">
        <v>139</v>
      </c>
      <c r="B71" t="s">
        <v>112</v>
      </c>
      <c r="C71">
        <v>100</v>
      </c>
      <c r="D71">
        <v>1</v>
      </c>
      <c r="E71" t="s">
        <v>3087</v>
      </c>
      <c r="F71">
        <v>449</v>
      </c>
      <c r="G71">
        <v>0</v>
      </c>
      <c r="H71" t="s">
        <v>47</v>
      </c>
      <c r="I71" t="s">
        <v>3088</v>
      </c>
      <c r="J71" t="s">
        <v>3089</v>
      </c>
      <c r="K71" t="s">
        <v>3090</v>
      </c>
      <c r="L71" t="s">
        <v>3091</v>
      </c>
      <c r="M71" t="s">
        <v>3092</v>
      </c>
      <c r="N71" t="s">
        <v>711</v>
      </c>
      <c r="O71" t="s">
        <v>634</v>
      </c>
      <c r="P71" t="s">
        <v>635</v>
      </c>
      <c r="Q71" t="s">
        <v>636</v>
      </c>
      <c r="R71" t="s">
        <v>24</v>
      </c>
      <c r="S71" t="s">
        <v>23</v>
      </c>
      <c r="T71" t="s">
        <v>3093</v>
      </c>
    </row>
    <row r="72" spans="1:20" x14ac:dyDescent="0.25">
      <c r="A72" t="s">
        <v>36</v>
      </c>
      <c r="B72" t="s">
        <v>37</v>
      </c>
      <c r="C72">
        <v>65</v>
      </c>
      <c r="D72">
        <v>1</v>
      </c>
      <c r="E72" t="s">
        <v>3087</v>
      </c>
      <c r="F72">
        <v>449</v>
      </c>
      <c r="G72">
        <v>0</v>
      </c>
      <c r="H72" t="s">
        <v>47</v>
      </c>
      <c r="I72" t="s">
        <v>3088</v>
      </c>
      <c r="J72" t="s">
        <v>3089</v>
      </c>
      <c r="K72" t="s">
        <v>3090</v>
      </c>
      <c r="L72" t="s">
        <v>3091</v>
      </c>
      <c r="M72" t="s">
        <v>3092</v>
      </c>
      <c r="N72" t="s">
        <v>711</v>
      </c>
      <c r="O72" t="s">
        <v>634</v>
      </c>
      <c r="P72" t="s">
        <v>635</v>
      </c>
      <c r="Q72" t="s">
        <v>636</v>
      </c>
      <c r="R72" t="s">
        <v>24</v>
      </c>
      <c r="S72" t="s">
        <v>23</v>
      </c>
      <c r="T72" t="s">
        <v>3093</v>
      </c>
    </row>
    <row r="73" spans="1:20" x14ac:dyDescent="0.25">
      <c r="A73" t="s">
        <v>152</v>
      </c>
      <c r="B73" t="s">
        <v>153</v>
      </c>
      <c r="C73">
        <v>65</v>
      </c>
      <c r="D73">
        <v>1</v>
      </c>
      <c r="E73" t="s">
        <v>3087</v>
      </c>
      <c r="F73">
        <v>449</v>
      </c>
      <c r="G73">
        <v>0</v>
      </c>
      <c r="H73" t="s">
        <v>47</v>
      </c>
      <c r="I73" t="s">
        <v>3088</v>
      </c>
      <c r="J73" t="s">
        <v>3089</v>
      </c>
      <c r="K73" t="s">
        <v>3090</v>
      </c>
      <c r="L73" t="s">
        <v>3091</v>
      </c>
      <c r="M73" t="s">
        <v>3092</v>
      </c>
      <c r="N73" t="s">
        <v>711</v>
      </c>
      <c r="O73" t="s">
        <v>634</v>
      </c>
      <c r="P73" t="s">
        <v>635</v>
      </c>
      <c r="Q73" t="s">
        <v>636</v>
      </c>
      <c r="R73" t="s">
        <v>24</v>
      </c>
      <c r="S73" t="s">
        <v>23</v>
      </c>
      <c r="T73" t="s">
        <v>3093</v>
      </c>
    </row>
    <row r="74" spans="1:20" x14ac:dyDescent="0.25">
      <c r="A74" t="s">
        <v>38</v>
      </c>
      <c r="B74" t="s">
        <v>39</v>
      </c>
      <c r="C74">
        <v>65</v>
      </c>
      <c r="D74">
        <v>2</v>
      </c>
      <c r="E74" t="s">
        <v>3087</v>
      </c>
      <c r="F74">
        <v>449</v>
      </c>
      <c r="G74">
        <v>0</v>
      </c>
      <c r="H74" t="s">
        <v>47</v>
      </c>
      <c r="I74" t="s">
        <v>3088</v>
      </c>
      <c r="J74" t="s">
        <v>3089</v>
      </c>
      <c r="K74" t="s">
        <v>3090</v>
      </c>
      <c r="L74" t="s">
        <v>3091</v>
      </c>
      <c r="M74" t="s">
        <v>3092</v>
      </c>
      <c r="N74" t="s">
        <v>711</v>
      </c>
      <c r="O74" t="s">
        <v>634</v>
      </c>
      <c r="P74" t="s">
        <v>635</v>
      </c>
      <c r="Q74" t="s">
        <v>636</v>
      </c>
      <c r="R74" t="s">
        <v>24</v>
      </c>
      <c r="S74" t="s">
        <v>23</v>
      </c>
      <c r="T74" t="s">
        <v>3093</v>
      </c>
    </row>
    <row r="75" spans="1:20" x14ac:dyDescent="0.25">
      <c r="A75" t="s">
        <v>46</v>
      </c>
      <c r="B75" t="s">
        <v>56</v>
      </c>
      <c r="C75">
        <v>150</v>
      </c>
      <c r="D75">
        <v>1</v>
      </c>
      <c r="E75" t="s">
        <v>3094</v>
      </c>
      <c r="F75">
        <v>150</v>
      </c>
      <c r="G75">
        <v>0</v>
      </c>
      <c r="H75" t="s">
        <v>47</v>
      </c>
      <c r="I75" t="s">
        <v>3095</v>
      </c>
      <c r="J75" t="s">
        <v>3096</v>
      </c>
      <c r="K75" t="s">
        <v>3097</v>
      </c>
      <c r="L75" t="s">
        <v>3098</v>
      </c>
      <c r="M75" t="s">
        <v>3099</v>
      </c>
      <c r="N75" t="s">
        <v>711</v>
      </c>
      <c r="O75" t="s">
        <v>1298</v>
      </c>
      <c r="P75" t="s">
        <v>635</v>
      </c>
      <c r="Q75" t="s">
        <v>636</v>
      </c>
      <c r="R75" t="s">
        <v>2519</v>
      </c>
      <c r="S75" t="s">
        <v>23</v>
      </c>
      <c r="T75" t="s">
        <v>3100</v>
      </c>
    </row>
    <row r="76" spans="1:20" x14ac:dyDescent="0.25">
      <c r="A76" t="s">
        <v>150</v>
      </c>
      <c r="B76" t="s">
        <v>151</v>
      </c>
      <c r="C76">
        <v>65</v>
      </c>
      <c r="D76">
        <v>1</v>
      </c>
      <c r="E76" t="s">
        <v>3101</v>
      </c>
      <c r="F76">
        <v>199</v>
      </c>
      <c r="G76">
        <v>0</v>
      </c>
      <c r="H76" t="s">
        <v>47</v>
      </c>
      <c r="I76" t="s">
        <v>3102</v>
      </c>
      <c r="J76" t="s">
        <v>3103</v>
      </c>
      <c r="K76" t="s">
        <v>2304</v>
      </c>
      <c r="L76" t="s">
        <v>3104</v>
      </c>
      <c r="M76" t="s">
        <v>3105</v>
      </c>
      <c r="N76" t="s">
        <v>711</v>
      </c>
      <c r="O76" t="s">
        <v>1298</v>
      </c>
      <c r="P76" t="s">
        <v>1763</v>
      </c>
      <c r="Q76" t="s">
        <v>636</v>
      </c>
      <c r="R76" t="s">
        <v>24</v>
      </c>
      <c r="S76" t="s">
        <v>23</v>
      </c>
      <c r="T76" t="s">
        <v>3106</v>
      </c>
    </row>
    <row r="77" spans="1:20" x14ac:dyDescent="0.25">
      <c r="A77" t="s">
        <v>36</v>
      </c>
      <c r="B77" t="s">
        <v>37</v>
      </c>
      <c r="C77">
        <v>65</v>
      </c>
      <c r="D77">
        <v>1</v>
      </c>
      <c r="E77" t="s">
        <v>3101</v>
      </c>
      <c r="F77">
        <v>199</v>
      </c>
      <c r="G77">
        <v>0</v>
      </c>
      <c r="H77" t="s">
        <v>47</v>
      </c>
      <c r="I77" t="s">
        <v>3102</v>
      </c>
      <c r="J77" t="s">
        <v>3103</v>
      </c>
      <c r="K77" t="s">
        <v>2304</v>
      </c>
      <c r="L77" t="s">
        <v>3104</v>
      </c>
      <c r="M77" t="s">
        <v>3105</v>
      </c>
      <c r="N77" t="s">
        <v>711</v>
      </c>
      <c r="O77" t="s">
        <v>1298</v>
      </c>
      <c r="P77" t="s">
        <v>1763</v>
      </c>
      <c r="Q77" t="s">
        <v>636</v>
      </c>
      <c r="R77" t="s">
        <v>24</v>
      </c>
      <c r="S77" t="s">
        <v>23</v>
      </c>
      <c r="T77" t="s">
        <v>3106</v>
      </c>
    </row>
    <row r="78" spans="1:20" x14ac:dyDescent="0.25">
      <c r="A78" t="s">
        <v>38</v>
      </c>
      <c r="B78" t="s">
        <v>39</v>
      </c>
      <c r="C78">
        <v>65</v>
      </c>
      <c r="D78">
        <v>2</v>
      </c>
      <c r="E78" t="s">
        <v>3101</v>
      </c>
      <c r="F78">
        <v>199</v>
      </c>
      <c r="G78">
        <v>0</v>
      </c>
      <c r="H78" t="s">
        <v>47</v>
      </c>
      <c r="I78" t="s">
        <v>3102</v>
      </c>
      <c r="J78" t="s">
        <v>3103</v>
      </c>
      <c r="K78" t="s">
        <v>2304</v>
      </c>
      <c r="L78" t="s">
        <v>3104</v>
      </c>
      <c r="M78" t="s">
        <v>3105</v>
      </c>
      <c r="N78" t="s">
        <v>711</v>
      </c>
      <c r="O78" t="s">
        <v>1298</v>
      </c>
      <c r="P78" t="s">
        <v>1763</v>
      </c>
      <c r="Q78" t="s">
        <v>636</v>
      </c>
      <c r="R78" t="s">
        <v>24</v>
      </c>
      <c r="S78" t="s">
        <v>23</v>
      </c>
      <c r="T78" t="s">
        <v>3106</v>
      </c>
    </row>
    <row r="79" spans="1:20" x14ac:dyDescent="0.25">
      <c r="A79" t="s">
        <v>42</v>
      </c>
      <c r="B79" t="s">
        <v>43</v>
      </c>
      <c r="C79">
        <v>66.666666666666671</v>
      </c>
      <c r="D79">
        <v>3</v>
      </c>
      <c r="E79" t="s">
        <v>3107</v>
      </c>
      <c r="F79">
        <v>225</v>
      </c>
      <c r="G79">
        <v>15</v>
      </c>
      <c r="H79" t="s">
        <v>22</v>
      </c>
      <c r="I79" t="s">
        <v>3108</v>
      </c>
      <c r="J79" t="s">
        <v>3109</v>
      </c>
      <c r="K79" t="s">
        <v>23</v>
      </c>
      <c r="L79" t="s">
        <v>24</v>
      </c>
      <c r="M79" t="s">
        <v>3110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23</v>
      </c>
      <c r="T79" t="s">
        <v>3110</v>
      </c>
    </row>
    <row r="80" spans="1:20" x14ac:dyDescent="0.25">
      <c r="A80" t="s">
        <v>30</v>
      </c>
      <c r="B80" t="s">
        <v>31</v>
      </c>
      <c r="C80">
        <v>60</v>
      </c>
      <c r="D80">
        <v>3</v>
      </c>
      <c r="E80" t="s">
        <v>3107</v>
      </c>
      <c r="F80">
        <v>225</v>
      </c>
      <c r="G80">
        <v>15</v>
      </c>
      <c r="H80" t="s">
        <v>22</v>
      </c>
      <c r="I80" t="s">
        <v>3108</v>
      </c>
      <c r="J80" t="s">
        <v>3109</v>
      </c>
      <c r="K80" t="s">
        <v>23</v>
      </c>
      <c r="L80" t="s">
        <v>24</v>
      </c>
      <c r="M80" t="s">
        <v>3110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3110</v>
      </c>
    </row>
    <row r="81" spans="1:20" x14ac:dyDescent="0.25">
      <c r="A81" t="s">
        <v>280</v>
      </c>
      <c r="B81" t="s">
        <v>286</v>
      </c>
      <c r="C81">
        <v>139</v>
      </c>
      <c r="D81">
        <v>2</v>
      </c>
      <c r="E81" t="s">
        <v>3111</v>
      </c>
      <c r="F81">
        <v>398</v>
      </c>
      <c r="G81">
        <v>0</v>
      </c>
      <c r="H81" t="s">
        <v>47</v>
      </c>
      <c r="I81" t="s">
        <v>3112</v>
      </c>
      <c r="J81" t="s">
        <v>3113</v>
      </c>
      <c r="K81" t="s">
        <v>1115</v>
      </c>
      <c r="L81" t="s">
        <v>3114</v>
      </c>
      <c r="M81" t="s">
        <v>3115</v>
      </c>
      <c r="N81" t="s">
        <v>711</v>
      </c>
      <c r="O81" t="s">
        <v>1298</v>
      </c>
      <c r="P81" t="s">
        <v>635</v>
      </c>
      <c r="Q81" t="s">
        <v>636</v>
      </c>
      <c r="R81" t="s">
        <v>24</v>
      </c>
      <c r="S81" t="s">
        <v>23</v>
      </c>
      <c r="T81" t="s">
        <v>3116</v>
      </c>
    </row>
    <row r="82" spans="1:20" x14ac:dyDescent="0.25">
      <c r="A82" t="s">
        <v>279</v>
      </c>
      <c r="B82" t="s">
        <v>285</v>
      </c>
      <c r="C82">
        <v>139</v>
      </c>
      <c r="D82">
        <v>2</v>
      </c>
      <c r="E82" t="s">
        <v>3111</v>
      </c>
      <c r="F82">
        <v>398</v>
      </c>
      <c r="G82">
        <v>0</v>
      </c>
      <c r="H82" t="s">
        <v>47</v>
      </c>
      <c r="I82" t="s">
        <v>3112</v>
      </c>
      <c r="J82" t="s">
        <v>3113</v>
      </c>
      <c r="K82" t="s">
        <v>1115</v>
      </c>
      <c r="L82" t="s">
        <v>3114</v>
      </c>
      <c r="M82" t="s">
        <v>3115</v>
      </c>
      <c r="N82" t="s">
        <v>711</v>
      </c>
      <c r="O82" t="s">
        <v>1298</v>
      </c>
      <c r="P82" t="s">
        <v>635</v>
      </c>
      <c r="Q82" t="s">
        <v>636</v>
      </c>
      <c r="R82" t="s">
        <v>24</v>
      </c>
      <c r="S82" t="s">
        <v>23</v>
      </c>
      <c r="T82" t="s">
        <v>3116</v>
      </c>
    </row>
    <row r="83" spans="1:20" x14ac:dyDescent="0.25">
      <c r="A83" t="s">
        <v>139</v>
      </c>
      <c r="B83" t="s">
        <v>3117</v>
      </c>
      <c r="C83">
        <v>66.75</v>
      </c>
      <c r="D83">
        <v>1</v>
      </c>
      <c r="E83" t="s">
        <v>3118</v>
      </c>
      <c r="F83">
        <v>73.75</v>
      </c>
      <c r="G83">
        <v>7</v>
      </c>
      <c r="H83" t="s">
        <v>384</v>
      </c>
      <c r="I83" t="s">
        <v>3119</v>
      </c>
      <c r="J83" t="s">
        <v>3120</v>
      </c>
      <c r="K83" t="s">
        <v>1649</v>
      </c>
      <c r="L83" t="s">
        <v>3121</v>
      </c>
      <c r="M83" t="s">
        <v>3116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23</v>
      </c>
      <c r="T83" t="s">
        <v>3122</v>
      </c>
    </row>
    <row r="84" spans="1:20" x14ac:dyDescent="0.25">
      <c r="A84" t="s">
        <v>709</v>
      </c>
      <c r="B84" t="s">
        <v>710</v>
      </c>
      <c r="C84">
        <v>0</v>
      </c>
      <c r="D84">
        <v>1</v>
      </c>
      <c r="E84" t="s">
        <v>3123</v>
      </c>
      <c r="F84">
        <v>116</v>
      </c>
      <c r="G84">
        <v>16</v>
      </c>
      <c r="H84" t="s">
        <v>631</v>
      </c>
      <c r="I84" t="s">
        <v>3124</v>
      </c>
      <c r="J84" t="s">
        <v>346</v>
      </c>
      <c r="K84" t="s">
        <v>23</v>
      </c>
      <c r="L84" t="s">
        <v>24</v>
      </c>
      <c r="M84" t="s">
        <v>3122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3122</v>
      </c>
    </row>
    <row r="85" spans="1:20" x14ac:dyDescent="0.25">
      <c r="A85" t="s">
        <v>46</v>
      </c>
      <c r="B85" t="s">
        <v>56</v>
      </c>
      <c r="C85">
        <v>120</v>
      </c>
      <c r="D85">
        <v>1</v>
      </c>
      <c r="E85" t="s">
        <v>3123</v>
      </c>
      <c r="F85">
        <v>116</v>
      </c>
      <c r="G85">
        <v>16</v>
      </c>
      <c r="H85" t="s">
        <v>631</v>
      </c>
      <c r="I85" t="s">
        <v>3124</v>
      </c>
      <c r="J85" t="s">
        <v>346</v>
      </c>
      <c r="K85" t="s">
        <v>23</v>
      </c>
      <c r="L85" t="s">
        <v>24</v>
      </c>
      <c r="M85" t="s">
        <v>3122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3122</v>
      </c>
    </row>
    <row r="86" spans="1:20" x14ac:dyDescent="0.25">
      <c r="A86" t="s">
        <v>139</v>
      </c>
      <c r="B86" t="s">
        <v>112</v>
      </c>
      <c r="C86">
        <v>66</v>
      </c>
      <c r="D86">
        <v>1</v>
      </c>
      <c r="E86" t="s">
        <v>3125</v>
      </c>
      <c r="F86">
        <v>236.55</v>
      </c>
      <c r="G86">
        <v>0</v>
      </c>
      <c r="H86" t="s">
        <v>384</v>
      </c>
      <c r="I86" t="s">
        <v>3126</v>
      </c>
      <c r="J86" t="s">
        <v>3127</v>
      </c>
      <c r="K86" t="s">
        <v>3128</v>
      </c>
      <c r="L86" t="s">
        <v>3129</v>
      </c>
      <c r="M86" t="s">
        <v>3130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3131</v>
      </c>
      <c r="T86" t="s">
        <v>3132</v>
      </c>
    </row>
    <row r="87" spans="1:20" x14ac:dyDescent="0.25">
      <c r="A87" t="s">
        <v>110</v>
      </c>
      <c r="B87" t="s">
        <v>640</v>
      </c>
      <c r="C87">
        <v>66</v>
      </c>
      <c r="D87">
        <v>1</v>
      </c>
      <c r="E87" t="s">
        <v>3125</v>
      </c>
      <c r="F87">
        <v>236.55</v>
      </c>
      <c r="G87">
        <v>0</v>
      </c>
      <c r="H87" t="s">
        <v>384</v>
      </c>
      <c r="I87" t="s">
        <v>3126</v>
      </c>
      <c r="J87" t="s">
        <v>3127</v>
      </c>
      <c r="K87" t="s">
        <v>3128</v>
      </c>
      <c r="L87" t="s">
        <v>3129</v>
      </c>
      <c r="M87" t="s">
        <v>3130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3131</v>
      </c>
      <c r="T87" t="s">
        <v>3132</v>
      </c>
    </row>
    <row r="88" spans="1:20" x14ac:dyDescent="0.25">
      <c r="A88" t="s">
        <v>46</v>
      </c>
      <c r="B88" t="s">
        <v>56</v>
      </c>
      <c r="C88">
        <v>67</v>
      </c>
      <c r="D88">
        <v>1</v>
      </c>
      <c r="E88" t="s">
        <v>3125</v>
      </c>
      <c r="F88">
        <v>236.55</v>
      </c>
      <c r="G88">
        <v>0</v>
      </c>
      <c r="H88" t="s">
        <v>384</v>
      </c>
      <c r="I88" t="s">
        <v>3126</v>
      </c>
      <c r="J88" t="s">
        <v>3127</v>
      </c>
      <c r="K88" t="s">
        <v>3128</v>
      </c>
      <c r="L88" t="s">
        <v>3129</v>
      </c>
      <c r="M88" t="s">
        <v>3130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3131</v>
      </c>
      <c r="T88" t="s">
        <v>3130</v>
      </c>
    </row>
    <row r="89" spans="1:20" x14ac:dyDescent="0.25">
      <c r="A89" t="s">
        <v>139</v>
      </c>
      <c r="B89" t="s">
        <v>112</v>
      </c>
      <c r="C89">
        <v>66</v>
      </c>
      <c r="D89">
        <v>2</v>
      </c>
      <c r="E89" t="s">
        <v>3133</v>
      </c>
      <c r="F89">
        <v>432</v>
      </c>
      <c r="G89">
        <v>0</v>
      </c>
      <c r="H89" t="s">
        <v>631</v>
      </c>
      <c r="I89" t="s">
        <v>693</v>
      </c>
      <c r="J89" t="s">
        <v>346</v>
      </c>
      <c r="K89" t="s">
        <v>23</v>
      </c>
      <c r="L89" t="s">
        <v>24</v>
      </c>
      <c r="M89" t="s">
        <v>3134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3135</v>
      </c>
      <c r="T89" t="s">
        <v>3134</v>
      </c>
    </row>
    <row r="90" spans="1:20" x14ac:dyDescent="0.25">
      <c r="A90" t="s">
        <v>110</v>
      </c>
      <c r="B90" t="s">
        <v>640</v>
      </c>
      <c r="C90">
        <v>66</v>
      </c>
      <c r="D90">
        <v>2</v>
      </c>
      <c r="E90" t="s">
        <v>3133</v>
      </c>
      <c r="F90">
        <v>432</v>
      </c>
      <c r="G90">
        <v>0</v>
      </c>
      <c r="H90" t="s">
        <v>631</v>
      </c>
      <c r="I90" t="s">
        <v>693</v>
      </c>
      <c r="J90" t="s">
        <v>346</v>
      </c>
      <c r="K90" t="s">
        <v>23</v>
      </c>
      <c r="L90" t="s">
        <v>24</v>
      </c>
      <c r="M90" t="s">
        <v>3134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3135</v>
      </c>
      <c r="T90" t="s">
        <v>3134</v>
      </c>
    </row>
    <row r="91" spans="1:20" x14ac:dyDescent="0.25">
      <c r="A91" t="s">
        <v>46</v>
      </c>
      <c r="B91" t="s">
        <v>56</v>
      </c>
      <c r="C91">
        <v>67</v>
      </c>
      <c r="D91">
        <v>2</v>
      </c>
      <c r="E91" t="s">
        <v>3133</v>
      </c>
      <c r="F91">
        <v>432</v>
      </c>
      <c r="G91">
        <v>0</v>
      </c>
      <c r="H91" t="s">
        <v>631</v>
      </c>
      <c r="I91" t="s">
        <v>693</v>
      </c>
      <c r="J91" t="s">
        <v>346</v>
      </c>
      <c r="K91" t="s">
        <v>23</v>
      </c>
      <c r="L91" t="s">
        <v>24</v>
      </c>
      <c r="M91" t="s">
        <v>3134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3135</v>
      </c>
      <c r="T91" t="s">
        <v>3134</v>
      </c>
    </row>
    <row r="92" spans="1:20" x14ac:dyDescent="0.25">
      <c r="A92" t="s">
        <v>139</v>
      </c>
      <c r="B92" t="s">
        <v>112</v>
      </c>
      <c r="C92">
        <v>66</v>
      </c>
      <c r="D92">
        <v>1</v>
      </c>
      <c r="E92" t="s">
        <v>3136</v>
      </c>
      <c r="F92">
        <v>216</v>
      </c>
      <c r="G92">
        <v>0</v>
      </c>
      <c r="H92" t="s">
        <v>631</v>
      </c>
      <c r="I92" t="s">
        <v>693</v>
      </c>
      <c r="J92" t="s">
        <v>346</v>
      </c>
      <c r="K92" t="s">
        <v>23</v>
      </c>
      <c r="L92" t="s">
        <v>24</v>
      </c>
      <c r="M92" t="s">
        <v>3137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3138</v>
      </c>
      <c r="T92" t="s">
        <v>3137</v>
      </c>
    </row>
    <row r="93" spans="1:20" x14ac:dyDescent="0.25">
      <c r="A93" t="s">
        <v>110</v>
      </c>
      <c r="B93" t="s">
        <v>640</v>
      </c>
      <c r="C93">
        <v>66</v>
      </c>
      <c r="D93">
        <v>1</v>
      </c>
      <c r="E93" t="s">
        <v>3136</v>
      </c>
      <c r="F93">
        <v>216</v>
      </c>
      <c r="G93">
        <v>0</v>
      </c>
      <c r="H93" t="s">
        <v>631</v>
      </c>
      <c r="I93" t="s">
        <v>693</v>
      </c>
      <c r="J93" t="s">
        <v>346</v>
      </c>
      <c r="K93" t="s">
        <v>23</v>
      </c>
      <c r="L93" t="s">
        <v>24</v>
      </c>
      <c r="M93" t="s">
        <v>3137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3138</v>
      </c>
      <c r="T93" t="s">
        <v>3137</v>
      </c>
    </row>
    <row r="94" spans="1:20" x14ac:dyDescent="0.25">
      <c r="A94" t="s">
        <v>46</v>
      </c>
      <c r="B94" t="s">
        <v>56</v>
      </c>
      <c r="C94">
        <v>67</v>
      </c>
      <c r="D94">
        <v>1</v>
      </c>
      <c r="E94" t="s">
        <v>3136</v>
      </c>
      <c r="F94">
        <v>216</v>
      </c>
      <c r="G94">
        <v>0</v>
      </c>
      <c r="H94" t="s">
        <v>631</v>
      </c>
      <c r="I94" t="s">
        <v>693</v>
      </c>
      <c r="J94" t="s">
        <v>346</v>
      </c>
      <c r="K94" t="s">
        <v>23</v>
      </c>
      <c r="L94" t="s">
        <v>24</v>
      </c>
      <c r="M94" t="s">
        <v>3137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3138</v>
      </c>
      <c r="T94" t="s">
        <v>3137</v>
      </c>
    </row>
    <row r="95" spans="1:20" x14ac:dyDescent="0.25">
      <c r="A95" t="s">
        <v>30</v>
      </c>
      <c r="B95" t="s">
        <v>31</v>
      </c>
      <c r="C95">
        <v>60</v>
      </c>
      <c r="D95">
        <v>3</v>
      </c>
      <c r="E95" t="s">
        <v>3139</v>
      </c>
      <c r="F95">
        <v>146</v>
      </c>
      <c r="G95">
        <v>0</v>
      </c>
      <c r="H95" t="s">
        <v>631</v>
      </c>
      <c r="I95" t="s">
        <v>3140</v>
      </c>
      <c r="J95" t="s">
        <v>331</v>
      </c>
      <c r="K95" t="s">
        <v>23</v>
      </c>
      <c r="L95" t="s">
        <v>24</v>
      </c>
      <c r="M95" t="s">
        <v>3141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3142</v>
      </c>
      <c r="T95" t="s">
        <v>3143</v>
      </c>
    </row>
    <row r="96" spans="1:20" x14ac:dyDescent="0.25">
      <c r="A96" t="s">
        <v>115</v>
      </c>
      <c r="B96" t="s">
        <v>116</v>
      </c>
      <c r="C96">
        <v>45</v>
      </c>
      <c r="D96">
        <v>1</v>
      </c>
      <c r="E96" t="s">
        <v>3139</v>
      </c>
      <c r="F96">
        <v>146</v>
      </c>
      <c r="G96">
        <v>0</v>
      </c>
      <c r="H96" t="s">
        <v>631</v>
      </c>
      <c r="I96" t="s">
        <v>3140</v>
      </c>
      <c r="J96" t="s">
        <v>331</v>
      </c>
      <c r="K96" t="s">
        <v>23</v>
      </c>
      <c r="L96" t="s">
        <v>24</v>
      </c>
      <c r="M96" t="s">
        <v>3141</v>
      </c>
      <c r="N96" t="s">
        <v>23</v>
      </c>
      <c r="O96" t="s">
        <v>32</v>
      </c>
      <c r="P96" t="s">
        <v>26</v>
      </c>
      <c r="Q96" t="s">
        <v>33</v>
      </c>
      <c r="R96" t="s">
        <v>24</v>
      </c>
      <c r="S96" t="s">
        <v>3142</v>
      </c>
      <c r="T96" t="s">
        <v>3143</v>
      </c>
    </row>
    <row r="97" spans="1:20" x14ac:dyDescent="0.25">
      <c r="A97" t="s">
        <v>30</v>
      </c>
      <c r="B97" t="s">
        <v>31</v>
      </c>
      <c r="C97">
        <v>60</v>
      </c>
      <c r="D97">
        <v>3</v>
      </c>
      <c r="E97" t="s">
        <v>3144</v>
      </c>
      <c r="F97">
        <v>205</v>
      </c>
      <c r="G97">
        <v>0</v>
      </c>
      <c r="H97" t="s">
        <v>631</v>
      </c>
      <c r="I97" t="s">
        <v>3145</v>
      </c>
      <c r="J97" t="s">
        <v>330</v>
      </c>
      <c r="K97" t="s">
        <v>23</v>
      </c>
      <c r="L97" t="s">
        <v>24</v>
      </c>
      <c r="M97" t="s">
        <v>3146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3147</v>
      </c>
      <c r="T97" t="s">
        <v>3146</v>
      </c>
    </row>
    <row r="98" spans="1:20" x14ac:dyDescent="0.25">
      <c r="A98" t="s">
        <v>709</v>
      </c>
      <c r="B98" t="s">
        <v>710</v>
      </c>
      <c r="C98">
        <v>0</v>
      </c>
      <c r="D98">
        <v>1</v>
      </c>
      <c r="E98" t="s">
        <v>3144</v>
      </c>
      <c r="F98">
        <v>205</v>
      </c>
      <c r="G98">
        <v>0</v>
      </c>
      <c r="H98" t="s">
        <v>631</v>
      </c>
      <c r="I98" t="s">
        <v>3145</v>
      </c>
      <c r="J98" t="s">
        <v>330</v>
      </c>
      <c r="K98" t="s">
        <v>23</v>
      </c>
      <c r="L98" t="s">
        <v>24</v>
      </c>
      <c r="M98" t="s">
        <v>3146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3147</v>
      </c>
      <c r="T98" t="s">
        <v>3146</v>
      </c>
    </row>
    <row r="99" spans="1:20" x14ac:dyDescent="0.25">
      <c r="A99" t="s">
        <v>139</v>
      </c>
      <c r="B99" t="s">
        <v>112</v>
      </c>
      <c r="C99">
        <v>120</v>
      </c>
      <c r="D99">
        <v>1</v>
      </c>
      <c r="E99" t="s">
        <v>3144</v>
      </c>
      <c r="F99">
        <v>205</v>
      </c>
      <c r="G99">
        <v>0</v>
      </c>
      <c r="H99" t="s">
        <v>631</v>
      </c>
      <c r="I99" t="s">
        <v>3145</v>
      </c>
      <c r="J99" t="s">
        <v>330</v>
      </c>
      <c r="K99" t="s">
        <v>23</v>
      </c>
      <c r="L99" t="s">
        <v>24</v>
      </c>
      <c r="M99" t="s">
        <v>3146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3147</v>
      </c>
      <c r="T99" t="s">
        <v>3146</v>
      </c>
    </row>
    <row r="100" spans="1:20" x14ac:dyDescent="0.25">
      <c r="A100" t="s">
        <v>709</v>
      </c>
      <c r="B100" t="s">
        <v>710</v>
      </c>
      <c r="C100">
        <v>0</v>
      </c>
      <c r="D100">
        <v>3</v>
      </c>
      <c r="E100" t="s">
        <v>3148</v>
      </c>
      <c r="F100">
        <v>300</v>
      </c>
      <c r="G100">
        <v>0</v>
      </c>
      <c r="H100" t="s">
        <v>631</v>
      </c>
      <c r="I100" t="s">
        <v>2389</v>
      </c>
      <c r="J100" t="s">
        <v>338</v>
      </c>
      <c r="K100" t="s">
        <v>23</v>
      </c>
      <c r="L100" t="s">
        <v>24</v>
      </c>
      <c r="M100" t="s">
        <v>3149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3150</v>
      </c>
      <c r="T100" t="s">
        <v>3115</v>
      </c>
    </row>
    <row r="101" spans="1:20" x14ac:dyDescent="0.25">
      <c r="A101" t="s">
        <v>139</v>
      </c>
      <c r="B101" t="s">
        <v>112</v>
      </c>
      <c r="C101">
        <v>120</v>
      </c>
      <c r="D101">
        <v>3</v>
      </c>
      <c r="E101" t="s">
        <v>3148</v>
      </c>
      <c r="F101">
        <v>300</v>
      </c>
      <c r="G101">
        <v>0</v>
      </c>
      <c r="H101" t="s">
        <v>631</v>
      </c>
      <c r="I101" t="s">
        <v>2389</v>
      </c>
      <c r="J101" t="s">
        <v>338</v>
      </c>
      <c r="K101" t="s">
        <v>23</v>
      </c>
      <c r="L101" t="s">
        <v>24</v>
      </c>
      <c r="M101" t="s">
        <v>3149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3150</v>
      </c>
      <c r="T101" t="s">
        <v>3115</v>
      </c>
    </row>
    <row r="102" spans="1:20" x14ac:dyDescent="0.25">
      <c r="A102" t="s">
        <v>186</v>
      </c>
      <c r="B102" t="s">
        <v>187</v>
      </c>
      <c r="C102">
        <v>50</v>
      </c>
      <c r="D102">
        <v>6</v>
      </c>
      <c r="E102" t="s">
        <v>3151</v>
      </c>
      <c r="F102">
        <v>192.22</v>
      </c>
      <c r="G102">
        <v>0</v>
      </c>
      <c r="H102" t="s">
        <v>47</v>
      </c>
      <c r="I102" t="s">
        <v>3152</v>
      </c>
      <c r="J102" t="s">
        <v>3153</v>
      </c>
      <c r="K102" t="s">
        <v>2967</v>
      </c>
      <c r="L102" t="s">
        <v>3154</v>
      </c>
      <c r="M102" t="s">
        <v>3155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3156</v>
      </c>
      <c r="T102" t="s">
        <v>3155</v>
      </c>
    </row>
    <row r="103" spans="1:20" x14ac:dyDescent="0.25">
      <c r="A103" t="s">
        <v>42</v>
      </c>
      <c r="B103" t="s">
        <v>43</v>
      </c>
      <c r="C103">
        <v>66.666666666666671</v>
      </c>
      <c r="D103">
        <v>3</v>
      </c>
      <c r="E103" t="s">
        <v>3157</v>
      </c>
      <c r="F103">
        <v>117</v>
      </c>
      <c r="G103">
        <v>7</v>
      </c>
      <c r="H103" t="s">
        <v>47</v>
      </c>
      <c r="I103" t="s">
        <v>3158</v>
      </c>
      <c r="J103" t="s">
        <v>3159</v>
      </c>
      <c r="K103" t="s">
        <v>3160</v>
      </c>
      <c r="L103" t="s">
        <v>3161</v>
      </c>
      <c r="M103" t="s">
        <v>3162</v>
      </c>
      <c r="N103" t="s">
        <v>23</v>
      </c>
      <c r="O103" t="s">
        <v>53</v>
      </c>
      <c r="P103" t="s">
        <v>54</v>
      </c>
      <c r="Q103" t="s">
        <v>55</v>
      </c>
      <c r="R103" t="s">
        <v>24</v>
      </c>
      <c r="S103" t="s">
        <v>3163</v>
      </c>
      <c r="T103" t="s">
        <v>3164</v>
      </c>
    </row>
    <row r="104" spans="1:20" x14ac:dyDescent="0.25">
      <c r="A104" t="s">
        <v>38</v>
      </c>
      <c r="B104" t="s">
        <v>39</v>
      </c>
      <c r="C104">
        <v>54.5</v>
      </c>
      <c r="D104">
        <v>2</v>
      </c>
      <c r="E104" t="s">
        <v>3165</v>
      </c>
      <c r="F104">
        <v>208.75</v>
      </c>
      <c r="G104">
        <v>19</v>
      </c>
      <c r="H104" t="s">
        <v>47</v>
      </c>
      <c r="I104" t="s">
        <v>3166</v>
      </c>
      <c r="J104" t="s">
        <v>3167</v>
      </c>
      <c r="K104" t="s">
        <v>3168</v>
      </c>
      <c r="L104" t="s">
        <v>3169</v>
      </c>
      <c r="M104" t="s">
        <v>3170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3171</v>
      </c>
      <c r="T104" t="s">
        <v>3170</v>
      </c>
    </row>
    <row r="105" spans="1:20" x14ac:dyDescent="0.25">
      <c r="A105" t="s">
        <v>139</v>
      </c>
      <c r="B105" t="s">
        <v>1958</v>
      </c>
      <c r="C105">
        <v>69.75</v>
      </c>
      <c r="D105">
        <v>1</v>
      </c>
      <c r="E105" t="s">
        <v>3165</v>
      </c>
      <c r="F105">
        <v>208.75</v>
      </c>
      <c r="G105">
        <v>19</v>
      </c>
      <c r="H105" t="s">
        <v>47</v>
      </c>
      <c r="I105" t="s">
        <v>3166</v>
      </c>
      <c r="J105" t="s">
        <v>3167</v>
      </c>
      <c r="K105" t="s">
        <v>3168</v>
      </c>
      <c r="L105" t="s">
        <v>3169</v>
      </c>
      <c r="M105" t="s">
        <v>3170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3171</v>
      </c>
      <c r="T105" t="s">
        <v>3170</v>
      </c>
    </row>
    <row r="106" spans="1:20" x14ac:dyDescent="0.25">
      <c r="A106" t="s">
        <v>36</v>
      </c>
      <c r="B106" t="s">
        <v>37</v>
      </c>
      <c r="C106">
        <v>54.5</v>
      </c>
      <c r="D106">
        <v>2</v>
      </c>
      <c r="E106" t="s">
        <v>3165</v>
      </c>
      <c r="F106">
        <v>208.75</v>
      </c>
      <c r="G106">
        <v>19</v>
      </c>
      <c r="H106" t="s">
        <v>47</v>
      </c>
      <c r="I106" t="s">
        <v>3166</v>
      </c>
      <c r="J106" t="s">
        <v>3167</v>
      </c>
      <c r="K106" t="s">
        <v>3168</v>
      </c>
      <c r="L106" t="s">
        <v>3169</v>
      </c>
      <c r="M106" t="s">
        <v>3170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3171</v>
      </c>
      <c r="T106" t="s">
        <v>3170</v>
      </c>
    </row>
    <row r="107" spans="1:20" x14ac:dyDescent="0.25">
      <c r="A107" t="s">
        <v>28</v>
      </c>
      <c r="B107" t="s">
        <v>29</v>
      </c>
      <c r="C107">
        <v>65</v>
      </c>
      <c r="D107">
        <v>1</v>
      </c>
      <c r="E107" t="s">
        <v>3172</v>
      </c>
      <c r="F107">
        <v>139</v>
      </c>
      <c r="G107">
        <v>0</v>
      </c>
      <c r="H107" t="s">
        <v>631</v>
      </c>
      <c r="I107" t="s">
        <v>3173</v>
      </c>
      <c r="J107" t="s">
        <v>334</v>
      </c>
      <c r="K107" t="s">
        <v>23</v>
      </c>
      <c r="L107" t="s">
        <v>24</v>
      </c>
      <c r="M107" t="s">
        <v>3174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3175</v>
      </c>
      <c r="T107" t="s">
        <v>3174</v>
      </c>
    </row>
    <row r="108" spans="1:20" x14ac:dyDescent="0.25">
      <c r="A108" t="s">
        <v>110</v>
      </c>
      <c r="B108" t="s">
        <v>691</v>
      </c>
      <c r="C108">
        <v>120</v>
      </c>
      <c r="D108">
        <v>1</v>
      </c>
      <c r="E108" t="s">
        <v>3172</v>
      </c>
      <c r="F108">
        <v>139</v>
      </c>
      <c r="G108">
        <v>0</v>
      </c>
      <c r="H108" t="s">
        <v>631</v>
      </c>
      <c r="I108" t="s">
        <v>3173</v>
      </c>
      <c r="J108" t="s">
        <v>334</v>
      </c>
      <c r="K108" t="s">
        <v>23</v>
      </c>
      <c r="L108" t="s">
        <v>24</v>
      </c>
      <c r="M108" t="s">
        <v>3174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3175</v>
      </c>
      <c r="T108" t="s">
        <v>3174</v>
      </c>
    </row>
    <row r="109" spans="1:20" x14ac:dyDescent="0.25">
      <c r="A109" t="s">
        <v>46</v>
      </c>
      <c r="B109" t="s">
        <v>56</v>
      </c>
      <c r="C109">
        <v>66.333333333333329</v>
      </c>
      <c r="D109">
        <v>3</v>
      </c>
      <c r="E109" t="s">
        <v>3176</v>
      </c>
      <c r="F109">
        <v>220</v>
      </c>
      <c r="G109">
        <v>0</v>
      </c>
      <c r="H109" t="s">
        <v>631</v>
      </c>
      <c r="I109" t="s">
        <v>3177</v>
      </c>
      <c r="J109" t="s">
        <v>359</v>
      </c>
      <c r="K109" t="s">
        <v>23</v>
      </c>
      <c r="L109" t="s">
        <v>24</v>
      </c>
      <c r="M109" t="s">
        <v>3178</v>
      </c>
      <c r="N109" t="s">
        <v>23</v>
      </c>
      <c r="O109" t="s">
        <v>32</v>
      </c>
      <c r="P109" t="s">
        <v>26</v>
      </c>
      <c r="Q109" t="s">
        <v>33</v>
      </c>
      <c r="R109" t="s">
        <v>24</v>
      </c>
      <c r="S109" t="s">
        <v>3179</v>
      </c>
      <c r="T109" t="s">
        <v>3180</v>
      </c>
    </row>
    <row r="110" spans="1:20" x14ac:dyDescent="0.25">
      <c r="A110" t="s">
        <v>30</v>
      </c>
      <c r="B110" t="s">
        <v>31</v>
      </c>
      <c r="C110">
        <v>60</v>
      </c>
      <c r="D110">
        <v>3</v>
      </c>
      <c r="E110" t="s">
        <v>3181</v>
      </c>
      <c r="F110">
        <v>111</v>
      </c>
      <c r="G110">
        <v>6</v>
      </c>
      <c r="H110" t="s">
        <v>631</v>
      </c>
      <c r="I110" t="s">
        <v>3182</v>
      </c>
      <c r="J110" t="s">
        <v>325</v>
      </c>
      <c r="K110" t="s">
        <v>23</v>
      </c>
      <c r="L110" t="s">
        <v>24</v>
      </c>
      <c r="M110" t="s">
        <v>3183</v>
      </c>
      <c r="N110" t="s">
        <v>23</v>
      </c>
      <c r="O110" t="s">
        <v>32</v>
      </c>
      <c r="P110" t="s">
        <v>26</v>
      </c>
      <c r="Q110" t="s">
        <v>33</v>
      </c>
      <c r="R110" t="s">
        <v>24</v>
      </c>
      <c r="S110" t="s">
        <v>3184</v>
      </c>
      <c r="T110" t="s">
        <v>3185</v>
      </c>
    </row>
    <row r="111" spans="1:20" x14ac:dyDescent="0.25">
      <c r="A111" t="s">
        <v>30</v>
      </c>
      <c r="B111" t="s">
        <v>31</v>
      </c>
      <c r="C111">
        <v>43</v>
      </c>
      <c r="D111">
        <v>1</v>
      </c>
      <c r="E111" t="s">
        <v>3186</v>
      </c>
      <c r="F111">
        <v>43</v>
      </c>
      <c r="G111">
        <v>0</v>
      </c>
      <c r="H111" t="s">
        <v>22</v>
      </c>
      <c r="I111" t="s">
        <v>3187</v>
      </c>
      <c r="J111" t="s">
        <v>3188</v>
      </c>
      <c r="K111" t="s">
        <v>3189</v>
      </c>
      <c r="L111" t="s">
        <v>3190</v>
      </c>
      <c r="M111" t="s">
        <v>3191</v>
      </c>
      <c r="N111" t="s">
        <v>23</v>
      </c>
      <c r="O111" t="s">
        <v>53</v>
      </c>
      <c r="P111" t="s">
        <v>54</v>
      </c>
      <c r="Q111" t="s">
        <v>55</v>
      </c>
      <c r="R111" t="s">
        <v>24</v>
      </c>
      <c r="S111" t="s">
        <v>3192</v>
      </c>
      <c r="T111" t="s">
        <v>3193</v>
      </c>
    </row>
    <row r="112" spans="1:20" x14ac:dyDescent="0.25">
      <c r="A112" t="s">
        <v>30</v>
      </c>
      <c r="B112" t="s">
        <v>31</v>
      </c>
      <c r="C112">
        <v>60</v>
      </c>
      <c r="D112">
        <v>3</v>
      </c>
      <c r="E112" t="s">
        <v>3194</v>
      </c>
      <c r="F112">
        <v>154</v>
      </c>
      <c r="G112">
        <v>0</v>
      </c>
      <c r="H112" t="s">
        <v>631</v>
      </c>
      <c r="I112" t="s">
        <v>3195</v>
      </c>
      <c r="J112" t="s">
        <v>329</v>
      </c>
      <c r="K112" t="s">
        <v>23</v>
      </c>
      <c r="L112" t="s">
        <v>24</v>
      </c>
      <c r="M112" t="s">
        <v>3196</v>
      </c>
      <c r="N112" t="s">
        <v>23</v>
      </c>
      <c r="O112" t="s">
        <v>32</v>
      </c>
      <c r="P112" t="s">
        <v>26</v>
      </c>
      <c r="Q112" t="s">
        <v>33</v>
      </c>
      <c r="R112" t="s">
        <v>24</v>
      </c>
      <c r="S112" t="s">
        <v>3197</v>
      </c>
      <c r="T112" t="s">
        <v>3196</v>
      </c>
    </row>
    <row r="113" spans="1:20" x14ac:dyDescent="0.25">
      <c r="A113" t="s">
        <v>30</v>
      </c>
      <c r="B113" t="s">
        <v>31</v>
      </c>
      <c r="C113">
        <v>65</v>
      </c>
      <c r="D113">
        <v>1</v>
      </c>
      <c r="E113" t="s">
        <v>3194</v>
      </c>
      <c r="F113">
        <v>154</v>
      </c>
      <c r="G113">
        <v>0</v>
      </c>
      <c r="H113" t="s">
        <v>631</v>
      </c>
      <c r="I113" t="s">
        <v>3195</v>
      </c>
      <c r="J113" t="s">
        <v>329</v>
      </c>
      <c r="K113" t="s">
        <v>23</v>
      </c>
      <c r="L113" t="s">
        <v>24</v>
      </c>
      <c r="M113" t="s">
        <v>3196</v>
      </c>
      <c r="N113" t="s">
        <v>23</v>
      </c>
      <c r="O113" t="s">
        <v>32</v>
      </c>
      <c r="P113" t="s">
        <v>26</v>
      </c>
      <c r="Q113" t="s">
        <v>33</v>
      </c>
      <c r="R113" t="s">
        <v>24</v>
      </c>
      <c r="S113" t="s">
        <v>3197</v>
      </c>
      <c r="T113" t="s">
        <v>3196</v>
      </c>
    </row>
    <row r="114" spans="1:20" x14ac:dyDescent="0.25">
      <c r="A114" t="s">
        <v>46</v>
      </c>
      <c r="B114" t="s">
        <v>56</v>
      </c>
      <c r="C114">
        <v>66.333333333333329</v>
      </c>
      <c r="D114">
        <v>3</v>
      </c>
      <c r="E114" t="s">
        <v>3198</v>
      </c>
      <c r="F114">
        <v>204</v>
      </c>
      <c r="G114">
        <v>0</v>
      </c>
      <c r="H114" t="s">
        <v>47</v>
      </c>
      <c r="I114" t="s">
        <v>3199</v>
      </c>
      <c r="J114" t="s">
        <v>3200</v>
      </c>
      <c r="K114" t="s">
        <v>652</v>
      </c>
      <c r="L114" t="s">
        <v>3201</v>
      </c>
      <c r="M114" t="s">
        <v>3202</v>
      </c>
      <c r="N114" t="s">
        <v>23</v>
      </c>
      <c r="O114" t="s">
        <v>53</v>
      </c>
      <c r="P114" t="s">
        <v>54</v>
      </c>
      <c r="Q114" t="s">
        <v>55</v>
      </c>
      <c r="R114" t="s">
        <v>24</v>
      </c>
      <c r="S114" t="s">
        <v>3203</v>
      </c>
      <c r="T114" t="s">
        <v>3196</v>
      </c>
    </row>
    <row r="115" spans="1:20" x14ac:dyDescent="0.25">
      <c r="A115" t="s">
        <v>422</v>
      </c>
      <c r="B115" t="s">
        <v>423</v>
      </c>
      <c r="C115">
        <v>97</v>
      </c>
      <c r="D115">
        <v>1</v>
      </c>
      <c r="E115" t="s">
        <v>3204</v>
      </c>
      <c r="F115">
        <v>316</v>
      </c>
      <c r="G115">
        <v>54</v>
      </c>
      <c r="H115" t="s">
        <v>47</v>
      </c>
      <c r="I115" t="s">
        <v>3205</v>
      </c>
      <c r="J115" t="s">
        <v>3206</v>
      </c>
      <c r="K115" t="s">
        <v>3207</v>
      </c>
      <c r="L115" t="s">
        <v>3208</v>
      </c>
      <c r="M115" t="s">
        <v>3209</v>
      </c>
      <c r="N115" t="s">
        <v>23</v>
      </c>
      <c r="O115" t="s">
        <v>53</v>
      </c>
      <c r="P115" t="s">
        <v>54</v>
      </c>
      <c r="Q115" t="s">
        <v>55</v>
      </c>
      <c r="R115" t="s">
        <v>24</v>
      </c>
      <c r="S115" t="s">
        <v>3210</v>
      </c>
      <c r="T115" t="s">
        <v>3209</v>
      </c>
    </row>
    <row r="116" spans="1:20" x14ac:dyDescent="0.25">
      <c r="A116" t="s">
        <v>46</v>
      </c>
      <c r="B116" t="s">
        <v>56</v>
      </c>
      <c r="C116">
        <v>78</v>
      </c>
      <c r="D116">
        <v>1</v>
      </c>
      <c r="E116" t="s">
        <v>3204</v>
      </c>
      <c r="F116">
        <v>316</v>
      </c>
      <c r="G116">
        <v>54</v>
      </c>
      <c r="H116" t="s">
        <v>47</v>
      </c>
      <c r="I116" t="s">
        <v>3205</v>
      </c>
      <c r="J116" t="s">
        <v>3206</v>
      </c>
      <c r="K116" t="s">
        <v>3207</v>
      </c>
      <c r="L116" t="s">
        <v>3208</v>
      </c>
      <c r="M116" t="s">
        <v>3209</v>
      </c>
      <c r="N116" t="s">
        <v>23</v>
      </c>
      <c r="O116" t="s">
        <v>53</v>
      </c>
      <c r="P116" t="s">
        <v>54</v>
      </c>
      <c r="Q116" t="s">
        <v>55</v>
      </c>
      <c r="R116" t="s">
        <v>24</v>
      </c>
      <c r="S116" t="s">
        <v>3210</v>
      </c>
      <c r="T116" t="s">
        <v>3209</v>
      </c>
    </row>
    <row r="117" spans="1:20" x14ac:dyDescent="0.25">
      <c r="A117" t="s">
        <v>30</v>
      </c>
      <c r="B117" t="s">
        <v>31</v>
      </c>
      <c r="C117">
        <v>43</v>
      </c>
      <c r="D117">
        <v>1</v>
      </c>
      <c r="E117" t="s">
        <v>3204</v>
      </c>
      <c r="F117">
        <v>316</v>
      </c>
      <c r="G117">
        <v>54</v>
      </c>
      <c r="H117" t="s">
        <v>47</v>
      </c>
      <c r="I117" t="s">
        <v>3205</v>
      </c>
      <c r="J117" t="s">
        <v>3206</v>
      </c>
      <c r="K117" t="s">
        <v>3207</v>
      </c>
      <c r="L117" t="s">
        <v>3208</v>
      </c>
      <c r="M117" t="s">
        <v>3209</v>
      </c>
      <c r="N117" t="s">
        <v>23</v>
      </c>
      <c r="O117" t="s">
        <v>53</v>
      </c>
      <c r="P117" t="s">
        <v>54</v>
      </c>
      <c r="Q117" t="s">
        <v>55</v>
      </c>
      <c r="R117" t="s">
        <v>24</v>
      </c>
      <c r="S117" t="s">
        <v>3210</v>
      </c>
      <c r="T117" t="s">
        <v>3209</v>
      </c>
    </row>
    <row r="118" spans="1:20" x14ac:dyDescent="0.25">
      <c r="A118" t="s">
        <v>30</v>
      </c>
      <c r="B118" t="s">
        <v>31</v>
      </c>
      <c r="C118">
        <v>42</v>
      </c>
      <c r="D118">
        <v>2</v>
      </c>
      <c r="E118" t="s">
        <v>3204</v>
      </c>
      <c r="F118">
        <v>316</v>
      </c>
      <c r="G118">
        <v>54</v>
      </c>
      <c r="H118" t="s">
        <v>47</v>
      </c>
      <c r="I118" t="s">
        <v>3205</v>
      </c>
      <c r="J118" t="s">
        <v>3206</v>
      </c>
      <c r="K118" t="s">
        <v>3207</v>
      </c>
      <c r="L118" t="s">
        <v>3208</v>
      </c>
      <c r="M118" t="s">
        <v>3209</v>
      </c>
      <c r="N118" t="s">
        <v>23</v>
      </c>
      <c r="O118" t="s">
        <v>53</v>
      </c>
      <c r="P118" t="s">
        <v>54</v>
      </c>
      <c r="Q118" t="s">
        <v>55</v>
      </c>
      <c r="R118" t="s">
        <v>24</v>
      </c>
      <c r="S118" t="s">
        <v>3210</v>
      </c>
      <c r="T118" t="s">
        <v>3209</v>
      </c>
    </row>
    <row r="119" spans="1:20" x14ac:dyDescent="0.25">
      <c r="A119" t="s">
        <v>42</v>
      </c>
      <c r="B119" t="s">
        <v>43</v>
      </c>
      <c r="C119">
        <v>40</v>
      </c>
      <c r="D119">
        <v>4</v>
      </c>
      <c r="E119" t="s">
        <v>3211</v>
      </c>
      <c r="F119">
        <v>355</v>
      </c>
      <c r="G119">
        <v>35</v>
      </c>
      <c r="H119" t="s">
        <v>47</v>
      </c>
      <c r="I119" t="s">
        <v>3212</v>
      </c>
      <c r="J119" t="s">
        <v>3213</v>
      </c>
      <c r="K119" t="s">
        <v>374</v>
      </c>
      <c r="L119" t="s">
        <v>2535</v>
      </c>
      <c r="M119" t="s">
        <v>3214</v>
      </c>
      <c r="N119" t="s">
        <v>711</v>
      </c>
      <c r="O119" t="s">
        <v>1298</v>
      </c>
      <c r="P119" t="s">
        <v>1763</v>
      </c>
      <c r="Q119" t="s">
        <v>636</v>
      </c>
      <c r="R119" t="s">
        <v>24</v>
      </c>
      <c r="S119" t="s">
        <v>23</v>
      </c>
      <c r="T119" t="s">
        <v>3215</v>
      </c>
    </row>
    <row r="120" spans="1:20" x14ac:dyDescent="0.25">
      <c r="A120" t="s">
        <v>139</v>
      </c>
      <c r="B120" t="s">
        <v>112</v>
      </c>
      <c r="C120">
        <v>80</v>
      </c>
      <c r="D120">
        <v>2</v>
      </c>
      <c r="E120" t="s">
        <v>3211</v>
      </c>
      <c r="F120">
        <v>355</v>
      </c>
      <c r="G120">
        <v>35</v>
      </c>
      <c r="H120" t="s">
        <v>47</v>
      </c>
      <c r="I120" t="s">
        <v>3212</v>
      </c>
      <c r="J120" t="s">
        <v>3213</v>
      </c>
      <c r="K120" t="s">
        <v>374</v>
      </c>
      <c r="L120" t="s">
        <v>2535</v>
      </c>
      <c r="M120" t="s">
        <v>3214</v>
      </c>
      <c r="N120" t="s">
        <v>711</v>
      </c>
      <c r="O120" t="s">
        <v>1298</v>
      </c>
      <c r="P120" t="s">
        <v>1763</v>
      </c>
      <c r="Q120" t="s">
        <v>636</v>
      </c>
      <c r="R120" t="s">
        <v>24</v>
      </c>
      <c r="S120" t="s">
        <v>23</v>
      </c>
      <c r="T120" t="s">
        <v>3215</v>
      </c>
    </row>
    <row r="121" spans="1:20" x14ac:dyDescent="0.25">
      <c r="A121" t="s">
        <v>150</v>
      </c>
      <c r="B121" t="s">
        <v>151</v>
      </c>
      <c r="C121">
        <v>65</v>
      </c>
      <c r="D121">
        <v>1</v>
      </c>
      <c r="E121" t="s">
        <v>3216</v>
      </c>
      <c r="F121">
        <v>199</v>
      </c>
      <c r="G121">
        <v>0</v>
      </c>
      <c r="H121" t="s">
        <v>47</v>
      </c>
      <c r="I121" t="s">
        <v>3217</v>
      </c>
      <c r="J121" t="s">
        <v>3218</v>
      </c>
      <c r="K121" t="s">
        <v>976</v>
      </c>
      <c r="L121" t="s">
        <v>3219</v>
      </c>
      <c r="M121" t="s">
        <v>3220</v>
      </c>
      <c r="N121" t="s">
        <v>711</v>
      </c>
      <c r="O121" t="s">
        <v>634</v>
      </c>
      <c r="P121" t="s">
        <v>1763</v>
      </c>
      <c r="Q121" t="s">
        <v>27</v>
      </c>
      <c r="R121" t="s">
        <v>24</v>
      </c>
      <c r="S121" t="s">
        <v>23</v>
      </c>
      <c r="T121" t="s">
        <v>3220</v>
      </c>
    </row>
    <row r="122" spans="1:20" x14ac:dyDescent="0.25">
      <c r="A122" t="s">
        <v>152</v>
      </c>
      <c r="B122" t="s">
        <v>153</v>
      </c>
      <c r="C122">
        <v>65</v>
      </c>
      <c r="D122">
        <v>1</v>
      </c>
      <c r="E122" t="s">
        <v>3216</v>
      </c>
      <c r="F122">
        <v>199</v>
      </c>
      <c r="G122">
        <v>0</v>
      </c>
      <c r="H122" t="s">
        <v>47</v>
      </c>
      <c r="I122" t="s">
        <v>3217</v>
      </c>
      <c r="J122" t="s">
        <v>3218</v>
      </c>
      <c r="K122" t="s">
        <v>976</v>
      </c>
      <c r="L122" t="s">
        <v>3219</v>
      </c>
      <c r="M122" t="s">
        <v>3220</v>
      </c>
      <c r="N122" t="s">
        <v>711</v>
      </c>
      <c r="O122" t="s">
        <v>634</v>
      </c>
      <c r="P122" t="s">
        <v>1763</v>
      </c>
      <c r="Q122" t="s">
        <v>27</v>
      </c>
      <c r="R122" t="s">
        <v>24</v>
      </c>
      <c r="S122" t="s">
        <v>23</v>
      </c>
      <c r="T122" t="s">
        <v>3220</v>
      </c>
    </row>
    <row r="123" spans="1:20" x14ac:dyDescent="0.25">
      <c r="A123" t="s">
        <v>139</v>
      </c>
      <c r="B123" t="s">
        <v>112</v>
      </c>
      <c r="C123">
        <v>83.333333333333329</v>
      </c>
      <c r="D123">
        <v>3</v>
      </c>
      <c r="E123" t="s">
        <v>3216</v>
      </c>
      <c r="F123">
        <v>216.62</v>
      </c>
      <c r="G123">
        <v>19</v>
      </c>
      <c r="H123" t="s">
        <v>47</v>
      </c>
      <c r="I123" t="s">
        <v>3221</v>
      </c>
      <c r="J123" t="s">
        <v>3222</v>
      </c>
      <c r="K123" t="s">
        <v>3223</v>
      </c>
      <c r="L123" t="s">
        <v>3224</v>
      </c>
      <c r="M123" t="s">
        <v>3220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3225</v>
      </c>
      <c r="T123" t="s">
        <v>3220</v>
      </c>
    </row>
    <row r="124" spans="1:20" x14ac:dyDescent="0.25">
      <c r="A124" t="s">
        <v>36</v>
      </c>
      <c r="B124" t="s">
        <v>37</v>
      </c>
      <c r="C124">
        <v>65</v>
      </c>
      <c r="D124">
        <v>1</v>
      </c>
      <c r="E124" t="s">
        <v>3216</v>
      </c>
      <c r="F124">
        <v>199</v>
      </c>
      <c r="G124">
        <v>0</v>
      </c>
      <c r="H124" t="s">
        <v>47</v>
      </c>
      <c r="I124" t="s">
        <v>3217</v>
      </c>
      <c r="J124" t="s">
        <v>3218</v>
      </c>
      <c r="K124" t="s">
        <v>976</v>
      </c>
      <c r="L124" t="s">
        <v>3219</v>
      </c>
      <c r="M124" t="s">
        <v>3220</v>
      </c>
      <c r="N124" t="s">
        <v>711</v>
      </c>
      <c r="O124" t="s">
        <v>634</v>
      </c>
      <c r="P124" t="s">
        <v>1763</v>
      </c>
      <c r="Q124" t="s">
        <v>27</v>
      </c>
      <c r="R124" t="s">
        <v>24</v>
      </c>
      <c r="S124" t="s">
        <v>23</v>
      </c>
      <c r="T124" t="s">
        <v>3220</v>
      </c>
    </row>
    <row r="125" spans="1:20" x14ac:dyDescent="0.25">
      <c r="A125" t="s">
        <v>38</v>
      </c>
      <c r="B125" t="s">
        <v>39</v>
      </c>
      <c r="C125">
        <v>65</v>
      </c>
      <c r="D125">
        <v>1</v>
      </c>
      <c r="E125" t="s">
        <v>3216</v>
      </c>
      <c r="F125">
        <v>199</v>
      </c>
      <c r="G125">
        <v>0</v>
      </c>
      <c r="H125" t="s">
        <v>47</v>
      </c>
      <c r="I125" t="s">
        <v>3217</v>
      </c>
      <c r="J125" t="s">
        <v>3218</v>
      </c>
      <c r="K125" t="s">
        <v>976</v>
      </c>
      <c r="L125" t="s">
        <v>3219</v>
      </c>
      <c r="M125" t="s">
        <v>3220</v>
      </c>
      <c r="N125" t="s">
        <v>711</v>
      </c>
      <c r="O125" t="s">
        <v>634</v>
      </c>
      <c r="P125" t="s">
        <v>1763</v>
      </c>
      <c r="Q125" t="s">
        <v>27</v>
      </c>
      <c r="R125" t="s">
        <v>24</v>
      </c>
      <c r="S125" t="s">
        <v>23</v>
      </c>
      <c r="T125" t="s">
        <v>3220</v>
      </c>
    </row>
    <row r="126" spans="1:20" x14ac:dyDescent="0.25">
      <c r="A126" t="s">
        <v>46</v>
      </c>
      <c r="B126" t="s">
        <v>56</v>
      </c>
      <c r="C126">
        <v>90</v>
      </c>
      <c r="D126">
        <v>2</v>
      </c>
      <c r="E126" t="s">
        <v>3226</v>
      </c>
      <c r="F126">
        <v>148.75</v>
      </c>
      <c r="G126">
        <v>7</v>
      </c>
      <c r="H126" t="s">
        <v>647</v>
      </c>
      <c r="I126" t="s">
        <v>3227</v>
      </c>
      <c r="J126" t="s">
        <v>3228</v>
      </c>
      <c r="K126" t="s">
        <v>706</v>
      </c>
      <c r="L126" t="s">
        <v>3229</v>
      </c>
      <c r="M126" t="s">
        <v>3230</v>
      </c>
      <c r="N126" t="s">
        <v>23</v>
      </c>
      <c r="O126" t="s">
        <v>48</v>
      </c>
      <c r="P126" t="s">
        <v>49</v>
      </c>
      <c r="Q126" t="s">
        <v>50</v>
      </c>
      <c r="R126" t="s">
        <v>24</v>
      </c>
      <c r="S126" t="s">
        <v>3231</v>
      </c>
      <c r="T126" t="s">
        <v>3232</v>
      </c>
    </row>
    <row r="127" spans="1:20" x14ac:dyDescent="0.25">
      <c r="A127" t="s">
        <v>46</v>
      </c>
      <c r="B127" t="s">
        <v>56</v>
      </c>
      <c r="C127">
        <v>90</v>
      </c>
      <c r="D127">
        <v>2</v>
      </c>
      <c r="E127" t="s">
        <v>3233</v>
      </c>
      <c r="F127">
        <v>148.75</v>
      </c>
      <c r="G127">
        <v>7</v>
      </c>
      <c r="H127" t="s">
        <v>729</v>
      </c>
      <c r="I127" t="s">
        <v>3227</v>
      </c>
      <c r="J127" t="s">
        <v>3228</v>
      </c>
      <c r="K127" t="s">
        <v>706</v>
      </c>
      <c r="L127" t="s">
        <v>3229</v>
      </c>
      <c r="M127" t="s">
        <v>3230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3232</v>
      </c>
    </row>
    <row r="128" spans="1:20" x14ac:dyDescent="0.25">
      <c r="A128" t="s">
        <v>46</v>
      </c>
      <c r="B128" t="s">
        <v>56</v>
      </c>
      <c r="C128">
        <v>66.333333333333329</v>
      </c>
      <c r="D128">
        <v>3</v>
      </c>
      <c r="E128" t="s">
        <v>3234</v>
      </c>
      <c r="F128">
        <v>220</v>
      </c>
      <c r="G128">
        <v>0</v>
      </c>
      <c r="H128" t="s">
        <v>631</v>
      </c>
      <c r="I128" t="s">
        <v>3235</v>
      </c>
      <c r="J128" t="s">
        <v>354</v>
      </c>
      <c r="K128" t="s">
        <v>23</v>
      </c>
      <c r="L128" t="s">
        <v>24</v>
      </c>
      <c r="M128" t="s">
        <v>3236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3237</v>
      </c>
      <c r="T128" t="s">
        <v>3236</v>
      </c>
    </row>
    <row r="129" spans="1:20" x14ac:dyDescent="0.25">
      <c r="A129" t="s">
        <v>110</v>
      </c>
      <c r="B129" t="s">
        <v>146</v>
      </c>
      <c r="C129">
        <v>100</v>
      </c>
      <c r="D129">
        <v>1</v>
      </c>
      <c r="E129" t="s">
        <v>3238</v>
      </c>
      <c r="F129">
        <v>469</v>
      </c>
      <c r="G129">
        <v>20</v>
      </c>
      <c r="H129" t="s">
        <v>47</v>
      </c>
      <c r="I129" t="s">
        <v>3239</v>
      </c>
      <c r="J129" t="s">
        <v>3240</v>
      </c>
      <c r="K129" t="s">
        <v>3241</v>
      </c>
      <c r="L129" t="s">
        <v>3242</v>
      </c>
      <c r="M129" t="s">
        <v>3243</v>
      </c>
      <c r="N129" t="s">
        <v>711</v>
      </c>
      <c r="O129" t="s">
        <v>634</v>
      </c>
      <c r="P129" t="s">
        <v>635</v>
      </c>
      <c r="Q129" t="s">
        <v>636</v>
      </c>
      <c r="R129" t="s">
        <v>24</v>
      </c>
      <c r="S129" t="s">
        <v>23</v>
      </c>
      <c r="T129" t="s">
        <v>3244</v>
      </c>
    </row>
    <row r="130" spans="1:20" x14ac:dyDescent="0.25">
      <c r="A130" t="s">
        <v>46</v>
      </c>
      <c r="B130" t="s">
        <v>56</v>
      </c>
      <c r="C130">
        <v>100</v>
      </c>
      <c r="D130">
        <v>1</v>
      </c>
      <c r="E130" t="s">
        <v>3238</v>
      </c>
      <c r="F130">
        <v>469</v>
      </c>
      <c r="G130">
        <v>20</v>
      </c>
      <c r="H130" t="s">
        <v>47</v>
      </c>
      <c r="I130" t="s">
        <v>3239</v>
      </c>
      <c r="J130" t="s">
        <v>3240</v>
      </c>
      <c r="K130" t="s">
        <v>3241</v>
      </c>
      <c r="L130" t="s">
        <v>3242</v>
      </c>
      <c r="M130" t="s">
        <v>3243</v>
      </c>
      <c r="N130" t="s">
        <v>711</v>
      </c>
      <c r="O130" t="s">
        <v>634</v>
      </c>
      <c r="P130" t="s">
        <v>635</v>
      </c>
      <c r="Q130" t="s">
        <v>636</v>
      </c>
      <c r="R130" t="s">
        <v>24</v>
      </c>
      <c r="S130" t="s">
        <v>23</v>
      </c>
      <c r="T130" t="s">
        <v>3244</v>
      </c>
    </row>
    <row r="131" spans="1:20" x14ac:dyDescent="0.25">
      <c r="A131" t="s">
        <v>139</v>
      </c>
      <c r="B131" t="s">
        <v>112</v>
      </c>
      <c r="C131">
        <v>100</v>
      </c>
      <c r="D131">
        <v>1</v>
      </c>
      <c r="E131" t="s">
        <v>3238</v>
      </c>
      <c r="F131">
        <v>469</v>
      </c>
      <c r="G131">
        <v>20</v>
      </c>
      <c r="H131" t="s">
        <v>47</v>
      </c>
      <c r="I131" t="s">
        <v>3239</v>
      </c>
      <c r="J131" t="s">
        <v>3240</v>
      </c>
      <c r="K131" t="s">
        <v>3241</v>
      </c>
      <c r="L131" t="s">
        <v>3242</v>
      </c>
      <c r="M131" t="s">
        <v>3243</v>
      </c>
      <c r="N131" t="s">
        <v>711</v>
      </c>
      <c r="O131" t="s">
        <v>634</v>
      </c>
      <c r="P131" t="s">
        <v>635</v>
      </c>
      <c r="Q131" t="s">
        <v>636</v>
      </c>
      <c r="R131" t="s">
        <v>24</v>
      </c>
      <c r="S131" t="s">
        <v>23</v>
      </c>
      <c r="T131" t="s">
        <v>3244</v>
      </c>
    </row>
    <row r="132" spans="1:20" x14ac:dyDescent="0.25">
      <c r="A132" t="s">
        <v>150</v>
      </c>
      <c r="B132" t="s">
        <v>151</v>
      </c>
      <c r="C132">
        <v>65</v>
      </c>
      <c r="D132">
        <v>1</v>
      </c>
      <c r="E132" t="s">
        <v>3238</v>
      </c>
      <c r="F132">
        <v>469</v>
      </c>
      <c r="G132">
        <v>20</v>
      </c>
      <c r="H132" t="s">
        <v>47</v>
      </c>
      <c r="I132" t="s">
        <v>3239</v>
      </c>
      <c r="J132" t="s">
        <v>3240</v>
      </c>
      <c r="K132" t="s">
        <v>3241</v>
      </c>
      <c r="L132" t="s">
        <v>3242</v>
      </c>
      <c r="M132" t="s">
        <v>3243</v>
      </c>
      <c r="N132" t="s">
        <v>711</v>
      </c>
      <c r="O132" t="s">
        <v>634</v>
      </c>
      <c r="P132" t="s">
        <v>635</v>
      </c>
      <c r="Q132" t="s">
        <v>636</v>
      </c>
      <c r="R132" t="s">
        <v>24</v>
      </c>
      <c r="S132" t="s">
        <v>23</v>
      </c>
      <c r="T132" t="s">
        <v>3244</v>
      </c>
    </row>
    <row r="133" spans="1:20" x14ac:dyDescent="0.25">
      <c r="A133" t="s">
        <v>152</v>
      </c>
      <c r="B133" t="s">
        <v>153</v>
      </c>
      <c r="C133">
        <v>65</v>
      </c>
      <c r="D133">
        <v>2</v>
      </c>
      <c r="E133" t="s">
        <v>3238</v>
      </c>
      <c r="F133">
        <v>469</v>
      </c>
      <c r="G133">
        <v>20</v>
      </c>
      <c r="H133" t="s">
        <v>47</v>
      </c>
      <c r="I133" t="s">
        <v>3239</v>
      </c>
      <c r="J133" t="s">
        <v>3240</v>
      </c>
      <c r="K133" t="s">
        <v>3241</v>
      </c>
      <c r="L133" t="s">
        <v>3242</v>
      </c>
      <c r="M133" t="s">
        <v>3243</v>
      </c>
      <c r="N133" t="s">
        <v>711</v>
      </c>
      <c r="O133" t="s">
        <v>634</v>
      </c>
      <c r="P133" t="s">
        <v>635</v>
      </c>
      <c r="Q133" t="s">
        <v>636</v>
      </c>
      <c r="R133" t="s">
        <v>24</v>
      </c>
      <c r="S133" t="s">
        <v>23</v>
      </c>
      <c r="T133" t="s">
        <v>3244</v>
      </c>
    </row>
    <row r="134" spans="1:20" x14ac:dyDescent="0.25">
      <c r="A134" t="s">
        <v>38</v>
      </c>
      <c r="B134" t="s">
        <v>39</v>
      </c>
      <c r="C134">
        <v>65</v>
      </c>
      <c r="D134">
        <v>1</v>
      </c>
      <c r="E134" t="s">
        <v>3238</v>
      </c>
      <c r="F134">
        <v>469</v>
      </c>
      <c r="G134">
        <v>20</v>
      </c>
      <c r="H134" t="s">
        <v>47</v>
      </c>
      <c r="I134" t="s">
        <v>3239</v>
      </c>
      <c r="J134" t="s">
        <v>3240</v>
      </c>
      <c r="K134" t="s">
        <v>3241</v>
      </c>
      <c r="L134" t="s">
        <v>3242</v>
      </c>
      <c r="M134" t="s">
        <v>3243</v>
      </c>
      <c r="N134" t="s">
        <v>711</v>
      </c>
      <c r="O134" t="s">
        <v>634</v>
      </c>
      <c r="P134" t="s">
        <v>635</v>
      </c>
      <c r="Q134" t="s">
        <v>636</v>
      </c>
      <c r="R134" t="s">
        <v>24</v>
      </c>
      <c r="S134" t="s">
        <v>23</v>
      </c>
      <c r="T134" t="s">
        <v>3244</v>
      </c>
    </row>
    <row r="135" spans="1:20" x14ac:dyDescent="0.25">
      <c r="A135" t="s">
        <v>150</v>
      </c>
      <c r="B135" t="s">
        <v>151</v>
      </c>
      <c r="C135">
        <v>65</v>
      </c>
      <c r="D135">
        <v>1</v>
      </c>
      <c r="E135" t="s">
        <v>3245</v>
      </c>
      <c r="F135">
        <v>199</v>
      </c>
      <c r="G135">
        <v>0</v>
      </c>
      <c r="H135" t="s">
        <v>47</v>
      </c>
      <c r="I135" t="s">
        <v>3246</v>
      </c>
      <c r="J135" t="s">
        <v>3247</v>
      </c>
      <c r="K135" t="s">
        <v>2132</v>
      </c>
      <c r="L135" t="s">
        <v>3248</v>
      </c>
      <c r="M135" t="s">
        <v>3249</v>
      </c>
      <c r="N135" t="s">
        <v>711</v>
      </c>
      <c r="O135" t="s">
        <v>634</v>
      </c>
      <c r="P135" t="s">
        <v>1763</v>
      </c>
      <c r="Q135" t="s">
        <v>27</v>
      </c>
      <c r="R135" t="s">
        <v>24</v>
      </c>
      <c r="S135" t="s">
        <v>23</v>
      </c>
      <c r="T135" t="s">
        <v>3249</v>
      </c>
    </row>
    <row r="136" spans="1:20" x14ac:dyDescent="0.25">
      <c r="A136" t="s">
        <v>152</v>
      </c>
      <c r="B136" t="s">
        <v>153</v>
      </c>
      <c r="C136">
        <v>65</v>
      </c>
      <c r="D136">
        <v>1</v>
      </c>
      <c r="E136" t="s">
        <v>3245</v>
      </c>
      <c r="F136">
        <v>199</v>
      </c>
      <c r="G136">
        <v>0</v>
      </c>
      <c r="H136" t="s">
        <v>47</v>
      </c>
      <c r="I136" t="s">
        <v>3246</v>
      </c>
      <c r="J136" t="s">
        <v>3247</v>
      </c>
      <c r="K136" t="s">
        <v>2132</v>
      </c>
      <c r="L136" t="s">
        <v>3248</v>
      </c>
      <c r="M136" t="s">
        <v>3249</v>
      </c>
      <c r="N136" t="s">
        <v>711</v>
      </c>
      <c r="O136" t="s">
        <v>634</v>
      </c>
      <c r="P136" t="s">
        <v>1763</v>
      </c>
      <c r="Q136" t="s">
        <v>27</v>
      </c>
      <c r="R136" t="s">
        <v>24</v>
      </c>
      <c r="S136" t="s">
        <v>23</v>
      </c>
      <c r="T136" t="s">
        <v>3249</v>
      </c>
    </row>
    <row r="137" spans="1:20" x14ac:dyDescent="0.25">
      <c r="A137" t="s">
        <v>36</v>
      </c>
      <c r="B137" t="s">
        <v>37</v>
      </c>
      <c r="C137">
        <v>65</v>
      </c>
      <c r="D137">
        <v>1</v>
      </c>
      <c r="E137" t="s">
        <v>3245</v>
      </c>
      <c r="F137">
        <v>199</v>
      </c>
      <c r="G137">
        <v>0</v>
      </c>
      <c r="H137" t="s">
        <v>47</v>
      </c>
      <c r="I137" t="s">
        <v>3246</v>
      </c>
      <c r="J137" t="s">
        <v>3247</v>
      </c>
      <c r="K137" t="s">
        <v>2132</v>
      </c>
      <c r="L137" t="s">
        <v>3248</v>
      </c>
      <c r="M137" t="s">
        <v>3249</v>
      </c>
      <c r="N137" t="s">
        <v>711</v>
      </c>
      <c r="O137" t="s">
        <v>634</v>
      </c>
      <c r="P137" t="s">
        <v>1763</v>
      </c>
      <c r="Q137" t="s">
        <v>27</v>
      </c>
      <c r="R137" t="s">
        <v>24</v>
      </c>
      <c r="S137" t="s">
        <v>23</v>
      </c>
      <c r="T137" t="s">
        <v>3249</v>
      </c>
    </row>
    <row r="138" spans="1:20" x14ac:dyDescent="0.25">
      <c r="A138" t="s">
        <v>38</v>
      </c>
      <c r="B138" t="s">
        <v>39</v>
      </c>
      <c r="C138">
        <v>65</v>
      </c>
      <c r="D138">
        <v>1</v>
      </c>
      <c r="E138" t="s">
        <v>3245</v>
      </c>
      <c r="F138">
        <v>199</v>
      </c>
      <c r="G138">
        <v>0</v>
      </c>
      <c r="H138" t="s">
        <v>47</v>
      </c>
      <c r="I138" t="s">
        <v>3246</v>
      </c>
      <c r="J138" t="s">
        <v>3247</v>
      </c>
      <c r="K138" t="s">
        <v>2132</v>
      </c>
      <c r="L138" t="s">
        <v>3248</v>
      </c>
      <c r="M138" t="s">
        <v>3249</v>
      </c>
      <c r="N138" t="s">
        <v>711</v>
      </c>
      <c r="O138" t="s">
        <v>634</v>
      </c>
      <c r="P138" t="s">
        <v>1763</v>
      </c>
      <c r="Q138" t="s">
        <v>27</v>
      </c>
      <c r="R138" t="s">
        <v>24</v>
      </c>
      <c r="S138" t="s">
        <v>23</v>
      </c>
      <c r="T138" t="s">
        <v>3249</v>
      </c>
    </row>
    <row r="139" spans="1:20" x14ac:dyDescent="0.25">
      <c r="A139" t="s">
        <v>152</v>
      </c>
      <c r="B139" t="s">
        <v>153</v>
      </c>
      <c r="C139">
        <v>65</v>
      </c>
      <c r="D139">
        <v>1</v>
      </c>
      <c r="E139" t="s">
        <v>3250</v>
      </c>
      <c r="F139">
        <v>199</v>
      </c>
      <c r="G139">
        <v>0</v>
      </c>
      <c r="H139" t="s">
        <v>47</v>
      </c>
      <c r="I139" t="s">
        <v>3251</v>
      </c>
      <c r="J139" t="s">
        <v>3252</v>
      </c>
      <c r="K139" t="s">
        <v>2676</v>
      </c>
      <c r="L139" t="s">
        <v>3253</v>
      </c>
      <c r="M139" t="s">
        <v>3254</v>
      </c>
      <c r="N139" t="s">
        <v>711</v>
      </c>
      <c r="O139" t="s">
        <v>634</v>
      </c>
      <c r="P139" t="s">
        <v>635</v>
      </c>
      <c r="Q139" t="s">
        <v>636</v>
      </c>
      <c r="R139" t="s">
        <v>24</v>
      </c>
      <c r="S139" t="s">
        <v>23</v>
      </c>
      <c r="T139" t="s">
        <v>3254</v>
      </c>
    </row>
    <row r="140" spans="1:20" x14ac:dyDescent="0.25">
      <c r="A140" t="s">
        <v>150</v>
      </c>
      <c r="B140" t="s">
        <v>151</v>
      </c>
      <c r="C140">
        <v>65</v>
      </c>
      <c r="D140">
        <v>1</v>
      </c>
      <c r="E140" t="s">
        <v>3250</v>
      </c>
      <c r="F140">
        <v>199</v>
      </c>
      <c r="G140">
        <v>0</v>
      </c>
      <c r="H140" t="s">
        <v>47</v>
      </c>
      <c r="I140" t="s">
        <v>3251</v>
      </c>
      <c r="J140" t="s">
        <v>3252</v>
      </c>
      <c r="K140" t="s">
        <v>2676</v>
      </c>
      <c r="L140" t="s">
        <v>3253</v>
      </c>
      <c r="M140" t="s">
        <v>3254</v>
      </c>
      <c r="N140" t="s">
        <v>711</v>
      </c>
      <c r="O140" t="s">
        <v>634</v>
      </c>
      <c r="P140" t="s">
        <v>635</v>
      </c>
      <c r="Q140" t="s">
        <v>636</v>
      </c>
      <c r="R140" t="s">
        <v>24</v>
      </c>
      <c r="S140" t="s">
        <v>23</v>
      </c>
      <c r="T140" t="s">
        <v>3254</v>
      </c>
    </row>
    <row r="141" spans="1:20" x14ac:dyDescent="0.25">
      <c r="A141" t="s">
        <v>36</v>
      </c>
      <c r="B141" t="s">
        <v>37</v>
      </c>
      <c r="C141">
        <v>65</v>
      </c>
      <c r="D141">
        <v>1</v>
      </c>
      <c r="E141" t="s">
        <v>3250</v>
      </c>
      <c r="F141">
        <v>199</v>
      </c>
      <c r="G141">
        <v>0</v>
      </c>
      <c r="H141" t="s">
        <v>47</v>
      </c>
      <c r="I141" t="s">
        <v>3251</v>
      </c>
      <c r="J141" t="s">
        <v>3252</v>
      </c>
      <c r="K141" t="s">
        <v>2676</v>
      </c>
      <c r="L141" t="s">
        <v>3253</v>
      </c>
      <c r="M141" t="s">
        <v>3254</v>
      </c>
      <c r="N141" t="s">
        <v>711</v>
      </c>
      <c r="O141" t="s">
        <v>634</v>
      </c>
      <c r="P141" t="s">
        <v>635</v>
      </c>
      <c r="Q141" t="s">
        <v>636</v>
      </c>
      <c r="R141" t="s">
        <v>24</v>
      </c>
      <c r="S141" t="s">
        <v>23</v>
      </c>
      <c r="T141" t="s">
        <v>3254</v>
      </c>
    </row>
    <row r="142" spans="1:20" x14ac:dyDescent="0.25">
      <c r="A142" t="s">
        <v>38</v>
      </c>
      <c r="B142" t="s">
        <v>39</v>
      </c>
      <c r="C142">
        <v>65</v>
      </c>
      <c r="D142">
        <v>1</v>
      </c>
      <c r="E142" t="s">
        <v>3250</v>
      </c>
      <c r="F142">
        <v>199</v>
      </c>
      <c r="G142">
        <v>0</v>
      </c>
      <c r="H142" t="s">
        <v>47</v>
      </c>
      <c r="I142" t="s">
        <v>3251</v>
      </c>
      <c r="J142" t="s">
        <v>3252</v>
      </c>
      <c r="K142" t="s">
        <v>2676</v>
      </c>
      <c r="L142" t="s">
        <v>3253</v>
      </c>
      <c r="M142" t="s">
        <v>3254</v>
      </c>
      <c r="N142" t="s">
        <v>711</v>
      </c>
      <c r="O142" t="s">
        <v>634</v>
      </c>
      <c r="P142" t="s">
        <v>635</v>
      </c>
      <c r="Q142" t="s">
        <v>636</v>
      </c>
      <c r="R142" t="s">
        <v>24</v>
      </c>
      <c r="S142" t="s">
        <v>23</v>
      </c>
      <c r="T142" t="s">
        <v>3254</v>
      </c>
    </row>
    <row r="143" spans="1:20" x14ac:dyDescent="0.25">
      <c r="A143" t="s">
        <v>46</v>
      </c>
      <c r="B143" t="s">
        <v>56</v>
      </c>
      <c r="C143">
        <v>66.333333333333329</v>
      </c>
      <c r="D143">
        <v>3</v>
      </c>
      <c r="E143" t="s">
        <v>3255</v>
      </c>
      <c r="F143">
        <v>220</v>
      </c>
      <c r="G143">
        <v>0</v>
      </c>
      <c r="H143" t="s">
        <v>631</v>
      </c>
      <c r="I143" t="s">
        <v>3256</v>
      </c>
      <c r="J143" t="s">
        <v>633</v>
      </c>
      <c r="K143" t="s">
        <v>23</v>
      </c>
      <c r="L143" t="s">
        <v>24</v>
      </c>
      <c r="M143" t="s">
        <v>3257</v>
      </c>
      <c r="N143" t="s">
        <v>23</v>
      </c>
      <c r="O143" t="s">
        <v>32</v>
      </c>
      <c r="P143" t="s">
        <v>26</v>
      </c>
      <c r="Q143" t="s">
        <v>33</v>
      </c>
      <c r="R143" t="s">
        <v>24</v>
      </c>
      <c r="S143" t="s">
        <v>3258</v>
      </c>
      <c r="T143" t="s">
        <v>3257</v>
      </c>
    </row>
    <row r="144" spans="1:20" x14ac:dyDescent="0.25">
      <c r="A144" t="s">
        <v>46</v>
      </c>
      <c r="B144" t="s">
        <v>1105</v>
      </c>
      <c r="C144">
        <v>69.349999999999994</v>
      </c>
      <c r="D144">
        <v>2</v>
      </c>
      <c r="E144" t="s">
        <v>3259</v>
      </c>
      <c r="F144">
        <v>164.7</v>
      </c>
      <c r="G144">
        <v>26</v>
      </c>
      <c r="H144" t="s">
        <v>47</v>
      </c>
      <c r="I144" t="s">
        <v>3260</v>
      </c>
      <c r="J144" t="s">
        <v>3261</v>
      </c>
      <c r="K144" t="s">
        <v>3262</v>
      </c>
      <c r="L144" t="s">
        <v>3263</v>
      </c>
      <c r="M144" t="s">
        <v>3264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3265</v>
      </c>
      <c r="T144" t="s">
        <v>3266</v>
      </c>
    </row>
    <row r="145" spans="1:20" x14ac:dyDescent="0.25">
      <c r="A145" t="s">
        <v>46</v>
      </c>
      <c r="B145" t="s">
        <v>56</v>
      </c>
      <c r="C145">
        <v>78</v>
      </c>
      <c r="D145">
        <v>1</v>
      </c>
      <c r="E145" t="s">
        <v>3267</v>
      </c>
      <c r="F145">
        <v>123</v>
      </c>
      <c r="G145">
        <v>45</v>
      </c>
      <c r="H145" t="s">
        <v>47</v>
      </c>
      <c r="I145" t="s">
        <v>3268</v>
      </c>
      <c r="J145" t="s">
        <v>3269</v>
      </c>
      <c r="K145" t="s">
        <v>644</v>
      </c>
      <c r="L145" t="s">
        <v>3270</v>
      </c>
      <c r="M145" t="s">
        <v>3266</v>
      </c>
      <c r="N145" t="s">
        <v>23</v>
      </c>
      <c r="O145" t="s">
        <v>63</v>
      </c>
      <c r="P145" t="s">
        <v>54</v>
      </c>
      <c r="Q145" t="s">
        <v>55</v>
      </c>
      <c r="R145" t="s">
        <v>24</v>
      </c>
      <c r="S145" t="s">
        <v>3271</v>
      </c>
      <c r="T145" t="s">
        <v>3272</v>
      </c>
    </row>
    <row r="146" spans="1:20" x14ac:dyDescent="0.25">
      <c r="A146" t="s">
        <v>30</v>
      </c>
      <c r="B146" t="s">
        <v>31</v>
      </c>
      <c r="C146">
        <v>60</v>
      </c>
      <c r="D146">
        <v>3</v>
      </c>
      <c r="E146" t="s">
        <v>3273</v>
      </c>
      <c r="F146">
        <v>97</v>
      </c>
      <c r="G146">
        <v>7</v>
      </c>
      <c r="H146" t="s">
        <v>47</v>
      </c>
      <c r="I146" t="s">
        <v>3274</v>
      </c>
      <c r="J146" t="s">
        <v>3275</v>
      </c>
      <c r="K146" t="s">
        <v>2467</v>
      </c>
      <c r="L146" t="s">
        <v>3276</v>
      </c>
      <c r="M146" t="s">
        <v>3277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3278</v>
      </c>
      <c r="T146" t="s">
        <v>3277</v>
      </c>
    </row>
    <row r="147" spans="1:20" x14ac:dyDescent="0.25">
      <c r="A147" t="s">
        <v>46</v>
      </c>
      <c r="B147" t="s">
        <v>1105</v>
      </c>
      <c r="C147">
        <v>58.4</v>
      </c>
      <c r="D147">
        <v>3</v>
      </c>
      <c r="E147" t="s">
        <v>3279</v>
      </c>
      <c r="F147">
        <v>194.2</v>
      </c>
      <c r="G147">
        <v>19</v>
      </c>
      <c r="H147" t="s">
        <v>47</v>
      </c>
      <c r="I147" t="s">
        <v>3280</v>
      </c>
      <c r="J147" t="s">
        <v>3281</v>
      </c>
      <c r="K147" t="s">
        <v>3282</v>
      </c>
      <c r="L147" t="s">
        <v>3283</v>
      </c>
      <c r="M147" t="s">
        <v>3284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3285</v>
      </c>
      <c r="T147" t="s">
        <v>3286</v>
      </c>
    </row>
    <row r="148" spans="1:20" x14ac:dyDescent="0.25">
      <c r="A148" t="s">
        <v>46</v>
      </c>
      <c r="B148" t="s">
        <v>1105</v>
      </c>
      <c r="C148">
        <v>65.7</v>
      </c>
      <c r="D148">
        <v>2</v>
      </c>
      <c r="E148" t="s">
        <v>3287</v>
      </c>
      <c r="F148">
        <v>157.4</v>
      </c>
      <c r="G148">
        <v>26</v>
      </c>
      <c r="H148" t="s">
        <v>47</v>
      </c>
      <c r="I148" t="s">
        <v>2130</v>
      </c>
      <c r="J148" t="s">
        <v>3288</v>
      </c>
      <c r="K148" t="s">
        <v>1755</v>
      </c>
      <c r="L148" t="s">
        <v>2133</v>
      </c>
      <c r="M148" t="s">
        <v>3289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3290</v>
      </c>
      <c r="T148" t="s">
        <v>2306</v>
      </c>
    </row>
    <row r="149" spans="1:20" x14ac:dyDescent="0.25">
      <c r="A149" t="s">
        <v>115</v>
      </c>
      <c r="B149" t="s">
        <v>116</v>
      </c>
      <c r="C149">
        <v>45</v>
      </c>
      <c r="D149">
        <v>4</v>
      </c>
      <c r="E149" t="s">
        <v>3291</v>
      </c>
      <c r="F149">
        <v>199</v>
      </c>
      <c r="G149">
        <v>35</v>
      </c>
      <c r="H149" t="s">
        <v>631</v>
      </c>
      <c r="I149" t="s">
        <v>3292</v>
      </c>
      <c r="J149" t="s">
        <v>1452</v>
      </c>
      <c r="K149" t="s">
        <v>23</v>
      </c>
      <c r="L149" t="s">
        <v>24</v>
      </c>
      <c r="M149" t="s">
        <v>3293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3294</v>
      </c>
      <c r="T149" t="s">
        <v>3293</v>
      </c>
    </row>
    <row r="150" spans="1:20" x14ac:dyDescent="0.25">
      <c r="A150" t="s">
        <v>46</v>
      </c>
      <c r="B150" t="s">
        <v>56</v>
      </c>
      <c r="C150">
        <v>78</v>
      </c>
      <c r="D150">
        <v>1</v>
      </c>
      <c r="E150" t="s">
        <v>3295</v>
      </c>
      <c r="F150">
        <v>78</v>
      </c>
      <c r="G150">
        <v>0</v>
      </c>
      <c r="H150" t="s">
        <v>47</v>
      </c>
      <c r="I150" t="s">
        <v>2039</v>
      </c>
      <c r="J150" t="s">
        <v>3296</v>
      </c>
      <c r="K150" t="s">
        <v>3297</v>
      </c>
      <c r="L150" t="s">
        <v>3298</v>
      </c>
      <c r="M150" t="s">
        <v>3299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3300</v>
      </c>
      <c r="T150" t="s">
        <v>3301</v>
      </c>
    </row>
    <row r="151" spans="1:20" x14ac:dyDescent="0.25">
      <c r="A151" t="s">
        <v>46</v>
      </c>
      <c r="B151" t="s">
        <v>56</v>
      </c>
      <c r="C151">
        <v>78</v>
      </c>
      <c r="D151">
        <v>3</v>
      </c>
      <c r="E151" t="s">
        <v>3302</v>
      </c>
      <c r="F151">
        <v>236</v>
      </c>
      <c r="G151">
        <v>38</v>
      </c>
      <c r="H151" t="s">
        <v>47</v>
      </c>
      <c r="I151" t="s">
        <v>3303</v>
      </c>
      <c r="J151" t="s">
        <v>3304</v>
      </c>
      <c r="K151" t="s">
        <v>3305</v>
      </c>
      <c r="L151" t="s">
        <v>2721</v>
      </c>
      <c r="M151" t="s">
        <v>3306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3307</v>
      </c>
      <c r="T151" t="s">
        <v>3308</v>
      </c>
    </row>
    <row r="152" spans="1:20" x14ac:dyDescent="0.25">
      <c r="A152" t="s">
        <v>110</v>
      </c>
      <c r="B152" t="s">
        <v>640</v>
      </c>
      <c r="C152">
        <v>66.333333333333329</v>
      </c>
      <c r="D152">
        <v>3</v>
      </c>
      <c r="E152" t="s">
        <v>3309</v>
      </c>
      <c r="F152">
        <v>263.63</v>
      </c>
      <c r="G152">
        <v>26</v>
      </c>
      <c r="H152" t="s">
        <v>47</v>
      </c>
      <c r="I152" t="s">
        <v>3310</v>
      </c>
      <c r="J152" t="s">
        <v>3311</v>
      </c>
      <c r="K152" t="s">
        <v>2945</v>
      </c>
      <c r="L152" t="s">
        <v>3312</v>
      </c>
      <c r="M152" t="s">
        <v>3313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3314</v>
      </c>
      <c r="T152" t="s">
        <v>3313</v>
      </c>
    </row>
    <row r="153" spans="1:20" x14ac:dyDescent="0.25">
      <c r="A153" t="s">
        <v>42</v>
      </c>
      <c r="B153" t="s">
        <v>43</v>
      </c>
      <c r="C153">
        <v>66.666666666666671</v>
      </c>
      <c r="D153">
        <v>3</v>
      </c>
      <c r="E153" t="s">
        <v>3309</v>
      </c>
      <c r="F153">
        <v>263.63</v>
      </c>
      <c r="G153">
        <v>26</v>
      </c>
      <c r="H153" t="s">
        <v>47</v>
      </c>
      <c r="I153" t="s">
        <v>3310</v>
      </c>
      <c r="J153" t="s">
        <v>3311</v>
      </c>
      <c r="K153" t="s">
        <v>2945</v>
      </c>
      <c r="L153" t="s">
        <v>3312</v>
      </c>
      <c r="M153" t="s">
        <v>3313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3314</v>
      </c>
      <c r="T153" t="s">
        <v>3313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153"/>
  <sheetViews>
    <sheetView zoomScale="70" zoomScaleNormal="70" workbookViewId="0">
      <pane xSplit="2" ySplit="1" topLeftCell="S14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28" sqref="U12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709</v>
      </c>
      <c r="B2" t="s">
        <v>710</v>
      </c>
      <c r="C2">
        <v>0</v>
      </c>
      <c r="D2">
        <v>1</v>
      </c>
      <c r="E2" t="s">
        <v>3315</v>
      </c>
      <c r="F2">
        <v>205</v>
      </c>
      <c r="G2">
        <v>0</v>
      </c>
      <c r="H2" t="s">
        <v>631</v>
      </c>
      <c r="I2" t="s">
        <v>3316</v>
      </c>
      <c r="J2" t="s">
        <v>346</v>
      </c>
      <c r="K2" t="s">
        <v>23</v>
      </c>
      <c r="L2" t="s">
        <v>24</v>
      </c>
      <c r="M2" t="s">
        <v>3317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3317</v>
      </c>
      <c r="U2" s="55" t="s">
        <v>684</v>
      </c>
      <c r="V2">
        <v>1</v>
      </c>
    </row>
    <row r="3" spans="1:22" x14ac:dyDescent="0.25">
      <c r="A3" t="s">
        <v>46</v>
      </c>
      <c r="B3" t="s">
        <v>56</v>
      </c>
      <c r="C3">
        <v>120</v>
      </c>
      <c r="D3">
        <v>1</v>
      </c>
      <c r="E3" t="s">
        <v>3315</v>
      </c>
      <c r="F3">
        <v>205</v>
      </c>
      <c r="G3">
        <v>0</v>
      </c>
      <c r="H3" t="s">
        <v>631</v>
      </c>
      <c r="I3" t="s">
        <v>3316</v>
      </c>
      <c r="J3" t="s">
        <v>346</v>
      </c>
      <c r="K3" t="s">
        <v>23</v>
      </c>
      <c r="L3" t="s">
        <v>24</v>
      </c>
      <c r="M3" t="s">
        <v>3317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3317</v>
      </c>
      <c r="U3" s="56" t="s">
        <v>3042</v>
      </c>
      <c r="V3">
        <v>1</v>
      </c>
    </row>
    <row r="4" spans="1:22" x14ac:dyDescent="0.25">
      <c r="A4" t="s">
        <v>280</v>
      </c>
      <c r="B4" t="s">
        <v>286</v>
      </c>
      <c r="C4">
        <v>139</v>
      </c>
      <c r="D4">
        <v>1</v>
      </c>
      <c r="E4" t="s">
        <v>3315</v>
      </c>
      <c r="F4">
        <v>205</v>
      </c>
      <c r="G4">
        <v>0</v>
      </c>
      <c r="H4" t="s">
        <v>631</v>
      </c>
      <c r="I4" t="s">
        <v>3316</v>
      </c>
      <c r="J4" t="s">
        <v>346</v>
      </c>
      <c r="K4" t="s">
        <v>23</v>
      </c>
      <c r="L4" t="s">
        <v>24</v>
      </c>
      <c r="M4" t="s">
        <v>3317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3317</v>
      </c>
      <c r="U4" s="55" t="s">
        <v>186</v>
      </c>
      <c r="V4">
        <v>161</v>
      </c>
    </row>
    <row r="5" spans="1:22" x14ac:dyDescent="0.25">
      <c r="A5" t="s">
        <v>110</v>
      </c>
      <c r="B5" t="s">
        <v>640</v>
      </c>
      <c r="C5">
        <v>66.333333333333329</v>
      </c>
      <c r="D5">
        <v>3</v>
      </c>
      <c r="E5" t="s">
        <v>3318</v>
      </c>
      <c r="F5">
        <v>218</v>
      </c>
      <c r="G5">
        <v>48</v>
      </c>
      <c r="H5" t="s">
        <v>47</v>
      </c>
      <c r="I5" t="s">
        <v>3319</v>
      </c>
      <c r="J5" t="s">
        <v>3320</v>
      </c>
      <c r="K5" t="s">
        <v>1051</v>
      </c>
      <c r="L5" t="s">
        <v>1174</v>
      </c>
      <c r="M5" t="s">
        <v>3321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3322</v>
      </c>
      <c r="U5" s="56" t="s">
        <v>187</v>
      </c>
      <c r="V5">
        <v>161</v>
      </c>
    </row>
    <row r="6" spans="1:22" x14ac:dyDescent="0.25">
      <c r="A6" t="s">
        <v>139</v>
      </c>
      <c r="B6" t="s">
        <v>112</v>
      </c>
      <c r="C6">
        <v>66</v>
      </c>
      <c r="D6">
        <v>1</v>
      </c>
      <c r="E6" t="s">
        <v>3323</v>
      </c>
      <c r="F6">
        <v>288</v>
      </c>
      <c r="G6">
        <v>38</v>
      </c>
      <c r="H6" t="s">
        <v>22</v>
      </c>
      <c r="I6" t="s">
        <v>3324</v>
      </c>
      <c r="J6" t="s">
        <v>3325</v>
      </c>
      <c r="K6" t="s">
        <v>3326</v>
      </c>
      <c r="L6" t="s">
        <v>3327</v>
      </c>
      <c r="M6" t="s">
        <v>3321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23</v>
      </c>
      <c r="T6" t="s">
        <v>3328</v>
      </c>
      <c r="U6" s="55" t="s">
        <v>46</v>
      </c>
      <c r="V6">
        <v>91</v>
      </c>
    </row>
    <row r="7" spans="1:22" x14ac:dyDescent="0.25">
      <c r="A7" t="s">
        <v>110</v>
      </c>
      <c r="B7" t="s">
        <v>640</v>
      </c>
      <c r="C7">
        <v>66</v>
      </c>
      <c r="D7">
        <v>1</v>
      </c>
      <c r="E7" t="s">
        <v>3323</v>
      </c>
      <c r="F7">
        <v>288</v>
      </c>
      <c r="G7">
        <v>38</v>
      </c>
      <c r="H7" t="s">
        <v>22</v>
      </c>
      <c r="I7" t="s">
        <v>3324</v>
      </c>
      <c r="J7" t="s">
        <v>3325</v>
      </c>
      <c r="K7" t="s">
        <v>3326</v>
      </c>
      <c r="L7" t="s">
        <v>3327</v>
      </c>
      <c r="M7" t="s">
        <v>3321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23</v>
      </c>
      <c r="T7" t="s">
        <v>3328</v>
      </c>
      <c r="U7" s="56" t="s">
        <v>56</v>
      </c>
      <c r="V7">
        <v>85</v>
      </c>
    </row>
    <row r="8" spans="1:22" x14ac:dyDescent="0.25">
      <c r="A8" t="s">
        <v>46</v>
      </c>
      <c r="B8" t="s">
        <v>56</v>
      </c>
      <c r="C8">
        <v>67</v>
      </c>
      <c r="D8">
        <v>1</v>
      </c>
      <c r="E8" t="s">
        <v>3323</v>
      </c>
      <c r="F8">
        <v>288</v>
      </c>
      <c r="G8">
        <v>38</v>
      </c>
      <c r="H8" t="s">
        <v>22</v>
      </c>
      <c r="I8" t="s">
        <v>3324</v>
      </c>
      <c r="J8" t="s">
        <v>3325</v>
      </c>
      <c r="K8" t="s">
        <v>3326</v>
      </c>
      <c r="L8" t="s">
        <v>3327</v>
      </c>
      <c r="M8" t="s">
        <v>3321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3328</v>
      </c>
      <c r="U8" s="56" t="s">
        <v>1105</v>
      </c>
      <c r="V8">
        <v>6</v>
      </c>
    </row>
    <row r="9" spans="1:22" x14ac:dyDescent="0.25">
      <c r="A9" t="s">
        <v>28</v>
      </c>
      <c r="B9" t="s">
        <v>29</v>
      </c>
      <c r="C9">
        <v>60</v>
      </c>
      <c r="D9">
        <v>1</v>
      </c>
      <c r="E9" t="s">
        <v>3329</v>
      </c>
      <c r="F9">
        <v>146</v>
      </c>
      <c r="G9">
        <v>0</v>
      </c>
      <c r="H9" t="s">
        <v>22</v>
      </c>
      <c r="I9" t="s">
        <v>3330</v>
      </c>
      <c r="J9" t="s">
        <v>3331</v>
      </c>
      <c r="K9" t="s">
        <v>3332</v>
      </c>
      <c r="L9" t="s">
        <v>632</v>
      </c>
      <c r="M9" t="s">
        <v>3333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3333</v>
      </c>
      <c r="U9" s="55" t="s">
        <v>42</v>
      </c>
      <c r="V9">
        <v>6</v>
      </c>
    </row>
    <row r="10" spans="1:22" x14ac:dyDescent="0.25">
      <c r="A10" t="s">
        <v>30</v>
      </c>
      <c r="B10" t="s">
        <v>31</v>
      </c>
      <c r="C10">
        <v>43</v>
      </c>
      <c r="D10">
        <v>2</v>
      </c>
      <c r="E10" t="s">
        <v>3329</v>
      </c>
      <c r="F10">
        <v>146</v>
      </c>
      <c r="G10">
        <v>0</v>
      </c>
      <c r="H10" t="s">
        <v>22</v>
      </c>
      <c r="I10" t="s">
        <v>3330</v>
      </c>
      <c r="J10" t="s">
        <v>3331</v>
      </c>
      <c r="K10" t="s">
        <v>3332</v>
      </c>
      <c r="L10" t="s">
        <v>632</v>
      </c>
      <c r="M10" t="s">
        <v>3333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3333</v>
      </c>
      <c r="U10" s="56" t="s">
        <v>43</v>
      </c>
      <c r="V10">
        <v>6</v>
      </c>
    </row>
    <row r="11" spans="1:22" x14ac:dyDescent="0.25">
      <c r="A11" t="s">
        <v>186</v>
      </c>
      <c r="B11" t="s">
        <v>187</v>
      </c>
      <c r="C11">
        <v>37.5</v>
      </c>
      <c r="D11">
        <v>4</v>
      </c>
      <c r="E11" t="s">
        <v>3334</v>
      </c>
      <c r="F11">
        <v>159</v>
      </c>
      <c r="G11">
        <v>0</v>
      </c>
      <c r="H11" t="s">
        <v>631</v>
      </c>
      <c r="I11" t="s">
        <v>3335</v>
      </c>
      <c r="J11" t="s">
        <v>329</v>
      </c>
      <c r="K11" t="s">
        <v>23</v>
      </c>
      <c r="L11" t="s">
        <v>24</v>
      </c>
      <c r="M11" t="s">
        <v>3336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3336</v>
      </c>
      <c r="U11" s="55" t="s">
        <v>139</v>
      </c>
      <c r="V11">
        <v>22</v>
      </c>
    </row>
    <row r="12" spans="1:22" x14ac:dyDescent="0.25">
      <c r="A12" t="s">
        <v>139</v>
      </c>
      <c r="B12" t="s">
        <v>112</v>
      </c>
      <c r="C12">
        <v>66</v>
      </c>
      <c r="D12">
        <v>2</v>
      </c>
      <c r="E12" t="s">
        <v>3337</v>
      </c>
      <c r="F12">
        <v>440</v>
      </c>
      <c r="G12">
        <v>0</v>
      </c>
      <c r="H12" t="s">
        <v>631</v>
      </c>
      <c r="I12" t="s">
        <v>3338</v>
      </c>
      <c r="J12" t="s">
        <v>3339</v>
      </c>
      <c r="K12" t="s">
        <v>23</v>
      </c>
      <c r="L12" t="s">
        <v>24</v>
      </c>
      <c r="M12" t="s">
        <v>3340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3341</v>
      </c>
      <c r="U12" s="56" t="s">
        <v>112</v>
      </c>
      <c r="V12">
        <v>22</v>
      </c>
    </row>
    <row r="13" spans="1:22" x14ac:dyDescent="0.25">
      <c r="A13" t="s">
        <v>110</v>
      </c>
      <c r="B13" t="s">
        <v>640</v>
      </c>
      <c r="C13">
        <v>66</v>
      </c>
      <c r="D13">
        <v>2</v>
      </c>
      <c r="E13" t="s">
        <v>3337</v>
      </c>
      <c r="F13">
        <v>440</v>
      </c>
      <c r="G13">
        <v>0</v>
      </c>
      <c r="H13" t="s">
        <v>631</v>
      </c>
      <c r="I13" t="s">
        <v>3338</v>
      </c>
      <c r="J13" t="s">
        <v>3339</v>
      </c>
      <c r="K13" t="s">
        <v>23</v>
      </c>
      <c r="L13" t="s">
        <v>24</v>
      </c>
      <c r="M13" t="s">
        <v>3340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23</v>
      </c>
      <c r="T13" t="s">
        <v>3341</v>
      </c>
      <c r="U13" s="55" t="s">
        <v>110</v>
      </c>
      <c r="V13">
        <v>14</v>
      </c>
    </row>
    <row r="14" spans="1:22" x14ac:dyDescent="0.25">
      <c r="A14" t="s">
        <v>46</v>
      </c>
      <c r="B14" t="s">
        <v>56</v>
      </c>
      <c r="C14">
        <v>67</v>
      </c>
      <c r="D14">
        <v>2</v>
      </c>
      <c r="E14" t="s">
        <v>3337</v>
      </c>
      <c r="F14">
        <v>440</v>
      </c>
      <c r="G14">
        <v>0</v>
      </c>
      <c r="H14" t="s">
        <v>631</v>
      </c>
      <c r="I14" t="s">
        <v>3338</v>
      </c>
      <c r="J14" t="s">
        <v>3339</v>
      </c>
      <c r="K14" t="s">
        <v>23</v>
      </c>
      <c r="L14" t="s">
        <v>24</v>
      </c>
      <c r="M14" t="s">
        <v>3340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3341</v>
      </c>
      <c r="U14" s="56" t="s">
        <v>146</v>
      </c>
      <c r="V14">
        <v>4</v>
      </c>
    </row>
    <row r="15" spans="1:22" x14ac:dyDescent="0.25">
      <c r="A15" t="s">
        <v>46</v>
      </c>
      <c r="B15" t="s">
        <v>56</v>
      </c>
      <c r="C15">
        <v>66.333333333333329</v>
      </c>
      <c r="D15">
        <v>6</v>
      </c>
      <c r="E15" t="s">
        <v>3342</v>
      </c>
      <c r="F15">
        <v>440</v>
      </c>
      <c r="G15">
        <v>0</v>
      </c>
      <c r="H15" t="s">
        <v>631</v>
      </c>
      <c r="I15" t="s">
        <v>3343</v>
      </c>
      <c r="J15" t="s">
        <v>318</v>
      </c>
      <c r="K15" t="s">
        <v>23</v>
      </c>
      <c r="L15" t="s">
        <v>24</v>
      </c>
      <c r="M15" t="s">
        <v>3344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23</v>
      </c>
      <c r="T15" t="s">
        <v>3344</v>
      </c>
      <c r="U15" s="56" t="s">
        <v>640</v>
      </c>
      <c r="V15">
        <v>10</v>
      </c>
    </row>
    <row r="16" spans="1:22" x14ac:dyDescent="0.25">
      <c r="A16" t="s">
        <v>422</v>
      </c>
      <c r="B16" t="s">
        <v>423</v>
      </c>
      <c r="C16">
        <v>100</v>
      </c>
      <c r="D16">
        <v>1</v>
      </c>
      <c r="E16" t="s">
        <v>3345</v>
      </c>
      <c r="F16">
        <v>100</v>
      </c>
      <c r="G16">
        <v>0</v>
      </c>
      <c r="H16" t="s">
        <v>47</v>
      </c>
      <c r="I16" t="s">
        <v>3346</v>
      </c>
      <c r="J16" t="s">
        <v>3347</v>
      </c>
      <c r="K16" t="s">
        <v>3348</v>
      </c>
      <c r="L16" t="s">
        <v>748</v>
      </c>
      <c r="M16" t="s">
        <v>3349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23</v>
      </c>
      <c r="T16" t="s">
        <v>3350</v>
      </c>
      <c r="U16" s="55" t="s">
        <v>152</v>
      </c>
      <c r="V16">
        <v>7</v>
      </c>
    </row>
    <row r="17" spans="1:22" x14ac:dyDescent="0.25">
      <c r="A17" t="s">
        <v>46</v>
      </c>
      <c r="B17" t="s">
        <v>56</v>
      </c>
      <c r="C17">
        <v>66.333333333333329</v>
      </c>
      <c r="D17">
        <v>3</v>
      </c>
      <c r="E17" t="s">
        <v>3351</v>
      </c>
      <c r="F17">
        <v>220</v>
      </c>
      <c r="G17">
        <v>0</v>
      </c>
      <c r="H17" t="s">
        <v>631</v>
      </c>
      <c r="I17" t="s">
        <v>3352</v>
      </c>
      <c r="J17" t="s">
        <v>328</v>
      </c>
      <c r="K17" t="s">
        <v>23</v>
      </c>
      <c r="L17" t="s">
        <v>24</v>
      </c>
      <c r="M17" t="s">
        <v>3353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23</v>
      </c>
      <c r="T17" t="s">
        <v>3353</v>
      </c>
      <c r="U17" s="56" t="s">
        <v>153</v>
      </c>
      <c r="V17">
        <v>7</v>
      </c>
    </row>
    <row r="18" spans="1:22" x14ac:dyDescent="0.25">
      <c r="A18" t="s">
        <v>42</v>
      </c>
      <c r="B18" t="s">
        <v>43</v>
      </c>
      <c r="C18">
        <v>66.666666666666671</v>
      </c>
      <c r="D18">
        <v>6</v>
      </c>
      <c r="E18" t="s">
        <v>3354</v>
      </c>
      <c r="F18">
        <v>210</v>
      </c>
      <c r="G18">
        <v>0</v>
      </c>
      <c r="H18" t="s">
        <v>22</v>
      </c>
      <c r="I18" t="s">
        <v>3355</v>
      </c>
      <c r="J18" t="s">
        <v>305</v>
      </c>
      <c r="K18" t="s">
        <v>23</v>
      </c>
      <c r="L18" t="s">
        <v>24</v>
      </c>
      <c r="M18" t="s">
        <v>3356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23</v>
      </c>
      <c r="T18" t="s">
        <v>3357</v>
      </c>
      <c r="U18" s="55" t="s">
        <v>150</v>
      </c>
      <c r="V18">
        <v>14</v>
      </c>
    </row>
    <row r="19" spans="1:22" x14ac:dyDescent="0.25">
      <c r="A19" t="s">
        <v>46</v>
      </c>
      <c r="B19" t="s">
        <v>56</v>
      </c>
      <c r="C19">
        <v>66.333333333333329</v>
      </c>
      <c r="D19">
        <v>9</v>
      </c>
      <c r="E19" t="s">
        <v>3358</v>
      </c>
      <c r="F19">
        <v>660</v>
      </c>
      <c r="G19">
        <v>0</v>
      </c>
      <c r="H19" t="s">
        <v>631</v>
      </c>
      <c r="I19" t="s">
        <v>3359</v>
      </c>
      <c r="J19" t="s">
        <v>306</v>
      </c>
      <c r="K19" t="s">
        <v>23</v>
      </c>
      <c r="L19" t="s">
        <v>24</v>
      </c>
      <c r="M19" t="s">
        <v>3360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3360</v>
      </c>
      <c r="U19" s="56" t="s">
        <v>151</v>
      </c>
      <c r="V19">
        <v>14</v>
      </c>
    </row>
    <row r="20" spans="1:22" x14ac:dyDescent="0.25">
      <c r="A20" t="s">
        <v>709</v>
      </c>
      <c r="B20" t="s">
        <v>710</v>
      </c>
      <c r="C20">
        <v>0</v>
      </c>
      <c r="D20">
        <v>1</v>
      </c>
      <c r="E20" t="s">
        <v>3361</v>
      </c>
      <c r="F20">
        <v>116</v>
      </c>
      <c r="G20">
        <v>16</v>
      </c>
      <c r="H20" t="s">
        <v>631</v>
      </c>
      <c r="I20" t="s">
        <v>3362</v>
      </c>
      <c r="J20" t="s">
        <v>309</v>
      </c>
      <c r="K20" t="s">
        <v>23</v>
      </c>
      <c r="L20" t="s">
        <v>24</v>
      </c>
      <c r="M20" t="s">
        <v>3363</v>
      </c>
      <c r="N20" t="s">
        <v>23</v>
      </c>
      <c r="O20" t="s">
        <v>32</v>
      </c>
      <c r="P20" t="s">
        <v>26</v>
      </c>
      <c r="Q20" t="s">
        <v>33</v>
      </c>
      <c r="R20" t="s">
        <v>24</v>
      </c>
      <c r="S20" t="s">
        <v>23</v>
      </c>
      <c r="T20" t="s">
        <v>3364</v>
      </c>
      <c r="U20" s="55" t="s">
        <v>422</v>
      </c>
      <c r="V20">
        <v>4</v>
      </c>
    </row>
    <row r="21" spans="1:22" x14ac:dyDescent="0.25">
      <c r="A21" t="s">
        <v>46</v>
      </c>
      <c r="B21" t="s">
        <v>56</v>
      </c>
      <c r="C21">
        <v>120</v>
      </c>
      <c r="D21">
        <v>1</v>
      </c>
      <c r="E21" t="s">
        <v>3361</v>
      </c>
      <c r="F21">
        <v>116</v>
      </c>
      <c r="G21">
        <v>16</v>
      </c>
      <c r="H21" t="s">
        <v>631</v>
      </c>
      <c r="I21" t="s">
        <v>3362</v>
      </c>
      <c r="J21" t="s">
        <v>309</v>
      </c>
      <c r="K21" t="s">
        <v>23</v>
      </c>
      <c r="L21" t="s">
        <v>24</v>
      </c>
      <c r="M21" t="s">
        <v>3363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23</v>
      </c>
      <c r="T21" t="s">
        <v>3364</v>
      </c>
      <c r="U21" s="56" t="s">
        <v>423</v>
      </c>
      <c r="V21">
        <v>4</v>
      </c>
    </row>
    <row r="22" spans="1:22" x14ac:dyDescent="0.25">
      <c r="A22" t="s">
        <v>139</v>
      </c>
      <c r="B22" t="s">
        <v>112</v>
      </c>
      <c r="C22">
        <v>66</v>
      </c>
      <c r="D22">
        <v>1</v>
      </c>
      <c r="E22" t="s">
        <v>3365</v>
      </c>
      <c r="F22">
        <v>268</v>
      </c>
      <c r="G22">
        <v>38</v>
      </c>
      <c r="H22" t="s">
        <v>47</v>
      </c>
      <c r="I22" t="s">
        <v>3366</v>
      </c>
      <c r="J22" t="s">
        <v>3367</v>
      </c>
      <c r="K22" t="s">
        <v>3368</v>
      </c>
      <c r="L22" t="s">
        <v>3369</v>
      </c>
      <c r="M22" t="s">
        <v>3370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3371</v>
      </c>
      <c r="U22" s="55" t="s">
        <v>36</v>
      </c>
      <c r="V22">
        <v>13</v>
      </c>
    </row>
    <row r="23" spans="1:22" x14ac:dyDescent="0.25">
      <c r="A23" t="s">
        <v>110</v>
      </c>
      <c r="B23" t="s">
        <v>640</v>
      </c>
      <c r="C23">
        <v>66</v>
      </c>
      <c r="D23">
        <v>1</v>
      </c>
      <c r="E23" t="s">
        <v>3365</v>
      </c>
      <c r="F23">
        <v>268</v>
      </c>
      <c r="G23">
        <v>38</v>
      </c>
      <c r="H23" t="s">
        <v>47</v>
      </c>
      <c r="I23" t="s">
        <v>3366</v>
      </c>
      <c r="J23" t="s">
        <v>3367</v>
      </c>
      <c r="K23" t="s">
        <v>3368</v>
      </c>
      <c r="L23" t="s">
        <v>3369</v>
      </c>
      <c r="M23" t="s">
        <v>3370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23</v>
      </c>
      <c r="T23" t="s">
        <v>3371</v>
      </c>
      <c r="U23" s="56" t="s">
        <v>37</v>
      </c>
      <c r="V23">
        <v>13</v>
      </c>
    </row>
    <row r="24" spans="1:22" x14ac:dyDescent="0.25">
      <c r="A24" t="s">
        <v>46</v>
      </c>
      <c r="B24" t="s">
        <v>56</v>
      </c>
      <c r="C24">
        <v>67</v>
      </c>
      <c r="D24">
        <v>1</v>
      </c>
      <c r="E24" t="s">
        <v>3365</v>
      </c>
      <c r="F24">
        <v>268</v>
      </c>
      <c r="G24">
        <v>38</v>
      </c>
      <c r="H24" t="s">
        <v>47</v>
      </c>
      <c r="I24" t="s">
        <v>3366</v>
      </c>
      <c r="J24" t="s">
        <v>3367</v>
      </c>
      <c r="K24" t="s">
        <v>3368</v>
      </c>
      <c r="L24" t="s">
        <v>3369</v>
      </c>
      <c r="M24" t="s">
        <v>3370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3371</v>
      </c>
      <c r="U24" s="55" t="s">
        <v>38</v>
      </c>
      <c r="V24">
        <v>17</v>
      </c>
    </row>
    <row r="25" spans="1:22" x14ac:dyDescent="0.25">
      <c r="A25" t="s">
        <v>46</v>
      </c>
      <c r="B25" t="s">
        <v>56</v>
      </c>
      <c r="C25">
        <v>66.333333333333329</v>
      </c>
      <c r="D25">
        <v>3</v>
      </c>
      <c r="E25" t="s">
        <v>3372</v>
      </c>
      <c r="F25">
        <v>220</v>
      </c>
      <c r="G25">
        <v>0</v>
      </c>
      <c r="H25" t="s">
        <v>631</v>
      </c>
      <c r="I25" t="s">
        <v>3373</v>
      </c>
      <c r="J25" t="s">
        <v>365</v>
      </c>
      <c r="K25" t="s">
        <v>23</v>
      </c>
      <c r="L25" t="s">
        <v>24</v>
      </c>
      <c r="M25" t="s">
        <v>3374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3374</v>
      </c>
      <c r="U25" s="56" t="s">
        <v>39</v>
      </c>
      <c r="V25">
        <v>17</v>
      </c>
    </row>
    <row r="26" spans="1:22" x14ac:dyDescent="0.25">
      <c r="A26" t="s">
        <v>30</v>
      </c>
      <c r="B26" t="s">
        <v>31</v>
      </c>
      <c r="C26">
        <v>42</v>
      </c>
      <c r="D26">
        <v>1</v>
      </c>
      <c r="E26" t="s">
        <v>3375</v>
      </c>
      <c r="F26">
        <v>328</v>
      </c>
      <c r="G26">
        <v>48</v>
      </c>
      <c r="H26" t="s">
        <v>47</v>
      </c>
      <c r="I26" t="s">
        <v>720</v>
      </c>
      <c r="J26" t="s">
        <v>3376</v>
      </c>
      <c r="K26" t="s">
        <v>1303</v>
      </c>
      <c r="L26" t="s">
        <v>383</v>
      </c>
      <c r="M26" t="s">
        <v>3377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3377</v>
      </c>
      <c r="U26" s="55" t="s">
        <v>34</v>
      </c>
      <c r="V26">
        <v>1</v>
      </c>
    </row>
    <row r="27" spans="1:22" x14ac:dyDescent="0.25">
      <c r="A27" t="s">
        <v>186</v>
      </c>
      <c r="B27" t="s">
        <v>187</v>
      </c>
      <c r="C27">
        <v>48</v>
      </c>
      <c r="D27">
        <v>2</v>
      </c>
      <c r="E27" t="s">
        <v>3375</v>
      </c>
      <c r="F27">
        <v>328</v>
      </c>
      <c r="G27">
        <v>48</v>
      </c>
      <c r="H27" t="s">
        <v>47</v>
      </c>
      <c r="I27" t="s">
        <v>720</v>
      </c>
      <c r="J27" t="s">
        <v>3376</v>
      </c>
      <c r="K27" t="s">
        <v>1303</v>
      </c>
      <c r="L27" t="s">
        <v>383</v>
      </c>
      <c r="M27" t="s">
        <v>3377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3377</v>
      </c>
      <c r="U27" s="56" t="s">
        <v>35</v>
      </c>
      <c r="V27">
        <v>1</v>
      </c>
    </row>
    <row r="28" spans="1:22" x14ac:dyDescent="0.25">
      <c r="A28" t="s">
        <v>139</v>
      </c>
      <c r="B28" t="s">
        <v>112</v>
      </c>
      <c r="C28">
        <v>76</v>
      </c>
      <c r="D28">
        <v>2</v>
      </c>
      <c r="E28" t="s">
        <v>3375</v>
      </c>
      <c r="F28">
        <v>328</v>
      </c>
      <c r="G28">
        <v>48</v>
      </c>
      <c r="H28" t="s">
        <v>47</v>
      </c>
      <c r="I28" t="s">
        <v>720</v>
      </c>
      <c r="J28" t="s">
        <v>3376</v>
      </c>
      <c r="K28" t="s">
        <v>1303</v>
      </c>
      <c r="L28" t="s">
        <v>383</v>
      </c>
      <c r="M28" t="s">
        <v>3377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3377</v>
      </c>
      <c r="U28" s="55" t="s">
        <v>59</v>
      </c>
      <c r="V28">
        <v>2</v>
      </c>
    </row>
    <row r="29" spans="1:22" x14ac:dyDescent="0.25">
      <c r="A29" t="s">
        <v>709</v>
      </c>
      <c r="B29" t="s">
        <v>710</v>
      </c>
      <c r="C29">
        <v>0</v>
      </c>
      <c r="D29">
        <v>2</v>
      </c>
      <c r="E29" t="s">
        <v>3378</v>
      </c>
      <c r="F29">
        <v>200</v>
      </c>
      <c r="G29">
        <v>0</v>
      </c>
      <c r="H29" t="s">
        <v>631</v>
      </c>
      <c r="I29" t="s">
        <v>3379</v>
      </c>
      <c r="J29" t="s">
        <v>329</v>
      </c>
      <c r="K29" t="s">
        <v>23</v>
      </c>
      <c r="L29" t="s">
        <v>24</v>
      </c>
      <c r="M29" t="s">
        <v>3380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3380</v>
      </c>
      <c r="U29" s="56" t="s">
        <v>60</v>
      </c>
      <c r="V29">
        <v>2</v>
      </c>
    </row>
    <row r="30" spans="1:22" x14ac:dyDescent="0.25">
      <c r="A30" t="s">
        <v>46</v>
      </c>
      <c r="B30" t="s">
        <v>56</v>
      </c>
      <c r="C30">
        <v>120</v>
      </c>
      <c r="D30">
        <v>2</v>
      </c>
      <c r="E30" t="s">
        <v>3378</v>
      </c>
      <c r="F30">
        <v>200</v>
      </c>
      <c r="G30">
        <v>0</v>
      </c>
      <c r="H30" t="s">
        <v>631</v>
      </c>
      <c r="I30" t="s">
        <v>3379</v>
      </c>
      <c r="J30" t="s">
        <v>329</v>
      </c>
      <c r="K30" t="s">
        <v>23</v>
      </c>
      <c r="L30" t="s">
        <v>24</v>
      </c>
      <c r="M30" t="s">
        <v>3380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3380</v>
      </c>
      <c r="U30" s="55" t="s">
        <v>280</v>
      </c>
      <c r="V30">
        <v>6</v>
      </c>
    </row>
    <row r="31" spans="1:22" x14ac:dyDescent="0.25">
      <c r="A31" t="s">
        <v>30</v>
      </c>
      <c r="B31" t="s">
        <v>31</v>
      </c>
      <c r="C31">
        <v>60</v>
      </c>
      <c r="D31">
        <v>3</v>
      </c>
      <c r="E31" t="s">
        <v>3381</v>
      </c>
      <c r="F31">
        <v>134</v>
      </c>
      <c r="G31">
        <v>29</v>
      </c>
      <c r="H31" t="s">
        <v>631</v>
      </c>
      <c r="I31" t="s">
        <v>3382</v>
      </c>
      <c r="J31" t="s">
        <v>341</v>
      </c>
      <c r="K31" t="s">
        <v>23</v>
      </c>
      <c r="L31" t="s">
        <v>24</v>
      </c>
      <c r="M31" t="s">
        <v>3383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3384</v>
      </c>
      <c r="U31" s="56" t="s">
        <v>286</v>
      </c>
      <c r="V31">
        <v>6</v>
      </c>
    </row>
    <row r="32" spans="1:22" x14ac:dyDescent="0.25">
      <c r="A32" t="s">
        <v>46</v>
      </c>
      <c r="B32" t="s">
        <v>56</v>
      </c>
      <c r="C32">
        <v>66.333333333333329</v>
      </c>
      <c r="D32">
        <v>3</v>
      </c>
      <c r="E32" t="s">
        <v>3385</v>
      </c>
      <c r="F32">
        <v>220</v>
      </c>
      <c r="G32">
        <v>0</v>
      </c>
      <c r="H32" t="s">
        <v>631</v>
      </c>
      <c r="I32" t="s">
        <v>3386</v>
      </c>
      <c r="J32" t="s">
        <v>362</v>
      </c>
      <c r="K32" t="s">
        <v>23</v>
      </c>
      <c r="L32" t="s">
        <v>24</v>
      </c>
      <c r="M32" t="s">
        <v>3387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3388</v>
      </c>
      <c r="U32" s="55" t="s">
        <v>30</v>
      </c>
      <c r="V32">
        <v>90</v>
      </c>
    </row>
    <row r="33" spans="1:22" x14ac:dyDescent="0.25">
      <c r="A33" t="s">
        <v>709</v>
      </c>
      <c r="B33" t="s">
        <v>710</v>
      </c>
      <c r="C33">
        <v>0</v>
      </c>
      <c r="D33">
        <v>2</v>
      </c>
      <c r="E33" t="s">
        <v>3389</v>
      </c>
      <c r="F33">
        <v>200</v>
      </c>
      <c r="G33">
        <v>0</v>
      </c>
      <c r="H33" t="s">
        <v>631</v>
      </c>
      <c r="I33" t="s">
        <v>3390</v>
      </c>
      <c r="J33" t="s">
        <v>309</v>
      </c>
      <c r="K33" t="s">
        <v>23</v>
      </c>
      <c r="L33" t="s">
        <v>24</v>
      </c>
      <c r="M33" t="s">
        <v>3391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23</v>
      </c>
      <c r="T33" t="s">
        <v>3391</v>
      </c>
      <c r="U33" s="56" t="s">
        <v>31</v>
      </c>
      <c r="V33">
        <v>90</v>
      </c>
    </row>
    <row r="34" spans="1:22" x14ac:dyDescent="0.25">
      <c r="A34" t="s">
        <v>46</v>
      </c>
      <c r="B34" t="s">
        <v>56</v>
      </c>
      <c r="C34">
        <v>120</v>
      </c>
      <c r="D34">
        <v>2</v>
      </c>
      <c r="E34" t="s">
        <v>3389</v>
      </c>
      <c r="F34">
        <v>200</v>
      </c>
      <c r="G34">
        <v>0</v>
      </c>
      <c r="H34" t="s">
        <v>631</v>
      </c>
      <c r="I34" t="s">
        <v>3390</v>
      </c>
      <c r="J34" t="s">
        <v>309</v>
      </c>
      <c r="K34" t="s">
        <v>23</v>
      </c>
      <c r="L34" t="s">
        <v>24</v>
      </c>
      <c r="M34" t="s">
        <v>3391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23</v>
      </c>
      <c r="T34" t="s">
        <v>3391</v>
      </c>
      <c r="U34" s="55" t="s">
        <v>28</v>
      </c>
      <c r="V34">
        <v>4</v>
      </c>
    </row>
    <row r="35" spans="1:22" x14ac:dyDescent="0.25">
      <c r="A35" t="s">
        <v>186</v>
      </c>
      <c r="B35" t="s">
        <v>187</v>
      </c>
      <c r="C35">
        <v>65</v>
      </c>
      <c r="D35">
        <v>5</v>
      </c>
      <c r="E35" t="s">
        <v>3392</v>
      </c>
      <c r="F35">
        <v>200</v>
      </c>
      <c r="G35">
        <v>0</v>
      </c>
      <c r="H35" t="s">
        <v>631</v>
      </c>
      <c r="I35" t="s">
        <v>3393</v>
      </c>
      <c r="J35" t="s">
        <v>65</v>
      </c>
      <c r="K35" t="s">
        <v>23</v>
      </c>
      <c r="L35" t="s">
        <v>24</v>
      </c>
      <c r="M35" t="s">
        <v>3394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3395</v>
      </c>
      <c r="U35" s="56" t="s">
        <v>29</v>
      </c>
      <c r="V35">
        <v>4</v>
      </c>
    </row>
    <row r="36" spans="1:22" x14ac:dyDescent="0.25">
      <c r="A36" t="s">
        <v>709</v>
      </c>
      <c r="B36" t="s">
        <v>710</v>
      </c>
      <c r="C36">
        <v>0</v>
      </c>
      <c r="D36">
        <v>1</v>
      </c>
      <c r="E36" t="s">
        <v>3396</v>
      </c>
      <c r="F36">
        <v>145</v>
      </c>
      <c r="G36">
        <v>45</v>
      </c>
      <c r="H36" t="s">
        <v>631</v>
      </c>
      <c r="I36" t="s">
        <v>3397</v>
      </c>
      <c r="J36" t="s">
        <v>2374</v>
      </c>
      <c r="K36" t="s">
        <v>23</v>
      </c>
      <c r="L36" t="s">
        <v>24</v>
      </c>
      <c r="M36" t="s">
        <v>3394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3394</v>
      </c>
      <c r="U36" s="55" t="s">
        <v>115</v>
      </c>
      <c r="V36">
        <v>41</v>
      </c>
    </row>
    <row r="37" spans="1:22" x14ac:dyDescent="0.25">
      <c r="A37" t="s">
        <v>46</v>
      </c>
      <c r="B37" t="s">
        <v>56</v>
      </c>
      <c r="C37">
        <v>120</v>
      </c>
      <c r="D37">
        <v>1</v>
      </c>
      <c r="E37" t="s">
        <v>3396</v>
      </c>
      <c r="F37">
        <v>145</v>
      </c>
      <c r="G37">
        <v>45</v>
      </c>
      <c r="H37" t="s">
        <v>631</v>
      </c>
      <c r="I37" t="s">
        <v>3397</v>
      </c>
      <c r="J37" t="s">
        <v>2374</v>
      </c>
      <c r="K37" t="s">
        <v>23</v>
      </c>
      <c r="L37" t="s">
        <v>24</v>
      </c>
      <c r="M37" t="s">
        <v>3394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3394</v>
      </c>
      <c r="U37" s="56" t="s">
        <v>116</v>
      </c>
      <c r="V37">
        <v>41</v>
      </c>
    </row>
    <row r="38" spans="1:22" x14ac:dyDescent="0.25">
      <c r="A38" t="s">
        <v>186</v>
      </c>
      <c r="B38" t="s">
        <v>187</v>
      </c>
      <c r="C38">
        <v>50</v>
      </c>
      <c r="D38">
        <v>120</v>
      </c>
      <c r="E38" t="s">
        <v>3398</v>
      </c>
      <c r="F38">
        <v>6620</v>
      </c>
      <c r="G38">
        <v>200</v>
      </c>
      <c r="H38" t="s">
        <v>47</v>
      </c>
      <c r="I38" t="s">
        <v>3399</v>
      </c>
      <c r="J38" t="s">
        <v>3400</v>
      </c>
      <c r="K38" t="s">
        <v>1102</v>
      </c>
      <c r="L38" t="s">
        <v>3401</v>
      </c>
      <c r="M38" t="s">
        <v>3402</v>
      </c>
      <c r="N38" t="s">
        <v>711</v>
      </c>
      <c r="O38" t="s">
        <v>1298</v>
      </c>
      <c r="P38" t="s">
        <v>635</v>
      </c>
      <c r="Q38" t="s">
        <v>636</v>
      </c>
      <c r="R38" t="s">
        <v>24</v>
      </c>
      <c r="S38" t="s">
        <v>3403</v>
      </c>
      <c r="T38" t="s">
        <v>3404</v>
      </c>
      <c r="U38" s="55" t="s">
        <v>709</v>
      </c>
      <c r="V38">
        <v>26</v>
      </c>
    </row>
    <row r="39" spans="1:22" x14ac:dyDescent="0.25">
      <c r="A39" t="s">
        <v>30</v>
      </c>
      <c r="B39" t="s">
        <v>31</v>
      </c>
      <c r="C39">
        <v>50</v>
      </c>
      <c r="D39">
        <v>9</v>
      </c>
      <c r="E39" t="s">
        <v>3398</v>
      </c>
      <c r="F39">
        <v>6620</v>
      </c>
      <c r="G39">
        <v>200</v>
      </c>
      <c r="H39" t="s">
        <v>47</v>
      </c>
      <c r="I39" t="s">
        <v>3399</v>
      </c>
      <c r="J39" t="s">
        <v>3400</v>
      </c>
      <c r="K39" t="s">
        <v>1102</v>
      </c>
      <c r="L39" t="s">
        <v>3401</v>
      </c>
      <c r="M39" t="s">
        <v>3402</v>
      </c>
      <c r="N39" t="s">
        <v>711</v>
      </c>
      <c r="O39" t="s">
        <v>1298</v>
      </c>
      <c r="P39" t="s">
        <v>635</v>
      </c>
      <c r="Q39" t="s">
        <v>636</v>
      </c>
      <c r="R39" t="s">
        <v>24</v>
      </c>
      <c r="S39" t="s">
        <v>3403</v>
      </c>
      <c r="T39" t="s">
        <v>3404</v>
      </c>
      <c r="U39" s="56" t="s">
        <v>710</v>
      </c>
      <c r="V39">
        <v>26</v>
      </c>
    </row>
    <row r="40" spans="1:22" x14ac:dyDescent="0.25">
      <c r="A40" t="s">
        <v>30</v>
      </c>
      <c r="B40" t="s">
        <v>31</v>
      </c>
      <c r="C40">
        <v>60</v>
      </c>
      <c r="D40">
        <v>6</v>
      </c>
      <c r="E40" t="s">
        <v>3405</v>
      </c>
      <c r="F40">
        <v>208</v>
      </c>
      <c r="G40">
        <v>0</v>
      </c>
      <c r="H40" t="s">
        <v>22</v>
      </c>
      <c r="I40" t="s">
        <v>3406</v>
      </c>
      <c r="J40" t="s">
        <v>306</v>
      </c>
      <c r="K40" t="s">
        <v>23</v>
      </c>
      <c r="L40" t="s">
        <v>24</v>
      </c>
      <c r="M40" t="s">
        <v>3407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23</v>
      </c>
      <c r="T40" t="s">
        <v>3407</v>
      </c>
      <c r="U40" s="55" t="s">
        <v>658</v>
      </c>
      <c r="V40">
        <v>520</v>
      </c>
    </row>
    <row r="41" spans="1:22" x14ac:dyDescent="0.25">
      <c r="A41" t="s">
        <v>709</v>
      </c>
      <c r="B41" t="s">
        <v>710</v>
      </c>
      <c r="C41">
        <v>0</v>
      </c>
      <c r="D41">
        <v>1</v>
      </c>
      <c r="E41" t="s">
        <v>3408</v>
      </c>
      <c r="F41">
        <v>106</v>
      </c>
      <c r="G41">
        <v>6</v>
      </c>
      <c r="H41" t="s">
        <v>631</v>
      </c>
      <c r="I41" t="s">
        <v>3409</v>
      </c>
      <c r="J41" t="s">
        <v>650</v>
      </c>
      <c r="K41" t="s">
        <v>23</v>
      </c>
      <c r="L41" t="s">
        <v>24</v>
      </c>
      <c r="M41" t="s">
        <v>3410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3410</v>
      </c>
    </row>
    <row r="42" spans="1:22" x14ac:dyDescent="0.25">
      <c r="A42" t="s">
        <v>46</v>
      </c>
      <c r="B42" t="s">
        <v>56</v>
      </c>
      <c r="C42">
        <v>120</v>
      </c>
      <c r="D42">
        <v>1</v>
      </c>
      <c r="E42" t="s">
        <v>3408</v>
      </c>
      <c r="F42">
        <v>106</v>
      </c>
      <c r="G42">
        <v>6</v>
      </c>
      <c r="H42" t="s">
        <v>631</v>
      </c>
      <c r="I42" t="s">
        <v>3409</v>
      </c>
      <c r="J42" t="s">
        <v>650</v>
      </c>
      <c r="K42" t="s">
        <v>23</v>
      </c>
      <c r="L42" t="s">
        <v>24</v>
      </c>
      <c r="M42" t="s">
        <v>3410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3410</v>
      </c>
    </row>
    <row r="43" spans="1:22" x14ac:dyDescent="0.25">
      <c r="A43" t="s">
        <v>46</v>
      </c>
      <c r="B43" t="s">
        <v>56</v>
      </c>
      <c r="C43">
        <v>66.333333333333329</v>
      </c>
      <c r="D43">
        <v>3</v>
      </c>
      <c r="E43" t="s">
        <v>3411</v>
      </c>
      <c r="F43">
        <v>220</v>
      </c>
      <c r="G43">
        <v>0</v>
      </c>
      <c r="H43" t="s">
        <v>631</v>
      </c>
      <c r="I43" t="s">
        <v>3412</v>
      </c>
      <c r="J43" t="s">
        <v>314</v>
      </c>
      <c r="K43" t="s">
        <v>23</v>
      </c>
      <c r="L43" t="s">
        <v>24</v>
      </c>
      <c r="M43" t="s">
        <v>3413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3413</v>
      </c>
    </row>
    <row r="44" spans="1:22" x14ac:dyDescent="0.25">
      <c r="A44" t="s">
        <v>709</v>
      </c>
      <c r="B44" t="s">
        <v>710</v>
      </c>
      <c r="C44">
        <v>0</v>
      </c>
      <c r="D44">
        <v>10</v>
      </c>
      <c r="E44" t="s">
        <v>3414</v>
      </c>
      <c r="F44">
        <v>1000</v>
      </c>
      <c r="G44">
        <v>0</v>
      </c>
      <c r="H44" t="s">
        <v>631</v>
      </c>
      <c r="I44" t="s">
        <v>3415</v>
      </c>
      <c r="J44" t="s">
        <v>309</v>
      </c>
      <c r="K44" t="s">
        <v>23</v>
      </c>
      <c r="L44" t="s">
        <v>24</v>
      </c>
      <c r="M44" t="s">
        <v>3416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3416</v>
      </c>
    </row>
    <row r="45" spans="1:22" x14ac:dyDescent="0.25">
      <c r="A45" t="s">
        <v>46</v>
      </c>
      <c r="B45" t="s">
        <v>56</v>
      </c>
      <c r="C45">
        <v>120</v>
      </c>
      <c r="D45">
        <v>10</v>
      </c>
      <c r="E45" t="s">
        <v>3414</v>
      </c>
      <c r="F45">
        <v>1000</v>
      </c>
      <c r="G45">
        <v>0</v>
      </c>
      <c r="H45" t="s">
        <v>631</v>
      </c>
      <c r="I45" t="s">
        <v>3415</v>
      </c>
      <c r="J45" t="s">
        <v>309</v>
      </c>
      <c r="K45" t="s">
        <v>23</v>
      </c>
      <c r="L45" t="s">
        <v>24</v>
      </c>
      <c r="M45" t="s">
        <v>3416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23</v>
      </c>
      <c r="T45" t="s">
        <v>3416</v>
      </c>
    </row>
    <row r="46" spans="1:22" x14ac:dyDescent="0.25">
      <c r="A46" t="s">
        <v>709</v>
      </c>
      <c r="B46" t="s">
        <v>710</v>
      </c>
      <c r="C46">
        <v>0</v>
      </c>
      <c r="D46">
        <v>5</v>
      </c>
      <c r="E46" t="s">
        <v>3417</v>
      </c>
      <c r="F46">
        <v>500</v>
      </c>
      <c r="G46">
        <v>0</v>
      </c>
      <c r="H46" t="s">
        <v>631</v>
      </c>
      <c r="I46" t="s">
        <v>3415</v>
      </c>
      <c r="J46" t="s">
        <v>309</v>
      </c>
      <c r="K46" t="s">
        <v>23</v>
      </c>
      <c r="L46" t="s">
        <v>24</v>
      </c>
      <c r="M46" t="s">
        <v>3418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3418</v>
      </c>
    </row>
    <row r="47" spans="1:22" x14ac:dyDescent="0.25">
      <c r="A47" t="s">
        <v>46</v>
      </c>
      <c r="B47" t="s">
        <v>56</v>
      </c>
      <c r="C47">
        <v>120</v>
      </c>
      <c r="D47">
        <v>5</v>
      </c>
      <c r="E47" t="s">
        <v>3417</v>
      </c>
      <c r="F47">
        <v>500</v>
      </c>
      <c r="G47">
        <v>0</v>
      </c>
      <c r="H47" t="s">
        <v>631</v>
      </c>
      <c r="I47" t="s">
        <v>3415</v>
      </c>
      <c r="J47" t="s">
        <v>309</v>
      </c>
      <c r="K47" t="s">
        <v>23</v>
      </c>
      <c r="L47" t="s">
        <v>24</v>
      </c>
      <c r="M47" t="s">
        <v>3418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23</v>
      </c>
      <c r="T47" t="s">
        <v>3418</v>
      </c>
    </row>
    <row r="48" spans="1:22" x14ac:dyDescent="0.25">
      <c r="A48" t="s">
        <v>709</v>
      </c>
      <c r="B48" t="s">
        <v>710</v>
      </c>
      <c r="C48">
        <v>0</v>
      </c>
      <c r="D48">
        <v>1</v>
      </c>
      <c r="E48" t="s">
        <v>3419</v>
      </c>
      <c r="F48">
        <v>106</v>
      </c>
      <c r="G48">
        <v>6</v>
      </c>
      <c r="H48" t="s">
        <v>631</v>
      </c>
      <c r="I48" t="s">
        <v>3420</v>
      </c>
      <c r="J48" t="s">
        <v>351</v>
      </c>
      <c r="K48" t="s">
        <v>23</v>
      </c>
      <c r="L48" t="s">
        <v>24</v>
      </c>
      <c r="M48" t="s">
        <v>3421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3421</v>
      </c>
    </row>
    <row r="49" spans="1:20" x14ac:dyDescent="0.25">
      <c r="A49" t="s">
        <v>46</v>
      </c>
      <c r="B49" t="s">
        <v>56</v>
      </c>
      <c r="C49">
        <v>120</v>
      </c>
      <c r="D49">
        <v>1</v>
      </c>
      <c r="E49" t="s">
        <v>3419</v>
      </c>
      <c r="F49">
        <v>106</v>
      </c>
      <c r="G49">
        <v>6</v>
      </c>
      <c r="H49" t="s">
        <v>631</v>
      </c>
      <c r="I49" t="s">
        <v>3420</v>
      </c>
      <c r="J49" t="s">
        <v>351</v>
      </c>
      <c r="K49" t="s">
        <v>23</v>
      </c>
      <c r="L49" t="s">
        <v>24</v>
      </c>
      <c r="M49" t="s">
        <v>3421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3421</v>
      </c>
    </row>
    <row r="50" spans="1:20" x14ac:dyDescent="0.25">
      <c r="A50" t="s">
        <v>139</v>
      </c>
      <c r="B50" t="s">
        <v>112</v>
      </c>
      <c r="C50">
        <v>120</v>
      </c>
      <c r="D50">
        <v>1</v>
      </c>
      <c r="E50" t="s">
        <v>3422</v>
      </c>
      <c r="F50">
        <v>145</v>
      </c>
      <c r="G50">
        <v>45</v>
      </c>
      <c r="H50" t="s">
        <v>631</v>
      </c>
      <c r="I50" t="s">
        <v>3423</v>
      </c>
      <c r="J50" t="s">
        <v>329</v>
      </c>
      <c r="K50" t="s">
        <v>23</v>
      </c>
      <c r="L50" t="s">
        <v>24</v>
      </c>
      <c r="M50" t="s">
        <v>3424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23</v>
      </c>
      <c r="T50" t="s">
        <v>3424</v>
      </c>
    </row>
    <row r="51" spans="1:20" x14ac:dyDescent="0.25">
      <c r="A51" t="s">
        <v>30</v>
      </c>
      <c r="B51" t="s">
        <v>31</v>
      </c>
      <c r="C51">
        <v>60</v>
      </c>
      <c r="D51">
        <v>3</v>
      </c>
      <c r="E51" t="s">
        <v>3425</v>
      </c>
      <c r="F51">
        <v>119</v>
      </c>
      <c r="G51">
        <v>14</v>
      </c>
      <c r="H51" t="s">
        <v>631</v>
      </c>
      <c r="I51" t="s">
        <v>3426</v>
      </c>
      <c r="J51" t="s">
        <v>65</v>
      </c>
      <c r="K51" t="s">
        <v>23</v>
      </c>
      <c r="L51" t="s">
        <v>24</v>
      </c>
      <c r="M51" t="s">
        <v>3427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3427</v>
      </c>
    </row>
    <row r="52" spans="1:20" x14ac:dyDescent="0.25">
      <c r="A52" t="s">
        <v>709</v>
      </c>
      <c r="B52" t="s">
        <v>710</v>
      </c>
      <c r="C52">
        <v>0</v>
      </c>
      <c r="D52">
        <v>1</v>
      </c>
      <c r="E52" t="s">
        <v>3428</v>
      </c>
      <c r="F52">
        <v>180</v>
      </c>
      <c r="G52">
        <v>0</v>
      </c>
      <c r="H52" t="s">
        <v>631</v>
      </c>
      <c r="I52" t="s">
        <v>3429</v>
      </c>
      <c r="J52" t="s">
        <v>329</v>
      </c>
      <c r="K52" t="s">
        <v>23</v>
      </c>
      <c r="L52" t="s">
        <v>24</v>
      </c>
      <c r="M52" t="s">
        <v>3430</v>
      </c>
      <c r="N52" t="s">
        <v>23</v>
      </c>
      <c r="O52" t="s">
        <v>32</v>
      </c>
      <c r="P52" t="s">
        <v>26</v>
      </c>
      <c r="Q52" t="s">
        <v>33</v>
      </c>
      <c r="R52" t="s">
        <v>24</v>
      </c>
      <c r="S52" t="s">
        <v>23</v>
      </c>
      <c r="T52" t="s">
        <v>3430</v>
      </c>
    </row>
    <row r="53" spans="1:20" x14ac:dyDescent="0.25">
      <c r="A53" t="s">
        <v>46</v>
      </c>
      <c r="B53" t="s">
        <v>56</v>
      </c>
      <c r="C53">
        <v>120</v>
      </c>
      <c r="D53">
        <v>1</v>
      </c>
      <c r="E53" t="s">
        <v>3428</v>
      </c>
      <c r="F53">
        <v>180</v>
      </c>
      <c r="G53">
        <v>0</v>
      </c>
      <c r="H53" t="s">
        <v>631</v>
      </c>
      <c r="I53" t="s">
        <v>3429</v>
      </c>
      <c r="J53" t="s">
        <v>329</v>
      </c>
      <c r="K53" t="s">
        <v>23</v>
      </c>
      <c r="L53" t="s">
        <v>24</v>
      </c>
      <c r="M53" t="s">
        <v>3430</v>
      </c>
      <c r="N53" t="s">
        <v>23</v>
      </c>
      <c r="O53" t="s">
        <v>32</v>
      </c>
      <c r="P53" t="s">
        <v>26</v>
      </c>
      <c r="Q53" t="s">
        <v>33</v>
      </c>
      <c r="R53" t="s">
        <v>24</v>
      </c>
      <c r="S53" t="s">
        <v>23</v>
      </c>
      <c r="T53" t="s">
        <v>3430</v>
      </c>
    </row>
    <row r="54" spans="1:20" x14ac:dyDescent="0.25">
      <c r="A54" t="s">
        <v>684</v>
      </c>
      <c r="B54" t="s">
        <v>3042</v>
      </c>
      <c r="C54">
        <v>120</v>
      </c>
      <c r="D54">
        <v>1</v>
      </c>
      <c r="E54" t="s">
        <v>3428</v>
      </c>
      <c r="F54">
        <v>180</v>
      </c>
      <c r="G54">
        <v>0</v>
      </c>
      <c r="H54" t="s">
        <v>631</v>
      </c>
      <c r="I54" t="s">
        <v>3429</v>
      </c>
      <c r="J54" t="s">
        <v>329</v>
      </c>
      <c r="K54" t="s">
        <v>23</v>
      </c>
      <c r="L54" t="s">
        <v>24</v>
      </c>
      <c r="M54" t="s">
        <v>3430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3430</v>
      </c>
    </row>
    <row r="55" spans="1:20" x14ac:dyDescent="0.25">
      <c r="A55" t="s">
        <v>186</v>
      </c>
      <c r="B55" t="s">
        <v>187</v>
      </c>
      <c r="C55">
        <v>65</v>
      </c>
      <c r="D55">
        <v>2</v>
      </c>
      <c r="E55" t="s">
        <v>3431</v>
      </c>
      <c r="F55">
        <v>86</v>
      </c>
      <c r="G55">
        <v>6</v>
      </c>
      <c r="H55" t="s">
        <v>631</v>
      </c>
      <c r="I55" t="s">
        <v>3432</v>
      </c>
      <c r="J55" t="s">
        <v>65</v>
      </c>
      <c r="K55" t="s">
        <v>23</v>
      </c>
      <c r="L55" t="s">
        <v>24</v>
      </c>
      <c r="M55" t="s">
        <v>3433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3430</v>
      </c>
    </row>
    <row r="56" spans="1:20" x14ac:dyDescent="0.25">
      <c r="A56" t="s">
        <v>30</v>
      </c>
      <c r="B56" t="s">
        <v>31</v>
      </c>
      <c r="C56">
        <v>60</v>
      </c>
      <c r="D56">
        <v>15</v>
      </c>
      <c r="E56" t="s">
        <v>3434</v>
      </c>
      <c r="F56">
        <v>545</v>
      </c>
      <c r="G56">
        <v>25</v>
      </c>
      <c r="H56" t="s">
        <v>22</v>
      </c>
      <c r="I56" t="s">
        <v>3435</v>
      </c>
      <c r="J56" t="s">
        <v>3436</v>
      </c>
      <c r="K56" t="s">
        <v>23</v>
      </c>
      <c r="L56" t="s">
        <v>24</v>
      </c>
      <c r="M56" t="s">
        <v>3437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3433</v>
      </c>
    </row>
    <row r="57" spans="1:20" x14ac:dyDescent="0.25">
      <c r="A57" t="s">
        <v>422</v>
      </c>
      <c r="B57" t="s">
        <v>423</v>
      </c>
      <c r="C57">
        <v>78.333333333333329</v>
      </c>
      <c r="D57">
        <v>3</v>
      </c>
      <c r="E57" t="s">
        <v>3438</v>
      </c>
      <c r="F57">
        <v>263</v>
      </c>
      <c r="G57">
        <v>38</v>
      </c>
      <c r="H57" t="s">
        <v>47</v>
      </c>
      <c r="I57" t="s">
        <v>3439</v>
      </c>
      <c r="J57" t="s">
        <v>3440</v>
      </c>
      <c r="K57" t="s">
        <v>3441</v>
      </c>
      <c r="L57" t="s">
        <v>3442</v>
      </c>
      <c r="M57" t="s">
        <v>3443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23</v>
      </c>
      <c r="T57" t="s">
        <v>3443</v>
      </c>
    </row>
    <row r="58" spans="1:20" x14ac:dyDescent="0.25">
      <c r="A58" t="s">
        <v>139</v>
      </c>
      <c r="B58" t="s">
        <v>112</v>
      </c>
      <c r="C58">
        <v>66</v>
      </c>
      <c r="D58">
        <v>1</v>
      </c>
      <c r="E58" t="s">
        <v>3444</v>
      </c>
      <c r="F58">
        <v>343</v>
      </c>
      <c r="G58">
        <v>35</v>
      </c>
      <c r="H58" t="s">
        <v>47</v>
      </c>
      <c r="I58" t="s">
        <v>3445</v>
      </c>
      <c r="J58" t="s">
        <v>3446</v>
      </c>
      <c r="K58" t="s">
        <v>2967</v>
      </c>
      <c r="L58" t="s">
        <v>355</v>
      </c>
      <c r="M58" t="s">
        <v>3447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3447</v>
      </c>
    </row>
    <row r="59" spans="1:20" x14ac:dyDescent="0.25">
      <c r="A59" t="s">
        <v>110</v>
      </c>
      <c r="B59" t="s">
        <v>640</v>
      </c>
      <c r="C59">
        <v>66</v>
      </c>
      <c r="D59">
        <v>1</v>
      </c>
      <c r="E59" t="s">
        <v>3444</v>
      </c>
      <c r="F59">
        <v>343</v>
      </c>
      <c r="G59">
        <v>35</v>
      </c>
      <c r="H59" t="s">
        <v>47</v>
      </c>
      <c r="I59" t="s">
        <v>3445</v>
      </c>
      <c r="J59" t="s">
        <v>3446</v>
      </c>
      <c r="K59" t="s">
        <v>2967</v>
      </c>
      <c r="L59" t="s">
        <v>355</v>
      </c>
      <c r="M59" t="s">
        <v>3447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23</v>
      </c>
      <c r="T59" t="s">
        <v>3447</v>
      </c>
    </row>
    <row r="60" spans="1:20" x14ac:dyDescent="0.25">
      <c r="A60" t="s">
        <v>46</v>
      </c>
      <c r="B60" t="s">
        <v>56</v>
      </c>
      <c r="C60">
        <v>67</v>
      </c>
      <c r="D60">
        <v>1</v>
      </c>
      <c r="E60" t="s">
        <v>3444</v>
      </c>
      <c r="F60">
        <v>343</v>
      </c>
      <c r="G60">
        <v>35</v>
      </c>
      <c r="H60" t="s">
        <v>47</v>
      </c>
      <c r="I60" t="s">
        <v>3445</v>
      </c>
      <c r="J60" t="s">
        <v>3446</v>
      </c>
      <c r="K60" t="s">
        <v>2967</v>
      </c>
      <c r="L60" t="s">
        <v>355</v>
      </c>
      <c r="M60" t="s">
        <v>3447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3447</v>
      </c>
    </row>
    <row r="61" spans="1:20" x14ac:dyDescent="0.25">
      <c r="A61" t="s">
        <v>46</v>
      </c>
      <c r="B61" t="s">
        <v>56</v>
      </c>
      <c r="C61">
        <v>78</v>
      </c>
      <c r="D61">
        <v>1</v>
      </c>
      <c r="E61" t="s">
        <v>3444</v>
      </c>
      <c r="F61">
        <v>343</v>
      </c>
      <c r="G61">
        <v>35</v>
      </c>
      <c r="H61" t="s">
        <v>47</v>
      </c>
      <c r="I61" t="s">
        <v>3445</v>
      </c>
      <c r="J61" t="s">
        <v>3446</v>
      </c>
      <c r="K61" t="s">
        <v>2967</v>
      </c>
      <c r="L61" t="s">
        <v>355</v>
      </c>
      <c r="M61" t="s">
        <v>3447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3447</v>
      </c>
    </row>
    <row r="62" spans="1:20" x14ac:dyDescent="0.25">
      <c r="A62" t="s">
        <v>46</v>
      </c>
      <c r="B62" t="s">
        <v>1105</v>
      </c>
      <c r="C62">
        <v>71.25</v>
      </c>
      <c r="D62">
        <v>2</v>
      </c>
      <c r="E62" t="s">
        <v>3448</v>
      </c>
      <c r="F62">
        <v>168.5</v>
      </c>
      <c r="G62">
        <v>26</v>
      </c>
      <c r="H62" t="s">
        <v>47</v>
      </c>
      <c r="I62" t="s">
        <v>3449</v>
      </c>
      <c r="J62" t="s">
        <v>3450</v>
      </c>
      <c r="K62" t="s">
        <v>1560</v>
      </c>
      <c r="L62" t="s">
        <v>3451</v>
      </c>
      <c r="M62" t="s">
        <v>3452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3452</v>
      </c>
    </row>
    <row r="63" spans="1:20" x14ac:dyDescent="0.25">
      <c r="A63" t="s">
        <v>110</v>
      </c>
      <c r="B63" t="s">
        <v>146</v>
      </c>
      <c r="C63">
        <v>100</v>
      </c>
      <c r="D63">
        <v>1</v>
      </c>
      <c r="E63" t="s">
        <v>3453</v>
      </c>
      <c r="F63">
        <v>250</v>
      </c>
      <c r="G63">
        <v>0</v>
      </c>
      <c r="H63" t="s">
        <v>47</v>
      </c>
      <c r="I63" t="s">
        <v>3454</v>
      </c>
      <c r="J63" t="s">
        <v>3455</v>
      </c>
      <c r="K63" t="s">
        <v>1342</v>
      </c>
      <c r="L63" t="s">
        <v>3456</v>
      </c>
      <c r="M63" t="s">
        <v>3457</v>
      </c>
      <c r="N63" t="s">
        <v>711</v>
      </c>
      <c r="O63" t="s">
        <v>634</v>
      </c>
      <c r="P63" t="s">
        <v>635</v>
      </c>
      <c r="Q63" t="s">
        <v>636</v>
      </c>
      <c r="R63" t="s">
        <v>24</v>
      </c>
      <c r="S63" t="s">
        <v>23</v>
      </c>
      <c r="T63" t="s">
        <v>3457</v>
      </c>
    </row>
    <row r="64" spans="1:20" x14ac:dyDescent="0.25">
      <c r="A64" t="s">
        <v>46</v>
      </c>
      <c r="B64" t="s">
        <v>56</v>
      </c>
      <c r="C64">
        <v>100</v>
      </c>
      <c r="D64">
        <v>1</v>
      </c>
      <c r="E64" t="s">
        <v>3453</v>
      </c>
      <c r="F64">
        <v>250</v>
      </c>
      <c r="G64">
        <v>0</v>
      </c>
      <c r="H64" t="s">
        <v>47</v>
      </c>
      <c r="I64" t="s">
        <v>3454</v>
      </c>
      <c r="J64" t="s">
        <v>3455</v>
      </c>
      <c r="K64" t="s">
        <v>1342</v>
      </c>
      <c r="L64" t="s">
        <v>3456</v>
      </c>
      <c r="M64" t="s">
        <v>3457</v>
      </c>
      <c r="N64" t="s">
        <v>711</v>
      </c>
      <c r="O64" t="s">
        <v>634</v>
      </c>
      <c r="P64" t="s">
        <v>635</v>
      </c>
      <c r="Q64" t="s">
        <v>636</v>
      </c>
      <c r="R64" t="s">
        <v>24</v>
      </c>
      <c r="S64" t="s">
        <v>23</v>
      </c>
      <c r="T64" t="s">
        <v>3457</v>
      </c>
    </row>
    <row r="65" spans="1:20" x14ac:dyDescent="0.25">
      <c r="A65" t="s">
        <v>139</v>
      </c>
      <c r="B65" t="s">
        <v>112</v>
      </c>
      <c r="C65">
        <v>100</v>
      </c>
      <c r="D65">
        <v>1</v>
      </c>
      <c r="E65" t="s">
        <v>3453</v>
      </c>
      <c r="F65">
        <v>250</v>
      </c>
      <c r="G65">
        <v>0</v>
      </c>
      <c r="H65" t="s">
        <v>47</v>
      </c>
      <c r="I65" t="s">
        <v>3454</v>
      </c>
      <c r="J65" t="s">
        <v>3455</v>
      </c>
      <c r="K65" t="s">
        <v>1342</v>
      </c>
      <c r="L65" t="s">
        <v>3456</v>
      </c>
      <c r="M65" t="s">
        <v>3457</v>
      </c>
      <c r="N65" t="s">
        <v>711</v>
      </c>
      <c r="O65" t="s">
        <v>634</v>
      </c>
      <c r="P65" t="s">
        <v>635</v>
      </c>
      <c r="Q65" t="s">
        <v>636</v>
      </c>
      <c r="R65" t="s">
        <v>24</v>
      </c>
      <c r="S65" t="s">
        <v>23</v>
      </c>
      <c r="T65" t="s">
        <v>3457</v>
      </c>
    </row>
    <row r="66" spans="1:20" x14ac:dyDescent="0.25">
      <c r="A66" t="s">
        <v>46</v>
      </c>
      <c r="B66" t="s">
        <v>1105</v>
      </c>
      <c r="C66">
        <v>73.900000000000006</v>
      </c>
      <c r="D66">
        <v>1</v>
      </c>
      <c r="E66" t="s">
        <v>3458</v>
      </c>
      <c r="F66">
        <v>80.900000000000006</v>
      </c>
      <c r="G66">
        <v>7</v>
      </c>
      <c r="H66" t="s">
        <v>47</v>
      </c>
      <c r="I66" t="s">
        <v>3459</v>
      </c>
      <c r="J66" t="s">
        <v>3460</v>
      </c>
      <c r="K66" t="s">
        <v>3332</v>
      </c>
      <c r="L66" t="s">
        <v>3461</v>
      </c>
      <c r="M66" t="s">
        <v>3462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3463</v>
      </c>
      <c r="T66" t="s">
        <v>3462</v>
      </c>
    </row>
    <row r="67" spans="1:20" x14ac:dyDescent="0.25">
      <c r="A67" t="s">
        <v>46</v>
      </c>
      <c r="B67" t="s">
        <v>1105</v>
      </c>
      <c r="C67">
        <v>69</v>
      </c>
      <c r="D67">
        <v>1</v>
      </c>
      <c r="E67" t="s">
        <v>3464</v>
      </c>
      <c r="F67">
        <v>76</v>
      </c>
      <c r="G67">
        <v>7</v>
      </c>
      <c r="H67" t="s">
        <v>47</v>
      </c>
      <c r="I67" t="s">
        <v>3459</v>
      </c>
      <c r="J67" t="s">
        <v>3460</v>
      </c>
      <c r="K67" t="s">
        <v>3332</v>
      </c>
      <c r="L67" t="s">
        <v>3461</v>
      </c>
      <c r="M67" t="s">
        <v>3465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3466</v>
      </c>
      <c r="T67" t="s">
        <v>3465</v>
      </c>
    </row>
    <row r="68" spans="1:20" x14ac:dyDescent="0.25">
      <c r="A68" t="s">
        <v>186</v>
      </c>
      <c r="B68" t="s">
        <v>187</v>
      </c>
      <c r="C68">
        <v>37.5</v>
      </c>
      <c r="D68">
        <v>4</v>
      </c>
      <c r="E68" t="s">
        <v>3467</v>
      </c>
      <c r="F68">
        <v>159</v>
      </c>
      <c r="G68">
        <v>0</v>
      </c>
      <c r="H68" t="s">
        <v>631</v>
      </c>
      <c r="I68" t="s">
        <v>3468</v>
      </c>
      <c r="J68" t="s">
        <v>329</v>
      </c>
      <c r="K68" t="s">
        <v>23</v>
      </c>
      <c r="L68" t="s">
        <v>24</v>
      </c>
      <c r="M68" t="s">
        <v>3469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3470</v>
      </c>
      <c r="T68" t="s">
        <v>3471</v>
      </c>
    </row>
    <row r="69" spans="1:20" x14ac:dyDescent="0.25">
      <c r="A69" t="s">
        <v>709</v>
      </c>
      <c r="B69" t="s">
        <v>710</v>
      </c>
      <c r="C69">
        <v>0</v>
      </c>
      <c r="D69">
        <v>1</v>
      </c>
      <c r="E69" t="s">
        <v>3472</v>
      </c>
      <c r="F69">
        <v>116</v>
      </c>
      <c r="G69">
        <v>16</v>
      </c>
      <c r="H69" t="s">
        <v>631</v>
      </c>
      <c r="I69" t="s">
        <v>3473</v>
      </c>
      <c r="J69" t="s">
        <v>317</v>
      </c>
      <c r="K69" t="s">
        <v>23</v>
      </c>
      <c r="L69" t="s">
        <v>24</v>
      </c>
      <c r="M69" t="s">
        <v>3474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3475</v>
      </c>
      <c r="T69" t="s">
        <v>3474</v>
      </c>
    </row>
    <row r="70" spans="1:20" x14ac:dyDescent="0.25">
      <c r="A70" t="s">
        <v>46</v>
      </c>
      <c r="B70" t="s">
        <v>56</v>
      </c>
      <c r="C70">
        <v>120</v>
      </c>
      <c r="D70">
        <v>1</v>
      </c>
      <c r="E70" t="s">
        <v>3472</v>
      </c>
      <c r="F70">
        <v>116</v>
      </c>
      <c r="G70">
        <v>16</v>
      </c>
      <c r="H70" t="s">
        <v>631</v>
      </c>
      <c r="I70" t="s">
        <v>3473</v>
      </c>
      <c r="J70" t="s">
        <v>317</v>
      </c>
      <c r="K70" t="s">
        <v>23</v>
      </c>
      <c r="L70" t="s">
        <v>24</v>
      </c>
      <c r="M70" t="s">
        <v>3474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3475</v>
      </c>
      <c r="T70" t="s">
        <v>3474</v>
      </c>
    </row>
    <row r="71" spans="1:20" x14ac:dyDescent="0.25">
      <c r="A71" t="s">
        <v>30</v>
      </c>
      <c r="B71" t="s">
        <v>31</v>
      </c>
      <c r="C71">
        <v>60</v>
      </c>
      <c r="D71">
        <v>6</v>
      </c>
      <c r="E71" t="s">
        <v>3476</v>
      </c>
      <c r="F71">
        <v>210</v>
      </c>
      <c r="G71">
        <v>0</v>
      </c>
      <c r="H71" t="s">
        <v>631</v>
      </c>
      <c r="I71" t="s">
        <v>3477</v>
      </c>
      <c r="J71" t="s">
        <v>362</v>
      </c>
      <c r="K71" t="s">
        <v>23</v>
      </c>
      <c r="L71" t="s">
        <v>24</v>
      </c>
      <c r="M71" t="s">
        <v>3478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3479</v>
      </c>
      <c r="T71" t="s">
        <v>3478</v>
      </c>
    </row>
    <row r="72" spans="1:20" x14ac:dyDescent="0.25">
      <c r="A72" t="s">
        <v>152</v>
      </c>
      <c r="B72" t="s">
        <v>153</v>
      </c>
      <c r="C72">
        <v>65</v>
      </c>
      <c r="D72">
        <v>1</v>
      </c>
      <c r="E72" t="s">
        <v>3480</v>
      </c>
      <c r="F72">
        <v>199</v>
      </c>
      <c r="G72">
        <v>0</v>
      </c>
      <c r="H72" t="s">
        <v>47</v>
      </c>
      <c r="I72" t="s">
        <v>3481</v>
      </c>
      <c r="J72" t="s">
        <v>3482</v>
      </c>
      <c r="K72" t="s">
        <v>1278</v>
      </c>
      <c r="L72" t="s">
        <v>3483</v>
      </c>
      <c r="M72" t="s">
        <v>3484</v>
      </c>
      <c r="N72" t="s">
        <v>711</v>
      </c>
      <c r="O72" t="s">
        <v>1298</v>
      </c>
      <c r="P72" t="s">
        <v>635</v>
      </c>
      <c r="Q72" t="s">
        <v>636</v>
      </c>
      <c r="R72" t="s">
        <v>24</v>
      </c>
      <c r="S72" t="s">
        <v>23</v>
      </c>
      <c r="T72" t="s">
        <v>3485</v>
      </c>
    </row>
    <row r="73" spans="1:20" x14ac:dyDescent="0.25">
      <c r="A73" t="s">
        <v>150</v>
      </c>
      <c r="B73" t="s">
        <v>151</v>
      </c>
      <c r="C73">
        <v>65</v>
      </c>
      <c r="D73">
        <v>1</v>
      </c>
      <c r="E73" t="s">
        <v>3480</v>
      </c>
      <c r="F73">
        <v>199</v>
      </c>
      <c r="G73">
        <v>0</v>
      </c>
      <c r="H73" t="s">
        <v>47</v>
      </c>
      <c r="I73" t="s">
        <v>3481</v>
      </c>
      <c r="J73" t="s">
        <v>3482</v>
      </c>
      <c r="K73" t="s">
        <v>1278</v>
      </c>
      <c r="L73" t="s">
        <v>3483</v>
      </c>
      <c r="M73" t="s">
        <v>3484</v>
      </c>
      <c r="N73" t="s">
        <v>711</v>
      </c>
      <c r="O73" t="s">
        <v>1298</v>
      </c>
      <c r="P73" t="s">
        <v>635</v>
      </c>
      <c r="Q73" t="s">
        <v>636</v>
      </c>
      <c r="R73" t="s">
        <v>24</v>
      </c>
      <c r="S73" t="s">
        <v>23</v>
      </c>
      <c r="T73" t="s">
        <v>3485</v>
      </c>
    </row>
    <row r="74" spans="1:20" x14ac:dyDescent="0.25">
      <c r="A74" t="s">
        <v>36</v>
      </c>
      <c r="B74" t="s">
        <v>37</v>
      </c>
      <c r="C74">
        <v>65</v>
      </c>
      <c r="D74">
        <v>1</v>
      </c>
      <c r="E74" t="s">
        <v>3480</v>
      </c>
      <c r="F74">
        <v>199</v>
      </c>
      <c r="G74">
        <v>0</v>
      </c>
      <c r="H74" t="s">
        <v>47</v>
      </c>
      <c r="I74" t="s">
        <v>3481</v>
      </c>
      <c r="J74" t="s">
        <v>3482</v>
      </c>
      <c r="K74" t="s">
        <v>1278</v>
      </c>
      <c r="L74" t="s">
        <v>3483</v>
      </c>
      <c r="M74" t="s">
        <v>3484</v>
      </c>
      <c r="N74" t="s">
        <v>711</v>
      </c>
      <c r="O74" t="s">
        <v>1298</v>
      </c>
      <c r="P74" t="s">
        <v>635</v>
      </c>
      <c r="Q74" t="s">
        <v>636</v>
      </c>
      <c r="R74" t="s">
        <v>24</v>
      </c>
      <c r="S74" t="s">
        <v>23</v>
      </c>
      <c r="T74" t="s">
        <v>3485</v>
      </c>
    </row>
    <row r="75" spans="1:20" x14ac:dyDescent="0.25">
      <c r="A75" t="s">
        <v>38</v>
      </c>
      <c r="B75" t="s">
        <v>39</v>
      </c>
      <c r="C75">
        <v>65</v>
      </c>
      <c r="D75">
        <v>1</v>
      </c>
      <c r="E75" t="s">
        <v>3480</v>
      </c>
      <c r="F75">
        <v>199</v>
      </c>
      <c r="G75">
        <v>0</v>
      </c>
      <c r="H75" t="s">
        <v>47</v>
      </c>
      <c r="I75" t="s">
        <v>3481</v>
      </c>
      <c r="J75" t="s">
        <v>3482</v>
      </c>
      <c r="K75" t="s">
        <v>1278</v>
      </c>
      <c r="L75" t="s">
        <v>3483</v>
      </c>
      <c r="M75" t="s">
        <v>3484</v>
      </c>
      <c r="N75" t="s">
        <v>711</v>
      </c>
      <c r="O75" t="s">
        <v>1298</v>
      </c>
      <c r="P75" t="s">
        <v>635</v>
      </c>
      <c r="Q75" t="s">
        <v>636</v>
      </c>
      <c r="R75" t="s">
        <v>24</v>
      </c>
      <c r="S75" t="s">
        <v>23</v>
      </c>
      <c r="T75" t="s">
        <v>3485</v>
      </c>
    </row>
    <row r="76" spans="1:20" x14ac:dyDescent="0.25">
      <c r="A76" t="s">
        <v>186</v>
      </c>
      <c r="B76" t="s">
        <v>187</v>
      </c>
      <c r="C76">
        <v>65</v>
      </c>
      <c r="D76">
        <v>4</v>
      </c>
      <c r="E76" t="s">
        <v>3486</v>
      </c>
      <c r="F76">
        <v>156</v>
      </c>
      <c r="G76">
        <v>0</v>
      </c>
      <c r="H76" t="s">
        <v>631</v>
      </c>
      <c r="I76" t="s">
        <v>360</v>
      </c>
      <c r="J76" t="s">
        <v>329</v>
      </c>
      <c r="K76" t="s">
        <v>23</v>
      </c>
      <c r="L76" t="s">
        <v>24</v>
      </c>
      <c r="M76" t="s">
        <v>3487</v>
      </c>
      <c r="N76" t="s">
        <v>23</v>
      </c>
      <c r="O76" t="s">
        <v>307</v>
      </c>
      <c r="P76" t="s">
        <v>26</v>
      </c>
      <c r="Q76" t="s">
        <v>27</v>
      </c>
      <c r="R76" t="s">
        <v>3488</v>
      </c>
      <c r="S76" t="s">
        <v>3489</v>
      </c>
      <c r="T76" t="s">
        <v>3487</v>
      </c>
    </row>
    <row r="77" spans="1:20" x14ac:dyDescent="0.25">
      <c r="A77" t="s">
        <v>186</v>
      </c>
      <c r="B77" t="s">
        <v>187</v>
      </c>
      <c r="C77">
        <v>65</v>
      </c>
      <c r="D77">
        <v>4</v>
      </c>
      <c r="E77" t="s">
        <v>3490</v>
      </c>
      <c r="F77">
        <v>156</v>
      </c>
      <c r="G77">
        <v>0</v>
      </c>
      <c r="H77" t="s">
        <v>631</v>
      </c>
      <c r="I77" t="s">
        <v>3491</v>
      </c>
      <c r="J77" t="s">
        <v>314</v>
      </c>
      <c r="K77" t="s">
        <v>23</v>
      </c>
      <c r="L77" t="s">
        <v>24</v>
      </c>
      <c r="M77" t="s">
        <v>3492</v>
      </c>
      <c r="N77" t="s">
        <v>23</v>
      </c>
      <c r="O77" t="s">
        <v>32</v>
      </c>
      <c r="P77" t="s">
        <v>26</v>
      </c>
      <c r="Q77" t="s">
        <v>33</v>
      </c>
      <c r="R77" t="s">
        <v>24</v>
      </c>
      <c r="S77" t="s">
        <v>3493</v>
      </c>
      <c r="T77" t="s">
        <v>3492</v>
      </c>
    </row>
    <row r="78" spans="1:20" x14ac:dyDescent="0.25">
      <c r="A78" t="s">
        <v>30</v>
      </c>
      <c r="B78" t="s">
        <v>31</v>
      </c>
      <c r="C78">
        <v>60</v>
      </c>
      <c r="D78">
        <v>9</v>
      </c>
      <c r="E78" t="s">
        <v>3494</v>
      </c>
      <c r="F78">
        <v>312</v>
      </c>
      <c r="G78">
        <v>0</v>
      </c>
      <c r="H78" t="s">
        <v>22</v>
      </c>
      <c r="I78" t="s">
        <v>3495</v>
      </c>
      <c r="J78" t="s">
        <v>346</v>
      </c>
      <c r="K78" t="s">
        <v>23</v>
      </c>
      <c r="L78" t="s">
        <v>24</v>
      </c>
      <c r="M78" t="s">
        <v>3496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3497</v>
      </c>
      <c r="T78" t="s">
        <v>3496</v>
      </c>
    </row>
    <row r="79" spans="1:20" x14ac:dyDescent="0.25">
      <c r="A79" t="s">
        <v>139</v>
      </c>
      <c r="B79" t="s">
        <v>112</v>
      </c>
      <c r="C79">
        <v>90</v>
      </c>
      <c r="D79">
        <v>2</v>
      </c>
      <c r="E79" t="s">
        <v>3498</v>
      </c>
      <c r="F79">
        <v>127</v>
      </c>
      <c r="G79">
        <v>7</v>
      </c>
      <c r="H79" t="s">
        <v>647</v>
      </c>
      <c r="I79" t="s">
        <v>754</v>
      </c>
      <c r="J79" t="s">
        <v>755</v>
      </c>
      <c r="K79" t="s">
        <v>756</v>
      </c>
      <c r="L79" t="s">
        <v>757</v>
      </c>
      <c r="M79" t="s">
        <v>3499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23</v>
      </c>
      <c r="T79" t="s">
        <v>3499</v>
      </c>
    </row>
    <row r="80" spans="1:20" x14ac:dyDescent="0.25">
      <c r="A80" t="s">
        <v>139</v>
      </c>
      <c r="B80" t="s">
        <v>112</v>
      </c>
      <c r="C80">
        <v>90</v>
      </c>
      <c r="D80">
        <v>2</v>
      </c>
      <c r="E80" t="s">
        <v>3500</v>
      </c>
      <c r="F80">
        <v>127</v>
      </c>
      <c r="G80">
        <v>7</v>
      </c>
      <c r="H80" t="s">
        <v>729</v>
      </c>
      <c r="I80" t="s">
        <v>754</v>
      </c>
      <c r="J80" t="s">
        <v>755</v>
      </c>
      <c r="K80" t="s">
        <v>756</v>
      </c>
      <c r="L80" t="s">
        <v>757</v>
      </c>
      <c r="M80" t="s">
        <v>3499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3501</v>
      </c>
      <c r="T80" t="s">
        <v>3499</v>
      </c>
    </row>
    <row r="81" spans="1:20" x14ac:dyDescent="0.25">
      <c r="A81" t="s">
        <v>30</v>
      </c>
      <c r="B81" t="s">
        <v>31</v>
      </c>
      <c r="C81">
        <v>60</v>
      </c>
      <c r="D81">
        <v>3</v>
      </c>
      <c r="E81" t="s">
        <v>3502</v>
      </c>
      <c r="F81">
        <v>105</v>
      </c>
      <c r="G81">
        <v>0</v>
      </c>
      <c r="H81" t="s">
        <v>631</v>
      </c>
      <c r="I81" t="s">
        <v>3503</v>
      </c>
      <c r="J81" t="s">
        <v>313</v>
      </c>
      <c r="K81" t="s">
        <v>23</v>
      </c>
      <c r="L81" t="s">
        <v>24</v>
      </c>
      <c r="M81" t="s">
        <v>3504</v>
      </c>
      <c r="N81" t="s">
        <v>23</v>
      </c>
      <c r="O81" t="s">
        <v>32</v>
      </c>
      <c r="P81" t="s">
        <v>26</v>
      </c>
      <c r="Q81" t="s">
        <v>33</v>
      </c>
      <c r="R81" t="s">
        <v>24</v>
      </c>
      <c r="S81" t="s">
        <v>3505</v>
      </c>
      <c r="T81" t="s">
        <v>3504</v>
      </c>
    </row>
    <row r="82" spans="1:20" x14ac:dyDescent="0.25">
      <c r="A82" t="s">
        <v>280</v>
      </c>
      <c r="B82" t="s">
        <v>286</v>
      </c>
      <c r="C82">
        <v>139</v>
      </c>
      <c r="D82">
        <v>3</v>
      </c>
      <c r="E82" t="s">
        <v>3506</v>
      </c>
      <c r="F82">
        <v>327</v>
      </c>
      <c r="G82">
        <v>0</v>
      </c>
      <c r="H82" t="s">
        <v>631</v>
      </c>
      <c r="I82" t="s">
        <v>1285</v>
      </c>
      <c r="J82" t="s">
        <v>306</v>
      </c>
      <c r="K82" t="s">
        <v>23</v>
      </c>
      <c r="L82" t="s">
        <v>24</v>
      </c>
      <c r="M82" t="s">
        <v>3507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3508</v>
      </c>
      <c r="T82" t="s">
        <v>3507</v>
      </c>
    </row>
    <row r="83" spans="1:20" x14ac:dyDescent="0.25">
      <c r="A83" t="s">
        <v>280</v>
      </c>
      <c r="B83" t="s">
        <v>286</v>
      </c>
      <c r="C83">
        <v>139</v>
      </c>
      <c r="D83">
        <v>2</v>
      </c>
      <c r="E83" t="s">
        <v>3509</v>
      </c>
      <c r="F83">
        <v>218</v>
      </c>
      <c r="G83">
        <v>0</v>
      </c>
      <c r="H83" t="s">
        <v>631</v>
      </c>
      <c r="I83" t="s">
        <v>3510</v>
      </c>
      <c r="J83" t="s">
        <v>306</v>
      </c>
      <c r="K83" t="s">
        <v>23</v>
      </c>
      <c r="L83" t="s">
        <v>24</v>
      </c>
      <c r="M83" t="s">
        <v>3507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3511</v>
      </c>
      <c r="T83" t="s">
        <v>3507</v>
      </c>
    </row>
    <row r="84" spans="1:20" x14ac:dyDescent="0.25">
      <c r="A84" t="s">
        <v>186</v>
      </c>
      <c r="B84" t="s">
        <v>187</v>
      </c>
      <c r="C84">
        <v>65</v>
      </c>
      <c r="D84">
        <v>4</v>
      </c>
      <c r="E84" t="s">
        <v>3512</v>
      </c>
      <c r="F84">
        <v>160</v>
      </c>
      <c r="G84">
        <v>0</v>
      </c>
      <c r="H84" t="s">
        <v>631</v>
      </c>
      <c r="I84" t="s">
        <v>2357</v>
      </c>
      <c r="J84" t="s">
        <v>334</v>
      </c>
      <c r="K84" t="s">
        <v>23</v>
      </c>
      <c r="L84" t="s">
        <v>24</v>
      </c>
      <c r="M84" t="s">
        <v>3513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3514</v>
      </c>
      <c r="T84" t="s">
        <v>3513</v>
      </c>
    </row>
    <row r="85" spans="1:20" x14ac:dyDescent="0.25">
      <c r="A85" t="s">
        <v>186</v>
      </c>
      <c r="B85" t="s">
        <v>187</v>
      </c>
      <c r="C85">
        <v>65</v>
      </c>
      <c r="D85">
        <v>4</v>
      </c>
      <c r="E85" t="s">
        <v>3515</v>
      </c>
      <c r="F85">
        <v>160</v>
      </c>
      <c r="G85">
        <v>0</v>
      </c>
      <c r="H85" t="s">
        <v>631</v>
      </c>
      <c r="I85" t="s">
        <v>3516</v>
      </c>
      <c r="J85" t="s">
        <v>3517</v>
      </c>
      <c r="K85" t="s">
        <v>23</v>
      </c>
      <c r="L85" t="s">
        <v>24</v>
      </c>
      <c r="M85" t="s">
        <v>3518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3519</v>
      </c>
      <c r="T85" t="s">
        <v>3518</v>
      </c>
    </row>
    <row r="86" spans="1:20" x14ac:dyDescent="0.25">
      <c r="A86" t="s">
        <v>46</v>
      </c>
      <c r="B86" t="s">
        <v>56</v>
      </c>
      <c r="C86">
        <v>66.333333333333329</v>
      </c>
      <c r="D86">
        <v>3</v>
      </c>
      <c r="E86" t="s">
        <v>3520</v>
      </c>
      <c r="F86">
        <v>259</v>
      </c>
      <c r="G86">
        <v>29</v>
      </c>
      <c r="H86" t="s">
        <v>47</v>
      </c>
      <c r="I86" t="s">
        <v>646</v>
      </c>
      <c r="J86" t="s">
        <v>3521</v>
      </c>
      <c r="K86" t="s">
        <v>3522</v>
      </c>
      <c r="L86" t="s">
        <v>1702</v>
      </c>
      <c r="M86" t="s">
        <v>3523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3524</v>
      </c>
      <c r="T86" t="s">
        <v>3525</v>
      </c>
    </row>
    <row r="87" spans="1:20" x14ac:dyDescent="0.25">
      <c r="A87" t="s">
        <v>30</v>
      </c>
      <c r="B87" t="s">
        <v>31</v>
      </c>
      <c r="C87">
        <v>60</v>
      </c>
      <c r="D87">
        <v>3</v>
      </c>
      <c r="E87" t="s">
        <v>3526</v>
      </c>
      <c r="F87">
        <v>104</v>
      </c>
      <c r="G87">
        <v>0</v>
      </c>
      <c r="H87" t="s">
        <v>22</v>
      </c>
      <c r="I87" t="s">
        <v>3527</v>
      </c>
      <c r="J87" t="s">
        <v>330</v>
      </c>
      <c r="K87" t="s">
        <v>23</v>
      </c>
      <c r="L87" t="s">
        <v>24</v>
      </c>
      <c r="M87" t="s">
        <v>3525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3528</v>
      </c>
      <c r="T87" t="s">
        <v>3525</v>
      </c>
    </row>
    <row r="88" spans="1:20" x14ac:dyDescent="0.25">
      <c r="A88" t="s">
        <v>30</v>
      </c>
      <c r="B88" t="s">
        <v>31</v>
      </c>
      <c r="C88">
        <v>60</v>
      </c>
      <c r="D88">
        <v>3</v>
      </c>
      <c r="E88" t="s">
        <v>3529</v>
      </c>
      <c r="F88">
        <v>225</v>
      </c>
      <c r="G88">
        <v>0</v>
      </c>
      <c r="H88" t="s">
        <v>631</v>
      </c>
      <c r="I88" t="s">
        <v>1400</v>
      </c>
      <c r="J88" t="s">
        <v>314</v>
      </c>
      <c r="K88" t="s">
        <v>23</v>
      </c>
      <c r="L88" t="s">
        <v>24</v>
      </c>
      <c r="M88" t="s">
        <v>3530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3531</v>
      </c>
      <c r="T88" t="s">
        <v>3530</v>
      </c>
    </row>
    <row r="89" spans="1:20" x14ac:dyDescent="0.25">
      <c r="A89" t="s">
        <v>186</v>
      </c>
      <c r="B89" t="s">
        <v>187</v>
      </c>
      <c r="C89">
        <v>65</v>
      </c>
      <c r="D89">
        <v>3</v>
      </c>
      <c r="E89" t="s">
        <v>3529</v>
      </c>
      <c r="F89">
        <v>225</v>
      </c>
      <c r="G89">
        <v>0</v>
      </c>
      <c r="H89" t="s">
        <v>631</v>
      </c>
      <c r="I89" t="s">
        <v>1400</v>
      </c>
      <c r="J89" t="s">
        <v>314</v>
      </c>
      <c r="K89" t="s">
        <v>23</v>
      </c>
      <c r="L89" t="s">
        <v>24</v>
      </c>
      <c r="M89" t="s">
        <v>3530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3531</v>
      </c>
      <c r="T89" t="s">
        <v>3530</v>
      </c>
    </row>
    <row r="90" spans="1:20" x14ac:dyDescent="0.25">
      <c r="A90" t="s">
        <v>59</v>
      </c>
      <c r="B90" t="s">
        <v>60</v>
      </c>
      <c r="C90">
        <v>65</v>
      </c>
      <c r="D90">
        <v>2</v>
      </c>
      <c r="E90" t="s">
        <v>3532</v>
      </c>
      <c r="F90">
        <v>400</v>
      </c>
      <c r="G90">
        <v>0</v>
      </c>
      <c r="H90" t="s">
        <v>47</v>
      </c>
      <c r="I90" t="s">
        <v>3533</v>
      </c>
      <c r="J90" t="s">
        <v>3534</v>
      </c>
      <c r="K90" t="s">
        <v>3535</v>
      </c>
      <c r="L90" t="s">
        <v>3536</v>
      </c>
      <c r="M90" t="s">
        <v>3537</v>
      </c>
      <c r="N90" t="s">
        <v>711</v>
      </c>
      <c r="O90" t="s">
        <v>1298</v>
      </c>
      <c r="P90" t="s">
        <v>635</v>
      </c>
      <c r="Q90" t="s">
        <v>636</v>
      </c>
      <c r="R90" t="s">
        <v>24</v>
      </c>
      <c r="S90" t="s">
        <v>23</v>
      </c>
      <c r="T90" t="s">
        <v>3538</v>
      </c>
    </row>
    <row r="91" spans="1:20" x14ac:dyDescent="0.25">
      <c r="A91" t="s">
        <v>150</v>
      </c>
      <c r="B91" t="s">
        <v>151</v>
      </c>
      <c r="C91">
        <v>65</v>
      </c>
      <c r="D91">
        <v>1</v>
      </c>
      <c r="E91" t="s">
        <v>3532</v>
      </c>
      <c r="F91">
        <v>400</v>
      </c>
      <c r="G91">
        <v>0</v>
      </c>
      <c r="H91" t="s">
        <v>47</v>
      </c>
      <c r="I91" t="s">
        <v>3533</v>
      </c>
      <c r="J91" t="s">
        <v>3534</v>
      </c>
      <c r="K91" t="s">
        <v>3535</v>
      </c>
      <c r="L91" t="s">
        <v>3536</v>
      </c>
      <c r="M91" t="s">
        <v>3537</v>
      </c>
      <c r="N91" t="s">
        <v>711</v>
      </c>
      <c r="O91" t="s">
        <v>1298</v>
      </c>
      <c r="P91" t="s">
        <v>635</v>
      </c>
      <c r="Q91" t="s">
        <v>636</v>
      </c>
      <c r="R91" t="s">
        <v>24</v>
      </c>
      <c r="S91" t="s">
        <v>23</v>
      </c>
      <c r="T91" t="s">
        <v>3538</v>
      </c>
    </row>
    <row r="92" spans="1:20" x14ac:dyDescent="0.25">
      <c r="A92" t="s">
        <v>38</v>
      </c>
      <c r="B92" t="s">
        <v>39</v>
      </c>
      <c r="C92">
        <v>65</v>
      </c>
      <c r="D92">
        <v>2</v>
      </c>
      <c r="E92" t="s">
        <v>3532</v>
      </c>
      <c r="F92">
        <v>400</v>
      </c>
      <c r="G92">
        <v>0</v>
      </c>
      <c r="H92" t="s">
        <v>47</v>
      </c>
      <c r="I92" t="s">
        <v>3533</v>
      </c>
      <c r="J92" t="s">
        <v>3534</v>
      </c>
      <c r="K92" t="s">
        <v>3535</v>
      </c>
      <c r="L92" t="s">
        <v>3536</v>
      </c>
      <c r="M92" t="s">
        <v>3537</v>
      </c>
      <c r="N92" t="s">
        <v>711</v>
      </c>
      <c r="O92" t="s">
        <v>1298</v>
      </c>
      <c r="P92" t="s">
        <v>635</v>
      </c>
      <c r="Q92" t="s">
        <v>636</v>
      </c>
      <c r="R92" t="s">
        <v>24</v>
      </c>
      <c r="S92" t="s">
        <v>23</v>
      </c>
      <c r="T92" t="s">
        <v>3538</v>
      </c>
    </row>
    <row r="93" spans="1:20" x14ac:dyDescent="0.25">
      <c r="A93" t="s">
        <v>152</v>
      </c>
      <c r="B93" t="s">
        <v>153</v>
      </c>
      <c r="C93">
        <v>65</v>
      </c>
      <c r="D93">
        <v>2</v>
      </c>
      <c r="E93" t="s">
        <v>3532</v>
      </c>
      <c r="F93">
        <v>400</v>
      </c>
      <c r="G93">
        <v>0</v>
      </c>
      <c r="H93" t="s">
        <v>47</v>
      </c>
      <c r="I93" t="s">
        <v>3533</v>
      </c>
      <c r="J93" t="s">
        <v>3534</v>
      </c>
      <c r="K93" t="s">
        <v>3535</v>
      </c>
      <c r="L93" t="s">
        <v>3536</v>
      </c>
      <c r="M93" t="s">
        <v>3537</v>
      </c>
      <c r="N93" t="s">
        <v>711</v>
      </c>
      <c r="O93" t="s">
        <v>1298</v>
      </c>
      <c r="P93" t="s">
        <v>635</v>
      </c>
      <c r="Q93" t="s">
        <v>636</v>
      </c>
      <c r="R93" t="s">
        <v>24</v>
      </c>
      <c r="S93" t="s">
        <v>23</v>
      </c>
      <c r="T93" t="s">
        <v>3538</v>
      </c>
    </row>
    <row r="94" spans="1:20" x14ac:dyDescent="0.25">
      <c r="A94" t="s">
        <v>36</v>
      </c>
      <c r="B94" t="s">
        <v>37</v>
      </c>
      <c r="C94">
        <v>65</v>
      </c>
      <c r="D94">
        <v>3</v>
      </c>
      <c r="E94" t="s">
        <v>3532</v>
      </c>
      <c r="F94">
        <v>400</v>
      </c>
      <c r="G94">
        <v>0</v>
      </c>
      <c r="H94" t="s">
        <v>47</v>
      </c>
      <c r="I94" t="s">
        <v>3533</v>
      </c>
      <c r="J94" t="s">
        <v>3534</v>
      </c>
      <c r="K94" t="s">
        <v>3535</v>
      </c>
      <c r="L94" t="s">
        <v>3536</v>
      </c>
      <c r="M94" t="s">
        <v>3537</v>
      </c>
      <c r="N94" t="s">
        <v>711</v>
      </c>
      <c r="O94" t="s">
        <v>1298</v>
      </c>
      <c r="P94" t="s">
        <v>635</v>
      </c>
      <c r="Q94" t="s">
        <v>636</v>
      </c>
      <c r="R94" t="s">
        <v>24</v>
      </c>
      <c r="S94" t="s">
        <v>23</v>
      </c>
      <c r="T94" t="s">
        <v>3538</v>
      </c>
    </row>
    <row r="95" spans="1:20" x14ac:dyDescent="0.25">
      <c r="A95" t="s">
        <v>30</v>
      </c>
      <c r="B95" t="s">
        <v>31</v>
      </c>
      <c r="C95">
        <v>60</v>
      </c>
      <c r="D95">
        <v>3</v>
      </c>
      <c r="E95" t="s">
        <v>3539</v>
      </c>
      <c r="F95">
        <v>321</v>
      </c>
      <c r="G95">
        <v>0</v>
      </c>
      <c r="H95" t="s">
        <v>631</v>
      </c>
      <c r="I95" t="s">
        <v>3540</v>
      </c>
      <c r="J95" t="s">
        <v>3541</v>
      </c>
      <c r="K95" t="s">
        <v>23</v>
      </c>
      <c r="L95" t="s">
        <v>24</v>
      </c>
      <c r="M95" t="s">
        <v>3542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3543</v>
      </c>
      <c r="T95" t="s">
        <v>3542</v>
      </c>
    </row>
    <row r="96" spans="1:20" x14ac:dyDescent="0.25">
      <c r="A96" t="s">
        <v>139</v>
      </c>
      <c r="B96" t="s">
        <v>112</v>
      </c>
      <c r="C96">
        <v>66</v>
      </c>
      <c r="D96">
        <v>1</v>
      </c>
      <c r="E96" t="s">
        <v>3539</v>
      </c>
      <c r="F96">
        <v>321</v>
      </c>
      <c r="G96">
        <v>0</v>
      </c>
      <c r="H96" t="s">
        <v>631</v>
      </c>
      <c r="I96" t="s">
        <v>3540</v>
      </c>
      <c r="J96" t="s">
        <v>3541</v>
      </c>
      <c r="K96" t="s">
        <v>23</v>
      </c>
      <c r="L96" t="s">
        <v>24</v>
      </c>
      <c r="M96" t="s">
        <v>3542</v>
      </c>
      <c r="N96" t="s">
        <v>23</v>
      </c>
      <c r="O96" t="s">
        <v>32</v>
      </c>
      <c r="P96" t="s">
        <v>26</v>
      </c>
      <c r="Q96" t="s">
        <v>33</v>
      </c>
      <c r="R96" t="s">
        <v>24</v>
      </c>
      <c r="S96" t="s">
        <v>3543</v>
      </c>
      <c r="T96" t="s">
        <v>3542</v>
      </c>
    </row>
    <row r="97" spans="1:20" x14ac:dyDescent="0.25">
      <c r="A97" t="s">
        <v>110</v>
      </c>
      <c r="B97" t="s">
        <v>640</v>
      </c>
      <c r="C97">
        <v>66</v>
      </c>
      <c r="D97">
        <v>1</v>
      </c>
      <c r="E97" t="s">
        <v>3539</v>
      </c>
      <c r="F97">
        <v>321</v>
      </c>
      <c r="G97">
        <v>0</v>
      </c>
      <c r="H97" t="s">
        <v>631</v>
      </c>
      <c r="I97" t="s">
        <v>3540</v>
      </c>
      <c r="J97" t="s">
        <v>3541</v>
      </c>
      <c r="K97" t="s">
        <v>23</v>
      </c>
      <c r="L97" t="s">
        <v>24</v>
      </c>
      <c r="M97" t="s">
        <v>3542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3543</v>
      </c>
      <c r="T97" t="s">
        <v>3542</v>
      </c>
    </row>
    <row r="98" spans="1:20" x14ac:dyDescent="0.25">
      <c r="A98" t="s">
        <v>46</v>
      </c>
      <c r="B98" t="s">
        <v>56</v>
      </c>
      <c r="C98">
        <v>67</v>
      </c>
      <c r="D98">
        <v>1</v>
      </c>
      <c r="E98" t="s">
        <v>3539</v>
      </c>
      <c r="F98">
        <v>321</v>
      </c>
      <c r="G98">
        <v>0</v>
      </c>
      <c r="H98" t="s">
        <v>631</v>
      </c>
      <c r="I98" t="s">
        <v>3540</v>
      </c>
      <c r="J98" t="s">
        <v>3541</v>
      </c>
      <c r="K98" t="s">
        <v>23</v>
      </c>
      <c r="L98" t="s">
        <v>24</v>
      </c>
      <c r="M98" t="s">
        <v>3542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3543</v>
      </c>
      <c r="T98" t="s">
        <v>3542</v>
      </c>
    </row>
    <row r="99" spans="1:20" x14ac:dyDescent="0.25">
      <c r="A99" t="s">
        <v>38</v>
      </c>
      <c r="B99" t="s">
        <v>39</v>
      </c>
      <c r="C99">
        <v>65</v>
      </c>
      <c r="D99">
        <v>4</v>
      </c>
      <c r="E99" t="s">
        <v>3544</v>
      </c>
      <c r="F99">
        <v>199</v>
      </c>
      <c r="G99">
        <v>0</v>
      </c>
      <c r="H99" t="s">
        <v>47</v>
      </c>
      <c r="I99" t="s">
        <v>3545</v>
      </c>
      <c r="J99" t="s">
        <v>3546</v>
      </c>
      <c r="K99" t="s">
        <v>3547</v>
      </c>
      <c r="L99" t="s">
        <v>3548</v>
      </c>
      <c r="M99" t="s">
        <v>3549</v>
      </c>
      <c r="N99" t="s">
        <v>711</v>
      </c>
      <c r="O99" t="s">
        <v>1298</v>
      </c>
      <c r="P99" t="s">
        <v>635</v>
      </c>
      <c r="Q99" t="s">
        <v>636</v>
      </c>
      <c r="R99" t="s">
        <v>24</v>
      </c>
      <c r="S99" t="s">
        <v>23</v>
      </c>
      <c r="T99" t="s">
        <v>3550</v>
      </c>
    </row>
    <row r="100" spans="1:20" x14ac:dyDescent="0.25">
      <c r="A100" t="s">
        <v>150</v>
      </c>
      <c r="B100" t="s">
        <v>151</v>
      </c>
      <c r="C100">
        <v>65</v>
      </c>
      <c r="D100">
        <v>2</v>
      </c>
      <c r="E100" t="s">
        <v>3551</v>
      </c>
      <c r="F100">
        <v>400</v>
      </c>
      <c r="G100">
        <v>0</v>
      </c>
      <c r="H100" t="s">
        <v>47</v>
      </c>
      <c r="I100" t="s">
        <v>3552</v>
      </c>
      <c r="J100" t="s">
        <v>3553</v>
      </c>
      <c r="K100" t="s">
        <v>1511</v>
      </c>
      <c r="L100" t="s">
        <v>3554</v>
      </c>
      <c r="M100" t="s">
        <v>3555</v>
      </c>
      <c r="N100" t="s">
        <v>711</v>
      </c>
      <c r="O100" t="s">
        <v>634</v>
      </c>
      <c r="P100" t="s">
        <v>635</v>
      </c>
      <c r="Q100" t="s">
        <v>636</v>
      </c>
      <c r="R100" t="s">
        <v>24</v>
      </c>
      <c r="S100" t="s">
        <v>23</v>
      </c>
      <c r="T100" t="s">
        <v>3555</v>
      </c>
    </row>
    <row r="101" spans="1:20" x14ac:dyDescent="0.25">
      <c r="A101" t="s">
        <v>152</v>
      </c>
      <c r="B101" t="s">
        <v>153</v>
      </c>
      <c r="C101">
        <v>65</v>
      </c>
      <c r="D101">
        <v>1</v>
      </c>
      <c r="E101" t="s">
        <v>3551</v>
      </c>
      <c r="F101">
        <v>400</v>
      </c>
      <c r="G101">
        <v>0</v>
      </c>
      <c r="H101" t="s">
        <v>47</v>
      </c>
      <c r="I101" t="s">
        <v>3552</v>
      </c>
      <c r="J101" t="s">
        <v>3553</v>
      </c>
      <c r="K101" t="s">
        <v>1511</v>
      </c>
      <c r="L101" t="s">
        <v>3554</v>
      </c>
      <c r="M101" t="s">
        <v>3555</v>
      </c>
      <c r="N101" t="s">
        <v>711</v>
      </c>
      <c r="O101" t="s">
        <v>634</v>
      </c>
      <c r="P101" t="s">
        <v>635</v>
      </c>
      <c r="Q101" t="s">
        <v>636</v>
      </c>
      <c r="R101" t="s">
        <v>24</v>
      </c>
      <c r="S101" t="s">
        <v>23</v>
      </c>
      <c r="T101" t="s">
        <v>3555</v>
      </c>
    </row>
    <row r="102" spans="1:20" x14ac:dyDescent="0.25">
      <c r="A102" t="s">
        <v>36</v>
      </c>
      <c r="B102" t="s">
        <v>37</v>
      </c>
      <c r="C102">
        <v>65</v>
      </c>
      <c r="D102">
        <v>4</v>
      </c>
      <c r="E102" t="s">
        <v>3551</v>
      </c>
      <c r="F102">
        <v>400</v>
      </c>
      <c r="G102">
        <v>0</v>
      </c>
      <c r="H102" t="s">
        <v>47</v>
      </c>
      <c r="I102" t="s">
        <v>3552</v>
      </c>
      <c r="J102" t="s">
        <v>3553</v>
      </c>
      <c r="K102" t="s">
        <v>1511</v>
      </c>
      <c r="L102" t="s">
        <v>3554</v>
      </c>
      <c r="M102" t="s">
        <v>3555</v>
      </c>
      <c r="N102" t="s">
        <v>711</v>
      </c>
      <c r="O102" t="s">
        <v>634</v>
      </c>
      <c r="P102" t="s">
        <v>635</v>
      </c>
      <c r="Q102" t="s">
        <v>636</v>
      </c>
      <c r="R102" t="s">
        <v>24</v>
      </c>
      <c r="S102" t="s">
        <v>23</v>
      </c>
      <c r="T102" t="s">
        <v>3555</v>
      </c>
    </row>
    <row r="103" spans="1:20" x14ac:dyDescent="0.25">
      <c r="A103" t="s">
        <v>38</v>
      </c>
      <c r="B103" t="s">
        <v>39</v>
      </c>
      <c r="C103">
        <v>65</v>
      </c>
      <c r="D103">
        <v>3</v>
      </c>
      <c r="E103" t="s">
        <v>3551</v>
      </c>
      <c r="F103">
        <v>400</v>
      </c>
      <c r="G103">
        <v>0</v>
      </c>
      <c r="H103" t="s">
        <v>47</v>
      </c>
      <c r="I103" t="s">
        <v>3552</v>
      </c>
      <c r="J103" t="s">
        <v>3553</v>
      </c>
      <c r="K103" t="s">
        <v>1511</v>
      </c>
      <c r="L103" t="s">
        <v>3554</v>
      </c>
      <c r="M103" t="s">
        <v>3555</v>
      </c>
      <c r="N103" t="s">
        <v>711</v>
      </c>
      <c r="O103" t="s">
        <v>634</v>
      </c>
      <c r="P103" t="s">
        <v>635</v>
      </c>
      <c r="Q103" t="s">
        <v>636</v>
      </c>
      <c r="R103" t="s">
        <v>24</v>
      </c>
      <c r="S103" t="s">
        <v>23</v>
      </c>
      <c r="T103" t="s">
        <v>3555</v>
      </c>
    </row>
    <row r="104" spans="1:20" x14ac:dyDescent="0.25">
      <c r="A104" t="s">
        <v>46</v>
      </c>
      <c r="B104" t="s">
        <v>56</v>
      </c>
      <c r="C104">
        <v>150</v>
      </c>
      <c r="D104">
        <v>1</v>
      </c>
      <c r="E104" t="s">
        <v>3556</v>
      </c>
      <c r="F104">
        <v>150</v>
      </c>
      <c r="G104">
        <v>0</v>
      </c>
      <c r="H104" t="s">
        <v>47</v>
      </c>
      <c r="I104" t="s">
        <v>3557</v>
      </c>
      <c r="J104" t="s">
        <v>3558</v>
      </c>
      <c r="K104" t="s">
        <v>1778</v>
      </c>
      <c r="L104" t="s">
        <v>3559</v>
      </c>
      <c r="M104" t="s">
        <v>3560</v>
      </c>
      <c r="N104" t="s">
        <v>711</v>
      </c>
      <c r="O104" t="s">
        <v>1298</v>
      </c>
      <c r="P104" t="s">
        <v>635</v>
      </c>
      <c r="Q104" t="s">
        <v>636</v>
      </c>
      <c r="R104" t="s">
        <v>3561</v>
      </c>
      <c r="S104" t="s">
        <v>23</v>
      </c>
      <c r="T104" t="s">
        <v>3562</v>
      </c>
    </row>
    <row r="105" spans="1:20" x14ac:dyDescent="0.25">
      <c r="A105" t="s">
        <v>186</v>
      </c>
      <c r="B105" t="s">
        <v>187</v>
      </c>
      <c r="C105">
        <v>65</v>
      </c>
      <c r="D105">
        <v>1</v>
      </c>
      <c r="E105" t="s">
        <v>3563</v>
      </c>
      <c r="F105">
        <v>160</v>
      </c>
      <c r="G105">
        <v>30</v>
      </c>
      <c r="H105" t="s">
        <v>47</v>
      </c>
      <c r="I105" t="s">
        <v>3564</v>
      </c>
      <c r="J105" t="s">
        <v>3565</v>
      </c>
      <c r="K105" t="s">
        <v>2304</v>
      </c>
      <c r="L105" t="s">
        <v>3566</v>
      </c>
      <c r="M105" t="s">
        <v>3567</v>
      </c>
      <c r="N105" t="s">
        <v>711</v>
      </c>
      <c r="O105" t="s">
        <v>634</v>
      </c>
      <c r="P105" t="s">
        <v>635</v>
      </c>
      <c r="Q105" t="s">
        <v>636</v>
      </c>
      <c r="R105" t="s">
        <v>24</v>
      </c>
      <c r="S105" t="s">
        <v>23</v>
      </c>
      <c r="T105" t="s">
        <v>3567</v>
      </c>
    </row>
    <row r="106" spans="1:20" x14ac:dyDescent="0.25">
      <c r="A106" t="s">
        <v>46</v>
      </c>
      <c r="B106" t="s">
        <v>56</v>
      </c>
      <c r="C106">
        <v>100</v>
      </c>
      <c r="D106">
        <v>1</v>
      </c>
      <c r="E106" t="s">
        <v>3563</v>
      </c>
      <c r="F106">
        <v>160</v>
      </c>
      <c r="G106">
        <v>30</v>
      </c>
      <c r="H106" t="s">
        <v>47</v>
      </c>
      <c r="I106" t="s">
        <v>3564</v>
      </c>
      <c r="J106" t="s">
        <v>3565</v>
      </c>
      <c r="K106" t="s">
        <v>2304</v>
      </c>
      <c r="L106" t="s">
        <v>3566</v>
      </c>
      <c r="M106" t="s">
        <v>3567</v>
      </c>
      <c r="N106" t="s">
        <v>711</v>
      </c>
      <c r="O106" t="s">
        <v>634</v>
      </c>
      <c r="P106" t="s">
        <v>635</v>
      </c>
      <c r="Q106" t="s">
        <v>636</v>
      </c>
      <c r="R106" t="s">
        <v>24</v>
      </c>
      <c r="S106" t="s">
        <v>23</v>
      </c>
      <c r="T106" t="s">
        <v>3567</v>
      </c>
    </row>
    <row r="107" spans="1:20" x14ac:dyDescent="0.25">
      <c r="A107" t="s">
        <v>115</v>
      </c>
      <c r="B107" t="s">
        <v>116</v>
      </c>
      <c r="C107">
        <v>35</v>
      </c>
      <c r="D107">
        <v>8</v>
      </c>
      <c r="E107" t="s">
        <v>3568</v>
      </c>
      <c r="F107">
        <v>644</v>
      </c>
      <c r="G107">
        <v>0</v>
      </c>
      <c r="H107" t="s">
        <v>648</v>
      </c>
      <c r="I107" t="s">
        <v>3569</v>
      </c>
      <c r="J107" t="s">
        <v>3570</v>
      </c>
      <c r="K107" t="s">
        <v>3571</v>
      </c>
      <c r="L107" t="s">
        <v>3572</v>
      </c>
      <c r="M107" t="s">
        <v>3573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3574</v>
      </c>
      <c r="T107" t="s">
        <v>3573</v>
      </c>
    </row>
    <row r="108" spans="1:20" x14ac:dyDescent="0.25">
      <c r="A108" t="s">
        <v>115</v>
      </c>
      <c r="B108" t="s">
        <v>116</v>
      </c>
      <c r="C108">
        <v>35</v>
      </c>
      <c r="D108">
        <v>8</v>
      </c>
      <c r="E108" t="s">
        <v>3568</v>
      </c>
      <c r="F108">
        <v>644</v>
      </c>
      <c r="G108">
        <v>0</v>
      </c>
      <c r="H108" t="s">
        <v>648</v>
      </c>
      <c r="I108" t="s">
        <v>3569</v>
      </c>
      <c r="J108" t="s">
        <v>3570</v>
      </c>
      <c r="K108" t="s">
        <v>3571</v>
      </c>
      <c r="L108" t="s">
        <v>3572</v>
      </c>
      <c r="M108" t="s">
        <v>3573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3574</v>
      </c>
      <c r="T108" t="s">
        <v>3573</v>
      </c>
    </row>
    <row r="109" spans="1:20" x14ac:dyDescent="0.25">
      <c r="A109" t="s">
        <v>115</v>
      </c>
      <c r="B109" t="s">
        <v>116</v>
      </c>
      <c r="C109">
        <v>35</v>
      </c>
      <c r="D109">
        <v>8</v>
      </c>
      <c r="E109" t="s">
        <v>3575</v>
      </c>
      <c r="F109">
        <v>838</v>
      </c>
      <c r="G109">
        <v>0</v>
      </c>
      <c r="H109" t="s">
        <v>648</v>
      </c>
      <c r="I109" t="s">
        <v>3569</v>
      </c>
      <c r="J109" t="s">
        <v>3570</v>
      </c>
      <c r="K109" t="s">
        <v>3571</v>
      </c>
      <c r="L109" t="s">
        <v>3572</v>
      </c>
      <c r="M109" t="s">
        <v>3576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3577</v>
      </c>
      <c r="T109" t="s">
        <v>3576</v>
      </c>
    </row>
    <row r="110" spans="1:20" x14ac:dyDescent="0.25">
      <c r="A110" t="s">
        <v>115</v>
      </c>
      <c r="B110" t="s">
        <v>116</v>
      </c>
      <c r="C110">
        <v>35</v>
      </c>
      <c r="D110">
        <v>8</v>
      </c>
      <c r="E110" t="s">
        <v>3575</v>
      </c>
      <c r="F110">
        <v>838</v>
      </c>
      <c r="G110">
        <v>0</v>
      </c>
      <c r="H110" t="s">
        <v>648</v>
      </c>
      <c r="I110" t="s">
        <v>3569</v>
      </c>
      <c r="J110" t="s">
        <v>3570</v>
      </c>
      <c r="K110" t="s">
        <v>3571</v>
      </c>
      <c r="L110" t="s">
        <v>3572</v>
      </c>
      <c r="M110" t="s">
        <v>3576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3577</v>
      </c>
      <c r="T110" t="s">
        <v>3576</v>
      </c>
    </row>
    <row r="111" spans="1:20" x14ac:dyDescent="0.25">
      <c r="A111" t="s">
        <v>115</v>
      </c>
      <c r="B111" t="s">
        <v>116</v>
      </c>
      <c r="C111">
        <v>35</v>
      </c>
      <c r="D111">
        <v>8</v>
      </c>
      <c r="E111" t="s">
        <v>3575</v>
      </c>
      <c r="F111">
        <v>838</v>
      </c>
      <c r="G111">
        <v>0</v>
      </c>
      <c r="H111" t="s">
        <v>648</v>
      </c>
      <c r="I111" t="s">
        <v>3569</v>
      </c>
      <c r="J111" t="s">
        <v>3570</v>
      </c>
      <c r="K111" t="s">
        <v>3571</v>
      </c>
      <c r="L111" t="s">
        <v>3572</v>
      </c>
      <c r="M111" t="s">
        <v>3576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3577</v>
      </c>
      <c r="T111" t="s">
        <v>3576</v>
      </c>
    </row>
    <row r="112" spans="1:20" x14ac:dyDescent="0.25">
      <c r="A112" t="s">
        <v>110</v>
      </c>
      <c r="B112" t="s">
        <v>146</v>
      </c>
      <c r="C112">
        <v>100</v>
      </c>
      <c r="D112">
        <v>1</v>
      </c>
      <c r="E112" t="s">
        <v>3578</v>
      </c>
      <c r="F112">
        <v>250</v>
      </c>
      <c r="G112">
        <v>0</v>
      </c>
      <c r="H112" t="s">
        <v>47</v>
      </c>
      <c r="I112" t="s">
        <v>3579</v>
      </c>
      <c r="J112" t="s">
        <v>3580</v>
      </c>
      <c r="K112" t="s">
        <v>3581</v>
      </c>
      <c r="L112" t="s">
        <v>3582</v>
      </c>
      <c r="M112" t="s">
        <v>3583</v>
      </c>
      <c r="N112" t="s">
        <v>711</v>
      </c>
      <c r="O112" t="s">
        <v>634</v>
      </c>
      <c r="P112" t="s">
        <v>635</v>
      </c>
      <c r="Q112" t="s">
        <v>636</v>
      </c>
      <c r="R112" t="s">
        <v>24</v>
      </c>
      <c r="S112" t="s">
        <v>23</v>
      </c>
      <c r="T112" t="s">
        <v>3584</v>
      </c>
    </row>
    <row r="113" spans="1:20" x14ac:dyDescent="0.25">
      <c r="A113" t="s">
        <v>46</v>
      </c>
      <c r="B113" t="s">
        <v>56</v>
      </c>
      <c r="C113">
        <v>100</v>
      </c>
      <c r="D113">
        <v>1</v>
      </c>
      <c r="E113" t="s">
        <v>3578</v>
      </c>
      <c r="F113">
        <v>250</v>
      </c>
      <c r="G113">
        <v>0</v>
      </c>
      <c r="H113" t="s">
        <v>47</v>
      </c>
      <c r="I113" t="s">
        <v>3579</v>
      </c>
      <c r="J113" t="s">
        <v>3580</v>
      </c>
      <c r="K113" t="s">
        <v>3581</v>
      </c>
      <c r="L113" t="s">
        <v>3582</v>
      </c>
      <c r="M113" t="s">
        <v>3583</v>
      </c>
      <c r="N113" t="s">
        <v>711</v>
      </c>
      <c r="O113" t="s">
        <v>634</v>
      </c>
      <c r="P113" t="s">
        <v>635</v>
      </c>
      <c r="Q113" t="s">
        <v>636</v>
      </c>
      <c r="R113" t="s">
        <v>24</v>
      </c>
      <c r="S113" t="s">
        <v>23</v>
      </c>
      <c r="T113" t="s">
        <v>3584</v>
      </c>
    </row>
    <row r="114" spans="1:20" x14ac:dyDescent="0.25">
      <c r="A114" t="s">
        <v>139</v>
      </c>
      <c r="B114" t="s">
        <v>112</v>
      </c>
      <c r="C114">
        <v>100</v>
      </c>
      <c r="D114">
        <v>1</v>
      </c>
      <c r="E114" t="s">
        <v>3578</v>
      </c>
      <c r="F114">
        <v>250</v>
      </c>
      <c r="G114">
        <v>0</v>
      </c>
      <c r="H114" t="s">
        <v>47</v>
      </c>
      <c r="I114" t="s">
        <v>3579</v>
      </c>
      <c r="J114" t="s">
        <v>3580</v>
      </c>
      <c r="K114" t="s">
        <v>3581</v>
      </c>
      <c r="L114" t="s">
        <v>3582</v>
      </c>
      <c r="M114" t="s">
        <v>3583</v>
      </c>
      <c r="N114" t="s">
        <v>711</v>
      </c>
      <c r="O114" t="s">
        <v>634</v>
      </c>
      <c r="P114" t="s">
        <v>635</v>
      </c>
      <c r="Q114" t="s">
        <v>636</v>
      </c>
      <c r="R114" t="s">
        <v>24</v>
      </c>
      <c r="S114" t="s">
        <v>23</v>
      </c>
      <c r="T114" t="s">
        <v>3584</v>
      </c>
    </row>
    <row r="115" spans="1:20" x14ac:dyDescent="0.25">
      <c r="A115" t="s">
        <v>186</v>
      </c>
      <c r="B115" t="s">
        <v>187</v>
      </c>
      <c r="C115">
        <v>37.5</v>
      </c>
      <c r="D115">
        <v>4</v>
      </c>
      <c r="E115" t="s">
        <v>3585</v>
      </c>
      <c r="F115">
        <v>204</v>
      </c>
      <c r="G115">
        <v>45</v>
      </c>
      <c r="H115" t="s">
        <v>631</v>
      </c>
      <c r="I115" t="s">
        <v>3586</v>
      </c>
      <c r="J115" t="s">
        <v>357</v>
      </c>
      <c r="K115" t="s">
        <v>23</v>
      </c>
      <c r="L115" t="s">
        <v>24</v>
      </c>
      <c r="M115" t="s">
        <v>3587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3588</v>
      </c>
      <c r="T115" t="s">
        <v>3587</v>
      </c>
    </row>
    <row r="116" spans="1:20" x14ac:dyDescent="0.25">
      <c r="A116" t="s">
        <v>34</v>
      </c>
      <c r="B116" t="s">
        <v>35</v>
      </c>
      <c r="C116">
        <v>65</v>
      </c>
      <c r="D116">
        <v>1</v>
      </c>
      <c r="E116" t="s">
        <v>3589</v>
      </c>
      <c r="F116">
        <v>199</v>
      </c>
      <c r="G116">
        <v>0</v>
      </c>
      <c r="H116" t="s">
        <v>47</v>
      </c>
      <c r="I116" t="s">
        <v>3590</v>
      </c>
      <c r="J116" t="s">
        <v>3591</v>
      </c>
      <c r="K116" t="s">
        <v>1923</v>
      </c>
      <c r="L116" t="s">
        <v>24</v>
      </c>
      <c r="M116" t="s">
        <v>23</v>
      </c>
      <c r="N116" t="s">
        <v>711</v>
      </c>
      <c r="O116" t="s">
        <v>1298</v>
      </c>
      <c r="P116" t="s">
        <v>1763</v>
      </c>
      <c r="Q116" t="s">
        <v>23</v>
      </c>
      <c r="R116" t="s">
        <v>24</v>
      </c>
      <c r="S116" t="s">
        <v>23</v>
      </c>
      <c r="T116" t="s">
        <v>3592</v>
      </c>
    </row>
    <row r="117" spans="1:20" x14ac:dyDescent="0.25">
      <c r="A117" t="s">
        <v>150</v>
      </c>
      <c r="B117" t="s">
        <v>151</v>
      </c>
      <c r="C117">
        <v>65</v>
      </c>
      <c r="D117">
        <v>1</v>
      </c>
      <c r="E117" t="s">
        <v>3589</v>
      </c>
      <c r="F117">
        <v>199</v>
      </c>
      <c r="G117">
        <v>0</v>
      </c>
      <c r="H117" t="s">
        <v>47</v>
      </c>
      <c r="I117" t="s">
        <v>3590</v>
      </c>
      <c r="J117" t="s">
        <v>3591</v>
      </c>
      <c r="K117" t="s">
        <v>1923</v>
      </c>
      <c r="L117" t="s">
        <v>24</v>
      </c>
      <c r="M117" t="s">
        <v>23</v>
      </c>
      <c r="N117" t="s">
        <v>711</v>
      </c>
      <c r="O117" t="s">
        <v>1298</v>
      </c>
      <c r="P117" t="s">
        <v>1763</v>
      </c>
      <c r="Q117" t="s">
        <v>23</v>
      </c>
      <c r="R117" t="s">
        <v>24</v>
      </c>
      <c r="S117" t="s">
        <v>23</v>
      </c>
      <c r="T117" t="s">
        <v>3592</v>
      </c>
    </row>
    <row r="118" spans="1:20" x14ac:dyDescent="0.25">
      <c r="A118" t="s">
        <v>152</v>
      </c>
      <c r="B118" t="s">
        <v>153</v>
      </c>
      <c r="C118">
        <v>65</v>
      </c>
      <c r="D118">
        <v>2</v>
      </c>
      <c r="E118" t="s">
        <v>3589</v>
      </c>
      <c r="F118">
        <v>199</v>
      </c>
      <c r="G118">
        <v>0</v>
      </c>
      <c r="H118" t="s">
        <v>47</v>
      </c>
      <c r="I118" t="s">
        <v>3590</v>
      </c>
      <c r="J118" t="s">
        <v>3591</v>
      </c>
      <c r="K118" t="s">
        <v>1923</v>
      </c>
      <c r="L118" t="s">
        <v>24</v>
      </c>
      <c r="M118" t="s">
        <v>23</v>
      </c>
      <c r="N118" t="s">
        <v>711</v>
      </c>
      <c r="O118" t="s">
        <v>1298</v>
      </c>
      <c r="P118" t="s">
        <v>1763</v>
      </c>
      <c r="Q118" t="s">
        <v>23</v>
      </c>
      <c r="R118" t="s">
        <v>24</v>
      </c>
      <c r="S118" t="s">
        <v>23</v>
      </c>
      <c r="T118" t="s">
        <v>3592</v>
      </c>
    </row>
    <row r="119" spans="1:20" x14ac:dyDescent="0.25">
      <c r="A119" t="s">
        <v>46</v>
      </c>
      <c r="B119" t="s">
        <v>56</v>
      </c>
      <c r="C119">
        <v>66.333333333333329</v>
      </c>
      <c r="D119">
        <v>9</v>
      </c>
      <c r="E119" t="s">
        <v>3593</v>
      </c>
      <c r="F119">
        <v>660</v>
      </c>
      <c r="G119">
        <v>0</v>
      </c>
      <c r="H119" t="s">
        <v>631</v>
      </c>
      <c r="I119" t="s">
        <v>2993</v>
      </c>
      <c r="J119" t="s">
        <v>306</v>
      </c>
      <c r="K119" t="s">
        <v>23</v>
      </c>
      <c r="L119" t="s">
        <v>24</v>
      </c>
      <c r="M119" t="s">
        <v>3594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3595</v>
      </c>
      <c r="T119" t="s">
        <v>3594</v>
      </c>
    </row>
    <row r="120" spans="1:20" x14ac:dyDescent="0.25">
      <c r="A120" t="s">
        <v>150</v>
      </c>
      <c r="B120" t="s">
        <v>151</v>
      </c>
      <c r="C120">
        <v>65</v>
      </c>
      <c r="D120">
        <v>6</v>
      </c>
      <c r="E120" t="s">
        <v>3596</v>
      </c>
      <c r="F120">
        <v>435</v>
      </c>
      <c r="G120">
        <v>35</v>
      </c>
      <c r="H120" t="s">
        <v>47</v>
      </c>
      <c r="I120" t="s">
        <v>1333</v>
      </c>
      <c r="J120" t="s">
        <v>1334</v>
      </c>
      <c r="K120" t="s">
        <v>1335</v>
      </c>
      <c r="L120" t="s">
        <v>1336</v>
      </c>
      <c r="M120" t="s">
        <v>3597</v>
      </c>
      <c r="N120" t="s">
        <v>711</v>
      </c>
      <c r="O120" t="s">
        <v>634</v>
      </c>
      <c r="P120" t="s">
        <v>635</v>
      </c>
      <c r="Q120" t="s">
        <v>636</v>
      </c>
      <c r="R120" t="s">
        <v>24</v>
      </c>
      <c r="S120" t="s">
        <v>23</v>
      </c>
      <c r="T120" t="s">
        <v>3597</v>
      </c>
    </row>
    <row r="121" spans="1:20" x14ac:dyDescent="0.25">
      <c r="A121" t="s">
        <v>36</v>
      </c>
      <c r="B121" t="s">
        <v>37</v>
      </c>
      <c r="C121">
        <v>65</v>
      </c>
      <c r="D121">
        <v>4</v>
      </c>
      <c r="E121" t="s">
        <v>3596</v>
      </c>
      <c r="F121">
        <v>435</v>
      </c>
      <c r="G121">
        <v>35</v>
      </c>
      <c r="H121" t="s">
        <v>47</v>
      </c>
      <c r="I121" t="s">
        <v>1333</v>
      </c>
      <c r="J121" t="s">
        <v>1334</v>
      </c>
      <c r="K121" t="s">
        <v>1335</v>
      </c>
      <c r="L121" t="s">
        <v>1336</v>
      </c>
      <c r="M121" t="s">
        <v>3597</v>
      </c>
      <c r="N121" t="s">
        <v>711</v>
      </c>
      <c r="O121" t="s">
        <v>634</v>
      </c>
      <c r="P121" t="s">
        <v>635</v>
      </c>
      <c r="Q121" t="s">
        <v>636</v>
      </c>
      <c r="R121" t="s">
        <v>24</v>
      </c>
      <c r="S121" t="s">
        <v>23</v>
      </c>
      <c r="T121" t="s">
        <v>3597</v>
      </c>
    </row>
    <row r="122" spans="1:20" x14ac:dyDescent="0.25">
      <c r="A122" t="s">
        <v>150</v>
      </c>
      <c r="B122" t="s">
        <v>151</v>
      </c>
      <c r="C122">
        <v>65</v>
      </c>
      <c r="D122">
        <v>1</v>
      </c>
      <c r="E122" t="s">
        <v>3598</v>
      </c>
      <c r="F122">
        <v>199</v>
      </c>
      <c r="G122">
        <v>0</v>
      </c>
      <c r="H122" t="s">
        <v>47</v>
      </c>
      <c r="I122" t="s">
        <v>3599</v>
      </c>
      <c r="J122" t="s">
        <v>3600</v>
      </c>
      <c r="K122" t="s">
        <v>3601</v>
      </c>
      <c r="L122" t="s">
        <v>3602</v>
      </c>
      <c r="M122" t="s">
        <v>3603</v>
      </c>
      <c r="N122" t="s">
        <v>711</v>
      </c>
      <c r="O122" t="s">
        <v>634</v>
      </c>
      <c r="P122" t="s">
        <v>635</v>
      </c>
      <c r="Q122" t="s">
        <v>636</v>
      </c>
      <c r="R122" t="s">
        <v>24</v>
      </c>
      <c r="S122" t="s">
        <v>23</v>
      </c>
      <c r="T122" t="s">
        <v>3603</v>
      </c>
    </row>
    <row r="123" spans="1:20" x14ac:dyDescent="0.25">
      <c r="A123" t="s">
        <v>152</v>
      </c>
      <c r="B123" t="s">
        <v>153</v>
      </c>
      <c r="C123">
        <v>65</v>
      </c>
      <c r="D123">
        <v>1</v>
      </c>
      <c r="E123" t="s">
        <v>3598</v>
      </c>
      <c r="F123">
        <v>199</v>
      </c>
      <c r="G123">
        <v>0</v>
      </c>
      <c r="H123" t="s">
        <v>47</v>
      </c>
      <c r="I123" t="s">
        <v>3599</v>
      </c>
      <c r="J123" t="s">
        <v>3600</v>
      </c>
      <c r="K123" t="s">
        <v>3601</v>
      </c>
      <c r="L123" t="s">
        <v>3602</v>
      </c>
      <c r="M123" t="s">
        <v>3603</v>
      </c>
      <c r="N123" t="s">
        <v>711</v>
      </c>
      <c r="O123" t="s">
        <v>634</v>
      </c>
      <c r="P123" t="s">
        <v>635</v>
      </c>
      <c r="Q123" t="s">
        <v>636</v>
      </c>
      <c r="R123" t="s">
        <v>24</v>
      </c>
      <c r="S123" t="s">
        <v>23</v>
      </c>
      <c r="T123" t="s">
        <v>3603</v>
      </c>
    </row>
    <row r="124" spans="1:20" x14ac:dyDescent="0.25">
      <c r="A124" t="s">
        <v>36</v>
      </c>
      <c r="B124" t="s">
        <v>37</v>
      </c>
      <c r="C124">
        <v>65</v>
      </c>
      <c r="D124">
        <v>1</v>
      </c>
      <c r="E124" t="s">
        <v>3598</v>
      </c>
      <c r="F124">
        <v>199</v>
      </c>
      <c r="G124">
        <v>0</v>
      </c>
      <c r="H124" t="s">
        <v>47</v>
      </c>
      <c r="I124" t="s">
        <v>3599</v>
      </c>
      <c r="J124" t="s">
        <v>3600</v>
      </c>
      <c r="K124" t="s">
        <v>3601</v>
      </c>
      <c r="L124" t="s">
        <v>3602</v>
      </c>
      <c r="M124" t="s">
        <v>3603</v>
      </c>
      <c r="N124" t="s">
        <v>711</v>
      </c>
      <c r="O124" t="s">
        <v>634</v>
      </c>
      <c r="P124" t="s">
        <v>635</v>
      </c>
      <c r="Q124" t="s">
        <v>636</v>
      </c>
      <c r="R124" t="s">
        <v>24</v>
      </c>
      <c r="S124" t="s">
        <v>23</v>
      </c>
      <c r="T124" t="s">
        <v>3603</v>
      </c>
    </row>
    <row r="125" spans="1:20" x14ac:dyDescent="0.25">
      <c r="A125" t="s">
        <v>38</v>
      </c>
      <c r="B125" t="s">
        <v>39</v>
      </c>
      <c r="C125">
        <v>65</v>
      </c>
      <c r="D125">
        <v>1</v>
      </c>
      <c r="E125" t="s">
        <v>3598</v>
      </c>
      <c r="F125">
        <v>199</v>
      </c>
      <c r="G125">
        <v>0</v>
      </c>
      <c r="H125" t="s">
        <v>47</v>
      </c>
      <c r="I125" t="s">
        <v>3599</v>
      </c>
      <c r="J125" t="s">
        <v>3600</v>
      </c>
      <c r="K125" t="s">
        <v>3601</v>
      </c>
      <c r="L125" t="s">
        <v>3602</v>
      </c>
      <c r="M125" t="s">
        <v>3603</v>
      </c>
      <c r="N125" t="s">
        <v>711</v>
      </c>
      <c r="O125" t="s">
        <v>634</v>
      </c>
      <c r="P125" t="s">
        <v>635</v>
      </c>
      <c r="Q125" t="s">
        <v>636</v>
      </c>
      <c r="R125" t="s">
        <v>24</v>
      </c>
      <c r="S125" t="s">
        <v>23</v>
      </c>
      <c r="T125" t="s">
        <v>3603</v>
      </c>
    </row>
    <row r="126" spans="1:20" x14ac:dyDescent="0.25">
      <c r="A126" t="s">
        <v>110</v>
      </c>
      <c r="B126" t="s">
        <v>146</v>
      </c>
      <c r="C126">
        <v>100</v>
      </c>
      <c r="D126">
        <v>1</v>
      </c>
      <c r="E126" t="s">
        <v>3604</v>
      </c>
      <c r="F126">
        <v>250</v>
      </c>
      <c r="G126">
        <v>0</v>
      </c>
      <c r="H126" t="s">
        <v>47</v>
      </c>
      <c r="I126" t="s">
        <v>3605</v>
      </c>
      <c r="J126" t="s">
        <v>3606</v>
      </c>
      <c r="K126" t="s">
        <v>3607</v>
      </c>
      <c r="L126" t="s">
        <v>3608</v>
      </c>
      <c r="M126" t="s">
        <v>3609</v>
      </c>
      <c r="N126" t="s">
        <v>711</v>
      </c>
      <c r="O126" t="s">
        <v>1298</v>
      </c>
      <c r="P126" t="s">
        <v>635</v>
      </c>
      <c r="Q126" t="s">
        <v>636</v>
      </c>
      <c r="R126" t="s">
        <v>24</v>
      </c>
      <c r="S126" t="s">
        <v>23</v>
      </c>
      <c r="T126" t="s">
        <v>3610</v>
      </c>
    </row>
    <row r="127" spans="1:20" x14ac:dyDescent="0.25">
      <c r="A127" t="s">
        <v>46</v>
      </c>
      <c r="B127" t="s">
        <v>56</v>
      </c>
      <c r="C127">
        <v>100</v>
      </c>
      <c r="D127">
        <v>1</v>
      </c>
      <c r="E127" t="s">
        <v>3604</v>
      </c>
      <c r="F127">
        <v>250</v>
      </c>
      <c r="G127">
        <v>0</v>
      </c>
      <c r="H127" t="s">
        <v>47</v>
      </c>
      <c r="I127" t="s">
        <v>3605</v>
      </c>
      <c r="J127" t="s">
        <v>3606</v>
      </c>
      <c r="K127" t="s">
        <v>3607</v>
      </c>
      <c r="L127" t="s">
        <v>3608</v>
      </c>
      <c r="M127" t="s">
        <v>3609</v>
      </c>
      <c r="N127" t="s">
        <v>711</v>
      </c>
      <c r="O127" t="s">
        <v>1298</v>
      </c>
      <c r="P127" t="s">
        <v>635</v>
      </c>
      <c r="Q127" t="s">
        <v>636</v>
      </c>
      <c r="R127" t="s">
        <v>24</v>
      </c>
      <c r="S127" t="s">
        <v>23</v>
      </c>
      <c r="T127" t="s">
        <v>3610</v>
      </c>
    </row>
    <row r="128" spans="1:20" x14ac:dyDescent="0.25">
      <c r="A128" t="s">
        <v>139</v>
      </c>
      <c r="B128" t="s">
        <v>112</v>
      </c>
      <c r="C128">
        <v>100</v>
      </c>
      <c r="D128">
        <v>1</v>
      </c>
      <c r="E128" t="s">
        <v>3604</v>
      </c>
      <c r="F128">
        <v>250</v>
      </c>
      <c r="G128">
        <v>0</v>
      </c>
      <c r="H128" t="s">
        <v>47</v>
      </c>
      <c r="I128" t="s">
        <v>3605</v>
      </c>
      <c r="J128" t="s">
        <v>3606</v>
      </c>
      <c r="K128" t="s">
        <v>3607</v>
      </c>
      <c r="L128" t="s">
        <v>3608</v>
      </c>
      <c r="M128" t="s">
        <v>3609</v>
      </c>
      <c r="N128" t="s">
        <v>711</v>
      </c>
      <c r="O128" t="s">
        <v>1298</v>
      </c>
      <c r="P128" t="s">
        <v>635</v>
      </c>
      <c r="Q128" t="s">
        <v>636</v>
      </c>
      <c r="R128" t="s">
        <v>24</v>
      </c>
      <c r="S128" t="s">
        <v>23</v>
      </c>
      <c r="T128" t="s">
        <v>3610</v>
      </c>
    </row>
    <row r="129" spans="1:20" x14ac:dyDescent="0.25">
      <c r="A129" t="s">
        <v>150</v>
      </c>
      <c r="B129" t="s">
        <v>151</v>
      </c>
      <c r="C129">
        <v>65</v>
      </c>
      <c r="D129">
        <v>2</v>
      </c>
      <c r="E129" t="s">
        <v>3611</v>
      </c>
      <c r="F129">
        <v>199</v>
      </c>
      <c r="G129">
        <v>0</v>
      </c>
      <c r="H129" t="s">
        <v>47</v>
      </c>
      <c r="I129" t="s">
        <v>3612</v>
      </c>
      <c r="J129" t="s">
        <v>3613</v>
      </c>
      <c r="K129" t="s">
        <v>1278</v>
      </c>
      <c r="L129" t="s">
        <v>3614</v>
      </c>
      <c r="M129" t="s">
        <v>3615</v>
      </c>
      <c r="N129" t="s">
        <v>711</v>
      </c>
      <c r="O129" t="s">
        <v>1298</v>
      </c>
      <c r="P129" t="s">
        <v>635</v>
      </c>
      <c r="Q129" t="s">
        <v>636</v>
      </c>
      <c r="R129" t="s">
        <v>24</v>
      </c>
      <c r="S129" t="s">
        <v>23</v>
      </c>
      <c r="T129" t="s">
        <v>3616</v>
      </c>
    </row>
    <row r="130" spans="1:20" x14ac:dyDescent="0.25">
      <c r="A130" t="s">
        <v>38</v>
      </c>
      <c r="B130" t="s">
        <v>39</v>
      </c>
      <c r="C130">
        <v>65</v>
      </c>
      <c r="D130">
        <v>2</v>
      </c>
      <c r="E130" t="s">
        <v>3611</v>
      </c>
      <c r="F130">
        <v>199</v>
      </c>
      <c r="G130">
        <v>0</v>
      </c>
      <c r="H130" t="s">
        <v>47</v>
      </c>
      <c r="I130" t="s">
        <v>3612</v>
      </c>
      <c r="J130" t="s">
        <v>3613</v>
      </c>
      <c r="K130" t="s">
        <v>1278</v>
      </c>
      <c r="L130" t="s">
        <v>3614</v>
      </c>
      <c r="M130" t="s">
        <v>3615</v>
      </c>
      <c r="N130" t="s">
        <v>711</v>
      </c>
      <c r="O130" t="s">
        <v>1298</v>
      </c>
      <c r="P130" t="s">
        <v>635</v>
      </c>
      <c r="Q130" t="s">
        <v>636</v>
      </c>
      <c r="R130" t="s">
        <v>24</v>
      </c>
      <c r="S130" t="s">
        <v>23</v>
      </c>
      <c r="T130" t="s">
        <v>3616</v>
      </c>
    </row>
    <row r="131" spans="1:20" x14ac:dyDescent="0.25">
      <c r="A131" t="s">
        <v>139</v>
      </c>
      <c r="B131" t="s">
        <v>112</v>
      </c>
      <c r="C131">
        <v>100</v>
      </c>
      <c r="D131">
        <v>1</v>
      </c>
      <c r="E131" t="s">
        <v>3617</v>
      </c>
      <c r="F131">
        <v>250</v>
      </c>
      <c r="G131">
        <v>0</v>
      </c>
      <c r="H131" t="s">
        <v>47</v>
      </c>
      <c r="I131" t="s">
        <v>3618</v>
      </c>
      <c r="J131" t="s">
        <v>3619</v>
      </c>
      <c r="K131" t="s">
        <v>1321</v>
      </c>
      <c r="L131" t="s">
        <v>3620</v>
      </c>
      <c r="M131" t="s">
        <v>3621</v>
      </c>
      <c r="N131" t="s">
        <v>711</v>
      </c>
      <c r="O131" t="s">
        <v>1298</v>
      </c>
      <c r="P131" t="s">
        <v>635</v>
      </c>
      <c r="Q131" t="s">
        <v>636</v>
      </c>
      <c r="R131" t="s">
        <v>24</v>
      </c>
      <c r="S131" t="s">
        <v>23</v>
      </c>
      <c r="T131" t="s">
        <v>3622</v>
      </c>
    </row>
    <row r="132" spans="1:20" x14ac:dyDescent="0.25">
      <c r="A132" t="s">
        <v>110</v>
      </c>
      <c r="B132" t="s">
        <v>146</v>
      </c>
      <c r="C132">
        <v>100</v>
      </c>
      <c r="D132">
        <v>1</v>
      </c>
      <c r="E132" t="s">
        <v>3617</v>
      </c>
      <c r="F132">
        <v>250</v>
      </c>
      <c r="G132">
        <v>0</v>
      </c>
      <c r="H132" t="s">
        <v>47</v>
      </c>
      <c r="I132" t="s">
        <v>3618</v>
      </c>
      <c r="J132" t="s">
        <v>3619</v>
      </c>
      <c r="K132" t="s">
        <v>1321</v>
      </c>
      <c r="L132" t="s">
        <v>3620</v>
      </c>
      <c r="M132" t="s">
        <v>3621</v>
      </c>
      <c r="N132" t="s">
        <v>711</v>
      </c>
      <c r="O132" t="s">
        <v>1298</v>
      </c>
      <c r="P132" t="s">
        <v>635</v>
      </c>
      <c r="Q132" t="s">
        <v>636</v>
      </c>
      <c r="R132" t="s">
        <v>24</v>
      </c>
      <c r="S132" t="s">
        <v>23</v>
      </c>
      <c r="T132" t="s">
        <v>3622</v>
      </c>
    </row>
    <row r="133" spans="1:20" x14ac:dyDescent="0.25">
      <c r="A133" t="s">
        <v>46</v>
      </c>
      <c r="B133" t="s">
        <v>56</v>
      </c>
      <c r="C133">
        <v>100</v>
      </c>
      <c r="D133">
        <v>1</v>
      </c>
      <c r="E133" t="s">
        <v>3617</v>
      </c>
      <c r="F133">
        <v>250</v>
      </c>
      <c r="G133">
        <v>0</v>
      </c>
      <c r="H133" t="s">
        <v>47</v>
      </c>
      <c r="I133" t="s">
        <v>3618</v>
      </c>
      <c r="J133" t="s">
        <v>3619</v>
      </c>
      <c r="K133" t="s">
        <v>1321</v>
      </c>
      <c r="L133" t="s">
        <v>3620</v>
      </c>
      <c r="M133" t="s">
        <v>3621</v>
      </c>
      <c r="N133" t="s">
        <v>711</v>
      </c>
      <c r="O133" t="s">
        <v>1298</v>
      </c>
      <c r="P133" t="s">
        <v>635</v>
      </c>
      <c r="Q133" t="s">
        <v>636</v>
      </c>
      <c r="R133" t="s">
        <v>24</v>
      </c>
      <c r="S133" t="s">
        <v>23</v>
      </c>
      <c r="T133" t="s">
        <v>3622</v>
      </c>
    </row>
    <row r="134" spans="1:20" x14ac:dyDescent="0.25">
      <c r="A134" t="s">
        <v>139</v>
      </c>
      <c r="B134" t="s">
        <v>112</v>
      </c>
      <c r="C134">
        <v>90</v>
      </c>
      <c r="D134">
        <v>2</v>
      </c>
      <c r="E134" t="s">
        <v>3623</v>
      </c>
      <c r="F134">
        <v>144</v>
      </c>
      <c r="G134">
        <v>0</v>
      </c>
      <c r="H134" t="s">
        <v>647</v>
      </c>
      <c r="I134" t="s">
        <v>2377</v>
      </c>
      <c r="J134" t="s">
        <v>2378</v>
      </c>
      <c r="K134" t="s">
        <v>1446</v>
      </c>
      <c r="L134" t="s">
        <v>2379</v>
      </c>
      <c r="M134" t="s">
        <v>3624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3625</v>
      </c>
      <c r="T134" t="s">
        <v>3624</v>
      </c>
    </row>
    <row r="135" spans="1:20" x14ac:dyDescent="0.25">
      <c r="A135" t="s">
        <v>139</v>
      </c>
      <c r="B135" t="s">
        <v>112</v>
      </c>
      <c r="C135">
        <v>90</v>
      </c>
      <c r="D135">
        <v>2</v>
      </c>
      <c r="E135" t="s">
        <v>3626</v>
      </c>
      <c r="F135">
        <v>144</v>
      </c>
      <c r="G135">
        <v>0</v>
      </c>
      <c r="H135" t="s">
        <v>729</v>
      </c>
      <c r="I135" t="s">
        <v>2377</v>
      </c>
      <c r="J135" t="s">
        <v>2378</v>
      </c>
      <c r="K135" t="s">
        <v>1446</v>
      </c>
      <c r="L135" t="s">
        <v>2379</v>
      </c>
      <c r="M135" t="s">
        <v>3624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3624</v>
      </c>
    </row>
    <row r="136" spans="1:20" x14ac:dyDescent="0.25">
      <c r="A136" t="s">
        <v>38</v>
      </c>
      <c r="B136" t="s">
        <v>39</v>
      </c>
      <c r="C136">
        <v>54.5</v>
      </c>
      <c r="D136">
        <v>2</v>
      </c>
      <c r="E136" t="s">
        <v>3627</v>
      </c>
      <c r="F136">
        <v>60</v>
      </c>
      <c r="G136">
        <v>0</v>
      </c>
      <c r="H136" t="s">
        <v>47</v>
      </c>
      <c r="I136" t="s">
        <v>3628</v>
      </c>
      <c r="J136" t="s">
        <v>3629</v>
      </c>
      <c r="K136" t="s">
        <v>3630</v>
      </c>
      <c r="L136" t="s">
        <v>3631</v>
      </c>
      <c r="M136" t="s">
        <v>3632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3633</v>
      </c>
      <c r="T136" t="s">
        <v>3632</v>
      </c>
    </row>
    <row r="137" spans="1:20" x14ac:dyDescent="0.25">
      <c r="A137" t="s">
        <v>30</v>
      </c>
      <c r="B137" t="s">
        <v>31</v>
      </c>
      <c r="C137">
        <v>60</v>
      </c>
      <c r="D137">
        <v>6</v>
      </c>
      <c r="E137" t="s">
        <v>3634</v>
      </c>
      <c r="F137">
        <v>295</v>
      </c>
      <c r="G137">
        <v>45</v>
      </c>
      <c r="H137" t="s">
        <v>47</v>
      </c>
      <c r="I137" t="s">
        <v>1413</v>
      </c>
      <c r="J137" t="s">
        <v>3635</v>
      </c>
      <c r="K137" t="s">
        <v>976</v>
      </c>
      <c r="L137" t="s">
        <v>2831</v>
      </c>
      <c r="M137" t="s">
        <v>3636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3637</v>
      </c>
      <c r="T137" t="s">
        <v>3638</v>
      </c>
    </row>
    <row r="138" spans="1:20" x14ac:dyDescent="0.25">
      <c r="A138" t="s">
        <v>46</v>
      </c>
      <c r="B138" t="s">
        <v>1105</v>
      </c>
      <c r="C138">
        <v>67.5</v>
      </c>
      <c r="D138">
        <v>1</v>
      </c>
      <c r="E138" t="s">
        <v>3639</v>
      </c>
      <c r="F138">
        <v>74.5</v>
      </c>
      <c r="G138">
        <v>7</v>
      </c>
      <c r="H138" t="s">
        <v>47</v>
      </c>
      <c r="I138" t="s">
        <v>3640</v>
      </c>
      <c r="J138" t="s">
        <v>3641</v>
      </c>
      <c r="K138" t="s">
        <v>1778</v>
      </c>
      <c r="L138" t="s">
        <v>3642</v>
      </c>
      <c r="M138" t="s">
        <v>3643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3644</v>
      </c>
      <c r="T138" t="s">
        <v>3643</v>
      </c>
    </row>
    <row r="139" spans="1:20" x14ac:dyDescent="0.25">
      <c r="A139" t="s">
        <v>139</v>
      </c>
      <c r="B139" t="s">
        <v>112</v>
      </c>
      <c r="C139">
        <v>66</v>
      </c>
      <c r="D139">
        <v>1</v>
      </c>
      <c r="E139" t="s">
        <v>3645</v>
      </c>
      <c r="F139">
        <v>216</v>
      </c>
      <c r="G139">
        <v>0</v>
      </c>
      <c r="H139" t="s">
        <v>631</v>
      </c>
      <c r="I139" t="s">
        <v>3646</v>
      </c>
      <c r="J139" t="s">
        <v>337</v>
      </c>
      <c r="K139" t="s">
        <v>23</v>
      </c>
      <c r="L139" t="s">
        <v>24</v>
      </c>
      <c r="M139" t="s">
        <v>3647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3648</v>
      </c>
      <c r="T139" t="s">
        <v>3647</v>
      </c>
    </row>
    <row r="140" spans="1:20" x14ac:dyDescent="0.25">
      <c r="A140" t="s">
        <v>110</v>
      </c>
      <c r="B140" t="s">
        <v>640</v>
      </c>
      <c r="C140">
        <v>66</v>
      </c>
      <c r="D140">
        <v>1</v>
      </c>
      <c r="E140" t="s">
        <v>3645</v>
      </c>
      <c r="F140">
        <v>216</v>
      </c>
      <c r="G140">
        <v>0</v>
      </c>
      <c r="H140" t="s">
        <v>631</v>
      </c>
      <c r="I140" t="s">
        <v>3646</v>
      </c>
      <c r="J140" t="s">
        <v>337</v>
      </c>
      <c r="K140" t="s">
        <v>23</v>
      </c>
      <c r="L140" t="s">
        <v>24</v>
      </c>
      <c r="M140" t="s">
        <v>3647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3648</v>
      </c>
      <c r="T140" t="s">
        <v>3647</v>
      </c>
    </row>
    <row r="141" spans="1:20" x14ac:dyDescent="0.25">
      <c r="A141" t="s">
        <v>46</v>
      </c>
      <c r="B141" t="s">
        <v>56</v>
      </c>
      <c r="C141">
        <v>67</v>
      </c>
      <c r="D141">
        <v>1</v>
      </c>
      <c r="E141" t="s">
        <v>3645</v>
      </c>
      <c r="F141">
        <v>216</v>
      </c>
      <c r="G141">
        <v>0</v>
      </c>
      <c r="H141" t="s">
        <v>631</v>
      </c>
      <c r="I141" t="s">
        <v>3646</v>
      </c>
      <c r="J141" t="s">
        <v>337</v>
      </c>
      <c r="K141" t="s">
        <v>23</v>
      </c>
      <c r="L141" t="s">
        <v>24</v>
      </c>
      <c r="M141" t="s">
        <v>3647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3648</v>
      </c>
      <c r="T141" t="s">
        <v>3647</v>
      </c>
    </row>
    <row r="142" spans="1:20" x14ac:dyDescent="0.25">
      <c r="A142" t="s">
        <v>46</v>
      </c>
      <c r="B142" t="s">
        <v>1105</v>
      </c>
      <c r="C142">
        <v>71.25</v>
      </c>
      <c r="D142">
        <v>1</v>
      </c>
      <c r="E142" t="s">
        <v>3649</v>
      </c>
      <c r="F142">
        <v>71.25</v>
      </c>
      <c r="G142">
        <v>0</v>
      </c>
      <c r="H142" t="s">
        <v>47</v>
      </c>
      <c r="I142" t="s">
        <v>3650</v>
      </c>
      <c r="J142" t="s">
        <v>3651</v>
      </c>
      <c r="K142" t="s">
        <v>2967</v>
      </c>
      <c r="L142" t="s">
        <v>3652</v>
      </c>
      <c r="M142" t="s">
        <v>3653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3654</v>
      </c>
      <c r="T142" t="s">
        <v>3653</v>
      </c>
    </row>
    <row r="143" spans="1:20" x14ac:dyDescent="0.25">
      <c r="A143" t="s">
        <v>46</v>
      </c>
      <c r="B143" t="s">
        <v>56</v>
      </c>
      <c r="C143">
        <v>66.333333333333329</v>
      </c>
      <c r="D143">
        <v>3</v>
      </c>
      <c r="E143" t="s">
        <v>3655</v>
      </c>
      <c r="F143">
        <v>220</v>
      </c>
      <c r="G143">
        <v>0</v>
      </c>
      <c r="H143" t="s">
        <v>631</v>
      </c>
      <c r="I143" t="s">
        <v>3656</v>
      </c>
      <c r="J143" t="s">
        <v>323</v>
      </c>
      <c r="K143" t="s">
        <v>23</v>
      </c>
      <c r="L143" t="s">
        <v>24</v>
      </c>
      <c r="M143" t="s">
        <v>3657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3658</v>
      </c>
      <c r="T143" t="s">
        <v>3657</v>
      </c>
    </row>
    <row r="144" spans="1:20" x14ac:dyDescent="0.25">
      <c r="A144" t="s">
        <v>46</v>
      </c>
      <c r="B144" t="s">
        <v>56</v>
      </c>
      <c r="C144">
        <v>66.333333333333329</v>
      </c>
      <c r="D144">
        <v>3</v>
      </c>
      <c r="E144" t="s">
        <v>3659</v>
      </c>
      <c r="F144">
        <v>220</v>
      </c>
      <c r="G144">
        <v>0</v>
      </c>
      <c r="H144" t="s">
        <v>631</v>
      </c>
      <c r="I144" t="s">
        <v>3660</v>
      </c>
      <c r="J144" t="s">
        <v>306</v>
      </c>
      <c r="K144" t="s">
        <v>23</v>
      </c>
      <c r="L144" t="s">
        <v>24</v>
      </c>
      <c r="M144" t="s">
        <v>3661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3662</v>
      </c>
      <c r="T144" t="s">
        <v>3661</v>
      </c>
    </row>
    <row r="145" spans="1:20" x14ac:dyDescent="0.25">
      <c r="A145" t="s">
        <v>38</v>
      </c>
      <c r="B145" t="s">
        <v>39</v>
      </c>
      <c r="C145">
        <v>54.5</v>
      </c>
      <c r="D145">
        <v>2</v>
      </c>
      <c r="E145" t="s">
        <v>3663</v>
      </c>
      <c r="F145">
        <v>76</v>
      </c>
      <c r="G145">
        <v>0</v>
      </c>
      <c r="H145" t="s">
        <v>47</v>
      </c>
      <c r="I145" t="s">
        <v>3664</v>
      </c>
      <c r="J145" t="s">
        <v>3665</v>
      </c>
      <c r="K145" t="s">
        <v>3522</v>
      </c>
      <c r="L145" t="s">
        <v>3666</v>
      </c>
      <c r="M145" t="s">
        <v>3667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3668</v>
      </c>
      <c r="T145" t="s">
        <v>3669</v>
      </c>
    </row>
    <row r="146" spans="1:20" x14ac:dyDescent="0.25">
      <c r="A146" t="s">
        <v>30</v>
      </c>
      <c r="B146" t="s">
        <v>31</v>
      </c>
      <c r="C146">
        <v>60</v>
      </c>
      <c r="D146">
        <v>3</v>
      </c>
      <c r="E146" t="s">
        <v>3670</v>
      </c>
      <c r="F146">
        <v>384.4</v>
      </c>
      <c r="G146">
        <v>34</v>
      </c>
      <c r="H146" t="s">
        <v>47</v>
      </c>
      <c r="I146" t="s">
        <v>3671</v>
      </c>
      <c r="J146" t="s">
        <v>3672</v>
      </c>
      <c r="K146" t="s">
        <v>1415</v>
      </c>
      <c r="L146" t="s">
        <v>3673</v>
      </c>
      <c r="M146" t="s">
        <v>3674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3675</v>
      </c>
      <c r="T146" t="s">
        <v>3676</v>
      </c>
    </row>
    <row r="147" spans="1:20" x14ac:dyDescent="0.25">
      <c r="A147" t="s">
        <v>30</v>
      </c>
      <c r="B147" t="s">
        <v>31</v>
      </c>
      <c r="C147">
        <v>60</v>
      </c>
      <c r="D147">
        <v>3</v>
      </c>
      <c r="E147" t="s">
        <v>3670</v>
      </c>
      <c r="F147">
        <v>384.4</v>
      </c>
      <c r="G147">
        <v>34</v>
      </c>
      <c r="H147" t="s">
        <v>47</v>
      </c>
      <c r="I147" t="s">
        <v>3671</v>
      </c>
      <c r="J147" t="s">
        <v>3672</v>
      </c>
      <c r="K147" t="s">
        <v>1415</v>
      </c>
      <c r="L147" t="s">
        <v>3673</v>
      </c>
      <c r="M147" t="s">
        <v>3674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3675</v>
      </c>
      <c r="T147" t="s">
        <v>3676</v>
      </c>
    </row>
    <row r="148" spans="1:20" x14ac:dyDescent="0.25">
      <c r="A148" t="s">
        <v>30</v>
      </c>
      <c r="B148" t="s">
        <v>31</v>
      </c>
      <c r="C148">
        <v>60</v>
      </c>
      <c r="D148">
        <v>3</v>
      </c>
      <c r="E148" t="s">
        <v>3670</v>
      </c>
      <c r="F148">
        <v>384.4</v>
      </c>
      <c r="G148">
        <v>34</v>
      </c>
      <c r="H148" t="s">
        <v>47</v>
      </c>
      <c r="I148" t="s">
        <v>3671</v>
      </c>
      <c r="J148" t="s">
        <v>3672</v>
      </c>
      <c r="K148" t="s">
        <v>1415</v>
      </c>
      <c r="L148" t="s">
        <v>3673</v>
      </c>
      <c r="M148" t="s">
        <v>3674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3675</v>
      </c>
      <c r="T148" t="s">
        <v>3676</v>
      </c>
    </row>
    <row r="149" spans="1:20" x14ac:dyDescent="0.25">
      <c r="A149" t="s">
        <v>30</v>
      </c>
      <c r="B149" t="s">
        <v>31</v>
      </c>
      <c r="C149">
        <v>60</v>
      </c>
      <c r="D149">
        <v>3</v>
      </c>
      <c r="E149" t="s">
        <v>3670</v>
      </c>
      <c r="F149">
        <v>384.4</v>
      </c>
      <c r="G149">
        <v>34</v>
      </c>
      <c r="H149" t="s">
        <v>47</v>
      </c>
      <c r="I149" t="s">
        <v>3671</v>
      </c>
      <c r="J149" t="s">
        <v>3672</v>
      </c>
      <c r="K149" t="s">
        <v>1415</v>
      </c>
      <c r="L149" t="s">
        <v>3673</v>
      </c>
      <c r="M149" t="s">
        <v>3674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3675</v>
      </c>
      <c r="T149" t="s">
        <v>3676</v>
      </c>
    </row>
    <row r="150" spans="1:20" x14ac:dyDescent="0.25">
      <c r="A150" t="s">
        <v>30</v>
      </c>
      <c r="B150" t="s">
        <v>31</v>
      </c>
      <c r="C150">
        <v>60</v>
      </c>
      <c r="D150">
        <v>3</v>
      </c>
      <c r="E150" t="s">
        <v>3670</v>
      </c>
      <c r="F150">
        <v>384.4</v>
      </c>
      <c r="G150">
        <v>34</v>
      </c>
      <c r="H150" t="s">
        <v>47</v>
      </c>
      <c r="I150" t="s">
        <v>3671</v>
      </c>
      <c r="J150" t="s">
        <v>3672</v>
      </c>
      <c r="K150" t="s">
        <v>1415</v>
      </c>
      <c r="L150" t="s">
        <v>3673</v>
      </c>
      <c r="M150" t="s">
        <v>3674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3675</v>
      </c>
      <c r="T150" t="s">
        <v>3676</v>
      </c>
    </row>
    <row r="151" spans="1:20" x14ac:dyDescent="0.25">
      <c r="A151" t="s">
        <v>28</v>
      </c>
      <c r="B151" t="s">
        <v>29</v>
      </c>
      <c r="C151">
        <v>33.333333333333336</v>
      </c>
      <c r="D151">
        <v>3</v>
      </c>
      <c r="E151" t="s">
        <v>3677</v>
      </c>
      <c r="F151">
        <v>210</v>
      </c>
      <c r="G151">
        <v>0</v>
      </c>
      <c r="H151" t="s">
        <v>22</v>
      </c>
      <c r="I151" t="s">
        <v>3678</v>
      </c>
      <c r="J151" t="s">
        <v>306</v>
      </c>
      <c r="K151" t="s">
        <v>23</v>
      </c>
      <c r="L151" t="s">
        <v>24</v>
      </c>
      <c r="M151" t="s">
        <v>3679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3680</v>
      </c>
      <c r="T151" t="s">
        <v>3681</v>
      </c>
    </row>
    <row r="152" spans="1:20" x14ac:dyDescent="0.25">
      <c r="A152" t="s">
        <v>30</v>
      </c>
      <c r="B152" t="s">
        <v>31</v>
      </c>
      <c r="C152">
        <v>60</v>
      </c>
      <c r="D152">
        <v>3</v>
      </c>
      <c r="E152" t="s">
        <v>3677</v>
      </c>
      <c r="F152">
        <v>210</v>
      </c>
      <c r="G152">
        <v>0</v>
      </c>
      <c r="H152" t="s">
        <v>22</v>
      </c>
      <c r="I152" t="s">
        <v>3678</v>
      </c>
      <c r="J152" t="s">
        <v>306</v>
      </c>
      <c r="K152" t="s">
        <v>23</v>
      </c>
      <c r="L152" t="s">
        <v>24</v>
      </c>
      <c r="M152" t="s">
        <v>3679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3680</v>
      </c>
      <c r="T152" t="s">
        <v>3681</v>
      </c>
    </row>
    <row r="153" spans="1:20" x14ac:dyDescent="0.25">
      <c r="A153" t="s">
        <v>115</v>
      </c>
      <c r="B153" t="s">
        <v>116</v>
      </c>
      <c r="C153">
        <v>45</v>
      </c>
      <c r="D153">
        <v>1</v>
      </c>
      <c r="E153" t="s">
        <v>3682</v>
      </c>
      <c r="F153">
        <v>45</v>
      </c>
      <c r="G153">
        <v>0</v>
      </c>
      <c r="H153" t="s">
        <v>22</v>
      </c>
      <c r="I153" t="s">
        <v>1394</v>
      </c>
      <c r="J153" t="s">
        <v>3683</v>
      </c>
      <c r="K153" t="s">
        <v>2216</v>
      </c>
      <c r="L153" t="s">
        <v>637</v>
      </c>
      <c r="M153" t="s">
        <v>3684</v>
      </c>
      <c r="N153" t="s">
        <v>23</v>
      </c>
      <c r="O153" t="s">
        <v>63</v>
      </c>
      <c r="P153" t="s">
        <v>54</v>
      </c>
      <c r="Q153" t="s">
        <v>55</v>
      </c>
      <c r="R153" t="s">
        <v>24</v>
      </c>
      <c r="S153" t="s">
        <v>3685</v>
      </c>
      <c r="T153" t="s">
        <v>3686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140"/>
  <sheetViews>
    <sheetView zoomScale="70" zoomScaleNormal="70" workbookViewId="0">
      <pane xSplit="2" ySplit="1" topLeftCell="S20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15" sqref="U11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46</v>
      </c>
      <c r="B2" t="s">
        <v>56</v>
      </c>
      <c r="C2">
        <v>78</v>
      </c>
      <c r="D2">
        <v>3</v>
      </c>
      <c r="E2" t="s">
        <v>3687</v>
      </c>
      <c r="F2">
        <v>263</v>
      </c>
      <c r="G2">
        <v>29</v>
      </c>
      <c r="H2" t="s">
        <v>47</v>
      </c>
      <c r="I2" t="s">
        <v>1599</v>
      </c>
      <c r="J2" t="s">
        <v>1632</v>
      </c>
      <c r="K2" t="s">
        <v>1601</v>
      </c>
      <c r="L2" t="s">
        <v>1133</v>
      </c>
      <c r="M2" t="s">
        <v>3688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3689</v>
      </c>
      <c r="T2" t="s">
        <v>3690</v>
      </c>
      <c r="U2" s="55" t="s">
        <v>684</v>
      </c>
      <c r="V2">
        <v>1</v>
      </c>
    </row>
    <row r="3" spans="1:22" x14ac:dyDescent="0.25">
      <c r="A3" t="s">
        <v>46</v>
      </c>
      <c r="B3" t="s">
        <v>56</v>
      </c>
      <c r="C3">
        <v>78</v>
      </c>
      <c r="D3">
        <v>3</v>
      </c>
      <c r="E3" t="s">
        <v>3691</v>
      </c>
      <c r="F3">
        <v>263</v>
      </c>
      <c r="G3">
        <v>29</v>
      </c>
      <c r="H3" t="s">
        <v>47</v>
      </c>
      <c r="I3" t="s">
        <v>1599</v>
      </c>
      <c r="J3" t="s">
        <v>1632</v>
      </c>
      <c r="K3" t="s">
        <v>1601</v>
      </c>
      <c r="L3" t="s">
        <v>1133</v>
      </c>
      <c r="M3" t="s">
        <v>3692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3693</v>
      </c>
      <c r="T3" t="s">
        <v>3694</v>
      </c>
      <c r="U3" s="56" t="s">
        <v>3042</v>
      </c>
      <c r="V3">
        <v>1</v>
      </c>
    </row>
    <row r="4" spans="1:22" x14ac:dyDescent="0.25">
      <c r="A4" t="s">
        <v>30</v>
      </c>
      <c r="B4" t="s">
        <v>31</v>
      </c>
      <c r="C4">
        <v>42</v>
      </c>
      <c r="D4">
        <v>1</v>
      </c>
      <c r="E4" t="s">
        <v>3695</v>
      </c>
      <c r="F4">
        <v>85</v>
      </c>
      <c r="G4">
        <v>0</v>
      </c>
      <c r="H4" t="s">
        <v>47</v>
      </c>
      <c r="I4" t="s">
        <v>3696</v>
      </c>
      <c r="J4" t="s">
        <v>3697</v>
      </c>
      <c r="K4" t="s">
        <v>3698</v>
      </c>
      <c r="L4" t="s">
        <v>990</v>
      </c>
      <c r="M4" t="s">
        <v>3699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3700</v>
      </c>
      <c r="T4" t="s">
        <v>3701</v>
      </c>
      <c r="U4" s="55" t="s">
        <v>186</v>
      </c>
      <c r="V4">
        <v>38</v>
      </c>
    </row>
    <row r="5" spans="1:22" x14ac:dyDescent="0.25">
      <c r="A5" t="s">
        <v>115</v>
      </c>
      <c r="B5" t="s">
        <v>116</v>
      </c>
      <c r="C5">
        <v>43</v>
      </c>
      <c r="D5">
        <v>1</v>
      </c>
      <c r="E5" t="s">
        <v>3695</v>
      </c>
      <c r="F5">
        <v>85</v>
      </c>
      <c r="G5">
        <v>0</v>
      </c>
      <c r="H5" t="s">
        <v>47</v>
      </c>
      <c r="I5" t="s">
        <v>3696</v>
      </c>
      <c r="J5" t="s">
        <v>3697</v>
      </c>
      <c r="K5" t="s">
        <v>3698</v>
      </c>
      <c r="L5" t="s">
        <v>990</v>
      </c>
      <c r="M5" t="s">
        <v>3699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3700</v>
      </c>
      <c r="T5" t="s">
        <v>3701</v>
      </c>
      <c r="U5" s="56" t="s">
        <v>187</v>
      </c>
      <c r="V5">
        <v>38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3702</v>
      </c>
      <c r="F6">
        <v>220</v>
      </c>
      <c r="G6">
        <v>0</v>
      </c>
      <c r="H6" t="s">
        <v>631</v>
      </c>
      <c r="I6" t="s">
        <v>3703</v>
      </c>
      <c r="J6" t="s">
        <v>330</v>
      </c>
      <c r="K6" t="s">
        <v>23</v>
      </c>
      <c r="L6" t="s">
        <v>24</v>
      </c>
      <c r="M6" t="s">
        <v>3704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3705</v>
      </c>
      <c r="T6" t="s">
        <v>3706</v>
      </c>
      <c r="U6" s="55" t="s">
        <v>44</v>
      </c>
      <c r="V6">
        <v>3</v>
      </c>
    </row>
    <row r="7" spans="1:22" x14ac:dyDescent="0.25">
      <c r="A7" t="s">
        <v>30</v>
      </c>
      <c r="B7" t="s">
        <v>31</v>
      </c>
      <c r="C7">
        <v>60</v>
      </c>
      <c r="D7">
        <v>3</v>
      </c>
      <c r="E7" t="s">
        <v>3707</v>
      </c>
      <c r="F7">
        <v>150</v>
      </c>
      <c r="G7">
        <v>45</v>
      </c>
      <c r="H7" t="s">
        <v>22</v>
      </c>
      <c r="I7" t="s">
        <v>3708</v>
      </c>
      <c r="J7" t="s">
        <v>305</v>
      </c>
      <c r="K7" t="s">
        <v>23</v>
      </c>
      <c r="L7" t="s">
        <v>24</v>
      </c>
      <c r="M7" t="s">
        <v>3709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3710</v>
      </c>
      <c r="T7" t="s">
        <v>3709</v>
      </c>
      <c r="U7" s="56" t="s">
        <v>45</v>
      </c>
      <c r="V7">
        <v>3</v>
      </c>
    </row>
    <row r="8" spans="1:22" x14ac:dyDescent="0.25">
      <c r="A8" t="s">
        <v>115</v>
      </c>
      <c r="B8" t="s">
        <v>116</v>
      </c>
      <c r="C8">
        <v>35</v>
      </c>
      <c r="D8">
        <v>8</v>
      </c>
      <c r="E8" t="s">
        <v>3711</v>
      </c>
      <c r="F8">
        <v>356</v>
      </c>
      <c r="G8">
        <v>38</v>
      </c>
      <c r="H8" t="s">
        <v>47</v>
      </c>
      <c r="I8" t="s">
        <v>3712</v>
      </c>
      <c r="J8" t="s">
        <v>3713</v>
      </c>
      <c r="K8" t="s">
        <v>2492</v>
      </c>
      <c r="L8" t="s">
        <v>2076</v>
      </c>
      <c r="M8" t="s">
        <v>3701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3714</v>
      </c>
      <c r="T8" t="s">
        <v>3715</v>
      </c>
      <c r="U8" s="55" t="s">
        <v>46</v>
      </c>
      <c r="V8">
        <v>63</v>
      </c>
    </row>
    <row r="9" spans="1:22" x14ac:dyDescent="0.25">
      <c r="A9" t="s">
        <v>186</v>
      </c>
      <c r="B9" t="s">
        <v>187</v>
      </c>
      <c r="C9">
        <v>50</v>
      </c>
      <c r="D9">
        <v>6</v>
      </c>
      <c r="E9" t="s">
        <v>3716</v>
      </c>
      <c r="F9">
        <v>200</v>
      </c>
      <c r="G9">
        <v>0</v>
      </c>
      <c r="H9" t="s">
        <v>47</v>
      </c>
      <c r="I9" t="s">
        <v>3717</v>
      </c>
      <c r="J9" t="s">
        <v>3718</v>
      </c>
      <c r="K9" t="s">
        <v>2447</v>
      </c>
      <c r="L9" t="s">
        <v>3719</v>
      </c>
      <c r="M9" t="s">
        <v>3720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3721</v>
      </c>
      <c r="T9" t="s">
        <v>3720</v>
      </c>
      <c r="U9" s="56" t="s">
        <v>56</v>
      </c>
      <c r="V9">
        <v>59</v>
      </c>
    </row>
    <row r="10" spans="1:22" x14ac:dyDescent="0.25">
      <c r="A10" t="s">
        <v>422</v>
      </c>
      <c r="B10" t="s">
        <v>423</v>
      </c>
      <c r="C10">
        <v>78.333333333333329</v>
      </c>
      <c r="D10">
        <v>3</v>
      </c>
      <c r="E10" t="s">
        <v>3722</v>
      </c>
      <c r="F10">
        <v>263</v>
      </c>
      <c r="G10">
        <v>38</v>
      </c>
      <c r="H10" t="s">
        <v>47</v>
      </c>
      <c r="I10" t="s">
        <v>2234</v>
      </c>
      <c r="J10" t="s">
        <v>3723</v>
      </c>
      <c r="K10" t="s">
        <v>3724</v>
      </c>
      <c r="L10" t="s">
        <v>2225</v>
      </c>
      <c r="M10" t="s">
        <v>3725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3726</v>
      </c>
      <c r="U10" s="56" t="s">
        <v>1105</v>
      </c>
      <c r="V10">
        <v>4</v>
      </c>
    </row>
    <row r="11" spans="1:22" x14ac:dyDescent="0.25">
      <c r="A11" t="s">
        <v>110</v>
      </c>
      <c r="B11" t="s">
        <v>640</v>
      </c>
      <c r="C11">
        <v>66.333333333333329</v>
      </c>
      <c r="D11">
        <v>3</v>
      </c>
      <c r="E11" t="s">
        <v>3727</v>
      </c>
      <c r="F11">
        <v>348</v>
      </c>
      <c r="G11">
        <v>42</v>
      </c>
      <c r="H11" t="s">
        <v>47</v>
      </c>
      <c r="I11" t="s">
        <v>3728</v>
      </c>
      <c r="J11" t="s">
        <v>3729</v>
      </c>
      <c r="K11" t="s">
        <v>3730</v>
      </c>
      <c r="L11" t="s">
        <v>748</v>
      </c>
      <c r="M11" t="s">
        <v>3731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3732</v>
      </c>
      <c r="T11" t="s">
        <v>3733</v>
      </c>
      <c r="U11" s="55" t="s">
        <v>42</v>
      </c>
      <c r="V11">
        <v>3</v>
      </c>
    </row>
    <row r="12" spans="1:22" x14ac:dyDescent="0.25">
      <c r="A12" t="s">
        <v>110</v>
      </c>
      <c r="B12" t="s">
        <v>691</v>
      </c>
      <c r="C12">
        <v>76</v>
      </c>
      <c r="D12">
        <v>1</v>
      </c>
      <c r="E12" t="s">
        <v>3727</v>
      </c>
      <c r="F12">
        <v>348</v>
      </c>
      <c r="G12">
        <v>42</v>
      </c>
      <c r="H12" t="s">
        <v>47</v>
      </c>
      <c r="I12" t="s">
        <v>3728</v>
      </c>
      <c r="J12" t="s">
        <v>3729</v>
      </c>
      <c r="K12" t="s">
        <v>3730</v>
      </c>
      <c r="L12" t="s">
        <v>748</v>
      </c>
      <c r="M12" t="s">
        <v>3731</v>
      </c>
      <c r="N12" t="s">
        <v>23</v>
      </c>
      <c r="O12" t="s">
        <v>53</v>
      </c>
      <c r="P12" t="s">
        <v>54</v>
      </c>
      <c r="Q12" t="s">
        <v>55</v>
      </c>
      <c r="R12" t="s">
        <v>24</v>
      </c>
      <c r="S12" t="s">
        <v>3732</v>
      </c>
      <c r="T12" t="s">
        <v>3733</v>
      </c>
      <c r="U12" s="56" t="s">
        <v>43</v>
      </c>
      <c r="V12">
        <v>3</v>
      </c>
    </row>
    <row r="13" spans="1:22" x14ac:dyDescent="0.25">
      <c r="A13" t="s">
        <v>30</v>
      </c>
      <c r="B13" t="s">
        <v>31</v>
      </c>
      <c r="C13">
        <v>50</v>
      </c>
      <c r="D13">
        <v>2</v>
      </c>
      <c r="E13" t="s">
        <v>3734</v>
      </c>
      <c r="F13">
        <v>100</v>
      </c>
      <c r="G13">
        <v>0</v>
      </c>
      <c r="H13" t="s">
        <v>22</v>
      </c>
      <c r="I13" t="s">
        <v>3735</v>
      </c>
      <c r="J13" t="s">
        <v>3736</v>
      </c>
      <c r="K13" t="s">
        <v>3737</v>
      </c>
      <c r="L13" t="s">
        <v>1862</v>
      </c>
      <c r="M13" t="s">
        <v>3738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3739</v>
      </c>
      <c r="T13" t="s">
        <v>3740</v>
      </c>
      <c r="U13" s="55" t="s">
        <v>139</v>
      </c>
      <c r="V13">
        <v>8</v>
      </c>
    </row>
    <row r="14" spans="1:22" x14ac:dyDescent="0.25">
      <c r="A14" t="s">
        <v>110</v>
      </c>
      <c r="B14" t="s">
        <v>640</v>
      </c>
      <c r="C14">
        <v>66.333333333333329</v>
      </c>
      <c r="D14">
        <v>3</v>
      </c>
      <c r="E14" t="s">
        <v>3741</v>
      </c>
      <c r="F14">
        <v>220</v>
      </c>
      <c r="G14">
        <v>0</v>
      </c>
      <c r="H14" t="s">
        <v>631</v>
      </c>
      <c r="I14" t="s">
        <v>1816</v>
      </c>
      <c r="J14" t="s">
        <v>306</v>
      </c>
      <c r="K14" t="s">
        <v>23</v>
      </c>
      <c r="L14" t="s">
        <v>24</v>
      </c>
      <c r="M14" t="s">
        <v>3742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3743</v>
      </c>
      <c r="T14" t="s">
        <v>3742</v>
      </c>
      <c r="U14" s="56" t="s">
        <v>715</v>
      </c>
      <c r="V14">
        <v>1</v>
      </c>
    </row>
    <row r="15" spans="1:22" x14ac:dyDescent="0.25">
      <c r="A15" t="s">
        <v>46</v>
      </c>
      <c r="B15" t="s">
        <v>1105</v>
      </c>
      <c r="C15">
        <v>67.5</v>
      </c>
      <c r="D15">
        <v>3</v>
      </c>
      <c r="E15" t="s">
        <v>3744</v>
      </c>
      <c r="F15">
        <v>228.5</v>
      </c>
      <c r="G15">
        <v>26</v>
      </c>
      <c r="H15" t="s">
        <v>47</v>
      </c>
      <c r="I15" t="s">
        <v>3745</v>
      </c>
      <c r="J15" t="s">
        <v>3746</v>
      </c>
      <c r="K15" t="s">
        <v>1025</v>
      </c>
      <c r="L15" t="s">
        <v>3747</v>
      </c>
      <c r="M15" t="s">
        <v>3748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3749</v>
      </c>
      <c r="T15" t="s">
        <v>3748</v>
      </c>
      <c r="U15" s="56" t="s">
        <v>112</v>
      </c>
      <c r="V15">
        <v>7</v>
      </c>
    </row>
    <row r="16" spans="1:22" x14ac:dyDescent="0.25">
      <c r="A16" t="s">
        <v>186</v>
      </c>
      <c r="B16" t="s">
        <v>187</v>
      </c>
      <c r="C16">
        <v>37.5</v>
      </c>
      <c r="D16">
        <v>4</v>
      </c>
      <c r="E16" t="s">
        <v>3750</v>
      </c>
      <c r="F16">
        <v>159</v>
      </c>
      <c r="G16">
        <v>0</v>
      </c>
      <c r="H16" t="s">
        <v>631</v>
      </c>
      <c r="I16" t="s">
        <v>3751</v>
      </c>
      <c r="J16" t="s">
        <v>354</v>
      </c>
      <c r="K16" t="s">
        <v>23</v>
      </c>
      <c r="L16" t="s">
        <v>24</v>
      </c>
      <c r="M16" t="s">
        <v>3752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3753</v>
      </c>
      <c r="T16" t="s">
        <v>3754</v>
      </c>
      <c r="U16" s="55" t="s">
        <v>110</v>
      </c>
      <c r="V16">
        <v>27</v>
      </c>
    </row>
    <row r="17" spans="1:22" x14ac:dyDescent="0.25">
      <c r="A17" t="s">
        <v>422</v>
      </c>
      <c r="B17" t="s">
        <v>423</v>
      </c>
      <c r="C17">
        <v>78.333333333333329</v>
      </c>
      <c r="D17">
        <v>3</v>
      </c>
      <c r="E17" t="s">
        <v>3755</v>
      </c>
      <c r="F17">
        <v>264</v>
      </c>
      <c r="G17">
        <v>29</v>
      </c>
      <c r="H17" t="s">
        <v>47</v>
      </c>
      <c r="I17" t="s">
        <v>646</v>
      </c>
      <c r="J17" t="s">
        <v>3521</v>
      </c>
      <c r="K17" t="s">
        <v>3522</v>
      </c>
      <c r="L17" t="s">
        <v>1702</v>
      </c>
      <c r="M17" t="s">
        <v>3756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3757</v>
      </c>
      <c r="T17" t="s">
        <v>3754</v>
      </c>
      <c r="U17" s="56" t="s">
        <v>146</v>
      </c>
      <c r="V17">
        <v>5</v>
      </c>
    </row>
    <row r="18" spans="1:22" x14ac:dyDescent="0.25">
      <c r="A18" t="s">
        <v>46</v>
      </c>
      <c r="B18" t="s">
        <v>56</v>
      </c>
      <c r="C18">
        <v>60</v>
      </c>
      <c r="D18">
        <v>1</v>
      </c>
      <c r="E18" t="s">
        <v>3758</v>
      </c>
      <c r="F18">
        <v>136</v>
      </c>
      <c r="G18">
        <v>16</v>
      </c>
      <c r="H18" t="s">
        <v>631</v>
      </c>
      <c r="I18" t="s">
        <v>3759</v>
      </c>
      <c r="J18" t="s">
        <v>57</v>
      </c>
      <c r="K18" t="s">
        <v>23</v>
      </c>
      <c r="L18" t="s">
        <v>24</v>
      </c>
      <c r="M18" t="s">
        <v>3760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3761</v>
      </c>
      <c r="T18" t="s">
        <v>3760</v>
      </c>
      <c r="U18" s="56" t="s">
        <v>640</v>
      </c>
      <c r="V18">
        <v>20</v>
      </c>
    </row>
    <row r="19" spans="1:22" x14ac:dyDescent="0.25">
      <c r="A19" t="s">
        <v>684</v>
      </c>
      <c r="B19" t="s">
        <v>3042</v>
      </c>
      <c r="C19">
        <v>60</v>
      </c>
      <c r="D19">
        <v>1</v>
      </c>
      <c r="E19" t="s">
        <v>3758</v>
      </c>
      <c r="F19">
        <v>136</v>
      </c>
      <c r="G19">
        <v>16</v>
      </c>
      <c r="H19" t="s">
        <v>631</v>
      </c>
      <c r="I19" t="s">
        <v>3759</v>
      </c>
      <c r="J19" t="s">
        <v>57</v>
      </c>
      <c r="K19" t="s">
        <v>23</v>
      </c>
      <c r="L19" t="s">
        <v>24</v>
      </c>
      <c r="M19" t="s">
        <v>3760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3761</v>
      </c>
      <c r="T19" t="s">
        <v>3760</v>
      </c>
      <c r="U19" s="56" t="s">
        <v>691</v>
      </c>
      <c r="V19">
        <v>2</v>
      </c>
    </row>
    <row r="20" spans="1:22" x14ac:dyDescent="0.25">
      <c r="A20" t="s">
        <v>115</v>
      </c>
      <c r="B20" t="s">
        <v>116</v>
      </c>
      <c r="C20">
        <v>45</v>
      </c>
      <c r="D20">
        <v>1</v>
      </c>
      <c r="E20" t="s">
        <v>3762</v>
      </c>
      <c r="F20">
        <v>86</v>
      </c>
      <c r="G20">
        <v>45</v>
      </c>
      <c r="H20" t="s">
        <v>631</v>
      </c>
      <c r="I20" t="s">
        <v>3763</v>
      </c>
      <c r="J20" t="s">
        <v>638</v>
      </c>
      <c r="K20" t="s">
        <v>23</v>
      </c>
      <c r="L20" t="s">
        <v>24</v>
      </c>
      <c r="M20" t="s">
        <v>3764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3765</v>
      </c>
      <c r="T20" t="s">
        <v>3764</v>
      </c>
      <c r="U20" s="55" t="s">
        <v>152</v>
      </c>
      <c r="V20">
        <v>9</v>
      </c>
    </row>
    <row r="21" spans="1:22" x14ac:dyDescent="0.25">
      <c r="A21" t="s">
        <v>115</v>
      </c>
      <c r="B21" t="s">
        <v>116</v>
      </c>
      <c r="C21">
        <v>33.166666666666664</v>
      </c>
      <c r="D21">
        <v>6</v>
      </c>
      <c r="E21" t="s">
        <v>3766</v>
      </c>
      <c r="F21">
        <v>328</v>
      </c>
      <c r="G21">
        <v>38</v>
      </c>
      <c r="H21" t="s">
        <v>47</v>
      </c>
      <c r="I21" t="s">
        <v>720</v>
      </c>
      <c r="J21" t="s">
        <v>3767</v>
      </c>
      <c r="K21" t="s">
        <v>3768</v>
      </c>
      <c r="L21" t="s">
        <v>3769</v>
      </c>
      <c r="M21" t="s">
        <v>3770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3771</v>
      </c>
      <c r="T21" t="s">
        <v>3772</v>
      </c>
      <c r="U21" s="56" t="s">
        <v>153</v>
      </c>
      <c r="V21">
        <v>9</v>
      </c>
    </row>
    <row r="22" spans="1:22" x14ac:dyDescent="0.25">
      <c r="A22" t="s">
        <v>46</v>
      </c>
      <c r="B22" t="s">
        <v>56</v>
      </c>
      <c r="C22">
        <v>78</v>
      </c>
      <c r="D22">
        <v>1</v>
      </c>
      <c r="E22" t="s">
        <v>3773</v>
      </c>
      <c r="F22">
        <v>76</v>
      </c>
      <c r="G22">
        <v>0</v>
      </c>
      <c r="H22" t="s">
        <v>47</v>
      </c>
      <c r="I22" t="s">
        <v>3774</v>
      </c>
      <c r="J22" t="s">
        <v>3775</v>
      </c>
      <c r="K22" t="s">
        <v>644</v>
      </c>
      <c r="L22" t="s">
        <v>2831</v>
      </c>
      <c r="M22" t="s">
        <v>3776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3777</v>
      </c>
      <c r="T22" t="s">
        <v>3776</v>
      </c>
      <c r="U22" s="55" t="s">
        <v>150</v>
      </c>
      <c r="V22">
        <v>14</v>
      </c>
    </row>
    <row r="23" spans="1:22" x14ac:dyDescent="0.25">
      <c r="A23" t="s">
        <v>110</v>
      </c>
      <c r="B23" t="s">
        <v>640</v>
      </c>
      <c r="C23">
        <v>66.333333333333329</v>
      </c>
      <c r="D23">
        <v>3</v>
      </c>
      <c r="E23" t="s">
        <v>3778</v>
      </c>
      <c r="F23">
        <v>236</v>
      </c>
      <c r="G23">
        <v>35</v>
      </c>
      <c r="H23" t="s">
        <v>47</v>
      </c>
      <c r="I23" t="s">
        <v>3779</v>
      </c>
      <c r="J23" t="s">
        <v>3780</v>
      </c>
      <c r="K23" t="s">
        <v>3781</v>
      </c>
      <c r="L23" t="s">
        <v>1505</v>
      </c>
      <c r="M23" t="s">
        <v>3776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3782</v>
      </c>
      <c r="T23" t="s">
        <v>3783</v>
      </c>
      <c r="U23" s="56" t="s">
        <v>151</v>
      </c>
      <c r="V23">
        <v>14</v>
      </c>
    </row>
    <row r="24" spans="1:22" x14ac:dyDescent="0.25">
      <c r="A24" t="s">
        <v>46</v>
      </c>
      <c r="B24" t="s">
        <v>56</v>
      </c>
      <c r="C24">
        <v>66.333333333333329</v>
      </c>
      <c r="D24">
        <v>3</v>
      </c>
      <c r="E24" t="s">
        <v>3784</v>
      </c>
      <c r="F24">
        <v>220</v>
      </c>
      <c r="G24">
        <v>0</v>
      </c>
      <c r="H24" t="s">
        <v>631</v>
      </c>
      <c r="I24" t="s">
        <v>744</v>
      </c>
      <c r="J24" t="s">
        <v>638</v>
      </c>
      <c r="K24" t="s">
        <v>23</v>
      </c>
      <c r="L24" t="s">
        <v>24</v>
      </c>
      <c r="M24" t="s">
        <v>3785</v>
      </c>
      <c r="N24" t="s">
        <v>23</v>
      </c>
      <c r="O24" t="s">
        <v>32</v>
      </c>
      <c r="P24" t="s">
        <v>26</v>
      </c>
      <c r="Q24" t="s">
        <v>33</v>
      </c>
      <c r="R24" t="s">
        <v>24</v>
      </c>
      <c r="S24" t="s">
        <v>3786</v>
      </c>
      <c r="T24" t="s">
        <v>3785</v>
      </c>
      <c r="U24" s="55" t="s">
        <v>422</v>
      </c>
      <c r="V24">
        <v>6</v>
      </c>
    </row>
    <row r="25" spans="1:22" x14ac:dyDescent="0.25">
      <c r="A25" t="s">
        <v>30</v>
      </c>
      <c r="B25" t="s">
        <v>1915</v>
      </c>
      <c r="C25">
        <v>45.02</v>
      </c>
      <c r="D25">
        <v>1</v>
      </c>
      <c r="E25" t="s">
        <v>3787</v>
      </c>
      <c r="F25">
        <v>514.79999999999995</v>
      </c>
      <c r="G25">
        <v>45</v>
      </c>
      <c r="H25" t="s">
        <v>47</v>
      </c>
      <c r="I25" t="s">
        <v>3788</v>
      </c>
      <c r="J25" t="s">
        <v>3789</v>
      </c>
      <c r="K25" t="s">
        <v>375</v>
      </c>
      <c r="L25" t="s">
        <v>3790</v>
      </c>
      <c r="M25" t="s">
        <v>3791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3792</v>
      </c>
      <c r="T25" t="s">
        <v>3791</v>
      </c>
      <c r="U25" s="56" t="s">
        <v>423</v>
      </c>
      <c r="V25">
        <v>6</v>
      </c>
    </row>
    <row r="26" spans="1:22" x14ac:dyDescent="0.25">
      <c r="A26" t="s">
        <v>30</v>
      </c>
      <c r="B26" t="s">
        <v>1915</v>
      </c>
      <c r="C26">
        <v>45.02</v>
      </c>
      <c r="D26">
        <v>1</v>
      </c>
      <c r="E26" t="s">
        <v>3787</v>
      </c>
      <c r="F26">
        <v>514.79999999999995</v>
      </c>
      <c r="G26">
        <v>45</v>
      </c>
      <c r="H26" t="s">
        <v>47</v>
      </c>
      <c r="I26" t="s">
        <v>3788</v>
      </c>
      <c r="J26" t="s">
        <v>3789</v>
      </c>
      <c r="K26" t="s">
        <v>375</v>
      </c>
      <c r="L26" t="s">
        <v>3790</v>
      </c>
      <c r="M26" t="s">
        <v>3791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3792</v>
      </c>
      <c r="T26" t="s">
        <v>3791</v>
      </c>
      <c r="U26" s="55" t="s">
        <v>36</v>
      </c>
      <c r="V26">
        <v>11</v>
      </c>
    </row>
    <row r="27" spans="1:22" x14ac:dyDescent="0.25">
      <c r="A27" t="s">
        <v>30</v>
      </c>
      <c r="B27" t="s">
        <v>1915</v>
      </c>
      <c r="C27">
        <v>45.02</v>
      </c>
      <c r="D27">
        <v>1</v>
      </c>
      <c r="E27" t="s">
        <v>3787</v>
      </c>
      <c r="F27">
        <v>514.79999999999995</v>
      </c>
      <c r="G27">
        <v>45</v>
      </c>
      <c r="H27" t="s">
        <v>47</v>
      </c>
      <c r="I27" t="s">
        <v>3788</v>
      </c>
      <c r="J27" t="s">
        <v>3789</v>
      </c>
      <c r="K27" t="s">
        <v>375</v>
      </c>
      <c r="L27" t="s">
        <v>3790</v>
      </c>
      <c r="M27" t="s">
        <v>3791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3792</v>
      </c>
      <c r="T27" t="s">
        <v>3791</v>
      </c>
      <c r="U27" s="56" t="s">
        <v>37</v>
      </c>
      <c r="V27">
        <v>11</v>
      </c>
    </row>
    <row r="28" spans="1:22" x14ac:dyDescent="0.25">
      <c r="A28" t="s">
        <v>30</v>
      </c>
      <c r="B28" t="s">
        <v>1915</v>
      </c>
      <c r="C28">
        <v>45.03</v>
      </c>
      <c r="D28">
        <v>2</v>
      </c>
      <c r="E28" t="s">
        <v>3787</v>
      </c>
      <c r="F28">
        <v>514.79999999999995</v>
      </c>
      <c r="G28">
        <v>45</v>
      </c>
      <c r="H28" t="s">
        <v>47</v>
      </c>
      <c r="I28" t="s">
        <v>3788</v>
      </c>
      <c r="J28" t="s">
        <v>3789</v>
      </c>
      <c r="K28" t="s">
        <v>375</v>
      </c>
      <c r="L28" t="s">
        <v>3790</v>
      </c>
      <c r="M28" t="s">
        <v>3791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3792</v>
      </c>
      <c r="T28" t="s">
        <v>3791</v>
      </c>
      <c r="U28" s="55" t="s">
        <v>38</v>
      </c>
      <c r="V28">
        <v>15</v>
      </c>
    </row>
    <row r="29" spans="1:22" x14ac:dyDescent="0.25">
      <c r="A29" t="s">
        <v>186</v>
      </c>
      <c r="B29" t="s">
        <v>187</v>
      </c>
      <c r="C29">
        <v>50</v>
      </c>
      <c r="D29">
        <v>6</v>
      </c>
      <c r="E29" t="s">
        <v>3787</v>
      </c>
      <c r="F29">
        <v>514.79999999999995</v>
      </c>
      <c r="G29">
        <v>45</v>
      </c>
      <c r="H29" t="s">
        <v>47</v>
      </c>
      <c r="I29" t="s">
        <v>3788</v>
      </c>
      <c r="J29" t="s">
        <v>3789</v>
      </c>
      <c r="K29" t="s">
        <v>375</v>
      </c>
      <c r="L29" t="s">
        <v>3790</v>
      </c>
      <c r="M29" t="s">
        <v>3791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3792</v>
      </c>
      <c r="T29" t="s">
        <v>3791</v>
      </c>
      <c r="U29" s="56" t="s">
        <v>39</v>
      </c>
      <c r="V29">
        <v>15</v>
      </c>
    </row>
    <row r="30" spans="1:22" x14ac:dyDescent="0.25">
      <c r="A30" t="s">
        <v>110</v>
      </c>
      <c r="B30" t="s">
        <v>640</v>
      </c>
      <c r="C30">
        <v>66.333333333333329</v>
      </c>
      <c r="D30">
        <v>3</v>
      </c>
      <c r="E30" t="s">
        <v>3793</v>
      </c>
      <c r="F30">
        <v>220</v>
      </c>
      <c r="G30">
        <v>0</v>
      </c>
      <c r="H30" t="s">
        <v>631</v>
      </c>
      <c r="I30" t="s">
        <v>3794</v>
      </c>
      <c r="J30" t="s">
        <v>1423</v>
      </c>
      <c r="K30" t="s">
        <v>23</v>
      </c>
      <c r="L30" t="s">
        <v>24</v>
      </c>
      <c r="M30" t="s">
        <v>3795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3796</v>
      </c>
      <c r="T30" t="s">
        <v>3795</v>
      </c>
      <c r="U30" s="55" t="s">
        <v>279</v>
      </c>
      <c r="V30">
        <v>2</v>
      </c>
    </row>
    <row r="31" spans="1:22" x14ac:dyDescent="0.25">
      <c r="A31" t="s">
        <v>115</v>
      </c>
      <c r="B31" t="s">
        <v>116</v>
      </c>
      <c r="C31">
        <v>35</v>
      </c>
      <c r="D31">
        <v>8</v>
      </c>
      <c r="E31" t="s">
        <v>3797</v>
      </c>
      <c r="F31">
        <v>356</v>
      </c>
      <c r="G31">
        <v>38</v>
      </c>
      <c r="H31" t="s">
        <v>47</v>
      </c>
      <c r="I31" t="s">
        <v>2490</v>
      </c>
      <c r="J31" t="s">
        <v>2491</v>
      </c>
      <c r="K31" t="s">
        <v>2492</v>
      </c>
      <c r="L31" t="s">
        <v>2076</v>
      </c>
      <c r="M31" t="s">
        <v>3798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3799</v>
      </c>
      <c r="T31" t="s">
        <v>3800</v>
      </c>
      <c r="U31" s="56" t="s">
        <v>285</v>
      </c>
      <c r="V31">
        <v>2</v>
      </c>
    </row>
    <row r="32" spans="1:22" x14ac:dyDescent="0.25">
      <c r="A32" t="s">
        <v>46</v>
      </c>
      <c r="B32" t="s">
        <v>56</v>
      </c>
      <c r="C32">
        <v>78</v>
      </c>
      <c r="D32">
        <v>1</v>
      </c>
      <c r="E32" t="s">
        <v>3801</v>
      </c>
      <c r="F32">
        <v>78</v>
      </c>
      <c r="G32">
        <v>0</v>
      </c>
      <c r="H32" t="s">
        <v>47</v>
      </c>
      <c r="I32" t="s">
        <v>1009</v>
      </c>
      <c r="J32" t="s">
        <v>3802</v>
      </c>
      <c r="K32" t="s">
        <v>2945</v>
      </c>
      <c r="L32" t="s">
        <v>383</v>
      </c>
      <c r="M32" t="s">
        <v>3803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3804</v>
      </c>
      <c r="T32" t="s">
        <v>3803</v>
      </c>
      <c r="U32" s="55" t="s">
        <v>280</v>
      </c>
      <c r="V32">
        <v>2</v>
      </c>
    </row>
    <row r="33" spans="1:22" x14ac:dyDescent="0.25">
      <c r="A33" t="s">
        <v>110</v>
      </c>
      <c r="B33" t="s">
        <v>640</v>
      </c>
      <c r="C33">
        <v>66.333333333333329</v>
      </c>
      <c r="D33">
        <v>3</v>
      </c>
      <c r="E33" t="s">
        <v>3805</v>
      </c>
      <c r="F33">
        <v>249</v>
      </c>
      <c r="G33">
        <v>48</v>
      </c>
      <c r="H33" t="s">
        <v>47</v>
      </c>
      <c r="I33" t="s">
        <v>3806</v>
      </c>
      <c r="J33" t="s">
        <v>3807</v>
      </c>
      <c r="K33" t="s">
        <v>644</v>
      </c>
      <c r="L33" t="s">
        <v>372</v>
      </c>
      <c r="M33" t="s">
        <v>3808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3809</v>
      </c>
      <c r="T33" t="s">
        <v>3808</v>
      </c>
      <c r="U33" s="56" t="s">
        <v>286</v>
      </c>
      <c r="V33">
        <v>2</v>
      </c>
    </row>
    <row r="34" spans="1:22" x14ac:dyDescent="0.25">
      <c r="A34" t="s">
        <v>150</v>
      </c>
      <c r="B34" t="s">
        <v>151</v>
      </c>
      <c r="C34">
        <v>65</v>
      </c>
      <c r="D34">
        <v>1</v>
      </c>
      <c r="E34" t="s">
        <v>3810</v>
      </c>
      <c r="F34">
        <v>199</v>
      </c>
      <c r="G34">
        <v>0</v>
      </c>
      <c r="H34" t="s">
        <v>47</v>
      </c>
      <c r="I34" t="s">
        <v>3811</v>
      </c>
      <c r="J34" t="s">
        <v>3812</v>
      </c>
      <c r="K34" t="s">
        <v>3813</v>
      </c>
      <c r="L34" t="s">
        <v>3814</v>
      </c>
      <c r="M34" t="s">
        <v>3815</v>
      </c>
      <c r="N34" t="s">
        <v>711</v>
      </c>
      <c r="O34" t="s">
        <v>634</v>
      </c>
      <c r="P34" t="s">
        <v>635</v>
      </c>
      <c r="Q34" t="s">
        <v>636</v>
      </c>
      <c r="R34" t="s">
        <v>24</v>
      </c>
      <c r="S34" t="s">
        <v>3816</v>
      </c>
      <c r="T34" t="s">
        <v>3815</v>
      </c>
      <c r="U34" s="55" t="s">
        <v>30</v>
      </c>
      <c r="V34">
        <v>61</v>
      </c>
    </row>
    <row r="35" spans="1:22" x14ac:dyDescent="0.25">
      <c r="A35" t="s">
        <v>152</v>
      </c>
      <c r="B35" t="s">
        <v>153</v>
      </c>
      <c r="C35">
        <v>65</v>
      </c>
      <c r="D35">
        <v>1</v>
      </c>
      <c r="E35" t="s">
        <v>3810</v>
      </c>
      <c r="F35">
        <v>199</v>
      </c>
      <c r="G35">
        <v>0</v>
      </c>
      <c r="H35" t="s">
        <v>47</v>
      </c>
      <c r="I35" t="s">
        <v>3811</v>
      </c>
      <c r="J35" t="s">
        <v>3812</v>
      </c>
      <c r="K35" t="s">
        <v>3813</v>
      </c>
      <c r="L35" t="s">
        <v>3814</v>
      </c>
      <c r="M35" t="s">
        <v>3815</v>
      </c>
      <c r="N35" t="s">
        <v>711</v>
      </c>
      <c r="O35" t="s">
        <v>634</v>
      </c>
      <c r="P35" t="s">
        <v>635</v>
      </c>
      <c r="Q35" t="s">
        <v>636</v>
      </c>
      <c r="R35" t="s">
        <v>24</v>
      </c>
      <c r="S35" t="s">
        <v>3816</v>
      </c>
      <c r="T35" t="s">
        <v>3815</v>
      </c>
      <c r="U35" s="56" t="s">
        <v>31</v>
      </c>
      <c r="V35">
        <v>56</v>
      </c>
    </row>
    <row r="36" spans="1:22" x14ac:dyDescent="0.25">
      <c r="A36" t="s">
        <v>36</v>
      </c>
      <c r="B36" t="s">
        <v>37</v>
      </c>
      <c r="C36">
        <v>65</v>
      </c>
      <c r="D36">
        <v>1</v>
      </c>
      <c r="E36" t="s">
        <v>3810</v>
      </c>
      <c r="F36">
        <v>199</v>
      </c>
      <c r="G36">
        <v>0</v>
      </c>
      <c r="H36" t="s">
        <v>47</v>
      </c>
      <c r="I36" t="s">
        <v>3811</v>
      </c>
      <c r="J36" t="s">
        <v>3812</v>
      </c>
      <c r="K36" t="s">
        <v>3813</v>
      </c>
      <c r="L36" t="s">
        <v>3814</v>
      </c>
      <c r="M36" t="s">
        <v>3815</v>
      </c>
      <c r="N36" t="s">
        <v>711</v>
      </c>
      <c r="O36" t="s">
        <v>634</v>
      </c>
      <c r="P36" t="s">
        <v>635</v>
      </c>
      <c r="Q36" t="s">
        <v>636</v>
      </c>
      <c r="R36" t="s">
        <v>24</v>
      </c>
      <c r="S36" t="s">
        <v>3816</v>
      </c>
      <c r="T36" t="s">
        <v>3815</v>
      </c>
      <c r="U36" s="56" t="s">
        <v>1915</v>
      </c>
      <c r="V36">
        <v>5</v>
      </c>
    </row>
    <row r="37" spans="1:22" x14ac:dyDescent="0.25">
      <c r="A37" t="s">
        <v>38</v>
      </c>
      <c r="B37" t="s">
        <v>39</v>
      </c>
      <c r="C37">
        <v>65</v>
      </c>
      <c r="D37">
        <v>1</v>
      </c>
      <c r="E37" t="s">
        <v>3810</v>
      </c>
      <c r="F37">
        <v>199</v>
      </c>
      <c r="G37">
        <v>0</v>
      </c>
      <c r="H37" t="s">
        <v>47</v>
      </c>
      <c r="I37" t="s">
        <v>3811</v>
      </c>
      <c r="J37" t="s">
        <v>3812</v>
      </c>
      <c r="K37" t="s">
        <v>3813</v>
      </c>
      <c r="L37" t="s">
        <v>3814</v>
      </c>
      <c r="M37" t="s">
        <v>3815</v>
      </c>
      <c r="N37" t="s">
        <v>711</v>
      </c>
      <c r="O37" t="s">
        <v>634</v>
      </c>
      <c r="P37" t="s">
        <v>635</v>
      </c>
      <c r="Q37" t="s">
        <v>636</v>
      </c>
      <c r="R37" t="s">
        <v>24</v>
      </c>
      <c r="S37" t="s">
        <v>3816</v>
      </c>
      <c r="T37" t="s">
        <v>3815</v>
      </c>
      <c r="U37" s="55" t="s">
        <v>115</v>
      </c>
      <c r="V37">
        <v>51</v>
      </c>
    </row>
    <row r="38" spans="1:22" x14ac:dyDescent="0.25">
      <c r="A38" t="s">
        <v>152</v>
      </c>
      <c r="B38" t="s">
        <v>153</v>
      </c>
      <c r="C38">
        <v>65</v>
      </c>
      <c r="D38">
        <v>1</v>
      </c>
      <c r="E38" t="s">
        <v>3817</v>
      </c>
      <c r="F38">
        <v>199</v>
      </c>
      <c r="G38">
        <v>0</v>
      </c>
      <c r="H38" t="s">
        <v>47</v>
      </c>
      <c r="I38" t="s">
        <v>3818</v>
      </c>
      <c r="J38" t="s">
        <v>3819</v>
      </c>
      <c r="K38" t="s">
        <v>3820</v>
      </c>
      <c r="L38" t="s">
        <v>3821</v>
      </c>
      <c r="M38" t="s">
        <v>3822</v>
      </c>
      <c r="N38" t="s">
        <v>711</v>
      </c>
      <c r="O38" t="s">
        <v>634</v>
      </c>
      <c r="P38" t="s">
        <v>635</v>
      </c>
      <c r="Q38" t="s">
        <v>636</v>
      </c>
      <c r="R38" t="s">
        <v>24</v>
      </c>
      <c r="S38" t="s">
        <v>3823</v>
      </c>
      <c r="T38" t="s">
        <v>3822</v>
      </c>
      <c r="U38" s="56" t="s">
        <v>116</v>
      </c>
      <c r="V38">
        <v>51</v>
      </c>
    </row>
    <row r="39" spans="1:22" x14ac:dyDescent="0.25">
      <c r="A39" t="s">
        <v>150</v>
      </c>
      <c r="B39" t="s">
        <v>151</v>
      </c>
      <c r="C39">
        <v>65</v>
      </c>
      <c r="D39">
        <v>1</v>
      </c>
      <c r="E39" t="s">
        <v>3817</v>
      </c>
      <c r="F39">
        <v>199</v>
      </c>
      <c r="G39">
        <v>0</v>
      </c>
      <c r="H39" t="s">
        <v>47</v>
      </c>
      <c r="I39" t="s">
        <v>3818</v>
      </c>
      <c r="J39" t="s">
        <v>3819</v>
      </c>
      <c r="K39" t="s">
        <v>3820</v>
      </c>
      <c r="L39" t="s">
        <v>3821</v>
      </c>
      <c r="M39" t="s">
        <v>3822</v>
      </c>
      <c r="N39" t="s">
        <v>711</v>
      </c>
      <c r="O39" t="s">
        <v>634</v>
      </c>
      <c r="P39" t="s">
        <v>635</v>
      </c>
      <c r="Q39" t="s">
        <v>636</v>
      </c>
      <c r="R39" t="s">
        <v>24</v>
      </c>
      <c r="S39" t="s">
        <v>3823</v>
      </c>
      <c r="T39" t="s">
        <v>3822</v>
      </c>
      <c r="U39" s="55" t="s">
        <v>689</v>
      </c>
      <c r="V39">
        <v>4</v>
      </c>
    </row>
    <row r="40" spans="1:22" x14ac:dyDescent="0.25">
      <c r="A40" t="s">
        <v>36</v>
      </c>
      <c r="B40" t="s">
        <v>37</v>
      </c>
      <c r="C40">
        <v>65</v>
      </c>
      <c r="D40">
        <v>1</v>
      </c>
      <c r="E40" t="s">
        <v>3817</v>
      </c>
      <c r="F40">
        <v>199</v>
      </c>
      <c r="G40">
        <v>0</v>
      </c>
      <c r="H40" t="s">
        <v>47</v>
      </c>
      <c r="I40" t="s">
        <v>3818</v>
      </c>
      <c r="J40" t="s">
        <v>3819</v>
      </c>
      <c r="K40" t="s">
        <v>3820</v>
      </c>
      <c r="L40" t="s">
        <v>3821</v>
      </c>
      <c r="M40" t="s">
        <v>3822</v>
      </c>
      <c r="N40" t="s">
        <v>711</v>
      </c>
      <c r="O40" t="s">
        <v>634</v>
      </c>
      <c r="P40" t="s">
        <v>635</v>
      </c>
      <c r="Q40" t="s">
        <v>636</v>
      </c>
      <c r="R40" t="s">
        <v>24</v>
      </c>
      <c r="S40" t="s">
        <v>3823</v>
      </c>
      <c r="T40" t="s">
        <v>3822</v>
      </c>
      <c r="U40" s="56" t="s">
        <v>690</v>
      </c>
      <c r="V40">
        <v>4</v>
      </c>
    </row>
    <row r="41" spans="1:22" x14ac:dyDescent="0.25">
      <c r="A41" t="s">
        <v>38</v>
      </c>
      <c r="B41" t="s">
        <v>39</v>
      </c>
      <c r="C41">
        <v>65</v>
      </c>
      <c r="D41">
        <v>1</v>
      </c>
      <c r="E41" t="s">
        <v>3817</v>
      </c>
      <c r="F41">
        <v>199</v>
      </c>
      <c r="G41">
        <v>0</v>
      </c>
      <c r="H41" t="s">
        <v>47</v>
      </c>
      <c r="I41" t="s">
        <v>3818</v>
      </c>
      <c r="J41" t="s">
        <v>3819</v>
      </c>
      <c r="K41" t="s">
        <v>3820</v>
      </c>
      <c r="L41" t="s">
        <v>3821</v>
      </c>
      <c r="M41" t="s">
        <v>3822</v>
      </c>
      <c r="N41" t="s">
        <v>711</v>
      </c>
      <c r="O41" t="s">
        <v>634</v>
      </c>
      <c r="P41" t="s">
        <v>635</v>
      </c>
      <c r="Q41" t="s">
        <v>636</v>
      </c>
      <c r="R41" t="s">
        <v>24</v>
      </c>
      <c r="S41" t="s">
        <v>3823</v>
      </c>
      <c r="T41" t="s">
        <v>3822</v>
      </c>
      <c r="U41" s="55" t="s">
        <v>709</v>
      </c>
      <c r="V41">
        <v>1</v>
      </c>
    </row>
    <row r="42" spans="1:22" x14ac:dyDescent="0.25">
      <c r="A42" t="s">
        <v>186</v>
      </c>
      <c r="B42" t="s">
        <v>187</v>
      </c>
      <c r="C42">
        <v>65</v>
      </c>
      <c r="D42">
        <v>4</v>
      </c>
      <c r="E42" t="s">
        <v>3824</v>
      </c>
      <c r="F42">
        <v>430</v>
      </c>
      <c r="G42">
        <v>30</v>
      </c>
      <c r="H42" t="s">
        <v>47</v>
      </c>
      <c r="I42" t="s">
        <v>3825</v>
      </c>
      <c r="J42" t="s">
        <v>3826</v>
      </c>
      <c r="K42" t="s">
        <v>3827</v>
      </c>
      <c r="L42" t="s">
        <v>3828</v>
      </c>
      <c r="M42" t="s">
        <v>3829</v>
      </c>
      <c r="N42" t="s">
        <v>711</v>
      </c>
      <c r="O42" t="s">
        <v>634</v>
      </c>
      <c r="P42" t="s">
        <v>635</v>
      </c>
      <c r="Q42" t="s">
        <v>636</v>
      </c>
      <c r="R42" t="s">
        <v>24</v>
      </c>
      <c r="S42" t="s">
        <v>3830</v>
      </c>
      <c r="T42" t="s">
        <v>3829</v>
      </c>
      <c r="U42" s="56" t="s">
        <v>710</v>
      </c>
      <c r="V42">
        <v>1</v>
      </c>
    </row>
    <row r="43" spans="1:22" x14ac:dyDescent="0.25">
      <c r="A43" t="s">
        <v>46</v>
      </c>
      <c r="B43" t="s">
        <v>56</v>
      </c>
      <c r="C43">
        <v>100</v>
      </c>
      <c r="D43">
        <v>4</v>
      </c>
      <c r="E43" t="s">
        <v>3824</v>
      </c>
      <c r="F43">
        <v>430</v>
      </c>
      <c r="G43">
        <v>30</v>
      </c>
      <c r="H43" t="s">
        <v>47</v>
      </c>
      <c r="I43" t="s">
        <v>3825</v>
      </c>
      <c r="J43" t="s">
        <v>3826</v>
      </c>
      <c r="K43" t="s">
        <v>3827</v>
      </c>
      <c r="L43" t="s">
        <v>3828</v>
      </c>
      <c r="M43" t="s">
        <v>3829</v>
      </c>
      <c r="N43" t="s">
        <v>711</v>
      </c>
      <c r="O43" t="s">
        <v>634</v>
      </c>
      <c r="P43" t="s">
        <v>635</v>
      </c>
      <c r="Q43" t="s">
        <v>636</v>
      </c>
      <c r="R43" t="s">
        <v>24</v>
      </c>
      <c r="S43" t="s">
        <v>3830</v>
      </c>
      <c r="T43" t="s">
        <v>3829</v>
      </c>
      <c r="U43" s="55" t="s">
        <v>142</v>
      </c>
      <c r="V43">
        <v>4</v>
      </c>
    </row>
    <row r="44" spans="1:22" x14ac:dyDescent="0.25">
      <c r="A44" t="s">
        <v>46</v>
      </c>
      <c r="B44" t="s">
        <v>56</v>
      </c>
      <c r="C44">
        <v>66.333333333333329</v>
      </c>
      <c r="D44">
        <v>3</v>
      </c>
      <c r="E44" t="s">
        <v>3831</v>
      </c>
      <c r="F44">
        <v>220</v>
      </c>
      <c r="G44">
        <v>0</v>
      </c>
      <c r="H44" t="s">
        <v>631</v>
      </c>
      <c r="I44" t="s">
        <v>3832</v>
      </c>
      <c r="J44" t="s">
        <v>313</v>
      </c>
      <c r="K44" t="s">
        <v>23</v>
      </c>
      <c r="L44" t="s">
        <v>24</v>
      </c>
      <c r="M44" t="s">
        <v>3833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3834</v>
      </c>
      <c r="T44" t="s">
        <v>3833</v>
      </c>
      <c r="U44" s="56" t="s">
        <v>1089</v>
      </c>
      <c r="V44">
        <v>4</v>
      </c>
    </row>
    <row r="45" spans="1:22" x14ac:dyDescent="0.25">
      <c r="A45" t="s">
        <v>30</v>
      </c>
      <c r="B45" t="s">
        <v>31</v>
      </c>
      <c r="C45">
        <v>50</v>
      </c>
      <c r="D45">
        <v>1</v>
      </c>
      <c r="E45" t="s">
        <v>3835</v>
      </c>
      <c r="F45">
        <v>50</v>
      </c>
      <c r="G45">
        <v>0</v>
      </c>
      <c r="H45" t="s">
        <v>22</v>
      </c>
      <c r="I45" t="s">
        <v>3779</v>
      </c>
      <c r="J45" t="s">
        <v>3836</v>
      </c>
      <c r="K45" t="s">
        <v>3837</v>
      </c>
      <c r="L45" t="s">
        <v>748</v>
      </c>
      <c r="M45" t="s">
        <v>3838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3839</v>
      </c>
      <c r="T45" t="s">
        <v>3840</v>
      </c>
      <c r="U45" s="55" t="s">
        <v>658</v>
      </c>
      <c r="V45">
        <v>323</v>
      </c>
    </row>
    <row r="46" spans="1:22" x14ac:dyDescent="0.25">
      <c r="A46" t="s">
        <v>30</v>
      </c>
      <c r="B46" t="s">
        <v>31</v>
      </c>
      <c r="C46">
        <v>43</v>
      </c>
      <c r="D46">
        <v>1</v>
      </c>
      <c r="E46" t="s">
        <v>3841</v>
      </c>
      <c r="F46">
        <v>43</v>
      </c>
      <c r="G46">
        <v>0</v>
      </c>
      <c r="H46" t="s">
        <v>47</v>
      </c>
      <c r="I46" t="s">
        <v>3842</v>
      </c>
      <c r="J46" t="s">
        <v>3843</v>
      </c>
      <c r="K46" t="s">
        <v>2031</v>
      </c>
      <c r="L46" t="s">
        <v>1625</v>
      </c>
      <c r="M46" t="s">
        <v>3844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3845</v>
      </c>
      <c r="T46" t="s">
        <v>3846</v>
      </c>
    </row>
    <row r="47" spans="1:22" x14ac:dyDescent="0.25">
      <c r="A47" t="s">
        <v>46</v>
      </c>
      <c r="B47" t="s">
        <v>1105</v>
      </c>
      <c r="C47">
        <v>4</v>
      </c>
      <c r="D47">
        <v>1</v>
      </c>
      <c r="E47" t="s">
        <v>3847</v>
      </c>
      <c r="F47">
        <v>4</v>
      </c>
      <c r="G47">
        <v>0</v>
      </c>
      <c r="H47" t="s">
        <v>47</v>
      </c>
      <c r="I47" t="s">
        <v>3848</v>
      </c>
      <c r="J47" t="s">
        <v>3849</v>
      </c>
      <c r="K47" t="s">
        <v>1939</v>
      </c>
      <c r="L47" t="s">
        <v>3850</v>
      </c>
      <c r="M47" t="s">
        <v>3851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3852</v>
      </c>
      <c r="T47" t="s">
        <v>3851</v>
      </c>
    </row>
    <row r="48" spans="1:22" x14ac:dyDescent="0.25">
      <c r="A48" t="s">
        <v>150</v>
      </c>
      <c r="B48" t="s">
        <v>151</v>
      </c>
      <c r="C48">
        <v>65</v>
      </c>
      <c r="D48">
        <v>1</v>
      </c>
      <c r="E48" t="s">
        <v>3853</v>
      </c>
      <c r="F48">
        <v>199</v>
      </c>
      <c r="G48">
        <v>0</v>
      </c>
      <c r="H48" t="s">
        <v>47</v>
      </c>
      <c r="I48" t="s">
        <v>3854</v>
      </c>
      <c r="J48" t="s">
        <v>3855</v>
      </c>
      <c r="K48" t="s">
        <v>1000</v>
      </c>
      <c r="L48" t="s">
        <v>3856</v>
      </c>
      <c r="M48" t="s">
        <v>3857</v>
      </c>
      <c r="N48" t="s">
        <v>711</v>
      </c>
      <c r="O48" t="s">
        <v>634</v>
      </c>
      <c r="P48" t="s">
        <v>635</v>
      </c>
      <c r="Q48" t="s">
        <v>636</v>
      </c>
      <c r="R48" t="s">
        <v>24</v>
      </c>
      <c r="S48" t="s">
        <v>3858</v>
      </c>
      <c r="T48" t="s">
        <v>3859</v>
      </c>
    </row>
    <row r="49" spans="1:20" x14ac:dyDescent="0.25">
      <c r="A49" t="s">
        <v>152</v>
      </c>
      <c r="B49" t="s">
        <v>153</v>
      </c>
      <c r="C49">
        <v>65</v>
      </c>
      <c r="D49">
        <v>1</v>
      </c>
      <c r="E49" t="s">
        <v>3853</v>
      </c>
      <c r="F49">
        <v>199</v>
      </c>
      <c r="G49">
        <v>0</v>
      </c>
      <c r="H49" t="s">
        <v>47</v>
      </c>
      <c r="I49" t="s">
        <v>3854</v>
      </c>
      <c r="J49" t="s">
        <v>3855</v>
      </c>
      <c r="K49" t="s">
        <v>1000</v>
      </c>
      <c r="L49" t="s">
        <v>3856</v>
      </c>
      <c r="M49" t="s">
        <v>3857</v>
      </c>
      <c r="N49" t="s">
        <v>711</v>
      </c>
      <c r="O49" t="s">
        <v>634</v>
      </c>
      <c r="P49" t="s">
        <v>635</v>
      </c>
      <c r="Q49" t="s">
        <v>636</v>
      </c>
      <c r="R49" t="s">
        <v>24</v>
      </c>
      <c r="S49" t="s">
        <v>3858</v>
      </c>
      <c r="T49" t="s">
        <v>3859</v>
      </c>
    </row>
    <row r="50" spans="1:20" x14ac:dyDescent="0.25">
      <c r="A50" t="s">
        <v>36</v>
      </c>
      <c r="B50" t="s">
        <v>37</v>
      </c>
      <c r="C50">
        <v>65</v>
      </c>
      <c r="D50">
        <v>1</v>
      </c>
      <c r="E50" t="s">
        <v>3853</v>
      </c>
      <c r="F50">
        <v>199</v>
      </c>
      <c r="G50">
        <v>0</v>
      </c>
      <c r="H50" t="s">
        <v>47</v>
      </c>
      <c r="I50" t="s">
        <v>3854</v>
      </c>
      <c r="J50" t="s">
        <v>3855</v>
      </c>
      <c r="K50" t="s">
        <v>1000</v>
      </c>
      <c r="L50" t="s">
        <v>3856</v>
      </c>
      <c r="M50" t="s">
        <v>3857</v>
      </c>
      <c r="N50" t="s">
        <v>711</v>
      </c>
      <c r="O50" t="s">
        <v>634</v>
      </c>
      <c r="P50" t="s">
        <v>635</v>
      </c>
      <c r="Q50" t="s">
        <v>636</v>
      </c>
      <c r="R50" t="s">
        <v>24</v>
      </c>
      <c r="S50" t="s">
        <v>3858</v>
      </c>
      <c r="T50" t="s">
        <v>3859</v>
      </c>
    </row>
    <row r="51" spans="1:20" x14ac:dyDescent="0.25">
      <c r="A51" t="s">
        <v>38</v>
      </c>
      <c r="B51" t="s">
        <v>39</v>
      </c>
      <c r="C51">
        <v>65</v>
      </c>
      <c r="D51">
        <v>1</v>
      </c>
      <c r="E51" t="s">
        <v>3853</v>
      </c>
      <c r="F51">
        <v>199</v>
      </c>
      <c r="G51">
        <v>0</v>
      </c>
      <c r="H51" t="s">
        <v>47</v>
      </c>
      <c r="I51" t="s">
        <v>3854</v>
      </c>
      <c r="J51" t="s">
        <v>3855</v>
      </c>
      <c r="K51" t="s">
        <v>1000</v>
      </c>
      <c r="L51" t="s">
        <v>3856</v>
      </c>
      <c r="M51" t="s">
        <v>3857</v>
      </c>
      <c r="N51" t="s">
        <v>711</v>
      </c>
      <c r="O51" t="s">
        <v>634</v>
      </c>
      <c r="P51" t="s">
        <v>635</v>
      </c>
      <c r="Q51" t="s">
        <v>636</v>
      </c>
      <c r="R51" t="s">
        <v>24</v>
      </c>
      <c r="S51" t="s">
        <v>3858</v>
      </c>
      <c r="T51" t="s">
        <v>3859</v>
      </c>
    </row>
    <row r="52" spans="1:20" x14ac:dyDescent="0.25">
      <c r="A52" t="s">
        <v>42</v>
      </c>
      <c r="B52" t="s">
        <v>43</v>
      </c>
      <c r="C52">
        <v>66.666666666666671</v>
      </c>
      <c r="D52">
        <v>3</v>
      </c>
      <c r="E52" t="s">
        <v>3860</v>
      </c>
      <c r="F52">
        <v>208</v>
      </c>
      <c r="G52">
        <v>45</v>
      </c>
      <c r="H52" t="s">
        <v>47</v>
      </c>
      <c r="I52" t="s">
        <v>3861</v>
      </c>
      <c r="J52" t="s">
        <v>3862</v>
      </c>
      <c r="K52" t="s">
        <v>1377</v>
      </c>
      <c r="L52" t="s">
        <v>654</v>
      </c>
      <c r="M52" t="s">
        <v>3863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3864</v>
      </c>
      <c r="T52" t="s">
        <v>3863</v>
      </c>
    </row>
    <row r="53" spans="1:20" x14ac:dyDescent="0.25">
      <c r="A53" t="s">
        <v>115</v>
      </c>
      <c r="B53" t="s">
        <v>116</v>
      </c>
      <c r="C53">
        <v>45</v>
      </c>
      <c r="D53">
        <v>1</v>
      </c>
      <c r="E53" t="s">
        <v>3860</v>
      </c>
      <c r="F53">
        <v>208</v>
      </c>
      <c r="G53">
        <v>45</v>
      </c>
      <c r="H53" t="s">
        <v>47</v>
      </c>
      <c r="I53" t="s">
        <v>3861</v>
      </c>
      <c r="J53" t="s">
        <v>3862</v>
      </c>
      <c r="K53" t="s">
        <v>1377</v>
      </c>
      <c r="L53" t="s">
        <v>654</v>
      </c>
      <c r="M53" t="s">
        <v>3863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3864</v>
      </c>
      <c r="T53" t="s">
        <v>3863</v>
      </c>
    </row>
    <row r="54" spans="1:20" x14ac:dyDescent="0.25">
      <c r="A54" t="s">
        <v>280</v>
      </c>
      <c r="B54" t="s">
        <v>286</v>
      </c>
      <c r="C54">
        <v>99</v>
      </c>
      <c r="D54">
        <v>1</v>
      </c>
      <c r="E54" t="s">
        <v>3865</v>
      </c>
      <c r="F54">
        <v>466</v>
      </c>
      <c r="G54">
        <v>0</v>
      </c>
      <c r="H54" t="s">
        <v>631</v>
      </c>
      <c r="I54" t="s">
        <v>3866</v>
      </c>
      <c r="J54" t="s">
        <v>319</v>
      </c>
      <c r="K54" t="s">
        <v>23</v>
      </c>
      <c r="L54" t="s">
        <v>24</v>
      </c>
      <c r="M54" t="s">
        <v>3867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3868</v>
      </c>
      <c r="T54" t="s">
        <v>3867</v>
      </c>
    </row>
    <row r="55" spans="1:20" x14ac:dyDescent="0.25">
      <c r="A55" t="s">
        <v>279</v>
      </c>
      <c r="B55" t="s">
        <v>285</v>
      </c>
      <c r="C55">
        <v>100</v>
      </c>
      <c r="D55">
        <v>1</v>
      </c>
      <c r="E55" t="s">
        <v>3865</v>
      </c>
      <c r="F55">
        <v>466</v>
      </c>
      <c r="G55">
        <v>0</v>
      </c>
      <c r="H55" t="s">
        <v>631</v>
      </c>
      <c r="I55" t="s">
        <v>3866</v>
      </c>
      <c r="J55" t="s">
        <v>319</v>
      </c>
      <c r="K55" t="s">
        <v>23</v>
      </c>
      <c r="L55" t="s">
        <v>24</v>
      </c>
      <c r="M55" t="s">
        <v>3867</v>
      </c>
      <c r="N55" t="s">
        <v>23</v>
      </c>
      <c r="O55" t="s">
        <v>32</v>
      </c>
      <c r="P55" t="s">
        <v>26</v>
      </c>
      <c r="Q55" t="s">
        <v>33</v>
      </c>
      <c r="R55" t="s">
        <v>24</v>
      </c>
      <c r="S55" t="s">
        <v>3868</v>
      </c>
      <c r="T55" t="s">
        <v>3867</v>
      </c>
    </row>
    <row r="56" spans="1:20" x14ac:dyDescent="0.25">
      <c r="A56" t="s">
        <v>115</v>
      </c>
      <c r="B56" t="s">
        <v>116</v>
      </c>
      <c r="C56">
        <v>45</v>
      </c>
      <c r="D56">
        <v>2</v>
      </c>
      <c r="E56" t="s">
        <v>3865</v>
      </c>
      <c r="F56">
        <v>466</v>
      </c>
      <c r="G56">
        <v>0</v>
      </c>
      <c r="H56" t="s">
        <v>631</v>
      </c>
      <c r="I56" t="s">
        <v>3866</v>
      </c>
      <c r="J56" t="s">
        <v>319</v>
      </c>
      <c r="K56" t="s">
        <v>23</v>
      </c>
      <c r="L56" t="s">
        <v>24</v>
      </c>
      <c r="M56" t="s">
        <v>3867</v>
      </c>
      <c r="N56" t="s">
        <v>23</v>
      </c>
      <c r="O56" t="s">
        <v>32</v>
      </c>
      <c r="P56" t="s">
        <v>26</v>
      </c>
      <c r="Q56" t="s">
        <v>33</v>
      </c>
      <c r="R56" t="s">
        <v>24</v>
      </c>
      <c r="S56" t="s">
        <v>3868</v>
      </c>
      <c r="T56" t="s">
        <v>3867</v>
      </c>
    </row>
    <row r="57" spans="1:20" x14ac:dyDescent="0.25">
      <c r="A57" t="s">
        <v>279</v>
      </c>
      <c r="B57" t="s">
        <v>285</v>
      </c>
      <c r="C57">
        <v>139</v>
      </c>
      <c r="D57">
        <v>1</v>
      </c>
      <c r="E57" t="s">
        <v>3865</v>
      </c>
      <c r="F57">
        <v>466</v>
      </c>
      <c r="G57">
        <v>0</v>
      </c>
      <c r="H57" t="s">
        <v>631</v>
      </c>
      <c r="I57" t="s">
        <v>3866</v>
      </c>
      <c r="J57" t="s">
        <v>319</v>
      </c>
      <c r="K57" t="s">
        <v>23</v>
      </c>
      <c r="L57" t="s">
        <v>24</v>
      </c>
      <c r="M57" t="s">
        <v>3867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3868</v>
      </c>
      <c r="T57" t="s">
        <v>3867</v>
      </c>
    </row>
    <row r="58" spans="1:20" x14ac:dyDescent="0.25">
      <c r="A58" t="s">
        <v>280</v>
      </c>
      <c r="B58" t="s">
        <v>286</v>
      </c>
      <c r="C58">
        <v>139</v>
      </c>
      <c r="D58">
        <v>1</v>
      </c>
      <c r="E58" t="s">
        <v>3865</v>
      </c>
      <c r="F58">
        <v>466</v>
      </c>
      <c r="G58">
        <v>0</v>
      </c>
      <c r="H58" t="s">
        <v>631</v>
      </c>
      <c r="I58" t="s">
        <v>3866</v>
      </c>
      <c r="J58" t="s">
        <v>319</v>
      </c>
      <c r="K58" t="s">
        <v>23</v>
      </c>
      <c r="L58" t="s">
        <v>24</v>
      </c>
      <c r="M58" t="s">
        <v>3867</v>
      </c>
      <c r="N58" t="s">
        <v>23</v>
      </c>
      <c r="O58" t="s">
        <v>32</v>
      </c>
      <c r="P58" t="s">
        <v>26</v>
      </c>
      <c r="Q58" t="s">
        <v>33</v>
      </c>
      <c r="R58" t="s">
        <v>24</v>
      </c>
      <c r="S58" t="s">
        <v>3868</v>
      </c>
      <c r="T58" t="s">
        <v>3867</v>
      </c>
    </row>
    <row r="59" spans="1:20" x14ac:dyDescent="0.25">
      <c r="A59" t="s">
        <v>38</v>
      </c>
      <c r="B59" t="s">
        <v>39</v>
      </c>
      <c r="C59">
        <v>54.5</v>
      </c>
      <c r="D59">
        <v>2</v>
      </c>
      <c r="E59" t="s">
        <v>3869</v>
      </c>
      <c r="F59">
        <v>152</v>
      </c>
      <c r="G59">
        <v>0</v>
      </c>
      <c r="H59" t="s">
        <v>47</v>
      </c>
      <c r="I59" t="s">
        <v>1643</v>
      </c>
      <c r="J59" t="s">
        <v>1644</v>
      </c>
      <c r="K59" t="s">
        <v>1335</v>
      </c>
      <c r="L59" t="s">
        <v>1645</v>
      </c>
      <c r="M59" t="s">
        <v>3870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3871</v>
      </c>
      <c r="T59" t="s">
        <v>3870</v>
      </c>
    </row>
    <row r="60" spans="1:20" x14ac:dyDescent="0.25">
      <c r="A60" t="s">
        <v>38</v>
      </c>
      <c r="B60" t="s">
        <v>39</v>
      </c>
      <c r="C60">
        <v>54.5</v>
      </c>
      <c r="D60">
        <v>2</v>
      </c>
      <c r="E60" t="s">
        <v>3869</v>
      </c>
      <c r="F60">
        <v>152</v>
      </c>
      <c r="G60">
        <v>0</v>
      </c>
      <c r="H60" t="s">
        <v>47</v>
      </c>
      <c r="I60" t="s">
        <v>1643</v>
      </c>
      <c r="J60" t="s">
        <v>1644</v>
      </c>
      <c r="K60" t="s">
        <v>1335</v>
      </c>
      <c r="L60" t="s">
        <v>1645</v>
      </c>
      <c r="M60" t="s">
        <v>3870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3871</v>
      </c>
      <c r="T60" t="s">
        <v>3870</v>
      </c>
    </row>
    <row r="61" spans="1:20" x14ac:dyDescent="0.25">
      <c r="A61" t="s">
        <v>46</v>
      </c>
      <c r="B61" t="s">
        <v>56</v>
      </c>
      <c r="C61">
        <v>66.333333333333329</v>
      </c>
      <c r="D61">
        <v>6</v>
      </c>
      <c r="E61" t="s">
        <v>3872</v>
      </c>
      <c r="F61">
        <v>440</v>
      </c>
      <c r="G61">
        <v>0</v>
      </c>
      <c r="H61" t="s">
        <v>631</v>
      </c>
      <c r="I61" t="s">
        <v>3873</v>
      </c>
      <c r="J61" t="s">
        <v>309</v>
      </c>
      <c r="K61" t="s">
        <v>23</v>
      </c>
      <c r="L61" t="s">
        <v>24</v>
      </c>
      <c r="M61" t="s">
        <v>3874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3875</v>
      </c>
      <c r="T61" t="s">
        <v>3874</v>
      </c>
    </row>
    <row r="62" spans="1:20" x14ac:dyDescent="0.25">
      <c r="A62" t="s">
        <v>115</v>
      </c>
      <c r="B62" t="s">
        <v>116</v>
      </c>
      <c r="C62">
        <v>33.166666666666664</v>
      </c>
      <c r="D62">
        <v>6</v>
      </c>
      <c r="E62" t="s">
        <v>3876</v>
      </c>
      <c r="F62">
        <v>263.5</v>
      </c>
      <c r="G62">
        <v>7</v>
      </c>
      <c r="H62" t="s">
        <v>647</v>
      </c>
      <c r="I62" t="s">
        <v>3877</v>
      </c>
      <c r="J62" t="s">
        <v>3878</v>
      </c>
      <c r="K62" t="s">
        <v>3879</v>
      </c>
      <c r="L62" t="s">
        <v>3880</v>
      </c>
      <c r="M62" t="s">
        <v>3881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3882</v>
      </c>
      <c r="T62" t="s">
        <v>3881</v>
      </c>
    </row>
    <row r="63" spans="1:20" x14ac:dyDescent="0.25">
      <c r="A63" t="s">
        <v>115</v>
      </c>
      <c r="B63" t="s">
        <v>116</v>
      </c>
      <c r="C63">
        <v>33.166666666666664</v>
      </c>
      <c r="D63">
        <v>6</v>
      </c>
      <c r="E63" t="s">
        <v>3883</v>
      </c>
      <c r="F63">
        <v>263.5</v>
      </c>
      <c r="G63">
        <v>7</v>
      </c>
      <c r="H63" t="s">
        <v>729</v>
      </c>
      <c r="I63" t="s">
        <v>3877</v>
      </c>
      <c r="J63" t="s">
        <v>3878</v>
      </c>
      <c r="K63" t="s">
        <v>3879</v>
      </c>
      <c r="L63" t="s">
        <v>3880</v>
      </c>
      <c r="M63" t="s">
        <v>3881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3881</v>
      </c>
    </row>
    <row r="64" spans="1:20" x14ac:dyDescent="0.25">
      <c r="A64" t="s">
        <v>46</v>
      </c>
      <c r="B64" t="s">
        <v>56</v>
      </c>
      <c r="C64">
        <v>78</v>
      </c>
      <c r="D64">
        <v>3</v>
      </c>
      <c r="E64" t="s">
        <v>3884</v>
      </c>
      <c r="F64">
        <v>269</v>
      </c>
      <c r="G64">
        <v>45</v>
      </c>
      <c r="H64" t="s">
        <v>47</v>
      </c>
      <c r="I64" t="s">
        <v>3885</v>
      </c>
      <c r="J64" t="s">
        <v>3886</v>
      </c>
      <c r="K64" t="s">
        <v>1581</v>
      </c>
      <c r="L64" t="s">
        <v>1630</v>
      </c>
      <c r="M64" t="s">
        <v>3887</v>
      </c>
      <c r="N64" t="s">
        <v>23</v>
      </c>
      <c r="O64" t="s">
        <v>63</v>
      </c>
      <c r="P64" t="s">
        <v>54</v>
      </c>
      <c r="Q64" t="s">
        <v>55</v>
      </c>
      <c r="R64" t="s">
        <v>24</v>
      </c>
      <c r="S64" t="s">
        <v>3888</v>
      </c>
      <c r="T64" t="s">
        <v>3889</v>
      </c>
    </row>
    <row r="65" spans="1:20" x14ac:dyDescent="0.25">
      <c r="A65" t="s">
        <v>30</v>
      </c>
      <c r="B65" t="s">
        <v>31</v>
      </c>
      <c r="C65">
        <v>60</v>
      </c>
      <c r="D65">
        <v>6</v>
      </c>
      <c r="E65" t="s">
        <v>3890</v>
      </c>
      <c r="F65">
        <v>210</v>
      </c>
      <c r="G65">
        <v>0</v>
      </c>
      <c r="H65" t="s">
        <v>631</v>
      </c>
      <c r="I65" t="s">
        <v>3891</v>
      </c>
      <c r="J65" t="s">
        <v>3892</v>
      </c>
      <c r="K65" t="s">
        <v>23</v>
      </c>
      <c r="L65" t="s">
        <v>24</v>
      </c>
      <c r="M65" t="s">
        <v>3889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3893</v>
      </c>
      <c r="T65" t="s">
        <v>3889</v>
      </c>
    </row>
    <row r="66" spans="1:20" x14ac:dyDescent="0.25">
      <c r="A66" t="s">
        <v>150</v>
      </c>
      <c r="B66" t="s">
        <v>151</v>
      </c>
      <c r="C66">
        <v>65</v>
      </c>
      <c r="D66">
        <v>1</v>
      </c>
      <c r="E66" t="s">
        <v>3894</v>
      </c>
      <c r="F66">
        <v>199</v>
      </c>
      <c r="G66">
        <v>0</v>
      </c>
      <c r="H66" t="s">
        <v>47</v>
      </c>
      <c r="I66" t="s">
        <v>3895</v>
      </c>
      <c r="J66" t="s">
        <v>3896</v>
      </c>
      <c r="K66" t="s">
        <v>2354</v>
      </c>
      <c r="L66" t="s">
        <v>3897</v>
      </c>
      <c r="M66" t="s">
        <v>3898</v>
      </c>
      <c r="N66" t="s">
        <v>711</v>
      </c>
      <c r="O66" t="s">
        <v>634</v>
      </c>
      <c r="P66" t="s">
        <v>635</v>
      </c>
      <c r="Q66" t="s">
        <v>636</v>
      </c>
      <c r="R66" t="s">
        <v>24</v>
      </c>
      <c r="S66" t="s">
        <v>3899</v>
      </c>
      <c r="T66" t="s">
        <v>3900</v>
      </c>
    </row>
    <row r="67" spans="1:20" x14ac:dyDescent="0.25">
      <c r="A67" t="s">
        <v>152</v>
      </c>
      <c r="B67" t="s">
        <v>153</v>
      </c>
      <c r="C67">
        <v>65</v>
      </c>
      <c r="D67">
        <v>1</v>
      </c>
      <c r="E67" t="s">
        <v>3894</v>
      </c>
      <c r="F67">
        <v>199</v>
      </c>
      <c r="G67">
        <v>0</v>
      </c>
      <c r="H67" t="s">
        <v>47</v>
      </c>
      <c r="I67" t="s">
        <v>3895</v>
      </c>
      <c r="J67" t="s">
        <v>3896</v>
      </c>
      <c r="K67" t="s">
        <v>2354</v>
      </c>
      <c r="L67" t="s">
        <v>3897</v>
      </c>
      <c r="M67" t="s">
        <v>3898</v>
      </c>
      <c r="N67" t="s">
        <v>711</v>
      </c>
      <c r="O67" t="s">
        <v>634</v>
      </c>
      <c r="P67" t="s">
        <v>635</v>
      </c>
      <c r="Q67" t="s">
        <v>636</v>
      </c>
      <c r="R67" t="s">
        <v>24</v>
      </c>
      <c r="S67" t="s">
        <v>3899</v>
      </c>
      <c r="T67" t="s">
        <v>3900</v>
      </c>
    </row>
    <row r="68" spans="1:20" x14ac:dyDescent="0.25">
      <c r="A68" t="s">
        <v>36</v>
      </c>
      <c r="B68" t="s">
        <v>37</v>
      </c>
      <c r="C68">
        <v>65</v>
      </c>
      <c r="D68">
        <v>1</v>
      </c>
      <c r="E68" t="s">
        <v>3894</v>
      </c>
      <c r="F68">
        <v>199</v>
      </c>
      <c r="G68">
        <v>0</v>
      </c>
      <c r="H68" t="s">
        <v>47</v>
      </c>
      <c r="I68" t="s">
        <v>3895</v>
      </c>
      <c r="J68" t="s">
        <v>3896</v>
      </c>
      <c r="K68" t="s">
        <v>2354</v>
      </c>
      <c r="L68" t="s">
        <v>3897</v>
      </c>
      <c r="M68" t="s">
        <v>3898</v>
      </c>
      <c r="N68" t="s">
        <v>711</v>
      </c>
      <c r="O68" t="s">
        <v>634</v>
      </c>
      <c r="P68" t="s">
        <v>635</v>
      </c>
      <c r="Q68" t="s">
        <v>636</v>
      </c>
      <c r="R68" t="s">
        <v>24</v>
      </c>
      <c r="S68" t="s">
        <v>3899</v>
      </c>
      <c r="T68" t="s">
        <v>3900</v>
      </c>
    </row>
    <row r="69" spans="1:20" x14ac:dyDescent="0.25">
      <c r="A69" t="s">
        <v>38</v>
      </c>
      <c r="B69" t="s">
        <v>39</v>
      </c>
      <c r="C69">
        <v>65</v>
      </c>
      <c r="D69">
        <v>1</v>
      </c>
      <c r="E69" t="s">
        <v>3894</v>
      </c>
      <c r="F69">
        <v>199</v>
      </c>
      <c r="G69">
        <v>0</v>
      </c>
      <c r="H69" t="s">
        <v>47</v>
      </c>
      <c r="I69" t="s">
        <v>3895</v>
      </c>
      <c r="J69" t="s">
        <v>3896</v>
      </c>
      <c r="K69" t="s">
        <v>2354</v>
      </c>
      <c r="L69" t="s">
        <v>3897</v>
      </c>
      <c r="M69" t="s">
        <v>3898</v>
      </c>
      <c r="N69" t="s">
        <v>711</v>
      </c>
      <c r="O69" t="s">
        <v>634</v>
      </c>
      <c r="P69" t="s">
        <v>635</v>
      </c>
      <c r="Q69" t="s">
        <v>636</v>
      </c>
      <c r="R69" t="s">
        <v>24</v>
      </c>
      <c r="S69" t="s">
        <v>3899</v>
      </c>
      <c r="T69" t="s">
        <v>3900</v>
      </c>
    </row>
    <row r="70" spans="1:20" x14ac:dyDescent="0.25">
      <c r="A70" t="s">
        <v>30</v>
      </c>
      <c r="B70" t="s">
        <v>31</v>
      </c>
      <c r="C70">
        <v>60</v>
      </c>
      <c r="D70">
        <v>9</v>
      </c>
      <c r="E70" t="s">
        <v>3901</v>
      </c>
      <c r="F70">
        <v>315</v>
      </c>
      <c r="G70">
        <v>0</v>
      </c>
      <c r="H70" t="s">
        <v>631</v>
      </c>
      <c r="I70" t="s">
        <v>3477</v>
      </c>
      <c r="J70" t="s">
        <v>362</v>
      </c>
      <c r="K70" t="s">
        <v>23</v>
      </c>
      <c r="L70" t="s">
        <v>24</v>
      </c>
      <c r="M70" t="s">
        <v>3902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3903</v>
      </c>
      <c r="T70" t="s">
        <v>3904</v>
      </c>
    </row>
    <row r="71" spans="1:20" x14ac:dyDescent="0.25">
      <c r="A71" t="s">
        <v>30</v>
      </c>
      <c r="B71" t="s">
        <v>31</v>
      </c>
      <c r="C71">
        <v>60</v>
      </c>
      <c r="D71">
        <v>3</v>
      </c>
      <c r="E71" t="s">
        <v>3905</v>
      </c>
      <c r="F71">
        <v>111</v>
      </c>
      <c r="G71">
        <v>6</v>
      </c>
      <c r="H71" t="s">
        <v>631</v>
      </c>
      <c r="I71" t="s">
        <v>3906</v>
      </c>
      <c r="J71" t="s">
        <v>3907</v>
      </c>
      <c r="K71" t="s">
        <v>23</v>
      </c>
      <c r="L71" t="s">
        <v>24</v>
      </c>
      <c r="M71" t="s">
        <v>3908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3909</v>
      </c>
      <c r="T71" t="s">
        <v>3910</v>
      </c>
    </row>
    <row r="72" spans="1:20" x14ac:dyDescent="0.25">
      <c r="A72" t="s">
        <v>139</v>
      </c>
      <c r="B72" t="s">
        <v>112</v>
      </c>
      <c r="C72">
        <v>76</v>
      </c>
      <c r="D72">
        <v>1</v>
      </c>
      <c r="E72" t="s">
        <v>3911</v>
      </c>
      <c r="F72">
        <v>257</v>
      </c>
      <c r="G72">
        <v>35</v>
      </c>
      <c r="H72" t="s">
        <v>47</v>
      </c>
      <c r="I72" t="s">
        <v>1615</v>
      </c>
      <c r="J72" t="s">
        <v>3912</v>
      </c>
      <c r="K72" t="s">
        <v>1581</v>
      </c>
      <c r="L72" t="s">
        <v>2598</v>
      </c>
      <c r="M72" t="s">
        <v>3913</v>
      </c>
      <c r="N72" t="s">
        <v>23</v>
      </c>
      <c r="O72" t="s">
        <v>63</v>
      </c>
      <c r="P72" t="s">
        <v>54</v>
      </c>
      <c r="Q72" t="s">
        <v>55</v>
      </c>
      <c r="R72" t="s">
        <v>24</v>
      </c>
      <c r="S72" t="s">
        <v>3914</v>
      </c>
      <c r="T72" t="s">
        <v>3913</v>
      </c>
    </row>
    <row r="73" spans="1:20" x14ac:dyDescent="0.25">
      <c r="A73" t="s">
        <v>46</v>
      </c>
      <c r="B73" t="s">
        <v>56</v>
      </c>
      <c r="C73">
        <v>78</v>
      </c>
      <c r="D73">
        <v>2</v>
      </c>
      <c r="E73" t="s">
        <v>3911</v>
      </c>
      <c r="F73">
        <v>257</v>
      </c>
      <c r="G73">
        <v>35</v>
      </c>
      <c r="H73" t="s">
        <v>47</v>
      </c>
      <c r="I73" t="s">
        <v>1615</v>
      </c>
      <c r="J73" t="s">
        <v>3912</v>
      </c>
      <c r="K73" t="s">
        <v>1581</v>
      </c>
      <c r="L73" t="s">
        <v>2598</v>
      </c>
      <c r="M73" t="s">
        <v>3913</v>
      </c>
      <c r="N73" t="s">
        <v>23</v>
      </c>
      <c r="O73" t="s">
        <v>63</v>
      </c>
      <c r="P73" t="s">
        <v>54</v>
      </c>
      <c r="Q73" t="s">
        <v>55</v>
      </c>
      <c r="R73" t="s">
        <v>24</v>
      </c>
      <c r="S73" t="s">
        <v>3914</v>
      </c>
      <c r="T73" t="s">
        <v>3913</v>
      </c>
    </row>
    <row r="74" spans="1:20" x14ac:dyDescent="0.25">
      <c r="A74" t="s">
        <v>46</v>
      </c>
      <c r="B74" t="s">
        <v>56</v>
      </c>
      <c r="C74">
        <v>78</v>
      </c>
      <c r="D74">
        <v>3</v>
      </c>
      <c r="E74" t="s">
        <v>3915</v>
      </c>
      <c r="F74">
        <v>259</v>
      </c>
      <c r="G74">
        <v>35</v>
      </c>
      <c r="H74" t="s">
        <v>47</v>
      </c>
      <c r="I74" t="s">
        <v>2937</v>
      </c>
      <c r="J74" t="s">
        <v>3916</v>
      </c>
      <c r="K74" t="s">
        <v>1581</v>
      </c>
      <c r="L74" t="s">
        <v>1630</v>
      </c>
      <c r="M74" t="s">
        <v>3917</v>
      </c>
      <c r="N74" t="s">
        <v>23</v>
      </c>
      <c r="O74" t="s">
        <v>63</v>
      </c>
      <c r="P74" t="s">
        <v>54</v>
      </c>
      <c r="Q74" t="s">
        <v>55</v>
      </c>
      <c r="R74" t="s">
        <v>24</v>
      </c>
      <c r="S74" t="s">
        <v>3918</v>
      </c>
      <c r="T74" t="s">
        <v>3919</v>
      </c>
    </row>
    <row r="75" spans="1:20" x14ac:dyDescent="0.25">
      <c r="A75" t="s">
        <v>30</v>
      </c>
      <c r="B75" t="s">
        <v>31</v>
      </c>
      <c r="C75">
        <v>60</v>
      </c>
      <c r="D75">
        <v>9</v>
      </c>
      <c r="E75" t="s">
        <v>3920</v>
      </c>
      <c r="F75">
        <v>315</v>
      </c>
      <c r="G75">
        <v>0</v>
      </c>
      <c r="H75" t="s">
        <v>631</v>
      </c>
      <c r="I75" t="s">
        <v>1264</v>
      </c>
      <c r="J75" t="s">
        <v>1265</v>
      </c>
      <c r="K75" t="s">
        <v>23</v>
      </c>
      <c r="L75" t="s">
        <v>24</v>
      </c>
      <c r="M75" t="s">
        <v>3921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3922</v>
      </c>
      <c r="T75" t="s">
        <v>3923</v>
      </c>
    </row>
    <row r="76" spans="1:20" x14ac:dyDescent="0.25">
      <c r="A76" t="s">
        <v>139</v>
      </c>
      <c r="B76" t="s">
        <v>112</v>
      </c>
      <c r="C76">
        <v>66</v>
      </c>
      <c r="D76">
        <v>1</v>
      </c>
      <c r="E76" t="s">
        <v>3924</v>
      </c>
      <c r="F76">
        <v>209.7</v>
      </c>
      <c r="G76">
        <v>7</v>
      </c>
      <c r="H76" t="s">
        <v>384</v>
      </c>
      <c r="I76" t="s">
        <v>3925</v>
      </c>
      <c r="J76" t="s">
        <v>3926</v>
      </c>
      <c r="K76" t="s">
        <v>3927</v>
      </c>
      <c r="L76" t="s">
        <v>3928</v>
      </c>
      <c r="M76" t="s">
        <v>3929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3929</v>
      </c>
    </row>
    <row r="77" spans="1:20" x14ac:dyDescent="0.25">
      <c r="A77" t="s">
        <v>110</v>
      </c>
      <c r="B77" t="s">
        <v>640</v>
      </c>
      <c r="C77">
        <v>66</v>
      </c>
      <c r="D77">
        <v>1</v>
      </c>
      <c r="E77" t="s">
        <v>3924</v>
      </c>
      <c r="F77">
        <v>209.7</v>
      </c>
      <c r="G77">
        <v>7</v>
      </c>
      <c r="H77" t="s">
        <v>384</v>
      </c>
      <c r="I77" t="s">
        <v>3925</v>
      </c>
      <c r="J77" t="s">
        <v>3926</v>
      </c>
      <c r="K77" t="s">
        <v>3927</v>
      </c>
      <c r="L77" t="s">
        <v>3928</v>
      </c>
      <c r="M77" t="s">
        <v>3929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3929</v>
      </c>
    </row>
    <row r="78" spans="1:20" x14ac:dyDescent="0.25">
      <c r="A78" t="s">
        <v>46</v>
      </c>
      <c r="B78" t="s">
        <v>56</v>
      </c>
      <c r="C78">
        <v>67</v>
      </c>
      <c r="D78">
        <v>1</v>
      </c>
      <c r="E78" t="s">
        <v>3924</v>
      </c>
      <c r="F78">
        <v>209.7</v>
      </c>
      <c r="G78">
        <v>7</v>
      </c>
      <c r="H78" t="s">
        <v>384</v>
      </c>
      <c r="I78" t="s">
        <v>3925</v>
      </c>
      <c r="J78" t="s">
        <v>3926</v>
      </c>
      <c r="K78" t="s">
        <v>3927</v>
      </c>
      <c r="L78" t="s">
        <v>3928</v>
      </c>
      <c r="M78" t="s">
        <v>3929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3929</v>
      </c>
    </row>
    <row r="79" spans="1:20" x14ac:dyDescent="0.25">
      <c r="A79" t="s">
        <v>186</v>
      </c>
      <c r="B79" t="s">
        <v>187</v>
      </c>
      <c r="C79">
        <v>65</v>
      </c>
      <c r="D79">
        <v>5</v>
      </c>
      <c r="E79" t="s">
        <v>3930</v>
      </c>
      <c r="F79">
        <v>225</v>
      </c>
      <c r="G79">
        <v>0</v>
      </c>
      <c r="H79" t="s">
        <v>631</v>
      </c>
      <c r="I79" t="s">
        <v>3931</v>
      </c>
      <c r="J79" t="s">
        <v>318</v>
      </c>
      <c r="K79" t="s">
        <v>23</v>
      </c>
      <c r="L79" t="s">
        <v>24</v>
      </c>
      <c r="M79" t="s">
        <v>3932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3933</v>
      </c>
      <c r="T79" t="s">
        <v>3932</v>
      </c>
    </row>
    <row r="80" spans="1:20" x14ac:dyDescent="0.25">
      <c r="A80" t="s">
        <v>30</v>
      </c>
      <c r="B80" t="s">
        <v>31</v>
      </c>
      <c r="C80">
        <v>60</v>
      </c>
      <c r="D80">
        <v>3</v>
      </c>
      <c r="E80" t="s">
        <v>3934</v>
      </c>
      <c r="F80">
        <v>134</v>
      </c>
      <c r="G80">
        <v>29</v>
      </c>
      <c r="H80" t="s">
        <v>631</v>
      </c>
      <c r="I80" t="s">
        <v>3935</v>
      </c>
      <c r="J80" t="s">
        <v>319</v>
      </c>
      <c r="K80" t="s">
        <v>23</v>
      </c>
      <c r="L80" t="s">
        <v>24</v>
      </c>
      <c r="M80" t="s">
        <v>3936</v>
      </c>
      <c r="N80" t="s">
        <v>23</v>
      </c>
      <c r="O80" t="s">
        <v>32</v>
      </c>
      <c r="P80" t="s">
        <v>26</v>
      </c>
      <c r="Q80" t="s">
        <v>33</v>
      </c>
      <c r="R80" t="s">
        <v>24</v>
      </c>
      <c r="S80" t="s">
        <v>3937</v>
      </c>
      <c r="T80" t="s">
        <v>3936</v>
      </c>
    </row>
    <row r="81" spans="1:20" x14ac:dyDescent="0.25">
      <c r="A81" t="s">
        <v>110</v>
      </c>
      <c r="B81" t="s">
        <v>146</v>
      </c>
      <c r="C81">
        <v>100</v>
      </c>
      <c r="D81">
        <v>2</v>
      </c>
      <c r="E81" t="s">
        <v>3938</v>
      </c>
      <c r="F81">
        <v>500</v>
      </c>
      <c r="G81">
        <v>0</v>
      </c>
      <c r="H81" t="s">
        <v>47</v>
      </c>
      <c r="I81" t="s">
        <v>3939</v>
      </c>
      <c r="J81" t="s">
        <v>3940</v>
      </c>
      <c r="K81" t="s">
        <v>3941</v>
      </c>
      <c r="L81" t="s">
        <v>3942</v>
      </c>
      <c r="M81" t="s">
        <v>3943</v>
      </c>
      <c r="N81" t="s">
        <v>711</v>
      </c>
      <c r="O81" t="s">
        <v>634</v>
      </c>
      <c r="P81" t="s">
        <v>635</v>
      </c>
      <c r="Q81" t="s">
        <v>636</v>
      </c>
      <c r="R81" t="s">
        <v>24</v>
      </c>
      <c r="S81" t="s">
        <v>3944</v>
      </c>
      <c r="T81" t="s">
        <v>3943</v>
      </c>
    </row>
    <row r="82" spans="1:20" x14ac:dyDescent="0.25">
      <c r="A82" t="s">
        <v>46</v>
      </c>
      <c r="B82" t="s">
        <v>56</v>
      </c>
      <c r="C82">
        <v>100</v>
      </c>
      <c r="D82">
        <v>2</v>
      </c>
      <c r="E82" t="s">
        <v>3938</v>
      </c>
      <c r="F82">
        <v>500</v>
      </c>
      <c r="G82">
        <v>0</v>
      </c>
      <c r="H82" t="s">
        <v>47</v>
      </c>
      <c r="I82" t="s">
        <v>3939</v>
      </c>
      <c r="J82" t="s">
        <v>3940</v>
      </c>
      <c r="K82" t="s">
        <v>3941</v>
      </c>
      <c r="L82" t="s">
        <v>3942</v>
      </c>
      <c r="M82" t="s">
        <v>3943</v>
      </c>
      <c r="N82" t="s">
        <v>711</v>
      </c>
      <c r="O82" t="s">
        <v>634</v>
      </c>
      <c r="P82" t="s">
        <v>635</v>
      </c>
      <c r="Q82" t="s">
        <v>636</v>
      </c>
      <c r="R82" t="s">
        <v>24</v>
      </c>
      <c r="S82" t="s">
        <v>3944</v>
      </c>
      <c r="T82" t="s">
        <v>3943</v>
      </c>
    </row>
    <row r="83" spans="1:20" x14ac:dyDescent="0.25">
      <c r="A83" t="s">
        <v>139</v>
      </c>
      <c r="B83" t="s">
        <v>112</v>
      </c>
      <c r="C83">
        <v>100</v>
      </c>
      <c r="D83">
        <v>2</v>
      </c>
      <c r="E83" t="s">
        <v>3938</v>
      </c>
      <c r="F83">
        <v>500</v>
      </c>
      <c r="G83">
        <v>0</v>
      </c>
      <c r="H83" t="s">
        <v>47</v>
      </c>
      <c r="I83" t="s">
        <v>3939</v>
      </c>
      <c r="J83" t="s">
        <v>3940</v>
      </c>
      <c r="K83" t="s">
        <v>3941</v>
      </c>
      <c r="L83" t="s">
        <v>3942</v>
      </c>
      <c r="M83" t="s">
        <v>3943</v>
      </c>
      <c r="N83" t="s">
        <v>711</v>
      </c>
      <c r="O83" t="s">
        <v>634</v>
      </c>
      <c r="P83" t="s">
        <v>635</v>
      </c>
      <c r="Q83" t="s">
        <v>636</v>
      </c>
      <c r="R83" t="s">
        <v>24</v>
      </c>
      <c r="S83" t="s">
        <v>3944</v>
      </c>
      <c r="T83" t="s">
        <v>3943</v>
      </c>
    </row>
    <row r="84" spans="1:20" x14ac:dyDescent="0.25">
      <c r="A84" t="s">
        <v>30</v>
      </c>
      <c r="B84" t="s">
        <v>31</v>
      </c>
      <c r="C84">
        <v>65</v>
      </c>
      <c r="D84">
        <v>4</v>
      </c>
      <c r="E84" t="s">
        <v>3945</v>
      </c>
      <c r="F84">
        <v>196</v>
      </c>
      <c r="G84">
        <v>0</v>
      </c>
      <c r="H84" t="s">
        <v>631</v>
      </c>
      <c r="I84" t="s">
        <v>3946</v>
      </c>
      <c r="J84" t="s">
        <v>306</v>
      </c>
      <c r="K84" t="s">
        <v>23</v>
      </c>
      <c r="L84" t="s">
        <v>24</v>
      </c>
      <c r="M84" t="s">
        <v>3947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3948</v>
      </c>
      <c r="T84" t="s">
        <v>3947</v>
      </c>
    </row>
    <row r="85" spans="1:20" x14ac:dyDescent="0.25">
      <c r="A85" t="s">
        <v>46</v>
      </c>
      <c r="B85" t="s">
        <v>56</v>
      </c>
      <c r="C85">
        <v>150</v>
      </c>
      <c r="D85">
        <v>1</v>
      </c>
      <c r="E85" t="s">
        <v>3949</v>
      </c>
      <c r="F85">
        <v>150</v>
      </c>
      <c r="G85">
        <v>0</v>
      </c>
      <c r="H85" t="s">
        <v>47</v>
      </c>
      <c r="I85" t="s">
        <v>3950</v>
      </c>
      <c r="J85" t="s">
        <v>3951</v>
      </c>
      <c r="K85" t="s">
        <v>3952</v>
      </c>
      <c r="L85" t="s">
        <v>3953</v>
      </c>
      <c r="M85" t="s">
        <v>3954</v>
      </c>
      <c r="N85" t="s">
        <v>711</v>
      </c>
      <c r="O85" t="s">
        <v>1298</v>
      </c>
      <c r="P85" t="s">
        <v>1763</v>
      </c>
      <c r="Q85" t="s">
        <v>636</v>
      </c>
      <c r="R85" t="s">
        <v>24</v>
      </c>
      <c r="S85" t="s">
        <v>3955</v>
      </c>
      <c r="T85" t="s">
        <v>3956</v>
      </c>
    </row>
    <row r="86" spans="1:20" x14ac:dyDescent="0.25">
      <c r="A86" t="s">
        <v>709</v>
      </c>
      <c r="B86" t="s">
        <v>710</v>
      </c>
      <c r="C86">
        <v>0</v>
      </c>
      <c r="D86">
        <v>1</v>
      </c>
      <c r="E86" t="s">
        <v>3957</v>
      </c>
      <c r="F86">
        <v>156</v>
      </c>
      <c r="G86">
        <v>56</v>
      </c>
      <c r="H86" t="s">
        <v>631</v>
      </c>
      <c r="I86" t="s">
        <v>3958</v>
      </c>
      <c r="J86" t="s">
        <v>361</v>
      </c>
      <c r="K86" t="s">
        <v>23</v>
      </c>
      <c r="L86" t="s">
        <v>24</v>
      </c>
      <c r="M86" t="s">
        <v>3959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3960</v>
      </c>
      <c r="T86" t="s">
        <v>3956</v>
      </c>
    </row>
    <row r="87" spans="1:20" x14ac:dyDescent="0.25">
      <c r="A87" t="s">
        <v>46</v>
      </c>
      <c r="B87" t="s">
        <v>56</v>
      </c>
      <c r="C87">
        <v>120</v>
      </c>
      <c r="D87">
        <v>1</v>
      </c>
      <c r="E87" t="s">
        <v>3957</v>
      </c>
      <c r="F87">
        <v>156</v>
      </c>
      <c r="G87">
        <v>56</v>
      </c>
      <c r="H87" t="s">
        <v>631</v>
      </c>
      <c r="I87" t="s">
        <v>3958</v>
      </c>
      <c r="J87" t="s">
        <v>361</v>
      </c>
      <c r="K87" t="s">
        <v>23</v>
      </c>
      <c r="L87" t="s">
        <v>24</v>
      </c>
      <c r="M87" t="s">
        <v>3959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3960</v>
      </c>
      <c r="T87" t="s">
        <v>3956</v>
      </c>
    </row>
    <row r="88" spans="1:20" x14ac:dyDescent="0.25">
      <c r="A88" t="s">
        <v>30</v>
      </c>
      <c r="B88" t="s">
        <v>31</v>
      </c>
      <c r="C88">
        <v>60</v>
      </c>
      <c r="D88">
        <v>3</v>
      </c>
      <c r="E88" t="s">
        <v>3961</v>
      </c>
      <c r="F88">
        <v>111</v>
      </c>
      <c r="G88">
        <v>6</v>
      </c>
      <c r="H88" t="s">
        <v>631</v>
      </c>
      <c r="I88" t="s">
        <v>3962</v>
      </c>
      <c r="J88" t="s">
        <v>335</v>
      </c>
      <c r="K88" t="s">
        <v>23</v>
      </c>
      <c r="L88" t="s">
        <v>24</v>
      </c>
      <c r="M88" t="s">
        <v>3963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3964</v>
      </c>
      <c r="T88" t="s">
        <v>3963</v>
      </c>
    </row>
    <row r="89" spans="1:20" x14ac:dyDescent="0.25">
      <c r="A89" t="s">
        <v>44</v>
      </c>
      <c r="B89" t="s">
        <v>45</v>
      </c>
      <c r="C89">
        <v>66.666666666666671</v>
      </c>
      <c r="D89">
        <v>3</v>
      </c>
      <c r="E89" t="s">
        <v>3965</v>
      </c>
      <c r="F89">
        <v>225</v>
      </c>
      <c r="G89">
        <v>0</v>
      </c>
      <c r="H89" t="s">
        <v>631</v>
      </c>
      <c r="I89" t="s">
        <v>3966</v>
      </c>
      <c r="J89" t="s">
        <v>655</v>
      </c>
      <c r="K89" t="s">
        <v>23</v>
      </c>
      <c r="L89" t="s">
        <v>24</v>
      </c>
      <c r="M89" t="s">
        <v>3967</v>
      </c>
      <c r="N89" t="s">
        <v>23</v>
      </c>
      <c r="O89" t="s">
        <v>32</v>
      </c>
      <c r="P89" t="s">
        <v>26</v>
      </c>
      <c r="Q89" t="s">
        <v>33</v>
      </c>
      <c r="R89" t="s">
        <v>24</v>
      </c>
      <c r="S89" t="s">
        <v>3968</v>
      </c>
      <c r="T89" t="s">
        <v>3967</v>
      </c>
    </row>
    <row r="90" spans="1:20" x14ac:dyDescent="0.25">
      <c r="A90" t="s">
        <v>30</v>
      </c>
      <c r="B90" t="s">
        <v>31</v>
      </c>
      <c r="C90">
        <v>60</v>
      </c>
      <c r="D90">
        <v>3</v>
      </c>
      <c r="E90" t="s">
        <v>3965</v>
      </c>
      <c r="F90">
        <v>225</v>
      </c>
      <c r="G90">
        <v>0</v>
      </c>
      <c r="H90" t="s">
        <v>631</v>
      </c>
      <c r="I90" t="s">
        <v>3966</v>
      </c>
      <c r="J90" t="s">
        <v>655</v>
      </c>
      <c r="K90" t="s">
        <v>23</v>
      </c>
      <c r="L90" t="s">
        <v>24</v>
      </c>
      <c r="M90" t="s">
        <v>3967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3968</v>
      </c>
      <c r="T90" t="s">
        <v>3967</v>
      </c>
    </row>
    <row r="91" spans="1:20" x14ac:dyDescent="0.25">
      <c r="A91" t="s">
        <v>30</v>
      </c>
      <c r="B91" t="s">
        <v>31</v>
      </c>
      <c r="C91">
        <v>60</v>
      </c>
      <c r="D91">
        <v>3</v>
      </c>
      <c r="E91" t="s">
        <v>3969</v>
      </c>
      <c r="F91">
        <v>105</v>
      </c>
      <c r="G91">
        <v>0</v>
      </c>
      <c r="H91" t="s">
        <v>631</v>
      </c>
      <c r="I91" t="s">
        <v>3970</v>
      </c>
      <c r="J91" t="s">
        <v>330</v>
      </c>
      <c r="K91" t="s">
        <v>23</v>
      </c>
      <c r="L91" t="s">
        <v>24</v>
      </c>
      <c r="M91" t="s">
        <v>3971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3972</v>
      </c>
      <c r="T91" t="s">
        <v>3971</v>
      </c>
    </row>
    <row r="92" spans="1:20" x14ac:dyDescent="0.25">
      <c r="A92" t="s">
        <v>186</v>
      </c>
      <c r="B92" t="s">
        <v>187</v>
      </c>
      <c r="C92">
        <v>37.5</v>
      </c>
      <c r="D92">
        <v>4</v>
      </c>
      <c r="E92" t="s">
        <v>3973</v>
      </c>
      <c r="F92">
        <v>159</v>
      </c>
      <c r="G92">
        <v>0</v>
      </c>
      <c r="H92" t="s">
        <v>631</v>
      </c>
      <c r="I92" t="s">
        <v>3974</v>
      </c>
      <c r="J92" t="s">
        <v>309</v>
      </c>
      <c r="K92" t="s">
        <v>23</v>
      </c>
      <c r="L92" t="s">
        <v>24</v>
      </c>
      <c r="M92" t="s">
        <v>3971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3975</v>
      </c>
      <c r="T92" t="s">
        <v>3971</v>
      </c>
    </row>
    <row r="93" spans="1:20" x14ac:dyDescent="0.25">
      <c r="A93" t="s">
        <v>150</v>
      </c>
      <c r="B93" t="s">
        <v>151</v>
      </c>
      <c r="C93">
        <v>65</v>
      </c>
      <c r="D93">
        <v>1</v>
      </c>
      <c r="E93" t="s">
        <v>3976</v>
      </c>
      <c r="F93">
        <v>530</v>
      </c>
      <c r="G93">
        <v>30</v>
      </c>
      <c r="H93" t="s">
        <v>648</v>
      </c>
      <c r="I93" t="s">
        <v>3977</v>
      </c>
      <c r="J93" t="s">
        <v>3978</v>
      </c>
      <c r="K93" t="s">
        <v>3979</v>
      </c>
      <c r="L93" t="s">
        <v>3980</v>
      </c>
      <c r="M93" t="s">
        <v>3971</v>
      </c>
      <c r="N93" t="s">
        <v>711</v>
      </c>
      <c r="O93" t="s">
        <v>634</v>
      </c>
      <c r="P93" t="s">
        <v>635</v>
      </c>
      <c r="Q93" t="s">
        <v>636</v>
      </c>
      <c r="R93" t="s">
        <v>24</v>
      </c>
      <c r="S93" t="s">
        <v>3981</v>
      </c>
      <c r="T93" t="s">
        <v>3971</v>
      </c>
    </row>
    <row r="94" spans="1:20" x14ac:dyDescent="0.25">
      <c r="A94" t="s">
        <v>36</v>
      </c>
      <c r="B94" t="s">
        <v>37</v>
      </c>
      <c r="C94">
        <v>65</v>
      </c>
      <c r="D94">
        <v>2</v>
      </c>
      <c r="E94" t="s">
        <v>3976</v>
      </c>
      <c r="F94">
        <v>530</v>
      </c>
      <c r="G94">
        <v>30</v>
      </c>
      <c r="H94" t="s">
        <v>648</v>
      </c>
      <c r="I94" t="s">
        <v>3977</v>
      </c>
      <c r="J94" t="s">
        <v>3978</v>
      </c>
      <c r="K94" t="s">
        <v>3979</v>
      </c>
      <c r="L94" t="s">
        <v>3980</v>
      </c>
      <c r="M94" t="s">
        <v>3971</v>
      </c>
      <c r="N94" t="s">
        <v>711</v>
      </c>
      <c r="O94" t="s">
        <v>634</v>
      </c>
      <c r="P94" t="s">
        <v>635</v>
      </c>
      <c r="Q94" t="s">
        <v>636</v>
      </c>
      <c r="R94" t="s">
        <v>24</v>
      </c>
      <c r="S94" t="s">
        <v>3981</v>
      </c>
      <c r="T94" t="s">
        <v>3971</v>
      </c>
    </row>
    <row r="95" spans="1:20" x14ac:dyDescent="0.25">
      <c r="A95" t="s">
        <v>38</v>
      </c>
      <c r="B95" t="s">
        <v>39</v>
      </c>
      <c r="C95">
        <v>65</v>
      </c>
      <c r="D95">
        <v>2</v>
      </c>
      <c r="E95" t="s">
        <v>3976</v>
      </c>
      <c r="F95">
        <v>530</v>
      </c>
      <c r="G95">
        <v>30</v>
      </c>
      <c r="H95" t="s">
        <v>648</v>
      </c>
      <c r="I95" t="s">
        <v>3977</v>
      </c>
      <c r="J95" t="s">
        <v>3978</v>
      </c>
      <c r="K95" t="s">
        <v>3979</v>
      </c>
      <c r="L95" t="s">
        <v>3980</v>
      </c>
      <c r="M95" t="s">
        <v>3971</v>
      </c>
      <c r="N95" t="s">
        <v>711</v>
      </c>
      <c r="O95" t="s">
        <v>634</v>
      </c>
      <c r="P95" t="s">
        <v>635</v>
      </c>
      <c r="Q95" t="s">
        <v>636</v>
      </c>
      <c r="R95" t="s">
        <v>24</v>
      </c>
      <c r="S95" t="s">
        <v>3981</v>
      </c>
      <c r="T95" t="s">
        <v>3982</v>
      </c>
    </row>
    <row r="96" spans="1:20" x14ac:dyDescent="0.25">
      <c r="A96" t="s">
        <v>46</v>
      </c>
      <c r="B96" t="s">
        <v>56</v>
      </c>
      <c r="C96">
        <v>100</v>
      </c>
      <c r="D96">
        <v>5</v>
      </c>
      <c r="E96" t="s">
        <v>3976</v>
      </c>
      <c r="F96">
        <v>530</v>
      </c>
      <c r="G96">
        <v>30</v>
      </c>
      <c r="H96" t="s">
        <v>648</v>
      </c>
      <c r="I96" t="s">
        <v>3977</v>
      </c>
      <c r="J96" t="s">
        <v>3978</v>
      </c>
      <c r="K96" t="s">
        <v>3979</v>
      </c>
      <c r="L96" t="s">
        <v>3980</v>
      </c>
      <c r="M96" t="s">
        <v>3971</v>
      </c>
      <c r="N96" t="s">
        <v>711</v>
      </c>
      <c r="O96" t="s">
        <v>634</v>
      </c>
      <c r="P96" t="s">
        <v>635</v>
      </c>
      <c r="Q96" t="s">
        <v>636</v>
      </c>
      <c r="R96" t="s">
        <v>24</v>
      </c>
      <c r="S96" t="s">
        <v>3981</v>
      </c>
      <c r="T96" t="s">
        <v>3982</v>
      </c>
    </row>
    <row r="97" spans="1:20" x14ac:dyDescent="0.25">
      <c r="A97" t="s">
        <v>139</v>
      </c>
      <c r="B97" t="s">
        <v>112</v>
      </c>
      <c r="C97">
        <v>66</v>
      </c>
      <c r="D97">
        <v>1</v>
      </c>
      <c r="E97" t="s">
        <v>3983</v>
      </c>
      <c r="F97">
        <v>220</v>
      </c>
      <c r="G97">
        <v>0</v>
      </c>
      <c r="H97" t="s">
        <v>631</v>
      </c>
      <c r="I97" t="s">
        <v>3984</v>
      </c>
      <c r="J97" t="s">
        <v>633</v>
      </c>
      <c r="K97" t="s">
        <v>23</v>
      </c>
      <c r="L97" t="s">
        <v>24</v>
      </c>
      <c r="M97" t="s">
        <v>3985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3986</v>
      </c>
      <c r="T97" t="s">
        <v>3985</v>
      </c>
    </row>
    <row r="98" spans="1:20" x14ac:dyDescent="0.25">
      <c r="A98" t="s">
        <v>110</v>
      </c>
      <c r="B98" t="s">
        <v>640</v>
      </c>
      <c r="C98">
        <v>66</v>
      </c>
      <c r="D98">
        <v>1</v>
      </c>
      <c r="E98" t="s">
        <v>3983</v>
      </c>
      <c r="F98">
        <v>220</v>
      </c>
      <c r="G98">
        <v>0</v>
      </c>
      <c r="H98" t="s">
        <v>631</v>
      </c>
      <c r="I98" t="s">
        <v>3984</v>
      </c>
      <c r="J98" t="s">
        <v>633</v>
      </c>
      <c r="K98" t="s">
        <v>23</v>
      </c>
      <c r="L98" t="s">
        <v>24</v>
      </c>
      <c r="M98" t="s">
        <v>3985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3986</v>
      </c>
      <c r="T98" t="s">
        <v>3985</v>
      </c>
    </row>
    <row r="99" spans="1:20" x14ac:dyDescent="0.25">
      <c r="A99" t="s">
        <v>46</v>
      </c>
      <c r="B99" t="s">
        <v>56</v>
      </c>
      <c r="C99">
        <v>67</v>
      </c>
      <c r="D99">
        <v>1</v>
      </c>
      <c r="E99" t="s">
        <v>3983</v>
      </c>
      <c r="F99">
        <v>220</v>
      </c>
      <c r="G99">
        <v>0</v>
      </c>
      <c r="H99" t="s">
        <v>631</v>
      </c>
      <c r="I99" t="s">
        <v>3984</v>
      </c>
      <c r="J99" t="s">
        <v>633</v>
      </c>
      <c r="K99" t="s">
        <v>23</v>
      </c>
      <c r="L99" t="s">
        <v>24</v>
      </c>
      <c r="M99" t="s">
        <v>3985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3986</v>
      </c>
      <c r="T99" t="s">
        <v>3985</v>
      </c>
    </row>
    <row r="100" spans="1:20" x14ac:dyDescent="0.25">
      <c r="A100" t="s">
        <v>150</v>
      </c>
      <c r="B100" t="s">
        <v>151</v>
      </c>
      <c r="C100">
        <v>65</v>
      </c>
      <c r="D100">
        <v>1</v>
      </c>
      <c r="E100" t="s">
        <v>3987</v>
      </c>
      <c r="F100">
        <v>199</v>
      </c>
      <c r="G100">
        <v>0</v>
      </c>
      <c r="H100" t="s">
        <v>47</v>
      </c>
      <c r="I100" t="s">
        <v>3988</v>
      </c>
      <c r="J100" t="s">
        <v>3989</v>
      </c>
      <c r="K100" t="s">
        <v>2062</v>
      </c>
      <c r="L100" t="s">
        <v>3990</v>
      </c>
      <c r="M100" t="s">
        <v>3991</v>
      </c>
      <c r="N100" t="s">
        <v>711</v>
      </c>
      <c r="O100" t="s">
        <v>634</v>
      </c>
      <c r="P100" t="s">
        <v>635</v>
      </c>
      <c r="Q100" t="s">
        <v>636</v>
      </c>
      <c r="R100" t="s">
        <v>24</v>
      </c>
      <c r="S100" t="s">
        <v>3992</v>
      </c>
      <c r="T100" t="s">
        <v>3991</v>
      </c>
    </row>
    <row r="101" spans="1:20" x14ac:dyDescent="0.25">
      <c r="A101" t="s">
        <v>152</v>
      </c>
      <c r="B101" t="s">
        <v>153</v>
      </c>
      <c r="C101">
        <v>65</v>
      </c>
      <c r="D101">
        <v>1</v>
      </c>
      <c r="E101" t="s">
        <v>3987</v>
      </c>
      <c r="F101">
        <v>199</v>
      </c>
      <c r="G101">
        <v>0</v>
      </c>
      <c r="H101" t="s">
        <v>47</v>
      </c>
      <c r="I101" t="s">
        <v>3988</v>
      </c>
      <c r="J101" t="s">
        <v>3989</v>
      </c>
      <c r="K101" t="s">
        <v>2062</v>
      </c>
      <c r="L101" t="s">
        <v>3990</v>
      </c>
      <c r="M101" t="s">
        <v>3991</v>
      </c>
      <c r="N101" t="s">
        <v>711</v>
      </c>
      <c r="O101" t="s">
        <v>634</v>
      </c>
      <c r="P101" t="s">
        <v>635</v>
      </c>
      <c r="Q101" t="s">
        <v>636</v>
      </c>
      <c r="R101" t="s">
        <v>24</v>
      </c>
      <c r="S101" t="s">
        <v>3992</v>
      </c>
      <c r="T101" t="s">
        <v>3991</v>
      </c>
    </row>
    <row r="102" spans="1:20" x14ac:dyDescent="0.25">
      <c r="A102" t="s">
        <v>36</v>
      </c>
      <c r="B102" t="s">
        <v>37</v>
      </c>
      <c r="C102">
        <v>65</v>
      </c>
      <c r="D102">
        <v>1</v>
      </c>
      <c r="E102" t="s">
        <v>3987</v>
      </c>
      <c r="F102">
        <v>199</v>
      </c>
      <c r="G102">
        <v>0</v>
      </c>
      <c r="H102" t="s">
        <v>47</v>
      </c>
      <c r="I102" t="s">
        <v>3988</v>
      </c>
      <c r="J102" t="s">
        <v>3989</v>
      </c>
      <c r="K102" t="s">
        <v>2062</v>
      </c>
      <c r="L102" t="s">
        <v>3990</v>
      </c>
      <c r="M102" t="s">
        <v>3991</v>
      </c>
      <c r="N102" t="s">
        <v>711</v>
      </c>
      <c r="O102" t="s">
        <v>634</v>
      </c>
      <c r="P102" t="s">
        <v>635</v>
      </c>
      <c r="Q102" t="s">
        <v>636</v>
      </c>
      <c r="R102" t="s">
        <v>24</v>
      </c>
      <c r="S102" t="s">
        <v>3992</v>
      </c>
      <c r="T102" t="s">
        <v>3991</v>
      </c>
    </row>
    <row r="103" spans="1:20" x14ac:dyDescent="0.25">
      <c r="A103" t="s">
        <v>38</v>
      </c>
      <c r="B103" t="s">
        <v>39</v>
      </c>
      <c r="C103">
        <v>65</v>
      </c>
      <c r="D103">
        <v>1</v>
      </c>
      <c r="E103" t="s">
        <v>3987</v>
      </c>
      <c r="F103">
        <v>199</v>
      </c>
      <c r="G103">
        <v>0</v>
      </c>
      <c r="H103" t="s">
        <v>47</v>
      </c>
      <c r="I103" t="s">
        <v>3988</v>
      </c>
      <c r="J103" t="s">
        <v>3989</v>
      </c>
      <c r="K103" t="s">
        <v>2062</v>
      </c>
      <c r="L103" t="s">
        <v>3990</v>
      </c>
      <c r="M103" t="s">
        <v>3991</v>
      </c>
      <c r="N103" t="s">
        <v>711</v>
      </c>
      <c r="O103" t="s">
        <v>634</v>
      </c>
      <c r="P103" t="s">
        <v>635</v>
      </c>
      <c r="Q103" t="s">
        <v>636</v>
      </c>
      <c r="R103" t="s">
        <v>24</v>
      </c>
      <c r="S103" t="s">
        <v>3992</v>
      </c>
      <c r="T103" t="s">
        <v>3991</v>
      </c>
    </row>
    <row r="104" spans="1:20" x14ac:dyDescent="0.25">
      <c r="A104" t="s">
        <v>150</v>
      </c>
      <c r="B104" t="s">
        <v>151</v>
      </c>
      <c r="C104">
        <v>65</v>
      </c>
      <c r="D104">
        <v>1</v>
      </c>
      <c r="E104" t="s">
        <v>3993</v>
      </c>
      <c r="F104">
        <v>199</v>
      </c>
      <c r="G104">
        <v>0</v>
      </c>
      <c r="H104" t="s">
        <v>47</v>
      </c>
      <c r="I104" t="s">
        <v>3994</v>
      </c>
      <c r="J104" t="s">
        <v>3995</v>
      </c>
      <c r="K104" t="s">
        <v>1923</v>
      </c>
      <c r="L104" t="s">
        <v>3996</v>
      </c>
      <c r="M104" t="s">
        <v>3997</v>
      </c>
      <c r="N104" t="s">
        <v>711</v>
      </c>
      <c r="O104" t="s">
        <v>634</v>
      </c>
      <c r="P104" t="s">
        <v>635</v>
      </c>
      <c r="Q104" t="s">
        <v>636</v>
      </c>
      <c r="R104" t="s">
        <v>24</v>
      </c>
      <c r="S104" t="s">
        <v>3998</v>
      </c>
      <c r="T104" t="s">
        <v>3999</v>
      </c>
    </row>
    <row r="105" spans="1:20" x14ac:dyDescent="0.25">
      <c r="A105" t="s">
        <v>152</v>
      </c>
      <c r="B105" t="s">
        <v>153</v>
      </c>
      <c r="C105">
        <v>65</v>
      </c>
      <c r="D105">
        <v>1</v>
      </c>
      <c r="E105" t="s">
        <v>3993</v>
      </c>
      <c r="F105">
        <v>199</v>
      </c>
      <c r="G105">
        <v>0</v>
      </c>
      <c r="H105" t="s">
        <v>47</v>
      </c>
      <c r="I105" t="s">
        <v>3994</v>
      </c>
      <c r="J105" t="s">
        <v>3995</v>
      </c>
      <c r="K105" t="s">
        <v>1923</v>
      </c>
      <c r="L105" t="s">
        <v>3996</v>
      </c>
      <c r="M105" t="s">
        <v>3997</v>
      </c>
      <c r="N105" t="s">
        <v>711</v>
      </c>
      <c r="O105" t="s">
        <v>634</v>
      </c>
      <c r="P105" t="s">
        <v>635</v>
      </c>
      <c r="Q105" t="s">
        <v>636</v>
      </c>
      <c r="R105" t="s">
        <v>24</v>
      </c>
      <c r="S105" t="s">
        <v>3998</v>
      </c>
      <c r="T105" t="s">
        <v>3999</v>
      </c>
    </row>
    <row r="106" spans="1:20" x14ac:dyDescent="0.25">
      <c r="A106" t="s">
        <v>36</v>
      </c>
      <c r="B106" t="s">
        <v>37</v>
      </c>
      <c r="C106">
        <v>65</v>
      </c>
      <c r="D106">
        <v>1</v>
      </c>
      <c r="E106" t="s">
        <v>3993</v>
      </c>
      <c r="F106">
        <v>199</v>
      </c>
      <c r="G106">
        <v>0</v>
      </c>
      <c r="H106" t="s">
        <v>47</v>
      </c>
      <c r="I106" t="s">
        <v>3994</v>
      </c>
      <c r="J106" t="s">
        <v>3995</v>
      </c>
      <c r="K106" t="s">
        <v>1923</v>
      </c>
      <c r="L106" t="s">
        <v>3996</v>
      </c>
      <c r="M106" t="s">
        <v>3997</v>
      </c>
      <c r="N106" t="s">
        <v>711</v>
      </c>
      <c r="O106" t="s">
        <v>634</v>
      </c>
      <c r="P106" t="s">
        <v>635</v>
      </c>
      <c r="Q106" t="s">
        <v>636</v>
      </c>
      <c r="R106" t="s">
        <v>24</v>
      </c>
      <c r="S106" t="s">
        <v>3998</v>
      </c>
      <c r="T106" t="s">
        <v>3999</v>
      </c>
    </row>
    <row r="107" spans="1:20" x14ac:dyDescent="0.25">
      <c r="A107" t="s">
        <v>38</v>
      </c>
      <c r="B107" t="s">
        <v>39</v>
      </c>
      <c r="C107">
        <v>65</v>
      </c>
      <c r="D107">
        <v>1</v>
      </c>
      <c r="E107" t="s">
        <v>3993</v>
      </c>
      <c r="F107">
        <v>199</v>
      </c>
      <c r="G107">
        <v>0</v>
      </c>
      <c r="H107" t="s">
        <v>47</v>
      </c>
      <c r="I107" t="s">
        <v>3994</v>
      </c>
      <c r="J107" t="s">
        <v>3995</v>
      </c>
      <c r="K107" t="s">
        <v>1923</v>
      </c>
      <c r="L107" t="s">
        <v>3996</v>
      </c>
      <c r="M107" t="s">
        <v>3997</v>
      </c>
      <c r="N107" t="s">
        <v>711</v>
      </c>
      <c r="O107" t="s">
        <v>634</v>
      </c>
      <c r="P107" t="s">
        <v>635</v>
      </c>
      <c r="Q107" t="s">
        <v>636</v>
      </c>
      <c r="R107" t="s">
        <v>24</v>
      </c>
      <c r="S107" t="s">
        <v>3998</v>
      </c>
      <c r="T107" t="s">
        <v>3999</v>
      </c>
    </row>
    <row r="108" spans="1:20" x14ac:dyDescent="0.25">
      <c r="A108" t="s">
        <v>110</v>
      </c>
      <c r="B108" t="s">
        <v>146</v>
      </c>
      <c r="C108">
        <v>80</v>
      </c>
      <c r="D108">
        <v>1</v>
      </c>
      <c r="E108" t="s">
        <v>4000</v>
      </c>
      <c r="F108">
        <v>230</v>
      </c>
      <c r="G108">
        <v>0</v>
      </c>
      <c r="H108" t="s">
        <v>47</v>
      </c>
      <c r="I108" t="s">
        <v>4001</v>
      </c>
      <c r="J108" t="s">
        <v>4002</v>
      </c>
      <c r="K108" t="s">
        <v>1595</v>
      </c>
      <c r="L108" t="s">
        <v>4003</v>
      </c>
      <c r="M108" t="s">
        <v>4004</v>
      </c>
      <c r="N108" t="s">
        <v>711</v>
      </c>
      <c r="O108" t="s">
        <v>1298</v>
      </c>
      <c r="P108" t="s">
        <v>635</v>
      </c>
      <c r="Q108" t="s">
        <v>636</v>
      </c>
      <c r="R108" t="s">
        <v>24</v>
      </c>
      <c r="S108" t="s">
        <v>23</v>
      </c>
      <c r="T108" t="s">
        <v>4005</v>
      </c>
    </row>
    <row r="109" spans="1:20" x14ac:dyDescent="0.25">
      <c r="A109" t="s">
        <v>46</v>
      </c>
      <c r="B109" t="s">
        <v>56</v>
      </c>
      <c r="C109">
        <v>150</v>
      </c>
      <c r="D109">
        <v>1</v>
      </c>
      <c r="E109" t="s">
        <v>4000</v>
      </c>
      <c r="F109">
        <v>230</v>
      </c>
      <c r="G109">
        <v>0</v>
      </c>
      <c r="H109" t="s">
        <v>47</v>
      </c>
      <c r="I109" t="s">
        <v>4001</v>
      </c>
      <c r="J109" t="s">
        <v>4002</v>
      </c>
      <c r="K109" t="s">
        <v>1595</v>
      </c>
      <c r="L109" t="s">
        <v>4003</v>
      </c>
      <c r="M109" t="s">
        <v>4004</v>
      </c>
      <c r="N109" t="s">
        <v>711</v>
      </c>
      <c r="O109" t="s">
        <v>1298</v>
      </c>
      <c r="P109" t="s">
        <v>635</v>
      </c>
      <c r="Q109" t="s">
        <v>636</v>
      </c>
      <c r="R109" t="s">
        <v>24</v>
      </c>
      <c r="S109" t="s">
        <v>23</v>
      </c>
      <c r="T109" t="s">
        <v>4005</v>
      </c>
    </row>
    <row r="110" spans="1:20" x14ac:dyDescent="0.25">
      <c r="A110" t="s">
        <v>186</v>
      </c>
      <c r="B110" t="s">
        <v>187</v>
      </c>
      <c r="C110">
        <v>50</v>
      </c>
      <c r="D110">
        <v>1</v>
      </c>
      <c r="E110" t="s">
        <v>4006</v>
      </c>
      <c r="F110">
        <v>185</v>
      </c>
      <c r="G110">
        <v>0</v>
      </c>
      <c r="H110" t="s">
        <v>47</v>
      </c>
      <c r="I110" t="s">
        <v>4007</v>
      </c>
      <c r="J110" t="s">
        <v>4008</v>
      </c>
      <c r="K110" t="s">
        <v>692</v>
      </c>
      <c r="L110" t="s">
        <v>4009</v>
      </c>
      <c r="M110" t="s">
        <v>4010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4011</v>
      </c>
      <c r="T110" t="s">
        <v>4004</v>
      </c>
    </row>
    <row r="111" spans="1:20" x14ac:dyDescent="0.25">
      <c r="A111" t="s">
        <v>186</v>
      </c>
      <c r="B111" t="s">
        <v>187</v>
      </c>
      <c r="C111">
        <v>48.333333333333343</v>
      </c>
      <c r="D111">
        <v>3</v>
      </c>
      <c r="E111" t="s">
        <v>4006</v>
      </c>
      <c r="F111">
        <v>185</v>
      </c>
      <c r="G111">
        <v>0</v>
      </c>
      <c r="H111" t="s">
        <v>47</v>
      </c>
      <c r="I111" t="s">
        <v>4007</v>
      </c>
      <c r="J111" t="s">
        <v>4008</v>
      </c>
      <c r="K111" t="s">
        <v>692</v>
      </c>
      <c r="L111" t="s">
        <v>4009</v>
      </c>
      <c r="M111" t="s">
        <v>4010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4011</v>
      </c>
      <c r="T111" t="s">
        <v>4004</v>
      </c>
    </row>
    <row r="112" spans="1:20" x14ac:dyDescent="0.25">
      <c r="A112" t="s">
        <v>46</v>
      </c>
      <c r="B112" t="s">
        <v>56</v>
      </c>
      <c r="C112">
        <v>66.333333333333329</v>
      </c>
      <c r="D112">
        <v>3</v>
      </c>
      <c r="E112" t="s">
        <v>4012</v>
      </c>
      <c r="F112">
        <v>265</v>
      </c>
      <c r="G112">
        <v>35</v>
      </c>
      <c r="H112" t="s">
        <v>47</v>
      </c>
      <c r="I112" t="s">
        <v>4013</v>
      </c>
      <c r="J112" t="s">
        <v>4014</v>
      </c>
      <c r="K112" t="s">
        <v>374</v>
      </c>
      <c r="L112" t="s">
        <v>654</v>
      </c>
      <c r="M112" t="s">
        <v>4015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4016</v>
      </c>
      <c r="T112" t="s">
        <v>4015</v>
      </c>
    </row>
    <row r="113" spans="1:20" x14ac:dyDescent="0.25">
      <c r="A113" t="s">
        <v>689</v>
      </c>
      <c r="B113" t="s">
        <v>690</v>
      </c>
      <c r="C113">
        <v>25</v>
      </c>
      <c r="D113">
        <v>4</v>
      </c>
      <c r="E113" t="s">
        <v>4017</v>
      </c>
      <c r="F113">
        <v>147</v>
      </c>
      <c r="G113">
        <v>45</v>
      </c>
      <c r="H113" t="s">
        <v>631</v>
      </c>
      <c r="I113" t="s">
        <v>4018</v>
      </c>
      <c r="J113" t="s">
        <v>357</v>
      </c>
      <c r="K113" t="s">
        <v>23</v>
      </c>
      <c r="L113" t="s">
        <v>24</v>
      </c>
      <c r="M113" t="s">
        <v>4019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4020</v>
      </c>
      <c r="T113" t="s">
        <v>4019</v>
      </c>
    </row>
    <row r="114" spans="1:20" x14ac:dyDescent="0.25">
      <c r="A114" t="s">
        <v>115</v>
      </c>
      <c r="B114" t="s">
        <v>116</v>
      </c>
      <c r="C114">
        <v>35</v>
      </c>
      <c r="D114">
        <v>8</v>
      </c>
      <c r="E114" t="s">
        <v>4021</v>
      </c>
      <c r="F114">
        <v>357</v>
      </c>
      <c r="G114">
        <v>29</v>
      </c>
      <c r="H114" t="s">
        <v>47</v>
      </c>
      <c r="I114" t="s">
        <v>1798</v>
      </c>
      <c r="J114" t="s">
        <v>1799</v>
      </c>
      <c r="K114" t="s">
        <v>1800</v>
      </c>
      <c r="L114" t="s">
        <v>1801</v>
      </c>
      <c r="M114" t="s">
        <v>3997</v>
      </c>
      <c r="N114" t="s">
        <v>23</v>
      </c>
      <c r="O114" t="s">
        <v>63</v>
      </c>
      <c r="P114" t="s">
        <v>54</v>
      </c>
      <c r="Q114" t="s">
        <v>55</v>
      </c>
      <c r="R114" t="s">
        <v>24</v>
      </c>
      <c r="S114" t="s">
        <v>4022</v>
      </c>
      <c r="T114" t="s">
        <v>4023</v>
      </c>
    </row>
    <row r="115" spans="1:20" x14ac:dyDescent="0.25">
      <c r="A115" t="s">
        <v>30</v>
      </c>
      <c r="B115" t="s">
        <v>31</v>
      </c>
      <c r="C115">
        <v>60</v>
      </c>
      <c r="D115">
        <v>3</v>
      </c>
      <c r="E115" t="s">
        <v>4024</v>
      </c>
      <c r="F115">
        <v>134</v>
      </c>
      <c r="G115">
        <v>29</v>
      </c>
      <c r="H115" t="s">
        <v>22</v>
      </c>
      <c r="I115" t="s">
        <v>4025</v>
      </c>
      <c r="J115" t="s">
        <v>331</v>
      </c>
      <c r="K115" t="s">
        <v>23</v>
      </c>
      <c r="L115" t="s">
        <v>24</v>
      </c>
      <c r="M115" t="s">
        <v>4023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4026</v>
      </c>
      <c r="T115" t="s">
        <v>4023</v>
      </c>
    </row>
    <row r="116" spans="1:20" x14ac:dyDescent="0.25">
      <c r="A116" t="s">
        <v>150</v>
      </c>
      <c r="B116" t="s">
        <v>151</v>
      </c>
      <c r="C116">
        <v>65</v>
      </c>
      <c r="D116">
        <v>1</v>
      </c>
      <c r="E116" t="s">
        <v>4027</v>
      </c>
      <c r="F116">
        <v>199</v>
      </c>
      <c r="G116">
        <v>0</v>
      </c>
      <c r="H116" t="s">
        <v>47</v>
      </c>
      <c r="I116" t="s">
        <v>4028</v>
      </c>
      <c r="J116" t="s">
        <v>4029</v>
      </c>
      <c r="K116" t="s">
        <v>699</v>
      </c>
      <c r="L116" t="s">
        <v>4030</v>
      </c>
      <c r="M116" t="s">
        <v>4031</v>
      </c>
      <c r="N116" t="s">
        <v>711</v>
      </c>
      <c r="O116" t="s">
        <v>634</v>
      </c>
      <c r="P116" t="s">
        <v>635</v>
      </c>
      <c r="Q116" t="s">
        <v>636</v>
      </c>
      <c r="R116" t="s">
        <v>24</v>
      </c>
      <c r="S116" t="s">
        <v>4032</v>
      </c>
      <c r="T116" t="s">
        <v>4031</v>
      </c>
    </row>
    <row r="117" spans="1:20" x14ac:dyDescent="0.25">
      <c r="A117" t="s">
        <v>152</v>
      </c>
      <c r="B117" t="s">
        <v>153</v>
      </c>
      <c r="C117">
        <v>65</v>
      </c>
      <c r="D117">
        <v>1</v>
      </c>
      <c r="E117" t="s">
        <v>4027</v>
      </c>
      <c r="F117">
        <v>199</v>
      </c>
      <c r="G117">
        <v>0</v>
      </c>
      <c r="H117" t="s">
        <v>47</v>
      </c>
      <c r="I117" t="s">
        <v>4028</v>
      </c>
      <c r="J117" t="s">
        <v>4029</v>
      </c>
      <c r="K117" t="s">
        <v>699</v>
      </c>
      <c r="L117" t="s">
        <v>4030</v>
      </c>
      <c r="M117" t="s">
        <v>4031</v>
      </c>
      <c r="N117" t="s">
        <v>711</v>
      </c>
      <c r="O117" t="s">
        <v>634</v>
      </c>
      <c r="P117" t="s">
        <v>635</v>
      </c>
      <c r="Q117" t="s">
        <v>636</v>
      </c>
      <c r="R117" t="s">
        <v>24</v>
      </c>
      <c r="S117" t="s">
        <v>4032</v>
      </c>
      <c r="T117" t="s">
        <v>4031</v>
      </c>
    </row>
    <row r="118" spans="1:20" x14ac:dyDescent="0.25">
      <c r="A118" t="s">
        <v>36</v>
      </c>
      <c r="B118" t="s">
        <v>37</v>
      </c>
      <c r="C118">
        <v>65</v>
      </c>
      <c r="D118">
        <v>1</v>
      </c>
      <c r="E118" t="s">
        <v>4027</v>
      </c>
      <c r="F118">
        <v>199</v>
      </c>
      <c r="G118">
        <v>0</v>
      </c>
      <c r="H118" t="s">
        <v>47</v>
      </c>
      <c r="I118" t="s">
        <v>4028</v>
      </c>
      <c r="J118" t="s">
        <v>4029</v>
      </c>
      <c r="K118" t="s">
        <v>699</v>
      </c>
      <c r="L118" t="s">
        <v>4030</v>
      </c>
      <c r="M118" t="s">
        <v>4031</v>
      </c>
      <c r="N118" t="s">
        <v>711</v>
      </c>
      <c r="O118" t="s">
        <v>634</v>
      </c>
      <c r="P118" t="s">
        <v>635</v>
      </c>
      <c r="Q118" t="s">
        <v>636</v>
      </c>
      <c r="R118" t="s">
        <v>24</v>
      </c>
      <c r="S118" t="s">
        <v>4032</v>
      </c>
      <c r="T118" t="s">
        <v>4031</v>
      </c>
    </row>
    <row r="119" spans="1:20" x14ac:dyDescent="0.25">
      <c r="A119" t="s">
        <v>38</v>
      </c>
      <c r="B119" t="s">
        <v>39</v>
      </c>
      <c r="C119">
        <v>65</v>
      </c>
      <c r="D119">
        <v>1</v>
      </c>
      <c r="E119" t="s">
        <v>4027</v>
      </c>
      <c r="F119">
        <v>199</v>
      </c>
      <c r="G119">
        <v>0</v>
      </c>
      <c r="H119" t="s">
        <v>47</v>
      </c>
      <c r="I119" t="s">
        <v>4028</v>
      </c>
      <c r="J119" t="s">
        <v>4029</v>
      </c>
      <c r="K119" t="s">
        <v>699</v>
      </c>
      <c r="L119" t="s">
        <v>4030</v>
      </c>
      <c r="M119" t="s">
        <v>4031</v>
      </c>
      <c r="N119" t="s">
        <v>711</v>
      </c>
      <c r="O119" t="s">
        <v>634</v>
      </c>
      <c r="P119" t="s">
        <v>635</v>
      </c>
      <c r="Q119" t="s">
        <v>636</v>
      </c>
      <c r="R119" t="s">
        <v>24</v>
      </c>
      <c r="S119" t="s">
        <v>4032</v>
      </c>
      <c r="T119" t="s">
        <v>4031</v>
      </c>
    </row>
    <row r="120" spans="1:20" x14ac:dyDescent="0.25">
      <c r="A120" t="s">
        <v>110</v>
      </c>
      <c r="B120" t="s">
        <v>146</v>
      </c>
      <c r="C120">
        <v>100</v>
      </c>
      <c r="D120">
        <v>1</v>
      </c>
      <c r="E120" t="s">
        <v>4033</v>
      </c>
      <c r="F120">
        <v>250</v>
      </c>
      <c r="G120">
        <v>0</v>
      </c>
      <c r="H120" t="s">
        <v>47</v>
      </c>
      <c r="I120" t="s">
        <v>4034</v>
      </c>
      <c r="J120" t="s">
        <v>4035</v>
      </c>
      <c r="K120" t="s">
        <v>1109</v>
      </c>
      <c r="L120" t="s">
        <v>4036</v>
      </c>
      <c r="M120" t="s">
        <v>4037</v>
      </c>
      <c r="N120" t="s">
        <v>711</v>
      </c>
      <c r="O120" t="s">
        <v>1298</v>
      </c>
      <c r="P120" t="s">
        <v>635</v>
      </c>
      <c r="Q120" t="s">
        <v>636</v>
      </c>
      <c r="R120" t="s">
        <v>24</v>
      </c>
      <c r="S120" t="s">
        <v>4038</v>
      </c>
      <c r="T120" t="s">
        <v>4039</v>
      </c>
    </row>
    <row r="121" spans="1:20" x14ac:dyDescent="0.25">
      <c r="A121" t="s">
        <v>46</v>
      </c>
      <c r="B121" t="s">
        <v>56</v>
      </c>
      <c r="C121">
        <v>100</v>
      </c>
      <c r="D121">
        <v>1</v>
      </c>
      <c r="E121" t="s">
        <v>4033</v>
      </c>
      <c r="F121">
        <v>250</v>
      </c>
      <c r="G121">
        <v>0</v>
      </c>
      <c r="H121" t="s">
        <v>47</v>
      </c>
      <c r="I121" t="s">
        <v>4034</v>
      </c>
      <c r="J121" t="s">
        <v>4035</v>
      </c>
      <c r="K121" t="s">
        <v>1109</v>
      </c>
      <c r="L121" t="s">
        <v>4036</v>
      </c>
      <c r="M121" t="s">
        <v>4037</v>
      </c>
      <c r="N121" t="s">
        <v>711</v>
      </c>
      <c r="O121" t="s">
        <v>1298</v>
      </c>
      <c r="P121" t="s">
        <v>635</v>
      </c>
      <c r="Q121" t="s">
        <v>636</v>
      </c>
      <c r="R121" t="s">
        <v>24</v>
      </c>
      <c r="S121" t="s">
        <v>4038</v>
      </c>
      <c r="T121" t="s">
        <v>4039</v>
      </c>
    </row>
    <row r="122" spans="1:20" x14ac:dyDescent="0.25">
      <c r="A122" t="s">
        <v>139</v>
      </c>
      <c r="B122" t="s">
        <v>112</v>
      </c>
      <c r="C122">
        <v>100</v>
      </c>
      <c r="D122">
        <v>1</v>
      </c>
      <c r="E122" t="s">
        <v>4033</v>
      </c>
      <c r="F122">
        <v>250</v>
      </c>
      <c r="G122">
        <v>0</v>
      </c>
      <c r="H122" t="s">
        <v>47</v>
      </c>
      <c r="I122" t="s">
        <v>4034</v>
      </c>
      <c r="J122" t="s">
        <v>4035</v>
      </c>
      <c r="K122" t="s">
        <v>1109</v>
      </c>
      <c r="L122" t="s">
        <v>4036</v>
      </c>
      <c r="M122" t="s">
        <v>4037</v>
      </c>
      <c r="N122" t="s">
        <v>711</v>
      </c>
      <c r="O122" t="s">
        <v>1298</v>
      </c>
      <c r="P122" t="s">
        <v>635</v>
      </c>
      <c r="Q122" t="s">
        <v>636</v>
      </c>
      <c r="R122" t="s">
        <v>24</v>
      </c>
      <c r="S122" t="s">
        <v>4038</v>
      </c>
      <c r="T122" t="s">
        <v>4039</v>
      </c>
    </row>
    <row r="123" spans="1:20" x14ac:dyDescent="0.25">
      <c r="A123" t="s">
        <v>110</v>
      </c>
      <c r="B123" t="s">
        <v>146</v>
      </c>
      <c r="C123">
        <v>100</v>
      </c>
      <c r="D123">
        <v>1</v>
      </c>
      <c r="E123" t="s">
        <v>4040</v>
      </c>
      <c r="F123">
        <v>250</v>
      </c>
      <c r="G123">
        <v>0</v>
      </c>
      <c r="H123" t="s">
        <v>47</v>
      </c>
      <c r="I123" t="s">
        <v>2566</v>
      </c>
      <c r="J123" t="s">
        <v>4041</v>
      </c>
      <c r="K123" t="s">
        <v>2568</v>
      </c>
      <c r="L123" t="s">
        <v>2569</v>
      </c>
      <c r="M123" t="s">
        <v>4042</v>
      </c>
      <c r="N123" t="s">
        <v>711</v>
      </c>
      <c r="O123" t="s">
        <v>1298</v>
      </c>
      <c r="P123" t="s">
        <v>635</v>
      </c>
      <c r="Q123" t="s">
        <v>636</v>
      </c>
      <c r="R123" t="s">
        <v>24</v>
      </c>
      <c r="S123" t="s">
        <v>4043</v>
      </c>
      <c r="T123" t="s">
        <v>4044</v>
      </c>
    </row>
    <row r="124" spans="1:20" x14ac:dyDescent="0.25">
      <c r="A124" t="s">
        <v>46</v>
      </c>
      <c r="B124" t="s">
        <v>56</v>
      </c>
      <c r="C124">
        <v>100</v>
      </c>
      <c r="D124">
        <v>1</v>
      </c>
      <c r="E124" t="s">
        <v>4040</v>
      </c>
      <c r="F124">
        <v>250</v>
      </c>
      <c r="G124">
        <v>0</v>
      </c>
      <c r="H124" t="s">
        <v>47</v>
      </c>
      <c r="I124" t="s">
        <v>2566</v>
      </c>
      <c r="J124" t="s">
        <v>4041</v>
      </c>
      <c r="K124" t="s">
        <v>2568</v>
      </c>
      <c r="L124" t="s">
        <v>2569</v>
      </c>
      <c r="M124" t="s">
        <v>4042</v>
      </c>
      <c r="N124" t="s">
        <v>711</v>
      </c>
      <c r="O124" t="s">
        <v>1298</v>
      </c>
      <c r="P124" t="s">
        <v>635</v>
      </c>
      <c r="Q124" t="s">
        <v>636</v>
      </c>
      <c r="R124" t="s">
        <v>24</v>
      </c>
      <c r="S124" t="s">
        <v>4043</v>
      </c>
      <c r="T124" t="s">
        <v>4044</v>
      </c>
    </row>
    <row r="125" spans="1:20" x14ac:dyDescent="0.25">
      <c r="A125" t="s">
        <v>139</v>
      </c>
      <c r="B125" t="s">
        <v>112</v>
      </c>
      <c r="C125">
        <v>100</v>
      </c>
      <c r="D125">
        <v>1</v>
      </c>
      <c r="E125" t="s">
        <v>4040</v>
      </c>
      <c r="F125">
        <v>250</v>
      </c>
      <c r="G125">
        <v>0</v>
      </c>
      <c r="H125" t="s">
        <v>47</v>
      </c>
      <c r="I125" t="s">
        <v>2566</v>
      </c>
      <c r="J125" t="s">
        <v>4041</v>
      </c>
      <c r="K125" t="s">
        <v>2568</v>
      </c>
      <c r="L125" t="s">
        <v>2569</v>
      </c>
      <c r="M125" t="s">
        <v>4042</v>
      </c>
      <c r="N125" t="s">
        <v>711</v>
      </c>
      <c r="O125" t="s">
        <v>1298</v>
      </c>
      <c r="P125" t="s">
        <v>635</v>
      </c>
      <c r="Q125" t="s">
        <v>636</v>
      </c>
      <c r="R125" t="s">
        <v>24</v>
      </c>
      <c r="S125" t="s">
        <v>4043</v>
      </c>
      <c r="T125" t="s">
        <v>4044</v>
      </c>
    </row>
    <row r="126" spans="1:20" x14ac:dyDescent="0.25">
      <c r="A126" t="s">
        <v>46</v>
      </c>
      <c r="B126" t="s">
        <v>56</v>
      </c>
      <c r="C126">
        <v>66.333333333333329</v>
      </c>
      <c r="D126">
        <v>3</v>
      </c>
      <c r="E126" t="s">
        <v>4045</v>
      </c>
      <c r="F126">
        <v>295</v>
      </c>
      <c r="G126">
        <v>45</v>
      </c>
      <c r="H126" t="s">
        <v>22</v>
      </c>
      <c r="I126" t="s">
        <v>2937</v>
      </c>
      <c r="J126" t="s">
        <v>4046</v>
      </c>
      <c r="K126" t="s">
        <v>2062</v>
      </c>
      <c r="L126" t="s">
        <v>4047</v>
      </c>
      <c r="M126" t="s">
        <v>4048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4049</v>
      </c>
      <c r="T126" t="s">
        <v>4050</v>
      </c>
    </row>
    <row r="127" spans="1:20" x14ac:dyDescent="0.25">
      <c r="A127" t="s">
        <v>46</v>
      </c>
      <c r="B127" t="s">
        <v>56</v>
      </c>
      <c r="C127">
        <v>66.333333333333329</v>
      </c>
      <c r="D127">
        <v>3</v>
      </c>
      <c r="E127" t="s">
        <v>4051</v>
      </c>
      <c r="F127">
        <v>220</v>
      </c>
      <c r="G127">
        <v>0</v>
      </c>
      <c r="H127" t="s">
        <v>631</v>
      </c>
      <c r="I127" t="s">
        <v>714</v>
      </c>
      <c r="J127" t="s">
        <v>316</v>
      </c>
      <c r="K127" t="s">
        <v>23</v>
      </c>
      <c r="L127" t="s">
        <v>24</v>
      </c>
      <c r="M127" t="s">
        <v>4052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4053</v>
      </c>
      <c r="T127" t="s">
        <v>4052</v>
      </c>
    </row>
    <row r="128" spans="1:20" x14ac:dyDescent="0.25">
      <c r="A128" t="s">
        <v>150</v>
      </c>
      <c r="B128" t="s">
        <v>151</v>
      </c>
      <c r="C128">
        <v>65</v>
      </c>
      <c r="D128">
        <v>2</v>
      </c>
      <c r="E128" t="s">
        <v>4054</v>
      </c>
      <c r="F128">
        <v>398</v>
      </c>
      <c r="G128">
        <v>0</v>
      </c>
      <c r="H128" t="s">
        <v>47</v>
      </c>
      <c r="I128" t="s">
        <v>4055</v>
      </c>
      <c r="J128" t="s">
        <v>4056</v>
      </c>
      <c r="K128" t="s">
        <v>1115</v>
      </c>
      <c r="L128" t="s">
        <v>4057</v>
      </c>
      <c r="M128" t="s">
        <v>4058</v>
      </c>
      <c r="N128" t="s">
        <v>711</v>
      </c>
      <c r="O128" t="s">
        <v>1298</v>
      </c>
      <c r="P128" t="s">
        <v>635</v>
      </c>
      <c r="Q128" t="s">
        <v>636</v>
      </c>
      <c r="R128" t="s">
        <v>24</v>
      </c>
      <c r="S128" t="s">
        <v>4059</v>
      </c>
      <c r="T128" t="s">
        <v>4060</v>
      </c>
    </row>
    <row r="129" spans="1:20" x14ac:dyDescent="0.25">
      <c r="A129" t="s">
        <v>152</v>
      </c>
      <c r="B129" t="s">
        <v>153</v>
      </c>
      <c r="C129">
        <v>65</v>
      </c>
      <c r="D129">
        <v>2</v>
      </c>
      <c r="E129" t="s">
        <v>4054</v>
      </c>
      <c r="F129">
        <v>398</v>
      </c>
      <c r="G129">
        <v>0</v>
      </c>
      <c r="H129" t="s">
        <v>47</v>
      </c>
      <c r="I129" t="s">
        <v>4055</v>
      </c>
      <c r="J129" t="s">
        <v>4056</v>
      </c>
      <c r="K129" t="s">
        <v>1115</v>
      </c>
      <c r="L129" t="s">
        <v>4057</v>
      </c>
      <c r="M129" t="s">
        <v>4058</v>
      </c>
      <c r="N129" t="s">
        <v>711</v>
      </c>
      <c r="O129" t="s">
        <v>1298</v>
      </c>
      <c r="P129" t="s">
        <v>635</v>
      </c>
      <c r="Q129" t="s">
        <v>636</v>
      </c>
      <c r="R129" t="s">
        <v>24</v>
      </c>
      <c r="S129" t="s">
        <v>4059</v>
      </c>
      <c r="T129" t="s">
        <v>4060</v>
      </c>
    </row>
    <row r="130" spans="1:20" x14ac:dyDescent="0.25">
      <c r="A130" t="s">
        <v>36</v>
      </c>
      <c r="B130" t="s">
        <v>37</v>
      </c>
      <c r="C130">
        <v>65</v>
      </c>
      <c r="D130">
        <v>2</v>
      </c>
      <c r="E130" t="s">
        <v>4054</v>
      </c>
      <c r="F130">
        <v>398</v>
      </c>
      <c r="G130">
        <v>0</v>
      </c>
      <c r="H130" t="s">
        <v>47</v>
      </c>
      <c r="I130" t="s">
        <v>4055</v>
      </c>
      <c r="J130" t="s">
        <v>4056</v>
      </c>
      <c r="K130" t="s">
        <v>1115</v>
      </c>
      <c r="L130" t="s">
        <v>4057</v>
      </c>
      <c r="M130" t="s">
        <v>4058</v>
      </c>
      <c r="N130" t="s">
        <v>711</v>
      </c>
      <c r="O130" t="s">
        <v>1298</v>
      </c>
      <c r="P130" t="s">
        <v>635</v>
      </c>
      <c r="Q130" t="s">
        <v>636</v>
      </c>
      <c r="R130" t="s">
        <v>24</v>
      </c>
      <c r="S130" t="s">
        <v>4059</v>
      </c>
      <c r="T130" t="s">
        <v>4060</v>
      </c>
    </row>
    <row r="131" spans="1:20" x14ac:dyDescent="0.25">
      <c r="A131" t="s">
        <v>38</v>
      </c>
      <c r="B131" t="s">
        <v>39</v>
      </c>
      <c r="C131">
        <v>65</v>
      </c>
      <c r="D131">
        <v>2</v>
      </c>
      <c r="E131" t="s">
        <v>4054</v>
      </c>
      <c r="F131">
        <v>398</v>
      </c>
      <c r="G131">
        <v>0</v>
      </c>
      <c r="H131" t="s">
        <v>47</v>
      </c>
      <c r="I131" t="s">
        <v>4055</v>
      </c>
      <c r="J131" t="s">
        <v>4056</v>
      </c>
      <c r="K131" t="s">
        <v>1115</v>
      </c>
      <c r="L131" t="s">
        <v>4057</v>
      </c>
      <c r="M131" t="s">
        <v>4058</v>
      </c>
      <c r="N131" t="s">
        <v>711</v>
      </c>
      <c r="O131" t="s">
        <v>1298</v>
      </c>
      <c r="P131" t="s">
        <v>635</v>
      </c>
      <c r="Q131" t="s">
        <v>636</v>
      </c>
      <c r="R131" t="s">
        <v>24</v>
      </c>
      <c r="S131" t="s">
        <v>4059</v>
      </c>
      <c r="T131" t="s">
        <v>4060</v>
      </c>
    </row>
    <row r="132" spans="1:20" x14ac:dyDescent="0.25">
      <c r="A132" t="s">
        <v>150</v>
      </c>
      <c r="B132" t="s">
        <v>151</v>
      </c>
      <c r="C132">
        <v>65</v>
      </c>
      <c r="D132">
        <v>4</v>
      </c>
      <c r="E132" t="s">
        <v>4061</v>
      </c>
      <c r="F132">
        <v>199</v>
      </c>
      <c r="G132">
        <v>0</v>
      </c>
      <c r="H132" t="s">
        <v>47</v>
      </c>
      <c r="I132" t="s">
        <v>1893</v>
      </c>
      <c r="J132" t="s">
        <v>4062</v>
      </c>
      <c r="K132" t="s">
        <v>669</v>
      </c>
      <c r="L132" t="s">
        <v>1895</v>
      </c>
      <c r="M132" t="s">
        <v>4063</v>
      </c>
      <c r="N132" t="s">
        <v>711</v>
      </c>
      <c r="O132" t="s">
        <v>634</v>
      </c>
      <c r="P132" t="s">
        <v>635</v>
      </c>
      <c r="Q132" t="s">
        <v>636</v>
      </c>
      <c r="R132" t="s">
        <v>24</v>
      </c>
      <c r="S132" t="s">
        <v>4064</v>
      </c>
      <c r="T132" t="s">
        <v>4037</v>
      </c>
    </row>
    <row r="133" spans="1:20" x14ac:dyDescent="0.25">
      <c r="A133" t="s">
        <v>142</v>
      </c>
      <c r="B133" t="s">
        <v>1089</v>
      </c>
      <c r="C133">
        <v>15</v>
      </c>
      <c r="D133">
        <v>4</v>
      </c>
      <c r="E133" t="s">
        <v>4065</v>
      </c>
      <c r="F133">
        <v>164</v>
      </c>
      <c r="G133">
        <v>104</v>
      </c>
      <c r="H133" t="s">
        <v>648</v>
      </c>
      <c r="I133" t="s">
        <v>4066</v>
      </c>
      <c r="J133" t="s">
        <v>4067</v>
      </c>
      <c r="K133" t="s">
        <v>4068</v>
      </c>
      <c r="L133" t="s">
        <v>4069</v>
      </c>
      <c r="M133" t="s">
        <v>4070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4071</v>
      </c>
      <c r="T133" t="s">
        <v>4070</v>
      </c>
    </row>
    <row r="134" spans="1:20" x14ac:dyDescent="0.25">
      <c r="A134" t="s">
        <v>186</v>
      </c>
      <c r="B134" t="s">
        <v>187</v>
      </c>
      <c r="C134">
        <v>37.5</v>
      </c>
      <c r="D134">
        <v>4</v>
      </c>
      <c r="E134" t="s">
        <v>4072</v>
      </c>
      <c r="F134">
        <v>159</v>
      </c>
      <c r="G134">
        <v>0</v>
      </c>
      <c r="H134" t="s">
        <v>631</v>
      </c>
      <c r="I134" t="s">
        <v>4073</v>
      </c>
      <c r="J134" t="s">
        <v>4074</v>
      </c>
      <c r="K134" t="s">
        <v>23</v>
      </c>
      <c r="L134" t="s">
        <v>24</v>
      </c>
      <c r="M134" t="s">
        <v>4075</v>
      </c>
      <c r="N134" t="s">
        <v>23</v>
      </c>
      <c r="O134" t="s">
        <v>32</v>
      </c>
      <c r="P134" t="s">
        <v>26</v>
      </c>
      <c r="Q134" t="s">
        <v>33</v>
      </c>
      <c r="R134" t="s">
        <v>24</v>
      </c>
      <c r="S134" t="s">
        <v>4076</v>
      </c>
      <c r="T134" t="s">
        <v>4077</v>
      </c>
    </row>
    <row r="135" spans="1:20" x14ac:dyDescent="0.25">
      <c r="A135" t="s">
        <v>115</v>
      </c>
      <c r="B135" t="s">
        <v>116</v>
      </c>
      <c r="C135">
        <v>45</v>
      </c>
      <c r="D135">
        <v>4</v>
      </c>
      <c r="E135" t="s">
        <v>4078</v>
      </c>
      <c r="F135">
        <v>164</v>
      </c>
      <c r="G135">
        <v>0</v>
      </c>
      <c r="H135" t="s">
        <v>631</v>
      </c>
      <c r="I135" t="s">
        <v>4079</v>
      </c>
      <c r="J135" t="s">
        <v>317</v>
      </c>
      <c r="K135" t="s">
        <v>23</v>
      </c>
      <c r="L135" t="s">
        <v>24</v>
      </c>
      <c r="M135" t="s">
        <v>4080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4081</v>
      </c>
      <c r="T135" t="s">
        <v>4080</v>
      </c>
    </row>
    <row r="136" spans="1:20" x14ac:dyDescent="0.25">
      <c r="A136" t="s">
        <v>30</v>
      </c>
      <c r="B136" t="s">
        <v>31</v>
      </c>
      <c r="C136">
        <v>41.5</v>
      </c>
      <c r="D136">
        <v>2</v>
      </c>
      <c r="E136" t="s">
        <v>4082</v>
      </c>
      <c r="F136">
        <v>90</v>
      </c>
      <c r="G136">
        <v>7</v>
      </c>
      <c r="H136" t="s">
        <v>47</v>
      </c>
      <c r="I136" t="s">
        <v>1638</v>
      </c>
      <c r="J136" t="s">
        <v>4083</v>
      </c>
      <c r="K136" t="s">
        <v>989</v>
      </c>
      <c r="L136" t="s">
        <v>1224</v>
      </c>
      <c r="M136" t="s">
        <v>4084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4085</v>
      </c>
      <c r="T136" t="s">
        <v>4086</v>
      </c>
    </row>
    <row r="137" spans="1:20" x14ac:dyDescent="0.25">
      <c r="A137" t="s">
        <v>186</v>
      </c>
      <c r="B137" t="s">
        <v>187</v>
      </c>
      <c r="C137">
        <v>52</v>
      </c>
      <c r="D137">
        <v>1</v>
      </c>
      <c r="E137" t="s">
        <v>4087</v>
      </c>
      <c r="F137">
        <v>220</v>
      </c>
      <c r="G137">
        <v>0</v>
      </c>
      <c r="H137" t="s">
        <v>22</v>
      </c>
      <c r="I137" t="s">
        <v>4088</v>
      </c>
      <c r="J137" t="s">
        <v>4089</v>
      </c>
      <c r="K137" t="s">
        <v>23</v>
      </c>
      <c r="L137" t="s">
        <v>24</v>
      </c>
      <c r="M137" t="s">
        <v>4090</v>
      </c>
      <c r="N137" t="s">
        <v>23</v>
      </c>
      <c r="O137" t="s">
        <v>58</v>
      </c>
      <c r="P137" t="s">
        <v>26</v>
      </c>
      <c r="Q137" t="s">
        <v>33</v>
      </c>
      <c r="R137" t="s">
        <v>24</v>
      </c>
      <c r="S137" t="s">
        <v>4091</v>
      </c>
      <c r="T137" t="s">
        <v>4092</v>
      </c>
    </row>
    <row r="138" spans="1:20" x14ac:dyDescent="0.25">
      <c r="A138" t="s">
        <v>139</v>
      </c>
      <c r="B138" t="s">
        <v>715</v>
      </c>
      <c r="C138">
        <v>98</v>
      </c>
      <c r="D138">
        <v>1</v>
      </c>
      <c r="E138" t="s">
        <v>4087</v>
      </c>
      <c r="F138">
        <v>220</v>
      </c>
      <c r="G138">
        <v>0</v>
      </c>
      <c r="H138" t="s">
        <v>22</v>
      </c>
      <c r="I138" t="s">
        <v>4088</v>
      </c>
      <c r="J138" t="s">
        <v>4089</v>
      </c>
      <c r="K138" t="s">
        <v>23</v>
      </c>
      <c r="L138" t="s">
        <v>24</v>
      </c>
      <c r="M138" t="s">
        <v>4090</v>
      </c>
      <c r="N138" t="s">
        <v>23</v>
      </c>
      <c r="O138" t="s">
        <v>58</v>
      </c>
      <c r="P138" t="s">
        <v>26</v>
      </c>
      <c r="Q138" t="s">
        <v>33</v>
      </c>
      <c r="R138" t="s">
        <v>24</v>
      </c>
      <c r="S138" t="s">
        <v>4091</v>
      </c>
      <c r="T138" t="s">
        <v>4092</v>
      </c>
    </row>
    <row r="139" spans="1:20" x14ac:dyDescent="0.25">
      <c r="A139" t="s">
        <v>110</v>
      </c>
      <c r="B139" t="s">
        <v>691</v>
      </c>
      <c r="C139">
        <v>120</v>
      </c>
      <c r="D139">
        <v>1</v>
      </c>
      <c r="E139" t="s">
        <v>4087</v>
      </c>
      <c r="F139">
        <v>220</v>
      </c>
      <c r="G139">
        <v>0</v>
      </c>
      <c r="H139" t="s">
        <v>22</v>
      </c>
      <c r="I139" t="s">
        <v>4088</v>
      </c>
      <c r="J139" t="s">
        <v>4089</v>
      </c>
      <c r="K139" t="s">
        <v>23</v>
      </c>
      <c r="L139" t="s">
        <v>24</v>
      </c>
      <c r="M139" t="s">
        <v>4090</v>
      </c>
      <c r="N139" t="s">
        <v>23</v>
      </c>
      <c r="O139" t="s">
        <v>58</v>
      </c>
      <c r="P139" t="s">
        <v>26</v>
      </c>
      <c r="Q139" t="s">
        <v>33</v>
      </c>
      <c r="R139" t="s">
        <v>24</v>
      </c>
      <c r="S139" t="s">
        <v>4091</v>
      </c>
      <c r="T139" t="s">
        <v>4092</v>
      </c>
    </row>
    <row r="140" spans="1:20" x14ac:dyDescent="0.25">
      <c r="A140" t="s">
        <v>110</v>
      </c>
      <c r="B140" t="s">
        <v>640</v>
      </c>
      <c r="C140">
        <v>66.333333333333329</v>
      </c>
      <c r="D140">
        <v>3</v>
      </c>
      <c r="E140" t="s">
        <v>4093</v>
      </c>
      <c r="F140">
        <v>250</v>
      </c>
      <c r="G140">
        <v>0</v>
      </c>
      <c r="H140" t="s">
        <v>22</v>
      </c>
      <c r="I140" t="s">
        <v>4094</v>
      </c>
      <c r="J140" t="s">
        <v>4095</v>
      </c>
      <c r="K140" t="s">
        <v>23</v>
      </c>
      <c r="L140" t="s">
        <v>24</v>
      </c>
      <c r="M140" t="s">
        <v>4096</v>
      </c>
      <c r="N140" t="s">
        <v>23</v>
      </c>
      <c r="O140" t="s">
        <v>58</v>
      </c>
      <c r="P140" t="s">
        <v>26</v>
      </c>
      <c r="Q140" t="s">
        <v>33</v>
      </c>
      <c r="R140" t="s">
        <v>24</v>
      </c>
      <c r="S140" t="s">
        <v>4097</v>
      </c>
      <c r="T140" t="s">
        <v>4096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70"/>
  <sheetViews>
    <sheetView zoomScale="70" zoomScaleNormal="70" workbookViewId="0">
      <pane xSplit="2" ySplit="1" topLeftCell="T4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44" sqref="U4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280</v>
      </c>
      <c r="B2" t="s">
        <v>286</v>
      </c>
      <c r="C2">
        <v>99</v>
      </c>
      <c r="D2">
        <v>2</v>
      </c>
      <c r="E2" t="s">
        <v>4098</v>
      </c>
      <c r="F2">
        <v>358</v>
      </c>
      <c r="G2">
        <v>0</v>
      </c>
      <c r="H2" t="s">
        <v>631</v>
      </c>
      <c r="I2" t="s">
        <v>4099</v>
      </c>
      <c r="J2" t="s">
        <v>302</v>
      </c>
      <c r="K2" t="s">
        <v>23</v>
      </c>
      <c r="L2" t="s">
        <v>24</v>
      </c>
      <c r="M2" t="s">
        <v>4100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4101</v>
      </c>
      <c r="U2" s="55" t="s">
        <v>684</v>
      </c>
      <c r="V2">
        <v>27</v>
      </c>
    </row>
    <row r="3" spans="1:22" x14ac:dyDescent="0.25">
      <c r="A3" t="s">
        <v>279</v>
      </c>
      <c r="B3" t="s">
        <v>285</v>
      </c>
      <c r="C3">
        <v>100</v>
      </c>
      <c r="D3">
        <v>2</v>
      </c>
      <c r="E3" t="s">
        <v>4098</v>
      </c>
      <c r="F3">
        <v>358</v>
      </c>
      <c r="G3">
        <v>0</v>
      </c>
      <c r="H3" t="s">
        <v>631</v>
      </c>
      <c r="I3" t="s">
        <v>4099</v>
      </c>
      <c r="J3" t="s">
        <v>302</v>
      </c>
      <c r="K3" t="s">
        <v>23</v>
      </c>
      <c r="L3" t="s">
        <v>24</v>
      </c>
      <c r="M3" t="s">
        <v>4100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4101</v>
      </c>
      <c r="U3" s="56" t="s">
        <v>3042</v>
      </c>
      <c r="V3">
        <v>27</v>
      </c>
    </row>
    <row r="4" spans="1:22" x14ac:dyDescent="0.25">
      <c r="A4" t="s">
        <v>186</v>
      </c>
      <c r="B4" t="s">
        <v>187</v>
      </c>
      <c r="C4">
        <v>37.5</v>
      </c>
      <c r="D4">
        <v>4</v>
      </c>
      <c r="E4" t="s">
        <v>4102</v>
      </c>
      <c r="F4">
        <v>204</v>
      </c>
      <c r="G4">
        <v>45</v>
      </c>
      <c r="H4" t="s">
        <v>631</v>
      </c>
      <c r="I4" t="s">
        <v>4103</v>
      </c>
      <c r="J4" t="s">
        <v>335</v>
      </c>
      <c r="K4" t="s">
        <v>23</v>
      </c>
      <c r="L4" t="s">
        <v>24</v>
      </c>
      <c r="M4" t="s">
        <v>4104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4104</v>
      </c>
      <c r="U4" s="55" t="s">
        <v>186</v>
      </c>
      <c r="V4">
        <v>40</v>
      </c>
    </row>
    <row r="5" spans="1:22" x14ac:dyDescent="0.25">
      <c r="A5" t="s">
        <v>46</v>
      </c>
      <c r="B5" t="s">
        <v>56</v>
      </c>
      <c r="C5">
        <v>66.333333333333329</v>
      </c>
      <c r="D5">
        <v>3</v>
      </c>
      <c r="E5" t="s">
        <v>4105</v>
      </c>
      <c r="F5">
        <v>220</v>
      </c>
      <c r="G5">
        <v>0</v>
      </c>
      <c r="H5" t="s">
        <v>631</v>
      </c>
      <c r="I5" t="s">
        <v>4106</v>
      </c>
      <c r="J5" t="s">
        <v>1265</v>
      </c>
      <c r="K5" t="s">
        <v>23</v>
      </c>
      <c r="L5" t="s">
        <v>24</v>
      </c>
      <c r="M5" t="s">
        <v>4104</v>
      </c>
      <c r="N5" t="s">
        <v>23</v>
      </c>
      <c r="O5" t="s">
        <v>32</v>
      </c>
      <c r="P5" t="s">
        <v>26</v>
      </c>
      <c r="Q5" t="s">
        <v>33</v>
      </c>
      <c r="R5" t="s">
        <v>24</v>
      </c>
      <c r="S5" t="s">
        <v>23</v>
      </c>
      <c r="T5" t="s">
        <v>4107</v>
      </c>
      <c r="U5" s="56" t="s">
        <v>187</v>
      </c>
      <c r="V5">
        <v>40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4108</v>
      </c>
      <c r="F6">
        <v>220</v>
      </c>
      <c r="G6">
        <v>0</v>
      </c>
      <c r="H6" t="s">
        <v>631</v>
      </c>
      <c r="I6" t="s">
        <v>4109</v>
      </c>
      <c r="J6" t="s">
        <v>87</v>
      </c>
      <c r="K6" t="s">
        <v>23</v>
      </c>
      <c r="L6" t="s">
        <v>24</v>
      </c>
      <c r="M6" t="s">
        <v>4110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4111</v>
      </c>
      <c r="U6" s="55" t="s">
        <v>44</v>
      </c>
      <c r="V6">
        <v>6</v>
      </c>
    </row>
    <row r="7" spans="1:22" x14ac:dyDescent="0.25">
      <c r="A7" t="s">
        <v>186</v>
      </c>
      <c r="B7" t="s">
        <v>187</v>
      </c>
      <c r="C7">
        <v>50</v>
      </c>
      <c r="D7">
        <v>6</v>
      </c>
      <c r="E7" t="s">
        <v>4112</v>
      </c>
      <c r="F7">
        <v>244.5</v>
      </c>
      <c r="G7">
        <v>7</v>
      </c>
      <c r="H7" t="s">
        <v>47</v>
      </c>
      <c r="I7" t="s">
        <v>4113</v>
      </c>
      <c r="J7" t="s">
        <v>4114</v>
      </c>
      <c r="K7" t="s">
        <v>2354</v>
      </c>
      <c r="L7" t="s">
        <v>4115</v>
      </c>
      <c r="M7" t="s">
        <v>4116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4116</v>
      </c>
      <c r="U7" s="56" t="s">
        <v>45</v>
      </c>
      <c r="V7">
        <v>6</v>
      </c>
    </row>
    <row r="8" spans="1:22" x14ac:dyDescent="0.25">
      <c r="A8" t="s">
        <v>46</v>
      </c>
      <c r="B8" t="s">
        <v>1105</v>
      </c>
      <c r="C8">
        <v>71.25</v>
      </c>
      <c r="D8">
        <v>2</v>
      </c>
      <c r="E8" t="s">
        <v>4117</v>
      </c>
      <c r="F8">
        <v>168.5</v>
      </c>
      <c r="G8">
        <v>26</v>
      </c>
      <c r="H8" t="s">
        <v>47</v>
      </c>
      <c r="I8" t="s">
        <v>4118</v>
      </c>
      <c r="J8" t="s">
        <v>4119</v>
      </c>
      <c r="K8" t="s">
        <v>4120</v>
      </c>
      <c r="L8" t="s">
        <v>4121</v>
      </c>
      <c r="M8" t="s">
        <v>4122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4123</v>
      </c>
      <c r="U8" s="55" t="s">
        <v>46</v>
      </c>
      <c r="V8">
        <v>82</v>
      </c>
    </row>
    <row r="9" spans="1:22" x14ac:dyDescent="0.25">
      <c r="A9" t="s">
        <v>422</v>
      </c>
      <c r="B9" t="s">
        <v>423</v>
      </c>
      <c r="C9">
        <v>78.333333333333329</v>
      </c>
      <c r="D9">
        <v>3</v>
      </c>
      <c r="E9" t="s">
        <v>4124</v>
      </c>
      <c r="F9">
        <v>263</v>
      </c>
      <c r="G9">
        <v>38</v>
      </c>
      <c r="H9" t="s">
        <v>47</v>
      </c>
      <c r="I9" t="s">
        <v>4125</v>
      </c>
      <c r="J9" t="s">
        <v>4126</v>
      </c>
      <c r="K9" t="s">
        <v>1051</v>
      </c>
      <c r="L9" t="s">
        <v>4127</v>
      </c>
      <c r="M9" t="s">
        <v>4128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4129</v>
      </c>
      <c r="U9" s="56" t="s">
        <v>56</v>
      </c>
      <c r="V9">
        <v>76</v>
      </c>
    </row>
    <row r="10" spans="1:22" x14ac:dyDescent="0.25">
      <c r="A10" t="s">
        <v>46</v>
      </c>
      <c r="B10" t="s">
        <v>56</v>
      </c>
      <c r="C10">
        <v>66.333333333333329</v>
      </c>
      <c r="D10">
        <v>3</v>
      </c>
      <c r="E10" t="s">
        <v>4130</v>
      </c>
      <c r="F10">
        <v>156.19999999999999</v>
      </c>
      <c r="G10">
        <v>7</v>
      </c>
      <c r="H10" t="s">
        <v>384</v>
      </c>
      <c r="I10" t="s">
        <v>2999</v>
      </c>
      <c r="J10" t="s">
        <v>3000</v>
      </c>
      <c r="K10" t="s">
        <v>1102</v>
      </c>
      <c r="L10" t="s">
        <v>3001</v>
      </c>
      <c r="M10" t="s">
        <v>4131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4131</v>
      </c>
      <c r="U10" s="56" t="s">
        <v>1105</v>
      </c>
      <c r="V10">
        <v>6</v>
      </c>
    </row>
    <row r="11" spans="1:22" x14ac:dyDescent="0.25">
      <c r="A11" t="s">
        <v>422</v>
      </c>
      <c r="B11" t="s">
        <v>423</v>
      </c>
      <c r="C11">
        <v>78.333333333333329</v>
      </c>
      <c r="D11">
        <v>3</v>
      </c>
      <c r="E11" t="s">
        <v>4132</v>
      </c>
      <c r="F11">
        <v>273</v>
      </c>
      <c r="G11">
        <v>38</v>
      </c>
      <c r="H11" t="s">
        <v>47</v>
      </c>
      <c r="I11" t="s">
        <v>4133</v>
      </c>
      <c r="J11" t="s">
        <v>4134</v>
      </c>
      <c r="K11" t="s">
        <v>4135</v>
      </c>
      <c r="L11" t="s">
        <v>370</v>
      </c>
      <c r="M11" t="s">
        <v>4136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4137</v>
      </c>
      <c r="U11" s="55" t="s">
        <v>139</v>
      </c>
      <c r="V11">
        <v>3</v>
      </c>
    </row>
    <row r="12" spans="1:22" x14ac:dyDescent="0.25">
      <c r="A12" t="s">
        <v>422</v>
      </c>
      <c r="B12" t="s">
        <v>423</v>
      </c>
      <c r="C12">
        <v>78.333333333333329</v>
      </c>
      <c r="D12">
        <v>3</v>
      </c>
      <c r="E12" t="s">
        <v>4138</v>
      </c>
      <c r="F12">
        <v>263</v>
      </c>
      <c r="G12">
        <v>38</v>
      </c>
      <c r="H12" t="s">
        <v>47</v>
      </c>
      <c r="I12" t="s">
        <v>4139</v>
      </c>
      <c r="J12" t="s">
        <v>4140</v>
      </c>
      <c r="K12" t="s">
        <v>2776</v>
      </c>
      <c r="L12" t="s">
        <v>4141</v>
      </c>
      <c r="M12" t="s">
        <v>4142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4143</v>
      </c>
      <c r="U12" s="56" t="s">
        <v>715</v>
      </c>
      <c r="V12">
        <v>1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4144</v>
      </c>
      <c r="F13">
        <v>275</v>
      </c>
      <c r="G13">
        <v>45</v>
      </c>
      <c r="H13" t="s">
        <v>47</v>
      </c>
      <c r="I13" t="s">
        <v>1719</v>
      </c>
      <c r="J13" t="s">
        <v>4145</v>
      </c>
      <c r="K13" t="s">
        <v>374</v>
      </c>
      <c r="L13" t="s">
        <v>717</v>
      </c>
      <c r="M13" t="s">
        <v>4146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23</v>
      </c>
      <c r="T13" t="s">
        <v>4147</v>
      </c>
      <c r="U13" s="56" t="s">
        <v>112</v>
      </c>
      <c r="V13">
        <v>2</v>
      </c>
    </row>
    <row r="14" spans="1:22" x14ac:dyDescent="0.25">
      <c r="A14" t="s">
        <v>46</v>
      </c>
      <c r="B14" t="s">
        <v>56</v>
      </c>
      <c r="C14">
        <v>66.333333333333329</v>
      </c>
      <c r="D14">
        <v>3</v>
      </c>
      <c r="E14" t="s">
        <v>4148</v>
      </c>
      <c r="F14">
        <v>220</v>
      </c>
      <c r="G14">
        <v>0</v>
      </c>
      <c r="H14" t="s">
        <v>631</v>
      </c>
      <c r="I14" t="s">
        <v>4149</v>
      </c>
      <c r="J14" t="s">
        <v>329</v>
      </c>
      <c r="K14" t="s">
        <v>23</v>
      </c>
      <c r="L14" t="s">
        <v>24</v>
      </c>
      <c r="M14" t="s">
        <v>4150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4150</v>
      </c>
      <c r="U14" s="55" t="s">
        <v>110</v>
      </c>
      <c r="V14">
        <v>6</v>
      </c>
    </row>
    <row r="15" spans="1:22" x14ac:dyDescent="0.25">
      <c r="A15" t="s">
        <v>46</v>
      </c>
      <c r="B15" t="s">
        <v>56</v>
      </c>
      <c r="C15">
        <v>66.333333333333329</v>
      </c>
      <c r="D15">
        <v>3</v>
      </c>
      <c r="E15" t="s">
        <v>4151</v>
      </c>
      <c r="F15">
        <v>259</v>
      </c>
      <c r="G15">
        <v>29</v>
      </c>
      <c r="H15" t="s">
        <v>47</v>
      </c>
      <c r="I15" t="s">
        <v>4152</v>
      </c>
      <c r="J15" t="s">
        <v>4153</v>
      </c>
      <c r="K15" t="s">
        <v>4154</v>
      </c>
      <c r="L15" t="s">
        <v>4155</v>
      </c>
      <c r="M15" t="s">
        <v>4156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23</v>
      </c>
      <c r="T15" t="s">
        <v>4156</v>
      </c>
      <c r="U15" s="56" t="s">
        <v>640</v>
      </c>
      <c r="V15">
        <v>4</v>
      </c>
    </row>
    <row r="16" spans="1:22" x14ac:dyDescent="0.25">
      <c r="A16" t="s">
        <v>684</v>
      </c>
      <c r="B16" t="s">
        <v>3042</v>
      </c>
      <c r="C16">
        <v>120</v>
      </c>
      <c r="D16">
        <v>1</v>
      </c>
      <c r="E16" t="s">
        <v>4157</v>
      </c>
      <c r="F16">
        <v>65</v>
      </c>
      <c r="G16">
        <v>6</v>
      </c>
      <c r="H16" t="s">
        <v>631</v>
      </c>
      <c r="I16" t="s">
        <v>4158</v>
      </c>
      <c r="J16" t="s">
        <v>351</v>
      </c>
      <c r="K16" t="s">
        <v>23</v>
      </c>
      <c r="L16" t="s">
        <v>24</v>
      </c>
      <c r="M16" t="s">
        <v>4159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23</v>
      </c>
      <c r="T16" t="s">
        <v>4159</v>
      </c>
      <c r="U16" s="56" t="s">
        <v>691</v>
      </c>
      <c r="V16">
        <v>2</v>
      </c>
    </row>
    <row r="17" spans="1:22" x14ac:dyDescent="0.25">
      <c r="A17" t="s">
        <v>684</v>
      </c>
      <c r="B17" t="s">
        <v>3042</v>
      </c>
      <c r="C17">
        <v>120</v>
      </c>
      <c r="D17">
        <v>3</v>
      </c>
      <c r="E17" t="s">
        <v>4160</v>
      </c>
      <c r="F17">
        <v>177</v>
      </c>
      <c r="G17">
        <v>0</v>
      </c>
      <c r="H17" t="s">
        <v>631</v>
      </c>
      <c r="I17" t="s">
        <v>4161</v>
      </c>
      <c r="J17" t="s">
        <v>4162</v>
      </c>
      <c r="K17" t="s">
        <v>23</v>
      </c>
      <c r="L17" t="s">
        <v>24</v>
      </c>
      <c r="M17" t="s">
        <v>4163</v>
      </c>
      <c r="N17" t="s">
        <v>23</v>
      </c>
      <c r="O17" t="s">
        <v>32</v>
      </c>
      <c r="P17" t="s">
        <v>26</v>
      </c>
      <c r="Q17" t="s">
        <v>33</v>
      </c>
      <c r="R17" t="s">
        <v>24</v>
      </c>
      <c r="S17" t="s">
        <v>23</v>
      </c>
      <c r="T17" t="s">
        <v>4163</v>
      </c>
      <c r="U17" s="55" t="s">
        <v>422</v>
      </c>
      <c r="V17">
        <v>15</v>
      </c>
    </row>
    <row r="18" spans="1:22" x14ac:dyDescent="0.25">
      <c r="A18" t="s">
        <v>186</v>
      </c>
      <c r="B18" t="s">
        <v>187</v>
      </c>
      <c r="C18">
        <v>50</v>
      </c>
      <c r="D18">
        <v>6</v>
      </c>
      <c r="E18" t="s">
        <v>4164</v>
      </c>
      <c r="F18">
        <v>233.8</v>
      </c>
      <c r="G18">
        <v>7</v>
      </c>
      <c r="H18" t="s">
        <v>47</v>
      </c>
      <c r="I18" t="s">
        <v>4165</v>
      </c>
      <c r="J18" t="s">
        <v>4166</v>
      </c>
      <c r="K18" t="s">
        <v>4167</v>
      </c>
      <c r="L18" t="s">
        <v>4168</v>
      </c>
      <c r="M18" t="s">
        <v>4163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4169</v>
      </c>
      <c r="U18" s="56" t="s">
        <v>423</v>
      </c>
      <c r="V18">
        <v>15</v>
      </c>
    </row>
    <row r="19" spans="1:22" x14ac:dyDescent="0.25">
      <c r="A19" t="s">
        <v>684</v>
      </c>
      <c r="B19" t="s">
        <v>3042</v>
      </c>
      <c r="C19">
        <v>120</v>
      </c>
      <c r="D19">
        <v>3</v>
      </c>
      <c r="E19" t="s">
        <v>4170</v>
      </c>
      <c r="F19">
        <v>183</v>
      </c>
      <c r="G19">
        <v>6</v>
      </c>
      <c r="H19" t="s">
        <v>631</v>
      </c>
      <c r="I19" t="s">
        <v>4171</v>
      </c>
      <c r="J19" t="s">
        <v>4172</v>
      </c>
      <c r="K19" t="s">
        <v>23</v>
      </c>
      <c r="L19" t="s">
        <v>24</v>
      </c>
      <c r="M19" t="s">
        <v>4173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4173</v>
      </c>
      <c r="U19" s="55" t="s">
        <v>279</v>
      </c>
      <c r="V19">
        <v>3</v>
      </c>
    </row>
    <row r="20" spans="1:22" x14ac:dyDescent="0.25">
      <c r="A20" t="s">
        <v>684</v>
      </c>
      <c r="B20" t="s">
        <v>3042</v>
      </c>
      <c r="C20">
        <v>120</v>
      </c>
      <c r="D20">
        <v>3</v>
      </c>
      <c r="E20" t="s">
        <v>4174</v>
      </c>
      <c r="F20">
        <v>177</v>
      </c>
      <c r="G20">
        <v>0</v>
      </c>
      <c r="H20" t="s">
        <v>631</v>
      </c>
      <c r="I20" t="s">
        <v>4175</v>
      </c>
      <c r="J20" t="s">
        <v>306</v>
      </c>
      <c r="K20" t="s">
        <v>23</v>
      </c>
      <c r="L20" t="s">
        <v>24</v>
      </c>
      <c r="M20" t="s">
        <v>4176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23</v>
      </c>
      <c r="T20" t="s">
        <v>4176</v>
      </c>
      <c r="U20" s="56" t="s">
        <v>285</v>
      </c>
      <c r="V20">
        <v>3</v>
      </c>
    </row>
    <row r="21" spans="1:22" x14ac:dyDescent="0.25">
      <c r="A21" t="s">
        <v>279</v>
      </c>
      <c r="B21" t="s">
        <v>285</v>
      </c>
      <c r="C21">
        <v>139</v>
      </c>
      <c r="D21">
        <v>1</v>
      </c>
      <c r="E21" t="s">
        <v>4177</v>
      </c>
      <c r="F21">
        <v>272</v>
      </c>
      <c r="G21">
        <v>0</v>
      </c>
      <c r="H21" t="s">
        <v>631</v>
      </c>
      <c r="I21" t="s">
        <v>4178</v>
      </c>
      <c r="J21" t="s">
        <v>359</v>
      </c>
      <c r="K21" t="s">
        <v>23</v>
      </c>
      <c r="L21" t="s">
        <v>24</v>
      </c>
      <c r="M21" t="s">
        <v>4179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23</v>
      </c>
      <c r="T21" t="s">
        <v>4180</v>
      </c>
      <c r="U21" s="55" t="s">
        <v>280</v>
      </c>
      <c r="V21">
        <v>3</v>
      </c>
    </row>
    <row r="22" spans="1:22" x14ac:dyDescent="0.25">
      <c r="A22" t="s">
        <v>280</v>
      </c>
      <c r="B22" t="s">
        <v>286</v>
      </c>
      <c r="C22">
        <v>139</v>
      </c>
      <c r="D22">
        <v>1</v>
      </c>
      <c r="E22" t="s">
        <v>4177</v>
      </c>
      <c r="F22">
        <v>272</v>
      </c>
      <c r="G22">
        <v>0</v>
      </c>
      <c r="H22" t="s">
        <v>631</v>
      </c>
      <c r="I22" t="s">
        <v>4178</v>
      </c>
      <c r="J22" t="s">
        <v>359</v>
      </c>
      <c r="K22" t="s">
        <v>23</v>
      </c>
      <c r="L22" t="s">
        <v>24</v>
      </c>
      <c r="M22" t="s">
        <v>4179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23</v>
      </c>
      <c r="T22" t="s">
        <v>4180</v>
      </c>
      <c r="U22" s="56" t="s">
        <v>286</v>
      </c>
      <c r="V22">
        <v>3</v>
      </c>
    </row>
    <row r="23" spans="1:22" x14ac:dyDescent="0.25">
      <c r="A23" t="s">
        <v>684</v>
      </c>
      <c r="B23" t="s">
        <v>3042</v>
      </c>
      <c r="C23">
        <v>120</v>
      </c>
      <c r="D23">
        <v>1</v>
      </c>
      <c r="E23" t="s">
        <v>4177</v>
      </c>
      <c r="F23">
        <v>272</v>
      </c>
      <c r="G23">
        <v>0</v>
      </c>
      <c r="H23" t="s">
        <v>631</v>
      </c>
      <c r="I23" t="s">
        <v>4178</v>
      </c>
      <c r="J23" t="s">
        <v>359</v>
      </c>
      <c r="K23" t="s">
        <v>23</v>
      </c>
      <c r="L23" t="s">
        <v>24</v>
      </c>
      <c r="M23" t="s">
        <v>4179</v>
      </c>
      <c r="N23" t="s">
        <v>23</v>
      </c>
      <c r="O23" t="s">
        <v>32</v>
      </c>
      <c r="P23" t="s">
        <v>26</v>
      </c>
      <c r="Q23" t="s">
        <v>33</v>
      </c>
      <c r="R23" t="s">
        <v>24</v>
      </c>
      <c r="S23" t="s">
        <v>23</v>
      </c>
      <c r="T23" t="s">
        <v>4180</v>
      </c>
      <c r="U23" s="55" t="s">
        <v>115</v>
      </c>
      <c r="V23">
        <v>16</v>
      </c>
    </row>
    <row r="24" spans="1:22" x14ac:dyDescent="0.25">
      <c r="A24" t="s">
        <v>46</v>
      </c>
      <c r="B24" t="s">
        <v>56</v>
      </c>
      <c r="C24">
        <v>60</v>
      </c>
      <c r="D24">
        <v>1</v>
      </c>
      <c r="E24" t="s">
        <v>4181</v>
      </c>
      <c r="F24">
        <v>165</v>
      </c>
      <c r="G24">
        <v>45</v>
      </c>
      <c r="H24" t="s">
        <v>631</v>
      </c>
      <c r="I24" t="s">
        <v>4182</v>
      </c>
      <c r="J24" t="s">
        <v>87</v>
      </c>
      <c r="K24" t="s">
        <v>23</v>
      </c>
      <c r="L24" t="s">
        <v>24</v>
      </c>
      <c r="M24" t="s">
        <v>4183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4183</v>
      </c>
      <c r="U24" s="56" t="s">
        <v>116</v>
      </c>
      <c r="V24">
        <v>16</v>
      </c>
    </row>
    <row r="25" spans="1:22" x14ac:dyDescent="0.25">
      <c r="A25" t="s">
        <v>684</v>
      </c>
      <c r="B25" t="s">
        <v>3042</v>
      </c>
      <c r="C25">
        <v>60</v>
      </c>
      <c r="D25">
        <v>1</v>
      </c>
      <c r="E25" t="s">
        <v>4181</v>
      </c>
      <c r="F25">
        <v>165</v>
      </c>
      <c r="G25">
        <v>45</v>
      </c>
      <c r="H25" t="s">
        <v>631</v>
      </c>
      <c r="I25" t="s">
        <v>4182</v>
      </c>
      <c r="J25" t="s">
        <v>87</v>
      </c>
      <c r="K25" t="s">
        <v>23</v>
      </c>
      <c r="L25" t="s">
        <v>24</v>
      </c>
      <c r="M25" t="s">
        <v>4183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4183</v>
      </c>
      <c r="U25" s="55" t="s">
        <v>658</v>
      </c>
      <c r="V25">
        <v>201</v>
      </c>
    </row>
    <row r="26" spans="1:22" x14ac:dyDescent="0.25">
      <c r="A26" t="s">
        <v>186</v>
      </c>
      <c r="B26" t="s">
        <v>187</v>
      </c>
      <c r="C26">
        <v>65</v>
      </c>
      <c r="D26">
        <v>1</v>
      </c>
      <c r="E26" t="s">
        <v>4184</v>
      </c>
      <c r="F26">
        <v>85</v>
      </c>
      <c r="G26">
        <v>45</v>
      </c>
      <c r="H26" t="s">
        <v>631</v>
      </c>
      <c r="I26" t="s">
        <v>4185</v>
      </c>
      <c r="J26" t="s">
        <v>329</v>
      </c>
      <c r="K26" t="s">
        <v>23</v>
      </c>
      <c r="L26" t="s">
        <v>24</v>
      </c>
      <c r="M26" t="s">
        <v>4186</v>
      </c>
      <c r="N26" t="s">
        <v>23</v>
      </c>
      <c r="O26" t="s">
        <v>32</v>
      </c>
      <c r="P26" t="s">
        <v>26</v>
      </c>
      <c r="Q26" t="s">
        <v>33</v>
      </c>
      <c r="R26" t="s">
        <v>24</v>
      </c>
      <c r="S26" t="s">
        <v>23</v>
      </c>
      <c r="T26" t="s">
        <v>4186</v>
      </c>
    </row>
    <row r="27" spans="1:22" x14ac:dyDescent="0.25">
      <c r="A27" t="s">
        <v>684</v>
      </c>
      <c r="B27" t="s">
        <v>3042</v>
      </c>
      <c r="C27">
        <v>120</v>
      </c>
      <c r="D27">
        <v>1</v>
      </c>
      <c r="E27" t="s">
        <v>4187</v>
      </c>
      <c r="F27">
        <v>110</v>
      </c>
      <c r="G27">
        <v>45</v>
      </c>
      <c r="H27" t="s">
        <v>631</v>
      </c>
      <c r="I27" t="s">
        <v>4188</v>
      </c>
      <c r="J27" t="s">
        <v>3517</v>
      </c>
      <c r="K27" t="s">
        <v>23</v>
      </c>
      <c r="L27" t="s">
        <v>24</v>
      </c>
      <c r="M27" t="s">
        <v>4189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4189</v>
      </c>
    </row>
    <row r="28" spans="1:22" x14ac:dyDescent="0.25">
      <c r="A28" t="s">
        <v>186</v>
      </c>
      <c r="B28" t="s">
        <v>187</v>
      </c>
      <c r="C28">
        <v>65</v>
      </c>
      <c r="D28">
        <v>1</v>
      </c>
      <c r="E28" t="s">
        <v>4190</v>
      </c>
      <c r="F28">
        <v>169</v>
      </c>
      <c r="G28">
        <v>0</v>
      </c>
      <c r="H28" t="s">
        <v>631</v>
      </c>
      <c r="I28" t="s">
        <v>4191</v>
      </c>
      <c r="J28" t="s">
        <v>65</v>
      </c>
      <c r="K28" t="s">
        <v>23</v>
      </c>
      <c r="L28" t="s">
        <v>24</v>
      </c>
      <c r="M28" t="s">
        <v>4192</v>
      </c>
      <c r="N28" t="s">
        <v>23</v>
      </c>
      <c r="O28" t="s">
        <v>32</v>
      </c>
      <c r="P28" t="s">
        <v>26</v>
      </c>
      <c r="Q28" t="s">
        <v>33</v>
      </c>
      <c r="R28" t="s">
        <v>24</v>
      </c>
      <c r="S28" t="s">
        <v>23</v>
      </c>
      <c r="T28" t="s">
        <v>4192</v>
      </c>
    </row>
    <row r="29" spans="1:22" x14ac:dyDescent="0.25">
      <c r="A29" t="s">
        <v>684</v>
      </c>
      <c r="B29" t="s">
        <v>3042</v>
      </c>
      <c r="C29">
        <v>120</v>
      </c>
      <c r="D29">
        <v>2</v>
      </c>
      <c r="E29" t="s">
        <v>4190</v>
      </c>
      <c r="F29">
        <v>169</v>
      </c>
      <c r="G29">
        <v>0</v>
      </c>
      <c r="H29" t="s">
        <v>631</v>
      </c>
      <c r="I29" t="s">
        <v>4191</v>
      </c>
      <c r="J29" t="s">
        <v>65</v>
      </c>
      <c r="K29" t="s">
        <v>23</v>
      </c>
      <c r="L29" t="s">
        <v>24</v>
      </c>
      <c r="M29" t="s">
        <v>4192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23</v>
      </c>
      <c r="T29" t="s">
        <v>4192</v>
      </c>
    </row>
    <row r="30" spans="1:22" x14ac:dyDescent="0.25">
      <c r="A30" t="s">
        <v>46</v>
      </c>
      <c r="B30" t="s">
        <v>56</v>
      </c>
      <c r="C30">
        <v>66.333333333333329</v>
      </c>
      <c r="D30">
        <v>6</v>
      </c>
      <c r="E30" t="s">
        <v>4193</v>
      </c>
      <c r="F30">
        <v>440</v>
      </c>
      <c r="G30">
        <v>0</v>
      </c>
      <c r="H30" t="s">
        <v>631</v>
      </c>
      <c r="I30" t="s">
        <v>4194</v>
      </c>
      <c r="J30" t="s">
        <v>1243</v>
      </c>
      <c r="K30" t="s">
        <v>23</v>
      </c>
      <c r="L30" t="s">
        <v>24</v>
      </c>
      <c r="M30" t="s">
        <v>4195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4195</v>
      </c>
    </row>
    <row r="31" spans="1:22" x14ac:dyDescent="0.25">
      <c r="A31" t="s">
        <v>139</v>
      </c>
      <c r="B31" t="s">
        <v>112</v>
      </c>
      <c r="C31">
        <v>80</v>
      </c>
      <c r="D31">
        <v>1</v>
      </c>
      <c r="E31" t="s">
        <v>4196</v>
      </c>
      <c r="F31">
        <v>80</v>
      </c>
      <c r="G31">
        <v>0</v>
      </c>
      <c r="H31" t="s">
        <v>47</v>
      </c>
      <c r="I31" t="s">
        <v>4197</v>
      </c>
      <c r="J31" t="s">
        <v>4198</v>
      </c>
      <c r="K31" t="s">
        <v>1923</v>
      </c>
      <c r="L31" t="s">
        <v>990</v>
      </c>
      <c r="M31" t="s">
        <v>4199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23</v>
      </c>
      <c r="T31" t="s">
        <v>4200</v>
      </c>
    </row>
    <row r="32" spans="1:22" x14ac:dyDescent="0.25">
      <c r="A32" t="s">
        <v>186</v>
      </c>
      <c r="B32" t="s">
        <v>187</v>
      </c>
      <c r="C32">
        <v>65</v>
      </c>
      <c r="D32">
        <v>8</v>
      </c>
      <c r="E32" t="s">
        <v>4201</v>
      </c>
      <c r="F32">
        <v>320</v>
      </c>
      <c r="G32">
        <v>0</v>
      </c>
      <c r="H32" t="s">
        <v>631</v>
      </c>
      <c r="I32" t="s">
        <v>4202</v>
      </c>
      <c r="J32" t="s">
        <v>305</v>
      </c>
      <c r="K32" t="s">
        <v>23</v>
      </c>
      <c r="L32" t="s">
        <v>24</v>
      </c>
      <c r="M32" t="s">
        <v>23</v>
      </c>
      <c r="N32" t="s">
        <v>23</v>
      </c>
      <c r="O32" t="s">
        <v>58</v>
      </c>
      <c r="P32" t="s">
        <v>26</v>
      </c>
      <c r="Q32" t="s">
        <v>23</v>
      </c>
      <c r="R32" t="s">
        <v>4203</v>
      </c>
      <c r="S32" t="s">
        <v>23</v>
      </c>
      <c r="T32" t="s">
        <v>4204</v>
      </c>
    </row>
    <row r="33" spans="1:20" x14ac:dyDescent="0.25">
      <c r="A33" t="s">
        <v>684</v>
      </c>
      <c r="B33" t="s">
        <v>3042</v>
      </c>
      <c r="C33">
        <v>120</v>
      </c>
      <c r="D33">
        <v>1</v>
      </c>
      <c r="E33" t="s">
        <v>4205</v>
      </c>
      <c r="F33">
        <v>70</v>
      </c>
      <c r="G33">
        <v>6</v>
      </c>
      <c r="H33" t="s">
        <v>631</v>
      </c>
      <c r="I33" t="s">
        <v>4206</v>
      </c>
      <c r="J33" t="s">
        <v>344</v>
      </c>
      <c r="K33" t="s">
        <v>23</v>
      </c>
      <c r="L33" t="s">
        <v>24</v>
      </c>
      <c r="M33" t="s">
        <v>4207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4207</v>
      </c>
    </row>
    <row r="34" spans="1:20" x14ac:dyDescent="0.25">
      <c r="A34" t="s">
        <v>186</v>
      </c>
      <c r="B34" t="s">
        <v>187</v>
      </c>
      <c r="C34">
        <v>65</v>
      </c>
      <c r="D34">
        <v>6</v>
      </c>
      <c r="E34" t="s">
        <v>4208</v>
      </c>
      <c r="F34">
        <v>234</v>
      </c>
      <c r="G34">
        <v>0</v>
      </c>
      <c r="H34" t="s">
        <v>631</v>
      </c>
      <c r="I34" t="s">
        <v>4209</v>
      </c>
      <c r="J34" t="s">
        <v>334</v>
      </c>
      <c r="K34" t="s">
        <v>23</v>
      </c>
      <c r="L34" t="s">
        <v>24</v>
      </c>
      <c r="M34" t="s">
        <v>4210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4210</v>
      </c>
    </row>
    <row r="35" spans="1:20" x14ac:dyDescent="0.25">
      <c r="A35" t="s">
        <v>139</v>
      </c>
      <c r="B35" t="s">
        <v>112</v>
      </c>
      <c r="C35">
        <v>66</v>
      </c>
      <c r="D35">
        <v>1</v>
      </c>
      <c r="E35" t="s">
        <v>4211</v>
      </c>
      <c r="F35">
        <v>409</v>
      </c>
      <c r="G35">
        <v>0</v>
      </c>
      <c r="H35" t="s">
        <v>631</v>
      </c>
      <c r="I35" t="s">
        <v>4212</v>
      </c>
      <c r="J35" t="s">
        <v>322</v>
      </c>
      <c r="K35" t="s">
        <v>23</v>
      </c>
      <c r="L35" t="s">
        <v>24</v>
      </c>
      <c r="M35" t="s">
        <v>4213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23</v>
      </c>
      <c r="T35" t="s">
        <v>4213</v>
      </c>
    </row>
    <row r="36" spans="1:20" x14ac:dyDescent="0.25">
      <c r="A36" t="s">
        <v>110</v>
      </c>
      <c r="B36" t="s">
        <v>640</v>
      </c>
      <c r="C36">
        <v>66</v>
      </c>
      <c r="D36">
        <v>1</v>
      </c>
      <c r="E36" t="s">
        <v>4211</v>
      </c>
      <c r="F36">
        <v>409</v>
      </c>
      <c r="G36">
        <v>0</v>
      </c>
      <c r="H36" t="s">
        <v>631</v>
      </c>
      <c r="I36" t="s">
        <v>4212</v>
      </c>
      <c r="J36" t="s">
        <v>322</v>
      </c>
      <c r="K36" t="s">
        <v>23</v>
      </c>
      <c r="L36" t="s">
        <v>24</v>
      </c>
      <c r="M36" t="s">
        <v>4213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23</v>
      </c>
      <c r="T36" t="s">
        <v>4213</v>
      </c>
    </row>
    <row r="37" spans="1:20" x14ac:dyDescent="0.25">
      <c r="A37" t="s">
        <v>46</v>
      </c>
      <c r="B37" t="s">
        <v>56</v>
      </c>
      <c r="C37">
        <v>67</v>
      </c>
      <c r="D37">
        <v>1</v>
      </c>
      <c r="E37" t="s">
        <v>4211</v>
      </c>
      <c r="F37">
        <v>409</v>
      </c>
      <c r="G37">
        <v>0</v>
      </c>
      <c r="H37" t="s">
        <v>631</v>
      </c>
      <c r="I37" t="s">
        <v>4212</v>
      </c>
      <c r="J37" t="s">
        <v>322</v>
      </c>
      <c r="K37" t="s">
        <v>23</v>
      </c>
      <c r="L37" t="s">
        <v>24</v>
      </c>
      <c r="M37" t="s">
        <v>4213</v>
      </c>
      <c r="N37" t="s">
        <v>23</v>
      </c>
      <c r="O37" t="s">
        <v>32</v>
      </c>
      <c r="P37" t="s">
        <v>26</v>
      </c>
      <c r="Q37" t="s">
        <v>33</v>
      </c>
      <c r="R37" t="s">
        <v>24</v>
      </c>
      <c r="S37" t="s">
        <v>23</v>
      </c>
      <c r="T37" t="s">
        <v>4213</v>
      </c>
    </row>
    <row r="38" spans="1:20" x14ac:dyDescent="0.25">
      <c r="A38" t="s">
        <v>684</v>
      </c>
      <c r="B38" t="s">
        <v>3042</v>
      </c>
      <c r="C38">
        <v>120</v>
      </c>
      <c r="D38">
        <v>3</v>
      </c>
      <c r="E38" t="s">
        <v>4211</v>
      </c>
      <c r="F38">
        <v>409</v>
      </c>
      <c r="G38">
        <v>0</v>
      </c>
      <c r="H38" t="s">
        <v>631</v>
      </c>
      <c r="I38" t="s">
        <v>4212</v>
      </c>
      <c r="J38" t="s">
        <v>322</v>
      </c>
      <c r="K38" t="s">
        <v>23</v>
      </c>
      <c r="L38" t="s">
        <v>24</v>
      </c>
      <c r="M38" t="s">
        <v>4213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4213</v>
      </c>
    </row>
    <row r="39" spans="1:20" x14ac:dyDescent="0.25">
      <c r="A39" t="s">
        <v>684</v>
      </c>
      <c r="B39" t="s">
        <v>3042</v>
      </c>
      <c r="C39">
        <v>120</v>
      </c>
      <c r="D39">
        <v>3</v>
      </c>
      <c r="E39" t="s">
        <v>4214</v>
      </c>
      <c r="F39">
        <v>189</v>
      </c>
      <c r="G39">
        <v>0</v>
      </c>
      <c r="H39" t="s">
        <v>631</v>
      </c>
      <c r="I39" t="s">
        <v>4215</v>
      </c>
      <c r="J39" t="s">
        <v>318</v>
      </c>
      <c r="K39" t="s">
        <v>23</v>
      </c>
      <c r="L39" t="s">
        <v>24</v>
      </c>
      <c r="M39" t="s">
        <v>4216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4216</v>
      </c>
    </row>
    <row r="40" spans="1:20" x14ac:dyDescent="0.25">
      <c r="A40" t="s">
        <v>44</v>
      </c>
      <c r="B40" t="s">
        <v>45</v>
      </c>
      <c r="C40">
        <v>66.666666666666671</v>
      </c>
      <c r="D40">
        <v>3</v>
      </c>
      <c r="E40" t="s">
        <v>4217</v>
      </c>
      <c r="F40">
        <v>142</v>
      </c>
      <c r="G40">
        <v>0</v>
      </c>
      <c r="H40" t="s">
        <v>47</v>
      </c>
      <c r="I40" t="s">
        <v>1516</v>
      </c>
      <c r="J40" t="s">
        <v>1517</v>
      </c>
      <c r="K40" t="s">
        <v>1518</v>
      </c>
      <c r="L40" t="s">
        <v>1519</v>
      </c>
      <c r="M40" t="s">
        <v>23</v>
      </c>
      <c r="N40" t="s">
        <v>23</v>
      </c>
      <c r="O40" t="s">
        <v>24</v>
      </c>
      <c r="P40" t="s">
        <v>54</v>
      </c>
      <c r="Q40" t="s">
        <v>23</v>
      </c>
      <c r="R40" t="s">
        <v>24</v>
      </c>
      <c r="S40" t="s">
        <v>23</v>
      </c>
      <c r="T40" t="s">
        <v>4218</v>
      </c>
    </row>
    <row r="41" spans="1:20" x14ac:dyDescent="0.25">
      <c r="A41" t="s">
        <v>186</v>
      </c>
      <c r="B41" t="s">
        <v>187</v>
      </c>
      <c r="C41">
        <v>37.5</v>
      </c>
      <c r="D41">
        <v>4</v>
      </c>
      <c r="E41" t="s">
        <v>4219</v>
      </c>
      <c r="F41">
        <v>188</v>
      </c>
      <c r="G41">
        <v>29</v>
      </c>
      <c r="H41" t="s">
        <v>631</v>
      </c>
      <c r="I41" t="s">
        <v>4220</v>
      </c>
      <c r="J41" t="s">
        <v>2211</v>
      </c>
      <c r="K41" t="s">
        <v>23</v>
      </c>
      <c r="L41" t="s">
        <v>24</v>
      </c>
      <c r="M41" t="s">
        <v>4221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4221</v>
      </c>
    </row>
    <row r="42" spans="1:20" x14ac:dyDescent="0.25">
      <c r="A42" t="s">
        <v>186</v>
      </c>
      <c r="B42" t="s">
        <v>187</v>
      </c>
      <c r="C42">
        <v>37.5</v>
      </c>
      <c r="D42">
        <v>4</v>
      </c>
      <c r="E42" t="s">
        <v>4222</v>
      </c>
      <c r="F42">
        <v>309</v>
      </c>
      <c r="G42">
        <v>0</v>
      </c>
      <c r="H42" t="s">
        <v>631</v>
      </c>
      <c r="I42" t="s">
        <v>4223</v>
      </c>
      <c r="J42" t="s">
        <v>329</v>
      </c>
      <c r="K42" t="s">
        <v>23</v>
      </c>
      <c r="L42" t="s">
        <v>24</v>
      </c>
      <c r="M42" t="s">
        <v>4224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4224</v>
      </c>
    </row>
    <row r="43" spans="1:20" x14ac:dyDescent="0.25">
      <c r="A43" t="s">
        <v>44</v>
      </c>
      <c r="B43" t="s">
        <v>45</v>
      </c>
      <c r="C43">
        <v>66.666666666666671</v>
      </c>
      <c r="D43">
        <v>3</v>
      </c>
      <c r="E43" t="s">
        <v>4222</v>
      </c>
      <c r="F43">
        <v>309</v>
      </c>
      <c r="G43">
        <v>0</v>
      </c>
      <c r="H43" t="s">
        <v>631</v>
      </c>
      <c r="I43" t="s">
        <v>4223</v>
      </c>
      <c r="J43" t="s">
        <v>329</v>
      </c>
      <c r="K43" t="s">
        <v>23</v>
      </c>
      <c r="L43" t="s">
        <v>24</v>
      </c>
      <c r="M43" t="s">
        <v>4224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4224</v>
      </c>
    </row>
    <row r="44" spans="1:20" x14ac:dyDescent="0.25">
      <c r="A44" t="s">
        <v>46</v>
      </c>
      <c r="B44" t="s">
        <v>56</v>
      </c>
      <c r="C44">
        <v>66.333333333333329</v>
      </c>
      <c r="D44">
        <v>3</v>
      </c>
      <c r="E44" t="s">
        <v>4225</v>
      </c>
      <c r="F44">
        <v>220</v>
      </c>
      <c r="G44">
        <v>0</v>
      </c>
      <c r="H44" t="s">
        <v>631</v>
      </c>
      <c r="I44" t="s">
        <v>4226</v>
      </c>
      <c r="J44" t="s">
        <v>332</v>
      </c>
      <c r="K44" t="s">
        <v>23</v>
      </c>
      <c r="L44" t="s">
        <v>24</v>
      </c>
      <c r="M44" t="s">
        <v>4227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4227</v>
      </c>
    </row>
    <row r="45" spans="1:20" x14ac:dyDescent="0.25">
      <c r="A45" t="s">
        <v>46</v>
      </c>
      <c r="B45" t="s">
        <v>56</v>
      </c>
      <c r="C45">
        <v>78</v>
      </c>
      <c r="D45">
        <v>2</v>
      </c>
      <c r="E45" t="s">
        <v>4228</v>
      </c>
      <c r="F45">
        <v>148</v>
      </c>
      <c r="G45">
        <v>0</v>
      </c>
      <c r="H45" t="s">
        <v>47</v>
      </c>
      <c r="I45" t="s">
        <v>4229</v>
      </c>
      <c r="J45" t="s">
        <v>4230</v>
      </c>
      <c r="K45" t="s">
        <v>4231</v>
      </c>
      <c r="L45" t="s">
        <v>4141</v>
      </c>
      <c r="M45" t="s">
        <v>4232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4233</v>
      </c>
    </row>
    <row r="46" spans="1:20" x14ac:dyDescent="0.25">
      <c r="A46" t="s">
        <v>46</v>
      </c>
      <c r="B46" t="s">
        <v>56</v>
      </c>
      <c r="C46">
        <v>78</v>
      </c>
      <c r="D46">
        <v>1</v>
      </c>
      <c r="E46" t="s">
        <v>4234</v>
      </c>
      <c r="F46">
        <v>78</v>
      </c>
      <c r="G46">
        <v>0</v>
      </c>
      <c r="H46" t="s">
        <v>47</v>
      </c>
      <c r="I46" t="s">
        <v>4235</v>
      </c>
      <c r="J46" t="s">
        <v>4236</v>
      </c>
      <c r="K46" t="s">
        <v>348</v>
      </c>
      <c r="L46" t="s">
        <v>2041</v>
      </c>
      <c r="M46" t="s">
        <v>4237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4237</v>
      </c>
    </row>
    <row r="47" spans="1:20" x14ac:dyDescent="0.25">
      <c r="A47" t="s">
        <v>115</v>
      </c>
      <c r="B47" t="s">
        <v>116</v>
      </c>
      <c r="C47">
        <v>30</v>
      </c>
      <c r="D47">
        <v>12</v>
      </c>
      <c r="E47" t="s">
        <v>4238</v>
      </c>
      <c r="F47">
        <v>454</v>
      </c>
      <c r="G47">
        <v>0</v>
      </c>
      <c r="H47" t="s">
        <v>648</v>
      </c>
      <c r="I47" t="s">
        <v>4239</v>
      </c>
      <c r="J47" t="s">
        <v>4240</v>
      </c>
      <c r="K47" t="s">
        <v>4241</v>
      </c>
      <c r="L47" t="s">
        <v>4242</v>
      </c>
      <c r="M47" t="s">
        <v>4243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4243</v>
      </c>
    </row>
    <row r="48" spans="1:20" x14ac:dyDescent="0.25">
      <c r="A48" t="s">
        <v>110</v>
      </c>
      <c r="B48" t="s">
        <v>640</v>
      </c>
      <c r="C48">
        <v>66.333333333333329</v>
      </c>
      <c r="D48">
        <v>3</v>
      </c>
      <c r="E48" t="s">
        <v>4244</v>
      </c>
      <c r="F48">
        <v>225</v>
      </c>
      <c r="G48">
        <v>0</v>
      </c>
      <c r="H48" t="s">
        <v>648</v>
      </c>
      <c r="I48" t="s">
        <v>4245</v>
      </c>
      <c r="J48" t="s">
        <v>4246</v>
      </c>
      <c r="K48" t="s">
        <v>4247</v>
      </c>
      <c r="L48" t="s">
        <v>4248</v>
      </c>
      <c r="M48" t="s">
        <v>4243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4243</v>
      </c>
    </row>
    <row r="49" spans="1:20" x14ac:dyDescent="0.25">
      <c r="A49" t="s">
        <v>684</v>
      </c>
      <c r="B49" t="s">
        <v>3042</v>
      </c>
      <c r="C49">
        <v>120</v>
      </c>
      <c r="D49">
        <v>2</v>
      </c>
      <c r="E49" t="s">
        <v>4249</v>
      </c>
      <c r="F49">
        <v>116</v>
      </c>
      <c r="G49">
        <v>6</v>
      </c>
      <c r="H49" t="s">
        <v>22</v>
      </c>
      <c r="I49" t="s">
        <v>4250</v>
      </c>
      <c r="J49" t="s">
        <v>332</v>
      </c>
      <c r="K49" t="s">
        <v>23</v>
      </c>
      <c r="L49" t="s">
        <v>24</v>
      </c>
      <c r="M49" t="s">
        <v>4251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4251</v>
      </c>
    </row>
    <row r="50" spans="1:20" x14ac:dyDescent="0.25">
      <c r="A50" t="s">
        <v>684</v>
      </c>
      <c r="B50" t="s">
        <v>3042</v>
      </c>
      <c r="C50">
        <v>120</v>
      </c>
      <c r="D50">
        <v>3</v>
      </c>
      <c r="E50" t="s">
        <v>4252</v>
      </c>
      <c r="F50">
        <v>165</v>
      </c>
      <c r="G50">
        <v>0</v>
      </c>
      <c r="H50" t="s">
        <v>22</v>
      </c>
      <c r="I50" t="s">
        <v>4253</v>
      </c>
      <c r="J50" t="s">
        <v>318</v>
      </c>
      <c r="K50" t="s">
        <v>23</v>
      </c>
      <c r="L50" t="s">
        <v>24</v>
      </c>
      <c r="M50" t="s">
        <v>4254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4254</v>
      </c>
    </row>
    <row r="51" spans="1:20" x14ac:dyDescent="0.25">
      <c r="A51" t="s">
        <v>46</v>
      </c>
      <c r="B51" t="s">
        <v>56</v>
      </c>
      <c r="C51">
        <v>69.900000000000006</v>
      </c>
      <c r="D51">
        <v>10</v>
      </c>
      <c r="E51" t="s">
        <v>4255</v>
      </c>
      <c r="F51">
        <v>778.3</v>
      </c>
      <c r="G51">
        <v>66</v>
      </c>
      <c r="H51" t="s">
        <v>47</v>
      </c>
      <c r="I51" t="s">
        <v>4256</v>
      </c>
      <c r="J51" t="s">
        <v>4257</v>
      </c>
      <c r="K51" t="s">
        <v>4258</v>
      </c>
      <c r="L51" t="s">
        <v>4259</v>
      </c>
      <c r="M51" t="s">
        <v>4260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4261</v>
      </c>
    </row>
    <row r="52" spans="1:20" x14ac:dyDescent="0.25">
      <c r="A52" t="s">
        <v>46</v>
      </c>
      <c r="B52" t="s">
        <v>56</v>
      </c>
      <c r="C52">
        <v>66.333333333333329</v>
      </c>
      <c r="D52">
        <v>3</v>
      </c>
      <c r="E52" t="s">
        <v>4262</v>
      </c>
      <c r="F52">
        <v>223.55</v>
      </c>
      <c r="G52">
        <v>7</v>
      </c>
      <c r="H52" t="s">
        <v>384</v>
      </c>
      <c r="I52" t="s">
        <v>4263</v>
      </c>
      <c r="J52" t="s">
        <v>4264</v>
      </c>
      <c r="K52" t="s">
        <v>4265</v>
      </c>
      <c r="L52" t="s">
        <v>4266</v>
      </c>
      <c r="M52" t="s">
        <v>4267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4267</v>
      </c>
    </row>
    <row r="53" spans="1:20" x14ac:dyDescent="0.25">
      <c r="A53" t="s">
        <v>46</v>
      </c>
      <c r="B53" t="s">
        <v>56</v>
      </c>
      <c r="C53">
        <v>90</v>
      </c>
      <c r="D53">
        <v>2</v>
      </c>
      <c r="E53" t="s">
        <v>4268</v>
      </c>
      <c r="F53">
        <v>419.3</v>
      </c>
      <c r="G53">
        <v>26</v>
      </c>
      <c r="H53" t="s">
        <v>647</v>
      </c>
      <c r="I53" t="s">
        <v>4269</v>
      </c>
      <c r="J53" t="s">
        <v>4270</v>
      </c>
      <c r="K53" t="s">
        <v>1102</v>
      </c>
      <c r="L53" t="s">
        <v>4271</v>
      </c>
      <c r="M53" t="s">
        <v>4267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4267</v>
      </c>
    </row>
    <row r="54" spans="1:20" x14ac:dyDescent="0.25">
      <c r="A54" t="s">
        <v>46</v>
      </c>
      <c r="B54" t="s">
        <v>56</v>
      </c>
      <c r="C54">
        <v>66.333333333333329</v>
      </c>
      <c r="D54">
        <v>3</v>
      </c>
      <c r="E54" t="s">
        <v>4268</v>
      </c>
      <c r="F54">
        <v>419.3</v>
      </c>
      <c r="G54">
        <v>26</v>
      </c>
      <c r="H54" t="s">
        <v>647</v>
      </c>
      <c r="I54" t="s">
        <v>4269</v>
      </c>
      <c r="J54" t="s">
        <v>4270</v>
      </c>
      <c r="K54" t="s">
        <v>1102</v>
      </c>
      <c r="L54" t="s">
        <v>4271</v>
      </c>
      <c r="M54" t="s">
        <v>4267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23</v>
      </c>
      <c r="T54" t="s">
        <v>4267</v>
      </c>
    </row>
    <row r="55" spans="1:20" x14ac:dyDescent="0.25">
      <c r="A55" t="s">
        <v>46</v>
      </c>
      <c r="B55" t="s">
        <v>1105</v>
      </c>
      <c r="C55">
        <v>67.5</v>
      </c>
      <c r="D55">
        <v>2</v>
      </c>
      <c r="E55" t="s">
        <v>4272</v>
      </c>
      <c r="F55">
        <v>161</v>
      </c>
      <c r="G55">
        <v>26</v>
      </c>
      <c r="H55" t="s">
        <v>47</v>
      </c>
      <c r="I55" t="s">
        <v>4273</v>
      </c>
      <c r="J55" t="s">
        <v>4274</v>
      </c>
      <c r="K55" t="s">
        <v>1093</v>
      </c>
      <c r="L55" t="s">
        <v>4275</v>
      </c>
      <c r="M55" t="s">
        <v>4276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4276</v>
      </c>
    </row>
    <row r="56" spans="1:20" x14ac:dyDescent="0.25">
      <c r="A56" t="s">
        <v>139</v>
      </c>
      <c r="B56" t="s">
        <v>715</v>
      </c>
      <c r="C56">
        <v>120</v>
      </c>
      <c r="D56">
        <v>1</v>
      </c>
      <c r="E56" t="s">
        <v>4277</v>
      </c>
      <c r="F56">
        <v>106</v>
      </c>
      <c r="G56">
        <v>6</v>
      </c>
      <c r="H56" t="s">
        <v>631</v>
      </c>
      <c r="I56" t="s">
        <v>4278</v>
      </c>
      <c r="J56" t="s">
        <v>633</v>
      </c>
      <c r="K56" t="s">
        <v>23</v>
      </c>
      <c r="L56" t="s">
        <v>24</v>
      </c>
      <c r="M56" t="s">
        <v>4279</v>
      </c>
      <c r="N56" t="s">
        <v>23</v>
      </c>
      <c r="O56" t="s">
        <v>32</v>
      </c>
      <c r="P56" t="s">
        <v>26</v>
      </c>
      <c r="Q56" t="s">
        <v>33</v>
      </c>
      <c r="R56" t="s">
        <v>24</v>
      </c>
      <c r="S56" t="s">
        <v>23</v>
      </c>
      <c r="T56" t="s">
        <v>4280</v>
      </c>
    </row>
    <row r="57" spans="1:20" x14ac:dyDescent="0.25">
      <c r="A57" t="s">
        <v>46</v>
      </c>
      <c r="B57" t="s">
        <v>1105</v>
      </c>
      <c r="C57">
        <v>5</v>
      </c>
      <c r="D57">
        <v>1</v>
      </c>
      <c r="E57" t="s">
        <v>4281</v>
      </c>
      <c r="F57">
        <v>5</v>
      </c>
      <c r="G57">
        <v>0</v>
      </c>
      <c r="H57" t="s">
        <v>47</v>
      </c>
      <c r="I57" t="s">
        <v>4282</v>
      </c>
      <c r="J57" t="s">
        <v>4283</v>
      </c>
      <c r="K57" t="s">
        <v>2304</v>
      </c>
      <c r="L57" t="s">
        <v>4284</v>
      </c>
      <c r="M57" t="s">
        <v>4285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4285</v>
      </c>
    </row>
    <row r="58" spans="1:20" x14ac:dyDescent="0.25">
      <c r="A58" t="s">
        <v>46</v>
      </c>
      <c r="B58" t="s">
        <v>56</v>
      </c>
      <c r="C58">
        <v>78</v>
      </c>
      <c r="D58">
        <v>3</v>
      </c>
      <c r="E58" t="s">
        <v>4286</v>
      </c>
      <c r="F58">
        <v>263</v>
      </c>
      <c r="G58">
        <v>29</v>
      </c>
      <c r="H58" t="s">
        <v>47</v>
      </c>
      <c r="I58" t="s">
        <v>1599</v>
      </c>
      <c r="J58" t="s">
        <v>1632</v>
      </c>
      <c r="K58" t="s">
        <v>1601</v>
      </c>
      <c r="L58" t="s">
        <v>1133</v>
      </c>
      <c r="M58" t="s">
        <v>4287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4288</v>
      </c>
    </row>
    <row r="59" spans="1:20" x14ac:dyDescent="0.25">
      <c r="A59" t="s">
        <v>46</v>
      </c>
      <c r="B59" t="s">
        <v>56</v>
      </c>
      <c r="C59">
        <v>78</v>
      </c>
      <c r="D59">
        <v>3</v>
      </c>
      <c r="E59" t="s">
        <v>4289</v>
      </c>
      <c r="F59">
        <v>263</v>
      </c>
      <c r="G59">
        <v>29</v>
      </c>
      <c r="H59" t="s">
        <v>47</v>
      </c>
      <c r="I59" t="s">
        <v>1599</v>
      </c>
      <c r="J59" t="s">
        <v>1632</v>
      </c>
      <c r="K59" t="s">
        <v>1601</v>
      </c>
      <c r="L59" t="s">
        <v>1133</v>
      </c>
      <c r="M59" t="s">
        <v>4290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23</v>
      </c>
      <c r="T59" t="s">
        <v>4291</v>
      </c>
    </row>
    <row r="60" spans="1:20" x14ac:dyDescent="0.25">
      <c r="A60" t="s">
        <v>46</v>
      </c>
      <c r="B60" t="s">
        <v>56</v>
      </c>
      <c r="C60">
        <v>66.333333333333329</v>
      </c>
      <c r="D60">
        <v>3</v>
      </c>
      <c r="E60" t="s">
        <v>4292</v>
      </c>
      <c r="F60">
        <v>259</v>
      </c>
      <c r="G60">
        <v>29</v>
      </c>
      <c r="H60" t="s">
        <v>47</v>
      </c>
      <c r="I60" t="s">
        <v>1638</v>
      </c>
      <c r="J60" t="s">
        <v>4293</v>
      </c>
      <c r="K60" t="s">
        <v>4294</v>
      </c>
      <c r="L60" t="s">
        <v>1561</v>
      </c>
      <c r="M60" t="s">
        <v>4295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4296</v>
      </c>
    </row>
    <row r="61" spans="1:20" x14ac:dyDescent="0.25">
      <c r="A61" t="s">
        <v>46</v>
      </c>
      <c r="B61" t="s">
        <v>56</v>
      </c>
      <c r="C61">
        <v>78</v>
      </c>
      <c r="D61">
        <v>1</v>
      </c>
      <c r="E61" t="s">
        <v>4297</v>
      </c>
      <c r="F61">
        <v>78</v>
      </c>
      <c r="G61">
        <v>0</v>
      </c>
      <c r="H61" t="s">
        <v>47</v>
      </c>
      <c r="I61" t="s">
        <v>1171</v>
      </c>
      <c r="J61" t="s">
        <v>4298</v>
      </c>
      <c r="K61" t="s">
        <v>4299</v>
      </c>
      <c r="L61" t="s">
        <v>726</v>
      </c>
      <c r="M61" t="s">
        <v>4300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4301</v>
      </c>
    </row>
    <row r="62" spans="1:20" x14ac:dyDescent="0.25">
      <c r="A62" t="s">
        <v>115</v>
      </c>
      <c r="B62" t="s">
        <v>116</v>
      </c>
      <c r="C62">
        <v>45</v>
      </c>
      <c r="D62">
        <v>4</v>
      </c>
      <c r="E62" t="s">
        <v>4302</v>
      </c>
      <c r="F62">
        <v>164</v>
      </c>
      <c r="G62">
        <v>0</v>
      </c>
      <c r="H62" t="s">
        <v>631</v>
      </c>
      <c r="I62" t="s">
        <v>4303</v>
      </c>
      <c r="J62" t="s">
        <v>4304</v>
      </c>
      <c r="K62" t="s">
        <v>23</v>
      </c>
      <c r="L62" t="s">
        <v>24</v>
      </c>
      <c r="M62" t="s">
        <v>4305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4305</v>
      </c>
    </row>
    <row r="63" spans="1:20" x14ac:dyDescent="0.25">
      <c r="A63" t="s">
        <v>46</v>
      </c>
      <c r="B63" t="s">
        <v>56</v>
      </c>
      <c r="C63">
        <v>66.333333333333329</v>
      </c>
      <c r="D63">
        <v>3</v>
      </c>
      <c r="E63" t="s">
        <v>4306</v>
      </c>
      <c r="F63">
        <v>269</v>
      </c>
      <c r="G63">
        <v>29</v>
      </c>
      <c r="H63" t="s">
        <v>47</v>
      </c>
      <c r="I63" t="s">
        <v>646</v>
      </c>
      <c r="J63" t="s">
        <v>3521</v>
      </c>
      <c r="K63" t="s">
        <v>3522</v>
      </c>
      <c r="L63" t="s">
        <v>1702</v>
      </c>
      <c r="M63" t="s">
        <v>4307</v>
      </c>
      <c r="N63" t="s">
        <v>23</v>
      </c>
      <c r="O63" t="s">
        <v>63</v>
      </c>
      <c r="P63" t="s">
        <v>54</v>
      </c>
      <c r="Q63" t="s">
        <v>55</v>
      </c>
      <c r="R63" t="s">
        <v>24</v>
      </c>
      <c r="S63" t="s">
        <v>23</v>
      </c>
      <c r="T63" t="s">
        <v>4308</v>
      </c>
    </row>
    <row r="64" spans="1:20" x14ac:dyDescent="0.25">
      <c r="A64" t="s">
        <v>46</v>
      </c>
      <c r="B64" t="s">
        <v>1105</v>
      </c>
      <c r="C64">
        <v>71.25</v>
      </c>
      <c r="D64">
        <v>1</v>
      </c>
      <c r="E64" t="s">
        <v>4309</v>
      </c>
      <c r="F64">
        <v>86.25</v>
      </c>
      <c r="G64">
        <v>15</v>
      </c>
      <c r="H64" t="s">
        <v>47</v>
      </c>
      <c r="I64" t="s">
        <v>4310</v>
      </c>
      <c r="J64" t="s">
        <v>4311</v>
      </c>
      <c r="K64" t="s">
        <v>663</v>
      </c>
      <c r="L64" t="s">
        <v>4312</v>
      </c>
      <c r="M64" t="s">
        <v>4313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4313</v>
      </c>
    </row>
    <row r="65" spans="1:20" x14ac:dyDescent="0.25">
      <c r="A65" t="s">
        <v>46</v>
      </c>
      <c r="B65" t="s">
        <v>56</v>
      </c>
      <c r="C65">
        <v>78</v>
      </c>
      <c r="D65">
        <v>1</v>
      </c>
      <c r="E65" t="s">
        <v>4314</v>
      </c>
      <c r="F65">
        <v>78</v>
      </c>
      <c r="G65">
        <v>0</v>
      </c>
      <c r="H65" t="s">
        <v>47</v>
      </c>
      <c r="I65" t="s">
        <v>646</v>
      </c>
      <c r="J65" t="s">
        <v>4315</v>
      </c>
      <c r="K65" t="s">
        <v>4316</v>
      </c>
      <c r="L65" t="s">
        <v>4317</v>
      </c>
      <c r="M65" t="s">
        <v>4318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4319</v>
      </c>
      <c r="T65" t="s">
        <v>4318</v>
      </c>
    </row>
    <row r="66" spans="1:20" x14ac:dyDescent="0.25">
      <c r="A66" t="s">
        <v>46</v>
      </c>
      <c r="B66" t="s">
        <v>56</v>
      </c>
      <c r="C66">
        <v>66.333333333333329</v>
      </c>
      <c r="D66">
        <v>6</v>
      </c>
      <c r="E66" t="s">
        <v>4320</v>
      </c>
      <c r="F66">
        <v>440</v>
      </c>
      <c r="G66">
        <v>0</v>
      </c>
      <c r="H66" t="s">
        <v>631</v>
      </c>
      <c r="I66" t="s">
        <v>1456</v>
      </c>
      <c r="J66" t="s">
        <v>315</v>
      </c>
      <c r="K66" t="s">
        <v>23</v>
      </c>
      <c r="L66" t="s">
        <v>24</v>
      </c>
      <c r="M66" t="s">
        <v>4321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4322</v>
      </c>
      <c r="T66" t="s">
        <v>4321</v>
      </c>
    </row>
    <row r="67" spans="1:20" x14ac:dyDescent="0.25">
      <c r="A67" t="s">
        <v>46</v>
      </c>
      <c r="B67" t="s">
        <v>56</v>
      </c>
      <c r="C67">
        <v>66.333333333333329</v>
      </c>
      <c r="D67">
        <v>6</v>
      </c>
      <c r="E67" t="s">
        <v>4323</v>
      </c>
      <c r="F67">
        <v>440</v>
      </c>
      <c r="G67">
        <v>0</v>
      </c>
      <c r="H67" t="s">
        <v>631</v>
      </c>
      <c r="I67" t="s">
        <v>2993</v>
      </c>
      <c r="J67" t="s">
        <v>306</v>
      </c>
      <c r="K67" t="s">
        <v>23</v>
      </c>
      <c r="L67" t="s">
        <v>24</v>
      </c>
      <c r="M67" t="s">
        <v>4324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4325</v>
      </c>
      <c r="T67" t="s">
        <v>4324</v>
      </c>
    </row>
    <row r="68" spans="1:20" x14ac:dyDescent="0.25">
      <c r="A68" t="s">
        <v>110</v>
      </c>
      <c r="B68" t="s">
        <v>691</v>
      </c>
      <c r="C68">
        <v>74.5</v>
      </c>
      <c r="D68">
        <v>2</v>
      </c>
      <c r="E68" t="s">
        <v>4326</v>
      </c>
      <c r="F68">
        <v>151</v>
      </c>
      <c r="G68">
        <v>10</v>
      </c>
      <c r="H68" t="s">
        <v>47</v>
      </c>
      <c r="I68" t="s">
        <v>4327</v>
      </c>
      <c r="J68" t="s">
        <v>4328</v>
      </c>
      <c r="K68" t="s">
        <v>4329</v>
      </c>
      <c r="L68" t="s">
        <v>661</v>
      </c>
      <c r="M68" t="s">
        <v>4330</v>
      </c>
      <c r="N68" t="s">
        <v>23</v>
      </c>
      <c r="O68" t="s">
        <v>53</v>
      </c>
      <c r="P68" t="s">
        <v>54</v>
      </c>
      <c r="Q68" t="s">
        <v>55</v>
      </c>
      <c r="R68" t="s">
        <v>24</v>
      </c>
      <c r="S68" t="s">
        <v>4331</v>
      </c>
      <c r="T68" t="s">
        <v>4332</v>
      </c>
    </row>
    <row r="69" spans="1:20" x14ac:dyDescent="0.25">
      <c r="A69" t="s">
        <v>422</v>
      </c>
      <c r="B69" t="s">
        <v>423</v>
      </c>
      <c r="C69">
        <v>78.333333333333329</v>
      </c>
      <c r="D69">
        <v>3</v>
      </c>
      <c r="E69" t="s">
        <v>4333</v>
      </c>
      <c r="F69">
        <v>264</v>
      </c>
      <c r="G69">
        <v>29</v>
      </c>
      <c r="H69" t="s">
        <v>47</v>
      </c>
      <c r="I69" t="s">
        <v>1509</v>
      </c>
      <c r="J69" t="s">
        <v>4334</v>
      </c>
      <c r="K69" t="s">
        <v>2447</v>
      </c>
      <c r="L69" t="s">
        <v>1006</v>
      </c>
      <c r="M69" t="s">
        <v>4335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4336</v>
      </c>
      <c r="T69" t="s">
        <v>4337</v>
      </c>
    </row>
    <row r="70" spans="1:20" x14ac:dyDescent="0.25">
      <c r="A70" t="s">
        <v>422</v>
      </c>
      <c r="B70" t="s">
        <v>423</v>
      </c>
      <c r="C70">
        <v>78.333333333333329</v>
      </c>
      <c r="D70">
        <v>3</v>
      </c>
      <c r="E70" t="s">
        <v>4338</v>
      </c>
      <c r="F70">
        <v>263</v>
      </c>
      <c r="G70">
        <v>38</v>
      </c>
      <c r="H70" t="s">
        <v>47</v>
      </c>
      <c r="I70" t="s">
        <v>4339</v>
      </c>
      <c r="J70" t="s">
        <v>4340</v>
      </c>
      <c r="K70" t="s">
        <v>3724</v>
      </c>
      <c r="L70" t="s">
        <v>2225</v>
      </c>
      <c r="M70" t="s">
        <v>4341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4342</v>
      </c>
      <c r="T70" t="s">
        <v>4343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173"/>
  <sheetViews>
    <sheetView zoomScale="70" zoomScaleNormal="70" workbookViewId="0">
      <pane xSplit="2" ySplit="1" topLeftCell="S14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44" sqref="U4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115</v>
      </c>
      <c r="B2" t="s">
        <v>116</v>
      </c>
      <c r="C2">
        <v>43.5</v>
      </c>
      <c r="D2">
        <v>2</v>
      </c>
      <c r="E2" t="s">
        <v>4344</v>
      </c>
      <c r="F2">
        <v>97</v>
      </c>
      <c r="G2">
        <v>10</v>
      </c>
      <c r="H2" t="s">
        <v>47</v>
      </c>
      <c r="I2" t="s">
        <v>4345</v>
      </c>
      <c r="J2" t="s">
        <v>4346</v>
      </c>
      <c r="K2" t="s">
        <v>4347</v>
      </c>
      <c r="L2" t="s">
        <v>656</v>
      </c>
      <c r="M2" t="s">
        <v>4348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4348</v>
      </c>
      <c r="U2" s="55" t="s">
        <v>684</v>
      </c>
      <c r="V2">
        <v>21</v>
      </c>
    </row>
    <row r="3" spans="1:22" x14ac:dyDescent="0.25">
      <c r="A3" t="s">
        <v>280</v>
      </c>
      <c r="B3" t="s">
        <v>286</v>
      </c>
      <c r="C3">
        <v>99</v>
      </c>
      <c r="D3">
        <v>1</v>
      </c>
      <c r="E3" t="s">
        <v>4349</v>
      </c>
      <c r="F3">
        <v>179</v>
      </c>
      <c r="G3">
        <v>0</v>
      </c>
      <c r="H3" t="s">
        <v>631</v>
      </c>
      <c r="I3" t="s">
        <v>4350</v>
      </c>
      <c r="J3" t="s">
        <v>306</v>
      </c>
      <c r="K3" t="s">
        <v>23</v>
      </c>
      <c r="L3" t="s">
        <v>24</v>
      </c>
      <c r="M3" t="s">
        <v>4351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4351</v>
      </c>
      <c r="U3" s="56" t="s">
        <v>3042</v>
      </c>
      <c r="V3">
        <v>21</v>
      </c>
    </row>
    <row r="4" spans="1:22" x14ac:dyDescent="0.25">
      <c r="A4" t="s">
        <v>279</v>
      </c>
      <c r="B4" t="s">
        <v>285</v>
      </c>
      <c r="C4">
        <v>100</v>
      </c>
      <c r="D4">
        <v>1</v>
      </c>
      <c r="E4" t="s">
        <v>4349</v>
      </c>
      <c r="F4">
        <v>179</v>
      </c>
      <c r="G4">
        <v>0</v>
      </c>
      <c r="H4" t="s">
        <v>631</v>
      </c>
      <c r="I4" t="s">
        <v>4350</v>
      </c>
      <c r="J4" t="s">
        <v>306</v>
      </c>
      <c r="K4" t="s">
        <v>23</v>
      </c>
      <c r="L4" t="s">
        <v>24</v>
      </c>
      <c r="M4" t="s">
        <v>4351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4351</v>
      </c>
      <c r="U4" s="55" t="s">
        <v>186</v>
      </c>
      <c r="V4">
        <v>61</v>
      </c>
    </row>
    <row r="5" spans="1:22" x14ac:dyDescent="0.25">
      <c r="A5" t="s">
        <v>30</v>
      </c>
      <c r="B5" t="s">
        <v>31</v>
      </c>
      <c r="C5">
        <v>43</v>
      </c>
      <c r="D5">
        <v>1</v>
      </c>
      <c r="E5" t="s">
        <v>4352</v>
      </c>
      <c r="F5">
        <v>117</v>
      </c>
      <c r="G5">
        <v>0</v>
      </c>
      <c r="H5" t="s">
        <v>47</v>
      </c>
      <c r="I5" t="s">
        <v>1394</v>
      </c>
      <c r="J5" t="s">
        <v>4353</v>
      </c>
      <c r="K5" t="s">
        <v>2057</v>
      </c>
      <c r="L5" t="s">
        <v>2197</v>
      </c>
      <c r="M5" t="s">
        <v>4354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4355</v>
      </c>
      <c r="U5" s="56" t="s">
        <v>187</v>
      </c>
      <c r="V5">
        <v>61</v>
      </c>
    </row>
    <row r="6" spans="1:22" x14ac:dyDescent="0.25">
      <c r="A6" t="s">
        <v>139</v>
      </c>
      <c r="B6" t="s">
        <v>112</v>
      </c>
      <c r="C6">
        <v>76</v>
      </c>
      <c r="D6">
        <v>1</v>
      </c>
      <c r="E6" t="s">
        <v>4352</v>
      </c>
      <c r="F6">
        <v>117</v>
      </c>
      <c r="G6">
        <v>0</v>
      </c>
      <c r="H6" t="s">
        <v>47</v>
      </c>
      <c r="I6" t="s">
        <v>1394</v>
      </c>
      <c r="J6" t="s">
        <v>4353</v>
      </c>
      <c r="K6" t="s">
        <v>2057</v>
      </c>
      <c r="L6" t="s">
        <v>2197</v>
      </c>
      <c r="M6" t="s">
        <v>4354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4355</v>
      </c>
      <c r="U6" s="55" t="s">
        <v>113</v>
      </c>
      <c r="V6">
        <v>3</v>
      </c>
    </row>
    <row r="7" spans="1:22" x14ac:dyDescent="0.25">
      <c r="A7" t="s">
        <v>46</v>
      </c>
      <c r="B7" t="s">
        <v>1105</v>
      </c>
      <c r="C7">
        <v>68.25</v>
      </c>
      <c r="D7">
        <v>10</v>
      </c>
      <c r="E7" t="s">
        <v>4356</v>
      </c>
      <c r="F7">
        <v>778.5</v>
      </c>
      <c r="G7">
        <v>96</v>
      </c>
      <c r="H7" t="s">
        <v>47</v>
      </c>
      <c r="I7" t="s">
        <v>4357</v>
      </c>
      <c r="J7" t="s">
        <v>4358</v>
      </c>
      <c r="K7" t="s">
        <v>1588</v>
      </c>
      <c r="L7" t="s">
        <v>4359</v>
      </c>
      <c r="M7" t="s">
        <v>4360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4360</v>
      </c>
      <c r="U7" s="56" t="s">
        <v>114</v>
      </c>
      <c r="V7">
        <v>3</v>
      </c>
    </row>
    <row r="8" spans="1:22" x14ac:dyDescent="0.25">
      <c r="A8" t="s">
        <v>115</v>
      </c>
      <c r="B8" t="s">
        <v>116</v>
      </c>
      <c r="C8">
        <v>35</v>
      </c>
      <c r="D8">
        <v>8</v>
      </c>
      <c r="E8" t="s">
        <v>4361</v>
      </c>
      <c r="F8">
        <v>366</v>
      </c>
      <c r="G8">
        <v>38</v>
      </c>
      <c r="H8" t="s">
        <v>47</v>
      </c>
      <c r="I8" t="s">
        <v>2937</v>
      </c>
      <c r="J8" t="s">
        <v>2938</v>
      </c>
      <c r="K8" t="s">
        <v>2939</v>
      </c>
      <c r="L8" t="s">
        <v>2225</v>
      </c>
      <c r="M8" t="s">
        <v>4362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4363</v>
      </c>
      <c r="U8" s="55" t="s">
        <v>46</v>
      </c>
      <c r="V8">
        <v>73</v>
      </c>
    </row>
    <row r="9" spans="1:22" x14ac:dyDescent="0.25">
      <c r="A9" t="s">
        <v>422</v>
      </c>
      <c r="B9" t="s">
        <v>423</v>
      </c>
      <c r="C9">
        <v>78.5</v>
      </c>
      <c r="D9">
        <v>2</v>
      </c>
      <c r="E9" t="s">
        <v>4364</v>
      </c>
      <c r="F9">
        <v>270</v>
      </c>
      <c r="G9">
        <v>45</v>
      </c>
      <c r="H9" t="s">
        <v>47</v>
      </c>
      <c r="I9" t="s">
        <v>4365</v>
      </c>
      <c r="J9" t="s">
        <v>4366</v>
      </c>
      <c r="K9" t="s">
        <v>1115</v>
      </c>
      <c r="L9" t="s">
        <v>4367</v>
      </c>
      <c r="M9" t="s">
        <v>23</v>
      </c>
      <c r="N9" t="s">
        <v>23</v>
      </c>
      <c r="O9" t="s">
        <v>24</v>
      </c>
      <c r="P9" t="s">
        <v>54</v>
      </c>
      <c r="Q9" t="s">
        <v>23</v>
      </c>
      <c r="R9" t="s">
        <v>24</v>
      </c>
      <c r="S9" t="s">
        <v>23</v>
      </c>
      <c r="T9" t="s">
        <v>4368</v>
      </c>
      <c r="U9" s="56" t="s">
        <v>56</v>
      </c>
      <c r="V9">
        <v>55</v>
      </c>
    </row>
    <row r="10" spans="1:22" x14ac:dyDescent="0.25">
      <c r="A10" t="s">
        <v>46</v>
      </c>
      <c r="B10" t="s">
        <v>56</v>
      </c>
      <c r="C10">
        <v>78</v>
      </c>
      <c r="D10">
        <v>1</v>
      </c>
      <c r="E10" t="s">
        <v>4364</v>
      </c>
      <c r="F10">
        <v>270</v>
      </c>
      <c r="G10">
        <v>45</v>
      </c>
      <c r="H10" t="s">
        <v>47</v>
      </c>
      <c r="I10" t="s">
        <v>4365</v>
      </c>
      <c r="J10" t="s">
        <v>4366</v>
      </c>
      <c r="K10" t="s">
        <v>1115</v>
      </c>
      <c r="L10" t="s">
        <v>4367</v>
      </c>
      <c r="M10" t="s">
        <v>23</v>
      </c>
      <c r="N10" t="s">
        <v>23</v>
      </c>
      <c r="O10" t="s">
        <v>24</v>
      </c>
      <c r="P10" t="s">
        <v>54</v>
      </c>
      <c r="Q10" t="s">
        <v>23</v>
      </c>
      <c r="R10" t="s">
        <v>24</v>
      </c>
      <c r="S10" t="s">
        <v>23</v>
      </c>
      <c r="T10" t="s">
        <v>4368</v>
      </c>
      <c r="U10" s="56" t="s">
        <v>1105</v>
      </c>
      <c r="V10">
        <v>18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4369</v>
      </c>
      <c r="F11">
        <v>220</v>
      </c>
      <c r="G11">
        <v>0</v>
      </c>
      <c r="H11" t="s">
        <v>631</v>
      </c>
      <c r="I11" t="s">
        <v>4370</v>
      </c>
      <c r="J11" t="s">
        <v>334</v>
      </c>
      <c r="K11" t="s">
        <v>23</v>
      </c>
      <c r="L11" t="s">
        <v>24</v>
      </c>
      <c r="M11" t="s">
        <v>4371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4371</v>
      </c>
      <c r="U11" s="55" t="s">
        <v>139</v>
      </c>
      <c r="V11">
        <v>11</v>
      </c>
    </row>
    <row r="12" spans="1:22" x14ac:dyDescent="0.25">
      <c r="A12" t="s">
        <v>30</v>
      </c>
      <c r="B12" t="s">
        <v>31</v>
      </c>
      <c r="C12">
        <v>41.333333333333343</v>
      </c>
      <c r="D12">
        <v>3</v>
      </c>
      <c r="E12" t="s">
        <v>4372</v>
      </c>
      <c r="F12">
        <v>117</v>
      </c>
      <c r="G12">
        <v>0</v>
      </c>
      <c r="H12" t="s">
        <v>47</v>
      </c>
      <c r="I12" t="s">
        <v>4152</v>
      </c>
      <c r="J12" t="s">
        <v>4373</v>
      </c>
      <c r="K12" t="s">
        <v>1800</v>
      </c>
      <c r="L12" t="s">
        <v>4374</v>
      </c>
      <c r="M12" t="s">
        <v>4375</v>
      </c>
      <c r="N12" t="s">
        <v>23</v>
      </c>
      <c r="O12" t="s">
        <v>53</v>
      </c>
      <c r="P12" t="s">
        <v>54</v>
      </c>
      <c r="Q12" t="s">
        <v>55</v>
      </c>
      <c r="R12" t="s">
        <v>24</v>
      </c>
      <c r="S12" t="s">
        <v>23</v>
      </c>
      <c r="T12" t="s">
        <v>4376</v>
      </c>
      <c r="U12" s="56" t="s">
        <v>3117</v>
      </c>
      <c r="V12">
        <v>1</v>
      </c>
    </row>
    <row r="13" spans="1:22" x14ac:dyDescent="0.25">
      <c r="A13" t="s">
        <v>46</v>
      </c>
      <c r="B13" t="s">
        <v>56</v>
      </c>
      <c r="C13">
        <v>78</v>
      </c>
      <c r="D13">
        <v>1</v>
      </c>
      <c r="E13" t="s">
        <v>4377</v>
      </c>
      <c r="F13">
        <v>107</v>
      </c>
      <c r="G13">
        <v>29</v>
      </c>
      <c r="H13" t="s">
        <v>47</v>
      </c>
      <c r="I13" t="s">
        <v>4378</v>
      </c>
      <c r="J13" t="s">
        <v>4379</v>
      </c>
      <c r="K13" t="s">
        <v>2164</v>
      </c>
      <c r="L13" t="s">
        <v>1650</v>
      </c>
      <c r="M13" t="s">
        <v>4380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4380</v>
      </c>
      <c r="U13" s="56" t="s">
        <v>112</v>
      </c>
      <c r="V13">
        <v>10</v>
      </c>
    </row>
    <row r="14" spans="1:22" x14ac:dyDescent="0.25">
      <c r="A14" t="s">
        <v>539</v>
      </c>
      <c r="B14" t="s">
        <v>540</v>
      </c>
      <c r="C14">
        <v>190</v>
      </c>
      <c r="D14">
        <v>1</v>
      </c>
      <c r="E14" t="s">
        <v>4381</v>
      </c>
      <c r="F14">
        <v>190</v>
      </c>
      <c r="G14">
        <v>0</v>
      </c>
      <c r="H14" t="s">
        <v>47</v>
      </c>
      <c r="I14" t="s">
        <v>4382</v>
      </c>
      <c r="J14" t="s">
        <v>4383</v>
      </c>
      <c r="K14" t="s">
        <v>4384</v>
      </c>
      <c r="L14" t="s">
        <v>4385</v>
      </c>
      <c r="M14" t="s">
        <v>4386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4386</v>
      </c>
      <c r="U14" s="55" t="s">
        <v>110</v>
      </c>
      <c r="V14">
        <v>6</v>
      </c>
    </row>
    <row r="15" spans="1:22" x14ac:dyDescent="0.25">
      <c r="A15" t="s">
        <v>46</v>
      </c>
      <c r="B15" t="s">
        <v>56</v>
      </c>
      <c r="C15">
        <v>78</v>
      </c>
      <c r="D15">
        <v>3</v>
      </c>
      <c r="E15" t="s">
        <v>4387</v>
      </c>
      <c r="F15">
        <v>272</v>
      </c>
      <c r="G15">
        <v>38</v>
      </c>
      <c r="H15" t="s">
        <v>47</v>
      </c>
      <c r="I15" t="s">
        <v>4388</v>
      </c>
      <c r="J15" t="s">
        <v>4389</v>
      </c>
      <c r="K15" t="s">
        <v>1193</v>
      </c>
      <c r="L15" t="s">
        <v>672</v>
      </c>
      <c r="M15" t="s">
        <v>4390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23</v>
      </c>
      <c r="T15" t="s">
        <v>4390</v>
      </c>
      <c r="U15" s="56" t="s">
        <v>146</v>
      </c>
      <c r="V15">
        <v>2</v>
      </c>
    </row>
    <row r="16" spans="1:22" x14ac:dyDescent="0.25">
      <c r="A16" t="s">
        <v>46</v>
      </c>
      <c r="B16" t="s">
        <v>1105</v>
      </c>
      <c r="C16">
        <v>71.25</v>
      </c>
      <c r="D16">
        <v>2</v>
      </c>
      <c r="E16" t="s">
        <v>4391</v>
      </c>
      <c r="F16">
        <v>168.5</v>
      </c>
      <c r="G16">
        <v>26</v>
      </c>
      <c r="H16" t="s">
        <v>47</v>
      </c>
      <c r="I16" t="s">
        <v>4392</v>
      </c>
      <c r="J16" t="s">
        <v>4393</v>
      </c>
      <c r="K16" t="s">
        <v>4394</v>
      </c>
      <c r="L16" t="s">
        <v>4395</v>
      </c>
      <c r="M16" t="s">
        <v>4396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4396</v>
      </c>
      <c r="U16" s="56" t="s">
        <v>640</v>
      </c>
      <c r="V16">
        <v>4</v>
      </c>
    </row>
    <row r="17" spans="1:22" x14ac:dyDescent="0.25">
      <c r="A17" t="s">
        <v>46</v>
      </c>
      <c r="B17" t="s">
        <v>56</v>
      </c>
      <c r="C17">
        <v>78</v>
      </c>
      <c r="D17">
        <v>3</v>
      </c>
      <c r="E17" t="s">
        <v>4397</v>
      </c>
      <c r="F17">
        <v>262</v>
      </c>
      <c r="G17">
        <v>38</v>
      </c>
      <c r="H17" t="s">
        <v>47</v>
      </c>
      <c r="I17" t="s">
        <v>4388</v>
      </c>
      <c r="J17" t="s">
        <v>4389</v>
      </c>
      <c r="K17" t="s">
        <v>1193</v>
      </c>
      <c r="L17" t="s">
        <v>672</v>
      </c>
      <c r="M17" t="s">
        <v>4398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23</v>
      </c>
      <c r="T17" t="s">
        <v>4398</v>
      </c>
      <c r="U17" s="55" t="s">
        <v>152</v>
      </c>
      <c r="V17">
        <v>10</v>
      </c>
    </row>
    <row r="18" spans="1:22" x14ac:dyDescent="0.25">
      <c r="A18" t="s">
        <v>30</v>
      </c>
      <c r="B18" t="s">
        <v>31</v>
      </c>
      <c r="C18">
        <v>43</v>
      </c>
      <c r="D18">
        <v>1</v>
      </c>
      <c r="E18" t="s">
        <v>4399</v>
      </c>
      <c r="F18">
        <v>72</v>
      </c>
      <c r="G18">
        <v>29</v>
      </c>
      <c r="H18" t="s">
        <v>47</v>
      </c>
      <c r="I18" t="s">
        <v>4400</v>
      </c>
      <c r="J18" t="s">
        <v>4401</v>
      </c>
      <c r="K18" t="s">
        <v>2370</v>
      </c>
      <c r="L18" t="s">
        <v>4402</v>
      </c>
      <c r="M18" t="s">
        <v>23</v>
      </c>
      <c r="N18" t="s">
        <v>23</v>
      </c>
      <c r="O18" t="s">
        <v>24</v>
      </c>
      <c r="P18" t="s">
        <v>54</v>
      </c>
      <c r="Q18" t="s">
        <v>23</v>
      </c>
      <c r="R18" t="s">
        <v>24</v>
      </c>
      <c r="S18" t="s">
        <v>23</v>
      </c>
      <c r="T18" t="s">
        <v>4403</v>
      </c>
      <c r="U18" s="56" t="s">
        <v>153</v>
      </c>
      <c r="V18">
        <v>10</v>
      </c>
    </row>
    <row r="19" spans="1:22" x14ac:dyDescent="0.25">
      <c r="A19" t="s">
        <v>46</v>
      </c>
      <c r="B19" t="s">
        <v>1105</v>
      </c>
      <c r="C19">
        <v>4</v>
      </c>
      <c r="D19">
        <v>1</v>
      </c>
      <c r="E19" t="s">
        <v>4404</v>
      </c>
      <c r="F19">
        <v>4</v>
      </c>
      <c r="G19">
        <v>0</v>
      </c>
      <c r="H19" t="s">
        <v>47</v>
      </c>
      <c r="I19" t="s">
        <v>4405</v>
      </c>
      <c r="J19" t="s">
        <v>4406</v>
      </c>
      <c r="K19" t="s">
        <v>1939</v>
      </c>
      <c r="L19" t="s">
        <v>4407</v>
      </c>
      <c r="M19" t="s">
        <v>4408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4408</v>
      </c>
      <c r="U19" s="55" t="s">
        <v>150</v>
      </c>
      <c r="V19">
        <v>16</v>
      </c>
    </row>
    <row r="20" spans="1:22" x14ac:dyDescent="0.25">
      <c r="A20" t="s">
        <v>139</v>
      </c>
      <c r="B20" t="s">
        <v>112</v>
      </c>
      <c r="C20">
        <v>66</v>
      </c>
      <c r="D20">
        <v>1</v>
      </c>
      <c r="E20" t="s">
        <v>4409</v>
      </c>
      <c r="F20">
        <v>230</v>
      </c>
      <c r="G20">
        <v>0</v>
      </c>
      <c r="H20" t="s">
        <v>47</v>
      </c>
      <c r="I20" t="s">
        <v>2937</v>
      </c>
      <c r="J20" t="s">
        <v>4410</v>
      </c>
      <c r="K20" t="s">
        <v>2467</v>
      </c>
      <c r="L20" t="s">
        <v>726</v>
      </c>
      <c r="M20" t="s">
        <v>4411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4408</v>
      </c>
      <c r="U20" s="56" t="s">
        <v>151</v>
      </c>
      <c r="V20">
        <v>16</v>
      </c>
    </row>
    <row r="21" spans="1:22" x14ac:dyDescent="0.25">
      <c r="A21" t="s">
        <v>110</v>
      </c>
      <c r="B21" t="s">
        <v>640</v>
      </c>
      <c r="C21">
        <v>66</v>
      </c>
      <c r="D21">
        <v>1</v>
      </c>
      <c r="E21" t="s">
        <v>4409</v>
      </c>
      <c r="F21">
        <v>230</v>
      </c>
      <c r="G21">
        <v>0</v>
      </c>
      <c r="H21" t="s">
        <v>47</v>
      </c>
      <c r="I21" t="s">
        <v>2937</v>
      </c>
      <c r="J21" t="s">
        <v>4410</v>
      </c>
      <c r="K21" t="s">
        <v>2467</v>
      </c>
      <c r="L21" t="s">
        <v>726</v>
      </c>
      <c r="M21" t="s">
        <v>4411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4408</v>
      </c>
      <c r="U21" s="55" t="s">
        <v>422</v>
      </c>
      <c r="V21">
        <v>6</v>
      </c>
    </row>
    <row r="22" spans="1:22" x14ac:dyDescent="0.25">
      <c r="A22" t="s">
        <v>46</v>
      </c>
      <c r="B22" t="s">
        <v>56</v>
      </c>
      <c r="C22">
        <v>67</v>
      </c>
      <c r="D22">
        <v>1</v>
      </c>
      <c r="E22" t="s">
        <v>4409</v>
      </c>
      <c r="F22">
        <v>230</v>
      </c>
      <c r="G22">
        <v>0</v>
      </c>
      <c r="H22" t="s">
        <v>47</v>
      </c>
      <c r="I22" t="s">
        <v>2937</v>
      </c>
      <c r="J22" t="s">
        <v>4410</v>
      </c>
      <c r="K22" t="s">
        <v>2467</v>
      </c>
      <c r="L22" t="s">
        <v>726</v>
      </c>
      <c r="M22" t="s">
        <v>4411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4408</v>
      </c>
      <c r="U22" s="56" t="s">
        <v>423</v>
      </c>
      <c r="V22">
        <v>6</v>
      </c>
    </row>
    <row r="23" spans="1:22" x14ac:dyDescent="0.25">
      <c r="A23" t="s">
        <v>115</v>
      </c>
      <c r="B23" t="s">
        <v>339</v>
      </c>
      <c r="C23">
        <v>0</v>
      </c>
      <c r="D23">
        <v>1</v>
      </c>
      <c r="E23" t="s">
        <v>4412</v>
      </c>
      <c r="F23">
        <v>0</v>
      </c>
      <c r="G23">
        <v>0</v>
      </c>
      <c r="H23" t="s">
        <v>647</v>
      </c>
      <c r="I23" t="s">
        <v>4413</v>
      </c>
      <c r="J23" t="s">
        <v>4414</v>
      </c>
      <c r="K23" t="s">
        <v>4415</v>
      </c>
      <c r="L23" t="s">
        <v>4416</v>
      </c>
      <c r="M23" t="s">
        <v>4417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4417</v>
      </c>
      <c r="U23" s="55" t="s">
        <v>36</v>
      </c>
      <c r="V23">
        <v>15</v>
      </c>
    </row>
    <row r="24" spans="1:22" x14ac:dyDescent="0.25">
      <c r="A24" t="s">
        <v>46</v>
      </c>
      <c r="B24" t="s">
        <v>56</v>
      </c>
      <c r="C24">
        <v>78</v>
      </c>
      <c r="D24">
        <v>1</v>
      </c>
      <c r="E24" t="s">
        <v>4418</v>
      </c>
      <c r="F24">
        <v>78</v>
      </c>
      <c r="G24">
        <v>0</v>
      </c>
      <c r="H24" t="s">
        <v>47</v>
      </c>
      <c r="I24" t="s">
        <v>3779</v>
      </c>
      <c r="J24" t="s">
        <v>4419</v>
      </c>
      <c r="K24" t="s">
        <v>1778</v>
      </c>
      <c r="L24" t="s">
        <v>1083</v>
      </c>
      <c r="M24" t="s">
        <v>4417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4417</v>
      </c>
      <c r="U24" s="56" t="s">
        <v>37</v>
      </c>
      <c r="V24">
        <v>15</v>
      </c>
    </row>
    <row r="25" spans="1:22" x14ac:dyDescent="0.25">
      <c r="A25" t="s">
        <v>139</v>
      </c>
      <c r="B25" t="s">
        <v>112</v>
      </c>
      <c r="C25">
        <v>66</v>
      </c>
      <c r="D25">
        <v>1</v>
      </c>
      <c r="E25" t="s">
        <v>4420</v>
      </c>
      <c r="F25">
        <v>275</v>
      </c>
      <c r="G25">
        <v>35</v>
      </c>
      <c r="H25" t="s">
        <v>47</v>
      </c>
      <c r="I25" t="s">
        <v>1615</v>
      </c>
      <c r="J25" t="s">
        <v>3912</v>
      </c>
      <c r="K25" t="s">
        <v>1581</v>
      </c>
      <c r="L25" t="s">
        <v>2598</v>
      </c>
      <c r="M25" t="s">
        <v>4421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4422</v>
      </c>
      <c r="U25" s="55" t="s">
        <v>38</v>
      </c>
      <c r="V25">
        <v>15</v>
      </c>
    </row>
    <row r="26" spans="1:22" x14ac:dyDescent="0.25">
      <c r="A26" t="s">
        <v>110</v>
      </c>
      <c r="B26" t="s">
        <v>640</v>
      </c>
      <c r="C26">
        <v>66</v>
      </c>
      <c r="D26">
        <v>1</v>
      </c>
      <c r="E26" t="s">
        <v>4420</v>
      </c>
      <c r="F26">
        <v>275</v>
      </c>
      <c r="G26">
        <v>35</v>
      </c>
      <c r="H26" t="s">
        <v>47</v>
      </c>
      <c r="I26" t="s">
        <v>1615</v>
      </c>
      <c r="J26" t="s">
        <v>3912</v>
      </c>
      <c r="K26" t="s">
        <v>1581</v>
      </c>
      <c r="L26" t="s">
        <v>2598</v>
      </c>
      <c r="M26" t="s">
        <v>4421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4422</v>
      </c>
      <c r="U26" s="56" t="s">
        <v>39</v>
      </c>
      <c r="V26">
        <v>15</v>
      </c>
    </row>
    <row r="27" spans="1:22" x14ac:dyDescent="0.25">
      <c r="A27" t="s">
        <v>46</v>
      </c>
      <c r="B27" t="s">
        <v>56</v>
      </c>
      <c r="C27">
        <v>67</v>
      </c>
      <c r="D27">
        <v>1</v>
      </c>
      <c r="E27" t="s">
        <v>4420</v>
      </c>
      <c r="F27">
        <v>275</v>
      </c>
      <c r="G27">
        <v>35</v>
      </c>
      <c r="H27" t="s">
        <v>47</v>
      </c>
      <c r="I27" t="s">
        <v>1615</v>
      </c>
      <c r="J27" t="s">
        <v>3912</v>
      </c>
      <c r="K27" t="s">
        <v>1581</v>
      </c>
      <c r="L27" t="s">
        <v>2598</v>
      </c>
      <c r="M27" t="s">
        <v>4421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4422</v>
      </c>
      <c r="U27" s="55" t="s">
        <v>279</v>
      </c>
      <c r="V27">
        <v>2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4423</v>
      </c>
      <c r="F28">
        <v>466.8</v>
      </c>
      <c r="G28">
        <v>64</v>
      </c>
      <c r="H28" t="s">
        <v>47</v>
      </c>
      <c r="I28" t="s">
        <v>4424</v>
      </c>
      <c r="J28" t="s">
        <v>4425</v>
      </c>
      <c r="K28" t="s">
        <v>4426</v>
      </c>
      <c r="L28" t="s">
        <v>4427</v>
      </c>
      <c r="M28" t="s">
        <v>4428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4428</v>
      </c>
      <c r="U28" s="56" t="s">
        <v>285</v>
      </c>
      <c r="V28">
        <v>2</v>
      </c>
    </row>
    <row r="29" spans="1:22" x14ac:dyDescent="0.25">
      <c r="A29" t="s">
        <v>46</v>
      </c>
      <c r="B29" t="s">
        <v>1105</v>
      </c>
      <c r="C29">
        <v>71.25</v>
      </c>
      <c r="D29">
        <v>1</v>
      </c>
      <c r="E29" t="s">
        <v>4423</v>
      </c>
      <c r="F29">
        <v>466.8</v>
      </c>
      <c r="G29">
        <v>64</v>
      </c>
      <c r="H29" t="s">
        <v>47</v>
      </c>
      <c r="I29" t="s">
        <v>4424</v>
      </c>
      <c r="J29" t="s">
        <v>4425</v>
      </c>
      <c r="K29" t="s">
        <v>4426</v>
      </c>
      <c r="L29" t="s">
        <v>4427</v>
      </c>
      <c r="M29" t="s">
        <v>4428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4428</v>
      </c>
      <c r="U29" s="55" t="s">
        <v>280</v>
      </c>
      <c r="V29">
        <v>3</v>
      </c>
    </row>
    <row r="30" spans="1:22" x14ac:dyDescent="0.25">
      <c r="A30" t="s">
        <v>280</v>
      </c>
      <c r="B30" t="s">
        <v>286</v>
      </c>
      <c r="C30">
        <v>99</v>
      </c>
      <c r="D30">
        <v>1</v>
      </c>
      <c r="E30" t="s">
        <v>4423</v>
      </c>
      <c r="F30">
        <v>466.8</v>
      </c>
      <c r="G30">
        <v>64</v>
      </c>
      <c r="H30" t="s">
        <v>47</v>
      </c>
      <c r="I30" t="s">
        <v>4424</v>
      </c>
      <c r="J30" t="s">
        <v>4425</v>
      </c>
      <c r="K30" t="s">
        <v>4426</v>
      </c>
      <c r="L30" t="s">
        <v>4427</v>
      </c>
      <c r="M30" t="s">
        <v>4428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4428</v>
      </c>
      <c r="U30" s="56" t="s">
        <v>286</v>
      </c>
      <c r="V30">
        <v>3</v>
      </c>
    </row>
    <row r="31" spans="1:22" x14ac:dyDescent="0.25">
      <c r="A31" t="s">
        <v>279</v>
      </c>
      <c r="B31" t="s">
        <v>285</v>
      </c>
      <c r="C31">
        <v>100</v>
      </c>
      <c r="D31">
        <v>1</v>
      </c>
      <c r="E31" t="s">
        <v>4423</v>
      </c>
      <c r="F31">
        <v>466.8</v>
      </c>
      <c r="G31">
        <v>64</v>
      </c>
      <c r="H31" t="s">
        <v>47</v>
      </c>
      <c r="I31" t="s">
        <v>4424</v>
      </c>
      <c r="J31" t="s">
        <v>4425</v>
      </c>
      <c r="K31" t="s">
        <v>4426</v>
      </c>
      <c r="L31" t="s">
        <v>4427</v>
      </c>
      <c r="M31" t="s">
        <v>4428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4428</v>
      </c>
      <c r="U31" s="55" t="s">
        <v>30</v>
      </c>
      <c r="V31">
        <v>102</v>
      </c>
    </row>
    <row r="32" spans="1:22" x14ac:dyDescent="0.25">
      <c r="A32" t="s">
        <v>139</v>
      </c>
      <c r="B32" t="s">
        <v>112</v>
      </c>
      <c r="C32">
        <v>116</v>
      </c>
      <c r="D32">
        <v>2</v>
      </c>
      <c r="E32" t="s">
        <v>4429</v>
      </c>
      <c r="F32">
        <v>249</v>
      </c>
      <c r="G32">
        <v>0</v>
      </c>
      <c r="H32" t="s">
        <v>22</v>
      </c>
      <c r="I32" t="s">
        <v>4430</v>
      </c>
      <c r="J32" t="s">
        <v>1554</v>
      </c>
      <c r="K32" t="s">
        <v>23</v>
      </c>
      <c r="L32" t="s">
        <v>24</v>
      </c>
      <c r="M32" t="s">
        <v>4431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23</v>
      </c>
      <c r="T32" t="s">
        <v>4431</v>
      </c>
      <c r="U32" s="56" t="s">
        <v>31</v>
      </c>
      <c r="V32">
        <v>100</v>
      </c>
    </row>
    <row r="33" spans="1:22" x14ac:dyDescent="0.25">
      <c r="A33" t="s">
        <v>110</v>
      </c>
      <c r="B33" t="s">
        <v>640</v>
      </c>
      <c r="C33">
        <v>118</v>
      </c>
      <c r="D33">
        <v>1</v>
      </c>
      <c r="E33" t="s">
        <v>4429</v>
      </c>
      <c r="F33">
        <v>249</v>
      </c>
      <c r="G33">
        <v>0</v>
      </c>
      <c r="H33" t="s">
        <v>22</v>
      </c>
      <c r="I33" t="s">
        <v>4430</v>
      </c>
      <c r="J33" t="s">
        <v>1554</v>
      </c>
      <c r="K33" t="s">
        <v>23</v>
      </c>
      <c r="L33" t="s">
        <v>24</v>
      </c>
      <c r="M33" t="s">
        <v>4431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23</v>
      </c>
      <c r="T33" t="s">
        <v>4431</v>
      </c>
      <c r="U33" s="56" t="s">
        <v>1915</v>
      </c>
      <c r="V33">
        <v>2</v>
      </c>
    </row>
    <row r="34" spans="1:22" x14ac:dyDescent="0.25">
      <c r="A34" t="s">
        <v>422</v>
      </c>
      <c r="B34" t="s">
        <v>423</v>
      </c>
      <c r="C34">
        <v>78.333333333333329</v>
      </c>
      <c r="D34">
        <v>3</v>
      </c>
      <c r="E34" t="s">
        <v>4432</v>
      </c>
      <c r="F34">
        <v>260</v>
      </c>
      <c r="G34">
        <v>35</v>
      </c>
      <c r="H34" t="s">
        <v>47</v>
      </c>
      <c r="I34" t="s">
        <v>2937</v>
      </c>
      <c r="J34" t="s">
        <v>4433</v>
      </c>
      <c r="K34" t="s">
        <v>976</v>
      </c>
      <c r="L34" t="s">
        <v>1512</v>
      </c>
      <c r="M34" t="s">
        <v>4434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4434</v>
      </c>
      <c r="U34" s="55" t="s">
        <v>28</v>
      </c>
      <c r="V34">
        <v>1</v>
      </c>
    </row>
    <row r="35" spans="1:22" x14ac:dyDescent="0.25">
      <c r="A35" t="s">
        <v>139</v>
      </c>
      <c r="B35" t="s">
        <v>112</v>
      </c>
      <c r="C35">
        <v>83.333333333333329</v>
      </c>
      <c r="D35">
        <v>3</v>
      </c>
      <c r="E35" t="s">
        <v>4435</v>
      </c>
      <c r="F35">
        <v>250</v>
      </c>
      <c r="G35">
        <v>0</v>
      </c>
      <c r="H35" t="s">
        <v>22</v>
      </c>
      <c r="I35" t="s">
        <v>4436</v>
      </c>
      <c r="J35" t="s">
        <v>333</v>
      </c>
      <c r="K35" t="s">
        <v>23</v>
      </c>
      <c r="L35" t="s">
        <v>24</v>
      </c>
      <c r="M35" t="s">
        <v>4434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23</v>
      </c>
      <c r="T35" t="s">
        <v>4434</v>
      </c>
      <c r="U35" s="56" t="s">
        <v>29</v>
      </c>
      <c r="V35">
        <v>1</v>
      </c>
    </row>
    <row r="36" spans="1:22" x14ac:dyDescent="0.25">
      <c r="A36" t="s">
        <v>115</v>
      </c>
      <c r="B36" t="s">
        <v>116</v>
      </c>
      <c r="C36">
        <v>27.5</v>
      </c>
      <c r="D36">
        <v>4</v>
      </c>
      <c r="E36" t="s">
        <v>4437</v>
      </c>
      <c r="F36">
        <v>156</v>
      </c>
      <c r="G36">
        <v>0</v>
      </c>
      <c r="H36" t="s">
        <v>47</v>
      </c>
      <c r="I36" t="s">
        <v>1628</v>
      </c>
      <c r="J36" t="s">
        <v>4438</v>
      </c>
      <c r="K36" t="s">
        <v>2241</v>
      </c>
      <c r="L36" t="s">
        <v>1083</v>
      </c>
      <c r="M36" t="s">
        <v>4439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23</v>
      </c>
      <c r="T36" t="s">
        <v>4440</v>
      </c>
      <c r="U36" s="55" t="s">
        <v>20</v>
      </c>
      <c r="V36">
        <v>1</v>
      </c>
    </row>
    <row r="37" spans="1:22" x14ac:dyDescent="0.25">
      <c r="A37" t="s">
        <v>20</v>
      </c>
      <c r="B37" t="s">
        <v>21</v>
      </c>
      <c r="C37">
        <v>60</v>
      </c>
      <c r="D37">
        <v>1</v>
      </c>
      <c r="E37" t="s">
        <v>4441</v>
      </c>
      <c r="F37">
        <v>60</v>
      </c>
      <c r="G37">
        <v>0</v>
      </c>
      <c r="H37" t="s">
        <v>22</v>
      </c>
      <c r="I37" t="s">
        <v>2345</v>
      </c>
      <c r="J37" t="s">
        <v>4442</v>
      </c>
      <c r="K37" t="s">
        <v>4443</v>
      </c>
      <c r="L37" t="s">
        <v>68</v>
      </c>
      <c r="M37" t="s">
        <v>4444</v>
      </c>
      <c r="N37" t="s">
        <v>23</v>
      </c>
      <c r="O37" t="s">
        <v>53</v>
      </c>
      <c r="P37" t="s">
        <v>54</v>
      </c>
      <c r="Q37" t="s">
        <v>55</v>
      </c>
      <c r="R37" t="s">
        <v>24</v>
      </c>
      <c r="S37" t="s">
        <v>23</v>
      </c>
      <c r="T37" t="s">
        <v>4444</v>
      </c>
      <c r="U37" s="56" t="s">
        <v>21</v>
      </c>
      <c r="V37">
        <v>1</v>
      </c>
    </row>
    <row r="38" spans="1:22" x14ac:dyDescent="0.25">
      <c r="A38" t="s">
        <v>30</v>
      </c>
      <c r="B38" t="s">
        <v>31</v>
      </c>
      <c r="C38">
        <v>60</v>
      </c>
      <c r="D38">
        <v>3</v>
      </c>
      <c r="E38" t="s">
        <v>4445</v>
      </c>
      <c r="F38">
        <v>192.25</v>
      </c>
      <c r="G38">
        <v>7</v>
      </c>
      <c r="H38" t="s">
        <v>47</v>
      </c>
      <c r="I38" t="s">
        <v>4446</v>
      </c>
      <c r="J38" t="s">
        <v>4447</v>
      </c>
      <c r="K38" t="s">
        <v>2102</v>
      </c>
      <c r="L38" t="s">
        <v>4448</v>
      </c>
      <c r="M38" t="s">
        <v>4449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4449</v>
      </c>
      <c r="U38" s="55" t="s">
        <v>115</v>
      </c>
      <c r="V38">
        <v>25</v>
      </c>
    </row>
    <row r="39" spans="1:22" x14ac:dyDescent="0.25">
      <c r="A39" t="s">
        <v>46</v>
      </c>
      <c r="B39" t="s">
        <v>1105</v>
      </c>
      <c r="C39">
        <v>71.25</v>
      </c>
      <c r="D39">
        <v>1</v>
      </c>
      <c r="E39" t="s">
        <v>4445</v>
      </c>
      <c r="F39">
        <v>192.25</v>
      </c>
      <c r="G39">
        <v>7</v>
      </c>
      <c r="H39" t="s">
        <v>47</v>
      </c>
      <c r="I39" t="s">
        <v>4446</v>
      </c>
      <c r="J39" t="s">
        <v>4447</v>
      </c>
      <c r="K39" t="s">
        <v>2102</v>
      </c>
      <c r="L39" t="s">
        <v>4448</v>
      </c>
      <c r="M39" t="s">
        <v>4449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4449</v>
      </c>
      <c r="U39" s="56" t="s">
        <v>116</v>
      </c>
      <c r="V39">
        <v>23</v>
      </c>
    </row>
    <row r="40" spans="1:22" x14ac:dyDescent="0.25">
      <c r="A40" t="s">
        <v>46</v>
      </c>
      <c r="B40" t="s">
        <v>56</v>
      </c>
      <c r="C40">
        <v>66.333333333333329</v>
      </c>
      <c r="D40">
        <v>3</v>
      </c>
      <c r="E40" t="s">
        <v>4450</v>
      </c>
      <c r="F40">
        <v>220</v>
      </c>
      <c r="G40">
        <v>0</v>
      </c>
      <c r="H40" t="s">
        <v>631</v>
      </c>
      <c r="I40" t="s">
        <v>4451</v>
      </c>
      <c r="J40" t="s">
        <v>61</v>
      </c>
      <c r="K40" t="s">
        <v>23</v>
      </c>
      <c r="L40" t="s">
        <v>24</v>
      </c>
      <c r="M40" t="s">
        <v>4452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23</v>
      </c>
      <c r="T40" t="s">
        <v>4452</v>
      </c>
      <c r="U40" s="56" t="s">
        <v>339</v>
      </c>
      <c r="V40">
        <v>2</v>
      </c>
    </row>
    <row r="41" spans="1:22" x14ac:dyDescent="0.25">
      <c r="A41" t="s">
        <v>186</v>
      </c>
      <c r="B41" t="s">
        <v>187</v>
      </c>
      <c r="C41">
        <v>65</v>
      </c>
      <c r="D41">
        <v>1</v>
      </c>
      <c r="E41" t="s">
        <v>4453</v>
      </c>
      <c r="F41">
        <v>90</v>
      </c>
      <c r="G41">
        <v>45</v>
      </c>
      <c r="H41" t="s">
        <v>631</v>
      </c>
      <c r="I41" t="s">
        <v>4454</v>
      </c>
      <c r="J41" t="s">
        <v>321</v>
      </c>
      <c r="K41" t="s">
        <v>23</v>
      </c>
      <c r="L41" t="s">
        <v>24</v>
      </c>
      <c r="M41" t="s">
        <v>4455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4455</v>
      </c>
      <c r="U41" s="55" t="s">
        <v>689</v>
      </c>
      <c r="V41">
        <v>20</v>
      </c>
    </row>
    <row r="42" spans="1:22" x14ac:dyDescent="0.25">
      <c r="A42" t="s">
        <v>30</v>
      </c>
      <c r="B42" t="s">
        <v>31</v>
      </c>
      <c r="C42">
        <v>60</v>
      </c>
      <c r="D42">
        <v>3</v>
      </c>
      <c r="E42" t="s">
        <v>4456</v>
      </c>
      <c r="F42">
        <v>105</v>
      </c>
      <c r="G42">
        <v>0</v>
      </c>
      <c r="H42" t="s">
        <v>631</v>
      </c>
      <c r="I42" t="s">
        <v>4457</v>
      </c>
      <c r="J42" t="s">
        <v>304</v>
      </c>
      <c r="K42" t="s">
        <v>23</v>
      </c>
      <c r="L42" t="s">
        <v>24</v>
      </c>
      <c r="M42" t="s">
        <v>4458</v>
      </c>
      <c r="N42" t="s">
        <v>23</v>
      </c>
      <c r="O42" t="s">
        <v>32</v>
      </c>
      <c r="P42" t="s">
        <v>26</v>
      </c>
      <c r="Q42" t="s">
        <v>33</v>
      </c>
      <c r="R42" t="s">
        <v>24</v>
      </c>
      <c r="S42" t="s">
        <v>23</v>
      </c>
      <c r="T42" t="s">
        <v>4458</v>
      </c>
      <c r="U42" s="56" t="s">
        <v>690</v>
      </c>
      <c r="V42">
        <v>20</v>
      </c>
    </row>
    <row r="43" spans="1:22" x14ac:dyDescent="0.25">
      <c r="A43" t="s">
        <v>689</v>
      </c>
      <c r="B43" t="s">
        <v>690</v>
      </c>
      <c r="C43">
        <v>25</v>
      </c>
      <c r="D43">
        <v>8</v>
      </c>
      <c r="E43" t="s">
        <v>4459</v>
      </c>
      <c r="F43">
        <v>204</v>
      </c>
      <c r="G43">
        <v>0</v>
      </c>
      <c r="H43" t="s">
        <v>631</v>
      </c>
      <c r="I43" t="s">
        <v>4460</v>
      </c>
      <c r="J43" t="s">
        <v>3517</v>
      </c>
      <c r="K43" t="s">
        <v>23</v>
      </c>
      <c r="L43" t="s">
        <v>24</v>
      </c>
      <c r="M43" t="s">
        <v>4461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4461</v>
      </c>
      <c r="U43" s="55" t="s">
        <v>539</v>
      </c>
      <c r="V43">
        <v>1</v>
      </c>
    </row>
    <row r="44" spans="1:22" x14ac:dyDescent="0.25">
      <c r="A44" t="s">
        <v>186</v>
      </c>
      <c r="B44" t="s">
        <v>187</v>
      </c>
      <c r="C44">
        <v>37.5</v>
      </c>
      <c r="D44">
        <v>4</v>
      </c>
      <c r="E44" t="s">
        <v>4462</v>
      </c>
      <c r="F44">
        <v>159</v>
      </c>
      <c r="G44">
        <v>0</v>
      </c>
      <c r="H44" t="s">
        <v>631</v>
      </c>
      <c r="I44" t="s">
        <v>4463</v>
      </c>
      <c r="J44" t="s">
        <v>333</v>
      </c>
      <c r="K44" t="s">
        <v>23</v>
      </c>
      <c r="L44" t="s">
        <v>24</v>
      </c>
      <c r="M44" t="s">
        <v>4464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4464</v>
      </c>
      <c r="U44" s="56" t="s">
        <v>540</v>
      </c>
      <c r="V44">
        <v>1</v>
      </c>
    </row>
    <row r="45" spans="1:22" x14ac:dyDescent="0.25">
      <c r="A45" t="s">
        <v>30</v>
      </c>
      <c r="B45" t="s">
        <v>1915</v>
      </c>
      <c r="C45">
        <v>42.49</v>
      </c>
      <c r="D45">
        <v>2</v>
      </c>
      <c r="E45" t="s">
        <v>4465</v>
      </c>
      <c r="F45">
        <v>341.9</v>
      </c>
      <c r="G45">
        <v>26</v>
      </c>
      <c r="H45" t="s">
        <v>47</v>
      </c>
      <c r="I45" t="s">
        <v>4466</v>
      </c>
      <c r="J45" t="s">
        <v>4467</v>
      </c>
      <c r="K45" t="s">
        <v>4468</v>
      </c>
      <c r="L45" t="s">
        <v>4469</v>
      </c>
      <c r="M45" t="s">
        <v>4470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4470</v>
      </c>
      <c r="U45" s="55" t="s">
        <v>658</v>
      </c>
      <c r="V45">
        <v>392</v>
      </c>
    </row>
    <row r="46" spans="1:22" x14ac:dyDescent="0.25">
      <c r="A46" t="s">
        <v>139</v>
      </c>
      <c r="B46" t="s">
        <v>112</v>
      </c>
      <c r="C46">
        <v>66</v>
      </c>
      <c r="D46">
        <v>1</v>
      </c>
      <c r="E46" t="s">
        <v>4465</v>
      </c>
      <c r="F46">
        <v>341.9</v>
      </c>
      <c r="G46">
        <v>26</v>
      </c>
      <c r="H46" t="s">
        <v>47</v>
      </c>
      <c r="I46" t="s">
        <v>4466</v>
      </c>
      <c r="J46" t="s">
        <v>4467</v>
      </c>
      <c r="K46" t="s">
        <v>4468</v>
      </c>
      <c r="L46" t="s">
        <v>4469</v>
      </c>
      <c r="M46" t="s">
        <v>4470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23</v>
      </c>
      <c r="T46" t="s">
        <v>4470</v>
      </c>
    </row>
    <row r="47" spans="1:22" x14ac:dyDescent="0.25">
      <c r="A47" t="s">
        <v>110</v>
      </c>
      <c r="B47" t="s">
        <v>640</v>
      </c>
      <c r="C47">
        <v>66</v>
      </c>
      <c r="D47">
        <v>1</v>
      </c>
      <c r="E47" t="s">
        <v>4465</v>
      </c>
      <c r="F47">
        <v>341.9</v>
      </c>
      <c r="G47">
        <v>26</v>
      </c>
      <c r="H47" t="s">
        <v>47</v>
      </c>
      <c r="I47" t="s">
        <v>4466</v>
      </c>
      <c r="J47" t="s">
        <v>4467</v>
      </c>
      <c r="K47" t="s">
        <v>4468</v>
      </c>
      <c r="L47" t="s">
        <v>4469</v>
      </c>
      <c r="M47" t="s">
        <v>4470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4470</v>
      </c>
    </row>
    <row r="48" spans="1:22" x14ac:dyDescent="0.25">
      <c r="A48" t="s">
        <v>46</v>
      </c>
      <c r="B48" t="s">
        <v>56</v>
      </c>
      <c r="C48">
        <v>67</v>
      </c>
      <c r="D48">
        <v>1</v>
      </c>
      <c r="E48" t="s">
        <v>4465</v>
      </c>
      <c r="F48">
        <v>341.9</v>
      </c>
      <c r="G48">
        <v>26</v>
      </c>
      <c r="H48" t="s">
        <v>47</v>
      </c>
      <c r="I48" t="s">
        <v>4466</v>
      </c>
      <c r="J48" t="s">
        <v>4467</v>
      </c>
      <c r="K48" t="s">
        <v>4468</v>
      </c>
      <c r="L48" t="s">
        <v>4469</v>
      </c>
      <c r="M48" t="s">
        <v>4470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4470</v>
      </c>
    </row>
    <row r="49" spans="1:20" x14ac:dyDescent="0.25">
      <c r="A49" t="s">
        <v>186</v>
      </c>
      <c r="B49" t="s">
        <v>187</v>
      </c>
      <c r="C49">
        <v>37.5</v>
      </c>
      <c r="D49">
        <v>4</v>
      </c>
      <c r="E49" t="s">
        <v>4471</v>
      </c>
      <c r="F49">
        <v>188</v>
      </c>
      <c r="G49">
        <v>29</v>
      </c>
      <c r="H49" t="s">
        <v>631</v>
      </c>
      <c r="I49" t="s">
        <v>4472</v>
      </c>
      <c r="J49" t="s">
        <v>334</v>
      </c>
      <c r="K49" t="s">
        <v>23</v>
      </c>
      <c r="L49" t="s">
        <v>24</v>
      </c>
      <c r="M49" t="s">
        <v>4473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23</v>
      </c>
      <c r="T49" t="s">
        <v>4473</v>
      </c>
    </row>
    <row r="50" spans="1:20" x14ac:dyDescent="0.25">
      <c r="A50" t="s">
        <v>186</v>
      </c>
      <c r="B50" t="s">
        <v>187</v>
      </c>
      <c r="C50">
        <v>65</v>
      </c>
      <c r="D50">
        <v>6</v>
      </c>
      <c r="E50" t="s">
        <v>4474</v>
      </c>
      <c r="F50">
        <v>380</v>
      </c>
      <c r="G50">
        <v>0</v>
      </c>
      <c r="H50" t="s">
        <v>631</v>
      </c>
      <c r="I50" t="s">
        <v>4475</v>
      </c>
      <c r="J50" t="s">
        <v>306</v>
      </c>
      <c r="K50" t="s">
        <v>23</v>
      </c>
      <c r="L50" t="s">
        <v>24</v>
      </c>
      <c r="M50" t="s">
        <v>23</v>
      </c>
      <c r="N50" t="s">
        <v>23</v>
      </c>
      <c r="O50" t="s">
        <v>58</v>
      </c>
      <c r="P50" t="s">
        <v>26</v>
      </c>
      <c r="Q50" t="s">
        <v>23</v>
      </c>
      <c r="R50" t="s">
        <v>24</v>
      </c>
      <c r="S50" t="s">
        <v>23</v>
      </c>
      <c r="T50" t="s">
        <v>4476</v>
      </c>
    </row>
    <row r="51" spans="1:20" x14ac:dyDescent="0.25">
      <c r="A51" t="s">
        <v>113</v>
      </c>
      <c r="B51" t="s">
        <v>114</v>
      </c>
      <c r="C51">
        <v>65</v>
      </c>
      <c r="D51">
        <v>2</v>
      </c>
      <c r="E51" t="s">
        <v>4474</v>
      </c>
      <c r="F51">
        <v>380</v>
      </c>
      <c r="G51">
        <v>0</v>
      </c>
      <c r="H51" t="s">
        <v>631</v>
      </c>
      <c r="I51" t="s">
        <v>4475</v>
      </c>
      <c r="J51" t="s">
        <v>306</v>
      </c>
      <c r="K51" t="s">
        <v>23</v>
      </c>
      <c r="L51" t="s">
        <v>24</v>
      </c>
      <c r="M51" t="s">
        <v>23</v>
      </c>
      <c r="N51" t="s">
        <v>23</v>
      </c>
      <c r="O51" t="s">
        <v>58</v>
      </c>
      <c r="P51" t="s">
        <v>26</v>
      </c>
      <c r="Q51" t="s">
        <v>23</v>
      </c>
      <c r="R51" t="s">
        <v>24</v>
      </c>
      <c r="S51" t="s">
        <v>23</v>
      </c>
      <c r="T51" t="s">
        <v>4476</v>
      </c>
    </row>
    <row r="52" spans="1:20" x14ac:dyDescent="0.25">
      <c r="A52" t="s">
        <v>30</v>
      </c>
      <c r="B52" t="s">
        <v>31</v>
      </c>
      <c r="C52">
        <v>60</v>
      </c>
      <c r="D52">
        <v>3</v>
      </c>
      <c r="E52" t="s">
        <v>4477</v>
      </c>
      <c r="F52">
        <v>261</v>
      </c>
      <c r="G52">
        <v>0</v>
      </c>
      <c r="H52" t="s">
        <v>631</v>
      </c>
      <c r="I52" t="s">
        <v>4478</v>
      </c>
      <c r="J52" t="s">
        <v>361</v>
      </c>
      <c r="K52" t="s">
        <v>23</v>
      </c>
      <c r="L52" t="s">
        <v>24</v>
      </c>
      <c r="M52" t="s">
        <v>4479</v>
      </c>
      <c r="N52" t="s">
        <v>23</v>
      </c>
      <c r="O52" t="s">
        <v>32</v>
      </c>
      <c r="P52" t="s">
        <v>26</v>
      </c>
      <c r="Q52" t="s">
        <v>33</v>
      </c>
      <c r="R52" t="s">
        <v>24</v>
      </c>
      <c r="S52" t="s">
        <v>23</v>
      </c>
      <c r="T52" t="s">
        <v>4479</v>
      </c>
    </row>
    <row r="53" spans="1:20" x14ac:dyDescent="0.25">
      <c r="A53" t="s">
        <v>186</v>
      </c>
      <c r="B53" t="s">
        <v>187</v>
      </c>
      <c r="C53">
        <v>65</v>
      </c>
      <c r="D53">
        <v>4</v>
      </c>
      <c r="E53" t="s">
        <v>4477</v>
      </c>
      <c r="F53">
        <v>261</v>
      </c>
      <c r="G53">
        <v>0</v>
      </c>
      <c r="H53" t="s">
        <v>631</v>
      </c>
      <c r="I53" t="s">
        <v>4478</v>
      </c>
      <c r="J53" t="s">
        <v>361</v>
      </c>
      <c r="K53" t="s">
        <v>23</v>
      </c>
      <c r="L53" t="s">
        <v>24</v>
      </c>
      <c r="M53" t="s">
        <v>4479</v>
      </c>
      <c r="N53" t="s">
        <v>23</v>
      </c>
      <c r="O53" t="s">
        <v>32</v>
      </c>
      <c r="P53" t="s">
        <v>26</v>
      </c>
      <c r="Q53" t="s">
        <v>33</v>
      </c>
      <c r="R53" t="s">
        <v>24</v>
      </c>
      <c r="S53" t="s">
        <v>23</v>
      </c>
      <c r="T53" t="s">
        <v>4479</v>
      </c>
    </row>
    <row r="54" spans="1:20" x14ac:dyDescent="0.25">
      <c r="A54" t="s">
        <v>115</v>
      </c>
      <c r="B54" t="s">
        <v>116</v>
      </c>
      <c r="C54">
        <v>45</v>
      </c>
      <c r="D54">
        <v>4</v>
      </c>
      <c r="E54" t="s">
        <v>4480</v>
      </c>
      <c r="F54">
        <v>164</v>
      </c>
      <c r="G54">
        <v>0</v>
      </c>
      <c r="H54" t="s">
        <v>631</v>
      </c>
      <c r="I54" t="s">
        <v>4481</v>
      </c>
      <c r="J54" t="s">
        <v>346</v>
      </c>
      <c r="K54" t="s">
        <v>23</v>
      </c>
      <c r="L54" t="s">
        <v>24</v>
      </c>
      <c r="M54" t="s">
        <v>4482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23</v>
      </c>
      <c r="T54" t="s">
        <v>4482</v>
      </c>
    </row>
    <row r="55" spans="1:20" x14ac:dyDescent="0.25">
      <c r="A55" t="s">
        <v>152</v>
      </c>
      <c r="B55" t="s">
        <v>153</v>
      </c>
      <c r="C55">
        <v>65</v>
      </c>
      <c r="D55">
        <v>1</v>
      </c>
      <c r="E55" t="s">
        <v>4483</v>
      </c>
      <c r="F55">
        <v>199</v>
      </c>
      <c r="G55">
        <v>0</v>
      </c>
      <c r="H55" t="s">
        <v>47</v>
      </c>
      <c r="I55" t="s">
        <v>4484</v>
      </c>
      <c r="J55" t="s">
        <v>4485</v>
      </c>
      <c r="K55" t="s">
        <v>706</v>
      </c>
      <c r="L55" t="s">
        <v>4486</v>
      </c>
      <c r="M55" t="s">
        <v>4487</v>
      </c>
      <c r="N55" t="s">
        <v>711</v>
      </c>
      <c r="O55" t="s">
        <v>634</v>
      </c>
      <c r="P55" t="s">
        <v>635</v>
      </c>
      <c r="Q55" t="s">
        <v>636</v>
      </c>
      <c r="R55" t="s">
        <v>24</v>
      </c>
      <c r="S55" t="s">
        <v>23</v>
      </c>
      <c r="T55" t="s">
        <v>4488</v>
      </c>
    </row>
    <row r="56" spans="1:20" x14ac:dyDescent="0.25">
      <c r="A56" t="s">
        <v>150</v>
      </c>
      <c r="B56" t="s">
        <v>151</v>
      </c>
      <c r="C56">
        <v>65</v>
      </c>
      <c r="D56">
        <v>1</v>
      </c>
      <c r="E56" t="s">
        <v>4483</v>
      </c>
      <c r="F56">
        <v>199</v>
      </c>
      <c r="G56">
        <v>0</v>
      </c>
      <c r="H56" t="s">
        <v>47</v>
      </c>
      <c r="I56" t="s">
        <v>4484</v>
      </c>
      <c r="J56" t="s">
        <v>4485</v>
      </c>
      <c r="K56" t="s">
        <v>706</v>
      </c>
      <c r="L56" t="s">
        <v>4486</v>
      </c>
      <c r="M56" t="s">
        <v>4487</v>
      </c>
      <c r="N56" t="s">
        <v>711</v>
      </c>
      <c r="O56" t="s">
        <v>634</v>
      </c>
      <c r="P56" t="s">
        <v>635</v>
      </c>
      <c r="Q56" t="s">
        <v>636</v>
      </c>
      <c r="R56" t="s">
        <v>24</v>
      </c>
      <c r="S56" t="s">
        <v>23</v>
      </c>
      <c r="T56" t="s">
        <v>4488</v>
      </c>
    </row>
    <row r="57" spans="1:20" x14ac:dyDescent="0.25">
      <c r="A57" t="s">
        <v>36</v>
      </c>
      <c r="B57" t="s">
        <v>37</v>
      </c>
      <c r="C57">
        <v>65</v>
      </c>
      <c r="D57">
        <v>1</v>
      </c>
      <c r="E57" t="s">
        <v>4483</v>
      </c>
      <c r="F57">
        <v>199</v>
      </c>
      <c r="G57">
        <v>0</v>
      </c>
      <c r="H57" t="s">
        <v>47</v>
      </c>
      <c r="I57" t="s">
        <v>4484</v>
      </c>
      <c r="J57" t="s">
        <v>4485</v>
      </c>
      <c r="K57" t="s">
        <v>706</v>
      </c>
      <c r="L57" t="s">
        <v>4486</v>
      </c>
      <c r="M57" t="s">
        <v>4487</v>
      </c>
      <c r="N57" t="s">
        <v>711</v>
      </c>
      <c r="O57" t="s">
        <v>634</v>
      </c>
      <c r="P57" t="s">
        <v>635</v>
      </c>
      <c r="Q57" t="s">
        <v>636</v>
      </c>
      <c r="R57" t="s">
        <v>24</v>
      </c>
      <c r="S57" t="s">
        <v>23</v>
      </c>
      <c r="T57" t="s">
        <v>4488</v>
      </c>
    </row>
    <row r="58" spans="1:20" x14ac:dyDescent="0.25">
      <c r="A58" t="s">
        <v>38</v>
      </c>
      <c r="B58" t="s">
        <v>39</v>
      </c>
      <c r="C58">
        <v>65</v>
      </c>
      <c r="D58">
        <v>1</v>
      </c>
      <c r="E58" t="s">
        <v>4483</v>
      </c>
      <c r="F58">
        <v>199</v>
      </c>
      <c r="G58">
        <v>0</v>
      </c>
      <c r="H58" t="s">
        <v>47</v>
      </c>
      <c r="I58" t="s">
        <v>4484</v>
      </c>
      <c r="J58" t="s">
        <v>4485</v>
      </c>
      <c r="K58" t="s">
        <v>706</v>
      </c>
      <c r="L58" t="s">
        <v>4486</v>
      </c>
      <c r="M58" t="s">
        <v>4487</v>
      </c>
      <c r="N58" t="s">
        <v>711</v>
      </c>
      <c r="O58" t="s">
        <v>634</v>
      </c>
      <c r="P58" t="s">
        <v>635</v>
      </c>
      <c r="Q58" t="s">
        <v>636</v>
      </c>
      <c r="R58" t="s">
        <v>24</v>
      </c>
      <c r="S58" t="s">
        <v>23</v>
      </c>
      <c r="T58" t="s">
        <v>4488</v>
      </c>
    </row>
    <row r="59" spans="1:20" x14ac:dyDescent="0.25">
      <c r="A59" t="s">
        <v>689</v>
      </c>
      <c r="B59" t="s">
        <v>690</v>
      </c>
      <c r="C59">
        <v>25</v>
      </c>
      <c r="D59">
        <v>4</v>
      </c>
      <c r="E59" t="s">
        <v>4489</v>
      </c>
      <c r="F59">
        <v>131</v>
      </c>
      <c r="G59">
        <v>29</v>
      </c>
      <c r="H59" t="s">
        <v>631</v>
      </c>
      <c r="I59" t="s">
        <v>4490</v>
      </c>
      <c r="J59" t="s">
        <v>330</v>
      </c>
      <c r="K59" t="s">
        <v>23</v>
      </c>
      <c r="L59" t="s">
        <v>24</v>
      </c>
      <c r="M59" t="s">
        <v>4491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23</v>
      </c>
      <c r="T59" t="s">
        <v>4491</v>
      </c>
    </row>
    <row r="60" spans="1:20" x14ac:dyDescent="0.25">
      <c r="A60" t="s">
        <v>30</v>
      </c>
      <c r="B60" t="s">
        <v>31</v>
      </c>
      <c r="C60">
        <v>60</v>
      </c>
      <c r="D60">
        <v>6</v>
      </c>
      <c r="E60" t="s">
        <v>4492</v>
      </c>
      <c r="F60">
        <v>200</v>
      </c>
      <c r="G60">
        <v>0</v>
      </c>
      <c r="H60" t="s">
        <v>631</v>
      </c>
      <c r="I60" t="s">
        <v>4493</v>
      </c>
      <c r="J60" t="s">
        <v>334</v>
      </c>
      <c r="K60" t="s">
        <v>23</v>
      </c>
      <c r="L60" t="s">
        <v>24</v>
      </c>
      <c r="M60" t="s">
        <v>4494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4494</v>
      </c>
    </row>
    <row r="61" spans="1:20" x14ac:dyDescent="0.25">
      <c r="A61" t="s">
        <v>46</v>
      </c>
      <c r="B61" t="s">
        <v>56</v>
      </c>
      <c r="C61">
        <v>66.333333333333329</v>
      </c>
      <c r="D61">
        <v>3</v>
      </c>
      <c r="E61" t="s">
        <v>4495</v>
      </c>
      <c r="F61">
        <v>220</v>
      </c>
      <c r="G61">
        <v>0</v>
      </c>
      <c r="H61" t="s">
        <v>631</v>
      </c>
      <c r="I61" t="s">
        <v>4493</v>
      </c>
      <c r="J61" t="s">
        <v>334</v>
      </c>
      <c r="K61" t="s">
        <v>23</v>
      </c>
      <c r="L61" t="s">
        <v>24</v>
      </c>
      <c r="M61" t="s">
        <v>4496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4496</v>
      </c>
    </row>
    <row r="62" spans="1:20" x14ac:dyDescent="0.25">
      <c r="A62" t="s">
        <v>30</v>
      </c>
      <c r="B62" t="s">
        <v>31</v>
      </c>
      <c r="C62">
        <v>50</v>
      </c>
      <c r="D62">
        <v>3</v>
      </c>
      <c r="E62" t="s">
        <v>4497</v>
      </c>
      <c r="F62">
        <v>150</v>
      </c>
      <c r="G62">
        <v>0</v>
      </c>
      <c r="H62" t="s">
        <v>47</v>
      </c>
      <c r="I62" t="s">
        <v>4498</v>
      </c>
      <c r="J62" t="s">
        <v>4499</v>
      </c>
      <c r="K62" t="s">
        <v>4500</v>
      </c>
      <c r="L62" t="s">
        <v>4501</v>
      </c>
      <c r="M62" t="s">
        <v>4502</v>
      </c>
      <c r="N62" t="s">
        <v>711</v>
      </c>
      <c r="O62" t="s">
        <v>634</v>
      </c>
      <c r="P62" t="s">
        <v>635</v>
      </c>
      <c r="Q62" t="s">
        <v>636</v>
      </c>
      <c r="R62" t="s">
        <v>24</v>
      </c>
      <c r="S62" t="s">
        <v>23</v>
      </c>
      <c r="T62" t="s">
        <v>4502</v>
      </c>
    </row>
    <row r="63" spans="1:20" x14ac:dyDescent="0.25">
      <c r="A63" t="s">
        <v>30</v>
      </c>
      <c r="B63" t="s">
        <v>31</v>
      </c>
      <c r="C63">
        <v>60</v>
      </c>
      <c r="D63">
        <v>3</v>
      </c>
      <c r="E63" t="s">
        <v>4503</v>
      </c>
      <c r="F63">
        <v>225</v>
      </c>
      <c r="G63">
        <v>0</v>
      </c>
      <c r="H63" t="s">
        <v>631</v>
      </c>
      <c r="I63" t="s">
        <v>2738</v>
      </c>
      <c r="J63" t="s">
        <v>329</v>
      </c>
      <c r="K63" t="s">
        <v>23</v>
      </c>
      <c r="L63" t="s">
        <v>24</v>
      </c>
      <c r="M63" t="s">
        <v>4504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4504</v>
      </c>
    </row>
    <row r="64" spans="1:20" x14ac:dyDescent="0.25">
      <c r="A64" t="s">
        <v>186</v>
      </c>
      <c r="B64" t="s">
        <v>187</v>
      </c>
      <c r="C64">
        <v>65</v>
      </c>
      <c r="D64">
        <v>3</v>
      </c>
      <c r="E64" t="s">
        <v>4503</v>
      </c>
      <c r="F64">
        <v>225</v>
      </c>
      <c r="G64">
        <v>0</v>
      </c>
      <c r="H64" t="s">
        <v>631</v>
      </c>
      <c r="I64" t="s">
        <v>2738</v>
      </c>
      <c r="J64" t="s">
        <v>329</v>
      </c>
      <c r="K64" t="s">
        <v>23</v>
      </c>
      <c r="L64" t="s">
        <v>24</v>
      </c>
      <c r="M64" t="s">
        <v>4504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4504</v>
      </c>
    </row>
    <row r="65" spans="1:20" x14ac:dyDescent="0.25">
      <c r="A65" t="s">
        <v>186</v>
      </c>
      <c r="B65" t="s">
        <v>187</v>
      </c>
      <c r="C65">
        <v>65</v>
      </c>
      <c r="D65">
        <v>5</v>
      </c>
      <c r="E65" t="s">
        <v>4505</v>
      </c>
      <c r="F65">
        <v>200</v>
      </c>
      <c r="G65">
        <v>0</v>
      </c>
      <c r="H65" t="s">
        <v>631</v>
      </c>
      <c r="I65" t="s">
        <v>4506</v>
      </c>
      <c r="J65" t="s">
        <v>322</v>
      </c>
      <c r="K65" t="s">
        <v>23</v>
      </c>
      <c r="L65" t="s">
        <v>24</v>
      </c>
      <c r="M65" t="s">
        <v>4507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4507</v>
      </c>
    </row>
    <row r="66" spans="1:20" x14ac:dyDescent="0.25">
      <c r="A66" t="s">
        <v>689</v>
      </c>
      <c r="B66" t="s">
        <v>690</v>
      </c>
      <c r="C66">
        <v>25</v>
      </c>
      <c r="D66">
        <v>4</v>
      </c>
      <c r="E66" t="s">
        <v>4508</v>
      </c>
      <c r="F66">
        <v>207</v>
      </c>
      <c r="G66">
        <v>0</v>
      </c>
      <c r="H66" t="s">
        <v>631</v>
      </c>
      <c r="I66" t="s">
        <v>4509</v>
      </c>
      <c r="J66" t="s">
        <v>639</v>
      </c>
      <c r="K66" t="s">
        <v>23</v>
      </c>
      <c r="L66" t="s">
        <v>24</v>
      </c>
      <c r="M66" t="s">
        <v>4510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23</v>
      </c>
      <c r="T66" t="s">
        <v>4510</v>
      </c>
    </row>
    <row r="67" spans="1:20" x14ac:dyDescent="0.25">
      <c r="A67" t="s">
        <v>30</v>
      </c>
      <c r="B67" t="s">
        <v>31</v>
      </c>
      <c r="C67">
        <v>60</v>
      </c>
      <c r="D67">
        <v>3</v>
      </c>
      <c r="E67" t="s">
        <v>4508</v>
      </c>
      <c r="F67">
        <v>207</v>
      </c>
      <c r="G67">
        <v>0</v>
      </c>
      <c r="H67" t="s">
        <v>631</v>
      </c>
      <c r="I67" t="s">
        <v>4509</v>
      </c>
      <c r="J67" t="s">
        <v>639</v>
      </c>
      <c r="K67" t="s">
        <v>23</v>
      </c>
      <c r="L67" t="s">
        <v>24</v>
      </c>
      <c r="M67" t="s">
        <v>4510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4510</v>
      </c>
    </row>
    <row r="68" spans="1:20" x14ac:dyDescent="0.25">
      <c r="A68" t="s">
        <v>30</v>
      </c>
      <c r="B68" t="s">
        <v>31</v>
      </c>
      <c r="C68">
        <v>60</v>
      </c>
      <c r="D68">
        <v>3</v>
      </c>
      <c r="E68" t="s">
        <v>4511</v>
      </c>
      <c r="F68">
        <v>134</v>
      </c>
      <c r="G68">
        <v>29</v>
      </c>
      <c r="H68" t="s">
        <v>631</v>
      </c>
      <c r="I68" t="s">
        <v>4512</v>
      </c>
      <c r="J68" t="s">
        <v>358</v>
      </c>
      <c r="K68" t="s">
        <v>23</v>
      </c>
      <c r="L68" t="s">
        <v>24</v>
      </c>
      <c r="M68" t="s">
        <v>4510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4510</v>
      </c>
    </row>
    <row r="69" spans="1:20" x14ac:dyDescent="0.25">
      <c r="A69" t="s">
        <v>30</v>
      </c>
      <c r="B69" t="s">
        <v>31</v>
      </c>
      <c r="C69">
        <v>60</v>
      </c>
      <c r="D69">
        <v>6</v>
      </c>
      <c r="E69" t="s">
        <v>4513</v>
      </c>
      <c r="F69">
        <v>210</v>
      </c>
      <c r="G69">
        <v>0</v>
      </c>
      <c r="H69" t="s">
        <v>631</v>
      </c>
      <c r="I69" t="s">
        <v>4514</v>
      </c>
      <c r="J69" t="s">
        <v>4515</v>
      </c>
      <c r="K69" t="s">
        <v>23</v>
      </c>
      <c r="L69" t="s">
        <v>24</v>
      </c>
      <c r="M69" t="s">
        <v>4516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4517</v>
      </c>
    </row>
    <row r="70" spans="1:20" x14ac:dyDescent="0.25">
      <c r="A70" t="s">
        <v>422</v>
      </c>
      <c r="B70" t="s">
        <v>423</v>
      </c>
      <c r="C70">
        <v>78</v>
      </c>
      <c r="D70">
        <v>1</v>
      </c>
      <c r="E70" t="s">
        <v>4518</v>
      </c>
      <c r="F70">
        <v>114</v>
      </c>
      <c r="G70">
        <v>0</v>
      </c>
      <c r="H70" t="s">
        <v>47</v>
      </c>
      <c r="I70" t="s">
        <v>4519</v>
      </c>
      <c r="J70" t="s">
        <v>4520</v>
      </c>
      <c r="K70" t="s">
        <v>4521</v>
      </c>
      <c r="L70" t="s">
        <v>637</v>
      </c>
      <c r="M70" t="s">
        <v>4522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23</v>
      </c>
      <c r="T70" t="s">
        <v>4516</v>
      </c>
    </row>
    <row r="71" spans="1:20" x14ac:dyDescent="0.25">
      <c r="A71" t="s">
        <v>30</v>
      </c>
      <c r="B71" t="s">
        <v>31</v>
      </c>
      <c r="C71">
        <v>42</v>
      </c>
      <c r="D71">
        <v>1</v>
      </c>
      <c r="E71" t="s">
        <v>4518</v>
      </c>
      <c r="F71">
        <v>114</v>
      </c>
      <c r="G71">
        <v>0</v>
      </c>
      <c r="H71" t="s">
        <v>47</v>
      </c>
      <c r="I71" t="s">
        <v>4519</v>
      </c>
      <c r="J71" t="s">
        <v>4520</v>
      </c>
      <c r="K71" t="s">
        <v>4521</v>
      </c>
      <c r="L71" t="s">
        <v>637</v>
      </c>
      <c r="M71" t="s">
        <v>4522</v>
      </c>
      <c r="N71" t="s">
        <v>23</v>
      </c>
      <c r="O71" t="s">
        <v>63</v>
      </c>
      <c r="P71" t="s">
        <v>54</v>
      </c>
      <c r="Q71" t="s">
        <v>55</v>
      </c>
      <c r="R71" t="s">
        <v>24</v>
      </c>
      <c r="S71" t="s">
        <v>23</v>
      </c>
      <c r="T71" t="s">
        <v>4516</v>
      </c>
    </row>
    <row r="72" spans="1:20" x14ac:dyDescent="0.25">
      <c r="A72" t="s">
        <v>30</v>
      </c>
      <c r="B72" t="s">
        <v>31</v>
      </c>
      <c r="C72">
        <v>60</v>
      </c>
      <c r="D72">
        <v>3</v>
      </c>
      <c r="E72" t="s">
        <v>4523</v>
      </c>
      <c r="F72">
        <v>106</v>
      </c>
      <c r="G72">
        <v>6</v>
      </c>
      <c r="H72" t="s">
        <v>631</v>
      </c>
      <c r="I72" t="s">
        <v>4524</v>
      </c>
      <c r="J72" t="s">
        <v>4162</v>
      </c>
      <c r="K72" t="s">
        <v>23</v>
      </c>
      <c r="L72" t="s">
        <v>24</v>
      </c>
      <c r="M72" t="s">
        <v>4525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4525</v>
      </c>
    </row>
    <row r="73" spans="1:20" x14ac:dyDescent="0.25">
      <c r="A73" t="s">
        <v>30</v>
      </c>
      <c r="B73" t="s">
        <v>31</v>
      </c>
      <c r="C73">
        <v>60</v>
      </c>
      <c r="D73">
        <v>6</v>
      </c>
      <c r="E73" t="s">
        <v>4526</v>
      </c>
      <c r="F73">
        <v>200</v>
      </c>
      <c r="G73">
        <v>0</v>
      </c>
      <c r="H73" t="s">
        <v>631</v>
      </c>
      <c r="I73" t="s">
        <v>4527</v>
      </c>
      <c r="J73" t="s">
        <v>4162</v>
      </c>
      <c r="K73" t="s">
        <v>23</v>
      </c>
      <c r="L73" t="s">
        <v>24</v>
      </c>
      <c r="M73" t="s">
        <v>4528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4528</v>
      </c>
    </row>
    <row r="74" spans="1:20" x14ac:dyDescent="0.25">
      <c r="A74" t="s">
        <v>30</v>
      </c>
      <c r="B74" t="s">
        <v>31</v>
      </c>
      <c r="C74">
        <v>60</v>
      </c>
      <c r="D74">
        <v>6</v>
      </c>
      <c r="E74" t="s">
        <v>4529</v>
      </c>
      <c r="F74">
        <v>200</v>
      </c>
      <c r="G74">
        <v>0</v>
      </c>
      <c r="H74" t="s">
        <v>631</v>
      </c>
      <c r="I74" t="s">
        <v>1308</v>
      </c>
      <c r="J74" t="s">
        <v>330</v>
      </c>
      <c r="K74" t="s">
        <v>23</v>
      </c>
      <c r="L74" t="s">
        <v>24</v>
      </c>
      <c r="M74" t="s">
        <v>4528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4528</v>
      </c>
    </row>
    <row r="75" spans="1:20" x14ac:dyDescent="0.25">
      <c r="A75" t="s">
        <v>30</v>
      </c>
      <c r="B75" t="s">
        <v>31</v>
      </c>
      <c r="C75">
        <v>60</v>
      </c>
      <c r="D75">
        <v>3</v>
      </c>
      <c r="E75" t="s">
        <v>4530</v>
      </c>
      <c r="F75">
        <v>145</v>
      </c>
      <c r="G75">
        <v>45</v>
      </c>
      <c r="H75" t="s">
        <v>631</v>
      </c>
      <c r="I75" t="s">
        <v>4531</v>
      </c>
      <c r="J75" t="s">
        <v>302</v>
      </c>
      <c r="K75" t="s">
        <v>23</v>
      </c>
      <c r="L75" t="s">
        <v>24</v>
      </c>
      <c r="M75" t="s">
        <v>4532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23</v>
      </c>
      <c r="T75" t="s">
        <v>4528</v>
      </c>
    </row>
    <row r="76" spans="1:20" x14ac:dyDescent="0.25">
      <c r="A76" t="s">
        <v>689</v>
      </c>
      <c r="B76" t="s">
        <v>690</v>
      </c>
      <c r="C76">
        <v>25</v>
      </c>
      <c r="D76">
        <v>4</v>
      </c>
      <c r="E76" t="s">
        <v>4533</v>
      </c>
      <c r="F76">
        <v>101</v>
      </c>
      <c r="G76">
        <v>0</v>
      </c>
      <c r="H76" t="s">
        <v>631</v>
      </c>
      <c r="I76" t="s">
        <v>4534</v>
      </c>
      <c r="J76" t="s">
        <v>319</v>
      </c>
      <c r="K76" t="s">
        <v>23</v>
      </c>
      <c r="L76" t="s">
        <v>24</v>
      </c>
      <c r="M76" t="s">
        <v>4535</v>
      </c>
      <c r="N76" t="s">
        <v>23</v>
      </c>
      <c r="O76" t="s">
        <v>32</v>
      </c>
      <c r="P76" t="s">
        <v>26</v>
      </c>
      <c r="Q76" t="s">
        <v>33</v>
      </c>
      <c r="R76" t="s">
        <v>24</v>
      </c>
      <c r="S76" t="s">
        <v>23</v>
      </c>
      <c r="T76" t="s">
        <v>4536</v>
      </c>
    </row>
    <row r="77" spans="1:20" x14ac:dyDescent="0.25">
      <c r="A77" t="s">
        <v>186</v>
      </c>
      <c r="B77" t="s">
        <v>187</v>
      </c>
      <c r="C77">
        <v>65</v>
      </c>
      <c r="D77">
        <v>2</v>
      </c>
      <c r="E77" t="s">
        <v>4537</v>
      </c>
      <c r="F77">
        <v>121</v>
      </c>
      <c r="G77">
        <v>45</v>
      </c>
      <c r="H77" t="s">
        <v>631</v>
      </c>
      <c r="I77" t="s">
        <v>4538</v>
      </c>
      <c r="J77" t="s">
        <v>329</v>
      </c>
      <c r="K77" t="s">
        <v>23</v>
      </c>
      <c r="L77" t="s">
        <v>24</v>
      </c>
      <c r="M77" t="s">
        <v>4539</v>
      </c>
      <c r="N77" t="s">
        <v>23</v>
      </c>
      <c r="O77" t="s">
        <v>32</v>
      </c>
      <c r="P77" t="s">
        <v>26</v>
      </c>
      <c r="Q77" t="s">
        <v>33</v>
      </c>
      <c r="R77" t="s">
        <v>24</v>
      </c>
      <c r="S77" t="s">
        <v>23</v>
      </c>
      <c r="T77" t="s">
        <v>4539</v>
      </c>
    </row>
    <row r="78" spans="1:20" x14ac:dyDescent="0.25">
      <c r="A78" t="s">
        <v>30</v>
      </c>
      <c r="B78" t="s">
        <v>31</v>
      </c>
      <c r="C78">
        <v>60</v>
      </c>
      <c r="D78">
        <v>6</v>
      </c>
      <c r="E78" t="s">
        <v>4540</v>
      </c>
      <c r="F78">
        <v>210</v>
      </c>
      <c r="G78">
        <v>0</v>
      </c>
      <c r="H78" t="s">
        <v>631</v>
      </c>
      <c r="I78" t="s">
        <v>4541</v>
      </c>
      <c r="J78" t="s">
        <v>319</v>
      </c>
      <c r="K78" t="s">
        <v>23</v>
      </c>
      <c r="L78" t="s">
        <v>24</v>
      </c>
      <c r="M78" t="s">
        <v>4542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4542</v>
      </c>
    </row>
    <row r="79" spans="1:20" x14ac:dyDescent="0.25">
      <c r="A79" t="s">
        <v>30</v>
      </c>
      <c r="B79" t="s">
        <v>31</v>
      </c>
      <c r="C79">
        <v>41.5</v>
      </c>
      <c r="D79">
        <v>2</v>
      </c>
      <c r="E79" t="s">
        <v>4543</v>
      </c>
      <c r="F79">
        <v>81</v>
      </c>
      <c r="G79">
        <v>0</v>
      </c>
      <c r="H79" t="s">
        <v>47</v>
      </c>
      <c r="I79" t="s">
        <v>4544</v>
      </c>
      <c r="J79" t="s">
        <v>4545</v>
      </c>
      <c r="K79" t="s">
        <v>4546</v>
      </c>
      <c r="L79" t="s">
        <v>3327</v>
      </c>
      <c r="M79" t="s">
        <v>23</v>
      </c>
      <c r="N79" t="s">
        <v>23</v>
      </c>
      <c r="O79" t="s">
        <v>24</v>
      </c>
      <c r="P79" t="s">
        <v>54</v>
      </c>
      <c r="Q79" t="s">
        <v>23</v>
      </c>
      <c r="R79" t="s">
        <v>24</v>
      </c>
      <c r="S79" t="s">
        <v>23</v>
      </c>
      <c r="T79" t="s">
        <v>4547</v>
      </c>
    </row>
    <row r="80" spans="1:20" x14ac:dyDescent="0.25">
      <c r="A80" t="s">
        <v>30</v>
      </c>
      <c r="B80" t="s">
        <v>31</v>
      </c>
      <c r="C80">
        <v>43</v>
      </c>
      <c r="D80">
        <v>1</v>
      </c>
      <c r="E80" t="s">
        <v>4548</v>
      </c>
      <c r="F80">
        <v>43</v>
      </c>
      <c r="G80">
        <v>0</v>
      </c>
      <c r="H80" t="s">
        <v>47</v>
      </c>
      <c r="I80" t="s">
        <v>4549</v>
      </c>
      <c r="J80" t="s">
        <v>4550</v>
      </c>
      <c r="K80" t="s">
        <v>1278</v>
      </c>
      <c r="L80" t="s">
        <v>3769</v>
      </c>
      <c r="M80" t="s">
        <v>4551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23</v>
      </c>
      <c r="T80" t="s">
        <v>4547</v>
      </c>
    </row>
    <row r="81" spans="1:20" x14ac:dyDescent="0.25">
      <c r="A81" t="s">
        <v>684</v>
      </c>
      <c r="B81" t="s">
        <v>3042</v>
      </c>
      <c r="C81">
        <v>120</v>
      </c>
      <c r="D81">
        <v>4</v>
      </c>
      <c r="E81" t="s">
        <v>4552</v>
      </c>
      <c r="F81">
        <v>236</v>
      </c>
      <c r="G81">
        <v>0</v>
      </c>
      <c r="H81" t="s">
        <v>631</v>
      </c>
      <c r="I81" t="s">
        <v>4553</v>
      </c>
      <c r="J81" t="s">
        <v>351</v>
      </c>
      <c r="K81" t="s">
        <v>23</v>
      </c>
      <c r="L81" t="s">
        <v>24</v>
      </c>
      <c r="M81" t="s">
        <v>4554</v>
      </c>
      <c r="N81" t="s">
        <v>23</v>
      </c>
      <c r="O81" t="s">
        <v>307</v>
      </c>
      <c r="P81" t="s">
        <v>26</v>
      </c>
      <c r="Q81" t="s">
        <v>27</v>
      </c>
      <c r="R81" t="s">
        <v>4555</v>
      </c>
      <c r="S81" t="s">
        <v>23</v>
      </c>
      <c r="T81" t="s">
        <v>4556</v>
      </c>
    </row>
    <row r="82" spans="1:20" x14ac:dyDescent="0.25">
      <c r="A82" t="s">
        <v>152</v>
      </c>
      <c r="B82" t="s">
        <v>153</v>
      </c>
      <c r="C82">
        <v>65</v>
      </c>
      <c r="D82">
        <v>1</v>
      </c>
      <c r="E82" t="s">
        <v>4557</v>
      </c>
      <c r="F82">
        <v>199</v>
      </c>
      <c r="G82">
        <v>0</v>
      </c>
      <c r="H82" t="s">
        <v>47</v>
      </c>
      <c r="I82" t="s">
        <v>4558</v>
      </c>
      <c r="J82" t="s">
        <v>4559</v>
      </c>
      <c r="K82" t="s">
        <v>2939</v>
      </c>
      <c r="L82" t="s">
        <v>4560</v>
      </c>
      <c r="M82" t="s">
        <v>4561</v>
      </c>
      <c r="N82" t="s">
        <v>711</v>
      </c>
      <c r="O82" t="s">
        <v>1298</v>
      </c>
      <c r="P82" t="s">
        <v>635</v>
      </c>
      <c r="Q82" t="s">
        <v>636</v>
      </c>
      <c r="R82" t="s">
        <v>24</v>
      </c>
      <c r="S82" t="s">
        <v>23</v>
      </c>
      <c r="T82" t="s">
        <v>4562</v>
      </c>
    </row>
    <row r="83" spans="1:20" x14ac:dyDescent="0.25">
      <c r="A83" t="s">
        <v>150</v>
      </c>
      <c r="B83" t="s">
        <v>151</v>
      </c>
      <c r="C83">
        <v>65</v>
      </c>
      <c r="D83">
        <v>1</v>
      </c>
      <c r="E83" t="s">
        <v>4557</v>
      </c>
      <c r="F83">
        <v>199</v>
      </c>
      <c r="G83">
        <v>0</v>
      </c>
      <c r="H83" t="s">
        <v>47</v>
      </c>
      <c r="I83" t="s">
        <v>4558</v>
      </c>
      <c r="J83" t="s">
        <v>4559</v>
      </c>
      <c r="K83" t="s">
        <v>2939</v>
      </c>
      <c r="L83" t="s">
        <v>4560</v>
      </c>
      <c r="M83" t="s">
        <v>4561</v>
      </c>
      <c r="N83" t="s">
        <v>711</v>
      </c>
      <c r="O83" t="s">
        <v>1298</v>
      </c>
      <c r="P83" t="s">
        <v>635</v>
      </c>
      <c r="Q83" t="s">
        <v>636</v>
      </c>
      <c r="R83" t="s">
        <v>24</v>
      </c>
      <c r="S83" t="s">
        <v>23</v>
      </c>
      <c r="T83" t="s">
        <v>4562</v>
      </c>
    </row>
    <row r="84" spans="1:20" x14ac:dyDescent="0.25">
      <c r="A84" t="s">
        <v>36</v>
      </c>
      <c r="B84" t="s">
        <v>37</v>
      </c>
      <c r="C84">
        <v>65</v>
      </c>
      <c r="D84">
        <v>1</v>
      </c>
      <c r="E84" t="s">
        <v>4557</v>
      </c>
      <c r="F84">
        <v>199</v>
      </c>
      <c r="G84">
        <v>0</v>
      </c>
      <c r="H84" t="s">
        <v>47</v>
      </c>
      <c r="I84" t="s">
        <v>4558</v>
      </c>
      <c r="J84" t="s">
        <v>4559</v>
      </c>
      <c r="K84" t="s">
        <v>2939</v>
      </c>
      <c r="L84" t="s">
        <v>4560</v>
      </c>
      <c r="M84" t="s">
        <v>4561</v>
      </c>
      <c r="N84" t="s">
        <v>711</v>
      </c>
      <c r="O84" t="s">
        <v>1298</v>
      </c>
      <c r="P84" t="s">
        <v>635</v>
      </c>
      <c r="Q84" t="s">
        <v>636</v>
      </c>
      <c r="R84" t="s">
        <v>24</v>
      </c>
      <c r="S84" t="s">
        <v>23</v>
      </c>
      <c r="T84" t="s">
        <v>4562</v>
      </c>
    </row>
    <row r="85" spans="1:20" x14ac:dyDescent="0.25">
      <c r="A85" t="s">
        <v>38</v>
      </c>
      <c r="B85" t="s">
        <v>39</v>
      </c>
      <c r="C85">
        <v>65</v>
      </c>
      <c r="D85">
        <v>1</v>
      </c>
      <c r="E85" t="s">
        <v>4557</v>
      </c>
      <c r="F85">
        <v>199</v>
      </c>
      <c r="G85">
        <v>0</v>
      </c>
      <c r="H85" t="s">
        <v>47</v>
      </c>
      <c r="I85" t="s">
        <v>4558</v>
      </c>
      <c r="J85" t="s">
        <v>4559</v>
      </c>
      <c r="K85" t="s">
        <v>2939</v>
      </c>
      <c r="L85" t="s">
        <v>4560</v>
      </c>
      <c r="M85" t="s">
        <v>4561</v>
      </c>
      <c r="N85" t="s">
        <v>711</v>
      </c>
      <c r="O85" t="s">
        <v>1298</v>
      </c>
      <c r="P85" t="s">
        <v>635</v>
      </c>
      <c r="Q85" t="s">
        <v>636</v>
      </c>
      <c r="R85" t="s">
        <v>24</v>
      </c>
      <c r="S85" t="s">
        <v>23</v>
      </c>
      <c r="T85" t="s">
        <v>4562</v>
      </c>
    </row>
    <row r="86" spans="1:20" x14ac:dyDescent="0.25">
      <c r="A86" t="s">
        <v>186</v>
      </c>
      <c r="B86" t="s">
        <v>187</v>
      </c>
      <c r="C86">
        <v>65</v>
      </c>
      <c r="D86">
        <v>6</v>
      </c>
      <c r="E86" t="s">
        <v>4563</v>
      </c>
      <c r="F86">
        <v>228</v>
      </c>
      <c r="G86">
        <v>0</v>
      </c>
      <c r="H86" t="s">
        <v>631</v>
      </c>
      <c r="I86" t="s">
        <v>4564</v>
      </c>
      <c r="J86" t="s">
        <v>332</v>
      </c>
      <c r="K86" t="s">
        <v>23</v>
      </c>
      <c r="L86" t="s">
        <v>24</v>
      </c>
      <c r="M86" t="s">
        <v>4565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4565</v>
      </c>
    </row>
    <row r="87" spans="1:20" x14ac:dyDescent="0.25">
      <c r="A87" t="s">
        <v>30</v>
      </c>
      <c r="B87" t="s">
        <v>31</v>
      </c>
      <c r="C87">
        <v>60</v>
      </c>
      <c r="D87">
        <v>3</v>
      </c>
      <c r="E87" t="s">
        <v>4566</v>
      </c>
      <c r="F87">
        <v>110</v>
      </c>
      <c r="G87">
        <v>6</v>
      </c>
      <c r="H87" t="s">
        <v>631</v>
      </c>
      <c r="I87" t="s">
        <v>4567</v>
      </c>
      <c r="J87" t="s">
        <v>311</v>
      </c>
      <c r="K87" t="s">
        <v>23</v>
      </c>
      <c r="L87" t="s">
        <v>24</v>
      </c>
      <c r="M87" t="s">
        <v>4568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4568</v>
      </c>
    </row>
    <row r="88" spans="1:20" x14ac:dyDescent="0.25">
      <c r="A88" t="s">
        <v>30</v>
      </c>
      <c r="B88" t="s">
        <v>31</v>
      </c>
      <c r="C88">
        <v>60</v>
      </c>
      <c r="D88">
        <v>6</v>
      </c>
      <c r="E88" t="s">
        <v>4569</v>
      </c>
      <c r="F88">
        <v>200</v>
      </c>
      <c r="G88">
        <v>0</v>
      </c>
      <c r="H88" t="s">
        <v>631</v>
      </c>
      <c r="I88" t="s">
        <v>4570</v>
      </c>
      <c r="J88" t="s">
        <v>344</v>
      </c>
      <c r="K88" t="s">
        <v>23</v>
      </c>
      <c r="L88" t="s">
        <v>24</v>
      </c>
      <c r="M88" t="s">
        <v>4571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4571</v>
      </c>
    </row>
    <row r="89" spans="1:20" x14ac:dyDescent="0.25">
      <c r="A89" t="s">
        <v>186</v>
      </c>
      <c r="B89" t="s">
        <v>187</v>
      </c>
      <c r="C89">
        <v>65</v>
      </c>
      <c r="D89">
        <v>6</v>
      </c>
      <c r="E89" t="s">
        <v>4572</v>
      </c>
      <c r="F89">
        <v>270</v>
      </c>
      <c r="G89">
        <v>0</v>
      </c>
      <c r="H89" t="s">
        <v>631</v>
      </c>
      <c r="I89" t="s">
        <v>4202</v>
      </c>
      <c r="J89" t="s">
        <v>305</v>
      </c>
      <c r="K89" t="s">
        <v>23</v>
      </c>
      <c r="L89" t="s">
        <v>24</v>
      </c>
      <c r="M89" t="s">
        <v>4573</v>
      </c>
      <c r="N89" t="s">
        <v>23</v>
      </c>
      <c r="O89" t="s">
        <v>32</v>
      </c>
      <c r="P89" t="s">
        <v>26</v>
      </c>
      <c r="Q89" t="s">
        <v>33</v>
      </c>
      <c r="R89" t="s">
        <v>4574</v>
      </c>
      <c r="S89" t="s">
        <v>23</v>
      </c>
      <c r="T89" t="s">
        <v>4571</v>
      </c>
    </row>
    <row r="90" spans="1:20" x14ac:dyDescent="0.25">
      <c r="A90" t="s">
        <v>186</v>
      </c>
      <c r="B90" t="s">
        <v>187</v>
      </c>
      <c r="C90">
        <v>65</v>
      </c>
      <c r="D90">
        <v>7</v>
      </c>
      <c r="E90" t="s">
        <v>4575</v>
      </c>
      <c r="F90">
        <v>280</v>
      </c>
      <c r="G90">
        <v>0</v>
      </c>
      <c r="H90" t="s">
        <v>631</v>
      </c>
      <c r="I90" t="s">
        <v>4202</v>
      </c>
      <c r="J90" t="s">
        <v>305</v>
      </c>
      <c r="K90" t="s">
        <v>23</v>
      </c>
      <c r="L90" t="s">
        <v>24</v>
      </c>
      <c r="M90" t="s">
        <v>23</v>
      </c>
      <c r="N90" t="s">
        <v>23</v>
      </c>
      <c r="O90" t="s">
        <v>58</v>
      </c>
      <c r="P90" t="s">
        <v>26</v>
      </c>
      <c r="Q90" t="s">
        <v>23</v>
      </c>
      <c r="R90" t="s">
        <v>4576</v>
      </c>
      <c r="S90" t="s">
        <v>23</v>
      </c>
      <c r="T90" t="s">
        <v>4577</v>
      </c>
    </row>
    <row r="91" spans="1:20" x14ac:dyDescent="0.25">
      <c r="A91" t="s">
        <v>110</v>
      </c>
      <c r="B91" t="s">
        <v>146</v>
      </c>
      <c r="C91">
        <v>100</v>
      </c>
      <c r="D91">
        <v>2</v>
      </c>
      <c r="E91" t="s">
        <v>4578</v>
      </c>
      <c r="F91">
        <v>200</v>
      </c>
      <c r="G91">
        <v>0</v>
      </c>
      <c r="H91" t="s">
        <v>47</v>
      </c>
      <c r="I91" t="s">
        <v>4579</v>
      </c>
      <c r="J91" t="s">
        <v>4580</v>
      </c>
      <c r="K91" t="s">
        <v>4581</v>
      </c>
      <c r="L91" t="s">
        <v>4582</v>
      </c>
      <c r="M91" t="s">
        <v>4583</v>
      </c>
      <c r="N91" t="s">
        <v>711</v>
      </c>
      <c r="O91" t="s">
        <v>1298</v>
      </c>
      <c r="P91" t="s">
        <v>635</v>
      </c>
      <c r="Q91" t="s">
        <v>636</v>
      </c>
      <c r="R91" t="s">
        <v>24</v>
      </c>
      <c r="S91" t="s">
        <v>23</v>
      </c>
      <c r="T91" t="s">
        <v>4584</v>
      </c>
    </row>
    <row r="92" spans="1:20" x14ac:dyDescent="0.25">
      <c r="A92" t="s">
        <v>186</v>
      </c>
      <c r="B92" t="s">
        <v>187</v>
      </c>
      <c r="C92">
        <v>65</v>
      </c>
      <c r="D92">
        <v>2</v>
      </c>
      <c r="E92" t="s">
        <v>4578</v>
      </c>
      <c r="F92">
        <v>200</v>
      </c>
      <c r="G92">
        <v>0</v>
      </c>
      <c r="H92" t="s">
        <v>47</v>
      </c>
      <c r="I92" t="s">
        <v>4579</v>
      </c>
      <c r="J92" t="s">
        <v>4580</v>
      </c>
      <c r="K92" t="s">
        <v>4581</v>
      </c>
      <c r="L92" t="s">
        <v>4582</v>
      </c>
      <c r="M92" t="s">
        <v>4583</v>
      </c>
      <c r="N92" t="s">
        <v>711</v>
      </c>
      <c r="O92" t="s">
        <v>1298</v>
      </c>
      <c r="P92" t="s">
        <v>635</v>
      </c>
      <c r="Q92" t="s">
        <v>636</v>
      </c>
      <c r="R92" t="s">
        <v>24</v>
      </c>
      <c r="S92" t="s">
        <v>23</v>
      </c>
      <c r="T92" t="s">
        <v>4584</v>
      </c>
    </row>
    <row r="93" spans="1:20" x14ac:dyDescent="0.25">
      <c r="A93" t="s">
        <v>115</v>
      </c>
      <c r="B93" t="s">
        <v>116</v>
      </c>
      <c r="C93">
        <v>45</v>
      </c>
      <c r="D93">
        <v>2</v>
      </c>
      <c r="E93" t="s">
        <v>4585</v>
      </c>
      <c r="F93">
        <v>88</v>
      </c>
      <c r="G93">
        <v>6</v>
      </c>
      <c r="H93" t="s">
        <v>631</v>
      </c>
      <c r="I93" t="s">
        <v>4586</v>
      </c>
      <c r="J93" t="s">
        <v>302</v>
      </c>
      <c r="K93" t="s">
        <v>23</v>
      </c>
      <c r="L93" t="s">
        <v>24</v>
      </c>
      <c r="M93" t="s">
        <v>4587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23</v>
      </c>
      <c r="T93" t="s">
        <v>4587</v>
      </c>
    </row>
    <row r="94" spans="1:20" x14ac:dyDescent="0.25">
      <c r="A94" t="s">
        <v>139</v>
      </c>
      <c r="B94" t="s">
        <v>3117</v>
      </c>
      <c r="C94">
        <v>76</v>
      </c>
      <c r="D94">
        <v>1</v>
      </c>
      <c r="E94" t="s">
        <v>4588</v>
      </c>
      <c r="F94">
        <v>83</v>
      </c>
      <c r="G94">
        <v>7</v>
      </c>
      <c r="H94" t="s">
        <v>384</v>
      </c>
      <c r="I94" t="s">
        <v>4589</v>
      </c>
      <c r="J94" t="s">
        <v>4590</v>
      </c>
      <c r="K94" t="s">
        <v>4591</v>
      </c>
      <c r="L94" t="s">
        <v>4592</v>
      </c>
      <c r="M94" t="s">
        <v>4593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</v>
      </c>
      <c r="T94" t="s">
        <v>4593</v>
      </c>
    </row>
    <row r="95" spans="1:20" x14ac:dyDescent="0.25">
      <c r="A95" t="s">
        <v>30</v>
      </c>
      <c r="B95" t="s">
        <v>31</v>
      </c>
      <c r="C95">
        <v>41.5</v>
      </c>
      <c r="D95">
        <v>2</v>
      </c>
      <c r="E95" t="s">
        <v>4594</v>
      </c>
      <c r="F95">
        <v>987</v>
      </c>
      <c r="G95">
        <v>170</v>
      </c>
      <c r="H95" t="s">
        <v>47</v>
      </c>
      <c r="I95" t="s">
        <v>3779</v>
      </c>
      <c r="J95" t="s">
        <v>4595</v>
      </c>
      <c r="K95" t="s">
        <v>4596</v>
      </c>
      <c r="L95" t="s">
        <v>4597</v>
      </c>
      <c r="M95" t="s">
        <v>4598</v>
      </c>
      <c r="N95" t="s">
        <v>23</v>
      </c>
      <c r="O95" t="s">
        <v>4599</v>
      </c>
      <c r="P95" t="s">
        <v>54</v>
      </c>
      <c r="Q95" t="s">
        <v>55</v>
      </c>
      <c r="R95" t="s">
        <v>24</v>
      </c>
      <c r="S95" t="s">
        <v>23</v>
      </c>
      <c r="T95" t="s">
        <v>4598</v>
      </c>
    </row>
    <row r="96" spans="1:20" x14ac:dyDescent="0.25">
      <c r="A96" t="s">
        <v>30</v>
      </c>
      <c r="B96" t="s">
        <v>31</v>
      </c>
      <c r="C96">
        <v>41.333333333333343</v>
      </c>
      <c r="D96">
        <v>3</v>
      </c>
      <c r="E96" t="s">
        <v>4594</v>
      </c>
      <c r="F96">
        <v>987</v>
      </c>
      <c r="G96">
        <v>170</v>
      </c>
      <c r="H96" t="s">
        <v>47</v>
      </c>
      <c r="I96" t="s">
        <v>3779</v>
      </c>
      <c r="J96" t="s">
        <v>4595</v>
      </c>
      <c r="K96" t="s">
        <v>4596</v>
      </c>
      <c r="L96" t="s">
        <v>4597</v>
      </c>
      <c r="M96" t="s">
        <v>4598</v>
      </c>
      <c r="N96" t="s">
        <v>23</v>
      </c>
      <c r="O96" t="s">
        <v>4599</v>
      </c>
      <c r="P96" t="s">
        <v>54</v>
      </c>
      <c r="Q96" t="s">
        <v>55</v>
      </c>
      <c r="R96" t="s">
        <v>24</v>
      </c>
      <c r="S96" t="s">
        <v>23</v>
      </c>
      <c r="T96" t="s">
        <v>4598</v>
      </c>
    </row>
    <row r="97" spans="1:20" x14ac:dyDescent="0.25">
      <c r="A97" t="s">
        <v>30</v>
      </c>
      <c r="B97" t="s">
        <v>31</v>
      </c>
      <c r="C97">
        <v>41.333333333333343</v>
      </c>
      <c r="D97">
        <v>3</v>
      </c>
      <c r="E97" t="s">
        <v>4594</v>
      </c>
      <c r="F97">
        <v>987</v>
      </c>
      <c r="G97">
        <v>170</v>
      </c>
      <c r="H97" t="s">
        <v>47</v>
      </c>
      <c r="I97" t="s">
        <v>3779</v>
      </c>
      <c r="J97" t="s">
        <v>4595</v>
      </c>
      <c r="K97" t="s">
        <v>4596</v>
      </c>
      <c r="L97" t="s">
        <v>4597</v>
      </c>
      <c r="M97" t="s">
        <v>4598</v>
      </c>
      <c r="N97" t="s">
        <v>23</v>
      </c>
      <c r="O97" t="s">
        <v>4599</v>
      </c>
      <c r="P97" t="s">
        <v>54</v>
      </c>
      <c r="Q97" t="s">
        <v>55</v>
      </c>
      <c r="R97" t="s">
        <v>24</v>
      </c>
      <c r="S97" t="s">
        <v>23</v>
      </c>
      <c r="T97" t="s">
        <v>4598</v>
      </c>
    </row>
    <row r="98" spans="1:20" x14ac:dyDescent="0.25">
      <c r="A98" t="s">
        <v>30</v>
      </c>
      <c r="B98" t="s">
        <v>31</v>
      </c>
      <c r="C98">
        <v>41.333333333333343</v>
      </c>
      <c r="D98">
        <v>3</v>
      </c>
      <c r="E98" t="s">
        <v>4594</v>
      </c>
      <c r="F98">
        <v>987</v>
      </c>
      <c r="G98">
        <v>170</v>
      </c>
      <c r="H98" t="s">
        <v>47</v>
      </c>
      <c r="I98" t="s">
        <v>3779</v>
      </c>
      <c r="J98" t="s">
        <v>4595</v>
      </c>
      <c r="K98" t="s">
        <v>4596</v>
      </c>
      <c r="L98" t="s">
        <v>4597</v>
      </c>
      <c r="M98" t="s">
        <v>4598</v>
      </c>
      <c r="N98" t="s">
        <v>23</v>
      </c>
      <c r="O98" t="s">
        <v>4599</v>
      </c>
      <c r="P98" t="s">
        <v>54</v>
      </c>
      <c r="Q98" t="s">
        <v>55</v>
      </c>
      <c r="R98" t="s">
        <v>24</v>
      </c>
      <c r="S98" t="s">
        <v>23</v>
      </c>
      <c r="T98" t="s">
        <v>4598</v>
      </c>
    </row>
    <row r="99" spans="1:20" x14ac:dyDescent="0.25">
      <c r="A99" t="s">
        <v>30</v>
      </c>
      <c r="B99" t="s">
        <v>31</v>
      </c>
      <c r="C99">
        <v>41.333333333333343</v>
      </c>
      <c r="D99">
        <v>3</v>
      </c>
      <c r="E99" t="s">
        <v>4594</v>
      </c>
      <c r="F99">
        <v>987</v>
      </c>
      <c r="G99">
        <v>170</v>
      </c>
      <c r="H99" t="s">
        <v>47</v>
      </c>
      <c r="I99" t="s">
        <v>3779</v>
      </c>
      <c r="J99" t="s">
        <v>4595</v>
      </c>
      <c r="K99" t="s">
        <v>4596</v>
      </c>
      <c r="L99" t="s">
        <v>4597</v>
      </c>
      <c r="M99" t="s">
        <v>4598</v>
      </c>
      <c r="N99" t="s">
        <v>23</v>
      </c>
      <c r="O99" t="s">
        <v>4599</v>
      </c>
      <c r="P99" t="s">
        <v>54</v>
      </c>
      <c r="Q99" t="s">
        <v>55</v>
      </c>
      <c r="R99" t="s">
        <v>24</v>
      </c>
      <c r="S99" t="s">
        <v>23</v>
      </c>
      <c r="T99" t="s">
        <v>4598</v>
      </c>
    </row>
    <row r="100" spans="1:20" x14ac:dyDescent="0.25">
      <c r="A100" t="s">
        <v>30</v>
      </c>
      <c r="B100" t="s">
        <v>31</v>
      </c>
      <c r="C100">
        <v>41.333333333333343</v>
      </c>
      <c r="D100">
        <v>3</v>
      </c>
      <c r="E100" t="s">
        <v>4594</v>
      </c>
      <c r="F100">
        <v>987</v>
      </c>
      <c r="G100">
        <v>170</v>
      </c>
      <c r="H100" t="s">
        <v>47</v>
      </c>
      <c r="I100" t="s">
        <v>3779</v>
      </c>
      <c r="J100" t="s">
        <v>4595</v>
      </c>
      <c r="K100" t="s">
        <v>4596</v>
      </c>
      <c r="L100" t="s">
        <v>4597</v>
      </c>
      <c r="M100" t="s">
        <v>4598</v>
      </c>
      <c r="N100" t="s">
        <v>23</v>
      </c>
      <c r="O100" t="s">
        <v>4599</v>
      </c>
      <c r="P100" t="s">
        <v>54</v>
      </c>
      <c r="Q100" t="s">
        <v>55</v>
      </c>
      <c r="R100" t="s">
        <v>24</v>
      </c>
      <c r="S100" t="s">
        <v>23</v>
      </c>
      <c r="T100" t="s">
        <v>4598</v>
      </c>
    </row>
    <row r="101" spans="1:20" x14ac:dyDescent="0.25">
      <c r="A101" t="s">
        <v>30</v>
      </c>
      <c r="B101" t="s">
        <v>31</v>
      </c>
      <c r="C101">
        <v>41.333333333333343</v>
      </c>
      <c r="D101">
        <v>3</v>
      </c>
      <c r="E101" t="s">
        <v>4594</v>
      </c>
      <c r="F101">
        <v>987</v>
      </c>
      <c r="G101">
        <v>170</v>
      </c>
      <c r="H101" t="s">
        <v>47</v>
      </c>
      <c r="I101" t="s">
        <v>3779</v>
      </c>
      <c r="J101" t="s">
        <v>4595</v>
      </c>
      <c r="K101" t="s">
        <v>4596</v>
      </c>
      <c r="L101" t="s">
        <v>4597</v>
      </c>
      <c r="M101" t="s">
        <v>4598</v>
      </c>
      <c r="N101" t="s">
        <v>23</v>
      </c>
      <c r="O101" t="s">
        <v>4599</v>
      </c>
      <c r="P101" t="s">
        <v>54</v>
      </c>
      <c r="Q101" t="s">
        <v>55</v>
      </c>
      <c r="R101" t="s">
        <v>24</v>
      </c>
      <c r="S101" t="s">
        <v>23</v>
      </c>
      <c r="T101" t="s">
        <v>4598</v>
      </c>
    </row>
    <row r="102" spans="1:20" x14ac:dyDescent="0.25">
      <c r="A102" t="s">
        <v>46</v>
      </c>
      <c r="B102" t="s">
        <v>1105</v>
      </c>
      <c r="C102">
        <v>71.25</v>
      </c>
      <c r="D102">
        <v>1</v>
      </c>
      <c r="E102" t="s">
        <v>4600</v>
      </c>
      <c r="F102">
        <v>78.25</v>
      </c>
      <c r="G102">
        <v>7</v>
      </c>
      <c r="H102" t="s">
        <v>47</v>
      </c>
      <c r="I102" t="s">
        <v>4601</v>
      </c>
      <c r="J102" t="s">
        <v>4602</v>
      </c>
      <c r="K102" t="s">
        <v>4603</v>
      </c>
      <c r="L102" t="s">
        <v>4604</v>
      </c>
      <c r="M102" t="s">
        <v>4605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23</v>
      </c>
      <c r="T102" t="s">
        <v>4605</v>
      </c>
    </row>
    <row r="103" spans="1:20" x14ac:dyDescent="0.25">
      <c r="A103" t="s">
        <v>139</v>
      </c>
      <c r="B103" t="s">
        <v>112</v>
      </c>
      <c r="C103">
        <v>76</v>
      </c>
      <c r="D103">
        <v>1</v>
      </c>
      <c r="E103" t="s">
        <v>4606</v>
      </c>
      <c r="F103">
        <v>76</v>
      </c>
      <c r="G103">
        <v>0</v>
      </c>
      <c r="H103" t="s">
        <v>47</v>
      </c>
      <c r="I103" t="s">
        <v>645</v>
      </c>
      <c r="J103" t="s">
        <v>4607</v>
      </c>
      <c r="K103" t="s">
        <v>644</v>
      </c>
      <c r="L103" t="s">
        <v>3298</v>
      </c>
      <c r="M103" t="s">
        <v>4608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23</v>
      </c>
      <c r="T103" t="s">
        <v>4609</v>
      </c>
    </row>
    <row r="104" spans="1:20" x14ac:dyDescent="0.25">
      <c r="A104" t="s">
        <v>46</v>
      </c>
      <c r="B104" t="s">
        <v>56</v>
      </c>
      <c r="C104">
        <v>66.333333333333329</v>
      </c>
      <c r="D104">
        <v>3</v>
      </c>
      <c r="E104" t="s">
        <v>4610</v>
      </c>
      <c r="F104">
        <v>259</v>
      </c>
      <c r="G104">
        <v>29</v>
      </c>
      <c r="H104" t="s">
        <v>47</v>
      </c>
      <c r="I104" t="s">
        <v>1080</v>
      </c>
      <c r="J104" t="s">
        <v>1081</v>
      </c>
      <c r="K104" t="s">
        <v>1082</v>
      </c>
      <c r="L104" t="s">
        <v>1083</v>
      </c>
      <c r="M104" t="s">
        <v>4611</v>
      </c>
      <c r="N104" t="s">
        <v>23</v>
      </c>
      <c r="O104" t="s">
        <v>53</v>
      </c>
      <c r="P104" t="s">
        <v>54</v>
      </c>
      <c r="Q104" t="s">
        <v>55</v>
      </c>
      <c r="R104" t="s">
        <v>24</v>
      </c>
      <c r="S104" t="s">
        <v>23</v>
      </c>
      <c r="T104" t="s">
        <v>4612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3</v>
      </c>
      <c r="E105" t="s">
        <v>4613</v>
      </c>
      <c r="F105">
        <v>259</v>
      </c>
      <c r="G105">
        <v>29</v>
      </c>
      <c r="H105" t="s">
        <v>47</v>
      </c>
      <c r="I105" t="s">
        <v>1086</v>
      </c>
      <c r="J105" t="s">
        <v>1081</v>
      </c>
      <c r="K105" t="s">
        <v>1082</v>
      </c>
      <c r="L105" t="s">
        <v>1087</v>
      </c>
      <c r="M105" t="s">
        <v>4614</v>
      </c>
      <c r="N105" t="s">
        <v>23</v>
      </c>
      <c r="O105" t="s">
        <v>53</v>
      </c>
      <c r="P105" t="s">
        <v>54</v>
      </c>
      <c r="Q105" t="s">
        <v>55</v>
      </c>
      <c r="R105" t="s">
        <v>24</v>
      </c>
      <c r="S105" t="s">
        <v>23</v>
      </c>
      <c r="T105" t="s">
        <v>4615</v>
      </c>
    </row>
    <row r="106" spans="1:20" x14ac:dyDescent="0.25">
      <c r="A106" t="s">
        <v>46</v>
      </c>
      <c r="B106" t="s">
        <v>56</v>
      </c>
      <c r="C106">
        <v>66.333333333333329</v>
      </c>
      <c r="D106">
        <v>3</v>
      </c>
      <c r="E106" t="s">
        <v>4616</v>
      </c>
      <c r="F106">
        <v>220</v>
      </c>
      <c r="G106">
        <v>0</v>
      </c>
      <c r="H106" t="s">
        <v>631</v>
      </c>
      <c r="I106" t="s">
        <v>714</v>
      </c>
      <c r="J106" t="s">
        <v>316</v>
      </c>
      <c r="K106" t="s">
        <v>23</v>
      </c>
      <c r="L106" t="s">
        <v>24</v>
      </c>
      <c r="M106" t="s">
        <v>4617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4617</v>
      </c>
    </row>
    <row r="107" spans="1:20" x14ac:dyDescent="0.25">
      <c r="A107" t="s">
        <v>46</v>
      </c>
      <c r="B107" t="s">
        <v>1105</v>
      </c>
      <c r="C107">
        <v>67.5</v>
      </c>
      <c r="D107">
        <v>1</v>
      </c>
      <c r="E107" t="s">
        <v>4618</v>
      </c>
      <c r="F107">
        <v>74.5</v>
      </c>
      <c r="G107">
        <v>7</v>
      </c>
      <c r="H107" t="s">
        <v>47</v>
      </c>
      <c r="I107" t="s">
        <v>4619</v>
      </c>
      <c r="J107" t="s">
        <v>4620</v>
      </c>
      <c r="K107" t="s">
        <v>1303</v>
      </c>
      <c r="L107" t="s">
        <v>4621</v>
      </c>
      <c r="M107" t="s">
        <v>4622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4623</v>
      </c>
    </row>
    <row r="108" spans="1:20" x14ac:dyDescent="0.25">
      <c r="A108" t="s">
        <v>280</v>
      </c>
      <c r="B108" t="s">
        <v>286</v>
      </c>
      <c r="C108">
        <v>139</v>
      </c>
      <c r="D108">
        <v>1</v>
      </c>
      <c r="E108" t="s">
        <v>4624</v>
      </c>
      <c r="F108">
        <v>134</v>
      </c>
      <c r="G108">
        <v>29</v>
      </c>
      <c r="H108" t="s">
        <v>631</v>
      </c>
      <c r="I108" t="s">
        <v>4625</v>
      </c>
      <c r="J108" t="s">
        <v>336</v>
      </c>
      <c r="K108" t="s">
        <v>23</v>
      </c>
      <c r="L108" t="s">
        <v>24</v>
      </c>
      <c r="M108" t="s">
        <v>4623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4623</v>
      </c>
    </row>
    <row r="109" spans="1:20" x14ac:dyDescent="0.25">
      <c r="A109" t="s">
        <v>186</v>
      </c>
      <c r="B109" t="s">
        <v>187</v>
      </c>
      <c r="C109">
        <v>65</v>
      </c>
      <c r="D109">
        <v>4</v>
      </c>
      <c r="E109" t="s">
        <v>4626</v>
      </c>
      <c r="F109">
        <v>160</v>
      </c>
      <c r="G109">
        <v>0</v>
      </c>
      <c r="H109" t="s">
        <v>631</v>
      </c>
      <c r="I109" t="s">
        <v>4627</v>
      </c>
      <c r="J109" t="s">
        <v>306</v>
      </c>
      <c r="K109" t="s">
        <v>23</v>
      </c>
      <c r="L109" t="s">
        <v>24</v>
      </c>
      <c r="M109" t="s">
        <v>4628</v>
      </c>
      <c r="N109" t="s">
        <v>23</v>
      </c>
      <c r="O109" t="s">
        <v>307</v>
      </c>
      <c r="P109" t="s">
        <v>26</v>
      </c>
      <c r="Q109" t="s">
        <v>27</v>
      </c>
      <c r="R109" t="s">
        <v>4629</v>
      </c>
      <c r="S109" t="s">
        <v>23</v>
      </c>
      <c r="T109" t="s">
        <v>4628</v>
      </c>
    </row>
    <row r="110" spans="1:20" x14ac:dyDescent="0.25">
      <c r="A110" t="s">
        <v>46</v>
      </c>
      <c r="B110" t="s">
        <v>56</v>
      </c>
      <c r="C110">
        <v>78</v>
      </c>
      <c r="D110">
        <v>2</v>
      </c>
      <c r="E110" t="s">
        <v>4630</v>
      </c>
      <c r="F110">
        <v>148</v>
      </c>
      <c r="G110">
        <v>0</v>
      </c>
      <c r="H110" t="s">
        <v>47</v>
      </c>
      <c r="I110" t="s">
        <v>1860</v>
      </c>
      <c r="J110" t="s">
        <v>4631</v>
      </c>
      <c r="K110" t="s">
        <v>3820</v>
      </c>
      <c r="L110" t="s">
        <v>4632</v>
      </c>
      <c r="M110" t="s">
        <v>4617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23</v>
      </c>
      <c r="T110" t="s">
        <v>4633</v>
      </c>
    </row>
    <row r="111" spans="1:20" x14ac:dyDescent="0.25">
      <c r="A111" t="s">
        <v>46</v>
      </c>
      <c r="B111" t="s">
        <v>56</v>
      </c>
      <c r="C111">
        <v>66.333333333333329</v>
      </c>
      <c r="D111">
        <v>3</v>
      </c>
      <c r="E111" t="s">
        <v>4634</v>
      </c>
      <c r="F111">
        <v>220</v>
      </c>
      <c r="G111">
        <v>0</v>
      </c>
      <c r="H111" t="s">
        <v>631</v>
      </c>
      <c r="I111" t="s">
        <v>4635</v>
      </c>
      <c r="J111" t="s">
        <v>305</v>
      </c>
      <c r="K111" t="s">
        <v>23</v>
      </c>
      <c r="L111" t="s">
        <v>24</v>
      </c>
      <c r="M111" t="s">
        <v>4636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23</v>
      </c>
      <c r="T111" t="s">
        <v>4637</v>
      </c>
    </row>
    <row r="112" spans="1:20" x14ac:dyDescent="0.25">
      <c r="A112" t="s">
        <v>28</v>
      </c>
      <c r="B112" t="s">
        <v>29</v>
      </c>
      <c r="C112">
        <v>65</v>
      </c>
      <c r="D112">
        <v>1</v>
      </c>
      <c r="E112" t="s">
        <v>4638</v>
      </c>
      <c r="F112">
        <v>202</v>
      </c>
      <c r="G112">
        <v>0</v>
      </c>
      <c r="H112" t="s">
        <v>631</v>
      </c>
      <c r="I112" t="s">
        <v>4639</v>
      </c>
      <c r="J112" t="s">
        <v>334</v>
      </c>
      <c r="K112" t="s">
        <v>23</v>
      </c>
      <c r="L112" t="s">
        <v>24</v>
      </c>
      <c r="M112" t="s">
        <v>4640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4640</v>
      </c>
    </row>
    <row r="113" spans="1:20" x14ac:dyDescent="0.25">
      <c r="A113" t="s">
        <v>113</v>
      </c>
      <c r="B113" t="s">
        <v>114</v>
      </c>
      <c r="C113">
        <v>65</v>
      </c>
      <c r="D113">
        <v>1</v>
      </c>
      <c r="E113" t="s">
        <v>4638</v>
      </c>
      <c r="F113">
        <v>202</v>
      </c>
      <c r="G113">
        <v>0</v>
      </c>
      <c r="H113" t="s">
        <v>631</v>
      </c>
      <c r="I113" t="s">
        <v>4639</v>
      </c>
      <c r="J113" t="s">
        <v>334</v>
      </c>
      <c r="K113" t="s">
        <v>23</v>
      </c>
      <c r="L113" t="s">
        <v>24</v>
      </c>
      <c r="M113" t="s">
        <v>4640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4640</v>
      </c>
    </row>
    <row r="114" spans="1:20" x14ac:dyDescent="0.25">
      <c r="A114" t="s">
        <v>30</v>
      </c>
      <c r="B114" t="s">
        <v>31</v>
      </c>
      <c r="C114">
        <v>65</v>
      </c>
      <c r="D114">
        <v>2</v>
      </c>
      <c r="E114" t="s">
        <v>4638</v>
      </c>
      <c r="F114">
        <v>202</v>
      </c>
      <c r="G114">
        <v>0</v>
      </c>
      <c r="H114" t="s">
        <v>631</v>
      </c>
      <c r="I114" t="s">
        <v>4639</v>
      </c>
      <c r="J114" t="s">
        <v>334</v>
      </c>
      <c r="K114" t="s">
        <v>23</v>
      </c>
      <c r="L114" t="s">
        <v>24</v>
      </c>
      <c r="M114" t="s">
        <v>4640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4640</v>
      </c>
    </row>
    <row r="115" spans="1:20" x14ac:dyDescent="0.25">
      <c r="A115" t="s">
        <v>115</v>
      </c>
      <c r="B115" t="s">
        <v>116</v>
      </c>
      <c r="C115">
        <v>45</v>
      </c>
      <c r="D115">
        <v>2</v>
      </c>
      <c r="E115" t="s">
        <v>4641</v>
      </c>
      <c r="F115">
        <v>88</v>
      </c>
      <c r="G115">
        <v>6</v>
      </c>
      <c r="H115" t="s">
        <v>631</v>
      </c>
      <c r="I115" t="s">
        <v>4642</v>
      </c>
      <c r="J115" t="s">
        <v>338</v>
      </c>
      <c r="K115" t="s">
        <v>23</v>
      </c>
      <c r="L115" t="s">
        <v>24</v>
      </c>
      <c r="M115" t="s">
        <v>4643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23</v>
      </c>
      <c r="T115" t="s">
        <v>4644</v>
      </c>
    </row>
    <row r="116" spans="1:20" x14ac:dyDescent="0.25">
      <c r="A116" t="s">
        <v>186</v>
      </c>
      <c r="B116" t="s">
        <v>187</v>
      </c>
      <c r="C116">
        <v>65</v>
      </c>
      <c r="D116">
        <v>1</v>
      </c>
      <c r="E116" t="s">
        <v>4645</v>
      </c>
      <c r="F116">
        <v>85</v>
      </c>
      <c r="G116">
        <v>45</v>
      </c>
      <c r="H116" t="s">
        <v>631</v>
      </c>
      <c r="I116" t="s">
        <v>4646</v>
      </c>
      <c r="J116" t="s">
        <v>1423</v>
      </c>
      <c r="K116" t="s">
        <v>23</v>
      </c>
      <c r="L116" t="s">
        <v>24</v>
      </c>
      <c r="M116" t="s">
        <v>4647</v>
      </c>
      <c r="N116" t="s">
        <v>23</v>
      </c>
      <c r="O116" t="s">
        <v>307</v>
      </c>
      <c r="P116" t="s">
        <v>26</v>
      </c>
      <c r="Q116" t="s">
        <v>27</v>
      </c>
      <c r="R116" t="s">
        <v>4648</v>
      </c>
      <c r="S116" t="s">
        <v>23</v>
      </c>
      <c r="T116" t="s">
        <v>4647</v>
      </c>
    </row>
    <row r="117" spans="1:20" x14ac:dyDescent="0.25">
      <c r="A117" t="s">
        <v>684</v>
      </c>
      <c r="B117" t="s">
        <v>3042</v>
      </c>
      <c r="C117">
        <v>120</v>
      </c>
      <c r="D117">
        <v>3</v>
      </c>
      <c r="E117" t="s">
        <v>4649</v>
      </c>
      <c r="F117">
        <v>225</v>
      </c>
      <c r="G117">
        <v>0</v>
      </c>
      <c r="H117" t="s">
        <v>631</v>
      </c>
      <c r="I117" t="s">
        <v>4646</v>
      </c>
      <c r="J117" t="s">
        <v>1423</v>
      </c>
      <c r="K117" t="s">
        <v>23</v>
      </c>
      <c r="L117" t="s">
        <v>24</v>
      </c>
      <c r="M117" t="s">
        <v>4650</v>
      </c>
      <c r="N117" t="s">
        <v>23</v>
      </c>
      <c r="O117" t="s">
        <v>307</v>
      </c>
      <c r="P117" t="s">
        <v>26</v>
      </c>
      <c r="Q117" t="s">
        <v>27</v>
      </c>
      <c r="R117" t="s">
        <v>4651</v>
      </c>
      <c r="S117" t="s">
        <v>23</v>
      </c>
      <c r="T117" t="s">
        <v>4650</v>
      </c>
    </row>
    <row r="118" spans="1:20" x14ac:dyDescent="0.25">
      <c r="A118" t="s">
        <v>115</v>
      </c>
      <c r="B118" t="s">
        <v>116</v>
      </c>
      <c r="C118">
        <v>45</v>
      </c>
      <c r="D118">
        <v>1</v>
      </c>
      <c r="E118" t="s">
        <v>4652</v>
      </c>
      <c r="F118">
        <v>45</v>
      </c>
      <c r="G118">
        <v>0</v>
      </c>
      <c r="H118" t="s">
        <v>47</v>
      </c>
      <c r="I118" t="s">
        <v>2596</v>
      </c>
      <c r="J118" t="s">
        <v>4653</v>
      </c>
      <c r="K118" t="s">
        <v>3084</v>
      </c>
      <c r="L118" t="s">
        <v>2041</v>
      </c>
      <c r="M118" t="s">
        <v>4643</v>
      </c>
      <c r="N118" t="s">
        <v>23</v>
      </c>
      <c r="O118" t="s">
        <v>63</v>
      </c>
      <c r="P118" t="s">
        <v>54</v>
      </c>
      <c r="Q118" t="s">
        <v>55</v>
      </c>
      <c r="R118" t="s">
        <v>24</v>
      </c>
      <c r="S118" t="s">
        <v>23</v>
      </c>
      <c r="T118" t="s">
        <v>4654</v>
      </c>
    </row>
    <row r="119" spans="1:20" x14ac:dyDescent="0.25">
      <c r="A119" t="s">
        <v>186</v>
      </c>
      <c r="B119" t="s">
        <v>187</v>
      </c>
      <c r="C119">
        <v>65</v>
      </c>
      <c r="D119">
        <v>3</v>
      </c>
      <c r="E119" t="s">
        <v>4655</v>
      </c>
      <c r="F119">
        <v>141</v>
      </c>
      <c r="G119">
        <v>6</v>
      </c>
      <c r="H119" t="s">
        <v>631</v>
      </c>
      <c r="I119" t="s">
        <v>4656</v>
      </c>
      <c r="J119" t="s">
        <v>329</v>
      </c>
      <c r="K119" t="s">
        <v>23</v>
      </c>
      <c r="L119" t="s">
        <v>24</v>
      </c>
      <c r="M119" t="s">
        <v>4657</v>
      </c>
      <c r="N119" t="s">
        <v>23</v>
      </c>
      <c r="O119" t="s">
        <v>307</v>
      </c>
      <c r="P119" t="s">
        <v>26</v>
      </c>
      <c r="Q119" t="s">
        <v>27</v>
      </c>
      <c r="R119" t="s">
        <v>4658</v>
      </c>
      <c r="S119" t="s">
        <v>23</v>
      </c>
      <c r="T119" t="s">
        <v>4657</v>
      </c>
    </row>
    <row r="120" spans="1:20" x14ac:dyDescent="0.25">
      <c r="A120" t="s">
        <v>150</v>
      </c>
      <c r="B120" t="s">
        <v>151</v>
      </c>
      <c r="C120">
        <v>65</v>
      </c>
      <c r="D120">
        <v>1</v>
      </c>
      <c r="E120" t="s">
        <v>4659</v>
      </c>
      <c r="F120">
        <v>199</v>
      </c>
      <c r="G120">
        <v>0</v>
      </c>
      <c r="H120" t="s">
        <v>47</v>
      </c>
      <c r="I120" t="s">
        <v>4660</v>
      </c>
      <c r="J120" t="s">
        <v>4661</v>
      </c>
      <c r="K120" t="s">
        <v>3879</v>
      </c>
      <c r="L120" t="s">
        <v>4662</v>
      </c>
      <c r="M120" t="s">
        <v>4663</v>
      </c>
      <c r="N120" t="s">
        <v>711</v>
      </c>
      <c r="O120" t="s">
        <v>1298</v>
      </c>
      <c r="P120" t="s">
        <v>635</v>
      </c>
      <c r="Q120" t="s">
        <v>636</v>
      </c>
      <c r="R120" t="s">
        <v>24</v>
      </c>
      <c r="S120" t="s">
        <v>23</v>
      </c>
      <c r="T120" t="s">
        <v>4664</v>
      </c>
    </row>
    <row r="121" spans="1:20" x14ac:dyDescent="0.25">
      <c r="A121" t="s">
        <v>36</v>
      </c>
      <c r="B121" t="s">
        <v>37</v>
      </c>
      <c r="C121">
        <v>65</v>
      </c>
      <c r="D121">
        <v>2</v>
      </c>
      <c r="E121" t="s">
        <v>4659</v>
      </c>
      <c r="F121">
        <v>199</v>
      </c>
      <c r="G121">
        <v>0</v>
      </c>
      <c r="H121" t="s">
        <v>47</v>
      </c>
      <c r="I121" t="s">
        <v>4660</v>
      </c>
      <c r="J121" t="s">
        <v>4661</v>
      </c>
      <c r="K121" t="s">
        <v>3879</v>
      </c>
      <c r="L121" t="s">
        <v>4662</v>
      </c>
      <c r="M121" t="s">
        <v>4663</v>
      </c>
      <c r="N121" t="s">
        <v>711</v>
      </c>
      <c r="O121" t="s">
        <v>1298</v>
      </c>
      <c r="P121" t="s">
        <v>635</v>
      </c>
      <c r="Q121" t="s">
        <v>636</v>
      </c>
      <c r="R121" t="s">
        <v>24</v>
      </c>
      <c r="S121" t="s">
        <v>23</v>
      </c>
      <c r="T121" t="s">
        <v>4664</v>
      </c>
    </row>
    <row r="122" spans="1:20" x14ac:dyDescent="0.25">
      <c r="A122" t="s">
        <v>46</v>
      </c>
      <c r="B122" t="s">
        <v>1105</v>
      </c>
      <c r="C122">
        <v>67.5</v>
      </c>
      <c r="D122">
        <v>1</v>
      </c>
      <c r="E122" t="s">
        <v>4659</v>
      </c>
      <c r="F122">
        <v>74.5</v>
      </c>
      <c r="G122">
        <v>7</v>
      </c>
      <c r="H122" t="s">
        <v>47</v>
      </c>
      <c r="I122" t="s">
        <v>3010</v>
      </c>
      <c r="J122" t="s">
        <v>3011</v>
      </c>
      <c r="K122" t="s">
        <v>2178</v>
      </c>
      <c r="L122" t="s">
        <v>3012</v>
      </c>
      <c r="M122" t="s">
        <v>4664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4664</v>
      </c>
    </row>
    <row r="123" spans="1:20" x14ac:dyDescent="0.25">
      <c r="A123" t="s">
        <v>38</v>
      </c>
      <c r="B123" t="s">
        <v>39</v>
      </c>
      <c r="C123">
        <v>65</v>
      </c>
      <c r="D123">
        <v>1</v>
      </c>
      <c r="E123" t="s">
        <v>4659</v>
      </c>
      <c r="F123">
        <v>199</v>
      </c>
      <c r="G123">
        <v>0</v>
      </c>
      <c r="H123" t="s">
        <v>47</v>
      </c>
      <c r="I123" t="s">
        <v>4660</v>
      </c>
      <c r="J123" t="s">
        <v>4661</v>
      </c>
      <c r="K123" t="s">
        <v>3879</v>
      </c>
      <c r="L123" t="s">
        <v>4662</v>
      </c>
      <c r="M123" t="s">
        <v>4663</v>
      </c>
      <c r="N123" t="s">
        <v>711</v>
      </c>
      <c r="O123" t="s">
        <v>1298</v>
      </c>
      <c r="P123" t="s">
        <v>635</v>
      </c>
      <c r="Q123" t="s">
        <v>636</v>
      </c>
      <c r="R123" t="s">
        <v>24</v>
      </c>
      <c r="S123" t="s">
        <v>23</v>
      </c>
      <c r="T123" t="s">
        <v>4665</v>
      </c>
    </row>
    <row r="124" spans="1:20" x14ac:dyDescent="0.25">
      <c r="A124" t="s">
        <v>150</v>
      </c>
      <c r="B124" t="s">
        <v>151</v>
      </c>
      <c r="C124">
        <v>65</v>
      </c>
      <c r="D124">
        <v>4</v>
      </c>
      <c r="E124" t="s">
        <v>4666</v>
      </c>
      <c r="F124">
        <v>199</v>
      </c>
      <c r="G124">
        <v>0</v>
      </c>
      <c r="H124" t="s">
        <v>47</v>
      </c>
      <c r="I124" t="s">
        <v>1893</v>
      </c>
      <c r="J124" t="s">
        <v>4667</v>
      </c>
      <c r="K124" t="s">
        <v>669</v>
      </c>
      <c r="L124" t="s">
        <v>1895</v>
      </c>
      <c r="M124" t="s">
        <v>4668</v>
      </c>
      <c r="N124" t="s">
        <v>711</v>
      </c>
      <c r="O124" t="s">
        <v>634</v>
      </c>
      <c r="P124" t="s">
        <v>635</v>
      </c>
      <c r="Q124" t="s">
        <v>636</v>
      </c>
      <c r="R124" t="s">
        <v>24</v>
      </c>
      <c r="S124" t="s">
        <v>23</v>
      </c>
      <c r="T124" t="s">
        <v>4669</v>
      </c>
    </row>
    <row r="125" spans="1:20" x14ac:dyDescent="0.25">
      <c r="A125" t="s">
        <v>684</v>
      </c>
      <c r="B125" t="s">
        <v>3042</v>
      </c>
      <c r="C125">
        <v>120</v>
      </c>
      <c r="D125">
        <v>3</v>
      </c>
      <c r="E125" t="s">
        <v>4670</v>
      </c>
      <c r="F125">
        <v>201</v>
      </c>
      <c r="G125">
        <v>6</v>
      </c>
      <c r="H125" t="s">
        <v>631</v>
      </c>
      <c r="I125" t="s">
        <v>4671</v>
      </c>
      <c r="J125" t="s">
        <v>309</v>
      </c>
      <c r="K125" t="s">
        <v>23</v>
      </c>
      <c r="L125" t="s">
        <v>24</v>
      </c>
      <c r="M125" t="s">
        <v>4672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4673</v>
      </c>
    </row>
    <row r="126" spans="1:20" x14ac:dyDescent="0.25">
      <c r="A126" t="s">
        <v>684</v>
      </c>
      <c r="B126" t="s">
        <v>3042</v>
      </c>
      <c r="C126">
        <v>120</v>
      </c>
      <c r="D126">
        <v>4</v>
      </c>
      <c r="E126" t="s">
        <v>4674</v>
      </c>
      <c r="F126">
        <v>260</v>
      </c>
      <c r="G126">
        <v>0</v>
      </c>
      <c r="H126" t="s">
        <v>631</v>
      </c>
      <c r="I126" t="s">
        <v>744</v>
      </c>
      <c r="J126" t="s">
        <v>638</v>
      </c>
      <c r="K126" t="s">
        <v>23</v>
      </c>
      <c r="L126" t="s">
        <v>24</v>
      </c>
      <c r="M126" t="s">
        <v>4675</v>
      </c>
      <c r="N126" t="s">
        <v>23</v>
      </c>
      <c r="O126" t="s">
        <v>32</v>
      </c>
      <c r="P126" t="s">
        <v>26</v>
      </c>
      <c r="Q126" t="s">
        <v>33</v>
      </c>
      <c r="R126" t="s">
        <v>4676</v>
      </c>
      <c r="S126" t="s">
        <v>23</v>
      </c>
      <c r="T126" t="s">
        <v>4675</v>
      </c>
    </row>
    <row r="127" spans="1:20" x14ac:dyDescent="0.25">
      <c r="A127" t="s">
        <v>46</v>
      </c>
      <c r="B127" t="s">
        <v>56</v>
      </c>
      <c r="C127">
        <v>66.333333333333329</v>
      </c>
      <c r="D127">
        <v>3</v>
      </c>
      <c r="E127" t="s">
        <v>4677</v>
      </c>
      <c r="F127">
        <v>220</v>
      </c>
      <c r="G127">
        <v>0</v>
      </c>
      <c r="H127" t="s">
        <v>631</v>
      </c>
      <c r="I127" t="s">
        <v>4678</v>
      </c>
      <c r="J127" t="s">
        <v>321</v>
      </c>
      <c r="K127" t="s">
        <v>23</v>
      </c>
      <c r="L127" t="s">
        <v>24</v>
      </c>
      <c r="M127" t="s">
        <v>4679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4679</v>
      </c>
    </row>
    <row r="128" spans="1:20" x14ac:dyDescent="0.25">
      <c r="A128" t="s">
        <v>152</v>
      </c>
      <c r="B128" t="s">
        <v>153</v>
      </c>
      <c r="C128">
        <v>65</v>
      </c>
      <c r="D128">
        <v>1</v>
      </c>
      <c r="E128" t="s">
        <v>4680</v>
      </c>
      <c r="F128">
        <v>199</v>
      </c>
      <c r="G128">
        <v>0</v>
      </c>
      <c r="H128" t="s">
        <v>47</v>
      </c>
      <c r="I128" t="s">
        <v>4681</v>
      </c>
      <c r="J128" t="s">
        <v>4682</v>
      </c>
      <c r="K128" t="s">
        <v>4683</v>
      </c>
      <c r="L128" t="s">
        <v>4684</v>
      </c>
      <c r="M128" t="s">
        <v>4685</v>
      </c>
      <c r="N128" t="s">
        <v>711</v>
      </c>
      <c r="O128" t="s">
        <v>634</v>
      </c>
      <c r="P128" t="s">
        <v>635</v>
      </c>
      <c r="Q128" t="s">
        <v>636</v>
      </c>
      <c r="R128" t="s">
        <v>24</v>
      </c>
      <c r="S128" t="s">
        <v>23</v>
      </c>
      <c r="T128" t="s">
        <v>4685</v>
      </c>
    </row>
    <row r="129" spans="1:20" x14ac:dyDescent="0.25">
      <c r="A129" t="s">
        <v>150</v>
      </c>
      <c r="B129" t="s">
        <v>151</v>
      </c>
      <c r="C129">
        <v>65</v>
      </c>
      <c r="D129">
        <v>1</v>
      </c>
      <c r="E129" t="s">
        <v>4680</v>
      </c>
      <c r="F129">
        <v>199</v>
      </c>
      <c r="G129">
        <v>0</v>
      </c>
      <c r="H129" t="s">
        <v>47</v>
      </c>
      <c r="I129" t="s">
        <v>4681</v>
      </c>
      <c r="J129" t="s">
        <v>4682</v>
      </c>
      <c r="K129" t="s">
        <v>4683</v>
      </c>
      <c r="L129" t="s">
        <v>4684</v>
      </c>
      <c r="M129" t="s">
        <v>4685</v>
      </c>
      <c r="N129" t="s">
        <v>711</v>
      </c>
      <c r="O129" t="s">
        <v>634</v>
      </c>
      <c r="P129" t="s">
        <v>635</v>
      </c>
      <c r="Q129" t="s">
        <v>636</v>
      </c>
      <c r="R129" t="s">
        <v>24</v>
      </c>
      <c r="S129" t="s">
        <v>23</v>
      </c>
      <c r="T129" t="s">
        <v>4686</v>
      </c>
    </row>
    <row r="130" spans="1:20" x14ac:dyDescent="0.25">
      <c r="A130" t="s">
        <v>36</v>
      </c>
      <c r="B130" t="s">
        <v>37</v>
      </c>
      <c r="C130">
        <v>65</v>
      </c>
      <c r="D130">
        <v>1</v>
      </c>
      <c r="E130" t="s">
        <v>4680</v>
      </c>
      <c r="F130">
        <v>199</v>
      </c>
      <c r="G130">
        <v>0</v>
      </c>
      <c r="H130" t="s">
        <v>47</v>
      </c>
      <c r="I130" t="s">
        <v>4681</v>
      </c>
      <c r="J130" t="s">
        <v>4682</v>
      </c>
      <c r="K130" t="s">
        <v>4683</v>
      </c>
      <c r="L130" t="s">
        <v>4684</v>
      </c>
      <c r="M130" t="s">
        <v>4685</v>
      </c>
      <c r="N130" t="s">
        <v>711</v>
      </c>
      <c r="O130" t="s">
        <v>634</v>
      </c>
      <c r="P130" t="s">
        <v>635</v>
      </c>
      <c r="Q130" t="s">
        <v>636</v>
      </c>
      <c r="R130" t="s">
        <v>24</v>
      </c>
      <c r="S130" t="s">
        <v>23</v>
      </c>
      <c r="T130" t="s">
        <v>4686</v>
      </c>
    </row>
    <row r="131" spans="1:20" x14ac:dyDescent="0.25">
      <c r="A131" t="s">
        <v>38</v>
      </c>
      <c r="B131" t="s">
        <v>39</v>
      </c>
      <c r="C131">
        <v>65</v>
      </c>
      <c r="D131">
        <v>1</v>
      </c>
      <c r="E131" t="s">
        <v>4680</v>
      </c>
      <c r="F131">
        <v>199</v>
      </c>
      <c r="G131">
        <v>0</v>
      </c>
      <c r="H131" t="s">
        <v>47</v>
      </c>
      <c r="I131" t="s">
        <v>4681</v>
      </c>
      <c r="J131" t="s">
        <v>4682</v>
      </c>
      <c r="K131" t="s">
        <v>4683</v>
      </c>
      <c r="L131" t="s">
        <v>4684</v>
      </c>
      <c r="M131" t="s">
        <v>4685</v>
      </c>
      <c r="N131" t="s">
        <v>711</v>
      </c>
      <c r="O131" t="s">
        <v>634</v>
      </c>
      <c r="P131" t="s">
        <v>635</v>
      </c>
      <c r="Q131" t="s">
        <v>636</v>
      </c>
      <c r="R131" t="s">
        <v>24</v>
      </c>
      <c r="S131" t="s">
        <v>23</v>
      </c>
      <c r="T131" t="s">
        <v>4686</v>
      </c>
    </row>
    <row r="132" spans="1:20" x14ac:dyDescent="0.25">
      <c r="A132" t="s">
        <v>150</v>
      </c>
      <c r="B132" t="s">
        <v>151</v>
      </c>
      <c r="C132">
        <v>65</v>
      </c>
      <c r="D132">
        <v>1</v>
      </c>
      <c r="E132" t="s">
        <v>4687</v>
      </c>
      <c r="F132">
        <v>199</v>
      </c>
      <c r="G132">
        <v>0</v>
      </c>
      <c r="H132" t="s">
        <v>47</v>
      </c>
      <c r="I132" t="s">
        <v>4688</v>
      </c>
      <c r="J132" t="s">
        <v>4689</v>
      </c>
      <c r="K132" t="s">
        <v>4690</v>
      </c>
      <c r="L132" t="s">
        <v>4691</v>
      </c>
      <c r="M132" t="s">
        <v>4692</v>
      </c>
      <c r="N132" t="s">
        <v>711</v>
      </c>
      <c r="O132" t="s">
        <v>634</v>
      </c>
      <c r="P132" t="s">
        <v>635</v>
      </c>
      <c r="Q132" t="s">
        <v>636</v>
      </c>
      <c r="R132" t="s">
        <v>24</v>
      </c>
      <c r="S132" t="s">
        <v>23</v>
      </c>
      <c r="T132" t="s">
        <v>4693</v>
      </c>
    </row>
    <row r="133" spans="1:20" x14ac:dyDescent="0.25">
      <c r="A133" t="s">
        <v>152</v>
      </c>
      <c r="B133" t="s">
        <v>153</v>
      </c>
      <c r="C133">
        <v>65</v>
      </c>
      <c r="D133">
        <v>1</v>
      </c>
      <c r="E133" t="s">
        <v>4687</v>
      </c>
      <c r="F133">
        <v>199</v>
      </c>
      <c r="G133">
        <v>0</v>
      </c>
      <c r="H133" t="s">
        <v>47</v>
      </c>
      <c r="I133" t="s">
        <v>4688</v>
      </c>
      <c r="J133" t="s">
        <v>4689</v>
      </c>
      <c r="K133" t="s">
        <v>4690</v>
      </c>
      <c r="L133" t="s">
        <v>4691</v>
      </c>
      <c r="M133" t="s">
        <v>4692</v>
      </c>
      <c r="N133" t="s">
        <v>711</v>
      </c>
      <c r="O133" t="s">
        <v>634</v>
      </c>
      <c r="P133" t="s">
        <v>635</v>
      </c>
      <c r="Q133" t="s">
        <v>636</v>
      </c>
      <c r="R133" t="s">
        <v>24</v>
      </c>
      <c r="S133" t="s">
        <v>23</v>
      </c>
      <c r="T133" t="s">
        <v>4693</v>
      </c>
    </row>
    <row r="134" spans="1:20" x14ac:dyDescent="0.25">
      <c r="A134" t="s">
        <v>36</v>
      </c>
      <c r="B134" t="s">
        <v>37</v>
      </c>
      <c r="C134">
        <v>65</v>
      </c>
      <c r="D134">
        <v>1</v>
      </c>
      <c r="E134" t="s">
        <v>4687</v>
      </c>
      <c r="F134">
        <v>199</v>
      </c>
      <c r="G134">
        <v>0</v>
      </c>
      <c r="H134" t="s">
        <v>47</v>
      </c>
      <c r="I134" t="s">
        <v>4688</v>
      </c>
      <c r="J134" t="s">
        <v>4689</v>
      </c>
      <c r="K134" t="s">
        <v>4690</v>
      </c>
      <c r="L134" t="s">
        <v>4691</v>
      </c>
      <c r="M134" t="s">
        <v>4692</v>
      </c>
      <c r="N134" t="s">
        <v>711</v>
      </c>
      <c r="O134" t="s">
        <v>634</v>
      </c>
      <c r="P134" t="s">
        <v>635</v>
      </c>
      <c r="Q134" t="s">
        <v>636</v>
      </c>
      <c r="R134" t="s">
        <v>24</v>
      </c>
      <c r="S134" t="s">
        <v>23</v>
      </c>
      <c r="T134" t="s">
        <v>4693</v>
      </c>
    </row>
    <row r="135" spans="1:20" x14ac:dyDescent="0.25">
      <c r="A135" t="s">
        <v>38</v>
      </c>
      <c r="B135" t="s">
        <v>39</v>
      </c>
      <c r="C135">
        <v>65</v>
      </c>
      <c r="D135">
        <v>1</v>
      </c>
      <c r="E135" t="s">
        <v>4687</v>
      </c>
      <c r="F135">
        <v>199</v>
      </c>
      <c r="G135">
        <v>0</v>
      </c>
      <c r="H135" t="s">
        <v>47</v>
      </c>
      <c r="I135" t="s">
        <v>4688</v>
      </c>
      <c r="J135" t="s">
        <v>4689</v>
      </c>
      <c r="K135" t="s">
        <v>4690</v>
      </c>
      <c r="L135" t="s">
        <v>4691</v>
      </c>
      <c r="M135" t="s">
        <v>4692</v>
      </c>
      <c r="N135" t="s">
        <v>711</v>
      </c>
      <c r="O135" t="s">
        <v>634</v>
      </c>
      <c r="P135" t="s">
        <v>635</v>
      </c>
      <c r="Q135" t="s">
        <v>636</v>
      </c>
      <c r="R135" t="s">
        <v>24</v>
      </c>
      <c r="S135" t="s">
        <v>23</v>
      </c>
      <c r="T135" t="s">
        <v>4693</v>
      </c>
    </row>
    <row r="136" spans="1:20" x14ac:dyDescent="0.25">
      <c r="A136" t="s">
        <v>30</v>
      </c>
      <c r="B136" t="s">
        <v>31</v>
      </c>
      <c r="C136">
        <v>60</v>
      </c>
      <c r="D136">
        <v>3</v>
      </c>
      <c r="E136" t="s">
        <v>4694</v>
      </c>
      <c r="F136">
        <v>173</v>
      </c>
      <c r="G136">
        <v>0</v>
      </c>
      <c r="H136" t="s">
        <v>631</v>
      </c>
      <c r="I136" t="s">
        <v>4695</v>
      </c>
      <c r="J136" t="s">
        <v>639</v>
      </c>
      <c r="K136" t="s">
        <v>23</v>
      </c>
      <c r="L136" t="s">
        <v>24</v>
      </c>
      <c r="M136" t="s">
        <v>4696</v>
      </c>
      <c r="N136" t="s">
        <v>23</v>
      </c>
      <c r="O136" t="s">
        <v>307</v>
      </c>
      <c r="P136" t="s">
        <v>26</v>
      </c>
      <c r="Q136" t="s">
        <v>27</v>
      </c>
      <c r="R136" t="s">
        <v>4697</v>
      </c>
      <c r="S136" t="s">
        <v>23</v>
      </c>
      <c r="T136" t="s">
        <v>4696</v>
      </c>
    </row>
    <row r="137" spans="1:20" x14ac:dyDescent="0.25">
      <c r="A137" t="s">
        <v>684</v>
      </c>
      <c r="B137" t="s">
        <v>3042</v>
      </c>
      <c r="C137">
        <v>120</v>
      </c>
      <c r="D137">
        <v>1</v>
      </c>
      <c r="E137" t="s">
        <v>4694</v>
      </c>
      <c r="F137">
        <v>173</v>
      </c>
      <c r="G137">
        <v>0</v>
      </c>
      <c r="H137" t="s">
        <v>631</v>
      </c>
      <c r="I137" t="s">
        <v>4695</v>
      </c>
      <c r="J137" t="s">
        <v>639</v>
      </c>
      <c r="K137" t="s">
        <v>23</v>
      </c>
      <c r="L137" t="s">
        <v>24</v>
      </c>
      <c r="M137" t="s">
        <v>4696</v>
      </c>
      <c r="N137" t="s">
        <v>23</v>
      </c>
      <c r="O137" t="s">
        <v>307</v>
      </c>
      <c r="P137" t="s">
        <v>26</v>
      </c>
      <c r="Q137" t="s">
        <v>27</v>
      </c>
      <c r="R137" t="s">
        <v>4697</v>
      </c>
      <c r="S137" t="s">
        <v>23</v>
      </c>
      <c r="T137" t="s">
        <v>4696</v>
      </c>
    </row>
    <row r="138" spans="1:20" x14ac:dyDescent="0.25">
      <c r="A138" t="s">
        <v>684</v>
      </c>
      <c r="B138" t="s">
        <v>3042</v>
      </c>
      <c r="C138">
        <v>100</v>
      </c>
      <c r="D138">
        <v>6</v>
      </c>
      <c r="E138" t="s">
        <v>4698</v>
      </c>
      <c r="F138">
        <v>440</v>
      </c>
      <c r="G138">
        <v>0</v>
      </c>
      <c r="H138" t="s">
        <v>631</v>
      </c>
      <c r="I138" t="s">
        <v>4699</v>
      </c>
      <c r="J138" t="s">
        <v>1554</v>
      </c>
      <c r="K138" t="s">
        <v>23</v>
      </c>
      <c r="L138" t="s">
        <v>24</v>
      </c>
      <c r="M138" t="s">
        <v>4700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23</v>
      </c>
      <c r="T138" t="s">
        <v>4700</v>
      </c>
    </row>
    <row r="139" spans="1:20" x14ac:dyDescent="0.25">
      <c r="A139" t="s">
        <v>115</v>
      </c>
      <c r="B139" t="s">
        <v>339</v>
      </c>
      <c r="C139">
        <v>45</v>
      </c>
      <c r="D139">
        <v>1</v>
      </c>
      <c r="E139" t="s">
        <v>4701</v>
      </c>
      <c r="F139">
        <v>90</v>
      </c>
      <c r="G139">
        <v>45</v>
      </c>
      <c r="H139" t="s">
        <v>647</v>
      </c>
      <c r="I139" t="s">
        <v>4702</v>
      </c>
      <c r="J139" t="s">
        <v>4703</v>
      </c>
      <c r="K139" t="s">
        <v>2945</v>
      </c>
      <c r="L139" t="s">
        <v>4704</v>
      </c>
      <c r="M139" t="s">
        <v>4705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23</v>
      </c>
      <c r="T139" t="s">
        <v>4705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4706</v>
      </c>
      <c r="F140">
        <v>405.4</v>
      </c>
      <c r="G140">
        <v>7</v>
      </c>
      <c r="H140" t="s">
        <v>384</v>
      </c>
      <c r="I140" t="s">
        <v>4707</v>
      </c>
      <c r="J140" t="s">
        <v>4708</v>
      </c>
      <c r="K140" t="s">
        <v>699</v>
      </c>
      <c r="L140" t="s">
        <v>4709</v>
      </c>
      <c r="M140" t="s">
        <v>4710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</v>
      </c>
      <c r="T140" t="s">
        <v>4711</v>
      </c>
    </row>
    <row r="141" spans="1:20" x14ac:dyDescent="0.25">
      <c r="A141" t="s">
        <v>46</v>
      </c>
      <c r="B141" t="s">
        <v>56</v>
      </c>
      <c r="C141">
        <v>66.333333333333329</v>
      </c>
      <c r="D141">
        <v>3</v>
      </c>
      <c r="E141" t="s">
        <v>4706</v>
      </c>
      <c r="F141">
        <v>405.4</v>
      </c>
      <c r="G141">
        <v>7</v>
      </c>
      <c r="H141" t="s">
        <v>384</v>
      </c>
      <c r="I141" t="s">
        <v>4707</v>
      </c>
      <c r="J141" t="s">
        <v>4708</v>
      </c>
      <c r="K141" t="s">
        <v>699</v>
      </c>
      <c r="L141" t="s">
        <v>4709</v>
      </c>
      <c r="M141" t="s">
        <v>4710</v>
      </c>
      <c r="N141" t="s">
        <v>23</v>
      </c>
      <c r="O141" t="s">
        <v>48</v>
      </c>
      <c r="P141" t="s">
        <v>49</v>
      </c>
      <c r="Q141" t="s">
        <v>50</v>
      </c>
      <c r="R141" t="s">
        <v>24</v>
      </c>
      <c r="S141" t="s">
        <v>23</v>
      </c>
      <c r="T141" t="s">
        <v>4711</v>
      </c>
    </row>
    <row r="142" spans="1:20" x14ac:dyDescent="0.25">
      <c r="A142" t="s">
        <v>150</v>
      </c>
      <c r="B142" t="s">
        <v>151</v>
      </c>
      <c r="C142">
        <v>65</v>
      </c>
      <c r="D142">
        <v>1</v>
      </c>
      <c r="E142" t="s">
        <v>4712</v>
      </c>
      <c r="F142">
        <v>199</v>
      </c>
      <c r="G142">
        <v>0</v>
      </c>
      <c r="H142" t="s">
        <v>47</v>
      </c>
      <c r="I142" t="s">
        <v>4713</v>
      </c>
      <c r="J142" t="s">
        <v>4714</v>
      </c>
      <c r="K142" t="s">
        <v>1812</v>
      </c>
      <c r="L142" t="s">
        <v>4715</v>
      </c>
      <c r="M142" t="s">
        <v>4716</v>
      </c>
      <c r="N142" t="s">
        <v>711</v>
      </c>
      <c r="O142" t="s">
        <v>1298</v>
      </c>
      <c r="P142" t="s">
        <v>635</v>
      </c>
      <c r="Q142" t="s">
        <v>636</v>
      </c>
      <c r="R142" t="s">
        <v>24</v>
      </c>
      <c r="S142" t="s">
        <v>23</v>
      </c>
      <c r="T142" t="s">
        <v>4717</v>
      </c>
    </row>
    <row r="143" spans="1:20" x14ac:dyDescent="0.25">
      <c r="A143" t="s">
        <v>152</v>
      </c>
      <c r="B143" t="s">
        <v>153</v>
      </c>
      <c r="C143">
        <v>65</v>
      </c>
      <c r="D143">
        <v>1</v>
      </c>
      <c r="E143" t="s">
        <v>4712</v>
      </c>
      <c r="F143">
        <v>199</v>
      </c>
      <c r="G143">
        <v>0</v>
      </c>
      <c r="H143" t="s">
        <v>47</v>
      </c>
      <c r="I143" t="s">
        <v>4713</v>
      </c>
      <c r="J143" t="s">
        <v>4714</v>
      </c>
      <c r="K143" t="s">
        <v>1812</v>
      </c>
      <c r="L143" t="s">
        <v>4715</v>
      </c>
      <c r="M143" t="s">
        <v>4716</v>
      </c>
      <c r="N143" t="s">
        <v>711</v>
      </c>
      <c r="O143" t="s">
        <v>1298</v>
      </c>
      <c r="P143" t="s">
        <v>635</v>
      </c>
      <c r="Q143" t="s">
        <v>636</v>
      </c>
      <c r="R143" t="s">
        <v>24</v>
      </c>
      <c r="S143" t="s">
        <v>23</v>
      </c>
      <c r="T143" t="s">
        <v>4717</v>
      </c>
    </row>
    <row r="144" spans="1:20" x14ac:dyDescent="0.25">
      <c r="A144" t="s">
        <v>36</v>
      </c>
      <c r="B144" t="s">
        <v>37</v>
      </c>
      <c r="C144">
        <v>65</v>
      </c>
      <c r="D144">
        <v>1</v>
      </c>
      <c r="E144" t="s">
        <v>4712</v>
      </c>
      <c r="F144">
        <v>199</v>
      </c>
      <c r="G144">
        <v>0</v>
      </c>
      <c r="H144" t="s">
        <v>47</v>
      </c>
      <c r="I144" t="s">
        <v>4713</v>
      </c>
      <c r="J144" t="s">
        <v>4714</v>
      </c>
      <c r="K144" t="s">
        <v>1812</v>
      </c>
      <c r="L144" t="s">
        <v>4715</v>
      </c>
      <c r="M144" t="s">
        <v>4716</v>
      </c>
      <c r="N144" t="s">
        <v>711</v>
      </c>
      <c r="O144" t="s">
        <v>1298</v>
      </c>
      <c r="P144" t="s">
        <v>635</v>
      </c>
      <c r="Q144" t="s">
        <v>636</v>
      </c>
      <c r="R144" t="s">
        <v>24</v>
      </c>
      <c r="S144" t="s">
        <v>23</v>
      </c>
      <c r="T144" t="s">
        <v>4717</v>
      </c>
    </row>
    <row r="145" spans="1:20" x14ac:dyDescent="0.25">
      <c r="A145" t="s">
        <v>38</v>
      </c>
      <c r="B145" t="s">
        <v>39</v>
      </c>
      <c r="C145">
        <v>65</v>
      </c>
      <c r="D145">
        <v>1</v>
      </c>
      <c r="E145" t="s">
        <v>4712</v>
      </c>
      <c r="F145">
        <v>199</v>
      </c>
      <c r="G145">
        <v>0</v>
      </c>
      <c r="H145" t="s">
        <v>47</v>
      </c>
      <c r="I145" t="s">
        <v>4713</v>
      </c>
      <c r="J145" t="s">
        <v>4714</v>
      </c>
      <c r="K145" t="s">
        <v>1812</v>
      </c>
      <c r="L145" t="s">
        <v>4715</v>
      </c>
      <c r="M145" t="s">
        <v>4716</v>
      </c>
      <c r="N145" t="s">
        <v>711</v>
      </c>
      <c r="O145" t="s">
        <v>1298</v>
      </c>
      <c r="P145" t="s">
        <v>635</v>
      </c>
      <c r="Q145" t="s">
        <v>636</v>
      </c>
      <c r="R145" t="s">
        <v>24</v>
      </c>
      <c r="S145" t="s">
        <v>23</v>
      </c>
      <c r="T145" t="s">
        <v>4717</v>
      </c>
    </row>
    <row r="146" spans="1:20" x14ac:dyDescent="0.25">
      <c r="A146" t="s">
        <v>152</v>
      </c>
      <c r="B146" t="s">
        <v>153</v>
      </c>
      <c r="C146">
        <v>65</v>
      </c>
      <c r="D146">
        <v>1</v>
      </c>
      <c r="E146" t="s">
        <v>4718</v>
      </c>
      <c r="F146">
        <v>199</v>
      </c>
      <c r="G146">
        <v>0</v>
      </c>
      <c r="H146" t="s">
        <v>47</v>
      </c>
      <c r="I146" t="s">
        <v>4719</v>
      </c>
      <c r="J146" t="s">
        <v>4720</v>
      </c>
      <c r="K146" t="s">
        <v>1082</v>
      </c>
      <c r="L146" t="s">
        <v>4721</v>
      </c>
      <c r="M146" t="s">
        <v>4722</v>
      </c>
      <c r="N146" t="s">
        <v>711</v>
      </c>
      <c r="O146" t="s">
        <v>634</v>
      </c>
      <c r="P146" t="s">
        <v>635</v>
      </c>
      <c r="Q146" t="s">
        <v>636</v>
      </c>
      <c r="R146" t="s">
        <v>24</v>
      </c>
      <c r="S146" t="s">
        <v>23</v>
      </c>
      <c r="T146" t="s">
        <v>4723</v>
      </c>
    </row>
    <row r="147" spans="1:20" x14ac:dyDescent="0.25">
      <c r="A147" t="s">
        <v>36</v>
      </c>
      <c r="B147" t="s">
        <v>37</v>
      </c>
      <c r="C147">
        <v>65</v>
      </c>
      <c r="D147">
        <v>1</v>
      </c>
      <c r="E147" t="s">
        <v>4718</v>
      </c>
      <c r="F147">
        <v>199</v>
      </c>
      <c r="G147">
        <v>0</v>
      </c>
      <c r="H147" t="s">
        <v>47</v>
      </c>
      <c r="I147" t="s">
        <v>4719</v>
      </c>
      <c r="J147" t="s">
        <v>4720</v>
      </c>
      <c r="K147" t="s">
        <v>1082</v>
      </c>
      <c r="L147" t="s">
        <v>4721</v>
      </c>
      <c r="M147" t="s">
        <v>4722</v>
      </c>
      <c r="N147" t="s">
        <v>711</v>
      </c>
      <c r="O147" t="s">
        <v>634</v>
      </c>
      <c r="P147" t="s">
        <v>635</v>
      </c>
      <c r="Q147" t="s">
        <v>636</v>
      </c>
      <c r="R147" t="s">
        <v>24</v>
      </c>
      <c r="S147" t="s">
        <v>23</v>
      </c>
      <c r="T147" t="s">
        <v>4723</v>
      </c>
    </row>
    <row r="148" spans="1:20" x14ac:dyDescent="0.25">
      <c r="A148" t="s">
        <v>38</v>
      </c>
      <c r="B148" t="s">
        <v>39</v>
      </c>
      <c r="C148">
        <v>65</v>
      </c>
      <c r="D148">
        <v>2</v>
      </c>
      <c r="E148" t="s">
        <v>4718</v>
      </c>
      <c r="F148">
        <v>199</v>
      </c>
      <c r="G148">
        <v>0</v>
      </c>
      <c r="H148" t="s">
        <v>47</v>
      </c>
      <c r="I148" t="s">
        <v>4719</v>
      </c>
      <c r="J148" t="s">
        <v>4720</v>
      </c>
      <c r="K148" t="s">
        <v>1082</v>
      </c>
      <c r="L148" t="s">
        <v>4721</v>
      </c>
      <c r="M148" t="s">
        <v>4722</v>
      </c>
      <c r="N148" t="s">
        <v>711</v>
      </c>
      <c r="O148" t="s">
        <v>634</v>
      </c>
      <c r="P148" t="s">
        <v>635</v>
      </c>
      <c r="Q148" t="s">
        <v>636</v>
      </c>
      <c r="R148" t="s">
        <v>24</v>
      </c>
      <c r="S148" t="s">
        <v>23</v>
      </c>
      <c r="T148" t="s">
        <v>4723</v>
      </c>
    </row>
    <row r="149" spans="1:20" x14ac:dyDescent="0.25">
      <c r="A149" t="s">
        <v>152</v>
      </c>
      <c r="B149" t="s">
        <v>153</v>
      </c>
      <c r="C149">
        <v>65</v>
      </c>
      <c r="D149">
        <v>1</v>
      </c>
      <c r="E149" t="s">
        <v>4724</v>
      </c>
      <c r="F149">
        <v>199</v>
      </c>
      <c r="G149">
        <v>0</v>
      </c>
      <c r="H149" t="s">
        <v>47</v>
      </c>
      <c r="I149" t="s">
        <v>4725</v>
      </c>
      <c r="J149" t="s">
        <v>4726</v>
      </c>
      <c r="K149" t="s">
        <v>4727</v>
      </c>
      <c r="L149" t="s">
        <v>4728</v>
      </c>
      <c r="M149" t="s">
        <v>4729</v>
      </c>
      <c r="N149" t="s">
        <v>711</v>
      </c>
      <c r="O149" t="s">
        <v>634</v>
      </c>
      <c r="P149" t="s">
        <v>635</v>
      </c>
      <c r="Q149" t="s">
        <v>636</v>
      </c>
      <c r="R149" t="s">
        <v>24</v>
      </c>
      <c r="S149" t="s">
        <v>23</v>
      </c>
      <c r="T149" t="s">
        <v>4729</v>
      </c>
    </row>
    <row r="150" spans="1:20" x14ac:dyDescent="0.25">
      <c r="A150" t="s">
        <v>150</v>
      </c>
      <c r="B150" t="s">
        <v>151</v>
      </c>
      <c r="C150">
        <v>65</v>
      </c>
      <c r="D150">
        <v>1</v>
      </c>
      <c r="E150" t="s">
        <v>4724</v>
      </c>
      <c r="F150">
        <v>199</v>
      </c>
      <c r="G150">
        <v>0</v>
      </c>
      <c r="H150" t="s">
        <v>47</v>
      </c>
      <c r="I150" t="s">
        <v>4725</v>
      </c>
      <c r="J150" t="s">
        <v>4726</v>
      </c>
      <c r="K150" t="s">
        <v>4727</v>
      </c>
      <c r="L150" t="s">
        <v>4728</v>
      </c>
      <c r="M150" t="s">
        <v>4729</v>
      </c>
      <c r="N150" t="s">
        <v>711</v>
      </c>
      <c r="O150" t="s">
        <v>634</v>
      </c>
      <c r="P150" t="s">
        <v>635</v>
      </c>
      <c r="Q150" t="s">
        <v>636</v>
      </c>
      <c r="R150" t="s">
        <v>24</v>
      </c>
      <c r="S150" t="s">
        <v>23</v>
      </c>
      <c r="T150" t="s">
        <v>4729</v>
      </c>
    </row>
    <row r="151" spans="1:20" x14ac:dyDescent="0.25">
      <c r="A151" t="s">
        <v>36</v>
      </c>
      <c r="B151" t="s">
        <v>37</v>
      </c>
      <c r="C151">
        <v>65</v>
      </c>
      <c r="D151">
        <v>1</v>
      </c>
      <c r="E151" t="s">
        <v>4724</v>
      </c>
      <c r="F151">
        <v>199</v>
      </c>
      <c r="G151">
        <v>0</v>
      </c>
      <c r="H151" t="s">
        <v>47</v>
      </c>
      <c r="I151" t="s">
        <v>4725</v>
      </c>
      <c r="J151" t="s">
        <v>4726</v>
      </c>
      <c r="K151" t="s">
        <v>4727</v>
      </c>
      <c r="L151" t="s">
        <v>4728</v>
      </c>
      <c r="M151" t="s">
        <v>4729</v>
      </c>
      <c r="N151" t="s">
        <v>711</v>
      </c>
      <c r="O151" t="s">
        <v>634</v>
      </c>
      <c r="P151" t="s">
        <v>635</v>
      </c>
      <c r="Q151" t="s">
        <v>636</v>
      </c>
      <c r="R151" t="s">
        <v>24</v>
      </c>
      <c r="S151" t="s">
        <v>23</v>
      </c>
      <c r="T151" t="s">
        <v>4729</v>
      </c>
    </row>
    <row r="152" spans="1:20" x14ac:dyDescent="0.25">
      <c r="A152" t="s">
        <v>38</v>
      </c>
      <c r="B152" t="s">
        <v>39</v>
      </c>
      <c r="C152">
        <v>65</v>
      </c>
      <c r="D152">
        <v>1</v>
      </c>
      <c r="E152" t="s">
        <v>4724</v>
      </c>
      <c r="F152">
        <v>199</v>
      </c>
      <c r="G152">
        <v>0</v>
      </c>
      <c r="H152" t="s">
        <v>47</v>
      </c>
      <c r="I152" t="s">
        <v>4725</v>
      </c>
      <c r="J152" t="s">
        <v>4726</v>
      </c>
      <c r="K152" t="s">
        <v>4727</v>
      </c>
      <c r="L152" t="s">
        <v>4728</v>
      </c>
      <c r="M152" t="s">
        <v>4729</v>
      </c>
      <c r="N152" t="s">
        <v>711</v>
      </c>
      <c r="O152" t="s">
        <v>634</v>
      </c>
      <c r="P152" t="s">
        <v>635</v>
      </c>
      <c r="Q152" t="s">
        <v>636</v>
      </c>
      <c r="R152" t="s">
        <v>24</v>
      </c>
      <c r="S152" t="s">
        <v>23</v>
      </c>
      <c r="T152" t="s">
        <v>4729</v>
      </c>
    </row>
    <row r="153" spans="1:20" x14ac:dyDescent="0.25">
      <c r="A153" t="s">
        <v>46</v>
      </c>
      <c r="B153" t="s">
        <v>56</v>
      </c>
      <c r="C153">
        <v>78</v>
      </c>
      <c r="D153">
        <v>2</v>
      </c>
      <c r="E153" t="s">
        <v>4730</v>
      </c>
      <c r="F153">
        <v>154</v>
      </c>
      <c r="G153">
        <v>0</v>
      </c>
      <c r="H153" t="s">
        <v>47</v>
      </c>
      <c r="I153" t="s">
        <v>1516</v>
      </c>
      <c r="J153" t="s">
        <v>1517</v>
      </c>
      <c r="K153" t="s">
        <v>1518</v>
      </c>
      <c r="L153" t="s">
        <v>1519</v>
      </c>
      <c r="M153" t="s">
        <v>23</v>
      </c>
      <c r="N153" t="s">
        <v>23</v>
      </c>
      <c r="O153" t="s">
        <v>24</v>
      </c>
      <c r="P153" t="s">
        <v>54</v>
      </c>
      <c r="Q153" t="s">
        <v>23</v>
      </c>
      <c r="R153" t="s">
        <v>24</v>
      </c>
      <c r="S153" t="s">
        <v>23</v>
      </c>
      <c r="T153" t="s">
        <v>4731</v>
      </c>
    </row>
    <row r="154" spans="1:20" x14ac:dyDescent="0.25">
      <c r="A154" t="s">
        <v>152</v>
      </c>
      <c r="B154" t="s">
        <v>153</v>
      </c>
      <c r="C154">
        <v>65</v>
      </c>
      <c r="D154">
        <v>1</v>
      </c>
      <c r="E154" t="s">
        <v>4732</v>
      </c>
      <c r="F154">
        <v>199</v>
      </c>
      <c r="G154">
        <v>0</v>
      </c>
      <c r="H154" t="s">
        <v>47</v>
      </c>
      <c r="I154" t="s">
        <v>4733</v>
      </c>
      <c r="J154" t="s">
        <v>4734</v>
      </c>
      <c r="K154" t="s">
        <v>3820</v>
      </c>
      <c r="L154" t="s">
        <v>4735</v>
      </c>
      <c r="M154" t="s">
        <v>4736</v>
      </c>
      <c r="N154" t="s">
        <v>711</v>
      </c>
      <c r="O154" t="s">
        <v>1298</v>
      </c>
      <c r="P154" t="s">
        <v>635</v>
      </c>
      <c r="Q154" t="s">
        <v>636</v>
      </c>
      <c r="R154" t="s">
        <v>24</v>
      </c>
      <c r="S154" t="s">
        <v>23</v>
      </c>
      <c r="T154" t="s">
        <v>4737</v>
      </c>
    </row>
    <row r="155" spans="1:20" x14ac:dyDescent="0.25">
      <c r="A155" t="s">
        <v>150</v>
      </c>
      <c r="B155" t="s">
        <v>151</v>
      </c>
      <c r="C155">
        <v>65</v>
      </c>
      <c r="D155">
        <v>1</v>
      </c>
      <c r="E155" t="s">
        <v>4732</v>
      </c>
      <c r="F155">
        <v>199</v>
      </c>
      <c r="G155">
        <v>0</v>
      </c>
      <c r="H155" t="s">
        <v>47</v>
      </c>
      <c r="I155" t="s">
        <v>4733</v>
      </c>
      <c r="J155" t="s">
        <v>4734</v>
      </c>
      <c r="K155" t="s">
        <v>3820</v>
      </c>
      <c r="L155" t="s">
        <v>4735</v>
      </c>
      <c r="M155" t="s">
        <v>4736</v>
      </c>
      <c r="N155" t="s">
        <v>711</v>
      </c>
      <c r="O155" t="s">
        <v>1298</v>
      </c>
      <c r="P155" t="s">
        <v>635</v>
      </c>
      <c r="Q155" t="s">
        <v>636</v>
      </c>
      <c r="R155" t="s">
        <v>24</v>
      </c>
      <c r="S155" t="s">
        <v>23</v>
      </c>
      <c r="T155" t="s">
        <v>4737</v>
      </c>
    </row>
    <row r="156" spans="1:20" x14ac:dyDescent="0.25">
      <c r="A156" t="s">
        <v>36</v>
      </c>
      <c r="B156" t="s">
        <v>37</v>
      </c>
      <c r="C156">
        <v>65</v>
      </c>
      <c r="D156">
        <v>1</v>
      </c>
      <c r="E156" t="s">
        <v>4732</v>
      </c>
      <c r="F156">
        <v>199</v>
      </c>
      <c r="G156">
        <v>0</v>
      </c>
      <c r="H156" t="s">
        <v>47</v>
      </c>
      <c r="I156" t="s">
        <v>4733</v>
      </c>
      <c r="J156" t="s">
        <v>4734</v>
      </c>
      <c r="K156" t="s">
        <v>3820</v>
      </c>
      <c r="L156" t="s">
        <v>4735</v>
      </c>
      <c r="M156" t="s">
        <v>4736</v>
      </c>
      <c r="N156" t="s">
        <v>711</v>
      </c>
      <c r="O156" t="s">
        <v>1298</v>
      </c>
      <c r="P156" t="s">
        <v>635</v>
      </c>
      <c r="Q156" t="s">
        <v>636</v>
      </c>
      <c r="R156" t="s">
        <v>24</v>
      </c>
      <c r="S156" t="s">
        <v>23</v>
      </c>
      <c r="T156" t="s">
        <v>4737</v>
      </c>
    </row>
    <row r="157" spans="1:20" x14ac:dyDescent="0.25">
      <c r="A157" t="s">
        <v>38</v>
      </c>
      <c r="B157" t="s">
        <v>39</v>
      </c>
      <c r="C157">
        <v>65</v>
      </c>
      <c r="D157">
        <v>1</v>
      </c>
      <c r="E157" t="s">
        <v>4732</v>
      </c>
      <c r="F157">
        <v>199</v>
      </c>
      <c r="G157">
        <v>0</v>
      </c>
      <c r="H157" t="s">
        <v>47</v>
      </c>
      <c r="I157" t="s">
        <v>4733</v>
      </c>
      <c r="J157" t="s">
        <v>4734</v>
      </c>
      <c r="K157" t="s">
        <v>3820</v>
      </c>
      <c r="L157" t="s">
        <v>4735</v>
      </c>
      <c r="M157" t="s">
        <v>4736</v>
      </c>
      <c r="N157" t="s">
        <v>711</v>
      </c>
      <c r="O157" t="s">
        <v>1298</v>
      </c>
      <c r="P157" t="s">
        <v>635</v>
      </c>
      <c r="Q157" t="s">
        <v>636</v>
      </c>
      <c r="R157" t="s">
        <v>24</v>
      </c>
      <c r="S157" t="s">
        <v>23</v>
      </c>
      <c r="T157" t="s">
        <v>4737</v>
      </c>
    </row>
    <row r="158" spans="1:20" x14ac:dyDescent="0.25">
      <c r="A158" t="s">
        <v>152</v>
      </c>
      <c r="B158" t="s">
        <v>153</v>
      </c>
      <c r="C158">
        <v>65</v>
      </c>
      <c r="D158">
        <v>1</v>
      </c>
      <c r="E158" t="s">
        <v>4738</v>
      </c>
      <c r="F158">
        <v>199</v>
      </c>
      <c r="G158">
        <v>0</v>
      </c>
      <c r="H158" t="s">
        <v>47</v>
      </c>
      <c r="I158" t="s">
        <v>4739</v>
      </c>
      <c r="J158" t="s">
        <v>4740</v>
      </c>
      <c r="K158" t="s">
        <v>4741</v>
      </c>
      <c r="L158" t="s">
        <v>4742</v>
      </c>
      <c r="M158" t="s">
        <v>4743</v>
      </c>
      <c r="N158" t="s">
        <v>711</v>
      </c>
      <c r="O158" t="s">
        <v>1298</v>
      </c>
      <c r="P158" t="s">
        <v>635</v>
      </c>
      <c r="Q158" t="s">
        <v>636</v>
      </c>
      <c r="R158" t="s">
        <v>24</v>
      </c>
      <c r="S158" t="s">
        <v>23</v>
      </c>
      <c r="T158" t="s">
        <v>4744</v>
      </c>
    </row>
    <row r="159" spans="1:20" x14ac:dyDescent="0.25">
      <c r="A159" t="s">
        <v>150</v>
      </c>
      <c r="B159" t="s">
        <v>151</v>
      </c>
      <c r="C159">
        <v>65</v>
      </c>
      <c r="D159">
        <v>1</v>
      </c>
      <c r="E159" t="s">
        <v>4738</v>
      </c>
      <c r="F159">
        <v>199</v>
      </c>
      <c r="G159">
        <v>0</v>
      </c>
      <c r="H159" t="s">
        <v>47</v>
      </c>
      <c r="I159" t="s">
        <v>4739</v>
      </c>
      <c r="J159" t="s">
        <v>4740</v>
      </c>
      <c r="K159" t="s">
        <v>4741</v>
      </c>
      <c r="L159" t="s">
        <v>4742</v>
      </c>
      <c r="M159" t="s">
        <v>4743</v>
      </c>
      <c r="N159" t="s">
        <v>711</v>
      </c>
      <c r="O159" t="s">
        <v>1298</v>
      </c>
      <c r="P159" t="s">
        <v>635</v>
      </c>
      <c r="Q159" t="s">
        <v>636</v>
      </c>
      <c r="R159" t="s">
        <v>24</v>
      </c>
      <c r="S159" t="s">
        <v>23</v>
      </c>
      <c r="T159" t="s">
        <v>4744</v>
      </c>
    </row>
    <row r="160" spans="1:20" x14ac:dyDescent="0.25">
      <c r="A160" t="s">
        <v>36</v>
      </c>
      <c r="B160" t="s">
        <v>37</v>
      </c>
      <c r="C160">
        <v>65</v>
      </c>
      <c r="D160">
        <v>1</v>
      </c>
      <c r="E160" t="s">
        <v>4738</v>
      </c>
      <c r="F160">
        <v>199</v>
      </c>
      <c r="G160">
        <v>0</v>
      </c>
      <c r="H160" t="s">
        <v>47</v>
      </c>
      <c r="I160" t="s">
        <v>4739</v>
      </c>
      <c r="J160" t="s">
        <v>4740</v>
      </c>
      <c r="K160" t="s">
        <v>4741</v>
      </c>
      <c r="L160" t="s">
        <v>4742</v>
      </c>
      <c r="M160" t="s">
        <v>4743</v>
      </c>
      <c r="N160" t="s">
        <v>711</v>
      </c>
      <c r="O160" t="s">
        <v>1298</v>
      </c>
      <c r="P160" t="s">
        <v>635</v>
      </c>
      <c r="Q160" t="s">
        <v>636</v>
      </c>
      <c r="R160" t="s">
        <v>24</v>
      </c>
      <c r="S160" t="s">
        <v>23</v>
      </c>
      <c r="T160" t="s">
        <v>4744</v>
      </c>
    </row>
    <row r="161" spans="1:20" x14ac:dyDescent="0.25">
      <c r="A161" t="s">
        <v>38</v>
      </c>
      <c r="B161" t="s">
        <v>39</v>
      </c>
      <c r="C161">
        <v>65</v>
      </c>
      <c r="D161">
        <v>1</v>
      </c>
      <c r="E161" t="s">
        <v>4738</v>
      </c>
      <c r="F161">
        <v>199</v>
      </c>
      <c r="G161">
        <v>0</v>
      </c>
      <c r="H161" t="s">
        <v>47</v>
      </c>
      <c r="I161" t="s">
        <v>4739</v>
      </c>
      <c r="J161" t="s">
        <v>4740</v>
      </c>
      <c r="K161" t="s">
        <v>4741</v>
      </c>
      <c r="L161" t="s">
        <v>4742</v>
      </c>
      <c r="M161" t="s">
        <v>4743</v>
      </c>
      <c r="N161" t="s">
        <v>711</v>
      </c>
      <c r="O161" t="s">
        <v>1298</v>
      </c>
      <c r="P161" t="s">
        <v>635</v>
      </c>
      <c r="Q161" t="s">
        <v>636</v>
      </c>
      <c r="R161" t="s">
        <v>24</v>
      </c>
      <c r="S161" t="s">
        <v>23</v>
      </c>
      <c r="T161" t="s">
        <v>4744</v>
      </c>
    </row>
    <row r="162" spans="1:20" x14ac:dyDescent="0.25">
      <c r="A162" t="s">
        <v>152</v>
      </c>
      <c r="B162" t="s">
        <v>153</v>
      </c>
      <c r="C162">
        <v>65</v>
      </c>
      <c r="D162">
        <v>1</v>
      </c>
      <c r="E162" t="s">
        <v>4745</v>
      </c>
      <c r="F162">
        <v>199</v>
      </c>
      <c r="G162">
        <v>0</v>
      </c>
      <c r="H162" t="s">
        <v>47</v>
      </c>
      <c r="I162" t="s">
        <v>4746</v>
      </c>
      <c r="J162" t="s">
        <v>4747</v>
      </c>
      <c r="K162" t="s">
        <v>4748</v>
      </c>
      <c r="L162" t="s">
        <v>4749</v>
      </c>
      <c r="M162" t="s">
        <v>4750</v>
      </c>
      <c r="N162" t="s">
        <v>711</v>
      </c>
      <c r="O162" t="s">
        <v>634</v>
      </c>
      <c r="P162" t="s">
        <v>635</v>
      </c>
      <c r="Q162" t="s">
        <v>636</v>
      </c>
      <c r="R162" t="s">
        <v>24</v>
      </c>
      <c r="S162" t="s">
        <v>23</v>
      </c>
      <c r="T162" t="s">
        <v>4751</v>
      </c>
    </row>
    <row r="163" spans="1:20" x14ac:dyDescent="0.25">
      <c r="A163" t="s">
        <v>150</v>
      </c>
      <c r="B163" t="s">
        <v>151</v>
      </c>
      <c r="C163">
        <v>65</v>
      </c>
      <c r="D163">
        <v>1</v>
      </c>
      <c r="E163" t="s">
        <v>4745</v>
      </c>
      <c r="F163">
        <v>199</v>
      </c>
      <c r="G163">
        <v>0</v>
      </c>
      <c r="H163" t="s">
        <v>47</v>
      </c>
      <c r="I163" t="s">
        <v>4746</v>
      </c>
      <c r="J163" t="s">
        <v>4747</v>
      </c>
      <c r="K163" t="s">
        <v>4748</v>
      </c>
      <c r="L163" t="s">
        <v>4749</v>
      </c>
      <c r="M163" t="s">
        <v>4750</v>
      </c>
      <c r="N163" t="s">
        <v>711</v>
      </c>
      <c r="O163" t="s">
        <v>634</v>
      </c>
      <c r="P163" t="s">
        <v>635</v>
      </c>
      <c r="Q163" t="s">
        <v>636</v>
      </c>
      <c r="R163" t="s">
        <v>24</v>
      </c>
      <c r="S163" t="s">
        <v>23</v>
      </c>
      <c r="T163" t="s">
        <v>4751</v>
      </c>
    </row>
    <row r="164" spans="1:20" x14ac:dyDescent="0.25">
      <c r="A164" t="s">
        <v>36</v>
      </c>
      <c r="B164" t="s">
        <v>37</v>
      </c>
      <c r="C164">
        <v>65</v>
      </c>
      <c r="D164">
        <v>1</v>
      </c>
      <c r="E164" t="s">
        <v>4745</v>
      </c>
      <c r="F164">
        <v>199</v>
      </c>
      <c r="G164">
        <v>0</v>
      </c>
      <c r="H164" t="s">
        <v>47</v>
      </c>
      <c r="I164" t="s">
        <v>4746</v>
      </c>
      <c r="J164" t="s">
        <v>4747</v>
      </c>
      <c r="K164" t="s">
        <v>4748</v>
      </c>
      <c r="L164" t="s">
        <v>4749</v>
      </c>
      <c r="M164" t="s">
        <v>4750</v>
      </c>
      <c r="N164" t="s">
        <v>711</v>
      </c>
      <c r="O164" t="s">
        <v>634</v>
      </c>
      <c r="P164" t="s">
        <v>635</v>
      </c>
      <c r="Q164" t="s">
        <v>636</v>
      </c>
      <c r="R164" t="s">
        <v>24</v>
      </c>
      <c r="S164" t="s">
        <v>23</v>
      </c>
      <c r="T164" t="s">
        <v>4751</v>
      </c>
    </row>
    <row r="165" spans="1:20" x14ac:dyDescent="0.25">
      <c r="A165" t="s">
        <v>38</v>
      </c>
      <c r="B165" t="s">
        <v>39</v>
      </c>
      <c r="C165">
        <v>65</v>
      </c>
      <c r="D165">
        <v>1</v>
      </c>
      <c r="E165" t="s">
        <v>4745</v>
      </c>
      <c r="F165">
        <v>199</v>
      </c>
      <c r="G165">
        <v>0</v>
      </c>
      <c r="H165" t="s">
        <v>47</v>
      </c>
      <c r="I165" t="s">
        <v>4746</v>
      </c>
      <c r="J165" t="s">
        <v>4747</v>
      </c>
      <c r="K165" t="s">
        <v>4748</v>
      </c>
      <c r="L165" t="s">
        <v>4749</v>
      </c>
      <c r="M165" t="s">
        <v>4750</v>
      </c>
      <c r="N165" t="s">
        <v>711</v>
      </c>
      <c r="O165" t="s">
        <v>634</v>
      </c>
      <c r="P165" t="s">
        <v>635</v>
      </c>
      <c r="Q165" t="s">
        <v>636</v>
      </c>
      <c r="R165" t="s">
        <v>24</v>
      </c>
      <c r="S165" t="s">
        <v>23</v>
      </c>
      <c r="T165" t="s">
        <v>4751</v>
      </c>
    </row>
    <row r="166" spans="1:20" x14ac:dyDescent="0.25">
      <c r="A166" t="s">
        <v>150</v>
      </c>
      <c r="B166" t="s">
        <v>151</v>
      </c>
      <c r="C166">
        <v>65</v>
      </c>
      <c r="D166">
        <v>2</v>
      </c>
      <c r="E166" t="s">
        <v>4752</v>
      </c>
      <c r="F166">
        <v>199</v>
      </c>
      <c r="G166">
        <v>0</v>
      </c>
      <c r="H166" t="s">
        <v>47</v>
      </c>
      <c r="I166" t="s">
        <v>4753</v>
      </c>
      <c r="J166" t="s">
        <v>4754</v>
      </c>
      <c r="K166" t="s">
        <v>4755</v>
      </c>
      <c r="L166" t="s">
        <v>4756</v>
      </c>
      <c r="M166" t="s">
        <v>4757</v>
      </c>
      <c r="N166" t="s">
        <v>711</v>
      </c>
      <c r="O166" t="s">
        <v>634</v>
      </c>
      <c r="P166" t="s">
        <v>635</v>
      </c>
      <c r="Q166" t="s">
        <v>636</v>
      </c>
      <c r="R166" t="s">
        <v>24</v>
      </c>
      <c r="S166" t="s">
        <v>23</v>
      </c>
      <c r="T166" t="s">
        <v>4757</v>
      </c>
    </row>
    <row r="167" spans="1:20" x14ac:dyDescent="0.25">
      <c r="A167" t="s">
        <v>36</v>
      </c>
      <c r="B167" t="s">
        <v>37</v>
      </c>
      <c r="C167">
        <v>65</v>
      </c>
      <c r="D167">
        <v>1</v>
      </c>
      <c r="E167" t="s">
        <v>4752</v>
      </c>
      <c r="F167">
        <v>199</v>
      </c>
      <c r="G167">
        <v>0</v>
      </c>
      <c r="H167" t="s">
        <v>47</v>
      </c>
      <c r="I167" t="s">
        <v>4753</v>
      </c>
      <c r="J167" t="s">
        <v>4754</v>
      </c>
      <c r="K167" t="s">
        <v>4755</v>
      </c>
      <c r="L167" t="s">
        <v>4756</v>
      </c>
      <c r="M167" t="s">
        <v>4757</v>
      </c>
      <c r="N167" t="s">
        <v>711</v>
      </c>
      <c r="O167" t="s">
        <v>634</v>
      </c>
      <c r="P167" t="s">
        <v>635</v>
      </c>
      <c r="Q167" t="s">
        <v>636</v>
      </c>
      <c r="R167" t="s">
        <v>24</v>
      </c>
      <c r="S167" t="s">
        <v>23</v>
      </c>
      <c r="T167" t="s">
        <v>4757</v>
      </c>
    </row>
    <row r="168" spans="1:20" x14ac:dyDescent="0.25">
      <c r="A168" t="s">
        <v>38</v>
      </c>
      <c r="B168" t="s">
        <v>39</v>
      </c>
      <c r="C168">
        <v>65</v>
      </c>
      <c r="D168">
        <v>1</v>
      </c>
      <c r="E168" t="s">
        <v>4752</v>
      </c>
      <c r="F168">
        <v>199</v>
      </c>
      <c r="G168">
        <v>0</v>
      </c>
      <c r="H168" t="s">
        <v>47</v>
      </c>
      <c r="I168" t="s">
        <v>4753</v>
      </c>
      <c r="J168" t="s">
        <v>4754</v>
      </c>
      <c r="K168" t="s">
        <v>4755</v>
      </c>
      <c r="L168" t="s">
        <v>4756</v>
      </c>
      <c r="M168" t="s">
        <v>4757</v>
      </c>
      <c r="N168" t="s">
        <v>711</v>
      </c>
      <c r="O168" t="s">
        <v>634</v>
      </c>
      <c r="P168" t="s">
        <v>635</v>
      </c>
      <c r="Q168" t="s">
        <v>636</v>
      </c>
      <c r="R168" t="s">
        <v>24</v>
      </c>
      <c r="S168" t="s">
        <v>23</v>
      </c>
      <c r="T168" t="s">
        <v>4757</v>
      </c>
    </row>
    <row r="169" spans="1:20" x14ac:dyDescent="0.25">
      <c r="A169" t="s">
        <v>46</v>
      </c>
      <c r="B169" t="s">
        <v>56</v>
      </c>
      <c r="C169">
        <v>66.333333333333329</v>
      </c>
      <c r="D169">
        <v>3</v>
      </c>
      <c r="E169" t="s">
        <v>4758</v>
      </c>
      <c r="F169">
        <v>268</v>
      </c>
      <c r="G169">
        <v>38</v>
      </c>
      <c r="H169" t="s">
        <v>47</v>
      </c>
      <c r="I169" t="s">
        <v>1981</v>
      </c>
      <c r="J169" t="s">
        <v>4759</v>
      </c>
      <c r="K169" t="s">
        <v>4760</v>
      </c>
      <c r="L169" t="s">
        <v>666</v>
      </c>
      <c r="M169" t="s">
        <v>4761</v>
      </c>
      <c r="N169" t="s">
        <v>23</v>
      </c>
      <c r="O169" t="s">
        <v>53</v>
      </c>
      <c r="P169" t="s">
        <v>54</v>
      </c>
      <c r="Q169" t="s">
        <v>55</v>
      </c>
      <c r="R169" t="s">
        <v>24</v>
      </c>
      <c r="S169" t="s">
        <v>23</v>
      </c>
      <c r="T169" t="s">
        <v>4762</v>
      </c>
    </row>
    <row r="170" spans="1:20" x14ac:dyDescent="0.25">
      <c r="A170" t="s">
        <v>36</v>
      </c>
      <c r="B170" t="s">
        <v>37</v>
      </c>
      <c r="C170">
        <v>65</v>
      </c>
      <c r="D170">
        <v>2</v>
      </c>
      <c r="E170" t="s">
        <v>4763</v>
      </c>
      <c r="F170">
        <v>199</v>
      </c>
      <c r="G170">
        <v>0</v>
      </c>
      <c r="H170" t="s">
        <v>47</v>
      </c>
      <c r="I170" t="s">
        <v>4764</v>
      </c>
      <c r="J170" t="s">
        <v>4765</v>
      </c>
      <c r="K170" t="s">
        <v>4591</v>
      </c>
      <c r="L170" t="s">
        <v>4766</v>
      </c>
      <c r="M170" t="s">
        <v>4434</v>
      </c>
      <c r="N170" t="s">
        <v>711</v>
      </c>
      <c r="O170" t="s">
        <v>1298</v>
      </c>
      <c r="P170" t="s">
        <v>635</v>
      </c>
      <c r="Q170" t="s">
        <v>636</v>
      </c>
      <c r="R170" t="s">
        <v>24</v>
      </c>
      <c r="S170" t="s">
        <v>23</v>
      </c>
      <c r="T170" t="s">
        <v>4767</v>
      </c>
    </row>
    <row r="171" spans="1:20" x14ac:dyDescent="0.25">
      <c r="A171" t="s">
        <v>38</v>
      </c>
      <c r="B171" t="s">
        <v>39</v>
      </c>
      <c r="C171">
        <v>65</v>
      </c>
      <c r="D171">
        <v>2</v>
      </c>
      <c r="E171" t="s">
        <v>4763</v>
      </c>
      <c r="F171">
        <v>199</v>
      </c>
      <c r="G171">
        <v>0</v>
      </c>
      <c r="H171" t="s">
        <v>47</v>
      </c>
      <c r="I171" t="s">
        <v>4764</v>
      </c>
      <c r="J171" t="s">
        <v>4765</v>
      </c>
      <c r="K171" t="s">
        <v>4591</v>
      </c>
      <c r="L171" t="s">
        <v>4766</v>
      </c>
      <c r="M171" t="s">
        <v>4434</v>
      </c>
      <c r="N171" t="s">
        <v>711</v>
      </c>
      <c r="O171" t="s">
        <v>1298</v>
      </c>
      <c r="P171" t="s">
        <v>635</v>
      </c>
      <c r="Q171" t="s">
        <v>636</v>
      </c>
      <c r="R171" t="s">
        <v>24</v>
      </c>
      <c r="S171" t="s">
        <v>23</v>
      </c>
      <c r="T171" t="s">
        <v>4767</v>
      </c>
    </row>
    <row r="172" spans="1:20" x14ac:dyDescent="0.25">
      <c r="A172" t="s">
        <v>46</v>
      </c>
      <c r="B172" t="s">
        <v>56</v>
      </c>
      <c r="C172">
        <v>66.333333333333329</v>
      </c>
      <c r="D172">
        <v>3</v>
      </c>
      <c r="E172" t="s">
        <v>4768</v>
      </c>
      <c r="F172">
        <v>186.2</v>
      </c>
      <c r="G172">
        <v>7</v>
      </c>
      <c r="H172" t="s">
        <v>384</v>
      </c>
      <c r="I172" t="s">
        <v>4769</v>
      </c>
      <c r="J172" t="s">
        <v>4770</v>
      </c>
      <c r="K172" t="s">
        <v>4771</v>
      </c>
      <c r="L172" t="s">
        <v>4772</v>
      </c>
      <c r="M172" t="s">
        <v>4773</v>
      </c>
      <c r="N172" t="s">
        <v>23</v>
      </c>
      <c r="O172" t="s">
        <v>48</v>
      </c>
      <c r="P172" t="s">
        <v>49</v>
      </c>
      <c r="Q172" t="s">
        <v>50</v>
      </c>
      <c r="R172" t="s">
        <v>24</v>
      </c>
      <c r="S172" t="s">
        <v>23</v>
      </c>
      <c r="T172" t="s">
        <v>4773</v>
      </c>
    </row>
    <row r="173" spans="1:20" x14ac:dyDescent="0.25">
      <c r="A173" t="s">
        <v>46</v>
      </c>
      <c r="B173" t="s">
        <v>56</v>
      </c>
      <c r="C173">
        <v>66.333333333333329</v>
      </c>
      <c r="D173">
        <v>3</v>
      </c>
      <c r="E173" t="s">
        <v>4774</v>
      </c>
      <c r="F173">
        <v>268</v>
      </c>
      <c r="G173">
        <v>38</v>
      </c>
      <c r="H173" t="s">
        <v>47</v>
      </c>
      <c r="I173" t="s">
        <v>4775</v>
      </c>
      <c r="J173" t="s">
        <v>4776</v>
      </c>
      <c r="K173" t="s">
        <v>380</v>
      </c>
      <c r="L173" t="s">
        <v>2041</v>
      </c>
      <c r="M173" t="s">
        <v>4777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4778</v>
      </c>
      <c r="T173" t="s">
        <v>4777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160"/>
  <sheetViews>
    <sheetView zoomScale="70" zoomScaleNormal="70" workbookViewId="0">
      <pane xSplit="2" ySplit="1" topLeftCell="S13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9" sqref="U1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115</v>
      </c>
      <c r="B2" t="s">
        <v>339</v>
      </c>
      <c r="C2">
        <v>0</v>
      </c>
      <c r="D2">
        <v>1</v>
      </c>
      <c r="E2" t="s">
        <v>4779</v>
      </c>
      <c r="F2">
        <v>0</v>
      </c>
      <c r="G2">
        <v>0</v>
      </c>
      <c r="H2" t="s">
        <v>647</v>
      </c>
      <c r="I2" t="s">
        <v>4780</v>
      </c>
      <c r="J2" t="s">
        <v>4781</v>
      </c>
      <c r="K2" t="s">
        <v>1492</v>
      </c>
      <c r="L2" t="s">
        <v>4782</v>
      </c>
      <c r="M2" t="s">
        <v>4783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4783</v>
      </c>
      <c r="U2" s="55" t="s">
        <v>684</v>
      </c>
      <c r="V2">
        <v>1</v>
      </c>
    </row>
    <row r="3" spans="1:22" x14ac:dyDescent="0.25">
      <c r="A3" t="s">
        <v>38</v>
      </c>
      <c r="B3" t="s">
        <v>39</v>
      </c>
      <c r="C3">
        <v>54.5</v>
      </c>
      <c r="D3">
        <v>2</v>
      </c>
      <c r="E3" t="s">
        <v>4784</v>
      </c>
      <c r="F3">
        <v>67</v>
      </c>
      <c r="G3">
        <v>7</v>
      </c>
      <c r="H3" t="s">
        <v>47</v>
      </c>
      <c r="I3" t="s">
        <v>4785</v>
      </c>
      <c r="J3" t="s">
        <v>4786</v>
      </c>
      <c r="K3" t="s">
        <v>4787</v>
      </c>
      <c r="L3" t="s">
        <v>4788</v>
      </c>
      <c r="M3" t="s">
        <v>4789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4789</v>
      </c>
      <c r="U3" s="56" t="s">
        <v>3042</v>
      </c>
      <c r="V3">
        <v>1</v>
      </c>
    </row>
    <row r="4" spans="1:22" x14ac:dyDescent="0.25">
      <c r="A4" t="s">
        <v>38</v>
      </c>
      <c r="B4" t="s">
        <v>39</v>
      </c>
      <c r="C4">
        <v>54.5</v>
      </c>
      <c r="D4">
        <v>2</v>
      </c>
      <c r="E4" t="s">
        <v>4790</v>
      </c>
      <c r="F4">
        <v>67</v>
      </c>
      <c r="G4">
        <v>7</v>
      </c>
      <c r="H4" t="s">
        <v>47</v>
      </c>
      <c r="I4" t="s">
        <v>2286</v>
      </c>
      <c r="J4" t="s">
        <v>2287</v>
      </c>
      <c r="K4" t="s">
        <v>2062</v>
      </c>
      <c r="L4" t="s">
        <v>2288</v>
      </c>
      <c r="M4" t="s">
        <v>4791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4791</v>
      </c>
      <c r="U4" s="55" t="s">
        <v>186</v>
      </c>
      <c r="V4">
        <v>49</v>
      </c>
    </row>
    <row r="5" spans="1:22" x14ac:dyDescent="0.25">
      <c r="A5" t="s">
        <v>115</v>
      </c>
      <c r="B5" t="s">
        <v>116</v>
      </c>
      <c r="C5">
        <v>33.166666666666664</v>
      </c>
      <c r="D5">
        <v>6</v>
      </c>
      <c r="E5" t="s">
        <v>4792</v>
      </c>
      <c r="F5">
        <v>254.3</v>
      </c>
      <c r="G5">
        <v>26</v>
      </c>
      <c r="H5" t="s">
        <v>47</v>
      </c>
      <c r="I5" t="s">
        <v>4793</v>
      </c>
      <c r="J5" t="s">
        <v>4794</v>
      </c>
      <c r="K5" t="s">
        <v>1314</v>
      </c>
      <c r="L5" t="s">
        <v>4795</v>
      </c>
      <c r="M5" t="s">
        <v>4796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4796</v>
      </c>
      <c r="U5" s="56" t="s">
        <v>187</v>
      </c>
      <c r="V5">
        <v>49</v>
      </c>
    </row>
    <row r="6" spans="1:22" x14ac:dyDescent="0.25">
      <c r="A6" t="s">
        <v>46</v>
      </c>
      <c r="B6" t="s">
        <v>56</v>
      </c>
      <c r="C6">
        <v>78</v>
      </c>
      <c r="D6">
        <v>3</v>
      </c>
      <c r="E6" t="s">
        <v>4797</v>
      </c>
      <c r="F6">
        <v>224</v>
      </c>
      <c r="G6">
        <v>0</v>
      </c>
      <c r="H6" t="s">
        <v>47</v>
      </c>
      <c r="I6" t="s">
        <v>2074</v>
      </c>
      <c r="J6" t="s">
        <v>4798</v>
      </c>
      <c r="K6" t="s">
        <v>4799</v>
      </c>
      <c r="L6" t="s">
        <v>3201</v>
      </c>
      <c r="M6" t="s">
        <v>4800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4801</v>
      </c>
      <c r="U6" s="55" t="s">
        <v>44</v>
      </c>
      <c r="V6">
        <v>4</v>
      </c>
    </row>
    <row r="7" spans="1:22" x14ac:dyDescent="0.25">
      <c r="A7" t="s">
        <v>46</v>
      </c>
      <c r="B7" t="s">
        <v>1105</v>
      </c>
      <c r="C7">
        <v>71.25</v>
      </c>
      <c r="D7">
        <v>2</v>
      </c>
      <c r="E7" t="s">
        <v>4802</v>
      </c>
      <c r="F7">
        <v>168.5</v>
      </c>
      <c r="G7">
        <v>26</v>
      </c>
      <c r="H7" t="s">
        <v>47</v>
      </c>
      <c r="I7" t="s">
        <v>4803</v>
      </c>
      <c r="J7" t="s">
        <v>4804</v>
      </c>
      <c r="K7" t="s">
        <v>2967</v>
      </c>
      <c r="L7" t="s">
        <v>4805</v>
      </c>
      <c r="M7" t="s">
        <v>4806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4806</v>
      </c>
      <c r="U7" s="56" t="s">
        <v>45</v>
      </c>
      <c r="V7">
        <v>4</v>
      </c>
    </row>
    <row r="8" spans="1:22" x14ac:dyDescent="0.25">
      <c r="A8" t="s">
        <v>186</v>
      </c>
      <c r="B8" t="s">
        <v>187</v>
      </c>
      <c r="C8">
        <v>37.5</v>
      </c>
      <c r="D8">
        <v>4</v>
      </c>
      <c r="E8" t="s">
        <v>4807</v>
      </c>
      <c r="F8">
        <v>159</v>
      </c>
      <c r="G8">
        <v>0</v>
      </c>
      <c r="H8" t="s">
        <v>631</v>
      </c>
      <c r="I8" t="s">
        <v>4808</v>
      </c>
      <c r="J8" t="s">
        <v>1452</v>
      </c>
      <c r="K8" t="s">
        <v>23</v>
      </c>
      <c r="L8" t="s">
        <v>24</v>
      </c>
      <c r="M8" t="s">
        <v>4809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4809</v>
      </c>
      <c r="U8" s="55" t="s">
        <v>137</v>
      </c>
      <c r="V8">
        <v>40</v>
      </c>
    </row>
    <row r="9" spans="1:22" x14ac:dyDescent="0.25">
      <c r="A9" t="s">
        <v>684</v>
      </c>
      <c r="B9" t="s">
        <v>3042</v>
      </c>
      <c r="C9">
        <v>120</v>
      </c>
      <c r="D9">
        <v>1</v>
      </c>
      <c r="E9" t="s">
        <v>4810</v>
      </c>
      <c r="F9">
        <v>125</v>
      </c>
      <c r="G9">
        <v>45</v>
      </c>
      <c r="H9" t="s">
        <v>631</v>
      </c>
      <c r="I9" t="s">
        <v>4811</v>
      </c>
      <c r="J9" t="s">
        <v>306</v>
      </c>
      <c r="K9" t="s">
        <v>23</v>
      </c>
      <c r="L9" t="s">
        <v>24</v>
      </c>
      <c r="M9" t="s">
        <v>4812</v>
      </c>
      <c r="N9" t="s">
        <v>23</v>
      </c>
      <c r="O9" t="s">
        <v>32</v>
      </c>
      <c r="P9" t="s">
        <v>26</v>
      </c>
      <c r="Q9" t="s">
        <v>33</v>
      </c>
      <c r="R9" t="s">
        <v>24</v>
      </c>
      <c r="S9" t="s">
        <v>23</v>
      </c>
      <c r="T9" t="s">
        <v>4813</v>
      </c>
      <c r="U9" s="56" t="s">
        <v>138</v>
      </c>
      <c r="V9">
        <v>40</v>
      </c>
    </row>
    <row r="10" spans="1:22" x14ac:dyDescent="0.25">
      <c r="A10" t="s">
        <v>115</v>
      </c>
      <c r="B10" t="s">
        <v>116</v>
      </c>
      <c r="C10">
        <v>30</v>
      </c>
      <c r="D10">
        <v>12</v>
      </c>
      <c r="E10" t="s">
        <v>4814</v>
      </c>
      <c r="F10">
        <v>301</v>
      </c>
      <c r="G10">
        <v>41</v>
      </c>
      <c r="H10" t="s">
        <v>47</v>
      </c>
      <c r="I10" t="s">
        <v>4815</v>
      </c>
      <c r="J10" t="s">
        <v>4816</v>
      </c>
      <c r="K10" t="s">
        <v>722</v>
      </c>
      <c r="L10" t="s">
        <v>4817</v>
      </c>
      <c r="M10" t="s">
        <v>4818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4819</v>
      </c>
      <c r="U10" s="55" t="s">
        <v>46</v>
      </c>
      <c r="V10">
        <v>61</v>
      </c>
    </row>
    <row r="11" spans="1:22" x14ac:dyDescent="0.25">
      <c r="A11" t="s">
        <v>186</v>
      </c>
      <c r="B11" t="s">
        <v>187</v>
      </c>
      <c r="C11">
        <v>37.5</v>
      </c>
      <c r="D11">
        <v>4</v>
      </c>
      <c r="E11" t="s">
        <v>4820</v>
      </c>
      <c r="F11">
        <v>204</v>
      </c>
      <c r="G11">
        <v>0</v>
      </c>
      <c r="H11" t="s">
        <v>631</v>
      </c>
      <c r="I11" t="s">
        <v>4821</v>
      </c>
      <c r="J11" t="s">
        <v>302</v>
      </c>
      <c r="K11" t="s">
        <v>23</v>
      </c>
      <c r="L11" t="s">
        <v>24</v>
      </c>
      <c r="M11" t="s">
        <v>4819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23</v>
      </c>
      <c r="T11" t="s">
        <v>4819</v>
      </c>
      <c r="U11" s="56" t="s">
        <v>56</v>
      </c>
      <c r="V11">
        <v>59</v>
      </c>
    </row>
    <row r="12" spans="1:22" x14ac:dyDescent="0.25">
      <c r="A12" t="s">
        <v>186</v>
      </c>
      <c r="B12" t="s">
        <v>187</v>
      </c>
      <c r="C12">
        <v>65</v>
      </c>
      <c r="D12">
        <v>1</v>
      </c>
      <c r="E12" t="s">
        <v>4820</v>
      </c>
      <c r="F12">
        <v>204</v>
      </c>
      <c r="G12">
        <v>0</v>
      </c>
      <c r="H12" t="s">
        <v>631</v>
      </c>
      <c r="I12" t="s">
        <v>4821</v>
      </c>
      <c r="J12" t="s">
        <v>302</v>
      </c>
      <c r="K12" t="s">
        <v>23</v>
      </c>
      <c r="L12" t="s">
        <v>24</v>
      </c>
      <c r="M12" t="s">
        <v>4819</v>
      </c>
      <c r="N12" t="s">
        <v>23</v>
      </c>
      <c r="O12" t="s">
        <v>32</v>
      </c>
      <c r="P12" t="s">
        <v>26</v>
      </c>
      <c r="Q12" t="s">
        <v>33</v>
      </c>
      <c r="R12" t="s">
        <v>24</v>
      </c>
      <c r="S12" t="s">
        <v>23</v>
      </c>
      <c r="T12" t="s">
        <v>4819</v>
      </c>
      <c r="U12" s="56" t="s">
        <v>1105</v>
      </c>
      <c r="V12">
        <v>2</v>
      </c>
    </row>
    <row r="13" spans="1:22" x14ac:dyDescent="0.25">
      <c r="A13" t="s">
        <v>30</v>
      </c>
      <c r="B13" t="s">
        <v>31</v>
      </c>
      <c r="C13">
        <v>60</v>
      </c>
      <c r="D13">
        <v>3</v>
      </c>
      <c r="E13" t="s">
        <v>4822</v>
      </c>
      <c r="F13">
        <v>130</v>
      </c>
      <c r="G13">
        <v>0</v>
      </c>
      <c r="H13" t="s">
        <v>47</v>
      </c>
      <c r="I13" t="s">
        <v>4823</v>
      </c>
      <c r="J13" t="s">
        <v>4824</v>
      </c>
      <c r="K13" t="s">
        <v>4825</v>
      </c>
      <c r="L13" t="s">
        <v>4155</v>
      </c>
      <c r="M13" t="s">
        <v>4826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4827</v>
      </c>
      <c r="U13" s="55" t="s">
        <v>42</v>
      </c>
      <c r="V13">
        <v>3</v>
      </c>
    </row>
    <row r="14" spans="1:22" x14ac:dyDescent="0.25">
      <c r="A14" t="s">
        <v>115</v>
      </c>
      <c r="B14" t="s">
        <v>116</v>
      </c>
      <c r="C14">
        <v>45</v>
      </c>
      <c r="D14">
        <v>2</v>
      </c>
      <c r="E14" t="s">
        <v>4828</v>
      </c>
      <c r="F14">
        <v>88</v>
      </c>
      <c r="G14">
        <v>6</v>
      </c>
      <c r="H14" t="s">
        <v>631</v>
      </c>
      <c r="I14" t="s">
        <v>4829</v>
      </c>
      <c r="J14" t="s">
        <v>2374</v>
      </c>
      <c r="K14" t="s">
        <v>23</v>
      </c>
      <c r="L14" t="s">
        <v>24</v>
      </c>
      <c r="M14" t="s">
        <v>4830</v>
      </c>
      <c r="N14" t="s">
        <v>23</v>
      </c>
      <c r="O14" t="s">
        <v>32</v>
      </c>
      <c r="P14" t="s">
        <v>26</v>
      </c>
      <c r="Q14" t="s">
        <v>33</v>
      </c>
      <c r="R14" t="s">
        <v>24</v>
      </c>
      <c r="S14" t="s">
        <v>23</v>
      </c>
      <c r="T14" t="s">
        <v>4830</v>
      </c>
      <c r="U14" s="56" t="s">
        <v>43</v>
      </c>
      <c r="V14">
        <v>3</v>
      </c>
    </row>
    <row r="15" spans="1:22" x14ac:dyDescent="0.25">
      <c r="A15" t="s">
        <v>110</v>
      </c>
      <c r="B15" t="s">
        <v>640</v>
      </c>
      <c r="C15">
        <v>66.333333333333329</v>
      </c>
      <c r="D15">
        <v>3</v>
      </c>
      <c r="E15" t="s">
        <v>4831</v>
      </c>
      <c r="F15">
        <v>249</v>
      </c>
      <c r="G15">
        <v>48</v>
      </c>
      <c r="H15" t="s">
        <v>47</v>
      </c>
      <c r="I15" t="s">
        <v>2960</v>
      </c>
      <c r="J15" t="s">
        <v>2961</v>
      </c>
      <c r="K15" t="s">
        <v>1314</v>
      </c>
      <c r="L15" t="s">
        <v>1512</v>
      </c>
      <c r="M15" t="s">
        <v>4832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23</v>
      </c>
      <c r="T15" t="s">
        <v>4832</v>
      </c>
      <c r="U15" s="55" t="s">
        <v>139</v>
      </c>
      <c r="V15">
        <v>30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4833</v>
      </c>
      <c r="F16">
        <v>50</v>
      </c>
      <c r="G16">
        <v>0</v>
      </c>
      <c r="H16" t="s">
        <v>22</v>
      </c>
      <c r="I16" t="s">
        <v>646</v>
      </c>
      <c r="J16" t="s">
        <v>4834</v>
      </c>
      <c r="K16" t="s">
        <v>1569</v>
      </c>
      <c r="L16" t="s">
        <v>666</v>
      </c>
      <c r="M16" t="s">
        <v>4835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4836</v>
      </c>
      <c r="U16" s="56" t="s">
        <v>715</v>
      </c>
      <c r="V16">
        <v>4</v>
      </c>
    </row>
    <row r="17" spans="1:22" x14ac:dyDescent="0.25">
      <c r="A17" t="s">
        <v>30</v>
      </c>
      <c r="B17" t="s">
        <v>31</v>
      </c>
      <c r="C17">
        <v>60</v>
      </c>
      <c r="D17">
        <v>6</v>
      </c>
      <c r="E17" t="s">
        <v>4837</v>
      </c>
      <c r="F17">
        <v>210</v>
      </c>
      <c r="G17">
        <v>0</v>
      </c>
      <c r="H17" t="s">
        <v>22</v>
      </c>
      <c r="I17" t="s">
        <v>4838</v>
      </c>
      <c r="J17" t="s">
        <v>310</v>
      </c>
      <c r="K17" t="s">
        <v>23</v>
      </c>
      <c r="L17" t="s">
        <v>24</v>
      </c>
      <c r="M17" t="s">
        <v>4839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4839</v>
      </c>
      <c r="U17" s="56" t="s">
        <v>112</v>
      </c>
      <c r="V17">
        <v>26</v>
      </c>
    </row>
    <row r="18" spans="1:22" x14ac:dyDescent="0.25">
      <c r="A18" t="s">
        <v>115</v>
      </c>
      <c r="B18" t="s">
        <v>116</v>
      </c>
      <c r="C18">
        <v>45</v>
      </c>
      <c r="D18">
        <v>4</v>
      </c>
      <c r="E18" t="s">
        <v>4840</v>
      </c>
      <c r="F18">
        <v>164</v>
      </c>
      <c r="G18">
        <v>0</v>
      </c>
      <c r="H18" t="s">
        <v>631</v>
      </c>
      <c r="I18" t="s">
        <v>4841</v>
      </c>
      <c r="J18" t="s">
        <v>61</v>
      </c>
      <c r="K18" t="s">
        <v>23</v>
      </c>
      <c r="L18" t="s">
        <v>24</v>
      </c>
      <c r="M18" t="s">
        <v>4842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23</v>
      </c>
      <c r="T18" t="s">
        <v>4842</v>
      </c>
      <c r="U18" s="55" t="s">
        <v>4860</v>
      </c>
      <c r="V18">
        <v>80</v>
      </c>
    </row>
    <row r="19" spans="1:22" x14ac:dyDescent="0.25">
      <c r="A19" t="s">
        <v>186</v>
      </c>
      <c r="B19" t="s">
        <v>187</v>
      </c>
      <c r="C19">
        <v>65</v>
      </c>
      <c r="D19">
        <v>1</v>
      </c>
      <c r="E19" t="s">
        <v>4843</v>
      </c>
      <c r="F19">
        <v>90</v>
      </c>
      <c r="G19">
        <v>45</v>
      </c>
      <c r="H19" t="s">
        <v>631</v>
      </c>
      <c r="I19" t="s">
        <v>4844</v>
      </c>
      <c r="J19" t="s">
        <v>57</v>
      </c>
      <c r="K19" t="s">
        <v>23</v>
      </c>
      <c r="L19" t="s">
        <v>24</v>
      </c>
      <c r="M19" t="s">
        <v>4845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4845</v>
      </c>
      <c r="U19" s="56" t="s">
        <v>4861</v>
      </c>
      <c r="V19">
        <v>80</v>
      </c>
    </row>
    <row r="20" spans="1:22" x14ac:dyDescent="0.25">
      <c r="A20" t="s">
        <v>709</v>
      </c>
      <c r="B20" t="s">
        <v>710</v>
      </c>
      <c r="C20">
        <v>0</v>
      </c>
      <c r="D20">
        <v>1</v>
      </c>
      <c r="E20" t="s">
        <v>4846</v>
      </c>
      <c r="F20">
        <v>320</v>
      </c>
      <c r="G20">
        <v>0</v>
      </c>
      <c r="H20" t="s">
        <v>631</v>
      </c>
      <c r="I20" t="s">
        <v>4847</v>
      </c>
      <c r="J20" t="s">
        <v>306</v>
      </c>
      <c r="K20" t="s">
        <v>23</v>
      </c>
      <c r="L20" t="s">
        <v>24</v>
      </c>
      <c r="M20" t="s">
        <v>4848</v>
      </c>
      <c r="N20" t="s">
        <v>23</v>
      </c>
      <c r="O20" t="s">
        <v>32</v>
      </c>
      <c r="P20" t="s">
        <v>26</v>
      </c>
      <c r="Q20" t="s">
        <v>33</v>
      </c>
      <c r="R20" t="s">
        <v>24</v>
      </c>
      <c r="S20" t="s">
        <v>23</v>
      </c>
      <c r="T20" t="s">
        <v>4848</v>
      </c>
      <c r="U20" s="55" t="s">
        <v>110</v>
      </c>
      <c r="V20">
        <v>17</v>
      </c>
    </row>
    <row r="21" spans="1:22" x14ac:dyDescent="0.25">
      <c r="A21" t="s">
        <v>139</v>
      </c>
      <c r="B21" t="s">
        <v>112</v>
      </c>
      <c r="C21">
        <v>120</v>
      </c>
      <c r="D21">
        <v>1</v>
      </c>
      <c r="E21" t="s">
        <v>4846</v>
      </c>
      <c r="F21">
        <v>320</v>
      </c>
      <c r="G21">
        <v>0</v>
      </c>
      <c r="H21" t="s">
        <v>631</v>
      </c>
      <c r="I21" t="s">
        <v>4847</v>
      </c>
      <c r="J21" t="s">
        <v>306</v>
      </c>
      <c r="K21" t="s">
        <v>23</v>
      </c>
      <c r="L21" t="s">
        <v>24</v>
      </c>
      <c r="M21" t="s">
        <v>4848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23</v>
      </c>
      <c r="T21" t="s">
        <v>4848</v>
      </c>
      <c r="U21" s="56" t="s">
        <v>146</v>
      </c>
      <c r="V21">
        <v>5</v>
      </c>
    </row>
    <row r="22" spans="1:22" x14ac:dyDescent="0.25">
      <c r="A22" t="s">
        <v>139</v>
      </c>
      <c r="B22" t="s">
        <v>112</v>
      </c>
      <c r="C22">
        <v>66</v>
      </c>
      <c r="D22">
        <v>1</v>
      </c>
      <c r="E22" t="s">
        <v>4846</v>
      </c>
      <c r="F22">
        <v>320</v>
      </c>
      <c r="G22">
        <v>0</v>
      </c>
      <c r="H22" t="s">
        <v>631</v>
      </c>
      <c r="I22" t="s">
        <v>4847</v>
      </c>
      <c r="J22" t="s">
        <v>306</v>
      </c>
      <c r="K22" t="s">
        <v>23</v>
      </c>
      <c r="L22" t="s">
        <v>24</v>
      </c>
      <c r="M22" t="s">
        <v>4848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23</v>
      </c>
      <c r="T22" t="s">
        <v>4848</v>
      </c>
      <c r="U22" s="56" t="s">
        <v>640</v>
      </c>
      <c r="V22">
        <v>12</v>
      </c>
    </row>
    <row r="23" spans="1:22" x14ac:dyDescent="0.25">
      <c r="A23" t="s">
        <v>110</v>
      </c>
      <c r="B23" t="s">
        <v>640</v>
      </c>
      <c r="C23">
        <v>66</v>
      </c>
      <c r="D23">
        <v>1</v>
      </c>
      <c r="E23" t="s">
        <v>4846</v>
      </c>
      <c r="F23">
        <v>320</v>
      </c>
      <c r="G23">
        <v>0</v>
      </c>
      <c r="H23" t="s">
        <v>631</v>
      </c>
      <c r="I23" t="s">
        <v>4847</v>
      </c>
      <c r="J23" t="s">
        <v>306</v>
      </c>
      <c r="K23" t="s">
        <v>23</v>
      </c>
      <c r="L23" t="s">
        <v>24</v>
      </c>
      <c r="M23" t="s">
        <v>4848</v>
      </c>
      <c r="N23" t="s">
        <v>23</v>
      </c>
      <c r="O23" t="s">
        <v>32</v>
      </c>
      <c r="P23" t="s">
        <v>26</v>
      </c>
      <c r="Q23" t="s">
        <v>33</v>
      </c>
      <c r="R23" t="s">
        <v>24</v>
      </c>
      <c r="S23" t="s">
        <v>23</v>
      </c>
      <c r="T23" t="s">
        <v>4848</v>
      </c>
      <c r="U23" s="55" t="s">
        <v>152</v>
      </c>
      <c r="V23">
        <v>13</v>
      </c>
    </row>
    <row r="24" spans="1:22" x14ac:dyDescent="0.25">
      <c r="A24" t="s">
        <v>46</v>
      </c>
      <c r="B24" t="s">
        <v>56</v>
      </c>
      <c r="C24">
        <v>67</v>
      </c>
      <c r="D24">
        <v>1</v>
      </c>
      <c r="E24" t="s">
        <v>4846</v>
      </c>
      <c r="F24">
        <v>320</v>
      </c>
      <c r="G24">
        <v>0</v>
      </c>
      <c r="H24" t="s">
        <v>631</v>
      </c>
      <c r="I24" t="s">
        <v>4847</v>
      </c>
      <c r="J24" t="s">
        <v>306</v>
      </c>
      <c r="K24" t="s">
        <v>23</v>
      </c>
      <c r="L24" t="s">
        <v>24</v>
      </c>
      <c r="M24" t="s">
        <v>4848</v>
      </c>
      <c r="N24" t="s">
        <v>23</v>
      </c>
      <c r="O24" t="s">
        <v>32</v>
      </c>
      <c r="P24" t="s">
        <v>26</v>
      </c>
      <c r="Q24" t="s">
        <v>33</v>
      </c>
      <c r="R24" t="s">
        <v>24</v>
      </c>
      <c r="S24" t="s">
        <v>23</v>
      </c>
      <c r="T24" t="s">
        <v>4848</v>
      </c>
      <c r="U24" s="56" t="s">
        <v>153</v>
      </c>
      <c r="V24">
        <v>13</v>
      </c>
    </row>
    <row r="25" spans="1:22" x14ac:dyDescent="0.25">
      <c r="A25" t="s">
        <v>137</v>
      </c>
      <c r="B25" t="s">
        <v>138</v>
      </c>
      <c r="C25">
        <v>10</v>
      </c>
      <c r="D25">
        <v>40</v>
      </c>
      <c r="E25" t="s">
        <v>4849</v>
      </c>
      <c r="F25">
        <v>400</v>
      </c>
      <c r="G25">
        <v>0</v>
      </c>
      <c r="H25" t="s">
        <v>47</v>
      </c>
      <c r="I25" t="s">
        <v>4850</v>
      </c>
      <c r="J25" t="s">
        <v>4851</v>
      </c>
      <c r="K25" t="s">
        <v>699</v>
      </c>
      <c r="L25" t="s">
        <v>4852</v>
      </c>
      <c r="M25" t="s">
        <v>4853</v>
      </c>
      <c r="N25" t="s">
        <v>711</v>
      </c>
      <c r="O25" t="s">
        <v>634</v>
      </c>
      <c r="P25" t="s">
        <v>635</v>
      </c>
      <c r="Q25" t="s">
        <v>636</v>
      </c>
      <c r="R25" t="s">
        <v>24</v>
      </c>
      <c r="S25" t="s">
        <v>23</v>
      </c>
      <c r="T25" t="s">
        <v>4853</v>
      </c>
      <c r="U25" s="55" t="s">
        <v>150</v>
      </c>
      <c r="V25">
        <v>10</v>
      </c>
    </row>
    <row r="26" spans="1:22" x14ac:dyDescent="0.25">
      <c r="A26" t="s">
        <v>186</v>
      </c>
      <c r="B26" t="s">
        <v>187</v>
      </c>
      <c r="C26">
        <v>65</v>
      </c>
      <c r="D26">
        <v>1</v>
      </c>
      <c r="E26" t="s">
        <v>4854</v>
      </c>
      <c r="F26">
        <v>329</v>
      </c>
      <c r="G26">
        <v>0</v>
      </c>
      <c r="H26" t="s">
        <v>47</v>
      </c>
      <c r="I26" t="s">
        <v>4855</v>
      </c>
      <c r="J26" t="s">
        <v>4856</v>
      </c>
      <c r="K26" t="s">
        <v>4857</v>
      </c>
      <c r="L26" t="s">
        <v>4858</v>
      </c>
      <c r="M26" t="s">
        <v>4859</v>
      </c>
      <c r="N26" t="s">
        <v>711</v>
      </c>
      <c r="O26" t="s">
        <v>634</v>
      </c>
      <c r="P26" t="s">
        <v>635</v>
      </c>
      <c r="Q26" t="s">
        <v>636</v>
      </c>
      <c r="R26" t="s">
        <v>24</v>
      </c>
      <c r="S26" t="s">
        <v>23</v>
      </c>
      <c r="T26" t="s">
        <v>4859</v>
      </c>
      <c r="U26" s="56" t="s">
        <v>151</v>
      </c>
      <c r="V26">
        <v>10</v>
      </c>
    </row>
    <row r="27" spans="1:22" x14ac:dyDescent="0.25">
      <c r="A27" t="s">
        <v>46</v>
      </c>
      <c r="B27" t="s">
        <v>56</v>
      </c>
      <c r="C27">
        <v>100</v>
      </c>
      <c r="D27">
        <v>1</v>
      </c>
      <c r="E27" t="s">
        <v>4854</v>
      </c>
      <c r="F27">
        <v>329</v>
      </c>
      <c r="G27">
        <v>0</v>
      </c>
      <c r="H27" t="s">
        <v>47</v>
      </c>
      <c r="I27" t="s">
        <v>4855</v>
      </c>
      <c r="J27" t="s">
        <v>4856</v>
      </c>
      <c r="K27" t="s">
        <v>4857</v>
      </c>
      <c r="L27" t="s">
        <v>4858</v>
      </c>
      <c r="M27" t="s">
        <v>4859</v>
      </c>
      <c r="N27" t="s">
        <v>711</v>
      </c>
      <c r="O27" t="s">
        <v>634</v>
      </c>
      <c r="P27" t="s">
        <v>635</v>
      </c>
      <c r="Q27" t="s">
        <v>636</v>
      </c>
      <c r="R27" t="s">
        <v>24</v>
      </c>
      <c r="S27" t="s">
        <v>23</v>
      </c>
      <c r="T27" t="s">
        <v>4859</v>
      </c>
      <c r="U27" s="55" t="s">
        <v>36</v>
      </c>
      <c r="V27">
        <v>19</v>
      </c>
    </row>
    <row r="28" spans="1:22" x14ac:dyDescent="0.25">
      <c r="A28" t="s">
        <v>280</v>
      </c>
      <c r="B28" t="s">
        <v>286</v>
      </c>
      <c r="C28">
        <v>139</v>
      </c>
      <c r="D28">
        <v>2</v>
      </c>
      <c r="E28" t="s">
        <v>4854</v>
      </c>
      <c r="F28">
        <v>329</v>
      </c>
      <c r="G28">
        <v>0</v>
      </c>
      <c r="H28" t="s">
        <v>47</v>
      </c>
      <c r="I28" t="s">
        <v>4855</v>
      </c>
      <c r="J28" t="s">
        <v>4856</v>
      </c>
      <c r="K28" t="s">
        <v>4857</v>
      </c>
      <c r="L28" t="s">
        <v>4858</v>
      </c>
      <c r="M28" t="s">
        <v>4859</v>
      </c>
      <c r="N28" t="s">
        <v>711</v>
      </c>
      <c r="O28" t="s">
        <v>634</v>
      </c>
      <c r="P28" t="s">
        <v>635</v>
      </c>
      <c r="Q28" t="s">
        <v>636</v>
      </c>
      <c r="R28" t="s">
        <v>24</v>
      </c>
      <c r="S28" t="s">
        <v>23</v>
      </c>
      <c r="T28" t="s">
        <v>4859</v>
      </c>
      <c r="U28" s="56" t="s">
        <v>37</v>
      </c>
      <c r="V28">
        <v>19</v>
      </c>
    </row>
    <row r="29" spans="1:22" x14ac:dyDescent="0.25">
      <c r="A29" t="s">
        <v>4860</v>
      </c>
      <c r="B29" t="s">
        <v>4861</v>
      </c>
      <c r="C29">
        <v>12</v>
      </c>
      <c r="D29">
        <v>20</v>
      </c>
      <c r="E29" t="s">
        <v>4862</v>
      </c>
      <c r="F29">
        <v>390</v>
      </c>
      <c r="G29">
        <v>0</v>
      </c>
      <c r="H29" t="s">
        <v>47</v>
      </c>
      <c r="I29" t="s">
        <v>4863</v>
      </c>
      <c r="J29" t="s">
        <v>4864</v>
      </c>
      <c r="K29" t="s">
        <v>3097</v>
      </c>
      <c r="L29" t="s">
        <v>4865</v>
      </c>
      <c r="M29" t="s">
        <v>4866</v>
      </c>
      <c r="N29" t="s">
        <v>711</v>
      </c>
      <c r="O29" t="s">
        <v>1298</v>
      </c>
      <c r="P29" t="s">
        <v>635</v>
      </c>
      <c r="Q29" t="s">
        <v>636</v>
      </c>
      <c r="R29" t="s">
        <v>24</v>
      </c>
      <c r="S29" t="s">
        <v>23</v>
      </c>
      <c r="T29" t="s">
        <v>4867</v>
      </c>
      <c r="U29" s="55" t="s">
        <v>38</v>
      </c>
      <c r="V29">
        <v>23</v>
      </c>
    </row>
    <row r="30" spans="1:22" x14ac:dyDescent="0.25">
      <c r="A30" t="s">
        <v>30</v>
      </c>
      <c r="B30" t="s">
        <v>31</v>
      </c>
      <c r="C30">
        <v>50</v>
      </c>
      <c r="D30">
        <v>1</v>
      </c>
      <c r="E30" t="s">
        <v>4862</v>
      </c>
      <c r="F30">
        <v>390</v>
      </c>
      <c r="G30">
        <v>0</v>
      </c>
      <c r="H30" t="s">
        <v>47</v>
      </c>
      <c r="I30" t="s">
        <v>4863</v>
      </c>
      <c r="J30" t="s">
        <v>4864</v>
      </c>
      <c r="K30" t="s">
        <v>3097</v>
      </c>
      <c r="L30" t="s">
        <v>4865</v>
      </c>
      <c r="M30" t="s">
        <v>4866</v>
      </c>
      <c r="N30" t="s">
        <v>711</v>
      </c>
      <c r="O30" t="s">
        <v>1298</v>
      </c>
      <c r="P30" t="s">
        <v>635</v>
      </c>
      <c r="Q30" t="s">
        <v>636</v>
      </c>
      <c r="R30" t="s">
        <v>24</v>
      </c>
      <c r="S30" t="s">
        <v>23</v>
      </c>
      <c r="T30" t="s">
        <v>4867</v>
      </c>
      <c r="U30" s="56" t="s">
        <v>39</v>
      </c>
      <c r="V30">
        <v>23</v>
      </c>
    </row>
    <row r="31" spans="1:22" x14ac:dyDescent="0.25">
      <c r="A31" t="s">
        <v>20</v>
      </c>
      <c r="B31" t="s">
        <v>21</v>
      </c>
      <c r="C31">
        <v>50</v>
      </c>
      <c r="D31">
        <v>2</v>
      </c>
      <c r="E31" t="s">
        <v>4862</v>
      </c>
      <c r="F31">
        <v>390</v>
      </c>
      <c r="G31">
        <v>0</v>
      </c>
      <c r="H31" t="s">
        <v>47</v>
      </c>
      <c r="I31" t="s">
        <v>4863</v>
      </c>
      <c r="J31" t="s">
        <v>4864</v>
      </c>
      <c r="K31" t="s">
        <v>3097</v>
      </c>
      <c r="L31" t="s">
        <v>4865</v>
      </c>
      <c r="M31" t="s">
        <v>4866</v>
      </c>
      <c r="N31" t="s">
        <v>711</v>
      </c>
      <c r="O31" t="s">
        <v>1298</v>
      </c>
      <c r="P31" t="s">
        <v>635</v>
      </c>
      <c r="Q31" t="s">
        <v>636</v>
      </c>
      <c r="R31" t="s">
        <v>24</v>
      </c>
      <c r="S31" t="s">
        <v>23</v>
      </c>
      <c r="T31" t="s">
        <v>4867</v>
      </c>
      <c r="U31" s="55" t="s">
        <v>148</v>
      </c>
      <c r="V31">
        <v>1</v>
      </c>
    </row>
    <row r="32" spans="1:22" x14ac:dyDescent="0.25">
      <c r="A32" t="s">
        <v>152</v>
      </c>
      <c r="B32" t="s">
        <v>153</v>
      </c>
      <c r="C32">
        <v>65</v>
      </c>
      <c r="D32">
        <v>1</v>
      </c>
      <c r="E32" t="s">
        <v>4868</v>
      </c>
      <c r="F32">
        <v>200</v>
      </c>
      <c r="G32">
        <v>0</v>
      </c>
      <c r="H32" t="s">
        <v>47</v>
      </c>
      <c r="I32" t="s">
        <v>4869</v>
      </c>
      <c r="J32" t="s">
        <v>4870</v>
      </c>
      <c r="K32" t="s">
        <v>1349</v>
      </c>
      <c r="L32" t="s">
        <v>4871</v>
      </c>
      <c r="M32" t="s">
        <v>4866</v>
      </c>
      <c r="N32" t="s">
        <v>711</v>
      </c>
      <c r="O32" t="s">
        <v>634</v>
      </c>
      <c r="P32" t="s">
        <v>635</v>
      </c>
      <c r="Q32" t="s">
        <v>636</v>
      </c>
      <c r="R32" t="s">
        <v>24</v>
      </c>
      <c r="S32" t="s">
        <v>23</v>
      </c>
      <c r="T32" t="s">
        <v>4866</v>
      </c>
      <c r="U32" s="56" t="s">
        <v>149</v>
      </c>
      <c r="V32">
        <v>1</v>
      </c>
    </row>
    <row r="33" spans="1:22" x14ac:dyDescent="0.25">
      <c r="A33" t="s">
        <v>150</v>
      </c>
      <c r="B33" t="s">
        <v>151</v>
      </c>
      <c r="C33">
        <v>65</v>
      </c>
      <c r="D33">
        <v>1</v>
      </c>
      <c r="E33" t="s">
        <v>4868</v>
      </c>
      <c r="F33">
        <v>200</v>
      </c>
      <c r="G33">
        <v>0</v>
      </c>
      <c r="H33" t="s">
        <v>47</v>
      </c>
      <c r="I33" t="s">
        <v>4869</v>
      </c>
      <c r="J33" t="s">
        <v>4870</v>
      </c>
      <c r="K33" t="s">
        <v>1349</v>
      </c>
      <c r="L33" t="s">
        <v>4871</v>
      </c>
      <c r="M33" t="s">
        <v>4866</v>
      </c>
      <c r="N33" t="s">
        <v>711</v>
      </c>
      <c r="O33" t="s">
        <v>634</v>
      </c>
      <c r="P33" t="s">
        <v>635</v>
      </c>
      <c r="Q33" t="s">
        <v>636</v>
      </c>
      <c r="R33" t="s">
        <v>24</v>
      </c>
      <c r="S33" t="s">
        <v>23</v>
      </c>
      <c r="T33" t="s">
        <v>4866</v>
      </c>
      <c r="U33" s="55" t="s">
        <v>279</v>
      </c>
      <c r="V33">
        <v>2</v>
      </c>
    </row>
    <row r="34" spans="1:22" x14ac:dyDescent="0.25">
      <c r="A34" t="s">
        <v>36</v>
      </c>
      <c r="B34" t="s">
        <v>37</v>
      </c>
      <c r="C34">
        <v>65</v>
      </c>
      <c r="D34">
        <v>1</v>
      </c>
      <c r="E34" t="s">
        <v>4868</v>
      </c>
      <c r="F34">
        <v>200</v>
      </c>
      <c r="G34">
        <v>0</v>
      </c>
      <c r="H34" t="s">
        <v>47</v>
      </c>
      <c r="I34" t="s">
        <v>4869</v>
      </c>
      <c r="J34" t="s">
        <v>4870</v>
      </c>
      <c r="K34" t="s">
        <v>1349</v>
      </c>
      <c r="L34" t="s">
        <v>4871</v>
      </c>
      <c r="M34" t="s">
        <v>4866</v>
      </c>
      <c r="N34" t="s">
        <v>711</v>
      </c>
      <c r="O34" t="s">
        <v>634</v>
      </c>
      <c r="P34" t="s">
        <v>635</v>
      </c>
      <c r="Q34" t="s">
        <v>636</v>
      </c>
      <c r="R34" t="s">
        <v>24</v>
      </c>
      <c r="S34" t="s">
        <v>23</v>
      </c>
      <c r="T34" t="s">
        <v>4866</v>
      </c>
      <c r="U34" s="56" t="s">
        <v>285</v>
      </c>
      <c r="V34">
        <v>2</v>
      </c>
    </row>
    <row r="35" spans="1:22" x14ac:dyDescent="0.25">
      <c r="A35" t="s">
        <v>38</v>
      </c>
      <c r="B35" t="s">
        <v>39</v>
      </c>
      <c r="C35">
        <v>65</v>
      </c>
      <c r="D35">
        <v>1</v>
      </c>
      <c r="E35" t="s">
        <v>4868</v>
      </c>
      <c r="F35">
        <v>200</v>
      </c>
      <c r="G35">
        <v>0</v>
      </c>
      <c r="H35" t="s">
        <v>47</v>
      </c>
      <c r="I35" t="s">
        <v>4869</v>
      </c>
      <c r="J35" t="s">
        <v>4870</v>
      </c>
      <c r="K35" t="s">
        <v>1349</v>
      </c>
      <c r="L35" t="s">
        <v>4871</v>
      </c>
      <c r="M35" t="s">
        <v>4866</v>
      </c>
      <c r="N35" t="s">
        <v>711</v>
      </c>
      <c r="O35" t="s">
        <v>634</v>
      </c>
      <c r="P35" t="s">
        <v>635</v>
      </c>
      <c r="Q35" t="s">
        <v>636</v>
      </c>
      <c r="R35" t="s">
        <v>24</v>
      </c>
      <c r="S35" t="s">
        <v>23</v>
      </c>
      <c r="T35" t="s">
        <v>4866</v>
      </c>
      <c r="U35" s="55" t="s">
        <v>280</v>
      </c>
      <c r="V35">
        <v>4</v>
      </c>
    </row>
    <row r="36" spans="1:22" x14ac:dyDescent="0.25">
      <c r="A36" t="s">
        <v>139</v>
      </c>
      <c r="B36" t="s">
        <v>715</v>
      </c>
      <c r="C36">
        <v>80</v>
      </c>
      <c r="D36">
        <v>2</v>
      </c>
      <c r="E36" t="s">
        <v>4872</v>
      </c>
      <c r="F36">
        <v>420</v>
      </c>
      <c r="G36">
        <v>42</v>
      </c>
      <c r="H36" t="s">
        <v>47</v>
      </c>
      <c r="I36" t="s">
        <v>2937</v>
      </c>
      <c r="J36" t="s">
        <v>4873</v>
      </c>
      <c r="K36" t="s">
        <v>2652</v>
      </c>
      <c r="L36" t="s">
        <v>3769</v>
      </c>
      <c r="M36" t="s">
        <v>4874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23</v>
      </c>
      <c r="T36" t="s">
        <v>4875</v>
      </c>
      <c r="U36" s="56" t="s">
        <v>286</v>
      </c>
      <c r="V36">
        <v>4</v>
      </c>
    </row>
    <row r="37" spans="1:22" x14ac:dyDescent="0.25">
      <c r="A37" t="s">
        <v>139</v>
      </c>
      <c r="B37" t="s">
        <v>112</v>
      </c>
      <c r="C37">
        <v>76</v>
      </c>
      <c r="D37">
        <v>3</v>
      </c>
      <c r="E37" t="s">
        <v>4872</v>
      </c>
      <c r="F37">
        <v>420</v>
      </c>
      <c r="G37">
        <v>42</v>
      </c>
      <c r="H37" t="s">
        <v>47</v>
      </c>
      <c r="I37" t="s">
        <v>2937</v>
      </c>
      <c r="J37" t="s">
        <v>4873</v>
      </c>
      <c r="K37" t="s">
        <v>2652</v>
      </c>
      <c r="L37" t="s">
        <v>3769</v>
      </c>
      <c r="M37" t="s">
        <v>4874</v>
      </c>
      <c r="N37" t="s">
        <v>23</v>
      </c>
      <c r="O37" t="s">
        <v>63</v>
      </c>
      <c r="P37" t="s">
        <v>54</v>
      </c>
      <c r="Q37" t="s">
        <v>55</v>
      </c>
      <c r="R37" t="s">
        <v>24</v>
      </c>
      <c r="S37" t="s">
        <v>23</v>
      </c>
      <c r="T37" t="s">
        <v>4875</v>
      </c>
      <c r="U37" s="55" t="s">
        <v>30</v>
      </c>
      <c r="V37">
        <v>69</v>
      </c>
    </row>
    <row r="38" spans="1:22" x14ac:dyDescent="0.25">
      <c r="A38" t="s">
        <v>110</v>
      </c>
      <c r="B38" t="s">
        <v>146</v>
      </c>
      <c r="C38">
        <v>100</v>
      </c>
      <c r="D38">
        <v>1</v>
      </c>
      <c r="E38" t="s">
        <v>4876</v>
      </c>
      <c r="F38">
        <v>250</v>
      </c>
      <c r="G38">
        <v>0</v>
      </c>
      <c r="H38" t="s">
        <v>47</v>
      </c>
      <c r="I38" t="s">
        <v>4877</v>
      </c>
      <c r="J38" t="s">
        <v>4878</v>
      </c>
      <c r="K38" t="s">
        <v>4879</v>
      </c>
      <c r="L38" t="s">
        <v>4880</v>
      </c>
      <c r="M38" t="s">
        <v>4881</v>
      </c>
      <c r="N38" t="s">
        <v>711</v>
      </c>
      <c r="O38" t="s">
        <v>634</v>
      </c>
      <c r="P38" t="s">
        <v>635</v>
      </c>
      <c r="Q38" t="s">
        <v>636</v>
      </c>
      <c r="R38" t="s">
        <v>24</v>
      </c>
      <c r="S38" t="s">
        <v>23</v>
      </c>
      <c r="T38" t="s">
        <v>4881</v>
      </c>
      <c r="U38" s="56" t="s">
        <v>31</v>
      </c>
      <c r="V38">
        <v>69</v>
      </c>
    </row>
    <row r="39" spans="1:22" x14ac:dyDescent="0.25">
      <c r="A39" t="s">
        <v>46</v>
      </c>
      <c r="B39" t="s">
        <v>56</v>
      </c>
      <c r="C39">
        <v>100</v>
      </c>
      <c r="D39">
        <v>1</v>
      </c>
      <c r="E39" t="s">
        <v>4876</v>
      </c>
      <c r="F39">
        <v>250</v>
      </c>
      <c r="G39">
        <v>0</v>
      </c>
      <c r="H39" t="s">
        <v>47</v>
      </c>
      <c r="I39" t="s">
        <v>4877</v>
      </c>
      <c r="J39" t="s">
        <v>4878</v>
      </c>
      <c r="K39" t="s">
        <v>4879</v>
      </c>
      <c r="L39" t="s">
        <v>4880</v>
      </c>
      <c r="M39" t="s">
        <v>4881</v>
      </c>
      <c r="N39" t="s">
        <v>711</v>
      </c>
      <c r="O39" t="s">
        <v>634</v>
      </c>
      <c r="P39" t="s">
        <v>635</v>
      </c>
      <c r="Q39" t="s">
        <v>636</v>
      </c>
      <c r="R39" t="s">
        <v>24</v>
      </c>
      <c r="S39" t="s">
        <v>23</v>
      </c>
      <c r="T39" t="s">
        <v>4881</v>
      </c>
      <c r="U39" s="55" t="s">
        <v>20</v>
      </c>
      <c r="V39">
        <v>3</v>
      </c>
    </row>
    <row r="40" spans="1:22" x14ac:dyDescent="0.25">
      <c r="A40" t="s">
        <v>139</v>
      </c>
      <c r="B40" t="s">
        <v>112</v>
      </c>
      <c r="C40">
        <v>100</v>
      </c>
      <c r="D40">
        <v>1</v>
      </c>
      <c r="E40" t="s">
        <v>4876</v>
      </c>
      <c r="F40">
        <v>250</v>
      </c>
      <c r="G40">
        <v>0</v>
      </c>
      <c r="H40" t="s">
        <v>47</v>
      </c>
      <c r="I40" t="s">
        <v>4877</v>
      </c>
      <c r="J40" t="s">
        <v>4878</v>
      </c>
      <c r="K40" t="s">
        <v>4879</v>
      </c>
      <c r="L40" t="s">
        <v>4880</v>
      </c>
      <c r="M40" t="s">
        <v>4881</v>
      </c>
      <c r="N40" t="s">
        <v>711</v>
      </c>
      <c r="O40" t="s">
        <v>634</v>
      </c>
      <c r="P40" t="s">
        <v>635</v>
      </c>
      <c r="Q40" t="s">
        <v>636</v>
      </c>
      <c r="R40" t="s">
        <v>24</v>
      </c>
      <c r="S40" t="s">
        <v>23</v>
      </c>
      <c r="T40" t="s">
        <v>4881</v>
      </c>
      <c r="U40" s="56" t="s">
        <v>21</v>
      </c>
      <c r="V40">
        <v>3</v>
      </c>
    </row>
    <row r="41" spans="1:22" x14ac:dyDescent="0.25">
      <c r="A41" t="s">
        <v>46</v>
      </c>
      <c r="B41" t="s">
        <v>56</v>
      </c>
      <c r="C41">
        <v>66.333333333333329</v>
      </c>
      <c r="D41">
        <v>3</v>
      </c>
      <c r="E41" t="s">
        <v>4882</v>
      </c>
      <c r="F41">
        <v>219</v>
      </c>
      <c r="G41">
        <v>0</v>
      </c>
      <c r="H41" t="s">
        <v>22</v>
      </c>
      <c r="I41" t="s">
        <v>4883</v>
      </c>
      <c r="J41" t="s">
        <v>4884</v>
      </c>
      <c r="K41" t="s">
        <v>23</v>
      </c>
      <c r="L41" t="s">
        <v>24</v>
      </c>
      <c r="M41" t="s">
        <v>4885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4885</v>
      </c>
      <c r="U41" s="55" t="s">
        <v>115</v>
      </c>
      <c r="V41">
        <v>31</v>
      </c>
    </row>
    <row r="42" spans="1:22" x14ac:dyDescent="0.25">
      <c r="A42" t="s">
        <v>46</v>
      </c>
      <c r="B42" t="s">
        <v>56</v>
      </c>
      <c r="C42">
        <v>150</v>
      </c>
      <c r="D42">
        <v>1</v>
      </c>
      <c r="E42" t="s">
        <v>4886</v>
      </c>
      <c r="F42">
        <v>150</v>
      </c>
      <c r="G42">
        <v>0</v>
      </c>
      <c r="H42" t="s">
        <v>47</v>
      </c>
      <c r="I42" t="s">
        <v>4887</v>
      </c>
      <c r="J42" t="s">
        <v>4888</v>
      </c>
      <c r="K42" t="s">
        <v>4889</v>
      </c>
      <c r="L42" t="s">
        <v>4890</v>
      </c>
      <c r="M42" t="s">
        <v>3542</v>
      </c>
      <c r="N42" t="s">
        <v>711</v>
      </c>
      <c r="O42" t="s">
        <v>1298</v>
      </c>
      <c r="P42" t="s">
        <v>635</v>
      </c>
      <c r="Q42" t="s">
        <v>636</v>
      </c>
      <c r="R42" t="s">
        <v>24</v>
      </c>
      <c r="S42" t="s">
        <v>23</v>
      </c>
      <c r="T42" t="s">
        <v>4891</v>
      </c>
      <c r="U42" s="56" t="s">
        <v>116</v>
      </c>
      <c r="V42">
        <v>30</v>
      </c>
    </row>
    <row r="43" spans="1:22" x14ac:dyDescent="0.25">
      <c r="A43" t="s">
        <v>30</v>
      </c>
      <c r="B43" t="s">
        <v>31</v>
      </c>
      <c r="C43">
        <v>60</v>
      </c>
      <c r="D43">
        <v>6</v>
      </c>
      <c r="E43" t="s">
        <v>4892</v>
      </c>
      <c r="F43">
        <v>210</v>
      </c>
      <c r="G43">
        <v>0</v>
      </c>
      <c r="H43" t="s">
        <v>631</v>
      </c>
      <c r="I43" t="s">
        <v>4893</v>
      </c>
      <c r="J43" t="s">
        <v>311</v>
      </c>
      <c r="K43" t="s">
        <v>23</v>
      </c>
      <c r="L43" t="s">
        <v>24</v>
      </c>
      <c r="M43" t="s">
        <v>4894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4894</v>
      </c>
      <c r="U43" s="56" t="s">
        <v>339</v>
      </c>
      <c r="V43">
        <v>1</v>
      </c>
    </row>
    <row r="44" spans="1:22" x14ac:dyDescent="0.25">
      <c r="A44" t="s">
        <v>30</v>
      </c>
      <c r="B44" t="s">
        <v>31</v>
      </c>
      <c r="C44">
        <v>60</v>
      </c>
      <c r="D44">
        <v>3</v>
      </c>
      <c r="E44" t="s">
        <v>4895</v>
      </c>
      <c r="F44">
        <v>205</v>
      </c>
      <c r="G44">
        <v>0</v>
      </c>
      <c r="H44" t="s">
        <v>631</v>
      </c>
      <c r="I44" t="s">
        <v>4896</v>
      </c>
      <c r="J44" t="s">
        <v>1265</v>
      </c>
      <c r="K44" t="s">
        <v>23</v>
      </c>
      <c r="L44" t="s">
        <v>24</v>
      </c>
      <c r="M44" t="s">
        <v>4897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4897</v>
      </c>
      <c r="U44" s="55" t="s">
        <v>51</v>
      </c>
      <c r="V44">
        <v>50</v>
      </c>
    </row>
    <row r="45" spans="1:22" x14ac:dyDescent="0.25">
      <c r="A45" t="s">
        <v>139</v>
      </c>
      <c r="B45" t="s">
        <v>715</v>
      </c>
      <c r="C45">
        <v>120</v>
      </c>
      <c r="D45">
        <v>1</v>
      </c>
      <c r="E45" t="s">
        <v>4895</v>
      </c>
      <c r="F45">
        <v>205</v>
      </c>
      <c r="G45">
        <v>0</v>
      </c>
      <c r="H45" t="s">
        <v>631</v>
      </c>
      <c r="I45" t="s">
        <v>4896</v>
      </c>
      <c r="J45" t="s">
        <v>1265</v>
      </c>
      <c r="K45" t="s">
        <v>23</v>
      </c>
      <c r="L45" t="s">
        <v>24</v>
      </c>
      <c r="M45" t="s">
        <v>4897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4897</v>
      </c>
      <c r="U45" s="56" t="s">
        <v>52</v>
      </c>
      <c r="V45">
        <v>50</v>
      </c>
    </row>
    <row r="46" spans="1:22" x14ac:dyDescent="0.25">
      <c r="A46" t="s">
        <v>30</v>
      </c>
      <c r="B46" t="s">
        <v>31</v>
      </c>
      <c r="C46">
        <v>43</v>
      </c>
      <c r="D46">
        <v>1</v>
      </c>
      <c r="E46" t="s">
        <v>4898</v>
      </c>
      <c r="F46">
        <v>43</v>
      </c>
      <c r="G46">
        <v>0</v>
      </c>
      <c r="H46" t="s">
        <v>47</v>
      </c>
      <c r="I46" t="s">
        <v>4899</v>
      </c>
      <c r="J46" t="s">
        <v>4900</v>
      </c>
      <c r="K46" t="s">
        <v>4901</v>
      </c>
      <c r="L46" t="s">
        <v>990</v>
      </c>
      <c r="M46" t="s">
        <v>4902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4903</v>
      </c>
      <c r="U46" s="55" t="s">
        <v>436</v>
      </c>
      <c r="V46">
        <v>1</v>
      </c>
    </row>
    <row r="47" spans="1:22" x14ac:dyDescent="0.25">
      <c r="A47" t="s">
        <v>139</v>
      </c>
      <c r="B47" t="s">
        <v>715</v>
      </c>
      <c r="C47">
        <v>80</v>
      </c>
      <c r="D47">
        <v>1</v>
      </c>
      <c r="E47" t="s">
        <v>4904</v>
      </c>
      <c r="F47">
        <v>87</v>
      </c>
      <c r="G47">
        <v>7</v>
      </c>
      <c r="H47" t="s">
        <v>47</v>
      </c>
      <c r="I47" t="s">
        <v>4905</v>
      </c>
      <c r="J47" t="s">
        <v>4906</v>
      </c>
      <c r="K47" t="s">
        <v>4727</v>
      </c>
      <c r="L47" t="s">
        <v>4141</v>
      </c>
      <c r="M47" t="s">
        <v>4907</v>
      </c>
      <c r="N47" t="s">
        <v>23</v>
      </c>
      <c r="O47" t="s">
        <v>63</v>
      </c>
      <c r="P47" t="s">
        <v>54</v>
      </c>
      <c r="Q47" t="s">
        <v>55</v>
      </c>
      <c r="R47" t="s">
        <v>24</v>
      </c>
      <c r="S47" t="s">
        <v>23</v>
      </c>
      <c r="T47" t="s">
        <v>4908</v>
      </c>
      <c r="U47" s="56" t="s">
        <v>437</v>
      </c>
      <c r="V47">
        <v>1</v>
      </c>
    </row>
    <row r="48" spans="1:22" x14ac:dyDescent="0.25">
      <c r="A48" t="s">
        <v>139</v>
      </c>
      <c r="B48" t="s">
        <v>112</v>
      </c>
      <c r="C48">
        <v>100</v>
      </c>
      <c r="D48">
        <v>5</v>
      </c>
      <c r="E48" t="s">
        <v>4909</v>
      </c>
      <c r="F48">
        <v>500</v>
      </c>
      <c r="G48">
        <v>0</v>
      </c>
      <c r="H48" t="s">
        <v>47</v>
      </c>
      <c r="I48" t="s">
        <v>4910</v>
      </c>
      <c r="J48" t="s">
        <v>4911</v>
      </c>
      <c r="K48" t="s">
        <v>707</v>
      </c>
      <c r="L48" t="s">
        <v>4912</v>
      </c>
      <c r="M48" t="s">
        <v>4913</v>
      </c>
      <c r="N48" t="s">
        <v>711</v>
      </c>
      <c r="O48" t="s">
        <v>1298</v>
      </c>
      <c r="P48" t="s">
        <v>1763</v>
      </c>
      <c r="Q48" t="s">
        <v>636</v>
      </c>
      <c r="R48" t="s">
        <v>24</v>
      </c>
      <c r="S48" t="s">
        <v>23</v>
      </c>
      <c r="T48" t="s">
        <v>4914</v>
      </c>
      <c r="U48" s="55" t="s">
        <v>709</v>
      </c>
      <c r="V48">
        <v>1</v>
      </c>
    </row>
    <row r="49" spans="1:22" x14ac:dyDescent="0.25">
      <c r="A49" t="s">
        <v>30</v>
      </c>
      <c r="B49" t="s">
        <v>31</v>
      </c>
      <c r="C49">
        <v>42</v>
      </c>
      <c r="D49">
        <v>1</v>
      </c>
      <c r="E49" t="s">
        <v>4915</v>
      </c>
      <c r="F49">
        <v>97</v>
      </c>
      <c r="G49">
        <v>7</v>
      </c>
      <c r="H49" t="s">
        <v>47</v>
      </c>
      <c r="I49" t="s">
        <v>4916</v>
      </c>
      <c r="J49" t="s">
        <v>4917</v>
      </c>
      <c r="K49" t="s">
        <v>1691</v>
      </c>
      <c r="L49" t="s">
        <v>748</v>
      </c>
      <c r="M49" t="s">
        <v>4918</v>
      </c>
      <c r="N49" t="s">
        <v>23</v>
      </c>
      <c r="O49" t="s">
        <v>63</v>
      </c>
      <c r="P49" t="s">
        <v>54</v>
      </c>
      <c r="Q49" t="s">
        <v>55</v>
      </c>
      <c r="R49" t="s">
        <v>24</v>
      </c>
      <c r="S49" t="s">
        <v>23</v>
      </c>
      <c r="T49" t="s">
        <v>4918</v>
      </c>
      <c r="U49" s="56" t="s">
        <v>710</v>
      </c>
      <c r="V49">
        <v>1</v>
      </c>
    </row>
    <row r="50" spans="1:22" x14ac:dyDescent="0.25">
      <c r="A50" t="s">
        <v>186</v>
      </c>
      <c r="B50" t="s">
        <v>187</v>
      </c>
      <c r="C50">
        <v>48</v>
      </c>
      <c r="D50">
        <v>1</v>
      </c>
      <c r="E50" t="s">
        <v>4915</v>
      </c>
      <c r="F50">
        <v>97</v>
      </c>
      <c r="G50">
        <v>7</v>
      </c>
      <c r="H50" t="s">
        <v>47</v>
      </c>
      <c r="I50" t="s">
        <v>4916</v>
      </c>
      <c r="J50" t="s">
        <v>4917</v>
      </c>
      <c r="K50" t="s">
        <v>1691</v>
      </c>
      <c r="L50" t="s">
        <v>748</v>
      </c>
      <c r="M50" t="s">
        <v>4918</v>
      </c>
      <c r="N50" t="s">
        <v>23</v>
      </c>
      <c r="O50" t="s">
        <v>63</v>
      </c>
      <c r="P50" t="s">
        <v>54</v>
      </c>
      <c r="Q50" t="s">
        <v>55</v>
      </c>
      <c r="R50" t="s">
        <v>24</v>
      </c>
      <c r="S50" t="s">
        <v>23</v>
      </c>
      <c r="T50" t="s">
        <v>4918</v>
      </c>
      <c r="U50" s="55" t="s">
        <v>658</v>
      </c>
      <c r="V50">
        <v>512</v>
      </c>
    </row>
    <row r="51" spans="1:22" x14ac:dyDescent="0.25">
      <c r="A51" t="s">
        <v>148</v>
      </c>
      <c r="B51" t="s">
        <v>149</v>
      </c>
      <c r="C51">
        <v>65</v>
      </c>
      <c r="D51">
        <v>1</v>
      </c>
      <c r="E51" t="s">
        <v>4919</v>
      </c>
      <c r="F51">
        <v>250</v>
      </c>
      <c r="G51">
        <v>0</v>
      </c>
      <c r="H51" t="s">
        <v>47</v>
      </c>
      <c r="I51" t="s">
        <v>4920</v>
      </c>
      <c r="J51" t="s">
        <v>4921</v>
      </c>
      <c r="K51" t="s">
        <v>2467</v>
      </c>
      <c r="L51" t="s">
        <v>4922</v>
      </c>
      <c r="M51" t="s">
        <v>4923</v>
      </c>
      <c r="N51" t="s">
        <v>711</v>
      </c>
      <c r="O51" t="s">
        <v>634</v>
      </c>
      <c r="P51" t="s">
        <v>635</v>
      </c>
      <c r="Q51" t="s">
        <v>636</v>
      </c>
      <c r="R51" t="s">
        <v>24</v>
      </c>
      <c r="S51" t="s">
        <v>23</v>
      </c>
      <c r="T51" t="s">
        <v>4924</v>
      </c>
    </row>
    <row r="52" spans="1:22" x14ac:dyDescent="0.25">
      <c r="A52" t="s">
        <v>152</v>
      </c>
      <c r="B52" t="s">
        <v>153</v>
      </c>
      <c r="C52">
        <v>65</v>
      </c>
      <c r="D52">
        <v>1</v>
      </c>
      <c r="E52" t="s">
        <v>4919</v>
      </c>
      <c r="F52">
        <v>250</v>
      </c>
      <c r="G52">
        <v>0</v>
      </c>
      <c r="H52" t="s">
        <v>47</v>
      </c>
      <c r="I52" t="s">
        <v>4920</v>
      </c>
      <c r="J52" t="s">
        <v>4921</v>
      </c>
      <c r="K52" t="s">
        <v>2467</v>
      </c>
      <c r="L52" t="s">
        <v>4922</v>
      </c>
      <c r="M52" t="s">
        <v>4923</v>
      </c>
      <c r="N52" t="s">
        <v>711</v>
      </c>
      <c r="O52" t="s">
        <v>634</v>
      </c>
      <c r="P52" t="s">
        <v>635</v>
      </c>
      <c r="Q52" t="s">
        <v>636</v>
      </c>
      <c r="R52" t="s">
        <v>24</v>
      </c>
      <c r="S52" t="s">
        <v>23</v>
      </c>
      <c r="T52" t="s">
        <v>4925</v>
      </c>
    </row>
    <row r="53" spans="1:22" x14ac:dyDescent="0.25">
      <c r="A53" t="s">
        <v>150</v>
      </c>
      <c r="B53" t="s">
        <v>151</v>
      </c>
      <c r="C53">
        <v>65</v>
      </c>
      <c r="D53">
        <v>1</v>
      </c>
      <c r="E53" t="s">
        <v>4919</v>
      </c>
      <c r="F53">
        <v>250</v>
      </c>
      <c r="G53">
        <v>0</v>
      </c>
      <c r="H53" t="s">
        <v>47</v>
      </c>
      <c r="I53" t="s">
        <v>4920</v>
      </c>
      <c r="J53" t="s">
        <v>4921</v>
      </c>
      <c r="K53" t="s">
        <v>2467</v>
      </c>
      <c r="L53" t="s">
        <v>4922</v>
      </c>
      <c r="M53" t="s">
        <v>4923</v>
      </c>
      <c r="N53" t="s">
        <v>711</v>
      </c>
      <c r="O53" t="s">
        <v>634</v>
      </c>
      <c r="P53" t="s">
        <v>635</v>
      </c>
      <c r="Q53" t="s">
        <v>636</v>
      </c>
      <c r="R53" t="s">
        <v>24</v>
      </c>
      <c r="S53" t="s">
        <v>23</v>
      </c>
      <c r="T53" t="s">
        <v>4925</v>
      </c>
    </row>
    <row r="54" spans="1:22" x14ac:dyDescent="0.25">
      <c r="A54" t="s">
        <v>36</v>
      </c>
      <c r="B54" t="s">
        <v>37</v>
      </c>
      <c r="C54">
        <v>65</v>
      </c>
      <c r="D54">
        <v>1</v>
      </c>
      <c r="E54" t="s">
        <v>4919</v>
      </c>
      <c r="F54">
        <v>250</v>
      </c>
      <c r="G54">
        <v>0</v>
      </c>
      <c r="H54" t="s">
        <v>47</v>
      </c>
      <c r="I54" t="s">
        <v>4920</v>
      </c>
      <c r="J54" t="s">
        <v>4921</v>
      </c>
      <c r="K54" t="s">
        <v>2467</v>
      </c>
      <c r="L54" t="s">
        <v>4922</v>
      </c>
      <c r="M54" t="s">
        <v>4923</v>
      </c>
      <c r="N54" t="s">
        <v>711</v>
      </c>
      <c r="O54" t="s">
        <v>634</v>
      </c>
      <c r="P54" t="s">
        <v>635</v>
      </c>
      <c r="Q54" t="s">
        <v>636</v>
      </c>
      <c r="R54" t="s">
        <v>24</v>
      </c>
      <c r="S54" t="s">
        <v>23</v>
      </c>
      <c r="T54" t="s">
        <v>4925</v>
      </c>
    </row>
    <row r="55" spans="1:22" x14ac:dyDescent="0.25">
      <c r="A55" t="s">
        <v>38</v>
      </c>
      <c r="B55" t="s">
        <v>39</v>
      </c>
      <c r="C55">
        <v>65</v>
      </c>
      <c r="D55">
        <v>1</v>
      </c>
      <c r="E55" t="s">
        <v>4919</v>
      </c>
      <c r="F55">
        <v>250</v>
      </c>
      <c r="G55">
        <v>0</v>
      </c>
      <c r="H55" t="s">
        <v>47</v>
      </c>
      <c r="I55" t="s">
        <v>4920</v>
      </c>
      <c r="J55" t="s">
        <v>4921</v>
      </c>
      <c r="K55" t="s">
        <v>2467</v>
      </c>
      <c r="L55" t="s">
        <v>4922</v>
      </c>
      <c r="M55" t="s">
        <v>4923</v>
      </c>
      <c r="N55" t="s">
        <v>711</v>
      </c>
      <c r="O55" t="s">
        <v>634</v>
      </c>
      <c r="P55" t="s">
        <v>635</v>
      </c>
      <c r="Q55" t="s">
        <v>636</v>
      </c>
      <c r="R55" t="s">
        <v>24</v>
      </c>
      <c r="S55" t="s">
        <v>23</v>
      </c>
      <c r="T55" t="s">
        <v>4926</v>
      </c>
    </row>
    <row r="56" spans="1:22" x14ac:dyDescent="0.25">
      <c r="A56" t="s">
        <v>115</v>
      </c>
      <c r="B56" t="s">
        <v>116</v>
      </c>
      <c r="C56">
        <v>45</v>
      </c>
      <c r="D56">
        <v>2</v>
      </c>
      <c r="E56" t="s">
        <v>4927</v>
      </c>
      <c r="F56">
        <v>127</v>
      </c>
      <c r="G56">
        <v>45</v>
      </c>
      <c r="H56" t="s">
        <v>631</v>
      </c>
      <c r="I56" t="s">
        <v>4928</v>
      </c>
      <c r="J56" t="s">
        <v>325</v>
      </c>
      <c r="K56" t="s">
        <v>23</v>
      </c>
      <c r="L56" t="s">
        <v>24</v>
      </c>
      <c r="M56" t="s">
        <v>4929</v>
      </c>
      <c r="N56" t="s">
        <v>23</v>
      </c>
      <c r="O56" t="s">
        <v>32</v>
      </c>
      <c r="P56" t="s">
        <v>26</v>
      </c>
      <c r="Q56" t="s">
        <v>33</v>
      </c>
      <c r="R56" t="s">
        <v>24</v>
      </c>
      <c r="S56" t="s">
        <v>23</v>
      </c>
      <c r="T56" t="s">
        <v>4929</v>
      </c>
    </row>
    <row r="57" spans="1:22" x14ac:dyDescent="0.25">
      <c r="A57" t="s">
        <v>42</v>
      </c>
      <c r="B57" t="s">
        <v>43</v>
      </c>
      <c r="C57">
        <v>66.666666666666671</v>
      </c>
      <c r="D57">
        <v>3</v>
      </c>
      <c r="E57" t="s">
        <v>4930</v>
      </c>
      <c r="F57">
        <v>150</v>
      </c>
      <c r="G57">
        <v>0</v>
      </c>
      <c r="H57" t="s">
        <v>631</v>
      </c>
      <c r="I57" t="s">
        <v>4931</v>
      </c>
      <c r="J57" t="s">
        <v>334</v>
      </c>
      <c r="K57" t="s">
        <v>23</v>
      </c>
      <c r="L57" t="s">
        <v>24</v>
      </c>
      <c r="M57" t="s">
        <v>4932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23</v>
      </c>
      <c r="T57" t="s">
        <v>4933</v>
      </c>
    </row>
    <row r="58" spans="1:22" x14ac:dyDescent="0.25">
      <c r="A58" t="s">
        <v>4860</v>
      </c>
      <c r="B58" t="s">
        <v>4861</v>
      </c>
      <c r="C58">
        <v>12</v>
      </c>
      <c r="D58">
        <v>20</v>
      </c>
      <c r="E58" t="s">
        <v>4934</v>
      </c>
      <c r="F58">
        <v>240</v>
      </c>
      <c r="G58">
        <v>0</v>
      </c>
      <c r="H58" t="s">
        <v>47</v>
      </c>
      <c r="I58" t="s">
        <v>4935</v>
      </c>
      <c r="J58" t="s">
        <v>4936</v>
      </c>
      <c r="K58" t="s">
        <v>662</v>
      </c>
      <c r="L58" t="s">
        <v>4937</v>
      </c>
      <c r="M58" t="s">
        <v>4938</v>
      </c>
      <c r="N58" t="s">
        <v>711</v>
      </c>
      <c r="O58" t="s">
        <v>634</v>
      </c>
      <c r="P58" t="s">
        <v>635</v>
      </c>
      <c r="Q58" t="s">
        <v>636</v>
      </c>
      <c r="R58" t="s">
        <v>24</v>
      </c>
      <c r="S58" t="s">
        <v>23</v>
      </c>
      <c r="T58" t="s">
        <v>4939</v>
      </c>
    </row>
    <row r="59" spans="1:22" x14ac:dyDescent="0.25">
      <c r="A59" t="s">
        <v>186</v>
      </c>
      <c r="B59" t="s">
        <v>187</v>
      </c>
      <c r="C59">
        <v>48</v>
      </c>
      <c r="D59">
        <v>1</v>
      </c>
      <c r="E59" t="s">
        <v>4940</v>
      </c>
      <c r="F59">
        <v>104</v>
      </c>
      <c r="G59">
        <v>7</v>
      </c>
      <c r="H59" t="s">
        <v>47</v>
      </c>
      <c r="I59" t="s">
        <v>4941</v>
      </c>
      <c r="J59" t="s">
        <v>4942</v>
      </c>
      <c r="K59" t="s">
        <v>382</v>
      </c>
      <c r="L59" t="s">
        <v>1650</v>
      </c>
      <c r="M59" t="s">
        <v>4932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23</v>
      </c>
      <c r="T59" t="s">
        <v>4943</v>
      </c>
    </row>
    <row r="60" spans="1:22" x14ac:dyDescent="0.25">
      <c r="A60" t="s">
        <v>186</v>
      </c>
      <c r="B60" t="s">
        <v>187</v>
      </c>
      <c r="C60">
        <v>49</v>
      </c>
      <c r="D60">
        <v>1</v>
      </c>
      <c r="E60" t="s">
        <v>4940</v>
      </c>
      <c r="F60">
        <v>104</v>
      </c>
      <c r="G60">
        <v>7</v>
      </c>
      <c r="H60" t="s">
        <v>47</v>
      </c>
      <c r="I60" t="s">
        <v>4941</v>
      </c>
      <c r="J60" t="s">
        <v>4942</v>
      </c>
      <c r="K60" t="s">
        <v>382</v>
      </c>
      <c r="L60" t="s">
        <v>1650</v>
      </c>
      <c r="M60" t="s">
        <v>4932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4943</v>
      </c>
    </row>
    <row r="61" spans="1:22" x14ac:dyDescent="0.25">
      <c r="A61" t="s">
        <v>280</v>
      </c>
      <c r="B61" t="s">
        <v>286</v>
      </c>
      <c r="C61">
        <v>139</v>
      </c>
      <c r="D61">
        <v>2</v>
      </c>
      <c r="E61" t="s">
        <v>4944</v>
      </c>
      <c r="F61">
        <v>418</v>
      </c>
      <c r="G61">
        <v>20</v>
      </c>
      <c r="H61" t="s">
        <v>47</v>
      </c>
      <c r="I61" t="s">
        <v>4945</v>
      </c>
      <c r="J61" t="s">
        <v>4946</v>
      </c>
      <c r="K61" t="s">
        <v>4947</v>
      </c>
      <c r="L61" t="s">
        <v>4948</v>
      </c>
      <c r="M61" t="s">
        <v>4949</v>
      </c>
      <c r="N61" t="s">
        <v>711</v>
      </c>
      <c r="O61" t="s">
        <v>1298</v>
      </c>
      <c r="P61" t="s">
        <v>635</v>
      </c>
      <c r="Q61" t="s">
        <v>636</v>
      </c>
      <c r="R61" t="s">
        <v>24</v>
      </c>
      <c r="S61" t="s">
        <v>23</v>
      </c>
      <c r="T61" t="s">
        <v>4950</v>
      </c>
    </row>
    <row r="62" spans="1:22" x14ac:dyDescent="0.25">
      <c r="A62" t="s">
        <v>279</v>
      </c>
      <c r="B62" t="s">
        <v>285</v>
      </c>
      <c r="C62">
        <v>139</v>
      </c>
      <c r="D62">
        <v>2</v>
      </c>
      <c r="E62" t="s">
        <v>4944</v>
      </c>
      <c r="F62">
        <v>418</v>
      </c>
      <c r="G62">
        <v>20</v>
      </c>
      <c r="H62" t="s">
        <v>47</v>
      </c>
      <c r="I62" t="s">
        <v>4945</v>
      </c>
      <c r="J62" t="s">
        <v>4946</v>
      </c>
      <c r="K62" t="s">
        <v>4947</v>
      </c>
      <c r="L62" t="s">
        <v>4948</v>
      </c>
      <c r="M62" t="s">
        <v>4949</v>
      </c>
      <c r="N62" t="s">
        <v>711</v>
      </c>
      <c r="O62" t="s">
        <v>1298</v>
      </c>
      <c r="P62" t="s">
        <v>635</v>
      </c>
      <c r="Q62" t="s">
        <v>636</v>
      </c>
      <c r="R62" t="s">
        <v>24</v>
      </c>
      <c r="S62" t="s">
        <v>23</v>
      </c>
      <c r="T62" t="s">
        <v>4950</v>
      </c>
    </row>
    <row r="63" spans="1:22" x14ac:dyDescent="0.25">
      <c r="A63" t="s">
        <v>139</v>
      </c>
      <c r="B63" t="s">
        <v>112</v>
      </c>
      <c r="C63">
        <v>66</v>
      </c>
      <c r="D63">
        <v>1</v>
      </c>
      <c r="E63" t="s">
        <v>4951</v>
      </c>
      <c r="F63">
        <v>173.75</v>
      </c>
      <c r="G63">
        <v>7</v>
      </c>
      <c r="H63" t="s">
        <v>384</v>
      </c>
      <c r="I63" t="s">
        <v>4952</v>
      </c>
      <c r="J63" t="s">
        <v>4953</v>
      </c>
      <c r="K63" t="s">
        <v>2334</v>
      </c>
      <c r="L63" t="s">
        <v>4954</v>
      </c>
      <c r="M63" t="s">
        <v>4955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4956</v>
      </c>
    </row>
    <row r="64" spans="1:22" x14ac:dyDescent="0.25">
      <c r="A64" t="s">
        <v>110</v>
      </c>
      <c r="B64" t="s">
        <v>640</v>
      </c>
      <c r="C64">
        <v>66</v>
      </c>
      <c r="D64">
        <v>1</v>
      </c>
      <c r="E64" t="s">
        <v>4951</v>
      </c>
      <c r="F64">
        <v>173.75</v>
      </c>
      <c r="G64">
        <v>7</v>
      </c>
      <c r="H64" t="s">
        <v>384</v>
      </c>
      <c r="I64" t="s">
        <v>4952</v>
      </c>
      <c r="J64" t="s">
        <v>4953</v>
      </c>
      <c r="K64" t="s">
        <v>2334</v>
      </c>
      <c r="L64" t="s">
        <v>4954</v>
      </c>
      <c r="M64" t="s">
        <v>4955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4956</v>
      </c>
    </row>
    <row r="65" spans="1:20" x14ac:dyDescent="0.25">
      <c r="A65" t="s">
        <v>46</v>
      </c>
      <c r="B65" t="s">
        <v>56</v>
      </c>
      <c r="C65">
        <v>67</v>
      </c>
      <c r="D65">
        <v>1</v>
      </c>
      <c r="E65" t="s">
        <v>4951</v>
      </c>
      <c r="F65">
        <v>173.75</v>
      </c>
      <c r="G65">
        <v>7</v>
      </c>
      <c r="H65" t="s">
        <v>384</v>
      </c>
      <c r="I65" t="s">
        <v>4952</v>
      </c>
      <c r="J65" t="s">
        <v>4953</v>
      </c>
      <c r="K65" t="s">
        <v>2334</v>
      </c>
      <c r="L65" t="s">
        <v>4954</v>
      </c>
      <c r="M65" t="s">
        <v>4955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4956</v>
      </c>
    </row>
    <row r="66" spans="1:20" x14ac:dyDescent="0.25">
      <c r="A66" t="s">
        <v>110</v>
      </c>
      <c r="B66" t="s">
        <v>640</v>
      </c>
      <c r="C66">
        <v>66.333333333333329</v>
      </c>
      <c r="D66">
        <v>3</v>
      </c>
      <c r="E66" t="s">
        <v>4957</v>
      </c>
      <c r="F66">
        <v>236</v>
      </c>
      <c r="G66">
        <v>35</v>
      </c>
      <c r="H66" t="s">
        <v>47</v>
      </c>
      <c r="I66" t="s">
        <v>3205</v>
      </c>
      <c r="J66" t="s">
        <v>4958</v>
      </c>
      <c r="K66" t="s">
        <v>4959</v>
      </c>
      <c r="L66" t="s">
        <v>2880</v>
      </c>
      <c r="M66" t="s">
        <v>4960</v>
      </c>
      <c r="N66" t="s">
        <v>23</v>
      </c>
      <c r="O66" t="s">
        <v>53</v>
      </c>
      <c r="P66" t="s">
        <v>54</v>
      </c>
      <c r="Q66" t="s">
        <v>55</v>
      </c>
      <c r="R66" t="s">
        <v>24</v>
      </c>
      <c r="S66" t="s">
        <v>23</v>
      </c>
      <c r="T66" t="s">
        <v>4960</v>
      </c>
    </row>
    <row r="67" spans="1:20" x14ac:dyDescent="0.25">
      <c r="A67" t="s">
        <v>186</v>
      </c>
      <c r="B67" t="s">
        <v>187</v>
      </c>
      <c r="C67">
        <v>37.5</v>
      </c>
      <c r="D67">
        <v>8</v>
      </c>
      <c r="E67" t="s">
        <v>4961</v>
      </c>
      <c r="F67">
        <v>318</v>
      </c>
      <c r="G67">
        <v>0</v>
      </c>
      <c r="H67" t="s">
        <v>631</v>
      </c>
      <c r="I67" t="s">
        <v>3586</v>
      </c>
      <c r="J67" t="s">
        <v>357</v>
      </c>
      <c r="K67" t="s">
        <v>23</v>
      </c>
      <c r="L67" t="s">
        <v>24</v>
      </c>
      <c r="M67" t="s">
        <v>4962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4962</v>
      </c>
    </row>
    <row r="68" spans="1:20" x14ac:dyDescent="0.25">
      <c r="A68" t="s">
        <v>46</v>
      </c>
      <c r="B68" t="s">
        <v>56</v>
      </c>
      <c r="C68">
        <v>69.900000000000006</v>
      </c>
      <c r="D68">
        <v>10</v>
      </c>
      <c r="E68" t="s">
        <v>4963</v>
      </c>
      <c r="F68">
        <v>894</v>
      </c>
      <c r="G68">
        <v>104</v>
      </c>
      <c r="H68" t="s">
        <v>47</v>
      </c>
      <c r="I68" t="s">
        <v>4964</v>
      </c>
      <c r="J68" t="s">
        <v>4965</v>
      </c>
      <c r="K68" t="s">
        <v>4966</v>
      </c>
      <c r="L68" t="s">
        <v>1006</v>
      </c>
      <c r="M68" t="s">
        <v>4967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23</v>
      </c>
      <c r="T68" t="s">
        <v>4968</v>
      </c>
    </row>
    <row r="69" spans="1:20" x14ac:dyDescent="0.25">
      <c r="A69" t="s">
        <v>46</v>
      </c>
      <c r="B69" t="s">
        <v>56</v>
      </c>
      <c r="C69">
        <v>66.333333333333329</v>
      </c>
      <c r="D69">
        <v>6</v>
      </c>
      <c r="E69" t="s">
        <v>4969</v>
      </c>
      <c r="F69">
        <v>440</v>
      </c>
      <c r="G69">
        <v>0</v>
      </c>
      <c r="H69" t="s">
        <v>631</v>
      </c>
      <c r="I69" t="s">
        <v>714</v>
      </c>
      <c r="J69" t="s">
        <v>316</v>
      </c>
      <c r="K69" t="s">
        <v>23</v>
      </c>
      <c r="L69" t="s">
        <v>24</v>
      </c>
      <c r="M69" t="s">
        <v>4970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23</v>
      </c>
      <c r="T69" t="s">
        <v>4968</v>
      </c>
    </row>
    <row r="70" spans="1:20" x14ac:dyDescent="0.25">
      <c r="A70" t="s">
        <v>44</v>
      </c>
      <c r="B70" t="s">
        <v>45</v>
      </c>
      <c r="C70">
        <v>46</v>
      </c>
      <c r="D70">
        <v>1</v>
      </c>
      <c r="E70" t="s">
        <v>4971</v>
      </c>
      <c r="F70">
        <v>200</v>
      </c>
      <c r="G70">
        <v>0</v>
      </c>
      <c r="H70" t="s">
        <v>631</v>
      </c>
      <c r="I70" t="s">
        <v>4972</v>
      </c>
      <c r="J70" t="s">
        <v>314</v>
      </c>
      <c r="K70" t="s">
        <v>23</v>
      </c>
      <c r="L70" t="s">
        <v>24</v>
      </c>
      <c r="M70" t="s">
        <v>4973</v>
      </c>
      <c r="N70" t="s">
        <v>23</v>
      </c>
      <c r="O70" t="s">
        <v>32</v>
      </c>
      <c r="P70" t="s">
        <v>26</v>
      </c>
      <c r="Q70" t="s">
        <v>33</v>
      </c>
      <c r="R70" t="s">
        <v>24</v>
      </c>
      <c r="S70" t="s">
        <v>23</v>
      </c>
      <c r="T70" t="s">
        <v>4974</v>
      </c>
    </row>
    <row r="71" spans="1:20" x14ac:dyDescent="0.25">
      <c r="A71" t="s">
        <v>46</v>
      </c>
      <c r="B71" t="s">
        <v>56</v>
      </c>
      <c r="C71">
        <v>76</v>
      </c>
      <c r="D71">
        <v>1</v>
      </c>
      <c r="E71" t="s">
        <v>4971</v>
      </c>
      <c r="F71">
        <v>200</v>
      </c>
      <c r="G71">
        <v>0</v>
      </c>
      <c r="H71" t="s">
        <v>631</v>
      </c>
      <c r="I71" t="s">
        <v>4972</v>
      </c>
      <c r="J71" t="s">
        <v>314</v>
      </c>
      <c r="K71" t="s">
        <v>23</v>
      </c>
      <c r="L71" t="s">
        <v>24</v>
      </c>
      <c r="M71" t="s">
        <v>4973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4974</v>
      </c>
    </row>
    <row r="72" spans="1:20" x14ac:dyDescent="0.25">
      <c r="A72" t="s">
        <v>139</v>
      </c>
      <c r="B72" t="s">
        <v>112</v>
      </c>
      <c r="C72">
        <v>78</v>
      </c>
      <c r="D72">
        <v>1</v>
      </c>
      <c r="E72" t="s">
        <v>4971</v>
      </c>
      <c r="F72">
        <v>200</v>
      </c>
      <c r="G72">
        <v>0</v>
      </c>
      <c r="H72" t="s">
        <v>631</v>
      </c>
      <c r="I72" t="s">
        <v>4972</v>
      </c>
      <c r="J72" t="s">
        <v>314</v>
      </c>
      <c r="K72" t="s">
        <v>23</v>
      </c>
      <c r="L72" t="s">
        <v>24</v>
      </c>
      <c r="M72" t="s">
        <v>4973</v>
      </c>
      <c r="N72" t="s">
        <v>23</v>
      </c>
      <c r="O72" t="s">
        <v>32</v>
      </c>
      <c r="P72" t="s">
        <v>26</v>
      </c>
      <c r="Q72" t="s">
        <v>33</v>
      </c>
      <c r="R72" t="s">
        <v>24</v>
      </c>
      <c r="S72" t="s">
        <v>23</v>
      </c>
      <c r="T72" t="s">
        <v>4974</v>
      </c>
    </row>
    <row r="73" spans="1:20" x14ac:dyDescent="0.25">
      <c r="A73" t="s">
        <v>4860</v>
      </c>
      <c r="B73" t="s">
        <v>4861</v>
      </c>
      <c r="C73">
        <v>12</v>
      </c>
      <c r="D73">
        <v>20</v>
      </c>
      <c r="E73" t="s">
        <v>4975</v>
      </c>
      <c r="F73">
        <v>240</v>
      </c>
      <c r="G73">
        <v>0</v>
      </c>
      <c r="H73" t="s">
        <v>47</v>
      </c>
      <c r="I73" t="s">
        <v>4976</v>
      </c>
      <c r="J73" t="s">
        <v>4977</v>
      </c>
      <c r="K73" t="s">
        <v>4978</v>
      </c>
      <c r="L73" t="s">
        <v>4979</v>
      </c>
      <c r="M73" t="s">
        <v>4980</v>
      </c>
      <c r="N73" t="s">
        <v>711</v>
      </c>
      <c r="O73" t="s">
        <v>634</v>
      </c>
      <c r="P73" t="s">
        <v>635</v>
      </c>
      <c r="Q73" t="s">
        <v>636</v>
      </c>
      <c r="R73" t="s">
        <v>24</v>
      </c>
      <c r="S73" t="s">
        <v>23</v>
      </c>
      <c r="T73" t="s">
        <v>4980</v>
      </c>
    </row>
    <row r="74" spans="1:20" x14ac:dyDescent="0.25">
      <c r="A74" t="s">
        <v>30</v>
      </c>
      <c r="B74" t="s">
        <v>31</v>
      </c>
      <c r="C74">
        <v>60</v>
      </c>
      <c r="D74">
        <v>3</v>
      </c>
      <c r="E74" t="s">
        <v>4981</v>
      </c>
      <c r="F74">
        <v>111</v>
      </c>
      <c r="G74">
        <v>6</v>
      </c>
      <c r="H74" t="s">
        <v>631</v>
      </c>
      <c r="I74" t="s">
        <v>4982</v>
      </c>
      <c r="J74" t="s">
        <v>311</v>
      </c>
      <c r="K74" t="s">
        <v>23</v>
      </c>
      <c r="L74" t="s">
        <v>24</v>
      </c>
      <c r="M74" t="s">
        <v>4983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4984</v>
      </c>
    </row>
    <row r="75" spans="1:20" x14ac:dyDescent="0.25">
      <c r="A75" t="s">
        <v>46</v>
      </c>
      <c r="B75" t="s">
        <v>56</v>
      </c>
      <c r="C75">
        <v>69.900000000000006</v>
      </c>
      <c r="D75">
        <v>10</v>
      </c>
      <c r="E75" t="s">
        <v>4985</v>
      </c>
      <c r="F75">
        <v>623.20000000000005</v>
      </c>
      <c r="G75">
        <v>66</v>
      </c>
      <c r="H75" t="s">
        <v>47</v>
      </c>
      <c r="I75" t="s">
        <v>4986</v>
      </c>
      <c r="J75" t="s">
        <v>4987</v>
      </c>
      <c r="K75" t="s">
        <v>1778</v>
      </c>
      <c r="L75" t="s">
        <v>4988</v>
      </c>
      <c r="M75" t="s">
        <v>4989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4990</v>
      </c>
      <c r="T75" t="s">
        <v>4989</v>
      </c>
    </row>
    <row r="76" spans="1:20" x14ac:dyDescent="0.25">
      <c r="A76" t="s">
        <v>30</v>
      </c>
      <c r="B76" t="s">
        <v>31</v>
      </c>
      <c r="C76">
        <v>60</v>
      </c>
      <c r="D76">
        <v>6</v>
      </c>
      <c r="E76" t="s">
        <v>4991</v>
      </c>
      <c r="F76">
        <v>200</v>
      </c>
      <c r="G76">
        <v>0</v>
      </c>
      <c r="H76" t="s">
        <v>22</v>
      </c>
      <c r="I76" t="s">
        <v>877</v>
      </c>
      <c r="J76" t="s">
        <v>312</v>
      </c>
      <c r="K76" t="s">
        <v>23</v>
      </c>
      <c r="L76" t="s">
        <v>24</v>
      </c>
      <c r="M76" t="s">
        <v>4992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4993</v>
      </c>
      <c r="T76" t="s">
        <v>4992</v>
      </c>
    </row>
    <row r="77" spans="1:20" x14ac:dyDescent="0.25">
      <c r="A77" t="s">
        <v>36</v>
      </c>
      <c r="B77" t="s">
        <v>37</v>
      </c>
      <c r="C77">
        <v>65</v>
      </c>
      <c r="D77">
        <v>8</v>
      </c>
      <c r="E77" t="s">
        <v>4994</v>
      </c>
      <c r="F77">
        <v>398</v>
      </c>
      <c r="G77">
        <v>0</v>
      </c>
      <c r="H77" t="s">
        <v>47</v>
      </c>
      <c r="I77" t="s">
        <v>4995</v>
      </c>
      <c r="J77" t="s">
        <v>4996</v>
      </c>
      <c r="K77" t="s">
        <v>1569</v>
      </c>
      <c r="L77" t="s">
        <v>4997</v>
      </c>
      <c r="M77" t="s">
        <v>4998</v>
      </c>
      <c r="N77" t="s">
        <v>711</v>
      </c>
      <c r="O77" t="s">
        <v>1298</v>
      </c>
      <c r="P77" t="s">
        <v>1763</v>
      </c>
      <c r="Q77" t="s">
        <v>636</v>
      </c>
      <c r="R77" t="s">
        <v>24</v>
      </c>
      <c r="S77" t="s">
        <v>4999</v>
      </c>
      <c r="T77" t="s">
        <v>5000</v>
      </c>
    </row>
    <row r="78" spans="1:20" x14ac:dyDescent="0.25">
      <c r="A78" t="s">
        <v>139</v>
      </c>
      <c r="B78" t="s">
        <v>112</v>
      </c>
      <c r="C78">
        <v>66</v>
      </c>
      <c r="D78">
        <v>1</v>
      </c>
      <c r="E78" t="s">
        <v>5001</v>
      </c>
      <c r="F78">
        <v>220</v>
      </c>
      <c r="G78">
        <v>0</v>
      </c>
      <c r="H78" t="s">
        <v>631</v>
      </c>
      <c r="I78" t="s">
        <v>5002</v>
      </c>
      <c r="J78" t="s">
        <v>87</v>
      </c>
      <c r="K78" t="s">
        <v>23</v>
      </c>
      <c r="L78" t="s">
        <v>24</v>
      </c>
      <c r="M78" t="s">
        <v>5003</v>
      </c>
      <c r="N78" t="s">
        <v>23</v>
      </c>
      <c r="O78" t="s">
        <v>32</v>
      </c>
      <c r="P78" t="s">
        <v>26</v>
      </c>
      <c r="Q78" t="s">
        <v>33</v>
      </c>
      <c r="R78" t="s">
        <v>24</v>
      </c>
      <c r="S78" t="s">
        <v>5004</v>
      </c>
      <c r="T78" t="s">
        <v>5003</v>
      </c>
    </row>
    <row r="79" spans="1:20" x14ac:dyDescent="0.25">
      <c r="A79" t="s">
        <v>110</v>
      </c>
      <c r="B79" t="s">
        <v>640</v>
      </c>
      <c r="C79">
        <v>66</v>
      </c>
      <c r="D79">
        <v>1</v>
      </c>
      <c r="E79" t="s">
        <v>5001</v>
      </c>
      <c r="F79">
        <v>220</v>
      </c>
      <c r="G79">
        <v>0</v>
      </c>
      <c r="H79" t="s">
        <v>631</v>
      </c>
      <c r="I79" t="s">
        <v>5002</v>
      </c>
      <c r="J79" t="s">
        <v>87</v>
      </c>
      <c r="K79" t="s">
        <v>23</v>
      </c>
      <c r="L79" t="s">
        <v>24</v>
      </c>
      <c r="M79" t="s">
        <v>5003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5004</v>
      </c>
      <c r="T79" t="s">
        <v>5003</v>
      </c>
    </row>
    <row r="80" spans="1:20" x14ac:dyDescent="0.25">
      <c r="A80" t="s">
        <v>46</v>
      </c>
      <c r="B80" t="s">
        <v>56</v>
      </c>
      <c r="C80">
        <v>67</v>
      </c>
      <c r="D80">
        <v>1</v>
      </c>
      <c r="E80" t="s">
        <v>5001</v>
      </c>
      <c r="F80">
        <v>220</v>
      </c>
      <c r="G80">
        <v>0</v>
      </c>
      <c r="H80" t="s">
        <v>631</v>
      </c>
      <c r="I80" t="s">
        <v>5002</v>
      </c>
      <c r="J80" t="s">
        <v>87</v>
      </c>
      <c r="K80" t="s">
        <v>23</v>
      </c>
      <c r="L80" t="s">
        <v>24</v>
      </c>
      <c r="M80" t="s">
        <v>5003</v>
      </c>
      <c r="N80" t="s">
        <v>23</v>
      </c>
      <c r="O80" t="s">
        <v>32</v>
      </c>
      <c r="P80" t="s">
        <v>26</v>
      </c>
      <c r="Q80" t="s">
        <v>33</v>
      </c>
      <c r="R80" t="s">
        <v>24</v>
      </c>
      <c r="S80" t="s">
        <v>5004</v>
      </c>
      <c r="T80" t="s">
        <v>5005</v>
      </c>
    </row>
    <row r="81" spans="1:20" x14ac:dyDescent="0.25">
      <c r="A81" t="s">
        <v>150</v>
      </c>
      <c r="B81" t="s">
        <v>151</v>
      </c>
      <c r="C81">
        <v>65</v>
      </c>
      <c r="D81">
        <v>2</v>
      </c>
      <c r="E81" t="s">
        <v>5006</v>
      </c>
      <c r="F81">
        <v>430</v>
      </c>
      <c r="G81">
        <v>30</v>
      </c>
      <c r="H81" t="s">
        <v>47</v>
      </c>
      <c r="I81" t="s">
        <v>5007</v>
      </c>
      <c r="J81" t="s">
        <v>5008</v>
      </c>
      <c r="K81" t="s">
        <v>3535</v>
      </c>
      <c r="L81" t="s">
        <v>5009</v>
      </c>
      <c r="M81" t="s">
        <v>5010</v>
      </c>
      <c r="N81" t="s">
        <v>711</v>
      </c>
      <c r="O81" t="s">
        <v>634</v>
      </c>
      <c r="P81" t="s">
        <v>635</v>
      </c>
      <c r="Q81" t="s">
        <v>636</v>
      </c>
      <c r="R81" t="s">
        <v>24</v>
      </c>
      <c r="S81" t="s">
        <v>5011</v>
      </c>
      <c r="T81" t="s">
        <v>5012</v>
      </c>
    </row>
    <row r="82" spans="1:20" x14ac:dyDescent="0.25">
      <c r="A82" t="s">
        <v>152</v>
      </c>
      <c r="B82" t="s">
        <v>153</v>
      </c>
      <c r="C82">
        <v>65</v>
      </c>
      <c r="D82">
        <v>3</v>
      </c>
      <c r="E82" t="s">
        <v>5006</v>
      </c>
      <c r="F82">
        <v>430</v>
      </c>
      <c r="G82">
        <v>30</v>
      </c>
      <c r="H82" t="s">
        <v>47</v>
      </c>
      <c r="I82" t="s">
        <v>5007</v>
      </c>
      <c r="J82" t="s">
        <v>5008</v>
      </c>
      <c r="K82" t="s">
        <v>3535</v>
      </c>
      <c r="L82" t="s">
        <v>5009</v>
      </c>
      <c r="M82" t="s">
        <v>5010</v>
      </c>
      <c r="N82" t="s">
        <v>711</v>
      </c>
      <c r="O82" t="s">
        <v>634</v>
      </c>
      <c r="P82" t="s">
        <v>635</v>
      </c>
      <c r="Q82" t="s">
        <v>636</v>
      </c>
      <c r="R82" t="s">
        <v>24</v>
      </c>
      <c r="S82" t="s">
        <v>5011</v>
      </c>
      <c r="T82" t="s">
        <v>5012</v>
      </c>
    </row>
    <row r="83" spans="1:20" x14ac:dyDescent="0.25">
      <c r="A83" t="s">
        <v>186</v>
      </c>
      <c r="B83" t="s">
        <v>187</v>
      </c>
      <c r="C83">
        <v>65</v>
      </c>
      <c r="D83">
        <v>10</v>
      </c>
      <c r="E83" t="s">
        <v>5013</v>
      </c>
      <c r="F83">
        <v>400</v>
      </c>
      <c r="G83">
        <v>0</v>
      </c>
      <c r="H83" t="s">
        <v>631</v>
      </c>
      <c r="I83" t="s">
        <v>5014</v>
      </c>
      <c r="J83" t="s">
        <v>57</v>
      </c>
      <c r="K83" t="s">
        <v>23</v>
      </c>
      <c r="L83" t="s">
        <v>24</v>
      </c>
      <c r="M83" t="s">
        <v>5015</v>
      </c>
      <c r="N83" t="s">
        <v>23</v>
      </c>
      <c r="O83" t="s">
        <v>32</v>
      </c>
      <c r="P83" t="s">
        <v>26</v>
      </c>
      <c r="Q83" t="s">
        <v>33</v>
      </c>
      <c r="R83" t="s">
        <v>24</v>
      </c>
      <c r="S83" t="s">
        <v>5016</v>
      </c>
      <c r="T83" t="s">
        <v>5012</v>
      </c>
    </row>
    <row r="84" spans="1:20" x14ac:dyDescent="0.25">
      <c r="A84" t="s">
        <v>36</v>
      </c>
      <c r="B84" t="s">
        <v>37</v>
      </c>
      <c r="C84">
        <v>65</v>
      </c>
      <c r="D84">
        <v>2</v>
      </c>
      <c r="E84" t="s">
        <v>5006</v>
      </c>
      <c r="F84">
        <v>430</v>
      </c>
      <c r="G84">
        <v>30</v>
      </c>
      <c r="H84" t="s">
        <v>47</v>
      </c>
      <c r="I84" t="s">
        <v>5007</v>
      </c>
      <c r="J84" t="s">
        <v>5008</v>
      </c>
      <c r="K84" t="s">
        <v>3535</v>
      </c>
      <c r="L84" t="s">
        <v>5009</v>
      </c>
      <c r="M84" t="s">
        <v>5010</v>
      </c>
      <c r="N84" t="s">
        <v>711</v>
      </c>
      <c r="O84" t="s">
        <v>634</v>
      </c>
      <c r="P84" t="s">
        <v>635</v>
      </c>
      <c r="Q84" t="s">
        <v>636</v>
      </c>
      <c r="R84" t="s">
        <v>24</v>
      </c>
      <c r="S84" t="s">
        <v>5011</v>
      </c>
      <c r="T84" t="s">
        <v>5015</v>
      </c>
    </row>
    <row r="85" spans="1:20" x14ac:dyDescent="0.25">
      <c r="A85" t="s">
        <v>38</v>
      </c>
      <c r="B85" t="s">
        <v>39</v>
      </c>
      <c r="C85">
        <v>65</v>
      </c>
      <c r="D85">
        <v>3</v>
      </c>
      <c r="E85" t="s">
        <v>5006</v>
      </c>
      <c r="F85">
        <v>430</v>
      </c>
      <c r="G85">
        <v>30</v>
      </c>
      <c r="H85" t="s">
        <v>47</v>
      </c>
      <c r="I85" t="s">
        <v>5007</v>
      </c>
      <c r="J85" t="s">
        <v>5008</v>
      </c>
      <c r="K85" t="s">
        <v>3535</v>
      </c>
      <c r="L85" t="s">
        <v>5009</v>
      </c>
      <c r="M85" t="s">
        <v>5010</v>
      </c>
      <c r="N85" t="s">
        <v>711</v>
      </c>
      <c r="O85" t="s">
        <v>634</v>
      </c>
      <c r="P85" t="s">
        <v>635</v>
      </c>
      <c r="Q85" t="s">
        <v>636</v>
      </c>
      <c r="R85" t="s">
        <v>24</v>
      </c>
      <c r="S85" t="s">
        <v>5011</v>
      </c>
      <c r="T85" t="s">
        <v>5017</v>
      </c>
    </row>
    <row r="86" spans="1:20" x14ac:dyDescent="0.25">
      <c r="A86" t="s">
        <v>186</v>
      </c>
      <c r="B86" t="s">
        <v>187</v>
      </c>
      <c r="C86">
        <v>65</v>
      </c>
      <c r="D86">
        <v>5</v>
      </c>
      <c r="E86" t="s">
        <v>5018</v>
      </c>
      <c r="F86">
        <v>200</v>
      </c>
      <c r="G86">
        <v>0</v>
      </c>
      <c r="H86" t="s">
        <v>631</v>
      </c>
      <c r="I86" t="s">
        <v>3182</v>
      </c>
      <c r="J86" t="s">
        <v>325</v>
      </c>
      <c r="K86" t="s">
        <v>23</v>
      </c>
      <c r="L86" t="s">
        <v>24</v>
      </c>
      <c r="M86" t="s">
        <v>5019</v>
      </c>
      <c r="N86" t="s">
        <v>23</v>
      </c>
      <c r="O86" t="s">
        <v>32</v>
      </c>
      <c r="P86" t="s">
        <v>26</v>
      </c>
      <c r="Q86" t="s">
        <v>33</v>
      </c>
      <c r="R86" t="s">
        <v>5020</v>
      </c>
      <c r="S86" t="s">
        <v>5021</v>
      </c>
      <c r="T86" t="s">
        <v>5017</v>
      </c>
    </row>
    <row r="87" spans="1:20" x14ac:dyDescent="0.25">
      <c r="A87" t="s">
        <v>436</v>
      </c>
      <c r="B87" t="s">
        <v>437</v>
      </c>
      <c r="C87">
        <v>350</v>
      </c>
      <c r="D87">
        <v>1</v>
      </c>
      <c r="E87" t="s">
        <v>5022</v>
      </c>
      <c r="F87">
        <v>350</v>
      </c>
      <c r="G87">
        <v>0</v>
      </c>
      <c r="H87" t="s">
        <v>47</v>
      </c>
      <c r="I87" t="s">
        <v>5023</v>
      </c>
      <c r="J87" t="s">
        <v>5024</v>
      </c>
      <c r="K87" t="s">
        <v>2676</v>
      </c>
      <c r="L87" t="s">
        <v>5025</v>
      </c>
      <c r="M87" t="s">
        <v>5026</v>
      </c>
      <c r="N87" t="s">
        <v>711</v>
      </c>
      <c r="O87" t="s">
        <v>1298</v>
      </c>
      <c r="P87" t="s">
        <v>1763</v>
      </c>
      <c r="Q87" t="s">
        <v>636</v>
      </c>
      <c r="R87" t="s">
        <v>24</v>
      </c>
      <c r="S87" t="s">
        <v>5027</v>
      </c>
      <c r="T87" t="s">
        <v>5028</v>
      </c>
    </row>
    <row r="88" spans="1:20" x14ac:dyDescent="0.25">
      <c r="A88" t="s">
        <v>38</v>
      </c>
      <c r="B88" t="s">
        <v>39</v>
      </c>
      <c r="C88">
        <v>54.5</v>
      </c>
      <c r="D88">
        <v>2</v>
      </c>
      <c r="E88" t="s">
        <v>5029</v>
      </c>
      <c r="F88">
        <v>60</v>
      </c>
      <c r="G88">
        <v>0</v>
      </c>
      <c r="H88" t="s">
        <v>47</v>
      </c>
      <c r="I88" t="s">
        <v>5030</v>
      </c>
      <c r="J88" t="s">
        <v>5031</v>
      </c>
      <c r="K88" t="s">
        <v>665</v>
      </c>
      <c r="L88" t="s">
        <v>5032</v>
      </c>
      <c r="M88" t="s">
        <v>5033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5034</v>
      </c>
      <c r="T88" t="s">
        <v>5033</v>
      </c>
    </row>
    <row r="89" spans="1:20" x14ac:dyDescent="0.25">
      <c r="A89" t="s">
        <v>4860</v>
      </c>
      <c r="B89" t="s">
        <v>4861</v>
      </c>
      <c r="C89">
        <v>15</v>
      </c>
      <c r="D89">
        <v>20</v>
      </c>
      <c r="E89" t="s">
        <v>5035</v>
      </c>
      <c r="F89">
        <v>240</v>
      </c>
      <c r="G89">
        <v>0</v>
      </c>
      <c r="H89" t="s">
        <v>47</v>
      </c>
      <c r="I89" t="s">
        <v>2080</v>
      </c>
      <c r="J89" t="s">
        <v>2081</v>
      </c>
      <c r="K89" t="s">
        <v>1115</v>
      </c>
      <c r="L89" t="s">
        <v>2082</v>
      </c>
      <c r="M89" t="s">
        <v>5036</v>
      </c>
      <c r="N89" t="s">
        <v>711</v>
      </c>
      <c r="O89" t="s">
        <v>634</v>
      </c>
      <c r="P89" t="s">
        <v>635</v>
      </c>
      <c r="Q89" t="s">
        <v>636</v>
      </c>
      <c r="R89" t="s">
        <v>24</v>
      </c>
      <c r="S89" t="s">
        <v>5037</v>
      </c>
      <c r="T89" t="s">
        <v>5038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5039</v>
      </c>
      <c r="F90">
        <v>197.2</v>
      </c>
      <c r="G90">
        <v>7</v>
      </c>
      <c r="H90" t="s">
        <v>47</v>
      </c>
      <c r="I90" t="s">
        <v>5040</v>
      </c>
      <c r="J90" t="s">
        <v>5041</v>
      </c>
      <c r="K90" t="s">
        <v>5042</v>
      </c>
      <c r="L90" t="s">
        <v>5043</v>
      </c>
      <c r="M90" t="s">
        <v>5038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5044</v>
      </c>
      <c r="T90" t="s">
        <v>5038</v>
      </c>
    </row>
    <row r="91" spans="1:20" x14ac:dyDescent="0.25">
      <c r="A91" t="s">
        <v>139</v>
      </c>
      <c r="B91" t="s">
        <v>112</v>
      </c>
      <c r="C91">
        <v>66</v>
      </c>
      <c r="D91">
        <v>1</v>
      </c>
      <c r="E91" t="s">
        <v>5045</v>
      </c>
      <c r="F91">
        <v>220</v>
      </c>
      <c r="G91">
        <v>0</v>
      </c>
      <c r="H91" t="s">
        <v>631</v>
      </c>
      <c r="I91" t="s">
        <v>5046</v>
      </c>
      <c r="J91" t="s">
        <v>319</v>
      </c>
      <c r="K91" t="s">
        <v>23</v>
      </c>
      <c r="L91" t="s">
        <v>24</v>
      </c>
      <c r="M91" t="s">
        <v>5047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5048</v>
      </c>
      <c r="T91" t="s">
        <v>5049</v>
      </c>
    </row>
    <row r="92" spans="1:20" x14ac:dyDescent="0.25">
      <c r="A92" t="s">
        <v>110</v>
      </c>
      <c r="B92" t="s">
        <v>640</v>
      </c>
      <c r="C92">
        <v>66</v>
      </c>
      <c r="D92">
        <v>1</v>
      </c>
      <c r="E92" t="s">
        <v>5045</v>
      </c>
      <c r="F92">
        <v>220</v>
      </c>
      <c r="G92">
        <v>0</v>
      </c>
      <c r="H92" t="s">
        <v>631</v>
      </c>
      <c r="I92" t="s">
        <v>5046</v>
      </c>
      <c r="J92" t="s">
        <v>319</v>
      </c>
      <c r="K92" t="s">
        <v>23</v>
      </c>
      <c r="L92" t="s">
        <v>24</v>
      </c>
      <c r="M92" t="s">
        <v>5047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5048</v>
      </c>
      <c r="T92" t="s">
        <v>5049</v>
      </c>
    </row>
    <row r="93" spans="1:20" x14ac:dyDescent="0.25">
      <c r="A93" t="s">
        <v>46</v>
      </c>
      <c r="B93" t="s">
        <v>56</v>
      </c>
      <c r="C93">
        <v>67</v>
      </c>
      <c r="D93">
        <v>1</v>
      </c>
      <c r="E93" t="s">
        <v>5045</v>
      </c>
      <c r="F93">
        <v>220</v>
      </c>
      <c r="G93">
        <v>0</v>
      </c>
      <c r="H93" t="s">
        <v>631</v>
      </c>
      <c r="I93" t="s">
        <v>5046</v>
      </c>
      <c r="J93" t="s">
        <v>319</v>
      </c>
      <c r="K93" t="s">
        <v>23</v>
      </c>
      <c r="L93" t="s">
        <v>24</v>
      </c>
      <c r="M93" t="s">
        <v>5047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5048</v>
      </c>
      <c r="T93" t="s">
        <v>5049</v>
      </c>
    </row>
    <row r="94" spans="1:20" x14ac:dyDescent="0.25">
      <c r="A94" t="s">
        <v>139</v>
      </c>
      <c r="B94" t="s">
        <v>112</v>
      </c>
      <c r="C94">
        <v>66</v>
      </c>
      <c r="D94">
        <v>1</v>
      </c>
      <c r="E94" t="s">
        <v>5050</v>
      </c>
      <c r="F94">
        <v>220</v>
      </c>
      <c r="G94">
        <v>0</v>
      </c>
      <c r="H94" t="s">
        <v>631</v>
      </c>
      <c r="I94" t="s">
        <v>5051</v>
      </c>
      <c r="J94" t="s">
        <v>57</v>
      </c>
      <c r="K94" t="s">
        <v>23</v>
      </c>
      <c r="L94" t="s">
        <v>24</v>
      </c>
      <c r="M94" t="s">
        <v>5052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5053</v>
      </c>
      <c r="T94" t="s">
        <v>5049</v>
      </c>
    </row>
    <row r="95" spans="1:20" x14ac:dyDescent="0.25">
      <c r="A95" t="s">
        <v>110</v>
      </c>
      <c r="B95" t="s">
        <v>640</v>
      </c>
      <c r="C95">
        <v>66</v>
      </c>
      <c r="D95">
        <v>1</v>
      </c>
      <c r="E95" t="s">
        <v>5050</v>
      </c>
      <c r="F95">
        <v>220</v>
      </c>
      <c r="G95">
        <v>0</v>
      </c>
      <c r="H95" t="s">
        <v>631</v>
      </c>
      <c r="I95" t="s">
        <v>5051</v>
      </c>
      <c r="J95" t="s">
        <v>57</v>
      </c>
      <c r="K95" t="s">
        <v>23</v>
      </c>
      <c r="L95" t="s">
        <v>24</v>
      </c>
      <c r="M95" t="s">
        <v>5052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5053</v>
      </c>
      <c r="T95" t="s">
        <v>5049</v>
      </c>
    </row>
    <row r="96" spans="1:20" x14ac:dyDescent="0.25">
      <c r="A96" t="s">
        <v>46</v>
      </c>
      <c r="B96" t="s">
        <v>56</v>
      </c>
      <c r="C96">
        <v>67</v>
      </c>
      <c r="D96">
        <v>1</v>
      </c>
      <c r="E96" t="s">
        <v>5050</v>
      </c>
      <c r="F96">
        <v>220</v>
      </c>
      <c r="G96">
        <v>0</v>
      </c>
      <c r="H96" t="s">
        <v>631</v>
      </c>
      <c r="I96" t="s">
        <v>5051</v>
      </c>
      <c r="J96" t="s">
        <v>57</v>
      </c>
      <c r="K96" t="s">
        <v>23</v>
      </c>
      <c r="L96" t="s">
        <v>24</v>
      </c>
      <c r="M96" t="s">
        <v>5052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5053</v>
      </c>
      <c r="T96" t="s">
        <v>5049</v>
      </c>
    </row>
    <row r="97" spans="1:20" x14ac:dyDescent="0.25">
      <c r="A97" t="s">
        <v>30</v>
      </c>
      <c r="B97" t="s">
        <v>31</v>
      </c>
      <c r="C97">
        <v>60</v>
      </c>
      <c r="D97">
        <v>6</v>
      </c>
      <c r="E97" t="s">
        <v>5054</v>
      </c>
      <c r="F97">
        <v>210</v>
      </c>
      <c r="G97">
        <v>0</v>
      </c>
      <c r="H97" t="s">
        <v>631</v>
      </c>
      <c r="I97" t="s">
        <v>4564</v>
      </c>
      <c r="J97" t="s">
        <v>332</v>
      </c>
      <c r="K97" t="s">
        <v>23</v>
      </c>
      <c r="L97" t="s">
        <v>24</v>
      </c>
      <c r="M97" t="s">
        <v>5049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5055</v>
      </c>
      <c r="T97" t="s">
        <v>5052</v>
      </c>
    </row>
    <row r="98" spans="1:20" x14ac:dyDescent="0.25">
      <c r="A98" t="s">
        <v>30</v>
      </c>
      <c r="B98" t="s">
        <v>31</v>
      </c>
      <c r="C98">
        <v>60</v>
      </c>
      <c r="D98">
        <v>9</v>
      </c>
      <c r="E98" t="s">
        <v>5056</v>
      </c>
      <c r="F98">
        <v>312</v>
      </c>
      <c r="G98">
        <v>0</v>
      </c>
      <c r="H98" t="s">
        <v>22</v>
      </c>
      <c r="I98" t="s">
        <v>743</v>
      </c>
      <c r="J98" t="s">
        <v>653</v>
      </c>
      <c r="K98" t="s">
        <v>23</v>
      </c>
      <c r="L98" t="s">
        <v>24</v>
      </c>
      <c r="M98" t="s">
        <v>5057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5058</v>
      </c>
      <c r="T98" t="s">
        <v>5057</v>
      </c>
    </row>
    <row r="99" spans="1:20" x14ac:dyDescent="0.25">
      <c r="A99" t="s">
        <v>44</v>
      </c>
      <c r="B99" t="s">
        <v>45</v>
      </c>
      <c r="C99">
        <v>66.666666666666671</v>
      </c>
      <c r="D99">
        <v>3</v>
      </c>
      <c r="E99" t="s">
        <v>5059</v>
      </c>
      <c r="F99">
        <v>205</v>
      </c>
      <c r="G99">
        <v>0</v>
      </c>
      <c r="H99" t="s">
        <v>631</v>
      </c>
      <c r="I99" t="s">
        <v>5060</v>
      </c>
      <c r="J99" t="s">
        <v>306</v>
      </c>
      <c r="K99" t="s">
        <v>23</v>
      </c>
      <c r="L99" t="s">
        <v>24</v>
      </c>
      <c r="M99" t="s">
        <v>5061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5062</v>
      </c>
      <c r="T99" t="s">
        <v>5061</v>
      </c>
    </row>
    <row r="100" spans="1:20" x14ac:dyDescent="0.25">
      <c r="A100" t="s">
        <v>186</v>
      </c>
      <c r="B100" t="s">
        <v>187</v>
      </c>
      <c r="C100">
        <v>65</v>
      </c>
      <c r="D100">
        <v>2</v>
      </c>
      <c r="E100" t="s">
        <v>5059</v>
      </c>
      <c r="F100">
        <v>205</v>
      </c>
      <c r="G100">
        <v>0</v>
      </c>
      <c r="H100" t="s">
        <v>631</v>
      </c>
      <c r="I100" t="s">
        <v>5060</v>
      </c>
      <c r="J100" t="s">
        <v>306</v>
      </c>
      <c r="K100" t="s">
        <v>23</v>
      </c>
      <c r="L100" t="s">
        <v>24</v>
      </c>
      <c r="M100" t="s">
        <v>5061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5062</v>
      </c>
      <c r="T100" t="s">
        <v>5061</v>
      </c>
    </row>
    <row r="101" spans="1:20" x14ac:dyDescent="0.25">
      <c r="A101" t="s">
        <v>30</v>
      </c>
      <c r="B101" t="s">
        <v>31</v>
      </c>
      <c r="C101">
        <v>60</v>
      </c>
      <c r="D101">
        <v>12</v>
      </c>
      <c r="E101" t="s">
        <v>5063</v>
      </c>
      <c r="F101">
        <v>420</v>
      </c>
      <c r="G101">
        <v>0</v>
      </c>
      <c r="H101" t="s">
        <v>22</v>
      </c>
      <c r="I101" t="s">
        <v>3053</v>
      </c>
      <c r="J101" t="s">
        <v>3054</v>
      </c>
      <c r="K101" t="s">
        <v>23</v>
      </c>
      <c r="L101" t="s">
        <v>24</v>
      </c>
      <c r="M101" t="s">
        <v>5064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5065</v>
      </c>
      <c r="T101" t="s">
        <v>5064</v>
      </c>
    </row>
    <row r="102" spans="1:20" x14ac:dyDescent="0.25">
      <c r="A102" t="s">
        <v>46</v>
      </c>
      <c r="B102" t="s">
        <v>56</v>
      </c>
      <c r="C102">
        <v>66.333333333333329</v>
      </c>
      <c r="D102">
        <v>3</v>
      </c>
      <c r="E102" t="s">
        <v>5066</v>
      </c>
      <c r="F102">
        <v>220</v>
      </c>
      <c r="G102">
        <v>0</v>
      </c>
      <c r="H102" t="s">
        <v>631</v>
      </c>
      <c r="I102" t="s">
        <v>5067</v>
      </c>
      <c r="J102" t="s">
        <v>325</v>
      </c>
      <c r="K102" t="s">
        <v>23</v>
      </c>
      <c r="L102" t="s">
        <v>24</v>
      </c>
      <c r="M102" t="s">
        <v>5068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5069</v>
      </c>
      <c r="T102" t="s">
        <v>5068</v>
      </c>
    </row>
    <row r="103" spans="1:20" x14ac:dyDescent="0.25">
      <c r="A103" t="s">
        <v>30</v>
      </c>
      <c r="B103" t="s">
        <v>31</v>
      </c>
      <c r="C103">
        <v>60</v>
      </c>
      <c r="D103">
        <v>3</v>
      </c>
      <c r="E103" t="s">
        <v>5070</v>
      </c>
      <c r="F103">
        <v>148</v>
      </c>
      <c r="G103">
        <v>45</v>
      </c>
      <c r="H103" t="s">
        <v>631</v>
      </c>
      <c r="I103" t="s">
        <v>5071</v>
      </c>
      <c r="J103" t="s">
        <v>311</v>
      </c>
      <c r="K103" t="s">
        <v>23</v>
      </c>
      <c r="L103" t="s">
        <v>24</v>
      </c>
      <c r="M103" t="s">
        <v>5068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5072</v>
      </c>
      <c r="T103" t="s">
        <v>5068</v>
      </c>
    </row>
    <row r="104" spans="1:20" x14ac:dyDescent="0.25">
      <c r="A104" t="s">
        <v>20</v>
      </c>
      <c r="B104" t="s">
        <v>21</v>
      </c>
      <c r="C104">
        <v>60</v>
      </c>
      <c r="D104">
        <v>1</v>
      </c>
      <c r="E104" t="s">
        <v>5073</v>
      </c>
      <c r="F104">
        <v>67</v>
      </c>
      <c r="G104">
        <v>7</v>
      </c>
      <c r="H104" t="s">
        <v>22</v>
      </c>
      <c r="I104" t="s">
        <v>5074</v>
      </c>
      <c r="J104" t="s">
        <v>5075</v>
      </c>
      <c r="K104" t="s">
        <v>3952</v>
      </c>
      <c r="L104" t="s">
        <v>667</v>
      </c>
      <c r="M104" t="s">
        <v>5076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5077</v>
      </c>
      <c r="T104" t="s">
        <v>5078</v>
      </c>
    </row>
    <row r="105" spans="1:20" x14ac:dyDescent="0.25">
      <c r="A105" t="s">
        <v>152</v>
      </c>
      <c r="B105" t="s">
        <v>153</v>
      </c>
      <c r="C105">
        <v>65</v>
      </c>
      <c r="D105">
        <v>1</v>
      </c>
      <c r="E105" t="s">
        <v>5079</v>
      </c>
      <c r="F105">
        <v>200</v>
      </c>
      <c r="G105">
        <v>0</v>
      </c>
      <c r="H105" t="s">
        <v>47</v>
      </c>
      <c r="I105" t="s">
        <v>5080</v>
      </c>
      <c r="J105" t="s">
        <v>5081</v>
      </c>
      <c r="K105" t="s">
        <v>3332</v>
      </c>
      <c r="L105" t="s">
        <v>5082</v>
      </c>
      <c r="M105" t="s">
        <v>5083</v>
      </c>
      <c r="N105" t="s">
        <v>711</v>
      </c>
      <c r="O105" t="s">
        <v>634</v>
      </c>
      <c r="P105" t="s">
        <v>635</v>
      </c>
      <c r="Q105" t="s">
        <v>636</v>
      </c>
      <c r="R105" t="s">
        <v>24</v>
      </c>
      <c r="S105" t="s">
        <v>5084</v>
      </c>
      <c r="T105" t="s">
        <v>5083</v>
      </c>
    </row>
    <row r="106" spans="1:20" x14ac:dyDescent="0.25">
      <c r="A106" t="s">
        <v>150</v>
      </c>
      <c r="B106" t="s">
        <v>151</v>
      </c>
      <c r="C106">
        <v>65</v>
      </c>
      <c r="D106">
        <v>1</v>
      </c>
      <c r="E106" t="s">
        <v>5079</v>
      </c>
      <c r="F106">
        <v>200</v>
      </c>
      <c r="G106">
        <v>0</v>
      </c>
      <c r="H106" t="s">
        <v>47</v>
      </c>
      <c r="I106" t="s">
        <v>5080</v>
      </c>
      <c r="J106" t="s">
        <v>5081</v>
      </c>
      <c r="K106" t="s">
        <v>3332</v>
      </c>
      <c r="L106" t="s">
        <v>5082</v>
      </c>
      <c r="M106" t="s">
        <v>5083</v>
      </c>
      <c r="N106" t="s">
        <v>711</v>
      </c>
      <c r="O106" t="s">
        <v>634</v>
      </c>
      <c r="P106" t="s">
        <v>635</v>
      </c>
      <c r="Q106" t="s">
        <v>636</v>
      </c>
      <c r="R106" t="s">
        <v>24</v>
      </c>
      <c r="S106" t="s">
        <v>5084</v>
      </c>
      <c r="T106" t="s">
        <v>5083</v>
      </c>
    </row>
    <row r="107" spans="1:20" x14ac:dyDescent="0.25">
      <c r="A107" t="s">
        <v>36</v>
      </c>
      <c r="B107" t="s">
        <v>37</v>
      </c>
      <c r="C107">
        <v>65</v>
      </c>
      <c r="D107">
        <v>1</v>
      </c>
      <c r="E107" t="s">
        <v>5079</v>
      </c>
      <c r="F107">
        <v>200</v>
      </c>
      <c r="G107">
        <v>0</v>
      </c>
      <c r="H107" t="s">
        <v>47</v>
      </c>
      <c r="I107" t="s">
        <v>5080</v>
      </c>
      <c r="J107" t="s">
        <v>5081</v>
      </c>
      <c r="K107" t="s">
        <v>3332</v>
      </c>
      <c r="L107" t="s">
        <v>5082</v>
      </c>
      <c r="M107" t="s">
        <v>5083</v>
      </c>
      <c r="N107" t="s">
        <v>711</v>
      </c>
      <c r="O107" t="s">
        <v>634</v>
      </c>
      <c r="P107" t="s">
        <v>635</v>
      </c>
      <c r="Q107" t="s">
        <v>636</v>
      </c>
      <c r="R107" t="s">
        <v>24</v>
      </c>
      <c r="S107" t="s">
        <v>5084</v>
      </c>
      <c r="T107" t="s">
        <v>5083</v>
      </c>
    </row>
    <row r="108" spans="1:20" x14ac:dyDescent="0.25">
      <c r="A108" t="s">
        <v>38</v>
      </c>
      <c r="B108" t="s">
        <v>39</v>
      </c>
      <c r="C108">
        <v>65</v>
      </c>
      <c r="D108">
        <v>1</v>
      </c>
      <c r="E108" t="s">
        <v>5079</v>
      </c>
      <c r="F108">
        <v>200</v>
      </c>
      <c r="G108">
        <v>0</v>
      </c>
      <c r="H108" t="s">
        <v>47</v>
      </c>
      <c r="I108" t="s">
        <v>5080</v>
      </c>
      <c r="J108" t="s">
        <v>5081</v>
      </c>
      <c r="K108" t="s">
        <v>3332</v>
      </c>
      <c r="L108" t="s">
        <v>5082</v>
      </c>
      <c r="M108" t="s">
        <v>5083</v>
      </c>
      <c r="N108" t="s">
        <v>711</v>
      </c>
      <c r="O108" t="s">
        <v>634</v>
      </c>
      <c r="P108" t="s">
        <v>635</v>
      </c>
      <c r="Q108" t="s">
        <v>636</v>
      </c>
      <c r="R108" t="s">
        <v>24</v>
      </c>
      <c r="S108" t="s">
        <v>5084</v>
      </c>
      <c r="T108" t="s">
        <v>5083</v>
      </c>
    </row>
    <row r="109" spans="1:20" x14ac:dyDescent="0.25">
      <c r="A109" t="s">
        <v>186</v>
      </c>
      <c r="B109" t="s">
        <v>187</v>
      </c>
      <c r="C109">
        <v>65</v>
      </c>
      <c r="D109">
        <v>1</v>
      </c>
      <c r="E109" t="s">
        <v>5085</v>
      </c>
      <c r="F109">
        <v>69</v>
      </c>
      <c r="G109">
        <v>29</v>
      </c>
      <c r="H109" t="s">
        <v>631</v>
      </c>
      <c r="I109" t="s">
        <v>5086</v>
      </c>
      <c r="J109" t="s">
        <v>319</v>
      </c>
      <c r="K109" t="s">
        <v>23</v>
      </c>
      <c r="L109" t="s">
        <v>24</v>
      </c>
      <c r="M109" t="s">
        <v>5087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5088</v>
      </c>
      <c r="T109" t="s">
        <v>5087</v>
      </c>
    </row>
    <row r="110" spans="1:20" x14ac:dyDescent="0.25">
      <c r="A110" t="s">
        <v>30</v>
      </c>
      <c r="B110" t="s">
        <v>31</v>
      </c>
      <c r="C110">
        <v>43</v>
      </c>
      <c r="D110">
        <v>1</v>
      </c>
      <c r="E110" t="s">
        <v>5089</v>
      </c>
      <c r="F110">
        <v>43</v>
      </c>
      <c r="G110">
        <v>0</v>
      </c>
      <c r="H110" t="s">
        <v>47</v>
      </c>
      <c r="I110" t="s">
        <v>645</v>
      </c>
      <c r="J110" t="s">
        <v>5090</v>
      </c>
      <c r="K110" t="s">
        <v>5091</v>
      </c>
      <c r="L110" t="s">
        <v>726</v>
      </c>
      <c r="M110" t="s">
        <v>5092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5093</v>
      </c>
      <c r="T110" t="s">
        <v>5094</v>
      </c>
    </row>
    <row r="111" spans="1:20" x14ac:dyDescent="0.25">
      <c r="A111" t="s">
        <v>46</v>
      </c>
      <c r="B111" t="s">
        <v>56</v>
      </c>
      <c r="C111">
        <v>66.333333333333329</v>
      </c>
      <c r="D111">
        <v>3</v>
      </c>
      <c r="E111" t="s">
        <v>5095</v>
      </c>
      <c r="F111">
        <v>220</v>
      </c>
      <c r="G111">
        <v>0</v>
      </c>
      <c r="H111" t="s">
        <v>631</v>
      </c>
      <c r="I111" t="s">
        <v>2990</v>
      </c>
      <c r="J111" t="s">
        <v>337</v>
      </c>
      <c r="K111" t="s">
        <v>23</v>
      </c>
      <c r="L111" t="s">
        <v>24</v>
      </c>
      <c r="M111" t="s">
        <v>5096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5097</v>
      </c>
      <c r="T111" t="s">
        <v>5096</v>
      </c>
    </row>
    <row r="112" spans="1:20" x14ac:dyDescent="0.25">
      <c r="A112" t="s">
        <v>110</v>
      </c>
      <c r="B112" t="s">
        <v>146</v>
      </c>
      <c r="C112">
        <v>100</v>
      </c>
      <c r="D112">
        <v>1</v>
      </c>
      <c r="E112" t="s">
        <v>5098</v>
      </c>
      <c r="F112">
        <v>449</v>
      </c>
      <c r="G112">
        <v>0</v>
      </c>
      <c r="H112" t="s">
        <v>47</v>
      </c>
      <c r="I112" t="s">
        <v>5099</v>
      </c>
      <c r="J112" t="s">
        <v>5100</v>
      </c>
      <c r="K112" t="s">
        <v>1158</v>
      </c>
      <c r="L112" t="s">
        <v>5101</v>
      </c>
      <c r="M112" t="s">
        <v>5102</v>
      </c>
      <c r="N112" t="s">
        <v>711</v>
      </c>
      <c r="O112" t="s">
        <v>1298</v>
      </c>
      <c r="P112" t="s">
        <v>635</v>
      </c>
      <c r="Q112" t="s">
        <v>636</v>
      </c>
      <c r="R112" t="s">
        <v>24</v>
      </c>
      <c r="S112" t="s">
        <v>5103</v>
      </c>
      <c r="T112" t="s">
        <v>5104</v>
      </c>
    </row>
    <row r="113" spans="1:20" x14ac:dyDescent="0.25">
      <c r="A113" t="s">
        <v>46</v>
      </c>
      <c r="B113" t="s">
        <v>56</v>
      </c>
      <c r="C113">
        <v>100</v>
      </c>
      <c r="D113">
        <v>1</v>
      </c>
      <c r="E113" t="s">
        <v>5098</v>
      </c>
      <c r="F113">
        <v>449</v>
      </c>
      <c r="G113">
        <v>0</v>
      </c>
      <c r="H113" t="s">
        <v>47</v>
      </c>
      <c r="I113" t="s">
        <v>5099</v>
      </c>
      <c r="J113" t="s">
        <v>5100</v>
      </c>
      <c r="K113" t="s">
        <v>1158</v>
      </c>
      <c r="L113" t="s">
        <v>5101</v>
      </c>
      <c r="M113" t="s">
        <v>5102</v>
      </c>
      <c r="N113" t="s">
        <v>711</v>
      </c>
      <c r="O113" t="s">
        <v>1298</v>
      </c>
      <c r="P113" t="s">
        <v>635</v>
      </c>
      <c r="Q113" t="s">
        <v>636</v>
      </c>
      <c r="R113" t="s">
        <v>24</v>
      </c>
      <c r="S113" t="s">
        <v>5103</v>
      </c>
      <c r="T113" t="s">
        <v>5104</v>
      </c>
    </row>
    <row r="114" spans="1:20" x14ac:dyDescent="0.25">
      <c r="A114" t="s">
        <v>139</v>
      </c>
      <c r="B114" t="s">
        <v>112</v>
      </c>
      <c r="C114">
        <v>100</v>
      </c>
      <c r="D114">
        <v>1</v>
      </c>
      <c r="E114" t="s">
        <v>5098</v>
      </c>
      <c r="F114">
        <v>449</v>
      </c>
      <c r="G114">
        <v>0</v>
      </c>
      <c r="H114" t="s">
        <v>47</v>
      </c>
      <c r="I114" t="s">
        <v>5099</v>
      </c>
      <c r="J114" t="s">
        <v>5100</v>
      </c>
      <c r="K114" t="s">
        <v>1158</v>
      </c>
      <c r="L114" t="s">
        <v>5101</v>
      </c>
      <c r="M114" t="s">
        <v>5102</v>
      </c>
      <c r="N114" t="s">
        <v>711</v>
      </c>
      <c r="O114" t="s">
        <v>1298</v>
      </c>
      <c r="P114" t="s">
        <v>635</v>
      </c>
      <c r="Q114" t="s">
        <v>636</v>
      </c>
      <c r="R114" t="s">
        <v>24</v>
      </c>
      <c r="S114" t="s">
        <v>5103</v>
      </c>
      <c r="T114" t="s">
        <v>5104</v>
      </c>
    </row>
    <row r="115" spans="1:20" x14ac:dyDescent="0.25">
      <c r="A115" t="s">
        <v>152</v>
      </c>
      <c r="B115" t="s">
        <v>153</v>
      </c>
      <c r="C115">
        <v>65</v>
      </c>
      <c r="D115">
        <v>1</v>
      </c>
      <c r="E115" t="s">
        <v>5098</v>
      </c>
      <c r="F115">
        <v>449</v>
      </c>
      <c r="G115">
        <v>0</v>
      </c>
      <c r="H115" t="s">
        <v>47</v>
      </c>
      <c r="I115" t="s">
        <v>5099</v>
      </c>
      <c r="J115" t="s">
        <v>5100</v>
      </c>
      <c r="K115" t="s">
        <v>1158</v>
      </c>
      <c r="L115" t="s">
        <v>5101</v>
      </c>
      <c r="M115" t="s">
        <v>5102</v>
      </c>
      <c r="N115" t="s">
        <v>711</v>
      </c>
      <c r="O115" t="s">
        <v>1298</v>
      </c>
      <c r="P115" t="s">
        <v>635</v>
      </c>
      <c r="Q115" t="s">
        <v>636</v>
      </c>
      <c r="R115" t="s">
        <v>24</v>
      </c>
      <c r="S115" t="s">
        <v>5103</v>
      </c>
      <c r="T115" t="s">
        <v>5104</v>
      </c>
    </row>
    <row r="116" spans="1:20" x14ac:dyDescent="0.25">
      <c r="A116" t="s">
        <v>150</v>
      </c>
      <c r="B116" t="s">
        <v>151</v>
      </c>
      <c r="C116">
        <v>65</v>
      </c>
      <c r="D116">
        <v>1</v>
      </c>
      <c r="E116" t="s">
        <v>5098</v>
      </c>
      <c r="F116">
        <v>449</v>
      </c>
      <c r="G116">
        <v>0</v>
      </c>
      <c r="H116" t="s">
        <v>47</v>
      </c>
      <c r="I116" t="s">
        <v>5099</v>
      </c>
      <c r="J116" t="s">
        <v>5100</v>
      </c>
      <c r="K116" t="s">
        <v>1158</v>
      </c>
      <c r="L116" t="s">
        <v>5101</v>
      </c>
      <c r="M116" t="s">
        <v>5102</v>
      </c>
      <c r="N116" t="s">
        <v>711</v>
      </c>
      <c r="O116" t="s">
        <v>1298</v>
      </c>
      <c r="P116" t="s">
        <v>635</v>
      </c>
      <c r="Q116" t="s">
        <v>636</v>
      </c>
      <c r="R116" t="s">
        <v>24</v>
      </c>
      <c r="S116" t="s">
        <v>5103</v>
      </c>
      <c r="T116" t="s">
        <v>5104</v>
      </c>
    </row>
    <row r="117" spans="1:20" x14ac:dyDescent="0.25">
      <c r="A117" t="s">
        <v>36</v>
      </c>
      <c r="B117" t="s">
        <v>37</v>
      </c>
      <c r="C117">
        <v>65</v>
      </c>
      <c r="D117">
        <v>1</v>
      </c>
      <c r="E117" t="s">
        <v>5098</v>
      </c>
      <c r="F117">
        <v>449</v>
      </c>
      <c r="G117">
        <v>0</v>
      </c>
      <c r="H117" t="s">
        <v>47</v>
      </c>
      <c r="I117" t="s">
        <v>5099</v>
      </c>
      <c r="J117" t="s">
        <v>5100</v>
      </c>
      <c r="K117" t="s">
        <v>1158</v>
      </c>
      <c r="L117" t="s">
        <v>5101</v>
      </c>
      <c r="M117" t="s">
        <v>5102</v>
      </c>
      <c r="N117" t="s">
        <v>711</v>
      </c>
      <c r="O117" t="s">
        <v>1298</v>
      </c>
      <c r="P117" t="s">
        <v>635</v>
      </c>
      <c r="Q117" t="s">
        <v>636</v>
      </c>
      <c r="R117" t="s">
        <v>24</v>
      </c>
      <c r="S117" t="s">
        <v>5103</v>
      </c>
      <c r="T117" t="s">
        <v>5104</v>
      </c>
    </row>
    <row r="118" spans="1:20" x14ac:dyDescent="0.25">
      <c r="A118" t="s">
        <v>38</v>
      </c>
      <c r="B118" t="s">
        <v>39</v>
      </c>
      <c r="C118">
        <v>65</v>
      </c>
      <c r="D118">
        <v>1</v>
      </c>
      <c r="E118" t="s">
        <v>5098</v>
      </c>
      <c r="F118">
        <v>449</v>
      </c>
      <c r="G118">
        <v>0</v>
      </c>
      <c r="H118" t="s">
        <v>47</v>
      </c>
      <c r="I118" t="s">
        <v>5099</v>
      </c>
      <c r="J118" t="s">
        <v>5100</v>
      </c>
      <c r="K118" t="s">
        <v>1158</v>
      </c>
      <c r="L118" t="s">
        <v>5101</v>
      </c>
      <c r="M118" t="s">
        <v>5102</v>
      </c>
      <c r="N118" t="s">
        <v>711</v>
      </c>
      <c r="O118" t="s">
        <v>1298</v>
      </c>
      <c r="P118" t="s">
        <v>635</v>
      </c>
      <c r="Q118" t="s">
        <v>636</v>
      </c>
      <c r="R118" t="s">
        <v>24</v>
      </c>
      <c r="S118" t="s">
        <v>5103</v>
      </c>
      <c r="T118" t="s">
        <v>5104</v>
      </c>
    </row>
    <row r="119" spans="1:20" x14ac:dyDescent="0.25">
      <c r="A119" t="s">
        <v>110</v>
      </c>
      <c r="B119" t="s">
        <v>146</v>
      </c>
      <c r="C119">
        <v>100</v>
      </c>
      <c r="D119">
        <v>1</v>
      </c>
      <c r="E119" t="s">
        <v>5105</v>
      </c>
      <c r="F119">
        <v>449</v>
      </c>
      <c r="G119">
        <v>0</v>
      </c>
      <c r="H119" t="s">
        <v>47</v>
      </c>
      <c r="I119" t="s">
        <v>5106</v>
      </c>
      <c r="J119" t="s">
        <v>5107</v>
      </c>
      <c r="K119" t="s">
        <v>1158</v>
      </c>
      <c r="L119" t="s">
        <v>5108</v>
      </c>
      <c r="M119" t="s">
        <v>5102</v>
      </c>
      <c r="N119" t="s">
        <v>711</v>
      </c>
      <c r="O119" t="s">
        <v>1298</v>
      </c>
      <c r="P119" t="s">
        <v>635</v>
      </c>
      <c r="Q119" t="s">
        <v>636</v>
      </c>
      <c r="R119" t="s">
        <v>24</v>
      </c>
      <c r="S119" t="s">
        <v>5109</v>
      </c>
      <c r="T119" t="s">
        <v>5110</v>
      </c>
    </row>
    <row r="120" spans="1:20" x14ac:dyDescent="0.25">
      <c r="A120" t="s">
        <v>46</v>
      </c>
      <c r="B120" t="s">
        <v>56</v>
      </c>
      <c r="C120">
        <v>100</v>
      </c>
      <c r="D120">
        <v>1</v>
      </c>
      <c r="E120" t="s">
        <v>5105</v>
      </c>
      <c r="F120">
        <v>449</v>
      </c>
      <c r="G120">
        <v>0</v>
      </c>
      <c r="H120" t="s">
        <v>47</v>
      </c>
      <c r="I120" t="s">
        <v>5106</v>
      </c>
      <c r="J120" t="s">
        <v>5107</v>
      </c>
      <c r="K120" t="s">
        <v>1158</v>
      </c>
      <c r="L120" t="s">
        <v>5108</v>
      </c>
      <c r="M120" t="s">
        <v>5102</v>
      </c>
      <c r="N120" t="s">
        <v>711</v>
      </c>
      <c r="O120" t="s">
        <v>1298</v>
      </c>
      <c r="P120" t="s">
        <v>635</v>
      </c>
      <c r="Q120" t="s">
        <v>636</v>
      </c>
      <c r="R120" t="s">
        <v>24</v>
      </c>
      <c r="S120" t="s">
        <v>5109</v>
      </c>
      <c r="T120" t="s">
        <v>5110</v>
      </c>
    </row>
    <row r="121" spans="1:20" x14ac:dyDescent="0.25">
      <c r="A121" t="s">
        <v>139</v>
      </c>
      <c r="B121" t="s">
        <v>112</v>
      </c>
      <c r="C121">
        <v>100</v>
      </c>
      <c r="D121">
        <v>1</v>
      </c>
      <c r="E121" t="s">
        <v>5105</v>
      </c>
      <c r="F121">
        <v>449</v>
      </c>
      <c r="G121">
        <v>0</v>
      </c>
      <c r="H121" t="s">
        <v>47</v>
      </c>
      <c r="I121" t="s">
        <v>5106</v>
      </c>
      <c r="J121" t="s">
        <v>5107</v>
      </c>
      <c r="K121" t="s">
        <v>1158</v>
      </c>
      <c r="L121" t="s">
        <v>5108</v>
      </c>
      <c r="M121" t="s">
        <v>5102</v>
      </c>
      <c r="N121" t="s">
        <v>711</v>
      </c>
      <c r="O121" t="s">
        <v>1298</v>
      </c>
      <c r="P121" t="s">
        <v>635</v>
      </c>
      <c r="Q121" t="s">
        <v>636</v>
      </c>
      <c r="R121" t="s">
        <v>24</v>
      </c>
      <c r="S121" t="s">
        <v>5109</v>
      </c>
      <c r="T121" t="s">
        <v>5110</v>
      </c>
    </row>
    <row r="122" spans="1:20" x14ac:dyDescent="0.25">
      <c r="A122" t="s">
        <v>152</v>
      </c>
      <c r="B122" t="s">
        <v>153</v>
      </c>
      <c r="C122">
        <v>65</v>
      </c>
      <c r="D122">
        <v>1</v>
      </c>
      <c r="E122" t="s">
        <v>5105</v>
      </c>
      <c r="F122">
        <v>449</v>
      </c>
      <c r="G122">
        <v>0</v>
      </c>
      <c r="H122" t="s">
        <v>47</v>
      </c>
      <c r="I122" t="s">
        <v>5106</v>
      </c>
      <c r="J122" t="s">
        <v>5107</v>
      </c>
      <c r="K122" t="s">
        <v>1158</v>
      </c>
      <c r="L122" t="s">
        <v>5108</v>
      </c>
      <c r="M122" t="s">
        <v>5102</v>
      </c>
      <c r="N122" t="s">
        <v>711</v>
      </c>
      <c r="O122" t="s">
        <v>1298</v>
      </c>
      <c r="P122" t="s">
        <v>635</v>
      </c>
      <c r="Q122" t="s">
        <v>636</v>
      </c>
      <c r="R122" t="s">
        <v>24</v>
      </c>
      <c r="S122" t="s">
        <v>5109</v>
      </c>
      <c r="T122" t="s">
        <v>5110</v>
      </c>
    </row>
    <row r="123" spans="1:20" x14ac:dyDescent="0.25">
      <c r="A123" t="s">
        <v>150</v>
      </c>
      <c r="B123" t="s">
        <v>151</v>
      </c>
      <c r="C123">
        <v>65</v>
      </c>
      <c r="D123">
        <v>1</v>
      </c>
      <c r="E123" t="s">
        <v>5105</v>
      </c>
      <c r="F123">
        <v>449</v>
      </c>
      <c r="G123">
        <v>0</v>
      </c>
      <c r="H123" t="s">
        <v>47</v>
      </c>
      <c r="I123" t="s">
        <v>5106</v>
      </c>
      <c r="J123" t="s">
        <v>5107</v>
      </c>
      <c r="K123" t="s">
        <v>1158</v>
      </c>
      <c r="L123" t="s">
        <v>5108</v>
      </c>
      <c r="M123" t="s">
        <v>5102</v>
      </c>
      <c r="N123" t="s">
        <v>711</v>
      </c>
      <c r="O123" t="s">
        <v>1298</v>
      </c>
      <c r="P123" t="s">
        <v>635</v>
      </c>
      <c r="Q123" t="s">
        <v>636</v>
      </c>
      <c r="R123" t="s">
        <v>24</v>
      </c>
      <c r="S123" t="s">
        <v>5109</v>
      </c>
      <c r="T123" t="s">
        <v>5110</v>
      </c>
    </row>
    <row r="124" spans="1:20" x14ac:dyDescent="0.25">
      <c r="A124" t="s">
        <v>36</v>
      </c>
      <c r="B124" t="s">
        <v>37</v>
      </c>
      <c r="C124">
        <v>65</v>
      </c>
      <c r="D124">
        <v>1</v>
      </c>
      <c r="E124" t="s">
        <v>5105</v>
      </c>
      <c r="F124">
        <v>449</v>
      </c>
      <c r="G124">
        <v>0</v>
      </c>
      <c r="H124" t="s">
        <v>47</v>
      </c>
      <c r="I124" t="s">
        <v>5106</v>
      </c>
      <c r="J124" t="s">
        <v>5107</v>
      </c>
      <c r="K124" t="s">
        <v>1158</v>
      </c>
      <c r="L124" t="s">
        <v>5108</v>
      </c>
      <c r="M124" t="s">
        <v>5102</v>
      </c>
      <c r="N124" t="s">
        <v>711</v>
      </c>
      <c r="O124" t="s">
        <v>1298</v>
      </c>
      <c r="P124" t="s">
        <v>635</v>
      </c>
      <c r="Q124" t="s">
        <v>636</v>
      </c>
      <c r="R124" t="s">
        <v>24</v>
      </c>
      <c r="S124" t="s">
        <v>5109</v>
      </c>
      <c r="T124" t="s">
        <v>5110</v>
      </c>
    </row>
    <row r="125" spans="1:20" x14ac:dyDescent="0.25">
      <c r="A125" t="s">
        <v>38</v>
      </c>
      <c r="B125" t="s">
        <v>39</v>
      </c>
      <c r="C125">
        <v>65</v>
      </c>
      <c r="D125">
        <v>1</v>
      </c>
      <c r="E125" t="s">
        <v>5105</v>
      </c>
      <c r="F125">
        <v>449</v>
      </c>
      <c r="G125">
        <v>0</v>
      </c>
      <c r="H125" t="s">
        <v>47</v>
      </c>
      <c r="I125" t="s">
        <v>5106</v>
      </c>
      <c r="J125" t="s">
        <v>5107</v>
      </c>
      <c r="K125" t="s">
        <v>1158</v>
      </c>
      <c r="L125" t="s">
        <v>5108</v>
      </c>
      <c r="M125" t="s">
        <v>5102</v>
      </c>
      <c r="N125" t="s">
        <v>711</v>
      </c>
      <c r="O125" t="s">
        <v>1298</v>
      </c>
      <c r="P125" t="s">
        <v>635</v>
      </c>
      <c r="Q125" t="s">
        <v>636</v>
      </c>
      <c r="R125" t="s">
        <v>24</v>
      </c>
      <c r="S125" t="s">
        <v>5109</v>
      </c>
      <c r="T125" t="s">
        <v>5110</v>
      </c>
    </row>
    <row r="126" spans="1:20" x14ac:dyDescent="0.25">
      <c r="A126" t="s">
        <v>38</v>
      </c>
      <c r="B126" t="s">
        <v>39</v>
      </c>
      <c r="C126">
        <v>65</v>
      </c>
      <c r="D126">
        <v>1</v>
      </c>
      <c r="E126" t="s">
        <v>5111</v>
      </c>
      <c r="F126">
        <v>200</v>
      </c>
      <c r="G126">
        <v>0</v>
      </c>
      <c r="H126" t="s">
        <v>47</v>
      </c>
      <c r="I126" t="s">
        <v>5112</v>
      </c>
      <c r="J126" t="s">
        <v>5113</v>
      </c>
      <c r="K126" t="s">
        <v>2460</v>
      </c>
      <c r="L126" t="s">
        <v>5114</v>
      </c>
      <c r="M126" t="s">
        <v>5115</v>
      </c>
      <c r="N126" t="s">
        <v>711</v>
      </c>
      <c r="O126" t="s">
        <v>634</v>
      </c>
      <c r="P126" t="s">
        <v>635</v>
      </c>
      <c r="Q126" t="s">
        <v>636</v>
      </c>
      <c r="R126" t="s">
        <v>24</v>
      </c>
      <c r="S126" t="s">
        <v>5116</v>
      </c>
      <c r="T126" t="s">
        <v>5115</v>
      </c>
    </row>
    <row r="127" spans="1:20" x14ac:dyDescent="0.25">
      <c r="A127" t="s">
        <v>36</v>
      </c>
      <c r="B127" t="s">
        <v>37</v>
      </c>
      <c r="C127">
        <v>65</v>
      </c>
      <c r="D127">
        <v>1</v>
      </c>
      <c r="E127" t="s">
        <v>5111</v>
      </c>
      <c r="F127">
        <v>200</v>
      </c>
      <c r="G127">
        <v>0</v>
      </c>
      <c r="H127" t="s">
        <v>47</v>
      </c>
      <c r="I127" t="s">
        <v>5112</v>
      </c>
      <c r="J127" t="s">
        <v>5113</v>
      </c>
      <c r="K127" t="s">
        <v>2460</v>
      </c>
      <c r="L127" t="s">
        <v>5114</v>
      </c>
      <c r="M127" t="s">
        <v>5115</v>
      </c>
      <c r="N127" t="s">
        <v>711</v>
      </c>
      <c r="O127" t="s">
        <v>634</v>
      </c>
      <c r="P127" t="s">
        <v>635</v>
      </c>
      <c r="Q127" t="s">
        <v>636</v>
      </c>
      <c r="R127" t="s">
        <v>24</v>
      </c>
      <c r="S127" t="s">
        <v>5116</v>
      </c>
      <c r="T127" t="s">
        <v>5115</v>
      </c>
    </row>
    <row r="128" spans="1:20" x14ac:dyDescent="0.25">
      <c r="A128" t="s">
        <v>152</v>
      </c>
      <c r="B128" t="s">
        <v>153</v>
      </c>
      <c r="C128">
        <v>65</v>
      </c>
      <c r="D128">
        <v>2</v>
      </c>
      <c r="E128" t="s">
        <v>5111</v>
      </c>
      <c r="F128">
        <v>200</v>
      </c>
      <c r="G128">
        <v>0</v>
      </c>
      <c r="H128" t="s">
        <v>47</v>
      </c>
      <c r="I128" t="s">
        <v>5112</v>
      </c>
      <c r="J128" t="s">
        <v>5113</v>
      </c>
      <c r="K128" t="s">
        <v>2460</v>
      </c>
      <c r="L128" t="s">
        <v>5114</v>
      </c>
      <c r="M128" t="s">
        <v>5115</v>
      </c>
      <c r="N128" t="s">
        <v>711</v>
      </c>
      <c r="O128" t="s">
        <v>634</v>
      </c>
      <c r="P128" t="s">
        <v>635</v>
      </c>
      <c r="Q128" t="s">
        <v>636</v>
      </c>
      <c r="R128" t="s">
        <v>24</v>
      </c>
      <c r="S128" t="s">
        <v>5116</v>
      </c>
      <c r="T128" t="s">
        <v>5115</v>
      </c>
    </row>
    <row r="129" spans="1:20" x14ac:dyDescent="0.25">
      <c r="A129" t="s">
        <v>139</v>
      </c>
      <c r="B129" t="s">
        <v>112</v>
      </c>
      <c r="C129">
        <v>100</v>
      </c>
      <c r="D129">
        <v>1</v>
      </c>
      <c r="E129" t="s">
        <v>5117</v>
      </c>
      <c r="F129">
        <v>437</v>
      </c>
      <c r="G129">
        <v>0</v>
      </c>
      <c r="H129" t="s">
        <v>47</v>
      </c>
      <c r="I129" t="s">
        <v>5118</v>
      </c>
      <c r="J129" t="s">
        <v>5119</v>
      </c>
      <c r="K129" t="s">
        <v>5120</v>
      </c>
      <c r="L129" t="s">
        <v>5121</v>
      </c>
      <c r="M129" t="s">
        <v>5122</v>
      </c>
      <c r="N129" t="s">
        <v>711</v>
      </c>
      <c r="O129" t="s">
        <v>1298</v>
      </c>
      <c r="P129" t="s">
        <v>635</v>
      </c>
      <c r="Q129" t="s">
        <v>636</v>
      </c>
      <c r="R129" t="s">
        <v>24</v>
      </c>
      <c r="S129" t="s">
        <v>5123</v>
      </c>
      <c r="T129" t="s">
        <v>5124</v>
      </c>
    </row>
    <row r="130" spans="1:20" x14ac:dyDescent="0.25">
      <c r="A130" t="s">
        <v>110</v>
      </c>
      <c r="B130" t="s">
        <v>146</v>
      </c>
      <c r="C130">
        <v>100</v>
      </c>
      <c r="D130">
        <v>1</v>
      </c>
      <c r="E130" t="s">
        <v>5117</v>
      </c>
      <c r="F130">
        <v>437</v>
      </c>
      <c r="G130">
        <v>0</v>
      </c>
      <c r="H130" t="s">
        <v>47</v>
      </c>
      <c r="I130" t="s">
        <v>5118</v>
      </c>
      <c r="J130" t="s">
        <v>5119</v>
      </c>
      <c r="K130" t="s">
        <v>5120</v>
      </c>
      <c r="L130" t="s">
        <v>5121</v>
      </c>
      <c r="M130" t="s">
        <v>5122</v>
      </c>
      <c r="N130" t="s">
        <v>711</v>
      </c>
      <c r="O130" t="s">
        <v>1298</v>
      </c>
      <c r="P130" t="s">
        <v>635</v>
      </c>
      <c r="Q130" t="s">
        <v>636</v>
      </c>
      <c r="R130" t="s">
        <v>24</v>
      </c>
      <c r="S130" t="s">
        <v>5123</v>
      </c>
      <c r="T130" t="s">
        <v>5124</v>
      </c>
    </row>
    <row r="131" spans="1:20" x14ac:dyDescent="0.25">
      <c r="A131" t="s">
        <v>46</v>
      </c>
      <c r="B131" t="s">
        <v>56</v>
      </c>
      <c r="C131">
        <v>100</v>
      </c>
      <c r="D131">
        <v>1</v>
      </c>
      <c r="E131" t="s">
        <v>5117</v>
      </c>
      <c r="F131">
        <v>437</v>
      </c>
      <c r="G131">
        <v>0</v>
      </c>
      <c r="H131" t="s">
        <v>47</v>
      </c>
      <c r="I131" t="s">
        <v>5118</v>
      </c>
      <c r="J131" t="s">
        <v>5119</v>
      </c>
      <c r="K131" t="s">
        <v>5120</v>
      </c>
      <c r="L131" t="s">
        <v>5121</v>
      </c>
      <c r="M131" t="s">
        <v>5122</v>
      </c>
      <c r="N131" t="s">
        <v>711</v>
      </c>
      <c r="O131" t="s">
        <v>1298</v>
      </c>
      <c r="P131" t="s">
        <v>635</v>
      </c>
      <c r="Q131" t="s">
        <v>636</v>
      </c>
      <c r="R131" t="s">
        <v>24</v>
      </c>
      <c r="S131" t="s">
        <v>5123</v>
      </c>
      <c r="T131" t="s">
        <v>5124</v>
      </c>
    </row>
    <row r="132" spans="1:20" x14ac:dyDescent="0.25">
      <c r="A132" t="s">
        <v>152</v>
      </c>
      <c r="B132" t="s">
        <v>153</v>
      </c>
      <c r="C132">
        <v>65</v>
      </c>
      <c r="D132">
        <v>1</v>
      </c>
      <c r="E132" t="s">
        <v>5117</v>
      </c>
      <c r="F132">
        <v>437</v>
      </c>
      <c r="G132">
        <v>0</v>
      </c>
      <c r="H132" t="s">
        <v>47</v>
      </c>
      <c r="I132" t="s">
        <v>5118</v>
      </c>
      <c r="J132" t="s">
        <v>5119</v>
      </c>
      <c r="K132" t="s">
        <v>5120</v>
      </c>
      <c r="L132" t="s">
        <v>5121</v>
      </c>
      <c r="M132" t="s">
        <v>5122</v>
      </c>
      <c r="N132" t="s">
        <v>711</v>
      </c>
      <c r="O132" t="s">
        <v>1298</v>
      </c>
      <c r="P132" t="s">
        <v>635</v>
      </c>
      <c r="Q132" t="s">
        <v>636</v>
      </c>
      <c r="R132" t="s">
        <v>24</v>
      </c>
      <c r="S132" t="s">
        <v>5123</v>
      </c>
      <c r="T132" t="s">
        <v>5124</v>
      </c>
    </row>
    <row r="133" spans="1:20" x14ac:dyDescent="0.25">
      <c r="A133" t="s">
        <v>150</v>
      </c>
      <c r="B133" t="s">
        <v>151</v>
      </c>
      <c r="C133">
        <v>65</v>
      </c>
      <c r="D133">
        <v>1</v>
      </c>
      <c r="E133" t="s">
        <v>5117</v>
      </c>
      <c r="F133">
        <v>437</v>
      </c>
      <c r="G133">
        <v>0</v>
      </c>
      <c r="H133" t="s">
        <v>47</v>
      </c>
      <c r="I133" t="s">
        <v>5118</v>
      </c>
      <c r="J133" t="s">
        <v>5119</v>
      </c>
      <c r="K133" t="s">
        <v>5120</v>
      </c>
      <c r="L133" t="s">
        <v>5121</v>
      </c>
      <c r="M133" t="s">
        <v>5122</v>
      </c>
      <c r="N133" t="s">
        <v>711</v>
      </c>
      <c r="O133" t="s">
        <v>1298</v>
      </c>
      <c r="P133" t="s">
        <v>635</v>
      </c>
      <c r="Q133" t="s">
        <v>636</v>
      </c>
      <c r="R133" t="s">
        <v>24</v>
      </c>
      <c r="S133" t="s">
        <v>5123</v>
      </c>
      <c r="T133" t="s">
        <v>5124</v>
      </c>
    </row>
    <row r="134" spans="1:20" x14ac:dyDescent="0.25">
      <c r="A134" t="s">
        <v>36</v>
      </c>
      <c r="B134" t="s">
        <v>37</v>
      </c>
      <c r="C134">
        <v>65</v>
      </c>
      <c r="D134">
        <v>1</v>
      </c>
      <c r="E134" t="s">
        <v>5117</v>
      </c>
      <c r="F134">
        <v>437</v>
      </c>
      <c r="G134">
        <v>0</v>
      </c>
      <c r="H134" t="s">
        <v>47</v>
      </c>
      <c r="I134" t="s">
        <v>5118</v>
      </c>
      <c r="J134" t="s">
        <v>5119</v>
      </c>
      <c r="K134" t="s">
        <v>5120</v>
      </c>
      <c r="L134" t="s">
        <v>5121</v>
      </c>
      <c r="M134" t="s">
        <v>5122</v>
      </c>
      <c r="N134" t="s">
        <v>711</v>
      </c>
      <c r="O134" t="s">
        <v>1298</v>
      </c>
      <c r="P134" t="s">
        <v>635</v>
      </c>
      <c r="Q134" t="s">
        <v>636</v>
      </c>
      <c r="R134" t="s">
        <v>24</v>
      </c>
      <c r="S134" t="s">
        <v>5123</v>
      </c>
      <c r="T134" t="s">
        <v>5124</v>
      </c>
    </row>
    <row r="135" spans="1:20" x14ac:dyDescent="0.25">
      <c r="A135" t="s">
        <v>38</v>
      </c>
      <c r="B135" t="s">
        <v>39</v>
      </c>
      <c r="C135">
        <v>65</v>
      </c>
      <c r="D135">
        <v>1</v>
      </c>
      <c r="E135" t="s">
        <v>5117</v>
      </c>
      <c r="F135">
        <v>437</v>
      </c>
      <c r="G135">
        <v>0</v>
      </c>
      <c r="H135" t="s">
        <v>47</v>
      </c>
      <c r="I135" t="s">
        <v>5118</v>
      </c>
      <c r="J135" t="s">
        <v>5119</v>
      </c>
      <c r="K135" t="s">
        <v>5120</v>
      </c>
      <c r="L135" t="s">
        <v>5121</v>
      </c>
      <c r="M135" t="s">
        <v>5122</v>
      </c>
      <c r="N135" t="s">
        <v>711</v>
      </c>
      <c r="O135" t="s">
        <v>1298</v>
      </c>
      <c r="P135" t="s">
        <v>635</v>
      </c>
      <c r="Q135" t="s">
        <v>636</v>
      </c>
      <c r="R135" t="s">
        <v>24</v>
      </c>
      <c r="S135" t="s">
        <v>5123</v>
      </c>
      <c r="T135" t="s">
        <v>5124</v>
      </c>
    </row>
    <row r="136" spans="1:20" x14ac:dyDescent="0.25">
      <c r="A136" t="s">
        <v>51</v>
      </c>
      <c r="B136" t="s">
        <v>52</v>
      </c>
      <c r="C136">
        <v>45</v>
      </c>
      <c r="D136">
        <v>50</v>
      </c>
      <c r="E136" t="s">
        <v>5125</v>
      </c>
      <c r="F136">
        <v>2300</v>
      </c>
      <c r="G136">
        <v>50</v>
      </c>
      <c r="H136" t="s">
        <v>47</v>
      </c>
      <c r="I136" t="s">
        <v>5126</v>
      </c>
      <c r="J136" t="s">
        <v>5127</v>
      </c>
      <c r="K136" t="s">
        <v>5128</v>
      </c>
      <c r="L136" t="s">
        <v>5129</v>
      </c>
      <c r="M136" t="s">
        <v>5130</v>
      </c>
      <c r="N136" t="s">
        <v>711</v>
      </c>
      <c r="O136" t="s">
        <v>1298</v>
      </c>
      <c r="P136" t="s">
        <v>635</v>
      </c>
      <c r="Q136" t="s">
        <v>636</v>
      </c>
      <c r="R136" t="s">
        <v>24</v>
      </c>
      <c r="S136" t="s">
        <v>5131</v>
      </c>
      <c r="T136" t="s">
        <v>5132</v>
      </c>
    </row>
    <row r="137" spans="1:20" x14ac:dyDescent="0.25">
      <c r="A137" t="s">
        <v>38</v>
      </c>
      <c r="B137" t="s">
        <v>39</v>
      </c>
      <c r="C137">
        <v>65</v>
      </c>
      <c r="D137">
        <v>5</v>
      </c>
      <c r="E137" t="s">
        <v>5133</v>
      </c>
      <c r="F137">
        <v>650</v>
      </c>
      <c r="G137">
        <v>0</v>
      </c>
      <c r="H137" t="s">
        <v>47</v>
      </c>
      <c r="I137" t="s">
        <v>5134</v>
      </c>
      <c r="J137" t="s">
        <v>5135</v>
      </c>
      <c r="K137" t="s">
        <v>5136</v>
      </c>
      <c r="L137" t="s">
        <v>5137</v>
      </c>
      <c r="M137" t="s">
        <v>5138</v>
      </c>
      <c r="N137" t="s">
        <v>711</v>
      </c>
      <c r="O137" t="s">
        <v>1298</v>
      </c>
      <c r="P137" t="s">
        <v>635</v>
      </c>
      <c r="Q137" t="s">
        <v>636</v>
      </c>
      <c r="R137" t="s">
        <v>24</v>
      </c>
      <c r="S137" t="s">
        <v>5139</v>
      </c>
      <c r="T137" t="s">
        <v>5140</v>
      </c>
    </row>
    <row r="138" spans="1:20" x14ac:dyDescent="0.25">
      <c r="A138" t="s">
        <v>139</v>
      </c>
      <c r="B138" t="s">
        <v>112</v>
      </c>
      <c r="C138">
        <v>100</v>
      </c>
      <c r="D138">
        <v>5</v>
      </c>
      <c r="E138" t="s">
        <v>5133</v>
      </c>
      <c r="F138">
        <v>650</v>
      </c>
      <c r="G138">
        <v>0</v>
      </c>
      <c r="H138" t="s">
        <v>47</v>
      </c>
      <c r="I138" t="s">
        <v>5134</v>
      </c>
      <c r="J138" t="s">
        <v>5135</v>
      </c>
      <c r="K138" t="s">
        <v>5136</v>
      </c>
      <c r="L138" t="s">
        <v>5137</v>
      </c>
      <c r="M138" t="s">
        <v>5138</v>
      </c>
      <c r="N138" t="s">
        <v>711</v>
      </c>
      <c r="O138" t="s">
        <v>1298</v>
      </c>
      <c r="P138" t="s">
        <v>635</v>
      </c>
      <c r="Q138" t="s">
        <v>636</v>
      </c>
      <c r="R138" t="s">
        <v>24</v>
      </c>
      <c r="S138" t="s">
        <v>5139</v>
      </c>
      <c r="T138" t="s">
        <v>5140</v>
      </c>
    </row>
    <row r="139" spans="1:20" x14ac:dyDescent="0.25">
      <c r="A139" t="s">
        <v>139</v>
      </c>
      <c r="B139" t="s">
        <v>112</v>
      </c>
      <c r="C139">
        <v>100</v>
      </c>
      <c r="D139">
        <v>1</v>
      </c>
      <c r="E139" t="s">
        <v>5141</v>
      </c>
      <c r="F139">
        <v>250</v>
      </c>
      <c r="G139">
        <v>0</v>
      </c>
      <c r="H139" t="s">
        <v>47</v>
      </c>
      <c r="I139" t="s">
        <v>1490</v>
      </c>
      <c r="J139" t="s">
        <v>1491</v>
      </c>
      <c r="K139" t="s">
        <v>1492</v>
      </c>
      <c r="L139" t="s">
        <v>1493</v>
      </c>
      <c r="M139" t="s">
        <v>5142</v>
      </c>
      <c r="N139" t="s">
        <v>711</v>
      </c>
      <c r="O139" t="s">
        <v>1298</v>
      </c>
      <c r="P139" t="s">
        <v>635</v>
      </c>
      <c r="Q139" t="s">
        <v>636</v>
      </c>
      <c r="R139" t="s">
        <v>24</v>
      </c>
      <c r="S139" t="s">
        <v>5143</v>
      </c>
      <c r="T139" t="s">
        <v>5144</v>
      </c>
    </row>
    <row r="140" spans="1:20" x14ac:dyDescent="0.25">
      <c r="A140" t="s">
        <v>110</v>
      </c>
      <c r="B140" t="s">
        <v>146</v>
      </c>
      <c r="C140">
        <v>100</v>
      </c>
      <c r="D140">
        <v>1</v>
      </c>
      <c r="E140" t="s">
        <v>5141</v>
      </c>
      <c r="F140">
        <v>250</v>
      </c>
      <c r="G140">
        <v>0</v>
      </c>
      <c r="H140" t="s">
        <v>47</v>
      </c>
      <c r="I140" t="s">
        <v>1490</v>
      </c>
      <c r="J140" t="s">
        <v>1491</v>
      </c>
      <c r="K140" t="s">
        <v>1492</v>
      </c>
      <c r="L140" t="s">
        <v>1493</v>
      </c>
      <c r="M140" t="s">
        <v>5142</v>
      </c>
      <c r="N140" t="s">
        <v>711</v>
      </c>
      <c r="O140" t="s">
        <v>1298</v>
      </c>
      <c r="P140" t="s">
        <v>635</v>
      </c>
      <c r="Q140" t="s">
        <v>636</v>
      </c>
      <c r="R140" t="s">
        <v>24</v>
      </c>
      <c r="S140" t="s">
        <v>5143</v>
      </c>
      <c r="T140" t="s">
        <v>5144</v>
      </c>
    </row>
    <row r="141" spans="1:20" x14ac:dyDescent="0.25">
      <c r="A141" t="s">
        <v>46</v>
      </c>
      <c r="B141" t="s">
        <v>56</v>
      </c>
      <c r="C141">
        <v>100</v>
      </c>
      <c r="D141">
        <v>1</v>
      </c>
      <c r="E141" t="s">
        <v>5141</v>
      </c>
      <c r="F141">
        <v>250</v>
      </c>
      <c r="G141">
        <v>0</v>
      </c>
      <c r="H141" t="s">
        <v>47</v>
      </c>
      <c r="I141" t="s">
        <v>1490</v>
      </c>
      <c r="J141" t="s">
        <v>1491</v>
      </c>
      <c r="K141" t="s">
        <v>1492</v>
      </c>
      <c r="L141" t="s">
        <v>1493</v>
      </c>
      <c r="M141" t="s">
        <v>5142</v>
      </c>
      <c r="N141" t="s">
        <v>711</v>
      </c>
      <c r="O141" t="s">
        <v>1298</v>
      </c>
      <c r="P141" t="s">
        <v>635</v>
      </c>
      <c r="Q141" t="s">
        <v>636</v>
      </c>
      <c r="R141" t="s">
        <v>24</v>
      </c>
      <c r="S141" t="s">
        <v>5143</v>
      </c>
      <c r="T141" t="s">
        <v>5144</v>
      </c>
    </row>
    <row r="142" spans="1:20" x14ac:dyDescent="0.25">
      <c r="A142" t="s">
        <v>152</v>
      </c>
      <c r="B142" t="s">
        <v>153</v>
      </c>
      <c r="C142">
        <v>65</v>
      </c>
      <c r="D142">
        <v>1</v>
      </c>
      <c r="E142" t="s">
        <v>5145</v>
      </c>
      <c r="F142">
        <v>199</v>
      </c>
      <c r="G142">
        <v>0</v>
      </c>
      <c r="H142" t="s">
        <v>47</v>
      </c>
      <c r="I142" t="s">
        <v>5146</v>
      </c>
      <c r="J142" t="s">
        <v>5147</v>
      </c>
      <c r="K142" t="s">
        <v>1278</v>
      </c>
      <c r="L142" t="s">
        <v>5148</v>
      </c>
      <c r="M142" t="s">
        <v>5149</v>
      </c>
      <c r="N142" t="s">
        <v>711</v>
      </c>
      <c r="O142" t="s">
        <v>634</v>
      </c>
      <c r="P142" t="s">
        <v>635</v>
      </c>
      <c r="Q142" t="s">
        <v>636</v>
      </c>
      <c r="R142" t="s">
        <v>24</v>
      </c>
      <c r="S142" t="s">
        <v>5150</v>
      </c>
      <c r="T142" t="s">
        <v>5151</v>
      </c>
    </row>
    <row r="143" spans="1:20" x14ac:dyDescent="0.25">
      <c r="A143" t="s">
        <v>150</v>
      </c>
      <c r="B143" t="s">
        <v>151</v>
      </c>
      <c r="C143">
        <v>65</v>
      </c>
      <c r="D143">
        <v>1</v>
      </c>
      <c r="E143" t="s">
        <v>5145</v>
      </c>
      <c r="F143">
        <v>199</v>
      </c>
      <c r="G143">
        <v>0</v>
      </c>
      <c r="H143" t="s">
        <v>47</v>
      </c>
      <c r="I143" t="s">
        <v>5146</v>
      </c>
      <c r="J143" t="s">
        <v>5147</v>
      </c>
      <c r="K143" t="s">
        <v>1278</v>
      </c>
      <c r="L143" t="s">
        <v>5148</v>
      </c>
      <c r="M143" t="s">
        <v>5149</v>
      </c>
      <c r="N143" t="s">
        <v>711</v>
      </c>
      <c r="O143" t="s">
        <v>634</v>
      </c>
      <c r="P143" t="s">
        <v>635</v>
      </c>
      <c r="Q143" t="s">
        <v>636</v>
      </c>
      <c r="R143" t="s">
        <v>24</v>
      </c>
      <c r="S143" t="s">
        <v>5150</v>
      </c>
      <c r="T143" t="s">
        <v>5151</v>
      </c>
    </row>
    <row r="144" spans="1:20" x14ac:dyDescent="0.25">
      <c r="A144" t="s">
        <v>36</v>
      </c>
      <c r="B144" t="s">
        <v>37</v>
      </c>
      <c r="C144">
        <v>65</v>
      </c>
      <c r="D144">
        <v>1</v>
      </c>
      <c r="E144" t="s">
        <v>5145</v>
      </c>
      <c r="F144">
        <v>199</v>
      </c>
      <c r="G144">
        <v>0</v>
      </c>
      <c r="H144" t="s">
        <v>47</v>
      </c>
      <c r="I144" t="s">
        <v>5146</v>
      </c>
      <c r="J144" t="s">
        <v>5147</v>
      </c>
      <c r="K144" t="s">
        <v>1278</v>
      </c>
      <c r="L144" t="s">
        <v>5148</v>
      </c>
      <c r="M144" t="s">
        <v>5149</v>
      </c>
      <c r="N144" t="s">
        <v>711</v>
      </c>
      <c r="O144" t="s">
        <v>634</v>
      </c>
      <c r="P144" t="s">
        <v>635</v>
      </c>
      <c r="Q144" t="s">
        <v>636</v>
      </c>
      <c r="R144" t="s">
        <v>24</v>
      </c>
      <c r="S144" t="s">
        <v>5150</v>
      </c>
      <c r="T144" t="s">
        <v>5151</v>
      </c>
    </row>
    <row r="145" spans="1:20" x14ac:dyDescent="0.25">
      <c r="A145" t="s">
        <v>38</v>
      </c>
      <c r="B145" t="s">
        <v>39</v>
      </c>
      <c r="C145">
        <v>65</v>
      </c>
      <c r="D145">
        <v>1</v>
      </c>
      <c r="E145" t="s">
        <v>5145</v>
      </c>
      <c r="F145">
        <v>199</v>
      </c>
      <c r="G145">
        <v>0</v>
      </c>
      <c r="H145" t="s">
        <v>47</v>
      </c>
      <c r="I145" t="s">
        <v>5146</v>
      </c>
      <c r="J145" t="s">
        <v>5147</v>
      </c>
      <c r="K145" t="s">
        <v>1278</v>
      </c>
      <c r="L145" t="s">
        <v>5148</v>
      </c>
      <c r="M145" t="s">
        <v>5149</v>
      </c>
      <c r="N145" t="s">
        <v>711</v>
      </c>
      <c r="O145" t="s">
        <v>634</v>
      </c>
      <c r="P145" t="s">
        <v>635</v>
      </c>
      <c r="Q145" t="s">
        <v>636</v>
      </c>
      <c r="R145" t="s">
        <v>24</v>
      </c>
      <c r="S145" t="s">
        <v>5150</v>
      </c>
      <c r="T145" t="s">
        <v>5151</v>
      </c>
    </row>
    <row r="146" spans="1:20" x14ac:dyDescent="0.25">
      <c r="A146" t="s">
        <v>150</v>
      </c>
      <c r="B146" t="s">
        <v>151</v>
      </c>
      <c r="C146">
        <v>65</v>
      </c>
      <c r="D146">
        <v>1</v>
      </c>
      <c r="E146" t="s">
        <v>5152</v>
      </c>
      <c r="F146">
        <v>199</v>
      </c>
      <c r="G146">
        <v>0</v>
      </c>
      <c r="H146" t="s">
        <v>47</v>
      </c>
      <c r="I146" t="s">
        <v>5153</v>
      </c>
      <c r="J146" t="s">
        <v>5154</v>
      </c>
      <c r="K146" t="s">
        <v>5155</v>
      </c>
      <c r="L146" t="s">
        <v>5156</v>
      </c>
      <c r="M146" t="s">
        <v>5157</v>
      </c>
      <c r="N146" t="s">
        <v>711</v>
      </c>
      <c r="O146" t="s">
        <v>634</v>
      </c>
      <c r="P146" t="s">
        <v>635</v>
      </c>
      <c r="Q146" t="s">
        <v>636</v>
      </c>
      <c r="R146" t="s">
        <v>24</v>
      </c>
      <c r="S146" t="s">
        <v>5158</v>
      </c>
      <c r="T146" t="s">
        <v>5157</v>
      </c>
    </row>
    <row r="147" spans="1:20" x14ac:dyDescent="0.25">
      <c r="A147" t="s">
        <v>36</v>
      </c>
      <c r="B147" t="s">
        <v>37</v>
      </c>
      <c r="C147">
        <v>65</v>
      </c>
      <c r="D147">
        <v>1</v>
      </c>
      <c r="E147" t="s">
        <v>5152</v>
      </c>
      <c r="F147">
        <v>199</v>
      </c>
      <c r="G147">
        <v>0</v>
      </c>
      <c r="H147" t="s">
        <v>47</v>
      </c>
      <c r="I147" t="s">
        <v>5153</v>
      </c>
      <c r="J147" t="s">
        <v>5154</v>
      </c>
      <c r="K147" t="s">
        <v>5155</v>
      </c>
      <c r="L147" t="s">
        <v>5156</v>
      </c>
      <c r="M147" t="s">
        <v>5157</v>
      </c>
      <c r="N147" t="s">
        <v>711</v>
      </c>
      <c r="O147" t="s">
        <v>634</v>
      </c>
      <c r="P147" t="s">
        <v>635</v>
      </c>
      <c r="Q147" t="s">
        <v>636</v>
      </c>
      <c r="R147" t="s">
        <v>24</v>
      </c>
      <c r="S147" t="s">
        <v>5158</v>
      </c>
      <c r="T147" t="s">
        <v>5157</v>
      </c>
    </row>
    <row r="148" spans="1:20" x14ac:dyDescent="0.25">
      <c r="A148" t="s">
        <v>152</v>
      </c>
      <c r="B148" t="s">
        <v>153</v>
      </c>
      <c r="C148">
        <v>65</v>
      </c>
      <c r="D148">
        <v>1</v>
      </c>
      <c r="E148" t="s">
        <v>5152</v>
      </c>
      <c r="F148">
        <v>199</v>
      </c>
      <c r="G148">
        <v>0</v>
      </c>
      <c r="H148" t="s">
        <v>47</v>
      </c>
      <c r="I148" t="s">
        <v>5153</v>
      </c>
      <c r="J148" t="s">
        <v>5154</v>
      </c>
      <c r="K148" t="s">
        <v>5155</v>
      </c>
      <c r="L148" t="s">
        <v>5156</v>
      </c>
      <c r="M148" t="s">
        <v>5157</v>
      </c>
      <c r="N148" t="s">
        <v>711</v>
      </c>
      <c r="O148" t="s">
        <v>634</v>
      </c>
      <c r="P148" t="s">
        <v>635</v>
      </c>
      <c r="Q148" t="s">
        <v>636</v>
      </c>
      <c r="R148" t="s">
        <v>24</v>
      </c>
      <c r="S148" t="s">
        <v>5158</v>
      </c>
      <c r="T148" t="s">
        <v>5159</v>
      </c>
    </row>
    <row r="149" spans="1:20" x14ac:dyDescent="0.25">
      <c r="A149" t="s">
        <v>38</v>
      </c>
      <c r="B149" t="s">
        <v>39</v>
      </c>
      <c r="C149">
        <v>65</v>
      </c>
      <c r="D149">
        <v>1</v>
      </c>
      <c r="E149" t="s">
        <v>5152</v>
      </c>
      <c r="F149">
        <v>199</v>
      </c>
      <c r="G149">
        <v>0</v>
      </c>
      <c r="H149" t="s">
        <v>47</v>
      </c>
      <c r="I149" t="s">
        <v>5153</v>
      </c>
      <c r="J149" t="s">
        <v>5154</v>
      </c>
      <c r="K149" t="s">
        <v>5155</v>
      </c>
      <c r="L149" t="s">
        <v>5156</v>
      </c>
      <c r="M149" t="s">
        <v>5157</v>
      </c>
      <c r="N149" t="s">
        <v>711</v>
      </c>
      <c r="O149" t="s">
        <v>634</v>
      </c>
      <c r="P149" t="s">
        <v>635</v>
      </c>
      <c r="Q149" t="s">
        <v>636</v>
      </c>
      <c r="R149" t="s">
        <v>24</v>
      </c>
      <c r="S149" t="s">
        <v>5158</v>
      </c>
      <c r="T149" t="s">
        <v>5159</v>
      </c>
    </row>
    <row r="150" spans="1:20" x14ac:dyDescent="0.25">
      <c r="A150" t="s">
        <v>46</v>
      </c>
      <c r="B150" t="s">
        <v>56</v>
      </c>
      <c r="C150">
        <v>78</v>
      </c>
      <c r="D150">
        <v>1</v>
      </c>
      <c r="E150" t="s">
        <v>5160</v>
      </c>
      <c r="F150">
        <v>113</v>
      </c>
      <c r="G150">
        <v>35</v>
      </c>
      <c r="H150" t="s">
        <v>47</v>
      </c>
      <c r="I150" t="s">
        <v>5161</v>
      </c>
      <c r="J150" t="s">
        <v>5162</v>
      </c>
      <c r="K150" t="s">
        <v>663</v>
      </c>
      <c r="L150" t="s">
        <v>2076</v>
      </c>
      <c r="M150" t="s">
        <v>5163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5164</v>
      </c>
      <c r="T150" t="s">
        <v>5165</v>
      </c>
    </row>
    <row r="151" spans="1:20" x14ac:dyDescent="0.25">
      <c r="A151" t="s">
        <v>139</v>
      </c>
      <c r="B151" t="s">
        <v>112</v>
      </c>
      <c r="C151">
        <v>66</v>
      </c>
      <c r="D151">
        <v>1</v>
      </c>
      <c r="E151" t="s">
        <v>5166</v>
      </c>
      <c r="F151">
        <v>186.2</v>
      </c>
      <c r="G151">
        <v>7</v>
      </c>
      <c r="H151" t="s">
        <v>384</v>
      </c>
      <c r="I151" t="s">
        <v>4769</v>
      </c>
      <c r="J151" t="s">
        <v>4770</v>
      </c>
      <c r="K151" t="s">
        <v>4771</v>
      </c>
      <c r="L151" t="s">
        <v>4772</v>
      </c>
      <c r="M151" t="s">
        <v>5167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5168</v>
      </c>
      <c r="T151" t="s">
        <v>5167</v>
      </c>
    </row>
    <row r="152" spans="1:20" x14ac:dyDescent="0.25">
      <c r="A152" t="s">
        <v>110</v>
      </c>
      <c r="B152" t="s">
        <v>640</v>
      </c>
      <c r="C152">
        <v>66</v>
      </c>
      <c r="D152">
        <v>1</v>
      </c>
      <c r="E152" t="s">
        <v>5166</v>
      </c>
      <c r="F152">
        <v>186.2</v>
      </c>
      <c r="G152">
        <v>7</v>
      </c>
      <c r="H152" t="s">
        <v>384</v>
      </c>
      <c r="I152" t="s">
        <v>4769</v>
      </c>
      <c r="J152" t="s">
        <v>4770</v>
      </c>
      <c r="K152" t="s">
        <v>4771</v>
      </c>
      <c r="L152" t="s">
        <v>4772</v>
      </c>
      <c r="M152" t="s">
        <v>5167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5168</v>
      </c>
      <c r="T152" t="s">
        <v>5167</v>
      </c>
    </row>
    <row r="153" spans="1:20" x14ac:dyDescent="0.25">
      <c r="A153" t="s">
        <v>46</v>
      </c>
      <c r="B153" t="s">
        <v>56</v>
      </c>
      <c r="C153">
        <v>67</v>
      </c>
      <c r="D153">
        <v>1</v>
      </c>
      <c r="E153" t="s">
        <v>5166</v>
      </c>
      <c r="F153">
        <v>186.2</v>
      </c>
      <c r="G153">
        <v>7</v>
      </c>
      <c r="H153" t="s">
        <v>384</v>
      </c>
      <c r="I153" t="s">
        <v>4769</v>
      </c>
      <c r="J153" t="s">
        <v>4770</v>
      </c>
      <c r="K153" t="s">
        <v>4771</v>
      </c>
      <c r="L153" t="s">
        <v>4772</v>
      </c>
      <c r="M153" t="s">
        <v>5167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5168</v>
      </c>
      <c r="T153" t="s">
        <v>5167</v>
      </c>
    </row>
    <row r="154" spans="1:20" x14ac:dyDescent="0.25">
      <c r="A154" t="s">
        <v>30</v>
      </c>
      <c r="B154" t="s">
        <v>31</v>
      </c>
      <c r="C154">
        <v>43</v>
      </c>
      <c r="D154">
        <v>1</v>
      </c>
      <c r="E154" t="s">
        <v>5169</v>
      </c>
      <c r="F154">
        <v>43</v>
      </c>
      <c r="G154">
        <v>0</v>
      </c>
      <c r="H154" t="s">
        <v>22</v>
      </c>
      <c r="I154" t="s">
        <v>5170</v>
      </c>
      <c r="J154" t="s">
        <v>5171</v>
      </c>
      <c r="K154" t="s">
        <v>5172</v>
      </c>
      <c r="L154" t="s">
        <v>2041</v>
      </c>
      <c r="M154" t="s">
        <v>5173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5174</v>
      </c>
      <c r="T154" t="s">
        <v>5175</v>
      </c>
    </row>
    <row r="155" spans="1:20" x14ac:dyDescent="0.25">
      <c r="A155" t="s">
        <v>30</v>
      </c>
      <c r="B155" t="s">
        <v>31</v>
      </c>
      <c r="C155">
        <v>60</v>
      </c>
      <c r="D155">
        <v>3</v>
      </c>
      <c r="E155" t="s">
        <v>5176</v>
      </c>
      <c r="F155">
        <v>240</v>
      </c>
      <c r="G155">
        <v>0</v>
      </c>
      <c r="H155" t="s">
        <v>47</v>
      </c>
      <c r="I155" t="s">
        <v>5177</v>
      </c>
      <c r="J155" t="s">
        <v>5178</v>
      </c>
      <c r="K155" t="s">
        <v>5179</v>
      </c>
      <c r="L155" t="s">
        <v>5180</v>
      </c>
      <c r="M155" t="s">
        <v>5181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5182</v>
      </c>
      <c r="T155" t="s">
        <v>5181</v>
      </c>
    </row>
    <row r="156" spans="1:20" x14ac:dyDescent="0.25">
      <c r="A156" t="s">
        <v>30</v>
      </c>
      <c r="B156" t="s">
        <v>31</v>
      </c>
      <c r="C156">
        <v>60</v>
      </c>
      <c r="D156">
        <v>3</v>
      </c>
      <c r="E156" t="s">
        <v>5176</v>
      </c>
      <c r="F156">
        <v>240</v>
      </c>
      <c r="G156">
        <v>0</v>
      </c>
      <c r="H156" t="s">
        <v>47</v>
      </c>
      <c r="I156" t="s">
        <v>5177</v>
      </c>
      <c r="J156" t="s">
        <v>5178</v>
      </c>
      <c r="K156" t="s">
        <v>5179</v>
      </c>
      <c r="L156" t="s">
        <v>5180</v>
      </c>
      <c r="M156" t="s">
        <v>5181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5182</v>
      </c>
      <c r="T156" t="s">
        <v>5181</v>
      </c>
    </row>
    <row r="157" spans="1:20" x14ac:dyDescent="0.25">
      <c r="A157" t="s">
        <v>46</v>
      </c>
      <c r="B157" t="s">
        <v>56</v>
      </c>
      <c r="C157">
        <v>66.333333333333329</v>
      </c>
      <c r="D157">
        <v>3</v>
      </c>
      <c r="E157" t="s">
        <v>5183</v>
      </c>
      <c r="F157">
        <v>259</v>
      </c>
      <c r="G157">
        <v>29</v>
      </c>
      <c r="H157" t="s">
        <v>47</v>
      </c>
      <c r="I157" t="s">
        <v>1080</v>
      </c>
      <c r="J157" t="s">
        <v>1081</v>
      </c>
      <c r="K157" t="s">
        <v>1082</v>
      </c>
      <c r="L157" t="s">
        <v>1083</v>
      </c>
      <c r="M157" t="s">
        <v>5184</v>
      </c>
      <c r="N157" t="s">
        <v>23</v>
      </c>
      <c r="O157" t="s">
        <v>53</v>
      </c>
      <c r="P157" t="s">
        <v>54</v>
      </c>
      <c r="Q157" t="s">
        <v>55</v>
      </c>
      <c r="R157" t="s">
        <v>24</v>
      </c>
      <c r="S157" t="s">
        <v>5185</v>
      </c>
      <c r="T157" t="s">
        <v>5184</v>
      </c>
    </row>
    <row r="158" spans="1:20" x14ac:dyDescent="0.25">
      <c r="A158" t="s">
        <v>46</v>
      </c>
      <c r="B158" t="s">
        <v>56</v>
      </c>
      <c r="C158">
        <v>66.333333333333329</v>
      </c>
      <c r="D158">
        <v>3</v>
      </c>
      <c r="E158" t="s">
        <v>5186</v>
      </c>
      <c r="F158">
        <v>259</v>
      </c>
      <c r="G158">
        <v>29</v>
      </c>
      <c r="H158" t="s">
        <v>47</v>
      </c>
      <c r="I158" t="s">
        <v>1086</v>
      </c>
      <c r="J158" t="s">
        <v>1081</v>
      </c>
      <c r="K158" t="s">
        <v>1082</v>
      </c>
      <c r="L158" t="s">
        <v>1087</v>
      </c>
      <c r="M158" t="s">
        <v>5187</v>
      </c>
      <c r="N158" t="s">
        <v>23</v>
      </c>
      <c r="O158" t="s">
        <v>53</v>
      </c>
      <c r="P158" t="s">
        <v>54</v>
      </c>
      <c r="Q158" t="s">
        <v>55</v>
      </c>
      <c r="R158" t="s">
        <v>24</v>
      </c>
      <c r="S158" t="s">
        <v>5188</v>
      </c>
      <c r="T158" t="s">
        <v>5187</v>
      </c>
    </row>
    <row r="159" spans="1:20" x14ac:dyDescent="0.25">
      <c r="A159" t="s">
        <v>115</v>
      </c>
      <c r="B159" t="s">
        <v>116</v>
      </c>
      <c r="C159">
        <v>27.5</v>
      </c>
      <c r="D159">
        <v>4</v>
      </c>
      <c r="E159" t="s">
        <v>5189</v>
      </c>
      <c r="F159">
        <v>129</v>
      </c>
      <c r="G159">
        <v>0</v>
      </c>
      <c r="H159" t="s">
        <v>648</v>
      </c>
      <c r="I159" t="s">
        <v>2187</v>
      </c>
      <c r="J159" t="s">
        <v>2188</v>
      </c>
      <c r="K159" t="s">
        <v>2189</v>
      </c>
      <c r="L159" t="s">
        <v>2190</v>
      </c>
      <c r="M159" t="s">
        <v>5190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5191</v>
      </c>
      <c r="T159" t="s">
        <v>5190</v>
      </c>
    </row>
    <row r="160" spans="1:20" x14ac:dyDescent="0.25">
      <c r="A160" t="s">
        <v>186</v>
      </c>
      <c r="B160" t="s">
        <v>187</v>
      </c>
      <c r="C160">
        <v>33.333333333333336</v>
      </c>
      <c r="D160">
        <v>3</v>
      </c>
      <c r="E160" t="s">
        <v>5192</v>
      </c>
      <c r="F160">
        <v>179</v>
      </c>
      <c r="G160">
        <v>29</v>
      </c>
      <c r="H160" t="s">
        <v>22</v>
      </c>
      <c r="I160" t="s">
        <v>747</v>
      </c>
      <c r="J160" t="s">
        <v>5193</v>
      </c>
      <c r="K160" t="s">
        <v>1928</v>
      </c>
      <c r="L160" t="s">
        <v>672</v>
      </c>
      <c r="M160" t="s">
        <v>5194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5195</v>
      </c>
      <c r="T160" t="s">
        <v>5196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179"/>
  <sheetViews>
    <sheetView zoomScale="70" zoomScaleNormal="70" workbookViewId="0">
      <pane xSplit="2" ySplit="1" topLeftCell="T35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40" sqref="U14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280</v>
      </c>
      <c r="B2" t="s">
        <v>286</v>
      </c>
      <c r="C2">
        <v>99</v>
      </c>
      <c r="D2">
        <v>1</v>
      </c>
      <c r="E2" t="s">
        <v>5197</v>
      </c>
      <c r="F2">
        <v>195</v>
      </c>
      <c r="G2">
        <v>16</v>
      </c>
      <c r="H2" t="s">
        <v>631</v>
      </c>
      <c r="I2" t="s">
        <v>1678</v>
      </c>
      <c r="J2" t="s">
        <v>1423</v>
      </c>
      <c r="K2" t="s">
        <v>23</v>
      </c>
      <c r="L2" t="s">
        <v>24</v>
      </c>
      <c r="M2" t="s">
        <v>5198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5199</v>
      </c>
      <c r="T2" t="s">
        <v>5198</v>
      </c>
      <c r="U2" s="55" t="s">
        <v>186</v>
      </c>
      <c r="V2">
        <v>45</v>
      </c>
    </row>
    <row r="3" spans="1:22" x14ac:dyDescent="0.25">
      <c r="A3" t="s">
        <v>279</v>
      </c>
      <c r="B3" t="s">
        <v>285</v>
      </c>
      <c r="C3">
        <v>100</v>
      </c>
      <c r="D3">
        <v>1</v>
      </c>
      <c r="E3" t="s">
        <v>5197</v>
      </c>
      <c r="F3">
        <v>195</v>
      </c>
      <c r="G3">
        <v>16</v>
      </c>
      <c r="H3" t="s">
        <v>631</v>
      </c>
      <c r="I3" t="s">
        <v>1678</v>
      </c>
      <c r="J3" t="s">
        <v>1423</v>
      </c>
      <c r="K3" t="s">
        <v>23</v>
      </c>
      <c r="L3" t="s">
        <v>24</v>
      </c>
      <c r="M3" t="s">
        <v>5198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5199</v>
      </c>
      <c r="T3" t="s">
        <v>5198</v>
      </c>
      <c r="U3" s="56" t="s">
        <v>187</v>
      </c>
      <c r="V3">
        <v>45</v>
      </c>
    </row>
    <row r="4" spans="1:22" x14ac:dyDescent="0.25">
      <c r="A4" t="s">
        <v>42</v>
      </c>
      <c r="B4" t="s">
        <v>43</v>
      </c>
      <c r="C4">
        <v>66.666666666666671</v>
      </c>
      <c r="D4">
        <v>3</v>
      </c>
      <c r="E4" t="s">
        <v>5200</v>
      </c>
      <c r="F4">
        <v>111</v>
      </c>
      <c r="G4">
        <v>6</v>
      </c>
      <c r="H4" t="s">
        <v>22</v>
      </c>
      <c r="I4" t="s">
        <v>5201</v>
      </c>
      <c r="J4" t="s">
        <v>65</v>
      </c>
      <c r="K4" t="s">
        <v>23</v>
      </c>
      <c r="L4" t="s">
        <v>24</v>
      </c>
      <c r="M4" t="s">
        <v>5202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5202</v>
      </c>
      <c r="U4" s="55" t="s">
        <v>44</v>
      </c>
      <c r="V4">
        <v>4</v>
      </c>
    </row>
    <row r="5" spans="1:22" x14ac:dyDescent="0.25">
      <c r="A5" t="s">
        <v>115</v>
      </c>
      <c r="B5" t="s">
        <v>116</v>
      </c>
      <c r="C5">
        <v>35</v>
      </c>
      <c r="D5">
        <v>8</v>
      </c>
      <c r="E5" t="s">
        <v>5203</v>
      </c>
      <c r="F5">
        <v>363</v>
      </c>
      <c r="G5">
        <v>45</v>
      </c>
      <c r="H5" t="s">
        <v>47</v>
      </c>
      <c r="I5" t="s">
        <v>2490</v>
      </c>
      <c r="J5" t="s">
        <v>2491</v>
      </c>
      <c r="K5" t="s">
        <v>2492</v>
      </c>
      <c r="L5" t="s">
        <v>2076</v>
      </c>
      <c r="M5" t="s">
        <v>5204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5205</v>
      </c>
      <c r="T5" t="s">
        <v>5206</v>
      </c>
      <c r="U5" s="56" t="s">
        <v>45</v>
      </c>
      <c r="V5">
        <v>4</v>
      </c>
    </row>
    <row r="6" spans="1:22" x14ac:dyDescent="0.25">
      <c r="A6" t="s">
        <v>46</v>
      </c>
      <c r="B6" t="s">
        <v>252</v>
      </c>
      <c r="C6">
        <v>60</v>
      </c>
      <c r="D6">
        <v>1</v>
      </c>
      <c r="E6" t="s">
        <v>5207</v>
      </c>
      <c r="F6">
        <v>67</v>
      </c>
      <c r="G6">
        <v>7</v>
      </c>
      <c r="H6" t="s">
        <v>1233</v>
      </c>
      <c r="I6" t="s">
        <v>5208</v>
      </c>
      <c r="J6" t="s">
        <v>5209</v>
      </c>
      <c r="K6" t="s">
        <v>374</v>
      </c>
      <c r="L6" t="s">
        <v>5210</v>
      </c>
      <c r="M6" t="s">
        <v>5211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5212</v>
      </c>
      <c r="T6" t="s">
        <v>5211</v>
      </c>
      <c r="U6" s="55" t="s">
        <v>113</v>
      </c>
      <c r="V6">
        <v>21</v>
      </c>
    </row>
    <row r="7" spans="1:22" x14ac:dyDescent="0.25">
      <c r="A7" t="s">
        <v>46</v>
      </c>
      <c r="B7" t="s">
        <v>56</v>
      </c>
      <c r="C7">
        <v>66.333333333333329</v>
      </c>
      <c r="D7">
        <v>3</v>
      </c>
      <c r="E7" t="s">
        <v>5213</v>
      </c>
      <c r="F7">
        <v>220</v>
      </c>
      <c r="G7">
        <v>0</v>
      </c>
      <c r="H7" t="s">
        <v>631</v>
      </c>
      <c r="I7" t="s">
        <v>5214</v>
      </c>
      <c r="J7" t="s">
        <v>311</v>
      </c>
      <c r="K7" t="s">
        <v>23</v>
      </c>
      <c r="L7" t="s">
        <v>24</v>
      </c>
      <c r="M7" t="s">
        <v>5215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5216</v>
      </c>
      <c r="T7" t="s">
        <v>5215</v>
      </c>
      <c r="U7" s="56" t="s">
        <v>114</v>
      </c>
      <c r="V7">
        <v>21</v>
      </c>
    </row>
    <row r="8" spans="1:22" x14ac:dyDescent="0.25">
      <c r="A8" t="s">
        <v>46</v>
      </c>
      <c r="B8" t="s">
        <v>56</v>
      </c>
      <c r="C8">
        <v>66.333333333333329</v>
      </c>
      <c r="D8">
        <v>3</v>
      </c>
      <c r="E8" t="s">
        <v>5217</v>
      </c>
      <c r="F8">
        <v>280</v>
      </c>
      <c r="G8">
        <v>45</v>
      </c>
      <c r="H8" t="s">
        <v>384</v>
      </c>
      <c r="I8" t="s">
        <v>5218</v>
      </c>
      <c r="J8" t="s">
        <v>5219</v>
      </c>
      <c r="K8" t="s">
        <v>4966</v>
      </c>
      <c r="L8" t="s">
        <v>5220</v>
      </c>
      <c r="M8" t="s">
        <v>5221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5222</v>
      </c>
      <c r="T8" t="s">
        <v>5221</v>
      </c>
      <c r="U8" s="55" t="s">
        <v>137</v>
      </c>
      <c r="V8">
        <v>15</v>
      </c>
    </row>
    <row r="9" spans="1:22" x14ac:dyDescent="0.25">
      <c r="A9" t="s">
        <v>38</v>
      </c>
      <c r="B9" t="s">
        <v>39</v>
      </c>
      <c r="C9">
        <v>54.5</v>
      </c>
      <c r="D9">
        <v>2</v>
      </c>
      <c r="E9" t="s">
        <v>5223</v>
      </c>
      <c r="F9">
        <v>154.25</v>
      </c>
      <c r="G9">
        <v>7</v>
      </c>
      <c r="H9" t="s">
        <v>47</v>
      </c>
      <c r="I9" t="s">
        <v>5224</v>
      </c>
      <c r="J9" t="s">
        <v>5225</v>
      </c>
      <c r="K9" t="s">
        <v>5226</v>
      </c>
      <c r="L9" t="s">
        <v>5227</v>
      </c>
      <c r="M9" t="s">
        <v>5228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5229</v>
      </c>
      <c r="T9" t="s">
        <v>5228</v>
      </c>
      <c r="U9" s="56" t="s">
        <v>138</v>
      </c>
      <c r="V9">
        <v>15</v>
      </c>
    </row>
    <row r="10" spans="1:22" x14ac:dyDescent="0.25">
      <c r="A10" t="s">
        <v>46</v>
      </c>
      <c r="B10" t="s">
        <v>1105</v>
      </c>
      <c r="C10">
        <v>71.25</v>
      </c>
      <c r="D10">
        <v>1</v>
      </c>
      <c r="E10" t="s">
        <v>5223</v>
      </c>
      <c r="F10">
        <v>154.25</v>
      </c>
      <c r="G10">
        <v>7</v>
      </c>
      <c r="H10" t="s">
        <v>47</v>
      </c>
      <c r="I10" t="s">
        <v>5224</v>
      </c>
      <c r="J10" t="s">
        <v>5225</v>
      </c>
      <c r="K10" t="s">
        <v>5226</v>
      </c>
      <c r="L10" t="s">
        <v>5227</v>
      </c>
      <c r="M10" t="s">
        <v>5228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5229</v>
      </c>
      <c r="T10" t="s">
        <v>5228</v>
      </c>
      <c r="U10" s="55" t="s">
        <v>46</v>
      </c>
      <c r="V10">
        <v>111</v>
      </c>
    </row>
    <row r="11" spans="1:22" x14ac:dyDescent="0.25">
      <c r="A11" t="s">
        <v>46</v>
      </c>
      <c r="B11" t="s">
        <v>1105</v>
      </c>
      <c r="C11">
        <v>71.25</v>
      </c>
      <c r="D11">
        <v>3</v>
      </c>
      <c r="E11" t="s">
        <v>5230</v>
      </c>
      <c r="F11">
        <v>247.75</v>
      </c>
      <c r="G11">
        <v>34</v>
      </c>
      <c r="H11" t="s">
        <v>47</v>
      </c>
      <c r="I11" t="s">
        <v>5231</v>
      </c>
      <c r="J11" t="s">
        <v>5232</v>
      </c>
      <c r="K11" t="s">
        <v>1038</v>
      </c>
      <c r="L11" t="s">
        <v>5233</v>
      </c>
      <c r="M11" t="s">
        <v>5234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5235</v>
      </c>
      <c r="T11" t="s">
        <v>5234</v>
      </c>
      <c r="U11" s="56" t="s">
        <v>252</v>
      </c>
      <c r="V11">
        <v>1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5236</v>
      </c>
      <c r="F12">
        <v>201.65</v>
      </c>
      <c r="G12">
        <v>7</v>
      </c>
      <c r="H12" t="s">
        <v>384</v>
      </c>
      <c r="I12" t="s">
        <v>5237</v>
      </c>
      <c r="J12" t="s">
        <v>5238</v>
      </c>
      <c r="K12" t="s">
        <v>4727</v>
      </c>
      <c r="L12" t="s">
        <v>5239</v>
      </c>
      <c r="M12" t="s">
        <v>5240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5241</v>
      </c>
      <c r="T12" t="s">
        <v>5242</v>
      </c>
      <c r="U12" s="56" t="s">
        <v>56</v>
      </c>
      <c r="V12">
        <v>101</v>
      </c>
    </row>
    <row r="13" spans="1:22" x14ac:dyDescent="0.25">
      <c r="A13" t="s">
        <v>115</v>
      </c>
      <c r="B13" t="s">
        <v>1740</v>
      </c>
      <c r="C13">
        <v>35.51</v>
      </c>
      <c r="D13">
        <v>1</v>
      </c>
      <c r="E13" t="s">
        <v>5236</v>
      </c>
      <c r="F13">
        <v>201.65</v>
      </c>
      <c r="G13">
        <v>7</v>
      </c>
      <c r="H13" t="s">
        <v>384</v>
      </c>
      <c r="I13" t="s">
        <v>5237</v>
      </c>
      <c r="J13" t="s">
        <v>5238</v>
      </c>
      <c r="K13" t="s">
        <v>4727</v>
      </c>
      <c r="L13" t="s">
        <v>5239</v>
      </c>
      <c r="M13" t="s">
        <v>5240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5241</v>
      </c>
      <c r="T13" t="s">
        <v>5242</v>
      </c>
      <c r="U13" s="56" t="s">
        <v>1105</v>
      </c>
      <c r="V13">
        <v>9</v>
      </c>
    </row>
    <row r="14" spans="1:22" x14ac:dyDescent="0.25">
      <c r="A14" t="s">
        <v>30</v>
      </c>
      <c r="B14" t="s">
        <v>31</v>
      </c>
      <c r="C14">
        <v>60</v>
      </c>
      <c r="D14">
        <v>3</v>
      </c>
      <c r="E14" t="s">
        <v>5243</v>
      </c>
      <c r="F14">
        <v>89.5</v>
      </c>
      <c r="G14">
        <v>0</v>
      </c>
      <c r="H14" t="s">
        <v>47</v>
      </c>
      <c r="I14" t="s">
        <v>5244</v>
      </c>
      <c r="J14" t="s">
        <v>5245</v>
      </c>
      <c r="K14" t="s">
        <v>1365</v>
      </c>
      <c r="L14" t="s">
        <v>5246</v>
      </c>
      <c r="M14" t="s">
        <v>5247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5248</v>
      </c>
      <c r="T14" t="s">
        <v>5249</v>
      </c>
      <c r="U14" s="55" t="s">
        <v>42</v>
      </c>
      <c r="V14">
        <v>6</v>
      </c>
    </row>
    <row r="15" spans="1:22" x14ac:dyDescent="0.25">
      <c r="A15" t="s">
        <v>115</v>
      </c>
      <c r="B15" t="s">
        <v>116</v>
      </c>
      <c r="C15">
        <v>45</v>
      </c>
      <c r="D15">
        <v>4</v>
      </c>
      <c r="E15" t="s">
        <v>5250</v>
      </c>
      <c r="F15">
        <v>164</v>
      </c>
      <c r="G15">
        <v>0</v>
      </c>
      <c r="H15" t="s">
        <v>631</v>
      </c>
      <c r="I15" t="s">
        <v>5251</v>
      </c>
      <c r="J15" t="s">
        <v>650</v>
      </c>
      <c r="K15" t="s">
        <v>23</v>
      </c>
      <c r="L15" t="s">
        <v>24</v>
      </c>
      <c r="M15" t="s">
        <v>5252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5253</v>
      </c>
      <c r="T15" t="s">
        <v>5252</v>
      </c>
      <c r="U15" s="56" t="s">
        <v>43</v>
      </c>
      <c r="V15">
        <v>6</v>
      </c>
    </row>
    <row r="16" spans="1:22" x14ac:dyDescent="0.25">
      <c r="A16" t="s">
        <v>46</v>
      </c>
      <c r="B16" t="s">
        <v>1105</v>
      </c>
      <c r="C16">
        <v>0</v>
      </c>
      <c r="D16">
        <v>1</v>
      </c>
      <c r="E16" t="s">
        <v>5254</v>
      </c>
      <c r="F16">
        <v>0</v>
      </c>
      <c r="G16">
        <v>0</v>
      </c>
      <c r="H16" t="s">
        <v>47</v>
      </c>
      <c r="I16" t="s">
        <v>5255</v>
      </c>
      <c r="J16" t="s">
        <v>5256</v>
      </c>
      <c r="K16" t="s">
        <v>1939</v>
      </c>
      <c r="L16" t="s">
        <v>5257</v>
      </c>
      <c r="M16" t="s">
        <v>5258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5259</v>
      </c>
      <c r="T16" t="s">
        <v>5258</v>
      </c>
      <c r="U16" s="55" t="s">
        <v>139</v>
      </c>
      <c r="V16">
        <v>13</v>
      </c>
    </row>
    <row r="17" spans="1:22" x14ac:dyDescent="0.25">
      <c r="A17" t="s">
        <v>46</v>
      </c>
      <c r="B17" t="s">
        <v>56</v>
      </c>
      <c r="C17">
        <v>66.333333333333329</v>
      </c>
      <c r="D17">
        <v>3</v>
      </c>
      <c r="E17" t="s">
        <v>5260</v>
      </c>
      <c r="F17">
        <v>490</v>
      </c>
      <c r="G17">
        <v>64</v>
      </c>
      <c r="H17" t="s">
        <v>47</v>
      </c>
      <c r="I17" t="s">
        <v>5261</v>
      </c>
      <c r="J17" t="s">
        <v>5262</v>
      </c>
      <c r="K17" t="s">
        <v>3097</v>
      </c>
      <c r="L17" t="s">
        <v>4597</v>
      </c>
      <c r="M17" t="s">
        <v>5263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5264</v>
      </c>
      <c r="T17" t="s">
        <v>5265</v>
      </c>
      <c r="U17" s="56" t="s">
        <v>112</v>
      </c>
      <c r="V17">
        <v>13</v>
      </c>
    </row>
    <row r="18" spans="1:22" x14ac:dyDescent="0.25">
      <c r="A18" t="s">
        <v>44</v>
      </c>
      <c r="B18" t="s">
        <v>45</v>
      </c>
      <c r="C18">
        <v>50</v>
      </c>
      <c r="D18">
        <v>4</v>
      </c>
      <c r="E18" t="s">
        <v>5260</v>
      </c>
      <c r="F18">
        <v>490</v>
      </c>
      <c r="G18">
        <v>64</v>
      </c>
      <c r="H18" t="s">
        <v>47</v>
      </c>
      <c r="I18" t="s">
        <v>5261</v>
      </c>
      <c r="J18" t="s">
        <v>5262</v>
      </c>
      <c r="K18" t="s">
        <v>3097</v>
      </c>
      <c r="L18" t="s">
        <v>4597</v>
      </c>
      <c r="M18" t="s">
        <v>5263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5264</v>
      </c>
      <c r="T18" t="s">
        <v>5265</v>
      </c>
      <c r="U18" s="55" t="s">
        <v>110</v>
      </c>
      <c r="V18">
        <v>20</v>
      </c>
    </row>
    <row r="19" spans="1:22" x14ac:dyDescent="0.25">
      <c r="A19" t="s">
        <v>186</v>
      </c>
      <c r="B19" t="s">
        <v>187</v>
      </c>
      <c r="C19">
        <v>37.5</v>
      </c>
      <c r="D19">
        <v>4</v>
      </c>
      <c r="E19" t="s">
        <v>5266</v>
      </c>
      <c r="F19">
        <v>159</v>
      </c>
      <c r="G19">
        <v>0</v>
      </c>
      <c r="H19" t="s">
        <v>631</v>
      </c>
      <c r="I19" t="s">
        <v>4209</v>
      </c>
      <c r="J19" t="s">
        <v>334</v>
      </c>
      <c r="K19" t="s">
        <v>23</v>
      </c>
      <c r="L19" t="s">
        <v>24</v>
      </c>
      <c r="M19" t="s">
        <v>5267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5268</v>
      </c>
      <c r="T19" t="s">
        <v>5267</v>
      </c>
      <c r="U19" s="56" t="s">
        <v>146</v>
      </c>
      <c r="V19">
        <v>4</v>
      </c>
    </row>
    <row r="20" spans="1:22" x14ac:dyDescent="0.25">
      <c r="A20" t="s">
        <v>115</v>
      </c>
      <c r="B20" t="s">
        <v>116</v>
      </c>
      <c r="C20">
        <v>45</v>
      </c>
      <c r="D20">
        <v>4</v>
      </c>
      <c r="E20" t="s">
        <v>5269</v>
      </c>
      <c r="F20">
        <v>164</v>
      </c>
      <c r="G20">
        <v>0</v>
      </c>
      <c r="H20" t="s">
        <v>631</v>
      </c>
      <c r="I20" t="s">
        <v>5270</v>
      </c>
      <c r="J20" t="s">
        <v>1554</v>
      </c>
      <c r="K20" t="s">
        <v>23</v>
      </c>
      <c r="L20" t="s">
        <v>24</v>
      </c>
      <c r="M20" t="s">
        <v>5271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5272</v>
      </c>
      <c r="T20" t="s">
        <v>5273</v>
      </c>
      <c r="U20" s="56" t="s">
        <v>640</v>
      </c>
      <c r="V20">
        <v>16</v>
      </c>
    </row>
    <row r="21" spans="1:22" x14ac:dyDescent="0.25">
      <c r="A21" t="s">
        <v>30</v>
      </c>
      <c r="B21" t="s">
        <v>31</v>
      </c>
      <c r="C21">
        <v>60</v>
      </c>
      <c r="D21">
        <v>3</v>
      </c>
      <c r="E21" t="s">
        <v>5274</v>
      </c>
      <c r="F21">
        <v>111</v>
      </c>
      <c r="G21">
        <v>6</v>
      </c>
      <c r="H21" t="s">
        <v>22</v>
      </c>
      <c r="I21" t="s">
        <v>5275</v>
      </c>
      <c r="J21" t="s">
        <v>306</v>
      </c>
      <c r="K21" t="s">
        <v>23</v>
      </c>
      <c r="L21" t="s">
        <v>24</v>
      </c>
      <c r="M21" t="s">
        <v>5276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5277</v>
      </c>
      <c r="T21" t="s">
        <v>5271</v>
      </c>
      <c r="U21" s="55" t="s">
        <v>152</v>
      </c>
      <c r="V21">
        <v>11</v>
      </c>
    </row>
    <row r="22" spans="1:22" x14ac:dyDescent="0.25">
      <c r="A22" t="s">
        <v>46</v>
      </c>
      <c r="B22" t="s">
        <v>56</v>
      </c>
      <c r="C22">
        <v>78.333333333333329</v>
      </c>
      <c r="D22">
        <v>3</v>
      </c>
      <c r="E22" t="s">
        <v>5278</v>
      </c>
      <c r="F22">
        <v>270</v>
      </c>
      <c r="G22">
        <v>45</v>
      </c>
      <c r="H22" t="s">
        <v>47</v>
      </c>
      <c r="I22" t="s">
        <v>3885</v>
      </c>
      <c r="J22" t="s">
        <v>3886</v>
      </c>
      <c r="K22" t="s">
        <v>1581</v>
      </c>
      <c r="L22" t="s">
        <v>1630</v>
      </c>
      <c r="M22" t="s">
        <v>5279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5280</v>
      </c>
      <c r="T22" t="s">
        <v>5279</v>
      </c>
      <c r="U22" s="56" t="s">
        <v>153</v>
      </c>
      <c r="V22">
        <v>11</v>
      </c>
    </row>
    <row r="23" spans="1:22" x14ac:dyDescent="0.25">
      <c r="A23" t="s">
        <v>30</v>
      </c>
      <c r="B23" t="s">
        <v>31</v>
      </c>
      <c r="C23">
        <v>60</v>
      </c>
      <c r="D23">
        <v>9</v>
      </c>
      <c r="E23" t="s">
        <v>5281</v>
      </c>
      <c r="F23">
        <v>315</v>
      </c>
      <c r="G23">
        <v>0</v>
      </c>
      <c r="H23" t="s">
        <v>22</v>
      </c>
      <c r="I23" t="s">
        <v>3140</v>
      </c>
      <c r="J23" t="s">
        <v>633</v>
      </c>
      <c r="K23" t="s">
        <v>23</v>
      </c>
      <c r="L23" t="s">
        <v>24</v>
      </c>
      <c r="M23" t="s">
        <v>5282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5283</v>
      </c>
      <c r="U23" s="55" t="s">
        <v>150</v>
      </c>
      <c r="V23">
        <v>12</v>
      </c>
    </row>
    <row r="24" spans="1:22" x14ac:dyDescent="0.25">
      <c r="A24" t="s">
        <v>30</v>
      </c>
      <c r="B24" t="s">
        <v>31</v>
      </c>
      <c r="C24">
        <v>60</v>
      </c>
      <c r="D24">
        <v>3</v>
      </c>
      <c r="E24" t="s">
        <v>5284</v>
      </c>
      <c r="F24">
        <v>12</v>
      </c>
      <c r="G24">
        <v>7</v>
      </c>
      <c r="H24" t="s">
        <v>47</v>
      </c>
      <c r="I24" t="s">
        <v>5285</v>
      </c>
      <c r="J24" t="s">
        <v>5286</v>
      </c>
      <c r="K24" t="s">
        <v>4690</v>
      </c>
      <c r="L24" t="s">
        <v>5287</v>
      </c>
      <c r="M24" t="s">
        <v>5288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5289</v>
      </c>
      <c r="T24" t="s">
        <v>5288</v>
      </c>
      <c r="U24" s="56" t="s">
        <v>151</v>
      </c>
      <c r="V24">
        <v>12</v>
      </c>
    </row>
    <row r="25" spans="1:22" x14ac:dyDescent="0.25">
      <c r="A25" t="s">
        <v>30</v>
      </c>
      <c r="B25" t="s">
        <v>1915</v>
      </c>
      <c r="C25">
        <v>6</v>
      </c>
      <c r="D25">
        <v>2</v>
      </c>
      <c r="E25" t="s">
        <v>5290</v>
      </c>
      <c r="F25">
        <v>12</v>
      </c>
      <c r="G25">
        <v>0</v>
      </c>
      <c r="H25" t="s">
        <v>47</v>
      </c>
      <c r="I25" t="s">
        <v>5291</v>
      </c>
      <c r="J25" t="s">
        <v>5292</v>
      </c>
      <c r="K25" t="s">
        <v>5293</v>
      </c>
      <c r="L25" t="s">
        <v>5294</v>
      </c>
      <c r="M25" t="s">
        <v>5295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5296</v>
      </c>
      <c r="T25" t="s">
        <v>5295</v>
      </c>
      <c r="U25" s="55" t="s">
        <v>422</v>
      </c>
      <c r="V25">
        <v>2</v>
      </c>
    </row>
    <row r="26" spans="1:22" x14ac:dyDescent="0.25">
      <c r="A26" t="s">
        <v>186</v>
      </c>
      <c r="B26" t="s">
        <v>187</v>
      </c>
      <c r="C26">
        <v>37.5</v>
      </c>
      <c r="D26">
        <v>4</v>
      </c>
      <c r="E26" t="s">
        <v>5297</v>
      </c>
      <c r="F26">
        <v>159</v>
      </c>
      <c r="G26">
        <v>0</v>
      </c>
      <c r="H26" t="s">
        <v>631</v>
      </c>
      <c r="I26" t="s">
        <v>5298</v>
      </c>
      <c r="J26" t="s">
        <v>330</v>
      </c>
      <c r="K26" t="s">
        <v>23</v>
      </c>
      <c r="L26" t="s">
        <v>24</v>
      </c>
      <c r="M26" t="s">
        <v>5299</v>
      </c>
      <c r="N26" t="s">
        <v>23</v>
      </c>
      <c r="O26" t="s">
        <v>32</v>
      </c>
      <c r="P26" t="s">
        <v>26</v>
      </c>
      <c r="Q26" t="s">
        <v>33</v>
      </c>
      <c r="R26" t="s">
        <v>24</v>
      </c>
      <c r="S26" t="s">
        <v>5300</v>
      </c>
      <c r="T26" t="s">
        <v>5299</v>
      </c>
      <c r="U26" s="56" t="s">
        <v>423</v>
      </c>
      <c r="V26">
        <v>2</v>
      </c>
    </row>
    <row r="27" spans="1:22" x14ac:dyDescent="0.25">
      <c r="A27" t="s">
        <v>46</v>
      </c>
      <c r="B27" t="s">
        <v>56</v>
      </c>
      <c r="C27">
        <v>69.900000000000006</v>
      </c>
      <c r="D27">
        <v>10</v>
      </c>
      <c r="E27" t="s">
        <v>5301</v>
      </c>
      <c r="F27">
        <v>805</v>
      </c>
      <c r="G27">
        <v>66</v>
      </c>
      <c r="H27" t="s">
        <v>47</v>
      </c>
      <c r="I27" t="s">
        <v>1792</v>
      </c>
      <c r="J27" t="s">
        <v>1793</v>
      </c>
      <c r="K27" t="s">
        <v>1794</v>
      </c>
      <c r="L27" t="s">
        <v>1795</v>
      </c>
      <c r="M27" t="s">
        <v>5302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5303</v>
      </c>
      <c r="T27" t="s">
        <v>5302</v>
      </c>
      <c r="U27" s="55" t="s">
        <v>36</v>
      </c>
      <c r="V27">
        <v>12</v>
      </c>
    </row>
    <row r="28" spans="1:22" x14ac:dyDescent="0.25">
      <c r="A28" t="s">
        <v>254</v>
      </c>
      <c r="B28" t="s">
        <v>255</v>
      </c>
      <c r="C28">
        <v>120</v>
      </c>
      <c r="D28">
        <v>1</v>
      </c>
      <c r="E28" t="s">
        <v>5304</v>
      </c>
      <c r="F28">
        <v>75</v>
      </c>
      <c r="G28">
        <v>6</v>
      </c>
      <c r="H28" t="s">
        <v>631</v>
      </c>
      <c r="I28" t="s">
        <v>5305</v>
      </c>
      <c r="J28" t="s">
        <v>306</v>
      </c>
      <c r="K28" t="s">
        <v>23</v>
      </c>
      <c r="L28" t="s">
        <v>24</v>
      </c>
      <c r="M28" t="s">
        <v>5306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5307</v>
      </c>
      <c r="T28" t="s">
        <v>5306</v>
      </c>
      <c r="U28" s="56" t="s">
        <v>37</v>
      </c>
      <c r="V28">
        <v>12</v>
      </c>
    </row>
    <row r="29" spans="1:22" x14ac:dyDescent="0.25">
      <c r="A29" t="s">
        <v>152</v>
      </c>
      <c r="B29" t="s">
        <v>153</v>
      </c>
      <c r="C29">
        <v>65</v>
      </c>
      <c r="D29">
        <v>2</v>
      </c>
      <c r="E29" t="s">
        <v>5308</v>
      </c>
      <c r="F29">
        <v>400</v>
      </c>
      <c r="G29">
        <v>0</v>
      </c>
      <c r="H29" t="s">
        <v>47</v>
      </c>
      <c r="I29" t="s">
        <v>2060</v>
      </c>
      <c r="J29" t="s">
        <v>5309</v>
      </c>
      <c r="K29" t="s">
        <v>2062</v>
      </c>
      <c r="L29" t="s">
        <v>2063</v>
      </c>
      <c r="M29" t="s">
        <v>5310</v>
      </c>
      <c r="N29" t="s">
        <v>711</v>
      </c>
      <c r="O29" t="s">
        <v>634</v>
      </c>
      <c r="P29" t="s">
        <v>635</v>
      </c>
      <c r="Q29" t="s">
        <v>636</v>
      </c>
      <c r="R29" t="s">
        <v>24</v>
      </c>
      <c r="S29" t="s">
        <v>5311</v>
      </c>
      <c r="T29" t="s">
        <v>5310</v>
      </c>
      <c r="U29" s="55" t="s">
        <v>254</v>
      </c>
      <c r="V29">
        <v>4</v>
      </c>
    </row>
    <row r="30" spans="1:22" x14ac:dyDescent="0.25">
      <c r="A30" t="s">
        <v>150</v>
      </c>
      <c r="B30" t="s">
        <v>151</v>
      </c>
      <c r="C30">
        <v>65</v>
      </c>
      <c r="D30">
        <v>3</v>
      </c>
      <c r="E30" t="s">
        <v>5308</v>
      </c>
      <c r="F30">
        <v>400</v>
      </c>
      <c r="G30">
        <v>0</v>
      </c>
      <c r="H30" t="s">
        <v>47</v>
      </c>
      <c r="I30" t="s">
        <v>2060</v>
      </c>
      <c r="J30" t="s">
        <v>5309</v>
      </c>
      <c r="K30" t="s">
        <v>2062</v>
      </c>
      <c r="L30" t="s">
        <v>2063</v>
      </c>
      <c r="M30" t="s">
        <v>5310</v>
      </c>
      <c r="N30" t="s">
        <v>711</v>
      </c>
      <c r="O30" t="s">
        <v>634</v>
      </c>
      <c r="P30" t="s">
        <v>635</v>
      </c>
      <c r="Q30" t="s">
        <v>636</v>
      </c>
      <c r="R30" t="s">
        <v>24</v>
      </c>
      <c r="S30" t="s">
        <v>5311</v>
      </c>
      <c r="T30" t="s">
        <v>5310</v>
      </c>
      <c r="U30" s="56" t="s">
        <v>255</v>
      </c>
      <c r="V30">
        <v>4</v>
      </c>
    </row>
    <row r="31" spans="1:22" x14ac:dyDescent="0.25">
      <c r="A31" t="s">
        <v>36</v>
      </c>
      <c r="B31" t="s">
        <v>37</v>
      </c>
      <c r="C31">
        <v>65</v>
      </c>
      <c r="D31">
        <v>3</v>
      </c>
      <c r="E31" t="s">
        <v>5308</v>
      </c>
      <c r="F31">
        <v>400</v>
      </c>
      <c r="G31">
        <v>0</v>
      </c>
      <c r="H31" t="s">
        <v>47</v>
      </c>
      <c r="I31" t="s">
        <v>2060</v>
      </c>
      <c r="J31" t="s">
        <v>5309</v>
      </c>
      <c r="K31" t="s">
        <v>2062</v>
      </c>
      <c r="L31" t="s">
        <v>2063</v>
      </c>
      <c r="M31" t="s">
        <v>5310</v>
      </c>
      <c r="N31" t="s">
        <v>711</v>
      </c>
      <c r="O31" t="s">
        <v>634</v>
      </c>
      <c r="P31" t="s">
        <v>635</v>
      </c>
      <c r="Q31" t="s">
        <v>636</v>
      </c>
      <c r="R31" t="s">
        <v>24</v>
      </c>
      <c r="S31" t="s">
        <v>5311</v>
      </c>
      <c r="T31" t="s">
        <v>5310</v>
      </c>
      <c r="U31" s="55" t="s">
        <v>38</v>
      </c>
      <c r="V31">
        <v>25</v>
      </c>
    </row>
    <row r="32" spans="1:22" x14ac:dyDescent="0.25">
      <c r="A32" t="s">
        <v>38</v>
      </c>
      <c r="B32" t="s">
        <v>39</v>
      </c>
      <c r="C32">
        <v>65</v>
      </c>
      <c r="D32">
        <v>2</v>
      </c>
      <c r="E32" t="s">
        <v>5308</v>
      </c>
      <c r="F32">
        <v>400</v>
      </c>
      <c r="G32">
        <v>0</v>
      </c>
      <c r="H32" t="s">
        <v>47</v>
      </c>
      <c r="I32" t="s">
        <v>2060</v>
      </c>
      <c r="J32" t="s">
        <v>5309</v>
      </c>
      <c r="K32" t="s">
        <v>2062</v>
      </c>
      <c r="L32" t="s">
        <v>2063</v>
      </c>
      <c r="M32" t="s">
        <v>5310</v>
      </c>
      <c r="N32" t="s">
        <v>711</v>
      </c>
      <c r="O32" t="s">
        <v>634</v>
      </c>
      <c r="P32" t="s">
        <v>635</v>
      </c>
      <c r="Q32" t="s">
        <v>636</v>
      </c>
      <c r="R32" t="s">
        <v>24</v>
      </c>
      <c r="S32" t="s">
        <v>5311</v>
      </c>
      <c r="T32" t="s">
        <v>5310</v>
      </c>
      <c r="U32" s="56" t="s">
        <v>39</v>
      </c>
      <c r="V32">
        <v>25</v>
      </c>
    </row>
    <row r="33" spans="1:22" x14ac:dyDescent="0.25">
      <c r="A33" t="s">
        <v>30</v>
      </c>
      <c r="B33" t="s">
        <v>31</v>
      </c>
      <c r="C33">
        <v>60</v>
      </c>
      <c r="D33">
        <v>3</v>
      </c>
      <c r="E33" t="s">
        <v>5312</v>
      </c>
      <c r="F33">
        <v>240</v>
      </c>
      <c r="G33">
        <v>0</v>
      </c>
      <c r="H33" t="s">
        <v>631</v>
      </c>
      <c r="I33" t="s">
        <v>5313</v>
      </c>
      <c r="J33" t="s">
        <v>4162</v>
      </c>
      <c r="K33" t="s">
        <v>23</v>
      </c>
      <c r="L33" t="s">
        <v>24</v>
      </c>
      <c r="M33" t="s">
        <v>5314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5315</v>
      </c>
      <c r="T33" t="s">
        <v>5316</v>
      </c>
      <c r="U33" s="55" t="s">
        <v>279</v>
      </c>
      <c r="V33">
        <v>4</v>
      </c>
    </row>
    <row r="34" spans="1:22" x14ac:dyDescent="0.25">
      <c r="A34" t="s">
        <v>186</v>
      </c>
      <c r="B34" t="s">
        <v>187</v>
      </c>
      <c r="C34">
        <v>65</v>
      </c>
      <c r="D34">
        <v>3</v>
      </c>
      <c r="E34" t="s">
        <v>5312</v>
      </c>
      <c r="F34">
        <v>240</v>
      </c>
      <c r="G34">
        <v>0</v>
      </c>
      <c r="H34" t="s">
        <v>631</v>
      </c>
      <c r="I34" t="s">
        <v>5313</v>
      </c>
      <c r="J34" t="s">
        <v>4162</v>
      </c>
      <c r="K34" t="s">
        <v>23</v>
      </c>
      <c r="L34" t="s">
        <v>24</v>
      </c>
      <c r="M34" t="s">
        <v>5314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5315</v>
      </c>
      <c r="T34" t="s">
        <v>5316</v>
      </c>
      <c r="U34" s="56" t="s">
        <v>285</v>
      </c>
      <c r="V34">
        <v>4</v>
      </c>
    </row>
    <row r="35" spans="1:22" x14ac:dyDescent="0.25">
      <c r="A35" t="s">
        <v>152</v>
      </c>
      <c r="B35" t="s">
        <v>153</v>
      </c>
      <c r="C35">
        <v>65</v>
      </c>
      <c r="D35">
        <v>2</v>
      </c>
      <c r="E35" t="s">
        <v>5317</v>
      </c>
      <c r="F35">
        <v>398</v>
      </c>
      <c r="G35">
        <v>0</v>
      </c>
      <c r="H35" t="s">
        <v>47</v>
      </c>
      <c r="I35" t="s">
        <v>5318</v>
      </c>
      <c r="J35" t="s">
        <v>5319</v>
      </c>
      <c r="K35" t="s">
        <v>2311</v>
      </c>
      <c r="L35" t="s">
        <v>5320</v>
      </c>
      <c r="M35" t="s">
        <v>5321</v>
      </c>
      <c r="N35" t="s">
        <v>711</v>
      </c>
      <c r="O35" t="s">
        <v>1298</v>
      </c>
      <c r="P35" t="s">
        <v>635</v>
      </c>
      <c r="Q35" t="s">
        <v>636</v>
      </c>
      <c r="R35" t="s">
        <v>24</v>
      </c>
      <c r="S35" t="s">
        <v>5322</v>
      </c>
      <c r="T35" t="s">
        <v>5323</v>
      </c>
      <c r="U35" s="55" t="s">
        <v>280</v>
      </c>
      <c r="V35">
        <v>5</v>
      </c>
    </row>
    <row r="36" spans="1:22" x14ac:dyDescent="0.25">
      <c r="A36" t="s">
        <v>150</v>
      </c>
      <c r="B36" t="s">
        <v>151</v>
      </c>
      <c r="C36">
        <v>65</v>
      </c>
      <c r="D36">
        <v>2</v>
      </c>
      <c r="E36" t="s">
        <v>5317</v>
      </c>
      <c r="F36">
        <v>398</v>
      </c>
      <c r="G36">
        <v>0</v>
      </c>
      <c r="H36" t="s">
        <v>47</v>
      </c>
      <c r="I36" t="s">
        <v>5318</v>
      </c>
      <c r="J36" t="s">
        <v>5319</v>
      </c>
      <c r="K36" t="s">
        <v>2311</v>
      </c>
      <c r="L36" t="s">
        <v>5320</v>
      </c>
      <c r="M36" t="s">
        <v>5321</v>
      </c>
      <c r="N36" t="s">
        <v>711</v>
      </c>
      <c r="O36" t="s">
        <v>1298</v>
      </c>
      <c r="P36" t="s">
        <v>635</v>
      </c>
      <c r="Q36" t="s">
        <v>636</v>
      </c>
      <c r="R36" t="s">
        <v>24</v>
      </c>
      <c r="S36" t="s">
        <v>5322</v>
      </c>
      <c r="T36" t="s">
        <v>5323</v>
      </c>
      <c r="U36" s="56" t="s">
        <v>286</v>
      </c>
      <c r="V36">
        <v>5</v>
      </c>
    </row>
    <row r="37" spans="1:22" x14ac:dyDescent="0.25">
      <c r="A37" t="s">
        <v>36</v>
      </c>
      <c r="B37" t="s">
        <v>37</v>
      </c>
      <c r="C37">
        <v>65</v>
      </c>
      <c r="D37">
        <v>2</v>
      </c>
      <c r="E37" t="s">
        <v>5317</v>
      </c>
      <c r="F37">
        <v>398</v>
      </c>
      <c r="G37">
        <v>0</v>
      </c>
      <c r="H37" t="s">
        <v>47</v>
      </c>
      <c r="I37" t="s">
        <v>5318</v>
      </c>
      <c r="J37" t="s">
        <v>5319</v>
      </c>
      <c r="K37" t="s">
        <v>2311</v>
      </c>
      <c r="L37" t="s">
        <v>5320</v>
      </c>
      <c r="M37" t="s">
        <v>5321</v>
      </c>
      <c r="N37" t="s">
        <v>711</v>
      </c>
      <c r="O37" t="s">
        <v>1298</v>
      </c>
      <c r="P37" t="s">
        <v>635</v>
      </c>
      <c r="Q37" t="s">
        <v>636</v>
      </c>
      <c r="R37" t="s">
        <v>24</v>
      </c>
      <c r="S37" t="s">
        <v>5322</v>
      </c>
      <c r="T37" t="s">
        <v>5323</v>
      </c>
      <c r="U37" s="55" t="s">
        <v>30</v>
      </c>
      <c r="V37">
        <v>89</v>
      </c>
    </row>
    <row r="38" spans="1:22" x14ac:dyDescent="0.25">
      <c r="A38" t="s">
        <v>38</v>
      </c>
      <c r="B38" t="s">
        <v>39</v>
      </c>
      <c r="C38">
        <v>65</v>
      </c>
      <c r="D38">
        <v>2</v>
      </c>
      <c r="E38" t="s">
        <v>5317</v>
      </c>
      <c r="F38">
        <v>398</v>
      </c>
      <c r="G38">
        <v>0</v>
      </c>
      <c r="H38" t="s">
        <v>47</v>
      </c>
      <c r="I38" t="s">
        <v>5318</v>
      </c>
      <c r="J38" t="s">
        <v>5319</v>
      </c>
      <c r="K38" t="s">
        <v>2311</v>
      </c>
      <c r="L38" t="s">
        <v>5320</v>
      </c>
      <c r="M38" t="s">
        <v>5321</v>
      </c>
      <c r="N38" t="s">
        <v>711</v>
      </c>
      <c r="O38" t="s">
        <v>1298</v>
      </c>
      <c r="P38" t="s">
        <v>635</v>
      </c>
      <c r="Q38" t="s">
        <v>636</v>
      </c>
      <c r="R38" t="s">
        <v>24</v>
      </c>
      <c r="S38" t="s">
        <v>5322</v>
      </c>
      <c r="T38" t="s">
        <v>5323</v>
      </c>
      <c r="U38" s="56" t="s">
        <v>31</v>
      </c>
      <c r="V38">
        <v>87</v>
      </c>
    </row>
    <row r="39" spans="1:22" x14ac:dyDescent="0.25">
      <c r="A39" t="s">
        <v>30</v>
      </c>
      <c r="B39" t="s">
        <v>31</v>
      </c>
      <c r="C39">
        <v>60</v>
      </c>
      <c r="D39">
        <v>3</v>
      </c>
      <c r="E39" t="s">
        <v>5324</v>
      </c>
      <c r="F39">
        <v>145</v>
      </c>
      <c r="G39">
        <v>0</v>
      </c>
      <c r="H39" t="s">
        <v>631</v>
      </c>
      <c r="I39" t="s">
        <v>5325</v>
      </c>
      <c r="J39" t="s">
        <v>334</v>
      </c>
      <c r="K39" t="s">
        <v>23</v>
      </c>
      <c r="L39" t="s">
        <v>24</v>
      </c>
      <c r="M39" t="s">
        <v>5326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5327</v>
      </c>
      <c r="T39" t="s">
        <v>5321</v>
      </c>
      <c r="U39" s="56" t="s">
        <v>1915</v>
      </c>
      <c r="V39">
        <v>2</v>
      </c>
    </row>
    <row r="40" spans="1:22" x14ac:dyDescent="0.25">
      <c r="A40" t="s">
        <v>20</v>
      </c>
      <c r="B40" t="s">
        <v>21</v>
      </c>
      <c r="C40">
        <v>65</v>
      </c>
      <c r="D40">
        <v>1</v>
      </c>
      <c r="E40" t="s">
        <v>5324</v>
      </c>
      <c r="F40">
        <v>145</v>
      </c>
      <c r="G40">
        <v>0</v>
      </c>
      <c r="H40" t="s">
        <v>631</v>
      </c>
      <c r="I40" t="s">
        <v>5325</v>
      </c>
      <c r="J40" t="s">
        <v>334</v>
      </c>
      <c r="K40" t="s">
        <v>23</v>
      </c>
      <c r="L40" t="s">
        <v>24</v>
      </c>
      <c r="M40" t="s">
        <v>5326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5327</v>
      </c>
      <c r="T40" t="s">
        <v>5321</v>
      </c>
      <c r="U40" s="55" t="s">
        <v>20</v>
      </c>
      <c r="V40">
        <v>1</v>
      </c>
    </row>
    <row r="41" spans="1:22" x14ac:dyDescent="0.25">
      <c r="A41" t="s">
        <v>113</v>
      </c>
      <c r="B41" t="s">
        <v>114</v>
      </c>
      <c r="C41">
        <v>65</v>
      </c>
      <c r="D41">
        <v>2</v>
      </c>
      <c r="E41" t="s">
        <v>5328</v>
      </c>
      <c r="F41">
        <v>135</v>
      </c>
      <c r="G41">
        <v>45</v>
      </c>
      <c r="H41" t="s">
        <v>631</v>
      </c>
      <c r="I41" t="s">
        <v>714</v>
      </c>
      <c r="J41" t="s">
        <v>316</v>
      </c>
      <c r="K41" t="s">
        <v>23</v>
      </c>
      <c r="L41" t="s">
        <v>24</v>
      </c>
      <c r="M41" t="s">
        <v>5329</v>
      </c>
      <c r="N41" t="s">
        <v>23</v>
      </c>
      <c r="O41" t="s">
        <v>32</v>
      </c>
      <c r="P41" t="s">
        <v>26</v>
      </c>
      <c r="Q41" t="s">
        <v>33</v>
      </c>
      <c r="R41" t="s">
        <v>24</v>
      </c>
      <c r="S41" t="s">
        <v>5330</v>
      </c>
      <c r="T41" t="s">
        <v>5331</v>
      </c>
      <c r="U41" s="56" t="s">
        <v>21</v>
      </c>
      <c r="V41">
        <v>1</v>
      </c>
    </row>
    <row r="42" spans="1:22" x14ac:dyDescent="0.25">
      <c r="A42" t="s">
        <v>113</v>
      </c>
      <c r="B42" t="s">
        <v>114</v>
      </c>
      <c r="C42">
        <v>65</v>
      </c>
      <c r="D42">
        <v>1</v>
      </c>
      <c r="E42" t="s">
        <v>5332</v>
      </c>
      <c r="F42">
        <v>90</v>
      </c>
      <c r="G42">
        <v>45</v>
      </c>
      <c r="H42" t="s">
        <v>631</v>
      </c>
      <c r="I42" t="s">
        <v>714</v>
      </c>
      <c r="J42" t="s">
        <v>316</v>
      </c>
      <c r="K42" t="s">
        <v>23</v>
      </c>
      <c r="L42" t="s">
        <v>24</v>
      </c>
      <c r="M42" t="s">
        <v>23</v>
      </c>
      <c r="N42" t="s">
        <v>23</v>
      </c>
      <c r="O42" t="s">
        <v>58</v>
      </c>
      <c r="P42" t="s">
        <v>26</v>
      </c>
      <c r="Q42" t="s">
        <v>23</v>
      </c>
      <c r="R42" t="s">
        <v>24</v>
      </c>
      <c r="S42" t="s">
        <v>23</v>
      </c>
      <c r="T42" t="s">
        <v>5333</v>
      </c>
      <c r="U42" s="55" t="s">
        <v>115</v>
      </c>
      <c r="V42">
        <v>41</v>
      </c>
    </row>
    <row r="43" spans="1:22" x14ac:dyDescent="0.25">
      <c r="A43" t="s">
        <v>46</v>
      </c>
      <c r="B43" t="s">
        <v>56</v>
      </c>
      <c r="C43">
        <v>69.900000000000006</v>
      </c>
      <c r="D43">
        <v>10</v>
      </c>
      <c r="E43" t="s">
        <v>5334</v>
      </c>
      <c r="F43">
        <v>1658.3</v>
      </c>
      <c r="G43">
        <v>96</v>
      </c>
      <c r="H43" t="s">
        <v>47</v>
      </c>
      <c r="I43" t="s">
        <v>1792</v>
      </c>
      <c r="J43" t="s">
        <v>1793</v>
      </c>
      <c r="K43" t="s">
        <v>1794</v>
      </c>
      <c r="L43" t="s">
        <v>1795</v>
      </c>
      <c r="M43" t="s">
        <v>5335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5336</v>
      </c>
      <c r="T43" t="s">
        <v>5335</v>
      </c>
      <c r="U43" s="56" t="s">
        <v>116</v>
      </c>
      <c r="V43">
        <v>38</v>
      </c>
    </row>
    <row r="44" spans="1:22" x14ac:dyDescent="0.25">
      <c r="A44" t="s">
        <v>46</v>
      </c>
      <c r="B44" t="s">
        <v>56</v>
      </c>
      <c r="C44">
        <v>69.900000000000006</v>
      </c>
      <c r="D44">
        <v>10</v>
      </c>
      <c r="E44" t="s">
        <v>5334</v>
      </c>
      <c r="F44">
        <v>1658.3</v>
      </c>
      <c r="G44">
        <v>96</v>
      </c>
      <c r="H44" t="s">
        <v>47</v>
      </c>
      <c r="I44" t="s">
        <v>1792</v>
      </c>
      <c r="J44" t="s">
        <v>1793</v>
      </c>
      <c r="K44" t="s">
        <v>1794</v>
      </c>
      <c r="L44" t="s">
        <v>1795</v>
      </c>
      <c r="M44" t="s">
        <v>5335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5336</v>
      </c>
      <c r="T44" t="s">
        <v>5335</v>
      </c>
      <c r="U44" s="56" t="s">
        <v>1740</v>
      </c>
      <c r="V44">
        <v>1</v>
      </c>
    </row>
    <row r="45" spans="1:22" x14ac:dyDescent="0.25">
      <c r="A45" t="s">
        <v>113</v>
      </c>
      <c r="B45" t="s">
        <v>114</v>
      </c>
      <c r="C45">
        <v>65</v>
      </c>
      <c r="D45">
        <v>4</v>
      </c>
      <c r="E45" t="s">
        <v>5337</v>
      </c>
      <c r="F45">
        <v>180</v>
      </c>
      <c r="G45">
        <v>0</v>
      </c>
      <c r="H45" t="s">
        <v>631</v>
      </c>
      <c r="I45" t="s">
        <v>1285</v>
      </c>
      <c r="J45" t="s">
        <v>306</v>
      </c>
      <c r="K45" t="s">
        <v>23</v>
      </c>
      <c r="L45" t="s">
        <v>24</v>
      </c>
      <c r="M45" t="s">
        <v>5338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5339</v>
      </c>
      <c r="T45" t="s">
        <v>5338</v>
      </c>
      <c r="U45" s="56" t="s">
        <v>339</v>
      </c>
      <c r="V45">
        <v>2</v>
      </c>
    </row>
    <row r="46" spans="1:22" x14ac:dyDescent="0.25">
      <c r="A46" t="s">
        <v>30</v>
      </c>
      <c r="B46" t="s">
        <v>31</v>
      </c>
      <c r="C46">
        <v>60</v>
      </c>
      <c r="D46">
        <v>3</v>
      </c>
      <c r="E46" t="s">
        <v>5340</v>
      </c>
      <c r="F46">
        <v>111</v>
      </c>
      <c r="G46">
        <v>6</v>
      </c>
      <c r="H46" t="s">
        <v>631</v>
      </c>
      <c r="I46" t="s">
        <v>5341</v>
      </c>
      <c r="J46" t="s">
        <v>309</v>
      </c>
      <c r="K46" t="s">
        <v>23</v>
      </c>
      <c r="L46" t="s">
        <v>24</v>
      </c>
      <c r="M46" t="s">
        <v>5342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5343</v>
      </c>
      <c r="T46" t="s">
        <v>5342</v>
      </c>
      <c r="U46" s="55" t="s">
        <v>51</v>
      </c>
      <c r="V46">
        <v>4</v>
      </c>
    </row>
    <row r="47" spans="1:22" x14ac:dyDescent="0.25">
      <c r="A47" t="s">
        <v>152</v>
      </c>
      <c r="B47" t="s">
        <v>153</v>
      </c>
      <c r="C47">
        <v>65</v>
      </c>
      <c r="D47">
        <v>1</v>
      </c>
      <c r="E47" t="s">
        <v>5344</v>
      </c>
      <c r="F47">
        <v>199</v>
      </c>
      <c r="G47">
        <v>0</v>
      </c>
      <c r="H47" t="s">
        <v>47</v>
      </c>
      <c r="I47" t="s">
        <v>5345</v>
      </c>
      <c r="J47" t="s">
        <v>5346</v>
      </c>
      <c r="K47" t="s">
        <v>3820</v>
      </c>
      <c r="L47" t="s">
        <v>5347</v>
      </c>
      <c r="M47" t="s">
        <v>5348</v>
      </c>
      <c r="N47" t="s">
        <v>711</v>
      </c>
      <c r="O47" t="s">
        <v>1298</v>
      </c>
      <c r="P47" t="s">
        <v>635</v>
      </c>
      <c r="Q47" t="s">
        <v>636</v>
      </c>
      <c r="R47" t="s">
        <v>24</v>
      </c>
      <c r="S47" t="s">
        <v>5349</v>
      </c>
      <c r="T47" t="s">
        <v>5350</v>
      </c>
      <c r="U47" s="56" t="s">
        <v>52</v>
      </c>
      <c r="V47">
        <v>4</v>
      </c>
    </row>
    <row r="48" spans="1:22" x14ac:dyDescent="0.25">
      <c r="A48" t="s">
        <v>150</v>
      </c>
      <c r="B48" t="s">
        <v>151</v>
      </c>
      <c r="C48">
        <v>65</v>
      </c>
      <c r="D48">
        <v>1</v>
      </c>
      <c r="E48" t="s">
        <v>5344</v>
      </c>
      <c r="F48">
        <v>199</v>
      </c>
      <c r="G48">
        <v>0</v>
      </c>
      <c r="H48" t="s">
        <v>47</v>
      </c>
      <c r="I48" t="s">
        <v>5345</v>
      </c>
      <c r="J48" t="s">
        <v>5346</v>
      </c>
      <c r="K48" t="s">
        <v>3820</v>
      </c>
      <c r="L48" t="s">
        <v>5347</v>
      </c>
      <c r="M48" t="s">
        <v>5348</v>
      </c>
      <c r="N48" t="s">
        <v>711</v>
      </c>
      <c r="O48" t="s">
        <v>1298</v>
      </c>
      <c r="P48" t="s">
        <v>635</v>
      </c>
      <c r="Q48" t="s">
        <v>636</v>
      </c>
      <c r="R48" t="s">
        <v>24</v>
      </c>
      <c r="S48" t="s">
        <v>5349</v>
      </c>
      <c r="T48" t="s">
        <v>5350</v>
      </c>
      <c r="U48" s="55" t="s">
        <v>232</v>
      </c>
      <c r="V48">
        <v>1</v>
      </c>
    </row>
    <row r="49" spans="1:22" x14ac:dyDescent="0.25">
      <c r="A49" t="s">
        <v>36</v>
      </c>
      <c r="B49" t="s">
        <v>37</v>
      </c>
      <c r="C49">
        <v>65</v>
      </c>
      <c r="D49">
        <v>1</v>
      </c>
      <c r="E49" t="s">
        <v>5344</v>
      </c>
      <c r="F49">
        <v>199</v>
      </c>
      <c r="G49">
        <v>0</v>
      </c>
      <c r="H49" t="s">
        <v>47</v>
      </c>
      <c r="I49" t="s">
        <v>5345</v>
      </c>
      <c r="J49" t="s">
        <v>5346</v>
      </c>
      <c r="K49" t="s">
        <v>3820</v>
      </c>
      <c r="L49" t="s">
        <v>5347</v>
      </c>
      <c r="M49" t="s">
        <v>5348</v>
      </c>
      <c r="N49" t="s">
        <v>711</v>
      </c>
      <c r="O49" t="s">
        <v>1298</v>
      </c>
      <c r="P49" t="s">
        <v>635</v>
      </c>
      <c r="Q49" t="s">
        <v>636</v>
      </c>
      <c r="R49" t="s">
        <v>24</v>
      </c>
      <c r="S49" t="s">
        <v>5349</v>
      </c>
      <c r="T49" t="s">
        <v>5350</v>
      </c>
      <c r="U49" s="56" t="s">
        <v>5393</v>
      </c>
      <c r="V49">
        <v>1</v>
      </c>
    </row>
    <row r="50" spans="1:22" x14ac:dyDescent="0.25">
      <c r="A50" t="s">
        <v>38</v>
      </c>
      <c r="B50" t="s">
        <v>39</v>
      </c>
      <c r="C50">
        <v>65</v>
      </c>
      <c r="D50">
        <v>1</v>
      </c>
      <c r="E50" t="s">
        <v>5344</v>
      </c>
      <c r="F50">
        <v>199</v>
      </c>
      <c r="G50">
        <v>0</v>
      </c>
      <c r="H50" t="s">
        <v>47</v>
      </c>
      <c r="I50" t="s">
        <v>5345</v>
      </c>
      <c r="J50" t="s">
        <v>5346</v>
      </c>
      <c r="K50" t="s">
        <v>3820</v>
      </c>
      <c r="L50" t="s">
        <v>5347</v>
      </c>
      <c r="M50" t="s">
        <v>5348</v>
      </c>
      <c r="N50" t="s">
        <v>711</v>
      </c>
      <c r="O50" t="s">
        <v>1298</v>
      </c>
      <c r="P50" t="s">
        <v>635</v>
      </c>
      <c r="Q50" t="s">
        <v>636</v>
      </c>
      <c r="R50" t="s">
        <v>24</v>
      </c>
      <c r="S50" t="s">
        <v>5349</v>
      </c>
      <c r="T50" t="s">
        <v>5350</v>
      </c>
      <c r="U50" s="55" t="s">
        <v>689</v>
      </c>
      <c r="V50">
        <v>48</v>
      </c>
    </row>
    <row r="51" spans="1:22" x14ac:dyDescent="0.25">
      <c r="A51" t="s">
        <v>113</v>
      </c>
      <c r="B51" t="s">
        <v>114</v>
      </c>
      <c r="C51">
        <v>65</v>
      </c>
      <c r="D51">
        <v>1</v>
      </c>
      <c r="E51" t="s">
        <v>5351</v>
      </c>
      <c r="F51">
        <v>74</v>
      </c>
      <c r="G51">
        <v>29</v>
      </c>
      <c r="H51" t="s">
        <v>631</v>
      </c>
      <c r="I51" t="s">
        <v>5352</v>
      </c>
      <c r="J51" t="s">
        <v>319</v>
      </c>
      <c r="K51" t="s">
        <v>23</v>
      </c>
      <c r="L51" t="s">
        <v>24</v>
      </c>
      <c r="M51" t="s">
        <v>5348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5353</v>
      </c>
      <c r="T51" t="s">
        <v>5348</v>
      </c>
      <c r="U51" s="56" t="s">
        <v>690</v>
      </c>
      <c r="V51">
        <v>48</v>
      </c>
    </row>
    <row r="52" spans="1:22" x14ac:dyDescent="0.25">
      <c r="A52" t="s">
        <v>113</v>
      </c>
      <c r="B52" t="s">
        <v>114</v>
      </c>
      <c r="C52">
        <v>65</v>
      </c>
      <c r="D52">
        <v>1</v>
      </c>
      <c r="E52" t="s">
        <v>5354</v>
      </c>
      <c r="F52">
        <v>74</v>
      </c>
      <c r="G52">
        <v>29</v>
      </c>
      <c r="H52" t="s">
        <v>631</v>
      </c>
      <c r="I52" t="s">
        <v>5352</v>
      </c>
      <c r="J52" t="s">
        <v>319</v>
      </c>
      <c r="K52" t="s">
        <v>23</v>
      </c>
      <c r="L52" t="s">
        <v>24</v>
      </c>
      <c r="M52" t="s">
        <v>5348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5355</v>
      </c>
      <c r="T52" t="s">
        <v>5348</v>
      </c>
      <c r="U52" s="55" t="s">
        <v>709</v>
      </c>
      <c r="V52">
        <v>17</v>
      </c>
    </row>
    <row r="53" spans="1:22" x14ac:dyDescent="0.25">
      <c r="A53" t="s">
        <v>254</v>
      </c>
      <c r="B53" t="s">
        <v>255</v>
      </c>
      <c r="C53">
        <v>120</v>
      </c>
      <c r="D53">
        <v>3</v>
      </c>
      <c r="E53" t="s">
        <v>5356</v>
      </c>
      <c r="F53">
        <v>207</v>
      </c>
      <c r="G53">
        <v>0</v>
      </c>
      <c r="H53" t="s">
        <v>22</v>
      </c>
      <c r="I53" t="s">
        <v>5357</v>
      </c>
      <c r="J53" t="s">
        <v>65</v>
      </c>
      <c r="K53" t="s">
        <v>23</v>
      </c>
      <c r="L53" t="s">
        <v>24</v>
      </c>
      <c r="M53" t="s">
        <v>5348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5348</v>
      </c>
      <c r="U53" s="56" t="s">
        <v>710</v>
      </c>
      <c r="V53">
        <v>17</v>
      </c>
    </row>
    <row r="54" spans="1:22" x14ac:dyDescent="0.25">
      <c r="A54" t="s">
        <v>113</v>
      </c>
      <c r="B54" t="s">
        <v>114</v>
      </c>
      <c r="C54">
        <v>65</v>
      </c>
      <c r="D54">
        <v>1</v>
      </c>
      <c r="E54" t="s">
        <v>5358</v>
      </c>
      <c r="F54">
        <v>74</v>
      </c>
      <c r="G54">
        <v>29</v>
      </c>
      <c r="H54" t="s">
        <v>631</v>
      </c>
      <c r="I54" t="s">
        <v>5352</v>
      </c>
      <c r="J54" t="s">
        <v>319</v>
      </c>
      <c r="K54" t="s">
        <v>23</v>
      </c>
      <c r="L54" t="s">
        <v>24</v>
      </c>
      <c r="M54" t="s">
        <v>5359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5360</v>
      </c>
      <c r="T54" t="s">
        <v>5359</v>
      </c>
      <c r="U54" s="55" t="s">
        <v>658</v>
      </c>
      <c r="V54">
        <v>511</v>
      </c>
    </row>
    <row r="55" spans="1:22" x14ac:dyDescent="0.25">
      <c r="A55" t="s">
        <v>113</v>
      </c>
      <c r="B55" t="s">
        <v>114</v>
      </c>
      <c r="C55">
        <v>65</v>
      </c>
      <c r="D55">
        <v>1</v>
      </c>
      <c r="E55" t="s">
        <v>5361</v>
      </c>
      <c r="F55">
        <v>84</v>
      </c>
      <c r="G55">
        <v>29</v>
      </c>
      <c r="H55" t="s">
        <v>631</v>
      </c>
      <c r="I55" t="s">
        <v>5352</v>
      </c>
      <c r="J55" t="s">
        <v>319</v>
      </c>
      <c r="K55" t="s">
        <v>23</v>
      </c>
      <c r="L55" t="s">
        <v>24</v>
      </c>
      <c r="M55" t="s">
        <v>5362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5363</v>
      </c>
      <c r="T55" t="s">
        <v>5362</v>
      </c>
    </row>
    <row r="56" spans="1:22" x14ac:dyDescent="0.25">
      <c r="A56" t="s">
        <v>30</v>
      </c>
      <c r="B56" t="s">
        <v>31</v>
      </c>
      <c r="C56">
        <v>60</v>
      </c>
      <c r="D56">
        <v>6</v>
      </c>
      <c r="E56" t="s">
        <v>5364</v>
      </c>
      <c r="F56">
        <v>210</v>
      </c>
      <c r="G56">
        <v>0</v>
      </c>
      <c r="H56" t="s">
        <v>631</v>
      </c>
      <c r="I56" t="s">
        <v>5365</v>
      </c>
      <c r="J56" t="s">
        <v>303</v>
      </c>
      <c r="K56" t="s">
        <v>23</v>
      </c>
      <c r="L56" t="s">
        <v>24</v>
      </c>
      <c r="M56" t="s">
        <v>23</v>
      </c>
      <c r="N56" t="s">
        <v>23</v>
      </c>
      <c r="O56" t="s">
        <v>58</v>
      </c>
      <c r="P56" t="s">
        <v>26</v>
      </c>
      <c r="Q56" t="s">
        <v>23</v>
      </c>
      <c r="R56" t="s">
        <v>24</v>
      </c>
      <c r="S56" t="s">
        <v>23</v>
      </c>
      <c r="T56" t="s">
        <v>5366</v>
      </c>
    </row>
    <row r="57" spans="1:22" x14ac:dyDescent="0.25">
      <c r="A57" t="s">
        <v>30</v>
      </c>
      <c r="B57" t="s">
        <v>31</v>
      </c>
      <c r="C57">
        <v>60</v>
      </c>
      <c r="D57">
        <v>6</v>
      </c>
      <c r="E57" t="s">
        <v>5367</v>
      </c>
      <c r="F57">
        <v>210</v>
      </c>
      <c r="G57">
        <v>0</v>
      </c>
      <c r="H57" t="s">
        <v>631</v>
      </c>
      <c r="I57" t="s">
        <v>5368</v>
      </c>
      <c r="J57" t="s">
        <v>333</v>
      </c>
      <c r="K57" t="s">
        <v>23</v>
      </c>
      <c r="L57" t="s">
        <v>24</v>
      </c>
      <c r="M57" t="s">
        <v>5369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5370</v>
      </c>
      <c r="T57" t="s">
        <v>5369</v>
      </c>
    </row>
    <row r="58" spans="1:22" x14ac:dyDescent="0.25">
      <c r="A58" t="s">
        <v>30</v>
      </c>
      <c r="B58" t="s">
        <v>31</v>
      </c>
      <c r="C58">
        <v>60</v>
      </c>
      <c r="D58">
        <v>6</v>
      </c>
      <c r="E58" t="s">
        <v>5371</v>
      </c>
      <c r="F58">
        <v>210</v>
      </c>
      <c r="G58">
        <v>0</v>
      </c>
      <c r="H58" t="s">
        <v>631</v>
      </c>
      <c r="I58" t="s">
        <v>5365</v>
      </c>
      <c r="J58" t="s">
        <v>303</v>
      </c>
      <c r="K58" t="s">
        <v>23</v>
      </c>
      <c r="L58" t="s">
        <v>24</v>
      </c>
      <c r="M58" t="s">
        <v>23</v>
      </c>
      <c r="N58" t="s">
        <v>23</v>
      </c>
      <c r="O58" t="s">
        <v>58</v>
      </c>
      <c r="P58" t="s">
        <v>26</v>
      </c>
      <c r="Q58" t="s">
        <v>23</v>
      </c>
      <c r="R58" t="s">
        <v>24</v>
      </c>
      <c r="S58" t="s">
        <v>23</v>
      </c>
      <c r="T58" t="s">
        <v>5372</v>
      </c>
    </row>
    <row r="59" spans="1:22" x14ac:dyDescent="0.25">
      <c r="A59" t="s">
        <v>152</v>
      </c>
      <c r="B59" t="s">
        <v>153</v>
      </c>
      <c r="C59">
        <v>65</v>
      </c>
      <c r="D59">
        <v>1</v>
      </c>
      <c r="E59" t="s">
        <v>5373</v>
      </c>
      <c r="F59">
        <v>199</v>
      </c>
      <c r="G59">
        <v>0</v>
      </c>
      <c r="H59" t="s">
        <v>47</v>
      </c>
      <c r="I59" t="s">
        <v>5374</v>
      </c>
      <c r="J59" t="s">
        <v>5375</v>
      </c>
      <c r="K59" t="s">
        <v>5376</v>
      </c>
      <c r="L59" t="s">
        <v>5377</v>
      </c>
      <c r="M59" t="s">
        <v>5378</v>
      </c>
      <c r="N59" t="s">
        <v>711</v>
      </c>
      <c r="O59" t="s">
        <v>634</v>
      </c>
      <c r="P59" t="s">
        <v>635</v>
      </c>
      <c r="Q59" t="s">
        <v>636</v>
      </c>
      <c r="R59" t="s">
        <v>24</v>
      </c>
      <c r="S59" t="s">
        <v>5379</v>
      </c>
      <c r="T59" t="s">
        <v>5380</v>
      </c>
    </row>
    <row r="60" spans="1:22" x14ac:dyDescent="0.25">
      <c r="A60" t="s">
        <v>150</v>
      </c>
      <c r="B60" t="s">
        <v>151</v>
      </c>
      <c r="C60">
        <v>65</v>
      </c>
      <c r="D60">
        <v>1</v>
      </c>
      <c r="E60" t="s">
        <v>5373</v>
      </c>
      <c r="F60">
        <v>199</v>
      </c>
      <c r="G60">
        <v>0</v>
      </c>
      <c r="H60" t="s">
        <v>47</v>
      </c>
      <c r="I60" t="s">
        <v>5374</v>
      </c>
      <c r="J60" t="s">
        <v>5375</v>
      </c>
      <c r="K60" t="s">
        <v>5376</v>
      </c>
      <c r="L60" t="s">
        <v>5377</v>
      </c>
      <c r="M60" t="s">
        <v>5378</v>
      </c>
      <c r="N60" t="s">
        <v>711</v>
      </c>
      <c r="O60" t="s">
        <v>634</v>
      </c>
      <c r="P60" t="s">
        <v>635</v>
      </c>
      <c r="Q60" t="s">
        <v>636</v>
      </c>
      <c r="R60" t="s">
        <v>24</v>
      </c>
      <c r="S60" t="s">
        <v>5379</v>
      </c>
      <c r="T60" t="s">
        <v>5380</v>
      </c>
    </row>
    <row r="61" spans="1:22" x14ac:dyDescent="0.25">
      <c r="A61" t="s">
        <v>36</v>
      </c>
      <c r="B61" t="s">
        <v>37</v>
      </c>
      <c r="C61">
        <v>65</v>
      </c>
      <c r="D61">
        <v>1</v>
      </c>
      <c r="E61" t="s">
        <v>5373</v>
      </c>
      <c r="F61">
        <v>199</v>
      </c>
      <c r="G61">
        <v>0</v>
      </c>
      <c r="H61" t="s">
        <v>47</v>
      </c>
      <c r="I61" t="s">
        <v>5374</v>
      </c>
      <c r="J61" t="s">
        <v>5375</v>
      </c>
      <c r="K61" t="s">
        <v>5376</v>
      </c>
      <c r="L61" t="s">
        <v>5377</v>
      </c>
      <c r="M61" t="s">
        <v>5378</v>
      </c>
      <c r="N61" t="s">
        <v>711</v>
      </c>
      <c r="O61" t="s">
        <v>634</v>
      </c>
      <c r="P61" t="s">
        <v>635</v>
      </c>
      <c r="Q61" t="s">
        <v>636</v>
      </c>
      <c r="R61" t="s">
        <v>24</v>
      </c>
      <c r="S61" t="s">
        <v>5379</v>
      </c>
      <c r="T61" t="s">
        <v>5380</v>
      </c>
    </row>
    <row r="62" spans="1:22" x14ac:dyDescent="0.25">
      <c r="A62" t="s">
        <v>38</v>
      </c>
      <c r="B62" t="s">
        <v>39</v>
      </c>
      <c r="C62">
        <v>65</v>
      </c>
      <c r="D62">
        <v>1</v>
      </c>
      <c r="E62" t="s">
        <v>5373</v>
      </c>
      <c r="F62">
        <v>199</v>
      </c>
      <c r="G62">
        <v>0</v>
      </c>
      <c r="H62" t="s">
        <v>47</v>
      </c>
      <c r="I62" t="s">
        <v>5374</v>
      </c>
      <c r="J62" t="s">
        <v>5375</v>
      </c>
      <c r="K62" t="s">
        <v>5376</v>
      </c>
      <c r="L62" t="s">
        <v>5377</v>
      </c>
      <c r="M62" t="s">
        <v>5378</v>
      </c>
      <c r="N62" t="s">
        <v>711</v>
      </c>
      <c r="O62" t="s">
        <v>634</v>
      </c>
      <c r="P62" t="s">
        <v>635</v>
      </c>
      <c r="Q62" t="s">
        <v>636</v>
      </c>
      <c r="R62" t="s">
        <v>24</v>
      </c>
      <c r="S62" t="s">
        <v>5379</v>
      </c>
      <c r="T62" t="s">
        <v>5380</v>
      </c>
    </row>
    <row r="63" spans="1:22" x14ac:dyDescent="0.25">
      <c r="A63" t="s">
        <v>709</v>
      </c>
      <c r="B63" t="s">
        <v>710</v>
      </c>
      <c r="C63">
        <v>0</v>
      </c>
      <c r="D63">
        <v>1</v>
      </c>
      <c r="E63" t="s">
        <v>5381</v>
      </c>
      <c r="F63">
        <v>106</v>
      </c>
      <c r="G63">
        <v>6</v>
      </c>
      <c r="H63" t="s">
        <v>631</v>
      </c>
      <c r="I63" t="s">
        <v>2927</v>
      </c>
      <c r="J63" t="s">
        <v>325</v>
      </c>
      <c r="K63" t="s">
        <v>23</v>
      </c>
      <c r="L63" t="s">
        <v>24</v>
      </c>
      <c r="M63" t="s">
        <v>5382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5383</v>
      </c>
      <c r="T63" t="s">
        <v>5382</v>
      </c>
    </row>
    <row r="64" spans="1:22" x14ac:dyDescent="0.25">
      <c r="A64" t="s">
        <v>46</v>
      </c>
      <c r="B64" t="s">
        <v>56</v>
      </c>
      <c r="C64">
        <v>120</v>
      </c>
      <c r="D64">
        <v>1</v>
      </c>
      <c r="E64" t="s">
        <v>5381</v>
      </c>
      <c r="F64">
        <v>106</v>
      </c>
      <c r="G64">
        <v>6</v>
      </c>
      <c r="H64" t="s">
        <v>631</v>
      </c>
      <c r="I64" t="s">
        <v>2927</v>
      </c>
      <c r="J64" t="s">
        <v>325</v>
      </c>
      <c r="K64" t="s">
        <v>23</v>
      </c>
      <c r="L64" t="s">
        <v>24</v>
      </c>
      <c r="M64" t="s">
        <v>5382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5383</v>
      </c>
      <c r="T64" t="s">
        <v>5382</v>
      </c>
    </row>
    <row r="65" spans="1:20" x14ac:dyDescent="0.25">
      <c r="A65" t="s">
        <v>46</v>
      </c>
      <c r="B65" t="s">
        <v>56</v>
      </c>
      <c r="C65">
        <v>100</v>
      </c>
      <c r="D65">
        <v>1</v>
      </c>
      <c r="E65" t="s">
        <v>5384</v>
      </c>
      <c r="F65">
        <v>299</v>
      </c>
      <c r="G65">
        <v>0</v>
      </c>
      <c r="H65" t="s">
        <v>47</v>
      </c>
      <c r="I65" t="s">
        <v>5385</v>
      </c>
      <c r="J65" t="s">
        <v>5386</v>
      </c>
      <c r="K65" t="s">
        <v>2847</v>
      </c>
      <c r="L65" t="s">
        <v>5387</v>
      </c>
      <c r="M65" t="s">
        <v>5382</v>
      </c>
      <c r="N65" t="s">
        <v>711</v>
      </c>
      <c r="O65" t="s">
        <v>634</v>
      </c>
      <c r="P65" t="s">
        <v>635</v>
      </c>
      <c r="Q65" t="s">
        <v>636</v>
      </c>
      <c r="R65" t="s">
        <v>24</v>
      </c>
      <c r="S65" t="s">
        <v>5388</v>
      </c>
      <c r="T65" t="s">
        <v>5389</v>
      </c>
    </row>
    <row r="66" spans="1:20" x14ac:dyDescent="0.25">
      <c r="A66" t="s">
        <v>152</v>
      </c>
      <c r="B66" t="s">
        <v>153</v>
      </c>
      <c r="C66">
        <v>65</v>
      </c>
      <c r="D66">
        <v>1</v>
      </c>
      <c r="E66" t="s">
        <v>5384</v>
      </c>
      <c r="F66">
        <v>299</v>
      </c>
      <c r="G66">
        <v>0</v>
      </c>
      <c r="H66" t="s">
        <v>47</v>
      </c>
      <c r="I66" t="s">
        <v>5385</v>
      </c>
      <c r="J66" t="s">
        <v>5386</v>
      </c>
      <c r="K66" t="s">
        <v>2847</v>
      </c>
      <c r="L66" t="s">
        <v>5387</v>
      </c>
      <c r="M66" t="s">
        <v>5382</v>
      </c>
      <c r="N66" t="s">
        <v>711</v>
      </c>
      <c r="O66" t="s">
        <v>634</v>
      </c>
      <c r="P66" t="s">
        <v>635</v>
      </c>
      <c r="Q66" t="s">
        <v>636</v>
      </c>
      <c r="R66" t="s">
        <v>24</v>
      </c>
      <c r="S66" t="s">
        <v>5388</v>
      </c>
      <c r="T66" t="s">
        <v>5389</v>
      </c>
    </row>
    <row r="67" spans="1:20" x14ac:dyDescent="0.25">
      <c r="A67" t="s">
        <v>150</v>
      </c>
      <c r="B67" t="s">
        <v>151</v>
      </c>
      <c r="C67">
        <v>65</v>
      </c>
      <c r="D67">
        <v>1</v>
      </c>
      <c r="E67" t="s">
        <v>5384</v>
      </c>
      <c r="F67">
        <v>299</v>
      </c>
      <c r="G67">
        <v>0</v>
      </c>
      <c r="H67" t="s">
        <v>47</v>
      </c>
      <c r="I67" t="s">
        <v>5385</v>
      </c>
      <c r="J67" t="s">
        <v>5386</v>
      </c>
      <c r="K67" t="s">
        <v>2847</v>
      </c>
      <c r="L67" t="s">
        <v>5387</v>
      </c>
      <c r="M67" t="s">
        <v>5382</v>
      </c>
      <c r="N67" t="s">
        <v>711</v>
      </c>
      <c r="O67" t="s">
        <v>634</v>
      </c>
      <c r="P67" t="s">
        <v>635</v>
      </c>
      <c r="Q67" t="s">
        <v>636</v>
      </c>
      <c r="R67" t="s">
        <v>24</v>
      </c>
      <c r="S67" t="s">
        <v>5388</v>
      </c>
      <c r="T67" t="s">
        <v>5389</v>
      </c>
    </row>
    <row r="68" spans="1:20" x14ac:dyDescent="0.25">
      <c r="A68" t="s">
        <v>36</v>
      </c>
      <c r="B68" t="s">
        <v>37</v>
      </c>
      <c r="C68">
        <v>65</v>
      </c>
      <c r="D68">
        <v>1</v>
      </c>
      <c r="E68" t="s">
        <v>5384</v>
      </c>
      <c r="F68">
        <v>299</v>
      </c>
      <c r="G68">
        <v>0</v>
      </c>
      <c r="H68" t="s">
        <v>47</v>
      </c>
      <c r="I68" t="s">
        <v>5385</v>
      </c>
      <c r="J68" t="s">
        <v>5386</v>
      </c>
      <c r="K68" t="s">
        <v>2847</v>
      </c>
      <c r="L68" t="s">
        <v>5387</v>
      </c>
      <c r="M68" t="s">
        <v>5382</v>
      </c>
      <c r="N68" t="s">
        <v>711</v>
      </c>
      <c r="O68" t="s">
        <v>634</v>
      </c>
      <c r="P68" t="s">
        <v>635</v>
      </c>
      <c r="Q68" t="s">
        <v>636</v>
      </c>
      <c r="R68" t="s">
        <v>24</v>
      </c>
      <c r="S68" t="s">
        <v>5388</v>
      </c>
      <c r="T68" t="s">
        <v>5389</v>
      </c>
    </row>
    <row r="69" spans="1:20" x14ac:dyDescent="0.25">
      <c r="A69" t="s">
        <v>38</v>
      </c>
      <c r="B69" t="s">
        <v>39</v>
      </c>
      <c r="C69">
        <v>65</v>
      </c>
      <c r="D69">
        <v>1</v>
      </c>
      <c r="E69" t="s">
        <v>5384</v>
      </c>
      <c r="F69">
        <v>299</v>
      </c>
      <c r="G69">
        <v>0</v>
      </c>
      <c r="H69" t="s">
        <v>47</v>
      </c>
      <c r="I69" t="s">
        <v>5385</v>
      </c>
      <c r="J69" t="s">
        <v>5386</v>
      </c>
      <c r="K69" t="s">
        <v>2847</v>
      </c>
      <c r="L69" t="s">
        <v>5387</v>
      </c>
      <c r="M69" t="s">
        <v>5382</v>
      </c>
      <c r="N69" t="s">
        <v>711</v>
      </c>
      <c r="O69" t="s">
        <v>634</v>
      </c>
      <c r="P69" t="s">
        <v>635</v>
      </c>
      <c r="Q69" t="s">
        <v>636</v>
      </c>
      <c r="R69" t="s">
        <v>24</v>
      </c>
      <c r="S69" t="s">
        <v>5388</v>
      </c>
      <c r="T69" t="s">
        <v>5389</v>
      </c>
    </row>
    <row r="70" spans="1:20" x14ac:dyDescent="0.25">
      <c r="A70" t="s">
        <v>30</v>
      </c>
      <c r="B70" t="s">
        <v>31</v>
      </c>
      <c r="C70">
        <v>60</v>
      </c>
      <c r="D70">
        <v>3</v>
      </c>
      <c r="E70" t="s">
        <v>5390</v>
      </c>
      <c r="F70">
        <v>170</v>
      </c>
      <c r="G70">
        <v>0</v>
      </c>
      <c r="H70" t="s">
        <v>22</v>
      </c>
      <c r="I70" t="s">
        <v>5391</v>
      </c>
      <c r="J70" t="s">
        <v>327</v>
      </c>
      <c r="K70" t="s">
        <v>23</v>
      </c>
      <c r="L70" t="s">
        <v>24</v>
      </c>
      <c r="M70" t="s">
        <v>5392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5392</v>
      </c>
    </row>
    <row r="71" spans="1:20" x14ac:dyDescent="0.25">
      <c r="A71" t="s">
        <v>232</v>
      </c>
      <c r="B71" t="s">
        <v>5393</v>
      </c>
      <c r="C71">
        <v>65</v>
      </c>
      <c r="D71">
        <v>1</v>
      </c>
      <c r="E71" t="s">
        <v>5390</v>
      </c>
      <c r="F71">
        <v>170</v>
      </c>
      <c r="G71">
        <v>0</v>
      </c>
      <c r="H71" t="s">
        <v>22</v>
      </c>
      <c r="I71" t="s">
        <v>5391</v>
      </c>
      <c r="J71" t="s">
        <v>327</v>
      </c>
      <c r="K71" t="s">
        <v>23</v>
      </c>
      <c r="L71" t="s">
        <v>24</v>
      </c>
      <c r="M71" t="s">
        <v>5392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5392</v>
      </c>
    </row>
    <row r="72" spans="1:20" x14ac:dyDescent="0.25">
      <c r="A72" t="s">
        <v>186</v>
      </c>
      <c r="B72" t="s">
        <v>187</v>
      </c>
      <c r="C72">
        <v>65</v>
      </c>
      <c r="D72">
        <v>6</v>
      </c>
      <c r="E72" t="s">
        <v>5394</v>
      </c>
      <c r="F72">
        <v>234</v>
      </c>
      <c r="G72">
        <v>0</v>
      </c>
      <c r="H72" t="s">
        <v>22</v>
      </c>
      <c r="I72" t="s">
        <v>2738</v>
      </c>
      <c r="J72" t="s">
        <v>306</v>
      </c>
      <c r="K72" t="s">
        <v>23</v>
      </c>
      <c r="L72" t="s">
        <v>24</v>
      </c>
      <c r="M72" t="s">
        <v>5395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5395</v>
      </c>
    </row>
    <row r="73" spans="1:20" x14ac:dyDescent="0.25">
      <c r="A73" t="s">
        <v>113</v>
      </c>
      <c r="B73" t="s">
        <v>114</v>
      </c>
      <c r="C73">
        <v>65</v>
      </c>
      <c r="D73">
        <v>5</v>
      </c>
      <c r="E73" t="s">
        <v>5396</v>
      </c>
      <c r="F73">
        <v>225</v>
      </c>
      <c r="G73">
        <v>0</v>
      </c>
      <c r="H73" t="s">
        <v>631</v>
      </c>
      <c r="I73" t="s">
        <v>5397</v>
      </c>
      <c r="J73" t="s">
        <v>330</v>
      </c>
      <c r="K73" t="s">
        <v>23</v>
      </c>
      <c r="L73" t="s">
        <v>24</v>
      </c>
      <c r="M73" t="s">
        <v>5395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5398</v>
      </c>
      <c r="T73" t="s">
        <v>5399</v>
      </c>
    </row>
    <row r="74" spans="1:20" x14ac:dyDescent="0.25">
      <c r="A74" t="s">
        <v>113</v>
      </c>
      <c r="B74" t="s">
        <v>114</v>
      </c>
      <c r="C74">
        <v>65</v>
      </c>
      <c r="D74">
        <v>4</v>
      </c>
      <c r="E74" t="s">
        <v>5400</v>
      </c>
      <c r="F74">
        <v>180</v>
      </c>
      <c r="G74">
        <v>0</v>
      </c>
      <c r="H74" t="s">
        <v>631</v>
      </c>
      <c r="I74" t="s">
        <v>5401</v>
      </c>
      <c r="J74" t="s">
        <v>87</v>
      </c>
      <c r="K74" t="s">
        <v>23</v>
      </c>
      <c r="L74" t="s">
        <v>24</v>
      </c>
      <c r="M74" t="s">
        <v>5399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5402</v>
      </c>
      <c r="T74" t="s">
        <v>5399</v>
      </c>
    </row>
    <row r="75" spans="1:20" x14ac:dyDescent="0.25">
      <c r="A75" t="s">
        <v>186</v>
      </c>
      <c r="B75" t="s">
        <v>187</v>
      </c>
      <c r="C75">
        <v>65</v>
      </c>
      <c r="D75">
        <v>1</v>
      </c>
      <c r="E75" t="s">
        <v>5403</v>
      </c>
      <c r="F75">
        <v>90</v>
      </c>
      <c r="G75">
        <v>45</v>
      </c>
      <c r="H75" t="s">
        <v>631</v>
      </c>
      <c r="I75" t="s">
        <v>5404</v>
      </c>
      <c r="J75" t="s">
        <v>4172</v>
      </c>
      <c r="K75" t="s">
        <v>23</v>
      </c>
      <c r="L75" t="s">
        <v>24</v>
      </c>
      <c r="M75" t="s">
        <v>5405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5406</v>
      </c>
      <c r="T75" t="s">
        <v>5405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5407</v>
      </c>
      <c r="F76">
        <v>220</v>
      </c>
      <c r="G76">
        <v>0</v>
      </c>
      <c r="H76" t="s">
        <v>631</v>
      </c>
      <c r="I76" t="s">
        <v>2686</v>
      </c>
      <c r="J76" t="s">
        <v>334</v>
      </c>
      <c r="K76" t="s">
        <v>23</v>
      </c>
      <c r="L76" t="s">
        <v>24</v>
      </c>
      <c r="M76" t="s">
        <v>5408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5409</v>
      </c>
      <c r="T76" t="s">
        <v>5408</v>
      </c>
    </row>
    <row r="77" spans="1:20" x14ac:dyDescent="0.25">
      <c r="A77" t="s">
        <v>110</v>
      </c>
      <c r="B77" t="s">
        <v>640</v>
      </c>
      <c r="C77">
        <v>66.333333333333329</v>
      </c>
      <c r="D77">
        <v>9</v>
      </c>
      <c r="E77" t="s">
        <v>5410</v>
      </c>
      <c r="F77">
        <v>814</v>
      </c>
      <c r="G77">
        <v>104</v>
      </c>
      <c r="H77" t="s">
        <v>47</v>
      </c>
      <c r="I77" t="s">
        <v>1509</v>
      </c>
      <c r="J77" t="s">
        <v>5411</v>
      </c>
      <c r="K77" t="s">
        <v>5412</v>
      </c>
      <c r="L77" t="s">
        <v>1545</v>
      </c>
      <c r="M77" t="s">
        <v>5350</v>
      </c>
      <c r="N77" t="s">
        <v>23</v>
      </c>
      <c r="O77" t="s">
        <v>53</v>
      </c>
      <c r="P77" t="s">
        <v>54</v>
      </c>
      <c r="Q77" t="s">
        <v>55</v>
      </c>
      <c r="R77" t="s">
        <v>24</v>
      </c>
      <c r="S77" t="s">
        <v>5413</v>
      </c>
      <c r="T77" t="s">
        <v>5414</v>
      </c>
    </row>
    <row r="78" spans="1:20" x14ac:dyDescent="0.25">
      <c r="A78" t="s">
        <v>709</v>
      </c>
      <c r="B78" t="s">
        <v>710</v>
      </c>
      <c r="C78">
        <v>0</v>
      </c>
      <c r="D78">
        <v>2</v>
      </c>
      <c r="E78" t="s">
        <v>5415</v>
      </c>
      <c r="F78">
        <v>200</v>
      </c>
      <c r="G78">
        <v>0</v>
      </c>
      <c r="H78" t="s">
        <v>631</v>
      </c>
      <c r="I78" t="s">
        <v>2686</v>
      </c>
      <c r="J78" t="s">
        <v>334</v>
      </c>
      <c r="K78" t="s">
        <v>23</v>
      </c>
      <c r="L78" t="s">
        <v>24</v>
      </c>
      <c r="M78" t="s">
        <v>5414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5416</v>
      </c>
      <c r="T78" t="s">
        <v>5414</v>
      </c>
    </row>
    <row r="79" spans="1:20" x14ac:dyDescent="0.25">
      <c r="A79" t="s">
        <v>110</v>
      </c>
      <c r="B79" t="s">
        <v>146</v>
      </c>
      <c r="C79">
        <v>120</v>
      </c>
      <c r="D79">
        <v>2</v>
      </c>
      <c r="E79" t="s">
        <v>5415</v>
      </c>
      <c r="F79">
        <v>200</v>
      </c>
      <c r="G79">
        <v>0</v>
      </c>
      <c r="H79" t="s">
        <v>631</v>
      </c>
      <c r="I79" t="s">
        <v>2686</v>
      </c>
      <c r="J79" t="s">
        <v>334</v>
      </c>
      <c r="K79" t="s">
        <v>23</v>
      </c>
      <c r="L79" t="s">
        <v>24</v>
      </c>
      <c r="M79" t="s">
        <v>5414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5416</v>
      </c>
      <c r="T79" t="s">
        <v>5414</v>
      </c>
    </row>
    <row r="80" spans="1:20" x14ac:dyDescent="0.25">
      <c r="A80" t="s">
        <v>46</v>
      </c>
      <c r="B80" t="s">
        <v>56</v>
      </c>
      <c r="C80">
        <v>66.333333333333329</v>
      </c>
      <c r="D80">
        <v>3</v>
      </c>
      <c r="E80" t="s">
        <v>5417</v>
      </c>
      <c r="F80">
        <v>220</v>
      </c>
      <c r="G80">
        <v>0</v>
      </c>
      <c r="H80" t="s">
        <v>631</v>
      </c>
      <c r="I80" t="s">
        <v>5418</v>
      </c>
      <c r="J80" t="s">
        <v>5419</v>
      </c>
      <c r="K80" t="s">
        <v>23</v>
      </c>
      <c r="L80" t="s">
        <v>24</v>
      </c>
      <c r="M80" t="s">
        <v>5414</v>
      </c>
      <c r="N80" t="s">
        <v>23</v>
      </c>
      <c r="O80" t="s">
        <v>32</v>
      </c>
      <c r="P80" t="s">
        <v>26</v>
      </c>
      <c r="Q80" t="s">
        <v>33</v>
      </c>
      <c r="R80" t="s">
        <v>24</v>
      </c>
      <c r="S80" t="s">
        <v>5420</v>
      </c>
      <c r="T80" t="s">
        <v>5421</v>
      </c>
    </row>
    <row r="81" spans="1:20" x14ac:dyDescent="0.25">
      <c r="A81" t="s">
        <v>186</v>
      </c>
      <c r="B81" t="s">
        <v>187</v>
      </c>
      <c r="C81">
        <v>65</v>
      </c>
      <c r="D81">
        <v>4</v>
      </c>
      <c r="E81" t="s">
        <v>5422</v>
      </c>
      <c r="F81">
        <v>180</v>
      </c>
      <c r="G81">
        <v>0</v>
      </c>
      <c r="H81" t="s">
        <v>631</v>
      </c>
      <c r="I81" t="s">
        <v>5423</v>
      </c>
      <c r="J81" t="s">
        <v>306</v>
      </c>
      <c r="K81" t="s">
        <v>23</v>
      </c>
      <c r="L81" t="s">
        <v>24</v>
      </c>
      <c r="M81" t="s">
        <v>5424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5425</v>
      </c>
      <c r="T81" t="s">
        <v>5424</v>
      </c>
    </row>
    <row r="82" spans="1:20" x14ac:dyDescent="0.25">
      <c r="A82" t="s">
        <v>186</v>
      </c>
      <c r="B82" t="s">
        <v>187</v>
      </c>
      <c r="C82">
        <v>65</v>
      </c>
      <c r="D82">
        <v>1</v>
      </c>
      <c r="E82" t="s">
        <v>5426</v>
      </c>
      <c r="F82">
        <v>74</v>
      </c>
      <c r="G82">
        <v>29</v>
      </c>
      <c r="H82" t="s">
        <v>631</v>
      </c>
      <c r="I82" t="s">
        <v>5427</v>
      </c>
      <c r="J82" t="s">
        <v>330</v>
      </c>
      <c r="K82" t="s">
        <v>23</v>
      </c>
      <c r="L82" t="s">
        <v>24</v>
      </c>
      <c r="M82" t="s">
        <v>5428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5429</v>
      </c>
      <c r="T82" t="s">
        <v>5428</v>
      </c>
    </row>
    <row r="83" spans="1:20" x14ac:dyDescent="0.25">
      <c r="A83" t="s">
        <v>30</v>
      </c>
      <c r="B83" t="s">
        <v>31</v>
      </c>
      <c r="C83">
        <v>60</v>
      </c>
      <c r="D83">
        <v>3</v>
      </c>
      <c r="E83" t="s">
        <v>5430</v>
      </c>
      <c r="F83">
        <v>109</v>
      </c>
      <c r="G83">
        <v>6</v>
      </c>
      <c r="H83" t="s">
        <v>22</v>
      </c>
      <c r="I83" t="s">
        <v>5431</v>
      </c>
      <c r="J83" t="s">
        <v>302</v>
      </c>
      <c r="K83" t="s">
        <v>23</v>
      </c>
      <c r="L83" t="s">
        <v>24</v>
      </c>
      <c r="M83" t="s">
        <v>5432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5432</v>
      </c>
    </row>
    <row r="84" spans="1:20" x14ac:dyDescent="0.25">
      <c r="A84" t="s">
        <v>30</v>
      </c>
      <c r="B84" t="s">
        <v>31</v>
      </c>
      <c r="C84">
        <v>60</v>
      </c>
      <c r="D84">
        <v>3</v>
      </c>
      <c r="E84" t="s">
        <v>5433</v>
      </c>
      <c r="F84">
        <v>111</v>
      </c>
      <c r="G84">
        <v>6</v>
      </c>
      <c r="H84" t="s">
        <v>631</v>
      </c>
      <c r="I84" t="s">
        <v>5434</v>
      </c>
      <c r="J84" t="s">
        <v>1071</v>
      </c>
      <c r="K84" t="s">
        <v>23</v>
      </c>
      <c r="L84" t="s">
        <v>24</v>
      </c>
      <c r="M84" t="s">
        <v>5435</v>
      </c>
      <c r="N84" t="s">
        <v>23</v>
      </c>
      <c r="O84" t="s">
        <v>32</v>
      </c>
      <c r="P84" t="s">
        <v>26</v>
      </c>
      <c r="Q84" t="s">
        <v>33</v>
      </c>
      <c r="R84" t="s">
        <v>24</v>
      </c>
      <c r="S84" t="s">
        <v>5436</v>
      </c>
      <c r="T84" t="s">
        <v>5435</v>
      </c>
    </row>
    <row r="85" spans="1:20" x14ac:dyDescent="0.25">
      <c r="A85" t="s">
        <v>30</v>
      </c>
      <c r="B85" t="s">
        <v>31</v>
      </c>
      <c r="C85">
        <v>60</v>
      </c>
      <c r="D85">
        <v>3</v>
      </c>
      <c r="E85" t="s">
        <v>5437</v>
      </c>
      <c r="F85">
        <v>105</v>
      </c>
      <c r="G85">
        <v>0</v>
      </c>
      <c r="H85" t="s">
        <v>631</v>
      </c>
      <c r="I85" t="s">
        <v>5438</v>
      </c>
      <c r="J85" t="s">
        <v>353</v>
      </c>
      <c r="K85" t="s">
        <v>23</v>
      </c>
      <c r="L85" t="s">
        <v>24</v>
      </c>
      <c r="M85" t="s">
        <v>5439</v>
      </c>
      <c r="N85" t="s">
        <v>23</v>
      </c>
      <c r="O85" t="s">
        <v>32</v>
      </c>
      <c r="P85" t="s">
        <v>26</v>
      </c>
      <c r="Q85" t="s">
        <v>33</v>
      </c>
      <c r="R85" t="s">
        <v>24</v>
      </c>
      <c r="S85" t="s">
        <v>5440</v>
      </c>
      <c r="T85" t="s">
        <v>5439</v>
      </c>
    </row>
    <row r="86" spans="1:20" x14ac:dyDescent="0.25">
      <c r="A86" t="s">
        <v>30</v>
      </c>
      <c r="B86" t="s">
        <v>31</v>
      </c>
      <c r="C86">
        <v>60</v>
      </c>
      <c r="D86">
        <v>3</v>
      </c>
      <c r="E86" t="s">
        <v>5441</v>
      </c>
      <c r="F86">
        <v>111</v>
      </c>
      <c r="G86">
        <v>6</v>
      </c>
      <c r="H86" t="s">
        <v>631</v>
      </c>
      <c r="I86" t="s">
        <v>5442</v>
      </c>
      <c r="J86" t="s">
        <v>352</v>
      </c>
      <c r="K86" t="s">
        <v>23</v>
      </c>
      <c r="L86" t="s">
        <v>24</v>
      </c>
      <c r="M86" t="s">
        <v>5443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5444</v>
      </c>
      <c r="T86" t="s">
        <v>5445</v>
      </c>
    </row>
    <row r="87" spans="1:20" x14ac:dyDescent="0.25">
      <c r="A87" t="s">
        <v>186</v>
      </c>
      <c r="B87" t="s">
        <v>187</v>
      </c>
      <c r="C87">
        <v>65</v>
      </c>
      <c r="D87">
        <v>8</v>
      </c>
      <c r="E87" t="s">
        <v>5446</v>
      </c>
      <c r="F87">
        <v>312</v>
      </c>
      <c r="G87">
        <v>0</v>
      </c>
      <c r="H87" t="s">
        <v>22</v>
      </c>
      <c r="I87" t="s">
        <v>5431</v>
      </c>
      <c r="J87" t="s">
        <v>302</v>
      </c>
      <c r="K87" t="s">
        <v>23</v>
      </c>
      <c r="L87" t="s">
        <v>24</v>
      </c>
      <c r="M87" t="s">
        <v>5447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5443</v>
      </c>
    </row>
    <row r="88" spans="1:20" x14ac:dyDescent="0.25">
      <c r="A88" t="s">
        <v>689</v>
      </c>
      <c r="B88" t="s">
        <v>690</v>
      </c>
      <c r="C88">
        <v>25</v>
      </c>
      <c r="D88">
        <v>8</v>
      </c>
      <c r="E88" t="s">
        <v>5448</v>
      </c>
      <c r="F88">
        <v>204</v>
      </c>
      <c r="G88">
        <v>0</v>
      </c>
      <c r="H88" t="s">
        <v>631</v>
      </c>
      <c r="I88" t="s">
        <v>1285</v>
      </c>
      <c r="J88" t="s">
        <v>306</v>
      </c>
      <c r="K88" t="s">
        <v>23</v>
      </c>
      <c r="L88" t="s">
        <v>24</v>
      </c>
      <c r="M88" t="s">
        <v>5449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5450</v>
      </c>
      <c r="T88" t="s">
        <v>5443</v>
      </c>
    </row>
    <row r="89" spans="1:20" x14ac:dyDescent="0.25">
      <c r="A89" t="s">
        <v>279</v>
      </c>
      <c r="B89" t="s">
        <v>285</v>
      </c>
      <c r="C89">
        <v>139</v>
      </c>
      <c r="D89">
        <v>2</v>
      </c>
      <c r="E89" t="s">
        <v>5451</v>
      </c>
      <c r="F89">
        <v>210</v>
      </c>
      <c r="G89">
        <v>0</v>
      </c>
      <c r="H89" t="s">
        <v>631</v>
      </c>
      <c r="I89" t="s">
        <v>5452</v>
      </c>
      <c r="J89" t="s">
        <v>329</v>
      </c>
      <c r="K89" t="s">
        <v>23</v>
      </c>
      <c r="L89" t="s">
        <v>24</v>
      </c>
      <c r="M89" t="s">
        <v>5453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5454</v>
      </c>
      <c r="T89" t="s">
        <v>5455</v>
      </c>
    </row>
    <row r="90" spans="1:20" x14ac:dyDescent="0.25">
      <c r="A90" t="s">
        <v>280</v>
      </c>
      <c r="B90" t="s">
        <v>286</v>
      </c>
      <c r="C90">
        <v>139</v>
      </c>
      <c r="D90">
        <v>4</v>
      </c>
      <c r="E90" t="s">
        <v>5456</v>
      </c>
      <c r="F90">
        <v>420</v>
      </c>
      <c r="G90">
        <v>0</v>
      </c>
      <c r="H90" t="s">
        <v>631</v>
      </c>
      <c r="I90" t="s">
        <v>1285</v>
      </c>
      <c r="J90" t="s">
        <v>306</v>
      </c>
      <c r="K90" t="s">
        <v>23</v>
      </c>
      <c r="L90" t="s">
        <v>24</v>
      </c>
      <c r="M90" t="s">
        <v>5457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5458</v>
      </c>
      <c r="T90" t="s">
        <v>5459</v>
      </c>
    </row>
    <row r="91" spans="1:20" x14ac:dyDescent="0.25">
      <c r="A91" t="s">
        <v>115</v>
      </c>
      <c r="B91" t="s">
        <v>116</v>
      </c>
      <c r="C91">
        <v>45</v>
      </c>
      <c r="D91">
        <v>1</v>
      </c>
      <c r="E91" t="s">
        <v>5460</v>
      </c>
      <c r="F91">
        <v>45</v>
      </c>
      <c r="G91">
        <v>0</v>
      </c>
      <c r="H91" t="s">
        <v>47</v>
      </c>
      <c r="I91" t="s">
        <v>1394</v>
      </c>
      <c r="J91" t="s">
        <v>5461</v>
      </c>
      <c r="K91" t="s">
        <v>5462</v>
      </c>
      <c r="L91" t="s">
        <v>1732</v>
      </c>
      <c r="M91" t="s">
        <v>5463</v>
      </c>
      <c r="N91" t="s">
        <v>23</v>
      </c>
      <c r="O91" t="s">
        <v>63</v>
      </c>
      <c r="P91" t="s">
        <v>54</v>
      </c>
      <c r="Q91" t="s">
        <v>55</v>
      </c>
      <c r="R91" t="s">
        <v>24</v>
      </c>
      <c r="S91" t="s">
        <v>5464</v>
      </c>
      <c r="T91" t="s">
        <v>5465</v>
      </c>
    </row>
    <row r="92" spans="1:20" x14ac:dyDescent="0.25">
      <c r="A92" t="s">
        <v>42</v>
      </c>
      <c r="B92" t="s">
        <v>43</v>
      </c>
      <c r="C92">
        <v>66.666666666666671</v>
      </c>
      <c r="D92">
        <v>3</v>
      </c>
      <c r="E92" t="s">
        <v>5466</v>
      </c>
      <c r="F92">
        <v>105</v>
      </c>
      <c r="G92">
        <v>0</v>
      </c>
      <c r="H92" t="s">
        <v>22</v>
      </c>
      <c r="I92" t="s">
        <v>5467</v>
      </c>
      <c r="J92" t="s">
        <v>331</v>
      </c>
      <c r="K92" t="s">
        <v>23</v>
      </c>
      <c r="L92" t="s">
        <v>24</v>
      </c>
      <c r="M92" t="s">
        <v>5468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5468</v>
      </c>
    </row>
    <row r="93" spans="1:20" x14ac:dyDescent="0.25">
      <c r="A93" t="s">
        <v>30</v>
      </c>
      <c r="B93" t="s">
        <v>31</v>
      </c>
      <c r="C93">
        <v>60</v>
      </c>
      <c r="D93">
        <v>6</v>
      </c>
      <c r="E93" t="s">
        <v>5469</v>
      </c>
      <c r="F93">
        <v>210</v>
      </c>
      <c r="G93">
        <v>0</v>
      </c>
      <c r="H93" t="s">
        <v>22</v>
      </c>
      <c r="I93" t="s">
        <v>5470</v>
      </c>
      <c r="J93" t="s">
        <v>321</v>
      </c>
      <c r="K93" t="s">
        <v>23</v>
      </c>
      <c r="L93" t="s">
        <v>24</v>
      </c>
      <c r="M93" t="s">
        <v>5471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5471</v>
      </c>
    </row>
    <row r="94" spans="1:20" x14ac:dyDescent="0.25">
      <c r="A94" t="s">
        <v>115</v>
      </c>
      <c r="B94" t="s">
        <v>116</v>
      </c>
      <c r="C94">
        <v>45</v>
      </c>
      <c r="D94">
        <v>1</v>
      </c>
      <c r="E94" t="s">
        <v>5472</v>
      </c>
      <c r="F94">
        <v>52</v>
      </c>
      <c r="G94">
        <v>7</v>
      </c>
      <c r="H94" t="s">
        <v>22</v>
      </c>
      <c r="I94" t="s">
        <v>367</v>
      </c>
      <c r="J94" t="s">
        <v>5473</v>
      </c>
      <c r="K94" t="s">
        <v>1812</v>
      </c>
      <c r="L94" t="s">
        <v>4141</v>
      </c>
      <c r="M94" t="s">
        <v>5474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5475</v>
      </c>
      <c r="T94" t="s">
        <v>5476</v>
      </c>
    </row>
    <row r="95" spans="1:20" x14ac:dyDescent="0.25">
      <c r="A95" t="s">
        <v>46</v>
      </c>
      <c r="B95" t="s">
        <v>56</v>
      </c>
      <c r="C95">
        <v>66.333333333333329</v>
      </c>
      <c r="D95">
        <v>3</v>
      </c>
      <c r="E95" t="s">
        <v>5477</v>
      </c>
      <c r="F95">
        <v>220</v>
      </c>
      <c r="G95">
        <v>0</v>
      </c>
      <c r="H95" t="s">
        <v>631</v>
      </c>
      <c r="I95" t="s">
        <v>714</v>
      </c>
      <c r="J95" t="s">
        <v>316</v>
      </c>
      <c r="K95" t="s">
        <v>23</v>
      </c>
      <c r="L95" t="s">
        <v>24</v>
      </c>
      <c r="M95" t="s">
        <v>23</v>
      </c>
      <c r="N95" t="s">
        <v>23</v>
      </c>
      <c r="O95" t="s">
        <v>58</v>
      </c>
      <c r="P95" t="s">
        <v>26</v>
      </c>
      <c r="Q95" t="s">
        <v>23</v>
      </c>
      <c r="R95" t="s">
        <v>24</v>
      </c>
      <c r="S95" t="s">
        <v>23</v>
      </c>
      <c r="T95" t="s">
        <v>5478</v>
      </c>
    </row>
    <row r="96" spans="1:20" x14ac:dyDescent="0.25">
      <c r="A96" t="s">
        <v>46</v>
      </c>
      <c r="B96" t="s">
        <v>56</v>
      </c>
      <c r="C96">
        <v>69.900000000000006</v>
      </c>
      <c r="D96">
        <v>10</v>
      </c>
      <c r="E96" t="s">
        <v>5479</v>
      </c>
      <c r="F96">
        <v>894</v>
      </c>
      <c r="G96">
        <v>104</v>
      </c>
      <c r="H96" t="s">
        <v>47</v>
      </c>
      <c r="I96" t="s">
        <v>5480</v>
      </c>
      <c r="J96" t="s">
        <v>5481</v>
      </c>
      <c r="K96" t="s">
        <v>5482</v>
      </c>
      <c r="L96" t="s">
        <v>3270</v>
      </c>
      <c r="M96" t="s">
        <v>5483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5484</v>
      </c>
      <c r="T96" t="s">
        <v>5485</v>
      </c>
    </row>
    <row r="97" spans="1:20" x14ac:dyDescent="0.25">
      <c r="A97" t="s">
        <v>38</v>
      </c>
      <c r="B97" t="s">
        <v>39</v>
      </c>
      <c r="C97">
        <v>54.5</v>
      </c>
      <c r="D97">
        <v>2</v>
      </c>
      <c r="E97" t="s">
        <v>5486</v>
      </c>
      <c r="F97">
        <v>83</v>
      </c>
      <c r="G97">
        <v>7</v>
      </c>
      <c r="H97" t="s">
        <v>47</v>
      </c>
      <c r="I97" t="s">
        <v>5487</v>
      </c>
      <c r="J97" t="s">
        <v>5488</v>
      </c>
      <c r="K97" t="s">
        <v>2419</v>
      </c>
      <c r="L97" t="s">
        <v>5489</v>
      </c>
      <c r="M97" t="s">
        <v>5490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5491</v>
      </c>
      <c r="T97" t="s">
        <v>5490</v>
      </c>
    </row>
    <row r="98" spans="1:20" x14ac:dyDescent="0.25">
      <c r="A98" t="s">
        <v>46</v>
      </c>
      <c r="B98" t="s">
        <v>56</v>
      </c>
      <c r="C98">
        <v>66.333333333333329</v>
      </c>
      <c r="D98">
        <v>3</v>
      </c>
      <c r="E98" t="s">
        <v>5492</v>
      </c>
      <c r="F98">
        <v>220</v>
      </c>
      <c r="G98">
        <v>0</v>
      </c>
      <c r="H98" t="s">
        <v>631</v>
      </c>
      <c r="I98" t="s">
        <v>5493</v>
      </c>
      <c r="J98" t="s">
        <v>313</v>
      </c>
      <c r="K98" t="s">
        <v>23</v>
      </c>
      <c r="L98" t="s">
        <v>24</v>
      </c>
      <c r="M98" t="s">
        <v>5494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5495</v>
      </c>
      <c r="T98" t="s">
        <v>5494</v>
      </c>
    </row>
    <row r="99" spans="1:20" x14ac:dyDescent="0.25">
      <c r="A99" t="s">
        <v>110</v>
      </c>
      <c r="B99" t="s">
        <v>640</v>
      </c>
      <c r="C99">
        <v>66.333333333333329</v>
      </c>
      <c r="D99">
        <v>3</v>
      </c>
      <c r="E99" t="s">
        <v>5496</v>
      </c>
      <c r="F99">
        <v>225</v>
      </c>
      <c r="G99">
        <v>0</v>
      </c>
      <c r="H99" t="s">
        <v>648</v>
      </c>
      <c r="I99" t="s">
        <v>5497</v>
      </c>
      <c r="J99" t="s">
        <v>5498</v>
      </c>
      <c r="K99" t="s">
        <v>663</v>
      </c>
      <c r="L99" t="s">
        <v>5499</v>
      </c>
      <c r="M99" t="s">
        <v>5500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5501</v>
      </c>
      <c r="T99" t="s">
        <v>5500</v>
      </c>
    </row>
    <row r="100" spans="1:20" x14ac:dyDescent="0.25">
      <c r="A100" t="s">
        <v>115</v>
      </c>
      <c r="B100" t="s">
        <v>116</v>
      </c>
      <c r="C100">
        <v>30</v>
      </c>
      <c r="D100">
        <v>12</v>
      </c>
      <c r="E100" t="s">
        <v>5502</v>
      </c>
      <c r="F100">
        <v>429.3</v>
      </c>
      <c r="G100">
        <v>41</v>
      </c>
      <c r="H100" t="s">
        <v>47</v>
      </c>
      <c r="I100" t="s">
        <v>4793</v>
      </c>
      <c r="J100" t="s">
        <v>4794</v>
      </c>
      <c r="K100" t="s">
        <v>1314</v>
      </c>
      <c r="L100" t="s">
        <v>4795</v>
      </c>
      <c r="M100" t="s">
        <v>5503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5504</v>
      </c>
      <c r="T100" t="s">
        <v>5503</v>
      </c>
    </row>
    <row r="101" spans="1:20" x14ac:dyDescent="0.25">
      <c r="A101" t="s">
        <v>38</v>
      </c>
      <c r="B101" t="s">
        <v>39</v>
      </c>
      <c r="C101">
        <v>54.5</v>
      </c>
      <c r="D101">
        <v>2</v>
      </c>
      <c r="E101" t="s">
        <v>5505</v>
      </c>
      <c r="F101">
        <v>83</v>
      </c>
      <c r="G101">
        <v>7</v>
      </c>
      <c r="H101" t="s">
        <v>47</v>
      </c>
      <c r="I101" t="s">
        <v>5506</v>
      </c>
      <c r="J101" t="s">
        <v>5507</v>
      </c>
      <c r="K101" t="s">
        <v>3223</v>
      </c>
      <c r="L101" t="s">
        <v>5508</v>
      </c>
      <c r="M101" t="s">
        <v>5509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5509</v>
      </c>
    </row>
    <row r="102" spans="1:20" x14ac:dyDescent="0.25">
      <c r="A102" t="s">
        <v>38</v>
      </c>
      <c r="B102" t="s">
        <v>39</v>
      </c>
      <c r="C102">
        <v>54.5</v>
      </c>
      <c r="D102">
        <v>2</v>
      </c>
      <c r="E102" t="s">
        <v>5510</v>
      </c>
      <c r="F102">
        <v>83</v>
      </c>
      <c r="G102">
        <v>7</v>
      </c>
      <c r="H102" t="s">
        <v>47</v>
      </c>
      <c r="I102" t="s">
        <v>5506</v>
      </c>
      <c r="J102" t="s">
        <v>5507</v>
      </c>
      <c r="K102" t="s">
        <v>3223</v>
      </c>
      <c r="L102" t="s">
        <v>5508</v>
      </c>
      <c r="M102" t="s">
        <v>5509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5511</v>
      </c>
      <c r="T102" t="s">
        <v>5509</v>
      </c>
    </row>
    <row r="103" spans="1:20" x14ac:dyDescent="0.25">
      <c r="A103" t="s">
        <v>46</v>
      </c>
      <c r="B103" t="s">
        <v>56</v>
      </c>
      <c r="C103">
        <v>66.333333333333329</v>
      </c>
      <c r="D103">
        <v>3</v>
      </c>
      <c r="E103" t="s">
        <v>5512</v>
      </c>
      <c r="F103">
        <v>220</v>
      </c>
      <c r="G103">
        <v>0</v>
      </c>
      <c r="H103" t="s">
        <v>631</v>
      </c>
      <c r="I103" t="s">
        <v>5513</v>
      </c>
      <c r="J103" t="s">
        <v>306</v>
      </c>
      <c r="K103" t="s">
        <v>23</v>
      </c>
      <c r="L103" t="s">
        <v>24</v>
      </c>
      <c r="M103" t="s">
        <v>5514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5515</v>
      </c>
      <c r="T103" t="s">
        <v>5514</v>
      </c>
    </row>
    <row r="104" spans="1:20" x14ac:dyDescent="0.25">
      <c r="A104" t="s">
        <v>115</v>
      </c>
      <c r="B104" t="s">
        <v>339</v>
      </c>
      <c r="C104">
        <v>5</v>
      </c>
      <c r="D104">
        <v>2</v>
      </c>
      <c r="E104" t="s">
        <v>5516</v>
      </c>
      <c r="F104">
        <v>24</v>
      </c>
      <c r="G104">
        <v>14</v>
      </c>
      <c r="H104" t="s">
        <v>647</v>
      </c>
      <c r="I104" t="s">
        <v>5517</v>
      </c>
      <c r="J104" t="s">
        <v>5518</v>
      </c>
      <c r="K104" t="s">
        <v>2662</v>
      </c>
      <c r="L104" t="s">
        <v>5519</v>
      </c>
      <c r="M104" t="s">
        <v>5520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5521</v>
      </c>
      <c r="T104" t="s">
        <v>5520</v>
      </c>
    </row>
    <row r="105" spans="1:20" x14ac:dyDescent="0.25">
      <c r="A105" t="s">
        <v>30</v>
      </c>
      <c r="B105" t="s">
        <v>31</v>
      </c>
      <c r="C105">
        <v>60</v>
      </c>
      <c r="D105">
        <v>3</v>
      </c>
      <c r="E105" t="s">
        <v>5522</v>
      </c>
      <c r="F105">
        <v>111</v>
      </c>
      <c r="G105">
        <v>6</v>
      </c>
      <c r="H105" t="s">
        <v>22</v>
      </c>
      <c r="I105" t="s">
        <v>5523</v>
      </c>
      <c r="J105" t="s">
        <v>357</v>
      </c>
      <c r="K105" t="s">
        <v>23</v>
      </c>
      <c r="L105" t="s">
        <v>24</v>
      </c>
      <c r="M105" t="s">
        <v>5524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5525</v>
      </c>
      <c r="T105" t="s">
        <v>5524</v>
      </c>
    </row>
    <row r="106" spans="1:20" x14ac:dyDescent="0.25">
      <c r="A106" t="s">
        <v>709</v>
      </c>
      <c r="B106" t="s">
        <v>710</v>
      </c>
      <c r="C106">
        <v>0</v>
      </c>
      <c r="D106">
        <v>1</v>
      </c>
      <c r="E106" t="s">
        <v>5526</v>
      </c>
      <c r="F106">
        <v>100</v>
      </c>
      <c r="G106">
        <v>0</v>
      </c>
      <c r="H106" t="s">
        <v>631</v>
      </c>
      <c r="I106" t="s">
        <v>5527</v>
      </c>
      <c r="J106" t="s">
        <v>336</v>
      </c>
      <c r="K106" t="s">
        <v>23</v>
      </c>
      <c r="L106" t="s">
        <v>24</v>
      </c>
      <c r="M106" t="s">
        <v>5528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5529</v>
      </c>
      <c r="T106" t="s">
        <v>5530</v>
      </c>
    </row>
    <row r="107" spans="1:20" x14ac:dyDescent="0.25">
      <c r="A107" t="s">
        <v>46</v>
      </c>
      <c r="B107" t="s">
        <v>56</v>
      </c>
      <c r="C107">
        <v>120</v>
      </c>
      <c r="D107">
        <v>1</v>
      </c>
      <c r="E107" t="s">
        <v>5526</v>
      </c>
      <c r="F107">
        <v>100</v>
      </c>
      <c r="G107">
        <v>0</v>
      </c>
      <c r="H107" t="s">
        <v>631</v>
      </c>
      <c r="I107" t="s">
        <v>5527</v>
      </c>
      <c r="J107" t="s">
        <v>336</v>
      </c>
      <c r="K107" t="s">
        <v>23</v>
      </c>
      <c r="L107" t="s">
        <v>24</v>
      </c>
      <c r="M107" t="s">
        <v>5528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5529</v>
      </c>
      <c r="T107" t="s">
        <v>5528</v>
      </c>
    </row>
    <row r="108" spans="1:20" x14ac:dyDescent="0.25">
      <c r="A108" t="s">
        <v>709</v>
      </c>
      <c r="B108" t="s">
        <v>710</v>
      </c>
      <c r="C108">
        <v>0</v>
      </c>
      <c r="D108">
        <v>1</v>
      </c>
      <c r="E108" t="s">
        <v>5531</v>
      </c>
      <c r="F108">
        <v>106</v>
      </c>
      <c r="G108">
        <v>6</v>
      </c>
      <c r="H108" t="s">
        <v>631</v>
      </c>
      <c r="I108" t="s">
        <v>749</v>
      </c>
      <c r="J108" t="s">
        <v>327</v>
      </c>
      <c r="K108" t="s">
        <v>23</v>
      </c>
      <c r="L108" t="s">
        <v>24</v>
      </c>
      <c r="M108" t="s">
        <v>5532</v>
      </c>
      <c r="N108" t="s">
        <v>23</v>
      </c>
      <c r="O108" t="s">
        <v>307</v>
      </c>
      <c r="P108" t="s">
        <v>26</v>
      </c>
      <c r="Q108" t="s">
        <v>27</v>
      </c>
      <c r="R108" t="s">
        <v>5533</v>
      </c>
      <c r="S108" t="s">
        <v>5534</v>
      </c>
      <c r="T108" t="s">
        <v>5532</v>
      </c>
    </row>
    <row r="109" spans="1:20" x14ac:dyDescent="0.25">
      <c r="A109" t="s">
        <v>139</v>
      </c>
      <c r="B109" t="s">
        <v>112</v>
      </c>
      <c r="C109">
        <v>120</v>
      </c>
      <c r="D109">
        <v>1</v>
      </c>
      <c r="E109" t="s">
        <v>5531</v>
      </c>
      <c r="F109">
        <v>106</v>
      </c>
      <c r="G109">
        <v>6</v>
      </c>
      <c r="H109" t="s">
        <v>631</v>
      </c>
      <c r="I109" t="s">
        <v>749</v>
      </c>
      <c r="J109" t="s">
        <v>327</v>
      </c>
      <c r="K109" t="s">
        <v>23</v>
      </c>
      <c r="L109" t="s">
        <v>24</v>
      </c>
      <c r="M109" t="s">
        <v>5532</v>
      </c>
      <c r="N109" t="s">
        <v>23</v>
      </c>
      <c r="O109" t="s">
        <v>307</v>
      </c>
      <c r="P109" t="s">
        <v>26</v>
      </c>
      <c r="Q109" t="s">
        <v>27</v>
      </c>
      <c r="R109" t="s">
        <v>5533</v>
      </c>
      <c r="S109" t="s">
        <v>5534</v>
      </c>
      <c r="T109" t="s">
        <v>5532</v>
      </c>
    </row>
    <row r="110" spans="1:20" x14ac:dyDescent="0.25">
      <c r="A110" t="s">
        <v>709</v>
      </c>
      <c r="B110" t="s">
        <v>710</v>
      </c>
      <c r="C110">
        <v>0</v>
      </c>
      <c r="D110">
        <v>1</v>
      </c>
      <c r="E110" t="s">
        <v>5535</v>
      </c>
      <c r="F110">
        <v>106</v>
      </c>
      <c r="G110">
        <v>6</v>
      </c>
      <c r="H110" t="s">
        <v>631</v>
      </c>
      <c r="I110" t="s">
        <v>5536</v>
      </c>
      <c r="J110" t="s">
        <v>329</v>
      </c>
      <c r="K110" t="s">
        <v>23</v>
      </c>
      <c r="L110" t="s">
        <v>24</v>
      </c>
      <c r="M110" t="s">
        <v>5537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5538</v>
      </c>
      <c r="T110" t="s">
        <v>5537</v>
      </c>
    </row>
    <row r="111" spans="1:20" x14ac:dyDescent="0.25">
      <c r="A111" t="s">
        <v>139</v>
      </c>
      <c r="B111" t="s">
        <v>112</v>
      </c>
      <c r="C111">
        <v>120</v>
      </c>
      <c r="D111">
        <v>1</v>
      </c>
      <c r="E111" t="s">
        <v>5535</v>
      </c>
      <c r="F111">
        <v>106</v>
      </c>
      <c r="G111">
        <v>6</v>
      </c>
      <c r="H111" t="s">
        <v>631</v>
      </c>
      <c r="I111" t="s">
        <v>5536</v>
      </c>
      <c r="J111" t="s">
        <v>329</v>
      </c>
      <c r="K111" t="s">
        <v>23</v>
      </c>
      <c r="L111" t="s">
        <v>24</v>
      </c>
      <c r="M111" t="s">
        <v>5537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5538</v>
      </c>
      <c r="T111" t="s">
        <v>5537</v>
      </c>
    </row>
    <row r="112" spans="1:20" x14ac:dyDescent="0.25">
      <c r="A112" t="s">
        <v>709</v>
      </c>
      <c r="B112" t="s">
        <v>710</v>
      </c>
      <c r="C112">
        <v>0</v>
      </c>
      <c r="D112">
        <v>1</v>
      </c>
      <c r="E112" t="s">
        <v>5539</v>
      </c>
      <c r="F112">
        <v>106</v>
      </c>
      <c r="G112">
        <v>6</v>
      </c>
      <c r="H112" t="s">
        <v>631</v>
      </c>
      <c r="I112" t="s">
        <v>5540</v>
      </c>
      <c r="J112" t="s">
        <v>1554</v>
      </c>
      <c r="K112" t="s">
        <v>23</v>
      </c>
      <c r="L112" t="s">
        <v>24</v>
      </c>
      <c r="M112" t="s">
        <v>5541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5542</v>
      </c>
      <c r="T112" t="s">
        <v>5541</v>
      </c>
    </row>
    <row r="113" spans="1:20" x14ac:dyDescent="0.25">
      <c r="A113" t="s">
        <v>139</v>
      </c>
      <c r="B113" t="s">
        <v>112</v>
      </c>
      <c r="C113">
        <v>120</v>
      </c>
      <c r="D113">
        <v>1</v>
      </c>
      <c r="E113" t="s">
        <v>5539</v>
      </c>
      <c r="F113">
        <v>106</v>
      </c>
      <c r="G113">
        <v>6</v>
      </c>
      <c r="H113" t="s">
        <v>631</v>
      </c>
      <c r="I113" t="s">
        <v>5540</v>
      </c>
      <c r="J113" t="s">
        <v>1554</v>
      </c>
      <c r="K113" t="s">
        <v>23</v>
      </c>
      <c r="L113" t="s">
        <v>24</v>
      </c>
      <c r="M113" t="s">
        <v>5541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5542</v>
      </c>
      <c r="T113" t="s">
        <v>5541</v>
      </c>
    </row>
    <row r="114" spans="1:20" x14ac:dyDescent="0.25">
      <c r="A114" t="s">
        <v>709</v>
      </c>
      <c r="B114" t="s">
        <v>710</v>
      </c>
      <c r="C114">
        <v>0</v>
      </c>
      <c r="D114">
        <v>1</v>
      </c>
      <c r="E114" t="s">
        <v>5543</v>
      </c>
      <c r="F114">
        <v>100</v>
      </c>
      <c r="G114">
        <v>0</v>
      </c>
      <c r="H114" t="s">
        <v>631</v>
      </c>
      <c r="I114" t="s">
        <v>5427</v>
      </c>
      <c r="J114" t="s">
        <v>330</v>
      </c>
      <c r="K114" t="s">
        <v>23</v>
      </c>
      <c r="L114" t="s">
        <v>24</v>
      </c>
      <c r="M114" t="s">
        <v>5541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5544</v>
      </c>
      <c r="T114" t="s">
        <v>5541</v>
      </c>
    </row>
    <row r="115" spans="1:20" x14ac:dyDescent="0.25">
      <c r="A115" t="s">
        <v>139</v>
      </c>
      <c r="B115" t="s">
        <v>112</v>
      </c>
      <c r="C115">
        <v>120</v>
      </c>
      <c r="D115">
        <v>1</v>
      </c>
      <c r="E115" t="s">
        <v>5543</v>
      </c>
      <c r="F115">
        <v>100</v>
      </c>
      <c r="G115">
        <v>0</v>
      </c>
      <c r="H115" t="s">
        <v>631</v>
      </c>
      <c r="I115" t="s">
        <v>5427</v>
      </c>
      <c r="J115" t="s">
        <v>330</v>
      </c>
      <c r="K115" t="s">
        <v>23</v>
      </c>
      <c r="L115" t="s">
        <v>24</v>
      </c>
      <c r="M115" t="s">
        <v>5541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5544</v>
      </c>
      <c r="T115" t="s">
        <v>5541</v>
      </c>
    </row>
    <row r="116" spans="1:20" x14ac:dyDescent="0.25">
      <c r="A116" t="s">
        <v>30</v>
      </c>
      <c r="B116" t="s">
        <v>31</v>
      </c>
      <c r="C116">
        <v>60</v>
      </c>
      <c r="D116">
        <v>3</v>
      </c>
      <c r="E116" t="s">
        <v>5545</v>
      </c>
      <c r="F116">
        <v>105</v>
      </c>
      <c r="G116">
        <v>0</v>
      </c>
      <c r="H116" t="s">
        <v>631</v>
      </c>
      <c r="I116" t="s">
        <v>4490</v>
      </c>
      <c r="J116" t="s">
        <v>330</v>
      </c>
      <c r="K116" t="s">
        <v>23</v>
      </c>
      <c r="L116" t="s">
        <v>24</v>
      </c>
      <c r="M116" t="s">
        <v>5546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5547</v>
      </c>
      <c r="T116" t="s">
        <v>5548</v>
      </c>
    </row>
    <row r="117" spans="1:20" x14ac:dyDescent="0.25">
      <c r="A117" t="s">
        <v>46</v>
      </c>
      <c r="B117" t="s">
        <v>56</v>
      </c>
      <c r="C117">
        <v>66.333333333333329</v>
      </c>
      <c r="D117">
        <v>3</v>
      </c>
      <c r="E117" t="s">
        <v>5549</v>
      </c>
      <c r="F117">
        <v>220</v>
      </c>
      <c r="G117">
        <v>0</v>
      </c>
      <c r="H117" t="s">
        <v>631</v>
      </c>
      <c r="I117" t="s">
        <v>5550</v>
      </c>
      <c r="J117" t="s">
        <v>328</v>
      </c>
      <c r="K117" t="s">
        <v>23</v>
      </c>
      <c r="L117" t="s">
        <v>24</v>
      </c>
      <c r="M117" t="s">
        <v>5551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5552</v>
      </c>
      <c r="T117" t="s">
        <v>5551</v>
      </c>
    </row>
    <row r="118" spans="1:20" x14ac:dyDescent="0.25">
      <c r="A118" t="s">
        <v>709</v>
      </c>
      <c r="B118" t="s">
        <v>710</v>
      </c>
      <c r="C118">
        <v>0</v>
      </c>
      <c r="D118">
        <v>1</v>
      </c>
      <c r="E118" t="s">
        <v>5553</v>
      </c>
      <c r="F118">
        <v>200</v>
      </c>
      <c r="G118">
        <v>0</v>
      </c>
      <c r="H118" t="s">
        <v>631</v>
      </c>
      <c r="I118" t="s">
        <v>5554</v>
      </c>
      <c r="J118" t="s">
        <v>65</v>
      </c>
      <c r="K118" t="s">
        <v>23</v>
      </c>
      <c r="L118" t="s">
        <v>24</v>
      </c>
      <c r="M118" t="s">
        <v>5555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5556</v>
      </c>
      <c r="T118" t="s">
        <v>5555</v>
      </c>
    </row>
    <row r="119" spans="1:20" x14ac:dyDescent="0.25">
      <c r="A119" t="s">
        <v>139</v>
      </c>
      <c r="B119" t="s">
        <v>112</v>
      </c>
      <c r="C119">
        <v>120</v>
      </c>
      <c r="D119">
        <v>1</v>
      </c>
      <c r="E119" t="s">
        <v>5553</v>
      </c>
      <c r="F119">
        <v>200</v>
      </c>
      <c r="G119">
        <v>0</v>
      </c>
      <c r="H119" t="s">
        <v>631</v>
      </c>
      <c r="I119" t="s">
        <v>5554</v>
      </c>
      <c r="J119" t="s">
        <v>65</v>
      </c>
      <c r="K119" t="s">
        <v>23</v>
      </c>
      <c r="L119" t="s">
        <v>24</v>
      </c>
      <c r="M119" t="s">
        <v>5555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5556</v>
      </c>
      <c r="T119" t="s">
        <v>5555</v>
      </c>
    </row>
    <row r="120" spans="1:20" x14ac:dyDescent="0.25">
      <c r="A120" t="s">
        <v>709</v>
      </c>
      <c r="B120" t="s">
        <v>710</v>
      </c>
      <c r="C120">
        <v>0</v>
      </c>
      <c r="D120">
        <v>1</v>
      </c>
      <c r="E120" t="s">
        <v>5553</v>
      </c>
      <c r="F120">
        <v>200</v>
      </c>
      <c r="G120">
        <v>0</v>
      </c>
      <c r="H120" t="s">
        <v>631</v>
      </c>
      <c r="I120" t="s">
        <v>5554</v>
      </c>
      <c r="J120" t="s">
        <v>65</v>
      </c>
      <c r="K120" t="s">
        <v>23</v>
      </c>
      <c r="L120" t="s">
        <v>24</v>
      </c>
      <c r="M120" t="s">
        <v>5555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5556</v>
      </c>
      <c r="T120" t="s">
        <v>5555</v>
      </c>
    </row>
    <row r="121" spans="1:20" x14ac:dyDescent="0.25">
      <c r="A121" t="s">
        <v>46</v>
      </c>
      <c r="B121" t="s">
        <v>56</v>
      </c>
      <c r="C121">
        <v>120</v>
      </c>
      <c r="D121">
        <v>1</v>
      </c>
      <c r="E121" t="s">
        <v>5553</v>
      </c>
      <c r="F121">
        <v>200</v>
      </c>
      <c r="G121">
        <v>0</v>
      </c>
      <c r="H121" t="s">
        <v>631</v>
      </c>
      <c r="I121" t="s">
        <v>5554</v>
      </c>
      <c r="J121" t="s">
        <v>65</v>
      </c>
      <c r="K121" t="s">
        <v>23</v>
      </c>
      <c r="L121" t="s">
        <v>24</v>
      </c>
      <c r="M121" t="s">
        <v>5555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5556</v>
      </c>
      <c r="T121" t="s">
        <v>5555</v>
      </c>
    </row>
    <row r="122" spans="1:20" x14ac:dyDescent="0.25">
      <c r="A122" t="s">
        <v>709</v>
      </c>
      <c r="B122" t="s">
        <v>710</v>
      </c>
      <c r="C122">
        <v>0</v>
      </c>
      <c r="D122">
        <v>1</v>
      </c>
      <c r="E122" t="s">
        <v>5557</v>
      </c>
      <c r="F122">
        <v>202</v>
      </c>
      <c r="G122">
        <v>0</v>
      </c>
      <c r="H122" t="s">
        <v>631</v>
      </c>
      <c r="I122" t="s">
        <v>5558</v>
      </c>
      <c r="J122" t="s">
        <v>65</v>
      </c>
      <c r="K122" t="s">
        <v>23</v>
      </c>
      <c r="L122" t="s">
        <v>24</v>
      </c>
      <c r="M122" t="s">
        <v>5559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5560</v>
      </c>
      <c r="T122" t="s">
        <v>5559</v>
      </c>
    </row>
    <row r="123" spans="1:20" x14ac:dyDescent="0.25">
      <c r="A123" t="s">
        <v>139</v>
      </c>
      <c r="B123" t="s">
        <v>112</v>
      </c>
      <c r="C123">
        <v>120</v>
      </c>
      <c r="D123">
        <v>1</v>
      </c>
      <c r="E123" t="s">
        <v>5557</v>
      </c>
      <c r="F123">
        <v>202</v>
      </c>
      <c r="G123">
        <v>0</v>
      </c>
      <c r="H123" t="s">
        <v>631</v>
      </c>
      <c r="I123" t="s">
        <v>5558</v>
      </c>
      <c r="J123" t="s">
        <v>65</v>
      </c>
      <c r="K123" t="s">
        <v>23</v>
      </c>
      <c r="L123" t="s">
        <v>24</v>
      </c>
      <c r="M123" t="s">
        <v>5559</v>
      </c>
      <c r="N123" t="s">
        <v>23</v>
      </c>
      <c r="O123" t="s">
        <v>32</v>
      </c>
      <c r="P123" t="s">
        <v>26</v>
      </c>
      <c r="Q123" t="s">
        <v>33</v>
      </c>
      <c r="R123" t="s">
        <v>24</v>
      </c>
      <c r="S123" t="s">
        <v>5560</v>
      </c>
      <c r="T123" t="s">
        <v>5559</v>
      </c>
    </row>
    <row r="124" spans="1:20" x14ac:dyDescent="0.25">
      <c r="A124" t="s">
        <v>689</v>
      </c>
      <c r="B124" t="s">
        <v>690</v>
      </c>
      <c r="C124">
        <v>25</v>
      </c>
      <c r="D124">
        <v>4</v>
      </c>
      <c r="E124" t="s">
        <v>5557</v>
      </c>
      <c r="F124">
        <v>202</v>
      </c>
      <c r="G124">
        <v>0</v>
      </c>
      <c r="H124" t="s">
        <v>631</v>
      </c>
      <c r="I124" t="s">
        <v>5558</v>
      </c>
      <c r="J124" t="s">
        <v>65</v>
      </c>
      <c r="K124" t="s">
        <v>23</v>
      </c>
      <c r="L124" t="s">
        <v>24</v>
      </c>
      <c r="M124" t="s">
        <v>5559</v>
      </c>
      <c r="N124" t="s">
        <v>23</v>
      </c>
      <c r="O124" t="s">
        <v>32</v>
      </c>
      <c r="P124" t="s">
        <v>26</v>
      </c>
      <c r="Q124" t="s">
        <v>33</v>
      </c>
      <c r="R124" t="s">
        <v>24</v>
      </c>
      <c r="S124" t="s">
        <v>5560</v>
      </c>
      <c r="T124" t="s">
        <v>5559</v>
      </c>
    </row>
    <row r="125" spans="1:20" x14ac:dyDescent="0.25">
      <c r="A125" t="s">
        <v>689</v>
      </c>
      <c r="B125" t="s">
        <v>690</v>
      </c>
      <c r="C125">
        <v>25</v>
      </c>
      <c r="D125">
        <v>4</v>
      </c>
      <c r="E125" t="s">
        <v>5561</v>
      </c>
      <c r="F125">
        <v>202</v>
      </c>
      <c r="G125">
        <v>0</v>
      </c>
      <c r="H125" t="s">
        <v>631</v>
      </c>
      <c r="I125" t="s">
        <v>5562</v>
      </c>
      <c r="J125" t="s">
        <v>319</v>
      </c>
      <c r="K125" t="s">
        <v>23</v>
      </c>
      <c r="L125" t="s">
        <v>24</v>
      </c>
      <c r="M125" t="s">
        <v>5563</v>
      </c>
      <c r="N125" t="s">
        <v>23</v>
      </c>
      <c r="O125" t="s">
        <v>32</v>
      </c>
      <c r="P125" t="s">
        <v>26</v>
      </c>
      <c r="Q125" t="s">
        <v>33</v>
      </c>
      <c r="R125" t="s">
        <v>24</v>
      </c>
      <c r="S125" t="s">
        <v>5564</v>
      </c>
      <c r="T125" t="s">
        <v>5563</v>
      </c>
    </row>
    <row r="126" spans="1:20" x14ac:dyDescent="0.25">
      <c r="A126" t="s">
        <v>709</v>
      </c>
      <c r="B126" t="s">
        <v>710</v>
      </c>
      <c r="C126">
        <v>0</v>
      </c>
      <c r="D126">
        <v>1</v>
      </c>
      <c r="E126" t="s">
        <v>5561</v>
      </c>
      <c r="F126">
        <v>202</v>
      </c>
      <c r="G126">
        <v>0</v>
      </c>
      <c r="H126" t="s">
        <v>631</v>
      </c>
      <c r="I126" t="s">
        <v>5562</v>
      </c>
      <c r="J126" t="s">
        <v>319</v>
      </c>
      <c r="K126" t="s">
        <v>23</v>
      </c>
      <c r="L126" t="s">
        <v>24</v>
      </c>
      <c r="M126" t="s">
        <v>5563</v>
      </c>
      <c r="N126" t="s">
        <v>23</v>
      </c>
      <c r="O126" t="s">
        <v>32</v>
      </c>
      <c r="P126" t="s">
        <v>26</v>
      </c>
      <c r="Q126" t="s">
        <v>33</v>
      </c>
      <c r="R126" t="s">
        <v>24</v>
      </c>
      <c r="S126" t="s">
        <v>5564</v>
      </c>
      <c r="T126" t="s">
        <v>5563</v>
      </c>
    </row>
    <row r="127" spans="1:20" x14ac:dyDescent="0.25">
      <c r="A127" t="s">
        <v>46</v>
      </c>
      <c r="B127" t="s">
        <v>56</v>
      </c>
      <c r="C127">
        <v>120</v>
      </c>
      <c r="D127">
        <v>1</v>
      </c>
      <c r="E127" t="s">
        <v>5561</v>
      </c>
      <c r="F127">
        <v>202</v>
      </c>
      <c r="G127">
        <v>0</v>
      </c>
      <c r="H127" t="s">
        <v>631</v>
      </c>
      <c r="I127" t="s">
        <v>5562</v>
      </c>
      <c r="J127" t="s">
        <v>319</v>
      </c>
      <c r="K127" t="s">
        <v>23</v>
      </c>
      <c r="L127" t="s">
        <v>24</v>
      </c>
      <c r="M127" t="s">
        <v>5563</v>
      </c>
      <c r="N127" t="s">
        <v>23</v>
      </c>
      <c r="O127" t="s">
        <v>32</v>
      </c>
      <c r="P127" t="s">
        <v>26</v>
      </c>
      <c r="Q127" t="s">
        <v>33</v>
      </c>
      <c r="R127" t="s">
        <v>24</v>
      </c>
      <c r="S127" t="s">
        <v>5564</v>
      </c>
      <c r="T127" t="s">
        <v>5563</v>
      </c>
    </row>
    <row r="128" spans="1:20" x14ac:dyDescent="0.25">
      <c r="A128" t="s">
        <v>689</v>
      </c>
      <c r="B128" t="s">
        <v>690</v>
      </c>
      <c r="C128">
        <v>25</v>
      </c>
      <c r="D128">
        <v>4</v>
      </c>
      <c r="E128" t="s">
        <v>5565</v>
      </c>
      <c r="F128">
        <v>108</v>
      </c>
      <c r="G128">
        <v>6</v>
      </c>
      <c r="H128" t="s">
        <v>631</v>
      </c>
      <c r="I128" t="s">
        <v>5566</v>
      </c>
      <c r="J128" t="s">
        <v>333</v>
      </c>
      <c r="K128" t="s">
        <v>23</v>
      </c>
      <c r="L128" t="s">
        <v>24</v>
      </c>
      <c r="M128" t="s">
        <v>5567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5568</v>
      </c>
      <c r="T128" t="s">
        <v>5567</v>
      </c>
    </row>
    <row r="129" spans="1:20" x14ac:dyDescent="0.25">
      <c r="A129" t="s">
        <v>689</v>
      </c>
      <c r="B129" t="s">
        <v>690</v>
      </c>
      <c r="C129">
        <v>25</v>
      </c>
      <c r="D129">
        <v>4</v>
      </c>
      <c r="E129" t="s">
        <v>5569</v>
      </c>
      <c r="F129">
        <v>108</v>
      </c>
      <c r="G129">
        <v>6</v>
      </c>
      <c r="H129" t="s">
        <v>631</v>
      </c>
      <c r="I129" t="s">
        <v>5570</v>
      </c>
      <c r="J129" t="s">
        <v>333</v>
      </c>
      <c r="K129" t="s">
        <v>23</v>
      </c>
      <c r="L129" t="s">
        <v>24</v>
      </c>
      <c r="M129" t="s">
        <v>5571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5572</v>
      </c>
      <c r="T129" t="s">
        <v>5571</v>
      </c>
    </row>
    <row r="130" spans="1:20" x14ac:dyDescent="0.25">
      <c r="A130" t="s">
        <v>38</v>
      </c>
      <c r="B130" t="s">
        <v>39</v>
      </c>
      <c r="C130">
        <v>54.5</v>
      </c>
      <c r="D130">
        <v>2</v>
      </c>
      <c r="E130" t="s">
        <v>5573</v>
      </c>
      <c r="F130">
        <v>10</v>
      </c>
      <c r="G130">
        <v>0</v>
      </c>
      <c r="H130" t="s">
        <v>47</v>
      </c>
      <c r="I130" t="s">
        <v>1643</v>
      </c>
      <c r="J130" t="s">
        <v>1644</v>
      </c>
      <c r="K130" t="s">
        <v>1335</v>
      </c>
      <c r="L130" t="s">
        <v>1645</v>
      </c>
      <c r="M130" t="s">
        <v>5571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5571</v>
      </c>
    </row>
    <row r="131" spans="1:20" x14ac:dyDescent="0.25">
      <c r="A131" t="s">
        <v>30</v>
      </c>
      <c r="B131" t="s">
        <v>31</v>
      </c>
      <c r="C131">
        <v>60</v>
      </c>
      <c r="D131">
        <v>3</v>
      </c>
      <c r="E131" t="s">
        <v>5573</v>
      </c>
      <c r="F131">
        <v>105</v>
      </c>
      <c r="G131">
        <v>0</v>
      </c>
      <c r="H131" t="s">
        <v>22</v>
      </c>
      <c r="I131" t="s">
        <v>5574</v>
      </c>
      <c r="J131" t="s">
        <v>334</v>
      </c>
      <c r="K131" t="s">
        <v>23</v>
      </c>
      <c r="L131" t="s">
        <v>24</v>
      </c>
      <c r="M131" t="s">
        <v>5571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5575</v>
      </c>
      <c r="T131" t="s">
        <v>5571</v>
      </c>
    </row>
    <row r="132" spans="1:20" x14ac:dyDescent="0.25">
      <c r="A132" t="s">
        <v>709</v>
      </c>
      <c r="B132" t="s">
        <v>710</v>
      </c>
      <c r="C132">
        <v>0</v>
      </c>
      <c r="D132">
        <v>1</v>
      </c>
      <c r="E132" t="s">
        <v>5576</v>
      </c>
      <c r="F132">
        <v>202</v>
      </c>
      <c r="G132">
        <v>0</v>
      </c>
      <c r="H132" t="s">
        <v>631</v>
      </c>
      <c r="I132" t="s">
        <v>5577</v>
      </c>
      <c r="J132" t="s">
        <v>4162</v>
      </c>
      <c r="K132" t="s">
        <v>23</v>
      </c>
      <c r="L132" t="s">
        <v>24</v>
      </c>
      <c r="M132" t="s">
        <v>5578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5579</v>
      </c>
      <c r="T132" t="s">
        <v>5571</v>
      </c>
    </row>
    <row r="133" spans="1:20" x14ac:dyDescent="0.25">
      <c r="A133" t="s">
        <v>139</v>
      </c>
      <c r="B133" t="s">
        <v>112</v>
      </c>
      <c r="C133">
        <v>120</v>
      </c>
      <c r="D133">
        <v>1</v>
      </c>
      <c r="E133" t="s">
        <v>5576</v>
      </c>
      <c r="F133">
        <v>202</v>
      </c>
      <c r="G133">
        <v>0</v>
      </c>
      <c r="H133" t="s">
        <v>631</v>
      </c>
      <c r="I133" t="s">
        <v>5577</v>
      </c>
      <c r="J133" t="s">
        <v>4162</v>
      </c>
      <c r="K133" t="s">
        <v>23</v>
      </c>
      <c r="L133" t="s">
        <v>24</v>
      </c>
      <c r="M133" t="s">
        <v>5578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5579</v>
      </c>
      <c r="T133" t="s">
        <v>5578</v>
      </c>
    </row>
    <row r="134" spans="1:20" x14ac:dyDescent="0.25">
      <c r="A134" t="s">
        <v>689</v>
      </c>
      <c r="B134" t="s">
        <v>690</v>
      </c>
      <c r="C134">
        <v>25</v>
      </c>
      <c r="D134">
        <v>4</v>
      </c>
      <c r="E134" t="s">
        <v>5576</v>
      </c>
      <c r="F134">
        <v>202</v>
      </c>
      <c r="G134">
        <v>0</v>
      </c>
      <c r="H134" t="s">
        <v>631</v>
      </c>
      <c r="I134" t="s">
        <v>5577</v>
      </c>
      <c r="J134" t="s">
        <v>4162</v>
      </c>
      <c r="K134" t="s">
        <v>23</v>
      </c>
      <c r="L134" t="s">
        <v>24</v>
      </c>
      <c r="M134" t="s">
        <v>5578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5579</v>
      </c>
      <c r="T134" t="s">
        <v>5578</v>
      </c>
    </row>
    <row r="135" spans="1:20" x14ac:dyDescent="0.25">
      <c r="A135" t="s">
        <v>38</v>
      </c>
      <c r="B135" t="s">
        <v>39</v>
      </c>
      <c r="C135">
        <v>54.5</v>
      </c>
      <c r="D135">
        <v>2</v>
      </c>
      <c r="E135" t="s">
        <v>5576</v>
      </c>
      <c r="F135">
        <v>10</v>
      </c>
      <c r="G135">
        <v>0</v>
      </c>
      <c r="H135" t="s">
        <v>47</v>
      </c>
      <c r="I135" t="s">
        <v>1643</v>
      </c>
      <c r="J135" t="s">
        <v>1644</v>
      </c>
      <c r="K135" t="s">
        <v>1335</v>
      </c>
      <c r="L135" t="s">
        <v>1645</v>
      </c>
      <c r="M135" t="s">
        <v>5578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5580</v>
      </c>
      <c r="T135" t="s">
        <v>5578</v>
      </c>
    </row>
    <row r="136" spans="1:20" x14ac:dyDescent="0.25">
      <c r="A136" t="s">
        <v>139</v>
      </c>
      <c r="B136" t="s">
        <v>112</v>
      </c>
      <c r="C136">
        <v>66</v>
      </c>
      <c r="D136">
        <v>1</v>
      </c>
      <c r="E136" t="s">
        <v>5581</v>
      </c>
      <c r="F136">
        <v>216.55</v>
      </c>
      <c r="G136">
        <v>0</v>
      </c>
      <c r="H136" t="s">
        <v>384</v>
      </c>
      <c r="I136" t="s">
        <v>5582</v>
      </c>
      <c r="J136" t="s">
        <v>5583</v>
      </c>
      <c r="K136" t="s">
        <v>4879</v>
      </c>
      <c r="L136" t="s">
        <v>5584</v>
      </c>
      <c r="M136" t="s">
        <v>5585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5586</v>
      </c>
      <c r="T136" t="s">
        <v>5587</v>
      </c>
    </row>
    <row r="137" spans="1:20" x14ac:dyDescent="0.25">
      <c r="A137" t="s">
        <v>689</v>
      </c>
      <c r="B137" t="s">
        <v>690</v>
      </c>
      <c r="C137">
        <v>25</v>
      </c>
      <c r="D137">
        <v>4</v>
      </c>
      <c r="E137" t="s">
        <v>5581</v>
      </c>
      <c r="F137">
        <v>101</v>
      </c>
      <c r="G137">
        <v>0</v>
      </c>
      <c r="H137" t="s">
        <v>22</v>
      </c>
      <c r="I137" t="s">
        <v>5588</v>
      </c>
      <c r="J137" t="s">
        <v>341</v>
      </c>
      <c r="K137" t="s">
        <v>23</v>
      </c>
      <c r="L137" t="s">
        <v>24</v>
      </c>
      <c r="M137" t="s">
        <v>5587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5589</v>
      </c>
      <c r="T137" t="s">
        <v>5587</v>
      </c>
    </row>
    <row r="138" spans="1:20" x14ac:dyDescent="0.25">
      <c r="A138" t="s">
        <v>110</v>
      </c>
      <c r="B138" t="s">
        <v>640</v>
      </c>
      <c r="C138">
        <v>66</v>
      </c>
      <c r="D138">
        <v>1</v>
      </c>
      <c r="E138" t="s">
        <v>5581</v>
      </c>
      <c r="F138">
        <v>216.55</v>
      </c>
      <c r="G138">
        <v>0</v>
      </c>
      <c r="H138" t="s">
        <v>384</v>
      </c>
      <c r="I138" t="s">
        <v>5582</v>
      </c>
      <c r="J138" t="s">
        <v>5583</v>
      </c>
      <c r="K138" t="s">
        <v>4879</v>
      </c>
      <c r="L138" t="s">
        <v>5584</v>
      </c>
      <c r="M138" t="s">
        <v>5585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5586</v>
      </c>
      <c r="T138" t="s">
        <v>5587</v>
      </c>
    </row>
    <row r="139" spans="1:20" x14ac:dyDescent="0.25">
      <c r="A139" t="s">
        <v>46</v>
      </c>
      <c r="B139" t="s">
        <v>56</v>
      </c>
      <c r="C139">
        <v>67</v>
      </c>
      <c r="D139">
        <v>1</v>
      </c>
      <c r="E139" t="s">
        <v>5581</v>
      </c>
      <c r="F139">
        <v>216.55</v>
      </c>
      <c r="G139">
        <v>0</v>
      </c>
      <c r="H139" t="s">
        <v>384</v>
      </c>
      <c r="I139" t="s">
        <v>5582</v>
      </c>
      <c r="J139" t="s">
        <v>5583</v>
      </c>
      <c r="K139" t="s">
        <v>4879</v>
      </c>
      <c r="L139" t="s">
        <v>5584</v>
      </c>
      <c r="M139" t="s">
        <v>5585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5586</v>
      </c>
      <c r="T139" t="s">
        <v>5585</v>
      </c>
    </row>
    <row r="140" spans="1:20" x14ac:dyDescent="0.25">
      <c r="A140" t="s">
        <v>689</v>
      </c>
      <c r="B140" t="s">
        <v>690</v>
      </c>
      <c r="C140">
        <v>25</v>
      </c>
      <c r="D140">
        <v>4</v>
      </c>
      <c r="E140" t="s">
        <v>5590</v>
      </c>
      <c r="F140">
        <v>108</v>
      </c>
      <c r="G140">
        <v>6</v>
      </c>
      <c r="H140" t="s">
        <v>631</v>
      </c>
      <c r="I140" t="s">
        <v>5591</v>
      </c>
      <c r="J140" t="s">
        <v>329</v>
      </c>
      <c r="K140" t="s">
        <v>23</v>
      </c>
      <c r="L140" t="s">
        <v>24</v>
      </c>
      <c r="M140" t="s">
        <v>5592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5593</v>
      </c>
      <c r="T140" t="s">
        <v>5592</v>
      </c>
    </row>
    <row r="141" spans="1:20" x14ac:dyDescent="0.25">
      <c r="A141" t="s">
        <v>30</v>
      </c>
      <c r="B141" t="s">
        <v>31</v>
      </c>
      <c r="C141">
        <v>60</v>
      </c>
      <c r="D141">
        <v>3</v>
      </c>
      <c r="E141" t="s">
        <v>5594</v>
      </c>
      <c r="F141">
        <v>111</v>
      </c>
      <c r="G141">
        <v>6</v>
      </c>
      <c r="H141" t="s">
        <v>22</v>
      </c>
      <c r="I141" t="s">
        <v>5595</v>
      </c>
      <c r="J141" t="s">
        <v>349</v>
      </c>
      <c r="K141" t="s">
        <v>23</v>
      </c>
      <c r="L141" t="s">
        <v>24</v>
      </c>
      <c r="M141" t="s">
        <v>5596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5597</v>
      </c>
      <c r="T141" t="s">
        <v>5596</v>
      </c>
    </row>
    <row r="142" spans="1:20" x14ac:dyDescent="0.25">
      <c r="A142" t="s">
        <v>115</v>
      </c>
      <c r="B142" t="s">
        <v>116</v>
      </c>
      <c r="C142">
        <v>35</v>
      </c>
      <c r="D142">
        <v>8</v>
      </c>
      <c r="E142" t="s">
        <v>5598</v>
      </c>
      <c r="F142">
        <v>347</v>
      </c>
      <c r="G142">
        <v>29</v>
      </c>
      <c r="H142" t="s">
        <v>47</v>
      </c>
      <c r="I142" t="s">
        <v>1798</v>
      </c>
      <c r="J142" t="s">
        <v>1799</v>
      </c>
      <c r="K142" t="s">
        <v>1800</v>
      </c>
      <c r="L142" t="s">
        <v>1801</v>
      </c>
      <c r="M142" t="s">
        <v>5585</v>
      </c>
      <c r="N142" t="s">
        <v>23</v>
      </c>
      <c r="O142" t="s">
        <v>63</v>
      </c>
      <c r="P142" t="s">
        <v>54</v>
      </c>
      <c r="Q142" t="s">
        <v>55</v>
      </c>
      <c r="R142" t="s">
        <v>24</v>
      </c>
      <c r="S142" t="s">
        <v>5599</v>
      </c>
      <c r="T142" t="s">
        <v>5600</v>
      </c>
    </row>
    <row r="143" spans="1:20" x14ac:dyDescent="0.25">
      <c r="A143" t="s">
        <v>46</v>
      </c>
      <c r="B143" t="s">
        <v>1105</v>
      </c>
      <c r="C143">
        <v>71.099999999999994</v>
      </c>
      <c r="D143">
        <v>1</v>
      </c>
      <c r="E143" t="s">
        <v>5601</v>
      </c>
      <c r="F143">
        <v>71.099999999999994</v>
      </c>
      <c r="G143">
        <v>0</v>
      </c>
      <c r="H143" t="s">
        <v>47</v>
      </c>
      <c r="I143" t="s">
        <v>5582</v>
      </c>
      <c r="J143" t="s">
        <v>5583</v>
      </c>
      <c r="K143" t="s">
        <v>4879</v>
      </c>
      <c r="L143" t="s">
        <v>5584</v>
      </c>
      <c r="M143" t="s">
        <v>5602</v>
      </c>
      <c r="N143" t="s">
        <v>23</v>
      </c>
      <c r="O143" t="s">
        <v>48</v>
      </c>
      <c r="P143" t="s">
        <v>49</v>
      </c>
      <c r="Q143" t="s">
        <v>50</v>
      </c>
      <c r="R143" t="s">
        <v>24</v>
      </c>
      <c r="S143" t="s">
        <v>5603</v>
      </c>
      <c r="T143" t="s">
        <v>5602</v>
      </c>
    </row>
    <row r="144" spans="1:20" x14ac:dyDescent="0.25">
      <c r="A144" t="s">
        <v>186</v>
      </c>
      <c r="B144" t="s">
        <v>187</v>
      </c>
      <c r="C144">
        <v>65</v>
      </c>
      <c r="D144">
        <v>5</v>
      </c>
      <c r="E144" t="s">
        <v>5604</v>
      </c>
      <c r="F144">
        <v>530</v>
      </c>
      <c r="G144">
        <v>30</v>
      </c>
      <c r="H144" t="s">
        <v>47</v>
      </c>
      <c r="I144" t="s">
        <v>5605</v>
      </c>
      <c r="J144" t="s">
        <v>5606</v>
      </c>
      <c r="K144" t="s">
        <v>379</v>
      </c>
      <c r="L144" t="s">
        <v>5607</v>
      </c>
      <c r="M144" t="s">
        <v>5608</v>
      </c>
      <c r="N144" t="s">
        <v>711</v>
      </c>
      <c r="O144" t="s">
        <v>1298</v>
      </c>
      <c r="P144" t="s">
        <v>635</v>
      </c>
      <c r="Q144" t="s">
        <v>636</v>
      </c>
      <c r="R144" t="s">
        <v>24</v>
      </c>
      <c r="S144" t="s">
        <v>5609</v>
      </c>
      <c r="T144" t="s">
        <v>5602</v>
      </c>
    </row>
    <row r="145" spans="1:20" x14ac:dyDescent="0.25">
      <c r="A145" t="s">
        <v>46</v>
      </c>
      <c r="B145" t="s">
        <v>56</v>
      </c>
      <c r="C145">
        <v>100</v>
      </c>
      <c r="D145">
        <v>5</v>
      </c>
      <c r="E145" t="s">
        <v>5604</v>
      </c>
      <c r="F145">
        <v>530</v>
      </c>
      <c r="G145">
        <v>30</v>
      </c>
      <c r="H145" t="s">
        <v>47</v>
      </c>
      <c r="I145" t="s">
        <v>5605</v>
      </c>
      <c r="J145" t="s">
        <v>5606</v>
      </c>
      <c r="K145" t="s">
        <v>379</v>
      </c>
      <c r="L145" t="s">
        <v>5607</v>
      </c>
      <c r="M145" t="s">
        <v>5608</v>
      </c>
      <c r="N145" t="s">
        <v>711</v>
      </c>
      <c r="O145" t="s">
        <v>1298</v>
      </c>
      <c r="P145" t="s">
        <v>635</v>
      </c>
      <c r="Q145" t="s">
        <v>636</v>
      </c>
      <c r="R145" t="s">
        <v>24</v>
      </c>
      <c r="S145" t="s">
        <v>5609</v>
      </c>
      <c r="T145" t="s">
        <v>5602</v>
      </c>
    </row>
    <row r="146" spans="1:20" x14ac:dyDescent="0.25">
      <c r="A146" t="s">
        <v>709</v>
      </c>
      <c r="B146" t="s">
        <v>710</v>
      </c>
      <c r="C146">
        <v>0</v>
      </c>
      <c r="D146">
        <v>3</v>
      </c>
      <c r="E146" t="s">
        <v>5610</v>
      </c>
      <c r="F146">
        <v>300</v>
      </c>
      <c r="G146">
        <v>0</v>
      </c>
      <c r="H146" t="s">
        <v>631</v>
      </c>
      <c r="I146" t="s">
        <v>1816</v>
      </c>
      <c r="J146" t="s">
        <v>306</v>
      </c>
      <c r="K146" t="s">
        <v>23</v>
      </c>
      <c r="L146" t="s">
        <v>24</v>
      </c>
      <c r="M146" t="s">
        <v>5611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5612</v>
      </c>
      <c r="T146" t="s">
        <v>5613</v>
      </c>
    </row>
    <row r="147" spans="1:20" x14ac:dyDescent="0.25">
      <c r="A147" t="s">
        <v>46</v>
      </c>
      <c r="B147" t="s">
        <v>56</v>
      </c>
      <c r="C147">
        <v>120</v>
      </c>
      <c r="D147">
        <v>3</v>
      </c>
      <c r="E147" t="s">
        <v>5610</v>
      </c>
      <c r="F147">
        <v>300</v>
      </c>
      <c r="G147">
        <v>0</v>
      </c>
      <c r="H147" t="s">
        <v>631</v>
      </c>
      <c r="I147" t="s">
        <v>1816</v>
      </c>
      <c r="J147" t="s">
        <v>306</v>
      </c>
      <c r="K147" t="s">
        <v>23</v>
      </c>
      <c r="L147" t="s">
        <v>24</v>
      </c>
      <c r="M147" t="s">
        <v>5611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5612</v>
      </c>
      <c r="T147" t="s">
        <v>5613</v>
      </c>
    </row>
    <row r="148" spans="1:20" x14ac:dyDescent="0.25">
      <c r="A148" t="s">
        <v>689</v>
      </c>
      <c r="B148" t="s">
        <v>690</v>
      </c>
      <c r="C148">
        <v>25</v>
      </c>
      <c r="D148">
        <v>4</v>
      </c>
      <c r="E148" t="s">
        <v>5614</v>
      </c>
      <c r="F148">
        <v>108</v>
      </c>
      <c r="G148">
        <v>6</v>
      </c>
      <c r="H148" t="s">
        <v>631</v>
      </c>
      <c r="I148" t="s">
        <v>5615</v>
      </c>
      <c r="J148" t="s">
        <v>329</v>
      </c>
      <c r="K148" t="s">
        <v>23</v>
      </c>
      <c r="L148" t="s">
        <v>24</v>
      </c>
      <c r="M148" t="s">
        <v>5616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5617</v>
      </c>
      <c r="T148" t="s">
        <v>5616</v>
      </c>
    </row>
    <row r="149" spans="1:20" x14ac:dyDescent="0.25">
      <c r="A149" t="s">
        <v>30</v>
      </c>
      <c r="B149" t="s">
        <v>31</v>
      </c>
      <c r="C149">
        <v>60</v>
      </c>
      <c r="D149">
        <v>3</v>
      </c>
      <c r="E149" t="s">
        <v>5618</v>
      </c>
      <c r="F149">
        <v>105</v>
      </c>
      <c r="G149">
        <v>0</v>
      </c>
      <c r="H149" t="s">
        <v>631</v>
      </c>
      <c r="I149" t="s">
        <v>5619</v>
      </c>
      <c r="J149" t="s">
        <v>319</v>
      </c>
      <c r="K149" t="s">
        <v>23</v>
      </c>
      <c r="L149" t="s">
        <v>24</v>
      </c>
      <c r="M149" t="s">
        <v>5608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5620</v>
      </c>
      <c r="T149" t="s">
        <v>5616</v>
      </c>
    </row>
    <row r="150" spans="1:20" x14ac:dyDescent="0.25">
      <c r="A150" t="s">
        <v>110</v>
      </c>
      <c r="B150" t="s">
        <v>146</v>
      </c>
      <c r="C150">
        <v>100</v>
      </c>
      <c r="D150">
        <v>1</v>
      </c>
      <c r="E150" t="s">
        <v>5621</v>
      </c>
      <c r="F150">
        <v>250</v>
      </c>
      <c r="G150">
        <v>0</v>
      </c>
      <c r="H150" t="s">
        <v>47</v>
      </c>
      <c r="I150" t="s">
        <v>5622</v>
      </c>
      <c r="J150" t="s">
        <v>5623</v>
      </c>
      <c r="K150" t="s">
        <v>1778</v>
      </c>
      <c r="L150" t="s">
        <v>5624</v>
      </c>
      <c r="M150" t="s">
        <v>5625</v>
      </c>
      <c r="N150" t="s">
        <v>711</v>
      </c>
      <c r="O150" t="s">
        <v>634</v>
      </c>
      <c r="P150" t="s">
        <v>635</v>
      </c>
      <c r="Q150" t="s">
        <v>636</v>
      </c>
      <c r="R150" t="s">
        <v>24</v>
      </c>
      <c r="S150" t="s">
        <v>5626</v>
      </c>
      <c r="T150" t="s">
        <v>5625</v>
      </c>
    </row>
    <row r="151" spans="1:20" x14ac:dyDescent="0.25">
      <c r="A151" t="s">
        <v>46</v>
      </c>
      <c r="B151" t="s">
        <v>56</v>
      </c>
      <c r="C151">
        <v>100</v>
      </c>
      <c r="D151">
        <v>1</v>
      </c>
      <c r="E151" t="s">
        <v>5621</v>
      </c>
      <c r="F151">
        <v>250</v>
      </c>
      <c r="G151">
        <v>0</v>
      </c>
      <c r="H151" t="s">
        <v>47</v>
      </c>
      <c r="I151" t="s">
        <v>5622</v>
      </c>
      <c r="J151" t="s">
        <v>5623</v>
      </c>
      <c r="K151" t="s">
        <v>1778</v>
      </c>
      <c r="L151" t="s">
        <v>5624</v>
      </c>
      <c r="M151" t="s">
        <v>5625</v>
      </c>
      <c r="N151" t="s">
        <v>711</v>
      </c>
      <c r="O151" t="s">
        <v>634</v>
      </c>
      <c r="P151" t="s">
        <v>635</v>
      </c>
      <c r="Q151" t="s">
        <v>636</v>
      </c>
      <c r="R151" t="s">
        <v>24</v>
      </c>
      <c r="S151" t="s">
        <v>5626</v>
      </c>
      <c r="T151" t="s">
        <v>5625</v>
      </c>
    </row>
    <row r="152" spans="1:20" x14ac:dyDescent="0.25">
      <c r="A152" t="s">
        <v>139</v>
      </c>
      <c r="B152" t="s">
        <v>112</v>
      </c>
      <c r="C152">
        <v>100</v>
      </c>
      <c r="D152">
        <v>1</v>
      </c>
      <c r="E152" t="s">
        <v>5621</v>
      </c>
      <c r="F152">
        <v>250</v>
      </c>
      <c r="G152">
        <v>0</v>
      </c>
      <c r="H152" t="s">
        <v>47</v>
      </c>
      <c r="I152" t="s">
        <v>5622</v>
      </c>
      <c r="J152" t="s">
        <v>5623</v>
      </c>
      <c r="K152" t="s">
        <v>1778</v>
      </c>
      <c r="L152" t="s">
        <v>5624</v>
      </c>
      <c r="M152" t="s">
        <v>5625</v>
      </c>
      <c r="N152" t="s">
        <v>711</v>
      </c>
      <c r="O152" t="s">
        <v>634</v>
      </c>
      <c r="P152" t="s">
        <v>635</v>
      </c>
      <c r="Q152" t="s">
        <v>636</v>
      </c>
      <c r="R152" t="s">
        <v>24</v>
      </c>
      <c r="S152" t="s">
        <v>5626</v>
      </c>
      <c r="T152" t="s">
        <v>5625</v>
      </c>
    </row>
    <row r="153" spans="1:20" x14ac:dyDescent="0.25">
      <c r="A153" t="s">
        <v>689</v>
      </c>
      <c r="B153" t="s">
        <v>690</v>
      </c>
      <c r="C153">
        <v>25</v>
      </c>
      <c r="D153">
        <v>8</v>
      </c>
      <c r="E153" t="s">
        <v>5627</v>
      </c>
      <c r="F153">
        <v>204</v>
      </c>
      <c r="G153">
        <v>0</v>
      </c>
      <c r="H153" t="s">
        <v>631</v>
      </c>
      <c r="I153" t="s">
        <v>5628</v>
      </c>
      <c r="J153" t="s">
        <v>303</v>
      </c>
      <c r="K153" t="s">
        <v>23</v>
      </c>
      <c r="L153" t="s">
        <v>24</v>
      </c>
      <c r="M153" t="s">
        <v>5629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5630</v>
      </c>
      <c r="T153" t="s">
        <v>5631</v>
      </c>
    </row>
    <row r="154" spans="1:20" x14ac:dyDescent="0.25">
      <c r="A154" t="s">
        <v>46</v>
      </c>
      <c r="B154" t="s">
        <v>56</v>
      </c>
      <c r="C154">
        <v>66.333333333333329</v>
      </c>
      <c r="D154">
        <v>3</v>
      </c>
      <c r="E154" t="s">
        <v>5632</v>
      </c>
      <c r="F154">
        <v>303.64999999999998</v>
      </c>
      <c r="G154">
        <v>7</v>
      </c>
      <c r="H154" t="s">
        <v>384</v>
      </c>
      <c r="I154" t="s">
        <v>5633</v>
      </c>
      <c r="J154" t="s">
        <v>5634</v>
      </c>
      <c r="K154" t="s">
        <v>5635</v>
      </c>
      <c r="L154" t="s">
        <v>5636</v>
      </c>
      <c r="M154" t="s">
        <v>5637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5638</v>
      </c>
      <c r="T154" t="s">
        <v>5639</v>
      </c>
    </row>
    <row r="155" spans="1:20" x14ac:dyDescent="0.25">
      <c r="A155" t="s">
        <v>46</v>
      </c>
      <c r="B155" t="s">
        <v>56</v>
      </c>
      <c r="C155">
        <v>66.333333333333329</v>
      </c>
      <c r="D155">
        <v>3</v>
      </c>
      <c r="E155" t="s">
        <v>5632</v>
      </c>
      <c r="F155">
        <v>303.64999999999998</v>
      </c>
      <c r="G155">
        <v>7</v>
      </c>
      <c r="H155" t="s">
        <v>384</v>
      </c>
      <c r="I155" t="s">
        <v>5633</v>
      </c>
      <c r="J155" t="s">
        <v>5634</v>
      </c>
      <c r="K155" t="s">
        <v>5635</v>
      </c>
      <c r="L155" t="s">
        <v>5636</v>
      </c>
      <c r="M155" t="s">
        <v>5637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5638</v>
      </c>
      <c r="T155" t="s">
        <v>5637</v>
      </c>
    </row>
    <row r="156" spans="1:20" x14ac:dyDescent="0.25">
      <c r="A156" t="s">
        <v>279</v>
      </c>
      <c r="B156" t="s">
        <v>285</v>
      </c>
      <c r="C156">
        <v>139</v>
      </c>
      <c r="D156">
        <v>1</v>
      </c>
      <c r="E156" t="s">
        <v>5640</v>
      </c>
      <c r="F156">
        <v>328</v>
      </c>
      <c r="G156">
        <v>45</v>
      </c>
      <c r="H156" t="s">
        <v>47</v>
      </c>
      <c r="I156" t="s">
        <v>1729</v>
      </c>
      <c r="J156" t="s">
        <v>5641</v>
      </c>
      <c r="K156" t="s">
        <v>3724</v>
      </c>
      <c r="L156" t="s">
        <v>4367</v>
      </c>
      <c r="M156" t="s">
        <v>5642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5643</v>
      </c>
      <c r="T156" t="s">
        <v>5644</v>
      </c>
    </row>
    <row r="157" spans="1:20" x14ac:dyDescent="0.25">
      <c r="A157" t="s">
        <v>139</v>
      </c>
      <c r="B157" t="s">
        <v>112</v>
      </c>
      <c r="C157">
        <v>76</v>
      </c>
      <c r="D157">
        <v>1</v>
      </c>
      <c r="E157" t="s">
        <v>5640</v>
      </c>
      <c r="F157">
        <v>328</v>
      </c>
      <c r="G157">
        <v>45</v>
      </c>
      <c r="H157" t="s">
        <v>47</v>
      </c>
      <c r="I157" t="s">
        <v>1729</v>
      </c>
      <c r="J157" t="s">
        <v>5641</v>
      </c>
      <c r="K157" t="s">
        <v>3724</v>
      </c>
      <c r="L157" t="s">
        <v>4367</v>
      </c>
      <c r="M157" t="s">
        <v>5642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5643</v>
      </c>
      <c r="T157" t="s">
        <v>5644</v>
      </c>
    </row>
    <row r="158" spans="1:20" x14ac:dyDescent="0.25">
      <c r="A158" t="s">
        <v>46</v>
      </c>
      <c r="B158" t="s">
        <v>56</v>
      </c>
      <c r="C158">
        <v>78</v>
      </c>
      <c r="D158">
        <v>1</v>
      </c>
      <c r="E158" t="s">
        <v>5640</v>
      </c>
      <c r="F158">
        <v>328</v>
      </c>
      <c r="G158">
        <v>45</v>
      </c>
      <c r="H158" t="s">
        <v>47</v>
      </c>
      <c r="I158" t="s">
        <v>1729</v>
      </c>
      <c r="J158" t="s">
        <v>5641</v>
      </c>
      <c r="K158" t="s">
        <v>3724</v>
      </c>
      <c r="L158" t="s">
        <v>4367</v>
      </c>
      <c r="M158" t="s">
        <v>5642</v>
      </c>
      <c r="N158" t="s">
        <v>23</v>
      </c>
      <c r="O158" t="s">
        <v>63</v>
      </c>
      <c r="P158" t="s">
        <v>54</v>
      </c>
      <c r="Q158" t="s">
        <v>55</v>
      </c>
      <c r="R158" t="s">
        <v>24</v>
      </c>
      <c r="S158" t="s">
        <v>5643</v>
      </c>
      <c r="T158" t="s">
        <v>5642</v>
      </c>
    </row>
    <row r="159" spans="1:20" x14ac:dyDescent="0.25">
      <c r="A159" t="s">
        <v>46</v>
      </c>
      <c r="B159" t="s">
        <v>56</v>
      </c>
      <c r="C159">
        <v>66.333333333333329</v>
      </c>
      <c r="D159">
        <v>3</v>
      </c>
      <c r="E159" t="s">
        <v>5645</v>
      </c>
      <c r="F159">
        <v>251.8</v>
      </c>
      <c r="G159">
        <v>7</v>
      </c>
      <c r="H159" t="s">
        <v>384</v>
      </c>
      <c r="I159" t="s">
        <v>5646</v>
      </c>
      <c r="J159" t="s">
        <v>5647</v>
      </c>
      <c r="K159" t="s">
        <v>2334</v>
      </c>
      <c r="L159" t="s">
        <v>5648</v>
      </c>
      <c r="M159" t="s">
        <v>5649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5650</v>
      </c>
      <c r="T159" t="s">
        <v>5649</v>
      </c>
    </row>
    <row r="160" spans="1:20" x14ac:dyDescent="0.25">
      <c r="A160" t="s">
        <v>30</v>
      </c>
      <c r="B160" t="s">
        <v>31</v>
      </c>
      <c r="C160">
        <v>60</v>
      </c>
      <c r="D160">
        <v>3</v>
      </c>
      <c r="E160" t="s">
        <v>5651</v>
      </c>
      <c r="F160">
        <v>105</v>
      </c>
      <c r="G160">
        <v>0</v>
      </c>
      <c r="H160" t="s">
        <v>22</v>
      </c>
      <c r="I160" t="s">
        <v>1524</v>
      </c>
      <c r="J160" t="s">
        <v>362</v>
      </c>
      <c r="K160" t="s">
        <v>23</v>
      </c>
      <c r="L160" t="s">
        <v>24</v>
      </c>
      <c r="M160" t="s">
        <v>5652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5653</v>
      </c>
      <c r="T160" t="s">
        <v>5652</v>
      </c>
    </row>
    <row r="161" spans="1:20" x14ac:dyDescent="0.25">
      <c r="A161" t="s">
        <v>46</v>
      </c>
      <c r="B161" t="s">
        <v>1105</v>
      </c>
      <c r="C161">
        <v>71.25</v>
      </c>
      <c r="D161">
        <v>2</v>
      </c>
      <c r="E161" t="s">
        <v>5654</v>
      </c>
      <c r="F161">
        <v>168.5</v>
      </c>
      <c r="G161">
        <v>26</v>
      </c>
      <c r="H161" t="s">
        <v>47</v>
      </c>
      <c r="I161" t="s">
        <v>5655</v>
      </c>
      <c r="J161" t="s">
        <v>5656</v>
      </c>
      <c r="K161" t="s">
        <v>5657</v>
      </c>
      <c r="L161" t="s">
        <v>5658</v>
      </c>
      <c r="M161" t="s">
        <v>5659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5660</v>
      </c>
      <c r="T161" t="s">
        <v>5659</v>
      </c>
    </row>
    <row r="162" spans="1:20" x14ac:dyDescent="0.25">
      <c r="A162" t="s">
        <v>46</v>
      </c>
      <c r="B162" t="s">
        <v>56</v>
      </c>
      <c r="C162">
        <v>66.333333333333329</v>
      </c>
      <c r="D162">
        <v>3</v>
      </c>
      <c r="E162" t="s">
        <v>5661</v>
      </c>
      <c r="F162">
        <v>269</v>
      </c>
      <c r="G162">
        <v>29</v>
      </c>
      <c r="H162" t="s">
        <v>47</v>
      </c>
      <c r="I162" t="s">
        <v>646</v>
      </c>
      <c r="J162" t="s">
        <v>3521</v>
      </c>
      <c r="K162" t="s">
        <v>3522</v>
      </c>
      <c r="L162" t="s">
        <v>1702</v>
      </c>
      <c r="M162" t="s">
        <v>5662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5663</v>
      </c>
      <c r="T162" t="s">
        <v>5664</v>
      </c>
    </row>
    <row r="163" spans="1:20" x14ac:dyDescent="0.25">
      <c r="A163" t="s">
        <v>137</v>
      </c>
      <c r="B163" t="s">
        <v>138</v>
      </c>
      <c r="C163">
        <v>10</v>
      </c>
      <c r="D163">
        <v>15</v>
      </c>
      <c r="E163" t="s">
        <v>5665</v>
      </c>
      <c r="F163">
        <v>180</v>
      </c>
      <c r="G163">
        <v>30</v>
      </c>
      <c r="H163" t="s">
        <v>47</v>
      </c>
      <c r="I163" t="s">
        <v>5666</v>
      </c>
      <c r="J163" t="s">
        <v>5667</v>
      </c>
      <c r="K163" t="s">
        <v>4316</v>
      </c>
      <c r="L163" t="s">
        <v>5668</v>
      </c>
      <c r="M163" t="s">
        <v>5669</v>
      </c>
      <c r="N163" t="s">
        <v>711</v>
      </c>
      <c r="O163" t="s">
        <v>634</v>
      </c>
      <c r="P163" t="s">
        <v>635</v>
      </c>
      <c r="Q163" t="s">
        <v>636</v>
      </c>
      <c r="R163" t="s">
        <v>24</v>
      </c>
      <c r="S163" t="s">
        <v>5670</v>
      </c>
      <c r="T163" t="s">
        <v>5669</v>
      </c>
    </row>
    <row r="164" spans="1:20" x14ac:dyDescent="0.25">
      <c r="A164" t="s">
        <v>38</v>
      </c>
      <c r="B164" t="s">
        <v>39</v>
      </c>
      <c r="C164">
        <v>54.5</v>
      </c>
      <c r="D164">
        <v>2</v>
      </c>
      <c r="E164" t="s">
        <v>5671</v>
      </c>
      <c r="F164">
        <v>60</v>
      </c>
      <c r="G164">
        <v>0</v>
      </c>
      <c r="H164" t="s">
        <v>47</v>
      </c>
      <c r="I164" t="s">
        <v>5672</v>
      </c>
      <c r="J164" t="s">
        <v>3665</v>
      </c>
      <c r="K164" t="s">
        <v>3522</v>
      </c>
      <c r="L164" t="s">
        <v>3666</v>
      </c>
      <c r="M164" t="s">
        <v>5673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5674</v>
      </c>
      <c r="T164" t="s">
        <v>5673</v>
      </c>
    </row>
    <row r="165" spans="1:20" x14ac:dyDescent="0.25">
      <c r="A165" t="s">
        <v>150</v>
      </c>
      <c r="B165" t="s">
        <v>151</v>
      </c>
      <c r="C165">
        <v>65</v>
      </c>
      <c r="D165">
        <v>4</v>
      </c>
      <c r="E165" t="s">
        <v>5675</v>
      </c>
      <c r="F165">
        <v>796</v>
      </c>
      <c r="G165">
        <v>0</v>
      </c>
      <c r="H165" t="s">
        <v>47</v>
      </c>
      <c r="I165" t="s">
        <v>5676</v>
      </c>
      <c r="J165" t="s">
        <v>5677</v>
      </c>
      <c r="K165" t="s">
        <v>2062</v>
      </c>
      <c r="L165" t="s">
        <v>5678</v>
      </c>
      <c r="M165" t="s">
        <v>5679</v>
      </c>
      <c r="N165" t="s">
        <v>711</v>
      </c>
      <c r="O165" t="s">
        <v>1298</v>
      </c>
      <c r="P165" t="s">
        <v>635</v>
      </c>
      <c r="Q165" t="s">
        <v>636</v>
      </c>
      <c r="R165" t="s">
        <v>24</v>
      </c>
      <c r="S165" t="s">
        <v>5680</v>
      </c>
      <c r="T165" t="s">
        <v>5681</v>
      </c>
    </row>
    <row r="166" spans="1:20" x14ac:dyDescent="0.25">
      <c r="A166" t="s">
        <v>152</v>
      </c>
      <c r="B166" t="s">
        <v>153</v>
      </c>
      <c r="C166">
        <v>65</v>
      </c>
      <c r="D166">
        <v>4</v>
      </c>
      <c r="E166" t="s">
        <v>5675</v>
      </c>
      <c r="F166">
        <v>796</v>
      </c>
      <c r="G166">
        <v>0</v>
      </c>
      <c r="H166" t="s">
        <v>47</v>
      </c>
      <c r="I166" t="s">
        <v>5676</v>
      </c>
      <c r="J166" t="s">
        <v>5677</v>
      </c>
      <c r="K166" t="s">
        <v>2062</v>
      </c>
      <c r="L166" t="s">
        <v>5678</v>
      </c>
      <c r="M166" t="s">
        <v>5679</v>
      </c>
      <c r="N166" t="s">
        <v>711</v>
      </c>
      <c r="O166" t="s">
        <v>1298</v>
      </c>
      <c r="P166" t="s">
        <v>635</v>
      </c>
      <c r="Q166" t="s">
        <v>636</v>
      </c>
      <c r="R166" t="s">
        <v>24</v>
      </c>
      <c r="S166" t="s">
        <v>5680</v>
      </c>
      <c r="T166" t="s">
        <v>5681</v>
      </c>
    </row>
    <row r="167" spans="1:20" x14ac:dyDescent="0.25">
      <c r="A167" t="s">
        <v>36</v>
      </c>
      <c r="B167" t="s">
        <v>37</v>
      </c>
      <c r="C167">
        <v>65</v>
      </c>
      <c r="D167">
        <v>4</v>
      </c>
      <c r="E167" t="s">
        <v>5675</v>
      </c>
      <c r="F167">
        <v>796</v>
      </c>
      <c r="G167">
        <v>0</v>
      </c>
      <c r="H167" t="s">
        <v>47</v>
      </c>
      <c r="I167" t="s">
        <v>5676</v>
      </c>
      <c r="J167" t="s">
        <v>5677</v>
      </c>
      <c r="K167" t="s">
        <v>2062</v>
      </c>
      <c r="L167" t="s">
        <v>5678</v>
      </c>
      <c r="M167" t="s">
        <v>5679</v>
      </c>
      <c r="N167" t="s">
        <v>711</v>
      </c>
      <c r="O167" t="s">
        <v>1298</v>
      </c>
      <c r="P167" t="s">
        <v>635</v>
      </c>
      <c r="Q167" t="s">
        <v>636</v>
      </c>
      <c r="R167" t="s">
        <v>24</v>
      </c>
      <c r="S167" t="s">
        <v>5680</v>
      </c>
      <c r="T167" t="s">
        <v>5681</v>
      </c>
    </row>
    <row r="168" spans="1:20" x14ac:dyDescent="0.25">
      <c r="A168" t="s">
        <v>38</v>
      </c>
      <c r="B168" t="s">
        <v>39</v>
      </c>
      <c r="C168">
        <v>65</v>
      </c>
      <c r="D168">
        <v>4</v>
      </c>
      <c r="E168" t="s">
        <v>5675</v>
      </c>
      <c r="F168">
        <v>796</v>
      </c>
      <c r="G168">
        <v>0</v>
      </c>
      <c r="H168" t="s">
        <v>47</v>
      </c>
      <c r="I168" t="s">
        <v>5676</v>
      </c>
      <c r="J168" t="s">
        <v>5677</v>
      </c>
      <c r="K168" t="s">
        <v>2062</v>
      </c>
      <c r="L168" t="s">
        <v>5678</v>
      </c>
      <c r="M168" t="s">
        <v>5679</v>
      </c>
      <c r="N168" t="s">
        <v>711</v>
      </c>
      <c r="O168" t="s">
        <v>1298</v>
      </c>
      <c r="P168" t="s">
        <v>635</v>
      </c>
      <c r="Q168" t="s">
        <v>636</v>
      </c>
      <c r="R168" t="s">
        <v>24</v>
      </c>
      <c r="S168" t="s">
        <v>5680</v>
      </c>
      <c r="T168" t="s">
        <v>5681</v>
      </c>
    </row>
    <row r="169" spans="1:20" x14ac:dyDescent="0.25">
      <c r="A169" t="s">
        <v>186</v>
      </c>
      <c r="B169" t="s">
        <v>187</v>
      </c>
      <c r="C169">
        <v>50</v>
      </c>
      <c r="D169">
        <v>6</v>
      </c>
      <c r="E169" t="s">
        <v>5682</v>
      </c>
      <c r="F169">
        <v>236.9</v>
      </c>
      <c r="G169">
        <v>7</v>
      </c>
      <c r="H169" t="s">
        <v>47</v>
      </c>
      <c r="I169" t="s">
        <v>5683</v>
      </c>
      <c r="J169" t="s">
        <v>5684</v>
      </c>
      <c r="K169" t="s">
        <v>1939</v>
      </c>
      <c r="L169" t="s">
        <v>5685</v>
      </c>
      <c r="M169" t="s">
        <v>5686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5687</v>
      </c>
      <c r="T169" t="s">
        <v>5688</v>
      </c>
    </row>
    <row r="170" spans="1:20" x14ac:dyDescent="0.25">
      <c r="A170" t="s">
        <v>46</v>
      </c>
      <c r="B170" t="s">
        <v>1105</v>
      </c>
      <c r="C170">
        <v>71.25</v>
      </c>
      <c r="D170">
        <v>1</v>
      </c>
      <c r="E170" t="s">
        <v>5689</v>
      </c>
      <c r="F170">
        <v>78.25</v>
      </c>
      <c r="G170">
        <v>7</v>
      </c>
      <c r="H170" t="s">
        <v>47</v>
      </c>
      <c r="I170" t="s">
        <v>5690</v>
      </c>
      <c r="J170" t="s">
        <v>5691</v>
      </c>
      <c r="K170" t="s">
        <v>2419</v>
      </c>
      <c r="L170" t="s">
        <v>5692</v>
      </c>
      <c r="M170" t="s">
        <v>5693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5694</v>
      </c>
      <c r="T170" t="s">
        <v>5693</v>
      </c>
    </row>
    <row r="171" spans="1:20" x14ac:dyDescent="0.25">
      <c r="A171" t="s">
        <v>709</v>
      </c>
      <c r="B171" t="s">
        <v>710</v>
      </c>
      <c r="C171">
        <v>0</v>
      </c>
      <c r="D171">
        <v>1</v>
      </c>
      <c r="E171" t="s">
        <v>5695</v>
      </c>
      <c r="F171">
        <v>155</v>
      </c>
      <c r="G171">
        <v>0</v>
      </c>
      <c r="H171" t="s">
        <v>631</v>
      </c>
      <c r="I171" t="s">
        <v>5696</v>
      </c>
      <c r="J171" t="s">
        <v>306</v>
      </c>
      <c r="K171" t="s">
        <v>23</v>
      </c>
      <c r="L171" t="s">
        <v>24</v>
      </c>
      <c r="M171" t="s">
        <v>5697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5698</v>
      </c>
      <c r="T171" t="s">
        <v>5697</v>
      </c>
    </row>
    <row r="172" spans="1:20" x14ac:dyDescent="0.25">
      <c r="A172" t="s">
        <v>110</v>
      </c>
      <c r="B172" t="s">
        <v>146</v>
      </c>
      <c r="C172">
        <v>120</v>
      </c>
      <c r="D172">
        <v>1</v>
      </c>
      <c r="E172" t="s">
        <v>5695</v>
      </c>
      <c r="F172">
        <v>155</v>
      </c>
      <c r="G172">
        <v>0</v>
      </c>
      <c r="H172" t="s">
        <v>631</v>
      </c>
      <c r="I172" t="s">
        <v>5696</v>
      </c>
      <c r="J172" t="s">
        <v>306</v>
      </c>
      <c r="K172" t="s">
        <v>23</v>
      </c>
      <c r="L172" t="s">
        <v>24</v>
      </c>
      <c r="M172" t="s">
        <v>5697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5698</v>
      </c>
      <c r="T172" t="s">
        <v>5697</v>
      </c>
    </row>
    <row r="173" spans="1:20" x14ac:dyDescent="0.25">
      <c r="A173" t="s">
        <v>113</v>
      </c>
      <c r="B173" t="s">
        <v>114</v>
      </c>
      <c r="C173">
        <v>65</v>
      </c>
      <c r="D173">
        <v>1</v>
      </c>
      <c r="E173" t="s">
        <v>5695</v>
      </c>
      <c r="F173">
        <v>155</v>
      </c>
      <c r="G173">
        <v>0</v>
      </c>
      <c r="H173" t="s">
        <v>631</v>
      </c>
      <c r="I173" t="s">
        <v>5696</v>
      </c>
      <c r="J173" t="s">
        <v>306</v>
      </c>
      <c r="K173" t="s">
        <v>23</v>
      </c>
      <c r="L173" t="s">
        <v>24</v>
      </c>
      <c r="M173" t="s">
        <v>5697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5698</v>
      </c>
      <c r="T173" t="s">
        <v>5697</v>
      </c>
    </row>
    <row r="174" spans="1:20" x14ac:dyDescent="0.25">
      <c r="A174" t="s">
        <v>110</v>
      </c>
      <c r="B174" t="s">
        <v>640</v>
      </c>
      <c r="C174">
        <v>66.333333333333329</v>
      </c>
      <c r="D174">
        <v>3</v>
      </c>
      <c r="E174" t="s">
        <v>5699</v>
      </c>
      <c r="F174">
        <v>265</v>
      </c>
      <c r="G174">
        <v>64</v>
      </c>
      <c r="H174" t="s">
        <v>47</v>
      </c>
      <c r="I174" t="s">
        <v>1610</v>
      </c>
      <c r="J174" t="s">
        <v>5700</v>
      </c>
      <c r="K174" t="s">
        <v>665</v>
      </c>
      <c r="L174" t="s">
        <v>1174</v>
      </c>
      <c r="M174" t="s">
        <v>5701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5702</v>
      </c>
      <c r="T174" t="s">
        <v>5703</v>
      </c>
    </row>
    <row r="175" spans="1:20" x14ac:dyDescent="0.25">
      <c r="A175" t="s">
        <v>51</v>
      </c>
      <c r="B175" t="s">
        <v>52</v>
      </c>
      <c r="C175">
        <v>65</v>
      </c>
      <c r="D175">
        <v>4</v>
      </c>
      <c r="E175" t="s">
        <v>5704</v>
      </c>
      <c r="F175">
        <v>286</v>
      </c>
      <c r="G175">
        <v>26</v>
      </c>
      <c r="H175" t="s">
        <v>22</v>
      </c>
      <c r="I175" t="s">
        <v>5705</v>
      </c>
      <c r="J175" t="s">
        <v>5706</v>
      </c>
      <c r="K175" t="s">
        <v>5707</v>
      </c>
      <c r="L175" t="s">
        <v>1531</v>
      </c>
      <c r="M175" t="s">
        <v>5708</v>
      </c>
      <c r="N175" t="s">
        <v>23</v>
      </c>
      <c r="O175" t="s">
        <v>63</v>
      </c>
      <c r="P175" t="s">
        <v>54</v>
      </c>
      <c r="Q175" t="s">
        <v>55</v>
      </c>
      <c r="R175" t="s">
        <v>24</v>
      </c>
      <c r="S175" t="s">
        <v>5709</v>
      </c>
      <c r="T175" t="s">
        <v>5708</v>
      </c>
    </row>
    <row r="176" spans="1:20" x14ac:dyDescent="0.25">
      <c r="A176" t="s">
        <v>30</v>
      </c>
      <c r="B176" t="s">
        <v>31</v>
      </c>
      <c r="C176">
        <v>60</v>
      </c>
      <c r="D176">
        <v>3</v>
      </c>
      <c r="E176" t="s">
        <v>5710</v>
      </c>
      <c r="F176">
        <v>105</v>
      </c>
      <c r="G176">
        <v>0</v>
      </c>
      <c r="H176" t="s">
        <v>22</v>
      </c>
      <c r="I176" t="s">
        <v>5711</v>
      </c>
      <c r="J176" t="s">
        <v>639</v>
      </c>
      <c r="K176" t="s">
        <v>23</v>
      </c>
      <c r="L176" t="s">
        <v>24</v>
      </c>
      <c r="M176" t="s">
        <v>5712</v>
      </c>
      <c r="N176" t="s">
        <v>23</v>
      </c>
      <c r="O176" t="s">
        <v>58</v>
      </c>
      <c r="P176" t="s">
        <v>26</v>
      </c>
      <c r="Q176" t="s">
        <v>33</v>
      </c>
      <c r="R176" t="s">
        <v>24</v>
      </c>
      <c r="S176" t="s">
        <v>5713</v>
      </c>
      <c r="T176" t="s">
        <v>5714</v>
      </c>
    </row>
    <row r="177" spans="1:20" x14ac:dyDescent="0.25">
      <c r="A177" t="s">
        <v>422</v>
      </c>
      <c r="B177" t="s">
        <v>423</v>
      </c>
      <c r="C177">
        <v>78.5</v>
      </c>
      <c r="D177">
        <v>2</v>
      </c>
      <c r="E177" t="s">
        <v>5715</v>
      </c>
      <c r="F177">
        <v>156</v>
      </c>
      <c r="G177">
        <v>7</v>
      </c>
      <c r="H177" t="s">
        <v>47</v>
      </c>
      <c r="I177" t="s">
        <v>5716</v>
      </c>
      <c r="J177" t="s">
        <v>5717</v>
      </c>
      <c r="K177" t="s">
        <v>5718</v>
      </c>
      <c r="L177" t="s">
        <v>661</v>
      </c>
      <c r="M177" t="s">
        <v>5719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5720</v>
      </c>
      <c r="T177" t="s">
        <v>5721</v>
      </c>
    </row>
    <row r="178" spans="1:20" x14ac:dyDescent="0.25">
      <c r="A178" t="s">
        <v>186</v>
      </c>
      <c r="B178" t="s">
        <v>187</v>
      </c>
      <c r="C178">
        <v>33.333333333333336</v>
      </c>
      <c r="D178">
        <v>3</v>
      </c>
      <c r="E178" t="s">
        <v>5722</v>
      </c>
      <c r="F178">
        <v>119.5</v>
      </c>
      <c r="G178">
        <v>7</v>
      </c>
      <c r="H178" t="s">
        <v>47</v>
      </c>
      <c r="I178" t="s">
        <v>5723</v>
      </c>
      <c r="J178" t="s">
        <v>5724</v>
      </c>
      <c r="K178" t="s">
        <v>1109</v>
      </c>
      <c r="L178" t="s">
        <v>5725</v>
      </c>
      <c r="M178" t="s">
        <v>5726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5727</v>
      </c>
      <c r="T178" t="s">
        <v>5726</v>
      </c>
    </row>
    <row r="179" spans="1:20" x14ac:dyDescent="0.25">
      <c r="A179" t="s">
        <v>139</v>
      </c>
      <c r="B179" t="s">
        <v>112</v>
      </c>
      <c r="C179">
        <v>76</v>
      </c>
      <c r="D179">
        <v>3</v>
      </c>
      <c r="E179" t="s">
        <v>5728</v>
      </c>
      <c r="F179">
        <v>263</v>
      </c>
      <c r="G179">
        <v>45</v>
      </c>
      <c r="H179" t="s">
        <v>47</v>
      </c>
      <c r="I179" t="s">
        <v>1615</v>
      </c>
      <c r="J179" t="s">
        <v>3912</v>
      </c>
      <c r="K179" t="s">
        <v>1581</v>
      </c>
      <c r="L179" t="s">
        <v>2598</v>
      </c>
      <c r="M179" t="s">
        <v>5729</v>
      </c>
      <c r="N179" t="s">
        <v>23</v>
      </c>
      <c r="O179" t="s">
        <v>63</v>
      </c>
      <c r="P179" t="s">
        <v>54</v>
      </c>
      <c r="Q179" t="s">
        <v>55</v>
      </c>
      <c r="R179" t="s">
        <v>24</v>
      </c>
      <c r="S179" t="s">
        <v>5730</v>
      </c>
      <c r="T179" t="s">
        <v>5731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166"/>
  <sheetViews>
    <sheetView zoomScale="70" zoomScaleNormal="70" workbookViewId="0">
      <pane xSplit="2" ySplit="1" topLeftCell="S20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39" sqref="U13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5732</v>
      </c>
      <c r="F2">
        <v>173.75</v>
      </c>
      <c r="G2">
        <v>7</v>
      </c>
      <c r="H2" t="s">
        <v>384</v>
      </c>
      <c r="I2" t="s">
        <v>4769</v>
      </c>
      <c r="J2" t="s">
        <v>4770</v>
      </c>
      <c r="K2" t="s">
        <v>4771</v>
      </c>
      <c r="L2" t="s">
        <v>4772</v>
      </c>
      <c r="M2" t="s">
        <v>5733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5733</v>
      </c>
      <c r="U2" s="55" t="s">
        <v>186</v>
      </c>
      <c r="V2">
        <v>22</v>
      </c>
    </row>
    <row r="3" spans="1:22" x14ac:dyDescent="0.25">
      <c r="A3" t="s">
        <v>186</v>
      </c>
      <c r="B3" t="s">
        <v>187</v>
      </c>
      <c r="C3">
        <v>37.5</v>
      </c>
      <c r="D3">
        <v>4</v>
      </c>
      <c r="E3" t="s">
        <v>5734</v>
      </c>
      <c r="F3">
        <v>159</v>
      </c>
      <c r="G3">
        <v>0</v>
      </c>
      <c r="H3" t="s">
        <v>631</v>
      </c>
      <c r="I3" t="s">
        <v>5735</v>
      </c>
      <c r="J3" t="s">
        <v>328</v>
      </c>
      <c r="K3" t="s">
        <v>23</v>
      </c>
      <c r="L3" t="s">
        <v>24</v>
      </c>
      <c r="M3" t="s">
        <v>5736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5736</v>
      </c>
      <c r="U3" s="56" t="s">
        <v>187</v>
      </c>
      <c r="V3">
        <v>22</v>
      </c>
    </row>
    <row r="4" spans="1:22" x14ac:dyDescent="0.25">
      <c r="A4" t="s">
        <v>683</v>
      </c>
      <c r="B4" t="s">
        <v>1089</v>
      </c>
      <c r="C4">
        <v>75</v>
      </c>
      <c r="D4">
        <v>3</v>
      </c>
      <c r="E4" t="s">
        <v>5737</v>
      </c>
      <c r="F4">
        <v>225</v>
      </c>
      <c r="G4">
        <v>0</v>
      </c>
      <c r="H4" t="s">
        <v>648</v>
      </c>
      <c r="I4" t="s">
        <v>5738</v>
      </c>
      <c r="J4" t="s">
        <v>5739</v>
      </c>
      <c r="K4" t="s">
        <v>1000</v>
      </c>
      <c r="L4" t="s">
        <v>5740</v>
      </c>
      <c r="M4" t="s">
        <v>5741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5741</v>
      </c>
      <c r="U4" s="55" t="s">
        <v>44</v>
      </c>
      <c r="V4">
        <v>13</v>
      </c>
    </row>
    <row r="5" spans="1:22" x14ac:dyDescent="0.25">
      <c r="A5" t="s">
        <v>689</v>
      </c>
      <c r="B5" t="s">
        <v>690</v>
      </c>
      <c r="C5">
        <v>25</v>
      </c>
      <c r="D5">
        <v>8</v>
      </c>
      <c r="E5" t="s">
        <v>5742</v>
      </c>
      <c r="F5">
        <v>280</v>
      </c>
      <c r="G5">
        <v>0</v>
      </c>
      <c r="H5" t="s">
        <v>631</v>
      </c>
      <c r="I5" t="s">
        <v>5452</v>
      </c>
      <c r="J5" t="s">
        <v>309</v>
      </c>
      <c r="K5" t="s">
        <v>23</v>
      </c>
      <c r="L5" t="s">
        <v>24</v>
      </c>
      <c r="M5" t="s">
        <v>5743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23</v>
      </c>
      <c r="T5" t="s">
        <v>5743</v>
      </c>
      <c r="U5" s="56" t="s">
        <v>45</v>
      </c>
      <c r="V5">
        <v>13</v>
      </c>
    </row>
    <row r="6" spans="1:22" x14ac:dyDescent="0.25">
      <c r="A6" t="s">
        <v>38</v>
      </c>
      <c r="B6" t="s">
        <v>39</v>
      </c>
      <c r="C6">
        <v>54.5</v>
      </c>
      <c r="D6">
        <v>2</v>
      </c>
      <c r="E6" t="s">
        <v>5744</v>
      </c>
      <c r="F6">
        <v>66.75</v>
      </c>
      <c r="G6">
        <v>7</v>
      </c>
      <c r="H6" t="s">
        <v>47</v>
      </c>
      <c r="I6" t="s">
        <v>5745</v>
      </c>
      <c r="J6" t="s">
        <v>5746</v>
      </c>
      <c r="K6" t="s">
        <v>3332</v>
      </c>
      <c r="L6" t="s">
        <v>24</v>
      </c>
      <c r="M6" t="s">
        <v>23</v>
      </c>
      <c r="N6" t="s">
        <v>23</v>
      </c>
      <c r="O6" t="s">
        <v>48</v>
      </c>
      <c r="P6" t="s">
        <v>49</v>
      </c>
      <c r="Q6" t="s">
        <v>23</v>
      </c>
      <c r="R6" t="s">
        <v>24</v>
      </c>
      <c r="S6" t="s">
        <v>23</v>
      </c>
      <c r="T6" t="s">
        <v>5747</v>
      </c>
      <c r="U6" s="55" t="s">
        <v>46</v>
      </c>
      <c r="V6">
        <v>88</v>
      </c>
    </row>
    <row r="7" spans="1:22" x14ac:dyDescent="0.25">
      <c r="A7" t="s">
        <v>186</v>
      </c>
      <c r="B7" t="s">
        <v>187</v>
      </c>
      <c r="C7">
        <v>37.5</v>
      </c>
      <c r="D7">
        <v>4</v>
      </c>
      <c r="E7" t="s">
        <v>5748</v>
      </c>
      <c r="F7">
        <v>175</v>
      </c>
      <c r="G7">
        <v>16</v>
      </c>
      <c r="H7" t="s">
        <v>631</v>
      </c>
      <c r="I7" t="s">
        <v>5749</v>
      </c>
      <c r="J7" t="s">
        <v>317</v>
      </c>
      <c r="K7" t="s">
        <v>23</v>
      </c>
      <c r="L7" t="s">
        <v>24</v>
      </c>
      <c r="M7" t="s">
        <v>5750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23</v>
      </c>
      <c r="T7" t="s">
        <v>5750</v>
      </c>
      <c r="U7" s="56" t="s">
        <v>252</v>
      </c>
      <c r="V7">
        <v>1</v>
      </c>
    </row>
    <row r="8" spans="1:22" x14ac:dyDescent="0.25">
      <c r="A8" t="s">
        <v>422</v>
      </c>
      <c r="B8" t="s">
        <v>423</v>
      </c>
      <c r="C8">
        <v>78.5</v>
      </c>
      <c r="D8">
        <v>2</v>
      </c>
      <c r="E8" t="s">
        <v>5751</v>
      </c>
      <c r="F8">
        <v>194</v>
      </c>
      <c r="G8">
        <v>45</v>
      </c>
      <c r="H8" t="s">
        <v>47</v>
      </c>
      <c r="I8" t="s">
        <v>369</v>
      </c>
      <c r="J8" t="s">
        <v>5752</v>
      </c>
      <c r="K8" t="s">
        <v>5753</v>
      </c>
      <c r="L8" t="s">
        <v>637</v>
      </c>
      <c r="M8" t="s">
        <v>5754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5754</v>
      </c>
      <c r="U8" s="56" t="s">
        <v>56</v>
      </c>
      <c r="V8">
        <v>83</v>
      </c>
    </row>
    <row r="9" spans="1:22" x14ac:dyDescent="0.25">
      <c r="A9" t="s">
        <v>709</v>
      </c>
      <c r="B9" t="s">
        <v>710</v>
      </c>
      <c r="C9">
        <v>0</v>
      </c>
      <c r="D9">
        <v>1</v>
      </c>
      <c r="E9" t="s">
        <v>5755</v>
      </c>
      <c r="F9">
        <v>106</v>
      </c>
      <c r="G9">
        <v>6</v>
      </c>
      <c r="H9" t="s">
        <v>631</v>
      </c>
      <c r="I9" t="s">
        <v>5756</v>
      </c>
      <c r="J9" t="s">
        <v>315</v>
      </c>
      <c r="K9" t="s">
        <v>23</v>
      </c>
      <c r="L9" t="s">
        <v>24</v>
      </c>
      <c r="M9" t="s">
        <v>5757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23</v>
      </c>
      <c r="T9" t="s">
        <v>5757</v>
      </c>
      <c r="U9" s="56" t="s">
        <v>1105</v>
      </c>
      <c r="V9">
        <v>4</v>
      </c>
    </row>
    <row r="10" spans="1:22" x14ac:dyDescent="0.25">
      <c r="A10" t="s">
        <v>46</v>
      </c>
      <c r="B10" t="s">
        <v>56</v>
      </c>
      <c r="C10">
        <v>120</v>
      </c>
      <c r="D10">
        <v>1</v>
      </c>
      <c r="E10" t="s">
        <v>5755</v>
      </c>
      <c r="F10">
        <v>106</v>
      </c>
      <c r="G10">
        <v>6</v>
      </c>
      <c r="H10" t="s">
        <v>631</v>
      </c>
      <c r="I10" t="s">
        <v>5756</v>
      </c>
      <c r="J10" t="s">
        <v>315</v>
      </c>
      <c r="K10" t="s">
        <v>23</v>
      </c>
      <c r="L10" t="s">
        <v>24</v>
      </c>
      <c r="M10" t="s">
        <v>5757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23</v>
      </c>
      <c r="T10" t="s">
        <v>5757</v>
      </c>
      <c r="U10" s="55" t="s">
        <v>42</v>
      </c>
      <c r="V10">
        <v>10</v>
      </c>
    </row>
    <row r="11" spans="1:22" x14ac:dyDescent="0.25">
      <c r="A11" t="s">
        <v>110</v>
      </c>
      <c r="B11" t="s">
        <v>640</v>
      </c>
      <c r="C11">
        <v>66.333333333333329</v>
      </c>
      <c r="D11">
        <v>3</v>
      </c>
      <c r="E11" t="s">
        <v>5758</v>
      </c>
      <c r="F11">
        <v>254.5</v>
      </c>
      <c r="G11">
        <v>26</v>
      </c>
      <c r="H11" t="s">
        <v>47</v>
      </c>
      <c r="I11" t="s">
        <v>5759</v>
      </c>
      <c r="J11" t="s">
        <v>5760</v>
      </c>
      <c r="K11" t="s">
        <v>1223</v>
      </c>
      <c r="L11" t="s">
        <v>5761</v>
      </c>
      <c r="M11" t="s">
        <v>5762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5762</v>
      </c>
      <c r="U11" s="56" t="s">
        <v>43</v>
      </c>
      <c r="V11">
        <v>10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5763</v>
      </c>
      <c r="F12">
        <v>239.75</v>
      </c>
      <c r="G12">
        <v>26</v>
      </c>
      <c r="H12" t="s">
        <v>647</v>
      </c>
      <c r="I12" t="s">
        <v>5764</v>
      </c>
      <c r="J12" t="s">
        <v>5765</v>
      </c>
      <c r="K12" t="s">
        <v>5766</v>
      </c>
      <c r="L12" t="s">
        <v>5767</v>
      </c>
      <c r="M12" t="s">
        <v>5768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5768</v>
      </c>
      <c r="U12" s="55" t="s">
        <v>139</v>
      </c>
      <c r="V12">
        <v>34</v>
      </c>
    </row>
    <row r="13" spans="1:22" x14ac:dyDescent="0.25">
      <c r="A13" t="s">
        <v>115</v>
      </c>
      <c r="B13" t="s">
        <v>116</v>
      </c>
      <c r="C13">
        <v>27.5</v>
      </c>
      <c r="D13">
        <v>4</v>
      </c>
      <c r="E13" t="s">
        <v>5769</v>
      </c>
      <c r="F13">
        <v>143.9</v>
      </c>
      <c r="G13">
        <v>7</v>
      </c>
      <c r="H13" t="s">
        <v>648</v>
      </c>
      <c r="I13" t="s">
        <v>5770</v>
      </c>
      <c r="J13" t="s">
        <v>5771</v>
      </c>
      <c r="K13" t="s">
        <v>5772</v>
      </c>
      <c r="L13" t="s">
        <v>5773</v>
      </c>
      <c r="M13" t="s">
        <v>5774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5774</v>
      </c>
      <c r="U13" s="56" t="s">
        <v>715</v>
      </c>
      <c r="V13">
        <v>10</v>
      </c>
    </row>
    <row r="14" spans="1:22" x14ac:dyDescent="0.25">
      <c r="A14" t="s">
        <v>139</v>
      </c>
      <c r="B14" t="s">
        <v>3117</v>
      </c>
      <c r="C14">
        <v>76</v>
      </c>
      <c r="D14">
        <v>1</v>
      </c>
      <c r="E14" t="s">
        <v>5775</v>
      </c>
      <c r="F14">
        <v>83</v>
      </c>
      <c r="G14">
        <v>7</v>
      </c>
      <c r="H14" t="s">
        <v>384</v>
      </c>
      <c r="I14" t="s">
        <v>5776</v>
      </c>
      <c r="J14" t="s">
        <v>5777</v>
      </c>
      <c r="K14" t="s">
        <v>5778</v>
      </c>
      <c r="L14" t="s">
        <v>5779</v>
      </c>
      <c r="M14" t="s">
        <v>5780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5780</v>
      </c>
      <c r="U14" s="56" t="s">
        <v>3117</v>
      </c>
      <c r="V14">
        <v>1</v>
      </c>
    </row>
    <row r="15" spans="1:22" x14ac:dyDescent="0.25">
      <c r="A15" t="s">
        <v>110</v>
      </c>
      <c r="B15" t="s">
        <v>640</v>
      </c>
      <c r="C15">
        <v>66.333333333333329</v>
      </c>
      <c r="D15">
        <v>3</v>
      </c>
      <c r="E15" t="s">
        <v>5781</v>
      </c>
      <c r="F15">
        <v>265</v>
      </c>
      <c r="G15">
        <v>64</v>
      </c>
      <c r="H15" t="s">
        <v>47</v>
      </c>
      <c r="I15" t="s">
        <v>645</v>
      </c>
      <c r="J15" t="s">
        <v>5782</v>
      </c>
      <c r="K15" t="s">
        <v>643</v>
      </c>
      <c r="L15" t="s">
        <v>5783</v>
      </c>
      <c r="M15" t="s">
        <v>5784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23</v>
      </c>
      <c r="T15" t="s">
        <v>5785</v>
      </c>
      <c r="U15" s="56" t="s">
        <v>112</v>
      </c>
      <c r="V15">
        <v>23</v>
      </c>
    </row>
    <row r="16" spans="1:22" x14ac:dyDescent="0.25">
      <c r="A16" t="s">
        <v>38</v>
      </c>
      <c r="B16" t="s">
        <v>39</v>
      </c>
      <c r="C16">
        <v>54.5</v>
      </c>
      <c r="D16">
        <v>2</v>
      </c>
      <c r="E16" t="s">
        <v>5786</v>
      </c>
      <c r="F16">
        <v>67</v>
      </c>
      <c r="G16">
        <v>7</v>
      </c>
      <c r="H16" t="s">
        <v>47</v>
      </c>
      <c r="I16" t="s">
        <v>5787</v>
      </c>
      <c r="J16" t="s">
        <v>5788</v>
      </c>
      <c r="K16" t="s">
        <v>1046</v>
      </c>
      <c r="L16" t="s">
        <v>5789</v>
      </c>
      <c r="M16" t="s">
        <v>5790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5791</v>
      </c>
      <c r="U16" s="55" t="s">
        <v>4860</v>
      </c>
      <c r="V16">
        <v>60</v>
      </c>
    </row>
    <row r="17" spans="1:22" x14ac:dyDescent="0.25">
      <c r="A17" t="s">
        <v>46</v>
      </c>
      <c r="B17" t="s">
        <v>56</v>
      </c>
      <c r="C17">
        <v>66.333333333333329</v>
      </c>
      <c r="D17">
        <v>3</v>
      </c>
      <c r="E17" t="s">
        <v>5792</v>
      </c>
      <c r="F17">
        <v>173.75</v>
      </c>
      <c r="G17">
        <v>7</v>
      </c>
      <c r="H17" t="s">
        <v>384</v>
      </c>
      <c r="I17" t="s">
        <v>5793</v>
      </c>
      <c r="J17" t="s">
        <v>5794</v>
      </c>
      <c r="K17" t="s">
        <v>1109</v>
      </c>
      <c r="L17" t="s">
        <v>5795</v>
      </c>
      <c r="M17" t="s">
        <v>5796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5796</v>
      </c>
      <c r="U17" s="56" t="s">
        <v>4861</v>
      </c>
      <c r="V17">
        <v>60</v>
      </c>
    </row>
    <row r="18" spans="1:22" x14ac:dyDescent="0.25">
      <c r="A18" t="s">
        <v>44</v>
      </c>
      <c r="B18" t="s">
        <v>45</v>
      </c>
      <c r="C18">
        <v>66.666666666666671</v>
      </c>
      <c r="D18">
        <v>3</v>
      </c>
      <c r="E18" t="s">
        <v>5797</v>
      </c>
      <c r="F18">
        <v>119.5</v>
      </c>
      <c r="G18">
        <v>7</v>
      </c>
      <c r="H18" t="s">
        <v>47</v>
      </c>
      <c r="I18" t="s">
        <v>5798</v>
      </c>
      <c r="J18" t="s">
        <v>5799</v>
      </c>
      <c r="K18" t="s">
        <v>2419</v>
      </c>
      <c r="L18" t="s">
        <v>5800</v>
      </c>
      <c r="M18" t="s">
        <v>5801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5801</v>
      </c>
      <c r="U18" s="55" t="s">
        <v>110</v>
      </c>
      <c r="V18">
        <v>21</v>
      </c>
    </row>
    <row r="19" spans="1:22" x14ac:dyDescent="0.25">
      <c r="A19" t="s">
        <v>30</v>
      </c>
      <c r="B19" t="s">
        <v>31</v>
      </c>
      <c r="C19">
        <v>40</v>
      </c>
      <c r="D19">
        <v>1</v>
      </c>
      <c r="E19" t="s">
        <v>5802</v>
      </c>
      <c r="F19">
        <v>47</v>
      </c>
      <c r="G19">
        <v>7</v>
      </c>
      <c r="H19" t="s">
        <v>22</v>
      </c>
      <c r="I19" t="s">
        <v>5803</v>
      </c>
      <c r="J19" t="s">
        <v>5804</v>
      </c>
      <c r="K19" t="s">
        <v>1132</v>
      </c>
      <c r="L19" t="s">
        <v>4402</v>
      </c>
      <c r="M19" t="s">
        <v>5805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23</v>
      </c>
      <c r="T19" t="s">
        <v>5806</v>
      </c>
      <c r="U19" s="56" t="s">
        <v>146</v>
      </c>
      <c r="V19">
        <v>5</v>
      </c>
    </row>
    <row r="20" spans="1:22" x14ac:dyDescent="0.25">
      <c r="A20" t="s">
        <v>186</v>
      </c>
      <c r="B20" t="s">
        <v>187</v>
      </c>
      <c r="C20">
        <v>37.5</v>
      </c>
      <c r="D20">
        <v>4</v>
      </c>
      <c r="E20" t="s">
        <v>5807</v>
      </c>
      <c r="F20">
        <v>159</v>
      </c>
      <c r="G20">
        <v>0</v>
      </c>
      <c r="H20" t="s">
        <v>631</v>
      </c>
      <c r="I20" t="s">
        <v>5808</v>
      </c>
      <c r="J20" t="s">
        <v>303</v>
      </c>
      <c r="K20" t="s">
        <v>23</v>
      </c>
      <c r="L20" t="s">
        <v>24</v>
      </c>
      <c r="M20" t="s">
        <v>5809</v>
      </c>
      <c r="N20" t="s">
        <v>23</v>
      </c>
      <c r="O20" t="s">
        <v>32</v>
      </c>
      <c r="P20" t="s">
        <v>26</v>
      </c>
      <c r="Q20" t="s">
        <v>33</v>
      </c>
      <c r="R20" t="s">
        <v>24</v>
      </c>
      <c r="S20" t="s">
        <v>23</v>
      </c>
      <c r="T20" t="s">
        <v>5810</v>
      </c>
      <c r="U20" s="56" t="s">
        <v>640</v>
      </c>
      <c r="V20">
        <v>15</v>
      </c>
    </row>
    <row r="21" spans="1:22" x14ac:dyDescent="0.25">
      <c r="A21" t="s">
        <v>46</v>
      </c>
      <c r="B21" t="s">
        <v>56</v>
      </c>
      <c r="C21">
        <v>66.333333333333329</v>
      </c>
      <c r="D21">
        <v>3</v>
      </c>
      <c r="E21" t="s">
        <v>5811</v>
      </c>
      <c r="F21">
        <v>275</v>
      </c>
      <c r="G21">
        <v>45</v>
      </c>
      <c r="H21" t="s">
        <v>47</v>
      </c>
      <c r="I21" t="s">
        <v>5812</v>
      </c>
      <c r="J21" t="s">
        <v>5813</v>
      </c>
      <c r="K21" t="s">
        <v>663</v>
      </c>
      <c r="L21" t="s">
        <v>1801</v>
      </c>
      <c r="M21" t="s">
        <v>5814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5814</v>
      </c>
      <c r="U21" s="56" t="s">
        <v>691</v>
      </c>
      <c r="V21">
        <v>1</v>
      </c>
    </row>
    <row r="22" spans="1:22" x14ac:dyDescent="0.25">
      <c r="A22" t="s">
        <v>139</v>
      </c>
      <c r="B22" t="s">
        <v>112</v>
      </c>
      <c r="C22">
        <v>66</v>
      </c>
      <c r="D22">
        <v>1</v>
      </c>
      <c r="E22" t="s">
        <v>5815</v>
      </c>
      <c r="F22">
        <v>262.5</v>
      </c>
      <c r="G22">
        <v>26</v>
      </c>
      <c r="H22" t="s">
        <v>47</v>
      </c>
      <c r="I22" t="s">
        <v>5816</v>
      </c>
      <c r="J22" t="s">
        <v>5817</v>
      </c>
      <c r="K22" t="s">
        <v>725</v>
      </c>
      <c r="L22" t="s">
        <v>5818</v>
      </c>
      <c r="M22" t="s">
        <v>5819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5819</v>
      </c>
      <c r="U22" s="55" t="s">
        <v>152</v>
      </c>
      <c r="V22">
        <v>9</v>
      </c>
    </row>
    <row r="23" spans="1:22" x14ac:dyDescent="0.25">
      <c r="A23" t="s">
        <v>110</v>
      </c>
      <c r="B23" t="s">
        <v>640</v>
      </c>
      <c r="C23">
        <v>66</v>
      </c>
      <c r="D23">
        <v>1</v>
      </c>
      <c r="E23" t="s">
        <v>5815</v>
      </c>
      <c r="F23">
        <v>262.5</v>
      </c>
      <c r="G23">
        <v>26</v>
      </c>
      <c r="H23" t="s">
        <v>47</v>
      </c>
      <c r="I23" t="s">
        <v>5816</v>
      </c>
      <c r="J23" t="s">
        <v>5817</v>
      </c>
      <c r="K23" t="s">
        <v>725</v>
      </c>
      <c r="L23" t="s">
        <v>5818</v>
      </c>
      <c r="M23" t="s">
        <v>5819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5819</v>
      </c>
      <c r="U23" s="56" t="s">
        <v>153</v>
      </c>
      <c r="V23">
        <v>9</v>
      </c>
    </row>
    <row r="24" spans="1:22" x14ac:dyDescent="0.25">
      <c r="A24" t="s">
        <v>46</v>
      </c>
      <c r="B24" t="s">
        <v>56</v>
      </c>
      <c r="C24">
        <v>67</v>
      </c>
      <c r="D24">
        <v>1</v>
      </c>
      <c r="E24" t="s">
        <v>5815</v>
      </c>
      <c r="F24">
        <v>262.5</v>
      </c>
      <c r="G24">
        <v>26</v>
      </c>
      <c r="H24" t="s">
        <v>47</v>
      </c>
      <c r="I24" t="s">
        <v>5816</v>
      </c>
      <c r="J24" t="s">
        <v>5817</v>
      </c>
      <c r="K24" t="s">
        <v>725</v>
      </c>
      <c r="L24" t="s">
        <v>5818</v>
      </c>
      <c r="M24" t="s">
        <v>5819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5819</v>
      </c>
      <c r="U24" s="55" t="s">
        <v>150</v>
      </c>
      <c r="V24">
        <v>8</v>
      </c>
    </row>
    <row r="25" spans="1:22" x14ac:dyDescent="0.25">
      <c r="A25" t="s">
        <v>30</v>
      </c>
      <c r="B25" t="s">
        <v>31</v>
      </c>
      <c r="C25">
        <v>60</v>
      </c>
      <c r="D25">
        <v>3</v>
      </c>
      <c r="E25" t="s">
        <v>5820</v>
      </c>
      <c r="F25">
        <v>105</v>
      </c>
      <c r="G25">
        <v>0</v>
      </c>
      <c r="H25" t="s">
        <v>22</v>
      </c>
      <c r="I25" t="s">
        <v>3040</v>
      </c>
      <c r="J25" t="s">
        <v>639</v>
      </c>
      <c r="K25" t="s">
        <v>23</v>
      </c>
      <c r="L25" t="s">
        <v>24</v>
      </c>
      <c r="M25" t="s">
        <v>5821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5821</v>
      </c>
      <c r="U25" s="56" t="s">
        <v>151</v>
      </c>
      <c r="V25">
        <v>8</v>
      </c>
    </row>
    <row r="26" spans="1:22" x14ac:dyDescent="0.25">
      <c r="A26" t="s">
        <v>148</v>
      </c>
      <c r="B26" t="s">
        <v>149</v>
      </c>
      <c r="C26">
        <v>65</v>
      </c>
      <c r="D26">
        <v>1</v>
      </c>
      <c r="E26" t="s">
        <v>5822</v>
      </c>
      <c r="F26">
        <v>199</v>
      </c>
      <c r="G26">
        <v>0</v>
      </c>
      <c r="H26" t="s">
        <v>47</v>
      </c>
      <c r="I26" t="s">
        <v>5823</v>
      </c>
      <c r="J26" t="s">
        <v>5824</v>
      </c>
      <c r="K26" t="s">
        <v>4741</v>
      </c>
      <c r="L26" t="s">
        <v>5825</v>
      </c>
      <c r="M26" t="s">
        <v>5826</v>
      </c>
      <c r="N26" t="s">
        <v>711</v>
      </c>
      <c r="O26" t="s">
        <v>634</v>
      </c>
      <c r="P26" t="s">
        <v>635</v>
      </c>
      <c r="Q26" t="s">
        <v>636</v>
      </c>
      <c r="R26" t="s">
        <v>24</v>
      </c>
      <c r="S26" t="s">
        <v>23</v>
      </c>
      <c r="T26" t="s">
        <v>5827</v>
      </c>
      <c r="U26" s="55" t="s">
        <v>422</v>
      </c>
      <c r="V26">
        <v>3</v>
      </c>
    </row>
    <row r="27" spans="1:22" x14ac:dyDescent="0.25">
      <c r="A27" t="s">
        <v>152</v>
      </c>
      <c r="B27" t="s">
        <v>153</v>
      </c>
      <c r="C27">
        <v>65</v>
      </c>
      <c r="D27">
        <v>1</v>
      </c>
      <c r="E27" t="s">
        <v>5822</v>
      </c>
      <c r="F27">
        <v>199</v>
      </c>
      <c r="G27">
        <v>0</v>
      </c>
      <c r="H27" t="s">
        <v>47</v>
      </c>
      <c r="I27" t="s">
        <v>5823</v>
      </c>
      <c r="J27" t="s">
        <v>5824</v>
      </c>
      <c r="K27" t="s">
        <v>4741</v>
      </c>
      <c r="L27" t="s">
        <v>5825</v>
      </c>
      <c r="M27" t="s">
        <v>5826</v>
      </c>
      <c r="N27" t="s">
        <v>711</v>
      </c>
      <c r="O27" t="s">
        <v>634</v>
      </c>
      <c r="P27" t="s">
        <v>635</v>
      </c>
      <c r="Q27" t="s">
        <v>636</v>
      </c>
      <c r="R27" t="s">
        <v>24</v>
      </c>
      <c r="S27" t="s">
        <v>23</v>
      </c>
      <c r="T27" t="s">
        <v>5827</v>
      </c>
      <c r="U27" s="56" t="s">
        <v>423</v>
      </c>
      <c r="V27">
        <v>3</v>
      </c>
    </row>
    <row r="28" spans="1:22" x14ac:dyDescent="0.25">
      <c r="A28" t="s">
        <v>36</v>
      </c>
      <c r="B28" t="s">
        <v>37</v>
      </c>
      <c r="C28">
        <v>65</v>
      </c>
      <c r="D28">
        <v>1</v>
      </c>
      <c r="E28" t="s">
        <v>5822</v>
      </c>
      <c r="F28">
        <v>199</v>
      </c>
      <c r="G28">
        <v>0</v>
      </c>
      <c r="H28" t="s">
        <v>47</v>
      </c>
      <c r="I28" t="s">
        <v>5823</v>
      </c>
      <c r="J28" t="s">
        <v>5824</v>
      </c>
      <c r="K28" t="s">
        <v>4741</v>
      </c>
      <c r="L28" t="s">
        <v>5825</v>
      </c>
      <c r="M28" t="s">
        <v>5826</v>
      </c>
      <c r="N28" t="s">
        <v>711</v>
      </c>
      <c r="O28" t="s">
        <v>634</v>
      </c>
      <c r="P28" t="s">
        <v>635</v>
      </c>
      <c r="Q28" t="s">
        <v>636</v>
      </c>
      <c r="R28" t="s">
        <v>24</v>
      </c>
      <c r="S28" t="s">
        <v>23</v>
      </c>
      <c r="T28" t="s">
        <v>5827</v>
      </c>
      <c r="U28" s="55" t="s">
        <v>36</v>
      </c>
      <c r="V28">
        <v>19</v>
      </c>
    </row>
    <row r="29" spans="1:22" x14ac:dyDescent="0.25">
      <c r="A29" t="s">
        <v>38</v>
      </c>
      <c r="B29" t="s">
        <v>39</v>
      </c>
      <c r="C29">
        <v>65</v>
      </c>
      <c r="D29">
        <v>1</v>
      </c>
      <c r="E29" t="s">
        <v>5822</v>
      </c>
      <c r="F29">
        <v>199</v>
      </c>
      <c r="G29">
        <v>0</v>
      </c>
      <c r="H29" t="s">
        <v>47</v>
      </c>
      <c r="I29" t="s">
        <v>5823</v>
      </c>
      <c r="J29" t="s">
        <v>5824</v>
      </c>
      <c r="K29" t="s">
        <v>4741</v>
      </c>
      <c r="L29" t="s">
        <v>5825</v>
      </c>
      <c r="M29" t="s">
        <v>5826</v>
      </c>
      <c r="N29" t="s">
        <v>711</v>
      </c>
      <c r="O29" t="s">
        <v>634</v>
      </c>
      <c r="P29" t="s">
        <v>635</v>
      </c>
      <c r="Q29" t="s">
        <v>636</v>
      </c>
      <c r="R29" t="s">
        <v>24</v>
      </c>
      <c r="S29" t="s">
        <v>23</v>
      </c>
      <c r="T29" t="s">
        <v>5827</v>
      </c>
      <c r="U29" s="56" t="s">
        <v>37</v>
      </c>
      <c r="V29">
        <v>19</v>
      </c>
    </row>
    <row r="30" spans="1:22" x14ac:dyDescent="0.25">
      <c r="A30" t="s">
        <v>44</v>
      </c>
      <c r="B30" t="s">
        <v>45</v>
      </c>
      <c r="C30">
        <v>40</v>
      </c>
      <c r="D30">
        <v>10</v>
      </c>
      <c r="E30" t="s">
        <v>5828</v>
      </c>
      <c r="F30">
        <v>2600</v>
      </c>
      <c r="G30">
        <v>100</v>
      </c>
      <c r="H30" t="s">
        <v>47</v>
      </c>
      <c r="I30" t="s">
        <v>5829</v>
      </c>
      <c r="J30" t="s">
        <v>5830</v>
      </c>
      <c r="K30" t="s">
        <v>5831</v>
      </c>
      <c r="L30" t="s">
        <v>5832</v>
      </c>
      <c r="M30" t="s">
        <v>5833</v>
      </c>
      <c r="N30" t="s">
        <v>711</v>
      </c>
      <c r="O30" t="s">
        <v>1298</v>
      </c>
      <c r="P30" t="s">
        <v>635</v>
      </c>
      <c r="Q30" t="s">
        <v>636</v>
      </c>
      <c r="R30" t="s">
        <v>24</v>
      </c>
      <c r="S30" t="s">
        <v>23</v>
      </c>
      <c r="T30" t="s">
        <v>5834</v>
      </c>
      <c r="U30" s="55" t="s">
        <v>254</v>
      </c>
      <c r="V30">
        <v>1</v>
      </c>
    </row>
    <row r="31" spans="1:22" x14ac:dyDescent="0.25">
      <c r="A31" t="s">
        <v>42</v>
      </c>
      <c r="B31" t="s">
        <v>43</v>
      </c>
      <c r="C31">
        <v>40</v>
      </c>
      <c r="D31">
        <v>10</v>
      </c>
      <c r="E31" t="s">
        <v>5828</v>
      </c>
      <c r="F31">
        <v>2600</v>
      </c>
      <c r="G31">
        <v>100</v>
      </c>
      <c r="H31" t="s">
        <v>47</v>
      </c>
      <c r="I31" t="s">
        <v>5829</v>
      </c>
      <c r="J31" t="s">
        <v>5830</v>
      </c>
      <c r="K31" t="s">
        <v>5831</v>
      </c>
      <c r="L31" t="s">
        <v>5832</v>
      </c>
      <c r="M31" t="s">
        <v>5833</v>
      </c>
      <c r="N31" t="s">
        <v>711</v>
      </c>
      <c r="O31" t="s">
        <v>1298</v>
      </c>
      <c r="P31" t="s">
        <v>635</v>
      </c>
      <c r="Q31" t="s">
        <v>636</v>
      </c>
      <c r="R31" t="s">
        <v>24</v>
      </c>
      <c r="S31" t="s">
        <v>23</v>
      </c>
      <c r="T31" t="s">
        <v>5834</v>
      </c>
      <c r="U31" s="56" t="s">
        <v>255</v>
      </c>
      <c r="V31">
        <v>1</v>
      </c>
    </row>
    <row r="32" spans="1:22" x14ac:dyDescent="0.25">
      <c r="A32" t="s">
        <v>46</v>
      </c>
      <c r="B32" t="s">
        <v>56</v>
      </c>
      <c r="C32">
        <v>85</v>
      </c>
      <c r="D32">
        <v>10</v>
      </c>
      <c r="E32" t="s">
        <v>5828</v>
      </c>
      <c r="F32">
        <v>2600</v>
      </c>
      <c r="G32">
        <v>100</v>
      </c>
      <c r="H32" t="s">
        <v>47</v>
      </c>
      <c r="I32" t="s">
        <v>5829</v>
      </c>
      <c r="J32" t="s">
        <v>5830</v>
      </c>
      <c r="K32" t="s">
        <v>5831</v>
      </c>
      <c r="L32" t="s">
        <v>5832</v>
      </c>
      <c r="M32" t="s">
        <v>5833</v>
      </c>
      <c r="N32" t="s">
        <v>711</v>
      </c>
      <c r="O32" t="s">
        <v>1298</v>
      </c>
      <c r="P32" t="s">
        <v>635</v>
      </c>
      <c r="Q32" t="s">
        <v>636</v>
      </c>
      <c r="R32" t="s">
        <v>24</v>
      </c>
      <c r="S32" t="s">
        <v>23</v>
      </c>
      <c r="T32" t="s">
        <v>5834</v>
      </c>
      <c r="U32" s="55" t="s">
        <v>38</v>
      </c>
      <c r="V32">
        <v>19</v>
      </c>
    </row>
    <row r="33" spans="1:22" x14ac:dyDescent="0.25">
      <c r="A33" t="s">
        <v>139</v>
      </c>
      <c r="B33" t="s">
        <v>112</v>
      </c>
      <c r="C33">
        <v>85</v>
      </c>
      <c r="D33">
        <v>10</v>
      </c>
      <c r="E33" t="s">
        <v>5828</v>
      </c>
      <c r="F33">
        <v>2600</v>
      </c>
      <c r="G33">
        <v>100</v>
      </c>
      <c r="H33" t="s">
        <v>47</v>
      </c>
      <c r="I33" t="s">
        <v>5829</v>
      </c>
      <c r="J33" t="s">
        <v>5830</v>
      </c>
      <c r="K33" t="s">
        <v>5831</v>
      </c>
      <c r="L33" t="s">
        <v>5832</v>
      </c>
      <c r="M33" t="s">
        <v>5833</v>
      </c>
      <c r="N33" t="s">
        <v>711</v>
      </c>
      <c r="O33" t="s">
        <v>1298</v>
      </c>
      <c r="P33" t="s">
        <v>635</v>
      </c>
      <c r="Q33" t="s">
        <v>636</v>
      </c>
      <c r="R33" t="s">
        <v>24</v>
      </c>
      <c r="S33" t="s">
        <v>23</v>
      </c>
      <c r="T33" t="s">
        <v>5834</v>
      </c>
      <c r="U33" s="56" t="s">
        <v>39</v>
      </c>
      <c r="V33">
        <v>19</v>
      </c>
    </row>
    <row r="34" spans="1:22" x14ac:dyDescent="0.25">
      <c r="A34" t="s">
        <v>186</v>
      </c>
      <c r="B34" t="s">
        <v>187</v>
      </c>
      <c r="C34">
        <v>37.5</v>
      </c>
      <c r="D34">
        <v>4</v>
      </c>
      <c r="E34" t="s">
        <v>5835</v>
      </c>
      <c r="F34">
        <v>159</v>
      </c>
      <c r="G34">
        <v>0</v>
      </c>
      <c r="H34" t="s">
        <v>631</v>
      </c>
      <c r="I34" t="s">
        <v>5836</v>
      </c>
      <c r="J34" t="s">
        <v>328</v>
      </c>
      <c r="K34" t="s">
        <v>23</v>
      </c>
      <c r="L34" t="s">
        <v>24</v>
      </c>
      <c r="M34" t="s">
        <v>5837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5837</v>
      </c>
      <c r="U34" s="55" t="s">
        <v>148</v>
      </c>
      <c r="V34">
        <v>3</v>
      </c>
    </row>
    <row r="35" spans="1:22" x14ac:dyDescent="0.25">
      <c r="A35" t="s">
        <v>709</v>
      </c>
      <c r="B35" t="s">
        <v>710</v>
      </c>
      <c r="C35">
        <v>0</v>
      </c>
      <c r="D35">
        <v>1</v>
      </c>
      <c r="E35" t="s">
        <v>5838</v>
      </c>
      <c r="F35">
        <v>100</v>
      </c>
      <c r="G35">
        <v>0</v>
      </c>
      <c r="H35" t="s">
        <v>631</v>
      </c>
      <c r="I35" t="s">
        <v>5839</v>
      </c>
      <c r="J35" t="s">
        <v>1679</v>
      </c>
      <c r="K35" t="s">
        <v>23</v>
      </c>
      <c r="L35" t="s">
        <v>24</v>
      </c>
      <c r="M35" t="s">
        <v>5840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5840</v>
      </c>
      <c r="U35" s="56" t="s">
        <v>149</v>
      </c>
      <c r="V35">
        <v>3</v>
      </c>
    </row>
    <row r="36" spans="1:22" x14ac:dyDescent="0.25">
      <c r="A36" t="s">
        <v>46</v>
      </c>
      <c r="B36" t="s">
        <v>56</v>
      </c>
      <c r="C36">
        <v>120</v>
      </c>
      <c r="D36">
        <v>1</v>
      </c>
      <c r="E36" t="s">
        <v>5838</v>
      </c>
      <c r="F36">
        <v>100</v>
      </c>
      <c r="G36">
        <v>0</v>
      </c>
      <c r="H36" t="s">
        <v>631</v>
      </c>
      <c r="I36" t="s">
        <v>5839</v>
      </c>
      <c r="J36" t="s">
        <v>1679</v>
      </c>
      <c r="K36" t="s">
        <v>23</v>
      </c>
      <c r="L36" t="s">
        <v>24</v>
      </c>
      <c r="M36" t="s">
        <v>5840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5840</v>
      </c>
      <c r="U36" s="55" t="s">
        <v>280</v>
      </c>
      <c r="V36">
        <v>2</v>
      </c>
    </row>
    <row r="37" spans="1:22" x14ac:dyDescent="0.25">
      <c r="A37" t="s">
        <v>709</v>
      </c>
      <c r="B37" t="s">
        <v>710</v>
      </c>
      <c r="C37">
        <v>0</v>
      </c>
      <c r="D37">
        <v>1</v>
      </c>
      <c r="E37" t="s">
        <v>5841</v>
      </c>
      <c r="F37">
        <v>100</v>
      </c>
      <c r="G37">
        <v>0</v>
      </c>
      <c r="H37" t="s">
        <v>631</v>
      </c>
      <c r="I37" t="s">
        <v>5842</v>
      </c>
      <c r="J37" t="s">
        <v>1679</v>
      </c>
      <c r="K37" t="s">
        <v>23</v>
      </c>
      <c r="L37" t="s">
        <v>24</v>
      </c>
      <c r="M37" t="s">
        <v>23</v>
      </c>
      <c r="N37" t="s">
        <v>23</v>
      </c>
      <c r="O37" t="s">
        <v>58</v>
      </c>
      <c r="P37" t="s">
        <v>26</v>
      </c>
      <c r="Q37" t="s">
        <v>23</v>
      </c>
      <c r="R37" t="s">
        <v>24</v>
      </c>
      <c r="S37" t="s">
        <v>23</v>
      </c>
      <c r="T37" t="s">
        <v>5843</v>
      </c>
      <c r="U37" s="56" t="s">
        <v>286</v>
      </c>
      <c r="V37">
        <v>2</v>
      </c>
    </row>
    <row r="38" spans="1:22" x14ac:dyDescent="0.25">
      <c r="A38" t="s">
        <v>46</v>
      </c>
      <c r="B38" t="s">
        <v>56</v>
      </c>
      <c r="C38">
        <v>120</v>
      </c>
      <c r="D38">
        <v>1</v>
      </c>
      <c r="E38" t="s">
        <v>5841</v>
      </c>
      <c r="F38">
        <v>100</v>
      </c>
      <c r="G38">
        <v>0</v>
      </c>
      <c r="H38" t="s">
        <v>631</v>
      </c>
      <c r="I38" t="s">
        <v>5842</v>
      </c>
      <c r="J38" t="s">
        <v>1679</v>
      </c>
      <c r="K38" t="s">
        <v>23</v>
      </c>
      <c r="L38" t="s">
        <v>24</v>
      </c>
      <c r="M38" t="s">
        <v>23</v>
      </c>
      <c r="N38" t="s">
        <v>23</v>
      </c>
      <c r="O38" t="s">
        <v>58</v>
      </c>
      <c r="P38" t="s">
        <v>26</v>
      </c>
      <c r="Q38" t="s">
        <v>23</v>
      </c>
      <c r="R38" t="s">
        <v>24</v>
      </c>
      <c r="S38" t="s">
        <v>23</v>
      </c>
      <c r="T38" t="s">
        <v>5843</v>
      </c>
      <c r="U38" s="55" t="s">
        <v>30</v>
      </c>
      <c r="V38">
        <v>64</v>
      </c>
    </row>
    <row r="39" spans="1:22" x14ac:dyDescent="0.25">
      <c r="A39" t="s">
        <v>4860</v>
      </c>
      <c r="B39" t="s">
        <v>4861</v>
      </c>
      <c r="C39">
        <v>12</v>
      </c>
      <c r="D39">
        <v>20</v>
      </c>
      <c r="E39" t="s">
        <v>5844</v>
      </c>
      <c r="F39">
        <v>260</v>
      </c>
      <c r="G39">
        <v>20</v>
      </c>
      <c r="H39" t="s">
        <v>47</v>
      </c>
      <c r="I39" t="s">
        <v>5845</v>
      </c>
      <c r="J39" t="s">
        <v>5846</v>
      </c>
      <c r="K39" t="s">
        <v>3441</v>
      </c>
      <c r="L39" t="s">
        <v>5847</v>
      </c>
      <c r="M39" t="s">
        <v>5843</v>
      </c>
      <c r="N39" t="s">
        <v>711</v>
      </c>
      <c r="O39" t="s">
        <v>634</v>
      </c>
      <c r="P39" t="s">
        <v>635</v>
      </c>
      <c r="Q39" t="s">
        <v>636</v>
      </c>
      <c r="R39" t="s">
        <v>24</v>
      </c>
      <c r="S39" t="s">
        <v>23</v>
      </c>
      <c r="T39" t="s">
        <v>5843</v>
      </c>
      <c r="U39" s="56" t="s">
        <v>31</v>
      </c>
      <c r="V39">
        <v>64</v>
      </c>
    </row>
    <row r="40" spans="1:22" x14ac:dyDescent="0.25">
      <c r="A40" t="s">
        <v>4860</v>
      </c>
      <c r="B40" t="s">
        <v>4861</v>
      </c>
      <c r="C40">
        <v>12</v>
      </c>
      <c r="D40">
        <v>20</v>
      </c>
      <c r="E40" t="s">
        <v>5848</v>
      </c>
      <c r="F40">
        <v>260</v>
      </c>
      <c r="G40">
        <v>20</v>
      </c>
      <c r="H40" t="s">
        <v>47</v>
      </c>
      <c r="I40" t="s">
        <v>5849</v>
      </c>
      <c r="J40" t="s">
        <v>5850</v>
      </c>
      <c r="K40" t="s">
        <v>5851</v>
      </c>
      <c r="L40" t="s">
        <v>5852</v>
      </c>
      <c r="M40" t="s">
        <v>5853</v>
      </c>
      <c r="N40" t="s">
        <v>711</v>
      </c>
      <c r="O40" t="s">
        <v>634</v>
      </c>
      <c r="P40" t="s">
        <v>635</v>
      </c>
      <c r="Q40" t="s">
        <v>636</v>
      </c>
      <c r="R40" t="s">
        <v>24</v>
      </c>
      <c r="S40" t="s">
        <v>23</v>
      </c>
      <c r="T40" t="s">
        <v>5854</v>
      </c>
      <c r="U40" s="55" t="s">
        <v>115</v>
      </c>
      <c r="V40">
        <v>13</v>
      </c>
    </row>
    <row r="41" spans="1:22" x14ac:dyDescent="0.25">
      <c r="A41" t="s">
        <v>115</v>
      </c>
      <c r="B41" t="s">
        <v>116</v>
      </c>
      <c r="C41">
        <v>45</v>
      </c>
      <c r="D41">
        <v>2</v>
      </c>
      <c r="E41" t="s">
        <v>5855</v>
      </c>
      <c r="F41">
        <v>97</v>
      </c>
      <c r="G41">
        <v>7</v>
      </c>
      <c r="H41" t="s">
        <v>22</v>
      </c>
      <c r="I41" t="s">
        <v>5856</v>
      </c>
      <c r="J41" t="s">
        <v>5857</v>
      </c>
      <c r="K41" t="s">
        <v>643</v>
      </c>
      <c r="L41" t="s">
        <v>2561</v>
      </c>
      <c r="M41" t="s">
        <v>5833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23</v>
      </c>
      <c r="T41" t="s">
        <v>5854</v>
      </c>
      <c r="U41" s="56" t="s">
        <v>116</v>
      </c>
      <c r="V41">
        <v>10</v>
      </c>
    </row>
    <row r="42" spans="1:22" x14ac:dyDescent="0.25">
      <c r="A42" t="s">
        <v>148</v>
      </c>
      <c r="B42" t="s">
        <v>149</v>
      </c>
      <c r="C42">
        <v>65</v>
      </c>
      <c r="D42">
        <v>1</v>
      </c>
      <c r="E42" t="s">
        <v>5858</v>
      </c>
      <c r="F42">
        <v>199</v>
      </c>
      <c r="G42">
        <v>0</v>
      </c>
      <c r="H42" t="s">
        <v>47</v>
      </c>
      <c r="I42" t="s">
        <v>5859</v>
      </c>
      <c r="J42" t="s">
        <v>5860</v>
      </c>
      <c r="K42" t="s">
        <v>348</v>
      </c>
      <c r="L42" t="s">
        <v>5861</v>
      </c>
      <c r="M42" t="s">
        <v>5862</v>
      </c>
      <c r="N42" t="s">
        <v>711</v>
      </c>
      <c r="O42" t="s">
        <v>1298</v>
      </c>
      <c r="P42" t="s">
        <v>635</v>
      </c>
      <c r="Q42" t="s">
        <v>636</v>
      </c>
      <c r="R42" t="s">
        <v>24</v>
      </c>
      <c r="S42" t="s">
        <v>23</v>
      </c>
      <c r="T42" t="s">
        <v>5863</v>
      </c>
      <c r="U42" s="56" t="s">
        <v>1740</v>
      </c>
      <c r="V42">
        <v>1</v>
      </c>
    </row>
    <row r="43" spans="1:22" x14ac:dyDescent="0.25">
      <c r="A43" t="s">
        <v>152</v>
      </c>
      <c r="B43" t="s">
        <v>153</v>
      </c>
      <c r="C43">
        <v>65</v>
      </c>
      <c r="D43">
        <v>1</v>
      </c>
      <c r="E43" t="s">
        <v>5858</v>
      </c>
      <c r="F43">
        <v>199</v>
      </c>
      <c r="G43">
        <v>0</v>
      </c>
      <c r="H43" t="s">
        <v>47</v>
      </c>
      <c r="I43" t="s">
        <v>5859</v>
      </c>
      <c r="J43" t="s">
        <v>5860</v>
      </c>
      <c r="K43" t="s">
        <v>348</v>
      </c>
      <c r="L43" t="s">
        <v>5861</v>
      </c>
      <c r="M43" t="s">
        <v>5862</v>
      </c>
      <c r="N43" t="s">
        <v>711</v>
      </c>
      <c r="O43" t="s">
        <v>1298</v>
      </c>
      <c r="P43" t="s">
        <v>635</v>
      </c>
      <c r="Q43" t="s">
        <v>636</v>
      </c>
      <c r="R43" t="s">
        <v>24</v>
      </c>
      <c r="S43" t="s">
        <v>23</v>
      </c>
      <c r="T43" t="s">
        <v>5863</v>
      </c>
      <c r="U43" s="56" t="s">
        <v>339</v>
      </c>
      <c r="V43">
        <v>2</v>
      </c>
    </row>
    <row r="44" spans="1:22" x14ac:dyDescent="0.25">
      <c r="A44" t="s">
        <v>36</v>
      </c>
      <c r="B44" t="s">
        <v>37</v>
      </c>
      <c r="C44">
        <v>65</v>
      </c>
      <c r="D44">
        <v>1</v>
      </c>
      <c r="E44" t="s">
        <v>5858</v>
      </c>
      <c r="F44">
        <v>199</v>
      </c>
      <c r="G44">
        <v>0</v>
      </c>
      <c r="H44" t="s">
        <v>47</v>
      </c>
      <c r="I44" t="s">
        <v>5859</v>
      </c>
      <c r="J44" t="s">
        <v>5860</v>
      </c>
      <c r="K44" t="s">
        <v>348</v>
      </c>
      <c r="L44" t="s">
        <v>5861</v>
      </c>
      <c r="M44" t="s">
        <v>5862</v>
      </c>
      <c r="N44" t="s">
        <v>711</v>
      </c>
      <c r="O44" t="s">
        <v>1298</v>
      </c>
      <c r="P44" t="s">
        <v>635</v>
      </c>
      <c r="Q44" t="s">
        <v>636</v>
      </c>
      <c r="R44" t="s">
        <v>24</v>
      </c>
      <c r="S44" t="s">
        <v>23</v>
      </c>
      <c r="T44" t="s">
        <v>5863</v>
      </c>
      <c r="U44" s="55" t="s">
        <v>51</v>
      </c>
      <c r="V44">
        <v>50</v>
      </c>
    </row>
    <row r="45" spans="1:22" x14ac:dyDescent="0.25">
      <c r="A45" t="s">
        <v>38</v>
      </c>
      <c r="B45" t="s">
        <v>39</v>
      </c>
      <c r="C45">
        <v>65</v>
      </c>
      <c r="D45">
        <v>1</v>
      </c>
      <c r="E45" t="s">
        <v>5858</v>
      </c>
      <c r="F45">
        <v>199</v>
      </c>
      <c r="G45">
        <v>0</v>
      </c>
      <c r="H45" t="s">
        <v>47</v>
      </c>
      <c r="I45" t="s">
        <v>5859</v>
      </c>
      <c r="J45" t="s">
        <v>5860</v>
      </c>
      <c r="K45" t="s">
        <v>348</v>
      </c>
      <c r="L45" t="s">
        <v>5861</v>
      </c>
      <c r="M45" t="s">
        <v>5862</v>
      </c>
      <c r="N45" t="s">
        <v>711</v>
      </c>
      <c r="O45" t="s">
        <v>1298</v>
      </c>
      <c r="P45" t="s">
        <v>635</v>
      </c>
      <c r="Q45" t="s">
        <v>636</v>
      </c>
      <c r="R45" t="s">
        <v>24</v>
      </c>
      <c r="S45" t="s">
        <v>23</v>
      </c>
      <c r="T45" t="s">
        <v>5863</v>
      </c>
      <c r="U45" s="56" t="s">
        <v>52</v>
      </c>
      <c r="V45">
        <v>50</v>
      </c>
    </row>
    <row r="46" spans="1:22" x14ac:dyDescent="0.25">
      <c r="A46" t="s">
        <v>709</v>
      </c>
      <c r="B46" t="s">
        <v>710</v>
      </c>
      <c r="C46">
        <v>0</v>
      </c>
      <c r="D46">
        <v>4</v>
      </c>
      <c r="E46" t="s">
        <v>5864</v>
      </c>
      <c r="F46">
        <v>425</v>
      </c>
      <c r="G46">
        <v>25</v>
      </c>
      <c r="H46" t="s">
        <v>631</v>
      </c>
      <c r="I46" t="s">
        <v>1285</v>
      </c>
      <c r="J46" t="s">
        <v>306</v>
      </c>
      <c r="K46" t="s">
        <v>23</v>
      </c>
      <c r="L46" t="s">
        <v>24</v>
      </c>
      <c r="M46" t="s">
        <v>5865</v>
      </c>
      <c r="N46" t="s">
        <v>23</v>
      </c>
      <c r="O46" t="s">
        <v>307</v>
      </c>
      <c r="P46" t="s">
        <v>26</v>
      </c>
      <c r="Q46" t="s">
        <v>27</v>
      </c>
      <c r="R46" t="s">
        <v>5866</v>
      </c>
      <c r="S46" t="s">
        <v>23</v>
      </c>
      <c r="T46" t="s">
        <v>5865</v>
      </c>
      <c r="U46" s="55" t="s">
        <v>689</v>
      </c>
      <c r="V46">
        <v>24</v>
      </c>
    </row>
    <row r="47" spans="1:22" x14ac:dyDescent="0.25">
      <c r="A47" t="s">
        <v>46</v>
      </c>
      <c r="B47" t="s">
        <v>56</v>
      </c>
      <c r="C47">
        <v>120</v>
      </c>
      <c r="D47">
        <v>4</v>
      </c>
      <c r="E47" t="s">
        <v>5864</v>
      </c>
      <c r="F47">
        <v>425</v>
      </c>
      <c r="G47">
        <v>25</v>
      </c>
      <c r="H47" t="s">
        <v>631</v>
      </c>
      <c r="I47" t="s">
        <v>1285</v>
      </c>
      <c r="J47" t="s">
        <v>306</v>
      </c>
      <c r="K47" t="s">
        <v>23</v>
      </c>
      <c r="L47" t="s">
        <v>24</v>
      </c>
      <c r="M47" t="s">
        <v>5865</v>
      </c>
      <c r="N47" t="s">
        <v>23</v>
      </c>
      <c r="O47" t="s">
        <v>307</v>
      </c>
      <c r="P47" t="s">
        <v>26</v>
      </c>
      <c r="Q47" t="s">
        <v>27</v>
      </c>
      <c r="R47" t="s">
        <v>5866</v>
      </c>
      <c r="S47" t="s">
        <v>23</v>
      </c>
      <c r="T47" t="s">
        <v>5865</v>
      </c>
      <c r="U47" s="56" t="s">
        <v>690</v>
      </c>
      <c r="V47">
        <v>24</v>
      </c>
    </row>
    <row r="48" spans="1:22" x14ac:dyDescent="0.25">
      <c r="A48" t="s">
        <v>709</v>
      </c>
      <c r="B48" t="s">
        <v>710</v>
      </c>
      <c r="C48">
        <v>0</v>
      </c>
      <c r="D48">
        <v>1</v>
      </c>
      <c r="E48" t="s">
        <v>5867</v>
      </c>
      <c r="F48">
        <v>106</v>
      </c>
      <c r="G48">
        <v>6</v>
      </c>
      <c r="H48" t="s">
        <v>631</v>
      </c>
      <c r="I48" t="s">
        <v>5868</v>
      </c>
      <c r="J48" t="s">
        <v>57</v>
      </c>
      <c r="K48" t="s">
        <v>23</v>
      </c>
      <c r="L48" t="s">
        <v>24</v>
      </c>
      <c r="M48" t="s">
        <v>5869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5869</v>
      </c>
      <c r="U48" s="55" t="s">
        <v>709</v>
      </c>
      <c r="V48">
        <v>14</v>
      </c>
    </row>
    <row r="49" spans="1:22" x14ac:dyDescent="0.25">
      <c r="A49" t="s">
        <v>46</v>
      </c>
      <c r="B49" t="s">
        <v>56</v>
      </c>
      <c r="C49">
        <v>120</v>
      </c>
      <c r="D49">
        <v>1</v>
      </c>
      <c r="E49" t="s">
        <v>5867</v>
      </c>
      <c r="F49">
        <v>106</v>
      </c>
      <c r="G49">
        <v>6</v>
      </c>
      <c r="H49" t="s">
        <v>631</v>
      </c>
      <c r="I49" t="s">
        <v>5868</v>
      </c>
      <c r="J49" t="s">
        <v>57</v>
      </c>
      <c r="K49" t="s">
        <v>23</v>
      </c>
      <c r="L49" t="s">
        <v>24</v>
      </c>
      <c r="M49" t="s">
        <v>5869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5869</v>
      </c>
      <c r="U49" s="56" t="s">
        <v>710</v>
      </c>
      <c r="V49">
        <v>14</v>
      </c>
    </row>
    <row r="50" spans="1:22" x14ac:dyDescent="0.25">
      <c r="A50" t="s">
        <v>709</v>
      </c>
      <c r="B50" t="s">
        <v>710</v>
      </c>
      <c r="C50">
        <v>0</v>
      </c>
      <c r="D50">
        <v>1</v>
      </c>
      <c r="E50" t="s">
        <v>5870</v>
      </c>
      <c r="F50">
        <v>106</v>
      </c>
      <c r="G50">
        <v>6</v>
      </c>
      <c r="H50" t="s">
        <v>631</v>
      </c>
      <c r="I50" t="s">
        <v>5871</v>
      </c>
      <c r="J50" t="s">
        <v>61</v>
      </c>
      <c r="K50" t="s">
        <v>23</v>
      </c>
      <c r="L50" t="s">
        <v>24</v>
      </c>
      <c r="M50" t="s">
        <v>5872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5872</v>
      </c>
      <c r="U50" s="55" t="s">
        <v>683</v>
      </c>
      <c r="V50">
        <v>3</v>
      </c>
    </row>
    <row r="51" spans="1:22" x14ac:dyDescent="0.25">
      <c r="A51" t="s">
        <v>46</v>
      </c>
      <c r="B51" t="s">
        <v>56</v>
      </c>
      <c r="C51">
        <v>120</v>
      </c>
      <c r="D51">
        <v>1</v>
      </c>
      <c r="E51" t="s">
        <v>5870</v>
      </c>
      <c r="F51">
        <v>106</v>
      </c>
      <c r="G51">
        <v>6</v>
      </c>
      <c r="H51" t="s">
        <v>631</v>
      </c>
      <c r="I51" t="s">
        <v>5871</v>
      </c>
      <c r="J51" t="s">
        <v>61</v>
      </c>
      <c r="K51" t="s">
        <v>23</v>
      </c>
      <c r="L51" t="s">
        <v>24</v>
      </c>
      <c r="M51" t="s">
        <v>5872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5872</v>
      </c>
      <c r="U51" s="56" t="s">
        <v>1089</v>
      </c>
      <c r="V51">
        <v>3</v>
      </c>
    </row>
    <row r="52" spans="1:22" x14ac:dyDescent="0.25">
      <c r="A52" t="s">
        <v>30</v>
      </c>
      <c r="B52" t="s">
        <v>31</v>
      </c>
      <c r="C52">
        <v>60</v>
      </c>
      <c r="D52">
        <v>6</v>
      </c>
      <c r="E52" t="s">
        <v>5873</v>
      </c>
      <c r="F52">
        <v>210</v>
      </c>
      <c r="G52">
        <v>0</v>
      </c>
      <c r="H52" t="s">
        <v>631</v>
      </c>
      <c r="I52" t="s">
        <v>5874</v>
      </c>
      <c r="J52" t="s">
        <v>313</v>
      </c>
      <c r="K52" t="s">
        <v>23</v>
      </c>
      <c r="L52" t="s">
        <v>24</v>
      </c>
      <c r="M52" t="s">
        <v>5875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5875</v>
      </c>
      <c r="U52" s="55" t="s">
        <v>658</v>
      </c>
      <c r="V52">
        <v>480</v>
      </c>
    </row>
    <row r="53" spans="1:22" x14ac:dyDescent="0.25">
      <c r="A53" t="s">
        <v>30</v>
      </c>
      <c r="B53" t="s">
        <v>31</v>
      </c>
      <c r="C53">
        <v>60</v>
      </c>
      <c r="D53">
        <v>6</v>
      </c>
      <c r="E53" t="s">
        <v>5876</v>
      </c>
      <c r="F53">
        <v>280</v>
      </c>
      <c r="G53">
        <v>0</v>
      </c>
      <c r="H53" t="s">
        <v>631</v>
      </c>
      <c r="I53" t="s">
        <v>5877</v>
      </c>
      <c r="J53" t="s">
        <v>303</v>
      </c>
      <c r="K53" t="s">
        <v>23</v>
      </c>
      <c r="L53" t="s">
        <v>24</v>
      </c>
      <c r="M53" t="s">
        <v>5878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5878</v>
      </c>
    </row>
    <row r="54" spans="1:22" x14ac:dyDescent="0.25">
      <c r="A54" t="s">
        <v>254</v>
      </c>
      <c r="B54" t="s">
        <v>255</v>
      </c>
      <c r="C54">
        <v>120</v>
      </c>
      <c r="D54">
        <v>1</v>
      </c>
      <c r="E54" t="s">
        <v>5876</v>
      </c>
      <c r="F54">
        <v>280</v>
      </c>
      <c r="G54">
        <v>0</v>
      </c>
      <c r="H54" t="s">
        <v>631</v>
      </c>
      <c r="I54" t="s">
        <v>5877</v>
      </c>
      <c r="J54" t="s">
        <v>303</v>
      </c>
      <c r="K54" t="s">
        <v>23</v>
      </c>
      <c r="L54" t="s">
        <v>24</v>
      </c>
      <c r="M54" t="s">
        <v>5878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23</v>
      </c>
      <c r="T54" t="s">
        <v>5878</v>
      </c>
    </row>
    <row r="55" spans="1:22" x14ac:dyDescent="0.25">
      <c r="A55" t="s">
        <v>115</v>
      </c>
      <c r="B55" t="s">
        <v>116</v>
      </c>
      <c r="C55">
        <v>45</v>
      </c>
      <c r="D55">
        <v>2</v>
      </c>
      <c r="E55" t="s">
        <v>5879</v>
      </c>
      <c r="F55">
        <v>88</v>
      </c>
      <c r="G55">
        <v>6</v>
      </c>
      <c r="H55" t="s">
        <v>631</v>
      </c>
      <c r="I55" t="s">
        <v>5880</v>
      </c>
      <c r="J55" t="s">
        <v>346</v>
      </c>
      <c r="K55" t="s">
        <v>23</v>
      </c>
      <c r="L55" t="s">
        <v>24</v>
      </c>
      <c r="M55" t="s">
        <v>5881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5881</v>
      </c>
    </row>
    <row r="56" spans="1:22" x14ac:dyDescent="0.25">
      <c r="A56" t="s">
        <v>709</v>
      </c>
      <c r="B56" t="s">
        <v>710</v>
      </c>
      <c r="C56">
        <v>0</v>
      </c>
      <c r="D56">
        <v>1</v>
      </c>
      <c r="E56" t="s">
        <v>5882</v>
      </c>
      <c r="F56">
        <v>100</v>
      </c>
      <c r="G56">
        <v>0</v>
      </c>
      <c r="H56" t="s">
        <v>631</v>
      </c>
      <c r="I56" t="s">
        <v>5883</v>
      </c>
      <c r="J56" t="s">
        <v>328</v>
      </c>
      <c r="K56" t="s">
        <v>23</v>
      </c>
      <c r="L56" t="s">
        <v>24</v>
      </c>
      <c r="M56" t="s">
        <v>5884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5884</v>
      </c>
    </row>
    <row r="57" spans="1:22" x14ac:dyDescent="0.25">
      <c r="A57" t="s">
        <v>46</v>
      </c>
      <c r="B57" t="s">
        <v>56</v>
      </c>
      <c r="C57">
        <v>120</v>
      </c>
      <c r="D57">
        <v>1</v>
      </c>
      <c r="E57" t="s">
        <v>5882</v>
      </c>
      <c r="F57">
        <v>100</v>
      </c>
      <c r="G57">
        <v>0</v>
      </c>
      <c r="H57" t="s">
        <v>631</v>
      </c>
      <c r="I57" t="s">
        <v>5883</v>
      </c>
      <c r="J57" t="s">
        <v>328</v>
      </c>
      <c r="K57" t="s">
        <v>23</v>
      </c>
      <c r="L57" t="s">
        <v>24</v>
      </c>
      <c r="M57" t="s">
        <v>5884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5884</v>
      </c>
    </row>
    <row r="58" spans="1:22" x14ac:dyDescent="0.25">
      <c r="A58" t="s">
        <v>46</v>
      </c>
      <c r="B58" t="s">
        <v>1105</v>
      </c>
      <c r="C58">
        <v>67.5</v>
      </c>
      <c r="D58">
        <v>1</v>
      </c>
      <c r="E58" t="s">
        <v>5885</v>
      </c>
      <c r="F58">
        <v>67.5</v>
      </c>
      <c r="G58">
        <v>0</v>
      </c>
      <c r="H58" t="s">
        <v>47</v>
      </c>
      <c r="I58" t="s">
        <v>5886</v>
      </c>
      <c r="J58" t="s">
        <v>5887</v>
      </c>
      <c r="K58" t="s">
        <v>5888</v>
      </c>
      <c r="L58" t="s">
        <v>24</v>
      </c>
      <c r="M58" t="s">
        <v>23</v>
      </c>
      <c r="N58" t="s">
        <v>23</v>
      </c>
      <c r="O58" t="s">
        <v>48</v>
      </c>
      <c r="P58" t="s">
        <v>49</v>
      </c>
      <c r="Q58" t="s">
        <v>23</v>
      </c>
      <c r="R58" t="s">
        <v>24</v>
      </c>
      <c r="S58" t="s">
        <v>23</v>
      </c>
      <c r="T58" t="s">
        <v>5889</v>
      </c>
    </row>
    <row r="59" spans="1:22" x14ac:dyDescent="0.25">
      <c r="A59" t="s">
        <v>30</v>
      </c>
      <c r="B59" t="s">
        <v>31</v>
      </c>
      <c r="C59">
        <v>60</v>
      </c>
      <c r="D59">
        <v>3</v>
      </c>
      <c r="E59" t="s">
        <v>5890</v>
      </c>
      <c r="F59">
        <v>207</v>
      </c>
      <c r="G59">
        <v>0</v>
      </c>
      <c r="H59" t="s">
        <v>631</v>
      </c>
      <c r="I59" t="s">
        <v>5891</v>
      </c>
      <c r="J59" t="s">
        <v>306</v>
      </c>
      <c r="K59" t="s">
        <v>23</v>
      </c>
      <c r="L59" t="s">
        <v>24</v>
      </c>
      <c r="M59" t="s">
        <v>5892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5892</v>
      </c>
    </row>
    <row r="60" spans="1:22" x14ac:dyDescent="0.25">
      <c r="A60" t="s">
        <v>689</v>
      </c>
      <c r="B60" t="s">
        <v>690</v>
      </c>
      <c r="C60">
        <v>25</v>
      </c>
      <c r="D60">
        <v>4</v>
      </c>
      <c r="E60" t="s">
        <v>5890</v>
      </c>
      <c r="F60">
        <v>207</v>
      </c>
      <c r="G60">
        <v>0</v>
      </c>
      <c r="H60" t="s">
        <v>631</v>
      </c>
      <c r="I60" t="s">
        <v>5891</v>
      </c>
      <c r="J60" t="s">
        <v>306</v>
      </c>
      <c r="K60" t="s">
        <v>23</v>
      </c>
      <c r="L60" t="s">
        <v>24</v>
      </c>
      <c r="M60" t="s">
        <v>5892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5892</v>
      </c>
    </row>
    <row r="61" spans="1:22" x14ac:dyDescent="0.25">
      <c r="A61" t="s">
        <v>30</v>
      </c>
      <c r="B61" t="s">
        <v>31</v>
      </c>
      <c r="C61">
        <v>60</v>
      </c>
      <c r="D61">
        <v>3</v>
      </c>
      <c r="E61" t="s">
        <v>5893</v>
      </c>
      <c r="F61">
        <v>207</v>
      </c>
      <c r="G61">
        <v>0</v>
      </c>
      <c r="H61" t="s">
        <v>631</v>
      </c>
      <c r="I61" t="s">
        <v>5894</v>
      </c>
      <c r="J61" t="s">
        <v>65</v>
      </c>
      <c r="K61" t="s">
        <v>23</v>
      </c>
      <c r="L61" t="s">
        <v>24</v>
      </c>
      <c r="M61" t="s">
        <v>5895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5895</v>
      </c>
    </row>
    <row r="62" spans="1:22" x14ac:dyDescent="0.25">
      <c r="A62" t="s">
        <v>689</v>
      </c>
      <c r="B62" t="s">
        <v>690</v>
      </c>
      <c r="C62">
        <v>25</v>
      </c>
      <c r="D62">
        <v>4</v>
      </c>
      <c r="E62" t="s">
        <v>5893</v>
      </c>
      <c r="F62">
        <v>207</v>
      </c>
      <c r="G62">
        <v>0</v>
      </c>
      <c r="H62" t="s">
        <v>631</v>
      </c>
      <c r="I62" t="s">
        <v>5894</v>
      </c>
      <c r="J62" t="s">
        <v>65</v>
      </c>
      <c r="K62" t="s">
        <v>23</v>
      </c>
      <c r="L62" t="s">
        <v>24</v>
      </c>
      <c r="M62" t="s">
        <v>5895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5895</v>
      </c>
    </row>
    <row r="63" spans="1:22" x14ac:dyDescent="0.25">
      <c r="A63" t="s">
        <v>51</v>
      </c>
      <c r="B63" t="s">
        <v>52</v>
      </c>
      <c r="C63">
        <v>45</v>
      </c>
      <c r="D63">
        <v>50</v>
      </c>
      <c r="E63" t="s">
        <v>5896</v>
      </c>
      <c r="F63">
        <v>2300</v>
      </c>
      <c r="G63">
        <v>50</v>
      </c>
      <c r="H63" t="s">
        <v>47</v>
      </c>
      <c r="I63" t="s">
        <v>5897</v>
      </c>
      <c r="J63" t="s">
        <v>5898</v>
      </c>
      <c r="K63" t="s">
        <v>1371</v>
      </c>
      <c r="L63" t="s">
        <v>5899</v>
      </c>
      <c r="M63" t="s">
        <v>5900</v>
      </c>
      <c r="N63" t="s">
        <v>711</v>
      </c>
      <c r="O63" t="s">
        <v>1298</v>
      </c>
      <c r="P63" t="s">
        <v>635</v>
      </c>
      <c r="Q63" t="s">
        <v>636</v>
      </c>
      <c r="R63" t="s">
        <v>24</v>
      </c>
      <c r="S63" t="s">
        <v>23</v>
      </c>
      <c r="T63" t="s">
        <v>5901</v>
      </c>
    </row>
    <row r="64" spans="1:22" x14ac:dyDescent="0.25">
      <c r="A64" t="s">
        <v>30</v>
      </c>
      <c r="B64" t="s">
        <v>31</v>
      </c>
      <c r="C64">
        <v>60</v>
      </c>
      <c r="D64">
        <v>3</v>
      </c>
      <c r="E64" t="s">
        <v>5902</v>
      </c>
      <c r="F64">
        <v>91.65</v>
      </c>
      <c r="G64">
        <v>7</v>
      </c>
      <c r="H64" t="s">
        <v>47</v>
      </c>
      <c r="I64" t="s">
        <v>5903</v>
      </c>
      <c r="J64" t="s">
        <v>5904</v>
      </c>
      <c r="K64" t="s">
        <v>5905</v>
      </c>
      <c r="L64" t="s">
        <v>5906</v>
      </c>
      <c r="M64" t="s">
        <v>5907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5908</v>
      </c>
    </row>
    <row r="65" spans="1:20" x14ac:dyDescent="0.25">
      <c r="A65" t="s">
        <v>115</v>
      </c>
      <c r="B65" t="s">
        <v>116</v>
      </c>
      <c r="C65">
        <v>43.5</v>
      </c>
      <c r="D65">
        <v>2</v>
      </c>
      <c r="E65" t="s">
        <v>5909</v>
      </c>
      <c r="F65">
        <v>113</v>
      </c>
      <c r="G65">
        <v>26</v>
      </c>
      <c r="H65" t="s">
        <v>47</v>
      </c>
      <c r="I65" t="s">
        <v>5910</v>
      </c>
      <c r="J65" t="s">
        <v>5911</v>
      </c>
      <c r="K65" t="s">
        <v>5912</v>
      </c>
      <c r="L65" t="s">
        <v>3327</v>
      </c>
      <c r="M65" t="s">
        <v>5913</v>
      </c>
      <c r="N65" t="s">
        <v>23</v>
      </c>
      <c r="O65" t="s">
        <v>53</v>
      </c>
      <c r="P65" t="s">
        <v>54</v>
      </c>
      <c r="Q65" t="s">
        <v>55</v>
      </c>
      <c r="R65" t="s">
        <v>24</v>
      </c>
      <c r="S65" t="s">
        <v>23</v>
      </c>
      <c r="T65" t="s">
        <v>5914</v>
      </c>
    </row>
    <row r="66" spans="1:20" x14ac:dyDescent="0.25">
      <c r="A66" t="s">
        <v>30</v>
      </c>
      <c r="B66" t="s">
        <v>31</v>
      </c>
      <c r="C66">
        <v>60</v>
      </c>
      <c r="D66">
        <v>9</v>
      </c>
      <c r="E66" t="s">
        <v>5915</v>
      </c>
      <c r="F66">
        <v>315</v>
      </c>
      <c r="G66">
        <v>0</v>
      </c>
      <c r="H66" t="s">
        <v>631</v>
      </c>
      <c r="I66" t="s">
        <v>5916</v>
      </c>
      <c r="J66" t="s">
        <v>346</v>
      </c>
      <c r="K66" t="s">
        <v>23</v>
      </c>
      <c r="L66" t="s">
        <v>24</v>
      </c>
      <c r="M66" t="s">
        <v>5914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5914</v>
      </c>
    </row>
    <row r="67" spans="1:20" x14ac:dyDescent="0.25">
      <c r="A67" t="s">
        <v>689</v>
      </c>
      <c r="B67" t="s">
        <v>690</v>
      </c>
      <c r="C67">
        <v>25</v>
      </c>
      <c r="D67">
        <v>4</v>
      </c>
      <c r="E67" t="s">
        <v>5917</v>
      </c>
      <c r="F67">
        <v>108</v>
      </c>
      <c r="G67">
        <v>6</v>
      </c>
      <c r="H67" t="s">
        <v>631</v>
      </c>
      <c r="I67" t="s">
        <v>5918</v>
      </c>
      <c r="J67" t="s">
        <v>315</v>
      </c>
      <c r="K67" t="s">
        <v>23</v>
      </c>
      <c r="L67" t="s">
        <v>24</v>
      </c>
      <c r="M67" t="s">
        <v>5919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5919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5920</v>
      </c>
      <c r="F68">
        <v>220</v>
      </c>
      <c r="G68">
        <v>0</v>
      </c>
      <c r="H68" t="s">
        <v>631</v>
      </c>
      <c r="I68" t="s">
        <v>5921</v>
      </c>
      <c r="J68" t="s">
        <v>328</v>
      </c>
      <c r="K68" t="s">
        <v>23</v>
      </c>
      <c r="L68" t="s">
        <v>24</v>
      </c>
      <c r="M68" t="s">
        <v>5922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5923</v>
      </c>
    </row>
    <row r="69" spans="1:20" x14ac:dyDescent="0.25">
      <c r="A69" t="s">
        <v>36</v>
      </c>
      <c r="B69" t="s">
        <v>37</v>
      </c>
      <c r="C69">
        <v>65</v>
      </c>
      <c r="D69">
        <v>1</v>
      </c>
      <c r="E69" t="s">
        <v>5924</v>
      </c>
      <c r="F69">
        <v>199</v>
      </c>
      <c r="G69">
        <v>0</v>
      </c>
      <c r="H69" t="s">
        <v>47</v>
      </c>
      <c r="I69" t="s">
        <v>5925</v>
      </c>
      <c r="J69" t="s">
        <v>5926</v>
      </c>
      <c r="K69" t="s">
        <v>5927</v>
      </c>
      <c r="L69" t="s">
        <v>5928</v>
      </c>
      <c r="M69" t="s">
        <v>5929</v>
      </c>
      <c r="N69" t="s">
        <v>711</v>
      </c>
      <c r="O69" t="s">
        <v>1298</v>
      </c>
      <c r="P69" t="s">
        <v>635</v>
      </c>
      <c r="Q69" t="s">
        <v>636</v>
      </c>
      <c r="R69" t="s">
        <v>24</v>
      </c>
      <c r="S69" t="s">
        <v>23</v>
      </c>
      <c r="T69" t="s">
        <v>5930</v>
      </c>
    </row>
    <row r="70" spans="1:20" x14ac:dyDescent="0.25">
      <c r="A70" t="s">
        <v>148</v>
      </c>
      <c r="B70" t="s">
        <v>149</v>
      </c>
      <c r="C70">
        <v>65</v>
      </c>
      <c r="D70">
        <v>1</v>
      </c>
      <c r="E70" t="s">
        <v>5924</v>
      </c>
      <c r="F70">
        <v>199</v>
      </c>
      <c r="G70">
        <v>0</v>
      </c>
      <c r="H70" t="s">
        <v>47</v>
      </c>
      <c r="I70" t="s">
        <v>5925</v>
      </c>
      <c r="J70" t="s">
        <v>5926</v>
      </c>
      <c r="K70" t="s">
        <v>5927</v>
      </c>
      <c r="L70" t="s">
        <v>5928</v>
      </c>
      <c r="M70" t="s">
        <v>5929</v>
      </c>
      <c r="N70" t="s">
        <v>711</v>
      </c>
      <c r="O70" t="s">
        <v>1298</v>
      </c>
      <c r="P70" t="s">
        <v>635</v>
      </c>
      <c r="Q70" t="s">
        <v>636</v>
      </c>
      <c r="R70" t="s">
        <v>24</v>
      </c>
      <c r="S70" t="s">
        <v>23</v>
      </c>
      <c r="T70" t="s">
        <v>5930</v>
      </c>
    </row>
    <row r="71" spans="1:20" x14ac:dyDescent="0.25">
      <c r="A71" t="s">
        <v>38</v>
      </c>
      <c r="B71" t="s">
        <v>39</v>
      </c>
      <c r="C71">
        <v>65</v>
      </c>
      <c r="D71">
        <v>2</v>
      </c>
      <c r="E71" t="s">
        <v>5924</v>
      </c>
      <c r="F71">
        <v>199</v>
      </c>
      <c r="G71">
        <v>0</v>
      </c>
      <c r="H71" t="s">
        <v>47</v>
      </c>
      <c r="I71" t="s">
        <v>5925</v>
      </c>
      <c r="J71" t="s">
        <v>5926</v>
      </c>
      <c r="K71" t="s">
        <v>5927</v>
      </c>
      <c r="L71" t="s">
        <v>5928</v>
      </c>
      <c r="M71" t="s">
        <v>5929</v>
      </c>
      <c r="N71" t="s">
        <v>711</v>
      </c>
      <c r="O71" t="s">
        <v>1298</v>
      </c>
      <c r="P71" t="s">
        <v>635</v>
      </c>
      <c r="Q71" t="s">
        <v>636</v>
      </c>
      <c r="R71" t="s">
        <v>24</v>
      </c>
      <c r="S71" t="s">
        <v>23</v>
      </c>
      <c r="T71" t="s">
        <v>5930</v>
      </c>
    </row>
    <row r="72" spans="1:20" x14ac:dyDescent="0.25">
      <c r="A72" t="s">
        <v>46</v>
      </c>
      <c r="B72" t="s">
        <v>56</v>
      </c>
      <c r="C72">
        <v>120</v>
      </c>
      <c r="D72">
        <v>10</v>
      </c>
      <c r="E72" t="s">
        <v>5931</v>
      </c>
      <c r="F72">
        <v>879</v>
      </c>
      <c r="G72">
        <v>79</v>
      </c>
      <c r="H72" t="s">
        <v>631</v>
      </c>
      <c r="I72" t="s">
        <v>5932</v>
      </c>
      <c r="J72" t="s">
        <v>362</v>
      </c>
      <c r="K72" t="s">
        <v>23</v>
      </c>
      <c r="L72" t="s">
        <v>24</v>
      </c>
      <c r="M72" t="s">
        <v>5933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5930</v>
      </c>
    </row>
    <row r="73" spans="1:20" x14ac:dyDescent="0.25">
      <c r="A73" t="s">
        <v>152</v>
      </c>
      <c r="B73" t="s">
        <v>153</v>
      </c>
      <c r="C73">
        <v>65</v>
      </c>
      <c r="D73">
        <v>1</v>
      </c>
      <c r="E73" t="s">
        <v>5934</v>
      </c>
      <c r="F73">
        <v>199</v>
      </c>
      <c r="G73">
        <v>0</v>
      </c>
      <c r="H73" t="s">
        <v>47</v>
      </c>
      <c r="I73" t="s">
        <v>5935</v>
      </c>
      <c r="J73" t="s">
        <v>5936</v>
      </c>
      <c r="K73" t="s">
        <v>2467</v>
      </c>
      <c r="L73" t="s">
        <v>5937</v>
      </c>
      <c r="M73" t="s">
        <v>5938</v>
      </c>
      <c r="N73" t="s">
        <v>711</v>
      </c>
      <c r="O73" t="s">
        <v>634</v>
      </c>
      <c r="P73" t="s">
        <v>635</v>
      </c>
      <c r="Q73" t="s">
        <v>636</v>
      </c>
      <c r="R73" t="s">
        <v>24</v>
      </c>
      <c r="S73" t="s">
        <v>23</v>
      </c>
      <c r="T73" t="s">
        <v>5938</v>
      </c>
    </row>
    <row r="74" spans="1:20" x14ac:dyDescent="0.25">
      <c r="A74" t="s">
        <v>36</v>
      </c>
      <c r="B74" t="s">
        <v>37</v>
      </c>
      <c r="C74">
        <v>65</v>
      </c>
      <c r="D74">
        <v>2</v>
      </c>
      <c r="E74" t="s">
        <v>5934</v>
      </c>
      <c r="F74">
        <v>199</v>
      </c>
      <c r="G74">
        <v>0</v>
      </c>
      <c r="H74" t="s">
        <v>47</v>
      </c>
      <c r="I74" t="s">
        <v>5935</v>
      </c>
      <c r="J74" t="s">
        <v>5936</v>
      </c>
      <c r="K74" t="s">
        <v>2467</v>
      </c>
      <c r="L74" t="s">
        <v>5937</v>
      </c>
      <c r="M74" t="s">
        <v>5938</v>
      </c>
      <c r="N74" t="s">
        <v>711</v>
      </c>
      <c r="O74" t="s">
        <v>634</v>
      </c>
      <c r="P74" t="s">
        <v>635</v>
      </c>
      <c r="Q74" t="s">
        <v>636</v>
      </c>
      <c r="R74" t="s">
        <v>24</v>
      </c>
      <c r="S74" t="s">
        <v>23</v>
      </c>
      <c r="T74" t="s">
        <v>5938</v>
      </c>
    </row>
    <row r="75" spans="1:20" x14ac:dyDescent="0.25">
      <c r="A75" t="s">
        <v>38</v>
      </c>
      <c r="B75" t="s">
        <v>39</v>
      </c>
      <c r="C75">
        <v>65</v>
      </c>
      <c r="D75">
        <v>1</v>
      </c>
      <c r="E75" t="s">
        <v>5934</v>
      </c>
      <c r="F75">
        <v>199</v>
      </c>
      <c r="G75">
        <v>0</v>
      </c>
      <c r="H75" t="s">
        <v>47</v>
      </c>
      <c r="I75" t="s">
        <v>5935</v>
      </c>
      <c r="J75" t="s">
        <v>5936</v>
      </c>
      <c r="K75" t="s">
        <v>2467</v>
      </c>
      <c r="L75" t="s">
        <v>5937</v>
      </c>
      <c r="M75" t="s">
        <v>5938</v>
      </c>
      <c r="N75" t="s">
        <v>711</v>
      </c>
      <c r="O75" t="s">
        <v>634</v>
      </c>
      <c r="P75" t="s">
        <v>635</v>
      </c>
      <c r="Q75" t="s">
        <v>636</v>
      </c>
      <c r="R75" t="s">
        <v>24</v>
      </c>
      <c r="S75" t="s">
        <v>23</v>
      </c>
      <c r="T75" t="s">
        <v>5938</v>
      </c>
    </row>
    <row r="76" spans="1:20" x14ac:dyDescent="0.25">
      <c r="A76" t="s">
        <v>46</v>
      </c>
      <c r="B76" t="s">
        <v>1105</v>
      </c>
      <c r="C76">
        <v>0</v>
      </c>
      <c r="D76">
        <v>1</v>
      </c>
      <c r="E76" t="s">
        <v>5939</v>
      </c>
      <c r="F76">
        <v>0</v>
      </c>
      <c r="G76">
        <v>0</v>
      </c>
      <c r="H76" t="s">
        <v>47</v>
      </c>
      <c r="I76" t="s">
        <v>5940</v>
      </c>
      <c r="J76" t="s">
        <v>5941</v>
      </c>
      <c r="K76" t="s">
        <v>1939</v>
      </c>
      <c r="L76" t="s">
        <v>5942</v>
      </c>
      <c r="M76" t="s">
        <v>5943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5943</v>
      </c>
    </row>
    <row r="77" spans="1:20" x14ac:dyDescent="0.25">
      <c r="A77" t="s">
        <v>110</v>
      </c>
      <c r="B77" t="s">
        <v>146</v>
      </c>
      <c r="C77">
        <v>100</v>
      </c>
      <c r="D77">
        <v>1</v>
      </c>
      <c r="E77" t="s">
        <v>5944</v>
      </c>
      <c r="F77">
        <v>250</v>
      </c>
      <c r="G77">
        <v>0</v>
      </c>
      <c r="H77" t="s">
        <v>47</v>
      </c>
      <c r="I77" t="s">
        <v>5945</v>
      </c>
      <c r="J77" t="s">
        <v>5946</v>
      </c>
      <c r="K77" t="s">
        <v>2977</v>
      </c>
      <c r="L77" t="s">
        <v>5947</v>
      </c>
      <c r="M77" t="s">
        <v>5948</v>
      </c>
      <c r="N77" t="s">
        <v>711</v>
      </c>
      <c r="O77" t="s">
        <v>1298</v>
      </c>
      <c r="P77" t="s">
        <v>635</v>
      </c>
      <c r="Q77" t="s">
        <v>636</v>
      </c>
      <c r="R77" t="s">
        <v>24</v>
      </c>
      <c r="S77" t="s">
        <v>23</v>
      </c>
      <c r="T77" t="s">
        <v>5949</v>
      </c>
    </row>
    <row r="78" spans="1:20" x14ac:dyDescent="0.25">
      <c r="A78" t="s">
        <v>46</v>
      </c>
      <c r="B78" t="s">
        <v>56</v>
      </c>
      <c r="C78">
        <v>100</v>
      </c>
      <c r="D78">
        <v>1</v>
      </c>
      <c r="E78" t="s">
        <v>5944</v>
      </c>
      <c r="F78">
        <v>250</v>
      </c>
      <c r="G78">
        <v>0</v>
      </c>
      <c r="H78" t="s">
        <v>47</v>
      </c>
      <c r="I78" t="s">
        <v>5945</v>
      </c>
      <c r="J78" t="s">
        <v>5946</v>
      </c>
      <c r="K78" t="s">
        <v>2977</v>
      </c>
      <c r="L78" t="s">
        <v>5947</v>
      </c>
      <c r="M78" t="s">
        <v>5948</v>
      </c>
      <c r="N78" t="s">
        <v>711</v>
      </c>
      <c r="O78" t="s">
        <v>1298</v>
      </c>
      <c r="P78" t="s">
        <v>635</v>
      </c>
      <c r="Q78" t="s">
        <v>636</v>
      </c>
      <c r="R78" t="s">
        <v>24</v>
      </c>
      <c r="S78" t="s">
        <v>23</v>
      </c>
      <c r="T78" t="s">
        <v>5949</v>
      </c>
    </row>
    <row r="79" spans="1:20" x14ac:dyDescent="0.25">
      <c r="A79" t="s">
        <v>139</v>
      </c>
      <c r="B79" t="s">
        <v>112</v>
      </c>
      <c r="C79">
        <v>100</v>
      </c>
      <c r="D79">
        <v>1</v>
      </c>
      <c r="E79" t="s">
        <v>5944</v>
      </c>
      <c r="F79">
        <v>250</v>
      </c>
      <c r="G79">
        <v>0</v>
      </c>
      <c r="H79" t="s">
        <v>47</v>
      </c>
      <c r="I79" t="s">
        <v>5945</v>
      </c>
      <c r="J79" t="s">
        <v>5946</v>
      </c>
      <c r="K79" t="s">
        <v>2977</v>
      </c>
      <c r="L79" t="s">
        <v>5947</v>
      </c>
      <c r="M79" t="s">
        <v>5948</v>
      </c>
      <c r="N79" t="s">
        <v>711</v>
      </c>
      <c r="O79" t="s">
        <v>1298</v>
      </c>
      <c r="P79" t="s">
        <v>635</v>
      </c>
      <c r="Q79" t="s">
        <v>636</v>
      </c>
      <c r="R79" t="s">
        <v>24</v>
      </c>
      <c r="S79" t="s">
        <v>23</v>
      </c>
      <c r="T79" t="s">
        <v>5949</v>
      </c>
    </row>
    <row r="80" spans="1:20" x14ac:dyDescent="0.25">
      <c r="A80" t="s">
        <v>46</v>
      </c>
      <c r="B80" t="s">
        <v>56</v>
      </c>
      <c r="C80">
        <v>66.333333333333329</v>
      </c>
      <c r="D80">
        <v>3</v>
      </c>
      <c r="E80" t="s">
        <v>5950</v>
      </c>
      <c r="F80">
        <v>263.3</v>
      </c>
      <c r="G80">
        <v>42</v>
      </c>
      <c r="H80" t="s">
        <v>647</v>
      </c>
      <c r="I80" t="s">
        <v>5951</v>
      </c>
      <c r="J80" t="s">
        <v>5952</v>
      </c>
      <c r="K80" t="s">
        <v>5953</v>
      </c>
      <c r="L80" t="s">
        <v>5954</v>
      </c>
      <c r="M80" t="s">
        <v>5949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23</v>
      </c>
      <c r="T80" t="s">
        <v>5949</v>
      </c>
    </row>
    <row r="81" spans="1:20" x14ac:dyDescent="0.25">
      <c r="A81" t="s">
        <v>46</v>
      </c>
      <c r="B81" t="s">
        <v>56</v>
      </c>
      <c r="C81">
        <v>66.333333333333329</v>
      </c>
      <c r="D81">
        <v>3</v>
      </c>
      <c r="E81" t="s">
        <v>5955</v>
      </c>
      <c r="F81">
        <v>193.75</v>
      </c>
      <c r="G81">
        <v>7</v>
      </c>
      <c r="H81" t="s">
        <v>384</v>
      </c>
      <c r="I81" t="s">
        <v>1100</v>
      </c>
      <c r="J81" t="s">
        <v>1101</v>
      </c>
      <c r="K81" t="s">
        <v>1102</v>
      </c>
      <c r="L81" t="s">
        <v>1103</v>
      </c>
      <c r="M81" t="s">
        <v>5956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5957</v>
      </c>
      <c r="T81" t="s">
        <v>5956</v>
      </c>
    </row>
    <row r="82" spans="1:20" x14ac:dyDescent="0.25">
      <c r="A82" t="s">
        <v>46</v>
      </c>
      <c r="B82" t="s">
        <v>56</v>
      </c>
      <c r="C82">
        <v>69.900000000000006</v>
      </c>
      <c r="D82">
        <v>10</v>
      </c>
      <c r="E82" t="s">
        <v>5958</v>
      </c>
      <c r="F82">
        <v>764</v>
      </c>
      <c r="G82">
        <v>0</v>
      </c>
      <c r="H82" t="s">
        <v>47</v>
      </c>
      <c r="I82" t="s">
        <v>4339</v>
      </c>
      <c r="J82" t="s">
        <v>5959</v>
      </c>
      <c r="K82" t="s">
        <v>2812</v>
      </c>
      <c r="L82" t="s">
        <v>1862</v>
      </c>
      <c r="M82" t="s">
        <v>5960</v>
      </c>
      <c r="N82" t="s">
        <v>23</v>
      </c>
      <c r="O82" t="s">
        <v>63</v>
      </c>
      <c r="P82" t="s">
        <v>54</v>
      </c>
      <c r="Q82" t="s">
        <v>55</v>
      </c>
      <c r="R82" t="s">
        <v>24</v>
      </c>
      <c r="S82" t="s">
        <v>5961</v>
      </c>
      <c r="T82" t="s">
        <v>5960</v>
      </c>
    </row>
    <row r="83" spans="1:20" x14ac:dyDescent="0.25">
      <c r="A83" t="s">
        <v>46</v>
      </c>
      <c r="B83" t="s">
        <v>1105</v>
      </c>
      <c r="C83">
        <v>0</v>
      </c>
      <c r="D83">
        <v>1</v>
      </c>
      <c r="E83" t="s">
        <v>5962</v>
      </c>
      <c r="F83">
        <v>0</v>
      </c>
      <c r="G83">
        <v>0</v>
      </c>
      <c r="H83" t="s">
        <v>47</v>
      </c>
      <c r="I83" t="s">
        <v>5963</v>
      </c>
      <c r="J83" t="s">
        <v>5964</v>
      </c>
      <c r="K83" t="s">
        <v>1939</v>
      </c>
      <c r="L83" t="s">
        <v>5965</v>
      </c>
      <c r="M83" t="s">
        <v>5966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5967</v>
      </c>
      <c r="T83" t="s">
        <v>5966</v>
      </c>
    </row>
    <row r="84" spans="1:20" x14ac:dyDescent="0.25">
      <c r="A84" t="s">
        <v>709</v>
      </c>
      <c r="B84" t="s">
        <v>710</v>
      </c>
      <c r="C84">
        <v>0</v>
      </c>
      <c r="D84">
        <v>1</v>
      </c>
      <c r="E84" t="s">
        <v>5968</v>
      </c>
      <c r="F84">
        <v>200</v>
      </c>
      <c r="G84">
        <v>0</v>
      </c>
      <c r="H84" t="s">
        <v>631</v>
      </c>
      <c r="I84" t="s">
        <v>712</v>
      </c>
      <c r="J84" t="s">
        <v>309</v>
      </c>
      <c r="K84" t="s">
        <v>23</v>
      </c>
      <c r="L84" t="s">
        <v>24</v>
      </c>
      <c r="M84" t="s">
        <v>5969</v>
      </c>
      <c r="N84" t="s">
        <v>23</v>
      </c>
      <c r="O84" t="s">
        <v>307</v>
      </c>
      <c r="P84" t="s">
        <v>26</v>
      </c>
      <c r="Q84" t="s">
        <v>27</v>
      </c>
      <c r="R84" t="s">
        <v>5970</v>
      </c>
      <c r="S84" t="s">
        <v>23</v>
      </c>
      <c r="T84" t="s">
        <v>5969</v>
      </c>
    </row>
    <row r="85" spans="1:20" x14ac:dyDescent="0.25">
      <c r="A85" t="s">
        <v>46</v>
      </c>
      <c r="B85" t="s">
        <v>56</v>
      </c>
      <c r="C85">
        <v>120</v>
      </c>
      <c r="D85">
        <v>1</v>
      </c>
      <c r="E85" t="s">
        <v>5968</v>
      </c>
      <c r="F85">
        <v>200</v>
      </c>
      <c r="G85">
        <v>0</v>
      </c>
      <c r="H85" t="s">
        <v>631</v>
      </c>
      <c r="I85" t="s">
        <v>712</v>
      </c>
      <c r="J85" t="s">
        <v>309</v>
      </c>
      <c r="K85" t="s">
        <v>23</v>
      </c>
      <c r="L85" t="s">
        <v>24</v>
      </c>
      <c r="M85" t="s">
        <v>5969</v>
      </c>
      <c r="N85" t="s">
        <v>23</v>
      </c>
      <c r="O85" t="s">
        <v>307</v>
      </c>
      <c r="P85" t="s">
        <v>26</v>
      </c>
      <c r="Q85" t="s">
        <v>27</v>
      </c>
      <c r="R85" t="s">
        <v>5970</v>
      </c>
      <c r="S85" t="s">
        <v>23</v>
      </c>
      <c r="T85" t="s">
        <v>5969</v>
      </c>
    </row>
    <row r="86" spans="1:20" x14ac:dyDescent="0.25">
      <c r="A86" t="s">
        <v>709</v>
      </c>
      <c r="B86" t="s">
        <v>710</v>
      </c>
      <c r="C86">
        <v>0</v>
      </c>
      <c r="D86">
        <v>1</v>
      </c>
      <c r="E86" t="s">
        <v>5968</v>
      </c>
      <c r="F86">
        <v>200</v>
      </c>
      <c r="G86">
        <v>0</v>
      </c>
      <c r="H86" t="s">
        <v>631</v>
      </c>
      <c r="I86" t="s">
        <v>712</v>
      </c>
      <c r="J86" t="s">
        <v>309</v>
      </c>
      <c r="K86" t="s">
        <v>23</v>
      </c>
      <c r="L86" t="s">
        <v>24</v>
      </c>
      <c r="M86" t="s">
        <v>5969</v>
      </c>
      <c r="N86" t="s">
        <v>23</v>
      </c>
      <c r="O86" t="s">
        <v>307</v>
      </c>
      <c r="P86" t="s">
        <v>26</v>
      </c>
      <c r="Q86" t="s">
        <v>27</v>
      </c>
      <c r="R86" t="s">
        <v>5970</v>
      </c>
      <c r="S86" t="s">
        <v>23</v>
      </c>
      <c r="T86" t="s">
        <v>5969</v>
      </c>
    </row>
    <row r="87" spans="1:20" x14ac:dyDescent="0.25">
      <c r="A87" t="s">
        <v>110</v>
      </c>
      <c r="B87" t="s">
        <v>146</v>
      </c>
      <c r="C87">
        <v>120</v>
      </c>
      <c r="D87">
        <v>1</v>
      </c>
      <c r="E87" t="s">
        <v>5968</v>
      </c>
      <c r="F87">
        <v>200</v>
      </c>
      <c r="G87">
        <v>0</v>
      </c>
      <c r="H87" t="s">
        <v>631</v>
      </c>
      <c r="I87" t="s">
        <v>712</v>
      </c>
      <c r="J87" t="s">
        <v>309</v>
      </c>
      <c r="K87" t="s">
        <v>23</v>
      </c>
      <c r="L87" t="s">
        <v>24</v>
      </c>
      <c r="M87" t="s">
        <v>5969</v>
      </c>
      <c r="N87" t="s">
        <v>23</v>
      </c>
      <c r="O87" t="s">
        <v>307</v>
      </c>
      <c r="P87" t="s">
        <v>26</v>
      </c>
      <c r="Q87" t="s">
        <v>27</v>
      </c>
      <c r="R87" t="s">
        <v>5970</v>
      </c>
      <c r="S87" t="s">
        <v>23</v>
      </c>
      <c r="T87" t="s">
        <v>5969</v>
      </c>
    </row>
    <row r="88" spans="1:20" x14ac:dyDescent="0.25">
      <c r="A88" t="s">
        <v>139</v>
      </c>
      <c r="B88" t="s">
        <v>112</v>
      </c>
      <c r="C88">
        <v>66</v>
      </c>
      <c r="D88">
        <v>1</v>
      </c>
      <c r="E88" t="s">
        <v>5971</v>
      </c>
      <c r="F88">
        <v>283</v>
      </c>
      <c r="G88">
        <v>45</v>
      </c>
      <c r="H88" t="s">
        <v>22</v>
      </c>
      <c r="I88" t="s">
        <v>364</v>
      </c>
      <c r="J88" t="s">
        <v>5972</v>
      </c>
      <c r="K88" t="s">
        <v>5973</v>
      </c>
      <c r="L88" t="s">
        <v>1174</v>
      </c>
      <c r="M88" t="s">
        <v>5974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5975</v>
      </c>
      <c r="T88" t="s">
        <v>5974</v>
      </c>
    </row>
    <row r="89" spans="1:20" x14ac:dyDescent="0.25">
      <c r="A89" t="s">
        <v>110</v>
      </c>
      <c r="B89" t="s">
        <v>640</v>
      </c>
      <c r="C89">
        <v>66</v>
      </c>
      <c r="D89">
        <v>1</v>
      </c>
      <c r="E89" t="s">
        <v>5971</v>
      </c>
      <c r="F89">
        <v>283</v>
      </c>
      <c r="G89">
        <v>45</v>
      </c>
      <c r="H89" t="s">
        <v>22</v>
      </c>
      <c r="I89" t="s">
        <v>364</v>
      </c>
      <c r="J89" t="s">
        <v>5972</v>
      </c>
      <c r="K89" t="s">
        <v>5973</v>
      </c>
      <c r="L89" t="s">
        <v>1174</v>
      </c>
      <c r="M89" t="s">
        <v>5974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5975</v>
      </c>
      <c r="T89" t="s">
        <v>5974</v>
      </c>
    </row>
    <row r="90" spans="1:20" x14ac:dyDescent="0.25">
      <c r="A90" t="s">
        <v>46</v>
      </c>
      <c r="B90" t="s">
        <v>56</v>
      </c>
      <c r="C90">
        <v>67</v>
      </c>
      <c r="D90">
        <v>1</v>
      </c>
      <c r="E90" t="s">
        <v>5971</v>
      </c>
      <c r="F90">
        <v>283</v>
      </c>
      <c r="G90">
        <v>45</v>
      </c>
      <c r="H90" t="s">
        <v>22</v>
      </c>
      <c r="I90" t="s">
        <v>364</v>
      </c>
      <c r="J90" t="s">
        <v>5972</v>
      </c>
      <c r="K90" t="s">
        <v>5973</v>
      </c>
      <c r="L90" t="s">
        <v>1174</v>
      </c>
      <c r="M90" t="s">
        <v>5974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5975</v>
      </c>
      <c r="T90" t="s">
        <v>5974</v>
      </c>
    </row>
    <row r="91" spans="1:20" x14ac:dyDescent="0.25">
      <c r="A91" t="s">
        <v>110</v>
      </c>
      <c r="B91" t="s">
        <v>640</v>
      </c>
      <c r="C91">
        <v>66.333333333333329</v>
      </c>
      <c r="D91">
        <v>3</v>
      </c>
      <c r="E91" t="s">
        <v>5976</v>
      </c>
      <c r="F91">
        <v>225</v>
      </c>
      <c r="G91">
        <v>0</v>
      </c>
      <c r="H91" t="s">
        <v>648</v>
      </c>
      <c r="I91" t="s">
        <v>1593</v>
      </c>
      <c r="J91" t="s">
        <v>1594</v>
      </c>
      <c r="K91" t="s">
        <v>1595</v>
      </c>
      <c r="L91" t="s">
        <v>1596</v>
      </c>
      <c r="M91" t="s">
        <v>5977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5977</v>
      </c>
    </row>
    <row r="92" spans="1:20" x14ac:dyDescent="0.25">
      <c r="A92" t="s">
        <v>30</v>
      </c>
      <c r="B92" t="s">
        <v>31</v>
      </c>
      <c r="C92">
        <v>60</v>
      </c>
      <c r="D92">
        <v>3</v>
      </c>
      <c r="E92" t="s">
        <v>5978</v>
      </c>
      <c r="F92">
        <v>150</v>
      </c>
      <c r="G92">
        <v>0</v>
      </c>
      <c r="H92" t="s">
        <v>631</v>
      </c>
      <c r="I92" t="s">
        <v>5979</v>
      </c>
      <c r="J92" t="s">
        <v>306</v>
      </c>
      <c r="K92" t="s">
        <v>23</v>
      </c>
      <c r="L92" t="s">
        <v>24</v>
      </c>
      <c r="M92" t="s">
        <v>5980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5981</v>
      </c>
      <c r="T92" t="s">
        <v>5980</v>
      </c>
    </row>
    <row r="93" spans="1:20" x14ac:dyDescent="0.25">
      <c r="A93" t="s">
        <v>186</v>
      </c>
      <c r="B93" t="s">
        <v>187</v>
      </c>
      <c r="C93">
        <v>65</v>
      </c>
      <c r="D93">
        <v>1</v>
      </c>
      <c r="E93" t="s">
        <v>5978</v>
      </c>
      <c r="F93">
        <v>150</v>
      </c>
      <c r="G93">
        <v>0</v>
      </c>
      <c r="H93" t="s">
        <v>631</v>
      </c>
      <c r="I93" t="s">
        <v>5979</v>
      </c>
      <c r="J93" t="s">
        <v>306</v>
      </c>
      <c r="K93" t="s">
        <v>23</v>
      </c>
      <c r="L93" t="s">
        <v>24</v>
      </c>
      <c r="M93" t="s">
        <v>5980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5981</v>
      </c>
      <c r="T93" t="s">
        <v>5980</v>
      </c>
    </row>
    <row r="94" spans="1:20" x14ac:dyDescent="0.25">
      <c r="A94" t="s">
        <v>30</v>
      </c>
      <c r="B94" t="s">
        <v>31</v>
      </c>
      <c r="C94">
        <v>60</v>
      </c>
      <c r="D94">
        <v>3</v>
      </c>
      <c r="E94" t="s">
        <v>5982</v>
      </c>
      <c r="F94">
        <v>105</v>
      </c>
      <c r="G94">
        <v>0</v>
      </c>
      <c r="H94" t="s">
        <v>631</v>
      </c>
      <c r="I94" t="s">
        <v>5983</v>
      </c>
      <c r="J94" t="s">
        <v>313</v>
      </c>
      <c r="K94" t="s">
        <v>23</v>
      </c>
      <c r="L94" t="s">
        <v>24</v>
      </c>
      <c r="M94" t="s">
        <v>5980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5984</v>
      </c>
      <c r="T94" t="s">
        <v>5980</v>
      </c>
    </row>
    <row r="95" spans="1:20" x14ac:dyDescent="0.25">
      <c r="A95" t="s">
        <v>689</v>
      </c>
      <c r="B95" t="s">
        <v>690</v>
      </c>
      <c r="C95">
        <v>25</v>
      </c>
      <c r="D95">
        <v>4</v>
      </c>
      <c r="E95" t="s">
        <v>5985</v>
      </c>
      <c r="F95">
        <v>108</v>
      </c>
      <c r="G95">
        <v>6</v>
      </c>
      <c r="H95" t="s">
        <v>631</v>
      </c>
      <c r="I95" t="s">
        <v>5986</v>
      </c>
      <c r="J95" t="s">
        <v>306</v>
      </c>
      <c r="K95" t="s">
        <v>23</v>
      </c>
      <c r="L95" t="s">
        <v>24</v>
      </c>
      <c r="M95" t="s">
        <v>5987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5988</v>
      </c>
      <c r="T95" t="s">
        <v>5989</v>
      </c>
    </row>
    <row r="96" spans="1:20" x14ac:dyDescent="0.25">
      <c r="A96" t="s">
        <v>30</v>
      </c>
      <c r="B96" t="s">
        <v>31</v>
      </c>
      <c r="C96">
        <v>60</v>
      </c>
      <c r="D96">
        <v>6</v>
      </c>
      <c r="E96" t="s">
        <v>5990</v>
      </c>
      <c r="F96">
        <v>210</v>
      </c>
      <c r="G96">
        <v>0</v>
      </c>
      <c r="H96" t="s">
        <v>631</v>
      </c>
      <c r="I96" t="s">
        <v>5991</v>
      </c>
      <c r="J96" t="s">
        <v>309</v>
      </c>
      <c r="K96" t="s">
        <v>23</v>
      </c>
      <c r="L96" t="s">
        <v>24</v>
      </c>
      <c r="M96" t="s">
        <v>5992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5993</v>
      </c>
      <c r="T96" t="s">
        <v>5992</v>
      </c>
    </row>
    <row r="97" spans="1:20" x14ac:dyDescent="0.25">
      <c r="A97" t="s">
        <v>46</v>
      </c>
      <c r="B97" t="s">
        <v>1105</v>
      </c>
      <c r="C97">
        <v>67.5</v>
      </c>
      <c r="D97">
        <v>1</v>
      </c>
      <c r="E97" t="s">
        <v>5994</v>
      </c>
      <c r="F97">
        <v>74.5</v>
      </c>
      <c r="G97">
        <v>7</v>
      </c>
      <c r="H97" t="s">
        <v>47</v>
      </c>
      <c r="I97" t="s">
        <v>5995</v>
      </c>
      <c r="J97" t="s">
        <v>5996</v>
      </c>
      <c r="K97" t="s">
        <v>2354</v>
      </c>
      <c r="L97" t="s">
        <v>5997</v>
      </c>
      <c r="M97" t="s">
        <v>5998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5999</v>
      </c>
      <c r="T97" t="s">
        <v>5998</v>
      </c>
    </row>
    <row r="98" spans="1:20" x14ac:dyDescent="0.25">
      <c r="A98" t="s">
        <v>139</v>
      </c>
      <c r="B98" t="s">
        <v>112</v>
      </c>
      <c r="C98">
        <v>66</v>
      </c>
      <c r="D98">
        <v>1</v>
      </c>
      <c r="E98" t="s">
        <v>6000</v>
      </c>
      <c r="F98">
        <v>426</v>
      </c>
      <c r="G98">
        <v>0</v>
      </c>
      <c r="H98" t="s">
        <v>631</v>
      </c>
      <c r="I98" t="s">
        <v>1392</v>
      </c>
      <c r="J98" t="s">
        <v>334</v>
      </c>
      <c r="K98" t="s">
        <v>23</v>
      </c>
      <c r="L98" t="s">
        <v>24</v>
      </c>
      <c r="M98" t="s">
        <v>6001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6001</v>
      </c>
    </row>
    <row r="99" spans="1:20" x14ac:dyDescent="0.25">
      <c r="A99" t="s">
        <v>110</v>
      </c>
      <c r="B99" t="s">
        <v>640</v>
      </c>
      <c r="C99">
        <v>66</v>
      </c>
      <c r="D99">
        <v>1</v>
      </c>
      <c r="E99" t="s">
        <v>6000</v>
      </c>
      <c r="F99">
        <v>426</v>
      </c>
      <c r="G99">
        <v>0</v>
      </c>
      <c r="H99" t="s">
        <v>631</v>
      </c>
      <c r="I99" t="s">
        <v>1392</v>
      </c>
      <c r="J99" t="s">
        <v>334</v>
      </c>
      <c r="K99" t="s">
        <v>23</v>
      </c>
      <c r="L99" t="s">
        <v>24</v>
      </c>
      <c r="M99" t="s">
        <v>6001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6001</v>
      </c>
    </row>
    <row r="100" spans="1:20" x14ac:dyDescent="0.25">
      <c r="A100" t="s">
        <v>46</v>
      </c>
      <c r="B100" t="s">
        <v>56</v>
      </c>
      <c r="C100">
        <v>67</v>
      </c>
      <c r="D100">
        <v>1</v>
      </c>
      <c r="E100" t="s">
        <v>6000</v>
      </c>
      <c r="F100">
        <v>426</v>
      </c>
      <c r="G100">
        <v>0</v>
      </c>
      <c r="H100" t="s">
        <v>631</v>
      </c>
      <c r="I100" t="s">
        <v>1392</v>
      </c>
      <c r="J100" t="s">
        <v>334</v>
      </c>
      <c r="K100" t="s">
        <v>23</v>
      </c>
      <c r="L100" t="s">
        <v>24</v>
      </c>
      <c r="M100" t="s">
        <v>6001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6001</v>
      </c>
    </row>
    <row r="101" spans="1:20" x14ac:dyDescent="0.25">
      <c r="A101" t="s">
        <v>30</v>
      </c>
      <c r="B101" t="s">
        <v>31</v>
      </c>
      <c r="C101">
        <v>60</v>
      </c>
      <c r="D101">
        <v>6</v>
      </c>
      <c r="E101" t="s">
        <v>6000</v>
      </c>
      <c r="F101">
        <v>426</v>
      </c>
      <c r="G101">
        <v>0</v>
      </c>
      <c r="H101" t="s">
        <v>631</v>
      </c>
      <c r="I101" t="s">
        <v>1392</v>
      </c>
      <c r="J101" t="s">
        <v>334</v>
      </c>
      <c r="K101" t="s">
        <v>23</v>
      </c>
      <c r="L101" t="s">
        <v>24</v>
      </c>
      <c r="M101" t="s">
        <v>6001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6001</v>
      </c>
    </row>
    <row r="102" spans="1:20" x14ac:dyDescent="0.25">
      <c r="A102" t="s">
        <v>30</v>
      </c>
      <c r="B102" t="s">
        <v>31</v>
      </c>
      <c r="C102">
        <v>60</v>
      </c>
      <c r="D102">
        <v>3</v>
      </c>
      <c r="E102" t="s">
        <v>6002</v>
      </c>
      <c r="F102">
        <v>111</v>
      </c>
      <c r="G102">
        <v>6</v>
      </c>
      <c r="H102" t="s">
        <v>631</v>
      </c>
      <c r="I102" t="s">
        <v>6003</v>
      </c>
      <c r="J102" t="s">
        <v>311</v>
      </c>
      <c r="K102" t="s">
        <v>23</v>
      </c>
      <c r="L102" t="s">
        <v>24</v>
      </c>
      <c r="M102" t="s">
        <v>6004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6005</v>
      </c>
      <c r="T102" t="s">
        <v>6004</v>
      </c>
    </row>
    <row r="103" spans="1:20" x14ac:dyDescent="0.25">
      <c r="A103" t="s">
        <v>46</v>
      </c>
      <c r="B103" t="s">
        <v>252</v>
      </c>
      <c r="C103">
        <v>0</v>
      </c>
      <c r="D103">
        <v>1</v>
      </c>
      <c r="E103" t="s">
        <v>6006</v>
      </c>
      <c r="F103">
        <v>0</v>
      </c>
      <c r="G103">
        <v>0</v>
      </c>
      <c r="H103" t="s">
        <v>1233</v>
      </c>
      <c r="I103" t="s">
        <v>6007</v>
      </c>
      <c r="J103" t="s">
        <v>6008</v>
      </c>
      <c r="K103" t="s">
        <v>1939</v>
      </c>
      <c r="L103" t="s">
        <v>6009</v>
      </c>
      <c r="M103" t="s">
        <v>6010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6011</v>
      </c>
      <c r="T103" t="s">
        <v>6010</v>
      </c>
    </row>
    <row r="104" spans="1:20" x14ac:dyDescent="0.25">
      <c r="A104" t="s">
        <v>280</v>
      </c>
      <c r="B104" t="s">
        <v>286</v>
      </c>
      <c r="C104">
        <v>139</v>
      </c>
      <c r="D104">
        <v>2</v>
      </c>
      <c r="E104" t="s">
        <v>6012</v>
      </c>
      <c r="F104">
        <v>229</v>
      </c>
      <c r="G104">
        <v>30</v>
      </c>
      <c r="H104" t="s">
        <v>47</v>
      </c>
      <c r="I104" t="s">
        <v>6013</v>
      </c>
      <c r="J104" t="s">
        <v>6014</v>
      </c>
      <c r="K104" t="s">
        <v>1025</v>
      </c>
      <c r="L104" t="s">
        <v>6015</v>
      </c>
      <c r="M104" t="s">
        <v>6016</v>
      </c>
      <c r="N104" t="s">
        <v>711</v>
      </c>
      <c r="O104" t="s">
        <v>634</v>
      </c>
      <c r="P104" t="s">
        <v>1763</v>
      </c>
      <c r="Q104" t="s">
        <v>27</v>
      </c>
      <c r="R104" t="s">
        <v>24</v>
      </c>
      <c r="S104" t="s">
        <v>6017</v>
      </c>
      <c r="T104" t="s">
        <v>6016</v>
      </c>
    </row>
    <row r="105" spans="1:20" x14ac:dyDescent="0.25">
      <c r="A105" t="s">
        <v>4860</v>
      </c>
      <c r="B105" t="s">
        <v>4861</v>
      </c>
      <c r="C105">
        <v>12</v>
      </c>
      <c r="D105">
        <v>20</v>
      </c>
      <c r="E105" t="s">
        <v>6018</v>
      </c>
      <c r="F105">
        <v>240</v>
      </c>
      <c r="G105">
        <v>0</v>
      </c>
      <c r="H105" t="s">
        <v>47</v>
      </c>
      <c r="I105" t="s">
        <v>6019</v>
      </c>
      <c r="J105" t="s">
        <v>6020</v>
      </c>
      <c r="K105" t="s">
        <v>6021</v>
      </c>
      <c r="L105" t="s">
        <v>6022</v>
      </c>
      <c r="M105" t="s">
        <v>6023</v>
      </c>
      <c r="N105" t="s">
        <v>711</v>
      </c>
      <c r="O105" t="s">
        <v>634</v>
      </c>
      <c r="P105" t="s">
        <v>635</v>
      </c>
      <c r="Q105" t="s">
        <v>636</v>
      </c>
      <c r="R105" t="s">
        <v>24</v>
      </c>
      <c r="S105" t="s">
        <v>23</v>
      </c>
      <c r="T105" t="s">
        <v>6024</v>
      </c>
    </row>
    <row r="106" spans="1:20" x14ac:dyDescent="0.25">
      <c r="A106" t="s">
        <v>139</v>
      </c>
      <c r="B106" t="s">
        <v>112</v>
      </c>
      <c r="C106">
        <v>76</v>
      </c>
      <c r="D106">
        <v>3</v>
      </c>
      <c r="E106" t="s">
        <v>6025</v>
      </c>
      <c r="F106">
        <v>263</v>
      </c>
      <c r="G106">
        <v>45</v>
      </c>
      <c r="H106" t="s">
        <v>47</v>
      </c>
      <c r="I106" t="s">
        <v>2937</v>
      </c>
      <c r="J106" t="s">
        <v>3916</v>
      </c>
      <c r="K106" t="s">
        <v>1581</v>
      </c>
      <c r="L106" t="s">
        <v>1630</v>
      </c>
      <c r="M106" t="s">
        <v>6026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6027</v>
      </c>
      <c r="T106" t="s">
        <v>6028</v>
      </c>
    </row>
    <row r="107" spans="1:20" x14ac:dyDescent="0.25">
      <c r="A107" t="s">
        <v>110</v>
      </c>
      <c r="B107" t="s">
        <v>146</v>
      </c>
      <c r="C107">
        <v>100</v>
      </c>
      <c r="D107">
        <v>1</v>
      </c>
      <c r="E107" t="s">
        <v>6029</v>
      </c>
      <c r="F107">
        <v>449</v>
      </c>
      <c r="G107">
        <v>0</v>
      </c>
      <c r="H107" t="s">
        <v>47</v>
      </c>
      <c r="I107" t="s">
        <v>6030</v>
      </c>
      <c r="J107" t="s">
        <v>6031</v>
      </c>
      <c r="K107" t="s">
        <v>3207</v>
      </c>
      <c r="L107" t="s">
        <v>6032</v>
      </c>
      <c r="M107" t="s">
        <v>6033</v>
      </c>
      <c r="N107" t="s">
        <v>711</v>
      </c>
      <c r="O107" t="s">
        <v>1298</v>
      </c>
      <c r="P107" t="s">
        <v>635</v>
      </c>
      <c r="Q107" t="s">
        <v>636</v>
      </c>
      <c r="R107" t="s">
        <v>24</v>
      </c>
      <c r="S107" t="s">
        <v>23</v>
      </c>
      <c r="T107" t="s">
        <v>6034</v>
      </c>
    </row>
    <row r="108" spans="1:20" x14ac:dyDescent="0.25">
      <c r="A108" t="s">
        <v>46</v>
      </c>
      <c r="B108" t="s">
        <v>56</v>
      </c>
      <c r="C108">
        <v>100</v>
      </c>
      <c r="D108">
        <v>1</v>
      </c>
      <c r="E108" t="s">
        <v>6029</v>
      </c>
      <c r="F108">
        <v>449</v>
      </c>
      <c r="G108">
        <v>0</v>
      </c>
      <c r="H108" t="s">
        <v>47</v>
      </c>
      <c r="I108" t="s">
        <v>6030</v>
      </c>
      <c r="J108" t="s">
        <v>6031</v>
      </c>
      <c r="K108" t="s">
        <v>3207</v>
      </c>
      <c r="L108" t="s">
        <v>6032</v>
      </c>
      <c r="M108" t="s">
        <v>6033</v>
      </c>
      <c r="N108" t="s">
        <v>711</v>
      </c>
      <c r="O108" t="s">
        <v>1298</v>
      </c>
      <c r="P108" t="s">
        <v>635</v>
      </c>
      <c r="Q108" t="s">
        <v>636</v>
      </c>
      <c r="R108" t="s">
        <v>24</v>
      </c>
      <c r="S108" t="s">
        <v>23</v>
      </c>
      <c r="T108" t="s">
        <v>6034</v>
      </c>
    </row>
    <row r="109" spans="1:20" x14ac:dyDescent="0.25">
      <c r="A109" t="s">
        <v>139</v>
      </c>
      <c r="B109" t="s">
        <v>112</v>
      </c>
      <c r="C109">
        <v>100</v>
      </c>
      <c r="D109">
        <v>1</v>
      </c>
      <c r="E109" t="s">
        <v>6029</v>
      </c>
      <c r="F109">
        <v>449</v>
      </c>
      <c r="G109">
        <v>0</v>
      </c>
      <c r="H109" t="s">
        <v>47</v>
      </c>
      <c r="I109" t="s">
        <v>6030</v>
      </c>
      <c r="J109" t="s">
        <v>6031</v>
      </c>
      <c r="K109" t="s">
        <v>3207</v>
      </c>
      <c r="L109" t="s">
        <v>6032</v>
      </c>
      <c r="M109" t="s">
        <v>6033</v>
      </c>
      <c r="N109" t="s">
        <v>711</v>
      </c>
      <c r="O109" t="s">
        <v>1298</v>
      </c>
      <c r="P109" t="s">
        <v>635</v>
      </c>
      <c r="Q109" t="s">
        <v>636</v>
      </c>
      <c r="R109" t="s">
        <v>24</v>
      </c>
      <c r="S109" t="s">
        <v>23</v>
      </c>
      <c r="T109" t="s">
        <v>6034</v>
      </c>
    </row>
    <row r="110" spans="1:20" x14ac:dyDescent="0.25">
      <c r="A110" t="s">
        <v>38</v>
      </c>
      <c r="B110" t="s">
        <v>39</v>
      </c>
      <c r="C110">
        <v>65</v>
      </c>
      <c r="D110">
        <v>1</v>
      </c>
      <c r="E110" t="s">
        <v>6029</v>
      </c>
      <c r="F110">
        <v>449</v>
      </c>
      <c r="G110">
        <v>0</v>
      </c>
      <c r="H110" t="s">
        <v>47</v>
      </c>
      <c r="I110" t="s">
        <v>6030</v>
      </c>
      <c r="J110" t="s">
        <v>6031</v>
      </c>
      <c r="K110" t="s">
        <v>3207</v>
      </c>
      <c r="L110" t="s">
        <v>6032</v>
      </c>
      <c r="M110" t="s">
        <v>6033</v>
      </c>
      <c r="N110" t="s">
        <v>711</v>
      </c>
      <c r="O110" t="s">
        <v>1298</v>
      </c>
      <c r="P110" t="s">
        <v>635</v>
      </c>
      <c r="Q110" t="s">
        <v>636</v>
      </c>
      <c r="R110" t="s">
        <v>24</v>
      </c>
      <c r="S110" t="s">
        <v>23</v>
      </c>
      <c r="T110" t="s">
        <v>6034</v>
      </c>
    </row>
    <row r="111" spans="1:20" x14ac:dyDescent="0.25">
      <c r="A111" t="s">
        <v>36</v>
      </c>
      <c r="B111" t="s">
        <v>37</v>
      </c>
      <c r="C111">
        <v>65</v>
      </c>
      <c r="D111">
        <v>2</v>
      </c>
      <c r="E111" t="s">
        <v>6029</v>
      </c>
      <c r="F111">
        <v>449</v>
      </c>
      <c r="G111">
        <v>0</v>
      </c>
      <c r="H111" t="s">
        <v>47</v>
      </c>
      <c r="I111" t="s">
        <v>6030</v>
      </c>
      <c r="J111" t="s">
        <v>6031</v>
      </c>
      <c r="K111" t="s">
        <v>3207</v>
      </c>
      <c r="L111" t="s">
        <v>6032</v>
      </c>
      <c r="M111" t="s">
        <v>6033</v>
      </c>
      <c r="N111" t="s">
        <v>711</v>
      </c>
      <c r="O111" t="s">
        <v>1298</v>
      </c>
      <c r="P111" t="s">
        <v>635</v>
      </c>
      <c r="Q111" t="s">
        <v>636</v>
      </c>
      <c r="R111" t="s">
        <v>24</v>
      </c>
      <c r="S111" t="s">
        <v>23</v>
      </c>
      <c r="T111" t="s">
        <v>6034</v>
      </c>
    </row>
    <row r="112" spans="1:20" x14ac:dyDescent="0.25">
      <c r="A112" t="s">
        <v>150</v>
      </c>
      <c r="B112" t="s">
        <v>151</v>
      </c>
      <c r="C112">
        <v>65</v>
      </c>
      <c r="D112">
        <v>1</v>
      </c>
      <c r="E112" t="s">
        <v>6029</v>
      </c>
      <c r="F112">
        <v>449</v>
      </c>
      <c r="G112">
        <v>0</v>
      </c>
      <c r="H112" t="s">
        <v>47</v>
      </c>
      <c r="I112" t="s">
        <v>6030</v>
      </c>
      <c r="J112" t="s">
        <v>6031</v>
      </c>
      <c r="K112" t="s">
        <v>3207</v>
      </c>
      <c r="L112" t="s">
        <v>6032</v>
      </c>
      <c r="M112" t="s">
        <v>6033</v>
      </c>
      <c r="N112" t="s">
        <v>711</v>
      </c>
      <c r="O112" t="s">
        <v>1298</v>
      </c>
      <c r="P112" t="s">
        <v>635</v>
      </c>
      <c r="Q112" t="s">
        <v>636</v>
      </c>
      <c r="R112" t="s">
        <v>24</v>
      </c>
      <c r="S112" t="s">
        <v>23</v>
      </c>
      <c r="T112" t="s">
        <v>6034</v>
      </c>
    </row>
    <row r="113" spans="1:20" x14ac:dyDescent="0.25">
      <c r="A113" t="s">
        <v>152</v>
      </c>
      <c r="B113" t="s">
        <v>153</v>
      </c>
      <c r="C113">
        <v>65</v>
      </c>
      <c r="D113">
        <v>1</v>
      </c>
      <c r="E113" t="s">
        <v>6035</v>
      </c>
      <c r="F113">
        <v>199</v>
      </c>
      <c r="G113">
        <v>0</v>
      </c>
      <c r="H113" t="s">
        <v>47</v>
      </c>
      <c r="I113" t="s">
        <v>2141</v>
      </c>
      <c r="J113" t="s">
        <v>6036</v>
      </c>
      <c r="K113" t="s">
        <v>2676</v>
      </c>
      <c r="L113" t="s">
        <v>6037</v>
      </c>
      <c r="M113" t="s">
        <v>6038</v>
      </c>
      <c r="N113" t="s">
        <v>711</v>
      </c>
      <c r="O113" t="s">
        <v>1298</v>
      </c>
      <c r="P113" t="s">
        <v>635</v>
      </c>
      <c r="Q113" t="s">
        <v>636</v>
      </c>
      <c r="R113" t="s">
        <v>24</v>
      </c>
      <c r="S113" t="s">
        <v>6039</v>
      </c>
      <c r="T113" t="s">
        <v>6040</v>
      </c>
    </row>
    <row r="114" spans="1:20" x14ac:dyDescent="0.25">
      <c r="A114" t="s">
        <v>150</v>
      </c>
      <c r="B114" t="s">
        <v>151</v>
      </c>
      <c r="C114">
        <v>65</v>
      </c>
      <c r="D114">
        <v>1</v>
      </c>
      <c r="E114" t="s">
        <v>6035</v>
      </c>
      <c r="F114">
        <v>199</v>
      </c>
      <c r="G114">
        <v>0</v>
      </c>
      <c r="H114" t="s">
        <v>47</v>
      </c>
      <c r="I114" t="s">
        <v>2141</v>
      </c>
      <c r="J114" t="s">
        <v>6036</v>
      </c>
      <c r="K114" t="s">
        <v>2676</v>
      </c>
      <c r="L114" t="s">
        <v>6037</v>
      </c>
      <c r="M114" t="s">
        <v>6038</v>
      </c>
      <c r="N114" t="s">
        <v>711</v>
      </c>
      <c r="O114" t="s">
        <v>1298</v>
      </c>
      <c r="P114" t="s">
        <v>635</v>
      </c>
      <c r="Q114" t="s">
        <v>636</v>
      </c>
      <c r="R114" t="s">
        <v>24</v>
      </c>
      <c r="S114" t="s">
        <v>6039</v>
      </c>
      <c r="T114" t="s">
        <v>6040</v>
      </c>
    </row>
    <row r="115" spans="1:20" x14ac:dyDescent="0.25">
      <c r="A115" t="s">
        <v>36</v>
      </c>
      <c r="B115" t="s">
        <v>37</v>
      </c>
      <c r="C115">
        <v>65</v>
      </c>
      <c r="D115">
        <v>1</v>
      </c>
      <c r="E115" t="s">
        <v>6035</v>
      </c>
      <c r="F115">
        <v>199</v>
      </c>
      <c r="G115">
        <v>0</v>
      </c>
      <c r="H115" t="s">
        <v>47</v>
      </c>
      <c r="I115" t="s">
        <v>2141</v>
      </c>
      <c r="J115" t="s">
        <v>6036</v>
      </c>
      <c r="K115" t="s">
        <v>2676</v>
      </c>
      <c r="L115" t="s">
        <v>6037</v>
      </c>
      <c r="M115" t="s">
        <v>6038</v>
      </c>
      <c r="N115" t="s">
        <v>711</v>
      </c>
      <c r="O115" t="s">
        <v>1298</v>
      </c>
      <c r="P115" t="s">
        <v>635</v>
      </c>
      <c r="Q115" t="s">
        <v>636</v>
      </c>
      <c r="R115" t="s">
        <v>24</v>
      </c>
      <c r="S115" t="s">
        <v>6039</v>
      </c>
      <c r="T115" t="s">
        <v>6041</v>
      </c>
    </row>
    <row r="116" spans="1:20" x14ac:dyDescent="0.25">
      <c r="A116" t="s">
        <v>38</v>
      </c>
      <c r="B116" t="s">
        <v>39</v>
      </c>
      <c r="C116">
        <v>65</v>
      </c>
      <c r="D116">
        <v>1</v>
      </c>
      <c r="E116" t="s">
        <v>6035</v>
      </c>
      <c r="F116">
        <v>199</v>
      </c>
      <c r="G116">
        <v>0</v>
      </c>
      <c r="H116" t="s">
        <v>47</v>
      </c>
      <c r="I116" t="s">
        <v>2141</v>
      </c>
      <c r="J116" t="s">
        <v>6036</v>
      </c>
      <c r="K116" t="s">
        <v>2676</v>
      </c>
      <c r="L116" t="s">
        <v>6037</v>
      </c>
      <c r="M116" t="s">
        <v>6038</v>
      </c>
      <c r="N116" t="s">
        <v>711</v>
      </c>
      <c r="O116" t="s">
        <v>1298</v>
      </c>
      <c r="P116" t="s">
        <v>635</v>
      </c>
      <c r="Q116" t="s">
        <v>636</v>
      </c>
      <c r="R116" t="s">
        <v>24</v>
      </c>
      <c r="S116" t="s">
        <v>6039</v>
      </c>
      <c r="T116" t="s">
        <v>6041</v>
      </c>
    </row>
    <row r="117" spans="1:20" x14ac:dyDescent="0.25">
      <c r="A117" t="s">
        <v>709</v>
      </c>
      <c r="B117" t="s">
        <v>710</v>
      </c>
      <c r="C117">
        <v>0</v>
      </c>
      <c r="D117">
        <v>1</v>
      </c>
      <c r="E117" t="s">
        <v>6042</v>
      </c>
      <c r="F117">
        <v>240</v>
      </c>
      <c r="G117">
        <v>0</v>
      </c>
      <c r="H117" t="s">
        <v>631</v>
      </c>
      <c r="I117" t="s">
        <v>6043</v>
      </c>
      <c r="J117" t="s">
        <v>314</v>
      </c>
      <c r="K117" t="s">
        <v>23</v>
      </c>
      <c r="L117" t="s">
        <v>24</v>
      </c>
      <c r="M117" t="s">
        <v>6044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6044</v>
      </c>
    </row>
    <row r="118" spans="1:20" x14ac:dyDescent="0.25">
      <c r="A118" t="s">
        <v>110</v>
      </c>
      <c r="B118" t="s">
        <v>146</v>
      </c>
      <c r="C118">
        <v>120</v>
      </c>
      <c r="D118">
        <v>1</v>
      </c>
      <c r="E118" t="s">
        <v>6042</v>
      </c>
      <c r="F118">
        <v>240</v>
      </c>
      <c r="G118">
        <v>0</v>
      </c>
      <c r="H118" t="s">
        <v>631</v>
      </c>
      <c r="I118" t="s">
        <v>6043</v>
      </c>
      <c r="J118" t="s">
        <v>314</v>
      </c>
      <c r="K118" t="s">
        <v>23</v>
      </c>
      <c r="L118" t="s">
        <v>24</v>
      </c>
      <c r="M118" t="s">
        <v>6044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23</v>
      </c>
      <c r="T118" t="s">
        <v>6044</v>
      </c>
    </row>
    <row r="119" spans="1:20" x14ac:dyDescent="0.25">
      <c r="A119" t="s">
        <v>709</v>
      </c>
      <c r="B119" t="s">
        <v>710</v>
      </c>
      <c r="C119">
        <v>0</v>
      </c>
      <c r="D119">
        <v>1</v>
      </c>
      <c r="E119" t="s">
        <v>6042</v>
      </c>
      <c r="F119">
        <v>240</v>
      </c>
      <c r="G119">
        <v>0</v>
      </c>
      <c r="H119" t="s">
        <v>631</v>
      </c>
      <c r="I119" t="s">
        <v>6043</v>
      </c>
      <c r="J119" t="s">
        <v>314</v>
      </c>
      <c r="K119" t="s">
        <v>23</v>
      </c>
      <c r="L119" t="s">
        <v>24</v>
      </c>
      <c r="M119" t="s">
        <v>6044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23</v>
      </c>
      <c r="T119" t="s">
        <v>6044</v>
      </c>
    </row>
    <row r="120" spans="1:20" x14ac:dyDescent="0.25">
      <c r="A120" t="s">
        <v>139</v>
      </c>
      <c r="B120" t="s">
        <v>112</v>
      </c>
      <c r="C120">
        <v>120</v>
      </c>
      <c r="D120">
        <v>1</v>
      </c>
      <c r="E120" t="s">
        <v>6042</v>
      </c>
      <c r="F120">
        <v>240</v>
      </c>
      <c r="G120">
        <v>0</v>
      </c>
      <c r="H120" t="s">
        <v>631</v>
      </c>
      <c r="I120" t="s">
        <v>6043</v>
      </c>
      <c r="J120" t="s">
        <v>314</v>
      </c>
      <c r="K120" t="s">
        <v>23</v>
      </c>
      <c r="L120" t="s">
        <v>24</v>
      </c>
      <c r="M120" t="s">
        <v>6044</v>
      </c>
      <c r="N120" t="s">
        <v>23</v>
      </c>
      <c r="O120" t="s">
        <v>32</v>
      </c>
      <c r="P120" t="s">
        <v>26</v>
      </c>
      <c r="Q120" t="s">
        <v>33</v>
      </c>
      <c r="R120" t="s">
        <v>24</v>
      </c>
      <c r="S120" t="s">
        <v>23</v>
      </c>
      <c r="T120" t="s">
        <v>6044</v>
      </c>
    </row>
    <row r="121" spans="1:20" x14ac:dyDescent="0.25">
      <c r="A121" t="s">
        <v>186</v>
      </c>
      <c r="B121" t="s">
        <v>187</v>
      </c>
      <c r="C121">
        <v>65</v>
      </c>
      <c r="D121">
        <v>1</v>
      </c>
      <c r="E121" t="s">
        <v>6042</v>
      </c>
      <c r="F121">
        <v>240</v>
      </c>
      <c r="G121">
        <v>0</v>
      </c>
      <c r="H121" t="s">
        <v>631</v>
      </c>
      <c r="I121" t="s">
        <v>6043</v>
      </c>
      <c r="J121" t="s">
        <v>314</v>
      </c>
      <c r="K121" t="s">
        <v>23</v>
      </c>
      <c r="L121" t="s">
        <v>24</v>
      </c>
      <c r="M121" t="s">
        <v>6044</v>
      </c>
      <c r="N121" t="s">
        <v>23</v>
      </c>
      <c r="O121" t="s">
        <v>32</v>
      </c>
      <c r="P121" t="s">
        <v>26</v>
      </c>
      <c r="Q121" t="s">
        <v>33</v>
      </c>
      <c r="R121" t="s">
        <v>24</v>
      </c>
      <c r="S121" t="s">
        <v>23</v>
      </c>
      <c r="T121" t="s">
        <v>6044</v>
      </c>
    </row>
    <row r="122" spans="1:20" x14ac:dyDescent="0.25">
      <c r="A122" t="s">
        <v>30</v>
      </c>
      <c r="B122" t="s">
        <v>31</v>
      </c>
      <c r="C122">
        <v>60</v>
      </c>
      <c r="D122">
        <v>3</v>
      </c>
      <c r="E122" t="s">
        <v>6045</v>
      </c>
      <c r="F122">
        <v>105</v>
      </c>
      <c r="G122">
        <v>0</v>
      </c>
      <c r="H122" t="s">
        <v>631</v>
      </c>
      <c r="I122" t="s">
        <v>6046</v>
      </c>
      <c r="J122" t="s">
        <v>313</v>
      </c>
      <c r="K122" t="s">
        <v>23</v>
      </c>
      <c r="L122" t="s">
        <v>24</v>
      </c>
      <c r="M122" t="s">
        <v>6047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6048</v>
      </c>
      <c r="T122" t="s">
        <v>6049</v>
      </c>
    </row>
    <row r="123" spans="1:20" x14ac:dyDescent="0.25">
      <c r="A123" t="s">
        <v>46</v>
      </c>
      <c r="B123" t="s">
        <v>56</v>
      </c>
      <c r="C123">
        <v>77</v>
      </c>
      <c r="D123">
        <v>1</v>
      </c>
      <c r="E123" t="s">
        <v>6050</v>
      </c>
      <c r="F123">
        <v>176</v>
      </c>
      <c r="G123">
        <v>29</v>
      </c>
      <c r="H123" t="s">
        <v>47</v>
      </c>
      <c r="I123" t="s">
        <v>1171</v>
      </c>
      <c r="J123" t="s">
        <v>6051</v>
      </c>
      <c r="K123" t="s">
        <v>6052</v>
      </c>
      <c r="L123" t="s">
        <v>4402</v>
      </c>
      <c r="M123" t="s">
        <v>6053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23</v>
      </c>
      <c r="T123" t="s">
        <v>6053</v>
      </c>
    </row>
    <row r="124" spans="1:20" x14ac:dyDescent="0.25">
      <c r="A124" t="s">
        <v>422</v>
      </c>
      <c r="B124" t="s">
        <v>423</v>
      </c>
      <c r="C124">
        <v>78</v>
      </c>
      <c r="D124">
        <v>1</v>
      </c>
      <c r="E124" t="s">
        <v>6050</v>
      </c>
      <c r="F124">
        <v>176</v>
      </c>
      <c r="G124">
        <v>29</v>
      </c>
      <c r="H124" t="s">
        <v>47</v>
      </c>
      <c r="I124" t="s">
        <v>1171</v>
      </c>
      <c r="J124" t="s">
        <v>6051</v>
      </c>
      <c r="K124" t="s">
        <v>6052</v>
      </c>
      <c r="L124" t="s">
        <v>4402</v>
      </c>
      <c r="M124" t="s">
        <v>6053</v>
      </c>
      <c r="N124" t="s">
        <v>23</v>
      </c>
      <c r="O124" t="s">
        <v>63</v>
      </c>
      <c r="P124" t="s">
        <v>54</v>
      </c>
      <c r="Q124" t="s">
        <v>55</v>
      </c>
      <c r="R124" t="s">
        <v>24</v>
      </c>
      <c r="S124" t="s">
        <v>23</v>
      </c>
      <c r="T124" t="s">
        <v>6053</v>
      </c>
    </row>
    <row r="125" spans="1:20" x14ac:dyDescent="0.25">
      <c r="A125" t="s">
        <v>30</v>
      </c>
      <c r="B125" t="s">
        <v>31</v>
      </c>
      <c r="C125">
        <v>60</v>
      </c>
      <c r="D125">
        <v>3</v>
      </c>
      <c r="E125" t="s">
        <v>6054</v>
      </c>
      <c r="F125">
        <v>111</v>
      </c>
      <c r="G125">
        <v>6</v>
      </c>
      <c r="H125" t="s">
        <v>631</v>
      </c>
      <c r="I125" t="s">
        <v>6055</v>
      </c>
      <c r="J125" t="s">
        <v>6056</v>
      </c>
      <c r="K125" t="s">
        <v>23</v>
      </c>
      <c r="L125" t="s">
        <v>24</v>
      </c>
      <c r="M125" t="s">
        <v>6057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6058</v>
      </c>
      <c r="T125" t="s">
        <v>6057</v>
      </c>
    </row>
    <row r="126" spans="1:20" x14ac:dyDescent="0.25">
      <c r="A126" t="s">
        <v>30</v>
      </c>
      <c r="B126" t="s">
        <v>31</v>
      </c>
      <c r="C126">
        <v>60</v>
      </c>
      <c r="D126">
        <v>3</v>
      </c>
      <c r="E126" t="s">
        <v>6059</v>
      </c>
      <c r="F126">
        <v>111</v>
      </c>
      <c r="G126">
        <v>6</v>
      </c>
      <c r="H126" t="s">
        <v>631</v>
      </c>
      <c r="I126" t="s">
        <v>6060</v>
      </c>
      <c r="J126" t="s">
        <v>325</v>
      </c>
      <c r="K126" t="s">
        <v>23</v>
      </c>
      <c r="L126" t="s">
        <v>24</v>
      </c>
      <c r="M126" t="s">
        <v>6061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6062</v>
      </c>
      <c r="T126" t="s">
        <v>6061</v>
      </c>
    </row>
    <row r="127" spans="1:20" x14ac:dyDescent="0.25">
      <c r="A127" t="s">
        <v>46</v>
      </c>
      <c r="B127" t="s">
        <v>56</v>
      </c>
      <c r="C127">
        <v>66.333333333333329</v>
      </c>
      <c r="D127">
        <v>3</v>
      </c>
      <c r="E127" t="s">
        <v>6063</v>
      </c>
      <c r="F127">
        <v>220</v>
      </c>
      <c r="G127">
        <v>0</v>
      </c>
      <c r="H127" t="s">
        <v>631</v>
      </c>
      <c r="I127" t="s">
        <v>6064</v>
      </c>
      <c r="J127" t="s">
        <v>329</v>
      </c>
      <c r="K127" t="s">
        <v>23</v>
      </c>
      <c r="L127" t="s">
        <v>24</v>
      </c>
      <c r="M127" t="s">
        <v>6065</v>
      </c>
      <c r="N127" t="s">
        <v>23</v>
      </c>
      <c r="O127" t="s">
        <v>32</v>
      </c>
      <c r="P127" t="s">
        <v>26</v>
      </c>
      <c r="Q127" t="s">
        <v>33</v>
      </c>
      <c r="R127" t="s">
        <v>24</v>
      </c>
      <c r="S127" t="s">
        <v>6066</v>
      </c>
      <c r="T127" t="s">
        <v>6065</v>
      </c>
    </row>
    <row r="128" spans="1:20" x14ac:dyDescent="0.25">
      <c r="A128" t="s">
        <v>150</v>
      </c>
      <c r="B128" t="s">
        <v>151</v>
      </c>
      <c r="C128">
        <v>65</v>
      </c>
      <c r="D128">
        <v>1</v>
      </c>
      <c r="E128" t="s">
        <v>6067</v>
      </c>
      <c r="F128">
        <v>199</v>
      </c>
      <c r="G128">
        <v>0</v>
      </c>
      <c r="H128" t="s">
        <v>47</v>
      </c>
      <c r="I128" t="s">
        <v>6068</v>
      </c>
      <c r="J128" t="s">
        <v>6069</v>
      </c>
      <c r="K128" t="s">
        <v>707</v>
      </c>
      <c r="L128" t="s">
        <v>6070</v>
      </c>
      <c r="M128" t="s">
        <v>6071</v>
      </c>
      <c r="N128" t="s">
        <v>711</v>
      </c>
      <c r="O128" t="s">
        <v>634</v>
      </c>
      <c r="P128" t="s">
        <v>635</v>
      </c>
      <c r="Q128" t="s">
        <v>636</v>
      </c>
      <c r="R128" t="s">
        <v>24</v>
      </c>
      <c r="S128" t="s">
        <v>6072</v>
      </c>
      <c r="T128" t="s">
        <v>6073</v>
      </c>
    </row>
    <row r="129" spans="1:20" x14ac:dyDescent="0.25">
      <c r="A129" t="s">
        <v>152</v>
      </c>
      <c r="B129" t="s">
        <v>153</v>
      </c>
      <c r="C129">
        <v>65</v>
      </c>
      <c r="D129">
        <v>1</v>
      </c>
      <c r="E129" t="s">
        <v>6067</v>
      </c>
      <c r="F129">
        <v>199</v>
      </c>
      <c r="G129">
        <v>0</v>
      </c>
      <c r="H129" t="s">
        <v>47</v>
      </c>
      <c r="I129" t="s">
        <v>6068</v>
      </c>
      <c r="J129" t="s">
        <v>6069</v>
      </c>
      <c r="K129" t="s">
        <v>707</v>
      </c>
      <c r="L129" t="s">
        <v>6070</v>
      </c>
      <c r="M129" t="s">
        <v>6071</v>
      </c>
      <c r="N129" t="s">
        <v>711</v>
      </c>
      <c r="O129" t="s">
        <v>634</v>
      </c>
      <c r="P129" t="s">
        <v>635</v>
      </c>
      <c r="Q129" t="s">
        <v>636</v>
      </c>
      <c r="R129" t="s">
        <v>24</v>
      </c>
      <c r="S129" t="s">
        <v>6072</v>
      </c>
      <c r="T129" t="s">
        <v>6073</v>
      </c>
    </row>
    <row r="130" spans="1:20" x14ac:dyDescent="0.25">
      <c r="A130" t="s">
        <v>36</v>
      </c>
      <c r="B130" t="s">
        <v>37</v>
      </c>
      <c r="C130">
        <v>65</v>
      </c>
      <c r="D130">
        <v>1</v>
      </c>
      <c r="E130" t="s">
        <v>6067</v>
      </c>
      <c r="F130">
        <v>199</v>
      </c>
      <c r="G130">
        <v>0</v>
      </c>
      <c r="H130" t="s">
        <v>47</v>
      </c>
      <c r="I130" t="s">
        <v>6068</v>
      </c>
      <c r="J130" t="s">
        <v>6069</v>
      </c>
      <c r="K130" t="s">
        <v>707</v>
      </c>
      <c r="L130" t="s">
        <v>6070</v>
      </c>
      <c r="M130" t="s">
        <v>6071</v>
      </c>
      <c r="N130" t="s">
        <v>711</v>
      </c>
      <c r="O130" t="s">
        <v>634</v>
      </c>
      <c r="P130" t="s">
        <v>635</v>
      </c>
      <c r="Q130" t="s">
        <v>636</v>
      </c>
      <c r="R130" t="s">
        <v>24</v>
      </c>
      <c r="S130" t="s">
        <v>6072</v>
      </c>
      <c r="T130" t="s">
        <v>6073</v>
      </c>
    </row>
    <row r="131" spans="1:20" x14ac:dyDescent="0.25">
      <c r="A131" t="s">
        <v>38</v>
      </c>
      <c r="B131" t="s">
        <v>39</v>
      </c>
      <c r="C131">
        <v>65</v>
      </c>
      <c r="D131">
        <v>1</v>
      </c>
      <c r="E131" t="s">
        <v>6067</v>
      </c>
      <c r="F131">
        <v>199</v>
      </c>
      <c r="G131">
        <v>0</v>
      </c>
      <c r="H131" t="s">
        <v>47</v>
      </c>
      <c r="I131" t="s">
        <v>6068</v>
      </c>
      <c r="J131" t="s">
        <v>6069</v>
      </c>
      <c r="K131" t="s">
        <v>707</v>
      </c>
      <c r="L131" t="s">
        <v>6070</v>
      </c>
      <c r="M131" t="s">
        <v>6071</v>
      </c>
      <c r="N131" t="s">
        <v>711</v>
      </c>
      <c r="O131" t="s">
        <v>634</v>
      </c>
      <c r="P131" t="s">
        <v>635</v>
      </c>
      <c r="Q131" t="s">
        <v>636</v>
      </c>
      <c r="R131" t="s">
        <v>24</v>
      </c>
      <c r="S131" t="s">
        <v>6072</v>
      </c>
      <c r="T131" t="s">
        <v>6073</v>
      </c>
    </row>
    <row r="132" spans="1:20" x14ac:dyDescent="0.25">
      <c r="A132" t="s">
        <v>139</v>
      </c>
      <c r="B132" t="s">
        <v>112</v>
      </c>
      <c r="C132">
        <v>100</v>
      </c>
      <c r="D132">
        <v>1</v>
      </c>
      <c r="E132" t="s">
        <v>6074</v>
      </c>
      <c r="F132">
        <v>250</v>
      </c>
      <c r="G132">
        <v>0</v>
      </c>
      <c r="H132" t="s">
        <v>47</v>
      </c>
      <c r="I132" t="s">
        <v>6075</v>
      </c>
      <c r="J132" t="s">
        <v>6076</v>
      </c>
      <c r="K132" t="s">
        <v>6077</v>
      </c>
      <c r="L132" t="s">
        <v>6078</v>
      </c>
      <c r="M132" t="s">
        <v>6079</v>
      </c>
      <c r="N132" t="s">
        <v>711</v>
      </c>
      <c r="O132" t="s">
        <v>634</v>
      </c>
      <c r="P132" t="s">
        <v>635</v>
      </c>
      <c r="Q132" t="s">
        <v>636</v>
      </c>
      <c r="R132" t="s">
        <v>24</v>
      </c>
      <c r="S132" t="s">
        <v>6080</v>
      </c>
      <c r="T132" t="s">
        <v>6079</v>
      </c>
    </row>
    <row r="133" spans="1:20" x14ac:dyDescent="0.25">
      <c r="A133" t="s">
        <v>110</v>
      </c>
      <c r="B133" t="s">
        <v>146</v>
      </c>
      <c r="C133">
        <v>100</v>
      </c>
      <c r="D133">
        <v>1</v>
      </c>
      <c r="E133" t="s">
        <v>6074</v>
      </c>
      <c r="F133">
        <v>250</v>
      </c>
      <c r="G133">
        <v>0</v>
      </c>
      <c r="H133" t="s">
        <v>47</v>
      </c>
      <c r="I133" t="s">
        <v>6075</v>
      </c>
      <c r="J133" t="s">
        <v>6076</v>
      </c>
      <c r="K133" t="s">
        <v>6077</v>
      </c>
      <c r="L133" t="s">
        <v>6078</v>
      </c>
      <c r="M133" t="s">
        <v>6079</v>
      </c>
      <c r="N133" t="s">
        <v>711</v>
      </c>
      <c r="O133" t="s">
        <v>634</v>
      </c>
      <c r="P133" t="s">
        <v>635</v>
      </c>
      <c r="Q133" t="s">
        <v>636</v>
      </c>
      <c r="R133" t="s">
        <v>24</v>
      </c>
      <c r="S133" t="s">
        <v>6080</v>
      </c>
      <c r="T133" t="s">
        <v>6079</v>
      </c>
    </row>
    <row r="134" spans="1:20" x14ac:dyDescent="0.25">
      <c r="A134" t="s">
        <v>46</v>
      </c>
      <c r="B134" t="s">
        <v>56</v>
      </c>
      <c r="C134">
        <v>100</v>
      </c>
      <c r="D134">
        <v>1</v>
      </c>
      <c r="E134" t="s">
        <v>6074</v>
      </c>
      <c r="F134">
        <v>250</v>
      </c>
      <c r="G134">
        <v>0</v>
      </c>
      <c r="H134" t="s">
        <v>47</v>
      </c>
      <c r="I134" t="s">
        <v>6075</v>
      </c>
      <c r="J134" t="s">
        <v>6076</v>
      </c>
      <c r="K134" t="s">
        <v>6077</v>
      </c>
      <c r="L134" t="s">
        <v>6078</v>
      </c>
      <c r="M134" t="s">
        <v>6079</v>
      </c>
      <c r="N134" t="s">
        <v>711</v>
      </c>
      <c r="O134" t="s">
        <v>634</v>
      </c>
      <c r="P134" t="s">
        <v>635</v>
      </c>
      <c r="Q134" t="s">
        <v>636</v>
      </c>
      <c r="R134" t="s">
        <v>24</v>
      </c>
      <c r="S134" t="s">
        <v>6080</v>
      </c>
      <c r="T134" t="s">
        <v>6079</v>
      </c>
    </row>
    <row r="135" spans="1:20" x14ac:dyDescent="0.25">
      <c r="A135" t="s">
        <v>139</v>
      </c>
      <c r="B135" t="s">
        <v>112</v>
      </c>
      <c r="C135">
        <v>78</v>
      </c>
      <c r="D135">
        <v>3</v>
      </c>
      <c r="E135" t="s">
        <v>6081</v>
      </c>
      <c r="F135">
        <v>269</v>
      </c>
      <c r="G135">
        <v>45</v>
      </c>
      <c r="H135" t="s">
        <v>47</v>
      </c>
      <c r="I135" t="s">
        <v>3439</v>
      </c>
      <c r="J135" t="s">
        <v>3440</v>
      </c>
      <c r="K135" t="s">
        <v>3441</v>
      </c>
      <c r="L135" t="s">
        <v>3442</v>
      </c>
      <c r="M135" t="s">
        <v>6079</v>
      </c>
      <c r="N135" t="s">
        <v>23</v>
      </c>
      <c r="O135" t="s">
        <v>63</v>
      </c>
      <c r="P135" t="s">
        <v>54</v>
      </c>
      <c r="Q135" t="s">
        <v>55</v>
      </c>
      <c r="R135" t="s">
        <v>24</v>
      </c>
      <c r="S135" t="s">
        <v>6082</v>
      </c>
      <c r="T135" t="s">
        <v>6083</v>
      </c>
    </row>
    <row r="136" spans="1:20" x14ac:dyDescent="0.25">
      <c r="A136" t="s">
        <v>36</v>
      </c>
      <c r="B136" t="s">
        <v>37</v>
      </c>
      <c r="C136">
        <v>65</v>
      </c>
      <c r="D136">
        <v>1</v>
      </c>
      <c r="E136" t="s">
        <v>6084</v>
      </c>
      <c r="F136">
        <v>199</v>
      </c>
      <c r="G136">
        <v>0</v>
      </c>
      <c r="H136" t="s">
        <v>47</v>
      </c>
      <c r="I136" t="s">
        <v>6085</v>
      </c>
      <c r="J136" t="s">
        <v>6086</v>
      </c>
      <c r="K136" t="s">
        <v>4690</v>
      </c>
      <c r="L136" t="s">
        <v>6087</v>
      </c>
      <c r="M136" t="s">
        <v>6088</v>
      </c>
      <c r="N136" t="s">
        <v>711</v>
      </c>
      <c r="O136" t="s">
        <v>634</v>
      </c>
      <c r="P136" t="s">
        <v>635</v>
      </c>
      <c r="Q136" t="s">
        <v>636</v>
      </c>
      <c r="R136" t="s">
        <v>24</v>
      </c>
      <c r="S136" t="s">
        <v>6089</v>
      </c>
      <c r="T136" t="s">
        <v>6090</v>
      </c>
    </row>
    <row r="137" spans="1:20" x14ac:dyDescent="0.25">
      <c r="A137" t="s">
        <v>150</v>
      </c>
      <c r="B137" t="s">
        <v>151</v>
      </c>
      <c r="C137">
        <v>65</v>
      </c>
      <c r="D137">
        <v>1</v>
      </c>
      <c r="E137" t="s">
        <v>6084</v>
      </c>
      <c r="F137">
        <v>199</v>
      </c>
      <c r="G137">
        <v>0</v>
      </c>
      <c r="H137" t="s">
        <v>47</v>
      </c>
      <c r="I137" t="s">
        <v>6085</v>
      </c>
      <c r="J137" t="s">
        <v>6086</v>
      </c>
      <c r="K137" t="s">
        <v>4690</v>
      </c>
      <c r="L137" t="s">
        <v>6087</v>
      </c>
      <c r="M137" t="s">
        <v>6088</v>
      </c>
      <c r="N137" t="s">
        <v>711</v>
      </c>
      <c r="O137" t="s">
        <v>634</v>
      </c>
      <c r="P137" t="s">
        <v>635</v>
      </c>
      <c r="Q137" t="s">
        <v>636</v>
      </c>
      <c r="R137" t="s">
        <v>24</v>
      </c>
      <c r="S137" t="s">
        <v>6089</v>
      </c>
      <c r="T137" t="s">
        <v>6090</v>
      </c>
    </row>
    <row r="138" spans="1:20" x14ac:dyDescent="0.25">
      <c r="A138" t="s">
        <v>152</v>
      </c>
      <c r="B138" t="s">
        <v>153</v>
      </c>
      <c r="C138">
        <v>65</v>
      </c>
      <c r="D138">
        <v>1</v>
      </c>
      <c r="E138" t="s">
        <v>6084</v>
      </c>
      <c r="F138">
        <v>199</v>
      </c>
      <c r="G138">
        <v>0</v>
      </c>
      <c r="H138" t="s">
        <v>47</v>
      </c>
      <c r="I138" t="s">
        <v>6085</v>
      </c>
      <c r="J138" t="s">
        <v>6086</v>
      </c>
      <c r="K138" t="s">
        <v>4690</v>
      </c>
      <c r="L138" t="s">
        <v>6087</v>
      </c>
      <c r="M138" t="s">
        <v>6088</v>
      </c>
      <c r="N138" t="s">
        <v>711</v>
      </c>
      <c r="O138" t="s">
        <v>634</v>
      </c>
      <c r="P138" t="s">
        <v>635</v>
      </c>
      <c r="Q138" t="s">
        <v>636</v>
      </c>
      <c r="R138" t="s">
        <v>24</v>
      </c>
      <c r="S138" t="s">
        <v>6089</v>
      </c>
      <c r="T138" t="s">
        <v>6090</v>
      </c>
    </row>
    <row r="139" spans="1:20" x14ac:dyDescent="0.25">
      <c r="A139" t="s">
        <v>38</v>
      </c>
      <c r="B139" t="s">
        <v>39</v>
      </c>
      <c r="C139">
        <v>65</v>
      </c>
      <c r="D139">
        <v>1</v>
      </c>
      <c r="E139" t="s">
        <v>6084</v>
      </c>
      <c r="F139">
        <v>199</v>
      </c>
      <c r="G139">
        <v>0</v>
      </c>
      <c r="H139" t="s">
        <v>47</v>
      </c>
      <c r="I139" t="s">
        <v>6085</v>
      </c>
      <c r="J139" t="s">
        <v>6086</v>
      </c>
      <c r="K139" t="s">
        <v>4690</v>
      </c>
      <c r="L139" t="s">
        <v>6087</v>
      </c>
      <c r="M139" t="s">
        <v>6088</v>
      </c>
      <c r="N139" t="s">
        <v>711</v>
      </c>
      <c r="O139" t="s">
        <v>634</v>
      </c>
      <c r="P139" t="s">
        <v>635</v>
      </c>
      <c r="Q139" t="s">
        <v>636</v>
      </c>
      <c r="R139" t="s">
        <v>24</v>
      </c>
      <c r="S139" t="s">
        <v>6089</v>
      </c>
      <c r="T139" t="s">
        <v>6090</v>
      </c>
    </row>
    <row r="140" spans="1:20" x14ac:dyDescent="0.25">
      <c r="A140" t="s">
        <v>152</v>
      </c>
      <c r="B140" t="s">
        <v>153</v>
      </c>
      <c r="C140">
        <v>65</v>
      </c>
      <c r="D140">
        <v>1</v>
      </c>
      <c r="E140" t="s">
        <v>6091</v>
      </c>
      <c r="F140">
        <v>199</v>
      </c>
      <c r="G140">
        <v>0</v>
      </c>
      <c r="H140" t="s">
        <v>47</v>
      </c>
      <c r="I140" t="s">
        <v>6092</v>
      </c>
      <c r="J140" t="s">
        <v>6093</v>
      </c>
      <c r="K140" t="s">
        <v>1691</v>
      </c>
      <c r="L140" t="s">
        <v>6094</v>
      </c>
      <c r="M140" t="s">
        <v>6095</v>
      </c>
      <c r="N140" t="s">
        <v>711</v>
      </c>
      <c r="O140" t="s">
        <v>634</v>
      </c>
      <c r="P140" t="s">
        <v>635</v>
      </c>
      <c r="Q140" t="s">
        <v>636</v>
      </c>
      <c r="R140" t="s">
        <v>24</v>
      </c>
      <c r="S140" t="s">
        <v>6096</v>
      </c>
      <c r="T140" t="s">
        <v>6097</v>
      </c>
    </row>
    <row r="141" spans="1:20" x14ac:dyDescent="0.25">
      <c r="A141" t="s">
        <v>150</v>
      </c>
      <c r="B141" t="s">
        <v>151</v>
      </c>
      <c r="C141">
        <v>65</v>
      </c>
      <c r="D141">
        <v>1</v>
      </c>
      <c r="E141" t="s">
        <v>6091</v>
      </c>
      <c r="F141">
        <v>199</v>
      </c>
      <c r="G141">
        <v>0</v>
      </c>
      <c r="H141" t="s">
        <v>47</v>
      </c>
      <c r="I141" t="s">
        <v>6092</v>
      </c>
      <c r="J141" t="s">
        <v>6093</v>
      </c>
      <c r="K141" t="s">
        <v>1691</v>
      </c>
      <c r="L141" t="s">
        <v>6094</v>
      </c>
      <c r="M141" t="s">
        <v>6095</v>
      </c>
      <c r="N141" t="s">
        <v>711</v>
      </c>
      <c r="O141" t="s">
        <v>634</v>
      </c>
      <c r="P141" t="s">
        <v>635</v>
      </c>
      <c r="Q141" t="s">
        <v>636</v>
      </c>
      <c r="R141" t="s">
        <v>24</v>
      </c>
      <c r="S141" t="s">
        <v>6096</v>
      </c>
      <c r="T141" t="s">
        <v>6097</v>
      </c>
    </row>
    <row r="142" spans="1:20" x14ac:dyDescent="0.25">
      <c r="A142" t="s">
        <v>36</v>
      </c>
      <c r="B142" t="s">
        <v>37</v>
      </c>
      <c r="C142">
        <v>65</v>
      </c>
      <c r="D142">
        <v>1</v>
      </c>
      <c r="E142" t="s">
        <v>6091</v>
      </c>
      <c r="F142">
        <v>199</v>
      </c>
      <c r="G142">
        <v>0</v>
      </c>
      <c r="H142" t="s">
        <v>47</v>
      </c>
      <c r="I142" t="s">
        <v>6092</v>
      </c>
      <c r="J142" t="s">
        <v>6093</v>
      </c>
      <c r="K142" t="s">
        <v>1691</v>
      </c>
      <c r="L142" t="s">
        <v>6094</v>
      </c>
      <c r="M142" t="s">
        <v>6095</v>
      </c>
      <c r="N142" t="s">
        <v>711</v>
      </c>
      <c r="O142" t="s">
        <v>634</v>
      </c>
      <c r="P142" t="s">
        <v>635</v>
      </c>
      <c r="Q142" t="s">
        <v>636</v>
      </c>
      <c r="R142" t="s">
        <v>24</v>
      </c>
      <c r="S142" t="s">
        <v>6096</v>
      </c>
      <c r="T142" t="s">
        <v>6097</v>
      </c>
    </row>
    <row r="143" spans="1:20" x14ac:dyDescent="0.25">
      <c r="A143" t="s">
        <v>38</v>
      </c>
      <c r="B143" t="s">
        <v>39</v>
      </c>
      <c r="C143">
        <v>65</v>
      </c>
      <c r="D143">
        <v>1</v>
      </c>
      <c r="E143" t="s">
        <v>6091</v>
      </c>
      <c r="F143">
        <v>199</v>
      </c>
      <c r="G143">
        <v>0</v>
      </c>
      <c r="H143" t="s">
        <v>47</v>
      </c>
      <c r="I143" t="s">
        <v>6092</v>
      </c>
      <c r="J143" t="s">
        <v>6093</v>
      </c>
      <c r="K143" t="s">
        <v>1691</v>
      </c>
      <c r="L143" t="s">
        <v>6094</v>
      </c>
      <c r="M143" t="s">
        <v>6095</v>
      </c>
      <c r="N143" t="s">
        <v>711</v>
      </c>
      <c r="O143" t="s">
        <v>634</v>
      </c>
      <c r="P143" t="s">
        <v>635</v>
      </c>
      <c r="Q143" t="s">
        <v>636</v>
      </c>
      <c r="R143" t="s">
        <v>24</v>
      </c>
      <c r="S143" t="s">
        <v>6096</v>
      </c>
      <c r="T143" t="s">
        <v>6097</v>
      </c>
    </row>
    <row r="144" spans="1:20" x14ac:dyDescent="0.25">
      <c r="A144" t="s">
        <v>36</v>
      </c>
      <c r="B144" t="s">
        <v>37</v>
      </c>
      <c r="C144">
        <v>65</v>
      </c>
      <c r="D144">
        <v>4</v>
      </c>
      <c r="E144" t="s">
        <v>6098</v>
      </c>
      <c r="F144">
        <v>199</v>
      </c>
      <c r="G144">
        <v>0</v>
      </c>
      <c r="H144" t="s">
        <v>47</v>
      </c>
      <c r="I144" t="s">
        <v>6099</v>
      </c>
      <c r="J144" t="s">
        <v>6100</v>
      </c>
      <c r="K144" t="s">
        <v>652</v>
      </c>
      <c r="L144" t="s">
        <v>6101</v>
      </c>
      <c r="M144" t="s">
        <v>6102</v>
      </c>
      <c r="N144" t="s">
        <v>711</v>
      </c>
      <c r="O144" t="s">
        <v>634</v>
      </c>
      <c r="P144" t="s">
        <v>635</v>
      </c>
      <c r="Q144" t="s">
        <v>636</v>
      </c>
      <c r="R144" t="s">
        <v>24</v>
      </c>
      <c r="S144" t="s">
        <v>6103</v>
      </c>
      <c r="T144" t="s">
        <v>6104</v>
      </c>
    </row>
    <row r="145" spans="1:20" x14ac:dyDescent="0.25">
      <c r="A145" t="s">
        <v>115</v>
      </c>
      <c r="B145" t="s">
        <v>1740</v>
      </c>
      <c r="C145">
        <v>44.82</v>
      </c>
      <c r="D145">
        <v>1</v>
      </c>
      <c r="E145" t="s">
        <v>6105</v>
      </c>
      <c r="F145">
        <v>299.8</v>
      </c>
      <c r="G145">
        <v>7</v>
      </c>
      <c r="H145" t="s">
        <v>384</v>
      </c>
      <c r="I145" t="s">
        <v>6106</v>
      </c>
      <c r="J145" t="s">
        <v>6107</v>
      </c>
      <c r="K145" t="s">
        <v>1581</v>
      </c>
      <c r="L145" t="s">
        <v>6108</v>
      </c>
      <c r="M145" t="s">
        <v>6104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6109</v>
      </c>
      <c r="T145" t="s">
        <v>6104</v>
      </c>
    </row>
    <row r="146" spans="1:20" x14ac:dyDescent="0.25">
      <c r="A146" t="s">
        <v>46</v>
      </c>
      <c r="B146" t="s">
        <v>56</v>
      </c>
      <c r="C146">
        <v>66.333333333333329</v>
      </c>
      <c r="D146">
        <v>3</v>
      </c>
      <c r="E146" t="s">
        <v>6105</v>
      </c>
      <c r="F146">
        <v>299.8</v>
      </c>
      <c r="G146">
        <v>7</v>
      </c>
      <c r="H146" t="s">
        <v>384</v>
      </c>
      <c r="I146" t="s">
        <v>6106</v>
      </c>
      <c r="J146" t="s">
        <v>6107</v>
      </c>
      <c r="K146" t="s">
        <v>1581</v>
      </c>
      <c r="L146" t="s">
        <v>6108</v>
      </c>
      <c r="M146" t="s">
        <v>6104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6109</v>
      </c>
      <c r="T146" t="s">
        <v>6104</v>
      </c>
    </row>
    <row r="147" spans="1:20" x14ac:dyDescent="0.25">
      <c r="A147" t="s">
        <v>139</v>
      </c>
      <c r="B147" t="s">
        <v>715</v>
      </c>
      <c r="C147">
        <v>80</v>
      </c>
      <c r="D147">
        <v>10</v>
      </c>
      <c r="E147" t="s">
        <v>6110</v>
      </c>
      <c r="F147">
        <v>790</v>
      </c>
      <c r="G147">
        <v>0</v>
      </c>
      <c r="H147" t="s">
        <v>47</v>
      </c>
      <c r="I147" t="s">
        <v>1509</v>
      </c>
      <c r="J147" t="s">
        <v>6111</v>
      </c>
      <c r="K147" t="s">
        <v>2334</v>
      </c>
      <c r="L147" t="s">
        <v>1929</v>
      </c>
      <c r="M147" t="s">
        <v>6112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23</v>
      </c>
      <c r="T147" t="s">
        <v>6113</v>
      </c>
    </row>
    <row r="148" spans="1:20" x14ac:dyDescent="0.25">
      <c r="A148" t="s">
        <v>38</v>
      </c>
      <c r="B148" t="s">
        <v>39</v>
      </c>
      <c r="C148">
        <v>65</v>
      </c>
      <c r="D148">
        <v>1</v>
      </c>
      <c r="E148" t="s">
        <v>6114</v>
      </c>
      <c r="F148">
        <v>199</v>
      </c>
      <c r="G148">
        <v>0</v>
      </c>
      <c r="H148" t="s">
        <v>47</v>
      </c>
      <c r="I148" t="s">
        <v>6115</v>
      </c>
      <c r="J148" t="s">
        <v>6116</v>
      </c>
      <c r="K148" t="s">
        <v>375</v>
      </c>
      <c r="L148" t="s">
        <v>6117</v>
      </c>
      <c r="M148" t="s">
        <v>6118</v>
      </c>
      <c r="N148" t="s">
        <v>711</v>
      </c>
      <c r="O148" t="s">
        <v>1298</v>
      </c>
      <c r="P148" t="s">
        <v>635</v>
      </c>
      <c r="Q148" t="s">
        <v>636</v>
      </c>
      <c r="R148" t="s">
        <v>24</v>
      </c>
      <c r="S148" t="s">
        <v>23</v>
      </c>
      <c r="T148" t="s">
        <v>6119</v>
      </c>
    </row>
    <row r="149" spans="1:20" x14ac:dyDescent="0.25">
      <c r="A149" t="s">
        <v>150</v>
      </c>
      <c r="B149" t="s">
        <v>151</v>
      </c>
      <c r="C149">
        <v>65</v>
      </c>
      <c r="D149">
        <v>1</v>
      </c>
      <c r="E149" t="s">
        <v>6114</v>
      </c>
      <c r="F149">
        <v>199</v>
      </c>
      <c r="G149">
        <v>0</v>
      </c>
      <c r="H149" t="s">
        <v>47</v>
      </c>
      <c r="I149" t="s">
        <v>6115</v>
      </c>
      <c r="J149" t="s">
        <v>6116</v>
      </c>
      <c r="K149" t="s">
        <v>375</v>
      </c>
      <c r="L149" t="s">
        <v>6117</v>
      </c>
      <c r="M149" t="s">
        <v>6118</v>
      </c>
      <c r="N149" t="s">
        <v>711</v>
      </c>
      <c r="O149" t="s">
        <v>1298</v>
      </c>
      <c r="P149" t="s">
        <v>635</v>
      </c>
      <c r="Q149" t="s">
        <v>636</v>
      </c>
      <c r="R149" t="s">
        <v>24</v>
      </c>
      <c r="S149" t="s">
        <v>23</v>
      </c>
      <c r="T149" t="s">
        <v>6119</v>
      </c>
    </row>
    <row r="150" spans="1:20" x14ac:dyDescent="0.25">
      <c r="A150" t="s">
        <v>36</v>
      </c>
      <c r="B150" t="s">
        <v>37</v>
      </c>
      <c r="C150">
        <v>65</v>
      </c>
      <c r="D150">
        <v>2</v>
      </c>
      <c r="E150" t="s">
        <v>6114</v>
      </c>
      <c r="F150">
        <v>199</v>
      </c>
      <c r="G150">
        <v>0</v>
      </c>
      <c r="H150" t="s">
        <v>47</v>
      </c>
      <c r="I150" t="s">
        <v>6115</v>
      </c>
      <c r="J150" t="s">
        <v>6116</v>
      </c>
      <c r="K150" t="s">
        <v>375</v>
      </c>
      <c r="L150" t="s">
        <v>6117</v>
      </c>
      <c r="M150" t="s">
        <v>6118</v>
      </c>
      <c r="N150" t="s">
        <v>711</v>
      </c>
      <c r="O150" t="s">
        <v>1298</v>
      </c>
      <c r="P150" t="s">
        <v>635</v>
      </c>
      <c r="Q150" t="s">
        <v>636</v>
      </c>
      <c r="R150" t="s">
        <v>24</v>
      </c>
      <c r="S150" t="s">
        <v>23</v>
      </c>
      <c r="T150" t="s">
        <v>6119</v>
      </c>
    </row>
    <row r="151" spans="1:20" x14ac:dyDescent="0.25">
      <c r="A151" t="s">
        <v>152</v>
      </c>
      <c r="B151" t="s">
        <v>153</v>
      </c>
      <c r="C151">
        <v>65</v>
      </c>
      <c r="D151">
        <v>1</v>
      </c>
      <c r="E151" t="s">
        <v>6120</v>
      </c>
      <c r="F151">
        <v>199</v>
      </c>
      <c r="G151">
        <v>0</v>
      </c>
      <c r="H151" t="s">
        <v>47</v>
      </c>
      <c r="I151" t="s">
        <v>6121</v>
      </c>
      <c r="J151" t="s">
        <v>6122</v>
      </c>
      <c r="K151" t="s">
        <v>1446</v>
      </c>
      <c r="L151" t="s">
        <v>6123</v>
      </c>
      <c r="M151" t="s">
        <v>6119</v>
      </c>
      <c r="N151" t="s">
        <v>711</v>
      </c>
      <c r="O151" t="s">
        <v>634</v>
      </c>
      <c r="P151" t="s">
        <v>635</v>
      </c>
      <c r="Q151" t="s">
        <v>636</v>
      </c>
      <c r="R151" t="s">
        <v>24</v>
      </c>
      <c r="S151" t="s">
        <v>23</v>
      </c>
      <c r="T151" t="s">
        <v>6124</v>
      </c>
    </row>
    <row r="152" spans="1:20" x14ac:dyDescent="0.25">
      <c r="A152" t="s">
        <v>150</v>
      </c>
      <c r="B152" t="s">
        <v>151</v>
      </c>
      <c r="C152">
        <v>65</v>
      </c>
      <c r="D152">
        <v>1</v>
      </c>
      <c r="E152" t="s">
        <v>6120</v>
      </c>
      <c r="F152">
        <v>199</v>
      </c>
      <c r="G152">
        <v>0</v>
      </c>
      <c r="H152" t="s">
        <v>47</v>
      </c>
      <c r="I152" t="s">
        <v>6121</v>
      </c>
      <c r="J152" t="s">
        <v>6122</v>
      </c>
      <c r="K152" t="s">
        <v>1446</v>
      </c>
      <c r="L152" t="s">
        <v>6123</v>
      </c>
      <c r="M152" t="s">
        <v>6119</v>
      </c>
      <c r="N152" t="s">
        <v>711</v>
      </c>
      <c r="O152" t="s">
        <v>634</v>
      </c>
      <c r="P152" t="s">
        <v>635</v>
      </c>
      <c r="Q152" t="s">
        <v>636</v>
      </c>
      <c r="R152" t="s">
        <v>24</v>
      </c>
      <c r="S152" t="s">
        <v>23</v>
      </c>
      <c r="T152" t="s">
        <v>6124</v>
      </c>
    </row>
    <row r="153" spans="1:20" x14ac:dyDescent="0.25">
      <c r="A153" t="s">
        <v>36</v>
      </c>
      <c r="B153" t="s">
        <v>37</v>
      </c>
      <c r="C153">
        <v>65</v>
      </c>
      <c r="D153">
        <v>1</v>
      </c>
      <c r="E153" t="s">
        <v>6120</v>
      </c>
      <c r="F153">
        <v>199</v>
      </c>
      <c r="G153">
        <v>0</v>
      </c>
      <c r="H153" t="s">
        <v>47</v>
      </c>
      <c r="I153" t="s">
        <v>6121</v>
      </c>
      <c r="J153" t="s">
        <v>6122</v>
      </c>
      <c r="K153" t="s">
        <v>1446</v>
      </c>
      <c r="L153" t="s">
        <v>6123</v>
      </c>
      <c r="M153" t="s">
        <v>6119</v>
      </c>
      <c r="N153" t="s">
        <v>711</v>
      </c>
      <c r="O153" t="s">
        <v>634</v>
      </c>
      <c r="P153" t="s">
        <v>635</v>
      </c>
      <c r="Q153" t="s">
        <v>636</v>
      </c>
      <c r="R153" t="s">
        <v>24</v>
      </c>
      <c r="S153" t="s">
        <v>23</v>
      </c>
      <c r="T153" t="s">
        <v>6124</v>
      </c>
    </row>
    <row r="154" spans="1:20" x14ac:dyDescent="0.25">
      <c r="A154" t="s">
        <v>38</v>
      </c>
      <c r="B154" t="s">
        <v>39</v>
      </c>
      <c r="C154">
        <v>65</v>
      </c>
      <c r="D154">
        <v>1</v>
      </c>
      <c r="E154" t="s">
        <v>6120</v>
      </c>
      <c r="F154">
        <v>199</v>
      </c>
      <c r="G154">
        <v>0</v>
      </c>
      <c r="H154" t="s">
        <v>47</v>
      </c>
      <c r="I154" t="s">
        <v>6121</v>
      </c>
      <c r="J154" t="s">
        <v>6122</v>
      </c>
      <c r="K154" t="s">
        <v>1446</v>
      </c>
      <c r="L154" t="s">
        <v>6123</v>
      </c>
      <c r="M154" t="s">
        <v>6119</v>
      </c>
      <c r="N154" t="s">
        <v>711</v>
      </c>
      <c r="O154" t="s">
        <v>634</v>
      </c>
      <c r="P154" t="s">
        <v>635</v>
      </c>
      <c r="Q154" t="s">
        <v>636</v>
      </c>
      <c r="R154" t="s">
        <v>24</v>
      </c>
      <c r="S154" t="s">
        <v>23</v>
      </c>
      <c r="T154" t="s">
        <v>6124</v>
      </c>
    </row>
    <row r="155" spans="1:20" x14ac:dyDescent="0.25">
      <c r="A155" t="s">
        <v>150</v>
      </c>
      <c r="B155" t="s">
        <v>151</v>
      </c>
      <c r="C155">
        <v>65</v>
      </c>
      <c r="D155">
        <v>1</v>
      </c>
      <c r="E155" t="s">
        <v>6125</v>
      </c>
      <c r="F155">
        <v>199</v>
      </c>
      <c r="G155">
        <v>0</v>
      </c>
      <c r="H155" t="s">
        <v>47</v>
      </c>
      <c r="I155" t="s">
        <v>6126</v>
      </c>
      <c r="J155" t="s">
        <v>6127</v>
      </c>
      <c r="K155" t="s">
        <v>1278</v>
      </c>
      <c r="L155" t="s">
        <v>6128</v>
      </c>
      <c r="M155" t="s">
        <v>6129</v>
      </c>
      <c r="N155" t="s">
        <v>711</v>
      </c>
      <c r="O155" t="s">
        <v>1298</v>
      </c>
      <c r="P155" t="s">
        <v>635</v>
      </c>
      <c r="Q155" t="s">
        <v>636</v>
      </c>
      <c r="R155" t="s">
        <v>24</v>
      </c>
      <c r="S155" t="s">
        <v>23</v>
      </c>
      <c r="T155" t="s">
        <v>6130</v>
      </c>
    </row>
    <row r="156" spans="1:20" x14ac:dyDescent="0.25">
      <c r="A156" t="s">
        <v>152</v>
      </c>
      <c r="B156" t="s">
        <v>153</v>
      </c>
      <c r="C156">
        <v>65</v>
      </c>
      <c r="D156">
        <v>1</v>
      </c>
      <c r="E156" t="s">
        <v>6125</v>
      </c>
      <c r="F156">
        <v>199</v>
      </c>
      <c r="G156">
        <v>0</v>
      </c>
      <c r="H156" t="s">
        <v>47</v>
      </c>
      <c r="I156" t="s">
        <v>6126</v>
      </c>
      <c r="J156" t="s">
        <v>6127</v>
      </c>
      <c r="K156" t="s">
        <v>1278</v>
      </c>
      <c r="L156" t="s">
        <v>6128</v>
      </c>
      <c r="M156" t="s">
        <v>6129</v>
      </c>
      <c r="N156" t="s">
        <v>711</v>
      </c>
      <c r="O156" t="s">
        <v>1298</v>
      </c>
      <c r="P156" t="s">
        <v>635</v>
      </c>
      <c r="Q156" t="s">
        <v>636</v>
      </c>
      <c r="R156" t="s">
        <v>24</v>
      </c>
      <c r="S156" t="s">
        <v>23</v>
      </c>
      <c r="T156" t="s">
        <v>6130</v>
      </c>
    </row>
    <row r="157" spans="1:20" x14ac:dyDescent="0.25">
      <c r="A157" t="s">
        <v>36</v>
      </c>
      <c r="B157" t="s">
        <v>37</v>
      </c>
      <c r="C157">
        <v>65</v>
      </c>
      <c r="D157">
        <v>1</v>
      </c>
      <c r="E157" t="s">
        <v>6125</v>
      </c>
      <c r="F157">
        <v>199</v>
      </c>
      <c r="G157">
        <v>0</v>
      </c>
      <c r="H157" t="s">
        <v>47</v>
      </c>
      <c r="I157" t="s">
        <v>6126</v>
      </c>
      <c r="J157" t="s">
        <v>6127</v>
      </c>
      <c r="K157" t="s">
        <v>1278</v>
      </c>
      <c r="L157" t="s">
        <v>6128</v>
      </c>
      <c r="M157" t="s">
        <v>6129</v>
      </c>
      <c r="N157" t="s">
        <v>711</v>
      </c>
      <c r="O157" t="s">
        <v>1298</v>
      </c>
      <c r="P157" t="s">
        <v>635</v>
      </c>
      <c r="Q157" t="s">
        <v>636</v>
      </c>
      <c r="R157" t="s">
        <v>24</v>
      </c>
      <c r="S157" t="s">
        <v>23</v>
      </c>
      <c r="T157" t="s">
        <v>6130</v>
      </c>
    </row>
    <row r="158" spans="1:20" x14ac:dyDescent="0.25">
      <c r="A158" t="s">
        <v>38</v>
      </c>
      <c r="B158" t="s">
        <v>39</v>
      </c>
      <c r="C158">
        <v>65</v>
      </c>
      <c r="D158">
        <v>1</v>
      </c>
      <c r="E158" t="s">
        <v>6125</v>
      </c>
      <c r="F158">
        <v>199</v>
      </c>
      <c r="G158">
        <v>0</v>
      </c>
      <c r="H158" t="s">
        <v>47</v>
      </c>
      <c r="I158" t="s">
        <v>6126</v>
      </c>
      <c r="J158" t="s">
        <v>6127</v>
      </c>
      <c r="K158" t="s">
        <v>1278</v>
      </c>
      <c r="L158" t="s">
        <v>6128</v>
      </c>
      <c r="M158" t="s">
        <v>6129</v>
      </c>
      <c r="N158" t="s">
        <v>711</v>
      </c>
      <c r="O158" t="s">
        <v>1298</v>
      </c>
      <c r="P158" t="s">
        <v>635</v>
      </c>
      <c r="Q158" t="s">
        <v>636</v>
      </c>
      <c r="R158" t="s">
        <v>24</v>
      </c>
      <c r="S158" t="s">
        <v>23</v>
      </c>
      <c r="T158" t="s">
        <v>6130</v>
      </c>
    </row>
    <row r="159" spans="1:20" x14ac:dyDescent="0.25">
      <c r="A159" t="s">
        <v>110</v>
      </c>
      <c r="B159" t="s">
        <v>640</v>
      </c>
      <c r="C159">
        <v>66.333333333333329</v>
      </c>
      <c r="D159">
        <v>3</v>
      </c>
      <c r="E159" t="s">
        <v>6131</v>
      </c>
      <c r="F159">
        <v>294</v>
      </c>
      <c r="G159">
        <v>64</v>
      </c>
      <c r="H159" t="s">
        <v>47</v>
      </c>
      <c r="I159" t="s">
        <v>2937</v>
      </c>
      <c r="J159" t="s">
        <v>6132</v>
      </c>
      <c r="K159" t="s">
        <v>1278</v>
      </c>
      <c r="L159" t="s">
        <v>6133</v>
      </c>
      <c r="M159" t="s">
        <v>6130</v>
      </c>
      <c r="N159" t="s">
        <v>23</v>
      </c>
      <c r="O159" t="s">
        <v>63</v>
      </c>
      <c r="P159" t="s">
        <v>54</v>
      </c>
      <c r="Q159" t="s">
        <v>55</v>
      </c>
      <c r="R159" t="s">
        <v>24</v>
      </c>
      <c r="S159" t="s">
        <v>23</v>
      </c>
      <c r="T159" t="s">
        <v>6130</v>
      </c>
    </row>
    <row r="160" spans="1:20" x14ac:dyDescent="0.25">
      <c r="A160" t="s">
        <v>46</v>
      </c>
      <c r="B160" t="s">
        <v>56</v>
      </c>
      <c r="C160">
        <v>66.333333333333329</v>
      </c>
      <c r="D160">
        <v>6</v>
      </c>
      <c r="E160" t="s">
        <v>6134</v>
      </c>
      <c r="F160">
        <v>531</v>
      </c>
      <c r="G160">
        <v>64</v>
      </c>
      <c r="H160" t="s">
        <v>47</v>
      </c>
      <c r="I160" t="s">
        <v>6135</v>
      </c>
      <c r="J160" t="s">
        <v>6136</v>
      </c>
      <c r="K160" t="s">
        <v>2062</v>
      </c>
      <c r="L160" t="s">
        <v>1512</v>
      </c>
      <c r="M160" t="s">
        <v>6137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6138</v>
      </c>
      <c r="T160" t="s">
        <v>6139</v>
      </c>
    </row>
    <row r="161" spans="1:20" x14ac:dyDescent="0.25">
      <c r="A161" t="s">
        <v>115</v>
      </c>
      <c r="B161" t="s">
        <v>339</v>
      </c>
      <c r="C161">
        <v>5</v>
      </c>
      <c r="D161">
        <v>2</v>
      </c>
      <c r="E161" t="s">
        <v>6140</v>
      </c>
      <c r="F161">
        <v>24</v>
      </c>
      <c r="G161">
        <v>14</v>
      </c>
      <c r="H161" t="s">
        <v>647</v>
      </c>
      <c r="I161" t="s">
        <v>6141</v>
      </c>
      <c r="J161" t="s">
        <v>6142</v>
      </c>
      <c r="K161" t="s">
        <v>4231</v>
      </c>
      <c r="L161" t="s">
        <v>6143</v>
      </c>
      <c r="M161" t="s">
        <v>6144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23</v>
      </c>
      <c r="T161" t="s">
        <v>6145</v>
      </c>
    </row>
    <row r="162" spans="1:20" x14ac:dyDescent="0.25">
      <c r="A162" t="s">
        <v>46</v>
      </c>
      <c r="B162" t="s">
        <v>56</v>
      </c>
      <c r="C162">
        <v>78</v>
      </c>
      <c r="D162">
        <v>1</v>
      </c>
      <c r="E162" t="s">
        <v>6146</v>
      </c>
      <c r="F162">
        <v>85</v>
      </c>
      <c r="G162">
        <v>7</v>
      </c>
      <c r="H162" t="s">
        <v>47</v>
      </c>
      <c r="I162" t="s">
        <v>646</v>
      </c>
      <c r="J162" t="s">
        <v>4315</v>
      </c>
      <c r="K162" t="s">
        <v>4316</v>
      </c>
      <c r="L162" t="s">
        <v>4317</v>
      </c>
      <c r="M162" t="s">
        <v>6147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6148</v>
      </c>
      <c r="T162" t="s">
        <v>6147</v>
      </c>
    </row>
    <row r="163" spans="1:20" x14ac:dyDescent="0.25">
      <c r="A163" t="s">
        <v>46</v>
      </c>
      <c r="B163" t="s">
        <v>56</v>
      </c>
      <c r="C163">
        <v>78</v>
      </c>
      <c r="D163">
        <v>1</v>
      </c>
      <c r="E163" t="s">
        <v>6149</v>
      </c>
      <c r="F163">
        <v>85</v>
      </c>
      <c r="G163">
        <v>7</v>
      </c>
      <c r="H163" t="s">
        <v>47</v>
      </c>
      <c r="I163" t="s">
        <v>1714</v>
      </c>
      <c r="J163" t="s">
        <v>6150</v>
      </c>
      <c r="K163" t="s">
        <v>4771</v>
      </c>
      <c r="L163" t="s">
        <v>3327</v>
      </c>
      <c r="M163" t="s">
        <v>6151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6152</v>
      </c>
      <c r="T163" t="s">
        <v>6153</v>
      </c>
    </row>
    <row r="164" spans="1:20" x14ac:dyDescent="0.25">
      <c r="A164" t="s">
        <v>38</v>
      </c>
      <c r="B164" t="s">
        <v>39</v>
      </c>
      <c r="C164">
        <v>54.5</v>
      </c>
      <c r="D164">
        <v>2</v>
      </c>
      <c r="E164" t="s">
        <v>6154</v>
      </c>
      <c r="F164">
        <v>67</v>
      </c>
      <c r="G164">
        <v>7</v>
      </c>
      <c r="H164" t="s">
        <v>47</v>
      </c>
      <c r="I164" t="s">
        <v>6155</v>
      </c>
      <c r="J164" t="s">
        <v>6156</v>
      </c>
      <c r="K164" t="s">
        <v>1109</v>
      </c>
      <c r="L164" t="s">
        <v>6157</v>
      </c>
      <c r="M164" t="s">
        <v>6158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6159</v>
      </c>
      <c r="T164" t="s">
        <v>6160</v>
      </c>
    </row>
    <row r="165" spans="1:20" x14ac:dyDescent="0.25">
      <c r="A165" t="s">
        <v>186</v>
      </c>
      <c r="B165" t="s">
        <v>187</v>
      </c>
      <c r="C165">
        <v>37.5</v>
      </c>
      <c r="D165">
        <v>4</v>
      </c>
      <c r="E165" t="s">
        <v>6161</v>
      </c>
      <c r="F165">
        <v>159</v>
      </c>
      <c r="G165">
        <v>0</v>
      </c>
      <c r="H165" t="s">
        <v>631</v>
      </c>
      <c r="I165" t="s">
        <v>6162</v>
      </c>
      <c r="J165" t="s">
        <v>306</v>
      </c>
      <c r="K165" t="s">
        <v>23</v>
      </c>
      <c r="L165" t="s">
        <v>24</v>
      </c>
      <c r="M165" t="s">
        <v>6163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6164</v>
      </c>
      <c r="T165" t="s">
        <v>6165</v>
      </c>
    </row>
    <row r="166" spans="1:20" x14ac:dyDescent="0.25">
      <c r="A166" t="s">
        <v>110</v>
      </c>
      <c r="B166" t="s">
        <v>691</v>
      </c>
      <c r="C166">
        <v>76</v>
      </c>
      <c r="D166">
        <v>1</v>
      </c>
      <c r="E166" t="s">
        <v>6166</v>
      </c>
      <c r="F166">
        <v>83</v>
      </c>
      <c r="G166">
        <v>7</v>
      </c>
      <c r="H166" t="s">
        <v>47</v>
      </c>
      <c r="I166" t="s">
        <v>646</v>
      </c>
      <c r="J166" t="s">
        <v>6167</v>
      </c>
      <c r="K166" t="s">
        <v>6168</v>
      </c>
      <c r="L166" t="s">
        <v>370</v>
      </c>
      <c r="M166" t="s">
        <v>6169</v>
      </c>
      <c r="N166" t="s">
        <v>23</v>
      </c>
      <c r="O166" t="s">
        <v>53</v>
      </c>
      <c r="P166" t="s">
        <v>54</v>
      </c>
      <c r="Q166" t="s">
        <v>55</v>
      </c>
      <c r="R166" t="s">
        <v>24</v>
      </c>
      <c r="S166" t="s">
        <v>6170</v>
      </c>
      <c r="T166" t="s">
        <v>6171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118"/>
  <sheetViews>
    <sheetView zoomScale="70" zoomScaleNormal="70" workbookViewId="0">
      <pane xSplit="2" ySplit="1" topLeftCell="S43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95" sqref="U9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280</v>
      </c>
      <c r="B2" t="s">
        <v>286</v>
      </c>
      <c r="C2">
        <v>99</v>
      </c>
      <c r="D2">
        <v>1</v>
      </c>
      <c r="E2" t="s">
        <v>6172</v>
      </c>
      <c r="F2">
        <v>179</v>
      </c>
      <c r="G2">
        <v>0</v>
      </c>
      <c r="H2" t="s">
        <v>631</v>
      </c>
      <c r="I2" t="s">
        <v>6173</v>
      </c>
      <c r="J2" t="s">
        <v>306</v>
      </c>
      <c r="K2" t="s">
        <v>23</v>
      </c>
      <c r="L2" t="s">
        <v>24</v>
      </c>
      <c r="M2" t="s">
        <v>6174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6174</v>
      </c>
      <c r="U2" s="55" t="s">
        <v>186</v>
      </c>
      <c r="V2">
        <v>29</v>
      </c>
    </row>
    <row r="3" spans="1:22" x14ac:dyDescent="0.25">
      <c r="A3" t="s">
        <v>279</v>
      </c>
      <c r="B3" t="s">
        <v>285</v>
      </c>
      <c r="C3">
        <v>100</v>
      </c>
      <c r="D3">
        <v>1</v>
      </c>
      <c r="E3" t="s">
        <v>6172</v>
      </c>
      <c r="F3">
        <v>179</v>
      </c>
      <c r="G3">
        <v>0</v>
      </c>
      <c r="H3" t="s">
        <v>631</v>
      </c>
      <c r="I3" t="s">
        <v>6173</v>
      </c>
      <c r="J3" t="s">
        <v>306</v>
      </c>
      <c r="K3" t="s">
        <v>23</v>
      </c>
      <c r="L3" t="s">
        <v>24</v>
      </c>
      <c r="M3" t="s">
        <v>6174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6174</v>
      </c>
      <c r="U3" s="56" t="s">
        <v>187</v>
      </c>
      <c r="V3">
        <v>29</v>
      </c>
    </row>
    <row r="4" spans="1:22" x14ac:dyDescent="0.25">
      <c r="A4" t="s">
        <v>709</v>
      </c>
      <c r="B4" t="s">
        <v>710</v>
      </c>
      <c r="C4">
        <v>0</v>
      </c>
      <c r="D4">
        <v>1</v>
      </c>
      <c r="E4" t="s">
        <v>6175</v>
      </c>
      <c r="F4">
        <v>106</v>
      </c>
      <c r="G4">
        <v>6</v>
      </c>
      <c r="H4" t="s">
        <v>631</v>
      </c>
      <c r="I4" t="s">
        <v>3140</v>
      </c>
      <c r="J4" t="s">
        <v>303</v>
      </c>
      <c r="K4" t="s">
        <v>23</v>
      </c>
      <c r="L4" t="s">
        <v>24</v>
      </c>
      <c r="M4" t="s">
        <v>6176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6176</v>
      </c>
      <c r="U4" s="55" t="s">
        <v>113</v>
      </c>
      <c r="V4">
        <v>3</v>
      </c>
    </row>
    <row r="5" spans="1:22" x14ac:dyDescent="0.25">
      <c r="A5" t="s">
        <v>46</v>
      </c>
      <c r="B5" t="s">
        <v>56</v>
      </c>
      <c r="C5">
        <v>120</v>
      </c>
      <c r="D5">
        <v>1</v>
      </c>
      <c r="E5" t="s">
        <v>6175</v>
      </c>
      <c r="F5">
        <v>106</v>
      </c>
      <c r="G5">
        <v>6</v>
      </c>
      <c r="H5" t="s">
        <v>631</v>
      </c>
      <c r="I5" t="s">
        <v>3140</v>
      </c>
      <c r="J5" t="s">
        <v>303</v>
      </c>
      <c r="K5" t="s">
        <v>23</v>
      </c>
      <c r="L5" t="s">
        <v>24</v>
      </c>
      <c r="M5" t="s">
        <v>6176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23</v>
      </c>
      <c r="T5" t="s">
        <v>6176</v>
      </c>
      <c r="U5" s="56" t="s">
        <v>114</v>
      </c>
      <c r="V5">
        <v>3</v>
      </c>
    </row>
    <row r="6" spans="1:22" x14ac:dyDescent="0.25">
      <c r="A6" t="s">
        <v>42</v>
      </c>
      <c r="B6" t="s">
        <v>43</v>
      </c>
      <c r="C6">
        <v>66.666666666666671</v>
      </c>
      <c r="D6">
        <v>6</v>
      </c>
      <c r="E6" t="s">
        <v>6177</v>
      </c>
      <c r="F6">
        <v>210</v>
      </c>
      <c r="G6">
        <v>0</v>
      </c>
      <c r="H6" t="s">
        <v>22</v>
      </c>
      <c r="I6" t="s">
        <v>693</v>
      </c>
      <c r="J6" t="s">
        <v>346</v>
      </c>
      <c r="K6" t="s">
        <v>23</v>
      </c>
      <c r="L6" t="s">
        <v>24</v>
      </c>
      <c r="M6" t="s">
        <v>6178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6178</v>
      </c>
      <c r="U6" s="55" t="s">
        <v>46</v>
      </c>
      <c r="V6">
        <v>45</v>
      </c>
    </row>
    <row r="7" spans="1:22" x14ac:dyDescent="0.25">
      <c r="A7" t="s">
        <v>186</v>
      </c>
      <c r="B7" t="s">
        <v>187</v>
      </c>
      <c r="C7">
        <v>50</v>
      </c>
      <c r="D7">
        <v>6</v>
      </c>
      <c r="E7" t="s">
        <v>6179</v>
      </c>
      <c r="F7">
        <v>263.38</v>
      </c>
      <c r="G7">
        <v>34.880000000000003</v>
      </c>
      <c r="H7" t="s">
        <v>47</v>
      </c>
      <c r="I7" t="s">
        <v>6180</v>
      </c>
      <c r="J7" t="s">
        <v>6181</v>
      </c>
      <c r="K7" t="s">
        <v>1025</v>
      </c>
      <c r="L7" t="s">
        <v>6182</v>
      </c>
      <c r="M7" t="s">
        <v>6183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6183</v>
      </c>
      <c r="U7" s="56" t="s">
        <v>56</v>
      </c>
      <c r="V7">
        <v>44</v>
      </c>
    </row>
    <row r="8" spans="1:22" x14ac:dyDescent="0.25">
      <c r="A8" t="s">
        <v>42</v>
      </c>
      <c r="B8" t="s">
        <v>43</v>
      </c>
      <c r="C8">
        <v>66.666666666666671</v>
      </c>
      <c r="D8">
        <v>6</v>
      </c>
      <c r="E8" t="s">
        <v>6184</v>
      </c>
      <c r="F8">
        <v>210</v>
      </c>
      <c r="G8">
        <v>0</v>
      </c>
      <c r="H8" t="s">
        <v>22</v>
      </c>
      <c r="I8" t="s">
        <v>6185</v>
      </c>
      <c r="J8" t="s">
        <v>319</v>
      </c>
      <c r="K8" t="s">
        <v>23</v>
      </c>
      <c r="L8" t="s">
        <v>24</v>
      </c>
      <c r="M8" t="s">
        <v>6186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6186</v>
      </c>
      <c r="U8" s="56" t="s">
        <v>1105</v>
      </c>
      <c r="V8">
        <v>1</v>
      </c>
    </row>
    <row r="9" spans="1:22" x14ac:dyDescent="0.25">
      <c r="A9" t="s">
        <v>709</v>
      </c>
      <c r="B9" t="s">
        <v>710</v>
      </c>
      <c r="C9">
        <v>0</v>
      </c>
      <c r="D9">
        <v>1</v>
      </c>
      <c r="E9" t="s">
        <v>6187</v>
      </c>
      <c r="F9">
        <v>180</v>
      </c>
      <c r="G9">
        <v>0</v>
      </c>
      <c r="H9" t="s">
        <v>631</v>
      </c>
      <c r="I9" t="s">
        <v>6188</v>
      </c>
      <c r="J9" t="s">
        <v>329</v>
      </c>
      <c r="K9" t="s">
        <v>23</v>
      </c>
      <c r="L9" t="s">
        <v>24</v>
      </c>
      <c r="M9" t="s">
        <v>6189</v>
      </c>
      <c r="N9" t="s">
        <v>23</v>
      </c>
      <c r="O9" t="s">
        <v>32</v>
      </c>
      <c r="P9" t="s">
        <v>26</v>
      </c>
      <c r="Q9" t="s">
        <v>33</v>
      </c>
      <c r="R9" t="s">
        <v>24</v>
      </c>
      <c r="S9" t="s">
        <v>23</v>
      </c>
      <c r="T9" t="s">
        <v>6189</v>
      </c>
      <c r="U9" s="55" t="s">
        <v>42</v>
      </c>
      <c r="V9">
        <v>21</v>
      </c>
    </row>
    <row r="10" spans="1:22" x14ac:dyDescent="0.25">
      <c r="A10" t="s">
        <v>139</v>
      </c>
      <c r="B10" t="s">
        <v>112</v>
      </c>
      <c r="C10">
        <v>120</v>
      </c>
      <c r="D10">
        <v>1</v>
      </c>
      <c r="E10" t="s">
        <v>6187</v>
      </c>
      <c r="F10">
        <v>180</v>
      </c>
      <c r="G10">
        <v>0</v>
      </c>
      <c r="H10" t="s">
        <v>631</v>
      </c>
      <c r="I10" t="s">
        <v>6188</v>
      </c>
      <c r="J10" t="s">
        <v>329</v>
      </c>
      <c r="K10" t="s">
        <v>23</v>
      </c>
      <c r="L10" t="s">
        <v>24</v>
      </c>
      <c r="M10" t="s">
        <v>6189</v>
      </c>
      <c r="N10" t="s">
        <v>23</v>
      </c>
      <c r="O10" t="s">
        <v>32</v>
      </c>
      <c r="P10" t="s">
        <v>26</v>
      </c>
      <c r="Q10" t="s">
        <v>33</v>
      </c>
      <c r="R10" t="s">
        <v>24</v>
      </c>
      <c r="S10" t="s">
        <v>23</v>
      </c>
      <c r="T10" t="s">
        <v>6189</v>
      </c>
      <c r="U10" s="56" t="s">
        <v>43</v>
      </c>
      <c r="V10">
        <v>21</v>
      </c>
    </row>
    <row r="11" spans="1:22" x14ac:dyDescent="0.25">
      <c r="A11" t="s">
        <v>254</v>
      </c>
      <c r="B11" t="s">
        <v>255</v>
      </c>
      <c r="C11">
        <v>120</v>
      </c>
      <c r="D11">
        <v>1</v>
      </c>
      <c r="E11" t="s">
        <v>6187</v>
      </c>
      <c r="F11">
        <v>180</v>
      </c>
      <c r="G11">
        <v>0</v>
      </c>
      <c r="H11" t="s">
        <v>631</v>
      </c>
      <c r="I11" t="s">
        <v>6188</v>
      </c>
      <c r="J11" t="s">
        <v>329</v>
      </c>
      <c r="K11" t="s">
        <v>23</v>
      </c>
      <c r="L11" t="s">
        <v>24</v>
      </c>
      <c r="M11" t="s">
        <v>6189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23</v>
      </c>
      <c r="T11" t="s">
        <v>6189</v>
      </c>
      <c r="U11" s="55" t="s">
        <v>139</v>
      </c>
      <c r="V11">
        <v>9</v>
      </c>
    </row>
    <row r="12" spans="1:22" x14ac:dyDescent="0.25">
      <c r="A12" t="s">
        <v>46</v>
      </c>
      <c r="B12" t="s">
        <v>56</v>
      </c>
      <c r="C12">
        <v>78</v>
      </c>
      <c r="D12">
        <v>3</v>
      </c>
      <c r="E12" t="s">
        <v>6190</v>
      </c>
      <c r="F12">
        <v>303</v>
      </c>
      <c r="G12">
        <v>79</v>
      </c>
      <c r="H12" t="s">
        <v>47</v>
      </c>
      <c r="I12" t="s">
        <v>6191</v>
      </c>
      <c r="J12" t="s">
        <v>6192</v>
      </c>
      <c r="K12" t="s">
        <v>6193</v>
      </c>
      <c r="L12" t="s">
        <v>6194</v>
      </c>
      <c r="M12" t="s">
        <v>6195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6195</v>
      </c>
      <c r="U12" s="56" t="s">
        <v>112</v>
      </c>
      <c r="V12">
        <v>9</v>
      </c>
    </row>
    <row r="13" spans="1:22" x14ac:dyDescent="0.25">
      <c r="A13" t="s">
        <v>422</v>
      </c>
      <c r="B13" t="s">
        <v>423</v>
      </c>
      <c r="C13">
        <v>78.333333333333329</v>
      </c>
      <c r="D13">
        <v>3</v>
      </c>
      <c r="E13" t="s">
        <v>6196</v>
      </c>
      <c r="F13">
        <v>263</v>
      </c>
      <c r="G13">
        <v>38</v>
      </c>
      <c r="H13" t="s">
        <v>47</v>
      </c>
      <c r="I13" t="s">
        <v>3439</v>
      </c>
      <c r="J13" t="s">
        <v>6197</v>
      </c>
      <c r="K13" t="s">
        <v>3441</v>
      </c>
      <c r="L13" t="s">
        <v>3442</v>
      </c>
      <c r="M13" t="s">
        <v>6198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6198</v>
      </c>
      <c r="U13" s="55" t="s">
        <v>4860</v>
      </c>
      <c r="V13">
        <v>20</v>
      </c>
    </row>
    <row r="14" spans="1:22" x14ac:dyDescent="0.25">
      <c r="A14" t="s">
        <v>115</v>
      </c>
      <c r="B14" t="s">
        <v>116</v>
      </c>
      <c r="C14">
        <v>45</v>
      </c>
      <c r="D14">
        <v>2</v>
      </c>
      <c r="E14" t="s">
        <v>6199</v>
      </c>
      <c r="F14">
        <v>90</v>
      </c>
      <c r="G14">
        <v>0</v>
      </c>
      <c r="H14" t="s">
        <v>22</v>
      </c>
      <c r="I14" t="s">
        <v>6200</v>
      </c>
      <c r="J14" t="s">
        <v>6201</v>
      </c>
      <c r="K14" t="s">
        <v>2247</v>
      </c>
      <c r="L14" t="s">
        <v>1012</v>
      </c>
      <c r="M14" t="s">
        <v>6202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6203</v>
      </c>
      <c r="U14" s="56" t="s">
        <v>4861</v>
      </c>
      <c r="V14">
        <v>20</v>
      </c>
    </row>
    <row r="15" spans="1:22" x14ac:dyDescent="0.25">
      <c r="A15" t="s">
        <v>115</v>
      </c>
      <c r="B15" t="s">
        <v>116</v>
      </c>
      <c r="C15">
        <v>35</v>
      </c>
      <c r="D15">
        <v>8</v>
      </c>
      <c r="E15" t="s">
        <v>6204</v>
      </c>
      <c r="F15">
        <v>366</v>
      </c>
      <c r="G15">
        <v>38</v>
      </c>
      <c r="H15" t="s">
        <v>47</v>
      </c>
      <c r="I15" t="s">
        <v>2937</v>
      </c>
      <c r="J15" t="s">
        <v>2938</v>
      </c>
      <c r="K15" t="s">
        <v>2939</v>
      </c>
      <c r="L15" t="s">
        <v>2225</v>
      </c>
      <c r="M15" t="s">
        <v>6205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23</v>
      </c>
      <c r="T15" t="s">
        <v>6206</v>
      </c>
      <c r="U15" s="55" t="s">
        <v>110</v>
      </c>
      <c r="V15">
        <v>4</v>
      </c>
    </row>
    <row r="16" spans="1:22" x14ac:dyDescent="0.25">
      <c r="A16" t="s">
        <v>46</v>
      </c>
      <c r="B16" t="s">
        <v>56</v>
      </c>
      <c r="C16">
        <v>78</v>
      </c>
      <c r="D16">
        <v>1</v>
      </c>
      <c r="E16" t="s">
        <v>6207</v>
      </c>
      <c r="F16">
        <v>78</v>
      </c>
      <c r="G16">
        <v>0</v>
      </c>
      <c r="H16" t="s">
        <v>47</v>
      </c>
      <c r="I16" t="s">
        <v>6208</v>
      </c>
      <c r="J16" t="s">
        <v>6209</v>
      </c>
      <c r="K16" t="s">
        <v>665</v>
      </c>
      <c r="L16" t="s">
        <v>163</v>
      </c>
      <c r="M16" t="s">
        <v>6210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23</v>
      </c>
      <c r="T16" t="s">
        <v>6211</v>
      </c>
      <c r="U16" s="56" t="s">
        <v>146</v>
      </c>
      <c r="V16">
        <v>3</v>
      </c>
    </row>
    <row r="17" spans="1:22" x14ac:dyDescent="0.25">
      <c r="A17" t="s">
        <v>30</v>
      </c>
      <c r="B17" t="s">
        <v>31</v>
      </c>
      <c r="C17">
        <v>40</v>
      </c>
      <c r="D17">
        <v>1</v>
      </c>
      <c r="E17" t="s">
        <v>6212</v>
      </c>
      <c r="F17">
        <v>40</v>
      </c>
      <c r="G17">
        <v>0</v>
      </c>
      <c r="H17" t="s">
        <v>22</v>
      </c>
      <c r="I17" t="s">
        <v>6213</v>
      </c>
      <c r="J17" t="s">
        <v>6214</v>
      </c>
      <c r="K17" t="s">
        <v>6215</v>
      </c>
      <c r="L17" t="s">
        <v>6216</v>
      </c>
      <c r="M17" t="s">
        <v>6217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6218</v>
      </c>
      <c r="U17" s="56" t="s">
        <v>640</v>
      </c>
      <c r="V17">
        <v>1</v>
      </c>
    </row>
    <row r="18" spans="1:22" x14ac:dyDescent="0.25">
      <c r="A18" t="s">
        <v>46</v>
      </c>
      <c r="B18" t="s">
        <v>56</v>
      </c>
      <c r="C18">
        <v>78</v>
      </c>
      <c r="D18">
        <v>1</v>
      </c>
      <c r="E18" t="s">
        <v>6219</v>
      </c>
      <c r="F18">
        <v>78</v>
      </c>
      <c r="G18">
        <v>0</v>
      </c>
      <c r="H18" t="s">
        <v>47</v>
      </c>
      <c r="I18" t="s">
        <v>6220</v>
      </c>
      <c r="J18" t="s">
        <v>6221</v>
      </c>
      <c r="K18" t="s">
        <v>2334</v>
      </c>
      <c r="L18" t="s">
        <v>6222</v>
      </c>
      <c r="M18" t="s">
        <v>6223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6223</v>
      </c>
      <c r="U18" s="55" t="s">
        <v>152</v>
      </c>
      <c r="V18">
        <v>6</v>
      </c>
    </row>
    <row r="19" spans="1:22" x14ac:dyDescent="0.25">
      <c r="A19" t="s">
        <v>709</v>
      </c>
      <c r="B19" t="s">
        <v>710</v>
      </c>
      <c r="C19">
        <v>0</v>
      </c>
      <c r="D19">
        <v>1</v>
      </c>
      <c r="E19" t="s">
        <v>6224</v>
      </c>
      <c r="F19">
        <v>145</v>
      </c>
      <c r="G19">
        <v>45</v>
      </c>
      <c r="H19" t="s">
        <v>631</v>
      </c>
      <c r="I19" t="s">
        <v>6225</v>
      </c>
      <c r="J19" t="s">
        <v>321</v>
      </c>
      <c r="K19" t="s">
        <v>23</v>
      </c>
      <c r="L19" t="s">
        <v>24</v>
      </c>
      <c r="M19" t="s">
        <v>6226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6226</v>
      </c>
      <c r="U19" s="56" t="s">
        <v>153</v>
      </c>
      <c r="V19">
        <v>6</v>
      </c>
    </row>
    <row r="20" spans="1:22" x14ac:dyDescent="0.25">
      <c r="A20" t="s">
        <v>46</v>
      </c>
      <c r="B20" t="s">
        <v>56</v>
      </c>
      <c r="C20">
        <v>120</v>
      </c>
      <c r="D20">
        <v>1</v>
      </c>
      <c r="E20" t="s">
        <v>6224</v>
      </c>
      <c r="F20">
        <v>145</v>
      </c>
      <c r="G20">
        <v>45</v>
      </c>
      <c r="H20" t="s">
        <v>631</v>
      </c>
      <c r="I20" t="s">
        <v>6225</v>
      </c>
      <c r="J20" t="s">
        <v>321</v>
      </c>
      <c r="K20" t="s">
        <v>23</v>
      </c>
      <c r="L20" t="s">
        <v>24</v>
      </c>
      <c r="M20" t="s">
        <v>6226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23</v>
      </c>
      <c r="T20" t="s">
        <v>6226</v>
      </c>
      <c r="U20" s="55" t="s">
        <v>422</v>
      </c>
      <c r="V20">
        <v>3</v>
      </c>
    </row>
    <row r="21" spans="1:22" x14ac:dyDescent="0.25">
      <c r="A21" t="s">
        <v>46</v>
      </c>
      <c r="B21" t="s">
        <v>56</v>
      </c>
      <c r="C21">
        <v>66.333333333333329</v>
      </c>
      <c r="D21">
        <v>6</v>
      </c>
      <c r="E21" t="s">
        <v>6227</v>
      </c>
      <c r="F21">
        <v>440</v>
      </c>
      <c r="G21">
        <v>0</v>
      </c>
      <c r="H21" t="s">
        <v>631</v>
      </c>
      <c r="I21" t="s">
        <v>714</v>
      </c>
      <c r="J21" t="s">
        <v>316</v>
      </c>
      <c r="K21" t="s">
        <v>23</v>
      </c>
      <c r="L21" t="s">
        <v>24</v>
      </c>
      <c r="M21" t="s">
        <v>6228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23</v>
      </c>
      <c r="T21" t="s">
        <v>6229</v>
      </c>
      <c r="U21" s="56" t="s">
        <v>423</v>
      </c>
      <c r="V21">
        <v>3</v>
      </c>
    </row>
    <row r="22" spans="1:22" x14ac:dyDescent="0.25">
      <c r="A22" t="s">
        <v>115</v>
      </c>
      <c r="B22" t="s">
        <v>116</v>
      </c>
      <c r="C22">
        <v>35</v>
      </c>
      <c r="D22">
        <v>8</v>
      </c>
      <c r="E22" t="s">
        <v>6230</v>
      </c>
      <c r="F22">
        <v>363</v>
      </c>
      <c r="G22">
        <v>45</v>
      </c>
      <c r="H22" t="s">
        <v>47</v>
      </c>
      <c r="I22" t="s">
        <v>2490</v>
      </c>
      <c r="J22" t="s">
        <v>2491</v>
      </c>
      <c r="K22" t="s">
        <v>2492</v>
      </c>
      <c r="L22" t="s">
        <v>5783</v>
      </c>
      <c r="M22" t="s">
        <v>6231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6232</v>
      </c>
      <c r="U22" s="55" t="s">
        <v>36</v>
      </c>
      <c r="V22">
        <v>7</v>
      </c>
    </row>
    <row r="23" spans="1:22" x14ac:dyDescent="0.25">
      <c r="A23" t="s">
        <v>30</v>
      </c>
      <c r="B23" t="s">
        <v>31</v>
      </c>
      <c r="C23">
        <v>60</v>
      </c>
      <c r="D23">
        <v>6</v>
      </c>
      <c r="E23" t="s">
        <v>6233</v>
      </c>
      <c r="F23">
        <v>298</v>
      </c>
      <c r="G23">
        <v>0</v>
      </c>
      <c r="H23" t="s">
        <v>631</v>
      </c>
      <c r="I23" t="s">
        <v>740</v>
      </c>
      <c r="J23" t="s">
        <v>303</v>
      </c>
      <c r="K23" t="s">
        <v>23</v>
      </c>
      <c r="L23" t="s">
        <v>24</v>
      </c>
      <c r="M23" t="s">
        <v>6234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6234</v>
      </c>
      <c r="U23" s="56" t="s">
        <v>37</v>
      </c>
      <c r="V23">
        <v>7</v>
      </c>
    </row>
    <row r="24" spans="1:22" x14ac:dyDescent="0.25">
      <c r="A24" t="s">
        <v>113</v>
      </c>
      <c r="B24" t="s">
        <v>114</v>
      </c>
      <c r="C24">
        <v>65</v>
      </c>
      <c r="D24">
        <v>2</v>
      </c>
      <c r="E24" t="s">
        <v>6233</v>
      </c>
      <c r="F24">
        <v>298</v>
      </c>
      <c r="G24">
        <v>0</v>
      </c>
      <c r="H24" t="s">
        <v>631</v>
      </c>
      <c r="I24" t="s">
        <v>740</v>
      </c>
      <c r="J24" t="s">
        <v>303</v>
      </c>
      <c r="K24" t="s">
        <v>23</v>
      </c>
      <c r="L24" t="s">
        <v>24</v>
      </c>
      <c r="M24" t="s">
        <v>6234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6234</v>
      </c>
      <c r="U24" s="55" t="s">
        <v>254</v>
      </c>
      <c r="V24">
        <v>1</v>
      </c>
    </row>
    <row r="25" spans="1:22" x14ac:dyDescent="0.25">
      <c r="A25" t="s">
        <v>186</v>
      </c>
      <c r="B25" t="s">
        <v>187</v>
      </c>
      <c r="C25">
        <v>65</v>
      </c>
      <c r="D25">
        <v>5</v>
      </c>
      <c r="E25" t="s">
        <v>6235</v>
      </c>
      <c r="F25">
        <v>200</v>
      </c>
      <c r="G25">
        <v>0</v>
      </c>
      <c r="H25" t="s">
        <v>631</v>
      </c>
      <c r="I25" t="s">
        <v>1285</v>
      </c>
      <c r="J25" t="s">
        <v>306</v>
      </c>
      <c r="K25" t="s">
        <v>23</v>
      </c>
      <c r="L25" t="s">
        <v>24</v>
      </c>
      <c r="M25" t="s">
        <v>6236</v>
      </c>
      <c r="N25" t="s">
        <v>23</v>
      </c>
      <c r="O25" t="s">
        <v>307</v>
      </c>
      <c r="P25" t="s">
        <v>26</v>
      </c>
      <c r="Q25" t="s">
        <v>27</v>
      </c>
      <c r="R25" t="s">
        <v>6237</v>
      </c>
      <c r="S25" t="s">
        <v>23</v>
      </c>
      <c r="T25" t="s">
        <v>6236</v>
      </c>
      <c r="U25" s="56" t="s">
        <v>255</v>
      </c>
      <c r="V25">
        <v>1</v>
      </c>
    </row>
    <row r="26" spans="1:22" x14ac:dyDescent="0.25">
      <c r="A26" t="s">
        <v>709</v>
      </c>
      <c r="B26" t="s">
        <v>710</v>
      </c>
      <c r="C26">
        <v>0</v>
      </c>
      <c r="D26">
        <v>1</v>
      </c>
      <c r="E26" t="s">
        <v>6238</v>
      </c>
      <c r="F26">
        <v>100</v>
      </c>
      <c r="G26">
        <v>0</v>
      </c>
      <c r="H26" t="s">
        <v>631</v>
      </c>
      <c r="I26" t="s">
        <v>6239</v>
      </c>
      <c r="J26" t="s">
        <v>322</v>
      </c>
      <c r="K26" t="s">
        <v>23</v>
      </c>
      <c r="L26" t="s">
        <v>24</v>
      </c>
      <c r="M26" t="s">
        <v>6240</v>
      </c>
      <c r="N26" t="s">
        <v>23</v>
      </c>
      <c r="O26" t="s">
        <v>307</v>
      </c>
      <c r="P26" t="s">
        <v>26</v>
      </c>
      <c r="Q26" t="s">
        <v>27</v>
      </c>
      <c r="R26" t="s">
        <v>6241</v>
      </c>
      <c r="S26" t="s">
        <v>23</v>
      </c>
      <c r="T26" t="s">
        <v>6240</v>
      </c>
      <c r="U26" s="55" t="s">
        <v>38</v>
      </c>
      <c r="V26">
        <v>17</v>
      </c>
    </row>
    <row r="27" spans="1:22" x14ac:dyDescent="0.25">
      <c r="A27" t="s">
        <v>139</v>
      </c>
      <c r="B27" t="s">
        <v>112</v>
      </c>
      <c r="C27">
        <v>120</v>
      </c>
      <c r="D27">
        <v>1</v>
      </c>
      <c r="E27" t="s">
        <v>6238</v>
      </c>
      <c r="F27">
        <v>100</v>
      </c>
      <c r="G27">
        <v>0</v>
      </c>
      <c r="H27" t="s">
        <v>631</v>
      </c>
      <c r="I27" t="s">
        <v>6239</v>
      </c>
      <c r="J27" t="s">
        <v>322</v>
      </c>
      <c r="K27" t="s">
        <v>23</v>
      </c>
      <c r="L27" t="s">
        <v>24</v>
      </c>
      <c r="M27" t="s">
        <v>6240</v>
      </c>
      <c r="N27" t="s">
        <v>23</v>
      </c>
      <c r="O27" t="s">
        <v>307</v>
      </c>
      <c r="P27" t="s">
        <v>26</v>
      </c>
      <c r="Q27" t="s">
        <v>27</v>
      </c>
      <c r="R27" t="s">
        <v>6241</v>
      </c>
      <c r="S27" t="s">
        <v>23</v>
      </c>
      <c r="T27" t="s">
        <v>6240</v>
      </c>
      <c r="U27" s="56" t="s">
        <v>39</v>
      </c>
      <c r="V27">
        <v>17</v>
      </c>
    </row>
    <row r="28" spans="1:22" x14ac:dyDescent="0.25">
      <c r="A28" t="s">
        <v>115</v>
      </c>
      <c r="B28" t="s">
        <v>116</v>
      </c>
      <c r="C28">
        <v>45</v>
      </c>
      <c r="D28">
        <v>1</v>
      </c>
      <c r="E28" t="s">
        <v>6242</v>
      </c>
      <c r="F28">
        <v>45</v>
      </c>
      <c r="G28">
        <v>0</v>
      </c>
      <c r="H28" t="s">
        <v>22</v>
      </c>
      <c r="I28" t="s">
        <v>6243</v>
      </c>
      <c r="J28" t="s">
        <v>6244</v>
      </c>
      <c r="K28" t="s">
        <v>4741</v>
      </c>
      <c r="L28" t="s">
        <v>6245</v>
      </c>
      <c r="M28" t="s">
        <v>6246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6246</v>
      </c>
      <c r="U28" s="55" t="s">
        <v>148</v>
      </c>
      <c r="V28">
        <v>6</v>
      </c>
    </row>
    <row r="29" spans="1:22" x14ac:dyDescent="0.25">
      <c r="A29" t="s">
        <v>139</v>
      </c>
      <c r="B29" t="s">
        <v>112</v>
      </c>
      <c r="C29">
        <v>83.333333333333329</v>
      </c>
      <c r="D29">
        <v>3</v>
      </c>
      <c r="E29" t="s">
        <v>6247</v>
      </c>
      <c r="F29">
        <v>245</v>
      </c>
      <c r="G29">
        <v>0</v>
      </c>
      <c r="H29" t="s">
        <v>631</v>
      </c>
      <c r="I29" t="s">
        <v>6248</v>
      </c>
      <c r="J29" t="s">
        <v>335</v>
      </c>
      <c r="K29" t="s">
        <v>23</v>
      </c>
      <c r="L29" t="s">
        <v>24</v>
      </c>
      <c r="M29" t="s">
        <v>6249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23</v>
      </c>
      <c r="T29" t="s">
        <v>6250</v>
      </c>
      <c r="U29" s="56" t="s">
        <v>149</v>
      </c>
      <c r="V29">
        <v>6</v>
      </c>
    </row>
    <row r="30" spans="1:22" x14ac:dyDescent="0.25">
      <c r="A30" t="s">
        <v>709</v>
      </c>
      <c r="B30" t="s">
        <v>710</v>
      </c>
      <c r="C30">
        <v>0</v>
      </c>
      <c r="D30">
        <v>1</v>
      </c>
      <c r="E30" t="s">
        <v>6251</v>
      </c>
      <c r="F30">
        <v>145</v>
      </c>
      <c r="G30">
        <v>0</v>
      </c>
      <c r="H30" t="s">
        <v>631</v>
      </c>
      <c r="I30" t="s">
        <v>6252</v>
      </c>
      <c r="J30" t="s">
        <v>323</v>
      </c>
      <c r="K30" t="s">
        <v>23</v>
      </c>
      <c r="L30" t="s">
        <v>24</v>
      </c>
      <c r="M30" t="s">
        <v>6253</v>
      </c>
      <c r="N30" t="s">
        <v>23</v>
      </c>
      <c r="O30" t="s">
        <v>307</v>
      </c>
      <c r="P30" t="s">
        <v>26</v>
      </c>
      <c r="Q30" t="s">
        <v>27</v>
      </c>
      <c r="R30" t="s">
        <v>6241</v>
      </c>
      <c r="S30" t="s">
        <v>23</v>
      </c>
      <c r="T30" t="s">
        <v>6253</v>
      </c>
      <c r="U30" s="55" t="s">
        <v>279</v>
      </c>
      <c r="V30">
        <v>1</v>
      </c>
    </row>
    <row r="31" spans="1:22" x14ac:dyDescent="0.25">
      <c r="A31" t="s">
        <v>46</v>
      </c>
      <c r="B31" t="s">
        <v>56</v>
      </c>
      <c r="C31">
        <v>120</v>
      </c>
      <c r="D31">
        <v>1</v>
      </c>
      <c r="E31" t="s">
        <v>6251</v>
      </c>
      <c r="F31">
        <v>145</v>
      </c>
      <c r="G31">
        <v>0</v>
      </c>
      <c r="H31" t="s">
        <v>631</v>
      </c>
      <c r="I31" t="s">
        <v>6252</v>
      </c>
      <c r="J31" t="s">
        <v>323</v>
      </c>
      <c r="K31" t="s">
        <v>23</v>
      </c>
      <c r="L31" t="s">
        <v>24</v>
      </c>
      <c r="M31" t="s">
        <v>6253</v>
      </c>
      <c r="N31" t="s">
        <v>23</v>
      </c>
      <c r="O31" t="s">
        <v>307</v>
      </c>
      <c r="P31" t="s">
        <v>26</v>
      </c>
      <c r="Q31" t="s">
        <v>27</v>
      </c>
      <c r="R31" t="s">
        <v>6241</v>
      </c>
      <c r="S31" t="s">
        <v>23</v>
      </c>
      <c r="T31" t="s">
        <v>6253</v>
      </c>
      <c r="U31" s="56" t="s">
        <v>285</v>
      </c>
      <c r="V31">
        <v>1</v>
      </c>
    </row>
    <row r="32" spans="1:22" x14ac:dyDescent="0.25">
      <c r="A32" t="s">
        <v>113</v>
      </c>
      <c r="B32" t="s">
        <v>114</v>
      </c>
      <c r="C32">
        <v>65</v>
      </c>
      <c r="D32">
        <v>1</v>
      </c>
      <c r="E32" t="s">
        <v>6251</v>
      </c>
      <c r="F32">
        <v>145</v>
      </c>
      <c r="G32">
        <v>0</v>
      </c>
      <c r="H32" t="s">
        <v>631</v>
      </c>
      <c r="I32" t="s">
        <v>6252</v>
      </c>
      <c r="J32" t="s">
        <v>323</v>
      </c>
      <c r="K32" t="s">
        <v>23</v>
      </c>
      <c r="L32" t="s">
        <v>24</v>
      </c>
      <c r="M32" t="s">
        <v>6253</v>
      </c>
      <c r="N32" t="s">
        <v>23</v>
      </c>
      <c r="O32" t="s">
        <v>307</v>
      </c>
      <c r="P32" t="s">
        <v>26</v>
      </c>
      <c r="Q32" t="s">
        <v>27</v>
      </c>
      <c r="R32" t="s">
        <v>6241</v>
      </c>
      <c r="S32" t="s">
        <v>23</v>
      </c>
      <c r="T32" t="s">
        <v>6253</v>
      </c>
      <c r="U32" s="55" t="s">
        <v>280</v>
      </c>
      <c r="V32">
        <v>4</v>
      </c>
    </row>
    <row r="33" spans="1:22" x14ac:dyDescent="0.25">
      <c r="A33" t="s">
        <v>30</v>
      </c>
      <c r="B33" t="s">
        <v>31</v>
      </c>
      <c r="C33">
        <v>44</v>
      </c>
      <c r="D33">
        <v>1</v>
      </c>
      <c r="E33" t="s">
        <v>6254</v>
      </c>
      <c r="F33">
        <v>82</v>
      </c>
      <c r="G33">
        <v>38</v>
      </c>
      <c r="H33" t="s">
        <v>22</v>
      </c>
      <c r="I33" t="s">
        <v>6255</v>
      </c>
      <c r="J33" t="s">
        <v>6256</v>
      </c>
      <c r="K33" t="s">
        <v>2102</v>
      </c>
      <c r="L33" t="s">
        <v>4047</v>
      </c>
      <c r="M33" t="s">
        <v>6257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6257</v>
      </c>
      <c r="U33" s="56" t="s">
        <v>286</v>
      </c>
      <c r="V33">
        <v>4</v>
      </c>
    </row>
    <row r="34" spans="1:22" x14ac:dyDescent="0.25">
      <c r="A34" t="s">
        <v>709</v>
      </c>
      <c r="B34" t="s">
        <v>710</v>
      </c>
      <c r="C34">
        <v>0</v>
      </c>
      <c r="D34">
        <v>2</v>
      </c>
      <c r="E34" t="s">
        <v>6258</v>
      </c>
      <c r="F34">
        <v>200</v>
      </c>
      <c r="G34">
        <v>0</v>
      </c>
      <c r="H34" t="s">
        <v>631</v>
      </c>
      <c r="I34" t="s">
        <v>6259</v>
      </c>
      <c r="J34" t="s">
        <v>303</v>
      </c>
      <c r="K34" t="s">
        <v>23</v>
      </c>
      <c r="L34" t="s">
        <v>24</v>
      </c>
      <c r="M34" t="s">
        <v>6257</v>
      </c>
      <c r="N34" t="s">
        <v>23</v>
      </c>
      <c r="O34" t="s">
        <v>32</v>
      </c>
      <c r="P34" t="s">
        <v>26</v>
      </c>
      <c r="Q34" t="s">
        <v>33</v>
      </c>
      <c r="R34" t="s">
        <v>6260</v>
      </c>
      <c r="S34" t="s">
        <v>23</v>
      </c>
      <c r="T34" t="s">
        <v>6257</v>
      </c>
      <c r="U34" s="55" t="s">
        <v>30</v>
      </c>
      <c r="V34">
        <v>46</v>
      </c>
    </row>
    <row r="35" spans="1:22" x14ac:dyDescent="0.25">
      <c r="A35" t="s">
        <v>46</v>
      </c>
      <c r="B35" t="s">
        <v>56</v>
      </c>
      <c r="C35">
        <v>120</v>
      </c>
      <c r="D35">
        <v>2</v>
      </c>
      <c r="E35" t="s">
        <v>6258</v>
      </c>
      <c r="F35">
        <v>200</v>
      </c>
      <c r="G35">
        <v>0</v>
      </c>
      <c r="H35" t="s">
        <v>631</v>
      </c>
      <c r="I35" t="s">
        <v>6259</v>
      </c>
      <c r="J35" t="s">
        <v>303</v>
      </c>
      <c r="K35" t="s">
        <v>23</v>
      </c>
      <c r="L35" t="s">
        <v>24</v>
      </c>
      <c r="M35" t="s">
        <v>6257</v>
      </c>
      <c r="N35" t="s">
        <v>23</v>
      </c>
      <c r="O35" t="s">
        <v>32</v>
      </c>
      <c r="P35" t="s">
        <v>26</v>
      </c>
      <c r="Q35" t="s">
        <v>33</v>
      </c>
      <c r="R35" t="s">
        <v>6260</v>
      </c>
      <c r="S35" t="s">
        <v>23</v>
      </c>
      <c r="T35" t="s">
        <v>6257</v>
      </c>
      <c r="U35" s="56" t="s">
        <v>31</v>
      </c>
      <c r="V35">
        <v>46</v>
      </c>
    </row>
    <row r="36" spans="1:22" x14ac:dyDescent="0.25">
      <c r="A36" t="s">
        <v>30</v>
      </c>
      <c r="B36" t="s">
        <v>31</v>
      </c>
      <c r="C36">
        <v>60</v>
      </c>
      <c r="D36">
        <v>3</v>
      </c>
      <c r="E36" t="s">
        <v>6261</v>
      </c>
      <c r="F36">
        <v>110</v>
      </c>
      <c r="G36">
        <v>6</v>
      </c>
      <c r="H36" t="s">
        <v>631</v>
      </c>
      <c r="I36" t="s">
        <v>6262</v>
      </c>
      <c r="J36" t="s">
        <v>6263</v>
      </c>
      <c r="K36" t="s">
        <v>23</v>
      </c>
      <c r="L36" t="s">
        <v>24</v>
      </c>
      <c r="M36" t="s">
        <v>6264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23</v>
      </c>
      <c r="T36" t="s">
        <v>6264</v>
      </c>
      <c r="U36" s="55" t="s">
        <v>20</v>
      </c>
      <c r="V36">
        <v>3</v>
      </c>
    </row>
    <row r="37" spans="1:22" x14ac:dyDescent="0.25">
      <c r="A37" t="s">
        <v>709</v>
      </c>
      <c r="B37" t="s">
        <v>710</v>
      </c>
      <c r="C37">
        <v>0</v>
      </c>
      <c r="D37">
        <v>1</v>
      </c>
      <c r="E37" t="s">
        <v>6265</v>
      </c>
      <c r="F37">
        <v>106</v>
      </c>
      <c r="G37">
        <v>6</v>
      </c>
      <c r="H37" t="s">
        <v>631</v>
      </c>
      <c r="I37" t="s">
        <v>6266</v>
      </c>
      <c r="J37" t="s">
        <v>325</v>
      </c>
      <c r="K37" t="s">
        <v>23</v>
      </c>
      <c r="L37" t="s">
        <v>24</v>
      </c>
      <c r="M37" t="s">
        <v>6267</v>
      </c>
      <c r="N37" t="s">
        <v>23</v>
      </c>
      <c r="O37" t="s">
        <v>307</v>
      </c>
      <c r="P37" t="s">
        <v>26</v>
      </c>
      <c r="Q37" t="s">
        <v>27</v>
      </c>
      <c r="R37" t="s">
        <v>6241</v>
      </c>
      <c r="S37" t="s">
        <v>23</v>
      </c>
      <c r="T37" t="s">
        <v>6267</v>
      </c>
      <c r="U37" s="56" t="s">
        <v>21</v>
      </c>
      <c r="V37">
        <v>3</v>
      </c>
    </row>
    <row r="38" spans="1:22" x14ac:dyDescent="0.25">
      <c r="A38" t="s">
        <v>46</v>
      </c>
      <c r="B38" t="s">
        <v>56</v>
      </c>
      <c r="C38">
        <v>120</v>
      </c>
      <c r="D38">
        <v>1</v>
      </c>
      <c r="E38" t="s">
        <v>6265</v>
      </c>
      <c r="F38">
        <v>106</v>
      </c>
      <c r="G38">
        <v>6</v>
      </c>
      <c r="H38" t="s">
        <v>631</v>
      </c>
      <c r="I38" t="s">
        <v>6266</v>
      </c>
      <c r="J38" t="s">
        <v>325</v>
      </c>
      <c r="K38" t="s">
        <v>23</v>
      </c>
      <c r="L38" t="s">
        <v>24</v>
      </c>
      <c r="M38" t="s">
        <v>6267</v>
      </c>
      <c r="N38" t="s">
        <v>23</v>
      </c>
      <c r="O38" t="s">
        <v>307</v>
      </c>
      <c r="P38" t="s">
        <v>26</v>
      </c>
      <c r="Q38" t="s">
        <v>27</v>
      </c>
      <c r="R38" t="s">
        <v>6241</v>
      </c>
      <c r="S38" t="s">
        <v>23</v>
      </c>
      <c r="T38" t="s">
        <v>6267</v>
      </c>
      <c r="U38" s="55" t="s">
        <v>115</v>
      </c>
      <c r="V38">
        <v>45</v>
      </c>
    </row>
    <row r="39" spans="1:22" x14ac:dyDescent="0.25">
      <c r="A39" t="s">
        <v>709</v>
      </c>
      <c r="B39" t="s">
        <v>710</v>
      </c>
      <c r="C39">
        <v>0</v>
      </c>
      <c r="D39">
        <v>1</v>
      </c>
      <c r="E39" t="s">
        <v>6268</v>
      </c>
      <c r="F39">
        <v>100</v>
      </c>
      <c r="G39">
        <v>0</v>
      </c>
      <c r="H39" t="s">
        <v>631</v>
      </c>
      <c r="I39" t="s">
        <v>6269</v>
      </c>
      <c r="J39" t="s">
        <v>319</v>
      </c>
      <c r="K39" t="s">
        <v>23</v>
      </c>
      <c r="L39" t="s">
        <v>24</v>
      </c>
      <c r="M39" t="s">
        <v>6270</v>
      </c>
      <c r="N39" t="s">
        <v>23</v>
      </c>
      <c r="O39" t="s">
        <v>307</v>
      </c>
      <c r="P39" t="s">
        <v>26</v>
      </c>
      <c r="Q39" t="s">
        <v>27</v>
      </c>
      <c r="R39" t="s">
        <v>6241</v>
      </c>
      <c r="S39" t="s">
        <v>23</v>
      </c>
      <c r="T39" t="s">
        <v>6270</v>
      </c>
      <c r="U39" s="56" t="s">
        <v>116</v>
      </c>
      <c r="V39">
        <v>41</v>
      </c>
    </row>
    <row r="40" spans="1:22" x14ac:dyDescent="0.25">
      <c r="A40" t="s">
        <v>46</v>
      </c>
      <c r="B40" t="s">
        <v>56</v>
      </c>
      <c r="C40">
        <v>120</v>
      </c>
      <c r="D40">
        <v>1</v>
      </c>
      <c r="E40" t="s">
        <v>6268</v>
      </c>
      <c r="F40">
        <v>100</v>
      </c>
      <c r="G40">
        <v>0</v>
      </c>
      <c r="H40" t="s">
        <v>631</v>
      </c>
      <c r="I40" t="s">
        <v>6269</v>
      </c>
      <c r="J40" t="s">
        <v>319</v>
      </c>
      <c r="K40" t="s">
        <v>23</v>
      </c>
      <c r="L40" t="s">
        <v>24</v>
      </c>
      <c r="M40" t="s">
        <v>6270</v>
      </c>
      <c r="N40" t="s">
        <v>23</v>
      </c>
      <c r="O40" t="s">
        <v>307</v>
      </c>
      <c r="P40" t="s">
        <v>26</v>
      </c>
      <c r="Q40" t="s">
        <v>27</v>
      </c>
      <c r="R40" t="s">
        <v>6241</v>
      </c>
      <c r="S40" t="s">
        <v>23</v>
      </c>
      <c r="T40" t="s">
        <v>6270</v>
      </c>
      <c r="U40" s="56" t="s">
        <v>339</v>
      </c>
      <c r="V40">
        <v>4</v>
      </c>
    </row>
    <row r="41" spans="1:22" x14ac:dyDescent="0.25">
      <c r="A41" t="s">
        <v>46</v>
      </c>
      <c r="B41" t="s">
        <v>1105</v>
      </c>
      <c r="C41">
        <v>71.25</v>
      </c>
      <c r="D41">
        <v>1</v>
      </c>
      <c r="E41" t="s">
        <v>6271</v>
      </c>
      <c r="F41">
        <v>78.25</v>
      </c>
      <c r="G41">
        <v>7</v>
      </c>
      <c r="H41" t="s">
        <v>47</v>
      </c>
      <c r="I41" t="s">
        <v>6272</v>
      </c>
      <c r="J41" t="s">
        <v>6273</v>
      </c>
      <c r="K41" t="s">
        <v>375</v>
      </c>
      <c r="L41" t="s">
        <v>6274</v>
      </c>
      <c r="M41" t="s">
        <v>6275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6275</v>
      </c>
      <c r="U41" s="55" t="s">
        <v>689</v>
      </c>
      <c r="V41">
        <v>8</v>
      </c>
    </row>
    <row r="42" spans="1:22" x14ac:dyDescent="0.25">
      <c r="A42" t="s">
        <v>115</v>
      </c>
      <c r="B42" t="s">
        <v>116</v>
      </c>
      <c r="C42">
        <v>45</v>
      </c>
      <c r="D42">
        <v>2</v>
      </c>
      <c r="E42" t="s">
        <v>6276</v>
      </c>
      <c r="F42">
        <v>84</v>
      </c>
      <c r="G42">
        <v>0</v>
      </c>
      <c r="H42" t="s">
        <v>631</v>
      </c>
      <c r="I42" t="s">
        <v>6277</v>
      </c>
      <c r="J42" t="s">
        <v>328</v>
      </c>
      <c r="K42" t="s">
        <v>23</v>
      </c>
      <c r="L42" t="s">
        <v>24</v>
      </c>
      <c r="M42" t="s">
        <v>6278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6279</v>
      </c>
      <c r="U42" s="56" t="s">
        <v>690</v>
      </c>
      <c r="V42">
        <v>8</v>
      </c>
    </row>
    <row r="43" spans="1:22" x14ac:dyDescent="0.25">
      <c r="A43" t="s">
        <v>30</v>
      </c>
      <c r="B43" t="s">
        <v>31</v>
      </c>
      <c r="C43">
        <v>60</v>
      </c>
      <c r="D43">
        <v>6</v>
      </c>
      <c r="E43" t="s">
        <v>6280</v>
      </c>
      <c r="F43">
        <v>208</v>
      </c>
      <c r="G43">
        <v>0</v>
      </c>
      <c r="H43" t="s">
        <v>631</v>
      </c>
      <c r="I43" t="s">
        <v>6281</v>
      </c>
      <c r="J43" t="s">
        <v>318</v>
      </c>
      <c r="K43" t="s">
        <v>23</v>
      </c>
      <c r="L43" t="s">
        <v>24</v>
      </c>
      <c r="M43" t="s">
        <v>6282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6282</v>
      </c>
      <c r="U43" s="55" t="s">
        <v>709</v>
      </c>
      <c r="V43">
        <v>18</v>
      </c>
    </row>
    <row r="44" spans="1:22" x14ac:dyDescent="0.25">
      <c r="A44" t="s">
        <v>38</v>
      </c>
      <c r="B44" t="s">
        <v>39</v>
      </c>
      <c r="C44">
        <v>54.5</v>
      </c>
      <c r="D44">
        <v>2</v>
      </c>
      <c r="E44" t="s">
        <v>6283</v>
      </c>
      <c r="F44">
        <v>83</v>
      </c>
      <c r="G44">
        <v>7</v>
      </c>
      <c r="H44" t="s">
        <v>47</v>
      </c>
      <c r="I44" t="s">
        <v>6284</v>
      </c>
      <c r="J44" t="s">
        <v>6285</v>
      </c>
      <c r="K44" t="s">
        <v>1701</v>
      </c>
      <c r="L44" t="s">
        <v>6286</v>
      </c>
      <c r="M44" t="s">
        <v>6282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6287</v>
      </c>
      <c r="U44" s="56" t="s">
        <v>710</v>
      </c>
      <c r="V44">
        <v>18</v>
      </c>
    </row>
    <row r="45" spans="1:22" x14ac:dyDescent="0.25">
      <c r="A45" t="s">
        <v>46</v>
      </c>
      <c r="B45" t="s">
        <v>56</v>
      </c>
      <c r="C45">
        <v>78</v>
      </c>
      <c r="D45">
        <v>3</v>
      </c>
      <c r="E45" t="s">
        <v>6288</v>
      </c>
      <c r="F45">
        <v>259</v>
      </c>
      <c r="G45">
        <v>35</v>
      </c>
      <c r="H45" t="s">
        <v>47</v>
      </c>
      <c r="I45" t="s">
        <v>6289</v>
      </c>
      <c r="J45" t="s">
        <v>6290</v>
      </c>
      <c r="K45" t="s">
        <v>2334</v>
      </c>
      <c r="L45" t="s">
        <v>666</v>
      </c>
      <c r="M45" t="s">
        <v>6291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6292</v>
      </c>
      <c r="U45" s="55" t="s">
        <v>683</v>
      </c>
      <c r="V45">
        <v>3</v>
      </c>
    </row>
    <row r="46" spans="1:22" x14ac:dyDescent="0.25">
      <c r="A46" t="s">
        <v>115</v>
      </c>
      <c r="B46" t="s">
        <v>116</v>
      </c>
      <c r="C46">
        <v>35</v>
      </c>
      <c r="D46">
        <v>8</v>
      </c>
      <c r="E46" t="s">
        <v>6293</v>
      </c>
      <c r="F46">
        <v>356</v>
      </c>
      <c r="G46">
        <v>38</v>
      </c>
      <c r="H46" t="s">
        <v>47</v>
      </c>
      <c r="I46" t="s">
        <v>2490</v>
      </c>
      <c r="J46" t="s">
        <v>2491</v>
      </c>
      <c r="K46" t="s">
        <v>2492</v>
      </c>
      <c r="L46" t="s">
        <v>5783</v>
      </c>
      <c r="M46" t="s">
        <v>6294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6295</v>
      </c>
      <c r="U46" s="56" t="s">
        <v>1089</v>
      </c>
      <c r="V46">
        <v>2</v>
      </c>
    </row>
    <row r="47" spans="1:22" x14ac:dyDescent="0.25">
      <c r="A47" t="s">
        <v>42</v>
      </c>
      <c r="B47" t="s">
        <v>43</v>
      </c>
      <c r="C47">
        <v>66.666666666666671</v>
      </c>
      <c r="D47">
        <v>3</v>
      </c>
      <c r="E47" t="s">
        <v>6296</v>
      </c>
      <c r="F47">
        <v>150</v>
      </c>
      <c r="G47">
        <v>0</v>
      </c>
      <c r="H47" t="s">
        <v>631</v>
      </c>
      <c r="I47" t="s">
        <v>6297</v>
      </c>
      <c r="J47" t="s">
        <v>61</v>
      </c>
      <c r="K47" t="s">
        <v>23</v>
      </c>
      <c r="L47" t="s">
        <v>24</v>
      </c>
      <c r="M47" t="s">
        <v>6298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6299</v>
      </c>
      <c r="U47" s="56" t="s">
        <v>158</v>
      </c>
      <c r="V47">
        <v>1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6300</v>
      </c>
      <c r="F48">
        <v>265</v>
      </c>
      <c r="G48">
        <v>35</v>
      </c>
      <c r="H48" t="s">
        <v>47</v>
      </c>
      <c r="I48" t="s">
        <v>4212</v>
      </c>
      <c r="J48" t="s">
        <v>6301</v>
      </c>
      <c r="K48" t="s">
        <v>374</v>
      </c>
      <c r="L48" t="s">
        <v>6133</v>
      </c>
      <c r="M48" t="s">
        <v>6278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6302</v>
      </c>
      <c r="U48" s="55" t="s">
        <v>658</v>
      </c>
      <c r="V48">
        <v>299</v>
      </c>
    </row>
    <row r="49" spans="1:20" x14ac:dyDescent="0.25">
      <c r="A49" t="s">
        <v>186</v>
      </c>
      <c r="B49" t="s">
        <v>187</v>
      </c>
      <c r="C49">
        <v>37.5</v>
      </c>
      <c r="D49">
        <v>4</v>
      </c>
      <c r="E49" t="s">
        <v>6303</v>
      </c>
      <c r="F49">
        <v>159</v>
      </c>
      <c r="G49">
        <v>0</v>
      </c>
      <c r="H49" t="s">
        <v>631</v>
      </c>
      <c r="I49" t="s">
        <v>6304</v>
      </c>
      <c r="J49" t="s">
        <v>313</v>
      </c>
      <c r="K49" t="s">
        <v>23</v>
      </c>
      <c r="L49" t="s">
        <v>24</v>
      </c>
      <c r="M49" t="s">
        <v>6305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6305</v>
      </c>
    </row>
    <row r="50" spans="1:20" x14ac:dyDescent="0.25">
      <c r="A50" t="s">
        <v>46</v>
      </c>
      <c r="B50" t="s">
        <v>56</v>
      </c>
      <c r="C50">
        <v>78</v>
      </c>
      <c r="D50">
        <v>1</v>
      </c>
      <c r="E50" t="s">
        <v>6306</v>
      </c>
      <c r="F50">
        <v>85</v>
      </c>
      <c r="G50">
        <v>7</v>
      </c>
      <c r="H50" t="s">
        <v>47</v>
      </c>
      <c r="I50" t="s">
        <v>6307</v>
      </c>
      <c r="J50" t="s">
        <v>6308</v>
      </c>
      <c r="K50" t="s">
        <v>6309</v>
      </c>
      <c r="L50" t="s">
        <v>2880</v>
      </c>
      <c r="M50" t="s">
        <v>6310</v>
      </c>
      <c r="N50" t="s">
        <v>23</v>
      </c>
      <c r="O50" t="s">
        <v>53</v>
      </c>
      <c r="P50" t="s">
        <v>54</v>
      </c>
      <c r="Q50" t="s">
        <v>55</v>
      </c>
      <c r="R50" t="s">
        <v>24</v>
      </c>
      <c r="S50" t="s">
        <v>23</v>
      </c>
      <c r="T50" t="s">
        <v>6310</v>
      </c>
    </row>
    <row r="51" spans="1:20" x14ac:dyDescent="0.25">
      <c r="A51" t="s">
        <v>280</v>
      </c>
      <c r="B51" t="s">
        <v>286</v>
      </c>
      <c r="C51">
        <v>139</v>
      </c>
      <c r="D51">
        <v>1</v>
      </c>
      <c r="E51" t="s">
        <v>6311</v>
      </c>
      <c r="F51">
        <v>150</v>
      </c>
      <c r="G51">
        <v>45</v>
      </c>
      <c r="H51" t="s">
        <v>631</v>
      </c>
      <c r="I51" t="s">
        <v>6312</v>
      </c>
      <c r="J51" t="s">
        <v>1243</v>
      </c>
      <c r="K51" t="s">
        <v>23</v>
      </c>
      <c r="L51" t="s">
        <v>24</v>
      </c>
      <c r="M51" t="s">
        <v>6313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6314</v>
      </c>
      <c r="T51" t="s">
        <v>6315</v>
      </c>
    </row>
    <row r="52" spans="1:20" x14ac:dyDescent="0.25">
      <c r="A52" t="s">
        <v>38</v>
      </c>
      <c r="B52" t="s">
        <v>39</v>
      </c>
      <c r="C52">
        <v>54.5</v>
      </c>
      <c r="D52">
        <v>2</v>
      </c>
      <c r="E52" t="s">
        <v>6316</v>
      </c>
      <c r="F52">
        <v>120</v>
      </c>
      <c r="G52">
        <v>0</v>
      </c>
      <c r="H52" t="s">
        <v>47</v>
      </c>
      <c r="I52" t="s">
        <v>6317</v>
      </c>
      <c r="J52" t="s">
        <v>6318</v>
      </c>
      <c r="K52" t="s">
        <v>2447</v>
      </c>
      <c r="L52" t="s">
        <v>6319</v>
      </c>
      <c r="M52" t="s">
        <v>6320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6321</v>
      </c>
      <c r="T52" t="s">
        <v>6320</v>
      </c>
    </row>
    <row r="53" spans="1:20" x14ac:dyDescent="0.25">
      <c r="A53" t="s">
        <v>38</v>
      </c>
      <c r="B53" t="s">
        <v>39</v>
      </c>
      <c r="C53">
        <v>54.5</v>
      </c>
      <c r="D53">
        <v>2</v>
      </c>
      <c r="E53" t="s">
        <v>6316</v>
      </c>
      <c r="F53">
        <v>120</v>
      </c>
      <c r="G53">
        <v>0</v>
      </c>
      <c r="H53" t="s">
        <v>47</v>
      </c>
      <c r="I53" t="s">
        <v>6317</v>
      </c>
      <c r="J53" t="s">
        <v>6318</v>
      </c>
      <c r="K53" t="s">
        <v>2447</v>
      </c>
      <c r="L53" t="s">
        <v>6319</v>
      </c>
      <c r="M53" t="s">
        <v>6320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6321</v>
      </c>
      <c r="T53" t="s">
        <v>6320</v>
      </c>
    </row>
    <row r="54" spans="1:20" x14ac:dyDescent="0.25">
      <c r="A54" t="s">
        <v>30</v>
      </c>
      <c r="B54" t="s">
        <v>31</v>
      </c>
      <c r="C54">
        <v>60</v>
      </c>
      <c r="D54">
        <v>6</v>
      </c>
      <c r="E54" t="s">
        <v>6322</v>
      </c>
      <c r="F54">
        <v>210</v>
      </c>
      <c r="G54">
        <v>0</v>
      </c>
      <c r="H54" t="s">
        <v>22</v>
      </c>
      <c r="I54" t="s">
        <v>6323</v>
      </c>
      <c r="J54" t="s">
        <v>345</v>
      </c>
      <c r="K54" t="s">
        <v>23</v>
      </c>
      <c r="L54" t="s">
        <v>24</v>
      </c>
      <c r="M54" t="s">
        <v>6324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6325</v>
      </c>
      <c r="T54" t="s">
        <v>6324</v>
      </c>
    </row>
    <row r="55" spans="1:20" x14ac:dyDescent="0.25">
      <c r="A55" t="s">
        <v>115</v>
      </c>
      <c r="B55" t="s">
        <v>116</v>
      </c>
      <c r="C55">
        <v>30</v>
      </c>
      <c r="D55">
        <v>12</v>
      </c>
      <c r="E55" t="s">
        <v>6326</v>
      </c>
      <c r="F55">
        <v>424</v>
      </c>
      <c r="G55">
        <v>41</v>
      </c>
      <c r="H55" t="s">
        <v>47</v>
      </c>
      <c r="I55" t="s">
        <v>6327</v>
      </c>
      <c r="J55" t="s">
        <v>6328</v>
      </c>
      <c r="K55" t="s">
        <v>5120</v>
      </c>
      <c r="L55" t="s">
        <v>6329</v>
      </c>
      <c r="M55" t="s">
        <v>6330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6330</v>
      </c>
    </row>
    <row r="56" spans="1:20" x14ac:dyDescent="0.25">
      <c r="A56" t="s">
        <v>683</v>
      </c>
      <c r="B56" t="s">
        <v>158</v>
      </c>
      <c r="C56">
        <v>75</v>
      </c>
      <c r="D56">
        <v>1</v>
      </c>
      <c r="E56" t="s">
        <v>6331</v>
      </c>
      <c r="F56">
        <v>92</v>
      </c>
      <c r="G56">
        <v>17</v>
      </c>
      <c r="H56" t="s">
        <v>47</v>
      </c>
      <c r="I56" t="s">
        <v>2412</v>
      </c>
      <c r="J56" t="s">
        <v>6332</v>
      </c>
      <c r="K56" t="s">
        <v>6333</v>
      </c>
      <c r="L56" t="s">
        <v>981</v>
      </c>
      <c r="M56" t="s">
        <v>6334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6335</v>
      </c>
      <c r="T56" t="s">
        <v>6336</v>
      </c>
    </row>
    <row r="57" spans="1:20" x14ac:dyDescent="0.25">
      <c r="A57" t="s">
        <v>30</v>
      </c>
      <c r="B57" t="s">
        <v>31</v>
      </c>
      <c r="C57">
        <v>60</v>
      </c>
      <c r="D57">
        <v>3</v>
      </c>
      <c r="E57" t="s">
        <v>6337</v>
      </c>
      <c r="F57">
        <v>178</v>
      </c>
      <c r="G57">
        <v>0</v>
      </c>
      <c r="H57" t="s">
        <v>631</v>
      </c>
      <c r="I57" t="s">
        <v>858</v>
      </c>
      <c r="J57" t="s">
        <v>343</v>
      </c>
      <c r="K57" t="s">
        <v>23</v>
      </c>
      <c r="L57" t="s">
        <v>24</v>
      </c>
      <c r="M57" t="s">
        <v>6338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6339</v>
      </c>
      <c r="T57" t="s">
        <v>6340</v>
      </c>
    </row>
    <row r="58" spans="1:20" x14ac:dyDescent="0.25">
      <c r="A58" t="s">
        <v>20</v>
      </c>
      <c r="B58" t="s">
        <v>21</v>
      </c>
      <c r="C58">
        <v>65</v>
      </c>
      <c r="D58">
        <v>2</v>
      </c>
      <c r="E58" t="s">
        <v>6337</v>
      </c>
      <c r="F58">
        <v>178</v>
      </c>
      <c r="G58">
        <v>0</v>
      </c>
      <c r="H58" t="s">
        <v>631</v>
      </c>
      <c r="I58" t="s">
        <v>858</v>
      </c>
      <c r="J58" t="s">
        <v>343</v>
      </c>
      <c r="K58" t="s">
        <v>23</v>
      </c>
      <c r="L58" t="s">
        <v>24</v>
      </c>
      <c r="M58" t="s">
        <v>6338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6339</v>
      </c>
      <c r="T58" t="s">
        <v>6340</v>
      </c>
    </row>
    <row r="59" spans="1:20" x14ac:dyDescent="0.25">
      <c r="A59" t="s">
        <v>38</v>
      </c>
      <c r="B59" t="s">
        <v>39</v>
      </c>
      <c r="C59">
        <v>54.5</v>
      </c>
      <c r="D59">
        <v>2</v>
      </c>
      <c r="E59" t="s">
        <v>6341</v>
      </c>
      <c r="F59">
        <v>87</v>
      </c>
      <c r="G59">
        <v>7</v>
      </c>
      <c r="H59" t="s">
        <v>47</v>
      </c>
      <c r="I59" t="s">
        <v>6342</v>
      </c>
      <c r="J59" t="s">
        <v>6343</v>
      </c>
      <c r="K59" t="s">
        <v>652</v>
      </c>
      <c r="L59" t="s">
        <v>6344</v>
      </c>
      <c r="M59" t="s">
        <v>6340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6345</v>
      </c>
      <c r="T59" t="s">
        <v>6340</v>
      </c>
    </row>
    <row r="60" spans="1:20" x14ac:dyDescent="0.25">
      <c r="A60" t="s">
        <v>186</v>
      </c>
      <c r="B60" t="s">
        <v>187</v>
      </c>
      <c r="C60">
        <v>48.333333333333343</v>
      </c>
      <c r="D60">
        <v>3</v>
      </c>
      <c r="E60" t="s">
        <v>6346</v>
      </c>
      <c r="F60">
        <v>318</v>
      </c>
      <c r="G60">
        <v>38</v>
      </c>
      <c r="H60" t="s">
        <v>47</v>
      </c>
      <c r="I60" t="s">
        <v>6347</v>
      </c>
      <c r="J60" t="s">
        <v>6348</v>
      </c>
      <c r="K60" t="s">
        <v>4978</v>
      </c>
      <c r="L60" t="s">
        <v>3327</v>
      </c>
      <c r="M60" t="s">
        <v>6349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6350</v>
      </c>
      <c r="T60" t="s">
        <v>6349</v>
      </c>
    </row>
    <row r="61" spans="1:20" x14ac:dyDescent="0.25">
      <c r="A61" t="s">
        <v>186</v>
      </c>
      <c r="B61" t="s">
        <v>187</v>
      </c>
      <c r="C61">
        <v>48.333333333333343</v>
      </c>
      <c r="D61">
        <v>3</v>
      </c>
      <c r="E61" t="s">
        <v>6346</v>
      </c>
      <c r="F61">
        <v>318</v>
      </c>
      <c r="G61">
        <v>38</v>
      </c>
      <c r="H61" t="s">
        <v>47</v>
      </c>
      <c r="I61" t="s">
        <v>6347</v>
      </c>
      <c r="J61" t="s">
        <v>6348</v>
      </c>
      <c r="K61" t="s">
        <v>4978</v>
      </c>
      <c r="L61" t="s">
        <v>3327</v>
      </c>
      <c r="M61" t="s">
        <v>6349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6350</v>
      </c>
      <c r="T61" t="s">
        <v>6349</v>
      </c>
    </row>
    <row r="62" spans="1:20" x14ac:dyDescent="0.25">
      <c r="A62" t="s">
        <v>30</v>
      </c>
      <c r="B62" t="s">
        <v>31</v>
      </c>
      <c r="C62">
        <v>60</v>
      </c>
      <c r="D62">
        <v>3</v>
      </c>
      <c r="E62" t="s">
        <v>6351</v>
      </c>
      <c r="F62">
        <v>104</v>
      </c>
      <c r="G62">
        <v>0</v>
      </c>
      <c r="H62" t="s">
        <v>631</v>
      </c>
      <c r="I62" t="s">
        <v>6352</v>
      </c>
      <c r="J62" t="s">
        <v>328</v>
      </c>
      <c r="K62" t="s">
        <v>23</v>
      </c>
      <c r="L62" t="s">
        <v>24</v>
      </c>
      <c r="M62" t="s">
        <v>6353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6354</v>
      </c>
      <c r="T62" t="s">
        <v>6353</v>
      </c>
    </row>
    <row r="63" spans="1:20" x14ac:dyDescent="0.25">
      <c r="A63" t="s">
        <v>30</v>
      </c>
      <c r="B63" t="s">
        <v>31</v>
      </c>
      <c r="C63">
        <v>60</v>
      </c>
      <c r="D63">
        <v>3</v>
      </c>
      <c r="E63" t="s">
        <v>6355</v>
      </c>
      <c r="F63">
        <v>104</v>
      </c>
      <c r="G63">
        <v>0</v>
      </c>
      <c r="H63" t="s">
        <v>631</v>
      </c>
      <c r="I63" t="s">
        <v>6356</v>
      </c>
      <c r="J63" t="s">
        <v>336</v>
      </c>
      <c r="K63" t="s">
        <v>23</v>
      </c>
      <c r="L63" t="s">
        <v>24</v>
      </c>
      <c r="M63" t="s">
        <v>6353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6357</v>
      </c>
      <c r="T63" t="s">
        <v>6353</v>
      </c>
    </row>
    <row r="64" spans="1:20" x14ac:dyDescent="0.25">
      <c r="A64" t="s">
        <v>30</v>
      </c>
      <c r="B64" t="s">
        <v>31</v>
      </c>
      <c r="C64">
        <v>60</v>
      </c>
      <c r="D64">
        <v>3</v>
      </c>
      <c r="E64" t="s">
        <v>6358</v>
      </c>
      <c r="F64">
        <v>106</v>
      </c>
      <c r="G64">
        <v>6</v>
      </c>
      <c r="H64" t="s">
        <v>631</v>
      </c>
      <c r="I64" t="s">
        <v>6359</v>
      </c>
      <c r="J64" t="s">
        <v>318</v>
      </c>
      <c r="K64" t="s">
        <v>23</v>
      </c>
      <c r="L64" t="s">
        <v>24</v>
      </c>
      <c r="M64" t="s">
        <v>6360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6361</v>
      </c>
      <c r="T64" t="s">
        <v>6360</v>
      </c>
    </row>
    <row r="65" spans="1:20" x14ac:dyDescent="0.25">
      <c r="A65" t="s">
        <v>30</v>
      </c>
      <c r="B65" t="s">
        <v>31</v>
      </c>
      <c r="C65">
        <v>60</v>
      </c>
      <c r="D65">
        <v>3</v>
      </c>
      <c r="E65" t="s">
        <v>6362</v>
      </c>
      <c r="F65">
        <v>111</v>
      </c>
      <c r="G65">
        <v>6</v>
      </c>
      <c r="H65" t="s">
        <v>631</v>
      </c>
      <c r="I65" t="s">
        <v>6363</v>
      </c>
      <c r="J65" t="s">
        <v>312</v>
      </c>
      <c r="K65" t="s">
        <v>23</v>
      </c>
      <c r="L65" t="s">
        <v>24</v>
      </c>
      <c r="M65" t="s">
        <v>6364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6365</v>
      </c>
      <c r="T65" t="s">
        <v>6364</v>
      </c>
    </row>
    <row r="66" spans="1:20" x14ac:dyDescent="0.25">
      <c r="A66" t="s">
        <v>186</v>
      </c>
      <c r="B66" t="s">
        <v>187</v>
      </c>
      <c r="C66">
        <v>33.333333333333336</v>
      </c>
      <c r="D66">
        <v>3</v>
      </c>
      <c r="E66" t="s">
        <v>6366</v>
      </c>
      <c r="F66">
        <v>388</v>
      </c>
      <c r="G66">
        <v>0</v>
      </c>
      <c r="H66" t="s">
        <v>22</v>
      </c>
      <c r="I66" t="s">
        <v>6367</v>
      </c>
      <c r="J66" t="s">
        <v>6368</v>
      </c>
      <c r="K66" t="s">
        <v>5707</v>
      </c>
      <c r="L66" t="s">
        <v>1006</v>
      </c>
      <c r="M66" t="s">
        <v>6369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6370</v>
      </c>
      <c r="T66" t="s">
        <v>6369</v>
      </c>
    </row>
    <row r="67" spans="1:20" x14ac:dyDescent="0.25">
      <c r="A67" t="s">
        <v>280</v>
      </c>
      <c r="B67" t="s">
        <v>286</v>
      </c>
      <c r="C67">
        <v>159</v>
      </c>
      <c r="D67">
        <v>1</v>
      </c>
      <c r="E67" t="s">
        <v>6366</v>
      </c>
      <c r="F67">
        <v>388</v>
      </c>
      <c r="G67">
        <v>0</v>
      </c>
      <c r="H67" t="s">
        <v>22</v>
      </c>
      <c r="I67" t="s">
        <v>6367</v>
      </c>
      <c r="J67" t="s">
        <v>6368</v>
      </c>
      <c r="K67" t="s">
        <v>5707</v>
      </c>
      <c r="L67" t="s">
        <v>1006</v>
      </c>
      <c r="M67" t="s">
        <v>6369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6370</v>
      </c>
      <c r="T67" t="s">
        <v>6369</v>
      </c>
    </row>
    <row r="68" spans="1:20" x14ac:dyDescent="0.25">
      <c r="A68" t="s">
        <v>30</v>
      </c>
      <c r="B68" t="s">
        <v>31</v>
      </c>
      <c r="C68">
        <v>40</v>
      </c>
      <c r="D68">
        <v>1</v>
      </c>
      <c r="E68" t="s">
        <v>6366</v>
      </c>
      <c r="F68">
        <v>388</v>
      </c>
      <c r="G68">
        <v>0</v>
      </c>
      <c r="H68" t="s">
        <v>22</v>
      </c>
      <c r="I68" t="s">
        <v>6367</v>
      </c>
      <c r="J68" t="s">
        <v>6368</v>
      </c>
      <c r="K68" t="s">
        <v>5707</v>
      </c>
      <c r="L68" t="s">
        <v>1006</v>
      </c>
      <c r="M68" t="s">
        <v>6369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6370</v>
      </c>
      <c r="T68" t="s">
        <v>6369</v>
      </c>
    </row>
    <row r="69" spans="1:20" x14ac:dyDescent="0.25">
      <c r="A69" t="s">
        <v>186</v>
      </c>
      <c r="B69" t="s">
        <v>187</v>
      </c>
      <c r="C69">
        <v>44</v>
      </c>
      <c r="D69">
        <v>1</v>
      </c>
      <c r="E69" t="s">
        <v>6366</v>
      </c>
      <c r="F69">
        <v>388</v>
      </c>
      <c r="G69">
        <v>0</v>
      </c>
      <c r="H69" t="s">
        <v>22</v>
      </c>
      <c r="I69" t="s">
        <v>6367</v>
      </c>
      <c r="J69" t="s">
        <v>6368</v>
      </c>
      <c r="K69" t="s">
        <v>5707</v>
      </c>
      <c r="L69" t="s">
        <v>1006</v>
      </c>
      <c r="M69" t="s">
        <v>6369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6370</v>
      </c>
      <c r="T69" t="s">
        <v>6369</v>
      </c>
    </row>
    <row r="70" spans="1:20" x14ac:dyDescent="0.25">
      <c r="A70" t="s">
        <v>148</v>
      </c>
      <c r="B70" t="s">
        <v>149</v>
      </c>
      <c r="C70">
        <v>65</v>
      </c>
      <c r="D70">
        <v>5</v>
      </c>
      <c r="E70" t="s">
        <v>6371</v>
      </c>
      <c r="F70">
        <v>995</v>
      </c>
      <c r="G70">
        <v>0</v>
      </c>
      <c r="H70" t="s">
        <v>47</v>
      </c>
      <c r="I70" t="s">
        <v>6372</v>
      </c>
      <c r="J70" t="s">
        <v>6373</v>
      </c>
      <c r="K70" t="s">
        <v>1278</v>
      </c>
      <c r="L70" t="s">
        <v>2435</v>
      </c>
      <c r="M70" t="s">
        <v>2436</v>
      </c>
      <c r="N70" t="s">
        <v>711</v>
      </c>
      <c r="O70" t="s">
        <v>1298</v>
      </c>
      <c r="P70" t="s">
        <v>1763</v>
      </c>
      <c r="Q70" t="s">
        <v>636</v>
      </c>
      <c r="R70" t="s">
        <v>24</v>
      </c>
      <c r="S70" t="s">
        <v>6374</v>
      </c>
      <c r="T70" t="s">
        <v>6375</v>
      </c>
    </row>
    <row r="71" spans="1:20" x14ac:dyDescent="0.25">
      <c r="A71" t="s">
        <v>152</v>
      </c>
      <c r="B71" t="s">
        <v>153</v>
      </c>
      <c r="C71">
        <v>65</v>
      </c>
      <c r="D71">
        <v>5</v>
      </c>
      <c r="E71" t="s">
        <v>6371</v>
      </c>
      <c r="F71">
        <v>995</v>
      </c>
      <c r="G71">
        <v>0</v>
      </c>
      <c r="H71" t="s">
        <v>47</v>
      </c>
      <c r="I71" t="s">
        <v>6372</v>
      </c>
      <c r="J71" t="s">
        <v>6373</v>
      </c>
      <c r="K71" t="s">
        <v>1278</v>
      </c>
      <c r="L71" t="s">
        <v>2435</v>
      </c>
      <c r="M71" t="s">
        <v>2436</v>
      </c>
      <c r="N71" t="s">
        <v>711</v>
      </c>
      <c r="O71" t="s">
        <v>1298</v>
      </c>
      <c r="P71" t="s">
        <v>1763</v>
      </c>
      <c r="Q71" t="s">
        <v>636</v>
      </c>
      <c r="R71" t="s">
        <v>24</v>
      </c>
      <c r="S71" t="s">
        <v>6374</v>
      </c>
      <c r="T71" t="s">
        <v>6375</v>
      </c>
    </row>
    <row r="72" spans="1:20" x14ac:dyDescent="0.25">
      <c r="A72" t="s">
        <v>36</v>
      </c>
      <c r="B72" t="s">
        <v>37</v>
      </c>
      <c r="C72">
        <v>65</v>
      </c>
      <c r="D72">
        <v>5</v>
      </c>
      <c r="E72" t="s">
        <v>6371</v>
      </c>
      <c r="F72">
        <v>995</v>
      </c>
      <c r="G72">
        <v>0</v>
      </c>
      <c r="H72" t="s">
        <v>47</v>
      </c>
      <c r="I72" t="s">
        <v>6372</v>
      </c>
      <c r="J72" t="s">
        <v>6373</v>
      </c>
      <c r="K72" t="s">
        <v>1278</v>
      </c>
      <c r="L72" t="s">
        <v>2435</v>
      </c>
      <c r="M72" t="s">
        <v>2436</v>
      </c>
      <c r="N72" t="s">
        <v>711</v>
      </c>
      <c r="O72" t="s">
        <v>1298</v>
      </c>
      <c r="P72" t="s">
        <v>1763</v>
      </c>
      <c r="Q72" t="s">
        <v>636</v>
      </c>
      <c r="R72" t="s">
        <v>24</v>
      </c>
      <c r="S72" t="s">
        <v>6374</v>
      </c>
      <c r="T72" t="s">
        <v>6375</v>
      </c>
    </row>
    <row r="73" spans="1:20" x14ac:dyDescent="0.25">
      <c r="A73" t="s">
        <v>38</v>
      </c>
      <c r="B73" t="s">
        <v>39</v>
      </c>
      <c r="C73">
        <v>65</v>
      </c>
      <c r="D73">
        <v>5</v>
      </c>
      <c r="E73" t="s">
        <v>6371</v>
      </c>
      <c r="F73">
        <v>995</v>
      </c>
      <c r="G73">
        <v>0</v>
      </c>
      <c r="H73" t="s">
        <v>47</v>
      </c>
      <c r="I73" t="s">
        <v>6372</v>
      </c>
      <c r="J73" t="s">
        <v>6373</v>
      </c>
      <c r="K73" t="s">
        <v>1278</v>
      </c>
      <c r="L73" t="s">
        <v>2435</v>
      </c>
      <c r="M73" t="s">
        <v>2436</v>
      </c>
      <c r="N73" t="s">
        <v>711</v>
      </c>
      <c r="O73" t="s">
        <v>1298</v>
      </c>
      <c r="P73" t="s">
        <v>1763</v>
      </c>
      <c r="Q73" t="s">
        <v>636</v>
      </c>
      <c r="R73" t="s">
        <v>24</v>
      </c>
      <c r="S73" t="s">
        <v>6374</v>
      </c>
      <c r="T73" t="s">
        <v>6375</v>
      </c>
    </row>
    <row r="74" spans="1:20" x14ac:dyDescent="0.25">
      <c r="A74" t="s">
        <v>36</v>
      </c>
      <c r="B74" t="s">
        <v>37</v>
      </c>
      <c r="C74">
        <v>65</v>
      </c>
      <c r="D74">
        <v>1</v>
      </c>
      <c r="E74" t="s">
        <v>6376</v>
      </c>
      <c r="F74">
        <v>199</v>
      </c>
      <c r="G74">
        <v>0</v>
      </c>
      <c r="H74" t="s">
        <v>47</v>
      </c>
      <c r="I74" t="s">
        <v>6377</v>
      </c>
      <c r="J74" t="s">
        <v>6378</v>
      </c>
      <c r="K74" t="s">
        <v>663</v>
      </c>
      <c r="L74" t="s">
        <v>6379</v>
      </c>
      <c r="M74" t="s">
        <v>6380</v>
      </c>
      <c r="N74" t="s">
        <v>711</v>
      </c>
      <c r="O74" t="s">
        <v>1298</v>
      </c>
      <c r="P74" t="s">
        <v>635</v>
      </c>
      <c r="Q74" t="s">
        <v>636</v>
      </c>
      <c r="R74" t="s">
        <v>24</v>
      </c>
      <c r="S74" t="s">
        <v>6381</v>
      </c>
      <c r="T74" t="s">
        <v>6382</v>
      </c>
    </row>
    <row r="75" spans="1:20" x14ac:dyDescent="0.25">
      <c r="A75" t="s">
        <v>38</v>
      </c>
      <c r="B75" t="s">
        <v>39</v>
      </c>
      <c r="C75">
        <v>65</v>
      </c>
      <c r="D75">
        <v>3</v>
      </c>
      <c r="E75" t="s">
        <v>6376</v>
      </c>
      <c r="F75">
        <v>199</v>
      </c>
      <c r="G75">
        <v>0</v>
      </c>
      <c r="H75" t="s">
        <v>47</v>
      </c>
      <c r="I75" t="s">
        <v>6377</v>
      </c>
      <c r="J75" t="s">
        <v>6378</v>
      </c>
      <c r="K75" t="s">
        <v>663</v>
      </c>
      <c r="L75" t="s">
        <v>6379</v>
      </c>
      <c r="M75" t="s">
        <v>6380</v>
      </c>
      <c r="N75" t="s">
        <v>711</v>
      </c>
      <c r="O75" t="s">
        <v>1298</v>
      </c>
      <c r="P75" t="s">
        <v>635</v>
      </c>
      <c r="Q75" t="s">
        <v>636</v>
      </c>
      <c r="R75" t="s">
        <v>24</v>
      </c>
      <c r="S75" t="s">
        <v>6381</v>
      </c>
      <c r="T75" t="s">
        <v>6382</v>
      </c>
    </row>
    <row r="76" spans="1:20" x14ac:dyDescent="0.25">
      <c r="A76" t="s">
        <v>20</v>
      </c>
      <c r="B76" t="s">
        <v>21</v>
      </c>
      <c r="C76">
        <v>60</v>
      </c>
      <c r="D76">
        <v>1</v>
      </c>
      <c r="E76" t="s">
        <v>6383</v>
      </c>
      <c r="F76">
        <v>107</v>
      </c>
      <c r="G76">
        <v>7</v>
      </c>
      <c r="H76" t="s">
        <v>22</v>
      </c>
      <c r="I76" t="s">
        <v>1413</v>
      </c>
      <c r="J76" t="s">
        <v>6384</v>
      </c>
      <c r="K76" t="s">
        <v>1132</v>
      </c>
      <c r="L76" t="s">
        <v>632</v>
      </c>
      <c r="M76" t="s">
        <v>6385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6386</v>
      </c>
      <c r="T76" t="s">
        <v>6385</v>
      </c>
    </row>
    <row r="77" spans="1:20" x14ac:dyDescent="0.25">
      <c r="A77" t="s">
        <v>30</v>
      </c>
      <c r="B77" t="s">
        <v>31</v>
      </c>
      <c r="C77">
        <v>40</v>
      </c>
      <c r="D77">
        <v>1</v>
      </c>
      <c r="E77" t="s">
        <v>6383</v>
      </c>
      <c r="F77">
        <v>107</v>
      </c>
      <c r="G77">
        <v>7</v>
      </c>
      <c r="H77" t="s">
        <v>22</v>
      </c>
      <c r="I77" t="s">
        <v>1413</v>
      </c>
      <c r="J77" t="s">
        <v>6384</v>
      </c>
      <c r="K77" t="s">
        <v>1132</v>
      </c>
      <c r="L77" t="s">
        <v>632</v>
      </c>
      <c r="M77" t="s">
        <v>6385</v>
      </c>
      <c r="N77" t="s">
        <v>23</v>
      </c>
      <c r="O77" t="s">
        <v>63</v>
      </c>
      <c r="P77" t="s">
        <v>54</v>
      </c>
      <c r="Q77" t="s">
        <v>55</v>
      </c>
      <c r="R77" t="s">
        <v>24</v>
      </c>
      <c r="S77" t="s">
        <v>6386</v>
      </c>
      <c r="T77" t="s">
        <v>6385</v>
      </c>
    </row>
    <row r="78" spans="1:20" x14ac:dyDescent="0.25">
      <c r="A78" t="s">
        <v>110</v>
      </c>
      <c r="B78" t="s">
        <v>146</v>
      </c>
      <c r="C78">
        <v>100</v>
      </c>
      <c r="D78">
        <v>2</v>
      </c>
      <c r="E78" t="s">
        <v>6387</v>
      </c>
      <c r="F78">
        <v>500</v>
      </c>
      <c r="G78">
        <v>0</v>
      </c>
      <c r="H78" t="s">
        <v>47</v>
      </c>
      <c r="I78" t="s">
        <v>6388</v>
      </c>
      <c r="J78" t="s">
        <v>6389</v>
      </c>
      <c r="K78" t="s">
        <v>6390</v>
      </c>
      <c r="L78" t="s">
        <v>6391</v>
      </c>
      <c r="M78" t="s">
        <v>6392</v>
      </c>
      <c r="N78" t="s">
        <v>711</v>
      </c>
      <c r="O78" t="s">
        <v>1298</v>
      </c>
      <c r="P78" t="s">
        <v>1763</v>
      </c>
      <c r="Q78" t="s">
        <v>636</v>
      </c>
      <c r="R78" t="s">
        <v>24</v>
      </c>
      <c r="S78" t="s">
        <v>23</v>
      </c>
      <c r="T78" t="s">
        <v>6393</v>
      </c>
    </row>
    <row r="79" spans="1:20" x14ac:dyDescent="0.25">
      <c r="A79" t="s">
        <v>46</v>
      </c>
      <c r="B79" t="s">
        <v>56</v>
      </c>
      <c r="C79">
        <v>100</v>
      </c>
      <c r="D79">
        <v>2</v>
      </c>
      <c r="E79" t="s">
        <v>6387</v>
      </c>
      <c r="F79">
        <v>500</v>
      </c>
      <c r="G79">
        <v>0</v>
      </c>
      <c r="H79" t="s">
        <v>47</v>
      </c>
      <c r="I79" t="s">
        <v>6388</v>
      </c>
      <c r="J79" t="s">
        <v>6389</v>
      </c>
      <c r="K79" t="s">
        <v>6390</v>
      </c>
      <c r="L79" t="s">
        <v>6391</v>
      </c>
      <c r="M79" t="s">
        <v>6392</v>
      </c>
      <c r="N79" t="s">
        <v>711</v>
      </c>
      <c r="O79" t="s">
        <v>1298</v>
      </c>
      <c r="P79" t="s">
        <v>1763</v>
      </c>
      <c r="Q79" t="s">
        <v>636</v>
      </c>
      <c r="R79" t="s">
        <v>24</v>
      </c>
      <c r="S79" t="s">
        <v>23</v>
      </c>
      <c r="T79" t="s">
        <v>6393</v>
      </c>
    </row>
    <row r="80" spans="1:20" x14ac:dyDescent="0.25">
      <c r="A80" t="s">
        <v>139</v>
      </c>
      <c r="B80" t="s">
        <v>112</v>
      </c>
      <c r="C80">
        <v>100</v>
      </c>
      <c r="D80">
        <v>2</v>
      </c>
      <c r="E80" t="s">
        <v>6387</v>
      </c>
      <c r="F80">
        <v>500</v>
      </c>
      <c r="G80">
        <v>0</v>
      </c>
      <c r="H80" t="s">
        <v>47</v>
      </c>
      <c r="I80" t="s">
        <v>6388</v>
      </c>
      <c r="J80" t="s">
        <v>6389</v>
      </c>
      <c r="K80" t="s">
        <v>6390</v>
      </c>
      <c r="L80" t="s">
        <v>6391</v>
      </c>
      <c r="M80" t="s">
        <v>6392</v>
      </c>
      <c r="N80" t="s">
        <v>711</v>
      </c>
      <c r="O80" t="s">
        <v>1298</v>
      </c>
      <c r="P80" t="s">
        <v>1763</v>
      </c>
      <c r="Q80" t="s">
        <v>636</v>
      </c>
      <c r="R80" t="s">
        <v>24</v>
      </c>
      <c r="S80" t="s">
        <v>23</v>
      </c>
      <c r="T80" t="s">
        <v>6393</v>
      </c>
    </row>
    <row r="81" spans="1:20" x14ac:dyDescent="0.25">
      <c r="A81" t="s">
        <v>709</v>
      </c>
      <c r="B81" t="s">
        <v>710</v>
      </c>
      <c r="C81">
        <v>0</v>
      </c>
      <c r="D81">
        <v>2</v>
      </c>
      <c r="E81" t="s">
        <v>6394</v>
      </c>
      <c r="F81">
        <v>200</v>
      </c>
      <c r="G81">
        <v>0</v>
      </c>
      <c r="H81" t="s">
        <v>631</v>
      </c>
      <c r="I81" t="s">
        <v>6395</v>
      </c>
      <c r="J81" t="s">
        <v>311</v>
      </c>
      <c r="K81" t="s">
        <v>23</v>
      </c>
      <c r="L81" t="s">
        <v>24</v>
      </c>
      <c r="M81" t="s">
        <v>6396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6397</v>
      </c>
      <c r="T81" t="s">
        <v>6396</v>
      </c>
    </row>
    <row r="82" spans="1:20" x14ac:dyDescent="0.25">
      <c r="A82" t="s">
        <v>46</v>
      </c>
      <c r="B82" t="s">
        <v>56</v>
      </c>
      <c r="C82">
        <v>120</v>
      </c>
      <c r="D82">
        <v>2</v>
      </c>
      <c r="E82" t="s">
        <v>6394</v>
      </c>
      <c r="F82">
        <v>200</v>
      </c>
      <c r="G82">
        <v>0</v>
      </c>
      <c r="H82" t="s">
        <v>631</v>
      </c>
      <c r="I82" t="s">
        <v>6395</v>
      </c>
      <c r="J82" t="s">
        <v>311</v>
      </c>
      <c r="K82" t="s">
        <v>23</v>
      </c>
      <c r="L82" t="s">
        <v>24</v>
      </c>
      <c r="M82" t="s">
        <v>6396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6397</v>
      </c>
      <c r="T82" t="s">
        <v>6396</v>
      </c>
    </row>
    <row r="83" spans="1:20" x14ac:dyDescent="0.25">
      <c r="A83" t="s">
        <v>30</v>
      </c>
      <c r="B83" t="s">
        <v>31</v>
      </c>
      <c r="C83">
        <v>60</v>
      </c>
      <c r="D83">
        <v>3</v>
      </c>
      <c r="E83" t="s">
        <v>6398</v>
      </c>
      <c r="F83">
        <v>205</v>
      </c>
      <c r="G83">
        <v>0</v>
      </c>
      <c r="H83" t="s">
        <v>631</v>
      </c>
      <c r="I83" t="s">
        <v>6399</v>
      </c>
      <c r="J83" t="s">
        <v>3892</v>
      </c>
      <c r="K83" t="s">
        <v>23</v>
      </c>
      <c r="L83" t="s">
        <v>24</v>
      </c>
      <c r="M83" t="s">
        <v>23</v>
      </c>
      <c r="N83" t="s">
        <v>23</v>
      </c>
      <c r="O83" t="s">
        <v>58</v>
      </c>
      <c r="P83" t="s">
        <v>26</v>
      </c>
      <c r="Q83" t="s">
        <v>23</v>
      </c>
      <c r="R83" t="s">
        <v>24</v>
      </c>
      <c r="S83" t="s">
        <v>23</v>
      </c>
      <c r="T83" t="s">
        <v>6400</v>
      </c>
    </row>
    <row r="84" spans="1:20" x14ac:dyDescent="0.25">
      <c r="A84" t="s">
        <v>709</v>
      </c>
      <c r="B84" t="s">
        <v>710</v>
      </c>
      <c r="C84">
        <v>0</v>
      </c>
      <c r="D84">
        <v>1</v>
      </c>
      <c r="E84" t="s">
        <v>6398</v>
      </c>
      <c r="F84">
        <v>205</v>
      </c>
      <c r="G84">
        <v>0</v>
      </c>
      <c r="H84" t="s">
        <v>631</v>
      </c>
      <c r="I84" t="s">
        <v>6399</v>
      </c>
      <c r="J84" t="s">
        <v>3892</v>
      </c>
      <c r="K84" t="s">
        <v>23</v>
      </c>
      <c r="L84" t="s">
        <v>24</v>
      </c>
      <c r="M84" t="s">
        <v>23</v>
      </c>
      <c r="N84" t="s">
        <v>23</v>
      </c>
      <c r="O84" t="s">
        <v>58</v>
      </c>
      <c r="P84" t="s">
        <v>26</v>
      </c>
      <c r="Q84" t="s">
        <v>23</v>
      </c>
      <c r="R84" t="s">
        <v>24</v>
      </c>
      <c r="S84" t="s">
        <v>23</v>
      </c>
      <c r="T84" t="s">
        <v>6400</v>
      </c>
    </row>
    <row r="85" spans="1:20" x14ac:dyDescent="0.25">
      <c r="A85" t="s">
        <v>46</v>
      </c>
      <c r="B85" t="s">
        <v>56</v>
      </c>
      <c r="C85">
        <v>120</v>
      </c>
      <c r="D85">
        <v>1</v>
      </c>
      <c r="E85" t="s">
        <v>6398</v>
      </c>
      <c r="F85">
        <v>205</v>
      </c>
      <c r="G85">
        <v>0</v>
      </c>
      <c r="H85" t="s">
        <v>631</v>
      </c>
      <c r="I85" t="s">
        <v>6399</v>
      </c>
      <c r="J85" t="s">
        <v>3892</v>
      </c>
      <c r="K85" t="s">
        <v>23</v>
      </c>
      <c r="L85" t="s">
        <v>24</v>
      </c>
      <c r="M85" t="s">
        <v>23</v>
      </c>
      <c r="N85" t="s">
        <v>23</v>
      </c>
      <c r="O85" t="s">
        <v>58</v>
      </c>
      <c r="P85" t="s">
        <v>26</v>
      </c>
      <c r="Q85" t="s">
        <v>23</v>
      </c>
      <c r="R85" t="s">
        <v>24</v>
      </c>
      <c r="S85" t="s">
        <v>23</v>
      </c>
      <c r="T85" t="s">
        <v>6401</v>
      </c>
    </row>
    <row r="86" spans="1:20" x14ac:dyDescent="0.25">
      <c r="A86" t="s">
        <v>42</v>
      </c>
      <c r="B86" t="s">
        <v>43</v>
      </c>
      <c r="C86">
        <v>66.666666666666671</v>
      </c>
      <c r="D86">
        <v>6</v>
      </c>
      <c r="E86" t="s">
        <v>6402</v>
      </c>
      <c r="F86">
        <v>210</v>
      </c>
      <c r="G86">
        <v>0</v>
      </c>
      <c r="H86" t="s">
        <v>22</v>
      </c>
      <c r="I86" t="s">
        <v>6403</v>
      </c>
      <c r="J86" t="s">
        <v>57</v>
      </c>
      <c r="K86" t="s">
        <v>23</v>
      </c>
      <c r="L86" t="s">
        <v>24</v>
      </c>
      <c r="M86" t="s">
        <v>6401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6404</v>
      </c>
      <c r="T86" t="s">
        <v>6401</v>
      </c>
    </row>
    <row r="87" spans="1:20" x14ac:dyDescent="0.25">
      <c r="A87" t="s">
        <v>709</v>
      </c>
      <c r="B87" t="s">
        <v>710</v>
      </c>
      <c r="C87">
        <v>0</v>
      </c>
      <c r="D87">
        <v>2</v>
      </c>
      <c r="E87" t="s">
        <v>6405</v>
      </c>
      <c r="F87">
        <v>200</v>
      </c>
      <c r="G87">
        <v>0</v>
      </c>
      <c r="H87" t="s">
        <v>631</v>
      </c>
      <c r="I87" t="s">
        <v>5051</v>
      </c>
      <c r="J87" t="s">
        <v>57</v>
      </c>
      <c r="K87" t="s">
        <v>23</v>
      </c>
      <c r="L87" t="s">
        <v>24</v>
      </c>
      <c r="M87" t="s">
        <v>6406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6407</v>
      </c>
      <c r="T87" t="s">
        <v>6406</v>
      </c>
    </row>
    <row r="88" spans="1:20" x14ac:dyDescent="0.25">
      <c r="A88" t="s">
        <v>46</v>
      </c>
      <c r="B88" t="s">
        <v>56</v>
      </c>
      <c r="C88">
        <v>120</v>
      </c>
      <c r="D88">
        <v>2</v>
      </c>
      <c r="E88" t="s">
        <v>6405</v>
      </c>
      <c r="F88">
        <v>200</v>
      </c>
      <c r="G88">
        <v>0</v>
      </c>
      <c r="H88" t="s">
        <v>631</v>
      </c>
      <c r="I88" t="s">
        <v>5051</v>
      </c>
      <c r="J88" t="s">
        <v>57</v>
      </c>
      <c r="K88" t="s">
        <v>23</v>
      </c>
      <c r="L88" t="s">
        <v>24</v>
      </c>
      <c r="M88" t="s">
        <v>6406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6407</v>
      </c>
      <c r="T88" t="s">
        <v>6406</v>
      </c>
    </row>
    <row r="89" spans="1:20" x14ac:dyDescent="0.25">
      <c r="A89" t="s">
        <v>689</v>
      </c>
      <c r="B89" t="s">
        <v>690</v>
      </c>
      <c r="C89">
        <v>25</v>
      </c>
      <c r="D89">
        <v>8</v>
      </c>
      <c r="E89" t="s">
        <v>6408</v>
      </c>
      <c r="F89">
        <v>204</v>
      </c>
      <c r="G89">
        <v>0</v>
      </c>
      <c r="H89" t="s">
        <v>631</v>
      </c>
      <c r="I89" t="s">
        <v>5452</v>
      </c>
      <c r="J89" t="s">
        <v>309</v>
      </c>
      <c r="K89" t="s">
        <v>23</v>
      </c>
      <c r="L89" t="s">
        <v>24</v>
      </c>
      <c r="M89" t="s">
        <v>6409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6410</v>
      </c>
      <c r="T89" t="s">
        <v>6409</v>
      </c>
    </row>
    <row r="90" spans="1:20" x14ac:dyDescent="0.25">
      <c r="A90" t="s">
        <v>709</v>
      </c>
      <c r="B90" t="s">
        <v>710</v>
      </c>
      <c r="C90">
        <v>0</v>
      </c>
      <c r="D90">
        <v>1</v>
      </c>
      <c r="E90" t="s">
        <v>6411</v>
      </c>
      <c r="F90">
        <v>106</v>
      </c>
      <c r="G90">
        <v>6</v>
      </c>
      <c r="H90" t="s">
        <v>631</v>
      </c>
      <c r="I90" t="s">
        <v>3962</v>
      </c>
      <c r="J90" t="s">
        <v>335</v>
      </c>
      <c r="K90" t="s">
        <v>23</v>
      </c>
      <c r="L90" t="s">
        <v>24</v>
      </c>
      <c r="M90" t="s">
        <v>6412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6413</v>
      </c>
      <c r="T90" t="s">
        <v>6412</v>
      </c>
    </row>
    <row r="91" spans="1:20" x14ac:dyDescent="0.25">
      <c r="A91" t="s">
        <v>46</v>
      </c>
      <c r="B91" t="s">
        <v>56</v>
      </c>
      <c r="C91">
        <v>120</v>
      </c>
      <c r="D91">
        <v>1</v>
      </c>
      <c r="E91" t="s">
        <v>6411</v>
      </c>
      <c r="F91">
        <v>106</v>
      </c>
      <c r="G91">
        <v>6</v>
      </c>
      <c r="H91" t="s">
        <v>631</v>
      </c>
      <c r="I91" t="s">
        <v>3962</v>
      </c>
      <c r="J91" t="s">
        <v>335</v>
      </c>
      <c r="K91" t="s">
        <v>23</v>
      </c>
      <c r="L91" t="s">
        <v>24</v>
      </c>
      <c r="M91" t="s">
        <v>6412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6413</v>
      </c>
      <c r="T91" t="s">
        <v>6412</v>
      </c>
    </row>
    <row r="92" spans="1:20" x14ac:dyDescent="0.25">
      <c r="A92" t="s">
        <v>709</v>
      </c>
      <c r="B92" t="s">
        <v>710</v>
      </c>
      <c r="C92">
        <v>0</v>
      </c>
      <c r="D92">
        <v>1</v>
      </c>
      <c r="E92" t="s">
        <v>6414</v>
      </c>
      <c r="F92">
        <v>100</v>
      </c>
      <c r="G92">
        <v>0</v>
      </c>
      <c r="H92" t="s">
        <v>631</v>
      </c>
      <c r="I92" t="s">
        <v>6415</v>
      </c>
      <c r="J92" t="s">
        <v>341</v>
      </c>
      <c r="K92" t="s">
        <v>23</v>
      </c>
      <c r="L92" t="s">
        <v>24</v>
      </c>
      <c r="M92" t="s">
        <v>6416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6417</v>
      </c>
      <c r="T92" t="s">
        <v>6416</v>
      </c>
    </row>
    <row r="93" spans="1:20" x14ac:dyDescent="0.25">
      <c r="A93" t="s">
        <v>46</v>
      </c>
      <c r="B93" t="s">
        <v>56</v>
      </c>
      <c r="C93">
        <v>120</v>
      </c>
      <c r="D93">
        <v>1</v>
      </c>
      <c r="E93" t="s">
        <v>6414</v>
      </c>
      <c r="F93">
        <v>100</v>
      </c>
      <c r="G93">
        <v>0</v>
      </c>
      <c r="H93" t="s">
        <v>631</v>
      </c>
      <c r="I93" t="s">
        <v>6415</v>
      </c>
      <c r="J93" t="s">
        <v>341</v>
      </c>
      <c r="K93" t="s">
        <v>23</v>
      </c>
      <c r="L93" t="s">
        <v>24</v>
      </c>
      <c r="M93" t="s">
        <v>6416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6417</v>
      </c>
      <c r="T93" t="s">
        <v>6416</v>
      </c>
    </row>
    <row r="94" spans="1:20" x14ac:dyDescent="0.25">
      <c r="A94" t="s">
        <v>709</v>
      </c>
      <c r="B94" t="s">
        <v>710</v>
      </c>
      <c r="C94">
        <v>0</v>
      </c>
      <c r="D94">
        <v>1</v>
      </c>
      <c r="E94" t="s">
        <v>6418</v>
      </c>
      <c r="F94">
        <v>100</v>
      </c>
      <c r="G94">
        <v>0</v>
      </c>
      <c r="H94" t="s">
        <v>631</v>
      </c>
      <c r="I94" t="s">
        <v>6419</v>
      </c>
      <c r="J94" t="s">
        <v>323</v>
      </c>
      <c r="K94" t="s">
        <v>23</v>
      </c>
      <c r="L94" t="s">
        <v>24</v>
      </c>
      <c r="M94" t="s">
        <v>6420</v>
      </c>
      <c r="N94" t="s">
        <v>23</v>
      </c>
      <c r="O94" t="s">
        <v>32</v>
      </c>
      <c r="P94" t="s">
        <v>26</v>
      </c>
      <c r="Q94" t="s">
        <v>33</v>
      </c>
      <c r="R94" t="s">
        <v>24</v>
      </c>
      <c r="S94" t="s">
        <v>6421</v>
      </c>
      <c r="T94" t="s">
        <v>6422</v>
      </c>
    </row>
    <row r="95" spans="1:20" x14ac:dyDescent="0.25">
      <c r="A95" t="s">
        <v>46</v>
      </c>
      <c r="B95" t="s">
        <v>56</v>
      </c>
      <c r="C95">
        <v>120</v>
      </c>
      <c r="D95">
        <v>1</v>
      </c>
      <c r="E95" t="s">
        <v>6418</v>
      </c>
      <c r="F95">
        <v>100</v>
      </c>
      <c r="G95">
        <v>0</v>
      </c>
      <c r="H95" t="s">
        <v>631</v>
      </c>
      <c r="I95" t="s">
        <v>6419</v>
      </c>
      <c r="J95" t="s">
        <v>323</v>
      </c>
      <c r="K95" t="s">
        <v>23</v>
      </c>
      <c r="L95" t="s">
        <v>24</v>
      </c>
      <c r="M95" t="s">
        <v>6420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6421</v>
      </c>
      <c r="T95" t="s">
        <v>6422</v>
      </c>
    </row>
    <row r="96" spans="1:20" x14ac:dyDescent="0.25">
      <c r="A96" t="s">
        <v>709</v>
      </c>
      <c r="B96" t="s">
        <v>710</v>
      </c>
      <c r="C96">
        <v>0</v>
      </c>
      <c r="D96">
        <v>1</v>
      </c>
      <c r="E96" t="s">
        <v>6423</v>
      </c>
      <c r="F96">
        <v>145</v>
      </c>
      <c r="G96">
        <v>45</v>
      </c>
      <c r="H96" t="s">
        <v>631</v>
      </c>
      <c r="I96" t="s">
        <v>6424</v>
      </c>
      <c r="J96" t="s">
        <v>338</v>
      </c>
      <c r="K96" t="s">
        <v>23</v>
      </c>
      <c r="L96" t="s">
        <v>24</v>
      </c>
      <c r="M96" t="s">
        <v>6425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6426</v>
      </c>
      <c r="T96" t="s">
        <v>6427</v>
      </c>
    </row>
    <row r="97" spans="1:20" x14ac:dyDescent="0.25">
      <c r="A97" t="s">
        <v>46</v>
      </c>
      <c r="B97" t="s">
        <v>56</v>
      </c>
      <c r="C97">
        <v>120</v>
      </c>
      <c r="D97">
        <v>1</v>
      </c>
      <c r="E97" t="s">
        <v>6423</v>
      </c>
      <c r="F97">
        <v>145</v>
      </c>
      <c r="G97">
        <v>45</v>
      </c>
      <c r="H97" t="s">
        <v>631</v>
      </c>
      <c r="I97" t="s">
        <v>6424</v>
      </c>
      <c r="J97" t="s">
        <v>338</v>
      </c>
      <c r="K97" t="s">
        <v>23</v>
      </c>
      <c r="L97" t="s">
        <v>24</v>
      </c>
      <c r="M97" t="s">
        <v>6425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6426</v>
      </c>
      <c r="T97" t="s">
        <v>6425</v>
      </c>
    </row>
    <row r="98" spans="1:20" x14ac:dyDescent="0.25">
      <c r="A98" t="s">
        <v>4860</v>
      </c>
      <c r="B98" t="s">
        <v>4861</v>
      </c>
      <c r="C98">
        <v>12</v>
      </c>
      <c r="D98">
        <v>20</v>
      </c>
      <c r="E98" t="s">
        <v>6428</v>
      </c>
      <c r="F98">
        <v>240</v>
      </c>
      <c r="G98">
        <v>0</v>
      </c>
      <c r="H98" t="s">
        <v>47</v>
      </c>
      <c r="I98" t="s">
        <v>1887</v>
      </c>
      <c r="J98" t="s">
        <v>6429</v>
      </c>
      <c r="K98" t="s">
        <v>1109</v>
      </c>
      <c r="L98" t="s">
        <v>1889</v>
      </c>
      <c r="M98" t="s">
        <v>6425</v>
      </c>
      <c r="N98" t="s">
        <v>711</v>
      </c>
      <c r="O98" t="s">
        <v>634</v>
      </c>
      <c r="P98" t="s">
        <v>635</v>
      </c>
      <c r="Q98" t="s">
        <v>636</v>
      </c>
      <c r="R98" t="s">
        <v>24</v>
      </c>
      <c r="S98" t="s">
        <v>6430</v>
      </c>
      <c r="T98" t="s">
        <v>6431</v>
      </c>
    </row>
    <row r="99" spans="1:20" x14ac:dyDescent="0.25">
      <c r="A99" t="s">
        <v>115</v>
      </c>
      <c r="B99" t="s">
        <v>339</v>
      </c>
      <c r="C99">
        <v>0</v>
      </c>
      <c r="D99">
        <v>1</v>
      </c>
      <c r="E99" t="s">
        <v>6432</v>
      </c>
      <c r="F99">
        <v>0</v>
      </c>
      <c r="G99">
        <v>0</v>
      </c>
      <c r="H99" t="s">
        <v>647</v>
      </c>
      <c r="I99" t="s">
        <v>6433</v>
      </c>
      <c r="J99" t="s">
        <v>6434</v>
      </c>
      <c r="K99" t="s">
        <v>4415</v>
      </c>
      <c r="L99" t="s">
        <v>6435</v>
      </c>
      <c r="M99" t="s">
        <v>6436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6437</v>
      </c>
      <c r="T99" t="s">
        <v>6436</v>
      </c>
    </row>
    <row r="100" spans="1:20" x14ac:dyDescent="0.25">
      <c r="A100" t="s">
        <v>30</v>
      </c>
      <c r="B100" t="s">
        <v>31</v>
      </c>
      <c r="C100">
        <v>60</v>
      </c>
      <c r="D100">
        <v>3</v>
      </c>
      <c r="E100" t="s">
        <v>6438</v>
      </c>
      <c r="F100">
        <v>105</v>
      </c>
      <c r="G100">
        <v>0</v>
      </c>
      <c r="H100" t="s">
        <v>631</v>
      </c>
      <c r="I100" t="s">
        <v>6439</v>
      </c>
      <c r="J100" t="s">
        <v>341</v>
      </c>
      <c r="K100" t="s">
        <v>23</v>
      </c>
      <c r="L100" t="s">
        <v>24</v>
      </c>
      <c r="M100" t="s">
        <v>6440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6441</v>
      </c>
      <c r="T100" t="s">
        <v>6440</v>
      </c>
    </row>
    <row r="101" spans="1:20" x14ac:dyDescent="0.25">
      <c r="A101" t="s">
        <v>46</v>
      </c>
      <c r="B101" t="s">
        <v>56</v>
      </c>
      <c r="C101">
        <v>78</v>
      </c>
      <c r="D101">
        <v>3</v>
      </c>
      <c r="E101" t="s">
        <v>6442</v>
      </c>
      <c r="F101">
        <v>269</v>
      </c>
      <c r="G101">
        <v>45</v>
      </c>
      <c r="H101" t="s">
        <v>47</v>
      </c>
      <c r="I101" t="s">
        <v>6443</v>
      </c>
      <c r="J101" t="s">
        <v>6444</v>
      </c>
      <c r="K101" t="s">
        <v>2132</v>
      </c>
      <c r="L101" t="s">
        <v>3201</v>
      </c>
      <c r="M101" t="s">
        <v>6445</v>
      </c>
      <c r="N101" t="s">
        <v>23</v>
      </c>
      <c r="O101" t="s">
        <v>63</v>
      </c>
      <c r="P101" t="s">
        <v>54</v>
      </c>
      <c r="Q101" t="s">
        <v>55</v>
      </c>
      <c r="R101" t="s">
        <v>24</v>
      </c>
      <c r="S101" t="s">
        <v>6446</v>
      </c>
      <c r="T101" t="s">
        <v>6445</v>
      </c>
    </row>
    <row r="102" spans="1:20" x14ac:dyDescent="0.25">
      <c r="A102" t="s">
        <v>110</v>
      </c>
      <c r="B102" t="s">
        <v>146</v>
      </c>
      <c r="C102">
        <v>100</v>
      </c>
      <c r="D102">
        <v>1</v>
      </c>
      <c r="E102" t="s">
        <v>6447</v>
      </c>
      <c r="F102">
        <v>250</v>
      </c>
      <c r="G102">
        <v>0</v>
      </c>
      <c r="H102" t="s">
        <v>47</v>
      </c>
      <c r="I102" t="s">
        <v>5118</v>
      </c>
      <c r="J102" t="s">
        <v>5119</v>
      </c>
      <c r="K102" t="s">
        <v>5120</v>
      </c>
      <c r="L102" t="s">
        <v>5121</v>
      </c>
      <c r="M102" t="s">
        <v>6448</v>
      </c>
      <c r="N102" t="s">
        <v>711</v>
      </c>
      <c r="O102" t="s">
        <v>1298</v>
      </c>
      <c r="P102" t="s">
        <v>635</v>
      </c>
      <c r="Q102" t="s">
        <v>636</v>
      </c>
      <c r="R102" t="s">
        <v>24</v>
      </c>
      <c r="S102" t="s">
        <v>23</v>
      </c>
      <c r="T102" t="s">
        <v>6449</v>
      </c>
    </row>
    <row r="103" spans="1:20" x14ac:dyDescent="0.25">
      <c r="A103" t="s">
        <v>46</v>
      </c>
      <c r="B103" t="s">
        <v>56</v>
      </c>
      <c r="C103">
        <v>100</v>
      </c>
      <c r="D103">
        <v>1</v>
      </c>
      <c r="E103" t="s">
        <v>6447</v>
      </c>
      <c r="F103">
        <v>250</v>
      </c>
      <c r="G103">
        <v>0</v>
      </c>
      <c r="H103" t="s">
        <v>47</v>
      </c>
      <c r="I103" t="s">
        <v>5118</v>
      </c>
      <c r="J103" t="s">
        <v>5119</v>
      </c>
      <c r="K103" t="s">
        <v>5120</v>
      </c>
      <c r="L103" t="s">
        <v>5121</v>
      </c>
      <c r="M103" t="s">
        <v>6448</v>
      </c>
      <c r="N103" t="s">
        <v>711</v>
      </c>
      <c r="O103" t="s">
        <v>1298</v>
      </c>
      <c r="P103" t="s">
        <v>635</v>
      </c>
      <c r="Q103" t="s">
        <v>636</v>
      </c>
      <c r="R103" t="s">
        <v>24</v>
      </c>
      <c r="S103" t="s">
        <v>23</v>
      </c>
      <c r="T103" t="s">
        <v>6449</v>
      </c>
    </row>
    <row r="104" spans="1:20" x14ac:dyDescent="0.25">
      <c r="A104" t="s">
        <v>139</v>
      </c>
      <c r="B104" t="s">
        <v>112</v>
      </c>
      <c r="C104">
        <v>100</v>
      </c>
      <c r="D104">
        <v>1</v>
      </c>
      <c r="E104" t="s">
        <v>6447</v>
      </c>
      <c r="F104">
        <v>250</v>
      </c>
      <c r="G104">
        <v>0</v>
      </c>
      <c r="H104" t="s">
        <v>47</v>
      </c>
      <c r="I104" t="s">
        <v>5118</v>
      </c>
      <c r="J104" t="s">
        <v>5119</v>
      </c>
      <c r="K104" t="s">
        <v>5120</v>
      </c>
      <c r="L104" t="s">
        <v>5121</v>
      </c>
      <c r="M104" t="s">
        <v>6448</v>
      </c>
      <c r="N104" t="s">
        <v>711</v>
      </c>
      <c r="O104" t="s">
        <v>1298</v>
      </c>
      <c r="P104" t="s">
        <v>635</v>
      </c>
      <c r="Q104" t="s">
        <v>636</v>
      </c>
      <c r="R104" t="s">
        <v>24</v>
      </c>
      <c r="S104" t="s">
        <v>23</v>
      </c>
      <c r="T104" t="s">
        <v>6449</v>
      </c>
    </row>
    <row r="105" spans="1:20" x14ac:dyDescent="0.25">
      <c r="A105" t="s">
        <v>148</v>
      </c>
      <c r="B105" t="s">
        <v>149</v>
      </c>
      <c r="C105">
        <v>65</v>
      </c>
      <c r="D105">
        <v>1</v>
      </c>
      <c r="E105" t="s">
        <v>6450</v>
      </c>
      <c r="F105">
        <v>199</v>
      </c>
      <c r="G105">
        <v>0</v>
      </c>
      <c r="H105" t="s">
        <v>47</v>
      </c>
      <c r="I105" t="s">
        <v>6451</v>
      </c>
      <c r="J105" t="s">
        <v>6452</v>
      </c>
      <c r="K105" t="s">
        <v>5707</v>
      </c>
      <c r="L105" t="s">
        <v>6453</v>
      </c>
      <c r="M105" t="s">
        <v>6448</v>
      </c>
      <c r="N105" t="s">
        <v>711</v>
      </c>
      <c r="O105" t="s">
        <v>1298</v>
      </c>
      <c r="P105" t="s">
        <v>635</v>
      </c>
      <c r="Q105" t="s">
        <v>636</v>
      </c>
      <c r="R105" t="s">
        <v>24</v>
      </c>
      <c r="S105" t="s">
        <v>6454</v>
      </c>
      <c r="T105" t="s">
        <v>6455</v>
      </c>
    </row>
    <row r="106" spans="1:20" x14ac:dyDescent="0.25">
      <c r="A106" t="s">
        <v>152</v>
      </c>
      <c r="B106" t="s">
        <v>153</v>
      </c>
      <c r="C106">
        <v>65</v>
      </c>
      <c r="D106">
        <v>1</v>
      </c>
      <c r="E106" t="s">
        <v>6450</v>
      </c>
      <c r="F106">
        <v>199</v>
      </c>
      <c r="G106">
        <v>0</v>
      </c>
      <c r="H106" t="s">
        <v>47</v>
      </c>
      <c r="I106" t="s">
        <v>6451</v>
      </c>
      <c r="J106" t="s">
        <v>6452</v>
      </c>
      <c r="K106" t="s">
        <v>5707</v>
      </c>
      <c r="L106" t="s">
        <v>6453</v>
      </c>
      <c r="M106" t="s">
        <v>6448</v>
      </c>
      <c r="N106" t="s">
        <v>711</v>
      </c>
      <c r="O106" t="s">
        <v>1298</v>
      </c>
      <c r="P106" t="s">
        <v>635</v>
      </c>
      <c r="Q106" t="s">
        <v>636</v>
      </c>
      <c r="R106" t="s">
        <v>24</v>
      </c>
      <c r="S106" t="s">
        <v>6454</v>
      </c>
      <c r="T106" t="s">
        <v>6455</v>
      </c>
    </row>
    <row r="107" spans="1:20" x14ac:dyDescent="0.25">
      <c r="A107" t="s">
        <v>36</v>
      </c>
      <c r="B107" t="s">
        <v>37</v>
      </c>
      <c r="C107">
        <v>65</v>
      </c>
      <c r="D107">
        <v>1</v>
      </c>
      <c r="E107" t="s">
        <v>6450</v>
      </c>
      <c r="F107">
        <v>199</v>
      </c>
      <c r="G107">
        <v>0</v>
      </c>
      <c r="H107" t="s">
        <v>47</v>
      </c>
      <c r="I107" t="s">
        <v>6451</v>
      </c>
      <c r="J107" t="s">
        <v>6452</v>
      </c>
      <c r="K107" t="s">
        <v>5707</v>
      </c>
      <c r="L107" t="s">
        <v>6453</v>
      </c>
      <c r="M107" t="s">
        <v>6448</v>
      </c>
      <c r="N107" t="s">
        <v>711</v>
      </c>
      <c r="O107" t="s">
        <v>1298</v>
      </c>
      <c r="P107" t="s">
        <v>635</v>
      </c>
      <c r="Q107" t="s">
        <v>636</v>
      </c>
      <c r="R107" t="s">
        <v>24</v>
      </c>
      <c r="S107" t="s">
        <v>6454</v>
      </c>
      <c r="T107" t="s">
        <v>6455</v>
      </c>
    </row>
    <row r="108" spans="1:20" x14ac:dyDescent="0.25">
      <c r="A108" t="s">
        <v>38</v>
      </c>
      <c r="B108" t="s">
        <v>39</v>
      </c>
      <c r="C108">
        <v>65</v>
      </c>
      <c r="D108">
        <v>1</v>
      </c>
      <c r="E108" t="s">
        <v>6450</v>
      </c>
      <c r="F108">
        <v>199</v>
      </c>
      <c r="G108">
        <v>0</v>
      </c>
      <c r="H108" t="s">
        <v>47</v>
      </c>
      <c r="I108" t="s">
        <v>6451</v>
      </c>
      <c r="J108" t="s">
        <v>6452</v>
      </c>
      <c r="K108" t="s">
        <v>5707</v>
      </c>
      <c r="L108" t="s">
        <v>6453</v>
      </c>
      <c r="M108" t="s">
        <v>6448</v>
      </c>
      <c r="N108" t="s">
        <v>711</v>
      </c>
      <c r="O108" t="s">
        <v>1298</v>
      </c>
      <c r="P108" t="s">
        <v>635</v>
      </c>
      <c r="Q108" t="s">
        <v>636</v>
      </c>
      <c r="R108" t="s">
        <v>24</v>
      </c>
      <c r="S108" t="s">
        <v>6454</v>
      </c>
      <c r="T108" t="s">
        <v>6455</v>
      </c>
    </row>
    <row r="109" spans="1:20" x14ac:dyDescent="0.25">
      <c r="A109" t="s">
        <v>46</v>
      </c>
      <c r="B109" t="s">
        <v>56</v>
      </c>
      <c r="C109">
        <v>66.333333333333329</v>
      </c>
      <c r="D109">
        <v>3</v>
      </c>
      <c r="E109" t="s">
        <v>6456</v>
      </c>
      <c r="F109">
        <v>220</v>
      </c>
      <c r="G109">
        <v>0</v>
      </c>
      <c r="H109" t="s">
        <v>631</v>
      </c>
      <c r="I109" t="s">
        <v>6457</v>
      </c>
      <c r="J109" t="s">
        <v>1243</v>
      </c>
      <c r="K109" t="s">
        <v>23</v>
      </c>
      <c r="L109" t="s">
        <v>24</v>
      </c>
      <c r="M109" t="s">
        <v>6458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6459</v>
      </c>
      <c r="T109" t="s">
        <v>6458</v>
      </c>
    </row>
    <row r="110" spans="1:20" x14ac:dyDescent="0.25">
      <c r="A110" t="s">
        <v>115</v>
      </c>
      <c r="B110" t="s">
        <v>339</v>
      </c>
      <c r="C110">
        <v>40.5</v>
      </c>
      <c r="D110">
        <v>1</v>
      </c>
      <c r="E110" t="s">
        <v>6460</v>
      </c>
      <c r="F110">
        <v>40.5</v>
      </c>
      <c r="G110">
        <v>0</v>
      </c>
      <c r="H110" t="s">
        <v>647</v>
      </c>
      <c r="I110" t="s">
        <v>924</v>
      </c>
      <c r="J110" t="s">
        <v>925</v>
      </c>
      <c r="K110" t="s">
        <v>708</v>
      </c>
      <c r="L110" t="s">
        <v>926</v>
      </c>
      <c r="M110" t="s">
        <v>6461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6462</v>
      </c>
      <c r="T110" t="s">
        <v>6461</v>
      </c>
    </row>
    <row r="111" spans="1:20" x14ac:dyDescent="0.25">
      <c r="A111" t="s">
        <v>683</v>
      </c>
      <c r="B111" t="s">
        <v>1089</v>
      </c>
      <c r="C111">
        <v>75</v>
      </c>
      <c r="D111">
        <v>2</v>
      </c>
      <c r="E111" t="s">
        <v>6463</v>
      </c>
      <c r="F111">
        <v>282</v>
      </c>
      <c r="G111">
        <v>132</v>
      </c>
      <c r="H111" t="s">
        <v>648</v>
      </c>
      <c r="I111" t="s">
        <v>6464</v>
      </c>
      <c r="J111" t="s">
        <v>6465</v>
      </c>
      <c r="K111" t="s">
        <v>6466</v>
      </c>
      <c r="L111" t="s">
        <v>6467</v>
      </c>
      <c r="M111" t="s">
        <v>6468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6469</v>
      </c>
      <c r="T111" t="s">
        <v>6468</v>
      </c>
    </row>
    <row r="112" spans="1:20" x14ac:dyDescent="0.25">
      <c r="A112" t="s">
        <v>280</v>
      </c>
      <c r="B112" t="s">
        <v>286</v>
      </c>
      <c r="C112">
        <v>139</v>
      </c>
      <c r="D112">
        <v>1</v>
      </c>
      <c r="E112" t="s">
        <v>6470</v>
      </c>
      <c r="F112">
        <v>111</v>
      </c>
      <c r="G112">
        <v>6</v>
      </c>
      <c r="H112" t="s">
        <v>631</v>
      </c>
      <c r="I112" t="s">
        <v>6471</v>
      </c>
      <c r="J112" t="s">
        <v>87</v>
      </c>
      <c r="K112" t="s">
        <v>23</v>
      </c>
      <c r="L112" t="s">
        <v>24</v>
      </c>
      <c r="M112" t="s">
        <v>6472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6473</v>
      </c>
      <c r="T112" t="s">
        <v>6472</v>
      </c>
    </row>
    <row r="113" spans="1:20" x14ac:dyDescent="0.25">
      <c r="A113" t="s">
        <v>115</v>
      </c>
      <c r="B113" t="s">
        <v>339</v>
      </c>
      <c r="C113">
        <v>42.75</v>
      </c>
      <c r="D113">
        <v>1</v>
      </c>
      <c r="E113" t="s">
        <v>6474</v>
      </c>
      <c r="F113">
        <v>87.75</v>
      </c>
      <c r="G113">
        <v>45</v>
      </c>
      <c r="H113" t="s">
        <v>647</v>
      </c>
      <c r="I113" t="s">
        <v>6475</v>
      </c>
      <c r="J113" t="s">
        <v>6476</v>
      </c>
      <c r="K113" t="s">
        <v>6477</v>
      </c>
      <c r="L113" t="s">
        <v>24</v>
      </c>
      <c r="M113" t="s">
        <v>23</v>
      </c>
      <c r="N113" t="s">
        <v>23</v>
      </c>
      <c r="O113" t="s">
        <v>48</v>
      </c>
      <c r="P113" t="s">
        <v>49</v>
      </c>
      <c r="Q113" t="s">
        <v>23</v>
      </c>
      <c r="R113" t="s">
        <v>24</v>
      </c>
      <c r="S113" t="s">
        <v>23</v>
      </c>
      <c r="T113" t="s">
        <v>6478</v>
      </c>
    </row>
    <row r="114" spans="1:20" x14ac:dyDescent="0.25">
      <c r="A114" t="s">
        <v>139</v>
      </c>
      <c r="B114" t="s">
        <v>112</v>
      </c>
      <c r="C114">
        <v>66</v>
      </c>
      <c r="D114">
        <v>1</v>
      </c>
      <c r="E114" t="s">
        <v>6479</v>
      </c>
      <c r="F114">
        <v>275</v>
      </c>
      <c r="G114">
        <v>45</v>
      </c>
      <c r="H114" t="s">
        <v>47</v>
      </c>
      <c r="I114" t="s">
        <v>6480</v>
      </c>
      <c r="J114" t="s">
        <v>6481</v>
      </c>
      <c r="K114" t="s">
        <v>4443</v>
      </c>
      <c r="L114" t="s">
        <v>6133</v>
      </c>
      <c r="M114" t="s">
        <v>6482</v>
      </c>
      <c r="N114" t="s">
        <v>23</v>
      </c>
      <c r="O114" t="s">
        <v>53</v>
      </c>
      <c r="P114" t="s">
        <v>54</v>
      </c>
      <c r="Q114" t="s">
        <v>55</v>
      </c>
      <c r="R114" t="s">
        <v>24</v>
      </c>
      <c r="S114" t="s">
        <v>6483</v>
      </c>
      <c r="T114" t="s">
        <v>6482</v>
      </c>
    </row>
    <row r="115" spans="1:20" x14ac:dyDescent="0.25">
      <c r="A115" t="s">
        <v>110</v>
      </c>
      <c r="B115" t="s">
        <v>640</v>
      </c>
      <c r="C115">
        <v>66</v>
      </c>
      <c r="D115">
        <v>1</v>
      </c>
      <c r="E115" t="s">
        <v>6479</v>
      </c>
      <c r="F115">
        <v>275</v>
      </c>
      <c r="G115">
        <v>45</v>
      </c>
      <c r="H115" t="s">
        <v>47</v>
      </c>
      <c r="I115" t="s">
        <v>6480</v>
      </c>
      <c r="J115" t="s">
        <v>6481</v>
      </c>
      <c r="K115" t="s">
        <v>4443</v>
      </c>
      <c r="L115" t="s">
        <v>6133</v>
      </c>
      <c r="M115" t="s">
        <v>6482</v>
      </c>
      <c r="N115" t="s">
        <v>23</v>
      </c>
      <c r="O115" t="s">
        <v>53</v>
      </c>
      <c r="P115" t="s">
        <v>54</v>
      </c>
      <c r="Q115" t="s">
        <v>55</v>
      </c>
      <c r="R115" t="s">
        <v>24</v>
      </c>
      <c r="S115" t="s">
        <v>6483</v>
      </c>
      <c r="T115" t="s">
        <v>6482</v>
      </c>
    </row>
    <row r="116" spans="1:20" x14ac:dyDescent="0.25">
      <c r="A116" t="s">
        <v>46</v>
      </c>
      <c r="B116" t="s">
        <v>56</v>
      </c>
      <c r="C116">
        <v>67</v>
      </c>
      <c r="D116">
        <v>1</v>
      </c>
      <c r="E116" t="s">
        <v>6479</v>
      </c>
      <c r="F116">
        <v>275</v>
      </c>
      <c r="G116">
        <v>45</v>
      </c>
      <c r="H116" t="s">
        <v>47</v>
      </c>
      <c r="I116" t="s">
        <v>6480</v>
      </c>
      <c r="J116" t="s">
        <v>6481</v>
      </c>
      <c r="K116" t="s">
        <v>4443</v>
      </c>
      <c r="L116" t="s">
        <v>6133</v>
      </c>
      <c r="M116" t="s">
        <v>6482</v>
      </c>
      <c r="N116" t="s">
        <v>23</v>
      </c>
      <c r="O116" t="s">
        <v>53</v>
      </c>
      <c r="P116" t="s">
        <v>54</v>
      </c>
      <c r="Q116" t="s">
        <v>55</v>
      </c>
      <c r="R116" t="s">
        <v>24</v>
      </c>
      <c r="S116" t="s">
        <v>6483</v>
      </c>
      <c r="T116" t="s">
        <v>6482</v>
      </c>
    </row>
    <row r="117" spans="1:20" x14ac:dyDescent="0.25">
      <c r="A117" t="s">
        <v>186</v>
      </c>
      <c r="B117" t="s">
        <v>187</v>
      </c>
      <c r="C117">
        <v>37.5</v>
      </c>
      <c r="D117">
        <v>4</v>
      </c>
      <c r="E117" t="s">
        <v>6484</v>
      </c>
      <c r="F117">
        <v>159</v>
      </c>
      <c r="G117">
        <v>0</v>
      </c>
      <c r="H117" t="s">
        <v>631</v>
      </c>
      <c r="I117" t="s">
        <v>6485</v>
      </c>
      <c r="J117" t="s">
        <v>362</v>
      </c>
      <c r="K117" t="s">
        <v>23</v>
      </c>
      <c r="L117" t="s">
        <v>24</v>
      </c>
      <c r="M117" t="s">
        <v>6486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6487</v>
      </c>
      <c r="T117" t="s">
        <v>6486</v>
      </c>
    </row>
    <row r="118" spans="1:20" x14ac:dyDescent="0.25">
      <c r="A118" t="s">
        <v>115</v>
      </c>
      <c r="B118" t="s">
        <v>339</v>
      </c>
      <c r="C118">
        <v>40.5</v>
      </c>
      <c r="D118">
        <v>1</v>
      </c>
      <c r="E118" t="s">
        <v>6488</v>
      </c>
      <c r="F118">
        <v>40.5</v>
      </c>
      <c r="G118">
        <v>0</v>
      </c>
      <c r="H118" t="s">
        <v>647</v>
      </c>
      <c r="I118" t="s">
        <v>2187</v>
      </c>
      <c r="J118" t="s">
        <v>6489</v>
      </c>
      <c r="K118" t="s">
        <v>2189</v>
      </c>
      <c r="L118" t="s">
        <v>2190</v>
      </c>
      <c r="M118" t="s">
        <v>6490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6491</v>
      </c>
      <c r="T118" t="s">
        <v>6492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183"/>
  <sheetViews>
    <sheetView zoomScale="70" zoomScaleNormal="70" workbookViewId="0">
      <pane xSplit="2" ySplit="1" topLeftCell="U14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32" sqref="U32:V4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709</v>
      </c>
      <c r="B2" t="s">
        <v>710</v>
      </c>
      <c r="C2">
        <v>0</v>
      </c>
      <c r="D2">
        <v>1</v>
      </c>
      <c r="E2" t="s">
        <v>6493</v>
      </c>
      <c r="F2">
        <v>106</v>
      </c>
      <c r="G2">
        <v>6</v>
      </c>
      <c r="H2" t="s">
        <v>631</v>
      </c>
      <c r="I2" t="s">
        <v>6494</v>
      </c>
      <c r="J2" t="s">
        <v>314</v>
      </c>
      <c r="K2" t="s">
        <v>23</v>
      </c>
      <c r="L2" t="s">
        <v>24</v>
      </c>
      <c r="M2" t="s">
        <v>6495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6496</v>
      </c>
      <c r="T2" t="s">
        <v>6495</v>
      </c>
      <c r="U2" s="55" t="s">
        <v>186</v>
      </c>
      <c r="V2">
        <v>43</v>
      </c>
    </row>
    <row r="3" spans="1:22" x14ac:dyDescent="0.25">
      <c r="A3" t="s">
        <v>46</v>
      </c>
      <c r="B3" t="s">
        <v>56</v>
      </c>
      <c r="C3">
        <v>120</v>
      </c>
      <c r="D3">
        <v>1</v>
      </c>
      <c r="E3" t="s">
        <v>6493</v>
      </c>
      <c r="F3">
        <v>106</v>
      </c>
      <c r="G3">
        <v>6</v>
      </c>
      <c r="H3" t="s">
        <v>631</v>
      </c>
      <c r="I3" t="s">
        <v>6494</v>
      </c>
      <c r="J3" t="s">
        <v>314</v>
      </c>
      <c r="K3" t="s">
        <v>23</v>
      </c>
      <c r="L3" t="s">
        <v>24</v>
      </c>
      <c r="M3" t="s">
        <v>6495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6496</v>
      </c>
      <c r="T3" t="s">
        <v>6495</v>
      </c>
      <c r="U3" s="56" t="s">
        <v>187</v>
      </c>
      <c r="V3">
        <v>43</v>
      </c>
    </row>
    <row r="4" spans="1:22" x14ac:dyDescent="0.25">
      <c r="A4" t="s">
        <v>46</v>
      </c>
      <c r="B4" t="s">
        <v>56</v>
      </c>
      <c r="C4">
        <v>69.900000000000006</v>
      </c>
      <c r="D4">
        <v>10</v>
      </c>
      <c r="E4" t="s">
        <v>6497</v>
      </c>
      <c r="F4">
        <v>837</v>
      </c>
      <c r="G4">
        <v>73</v>
      </c>
      <c r="H4" t="s">
        <v>47</v>
      </c>
      <c r="I4" t="s">
        <v>6498</v>
      </c>
      <c r="J4" t="s">
        <v>6499</v>
      </c>
      <c r="K4" t="s">
        <v>1109</v>
      </c>
      <c r="L4" t="s">
        <v>4632</v>
      </c>
      <c r="M4" t="s">
        <v>6500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6501</v>
      </c>
      <c r="T4" t="s">
        <v>6502</v>
      </c>
      <c r="U4" s="55" t="s">
        <v>44</v>
      </c>
      <c r="V4">
        <v>108</v>
      </c>
    </row>
    <row r="5" spans="1:22" x14ac:dyDescent="0.25">
      <c r="A5" t="s">
        <v>46</v>
      </c>
      <c r="B5" t="s">
        <v>56</v>
      </c>
      <c r="C5">
        <v>66.333333333333329</v>
      </c>
      <c r="D5">
        <v>3</v>
      </c>
      <c r="E5" t="s">
        <v>6503</v>
      </c>
      <c r="F5">
        <v>220</v>
      </c>
      <c r="G5">
        <v>0</v>
      </c>
      <c r="H5" t="s">
        <v>631</v>
      </c>
      <c r="I5" t="s">
        <v>6504</v>
      </c>
      <c r="J5" t="s">
        <v>314</v>
      </c>
      <c r="K5" t="s">
        <v>23</v>
      </c>
      <c r="L5" t="s">
        <v>24</v>
      </c>
      <c r="M5" t="s">
        <v>6505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6506</v>
      </c>
      <c r="T5" t="s">
        <v>6505</v>
      </c>
      <c r="U5" s="56" t="s">
        <v>45</v>
      </c>
      <c r="V5">
        <v>108</v>
      </c>
    </row>
    <row r="6" spans="1:22" x14ac:dyDescent="0.25">
      <c r="A6" t="s">
        <v>139</v>
      </c>
      <c r="B6" t="s">
        <v>112</v>
      </c>
      <c r="C6">
        <v>66</v>
      </c>
      <c r="D6">
        <v>2</v>
      </c>
      <c r="E6" t="s">
        <v>6507</v>
      </c>
      <c r="F6">
        <v>440</v>
      </c>
      <c r="G6">
        <v>0</v>
      </c>
      <c r="H6" t="s">
        <v>631</v>
      </c>
      <c r="I6" t="s">
        <v>693</v>
      </c>
      <c r="J6" t="s">
        <v>346</v>
      </c>
      <c r="K6" t="s">
        <v>23</v>
      </c>
      <c r="L6" t="s">
        <v>24</v>
      </c>
      <c r="M6" t="s">
        <v>6508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6508</v>
      </c>
      <c r="U6" s="55" t="s">
        <v>46</v>
      </c>
      <c r="V6">
        <v>94</v>
      </c>
    </row>
    <row r="7" spans="1:22" x14ac:dyDescent="0.25">
      <c r="A7" t="s">
        <v>110</v>
      </c>
      <c r="B7" t="s">
        <v>640</v>
      </c>
      <c r="C7">
        <v>66</v>
      </c>
      <c r="D7">
        <v>2</v>
      </c>
      <c r="E7" t="s">
        <v>6507</v>
      </c>
      <c r="F7">
        <v>440</v>
      </c>
      <c r="G7">
        <v>0</v>
      </c>
      <c r="H7" t="s">
        <v>631</v>
      </c>
      <c r="I7" t="s">
        <v>693</v>
      </c>
      <c r="J7" t="s">
        <v>346</v>
      </c>
      <c r="K7" t="s">
        <v>23</v>
      </c>
      <c r="L7" t="s">
        <v>24</v>
      </c>
      <c r="M7" t="s">
        <v>6508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23</v>
      </c>
      <c r="T7" t="s">
        <v>6508</v>
      </c>
      <c r="U7" s="56" t="s">
        <v>56</v>
      </c>
      <c r="V7">
        <v>92</v>
      </c>
    </row>
    <row r="8" spans="1:22" x14ac:dyDescent="0.25">
      <c r="A8" t="s">
        <v>46</v>
      </c>
      <c r="B8" t="s">
        <v>56</v>
      </c>
      <c r="C8">
        <v>67</v>
      </c>
      <c r="D8">
        <v>2</v>
      </c>
      <c r="E8" t="s">
        <v>6507</v>
      </c>
      <c r="F8">
        <v>440</v>
      </c>
      <c r="G8">
        <v>0</v>
      </c>
      <c r="H8" t="s">
        <v>631</v>
      </c>
      <c r="I8" t="s">
        <v>693</v>
      </c>
      <c r="J8" t="s">
        <v>346</v>
      </c>
      <c r="K8" t="s">
        <v>23</v>
      </c>
      <c r="L8" t="s">
        <v>24</v>
      </c>
      <c r="M8" t="s">
        <v>6508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6508</v>
      </c>
      <c r="U8" s="56" t="s">
        <v>1105</v>
      </c>
      <c r="V8">
        <v>2</v>
      </c>
    </row>
    <row r="9" spans="1:22" x14ac:dyDescent="0.25">
      <c r="A9" t="s">
        <v>44</v>
      </c>
      <c r="B9" t="s">
        <v>45</v>
      </c>
      <c r="C9">
        <v>66.666666666666671</v>
      </c>
      <c r="D9">
        <v>6</v>
      </c>
      <c r="E9" t="s">
        <v>6509</v>
      </c>
      <c r="F9">
        <v>400</v>
      </c>
      <c r="G9">
        <v>0</v>
      </c>
      <c r="H9" t="s">
        <v>22</v>
      </c>
      <c r="I9" t="s">
        <v>693</v>
      </c>
      <c r="J9" t="s">
        <v>346</v>
      </c>
      <c r="K9" t="s">
        <v>23</v>
      </c>
      <c r="L9" t="s">
        <v>24</v>
      </c>
      <c r="M9" t="s">
        <v>6510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6511</v>
      </c>
      <c r="T9" t="s">
        <v>6510</v>
      </c>
      <c r="U9" s="55" t="s">
        <v>42</v>
      </c>
      <c r="V9">
        <v>3</v>
      </c>
    </row>
    <row r="10" spans="1:22" x14ac:dyDescent="0.25">
      <c r="A10" t="s">
        <v>683</v>
      </c>
      <c r="B10" t="s">
        <v>1089</v>
      </c>
      <c r="C10">
        <v>75</v>
      </c>
      <c r="D10">
        <v>2</v>
      </c>
      <c r="E10" t="s">
        <v>6512</v>
      </c>
      <c r="F10">
        <v>225</v>
      </c>
      <c r="G10">
        <v>0</v>
      </c>
      <c r="H10" t="s">
        <v>648</v>
      </c>
      <c r="I10" t="s">
        <v>6513</v>
      </c>
      <c r="J10" t="s">
        <v>6514</v>
      </c>
      <c r="K10" t="s">
        <v>989</v>
      </c>
      <c r="L10" t="s">
        <v>6515</v>
      </c>
      <c r="M10" t="s">
        <v>6516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6517</v>
      </c>
      <c r="T10" t="s">
        <v>6516</v>
      </c>
      <c r="U10" s="56" t="s">
        <v>43</v>
      </c>
      <c r="V10">
        <v>3</v>
      </c>
    </row>
    <row r="11" spans="1:22" x14ac:dyDescent="0.25">
      <c r="A11" t="s">
        <v>142</v>
      </c>
      <c r="B11" t="s">
        <v>1089</v>
      </c>
      <c r="C11">
        <v>15</v>
      </c>
      <c r="D11">
        <v>5</v>
      </c>
      <c r="E11" t="s">
        <v>6512</v>
      </c>
      <c r="F11">
        <v>225</v>
      </c>
      <c r="G11">
        <v>0</v>
      </c>
      <c r="H11" t="s">
        <v>648</v>
      </c>
      <c r="I11" t="s">
        <v>6513</v>
      </c>
      <c r="J11" t="s">
        <v>6514</v>
      </c>
      <c r="K11" t="s">
        <v>989</v>
      </c>
      <c r="L11" t="s">
        <v>6515</v>
      </c>
      <c r="M11" t="s">
        <v>6516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6517</v>
      </c>
      <c r="T11" t="s">
        <v>6516</v>
      </c>
      <c r="U11" s="55" t="s">
        <v>139</v>
      </c>
      <c r="V11">
        <v>19</v>
      </c>
    </row>
    <row r="12" spans="1:22" x14ac:dyDescent="0.25">
      <c r="A12" t="s">
        <v>280</v>
      </c>
      <c r="B12" t="s">
        <v>286</v>
      </c>
      <c r="C12">
        <v>139</v>
      </c>
      <c r="D12">
        <v>1</v>
      </c>
      <c r="E12" t="s">
        <v>6518</v>
      </c>
      <c r="F12">
        <v>205</v>
      </c>
      <c r="G12">
        <v>0</v>
      </c>
      <c r="H12" t="s">
        <v>631</v>
      </c>
      <c r="I12" t="s">
        <v>6519</v>
      </c>
      <c r="J12" t="s">
        <v>6520</v>
      </c>
      <c r="K12" t="s">
        <v>23</v>
      </c>
      <c r="L12" t="s">
        <v>24</v>
      </c>
      <c r="M12" t="s">
        <v>6521</v>
      </c>
      <c r="N12" t="s">
        <v>23</v>
      </c>
      <c r="O12" t="s">
        <v>32</v>
      </c>
      <c r="P12" t="s">
        <v>26</v>
      </c>
      <c r="Q12" t="s">
        <v>33</v>
      </c>
      <c r="R12" t="s">
        <v>24</v>
      </c>
      <c r="S12" t="s">
        <v>6522</v>
      </c>
      <c r="T12" t="s">
        <v>6523</v>
      </c>
      <c r="U12" s="56" t="s">
        <v>715</v>
      </c>
      <c r="V12">
        <v>2</v>
      </c>
    </row>
    <row r="13" spans="1:22" x14ac:dyDescent="0.25">
      <c r="A13" t="s">
        <v>279</v>
      </c>
      <c r="B13" t="s">
        <v>285</v>
      </c>
      <c r="C13">
        <v>139</v>
      </c>
      <c r="D13">
        <v>1</v>
      </c>
      <c r="E13" t="s">
        <v>6518</v>
      </c>
      <c r="F13">
        <v>205</v>
      </c>
      <c r="G13">
        <v>0</v>
      </c>
      <c r="H13" t="s">
        <v>631</v>
      </c>
      <c r="I13" t="s">
        <v>6519</v>
      </c>
      <c r="J13" t="s">
        <v>6520</v>
      </c>
      <c r="K13" t="s">
        <v>23</v>
      </c>
      <c r="L13" t="s">
        <v>24</v>
      </c>
      <c r="M13" t="s">
        <v>6521</v>
      </c>
      <c r="N13" t="s">
        <v>23</v>
      </c>
      <c r="O13" t="s">
        <v>32</v>
      </c>
      <c r="P13" t="s">
        <v>26</v>
      </c>
      <c r="Q13" t="s">
        <v>33</v>
      </c>
      <c r="R13" t="s">
        <v>24</v>
      </c>
      <c r="S13" t="s">
        <v>6522</v>
      </c>
      <c r="T13" t="s">
        <v>6523</v>
      </c>
      <c r="U13" s="56" t="s">
        <v>112</v>
      </c>
      <c r="V13">
        <v>17</v>
      </c>
    </row>
    <row r="14" spans="1:22" x14ac:dyDescent="0.25">
      <c r="A14" t="s">
        <v>186</v>
      </c>
      <c r="B14" t="s">
        <v>187</v>
      </c>
      <c r="C14">
        <v>37.5</v>
      </c>
      <c r="D14">
        <v>4</v>
      </c>
      <c r="E14" t="s">
        <v>6524</v>
      </c>
      <c r="F14">
        <v>188</v>
      </c>
      <c r="G14">
        <v>29</v>
      </c>
      <c r="H14" t="s">
        <v>631</v>
      </c>
      <c r="I14" t="s">
        <v>6525</v>
      </c>
      <c r="J14" t="s">
        <v>331</v>
      </c>
      <c r="K14" t="s">
        <v>23</v>
      </c>
      <c r="L14" t="s">
        <v>24</v>
      </c>
      <c r="M14" t="s">
        <v>6526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6527</v>
      </c>
      <c r="T14" t="s">
        <v>6526</v>
      </c>
      <c r="U14" s="55" t="s">
        <v>110</v>
      </c>
      <c r="V14">
        <v>67</v>
      </c>
    </row>
    <row r="15" spans="1:22" x14ac:dyDescent="0.25">
      <c r="A15" t="s">
        <v>46</v>
      </c>
      <c r="B15" t="s">
        <v>56</v>
      </c>
      <c r="C15">
        <v>90</v>
      </c>
      <c r="D15">
        <v>2</v>
      </c>
      <c r="E15" t="s">
        <v>6528</v>
      </c>
      <c r="F15">
        <v>148.75</v>
      </c>
      <c r="G15">
        <v>7</v>
      </c>
      <c r="H15" t="s">
        <v>647</v>
      </c>
      <c r="I15" t="s">
        <v>3227</v>
      </c>
      <c r="J15" t="s">
        <v>3228</v>
      </c>
      <c r="K15" t="s">
        <v>706</v>
      </c>
      <c r="L15" t="s">
        <v>3229</v>
      </c>
      <c r="M15" t="s">
        <v>6529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6530</v>
      </c>
      <c r="T15" t="s">
        <v>6531</v>
      </c>
      <c r="U15" s="56" t="s">
        <v>146</v>
      </c>
      <c r="V15">
        <v>50</v>
      </c>
    </row>
    <row r="16" spans="1:22" x14ac:dyDescent="0.25">
      <c r="A16" t="s">
        <v>709</v>
      </c>
      <c r="B16" t="s">
        <v>710</v>
      </c>
      <c r="C16">
        <v>0</v>
      </c>
      <c r="D16">
        <v>1</v>
      </c>
      <c r="E16" t="s">
        <v>6532</v>
      </c>
      <c r="F16">
        <v>320</v>
      </c>
      <c r="G16">
        <v>0</v>
      </c>
      <c r="H16" t="s">
        <v>631</v>
      </c>
      <c r="I16" t="s">
        <v>6533</v>
      </c>
      <c r="J16" t="s">
        <v>329</v>
      </c>
      <c r="K16" t="s">
        <v>23</v>
      </c>
      <c r="L16" t="s">
        <v>24</v>
      </c>
      <c r="M16" t="s">
        <v>6534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6535</v>
      </c>
      <c r="T16" t="s">
        <v>6536</v>
      </c>
      <c r="U16" s="56" t="s">
        <v>640</v>
      </c>
      <c r="V16">
        <v>17</v>
      </c>
    </row>
    <row r="17" spans="1:22" x14ac:dyDescent="0.25">
      <c r="A17" t="s">
        <v>46</v>
      </c>
      <c r="B17" t="s">
        <v>56</v>
      </c>
      <c r="C17">
        <v>120</v>
      </c>
      <c r="D17">
        <v>1</v>
      </c>
      <c r="E17" t="s">
        <v>6532</v>
      </c>
      <c r="F17">
        <v>320</v>
      </c>
      <c r="G17">
        <v>0</v>
      </c>
      <c r="H17" t="s">
        <v>631</v>
      </c>
      <c r="I17" t="s">
        <v>6533</v>
      </c>
      <c r="J17" t="s">
        <v>329</v>
      </c>
      <c r="K17" t="s">
        <v>23</v>
      </c>
      <c r="L17" t="s">
        <v>24</v>
      </c>
      <c r="M17" t="s">
        <v>6534</v>
      </c>
      <c r="N17" t="s">
        <v>23</v>
      </c>
      <c r="O17" t="s">
        <v>32</v>
      </c>
      <c r="P17" t="s">
        <v>26</v>
      </c>
      <c r="Q17" t="s">
        <v>33</v>
      </c>
      <c r="R17" t="s">
        <v>24</v>
      </c>
      <c r="S17" t="s">
        <v>6535</v>
      </c>
      <c r="T17" t="s">
        <v>6536</v>
      </c>
      <c r="U17" s="55" t="s">
        <v>422</v>
      </c>
      <c r="V17">
        <v>3</v>
      </c>
    </row>
    <row r="18" spans="1:22" x14ac:dyDescent="0.25">
      <c r="A18" t="s">
        <v>46</v>
      </c>
      <c r="B18" t="s">
        <v>56</v>
      </c>
      <c r="C18">
        <v>66.333333333333329</v>
      </c>
      <c r="D18">
        <v>3</v>
      </c>
      <c r="E18" t="s">
        <v>6532</v>
      </c>
      <c r="F18">
        <v>320</v>
      </c>
      <c r="G18">
        <v>0</v>
      </c>
      <c r="H18" t="s">
        <v>631</v>
      </c>
      <c r="I18" t="s">
        <v>6533</v>
      </c>
      <c r="J18" t="s">
        <v>329</v>
      </c>
      <c r="K18" t="s">
        <v>23</v>
      </c>
      <c r="L18" t="s">
        <v>24</v>
      </c>
      <c r="M18" t="s">
        <v>6534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6535</v>
      </c>
      <c r="T18" t="s">
        <v>6536</v>
      </c>
      <c r="U18" s="56" t="s">
        <v>423</v>
      </c>
      <c r="V18">
        <v>3</v>
      </c>
    </row>
    <row r="19" spans="1:22" x14ac:dyDescent="0.25">
      <c r="A19" t="s">
        <v>38</v>
      </c>
      <c r="B19" t="s">
        <v>39</v>
      </c>
      <c r="C19">
        <v>54.5</v>
      </c>
      <c r="D19">
        <v>2</v>
      </c>
      <c r="E19" t="s">
        <v>6537</v>
      </c>
      <c r="F19">
        <v>67</v>
      </c>
      <c r="G19">
        <v>7</v>
      </c>
      <c r="H19" t="s">
        <v>47</v>
      </c>
      <c r="I19" t="s">
        <v>2286</v>
      </c>
      <c r="J19" t="s">
        <v>2287</v>
      </c>
      <c r="K19" t="s">
        <v>2062</v>
      </c>
      <c r="L19" t="s">
        <v>2288</v>
      </c>
      <c r="M19" t="s">
        <v>6538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6539</v>
      </c>
      <c r="T19" t="s">
        <v>6538</v>
      </c>
      <c r="U19" s="55" t="s">
        <v>254</v>
      </c>
      <c r="V19">
        <v>65</v>
      </c>
    </row>
    <row r="20" spans="1:22" x14ac:dyDescent="0.25">
      <c r="A20" t="s">
        <v>46</v>
      </c>
      <c r="B20" t="s">
        <v>56</v>
      </c>
      <c r="C20">
        <v>78</v>
      </c>
      <c r="D20">
        <v>2</v>
      </c>
      <c r="E20" t="s">
        <v>6540</v>
      </c>
      <c r="F20">
        <v>177</v>
      </c>
      <c r="G20">
        <v>29</v>
      </c>
      <c r="H20" t="s">
        <v>47</v>
      </c>
      <c r="I20" t="s">
        <v>6541</v>
      </c>
      <c r="J20" t="s">
        <v>6542</v>
      </c>
      <c r="K20" t="s">
        <v>379</v>
      </c>
      <c r="L20" t="s">
        <v>1655</v>
      </c>
      <c r="M20" t="s">
        <v>6543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6544</v>
      </c>
      <c r="T20" t="s">
        <v>6543</v>
      </c>
      <c r="U20" s="56" t="s">
        <v>255</v>
      </c>
      <c r="V20">
        <v>65</v>
      </c>
    </row>
    <row r="21" spans="1:22" x14ac:dyDescent="0.25">
      <c r="A21" t="s">
        <v>38</v>
      </c>
      <c r="B21" t="s">
        <v>39</v>
      </c>
      <c r="C21">
        <v>54.5</v>
      </c>
      <c r="D21">
        <v>2</v>
      </c>
      <c r="E21" t="s">
        <v>6545</v>
      </c>
      <c r="F21">
        <v>0</v>
      </c>
      <c r="G21">
        <v>0</v>
      </c>
      <c r="H21" t="s">
        <v>47</v>
      </c>
      <c r="I21" t="s">
        <v>1062</v>
      </c>
      <c r="J21" t="s">
        <v>1050</v>
      </c>
      <c r="K21" t="s">
        <v>1051</v>
      </c>
      <c r="L21" t="s">
        <v>6546</v>
      </c>
      <c r="M21" t="s">
        <v>6547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6548</v>
      </c>
      <c r="T21" t="s">
        <v>6547</v>
      </c>
      <c r="U21" s="55" t="s">
        <v>38</v>
      </c>
      <c r="V21">
        <v>32</v>
      </c>
    </row>
    <row r="22" spans="1:22" x14ac:dyDescent="0.25">
      <c r="A22" t="s">
        <v>46</v>
      </c>
      <c r="B22" t="s">
        <v>56</v>
      </c>
      <c r="C22">
        <v>78</v>
      </c>
      <c r="D22">
        <v>2</v>
      </c>
      <c r="E22" t="s">
        <v>6549</v>
      </c>
      <c r="F22">
        <v>148</v>
      </c>
      <c r="G22">
        <v>0</v>
      </c>
      <c r="H22" t="s">
        <v>47</v>
      </c>
      <c r="I22" t="s">
        <v>6550</v>
      </c>
      <c r="J22" t="s">
        <v>6551</v>
      </c>
      <c r="K22" t="s">
        <v>3952</v>
      </c>
      <c r="L22" t="s">
        <v>2197</v>
      </c>
      <c r="M22" t="s">
        <v>6552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6553</v>
      </c>
      <c r="T22" t="s">
        <v>6554</v>
      </c>
      <c r="U22" s="56" t="s">
        <v>39</v>
      </c>
      <c r="V22">
        <v>32</v>
      </c>
    </row>
    <row r="23" spans="1:22" x14ac:dyDescent="0.25">
      <c r="A23" t="s">
        <v>186</v>
      </c>
      <c r="B23" t="s">
        <v>187</v>
      </c>
      <c r="C23">
        <v>50</v>
      </c>
      <c r="D23">
        <v>1</v>
      </c>
      <c r="E23" t="s">
        <v>6555</v>
      </c>
      <c r="F23">
        <v>135</v>
      </c>
      <c r="G23">
        <v>7</v>
      </c>
      <c r="H23" t="s">
        <v>47</v>
      </c>
      <c r="I23" t="s">
        <v>6556</v>
      </c>
      <c r="J23" t="s">
        <v>6557</v>
      </c>
      <c r="K23" t="s">
        <v>6558</v>
      </c>
      <c r="L23" t="s">
        <v>649</v>
      </c>
      <c r="M23" t="s">
        <v>6559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6560</v>
      </c>
      <c r="T23" t="s">
        <v>6559</v>
      </c>
      <c r="U23" s="55" t="s">
        <v>279</v>
      </c>
      <c r="V23">
        <v>5</v>
      </c>
    </row>
    <row r="24" spans="1:22" x14ac:dyDescent="0.25">
      <c r="A24" t="s">
        <v>46</v>
      </c>
      <c r="B24" t="s">
        <v>56</v>
      </c>
      <c r="C24">
        <v>78</v>
      </c>
      <c r="D24">
        <v>1</v>
      </c>
      <c r="E24" t="s">
        <v>6555</v>
      </c>
      <c r="F24">
        <v>135</v>
      </c>
      <c r="G24">
        <v>7</v>
      </c>
      <c r="H24" t="s">
        <v>47</v>
      </c>
      <c r="I24" t="s">
        <v>6556</v>
      </c>
      <c r="J24" t="s">
        <v>6557</v>
      </c>
      <c r="K24" t="s">
        <v>6558</v>
      </c>
      <c r="L24" t="s">
        <v>649</v>
      </c>
      <c r="M24" t="s">
        <v>6559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6560</v>
      </c>
      <c r="T24" t="s">
        <v>6559</v>
      </c>
      <c r="U24" s="56" t="s">
        <v>285</v>
      </c>
      <c r="V24">
        <v>5</v>
      </c>
    </row>
    <row r="25" spans="1:22" x14ac:dyDescent="0.25">
      <c r="A25" t="s">
        <v>46</v>
      </c>
      <c r="B25" t="s">
        <v>56</v>
      </c>
      <c r="C25">
        <v>78</v>
      </c>
      <c r="D25">
        <v>1</v>
      </c>
      <c r="E25" t="s">
        <v>6561</v>
      </c>
      <c r="F25">
        <v>78</v>
      </c>
      <c r="G25">
        <v>0</v>
      </c>
      <c r="H25" t="s">
        <v>47</v>
      </c>
      <c r="I25" t="s">
        <v>6562</v>
      </c>
      <c r="J25" t="s">
        <v>6563</v>
      </c>
      <c r="K25" t="s">
        <v>3737</v>
      </c>
      <c r="L25" t="s">
        <v>383</v>
      </c>
      <c r="M25" t="s">
        <v>6564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6565</v>
      </c>
      <c r="T25" t="s">
        <v>6566</v>
      </c>
      <c r="U25" s="55" t="s">
        <v>280</v>
      </c>
      <c r="V25">
        <v>12</v>
      </c>
    </row>
    <row r="26" spans="1:22" x14ac:dyDescent="0.25">
      <c r="A26" t="s">
        <v>186</v>
      </c>
      <c r="B26" t="s">
        <v>187</v>
      </c>
      <c r="C26">
        <v>37.5</v>
      </c>
      <c r="D26">
        <v>4</v>
      </c>
      <c r="E26" t="s">
        <v>6567</v>
      </c>
      <c r="F26">
        <v>379</v>
      </c>
      <c r="G26">
        <v>0</v>
      </c>
      <c r="H26" t="s">
        <v>631</v>
      </c>
      <c r="I26" t="s">
        <v>6568</v>
      </c>
      <c r="J26" t="s">
        <v>1243</v>
      </c>
      <c r="K26" t="s">
        <v>23</v>
      </c>
      <c r="L26" t="s">
        <v>24</v>
      </c>
      <c r="M26" t="s">
        <v>6569</v>
      </c>
      <c r="N26" t="s">
        <v>23</v>
      </c>
      <c r="O26" t="s">
        <v>32</v>
      </c>
      <c r="P26" t="s">
        <v>26</v>
      </c>
      <c r="Q26" t="s">
        <v>33</v>
      </c>
      <c r="R26" t="s">
        <v>24</v>
      </c>
      <c r="S26" t="s">
        <v>23</v>
      </c>
      <c r="T26" t="s">
        <v>6569</v>
      </c>
      <c r="U26" s="56" t="s">
        <v>286</v>
      </c>
      <c r="V26">
        <v>12</v>
      </c>
    </row>
    <row r="27" spans="1:22" x14ac:dyDescent="0.25">
      <c r="A27" t="s">
        <v>139</v>
      </c>
      <c r="B27" t="s">
        <v>112</v>
      </c>
      <c r="C27">
        <v>66</v>
      </c>
      <c r="D27">
        <v>1</v>
      </c>
      <c r="E27" t="s">
        <v>6567</v>
      </c>
      <c r="F27">
        <v>379</v>
      </c>
      <c r="G27">
        <v>0</v>
      </c>
      <c r="H27" t="s">
        <v>631</v>
      </c>
      <c r="I27" t="s">
        <v>6568</v>
      </c>
      <c r="J27" t="s">
        <v>1243</v>
      </c>
      <c r="K27" t="s">
        <v>23</v>
      </c>
      <c r="L27" t="s">
        <v>24</v>
      </c>
      <c r="M27" t="s">
        <v>6569</v>
      </c>
      <c r="N27" t="s">
        <v>23</v>
      </c>
      <c r="O27" t="s">
        <v>32</v>
      </c>
      <c r="P27" t="s">
        <v>26</v>
      </c>
      <c r="Q27" t="s">
        <v>33</v>
      </c>
      <c r="R27" t="s">
        <v>24</v>
      </c>
      <c r="S27" t="s">
        <v>23</v>
      </c>
      <c r="T27" t="s">
        <v>6569</v>
      </c>
      <c r="U27" s="55" t="s">
        <v>30</v>
      </c>
      <c r="V27">
        <v>44</v>
      </c>
    </row>
    <row r="28" spans="1:22" x14ac:dyDescent="0.25">
      <c r="A28" t="s">
        <v>110</v>
      </c>
      <c r="B28" t="s">
        <v>640</v>
      </c>
      <c r="C28">
        <v>66</v>
      </c>
      <c r="D28">
        <v>1</v>
      </c>
      <c r="E28" t="s">
        <v>6567</v>
      </c>
      <c r="F28">
        <v>379</v>
      </c>
      <c r="G28">
        <v>0</v>
      </c>
      <c r="H28" t="s">
        <v>631</v>
      </c>
      <c r="I28" t="s">
        <v>6568</v>
      </c>
      <c r="J28" t="s">
        <v>1243</v>
      </c>
      <c r="K28" t="s">
        <v>23</v>
      </c>
      <c r="L28" t="s">
        <v>24</v>
      </c>
      <c r="M28" t="s">
        <v>6569</v>
      </c>
      <c r="N28" t="s">
        <v>23</v>
      </c>
      <c r="O28" t="s">
        <v>32</v>
      </c>
      <c r="P28" t="s">
        <v>26</v>
      </c>
      <c r="Q28" t="s">
        <v>33</v>
      </c>
      <c r="R28" t="s">
        <v>24</v>
      </c>
      <c r="S28" t="s">
        <v>23</v>
      </c>
      <c r="T28" t="s">
        <v>6569</v>
      </c>
      <c r="U28" s="56" t="s">
        <v>6784</v>
      </c>
      <c r="V28">
        <v>1</v>
      </c>
    </row>
    <row r="29" spans="1:22" x14ac:dyDescent="0.25">
      <c r="A29" t="s">
        <v>46</v>
      </c>
      <c r="B29" t="s">
        <v>56</v>
      </c>
      <c r="C29">
        <v>67</v>
      </c>
      <c r="D29">
        <v>1</v>
      </c>
      <c r="E29" t="s">
        <v>6567</v>
      </c>
      <c r="F29">
        <v>379</v>
      </c>
      <c r="G29">
        <v>0</v>
      </c>
      <c r="H29" t="s">
        <v>631</v>
      </c>
      <c r="I29" t="s">
        <v>6568</v>
      </c>
      <c r="J29" t="s">
        <v>1243</v>
      </c>
      <c r="K29" t="s">
        <v>23</v>
      </c>
      <c r="L29" t="s">
        <v>24</v>
      </c>
      <c r="M29" t="s">
        <v>6569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23</v>
      </c>
      <c r="T29" t="s">
        <v>6569</v>
      </c>
      <c r="U29" s="56" t="s">
        <v>31</v>
      </c>
      <c r="V29">
        <v>41</v>
      </c>
    </row>
    <row r="30" spans="1:22" x14ac:dyDescent="0.25">
      <c r="A30" t="s">
        <v>38</v>
      </c>
      <c r="B30" t="s">
        <v>39</v>
      </c>
      <c r="C30">
        <v>54.5</v>
      </c>
      <c r="D30">
        <v>2</v>
      </c>
      <c r="E30" t="s">
        <v>6570</v>
      </c>
      <c r="F30">
        <v>120</v>
      </c>
      <c r="G30">
        <v>0</v>
      </c>
      <c r="H30" t="s">
        <v>47</v>
      </c>
      <c r="I30" t="s">
        <v>6571</v>
      </c>
      <c r="J30" t="s">
        <v>6572</v>
      </c>
      <c r="K30" t="s">
        <v>4741</v>
      </c>
      <c r="L30" t="s">
        <v>6573</v>
      </c>
      <c r="M30" t="s">
        <v>6574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6575</v>
      </c>
      <c r="T30" t="s">
        <v>6574</v>
      </c>
      <c r="U30" s="56" t="s">
        <v>1915</v>
      </c>
      <c r="V30">
        <v>2</v>
      </c>
    </row>
    <row r="31" spans="1:22" x14ac:dyDescent="0.25">
      <c r="A31" t="s">
        <v>38</v>
      </c>
      <c r="B31" t="s">
        <v>39</v>
      </c>
      <c r="C31">
        <v>54.5</v>
      </c>
      <c r="D31">
        <v>2</v>
      </c>
      <c r="E31" t="s">
        <v>6570</v>
      </c>
      <c r="F31">
        <v>120</v>
      </c>
      <c r="G31">
        <v>0</v>
      </c>
      <c r="H31" t="s">
        <v>47</v>
      </c>
      <c r="I31" t="s">
        <v>6571</v>
      </c>
      <c r="J31" t="s">
        <v>6572</v>
      </c>
      <c r="K31" t="s">
        <v>4741</v>
      </c>
      <c r="L31" t="s">
        <v>6573</v>
      </c>
      <c r="M31" t="s">
        <v>6574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6575</v>
      </c>
      <c r="T31" t="s">
        <v>6574</v>
      </c>
      <c r="U31" s="55" t="s">
        <v>20</v>
      </c>
      <c r="V31">
        <v>6</v>
      </c>
    </row>
    <row r="32" spans="1:22" x14ac:dyDescent="0.25">
      <c r="A32" t="s">
        <v>44</v>
      </c>
      <c r="B32" t="s">
        <v>45</v>
      </c>
      <c r="C32">
        <v>66.666666666666671</v>
      </c>
      <c r="D32">
        <v>6</v>
      </c>
      <c r="E32" t="s">
        <v>6576</v>
      </c>
      <c r="F32">
        <v>200</v>
      </c>
      <c r="G32">
        <v>0</v>
      </c>
      <c r="H32" t="s">
        <v>631</v>
      </c>
      <c r="I32" t="s">
        <v>3379</v>
      </c>
      <c r="J32" t="s">
        <v>329</v>
      </c>
      <c r="K32" t="s">
        <v>23</v>
      </c>
      <c r="L32" t="s">
        <v>24</v>
      </c>
      <c r="M32" t="s">
        <v>6577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6578</v>
      </c>
      <c r="T32" t="s">
        <v>6577</v>
      </c>
      <c r="U32" s="56" t="s">
        <v>21</v>
      </c>
      <c r="V32">
        <v>6</v>
      </c>
    </row>
    <row r="33" spans="1:22" x14ac:dyDescent="0.25">
      <c r="A33" t="s">
        <v>44</v>
      </c>
      <c r="B33" t="s">
        <v>45</v>
      </c>
      <c r="C33">
        <v>66.666666666666671</v>
      </c>
      <c r="D33">
        <v>3</v>
      </c>
      <c r="E33" t="s">
        <v>6579</v>
      </c>
      <c r="F33">
        <v>205</v>
      </c>
      <c r="G33">
        <v>0</v>
      </c>
      <c r="H33" t="s">
        <v>631</v>
      </c>
      <c r="I33" t="s">
        <v>6580</v>
      </c>
      <c r="J33" t="s">
        <v>312</v>
      </c>
      <c r="K33" t="s">
        <v>23</v>
      </c>
      <c r="L33" t="s">
        <v>24</v>
      </c>
      <c r="M33" t="s">
        <v>6581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6582</v>
      </c>
      <c r="T33" t="s">
        <v>6583</v>
      </c>
      <c r="U33" s="55" t="s">
        <v>115</v>
      </c>
      <c r="V33">
        <v>9</v>
      </c>
    </row>
    <row r="34" spans="1:22" x14ac:dyDescent="0.25">
      <c r="A34" t="s">
        <v>280</v>
      </c>
      <c r="B34" t="s">
        <v>286</v>
      </c>
      <c r="C34">
        <v>139</v>
      </c>
      <c r="D34">
        <v>1</v>
      </c>
      <c r="E34" t="s">
        <v>6579</v>
      </c>
      <c r="F34">
        <v>205</v>
      </c>
      <c r="G34">
        <v>0</v>
      </c>
      <c r="H34" t="s">
        <v>631</v>
      </c>
      <c r="I34" t="s">
        <v>6580</v>
      </c>
      <c r="J34" t="s">
        <v>312</v>
      </c>
      <c r="K34" t="s">
        <v>23</v>
      </c>
      <c r="L34" t="s">
        <v>24</v>
      </c>
      <c r="M34" t="s">
        <v>6581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6582</v>
      </c>
      <c r="T34" t="s">
        <v>6583</v>
      </c>
      <c r="U34" s="56" t="s">
        <v>116</v>
      </c>
      <c r="V34">
        <v>8</v>
      </c>
    </row>
    <row r="35" spans="1:22" x14ac:dyDescent="0.25">
      <c r="A35" t="s">
        <v>44</v>
      </c>
      <c r="B35" t="s">
        <v>45</v>
      </c>
      <c r="C35">
        <v>66.666666666666671</v>
      </c>
      <c r="D35">
        <v>3</v>
      </c>
      <c r="E35" t="s">
        <v>6584</v>
      </c>
      <c r="F35">
        <v>194</v>
      </c>
      <c r="G35">
        <v>16</v>
      </c>
      <c r="H35" t="s">
        <v>631</v>
      </c>
      <c r="I35" t="s">
        <v>6585</v>
      </c>
      <c r="J35" t="s">
        <v>321</v>
      </c>
      <c r="K35" t="s">
        <v>23</v>
      </c>
      <c r="L35" t="s">
        <v>24</v>
      </c>
      <c r="M35" t="s">
        <v>6581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6586</v>
      </c>
      <c r="T35" t="s">
        <v>6581</v>
      </c>
      <c r="U35" s="56" t="s">
        <v>339</v>
      </c>
      <c r="V35">
        <v>1</v>
      </c>
    </row>
    <row r="36" spans="1:22" x14ac:dyDescent="0.25">
      <c r="A36" t="s">
        <v>186</v>
      </c>
      <c r="B36" t="s">
        <v>187</v>
      </c>
      <c r="C36">
        <v>65</v>
      </c>
      <c r="D36">
        <v>2</v>
      </c>
      <c r="E36" t="s">
        <v>6584</v>
      </c>
      <c r="F36">
        <v>194</v>
      </c>
      <c r="G36">
        <v>16</v>
      </c>
      <c r="H36" t="s">
        <v>631</v>
      </c>
      <c r="I36" t="s">
        <v>6585</v>
      </c>
      <c r="J36" t="s">
        <v>321</v>
      </c>
      <c r="K36" t="s">
        <v>23</v>
      </c>
      <c r="L36" t="s">
        <v>24</v>
      </c>
      <c r="M36" t="s">
        <v>6581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6586</v>
      </c>
      <c r="T36" t="s">
        <v>6581</v>
      </c>
      <c r="U36" s="55" t="s">
        <v>689</v>
      </c>
      <c r="V36">
        <v>4</v>
      </c>
    </row>
    <row r="37" spans="1:22" x14ac:dyDescent="0.25">
      <c r="A37" t="s">
        <v>280</v>
      </c>
      <c r="B37" t="s">
        <v>286</v>
      </c>
      <c r="C37">
        <v>139</v>
      </c>
      <c r="D37">
        <v>1</v>
      </c>
      <c r="E37" t="s">
        <v>6587</v>
      </c>
      <c r="F37">
        <v>105</v>
      </c>
      <c r="G37">
        <v>0</v>
      </c>
      <c r="H37" t="s">
        <v>631</v>
      </c>
      <c r="I37" t="s">
        <v>6588</v>
      </c>
      <c r="J37" t="s">
        <v>2211</v>
      </c>
      <c r="K37" t="s">
        <v>23</v>
      </c>
      <c r="L37" t="s">
        <v>24</v>
      </c>
      <c r="M37" t="s">
        <v>6581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6589</v>
      </c>
      <c r="T37" t="s">
        <v>6581</v>
      </c>
      <c r="U37" s="56" t="s">
        <v>690</v>
      </c>
      <c r="V37">
        <v>4</v>
      </c>
    </row>
    <row r="38" spans="1:22" x14ac:dyDescent="0.25">
      <c r="A38" t="s">
        <v>186</v>
      </c>
      <c r="B38" t="s">
        <v>187</v>
      </c>
      <c r="C38">
        <v>65</v>
      </c>
      <c r="D38">
        <v>1</v>
      </c>
      <c r="E38" t="s">
        <v>6590</v>
      </c>
      <c r="F38">
        <v>145</v>
      </c>
      <c r="G38">
        <v>6</v>
      </c>
      <c r="H38" t="s">
        <v>631</v>
      </c>
      <c r="I38" t="s">
        <v>5979</v>
      </c>
      <c r="J38" t="s">
        <v>306</v>
      </c>
      <c r="K38" t="s">
        <v>23</v>
      </c>
      <c r="L38" t="s">
        <v>24</v>
      </c>
      <c r="M38" t="s">
        <v>6591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6592</v>
      </c>
      <c r="T38" t="s">
        <v>6591</v>
      </c>
      <c r="U38" s="55" t="s">
        <v>758</v>
      </c>
      <c r="V38">
        <v>3</v>
      </c>
    </row>
    <row r="39" spans="1:22" x14ac:dyDescent="0.25">
      <c r="A39" t="s">
        <v>279</v>
      </c>
      <c r="B39" t="s">
        <v>285</v>
      </c>
      <c r="C39">
        <v>139</v>
      </c>
      <c r="D39">
        <v>1</v>
      </c>
      <c r="E39" t="s">
        <v>6590</v>
      </c>
      <c r="F39">
        <v>145</v>
      </c>
      <c r="G39">
        <v>6</v>
      </c>
      <c r="H39" t="s">
        <v>631</v>
      </c>
      <c r="I39" t="s">
        <v>5979</v>
      </c>
      <c r="J39" t="s">
        <v>306</v>
      </c>
      <c r="K39" t="s">
        <v>23</v>
      </c>
      <c r="L39" t="s">
        <v>24</v>
      </c>
      <c r="M39" t="s">
        <v>6591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6592</v>
      </c>
      <c r="T39" t="s">
        <v>6591</v>
      </c>
      <c r="U39" s="56" t="s">
        <v>759</v>
      </c>
      <c r="V39">
        <v>3</v>
      </c>
    </row>
    <row r="40" spans="1:22" x14ac:dyDescent="0.25">
      <c r="A40" t="s">
        <v>44</v>
      </c>
      <c r="B40" t="s">
        <v>45</v>
      </c>
      <c r="C40">
        <v>66.666666666666671</v>
      </c>
      <c r="D40">
        <v>3</v>
      </c>
      <c r="E40" t="s">
        <v>6593</v>
      </c>
      <c r="F40">
        <v>106</v>
      </c>
      <c r="G40">
        <v>6</v>
      </c>
      <c r="H40" t="s">
        <v>631</v>
      </c>
      <c r="I40" t="s">
        <v>6594</v>
      </c>
      <c r="J40" t="s">
        <v>306</v>
      </c>
      <c r="K40" t="s">
        <v>23</v>
      </c>
      <c r="L40" t="s">
        <v>24</v>
      </c>
      <c r="M40" t="s">
        <v>6595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23</v>
      </c>
      <c r="T40" t="s">
        <v>6595</v>
      </c>
      <c r="U40" s="55" t="s">
        <v>709</v>
      </c>
      <c r="V40">
        <v>4</v>
      </c>
    </row>
    <row r="41" spans="1:22" x14ac:dyDescent="0.25">
      <c r="A41" t="s">
        <v>279</v>
      </c>
      <c r="B41" t="s">
        <v>285</v>
      </c>
      <c r="C41">
        <v>139</v>
      </c>
      <c r="D41">
        <v>1</v>
      </c>
      <c r="E41" t="s">
        <v>6596</v>
      </c>
      <c r="F41">
        <v>106</v>
      </c>
      <c r="G41">
        <v>6</v>
      </c>
      <c r="H41" t="s">
        <v>631</v>
      </c>
      <c r="I41" t="s">
        <v>6597</v>
      </c>
      <c r="J41" t="s">
        <v>3541</v>
      </c>
      <c r="K41" t="s">
        <v>23</v>
      </c>
      <c r="L41" t="s">
        <v>24</v>
      </c>
      <c r="M41" t="s">
        <v>6595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6598</v>
      </c>
      <c r="T41" t="s">
        <v>6595</v>
      </c>
      <c r="U41" s="56" t="s">
        <v>710</v>
      </c>
      <c r="V41">
        <v>4</v>
      </c>
    </row>
    <row r="42" spans="1:22" x14ac:dyDescent="0.25">
      <c r="A42" t="s">
        <v>44</v>
      </c>
      <c r="B42" t="s">
        <v>45</v>
      </c>
      <c r="C42">
        <v>66.666666666666671</v>
      </c>
      <c r="D42">
        <v>3</v>
      </c>
      <c r="E42" t="s">
        <v>6599</v>
      </c>
      <c r="F42">
        <v>106</v>
      </c>
      <c r="G42">
        <v>6</v>
      </c>
      <c r="H42" t="s">
        <v>631</v>
      </c>
      <c r="I42" t="s">
        <v>6600</v>
      </c>
      <c r="J42" t="s">
        <v>306</v>
      </c>
      <c r="K42" t="s">
        <v>23</v>
      </c>
      <c r="L42" t="s">
        <v>24</v>
      </c>
      <c r="M42" t="s">
        <v>6601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6602</v>
      </c>
      <c r="T42" t="s">
        <v>6601</v>
      </c>
      <c r="U42" s="55" t="s">
        <v>142</v>
      </c>
      <c r="V42">
        <v>5</v>
      </c>
    </row>
    <row r="43" spans="1:22" x14ac:dyDescent="0.25">
      <c r="A43" t="s">
        <v>44</v>
      </c>
      <c r="B43" t="s">
        <v>45</v>
      </c>
      <c r="C43">
        <v>66.666666666666671</v>
      </c>
      <c r="D43">
        <v>6</v>
      </c>
      <c r="E43" t="s">
        <v>6603</v>
      </c>
      <c r="F43">
        <v>200</v>
      </c>
      <c r="G43">
        <v>0</v>
      </c>
      <c r="H43" t="s">
        <v>631</v>
      </c>
      <c r="I43" t="s">
        <v>6604</v>
      </c>
      <c r="J43" t="s">
        <v>319</v>
      </c>
      <c r="K43" t="s">
        <v>23</v>
      </c>
      <c r="L43" t="s">
        <v>24</v>
      </c>
      <c r="M43" t="s">
        <v>6605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6606</v>
      </c>
      <c r="T43" t="s">
        <v>6605</v>
      </c>
      <c r="U43" s="56" t="s">
        <v>1089</v>
      </c>
      <c r="V43">
        <v>5</v>
      </c>
    </row>
    <row r="44" spans="1:22" x14ac:dyDescent="0.25">
      <c r="A44" t="s">
        <v>44</v>
      </c>
      <c r="B44" t="s">
        <v>45</v>
      </c>
      <c r="C44">
        <v>66.666666666666671</v>
      </c>
      <c r="D44">
        <v>3</v>
      </c>
      <c r="E44" t="s">
        <v>6607</v>
      </c>
      <c r="F44">
        <v>106</v>
      </c>
      <c r="G44">
        <v>6</v>
      </c>
      <c r="H44" t="s">
        <v>631</v>
      </c>
      <c r="I44" t="s">
        <v>6608</v>
      </c>
      <c r="J44" t="s">
        <v>306</v>
      </c>
      <c r="K44" t="s">
        <v>23</v>
      </c>
      <c r="L44" t="s">
        <v>24</v>
      </c>
      <c r="M44" t="s">
        <v>6609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6610</v>
      </c>
      <c r="T44" t="s">
        <v>6609</v>
      </c>
      <c r="U44" s="55" t="s">
        <v>683</v>
      </c>
      <c r="V44">
        <v>2</v>
      </c>
    </row>
    <row r="45" spans="1:22" x14ac:dyDescent="0.25">
      <c r="A45" t="s">
        <v>44</v>
      </c>
      <c r="B45" t="s">
        <v>45</v>
      </c>
      <c r="C45">
        <v>66.666666666666671</v>
      </c>
      <c r="D45">
        <v>3</v>
      </c>
      <c r="E45" t="s">
        <v>6611</v>
      </c>
      <c r="F45">
        <v>106</v>
      </c>
      <c r="G45">
        <v>6</v>
      </c>
      <c r="H45" t="s">
        <v>631</v>
      </c>
      <c r="I45" t="s">
        <v>6612</v>
      </c>
      <c r="J45" t="s">
        <v>6263</v>
      </c>
      <c r="K45" t="s">
        <v>23</v>
      </c>
      <c r="L45" t="s">
        <v>24</v>
      </c>
      <c r="M45" t="s">
        <v>6613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6614</v>
      </c>
      <c r="T45" t="s">
        <v>6613</v>
      </c>
      <c r="U45" s="56" t="s">
        <v>1089</v>
      </c>
      <c r="V45">
        <v>2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6615</v>
      </c>
      <c r="F46">
        <v>269</v>
      </c>
      <c r="G46">
        <v>29</v>
      </c>
      <c r="H46" t="s">
        <v>47</v>
      </c>
      <c r="I46" t="s">
        <v>1080</v>
      </c>
      <c r="J46" t="s">
        <v>1081</v>
      </c>
      <c r="K46" t="s">
        <v>1082</v>
      </c>
      <c r="L46" t="s">
        <v>1083</v>
      </c>
      <c r="M46" t="s">
        <v>6616</v>
      </c>
      <c r="N46" t="s">
        <v>23</v>
      </c>
      <c r="O46" t="s">
        <v>53</v>
      </c>
      <c r="P46" t="s">
        <v>54</v>
      </c>
      <c r="Q46" t="s">
        <v>55</v>
      </c>
      <c r="R46" t="s">
        <v>24</v>
      </c>
      <c r="S46" t="s">
        <v>6617</v>
      </c>
      <c r="T46" t="s">
        <v>6616</v>
      </c>
      <c r="U46" s="55" t="s">
        <v>658</v>
      </c>
      <c r="V46">
        <v>528</v>
      </c>
    </row>
    <row r="47" spans="1:22" x14ac:dyDescent="0.25">
      <c r="A47" t="s">
        <v>44</v>
      </c>
      <c r="B47" t="s">
        <v>45</v>
      </c>
      <c r="C47">
        <v>66.666666666666671</v>
      </c>
      <c r="D47">
        <v>3</v>
      </c>
      <c r="E47" t="s">
        <v>6618</v>
      </c>
      <c r="F47">
        <v>139</v>
      </c>
      <c r="G47">
        <v>0</v>
      </c>
      <c r="H47" t="s">
        <v>631</v>
      </c>
      <c r="I47" t="s">
        <v>6356</v>
      </c>
      <c r="J47" t="s">
        <v>328</v>
      </c>
      <c r="K47" t="s">
        <v>23</v>
      </c>
      <c r="L47" t="s">
        <v>24</v>
      </c>
      <c r="M47" t="s">
        <v>6619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6620</v>
      </c>
      <c r="T47" t="s">
        <v>6619</v>
      </c>
    </row>
    <row r="48" spans="1:22" x14ac:dyDescent="0.25">
      <c r="A48" t="s">
        <v>186</v>
      </c>
      <c r="B48" t="s">
        <v>187</v>
      </c>
      <c r="C48">
        <v>65</v>
      </c>
      <c r="D48">
        <v>1</v>
      </c>
      <c r="E48" t="s">
        <v>6618</v>
      </c>
      <c r="F48">
        <v>139</v>
      </c>
      <c r="G48">
        <v>0</v>
      </c>
      <c r="H48" t="s">
        <v>631</v>
      </c>
      <c r="I48" t="s">
        <v>6356</v>
      </c>
      <c r="J48" t="s">
        <v>328</v>
      </c>
      <c r="K48" t="s">
        <v>23</v>
      </c>
      <c r="L48" t="s">
        <v>24</v>
      </c>
      <c r="M48" t="s">
        <v>6619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6620</v>
      </c>
      <c r="T48" t="s">
        <v>6619</v>
      </c>
    </row>
    <row r="49" spans="1:20" x14ac:dyDescent="0.25">
      <c r="A49" t="s">
        <v>44</v>
      </c>
      <c r="B49" t="s">
        <v>45</v>
      </c>
      <c r="C49">
        <v>66.666666666666671</v>
      </c>
      <c r="D49">
        <v>3</v>
      </c>
      <c r="E49" t="s">
        <v>6621</v>
      </c>
      <c r="F49">
        <v>106</v>
      </c>
      <c r="G49">
        <v>6</v>
      </c>
      <c r="H49" t="s">
        <v>631</v>
      </c>
      <c r="I49" t="s">
        <v>1990</v>
      </c>
      <c r="J49" t="s">
        <v>303</v>
      </c>
      <c r="K49" t="s">
        <v>23</v>
      </c>
      <c r="L49" t="s">
        <v>24</v>
      </c>
      <c r="M49" t="s">
        <v>6622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6623</v>
      </c>
      <c r="T49" t="s">
        <v>6622</v>
      </c>
    </row>
    <row r="50" spans="1:20" x14ac:dyDescent="0.25">
      <c r="A50" t="s">
        <v>44</v>
      </c>
      <c r="B50" t="s">
        <v>45</v>
      </c>
      <c r="C50">
        <v>66.666666666666671</v>
      </c>
      <c r="D50">
        <v>3</v>
      </c>
      <c r="E50" t="s">
        <v>6624</v>
      </c>
      <c r="F50">
        <v>190</v>
      </c>
      <c r="G50">
        <v>0</v>
      </c>
      <c r="H50" t="s">
        <v>631</v>
      </c>
      <c r="I50" t="s">
        <v>6625</v>
      </c>
      <c r="J50" t="s">
        <v>310</v>
      </c>
      <c r="K50" t="s">
        <v>23</v>
      </c>
      <c r="L50" t="s">
        <v>24</v>
      </c>
      <c r="M50" t="s">
        <v>6626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6627</v>
      </c>
      <c r="T50" t="s">
        <v>6626</v>
      </c>
    </row>
    <row r="51" spans="1:20" x14ac:dyDescent="0.25">
      <c r="A51" t="s">
        <v>186</v>
      </c>
      <c r="B51" t="s">
        <v>187</v>
      </c>
      <c r="C51">
        <v>65</v>
      </c>
      <c r="D51">
        <v>2</v>
      </c>
      <c r="E51" t="s">
        <v>6624</v>
      </c>
      <c r="F51">
        <v>190</v>
      </c>
      <c r="G51">
        <v>0</v>
      </c>
      <c r="H51" t="s">
        <v>631</v>
      </c>
      <c r="I51" t="s">
        <v>6625</v>
      </c>
      <c r="J51" t="s">
        <v>310</v>
      </c>
      <c r="K51" t="s">
        <v>23</v>
      </c>
      <c r="L51" t="s">
        <v>24</v>
      </c>
      <c r="M51" t="s">
        <v>6626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6627</v>
      </c>
      <c r="T51" t="s">
        <v>6626</v>
      </c>
    </row>
    <row r="52" spans="1:20" x14ac:dyDescent="0.25">
      <c r="A52" t="s">
        <v>689</v>
      </c>
      <c r="B52" t="s">
        <v>690</v>
      </c>
      <c r="C52">
        <v>25</v>
      </c>
      <c r="D52">
        <v>4</v>
      </c>
      <c r="E52" t="s">
        <v>6628</v>
      </c>
      <c r="F52">
        <v>202</v>
      </c>
      <c r="G52">
        <v>0</v>
      </c>
      <c r="H52" t="s">
        <v>631</v>
      </c>
      <c r="I52" t="s">
        <v>6629</v>
      </c>
      <c r="J52" t="s">
        <v>306</v>
      </c>
      <c r="K52" t="s">
        <v>23</v>
      </c>
      <c r="L52" t="s">
        <v>24</v>
      </c>
      <c r="M52" t="s">
        <v>6630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6631</v>
      </c>
      <c r="T52" t="s">
        <v>6630</v>
      </c>
    </row>
    <row r="53" spans="1:20" x14ac:dyDescent="0.25">
      <c r="A53" t="s">
        <v>44</v>
      </c>
      <c r="B53" t="s">
        <v>45</v>
      </c>
      <c r="C53">
        <v>66.666666666666671</v>
      </c>
      <c r="D53">
        <v>3</v>
      </c>
      <c r="E53" t="s">
        <v>6628</v>
      </c>
      <c r="F53">
        <v>202</v>
      </c>
      <c r="G53">
        <v>0</v>
      </c>
      <c r="H53" t="s">
        <v>631</v>
      </c>
      <c r="I53" t="s">
        <v>6629</v>
      </c>
      <c r="J53" t="s">
        <v>306</v>
      </c>
      <c r="K53" t="s">
        <v>23</v>
      </c>
      <c r="L53" t="s">
        <v>24</v>
      </c>
      <c r="M53" t="s">
        <v>6630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6631</v>
      </c>
      <c r="T53" t="s">
        <v>6630</v>
      </c>
    </row>
    <row r="54" spans="1:20" x14ac:dyDescent="0.25">
      <c r="A54" t="s">
        <v>44</v>
      </c>
      <c r="B54" t="s">
        <v>45</v>
      </c>
      <c r="C54">
        <v>66.666666666666671</v>
      </c>
      <c r="D54">
        <v>3</v>
      </c>
      <c r="E54" t="s">
        <v>6632</v>
      </c>
      <c r="F54">
        <v>106</v>
      </c>
      <c r="G54">
        <v>6</v>
      </c>
      <c r="H54" t="s">
        <v>631</v>
      </c>
      <c r="I54" t="s">
        <v>6633</v>
      </c>
      <c r="J54" t="s">
        <v>329</v>
      </c>
      <c r="K54" t="s">
        <v>23</v>
      </c>
      <c r="L54" t="s">
        <v>24</v>
      </c>
      <c r="M54" t="s">
        <v>6634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6635</v>
      </c>
      <c r="T54" t="s">
        <v>6634</v>
      </c>
    </row>
    <row r="55" spans="1:20" x14ac:dyDescent="0.25">
      <c r="A55" t="s">
        <v>280</v>
      </c>
      <c r="B55" t="s">
        <v>286</v>
      </c>
      <c r="C55">
        <v>139</v>
      </c>
      <c r="D55">
        <v>1</v>
      </c>
      <c r="E55" t="s">
        <v>6636</v>
      </c>
      <c r="F55">
        <v>106</v>
      </c>
      <c r="G55">
        <v>6</v>
      </c>
      <c r="H55" t="s">
        <v>631</v>
      </c>
      <c r="I55" t="s">
        <v>6637</v>
      </c>
      <c r="J55" t="s">
        <v>345</v>
      </c>
      <c r="K55" t="s">
        <v>23</v>
      </c>
      <c r="L55" t="s">
        <v>24</v>
      </c>
      <c r="M55" t="s">
        <v>6638</v>
      </c>
      <c r="N55" t="s">
        <v>23</v>
      </c>
      <c r="O55" t="s">
        <v>32</v>
      </c>
      <c r="P55" t="s">
        <v>26</v>
      </c>
      <c r="Q55" t="s">
        <v>33</v>
      </c>
      <c r="R55" t="s">
        <v>24</v>
      </c>
      <c r="S55" t="s">
        <v>6639</v>
      </c>
      <c r="T55" t="s">
        <v>6638</v>
      </c>
    </row>
    <row r="56" spans="1:20" x14ac:dyDescent="0.25">
      <c r="A56" t="s">
        <v>46</v>
      </c>
      <c r="B56" t="s">
        <v>1105</v>
      </c>
      <c r="C56">
        <v>67.5</v>
      </c>
      <c r="D56">
        <v>1</v>
      </c>
      <c r="E56" t="s">
        <v>6640</v>
      </c>
      <c r="F56">
        <v>67.5</v>
      </c>
      <c r="G56">
        <v>0</v>
      </c>
      <c r="H56" t="s">
        <v>47</v>
      </c>
      <c r="I56" t="s">
        <v>5886</v>
      </c>
      <c r="J56" t="s">
        <v>5887</v>
      </c>
      <c r="K56" t="s">
        <v>5888</v>
      </c>
      <c r="L56" t="s">
        <v>6641</v>
      </c>
      <c r="M56" t="s">
        <v>6642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6643</v>
      </c>
      <c r="T56" t="s">
        <v>6644</v>
      </c>
    </row>
    <row r="57" spans="1:20" x14ac:dyDescent="0.25">
      <c r="A57" t="s">
        <v>186</v>
      </c>
      <c r="B57" t="s">
        <v>187</v>
      </c>
      <c r="C57">
        <v>37.5</v>
      </c>
      <c r="D57">
        <v>4</v>
      </c>
      <c r="E57" t="s">
        <v>6645</v>
      </c>
      <c r="F57">
        <v>364</v>
      </c>
      <c r="G57">
        <v>0</v>
      </c>
      <c r="H57" t="s">
        <v>631</v>
      </c>
      <c r="I57" t="s">
        <v>6646</v>
      </c>
      <c r="J57" t="s">
        <v>349</v>
      </c>
      <c r="K57" t="s">
        <v>23</v>
      </c>
      <c r="L57" t="s">
        <v>24</v>
      </c>
      <c r="M57" t="s">
        <v>6647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6648</v>
      </c>
      <c r="T57" t="s">
        <v>6647</v>
      </c>
    </row>
    <row r="58" spans="1:20" x14ac:dyDescent="0.25">
      <c r="A58" t="s">
        <v>280</v>
      </c>
      <c r="B58" t="s">
        <v>286</v>
      </c>
      <c r="C58">
        <v>139</v>
      </c>
      <c r="D58">
        <v>1</v>
      </c>
      <c r="E58" t="s">
        <v>6645</v>
      </c>
      <c r="F58">
        <v>364</v>
      </c>
      <c r="G58">
        <v>0</v>
      </c>
      <c r="H58" t="s">
        <v>631</v>
      </c>
      <c r="I58" t="s">
        <v>6646</v>
      </c>
      <c r="J58" t="s">
        <v>349</v>
      </c>
      <c r="K58" t="s">
        <v>23</v>
      </c>
      <c r="L58" t="s">
        <v>24</v>
      </c>
      <c r="M58" t="s">
        <v>6647</v>
      </c>
      <c r="N58" t="s">
        <v>23</v>
      </c>
      <c r="O58" t="s">
        <v>32</v>
      </c>
      <c r="P58" t="s">
        <v>26</v>
      </c>
      <c r="Q58" t="s">
        <v>33</v>
      </c>
      <c r="R58" t="s">
        <v>24</v>
      </c>
      <c r="S58" t="s">
        <v>6648</v>
      </c>
      <c r="T58" t="s">
        <v>6647</v>
      </c>
    </row>
    <row r="59" spans="1:20" x14ac:dyDescent="0.25">
      <c r="A59" t="s">
        <v>279</v>
      </c>
      <c r="B59" t="s">
        <v>285</v>
      </c>
      <c r="C59">
        <v>139</v>
      </c>
      <c r="D59">
        <v>1</v>
      </c>
      <c r="E59" t="s">
        <v>6645</v>
      </c>
      <c r="F59">
        <v>364</v>
      </c>
      <c r="G59">
        <v>0</v>
      </c>
      <c r="H59" t="s">
        <v>631</v>
      </c>
      <c r="I59" t="s">
        <v>6646</v>
      </c>
      <c r="J59" t="s">
        <v>349</v>
      </c>
      <c r="K59" t="s">
        <v>23</v>
      </c>
      <c r="L59" t="s">
        <v>24</v>
      </c>
      <c r="M59" t="s">
        <v>6647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6648</v>
      </c>
      <c r="T59" t="s">
        <v>6647</v>
      </c>
    </row>
    <row r="60" spans="1:20" x14ac:dyDescent="0.25">
      <c r="A60" t="s">
        <v>186</v>
      </c>
      <c r="B60" t="s">
        <v>187</v>
      </c>
      <c r="C60">
        <v>65</v>
      </c>
      <c r="D60">
        <v>2</v>
      </c>
      <c r="E60" t="s">
        <v>6649</v>
      </c>
      <c r="F60">
        <v>200</v>
      </c>
      <c r="G60">
        <v>0</v>
      </c>
      <c r="H60" t="s">
        <v>631</v>
      </c>
      <c r="I60" t="s">
        <v>6650</v>
      </c>
      <c r="J60" t="s">
        <v>327</v>
      </c>
      <c r="K60" t="s">
        <v>23</v>
      </c>
      <c r="L60" t="s">
        <v>24</v>
      </c>
      <c r="M60" t="s">
        <v>6651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6652</v>
      </c>
      <c r="T60" t="s">
        <v>6651</v>
      </c>
    </row>
    <row r="61" spans="1:20" x14ac:dyDescent="0.25">
      <c r="A61" t="s">
        <v>254</v>
      </c>
      <c r="B61" t="s">
        <v>255</v>
      </c>
      <c r="C61">
        <v>120</v>
      </c>
      <c r="D61">
        <v>2</v>
      </c>
      <c r="E61" t="s">
        <v>6649</v>
      </c>
      <c r="F61">
        <v>200</v>
      </c>
      <c r="G61">
        <v>0</v>
      </c>
      <c r="H61" t="s">
        <v>631</v>
      </c>
      <c r="I61" t="s">
        <v>6650</v>
      </c>
      <c r="J61" t="s">
        <v>327</v>
      </c>
      <c r="K61" t="s">
        <v>23</v>
      </c>
      <c r="L61" t="s">
        <v>24</v>
      </c>
      <c r="M61" t="s">
        <v>6651</v>
      </c>
      <c r="N61" t="s">
        <v>23</v>
      </c>
      <c r="O61" t="s">
        <v>32</v>
      </c>
      <c r="P61" t="s">
        <v>26</v>
      </c>
      <c r="Q61" t="s">
        <v>33</v>
      </c>
      <c r="R61" t="s">
        <v>24</v>
      </c>
      <c r="S61" t="s">
        <v>6652</v>
      </c>
      <c r="T61" t="s">
        <v>6651</v>
      </c>
    </row>
    <row r="62" spans="1:20" x14ac:dyDescent="0.25">
      <c r="A62" t="s">
        <v>44</v>
      </c>
      <c r="B62" t="s">
        <v>45</v>
      </c>
      <c r="C62">
        <v>66.666666666666671</v>
      </c>
      <c r="D62">
        <v>3</v>
      </c>
      <c r="E62" t="s">
        <v>6653</v>
      </c>
      <c r="F62">
        <v>155</v>
      </c>
      <c r="G62">
        <v>0</v>
      </c>
      <c r="H62" t="s">
        <v>631</v>
      </c>
      <c r="I62" t="s">
        <v>6654</v>
      </c>
      <c r="J62" t="s">
        <v>57</v>
      </c>
      <c r="K62" t="s">
        <v>23</v>
      </c>
      <c r="L62" t="s">
        <v>24</v>
      </c>
      <c r="M62" t="s">
        <v>6655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6656</v>
      </c>
      <c r="T62" t="s">
        <v>6657</v>
      </c>
    </row>
    <row r="63" spans="1:20" x14ac:dyDescent="0.25">
      <c r="A63" t="s">
        <v>254</v>
      </c>
      <c r="B63" t="s">
        <v>255</v>
      </c>
      <c r="C63">
        <v>120</v>
      </c>
      <c r="D63">
        <v>1</v>
      </c>
      <c r="E63" t="s">
        <v>6653</v>
      </c>
      <c r="F63">
        <v>155</v>
      </c>
      <c r="G63">
        <v>0</v>
      </c>
      <c r="H63" t="s">
        <v>631</v>
      </c>
      <c r="I63" t="s">
        <v>6654</v>
      </c>
      <c r="J63" t="s">
        <v>57</v>
      </c>
      <c r="K63" t="s">
        <v>23</v>
      </c>
      <c r="L63" t="s">
        <v>24</v>
      </c>
      <c r="M63" t="s">
        <v>6655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6656</v>
      </c>
      <c r="T63" t="s">
        <v>6657</v>
      </c>
    </row>
    <row r="64" spans="1:20" x14ac:dyDescent="0.25">
      <c r="A64" t="s">
        <v>44</v>
      </c>
      <c r="B64" t="s">
        <v>45</v>
      </c>
      <c r="C64">
        <v>66.666666666666671</v>
      </c>
      <c r="D64">
        <v>3</v>
      </c>
      <c r="E64" t="s">
        <v>6658</v>
      </c>
      <c r="F64">
        <v>100</v>
      </c>
      <c r="G64">
        <v>0</v>
      </c>
      <c r="H64" t="s">
        <v>631</v>
      </c>
      <c r="I64" t="s">
        <v>6659</v>
      </c>
      <c r="J64" t="s">
        <v>639</v>
      </c>
      <c r="K64" t="s">
        <v>23</v>
      </c>
      <c r="L64" t="s">
        <v>24</v>
      </c>
      <c r="M64" t="s">
        <v>6655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6660</v>
      </c>
      <c r="T64" t="s">
        <v>6661</v>
      </c>
    </row>
    <row r="65" spans="1:20" x14ac:dyDescent="0.25">
      <c r="A65" t="s">
        <v>709</v>
      </c>
      <c r="B65" t="s">
        <v>710</v>
      </c>
      <c r="C65">
        <v>0</v>
      </c>
      <c r="D65">
        <v>1</v>
      </c>
      <c r="E65" t="s">
        <v>6662</v>
      </c>
      <c r="F65">
        <v>100</v>
      </c>
      <c r="G65">
        <v>0</v>
      </c>
      <c r="H65" t="s">
        <v>631</v>
      </c>
      <c r="I65" t="s">
        <v>6663</v>
      </c>
      <c r="J65" t="s">
        <v>304</v>
      </c>
      <c r="K65" t="s">
        <v>23</v>
      </c>
      <c r="L65" t="s">
        <v>24</v>
      </c>
      <c r="M65" t="s">
        <v>6657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6664</v>
      </c>
      <c r="T65" t="s">
        <v>6665</v>
      </c>
    </row>
    <row r="66" spans="1:20" x14ac:dyDescent="0.25">
      <c r="A66" t="s">
        <v>139</v>
      </c>
      <c r="B66" t="s">
        <v>112</v>
      </c>
      <c r="C66">
        <v>120</v>
      </c>
      <c r="D66">
        <v>1</v>
      </c>
      <c r="E66" t="s">
        <v>6662</v>
      </c>
      <c r="F66">
        <v>100</v>
      </c>
      <c r="G66">
        <v>0</v>
      </c>
      <c r="H66" t="s">
        <v>631</v>
      </c>
      <c r="I66" t="s">
        <v>6663</v>
      </c>
      <c r="J66" t="s">
        <v>304</v>
      </c>
      <c r="K66" t="s">
        <v>23</v>
      </c>
      <c r="L66" t="s">
        <v>24</v>
      </c>
      <c r="M66" t="s">
        <v>6657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6664</v>
      </c>
      <c r="T66" t="s">
        <v>6665</v>
      </c>
    </row>
    <row r="67" spans="1:20" x14ac:dyDescent="0.25">
      <c r="A67" t="s">
        <v>44</v>
      </c>
      <c r="B67" t="s">
        <v>45</v>
      </c>
      <c r="C67">
        <v>66.666666666666671</v>
      </c>
      <c r="D67">
        <v>3</v>
      </c>
      <c r="E67" t="s">
        <v>6666</v>
      </c>
      <c r="F67">
        <v>106</v>
      </c>
      <c r="G67">
        <v>6</v>
      </c>
      <c r="H67" t="s">
        <v>631</v>
      </c>
      <c r="I67" t="s">
        <v>6667</v>
      </c>
      <c r="J67" t="s">
        <v>327</v>
      </c>
      <c r="K67" t="s">
        <v>23</v>
      </c>
      <c r="L67" t="s">
        <v>24</v>
      </c>
      <c r="M67" t="s">
        <v>6668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6669</v>
      </c>
      <c r="T67" t="s">
        <v>6668</v>
      </c>
    </row>
    <row r="68" spans="1:20" x14ac:dyDescent="0.25">
      <c r="A68" t="s">
        <v>254</v>
      </c>
      <c r="B68" t="s">
        <v>255</v>
      </c>
      <c r="C68">
        <v>120</v>
      </c>
      <c r="D68">
        <v>3</v>
      </c>
      <c r="E68" t="s">
        <v>6670</v>
      </c>
      <c r="F68">
        <v>314</v>
      </c>
      <c r="G68">
        <v>0</v>
      </c>
      <c r="H68" t="s">
        <v>631</v>
      </c>
      <c r="I68" t="s">
        <v>6671</v>
      </c>
      <c r="J68" t="s">
        <v>309</v>
      </c>
      <c r="K68" t="s">
        <v>23</v>
      </c>
      <c r="L68" t="s">
        <v>24</v>
      </c>
      <c r="M68" t="s">
        <v>6672</v>
      </c>
      <c r="N68" t="s">
        <v>23</v>
      </c>
      <c r="O68" t="s">
        <v>32</v>
      </c>
      <c r="P68" t="s">
        <v>26</v>
      </c>
      <c r="Q68" t="s">
        <v>33</v>
      </c>
      <c r="R68" t="s">
        <v>24</v>
      </c>
      <c r="S68" t="s">
        <v>6673</v>
      </c>
      <c r="T68" t="s">
        <v>6672</v>
      </c>
    </row>
    <row r="69" spans="1:20" x14ac:dyDescent="0.25">
      <c r="A69" t="s">
        <v>30</v>
      </c>
      <c r="B69" t="s">
        <v>31</v>
      </c>
      <c r="C69">
        <v>65</v>
      </c>
      <c r="D69">
        <v>1</v>
      </c>
      <c r="E69" t="s">
        <v>6670</v>
      </c>
      <c r="F69">
        <v>314</v>
      </c>
      <c r="G69">
        <v>0</v>
      </c>
      <c r="H69" t="s">
        <v>631</v>
      </c>
      <c r="I69" t="s">
        <v>6671</v>
      </c>
      <c r="J69" t="s">
        <v>309</v>
      </c>
      <c r="K69" t="s">
        <v>23</v>
      </c>
      <c r="L69" t="s">
        <v>24</v>
      </c>
      <c r="M69" t="s">
        <v>6672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6673</v>
      </c>
      <c r="T69" t="s">
        <v>6672</v>
      </c>
    </row>
    <row r="70" spans="1:20" x14ac:dyDescent="0.25">
      <c r="A70" t="s">
        <v>20</v>
      </c>
      <c r="B70" t="s">
        <v>21</v>
      </c>
      <c r="C70">
        <v>65</v>
      </c>
      <c r="D70">
        <v>2</v>
      </c>
      <c r="E70" t="s">
        <v>6670</v>
      </c>
      <c r="F70">
        <v>314</v>
      </c>
      <c r="G70">
        <v>0</v>
      </c>
      <c r="H70" t="s">
        <v>631</v>
      </c>
      <c r="I70" t="s">
        <v>6671</v>
      </c>
      <c r="J70" t="s">
        <v>309</v>
      </c>
      <c r="K70" t="s">
        <v>23</v>
      </c>
      <c r="L70" t="s">
        <v>24</v>
      </c>
      <c r="M70" t="s">
        <v>6672</v>
      </c>
      <c r="N70" t="s">
        <v>23</v>
      </c>
      <c r="O70" t="s">
        <v>32</v>
      </c>
      <c r="P70" t="s">
        <v>26</v>
      </c>
      <c r="Q70" t="s">
        <v>33</v>
      </c>
      <c r="R70" t="s">
        <v>24</v>
      </c>
      <c r="S70" t="s">
        <v>6673</v>
      </c>
      <c r="T70" t="s">
        <v>6672</v>
      </c>
    </row>
    <row r="71" spans="1:20" x14ac:dyDescent="0.25">
      <c r="A71" t="s">
        <v>254</v>
      </c>
      <c r="B71" t="s">
        <v>255</v>
      </c>
      <c r="C71">
        <v>120</v>
      </c>
      <c r="D71">
        <v>3</v>
      </c>
      <c r="E71" t="s">
        <v>6674</v>
      </c>
      <c r="F71">
        <v>165</v>
      </c>
      <c r="G71">
        <v>0</v>
      </c>
      <c r="H71" t="s">
        <v>631</v>
      </c>
      <c r="I71" t="s">
        <v>6675</v>
      </c>
      <c r="J71" t="s">
        <v>306</v>
      </c>
      <c r="K71" t="s">
        <v>23</v>
      </c>
      <c r="L71" t="s">
        <v>24</v>
      </c>
      <c r="M71" t="s">
        <v>6676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6677</v>
      </c>
      <c r="T71" t="s">
        <v>6676</v>
      </c>
    </row>
    <row r="72" spans="1:20" x14ac:dyDescent="0.25">
      <c r="A72" t="s">
        <v>254</v>
      </c>
      <c r="B72" t="s">
        <v>255</v>
      </c>
      <c r="C72">
        <v>120</v>
      </c>
      <c r="D72">
        <v>12</v>
      </c>
      <c r="E72" t="s">
        <v>6678</v>
      </c>
      <c r="F72">
        <v>660</v>
      </c>
      <c r="G72">
        <v>0</v>
      </c>
      <c r="H72" t="s">
        <v>631</v>
      </c>
      <c r="I72" t="s">
        <v>1550</v>
      </c>
      <c r="J72" t="s">
        <v>321</v>
      </c>
      <c r="K72" t="s">
        <v>23</v>
      </c>
      <c r="L72" t="s">
        <v>24</v>
      </c>
      <c r="M72" t="s">
        <v>6679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6680</v>
      </c>
      <c r="T72" t="s">
        <v>6679</v>
      </c>
    </row>
    <row r="73" spans="1:20" x14ac:dyDescent="0.25">
      <c r="A73" t="s">
        <v>44</v>
      </c>
      <c r="B73" t="s">
        <v>45</v>
      </c>
      <c r="C73">
        <v>66.666666666666671</v>
      </c>
      <c r="D73">
        <v>3</v>
      </c>
      <c r="E73" t="s">
        <v>6681</v>
      </c>
      <c r="F73">
        <v>145</v>
      </c>
      <c r="G73">
        <v>45</v>
      </c>
      <c r="H73" t="s">
        <v>631</v>
      </c>
      <c r="I73" t="s">
        <v>6682</v>
      </c>
      <c r="J73" t="s">
        <v>309</v>
      </c>
      <c r="K73" t="s">
        <v>23</v>
      </c>
      <c r="L73" t="s">
        <v>24</v>
      </c>
      <c r="M73" t="s">
        <v>6683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6684</v>
      </c>
      <c r="T73" t="s">
        <v>6685</v>
      </c>
    </row>
    <row r="74" spans="1:20" x14ac:dyDescent="0.25">
      <c r="A74" t="s">
        <v>758</v>
      </c>
      <c r="B74" t="s">
        <v>759</v>
      </c>
      <c r="C74">
        <v>33.333333333333336</v>
      </c>
      <c r="D74">
        <v>3</v>
      </c>
      <c r="E74" t="s">
        <v>6686</v>
      </c>
      <c r="F74">
        <v>350</v>
      </c>
      <c r="G74">
        <v>0</v>
      </c>
      <c r="H74" t="s">
        <v>631</v>
      </c>
      <c r="I74" t="s">
        <v>6687</v>
      </c>
      <c r="J74" t="s">
        <v>332</v>
      </c>
      <c r="K74" t="s">
        <v>23</v>
      </c>
      <c r="L74" t="s">
        <v>24</v>
      </c>
      <c r="M74" t="s">
        <v>6688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6688</v>
      </c>
    </row>
    <row r="75" spans="1:20" x14ac:dyDescent="0.25">
      <c r="A75" t="s">
        <v>139</v>
      </c>
      <c r="B75" t="s">
        <v>112</v>
      </c>
      <c r="C75">
        <v>99</v>
      </c>
      <c r="D75">
        <v>1</v>
      </c>
      <c r="E75" t="s">
        <v>6686</v>
      </c>
      <c r="F75">
        <v>350</v>
      </c>
      <c r="G75">
        <v>0</v>
      </c>
      <c r="H75" t="s">
        <v>631</v>
      </c>
      <c r="I75" t="s">
        <v>6687</v>
      </c>
      <c r="J75" t="s">
        <v>332</v>
      </c>
      <c r="K75" t="s">
        <v>23</v>
      </c>
      <c r="L75" t="s">
        <v>24</v>
      </c>
      <c r="M75" t="s">
        <v>6688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23</v>
      </c>
      <c r="T75" t="s">
        <v>6688</v>
      </c>
    </row>
    <row r="76" spans="1:20" x14ac:dyDescent="0.25">
      <c r="A76" t="s">
        <v>110</v>
      </c>
      <c r="B76" t="s">
        <v>640</v>
      </c>
      <c r="C76">
        <v>100</v>
      </c>
      <c r="D76">
        <v>1</v>
      </c>
      <c r="E76" t="s">
        <v>6686</v>
      </c>
      <c r="F76">
        <v>350</v>
      </c>
      <c r="G76">
        <v>0</v>
      </c>
      <c r="H76" t="s">
        <v>631</v>
      </c>
      <c r="I76" t="s">
        <v>6687</v>
      </c>
      <c r="J76" t="s">
        <v>332</v>
      </c>
      <c r="K76" t="s">
        <v>23</v>
      </c>
      <c r="L76" t="s">
        <v>24</v>
      </c>
      <c r="M76" t="s">
        <v>6688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6688</v>
      </c>
    </row>
    <row r="77" spans="1:20" x14ac:dyDescent="0.25">
      <c r="A77" t="s">
        <v>709</v>
      </c>
      <c r="B77" t="s">
        <v>710</v>
      </c>
      <c r="C77">
        <v>0</v>
      </c>
      <c r="D77">
        <v>1</v>
      </c>
      <c r="E77" t="s">
        <v>6689</v>
      </c>
      <c r="F77">
        <v>106</v>
      </c>
      <c r="G77">
        <v>6</v>
      </c>
      <c r="H77" t="s">
        <v>631</v>
      </c>
      <c r="I77" t="s">
        <v>749</v>
      </c>
      <c r="J77" t="s">
        <v>303</v>
      </c>
      <c r="K77" t="s">
        <v>23</v>
      </c>
      <c r="L77" t="s">
        <v>24</v>
      </c>
      <c r="M77" t="s">
        <v>6690</v>
      </c>
      <c r="N77" t="s">
        <v>23</v>
      </c>
      <c r="O77" t="s">
        <v>307</v>
      </c>
      <c r="P77" t="s">
        <v>26</v>
      </c>
      <c r="Q77" t="s">
        <v>27</v>
      </c>
      <c r="R77" t="s">
        <v>6691</v>
      </c>
      <c r="S77" t="s">
        <v>6692</v>
      </c>
      <c r="T77" t="s">
        <v>6690</v>
      </c>
    </row>
    <row r="78" spans="1:20" x14ac:dyDescent="0.25">
      <c r="A78" t="s">
        <v>139</v>
      </c>
      <c r="B78" t="s">
        <v>112</v>
      </c>
      <c r="C78">
        <v>120</v>
      </c>
      <c r="D78">
        <v>1</v>
      </c>
      <c r="E78" t="s">
        <v>6689</v>
      </c>
      <c r="F78">
        <v>106</v>
      </c>
      <c r="G78">
        <v>6</v>
      </c>
      <c r="H78" t="s">
        <v>631</v>
      </c>
      <c r="I78" t="s">
        <v>749</v>
      </c>
      <c r="J78" t="s">
        <v>303</v>
      </c>
      <c r="K78" t="s">
        <v>23</v>
      </c>
      <c r="L78" t="s">
        <v>24</v>
      </c>
      <c r="M78" t="s">
        <v>6690</v>
      </c>
      <c r="N78" t="s">
        <v>23</v>
      </c>
      <c r="O78" t="s">
        <v>307</v>
      </c>
      <c r="P78" t="s">
        <v>26</v>
      </c>
      <c r="Q78" t="s">
        <v>27</v>
      </c>
      <c r="R78" t="s">
        <v>6691</v>
      </c>
      <c r="S78" t="s">
        <v>6692</v>
      </c>
      <c r="T78" t="s">
        <v>6690</v>
      </c>
    </row>
    <row r="79" spans="1:20" x14ac:dyDescent="0.25">
      <c r="A79" t="s">
        <v>38</v>
      </c>
      <c r="B79" t="s">
        <v>39</v>
      </c>
      <c r="C79">
        <v>65</v>
      </c>
      <c r="D79">
        <v>10</v>
      </c>
      <c r="E79" t="s">
        <v>6693</v>
      </c>
      <c r="F79">
        <v>400</v>
      </c>
      <c r="G79">
        <v>0</v>
      </c>
      <c r="H79" t="s">
        <v>631</v>
      </c>
      <c r="I79" t="s">
        <v>1285</v>
      </c>
      <c r="J79" t="s">
        <v>306</v>
      </c>
      <c r="K79" t="s">
        <v>23</v>
      </c>
      <c r="L79" t="s">
        <v>24</v>
      </c>
      <c r="M79" t="s">
        <v>6694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23</v>
      </c>
      <c r="T79" t="s">
        <v>6695</v>
      </c>
    </row>
    <row r="80" spans="1:20" x14ac:dyDescent="0.25">
      <c r="A80" t="s">
        <v>139</v>
      </c>
      <c r="B80" t="s">
        <v>112</v>
      </c>
      <c r="C80">
        <v>76</v>
      </c>
      <c r="D80">
        <v>2</v>
      </c>
      <c r="E80" t="s">
        <v>6696</v>
      </c>
      <c r="F80">
        <v>249</v>
      </c>
      <c r="G80">
        <v>29</v>
      </c>
      <c r="H80" t="s">
        <v>47</v>
      </c>
      <c r="I80" t="s">
        <v>376</v>
      </c>
      <c r="J80" t="s">
        <v>6697</v>
      </c>
      <c r="K80" t="s">
        <v>1835</v>
      </c>
      <c r="L80" t="s">
        <v>2317</v>
      </c>
      <c r="M80" t="s">
        <v>6698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6699</v>
      </c>
      <c r="T80" t="s">
        <v>6698</v>
      </c>
    </row>
    <row r="81" spans="1:20" x14ac:dyDescent="0.25">
      <c r="A81" t="s">
        <v>46</v>
      </c>
      <c r="B81" t="s">
        <v>56</v>
      </c>
      <c r="C81">
        <v>78</v>
      </c>
      <c r="D81">
        <v>1</v>
      </c>
      <c r="E81" t="s">
        <v>6696</v>
      </c>
      <c r="F81">
        <v>249</v>
      </c>
      <c r="G81">
        <v>29</v>
      </c>
      <c r="H81" t="s">
        <v>47</v>
      </c>
      <c r="I81" t="s">
        <v>376</v>
      </c>
      <c r="J81" t="s">
        <v>6697</v>
      </c>
      <c r="K81" t="s">
        <v>1835</v>
      </c>
      <c r="L81" t="s">
        <v>2317</v>
      </c>
      <c r="M81" t="s">
        <v>6698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6699</v>
      </c>
      <c r="T81" t="s">
        <v>6698</v>
      </c>
    </row>
    <row r="82" spans="1:20" x14ac:dyDescent="0.25">
      <c r="A82" t="s">
        <v>254</v>
      </c>
      <c r="B82" t="s">
        <v>255</v>
      </c>
      <c r="C82">
        <v>120</v>
      </c>
      <c r="D82">
        <v>3</v>
      </c>
      <c r="E82" t="s">
        <v>6700</v>
      </c>
      <c r="F82">
        <v>165</v>
      </c>
      <c r="G82">
        <v>0</v>
      </c>
      <c r="H82" t="s">
        <v>631</v>
      </c>
      <c r="I82" t="s">
        <v>6701</v>
      </c>
      <c r="J82" t="s">
        <v>303</v>
      </c>
      <c r="K82" t="s">
        <v>23</v>
      </c>
      <c r="L82" t="s">
        <v>24</v>
      </c>
      <c r="M82" t="s">
        <v>6702</v>
      </c>
      <c r="N82" t="s">
        <v>23</v>
      </c>
      <c r="O82" t="s">
        <v>32</v>
      </c>
      <c r="P82" t="s">
        <v>26</v>
      </c>
      <c r="Q82" t="s">
        <v>33</v>
      </c>
      <c r="R82" t="s">
        <v>24</v>
      </c>
      <c r="S82" t="s">
        <v>6703</v>
      </c>
      <c r="T82" t="s">
        <v>6702</v>
      </c>
    </row>
    <row r="83" spans="1:20" x14ac:dyDescent="0.25">
      <c r="A83" t="s">
        <v>110</v>
      </c>
      <c r="B83" t="s">
        <v>640</v>
      </c>
      <c r="C83">
        <v>66.333333333333329</v>
      </c>
      <c r="D83">
        <v>3</v>
      </c>
      <c r="E83" t="s">
        <v>6704</v>
      </c>
      <c r="F83">
        <v>249</v>
      </c>
      <c r="G83">
        <v>48</v>
      </c>
      <c r="H83" t="s">
        <v>47</v>
      </c>
      <c r="I83" t="s">
        <v>6705</v>
      </c>
      <c r="J83" t="s">
        <v>6706</v>
      </c>
      <c r="K83" t="s">
        <v>706</v>
      </c>
      <c r="L83" t="s">
        <v>1012</v>
      </c>
      <c r="M83" t="s">
        <v>6707</v>
      </c>
      <c r="N83" t="s">
        <v>23</v>
      </c>
      <c r="O83" t="s">
        <v>63</v>
      </c>
      <c r="P83" t="s">
        <v>54</v>
      </c>
      <c r="Q83" t="s">
        <v>55</v>
      </c>
      <c r="R83" t="s">
        <v>24</v>
      </c>
      <c r="S83" t="s">
        <v>23</v>
      </c>
      <c r="T83" t="s">
        <v>6707</v>
      </c>
    </row>
    <row r="84" spans="1:20" x14ac:dyDescent="0.25">
      <c r="A84" t="s">
        <v>38</v>
      </c>
      <c r="B84" t="s">
        <v>39</v>
      </c>
      <c r="C84">
        <v>54.5</v>
      </c>
      <c r="D84">
        <v>2</v>
      </c>
      <c r="E84" t="s">
        <v>6708</v>
      </c>
      <c r="F84">
        <v>67</v>
      </c>
      <c r="G84">
        <v>7</v>
      </c>
      <c r="H84" t="s">
        <v>47</v>
      </c>
      <c r="I84" t="s">
        <v>6709</v>
      </c>
      <c r="J84" t="s">
        <v>6710</v>
      </c>
      <c r="K84" t="s">
        <v>6711</v>
      </c>
      <c r="L84" t="s">
        <v>6712</v>
      </c>
      <c r="M84" t="s">
        <v>6713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6714</v>
      </c>
      <c r="T84" t="s">
        <v>6713</v>
      </c>
    </row>
    <row r="85" spans="1:20" x14ac:dyDescent="0.25">
      <c r="A85" t="s">
        <v>254</v>
      </c>
      <c r="B85" t="s">
        <v>255</v>
      </c>
      <c r="C85">
        <v>120</v>
      </c>
      <c r="D85">
        <v>6</v>
      </c>
      <c r="E85" t="s">
        <v>6715</v>
      </c>
      <c r="F85">
        <v>330</v>
      </c>
      <c r="G85">
        <v>0</v>
      </c>
      <c r="H85" t="s">
        <v>631</v>
      </c>
      <c r="I85" t="s">
        <v>6716</v>
      </c>
      <c r="J85" t="s">
        <v>302</v>
      </c>
      <c r="K85" t="s">
        <v>23</v>
      </c>
      <c r="L85" t="s">
        <v>24</v>
      </c>
      <c r="M85" t="s">
        <v>6717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6717</v>
      </c>
    </row>
    <row r="86" spans="1:20" x14ac:dyDescent="0.25">
      <c r="A86" t="s">
        <v>44</v>
      </c>
      <c r="B86" t="s">
        <v>45</v>
      </c>
      <c r="C86">
        <v>66.666666666666671</v>
      </c>
      <c r="D86">
        <v>3</v>
      </c>
      <c r="E86" t="s">
        <v>6718</v>
      </c>
      <c r="F86">
        <v>106</v>
      </c>
      <c r="G86">
        <v>6</v>
      </c>
      <c r="H86" t="s">
        <v>631</v>
      </c>
      <c r="I86" t="s">
        <v>6719</v>
      </c>
      <c r="J86" t="s">
        <v>303</v>
      </c>
      <c r="K86" t="s">
        <v>23</v>
      </c>
      <c r="L86" t="s">
        <v>24</v>
      </c>
      <c r="M86" t="s">
        <v>6720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6721</v>
      </c>
      <c r="T86" t="s">
        <v>6722</v>
      </c>
    </row>
    <row r="87" spans="1:20" x14ac:dyDescent="0.25">
      <c r="A87" t="s">
        <v>46</v>
      </c>
      <c r="B87" t="s">
        <v>1105</v>
      </c>
      <c r="C87">
        <v>0</v>
      </c>
      <c r="D87">
        <v>1</v>
      </c>
      <c r="E87" t="s">
        <v>6723</v>
      </c>
      <c r="F87">
        <v>0</v>
      </c>
      <c r="G87">
        <v>0</v>
      </c>
      <c r="H87" t="s">
        <v>47</v>
      </c>
      <c r="I87" t="s">
        <v>6724</v>
      </c>
      <c r="J87" t="s">
        <v>6725</v>
      </c>
      <c r="K87" t="s">
        <v>1939</v>
      </c>
      <c r="L87" t="s">
        <v>6726</v>
      </c>
      <c r="M87" t="s">
        <v>6722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6727</v>
      </c>
      <c r="T87" t="s">
        <v>6722</v>
      </c>
    </row>
    <row r="88" spans="1:20" x14ac:dyDescent="0.25">
      <c r="A88" t="s">
        <v>30</v>
      </c>
      <c r="B88" t="s">
        <v>1915</v>
      </c>
      <c r="C88">
        <v>1</v>
      </c>
      <c r="D88">
        <v>2</v>
      </c>
      <c r="E88" t="s">
        <v>6728</v>
      </c>
      <c r="F88">
        <v>2</v>
      </c>
      <c r="G88">
        <v>0</v>
      </c>
      <c r="H88" t="s">
        <v>47</v>
      </c>
      <c r="I88" t="s">
        <v>1062</v>
      </c>
      <c r="J88" t="s">
        <v>1050</v>
      </c>
      <c r="K88" t="s">
        <v>1051</v>
      </c>
      <c r="L88" t="s">
        <v>6729</v>
      </c>
      <c r="M88" t="s">
        <v>6730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6731</v>
      </c>
      <c r="T88" t="s">
        <v>6730</v>
      </c>
    </row>
    <row r="89" spans="1:20" x14ac:dyDescent="0.25">
      <c r="A89" t="s">
        <v>44</v>
      </c>
      <c r="B89" t="s">
        <v>45</v>
      </c>
      <c r="C89">
        <v>66.666666666666671</v>
      </c>
      <c r="D89">
        <v>3</v>
      </c>
      <c r="E89" t="s">
        <v>6732</v>
      </c>
      <c r="F89">
        <v>100</v>
      </c>
      <c r="G89">
        <v>0</v>
      </c>
      <c r="H89" t="s">
        <v>631</v>
      </c>
      <c r="I89" t="s">
        <v>2695</v>
      </c>
      <c r="J89" t="s">
        <v>323</v>
      </c>
      <c r="K89" t="s">
        <v>23</v>
      </c>
      <c r="L89" t="s">
        <v>24</v>
      </c>
      <c r="M89" t="s">
        <v>6733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6734</v>
      </c>
      <c r="T89" t="s">
        <v>6733</v>
      </c>
    </row>
    <row r="90" spans="1:20" x14ac:dyDescent="0.25">
      <c r="A90" t="s">
        <v>46</v>
      </c>
      <c r="B90" t="s">
        <v>56</v>
      </c>
      <c r="C90">
        <v>66.333333333333329</v>
      </c>
      <c r="D90">
        <v>3</v>
      </c>
      <c r="E90" t="s">
        <v>6735</v>
      </c>
      <c r="F90">
        <v>230</v>
      </c>
      <c r="G90">
        <v>0</v>
      </c>
      <c r="H90" t="s">
        <v>47</v>
      </c>
      <c r="I90" t="s">
        <v>3861</v>
      </c>
      <c r="J90" t="s">
        <v>6736</v>
      </c>
      <c r="K90" t="s">
        <v>4771</v>
      </c>
      <c r="L90" t="s">
        <v>1545</v>
      </c>
      <c r="M90" t="s">
        <v>6737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6738</v>
      </c>
      <c r="T90" t="s">
        <v>6739</v>
      </c>
    </row>
    <row r="91" spans="1:20" x14ac:dyDescent="0.25">
      <c r="A91" t="s">
        <v>44</v>
      </c>
      <c r="B91" t="s">
        <v>45</v>
      </c>
      <c r="C91">
        <v>66.666666666666671</v>
      </c>
      <c r="D91">
        <v>6</v>
      </c>
      <c r="E91" t="s">
        <v>6740</v>
      </c>
      <c r="F91">
        <v>200</v>
      </c>
      <c r="G91">
        <v>0</v>
      </c>
      <c r="H91" t="s">
        <v>631</v>
      </c>
      <c r="I91" t="s">
        <v>5401</v>
      </c>
      <c r="J91" t="s">
        <v>87</v>
      </c>
      <c r="K91" t="s">
        <v>23</v>
      </c>
      <c r="L91" t="s">
        <v>24</v>
      </c>
      <c r="M91" t="s">
        <v>6739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6741</v>
      </c>
      <c r="T91" t="s">
        <v>6739</v>
      </c>
    </row>
    <row r="92" spans="1:20" x14ac:dyDescent="0.25">
      <c r="A92" t="s">
        <v>46</v>
      </c>
      <c r="B92" t="s">
        <v>56</v>
      </c>
      <c r="C92">
        <v>76.333333333333329</v>
      </c>
      <c r="D92">
        <v>3</v>
      </c>
      <c r="E92" t="s">
        <v>6742</v>
      </c>
      <c r="F92">
        <v>264</v>
      </c>
      <c r="G92">
        <v>45</v>
      </c>
      <c r="H92" t="s">
        <v>47</v>
      </c>
      <c r="I92" t="s">
        <v>6743</v>
      </c>
      <c r="J92" t="s">
        <v>6744</v>
      </c>
      <c r="K92" t="s">
        <v>1038</v>
      </c>
      <c r="L92" t="s">
        <v>667</v>
      </c>
      <c r="M92" t="s">
        <v>6713</v>
      </c>
      <c r="N92" t="s">
        <v>23</v>
      </c>
      <c r="O92" t="s">
        <v>63</v>
      </c>
      <c r="P92" t="s">
        <v>54</v>
      </c>
      <c r="Q92" t="s">
        <v>55</v>
      </c>
      <c r="R92" t="s">
        <v>24</v>
      </c>
      <c r="S92" t="s">
        <v>6745</v>
      </c>
      <c r="T92" t="s">
        <v>6746</v>
      </c>
    </row>
    <row r="93" spans="1:20" x14ac:dyDescent="0.25">
      <c r="A93" t="s">
        <v>38</v>
      </c>
      <c r="B93" t="s">
        <v>39</v>
      </c>
      <c r="C93">
        <v>54.5</v>
      </c>
      <c r="D93">
        <v>2</v>
      </c>
      <c r="E93" t="s">
        <v>6747</v>
      </c>
      <c r="F93">
        <v>0</v>
      </c>
      <c r="G93">
        <v>0</v>
      </c>
      <c r="H93" t="s">
        <v>47</v>
      </c>
      <c r="I93" t="s">
        <v>1062</v>
      </c>
      <c r="J93" t="s">
        <v>1050</v>
      </c>
      <c r="K93" t="s">
        <v>1051</v>
      </c>
      <c r="L93" t="s">
        <v>6748</v>
      </c>
      <c r="M93" t="s">
        <v>6749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6750</v>
      </c>
      <c r="T93" t="s">
        <v>6749</v>
      </c>
    </row>
    <row r="94" spans="1:20" x14ac:dyDescent="0.25">
      <c r="A94" t="s">
        <v>280</v>
      </c>
      <c r="B94" t="s">
        <v>286</v>
      </c>
      <c r="C94">
        <v>139</v>
      </c>
      <c r="D94">
        <v>2</v>
      </c>
      <c r="E94" t="s">
        <v>6751</v>
      </c>
      <c r="F94">
        <v>210</v>
      </c>
      <c r="G94">
        <v>0</v>
      </c>
      <c r="H94" t="s">
        <v>631</v>
      </c>
      <c r="I94" t="s">
        <v>6752</v>
      </c>
      <c r="J94" t="s">
        <v>304</v>
      </c>
      <c r="K94" t="s">
        <v>23</v>
      </c>
      <c r="L94" t="s">
        <v>24</v>
      </c>
      <c r="M94" t="s">
        <v>6753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6754</v>
      </c>
      <c r="T94" t="s">
        <v>6749</v>
      </c>
    </row>
    <row r="95" spans="1:20" x14ac:dyDescent="0.25">
      <c r="A95" t="s">
        <v>46</v>
      </c>
      <c r="B95" t="s">
        <v>56</v>
      </c>
      <c r="C95">
        <v>66.333333333333329</v>
      </c>
      <c r="D95">
        <v>6</v>
      </c>
      <c r="E95" t="s">
        <v>6755</v>
      </c>
      <c r="F95">
        <v>477</v>
      </c>
      <c r="G95">
        <v>0</v>
      </c>
      <c r="H95" t="s">
        <v>47</v>
      </c>
      <c r="I95" t="s">
        <v>3199</v>
      </c>
      <c r="J95" t="s">
        <v>6756</v>
      </c>
      <c r="K95" t="s">
        <v>1492</v>
      </c>
      <c r="L95" t="s">
        <v>4141</v>
      </c>
      <c r="M95" t="s">
        <v>6757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6758</v>
      </c>
      <c r="T95" t="s">
        <v>6757</v>
      </c>
    </row>
    <row r="96" spans="1:20" x14ac:dyDescent="0.25">
      <c r="A96" t="s">
        <v>46</v>
      </c>
      <c r="B96" t="s">
        <v>56</v>
      </c>
      <c r="C96">
        <v>66.333333333333329</v>
      </c>
      <c r="D96">
        <v>3</v>
      </c>
      <c r="E96" t="s">
        <v>6759</v>
      </c>
      <c r="F96">
        <v>220</v>
      </c>
      <c r="G96">
        <v>0</v>
      </c>
      <c r="H96" t="s">
        <v>631</v>
      </c>
      <c r="I96" t="s">
        <v>6760</v>
      </c>
      <c r="J96" t="s">
        <v>653</v>
      </c>
      <c r="K96" t="s">
        <v>23</v>
      </c>
      <c r="L96" t="s">
        <v>24</v>
      </c>
      <c r="M96" t="s">
        <v>6761</v>
      </c>
      <c r="N96" t="s">
        <v>23</v>
      </c>
      <c r="O96" t="s">
        <v>32</v>
      </c>
      <c r="P96" t="s">
        <v>26</v>
      </c>
      <c r="Q96" t="s">
        <v>33</v>
      </c>
      <c r="R96" t="s">
        <v>24</v>
      </c>
      <c r="S96" t="s">
        <v>6762</v>
      </c>
      <c r="T96" t="s">
        <v>6761</v>
      </c>
    </row>
    <row r="97" spans="1:20" x14ac:dyDescent="0.25">
      <c r="A97" t="s">
        <v>46</v>
      </c>
      <c r="B97" t="s">
        <v>56</v>
      </c>
      <c r="C97">
        <v>66.333333333333329</v>
      </c>
      <c r="D97">
        <v>6</v>
      </c>
      <c r="E97" t="s">
        <v>6763</v>
      </c>
      <c r="F97">
        <v>531</v>
      </c>
      <c r="G97">
        <v>64</v>
      </c>
      <c r="H97" t="s">
        <v>47</v>
      </c>
      <c r="I97" t="s">
        <v>3199</v>
      </c>
      <c r="J97" t="s">
        <v>6756</v>
      </c>
      <c r="K97" t="s">
        <v>1492</v>
      </c>
      <c r="L97" t="s">
        <v>4141</v>
      </c>
      <c r="M97" t="s">
        <v>6761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6764</v>
      </c>
      <c r="T97" t="s">
        <v>6761</v>
      </c>
    </row>
    <row r="98" spans="1:20" x14ac:dyDescent="0.25">
      <c r="A98" t="s">
        <v>115</v>
      </c>
      <c r="B98" t="s">
        <v>116</v>
      </c>
      <c r="C98">
        <v>27.5</v>
      </c>
      <c r="D98">
        <v>4</v>
      </c>
      <c r="E98" t="s">
        <v>6765</v>
      </c>
      <c r="F98">
        <v>142</v>
      </c>
      <c r="G98">
        <v>7</v>
      </c>
      <c r="H98" t="s">
        <v>648</v>
      </c>
      <c r="I98" t="s">
        <v>6766</v>
      </c>
      <c r="J98" t="s">
        <v>6767</v>
      </c>
      <c r="K98" t="s">
        <v>5412</v>
      </c>
      <c r="L98" t="s">
        <v>6768</v>
      </c>
      <c r="M98" t="s">
        <v>6769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6770</v>
      </c>
      <c r="T98" t="s">
        <v>6769</v>
      </c>
    </row>
    <row r="99" spans="1:20" x14ac:dyDescent="0.25">
      <c r="A99" t="s">
        <v>46</v>
      </c>
      <c r="B99" t="s">
        <v>56</v>
      </c>
      <c r="C99">
        <v>66.333333333333329</v>
      </c>
      <c r="D99">
        <v>3</v>
      </c>
      <c r="E99" t="s">
        <v>6771</v>
      </c>
      <c r="F99">
        <v>275</v>
      </c>
      <c r="G99">
        <v>45</v>
      </c>
      <c r="H99" t="s">
        <v>47</v>
      </c>
      <c r="I99" t="s">
        <v>3199</v>
      </c>
      <c r="J99" t="s">
        <v>6756</v>
      </c>
      <c r="K99" t="s">
        <v>1492</v>
      </c>
      <c r="L99" t="s">
        <v>4141</v>
      </c>
      <c r="M99" t="s">
        <v>6772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6773</v>
      </c>
      <c r="T99" t="s">
        <v>6774</v>
      </c>
    </row>
    <row r="100" spans="1:20" x14ac:dyDescent="0.25">
      <c r="A100" t="s">
        <v>30</v>
      </c>
      <c r="B100" t="s">
        <v>31</v>
      </c>
      <c r="C100">
        <v>40</v>
      </c>
      <c r="D100">
        <v>1</v>
      </c>
      <c r="E100" t="s">
        <v>6775</v>
      </c>
      <c r="F100">
        <v>47</v>
      </c>
      <c r="G100">
        <v>7</v>
      </c>
      <c r="H100" t="s">
        <v>22</v>
      </c>
      <c r="I100" t="s">
        <v>6776</v>
      </c>
      <c r="J100" t="s">
        <v>6777</v>
      </c>
      <c r="K100" t="s">
        <v>2676</v>
      </c>
      <c r="L100" t="s">
        <v>4317</v>
      </c>
      <c r="M100" t="s">
        <v>6778</v>
      </c>
      <c r="N100" t="s">
        <v>23</v>
      </c>
      <c r="O100" t="s">
        <v>63</v>
      </c>
      <c r="P100" t="s">
        <v>54</v>
      </c>
      <c r="Q100" t="s">
        <v>55</v>
      </c>
      <c r="R100" t="s">
        <v>24</v>
      </c>
      <c r="S100" t="s">
        <v>6779</v>
      </c>
      <c r="T100" t="s">
        <v>6778</v>
      </c>
    </row>
    <row r="101" spans="1:20" x14ac:dyDescent="0.25">
      <c r="A101" t="s">
        <v>46</v>
      </c>
      <c r="B101" t="s">
        <v>56</v>
      </c>
      <c r="C101">
        <v>66.333333333333329</v>
      </c>
      <c r="D101">
        <v>3</v>
      </c>
      <c r="E101" t="s">
        <v>6780</v>
      </c>
      <c r="F101">
        <v>220</v>
      </c>
      <c r="G101">
        <v>0</v>
      </c>
      <c r="H101" t="s">
        <v>631</v>
      </c>
      <c r="I101" t="s">
        <v>6781</v>
      </c>
      <c r="J101" t="s">
        <v>315</v>
      </c>
      <c r="K101" t="s">
        <v>23</v>
      </c>
      <c r="L101" t="s">
        <v>24</v>
      </c>
      <c r="M101" t="s">
        <v>6782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6783</v>
      </c>
      <c r="T101" t="s">
        <v>6782</v>
      </c>
    </row>
    <row r="102" spans="1:20" x14ac:dyDescent="0.25">
      <c r="A102" t="s">
        <v>30</v>
      </c>
      <c r="B102" t="s">
        <v>6784</v>
      </c>
      <c r="C102">
        <v>15</v>
      </c>
      <c r="D102">
        <v>1</v>
      </c>
      <c r="E102" t="s">
        <v>6785</v>
      </c>
      <c r="F102">
        <v>15</v>
      </c>
      <c r="G102">
        <v>0</v>
      </c>
      <c r="H102" t="s">
        <v>1233</v>
      </c>
      <c r="I102" t="s">
        <v>6786</v>
      </c>
      <c r="J102" t="s">
        <v>6787</v>
      </c>
      <c r="K102" t="s">
        <v>1569</v>
      </c>
      <c r="L102" t="s">
        <v>6788</v>
      </c>
      <c r="M102" t="s">
        <v>6789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6790</v>
      </c>
      <c r="T102" t="s">
        <v>6789</v>
      </c>
    </row>
    <row r="103" spans="1:20" x14ac:dyDescent="0.25">
      <c r="A103" t="s">
        <v>139</v>
      </c>
      <c r="B103" t="s">
        <v>112</v>
      </c>
      <c r="C103">
        <v>66</v>
      </c>
      <c r="D103">
        <v>1</v>
      </c>
      <c r="E103" t="s">
        <v>6791</v>
      </c>
      <c r="F103">
        <v>193.75</v>
      </c>
      <c r="G103">
        <v>7</v>
      </c>
      <c r="H103" t="s">
        <v>384</v>
      </c>
      <c r="I103" t="s">
        <v>6792</v>
      </c>
      <c r="J103" t="s">
        <v>6793</v>
      </c>
      <c r="K103" t="s">
        <v>6794</v>
      </c>
      <c r="L103" t="s">
        <v>6795</v>
      </c>
      <c r="M103" t="s">
        <v>6796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6797</v>
      </c>
      <c r="T103" t="s">
        <v>6796</v>
      </c>
    </row>
    <row r="104" spans="1:20" x14ac:dyDescent="0.25">
      <c r="A104" t="s">
        <v>110</v>
      </c>
      <c r="B104" t="s">
        <v>640</v>
      </c>
      <c r="C104">
        <v>66</v>
      </c>
      <c r="D104">
        <v>1</v>
      </c>
      <c r="E104" t="s">
        <v>6791</v>
      </c>
      <c r="F104">
        <v>193.75</v>
      </c>
      <c r="G104">
        <v>7</v>
      </c>
      <c r="H104" t="s">
        <v>384</v>
      </c>
      <c r="I104" t="s">
        <v>6792</v>
      </c>
      <c r="J104" t="s">
        <v>6793</v>
      </c>
      <c r="K104" t="s">
        <v>6794</v>
      </c>
      <c r="L104" t="s">
        <v>6795</v>
      </c>
      <c r="M104" t="s">
        <v>6796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6797</v>
      </c>
      <c r="T104" t="s">
        <v>6796</v>
      </c>
    </row>
    <row r="105" spans="1:20" x14ac:dyDescent="0.25">
      <c r="A105" t="s">
        <v>46</v>
      </c>
      <c r="B105" t="s">
        <v>56</v>
      </c>
      <c r="C105">
        <v>67</v>
      </c>
      <c r="D105">
        <v>1</v>
      </c>
      <c r="E105" t="s">
        <v>6791</v>
      </c>
      <c r="F105">
        <v>193.75</v>
      </c>
      <c r="G105">
        <v>7</v>
      </c>
      <c r="H105" t="s">
        <v>384</v>
      </c>
      <c r="I105" t="s">
        <v>6792</v>
      </c>
      <c r="J105" t="s">
        <v>6793</v>
      </c>
      <c r="K105" t="s">
        <v>6794</v>
      </c>
      <c r="L105" t="s">
        <v>6795</v>
      </c>
      <c r="M105" t="s">
        <v>6796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6797</v>
      </c>
      <c r="T105" t="s">
        <v>6796</v>
      </c>
    </row>
    <row r="106" spans="1:20" x14ac:dyDescent="0.25">
      <c r="A106" t="s">
        <v>44</v>
      </c>
      <c r="B106" t="s">
        <v>45</v>
      </c>
      <c r="C106">
        <v>66.666666666666671</v>
      </c>
      <c r="D106">
        <v>3</v>
      </c>
      <c r="E106" t="s">
        <v>6798</v>
      </c>
      <c r="F106">
        <v>106</v>
      </c>
      <c r="G106">
        <v>6</v>
      </c>
      <c r="H106" t="s">
        <v>631</v>
      </c>
      <c r="I106" t="s">
        <v>6799</v>
      </c>
      <c r="J106" t="s">
        <v>302</v>
      </c>
      <c r="K106" t="s">
        <v>23</v>
      </c>
      <c r="L106" t="s">
        <v>24</v>
      </c>
      <c r="M106" t="s">
        <v>6800</v>
      </c>
      <c r="N106" t="s">
        <v>23</v>
      </c>
      <c r="O106" t="s">
        <v>32</v>
      </c>
      <c r="P106" t="s">
        <v>26</v>
      </c>
      <c r="Q106" t="s">
        <v>33</v>
      </c>
      <c r="R106" t="s">
        <v>24</v>
      </c>
      <c r="S106" t="s">
        <v>6801</v>
      </c>
      <c r="T106" t="s">
        <v>6800</v>
      </c>
    </row>
    <row r="107" spans="1:20" x14ac:dyDescent="0.25">
      <c r="A107" t="s">
        <v>44</v>
      </c>
      <c r="B107" t="s">
        <v>45</v>
      </c>
      <c r="C107">
        <v>66.666666666666671</v>
      </c>
      <c r="D107">
        <v>9</v>
      </c>
      <c r="E107" t="s">
        <v>6802</v>
      </c>
      <c r="F107">
        <v>304</v>
      </c>
      <c r="G107">
        <v>4</v>
      </c>
      <c r="H107" t="s">
        <v>631</v>
      </c>
      <c r="I107" t="s">
        <v>6803</v>
      </c>
      <c r="J107" t="s">
        <v>306</v>
      </c>
      <c r="K107" t="s">
        <v>23</v>
      </c>
      <c r="L107" t="s">
        <v>24</v>
      </c>
      <c r="M107" t="s">
        <v>6804</v>
      </c>
      <c r="N107" t="s">
        <v>23</v>
      </c>
      <c r="O107" t="s">
        <v>32</v>
      </c>
      <c r="P107" t="s">
        <v>26</v>
      </c>
      <c r="Q107" t="s">
        <v>33</v>
      </c>
      <c r="R107" t="s">
        <v>24</v>
      </c>
      <c r="S107" t="s">
        <v>6805</v>
      </c>
      <c r="T107" t="s">
        <v>6804</v>
      </c>
    </row>
    <row r="108" spans="1:20" x14ac:dyDescent="0.25">
      <c r="A108" t="s">
        <v>44</v>
      </c>
      <c r="B108" t="s">
        <v>45</v>
      </c>
      <c r="C108">
        <v>66.666666666666671</v>
      </c>
      <c r="D108">
        <v>3</v>
      </c>
      <c r="E108" t="s">
        <v>6806</v>
      </c>
      <c r="F108">
        <v>100</v>
      </c>
      <c r="G108">
        <v>0</v>
      </c>
      <c r="H108" t="s">
        <v>631</v>
      </c>
      <c r="I108" t="s">
        <v>6807</v>
      </c>
      <c r="J108" t="s">
        <v>341</v>
      </c>
      <c r="K108" t="s">
        <v>23</v>
      </c>
      <c r="L108" t="s">
        <v>24</v>
      </c>
      <c r="M108" t="s">
        <v>6808</v>
      </c>
      <c r="N108" t="s">
        <v>23</v>
      </c>
      <c r="O108" t="s">
        <v>32</v>
      </c>
      <c r="P108" t="s">
        <v>26</v>
      </c>
      <c r="Q108" t="s">
        <v>33</v>
      </c>
      <c r="R108" t="s">
        <v>24</v>
      </c>
      <c r="S108" t="s">
        <v>6809</v>
      </c>
      <c r="T108" t="s">
        <v>6810</v>
      </c>
    </row>
    <row r="109" spans="1:20" x14ac:dyDescent="0.25">
      <c r="A109" t="s">
        <v>44</v>
      </c>
      <c r="B109" t="s">
        <v>45</v>
      </c>
      <c r="C109">
        <v>66.666666666666671</v>
      </c>
      <c r="D109">
        <v>3</v>
      </c>
      <c r="E109" t="s">
        <v>6811</v>
      </c>
      <c r="F109">
        <v>106</v>
      </c>
      <c r="G109">
        <v>6</v>
      </c>
      <c r="H109" t="s">
        <v>631</v>
      </c>
      <c r="I109" t="s">
        <v>6812</v>
      </c>
      <c r="J109" t="s">
        <v>305</v>
      </c>
      <c r="K109" t="s">
        <v>23</v>
      </c>
      <c r="L109" t="s">
        <v>24</v>
      </c>
      <c r="M109" t="s">
        <v>6813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6814</v>
      </c>
      <c r="T109" t="s">
        <v>6813</v>
      </c>
    </row>
    <row r="110" spans="1:20" x14ac:dyDescent="0.25">
      <c r="A110" t="s">
        <v>46</v>
      </c>
      <c r="B110" t="s">
        <v>56</v>
      </c>
      <c r="C110">
        <v>66.333333333333329</v>
      </c>
      <c r="D110">
        <v>3</v>
      </c>
      <c r="E110" t="s">
        <v>6815</v>
      </c>
      <c r="F110">
        <v>245.6</v>
      </c>
      <c r="G110">
        <v>26</v>
      </c>
      <c r="H110" t="s">
        <v>647</v>
      </c>
      <c r="I110" t="s">
        <v>6816</v>
      </c>
      <c r="J110" t="s">
        <v>6817</v>
      </c>
      <c r="K110" t="s">
        <v>2132</v>
      </c>
      <c r="L110" t="s">
        <v>6818</v>
      </c>
      <c r="M110" t="s">
        <v>6819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6820</v>
      </c>
      <c r="T110" t="s">
        <v>6819</v>
      </c>
    </row>
    <row r="111" spans="1:20" x14ac:dyDescent="0.25">
      <c r="A111" t="s">
        <v>44</v>
      </c>
      <c r="B111" t="s">
        <v>45</v>
      </c>
      <c r="C111">
        <v>66.666666666666671</v>
      </c>
      <c r="D111">
        <v>6</v>
      </c>
      <c r="E111" t="s">
        <v>6821</v>
      </c>
      <c r="F111">
        <v>200</v>
      </c>
      <c r="G111">
        <v>0</v>
      </c>
      <c r="H111" t="s">
        <v>631</v>
      </c>
      <c r="I111" t="s">
        <v>1285</v>
      </c>
      <c r="J111" t="s">
        <v>306</v>
      </c>
      <c r="K111" t="s">
        <v>23</v>
      </c>
      <c r="L111" t="s">
        <v>24</v>
      </c>
      <c r="M111" t="s">
        <v>6822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6823</v>
      </c>
      <c r="T111" t="s">
        <v>6822</v>
      </c>
    </row>
    <row r="112" spans="1:20" x14ac:dyDescent="0.25">
      <c r="A112" t="s">
        <v>254</v>
      </c>
      <c r="B112" t="s">
        <v>255</v>
      </c>
      <c r="C112">
        <v>120</v>
      </c>
      <c r="D112">
        <v>1</v>
      </c>
      <c r="E112" t="s">
        <v>6824</v>
      </c>
      <c r="F112">
        <v>86</v>
      </c>
      <c r="G112">
        <v>6</v>
      </c>
      <c r="H112" t="s">
        <v>631</v>
      </c>
      <c r="I112" t="s">
        <v>6825</v>
      </c>
      <c r="J112" t="s">
        <v>303</v>
      </c>
      <c r="K112" t="s">
        <v>23</v>
      </c>
      <c r="L112" t="s">
        <v>24</v>
      </c>
      <c r="M112" t="s">
        <v>6822</v>
      </c>
      <c r="N112" t="s">
        <v>23</v>
      </c>
      <c r="O112" t="s">
        <v>32</v>
      </c>
      <c r="P112" t="s">
        <v>26</v>
      </c>
      <c r="Q112" t="s">
        <v>33</v>
      </c>
      <c r="R112" t="s">
        <v>24</v>
      </c>
      <c r="S112" t="s">
        <v>6826</v>
      </c>
      <c r="T112" t="s">
        <v>6822</v>
      </c>
    </row>
    <row r="113" spans="1:20" x14ac:dyDescent="0.25">
      <c r="A113" t="s">
        <v>30</v>
      </c>
      <c r="B113" t="s">
        <v>31</v>
      </c>
      <c r="C113">
        <v>42</v>
      </c>
      <c r="D113">
        <v>1</v>
      </c>
      <c r="E113" t="s">
        <v>6827</v>
      </c>
      <c r="F113">
        <v>159</v>
      </c>
      <c r="G113">
        <v>0</v>
      </c>
      <c r="H113" t="s">
        <v>47</v>
      </c>
      <c r="I113" t="s">
        <v>694</v>
      </c>
      <c r="J113" t="s">
        <v>6828</v>
      </c>
      <c r="K113" t="s">
        <v>6829</v>
      </c>
      <c r="L113" t="s">
        <v>347</v>
      </c>
      <c r="M113" t="s">
        <v>6830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6831</v>
      </c>
      <c r="T113" t="s">
        <v>6830</v>
      </c>
    </row>
    <row r="114" spans="1:20" x14ac:dyDescent="0.25">
      <c r="A114" t="s">
        <v>186</v>
      </c>
      <c r="B114" t="s">
        <v>187</v>
      </c>
      <c r="C114">
        <v>48</v>
      </c>
      <c r="D114">
        <v>1</v>
      </c>
      <c r="E114" t="s">
        <v>6827</v>
      </c>
      <c r="F114">
        <v>159</v>
      </c>
      <c r="G114">
        <v>0</v>
      </c>
      <c r="H114" t="s">
        <v>47</v>
      </c>
      <c r="I114" t="s">
        <v>694</v>
      </c>
      <c r="J114" t="s">
        <v>6828</v>
      </c>
      <c r="K114" t="s">
        <v>6829</v>
      </c>
      <c r="L114" t="s">
        <v>347</v>
      </c>
      <c r="M114" t="s">
        <v>6830</v>
      </c>
      <c r="N114" t="s">
        <v>23</v>
      </c>
      <c r="O114" t="s">
        <v>63</v>
      </c>
      <c r="P114" t="s">
        <v>54</v>
      </c>
      <c r="Q114" t="s">
        <v>55</v>
      </c>
      <c r="R114" t="s">
        <v>24</v>
      </c>
      <c r="S114" t="s">
        <v>6831</v>
      </c>
      <c r="T114" t="s">
        <v>6830</v>
      </c>
    </row>
    <row r="115" spans="1:20" x14ac:dyDescent="0.25">
      <c r="A115" t="s">
        <v>46</v>
      </c>
      <c r="B115" t="s">
        <v>56</v>
      </c>
      <c r="C115">
        <v>78</v>
      </c>
      <c r="D115">
        <v>1</v>
      </c>
      <c r="E115" t="s">
        <v>6827</v>
      </c>
      <c r="F115">
        <v>159</v>
      </c>
      <c r="G115">
        <v>0</v>
      </c>
      <c r="H115" t="s">
        <v>47</v>
      </c>
      <c r="I115" t="s">
        <v>694</v>
      </c>
      <c r="J115" t="s">
        <v>6828</v>
      </c>
      <c r="K115" t="s">
        <v>6829</v>
      </c>
      <c r="L115" t="s">
        <v>347</v>
      </c>
      <c r="M115" t="s">
        <v>6830</v>
      </c>
      <c r="N115" t="s">
        <v>23</v>
      </c>
      <c r="O115" t="s">
        <v>63</v>
      </c>
      <c r="P115" t="s">
        <v>54</v>
      </c>
      <c r="Q115" t="s">
        <v>55</v>
      </c>
      <c r="R115" t="s">
        <v>24</v>
      </c>
      <c r="S115" t="s">
        <v>6831</v>
      </c>
      <c r="T115" t="s">
        <v>6830</v>
      </c>
    </row>
    <row r="116" spans="1:20" x14ac:dyDescent="0.25">
      <c r="A116" t="s">
        <v>254</v>
      </c>
      <c r="B116" t="s">
        <v>255</v>
      </c>
      <c r="C116">
        <v>120</v>
      </c>
      <c r="D116">
        <v>3</v>
      </c>
      <c r="E116" t="s">
        <v>6832</v>
      </c>
      <c r="F116">
        <v>165</v>
      </c>
      <c r="G116">
        <v>0</v>
      </c>
      <c r="H116" t="s">
        <v>631</v>
      </c>
      <c r="I116" t="s">
        <v>6833</v>
      </c>
      <c r="J116" t="s">
        <v>323</v>
      </c>
      <c r="K116" t="s">
        <v>23</v>
      </c>
      <c r="L116" t="s">
        <v>24</v>
      </c>
      <c r="M116" t="s">
        <v>6834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6835</v>
      </c>
      <c r="T116" t="s">
        <v>6834</v>
      </c>
    </row>
    <row r="117" spans="1:20" x14ac:dyDescent="0.25">
      <c r="A117" t="s">
        <v>254</v>
      </c>
      <c r="B117" t="s">
        <v>255</v>
      </c>
      <c r="C117">
        <v>120</v>
      </c>
      <c r="D117">
        <v>6</v>
      </c>
      <c r="E117" t="s">
        <v>6836</v>
      </c>
      <c r="F117">
        <v>330</v>
      </c>
      <c r="G117">
        <v>0</v>
      </c>
      <c r="H117" t="s">
        <v>631</v>
      </c>
      <c r="I117" t="s">
        <v>6837</v>
      </c>
      <c r="J117" t="s">
        <v>317</v>
      </c>
      <c r="K117" t="s">
        <v>23</v>
      </c>
      <c r="L117" t="s">
        <v>24</v>
      </c>
      <c r="M117" t="s">
        <v>6838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6839</v>
      </c>
      <c r="T117" t="s">
        <v>6838</v>
      </c>
    </row>
    <row r="118" spans="1:20" x14ac:dyDescent="0.25">
      <c r="A118" t="s">
        <v>254</v>
      </c>
      <c r="B118" t="s">
        <v>255</v>
      </c>
      <c r="C118">
        <v>120</v>
      </c>
      <c r="D118">
        <v>3</v>
      </c>
      <c r="E118" t="s">
        <v>6840</v>
      </c>
      <c r="F118">
        <v>165</v>
      </c>
      <c r="G118">
        <v>0</v>
      </c>
      <c r="H118" t="s">
        <v>631</v>
      </c>
      <c r="I118" t="s">
        <v>6841</v>
      </c>
      <c r="J118" t="s">
        <v>87</v>
      </c>
      <c r="K118" t="s">
        <v>23</v>
      </c>
      <c r="L118" t="s">
        <v>24</v>
      </c>
      <c r="M118" t="s">
        <v>6842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6843</v>
      </c>
      <c r="T118" t="s">
        <v>6842</v>
      </c>
    </row>
    <row r="119" spans="1:20" x14ac:dyDescent="0.25">
      <c r="A119" t="s">
        <v>254</v>
      </c>
      <c r="B119" t="s">
        <v>255</v>
      </c>
      <c r="C119">
        <v>120</v>
      </c>
      <c r="D119">
        <v>6</v>
      </c>
      <c r="E119" t="s">
        <v>6844</v>
      </c>
      <c r="F119">
        <v>330</v>
      </c>
      <c r="G119">
        <v>0</v>
      </c>
      <c r="H119" t="s">
        <v>631</v>
      </c>
      <c r="I119" t="s">
        <v>6845</v>
      </c>
      <c r="J119" t="s">
        <v>330</v>
      </c>
      <c r="K119" t="s">
        <v>23</v>
      </c>
      <c r="L119" t="s">
        <v>24</v>
      </c>
      <c r="M119" t="s">
        <v>6846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6847</v>
      </c>
      <c r="T119" t="s">
        <v>6846</v>
      </c>
    </row>
    <row r="120" spans="1:20" x14ac:dyDescent="0.25">
      <c r="A120" t="s">
        <v>254</v>
      </c>
      <c r="B120" t="s">
        <v>255</v>
      </c>
      <c r="C120">
        <v>120</v>
      </c>
      <c r="D120">
        <v>3</v>
      </c>
      <c r="E120" t="s">
        <v>6848</v>
      </c>
      <c r="F120">
        <v>181</v>
      </c>
      <c r="G120">
        <v>16</v>
      </c>
      <c r="H120" t="s">
        <v>631</v>
      </c>
      <c r="I120" t="s">
        <v>6849</v>
      </c>
      <c r="J120" t="s">
        <v>6850</v>
      </c>
      <c r="K120" t="s">
        <v>23</v>
      </c>
      <c r="L120" t="s">
        <v>24</v>
      </c>
      <c r="M120" t="s">
        <v>6851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6852</v>
      </c>
      <c r="T120" t="s">
        <v>6853</v>
      </c>
    </row>
    <row r="121" spans="1:20" x14ac:dyDescent="0.25">
      <c r="A121" t="s">
        <v>186</v>
      </c>
      <c r="B121" t="s">
        <v>187</v>
      </c>
      <c r="C121">
        <v>65</v>
      </c>
      <c r="D121">
        <v>5</v>
      </c>
      <c r="E121" t="s">
        <v>6854</v>
      </c>
      <c r="F121">
        <v>200</v>
      </c>
      <c r="G121">
        <v>0</v>
      </c>
      <c r="H121" t="s">
        <v>631</v>
      </c>
      <c r="I121" t="s">
        <v>4202</v>
      </c>
      <c r="J121" t="s">
        <v>305</v>
      </c>
      <c r="K121" t="s">
        <v>23</v>
      </c>
      <c r="L121" t="s">
        <v>24</v>
      </c>
      <c r="M121" t="s">
        <v>6855</v>
      </c>
      <c r="N121" t="s">
        <v>23</v>
      </c>
      <c r="O121" t="s">
        <v>32</v>
      </c>
      <c r="P121" t="s">
        <v>26</v>
      </c>
      <c r="Q121" t="s">
        <v>33</v>
      </c>
      <c r="R121" t="s">
        <v>6856</v>
      </c>
      <c r="S121" t="s">
        <v>6857</v>
      </c>
      <c r="T121" t="s">
        <v>6858</v>
      </c>
    </row>
    <row r="122" spans="1:20" x14ac:dyDescent="0.25">
      <c r="A122" t="s">
        <v>44</v>
      </c>
      <c r="B122" t="s">
        <v>45</v>
      </c>
      <c r="C122">
        <v>66.666666666666671</v>
      </c>
      <c r="D122">
        <v>6</v>
      </c>
      <c r="E122" t="s">
        <v>6859</v>
      </c>
      <c r="F122">
        <v>200</v>
      </c>
      <c r="G122">
        <v>0</v>
      </c>
      <c r="H122" t="s">
        <v>631</v>
      </c>
      <c r="I122" t="s">
        <v>6841</v>
      </c>
      <c r="J122" t="s">
        <v>87</v>
      </c>
      <c r="K122" t="s">
        <v>23</v>
      </c>
      <c r="L122" t="s">
        <v>24</v>
      </c>
      <c r="M122" t="s">
        <v>6860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6861</v>
      </c>
      <c r="T122" t="s">
        <v>6862</v>
      </c>
    </row>
    <row r="123" spans="1:20" x14ac:dyDescent="0.25">
      <c r="A123" t="s">
        <v>44</v>
      </c>
      <c r="B123" t="s">
        <v>45</v>
      </c>
      <c r="C123">
        <v>66.666666666666671</v>
      </c>
      <c r="D123">
        <v>3</v>
      </c>
      <c r="E123" t="s">
        <v>6863</v>
      </c>
      <c r="F123">
        <v>106</v>
      </c>
      <c r="G123">
        <v>6</v>
      </c>
      <c r="H123" t="s">
        <v>631</v>
      </c>
      <c r="I123" t="s">
        <v>6864</v>
      </c>
      <c r="J123" t="s">
        <v>2374</v>
      </c>
      <c r="K123" t="s">
        <v>23</v>
      </c>
      <c r="L123" t="s">
        <v>24</v>
      </c>
      <c r="M123" t="s">
        <v>6865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6866</v>
      </c>
      <c r="T123" t="s">
        <v>6865</v>
      </c>
    </row>
    <row r="124" spans="1:20" x14ac:dyDescent="0.25">
      <c r="A124" t="s">
        <v>280</v>
      </c>
      <c r="B124" t="s">
        <v>286</v>
      </c>
      <c r="C124">
        <v>139</v>
      </c>
      <c r="D124">
        <v>4</v>
      </c>
      <c r="E124" t="s">
        <v>6867</v>
      </c>
      <c r="F124">
        <v>420</v>
      </c>
      <c r="G124">
        <v>0</v>
      </c>
      <c r="H124" t="s">
        <v>631</v>
      </c>
      <c r="I124" t="s">
        <v>1285</v>
      </c>
      <c r="J124" t="s">
        <v>306</v>
      </c>
      <c r="K124" t="s">
        <v>23</v>
      </c>
      <c r="L124" t="s">
        <v>24</v>
      </c>
      <c r="M124" t="s">
        <v>6868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6869</v>
      </c>
      <c r="T124" t="s">
        <v>6868</v>
      </c>
    </row>
    <row r="125" spans="1:20" x14ac:dyDescent="0.25">
      <c r="A125" t="s">
        <v>186</v>
      </c>
      <c r="B125" t="s">
        <v>187</v>
      </c>
      <c r="C125">
        <v>49</v>
      </c>
      <c r="D125">
        <v>3</v>
      </c>
      <c r="E125" t="s">
        <v>6870</v>
      </c>
      <c r="F125">
        <v>768</v>
      </c>
      <c r="G125">
        <v>48</v>
      </c>
      <c r="H125" t="s">
        <v>22</v>
      </c>
      <c r="I125" t="s">
        <v>6871</v>
      </c>
      <c r="J125" t="s">
        <v>6872</v>
      </c>
      <c r="K125" t="s">
        <v>701</v>
      </c>
      <c r="L125" t="s">
        <v>1519</v>
      </c>
      <c r="M125" t="s">
        <v>6873</v>
      </c>
      <c r="N125" t="s">
        <v>23</v>
      </c>
      <c r="O125" t="s">
        <v>63</v>
      </c>
      <c r="P125" t="s">
        <v>54</v>
      </c>
      <c r="Q125" t="s">
        <v>55</v>
      </c>
      <c r="R125" t="s">
        <v>24</v>
      </c>
      <c r="S125" t="s">
        <v>6874</v>
      </c>
      <c r="T125" t="s">
        <v>6875</v>
      </c>
    </row>
    <row r="126" spans="1:20" x14ac:dyDescent="0.25">
      <c r="A126" t="s">
        <v>139</v>
      </c>
      <c r="B126" t="s">
        <v>112</v>
      </c>
      <c r="C126">
        <v>75</v>
      </c>
      <c r="D126">
        <v>3</v>
      </c>
      <c r="E126" t="s">
        <v>6870</v>
      </c>
      <c r="F126">
        <v>768</v>
      </c>
      <c r="G126">
        <v>48</v>
      </c>
      <c r="H126" t="s">
        <v>22</v>
      </c>
      <c r="I126" t="s">
        <v>6871</v>
      </c>
      <c r="J126" t="s">
        <v>6872</v>
      </c>
      <c r="K126" t="s">
        <v>701</v>
      </c>
      <c r="L126" t="s">
        <v>1519</v>
      </c>
      <c r="M126" t="s">
        <v>6873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6874</v>
      </c>
      <c r="T126" t="s">
        <v>6875</v>
      </c>
    </row>
    <row r="127" spans="1:20" x14ac:dyDescent="0.25">
      <c r="A127" t="s">
        <v>46</v>
      </c>
      <c r="B127" t="s">
        <v>56</v>
      </c>
      <c r="C127">
        <v>76</v>
      </c>
      <c r="D127">
        <v>3</v>
      </c>
      <c r="E127" t="s">
        <v>6870</v>
      </c>
      <c r="F127">
        <v>768</v>
      </c>
      <c r="G127">
        <v>48</v>
      </c>
      <c r="H127" t="s">
        <v>22</v>
      </c>
      <c r="I127" t="s">
        <v>6871</v>
      </c>
      <c r="J127" t="s">
        <v>6872</v>
      </c>
      <c r="K127" t="s">
        <v>701</v>
      </c>
      <c r="L127" t="s">
        <v>1519</v>
      </c>
      <c r="M127" t="s">
        <v>6873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6874</v>
      </c>
      <c r="T127" t="s">
        <v>6875</v>
      </c>
    </row>
    <row r="128" spans="1:20" x14ac:dyDescent="0.25">
      <c r="A128" t="s">
        <v>30</v>
      </c>
      <c r="B128" t="s">
        <v>31</v>
      </c>
      <c r="C128">
        <v>60</v>
      </c>
      <c r="D128">
        <v>3</v>
      </c>
      <c r="E128" t="s">
        <v>6876</v>
      </c>
      <c r="F128">
        <v>204</v>
      </c>
      <c r="G128">
        <v>0</v>
      </c>
      <c r="H128" t="s">
        <v>631</v>
      </c>
      <c r="I128" t="s">
        <v>3935</v>
      </c>
      <c r="J128" t="s">
        <v>319</v>
      </c>
      <c r="K128" t="s">
        <v>23</v>
      </c>
      <c r="L128" t="s">
        <v>24</v>
      </c>
      <c r="M128" t="s">
        <v>6877</v>
      </c>
      <c r="N128" t="s">
        <v>23</v>
      </c>
      <c r="O128" t="s">
        <v>32</v>
      </c>
      <c r="P128" t="s">
        <v>26</v>
      </c>
      <c r="Q128" t="s">
        <v>33</v>
      </c>
      <c r="R128" t="s">
        <v>24</v>
      </c>
      <c r="S128" t="s">
        <v>6878</v>
      </c>
      <c r="T128" t="s">
        <v>6877</v>
      </c>
    </row>
    <row r="129" spans="1:20" x14ac:dyDescent="0.25">
      <c r="A129" t="s">
        <v>30</v>
      </c>
      <c r="B129" t="s">
        <v>31</v>
      </c>
      <c r="C129">
        <v>65</v>
      </c>
      <c r="D129">
        <v>1</v>
      </c>
      <c r="E129" t="s">
        <v>6876</v>
      </c>
      <c r="F129">
        <v>204</v>
      </c>
      <c r="G129">
        <v>0</v>
      </c>
      <c r="H129" t="s">
        <v>631</v>
      </c>
      <c r="I129" t="s">
        <v>3935</v>
      </c>
      <c r="J129" t="s">
        <v>319</v>
      </c>
      <c r="K129" t="s">
        <v>23</v>
      </c>
      <c r="L129" t="s">
        <v>24</v>
      </c>
      <c r="M129" t="s">
        <v>6877</v>
      </c>
      <c r="N129" t="s">
        <v>23</v>
      </c>
      <c r="O129" t="s">
        <v>32</v>
      </c>
      <c r="P129" t="s">
        <v>26</v>
      </c>
      <c r="Q129" t="s">
        <v>33</v>
      </c>
      <c r="R129" t="s">
        <v>24</v>
      </c>
      <c r="S129" t="s">
        <v>6878</v>
      </c>
      <c r="T129" t="s">
        <v>6877</v>
      </c>
    </row>
    <row r="130" spans="1:20" x14ac:dyDescent="0.25">
      <c r="A130" t="s">
        <v>20</v>
      </c>
      <c r="B130" t="s">
        <v>21</v>
      </c>
      <c r="C130">
        <v>65</v>
      </c>
      <c r="D130">
        <v>1</v>
      </c>
      <c r="E130" t="s">
        <v>6876</v>
      </c>
      <c r="F130">
        <v>204</v>
      </c>
      <c r="G130">
        <v>0</v>
      </c>
      <c r="H130" t="s">
        <v>631</v>
      </c>
      <c r="I130" t="s">
        <v>3935</v>
      </c>
      <c r="J130" t="s">
        <v>319</v>
      </c>
      <c r="K130" t="s">
        <v>23</v>
      </c>
      <c r="L130" t="s">
        <v>24</v>
      </c>
      <c r="M130" t="s">
        <v>6877</v>
      </c>
      <c r="N130" t="s">
        <v>23</v>
      </c>
      <c r="O130" t="s">
        <v>32</v>
      </c>
      <c r="P130" t="s">
        <v>26</v>
      </c>
      <c r="Q130" t="s">
        <v>33</v>
      </c>
      <c r="R130" t="s">
        <v>24</v>
      </c>
      <c r="S130" t="s">
        <v>6878</v>
      </c>
      <c r="T130" t="s">
        <v>6877</v>
      </c>
    </row>
    <row r="131" spans="1:20" x14ac:dyDescent="0.25">
      <c r="A131" t="s">
        <v>254</v>
      </c>
      <c r="B131" t="s">
        <v>255</v>
      </c>
      <c r="C131">
        <v>120</v>
      </c>
      <c r="D131">
        <v>5</v>
      </c>
      <c r="E131" t="s">
        <v>6879</v>
      </c>
      <c r="F131">
        <v>275</v>
      </c>
      <c r="G131">
        <v>0</v>
      </c>
      <c r="H131" t="s">
        <v>631</v>
      </c>
      <c r="I131" t="s">
        <v>6880</v>
      </c>
      <c r="J131" t="s">
        <v>335</v>
      </c>
      <c r="K131" t="s">
        <v>23</v>
      </c>
      <c r="L131" t="s">
        <v>24</v>
      </c>
      <c r="M131" t="s">
        <v>6881</v>
      </c>
      <c r="N131" t="s">
        <v>23</v>
      </c>
      <c r="O131" t="s">
        <v>32</v>
      </c>
      <c r="P131" t="s">
        <v>26</v>
      </c>
      <c r="Q131" t="s">
        <v>33</v>
      </c>
      <c r="R131" t="s">
        <v>24</v>
      </c>
      <c r="S131" t="s">
        <v>6882</v>
      </c>
      <c r="T131" t="s">
        <v>6881</v>
      </c>
    </row>
    <row r="132" spans="1:20" x14ac:dyDescent="0.25">
      <c r="A132" t="s">
        <v>254</v>
      </c>
      <c r="B132" t="s">
        <v>255</v>
      </c>
      <c r="C132">
        <v>120</v>
      </c>
      <c r="D132">
        <v>3</v>
      </c>
      <c r="E132" t="s">
        <v>6883</v>
      </c>
      <c r="F132">
        <v>165</v>
      </c>
      <c r="G132">
        <v>0</v>
      </c>
      <c r="H132" t="s">
        <v>631</v>
      </c>
      <c r="I132" t="s">
        <v>5051</v>
      </c>
      <c r="J132" t="s">
        <v>57</v>
      </c>
      <c r="K132" t="s">
        <v>23</v>
      </c>
      <c r="L132" t="s">
        <v>24</v>
      </c>
      <c r="M132" t="s">
        <v>6884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6885</v>
      </c>
      <c r="T132" t="s">
        <v>6884</v>
      </c>
    </row>
    <row r="133" spans="1:20" x14ac:dyDescent="0.25">
      <c r="A133" t="s">
        <v>139</v>
      </c>
      <c r="B133" t="s">
        <v>112</v>
      </c>
      <c r="C133">
        <v>66</v>
      </c>
      <c r="D133">
        <v>1</v>
      </c>
      <c r="E133" t="s">
        <v>6886</v>
      </c>
      <c r="F133">
        <v>265</v>
      </c>
      <c r="G133">
        <v>35</v>
      </c>
      <c r="H133" t="s">
        <v>47</v>
      </c>
      <c r="I133" t="s">
        <v>1171</v>
      </c>
      <c r="J133" t="s">
        <v>6887</v>
      </c>
      <c r="K133" t="s">
        <v>1321</v>
      </c>
      <c r="L133" t="s">
        <v>2076</v>
      </c>
      <c r="M133" t="s">
        <v>6888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6889</v>
      </c>
      <c r="T133" t="s">
        <v>6884</v>
      </c>
    </row>
    <row r="134" spans="1:20" x14ac:dyDescent="0.25">
      <c r="A134" t="s">
        <v>110</v>
      </c>
      <c r="B134" t="s">
        <v>640</v>
      </c>
      <c r="C134">
        <v>66</v>
      </c>
      <c r="D134">
        <v>1</v>
      </c>
      <c r="E134" t="s">
        <v>6886</v>
      </c>
      <c r="F134">
        <v>265</v>
      </c>
      <c r="G134">
        <v>35</v>
      </c>
      <c r="H134" t="s">
        <v>47</v>
      </c>
      <c r="I134" t="s">
        <v>1171</v>
      </c>
      <c r="J134" t="s">
        <v>6887</v>
      </c>
      <c r="K134" t="s">
        <v>1321</v>
      </c>
      <c r="L134" t="s">
        <v>2076</v>
      </c>
      <c r="M134" t="s">
        <v>6888</v>
      </c>
      <c r="N134" t="s">
        <v>23</v>
      </c>
      <c r="O134" t="s">
        <v>63</v>
      </c>
      <c r="P134" t="s">
        <v>54</v>
      </c>
      <c r="Q134" t="s">
        <v>55</v>
      </c>
      <c r="R134" t="s">
        <v>24</v>
      </c>
      <c r="S134" t="s">
        <v>6889</v>
      </c>
      <c r="T134" t="s">
        <v>6884</v>
      </c>
    </row>
    <row r="135" spans="1:20" x14ac:dyDescent="0.25">
      <c r="A135" t="s">
        <v>46</v>
      </c>
      <c r="B135" t="s">
        <v>56</v>
      </c>
      <c r="C135">
        <v>67</v>
      </c>
      <c r="D135">
        <v>1</v>
      </c>
      <c r="E135" t="s">
        <v>6886</v>
      </c>
      <c r="F135">
        <v>265</v>
      </c>
      <c r="G135">
        <v>35</v>
      </c>
      <c r="H135" t="s">
        <v>47</v>
      </c>
      <c r="I135" t="s">
        <v>1171</v>
      </c>
      <c r="J135" t="s">
        <v>6887</v>
      </c>
      <c r="K135" t="s">
        <v>1321</v>
      </c>
      <c r="L135" t="s">
        <v>2076</v>
      </c>
      <c r="M135" t="s">
        <v>6888</v>
      </c>
      <c r="N135" t="s">
        <v>23</v>
      </c>
      <c r="O135" t="s">
        <v>63</v>
      </c>
      <c r="P135" t="s">
        <v>54</v>
      </c>
      <c r="Q135" t="s">
        <v>55</v>
      </c>
      <c r="R135" t="s">
        <v>24</v>
      </c>
      <c r="S135" t="s">
        <v>6889</v>
      </c>
      <c r="T135" t="s">
        <v>6884</v>
      </c>
    </row>
    <row r="136" spans="1:20" x14ac:dyDescent="0.25">
      <c r="A136" t="s">
        <v>254</v>
      </c>
      <c r="B136" t="s">
        <v>255</v>
      </c>
      <c r="C136">
        <v>120</v>
      </c>
      <c r="D136">
        <v>5</v>
      </c>
      <c r="E136" t="s">
        <v>6890</v>
      </c>
      <c r="F136">
        <v>339</v>
      </c>
      <c r="G136">
        <v>64</v>
      </c>
      <c r="H136" t="s">
        <v>631</v>
      </c>
      <c r="I136" t="s">
        <v>1285</v>
      </c>
      <c r="J136" t="s">
        <v>306</v>
      </c>
      <c r="K136" t="s">
        <v>23</v>
      </c>
      <c r="L136" t="s">
        <v>24</v>
      </c>
      <c r="M136" t="s">
        <v>6884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6891</v>
      </c>
      <c r="T136" t="s">
        <v>6884</v>
      </c>
    </row>
    <row r="137" spans="1:20" x14ac:dyDescent="0.25">
      <c r="A137" t="s">
        <v>139</v>
      </c>
      <c r="B137" t="s">
        <v>112</v>
      </c>
      <c r="C137">
        <v>66</v>
      </c>
      <c r="D137">
        <v>1</v>
      </c>
      <c r="E137" t="s">
        <v>6892</v>
      </c>
      <c r="F137">
        <v>275</v>
      </c>
      <c r="G137">
        <v>45</v>
      </c>
      <c r="H137" t="s">
        <v>47</v>
      </c>
      <c r="I137" t="s">
        <v>6893</v>
      </c>
      <c r="J137" t="s">
        <v>6894</v>
      </c>
      <c r="K137" t="s">
        <v>3571</v>
      </c>
      <c r="L137" t="s">
        <v>383</v>
      </c>
      <c r="M137" t="s">
        <v>6873</v>
      </c>
      <c r="N137" t="s">
        <v>23</v>
      </c>
      <c r="O137" t="s">
        <v>53</v>
      </c>
      <c r="P137" t="s">
        <v>54</v>
      </c>
      <c r="Q137" t="s">
        <v>55</v>
      </c>
      <c r="R137" t="s">
        <v>24</v>
      </c>
      <c r="S137" t="s">
        <v>6895</v>
      </c>
      <c r="T137" t="s">
        <v>6884</v>
      </c>
    </row>
    <row r="138" spans="1:20" x14ac:dyDescent="0.25">
      <c r="A138" t="s">
        <v>110</v>
      </c>
      <c r="B138" t="s">
        <v>640</v>
      </c>
      <c r="C138">
        <v>66</v>
      </c>
      <c r="D138">
        <v>1</v>
      </c>
      <c r="E138" t="s">
        <v>6892</v>
      </c>
      <c r="F138">
        <v>275</v>
      </c>
      <c r="G138">
        <v>45</v>
      </c>
      <c r="H138" t="s">
        <v>47</v>
      </c>
      <c r="I138" t="s">
        <v>6893</v>
      </c>
      <c r="J138" t="s">
        <v>6894</v>
      </c>
      <c r="K138" t="s">
        <v>3571</v>
      </c>
      <c r="L138" t="s">
        <v>383</v>
      </c>
      <c r="M138" t="s">
        <v>6873</v>
      </c>
      <c r="N138" t="s">
        <v>23</v>
      </c>
      <c r="O138" t="s">
        <v>53</v>
      </c>
      <c r="P138" t="s">
        <v>54</v>
      </c>
      <c r="Q138" t="s">
        <v>55</v>
      </c>
      <c r="R138" t="s">
        <v>24</v>
      </c>
      <c r="S138" t="s">
        <v>6895</v>
      </c>
      <c r="T138" t="s">
        <v>6884</v>
      </c>
    </row>
    <row r="139" spans="1:20" x14ac:dyDescent="0.25">
      <c r="A139" t="s">
        <v>46</v>
      </c>
      <c r="B139" t="s">
        <v>56</v>
      </c>
      <c r="C139">
        <v>67</v>
      </c>
      <c r="D139">
        <v>1</v>
      </c>
      <c r="E139" t="s">
        <v>6892</v>
      </c>
      <c r="F139">
        <v>275</v>
      </c>
      <c r="G139">
        <v>45</v>
      </c>
      <c r="H139" t="s">
        <v>47</v>
      </c>
      <c r="I139" t="s">
        <v>6893</v>
      </c>
      <c r="J139" t="s">
        <v>6894</v>
      </c>
      <c r="K139" t="s">
        <v>3571</v>
      </c>
      <c r="L139" t="s">
        <v>383</v>
      </c>
      <c r="M139" t="s">
        <v>6873</v>
      </c>
      <c r="N139" t="s">
        <v>23</v>
      </c>
      <c r="O139" t="s">
        <v>53</v>
      </c>
      <c r="P139" t="s">
        <v>54</v>
      </c>
      <c r="Q139" t="s">
        <v>55</v>
      </c>
      <c r="R139" t="s">
        <v>24</v>
      </c>
      <c r="S139" t="s">
        <v>6895</v>
      </c>
      <c r="T139" t="s">
        <v>6884</v>
      </c>
    </row>
    <row r="140" spans="1:20" x14ac:dyDescent="0.25">
      <c r="A140" t="s">
        <v>30</v>
      </c>
      <c r="B140" t="s">
        <v>31</v>
      </c>
      <c r="C140">
        <v>60</v>
      </c>
      <c r="D140">
        <v>3</v>
      </c>
      <c r="E140" t="s">
        <v>6896</v>
      </c>
      <c r="F140">
        <v>111</v>
      </c>
      <c r="G140">
        <v>6</v>
      </c>
      <c r="H140" t="s">
        <v>631</v>
      </c>
      <c r="I140" t="s">
        <v>6600</v>
      </c>
      <c r="J140" t="s">
        <v>306</v>
      </c>
      <c r="K140" t="s">
        <v>23</v>
      </c>
      <c r="L140" t="s">
        <v>24</v>
      </c>
      <c r="M140" t="s">
        <v>6897</v>
      </c>
      <c r="N140" t="s">
        <v>23</v>
      </c>
      <c r="O140" t="s">
        <v>32</v>
      </c>
      <c r="P140" t="s">
        <v>26</v>
      </c>
      <c r="Q140" t="s">
        <v>33</v>
      </c>
      <c r="R140" t="s">
        <v>24</v>
      </c>
      <c r="S140" t="s">
        <v>6898</v>
      </c>
      <c r="T140" t="s">
        <v>6899</v>
      </c>
    </row>
    <row r="141" spans="1:20" x14ac:dyDescent="0.25">
      <c r="A141" t="s">
        <v>30</v>
      </c>
      <c r="B141" t="s">
        <v>31</v>
      </c>
      <c r="C141">
        <v>60</v>
      </c>
      <c r="D141">
        <v>3</v>
      </c>
      <c r="E141" t="s">
        <v>6900</v>
      </c>
      <c r="F141">
        <v>174</v>
      </c>
      <c r="G141">
        <v>29</v>
      </c>
      <c r="H141" t="s">
        <v>631</v>
      </c>
      <c r="I141" t="s">
        <v>6901</v>
      </c>
      <c r="J141" t="s">
        <v>328</v>
      </c>
      <c r="K141" t="s">
        <v>23</v>
      </c>
      <c r="L141" t="s">
        <v>24</v>
      </c>
      <c r="M141" t="s">
        <v>6899</v>
      </c>
      <c r="N141" t="s">
        <v>23</v>
      </c>
      <c r="O141" t="s">
        <v>32</v>
      </c>
      <c r="P141" t="s">
        <v>26</v>
      </c>
      <c r="Q141" t="s">
        <v>33</v>
      </c>
      <c r="R141" t="s">
        <v>24</v>
      </c>
      <c r="S141" t="s">
        <v>6902</v>
      </c>
      <c r="T141" t="s">
        <v>6903</v>
      </c>
    </row>
    <row r="142" spans="1:20" x14ac:dyDescent="0.25">
      <c r="A142" t="s">
        <v>186</v>
      </c>
      <c r="B142" t="s">
        <v>187</v>
      </c>
      <c r="C142">
        <v>65</v>
      </c>
      <c r="D142">
        <v>1</v>
      </c>
      <c r="E142" t="s">
        <v>6900</v>
      </c>
      <c r="F142">
        <v>174</v>
      </c>
      <c r="G142">
        <v>29</v>
      </c>
      <c r="H142" t="s">
        <v>631</v>
      </c>
      <c r="I142" t="s">
        <v>6901</v>
      </c>
      <c r="J142" t="s">
        <v>328</v>
      </c>
      <c r="K142" t="s">
        <v>23</v>
      </c>
      <c r="L142" t="s">
        <v>24</v>
      </c>
      <c r="M142" t="s">
        <v>6899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6902</v>
      </c>
      <c r="T142" t="s">
        <v>6903</v>
      </c>
    </row>
    <row r="143" spans="1:20" x14ac:dyDescent="0.25">
      <c r="A143" t="s">
        <v>46</v>
      </c>
      <c r="B143" t="s">
        <v>56</v>
      </c>
      <c r="C143">
        <v>66.333333333333329</v>
      </c>
      <c r="D143">
        <v>3</v>
      </c>
      <c r="E143" t="s">
        <v>6904</v>
      </c>
      <c r="F143">
        <v>268</v>
      </c>
      <c r="G143">
        <v>38</v>
      </c>
      <c r="H143" t="s">
        <v>47</v>
      </c>
      <c r="I143" t="s">
        <v>3205</v>
      </c>
      <c r="J143" t="s">
        <v>6905</v>
      </c>
      <c r="K143" t="s">
        <v>2394</v>
      </c>
      <c r="L143" t="s">
        <v>632</v>
      </c>
      <c r="M143" t="s">
        <v>6906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6907</v>
      </c>
      <c r="T143" t="s">
        <v>6908</v>
      </c>
    </row>
    <row r="144" spans="1:20" x14ac:dyDescent="0.25">
      <c r="A144" t="s">
        <v>30</v>
      </c>
      <c r="B144" t="s">
        <v>31</v>
      </c>
      <c r="C144">
        <v>60</v>
      </c>
      <c r="D144">
        <v>6</v>
      </c>
      <c r="E144" t="s">
        <v>6909</v>
      </c>
      <c r="F144">
        <v>210</v>
      </c>
      <c r="G144">
        <v>0</v>
      </c>
      <c r="H144" t="s">
        <v>631</v>
      </c>
      <c r="I144" t="s">
        <v>6910</v>
      </c>
      <c r="J144" t="s">
        <v>653</v>
      </c>
      <c r="K144" t="s">
        <v>23</v>
      </c>
      <c r="L144" t="s">
        <v>24</v>
      </c>
      <c r="M144" t="s">
        <v>6908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6911</v>
      </c>
      <c r="T144" t="s">
        <v>6908</v>
      </c>
    </row>
    <row r="145" spans="1:20" x14ac:dyDescent="0.25">
      <c r="A145" t="s">
        <v>30</v>
      </c>
      <c r="B145" t="s">
        <v>31</v>
      </c>
      <c r="C145">
        <v>60</v>
      </c>
      <c r="D145">
        <v>3</v>
      </c>
      <c r="E145" t="s">
        <v>6912</v>
      </c>
      <c r="F145">
        <v>105</v>
      </c>
      <c r="G145">
        <v>0</v>
      </c>
      <c r="H145" t="s">
        <v>631</v>
      </c>
      <c r="I145" t="s">
        <v>6913</v>
      </c>
      <c r="J145" t="s">
        <v>334</v>
      </c>
      <c r="K145" t="s">
        <v>23</v>
      </c>
      <c r="L145" t="s">
        <v>24</v>
      </c>
      <c r="M145" t="s">
        <v>6906</v>
      </c>
      <c r="N145" t="s">
        <v>23</v>
      </c>
      <c r="O145" t="s">
        <v>32</v>
      </c>
      <c r="P145" t="s">
        <v>26</v>
      </c>
      <c r="Q145" t="s">
        <v>33</v>
      </c>
      <c r="R145" t="s">
        <v>24</v>
      </c>
      <c r="S145" t="s">
        <v>6914</v>
      </c>
      <c r="T145" t="s">
        <v>6915</v>
      </c>
    </row>
    <row r="146" spans="1:20" x14ac:dyDescent="0.25">
      <c r="A146" t="s">
        <v>110</v>
      </c>
      <c r="B146" t="s">
        <v>146</v>
      </c>
      <c r="C146">
        <v>80</v>
      </c>
      <c r="D146">
        <v>50</v>
      </c>
      <c r="E146" t="s">
        <v>6916</v>
      </c>
      <c r="F146">
        <v>4100</v>
      </c>
      <c r="G146">
        <v>100</v>
      </c>
      <c r="H146" t="s">
        <v>47</v>
      </c>
      <c r="I146" t="s">
        <v>6917</v>
      </c>
      <c r="J146" t="s">
        <v>6918</v>
      </c>
      <c r="K146" t="s">
        <v>1492</v>
      </c>
      <c r="L146" t="s">
        <v>6919</v>
      </c>
      <c r="M146" t="s">
        <v>6920</v>
      </c>
      <c r="N146" t="s">
        <v>711</v>
      </c>
      <c r="O146" t="s">
        <v>1298</v>
      </c>
      <c r="P146" t="s">
        <v>635</v>
      </c>
      <c r="Q146" t="s">
        <v>636</v>
      </c>
      <c r="R146" t="s">
        <v>6921</v>
      </c>
      <c r="S146" t="s">
        <v>23</v>
      </c>
      <c r="T146" t="s">
        <v>6922</v>
      </c>
    </row>
    <row r="147" spans="1:20" x14ac:dyDescent="0.25">
      <c r="A147" t="s">
        <v>46</v>
      </c>
      <c r="B147" t="s">
        <v>56</v>
      </c>
      <c r="C147">
        <v>66.333333333333329</v>
      </c>
      <c r="D147">
        <v>3</v>
      </c>
      <c r="E147" t="s">
        <v>6923</v>
      </c>
      <c r="F147">
        <v>220</v>
      </c>
      <c r="G147">
        <v>0</v>
      </c>
      <c r="H147" t="s">
        <v>631</v>
      </c>
      <c r="I147" t="s">
        <v>2993</v>
      </c>
      <c r="J147" t="s">
        <v>306</v>
      </c>
      <c r="K147" t="s">
        <v>23</v>
      </c>
      <c r="L147" t="s">
        <v>24</v>
      </c>
      <c r="M147" t="s">
        <v>6924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6925</v>
      </c>
      <c r="T147" t="s">
        <v>6924</v>
      </c>
    </row>
    <row r="148" spans="1:20" x14ac:dyDescent="0.25">
      <c r="A148" t="s">
        <v>186</v>
      </c>
      <c r="B148" t="s">
        <v>187</v>
      </c>
      <c r="C148">
        <v>65</v>
      </c>
      <c r="D148">
        <v>5</v>
      </c>
      <c r="E148" t="s">
        <v>6926</v>
      </c>
      <c r="F148">
        <v>200</v>
      </c>
      <c r="G148">
        <v>0</v>
      </c>
      <c r="H148" t="s">
        <v>631</v>
      </c>
      <c r="I148" t="s">
        <v>6927</v>
      </c>
      <c r="J148" t="s">
        <v>334</v>
      </c>
      <c r="K148" t="s">
        <v>23</v>
      </c>
      <c r="L148" t="s">
        <v>24</v>
      </c>
      <c r="M148" t="s">
        <v>6928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6929</v>
      </c>
      <c r="T148" t="s">
        <v>6928</v>
      </c>
    </row>
    <row r="149" spans="1:20" x14ac:dyDescent="0.25">
      <c r="A149" t="s">
        <v>38</v>
      </c>
      <c r="B149" t="s">
        <v>39</v>
      </c>
      <c r="C149">
        <v>54.5</v>
      </c>
      <c r="D149">
        <v>2</v>
      </c>
      <c r="E149" t="s">
        <v>6930</v>
      </c>
      <c r="F149">
        <v>159</v>
      </c>
      <c r="G149">
        <v>7</v>
      </c>
      <c r="H149" t="s">
        <v>47</v>
      </c>
      <c r="I149" t="s">
        <v>5487</v>
      </c>
      <c r="J149" t="s">
        <v>5488</v>
      </c>
      <c r="K149" t="s">
        <v>2419</v>
      </c>
      <c r="L149" t="s">
        <v>5489</v>
      </c>
      <c r="M149" t="s">
        <v>6931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6932</v>
      </c>
      <c r="T149" t="s">
        <v>6931</v>
      </c>
    </row>
    <row r="150" spans="1:20" x14ac:dyDescent="0.25">
      <c r="A150" t="s">
        <v>38</v>
      </c>
      <c r="B150" t="s">
        <v>39</v>
      </c>
      <c r="C150">
        <v>54.5</v>
      </c>
      <c r="D150">
        <v>2</v>
      </c>
      <c r="E150" t="s">
        <v>6930</v>
      </c>
      <c r="F150">
        <v>159</v>
      </c>
      <c r="G150">
        <v>7</v>
      </c>
      <c r="H150" t="s">
        <v>47</v>
      </c>
      <c r="I150" t="s">
        <v>5487</v>
      </c>
      <c r="J150" t="s">
        <v>5488</v>
      </c>
      <c r="K150" t="s">
        <v>2419</v>
      </c>
      <c r="L150" t="s">
        <v>5489</v>
      </c>
      <c r="M150" t="s">
        <v>6931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6932</v>
      </c>
      <c r="T150" t="s">
        <v>6931</v>
      </c>
    </row>
    <row r="151" spans="1:20" x14ac:dyDescent="0.25">
      <c r="A151" t="s">
        <v>30</v>
      </c>
      <c r="B151" t="s">
        <v>31</v>
      </c>
      <c r="C151">
        <v>60</v>
      </c>
      <c r="D151">
        <v>3</v>
      </c>
      <c r="E151" t="s">
        <v>6933</v>
      </c>
      <c r="F151">
        <v>226</v>
      </c>
      <c r="G151">
        <v>7</v>
      </c>
      <c r="H151" t="s">
        <v>47</v>
      </c>
      <c r="I151" t="s">
        <v>6934</v>
      </c>
      <c r="J151" t="s">
        <v>6935</v>
      </c>
      <c r="K151" t="s">
        <v>6936</v>
      </c>
      <c r="L151" t="s">
        <v>6937</v>
      </c>
      <c r="M151" t="s">
        <v>6938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6939</v>
      </c>
      <c r="T151" t="s">
        <v>6938</v>
      </c>
    </row>
    <row r="152" spans="1:20" x14ac:dyDescent="0.25">
      <c r="A152" t="s">
        <v>30</v>
      </c>
      <c r="B152" t="s">
        <v>31</v>
      </c>
      <c r="C152">
        <v>60</v>
      </c>
      <c r="D152">
        <v>3</v>
      </c>
      <c r="E152" t="s">
        <v>6933</v>
      </c>
      <c r="F152">
        <v>226</v>
      </c>
      <c r="G152">
        <v>7</v>
      </c>
      <c r="H152" t="s">
        <v>47</v>
      </c>
      <c r="I152" t="s">
        <v>6934</v>
      </c>
      <c r="J152" t="s">
        <v>6935</v>
      </c>
      <c r="K152" t="s">
        <v>6936</v>
      </c>
      <c r="L152" t="s">
        <v>6937</v>
      </c>
      <c r="M152" t="s">
        <v>6938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6939</v>
      </c>
      <c r="T152" t="s">
        <v>6938</v>
      </c>
    </row>
    <row r="153" spans="1:20" x14ac:dyDescent="0.25">
      <c r="A153" t="s">
        <v>38</v>
      </c>
      <c r="B153" t="s">
        <v>39</v>
      </c>
      <c r="C153">
        <v>54.5</v>
      </c>
      <c r="D153">
        <v>2</v>
      </c>
      <c r="E153" t="s">
        <v>6940</v>
      </c>
      <c r="F153">
        <v>60</v>
      </c>
      <c r="G153">
        <v>0</v>
      </c>
      <c r="H153" t="s">
        <v>47</v>
      </c>
      <c r="I153" t="s">
        <v>5030</v>
      </c>
      <c r="J153" t="s">
        <v>5031</v>
      </c>
      <c r="K153" t="s">
        <v>665</v>
      </c>
      <c r="L153" t="s">
        <v>5032</v>
      </c>
      <c r="M153" t="s">
        <v>6941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6942</v>
      </c>
      <c r="T153" t="s">
        <v>6941</v>
      </c>
    </row>
    <row r="154" spans="1:20" x14ac:dyDescent="0.25">
      <c r="A154" t="s">
        <v>139</v>
      </c>
      <c r="B154" t="s">
        <v>112</v>
      </c>
      <c r="C154">
        <v>66</v>
      </c>
      <c r="D154">
        <v>1</v>
      </c>
      <c r="E154" t="s">
        <v>6943</v>
      </c>
      <c r="F154">
        <v>265</v>
      </c>
      <c r="G154">
        <v>35</v>
      </c>
      <c r="H154" t="s">
        <v>47</v>
      </c>
      <c r="I154" t="s">
        <v>4544</v>
      </c>
      <c r="J154" t="s">
        <v>6944</v>
      </c>
      <c r="K154" t="s">
        <v>989</v>
      </c>
      <c r="L154" t="s">
        <v>981</v>
      </c>
      <c r="M154" t="s">
        <v>6945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6946</v>
      </c>
      <c r="T154" t="s">
        <v>6947</v>
      </c>
    </row>
    <row r="155" spans="1:20" x14ac:dyDescent="0.25">
      <c r="A155" t="s">
        <v>110</v>
      </c>
      <c r="B155" t="s">
        <v>640</v>
      </c>
      <c r="C155">
        <v>66</v>
      </c>
      <c r="D155">
        <v>1</v>
      </c>
      <c r="E155" t="s">
        <v>6943</v>
      </c>
      <c r="F155">
        <v>265</v>
      </c>
      <c r="G155">
        <v>35</v>
      </c>
      <c r="H155" t="s">
        <v>47</v>
      </c>
      <c r="I155" t="s">
        <v>4544</v>
      </c>
      <c r="J155" t="s">
        <v>6944</v>
      </c>
      <c r="K155" t="s">
        <v>989</v>
      </c>
      <c r="L155" t="s">
        <v>981</v>
      </c>
      <c r="M155" t="s">
        <v>6945</v>
      </c>
      <c r="N155" t="s">
        <v>23</v>
      </c>
      <c r="O155" t="s">
        <v>63</v>
      </c>
      <c r="P155" t="s">
        <v>54</v>
      </c>
      <c r="Q155" t="s">
        <v>55</v>
      </c>
      <c r="R155" t="s">
        <v>24</v>
      </c>
      <c r="S155" t="s">
        <v>6946</v>
      </c>
      <c r="T155" t="s">
        <v>6947</v>
      </c>
    </row>
    <row r="156" spans="1:20" x14ac:dyDescent="0.25">
      <c r="A156" t="s">
        <v>46</v>
      </c>
      <c r="B156" t="s">
        <v>56</v>
      </c>
      <c r="C156">
        <v>67</v>
      </c>
      <c r="D156">
        <v>1</v>
      </c>
      <c r="E156" t="s">
        <v>6943</v>
      </c>
      <c r="F156">
        <v>265</v>
      </c>
      <c r="G156">
        <v>35</v>
      </c>
      <c r="H156" t="s">
        <v>47</v>
      </c>
      <c r="I156" t="s">
        <v>4544</v>
      </c>
      <c r="J156" t="s">
        <v>6944</v>
      </c>
      <c r="K156" t="s">
        <v>989</v>
      </c>
      <c r="L156" t="s">
        <v>981</v>
      </c>
      <c r="M156" t="s">
        <v>6945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6946</v>
      </c>
      <c r="T156" t="s">
        <v>6947</v>
      </c>
    </row>
    <row r="157" spans="1:20" x14ac:dyDescent="0.25">
      <c r="A157" t="s">
        <v>46</v>
      </c>
      <c r="B157" t="s">
        <v>56</v>
      </c>
      <c r="C157">
        <v>66.333333333333329</v>
      </c>
      <c r="D157">
        <v>3</v>
      </c>
      <c r="E157" t="s">
        <v>6948</v>
      </c>
      <c r="F157">
        <v>193.75</v>
      </c>
      <c r="G157">
        <v>7</v>
      </c>
      <c r="H157" t="s">
        <v>384</v>
      </c>
      <c r="I157" t="s">
        <v>6949</v>
      </c>
      <c r="J157" t="s">
        <v>6950</v>
      </c>
      <c r="K157" t="s">
        <v>6951</v>
      </c>
      <c r="L157" t="s">
        <v>6952</v>
      </c>
      <c r="M157" t="s">
        <v>6953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6954</v>
      </c>
      <c r="T157" t="s">
        <v>6953</v>
      </c>
    </row>
    <row r="158" spans="1:20" x14ac:dyDescent="0.25">
      <c r="A158" t="s">
        <v>42</v>
      </c>
      <c r="B158" t="s">
        <v>43</v>
      </c>
      <c r="C158">
        <v>66.666666666666671</v>
      </c>
      <c r="D158">
        <v>3</v>
      </c>
      <c r="E158" t="s">
        <v>6955</v>
      </c>
      <c r="F158">
        <v>105</v>
      </c>
      <c r="G158">
        <v>0</v>
      </c>
      <c r="H158" t="s">
        <v>22</v>
      </c>
      <c r="I158" t="s">
        <v>6956</v>
      </c>
      <c r="J158" t="s">
        <v>317</v>
      </c>
      <c r="K158" t="s">
        <v>23</v>
      </c>
      <c r="L158" t="s">
        <v>24</v>
      </c>
      <c r="M158" t="s">
        <v>6957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6958</v>
      </c>
      <c r="T158" t="s">
        <v>6957</v>
      </c>
    </row>
    <row r="159" spans="1:20" x14ac:dyDescent="0.25">
      <c r="A159" t="s">
        <v>46</v>
      </c>
      <c r="B159" t="s">
        <v>56</v>
      </c>
      <c r="C159">
        <v>66.333333333333329</v>
      </c>
      <c r="D159">
        <v>3</v>
      </c>
      <c r="E159" t="s">
        <v>6959</v>
      </c>
      <c r="F159">
        <v>220</v>
      </c>
      <c r="G159">
        <v>0</v>
      </c>
      <c r="H159" t="s">
        <v>631</v>
      </c>
      <c r="I159" t="s">
        <v>1816</v>
      </c>
      <c r="J159" t="s">
        <v>306</v>
      </c>
      <c r="K159" t="s">
        <v>23</v>
      </c>
      <c r="L159" t="s">
        <v>24</v>
      </c>
      <c r="M159" t="s">
        <v>6960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6961</v>
      </c>
      <c r="T159" t="s">
        <v>6960</v>
      </c>
    </row>
    <row r="160" spans="1:20" x14ac:dyDescent="0.25">
      <c r="A160" t="s">
        <v>46</v>
      </c>
      <c r="B160" t="s">
        <v>56</v>
      </c>
      <c r="C160">
        <v>66.333333333333329</v>
      </c>
      <c r="D160">
        <v>3</v>
      </c>
      <c r="E160" t="s">
        <v>6962</v>
      </c>
      <c r="F160">
        <v>269</v>
      </c>
      <c r="G160">
        <v>29</v>
      </c>
      <c r="H160" t="s">
        <v>47</v>
      </c>
      <c r="I160" t="s">
        <v>1086</v>
      </c>
      <c r="J160" t="s">
        <v>1081</v>
      </c>
      <c r="K160" t="s">
        <v>1082</v>
      </c>
      <c r="L160" t="s">
        <v>1087</v>
      </c>
      <c r="M160" t="s">
        <v>6963</v>
      </c>
      <c r="N160" t="s">
        <v>23</v>
      </c>
      <c r="O160" t="s">
        <v>53</v>
      </c>
      <c r="P160" t="s">
        <v>54</v>
      </c>
      <c r="Q160" t="s">
        <v>55</v>
      </c>
      <c r="R160" t="s">
        <v>24</v>
      </c>
      <c r="S160" t="s">
        <v>6964</v>
      </c>
      <c r="T160" t="s">
        <v>6963</v>
      </c>
    </row>
    <row r="161" spans="1:20" x14ac:dyDescent="0.25">
      <c r="A161" t="s">
        <v>38</v>
      </c>
      <c r="B161" t="s">
        <v>39</v>
      </c>
      <c r="C161">
        <v>54.5</v>
      </c>
      <c r="D161">
        <v>2</v>
      </c>
      <c r="E161" t="s">
        <v>6965</v>
      </c>
      <c r="F161">
        <v>127</v>
      </c>
      <c r="G161">
        <v>7</v>
      </c>
      <c r="H161" t="s">
        <v>47</v>
      </c>
      <c r="I161" t="s">
        <v>6966</v>
      </c>
      <c r="J161" t="s">
        <v>6967</v>
      </c>
      <c r="K161" t="s">
        <v>644</v>
      </c>
      <c r="L161" t="s">
        <v>6968</v>
      </c>
      <c r="M161" t="s">
        <v>6969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6970</v>
      </c>
      <c r="T161" t="s">
        <v>6969</v>
      </c>
    </row>
    <row r="162" spans="1:20" x14ac:dyDescent="0.25">
      <c r="A162" t="s">
        <v>38</v>
      </c>
      <c r="B162" t="s">
        <v>39</v>
      </c>
      <c r="C162">
        <v>54.5</v>
      </c>
      <c r="D162">
        <v>2</v>
      </c>
      <c r="E162" t="s">
        <v>6965</v>
      </c>
      <c r="F162">
        <v>127</v>
      </c>
      <c r="G162">
        <v>7</v>
      </c>
      <c r="H162" t="s">
        <v>47</v>
      </c>
      <c r="I162" t="s">
        <v>6966</v>
      </c>
      <c r="J162" t="s">
        <v>6967</v>
      </c>
      <c r="K162" t="s">
        <v>644</v>
      </c>
      <c r="L162" t="s">
        <v>6968</v>
      </c>
      <c r="M162" t="s">
        <v>6969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6970</v>
      </c>
      <c r="T162" t="s">
        <v>6969</v>
      </c>
    </row>
    <row r="163" spans="1:20" x14ac:dyDescent="0.25">
      <c r="A163" t="s">
        <v>280</v>
      </c>
      <c r="B163" t="s">
        <v>286</v>
      </c>
      <c r="C163">
        <v>139</v>
      </c>
      <c r="D163">
        <v>1</v>
      </c>
      <c r="E163" t="s">
        <v>6971</v>
      </c>
      <c r="F163">
        <v>209</v>
      </c>
      <c r="G163">
        <v>30</v>
      </c>
      <c r="H163" t="s">
        <v>47</v>
      </c>
      <c r="I163" t="s">
        <v>6972</v>
      </c>
      <c r="J163" t="s">
        <v>6973</v>
      </c>
      <c r="K163" t="s">
        <v>4760</v>
      </c>
      <c r="L163" t="s">
        <v>6974</v>
      </c>
      <c r="M163" t="s">
        <v>6975</v>
      </c>
      <c r="N163" t="s">
        <v>711</v>
      </c>
      <c r="O163" t="s">
        <v>634</v>
      </c>
      <c r="P163" t="s">
        <v>635</v>
      </c>
      <c r="Q163" t="s">
        <v>636</v>
      </c>
      <c r="R163" t="s">
        <v>24</v>
      </c>
      <c r="S163" t="s">
        <v>23</v>
      </c>
      <c r="T163" t="s">
        <v>6976</v>
      </c>
    </row>
    <row r="164" spans="1:20" x14ac:dyDescent="0.25">
      <c r="A164" t="s">
        <v>279</v>
      </c>
      <c r="B164" t="s">
        <v>285</v>
      </c>
      <c r="C164">
        <v>139</v>
      </c>
      <c r="D164">
        <v>1</v>
      </c>
      <c r="E164" t="s">
        <v>6971</v>
      </c>
      <c r="F164">
        <v>209</v>
      </c>
      <c r="G164">
        <v>30</v>
      </c>
      <c r="H164" t="s">
        <v>47</v>
      </c>
      <c r="I164" t="s">
        <v>6972</v>
      </c>
      <c r="J164" t="s">
        <v>6973</v>
      </c>
      <c r="K164" t="s">
        <v>4760</v>
      </c>
      <c r="L164" t="s">
        <v>6974</v>
      </c>
      <c r="M164" t="s">
        <v>6975</v>
      </c>
      <c r="N164" t="s">
        <v>711</v>
      </c>
      <c r="O164" t="s">
        <v>634</v>
      </c>
      <c r="P164" t="s">
        <v>635</v>
      </c>
      <c r="Q164" t="s">
        <v>636</v>
      </c>
      <c r="R164" t="s">
        <v>24</v>
      </c>
      <c r="S164" t="s">
        <v>23</v>
      </c>
      <c r="T164" t="s">
        <v>6976</v>
      </c>
    </row>
    <row r="165" spans="1:20" x14ac:dyDescent="0.25">
      <c r="A165" t="s">
        <v>110</v>
      </c>
      <c r="B165" t="s">
        <v>640</v>
      </c>
      <c r="C165">
        <v>66.333333333333329</v>
      </c>
      <c r="D165">
        <v>3</v>
      </c>
      <c r="E165" t="s">
        <v>6977</v>
      </c>
      <c r="F165">
        <v>396</v>
      </c>
      <c r="G165">
        <v>0</v>
      </c>
      <c r="H165" t="s">
        <v>648</v>
      </c>
      <c r="I165" t="s">
        <v>6978</v>
      </c>
      <c r="J165" t="s">
        <v>6979</v>
      </c>
      <c r="K165" t="s">
        <v>6980</v>
      </c>
      <c r="L165" t="s">
        <v>6981</v>
      </c>
      <c r="M165" t="s">
        <v>6982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6983</v>
      </c>
      <c r="T165" t="s">
        <v>6982</v>
      </c>
    </row>
    <row r="166" spans="1:20" x14ac:dyDescent="0.25">
      <c r="A166" t="s">
        <v>110</v>
      </c>
      <c r="B166" t="s">
        <v>640</v>
      </c>
      <c r="C166">
        <v>66.333333333333329</v>
      </c>
      <c r="D166">
        <v>3</v>
      </c>
      <c r="E166" t="s">
        <v>6977</v>
      </c>
      <c r="F166">
        <v>396</v>
      </c>
      <c r="G166">
        <v>0</v>
      </c>
      <c r="H166" t="s">
        <v>648</v>
      </c>
      <c r="I166" t="s">
        <v>6978</v>
      </c>
      <c r="J166" t="s">
        <v>6979</v>
      </c>
      <c r="K166" t="s">
        <v>6980</v>
      </c>
      <c r="L166" t="s">
        <v>6981</v>
      </c>
      <c r="M166" t="s">
        <v>6982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6983</v>
      </c>
      <c r="T166" t="s">
        <v>6982</v>
      </c>
    </row>
    <row r="167" spans="1:20" x14ac:dyDescent="0.25">
      <c r="A167" t="s">
        <v>30</v>
      </c>
      <c r="B167" t="s">
        <v>31</v>
      </c>
      <c r="C167">
        <v>60</v>
      </c>
      <c r="D167">
        <v>6</v>
      </c>
      <c r="E167" t="s">
        <v>6984</v>
      </c>
      <c r="F167">
        <v>210</v>
      </c>
      <c r="G167">
        <v>0</v>
      </c>
      <c r="H167" t="s">
        <v>22</v>
      </c>
      <c r="I167" t="s">
        <v>6985</v>
      </c>
      <c r="J167" t="s">
        <v>334</v>
      </c>
      <c r="K167" t="s">
        <v>23</v>
      </c>
      <c r="L167" t="s">
        <v>24</v>
      </c>
      <c r="M167" t="s">
        <v>6986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6987</v>
      </c>
      <c r="T167" t="s">
        <v>6986</v>
      </c>
    </row>
    <row r="168" spans="1:20" x14ac:dyDescent="0.25">
      <c r="A168" t="s">
        <v>186</v>
      </c>
      <c r="B168" t="s">
        <v>187</v>
      </c>
      <c r="C168">
        <v>37.5</v>
      </c>
      <c r="D168">
        <v>4</v>
      </c>
      <c r="E168" t="s">
        <v>6988</v>
      </c>
      <c r="F168">
        <v>159</v>
      </c>
      <c r="G168">
        <v>0</v>
      </c>
      <c r="H168" t="s">
        <v>631</v>
      </c>
      <c r="I168" t="s">
        <v>6989</v>
      </c>
      <c r="J168" t="s">
        <v>1554</v>
      </c>
      <c r="K168" t="s">
        <v>23</v>
      </c>
      <c r="L168" t="s">
        <v>24</v>
      </c>
      <c r="M168" t="s">
        <v>6990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6991</v>
      </c>
      <c r="T168" t="s">
        <v>6992</v>
      </c>
    </row>
    <row r="169" spans="1:20" x14ac:dyDescent="0.25">
      <c r="A169" t="s">
        <v>186</v>
      </c>
      <c r="B169" t="s">
        <v>187</v>
      </c>
      <c r="C169">
        <v>33.333333333333336</v>
      </c>
      <c r="D169">
        <v>3</v>
      </c>
      <c r="E169" t="s">
        <v>6993</v>
      </c>
      <c r="F169">
        <v>142.5</v>
      </c>
      <c r="G169">
        <v>0</v>
      </c>
      <c r="H169" t="s">
        <v>47</v>
      </c>
      <c r="I169" t="s">
        <v>6994</v>
      </c>
      <c r="J169" t="s">
        <v>6995</v>
      </c>
      <c r="K169" t="s">
        <v>6052</v>
      </c>
      <c r="L169" t="s">
        <v>6996</v>
      </c>
      <c r="M169" t="s">
        <v>6997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6998</v>
      </c>
      <c r="T169" t="s">
        <v>6997</v>
      </c>
    </row>
    <row r="170" spans="1:20" x14ac:dyDescent="0.25">
      <c r="A170" t="s">
        <v>20</v>
      </c>
      <c r="B170" t="s">
        <v>21</v>
      </c>
      <c r="C170">
        <v>60</v>
      </c>
      <c r="D170">
        <v>2</v>
      </c>
      <c r="E170" t="s">
        <v>6999</v>
      </c>
      <c r="F170">
        <v>229</v>
      </c>
      <c r="G170">
        <v>29</v>
      </c>
      <c r="H170" t="s">
        <v>22</v>
      </c>
      <c r="I170" t="s">
        <v>7000</v>
      </c>
      <c r="J170" t="s">
        <v>7001</v>
      </c>
      <c r="K170" t="s">
        <v>1595</v>
      </c>
      <c r="L170" t="s">
        <v>3161</v>
      </c>
      <c r="M170" t="s">
        <v>7002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7003</v>
      </c>
      <c r="T170" t="s">
        <v>7004</v>
      </c>
    </row>
    <row r="171" spans="1:20" x14ac:dyDescent="0.25">
      <c r="A171" t="s">
        <v>30</v>
      </c>
      <c r="B171" t="s">
        <v>31</v>
      </c>
      <c r="C171">
        <v>40</v>
      </c>
      <c r="D171">
        <v>2</v>
      </c>
      <c r="E171" t="s">
        <v>6999</v>
      </c>
      <c r="F171">
        <v>229</v>
      </c>
      <c r="G171">
        <v>29</v>
      </c>
      <c r="H171" t="s">
        <v>22</v>
      </c>
      <c r="I171" t="s">
        <v>7000</v>
      </c>
      <c r="J171" t="s">
        <v>7001</v>
      </c>
      <c r="K171" t="s">
        <v>1595</v>
      </c>
      <c r="L171" t="s">
        <v>3161</v>
      </c>
      <c r="M171" t="s">
        <v>7002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7003</v>
      </c>
      <c r="T171" t="s">
        <v>7004</v>
      </c>
    </row>
    <row r="172" spans="1:20" x14ac:dyDescent="0.25">
      <c r="A172" t="s">
        <v>46</v>
      </c>
      <c r="B172" t="s">
        <v>56</v>
      </c>
      <c r="C172">
        <v>66.333333333333329</v>
      </c>
      <c r="D172">
        <v>6</v>
      </c>
      <c r="E172" t="s">
        <v>7005</v>
      </c>
      <c r="F172">
        <v>440</v>
      </c>
      <c r="G172">
        <v>0</v>
      </c>
      <c r="H172" t="s">
        <v>631</v>
      </c>
      <c r="I172" t="s">
        <v>2993</v>
      </c>
      <c r="J172" t="s">
        <v>306</v>
      </c>
      <c r="K172" t="s">
        <v>23</v>
      </c>
      <c r="L172" t="s">
        <v>24</v>
      </c>
      <c r="M172" t="s">
        <v>7006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7007</v>
      </c>
      <c r="T172" t="s">
        <v>7006</v>
      </c>
    </row>
    <row r="173" spans="1:20" x14ac:dyDescent="0.25">
      <c r="A173" t="s">
        <v>422</v>
      </c>
      <c r="B173" t="s">
        <v>423</v>
      </c>
      <c r="C173">
        <v>78.333333333333329</v>
      </c>
      <c r="D173">
        <v>3</v>
      </c>
      <c r="E173" t="s">
        <v>7008</v>
      </c>
      <c r="F173">
        <v>273</v>
      </c>
      <c r="G173">
        <v>38</v>
      </c>
      <c r="H173" t="s">
        <v>47</v>
      </c>
      <c r="I173" t="s">
        <v>7009</v>
      </c>
      <c r="J173" t="s">
        <v>7010</v>
      </c>
      <c r="K173" t="s">
        <v>1102</v>
      </c>
      <c r="L173" t="s">
        <v>3769</v>
      </c>
      <c r="M173" t="s">
        <v>7011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7012</v>
      </c>
      <c r="T173" t="s">
        <v>7013</v>
      </c>
    </row>
    <row r="174" spans="1:20" x14ac:dyDescent="0.25">
      <c r="A174" t="s">
        <v>20</v>
      </c>
      <c r="B174" t="s">
        <v>21</v>
      </c>
      <c r="C174">
        <v>60</v>
      </c>
      <c r="D174">
        <v>1</v>
      </c>
      <c r="E174" t="s">
        <v>7014</v>
      </c>
      <c r="F174">
        <v>100</v>
      </c>
      <c r="G174">
        <v>0</v>
      </c>
      <c r="H174" t="s">
        <v>22</v>
      </c>
      <c r="I174" t="s">
        <v>4899</v>
      </c>
      <c r="J174" t="s">
        <v>7015</v>
      </c>
      <c r="K174" t="s">
        <v>1093</v>
      </c>
      <c r="L174" t="s">
        <v>981</v>
      </c>
      <c r="M174" t="s">
        <v>7016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7017</v>
      </c>
      <c r="T174" t="s">
        <v>7018</v>
      </c>
    </row>
    <row r="175" spans="1:20" x14ac:dyDescent="0.25">
      <c r="A175" t="s">
        <v>30</v>
      </c>
      <c r="B175" t="s">
        <v>31</v>
      </c>
      <c r="C175">
        <v>40</v>
      </c>
      <c r="D175">
        <v>1</v>
      </c>
      <c r="E175" t="s">
        <v>7014</v>
      </c>
      <c r="F175">
        <v>100</v>
      </c>
      <c r="G175">
        <v>0</v>
      </c>
      <c r="H175" t="s">
        <v>22</v>
      </c>
      <c r="I175" t="s">
        <v>4899</v>
      </c>
      <c r="J175" t="s">
        <v>7015</v>
      </c>
      <c r="K175" t="s">
        <v>1093</v>
      </c>
      <c r="L175" t="s">
        <v>981</v>
      </c>
      <c r="M175" t="s">
        <v>7016</v>
      </c>
      <c r="N175" t="s">
        <v>23</v>
      </c>
      <c r="O175" t="s">
        <v>63</v>
      </c>
      <c r="P175" t="s">
        <v>54</v>
      </c>
      <c r="Q175" t="s">
        <v>55</v>
      </c>
      <c r="R175" t="s">
        <v>24</v>
      </c>
      <c r="S175" t="s">
        <v>7017</v>
      </c>
      <c r="T175" t="s">
        <v>7018</v>
      </c>
    </row>
    <row r="176" spans="1:20" x14ac:dyDescent="0.25">
      <c r="A176" t="s">
        <v>115</v>
      </c>
      <c r="B176" t="s">
        <v>116</v>
      </c>
      <c r="C176">
        <v>43.5</v>
      </c>
      <c r="D176">
        <v>2</v>
      </c>
      <c r="E176" t="s">
        <v>7019</v>
      </c>
      <c r="F176">
        <v>97</v>
      </c>
      <c r="G176">
        <v>10</v>
      </c>
      <c r="H176" t="s">
        <v>47</v>
      </c>
      <c r="I176" t="s">
        <v>5856</v>
      </c>
      <c r="J176" t="s">
        <v>7020</v>
      </c>
      <c r="K176" t="s">
        <v>7021</v>
      </c>
      <c r="L176" t="s">
        <v>2721</v>
      </c>
      <c r="M176" t="s">
        <v>7022</v>
      </c>
      <c r="N176" t="s">
        <v>23</v>
      </c>
      <c r="O176" t="s">
        <v>63</v>
      </c>
      <c r="P176" t="s">
        <v>54</v>
      </c>
      <c r="Q176" t="s">
        <v>55</v>
      </c>
      <c r="R176" t="s">
        <v>24</v>
      </c>
      <c r="S176" t="s">
        <v>7023</v>
      </c>
      <c r="T176" t="s">
        <v>7022</v>
      </c>
    </row>
    <row r="177" spans="1:20" x14ac:dyDescent="0.25">
      <c r="A177" t="s">
        <v>30</v>
      </c>
      <c r="B177" t="s">
        <v>31</v>
      </c>
      <c r="C177">
        <v>42</v>
      </c>
      <c r="D177">
        <v>1</v>
      </c>
      <c r="E177" t="s">
        <v>7024</v>
      </c>
      <c r="F177">
        <v>275</v>
      </c>
      <c r="G177">
        <v>48</v>
      </c>
      <c r="H177" t="s">
        <v>47</v>
      </c>
      <c r="I177" t="s">
        <v>7025</v>
      </c>
      <c r="J177" t="s">
        <v>7026</v>
      </c>
      <c r="K177" t="s">
        <v>1303</v>
      </c>
      <c r="L177" t="s">
        <v>4632</v>
      </c>
      <c r="M177" t="s">
        <v>7027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7028</v>
      </c>
      <c r="T177" t="s">
        <v>7027</v>
      </c>
    </row>
    <row r="178" spans="1:20" x14ac:dyDescent="0.25">
      <c r="A178" t="s">
        <v>115</v>
      </c>
      <c r="B178" t="s">
        <v>116</v>
      </c>
      <c r="C178">
        <v>43</v>
      </c>
      <c r="D178">
        <v>1</v>
      </c>
      <c r="E178" t="s">
        <v>7024</v>
      </c>
      <c r="F178">
        <v>275</v>
      </c>
      <c r="G178">
        <v>48</v>
      </c>
      <c r="H178" t="s">
        <v>47</v>
      </c>
      <c r="I178" t="s">
        <v>7025</v>
      </c>
      <c r="J178" t="s">
        <v>7026</v>
      </c>
      <c r="K178" t="s">
        <v>1303</v>
      </c>
      <c r="L178" t="s">
        <v>4632</v>
      </c>
      <c r="M178" t="s">
        <v>7027</v>
      </c>
      <c r="N178" t="s">
        <v>23</v>
      </c>
      <c r="O178" t="s">
        <v>63</v>
      </c>
      <c r="P178" t="s">
        <v>54</v>
      </c>
      <c r="Q178" t="s">
        <v>55</v>
      </c>
      <c r="R178" t="s">
        <v>24</v>
      </c>
      <c r="S178" t="s">
        <v>7028</v>
      </c>
      <c r="T178" t="s">
        <v>7027</v>
      </c>
    </row>
    <row r="179" spans="1:20" x14ac:dyDescent="0.25">
      <c r="A179" t="s">
        <v>139</v>
      </c>
      <c r="B179" t="s">
        <v>112</v>
      </c>
      <c r="C179">
        <v>76</v>
      </c>
      <c r="D179">
        <v>2</v>
      </c>
      <c r="E179" t="s">
        <v>7024</v>
      </c>
      <c r="F179">
        <v>275</v>
      </c>
      <c r="G179">
        <v>48</v>
      </c>
      <c r="H179" t="s">
        <v>47</v>
      </c>
      <c r="I179" t="s">
        <v>7025</v>
      </c>
      <c r="J179" t="s">
        <v>7026</v>
      </c>
      <c r="K179" t="s">
        <v>1303</v>
      </c>
      <c r="L179" t="s">
        <v>4632</v>
      </c>
      <c r="M179" t="s">
        <v>7027</v>
      </c>
      <c r="N179" t="s">
        <v>23</v>
      </c>
      <c r="O179" t="s">
        <v>63</v>
      </c>
      <c r="P179" t="s">
        <v>54</v>
      </c>
      <c r="Q179" t="s">
        <v>55</v>
      </c>
      <c r="R179" t="s">
        <v>24</v>
      </c>
      <c r="S179" t="s">
        <v>7028</v>
      </c>
      <c r="T179" t="s">
        <v>7027</v>
      </c>
    </row>
    <row r="180" spans="1:20" x14ac:dyDescent="0.25">
      <c r="A180" t="s">
        <v>30</v>
      </c>
      <c r="B180" t="s">
        <v>31</v>
      </c>
      <c r="C180">
        <v>60</v>
      </c>
      <c r="D180">
        <v>3</v>
      </c>
      <c r="E180" t="s">
        <v>7029</v>
      </c>
      <c r="F180">
        <v>111</v>
      </c>
      <c r="G180">
        <v>6</v>
      </c>
      <c r="H180" t="s">
        <v>22</v>
      </c>
      <c r="I180" t="s">
        <v>1178</v>
      </c>
      <c r="J180" t="s">
        <v>1423</v>
      </c>
      <c r="K180" t="s">
        <v>23</v>
      </c>
      <c r="L180" t="s">
        <v>24</v>
      </c>
      <c r="M180" t="s">
        <v>7030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7031</v>
      </c>
      <c r="T180" t="s">
        <v>7030</v>
      </c>
    </row>
    <row r="181" spans="1:20" x14ac:dyDescent="0.25">
      <c r="A181" t="s">
        <v>115</v>
      </c>
      <c r="B181" t="s">
        <v>116</v>
      </c>
      <c r="C181">
        <v>45</v>
      </c>
      <c r="D181">
        <v>1</v>
      </c>
      <c r="E181" t="s">
        <v>7032</v>
      </c>
      <c r="F181">
        <v>45</v>
      </c>
      <c r="G181">
        <v>0</v>
      </c>
      <c r="H181" t="s">
        <v>47</v>
      </c>
      <c r="I181" t="s">
        <v>3696</v>
      </c>
      <c r="J181" t="s">
        <v>3697</v>
      </c>
      <c r="K181" t="s">
        <v>3698</v>
      </c>
      <c r="L181" t="s">
        <v>990</v>
      </c>
      <c r="M181" t="s">
        <v>7033</v>
      </c>
      <c r="N181" t="s">
        <v>23</v>
      </c>
      <c r="O181" t="s">
        <v>63</v>
      </c>
      <c r="P181" t="s">
        <v>54</v>
      </c>
      <c r="Q181" t="s">
        <v>55</v>
      </c>
      <c r="R181" t="s">
        <v>24</v>
      </c>
      <c r="S181" t="s">
        <v>7034</v>
      </c>
      <c r="T181" t="s">
        <v>7035</v>
      </c>
    </row>
    <row r="182" spans="1:20" x14ac:dyDescent="0.25">
      <c r="A182" t="s">
        <v>139</v>
      </c>
      <c r="B182" t="s">
        <v>715</v>
      </c>
      <c r="C182">
        <v>120</v>
      </c>
      <c r="D182">
        <v>2</v>
      </c>
      <c r="E182" t="s">
        <v>7036</v>
      </c>
      <c r="F182">
        <v>196</v>
      </c>
      <c r="G182">
        <v>0</v>
      </c>
      <c r="H182" t="s">
        <v>631</v>
      </c>
      <c r="I182" t="s">
        <v>7037</v>
      </c>
      <c r="J182" t="s">
        <v>650</v>
      </c>
      <c r="K182" t="s">
        <v>23</v>
      </c>
      <c r="L182" t="s">
        <v>24</v>
      </c>
      <c r="M182" t="s">
        <v>7038</v>
      </c>
      <c r="N182" t="s">
        <v>23</v>
      </c>
      <c r="O182" t="s">
        <v>32</v>
      </c>
      <c r="P182" t="s">
        <v>26</v>
      </c>
      <c r="Q182" t="s">
        <v>33</v>
      </c>
      <c r="R182" t="s">
        <v>24</v>
      </c>
      <c r="S182" t="s">
        <v>7039</v>
      </c>
      <c r="T182" t="s">
        <v>7040</v>
      </c>
    </row>
    <row r="183" spans="1:20" x14ac:dyDescent="0.25">
      <c r="A183" t="s">
        <v>115</v>
      </c>
      <c r="B183" t="s">
        <v>339</v>
      </c>
      <c r="C183">
        <v>40.5</v>
      </c>
      <c r="D183">
        <v>1</v>
      </c>
      <c r="E183" t="s">
        <v>7041</v>
      </c>
      <c r="F183">
        <v>40.5</v>
      </c>
      <c r="G183">
        <v>0</v>
      </c>
      <c r="H183" t="s">
        <v>647</v>
      </c>
      <c r="I183" t="s">
        <v>2187</v>
      </c>
      <c r="J183" t="s">
        <v>2188</v>
      </c>
      <c r="K183" t="s">
        <v>2189</v>
      </c>
      <c r="L183" t="s">
        <v>2190</v>
      </c>
      <c r="M183" t="s">
        <v>7042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7043</v>
      </c>
      <c r="T183" t="s">
        <v>7044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119"/>
  <sheetViews>
    <sheetView zoomScale="70" zoomScaleNormal="70" workbookViewId="0">
      <pane xSplit="2" ySplit="1" topLeftCell="U2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33" sqref="U3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279</v>
      </c>
      <c r="B2" t="s">
        <v>285</v>
      </c>
      <c r="C2">
        <v>139</v>
      </c>
      <c r="D2">
        <v>1</v>
      </c>
      <c r="E2" t="s">
        <v>7045</v>
      </c>
      <c r="F2">
        <v>145</v>
      </c>
      <c r="G2">
        <v>45</v>
      </c>
      <c r="H2" t="s">
        <v>631</v>
      </c>
      <c r="I2" t="s">
        <v>7046</v>
      </c>
      <c r="J2" t="s">
        <v>345</v>
      </c>
      <c r="K2" t="s">
        <v>23</v>
      </c>
      <c r="L2" t="s">
        <v>24</v>
      </c>
      <c r="M2" t="s">
        <v>23</v>
      </c>
      <c r="N2" t="s">
        <v>23</v>
      </c>
      <c r="O2" t="s">
        <v>58</v>
      </c>
      <c r="P2" t="s">
        <v>26</v>
      </c>
      <c r="Q2" t="s">
        <v>23</v>
      </c>
      <c r="R2" t="s">
        <v>24</v>
      </c>
      <c r="S2" t="s">
        <v>23</v>
      </c>
      <c r="T2" t="s">
        <v>7047</v>
      </c>
      <c r="U2" s="55" t="s">
        <v>186</v>
      </c>
      <c r="V2">
        <v>28</v>
      </c>
    </row>
    <row r="3" spans="1:22" x14ac:dyDescent="0.25">
      <c r="A3" t="s">
        <v>7048</v>
      </c>
      <c r="B3" t="s">
        <v>7049</v>
      </c>
      <c r="C3">
        <v>44</v>
      </c>
      <c r="D3">
        <v>1</v>
      </c>
      <c r="E3" t="s">
        <v>7050</v>
      </c>
      <c r="F3">
        <v>330</v>
      </c>
      <c r="G3">
        <v>35</v>
      </c>
      <c r="H3" t="s">
        <v>47</v>
      </c>
      <c r="I3" t="s">
        <v>2719</v>
      </c>
      <c r="J3" t="s">
        <v>2720</v>
      </c>
      <c r="K3" t="s">
        <v>652</v>
      </c>
      <c r="L3" t="s">
        <v>2721</v>
      </c>
      <c r="M3" t="s">
        <v>23</v>
      </c>
      <c r="N3" t="s">
        <v>23</v>
      </c>
      <c r="O3" t="s">
        <v>24</v>
      </c>
      <c r="P3" t="s">
        <v>54</v>
      </c>
      <c r="Q3" t="s">
        <v>23</v>
      </c>
      <c r="R3" t="s">
        <v>24</v>
      </c>
      <c r="S3" t="s">
        <v>23</v>
      </c>
      <c r="T3" t="s">
        <v>7051</v>
      </c>
      <c r="U3" s="56" t="s">
        <v>187</v>
      </c>
      <c r="V3">
        <v>28</v>
      </c>
    </row>
    <row r="4" spans="1:22" x14ac:dyDescent="0.25">
      <c r="A4" t="s">
        <v>186</v>
      </c>
      <c r="B4" t="s">
        <v>187</v>
      </c>
      <c r="C4">
        <v>37</v>
      </c>
      <c r="D4">
        <v>2</v>
      </c>
      <c r="E4" t="s">
        <v>7050</v>
      </c>
      <c r="F4">
        <v>330</v>
      </c>
      <c r="G4">
        <v>35</v>
      </c>
      <c r="H4" t="s">
        <v>47</v>
      </c>
      <c r="I4" t="s">
        <v>2719</v>
      </c>
      <c r="J4" t="s">
        <v>2720</v>
      </c>
      <c r="K4" t="s">
        <v>652</v>
      </c>
      <c r="L4" t="s">
        <v>2721</v>
      </c>
      <c r="M4" t="s">
        <v>23</v>
      </c>
      <c r="N4" t="s">
        <v>23</v>
      </c>
      <c r="O4" t="s">
        <v>24</v>
      </c>
      <c r="P4" t="s">
        <v>54</v>
      </c>
      <c r="Q4" t="s">
        <v>23</v>
      </c>
      <c r="R4" t="s">
        <v>24</v>
      </c>
      <c r="S4" t="s">
        <v>23</v>
      </c>
      <c r="T4" t="s">
        <v>7051</v>
      </c>
      <c r="U4" s="55" t="s">
        <v>44</v>
      </c>
      <c r="V4">
        <v>7</v>
      </c>
    </row>
    <row r="5" spans="1:22" x14ac:dyDescent="0.25">
      <c r="A5" t="s">
        <v>186</v>
      </c>
      <c r="B5" t="s">
        <v>187</v>
      </c>
      <c r="C5">
        <v>37</v>
      </c>
      <c r="D5">
        <v>2</v>
      </c>
      <c r="E5" t="s">
        <v>7050</v>
      </c>
      <c r="F5">
        <v>330</v>
      </c>
      <c r="G5">
        <v>35</v>
      </c>
      <c r="H5" t="s">
        <v>47</v>
      </c>
      <c r="I5" t="s">
        <v>2719</v>
      </c>
      <c r="J5" t="s">
        <v>2720</v>
      </c>
      <c r="K5" t="s">
        <v>652</v>
      </c>
      <c r="L5" t="s">
        <v>2721</v>
      </c>
      <c r="M5" t="s">
        <v>23</v>
      </c>
      <c r="N5" t="s">
        <v>23</v>
      </c>
      <c r="O5" t="s">
        <v>24</v>
      </c>
      <c r="P5" t="s">
        <v>54</v>
      </c>
      <c r="Q5" t="s">
        <v>23</v>
      </c>
      <c r="R5" t="s">
        <v>24</v>
      </c>
      <c r="S5" t="s">
        <v>23</v>
      </c>
      <c r="T5" t="s">
        <v>7051</v>
      </c>
      <c r="U5" s="56" t="s">
        <v>45</v>
      </c>
      <c r="V5">
        <v>7</v>
      </c>
    </row>
    <row r="6" spans="1:22" x14ac:dyDescent="0.25">
      <c r="A6" t="s">
        <v>186</v>
      </c>
      <c r="B6" t="s">
        <v>187</v>
      </c>
      <c r="C6">
        <v>37.5</v>
      </c>
      <c r="D6">
        <v>2</v>
      </c>
      <c r="E6" t="s">
        <v>7050</v>
      </c>
      <c r="F6">
        <v>330</v>
      </c>
      <c r="G6">
        <v>35</v>
      </c>
      <c r="H6" t="s">
        <v>47</v>
      </c>
      <c r="I6" t="s">
        <v>2719</v>
      </c>
      <c r="J6" t="s">
        <v>2720</v>
      </c>
      <c r="K6" t="s">
        <v>652</v>
      </c>
      <c r="L6" t="s">
        <v>2721</v>
      </c>
      <c r="M6" t="s">
        <v>23</v>
      </c>
      <c r="N6" t="s">
        <v>23</v>
      </c>
      <c r="O6" t="s">
        <v>24</v>
      </c>
      <c r="P6" t="s">
        <v>54</v>
      </c>
      <c r="Q6" t="s">
        <v>23</v>
      </c>
      <c r="R6" t="s">
        <v>24</v>
      </c>
      <c r="S6" t="s">
        <v>23</v>
      </c>
      <c r="T6" t="s">
        <v>7051</v>
      </c>
      <c r="U6" s="55" t="s">
        <v>137</v>
      </c>
      <c r="V6">
        <v>70</v>
      </c>
    </row>
    <row r="7" spans="1:22" x14ac:dyDescent="0.25">
      <c r="A7" t="s">
        <v>186</v>
      </c>
      <c r="B7" t="s">
        <v>187</v>
      </c>
      <c r="C7">
        <v>38</v>
      </c>
      <c r="D7">
        <v>1</v>
      </c>
      <c r="E7" t="s">
        <v>7050</v>
      </c>
      <c r="F7">
        <v>330</v>
      </c>
      <c r="G7">
        <v>35</v>
      </c>
      <c r="H7" t="s">
        <v>47</v>
      </c>
      <c r="I7" t="s">
        <v>2719</v>
      </c>
      <c r="J7" t="s">
        <v>2720</v>
      </c>
      <c r="K7" t="s">
        <v>652</v>
      </c>
      <c r="L7" t="s">
        <v>2721</v>
      </c>
      <c r="M7" t="s">
        <v>23</v>
      </c>
      <c r="N7" t="s">
        <v>23</v>
      </c>
      <c r="O7" t="s">
        <v>24</v>
      </c>
      <c r="P7" t="s">
        <v>54</v>
      </c>
      <c r="Q7" t="s">
        <v>23</v>
      </c>
      <c r="R7" t="s">
        <v>24</v>
      </c>
      <c r="S7" t="s">
        <v>23</v>
      </c>
      <c r="T7" t="s">
        <v>7051</v>
      </c>
      <c r="U7" s="56" t="s">
        <v>138</v>
      </c>
      <c r="V7">
        <v>70</v>
      </c>
    </row>
    <row r="8" spans="1:22" x14ac:dyDescent="0.25">
      <c r="A8" t="s">
        <v>186</v>
      </c>
      <c r="B8" t="s">
        <v>187</v>
      </c>
      <c r="C8">
        <v>37.5</v>
      </c>
      <c r="D8">
        <v>4</v>
      </c>
      <c r="E8" t="s">
        <v>7052</v>
      </c>
      <c r="F8">
        <v>159</v>
      </c>
      <c r="G8">
        <v>0</v>
      </c>
      <c r="H8" t="s">
        <v>631</v>
      </c>
      <c r="I8" t="s">
        <v>1188</v>
      </c>
      <c r="J8" t="s">
        <v>653</v>
      </c>
      <c r="K8" t="s">
        <v>23</v>
      </c>
      <c r="L8" t="s">
        <v>24</v>
      </c>
      <c r="M8" t="s">
        <v>7053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7054</v>
      </c>
      <c r="U8" s="55" t="s">
        <v>46</v>
      </c>
      <c r="V8">
        <v>190</v>
      </c>
    </row>
    <row r="9" spans="1:22" x14ac:dyDescent="0.25">
      <c r="A9" t="s">
        <v>137</v>
      </c>
      <c r="B9" t="s">
        <v>138</v>
      </c>
      <c r="C9">
        <v>10</v>
      </c>
      <c r="D9">
        <v>30</v>
      </c>
      <c r="E9" t="s">
        <v>7055</v>
      </c>
      <c r="F9">
        <v>273.60000000000002</v>
      </c>
      <c r="G9">
        <v>26</v>
      </c>
      <c r="H9" t="s">
        <v>47</v>
      </c>
      <c r="I9" t="s">
        <v>7056</v>
      </c>
      <c r="J9" t="s">
        <v>7057</v>
      </c>
      <c r="K9" t="s">
        <v>3768</v>
      </c>
      <c r="L9" t="s">
        <v>7058</v>
      </c>
      <c r="M9" t="s">
        <v>7059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7059</v>
      </c>
      <c r="U9" s="56" t="s">
        <v>56</v>
      </c>
      <c r="V9">
        <v>189</v>
      </c>
    </row>
    <row r="10" spans="1:22" x14ac:dyDescent="0.25">
      <c r="A10" t="s">
        <v>689</v>
      </c>
      <c r="B10" t="s">
        <v>690</v>
      </c>
      <c r="C10">
        <v>25</v>
      </c>
      <c r="D10">
        <v>8</v>
      </c>
      <c r="E10" t="s">
        <v>7060</v>
      </c>
      <c r="F10">
        <v>501</v>
      </c>
      <c r="G10">
        <v>0</v>
      </c>
      <c r="H10" t="s">
        <v>631</v>
      </c>
      <c r="I10" t="s">
        <v>3866</v>
      </c>
      <c r="J10" t="s">
        <v>319</v>
      </c>
      <c r="K10" t="s">
        <v>23</v>
      </c>
      <c r="L10" t="s">
        <v>24</v>
      </c>
      <c r="M10" t="s">
        <v>7061</v>
      </c>
      <c r="N10" t="s">
        <v>23</v>
      </c>
      <c r="O10" t="s">
        <v>32</v>
      </c>
      <c r="P10" t="s">
        <v>26</v>
      </c>
      <c r="Q10" t="s">
        <v>33</v>
      </c>
      <c r="R10" t="s">
        <v>24</v>
      </c>
      <c r="S10" t="s">
        <v>23</v>
      </c>
      <c r="T10" t="s">
        <v>7062</v>
      </c>
      <c r="U10" s="56" t="s">
        <v>1105</v>
      </c>
      <c r="V10">
        <v>1</v>
      </c>
    </row>
    <row r="11" spans="1:22" x14ac:dyDescent="0.25">
      <c r="A11" t="s">
        <v>279</v>
      </c>
      <c r="B11" t="s">
        <v>285</v>
      </c>
      <c r="C11">
        <v>139</v>
      </c>
      <c r="D11">
        <v>3</v>
      </c>
      <c r="E11" t="s">
        <v>7060</v>
      </c>
      <c r="F11">
        <v>501</v>
      </c>
      <c r="G11">
        <v>0</v>
      </c>
      <c r="H11" t="s">
        <v>631</v>
      </c>
      <c r="I11" t="s">
        <v>3866</v>
      </c>
      <c r="J11" t="s">
        <v>319</v>
      </c>
      <c r="K11" t="s">
        <v>23</v>
      </c>
      <c r="L11" t="s">
        <v>24</v>
      </c>
      <c r="M11" t="s">
        <v>7061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23</v>
      </c>
      <c r="T11" t="s">
        <v>7062</v>
      </c>
      <c r="U11" s="55" t="s">
        <v>42</v>
      </c>
      <c r="V11">
        <v>4</v>
      </c>
    </row>
    <row r="12" spans="1:22" x14ac:dyDescent="0.25">
      <c r="A12" t="s">
        <v>44</v>
      </c>
      <c r="B12" t="s">
        <v>45</v>
      </c>
      <c r="C12">
        <v>66.666666666666671</v>
      </c>
      <c r="D12">
        <v>3</v>
      </c>
      <c r="E12" t="s">
        <v>7063</v>
      </c>
      <c r="F12">
        <v>179</v>
      </c>
      <c r="G12">
        <v>29</v>
      </c>
      <c r="H12" t="s">
        <v>47</v>
      </c>
      <c r="I12" t="s">
        <v>2039</v>
      </c>
      <c r="J12" t="s">
        <v>7064</v>
      </c>
      <c r="K12" t="s">
        <v>7065</v>
      </c>
      <c r="L12" t="s">
        <v>1012</v>
      </c>
      <c r="M12" t="s">
        <v>7066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7066</v>
      </c>
      <c r="U12" s="56" t="s">
        <v>43</v>
      </c>
      <c r="V12">
        <v>4</v>
      </c>
    </row>
    <row r="13" spans="1:22" x14ac:dyDescent="0.25">
      <c r="A13" t="s">
        <v>137</v>
      </c>
      <c r="B13" t="s">
        <v>138</v>
      </c>
      <c r="C13">
        <v>10</v>
      </c>
      <c r="D13">
        <v>40</v>
      </c>
      <c r="E13" t="s">
        <v>7067</v>
      </c>
      <c r="F13">
        <v>351.88</v>
      </c>
      <c r="G13">
        <v>7</v>
      </c>
      <c r="H13" t="s">
        <v>47</v>
      </c>
      <c r="I13" t="s">
        <v>7068</v>
      </c>
      <c r="J13" t="s">
        <v>7069</v>
      </c>
      <c r="K13" t="s">
        <v>3607</v>
      </c>
      <c r="L13" t="s">
        <v>7070</v>
      </c>
      <c r="M13" t="s">
        <v>7071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7071</v>
      </c>
      <c r="U13" s="55" t="s">
        <v>139</v>
      </c>
      <c r="V13">
        <v>8</v>
      </c>
    </row>
    <row r="14" spans="1:22" x14ac:dyDescent="0.25">
      <c r="A14" t="s">
        <v>46</v>
      </c>
      <c r="B14" t="s">
        <v>56</v>
      </c>
      <c r="C14">
        <v>78</v>
      </c>
      <c r="D14">
        <v>2</v>
      </c>
      <c r="E14" t="s">
        <v>7072</v>
      </c>
      <c r="F14">
        <v>196</v>
      </c>
      <c r="G14">
        <v>48</v>
      </c>
      <c r="H14" t="s">
        <v>47</v>
      </c>
      <c r="I14" t="s">
        <v>7073</v>
      </c>
      <c r="J14" t="s">
        <v>7074</v>
      </c>
      <c r="K14" t="s">
        <v>2840</v>
      </c>
      <c r="L14" t="s">
        <v>1174</v>
      </c>
      <c r="M14" t="s">
        <v>7075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7075</v>
      </c>
      <c r="U14" s="56" t="s">
        <v>112</v>
      </c>
      <c r="V14">
        <v>8</v>
      </c>
    </row>
    <row r="15" spans="1:22" x14ac:dyDescent="0.25">
      <c r="A15" t="s">
        <v>280</v>
      </c>
      <c r="B15" t="s">
        <v>286</v>
      </c>
      <c r="C15">
        <v>99</v>
      </c>
      <c r="D15">
        <v>1</v>
      </c>
      <c r="E15" t="s">
        <v>7076</v>
      </c>
      <c r="F15">
        <v>179</v>
      </c>
      <c r="G15">
        <v>0</v>
      </c>
      <c r="H15" t="s">
        <v>631</v>
      </c>
      <c r="I15" t="s">
        <v>7077</v>
      </c>
      <c r="J15" t="s">
        <v>302</v>
      </c>
      <c r="K15" t="s">
        <v>23</v>
      </c>
      <c r="L15" t="s">
        <v>24</v>
      </c>
      <c r="M15" t="s">
        <v>7078</v>
      </c>
      <c r="N15" t="s">
        <v>23</v>
      </c>
      <c r="O15" t="s">
        <v>32</v>
      </c>
      <c r="P15" t="s">
        <v>26</v>
      </c>
      <c r="Q15" t="s">
        <v>33</v>
      </c>
      <c r="R15" t="s">
        <v>24</v>
      </c>
      <c r="S15" t="s">
        <v>23</v>
      </c>
      <c r="T15" t="s">
        <v>7078</v>
      </c>
      <c r="U15" s="55" t="s">
        <v>110</v>
      </c>
      <c r="V15">
        <v>22</v>
      </c>
    </row>
    <row r="16" spans="1:22" x14ac:dyDescent="0.25">
      <c r="A16" t="s">
        <v>279</v>
      </c>
      <c r="B16" t="s">
        <v>285</v>
      </c>
      <c r="C16">
        <v>100</v>
      </c>
      <c r="D16">
        <v>1</v>
      </c>
      <c r="E16" t="s">
        <v>7076</v>
      </c>
      <c r="F16">
        <v>179</v>
      </c>
      <c r="G16">
        <v>0</v>
      </c>
      <c r="H16" t="s">
        <v>631</v>
      </c>
      <c r="I16" t="s">
        <v>7077</v>
      </c>
      <c r="J16" t="s">
        <v>302</v>
      </c>
      <c r="K16" t="s">
        <v>23</v>
      </c>
      <c r="L16" t="s">
        <v>24</v>
      </c>
      <c r="M16" t="s">
        <v>7078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23</v>
      </c>
      <c r="T16" t="s">
        <v>7078</v>
      </c>
      <c r="U16" s="56" t="s">
        <v>7079</v>
      </c>
      <c r="V16">
        <v>1</v>
      </c>
    </row>
    <row r="17" spans="1:22" x14ac:dyDescent="0.25">
      <c r="A17" t="s">
        <v>110</v>
      </c>
      <c r="B17" t="s">
        <v>7079</v>
      </c>
      <c r="C17">
        <v>54.15</v>
      </c>
      <c r="D17">
        <v>1</v>
      </c>
      <c r="E17" t="s">
        <v>7080</v>
      </c>
      <c r="F17">
        <v>61.15</v>
      </c>
      <c r="G17">
        <v>7</v>
      </c>
      <c r="H17" t="s">
        <v>1233</v>
      </c>
      <c r="I17" t="s">
        <v>7081</v>
      </c>
      <c r="J17" t="s">
        <v>7082</v>
      </c>
      <c r="K17" t="s">
        <v>1109</v>
      </c>
      <c r="L17" t="s">
        <v>7083</v>
      </c>
      <c r="M17" t="s">
        <v>7084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7084</v>
      </c>
      <c r="U17" s="56" t="s">
        <v>640</v>
      </c>
      <c r="V17">
        <v>21</v>
      </c>
    </row>
    <row r="18" spans="1:22" x14ac:dyDescent="0.25">
      <c r="A18" t="s">
        <v>186</v>
      </c>
      <c r="B18" t="s">
        <v>187</v>
      </c>
      <c r="C18">
        <v>50</v>
      </c>
      <c r="D18">
        <v>6</v>
      </c>
      <c r="E18" t="s">
        <v>7085</v>
      </c>
      <c r="F18">
        <v>1592.8</v>
      </c>
      <c r="G18">
        <v>134</v>
      </c>
      <c r="H18" t="s">
        <v>47</v>
      </c>
      <c r="I18" t="s">
        <v>7086</v>
      </c>
      <c r="J18" t="s">
        <v>7087</v>
      </c>
      <c r="K18" t="s">
        <v>1923</v>
      </c>
      <c r="L18" t="s">
        <v>7088</v>
      </c>
      <c r="M18" t="s">
        <v>7089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7089</v>
      </c>
      <c r="U18" s="55" t="s">
        <v>422</v>
      </c>
      <c r="V18">
        <v>1</v>
      </c>
    </row>
    <row r="19" spans="1:22" x14ac:dyDescent="0.25">
      <c r="A19" t="s">
        <v>186</v>
      </c>
      <c r="B19" t="s">
        <v>187</v>
      </c>
      <c r="C19">
        <v>50</v>
      </c>
      <c r="D19">
        <v>6</v>
      </c>
      <c r="E19" t="s">
        <v>7085</v>
      </c>
      <c r="F19">
        <v>1592.8</v>
      </c>
      <c r="G19">
        <v>134</v>
      </c>
      <c r="H19" t="s">
        <v>47</v>
      </c>
      <c r="I19" t="s">
        <v>7086</v>
      </c>
      <c r="J19" t="s">
        <v>7087</v>
      </c>
      <c r="K19" t="s">
        <v>1923</v>
      </c>
      <c r="L19" t="s">
        <v>7088</v>
      </c>
      <c r="M19" t="s">
        <v>7089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7089</v>
      </c>
      <c r="U19" s="56" t="s">
        <v>423</v>
      </c>
      <c r="V19">
        <v>1</v>
      </c>
    </row>
    <row r="20" spans="1:22" x14ac:dyDescent="0.25">
      <c r="A20" t="s">
        <v>186</v>
      </c>
      <c r="B20" t="s">
        <v>187</v>
      </c>
      <c r="C20">
        <v>33.333333333333336</v>
      </c>
      <c r="D20">
        <v>3</v>
      </c>
      <c r="E20" t="s">
        <v>7085</v>
      </c>
      <c r="F20">
        <v>1592.8</v>
      </c>
      <c r="G20">
        <v>134</v>
      </c>
      <c r="H20" t="s">
        <v>47</v>
      </c>
      <c r="I20" t="s">
        <v>7086</v>
      </c>
      <c r="J20" t="s">
        <v>7087</v>
      </c>
      <c r="K20" t="s">
        <v>1923</v>
      </c>
      <c r="L20" t="s">
        <v>7088</v>
      </c>
      <c r="M20" t="s">
        <v>7089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7089</v>
      </c>
      <c r="U20" s="55" t="s">
        <v>38</v>
      </c>
      <c r="V20">
        <v>2</v>
      </c>
    </row>
    <row r="21" spans="1:22" x14ac:dyDescent="0.25">
      <c r="A21" t="s">
        <v>46</v>
      </c>
      <c r="B21" t="s">
        <v>56</v>
      </c>
      <c r="C21">
        <v>66.333333333333329</v>
      </c>
      <c r="D21">
        <v>3</v>
      </c>
      <c r="E21" t="s">
        <v>7085</v>
      </c>
      <c r="F21">
        <v>1592.8</v>
      </c>
      <c r="G21">
        <v>134</v>
      </c>
      <c r="H21" t="s">
        <v>47</v>
      </c>
      <c r="I21" t="s">
        <v>7086</v>
      </c>
      <c r="J21" t="s">
        <v>7087</v>
      </c>
      <c r="K21" t="s">
        <v>1923</v>
      </c>
      <c r="L21" t="s">
        <v>7088</v>
      </c>
      <c r="M21" t="s">
        <v>7089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7089</v>
      </c>
      <c r="U21" s="56" t="s">
        <v>39</v>
      </c>
      <c r="V21">
        <v>2</v>
      </c>
    </row>
    <row r="22" spans="1:22" x14ac:dyDescent="0.25">
      <c r="A22" t="s">
        <v>110</v>
      </c>
      <c r="B22" t="s">
        <v>640</v>
      </c>
      <c r="C22">
        <v>66.333333333333329</v>
      </c>
      <c r="D22">
        <v>3</v>
      </c>
      <c r="E22" t="s">
        <v>7085</v>
      </c>
      <c r="F22">
        <v>1592.8</v>
      </c>
      <c r="G22">
        <v>134</v>
      </c>
      <c r="H22" t="s">
        <v>47</v>
      </c>
      <c r="I22" t="s">
        <v>7086</v>
      </c>
      <c r="J22" t="s">
        <v>7087</v>
      </c>
      <c r="K22" t="s">
        <v>1923</v>
      </c>
      <c r="L22" t="s">
        <v>7088</v>
      </c>
      <c r="M22" t="s">
        <v>7089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7089</v>
      </c>
      <c r="U22" s="55" t="s">
        <v>279</v>
      </c>
      <c r="V22">
        <v>7</v>
      </c>
    </row>
    <row r="23" spans="1:22" x14ac:dyDescent="0.25">
      <c r="A23" t="s">
        <v>110</v>
      </c>
      <c r="B23" t="s">
        <v>640</v>
      </c>
      <c r="C23">
        <v>66.333333333333329</v>
      </c>
      <c r="D23">
        <v>3</v>
      </c>
      <c r="E23" t="s">
        <v>7085</v>
      </c>
      <c r="F23">
        <v>1592.8</v>
      </c>
      <c r="G23">
        <v>134</v>
      </c>
      <c r="H23" t="s">
        <v>47</v>
      </c>
      <c r="I23" t="s">
        <v>7086</v>
      </c>
      <c r="J23" t="s">
        <v>7087</v>
      </c>
      <c r="K23" t="s">
        <v>1923</v>
      </c>
      <c r="L23" t="s">
        <v>7088</v>
      </c>
      <c r="M23" t="s">
        <v>7089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7089</v>
      </c>
      <c r="U23" s="56" t="s">
        <v>285</v>
      </c>
      <c r="V23">
        <v>7</v>
      </c>
    </row>
    <row r="24" spans="1:22" x14ac:dyDescent="0.25">
      <c r="A24" t="s">
        <v>110</v>
      </c>
      <c r="B24" t="s">
        <v>640</v>
      </c>
      <c r="C24">
        <v>66.333333333333329</v>
      </c>
      <c r="D24">
        <v>3</v>
      </c>
      <c r="E24" t="s">
        <v>7085</v>
      </c>
      <c r="F24">
        <v>1592.8</v>
      </c>
      <c r="G24">
        <v>134</v>
      </c>
      <c r="H24" t="s">
        <v>47</v>
      </c>
      <c r="I24" t="s">
        <v>7086</v>
      </c>
      <c r="J24" t="s">
        <v>7087</v>
      </c>
      <c r="K24" t="s">
        <v>1923</v>
      </c>
      <c r="L24" t="s">
        <v>7088</v>
      </c>
      <c r="M24" t="s">
        <v>7089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7089</v>
      </c>
      <c r="U24" s="55" t="s">
        <v>280</v>
      </c>
      <c r="V24">
        <v>3</v>
      </c>
    </row>
    <row r="25" spans="1:22" x14ac:dyDescent="0.25">
      <c r="A25" t="s">
        <v>280</v>
      </c>
      <c r="B25" t="s">
        <v>286</v>
      </c>
      <c r="C25">
        <v>99</v>
      </c>
      <c r="D25">
        <v>1</v>
      </c>
      <c r="E25" t="s">
        <v>7090</v>
      </c>
      <c r="F25">
        <v>179</v>
      </c>
      <c r="G25">
        <v>0</v>
      </c>
      <c r="H25" t="s">
        <v>631</v>
      </c>
      <c r="I25" t="s">
        <v>7091</v>
      </c>
      <c r="J25" t="s">
        <v>328</v>
      </c>
      <c r="K25" t="s">
        <v>23</v>
      </c>
      <c r="L25" t="s">
        <v>24</v>
      </c>
      <c r="M25" t="s">
        <v>7092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7093</v>
      </c>
      <c r="U25" s="56" t="s">
        <v>286</v>
      </c>
      <c r="V25">
        <v>3</v>
      </c>
    </row>
    <row r="26" spans="1:22" x14ac:dyDescent="0.25">
      <c r="A26" t="s">
        <v>279</v>
      </c>
      <c r="B26" t="s">
        <v>285</v>
      </c>
      <c r="C26">
        <v>100</v>
      </c>
      <c r="D26">
        <v>1</v>
      </c>
      <c r="E26" t="s">
        <v>7090</v>
      </c>
      <c r="F26">
        <v>179</v>
      </c>
      <c r="G26">
        <v>0</v>
      </c>
      <c r="H26" t="s">
        <v>631</v>
      </c>
      <c r="I26" t="s">
        <v>7091</v>
      </c>
      <c r="J26" t="s">
        <v>328</v>
      </c>
      <c r="K26" t="s">
        <v>23</v>
      </c>
      <c r="L26" t="s">
        <v>24</v>
      </c>
      <c r="M26" t="s">
        <v>7092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7093</v>
      </c>
      <c r="U26" s="55" t="s">
        <v>115</v>
      </c>
      <c r="V26">
        <v>1</v>
      </c>
    </row>
    <row r="27" spans="1:22" x14ac:dyDescent="0.25">
      <c r="A27" t="s">
        <v>46</v>
      </c>
      <c r="B27" t="s">
        <v>56</v>
      </c>
      <c r="C27">
        <v>120</v>
      </c>
      <c r="D27">
        <v>4</v>
      </c>
      <c r="E27" t="s">
        <v>7094</v>
      </c>
      <c r="F27">
        <v>400</v>
      </c>
      <c r="G27">
        <v>0</v>
      </c>
      <c r="H27" t="s">
        <v>22</v>
      </c>
      <c r="I27" t="s">
        <v>7095</v>
      </c>
      <c r="J27" t="s">
        <v>639</v>
      </c>
      <c r="K27" t="s">
        <v>23</v>
      </c>
      <c r="L27" t="s">
        <v>24</v>
      </c>
      <c r="M27" t="s">
        <v>7092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7092</v>
      </c>
      <c r="U27" s="56" t="s">
        <v>339</v>
      </c>
      <c r="V27">
        <v>1</v>
      </c>
    </row>
    <row r="28" spans="1:22" x14ac:dyDescent="0.25">
      <c r="A28" t="s">
        <v>42</v>
      </c>
      <c r="B28" t="s">
        <v>43</v>
      </c>
      <c r="C28">
        <v>66.666666666666671</v>
      </c>
      <c r="D28">
        <v>3</v>
      </c>
      <c r="E28" t="s">
        <v>7096</v>
      </c>
      <c r="F28">
        <v>234</v>
      </c>
      <c r="G28">
        <v>38</v>
      </c>
      <c r="H28" t="s">
        <v>47</v>
      </c>
      <c r="I28" t="s">
        <v>7097</v>
      </c>
      <c r="J28" t="s">
        <v>7098</v>
      </c>
      <c r="K28" t="s">
        <v>706</v>
      </c>
      <c r="L28" t="s">
        <v>7099</v>
      </c>
      <c r="M28" t="s">
        <v>7100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7101</v>
      </c>
      <c r="U28" s="55" t="s">
        <v>689</v>
      </c>
      <c r="V28">
        <v>8</v>
      </c>
    </row>
    <row r="29" spans="1:22" x14ac:dyDescent="0.25">
      <c r="A29" t="s">
        <v>139</v>
      </c>
      <c r="B29" t="s">
        <v>112</v>
      </c>
      <c r="C29">
        <v>76</v>
      </c>
      <c r="D29">
        <v>1</v>
      </c>
      <c r="E29" t="s">
        <v>7096</v>
      </c>
      <c r="F29">
        <v>234</v>
      </c>
      <c r="G29">
        <v>38</v>
      </c>
      <c r="H29" t="s">
        <v>47</v>
      </c>
      <c r="I29" t="s">
        <v>7097</v>
      </c>
      <c r="J29" t="s">
        <v>7098</v>
      </c>
      <c r="K29" t="s">
        <v>706</v>
      </c>
      <c r="L29" t="s">
        <v>7099</v>
      </c>
      <c r="M29" t="s">
        <v>7100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23</v>
      </c>
      <c r="T29" t="s">
        <v>7101</v>
      </c>
      <c r="U29" s="56" t="s">
        <v>690</v>
      </c>
      <c r="V29">
        <v>8</v>
      </c>
    </row>
    <row r="30" spans="1:22" x14ac:dyDescent="0.25">
      <c r="A30" t="s">
        <v>46</v>
      </c>
      <c r="B30" t="s">
        <v>56</v>
      </c>
      <c r="C30">
        <v>78</v>
      </c>
      <c r="D30">
        <v>1</v>
      </c>
      <c r="E30" t="s">
        <v>7102</v>
      </c>
      <c r="F30">
        <v>78</v>
      </c>
      <c r="G30">
        <v>0</v>
      </c>
      <c r="H30" t="s">
        <v>47</v>
      </c>
      <c r="I30" t="s">
        <v>646</v>
      </c>
      <c r="J30" t="s">
        <v>999</v>
      </c>
      <c r="K30" t="s">
        <v>1000</v>
      </c>
      <c r="L30" t="s">
        <v>726</v>
      </c>
      <c r="M30" t="s">
        <v>7103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7103</v>
      </c>
      <c r="U30" s="55" t="s">
        <v>683</v>
      </c>
      <c r="V30">
        <v>1</v>
      </c>
    </row>
    <row r="31" spans="1:22" x14ac:dyDescent="0.25">
      <c r="A31" t="s">
        <v>46</v>
      </c>
      <c r="B31" t="s">
        <v>56</v>
      </c>
      <c r="C31">
        <v>66.333333333333329</v>
      </c>
      <c r="D31">
        <v>9</v>
      </c>
      <c r="E31" t="s">
        <v>7104</v>
      </c>
      <c r="F31">
        <v>794</v>
      </c>
      <c r="G31">
        <v>54</v>
      </c>
      <c r="H31" t="s">
        <v>47</v>
      </c>
      <c r="I31" t="s">
        <v>376</v>
      </c>
      <c r="J31" t="s">
        <v>7105</v>
      </c>
      <c r="K31" t="s">
        <v>7106</v>
      </c>
      <c r="L31" t="s">
        <v>1929</v>
      </c>
      <c r="M31" t="s">
        <v>7107</v>
      </c>
      <c r="N31" t="s">
        <v>23</v>
      </c>
      <c r="O31" t="s">
        <v>53</v>
      </c>
      <c r="P31" t="s">
        <v>54</v>
      </c>
      <c r="Q31" t="s">
        <v>55</v>
      </c>
      <c r="R31" t="s">
        <v>24</v>
      </c>
      <c r="S31" t="s">
        <v>23</v>
      </c>
      <c r="T31" t="s">
        <v>7108</v>
      </c>
      <c r="U31" s="56" t="s">
        <v>158</v>
      </c>
      <c r="V31">
        <v>1</v>
      </c>
    </row>
    <row r="32" spans="1:22" x14ac:dyDescent="0.25">
      <c r="A32" t="s">
        <v>46</v>
      </c>
      <c r="B32" t="s">
        <v>56</v>
      </c>
      <c r="C32">
        <v>78</v>
      </c>
      <c r="D32">
        <v>2</v>
      </c>
      <c r="E32" t="s">
        <v>7109</v>
      </c>
      <c r="F32">
        <v>148</v>
      </c>
      <c r="G32">
        <v>0</v>
      </c>
      <c r="H32" t="s">
        <v>47</v>
      </c>
      <c r="I32" t="s">
        <v>6556</v>
      </c>
      <c r="J32" t="s">
        <v>7110</v>
      </c>
      <c r="K32" t="s">
        <v>3607</v>
      </c>
      <c r="L32" t="s">
        <v>1655</v>
      </c>
      <c r="M32" t="s">
        <v>7111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23</v>
      </c>
      <c r="T32" t="s">
        <v>7111</v>
      </c>
      <c r="U32" s="55" t="s">
        <v>7048</v>
      </c>
      <c r="V32">
        <v>1</v>
      </c>
    </row>
    <row r="33" spans="1:22" x14ac:dyDescent="0.25">
      <c r="A33" t="s">
        <v>279</v>
      </c>
      <c r="B33" t="s">
        <v>285</v>
      </c>
      <c r="C33">
        <v>139</v>
      </c>
      <c r="D33">
        <v>1</v>
      </c>
      <c r="E33" t="s">
        <v>7112</v>
      </c>
      <c r="F33">
        <v>116</v>
      </c>
      <c r="G33">
        <v>16</v>
      </c>
      <c r="H33" t="s">
        <v>631</v>
      </c>
      <c r="I33" t="s">
        <v>7113</v>
      </c>
      <c r="J33" t="s">
        <v>329</v>
      </c>
      <c r="K33" t="s">
        <v>23</v>
      </c>
      <c r="L33" t="s">
        <v>24</v>
      </c>
      <c r="M33" t="s">
        <v>7114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23</v>
      </c>
      <c r="T33" t="s">
        <v>7115</v>
      </c>
      <c r="U33" s="56" t="s">
        <v>7049</v>
      </c>
      <c r="V33">
        <v>1</v>
      </c>
    </row>
    <row r="34" spans="1:22" x14ac:dyDescent="0.25">
      <c r="A34" t="s">
        <v>44</v>
      </c>
      <c r="B34" t="s">
        <v>45</v>
      </c>
      <c r="C34">
        <v>50</v>
      </c>
      <c r="D34">
        <v>4</v>
      </c>
      <c r="E34" t="s">
        <v>7116</v>
      </c>
      <c r="F34">
        <v>186</v>
      </c>
      <c r="G34">
        <v>0</v>
      </c>
      <c r="H34" t="s">
        <v>47</v>
      </c>
      <c r="I34" t="s">
        <v>4152</v>
      </c>
      <c r="J34" t="s">
        <v>7117</v>
      </c>
      <c r="K34" t="s">
        <v>4690</v>
      </c>
      <c r="L34" t="s">
        <v>1261</v>
      </c>
      <c r="M34" t="s">
        <v>7118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7119</v>
      </c>
      <c r="U34" s="55" t="s">
        <v>658</v>
      </c>
      <c r="V34">
        <v>353</v>
      </c>
    </row>
    <row r="35" spans="1:22" x14ac:dyDescent="0.25">
      <c r="A35" t="s">
        <v>115</v>
      </c>
      <c r="B35" t="s">
        <v>339</v>
      </c>
      <c r="C35">
        <v>10.69</v>
      </c>
      <c r="D35">
        <v>1</v>
      </c>
      <c r="E35" t="s">
        <v>7120</v>
      </c>
      <c r="F35">
        <v>10.69</v>
      </c>
      <c r="G35">
        <v>0</v>
      </c>
      <c r="H35" t="s">
        <v>647</v>
      </c>
      <c r="I35" t="s">
        <v>2187</v>
      </c>
      <c r="J35" t="s">
        <v>2188</v>
      </c>
      <c r="K35" t="s">
        <v>2189</v>
      </c>
      <c r="L35" t="s">
        <v>2190</v>
      </c>
      <c r="M35" t="s">
        <v>7121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23</v>
      </c>
      <c r="T35" t="s">
        <v>7121</v>
      </c>
    </row>
    <row r="36" spans="1:22" x14ac:dyDescent="0.25">
      <c r="A36" t="s">
        <v>422</v>
      </c>
      <c r="B36" t="s">
        <v>423</v>
      </c>
      <c r="C36">
        <v>100</v>
      </c>
      <c r="D36">
        <v>1</v>
      </c>
      <c r="E36" t="s">
        <v>7122</v>
      </c>
      <c r="F36">
        <v>100</v>
      </c>
      <c r="G36">
        <v>0</v>
      </c>
      <c r="H36" t="s">
        <v>47</v>
      </c>
      <c r="I36" t="s">
        <v>1615</v>
      </c>
      <c r="J36" t="s">
        <v>7123</v>
      </c>
      <c r="K36" t="s">
        <v>1109</v>
      </c>
      <c r="L36" t="s">
        <v>370</v>
      </c>
      <c r="M36" t="s">
        <v>7124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23</v>
      </c>
      <c r="T36" t="s">
        <v>7125</v>
      </c>
    </row>
    <row r="37" spans="1:22" x14ac:dyDescent="0.25">
      <c r="A37" t="s">
        <v>186</v>
      </c>
      <c r="B37" t="s">
        <v>187</v>
      </c>
      <c r="C37">
        <v>37</v>
      </c>
      <c r="D37">
        <v>1</v>
      </c>
      <c r="E37" t="s">
        <v>7126</v>
      </c>
      <c r="F37">
        <v>143</v>
      </c>
      <c r="G37">
        <v>0</v>
      </c>
      <c r="H37" t="s">
        <v>47</v>
      </c>
      <c r="I37" t="s">
        <v>7127</v>
      </c>
      <c r="J37" t="s">
        <v>7128</v>
      </c>
      <c r="K37" t="s">
        <v>7129</v>
      </c>
      <c r="L37" t="s">
        <v>1416</v>
      </c>
      <c r="M37" t="s">
        <v>7125</v>
      </c>
      <c r="N37" t="s">
        <v>23</v>
      </c>
      <c r="O37" t="s">
        <v>63</v>
      </c>
      <c r="P37" t="s">
        <v>54</v>
      </c>
      <c r="Q37" t="s">
        <v>55</v>
      </c>
      <c r="R37" t="s">
        <v>24</v>
      </c>
      <c r="S37" t="s">
        <v>23</v>
      </c>
      <c r="T37" t="s">
        <v>7130</v>
      </c>
    </row>
    <row r="38" spans="1:22" x14ac:dyDescent="0.25">
      <c r="A38" t="s">
        <v>186</v>
      </c>
      <c r="B38" t="s">
        <v>187</v>
      </c>
      <c r="C38">
        <v>38</v>
      </c>
      <c r="D38">
        <v>1</v>
      </c>
      <c r="E38" t="s">
        <v>7126</v>
      </c>
      <c r="F38">
        <v>143</v>
      </c>
      <c r="G38">
        <v>0</v>
      </c>
      <c r="H38" t="s">
        <v>47</v>
      </c>
      <c r="I38" t="s">
        <v>7127</v>
      </c>
      <c r="J38" t="s">
        <v>7128</v>
      </c>
      <c r="K38" t="s">
        <v>7129</v>
      </c>
      <c r="L38" t="s">
        <v>1416</v>
      </c>
      <c r="M38" t="s">
        <v>7125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23</v>
      </c>
      <c r="T38" t="s">
        <v>7130</v>
      </c>
    </row>
    <row r="39" spans="1:22" x14ac:dyDescent="0.25">
      <c r="A39" t="s">
        <v>139</v>
      </c>
      <c r="B39" t="s">
        <v>112</v>
      </c>
      <c r="C39">
        <v>76</v>
      </c>
      <c r="D39">
        <v>1</v>
      </c>
      <c r="E39" t="s">
        <v>7126</v>
      </c>
      <c r="F39">
        <v>143</v>
      </c>
      <c r="G39">
        <v>0</v>
      </c>
      <c r="H39" t="s">
        <v>47</v>
      </c>
      <c r="I39" t="s">
        <v>7127</v>
      </c>
      <c r="J39" t="s">
        <v>7128</v>
      </c>
      <c r="K39" t="s">
        <v>7129</v>
      </c>
      <c r="L39" t="s">
        <v>1416</v>
      </c>
      <c r="M39" t="s">
        <v>7125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23</v>
      </c>
      <c r="T39" t="s">
        <v>7130</v>
      </c>
    </row>
    <row r="40" spans="1:22" x14ac:dyDescent="0.25">
      <c r="A40" t="s">
        <v>139</v>
      </c>
      <c r="B40" t="s">
        <v>112</v>
      </c>
      <c r="C40">
        <v>66</v>
      </c>
      <c r="D40">
        <v>1</v>
      </c>
      <c r="E40" t="s">
        <v>7131</v>
      </c>
      <c r="F40">
        <v>62.35</v>
      </c>
      <c r="G40">
        <v>0</v>
      </c>
      <c r="H40" t="s">
        <v>384</v>
      </c>
      <c r="I40" t="s">
        <v>7132</v>
      </c>
      <c r="J40" t="s">
        <v>7133</v>
      </c>
      <c r="K40" t="s">
        <v>7134</v>
      </c>
      <c r="L40" t="s">
        <v>7135</v>
      </c>
      <c r="M40" t="s">
        <v>7136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23</v>
      </c>
      <c r="T40" t="s">
        <v>7136</v>
      </c>
    </row>
    <row r="41" spans="1:22" x14ac:dyDescent="0.25">
      <c r="A41" t="s">
        <v>110</v>
      </c>
      <c r="B41" t="s">
        <v>640</v>
      </c>
      <c r="C41">
        <v>66</v>
      </c>
      <c r="D41">
        <v>1</v>
      </c>
      <c r="E41" t="s">
        <v>7131</v>
      </c>
      <c r="F41">
        <v>62.35</v>
      </c>
      <c r="G41">
        <v>0</v>
      </c>
      <c r="H41" t="s">
        <v>384</v>
      </c>
      <c r="I41" t="s">
        <v>7132</v>
      </c>
      <c r="J41" t="s">
        <v>7133</v>
      </c>
      <c r="K41" t="s">
        <v>7134</v>
      </c>
      <c r="L41" t="s">
        <v>7135</v>
      </c>
      <c r="M41" t="s">
        <v>7136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7136</v>
      </c>
    </row>
    <row r="42" spans="1:22" x14ac:dyDescent="0.25">
      <c r="A42" t="s">
        <v>46</v>
      </c>
      <c r="B42" t="s">
        <v>56</v>
      </c>
      <c r="C42">
        <v>67</v>
      </c>
      <c r="D42">
        <v>1</v>
      </c>
      <c r="E42" t="s">
        <v>7131</v>
      </c>
      <c r="F42">
        <v>62.35</v>
      </c>
      <c r="G42">
        <v>0</v>
      </c>
      <c r="H42" t="s">
        <v>384</v>
      </c>
      <c r="I42" t="s">
        <v>7132</v>
      </c>
      <c r="J42" t="s">
        <v>7133</v>
      </c>
      <c r="K42" t="s">
        <v>7134</v>
      </c>
      <c r="L42" t="s">
        <v>7135</v>
      </c>
      <c r="M42" t="s">
        <v>7136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7136</v>
      </c>
    </row>
    <row r="43" spans="1:22" x14ac:dyDescent="0.25">
      <c r="A43" t="s">
        <v>139</v>
      </c>
      <c r="B43" t="s">
        <v>112</v>
      </c>
      <c r="C43">
        <v>66</v>
      </c>
      <c r="D43">
        <v>1</v>
      </c>
      <c r="E43" t="s">
        <v>7137</v>
      </c>
      <c r="F43">
        <v>119.35</v>
      </c>
      <c r="G43">
        <v>7</v>
      </c>
      <c r="H43" t="s">
        <v>384</v>
      </c>
      <c r="I43" t="s">
        <v>1100</v>
      </c>
      <c r="J43" t="s">
        <v>1101</v>
      </c>
      <c r="K43" t="s">
        <v>1102</v>
      </c>
      <c r="L43" t="s">
        <v>3001</v>
      </c>
      <c r="M43" t="s">
        <v>7138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23</v>
      </c>
      <c r="T43" t="s">
        <v>7138</v>
      </c>
    </row>
    <row r="44" spans="1:22" x14ac:dyDescent="0.25">
      <c r="A44" t="s">
        <v>110</v>
      </c>
      <c r="B44" t="s">
        <v>640</v>
      </c>
      <c r="C44">
        <v>66</v>
      </c>
      <c r="D44">
        <v>1</v>
      </c>
      <c r="E44" t="s">
        <v>7137</v>
      </c>
      <c r="F44">
        <v>119.35</v>
      </c>
      <c r="G44">
        <v>7</v>
      </c>
      <c r="H44" t="s">
        <v>384</v>
      </c>
      <c r="I44" t="s">
        <v>1100</v>
      </c>
      <c r="J44" t="s">
        <v>1101</v>
      </c>
      <c r="K44" t="s">
        <v>1102</v>
      </c>
      <c r="L44" t="s">
        <v>3001</v>
      </c>
      <c r="M44" t="s">
        <v>7138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7138</v>
      </c>
    </row>
    <row r="45" spans="1:22" x14ac:dyDescent="0.25">
      <c r="A45" t="s">
        <v>46</v>
      </c>
      <c r="B45" t="s">
        <v>56</v>
      </c>
      <c r="C45">
        <v>67</v>
      </c>
      <c r="D45">
        <v>1</v>
      </c>
      <c r="E45" t="s">
        <v>7137</v>
      </c>
      <c r="F45">
        <v>119.35</v>
      </c>
      <c r="G45">
        <v>7</v>
      </c>
      <c r="H45" t="s">
        <v>384</v>
      </c>
      <c r="I45" t="s">
        <v>1100</v>
      </c>
      <c r="J45" t="s">
        <v>1101</v>
      </c>
      <c r="K45" t="s">
        <v>1102</v>
      </c>
      <c r="L45" t="s">
        <v>3001</v>
      </c>
      <c r="M45" t="s">
        <v>7138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7138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7139</v>
      </c>
      <c r="F46">
        <v>702.56</v>
      </c>
      <c r="G46">
        <v>0</v>
      </c>
      <c r="H46" t="s">
        <v>384</v>
      </c>
      <c r="I46" t="s">
        <v>7140</v>
      </c>
      <c r="J46" t="s">
        <v>7141</v>
      </c>
      <c r="K46" t="s">
        <v>7142</v>
      </c>
      <c r="L46" t="s">
        <v>7143</v>
      </c>
      <c r="M46" t="s">
        <v>7144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23</v>
      </c>
      <c r="T46" t="s">
        <v>7144</v>
      </c>
    </row>
    <row r="47" spans="1:22" x14ac:dyDescent="0.25">
      <c r="A47" t="s">
        <v>46</v>
      </c>
      <c r="B47" t="s">
        <v>56</v>
      </c>
      <c r="C47">
        <v>66.333333333333329</v>
      </c>
      <c r="D47">
        <v>3</v>
      </c>
      <c r="E47" t="s">
        <v>7139</v>
      </c>
      <c r="F47">
        <v>702.56</v>
      </c>
      <c r="G47">
        <v>0</v>
      </c>
      <c r="H47" t="s">
        <v>384</v>
      </c>
      <c r="I47" t="s">
        <v>7140</v>
      </c>
      <c r="J47" t="s">
        <v>7141</v>
      </c>
      <c r="K47" t="s">
        <v>7142</v>
      </c>
      <c r="L47" t="s">
        <v>7143</v>
      </c>
      <c r="M47" t="s">
        <v>7144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7144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7139</v>
      </c>
      <c r="F48">
        <v>702.56</v>
      </c>
      <c r="G48">
        <v>0</v>
      </c>
      <c r="H48" t="s">
        <v>384</v>
      </c>
      <c r="I48" t="s">
        <v>7140</v>
      </c>
      <c r="J48" t="s">
        <v>7141</v>
      </c>
      <c r="K48" t="s">
        <v>7142</v>
      </c>
      <c r="L48" t="s">
        <v>7143</v>
      </c>
      <c r="M48" t="s">
        <v>7144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7144</v>
      </c>
    </row>
    <row r="49" spans="1:20" x14ac:dyDescent="0.25">
      <c r="A49" t="s">
        <v>46</v>
      </c>
      <c r="B49" t="s">
        <v>56</v>
      </c>
      <c r="C49">
        <v>66.333333333333329</v>
      </c>
      <c r="D49">
        <v>3</v>
      </c>
      <c r="E49" t="s">
        <v>7139</v>
      </c>
      <c r="F49">
        <v>702.56</v>
      </c>
      <c r="G49">
        <v>0</v>
      </c>
      <c r="H49" t="s">
        <v>384</v>
      </c>
      <c r="I49" t="s">
        <v>7140</v>
      </c>
      <c r="J49" t="s">
        <v>7141</v>
      </c>
      <c r="K49" t="s">
        <v>7142</v>
      </c>
      <c r="L49" t="s">
        <v>7143</v>
      </c>
      <c r="M49" t="s">
        <v>7144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7144</v>
      </c>
    </row>
    <row r="50" spans="1:20" x14ac:dyDescent="0.25">
      <c r="A50" t="s">
        <v>46</v>
      </c>
      <c r="B50" t="s">
        <v>56</v>
      </c>
      <c r="C50">
        <v>66.333333333333329</v>
      </c>
      <c r="D50">
        <v>3</v>
      </c>
      <c r="E50" t="s">
        <v>7139</v>
      </c>
      <c r="F50">
        <v>702.56</v>
      </c>
      <c r="G50">
        <v>0</v>
      </c>
      <c r="H50" t="s">
        <v>384</v>
      </c>
      <c r="I50" t="s">
        <v>7140</v>
      </c>
      <c r="J50" t="s">
        <v>7141</v>
      </c>
      <c r="K50" t="s">
        <v>7142</v>
      </c>
      <c r="L50" t="s">
        <v>7143</v>
      </c>
      <c r="M50" t="s">
        <v>7144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7144</v>
      </c>
    </row>
    <row r="51" spans="1:20" x14ac:dyDescent="0.25">
      <c r="A51" t="s">
        <v>46</v>
      </c>
      <c r="B51" t="s">
        <v>56</v>
      </c>
      <c r="C51">
        <v>66.333333333333329</v>
      </c>
      <c r="D51">
        <v>3</v>
      </c>
      <c r="E51" t="s">
        <v>7139</v>
      </c>
      <c r="F51">
        <v>702.56</v>
      </c>
      <c r="G51">
        <v>0</v>
      </c>
      <c r="H51" t="s">
        <v>384</v>
      </c>
      <c r="I51" t="s">
        <v>7140</v>
      </c>
      <c r="J51" t="s">
        <v>7141</v>
      </c>
      <c r="K51" t="s">
        <v>7142</v>
      </c>
      <c r="L51" t="s">
        <v>7143</v>
      </c>
      <c r="M51" t="s">
        <v>7144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7144</v>
      </c>
    </row>
    <row r="52" spans="1:20" x14ac:dyDescent="0.25">
      <c r="A52" t="s">
        <v>46</v>
      </c>
      <c r="B52" t="s">
        <v>56</v>
      </c>
      <c r="C52">
        <v>66.333333333333329</v>
      </c>
      <c r="D52">
        <v>3</v>
      </c>
      <c r="E52" t="s">
        <v>7139</v>
      </c>
      <c r="F52">
        <v>702.56</v>
      </c>
      <c r="G52">
        <v>0</v>
      </c>
      <c r="H52" t="s">
        <v>384</v>
      </c>
      <c r="I52" t="s">
        <v>7140</v>
      </c>
      <c r="J52" t="s">
        <v>7141</v>
      </c>
      <c r="K52" t="s">
        <v>7142</v>
      </c>
      <c r="L52" t="s">
        <v>7143</v>
      </c>
      <c r="M52" t="s">
        <v>7144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7144</v>
      </c>
    </row>
    <row r="53" spans="1:20" x14ac:dyDescent="0.25">
      <c r="A53" t="s">
        <v>46</v>
      </c>
      <c r="B53" t="s">
        <v>56</v>
      </c>
      <c r="C53">
        <v>66.333333333333329</v>
      </c>
      <c r="D53">
        <v>3</v>
      </c>
      <c r="E53" t="s">
        <v>7145</v>
      </c>
      <c r="F53">
        <v>112.35</v>
      </c>
      <c r="G53">
        <v>0</v>
      </c>
      <c r="H53" t="s">
        <v>384</v>
      </c>
      <c r="I53" t="s">
        <v>7146</v>
      </c>
      <c r="J53" t="s">
        <v>7147</v>
      </c>
      <c r="K53" t="s">
        <v>2247</v>
      </c>
      <c r="L53" t="s">
        <v>7148</v>
      </c>
      <c r="M53" t="s">
        <v>7149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7149</v>
      </c>
    </row>
    <row r="54" spans="1:20" x14ac:dyDescent="0.25">
      <c r="A54" t="s">
        <v>280</v>
      </c>
      <c r="B54" t="s">
        <v>286</v>
      </c>
      <c r="C54">
        <v>139</v>
      </c>
      <c r="D54">
        <v>1</v>
      </c>
      <c r="E54" t="s">
        <v>7150</v>
      </c>
      <c r="F54">
        <v>105</v>
      </c>
      <c r="G54">
        <v>0</v>
      </c>
      <c r="H54" t="s">
        <v>631</v>
      </c>
      <c r="I54" t="s">
        <v>7151</v>
      </c>
      <c r="J54" t="s">
        <v>331</v>
      </c>
      <c r="K54" t="s">
        <v>23</v>
      </c>
      <c r="L54" t="s">
        <v>24</v>
      </c>
      <c r="M54" t="s">
        <v>23</v>
      </c>
      <c r="N54" t="s">
        <v>23</v>
      </c>
      <c r="O54" t="s">
        <v>58</v>
      </c>
      <c r="P54" t="s">
        <v>26</v>
      </c>
      <c r="Q54" t="s">
        <v>23</v>
      </c>
      <c r="R54" t="s">
        <v>24</v>
      </c>
      <c r="S54" t="s">
        <v>23</v>
      </c>
      <c r="T54" t="s">
        <v>7152</v>
      </c>
    </row>
    <row r="55" spans="1:20" x14ac:dyDescent="0.25">
      <c r="A55" t="s">
        <v>46</v>
      </c>
      <c r="B55" t="s">
        <v>56</v>
      </c>
      <c r="C55">
        <v>66.333333333333329</v>
      </c>
      <c r="D55">
        <v>3</v>
      </c>
      <c r="E55" t="s">
        <v>7153</v>
      </c>
      <c r="F55">
        <v>268.16000000000003</v>
      </c>
      <c r="G55">
        <v>0</v>
      </c>
      <c r="H55" t="s">
        <v>384</v>
      </c>
      <c r="I55" t="s">
        <v>7154</v>
      </c>
      <c r="J55" t="s">
        <v>7155</v>
      </c>
      <c r="K55" t="s">
        <v>4690</v>
      </c>
      <c r="L55" t="s">
        <v>7156</v>
      </c>
      <c r="M55" t="s">
        <v>7157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7157</v>
      </c>
    </row>
    <row r="56" spans="1:20" x14ac:dyDescent="0.25">
      <c r="A56" t="s">
        <v>46</v>
      </c>
      <c r="B56" t="s">
        <v>56</v>
      </c>
      <c r="C56">
        <v>66.333333333333329</v>
      </c>
      <c r="D56">
        <v>3</v>
      </c>
      <c r="E56" t="s">
        <v>7153</v>
      </c>
      <c r="F56">
        <v>268.16000000000003</v>
      </c>
      <c r="G56">
        <v>0</v>
      </c>
      <c r="H56" t="s">
        <v>384</v>
      </c>
      <c r="I56" t="s">
        <v>7154</v>
      </c>
      <c r="J56" t="s">
        <v>7155</v>
      </c>
      <c r="K56" t="s">
        <v>4690</v>
      </c>
      <c r="L56" t="s">
        <v>7156</v>
      </c>
      <c r="M56" t="s">
        <v>7157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7157</v>
      </c>
    </row>
    <row r="57" spans="1:20" x14ac:dyDescent="0.25">
      <c r="A57" t="s">
        <v>46</v>
      </c>
      <c r="B57" t="s">
        <v>56</v>
      </c>
      <c r="C57">
        <v>66.333333333333329</v>
      </c>
      <c r="D57">
        <v>3</v>
      </c>
      <c r="E57" t="s">
        <v>7153</v>
      </c>
      <c r="F57">
        <v>268.16000000000003</v>
      </c>
      <c r="G57">
        <v>0</v>
      </c>
      <c r="H57" t="s">
        <v>384</v>
      </c>
      <c r="I57" t="s">
        <v>7154</v>
      </c>
      <c r="J57" t="s">
        <v>7155</v>
      </c>
      <c r="K57" t="s">
        <v>4690</v>
      </c>
      <c r="L57" t="s">
        <v>7156</v>
      </c>
      <c r="M57" t="s">
        <v>7157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7157</v>
      </c>
    </row>
    <row r="58" spans="1:20" x14ac:dyDescent="0.25">
      <c r="A58" t="s">
        <v>46</v>
      </c>
      <c r="B58" t="s">
        <v>56</v>
      </c>
      <c r="C58">
        <v>66.333333333333329</v>
      </c>
      <c r="D58">
        <v>3</v>
      </c>
      <c r="E58" t="s">
        <v>7158</v>
      </c>
      <c r="F58">
        <v>433.93</v>
      </c>
      <c r="G58">
        <v>7</v>
      </c>
      <c r="H58" t="s">
        <v>384</v>
      </c>
      <c r="I58" t="s">
        <v>7159</v>
      </c>
      <c r="J58" t="s">
        <v>7160</v>
      </c>
      <c r="K58" t="s">
        <v>2840</v>
      </c>
      <c r="L58" t="s">
        <v>7161</v>
      </c>
      <c r="M58" t="s">
        <v>7162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23</v>
      </c>
      <c r="T58" t="s">
        <v>7162</v>
      </c>
    </row>
    <row r="59" spans="1:20" x14ac:dyDescent="0.25">
      <c r="A59" t="s">
        <v>46</v>
      </c>
      <c r="B59" t="s">
        <v>56</v>
      </c>
      <c r="C59">
        <v>66.333333333333329</v>
      </c>
      <c r="D59">
        <v>3</v>
      </c>
      <c r="E59" t="s">
        <v>7158</v>
      </c>
      <c r="F59">
        <v>433.93</v>
      </c>
      <c r="G59">
        <v>7</v>
      </c>
      <c r="H59" t="s">
        <v>384</v>
      </c>
      <c r="I59" t="s">
        <v>7159</v>
      </c>
      <c r="J59" t="s">
        <v>7160</v>
      </c>
      <c r="K59" t="s">
        <v>2840</v>
      </c>
      <c r="L59" t="s">
        <v>7161</v>
      </c>
      <c r="M59" t="s">
        <v>7162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23</v>
      </c>
      <c r="T59" t="s">
        <v>7162</v>
      </c>
    </row>
    <row r="60" spans="1:20" x14ac:dyDescent="0.25">
      <c r="A60" t="s">
        <v>46</v>
      </c>
      <c r="B60" t="s">
        <v>56</v>
      </c>
      <c r="C60">
        <v>66.333333333333329</v>
      </c>
      <c r="D60">
        <v>3</v>
      </c>
      <c r="E60" t="s">
        <v>7158</v>
      </c>
      <c r="F60">
        <v>433.93</v>
      </c>
      <c r="G60">
        <v>7</v>
      </c>
      <c r="H60" t="s">
        <v>384</v>
      </c>
      <c r="I60" t="s">
        <v>7159</v>
      </c>
      <c r="J60" t="s">
        <v>7160</v>
      </c>
      <c r="K60" t="s">
        <v>2840</v>
      </c>
      <c r="L60" t="s">
        <v>7161</v>
      </c>
      <c r="M60" t="s">
        <v>7162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7162</v>
      </c>
    </row>
    <row r="61" spans="1:20" x14ac:dyDescent="0.25">
      <c r="A61" t="s">
        <v>46</v>
      </c>
      <c r="B61" t="s">
        <v>56</v>
      </c>
      <c r="C61">
        <v>66.333333333333329</v>
      </c>
      <c r="D61">
        <v>3</v>
      </c>
      <c r="E61" t="s">
        <v>7163</v>
      </c>
      <c r="F61">
        <v>111.85</v>
      </c>
      <c r="G61">
        <v>0</v>
      </c>
      <c r="H61" t="s">
        <v>384</v>
      </c>
      <c r="I61" t="s">
        <v>7164</v>
      </c>
      <c r="J61" t="s">
        <v>7165</v>
      </c>
      <c r="K61" t="s">
        <v>7166</v>
      </c>
      <c r="L61" t="s">
        <v>7167</v>
      </c>
      <c r="M61" t="s">
        <v>7168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23</v>
      </c>
      <c r="T61" t="s">
        <v>7168</v>
      </c>
    </row>
    <row r="62" spans="1:20" x14ac:dyDescent="0.25">
      <c r="A62" t="s">
        <v>139</v>
      </c>
      <c r="B62" t="s">
        <v>112</v>
      </c>
      <c r="C62">
        <v>66</v>
      </c>
      <c r="D62">
        <v>1</v>
      </c>
      <c r="E62" t="s">
        <v>7169</v>
      </c>
      <c r="F62">
        <v>281.91000000000003</v>
      </c>
      <c r="G62">
        <v>0</v>
      </c>
      <c r="H62" t="s">
        <v>384</v>
      </c>
      <c r="I62" t="s">
        <v>7170</v>
      </c>
      <c r="J62" t="s">
        <v>7171</v>
      </c>
      <c r="K62" t="s">
        <v>7172</v>
      </c>
      <c r="L62" t="s">
        <v>7173</v>
      </c>
      <c r="M62" t="s">
        <v>7174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7175</v>
      </c>
    </row>
    <row r="63" spans="1:20" x14ac:dyDescent="0.25">
      <c r="A63" t="s">
        <v>110</v>
      </c>
      <c r="B63" t="s">
        <v>640</v>
      </c>
      <c r="C63">
        <v>66</v>
      </c>
      <c r="D63">
        <v>1</v>
      </c>
      <c r="E63" t="s">
        <v>7169</v>
      </c>
      <c r="F63">
        <v>281.91000000000003</v>
      </c>
      <c r="G63">
        <v>0</v>
      </c>
      <c r="H63" t="s">
        <v>384</v>
      </c>
      <c r="I63" t="s">
        <v>7170</v>
      </c>
      <c r="J63" t="s">
        <v>7171</v>
      </c>
      <c r="K63" t="s">
        <v>7172</v>
      </c>
      <c r="L63" t="s">
        <v>7173</v>
      </c>
      <c r="M63" t="s">
        <v>7174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7175</v>
      </c>
    </row>
    <row r="64" spans="1:20" x14ac:dyDescent="0.25">
      <c r="A64" t="s">
        <v>46</v>
      </c>
      <c r="B64" t="s">
        <v>56</v>
      </c>
      <c r="C64">
        <v>67</v>
      </c>
      <c r="D64">
        <v>1</v>
      </c>
      <c r="E64" t="s">
        <v>7169</v>
      </c>
      <c r="F64">
        <v>281.91000000000003</v>
      </c>
      <c r="G64">
        <v>0</v>
      </c>
      <c r="H64" t="s">
        <v>384</v>
      </c>
      <c r="I64" t="s">
        <v>7170</v>
      </c>
      <c r="J64" t="s">
        <v>7171</v>
      </c>
      <c r="K64" t="s">
        <v>7172</v>
      </c>
      <c r="L64" t="s">
        <v>7173</v>
      </c>
      <c r="M64" t="s">
        <v>7174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7175</v>
      </c>
    </row>
    <row r="65" spans="1:20" x14ac:dyDescent="0.25">
      <c r="A65" t="s">
        <v>46</v>
      </c>
      <c r="B65" t="s">
        <v>56</v>
      </c>
      <c r="C65">
        <v>66.333333333333329</v>
      </c>
      <c r="D65">
        <v>3</v>
      </c>
      <c r="E65" t="s">
        <v>7169</v>
      </c>
      <c r="F65">
        <v>281.91000000000003</v>
      </c>
      <c r="G65">
        <v>0</v>
      </c>
      <c r="H65" t="s">
        <v>384</v>
      </c>
      <c r="I65" t="s">
        <v>7170</v>
      </c>
      <c r="J65" t="s">
        <v>7171</v>
      </c>
      <c r="K65" t="s">
        <v>7172</v>
      </c>
      <c r="L65" t="s">
        <v>7173</v>
      </c>
      <c r="M65" t="s">
        <v>7174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7175</v>
      </c>
    </row>
    <row r="66" spans="1:20" x14ac:dyDescent="0.25">
      <c r="A66" t="s">
        <v>46</v>
      </c>
      <c r="B66" t="s">
        <v>56</v>
      </c>
      <c r="C66">
        <v>66.333333333333329</v>
      </c>
      <c r="D66">
        <v>3</v>
      </c>
      <c r="E66" t="s">
        <v>7169</v>
      </c>
      <c r="F66">
        <v>281.91000000000003</v>
      </c>
      <c r="G66">
        <v>0</v>
      </c>
      <c r="H66" t="s">
        <v>384</v>
      </c>
      <c r="I66" t="s">
        <v>7170</v>
      </c>
      <c r="J66" t="s">
        <v>7171</v>
      </c>
      <c r="K66" t="s">
        <v>7172</v>
      </c>
      <c r="L66" t="s">
        <v>7173</v>
      </c>
      <c r="M66" t="s">
        <v>7174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7175</v>
      </c>
    </row>
    <row r="67" spans="1:20" x14ac:dyDescent="0.25">
      <c r="A67" t="s">
        <v>46</v>
      </c>
      <c r="B67" t="s">
        <v>56</v>
      </c>
      <c r="C67">
        <v>66.333333333333329</v>
      </c>
      <c r="D67">
        <v>3</v>
      </c>
      <c r="E67" t="s">
        <v>7176</v>
      </c>
      <c r="F67">
        <v>265</v>
      </c>
      <c r="G67">
        <v>35</v>
      </c>
      <c r="H67" t="s">
        <v>47</v>
      </c>
      <c r="I67" t="s">
        <v>2039</v>
      </c>
      <c r="J67" t="s">
        <v>2040</v>
      </c>
      <c r="K67" t="s">
        <v>1939</v>
      </c>
      <c r="L67" t="s">
        <v>2041</v>
      </c>
      <c r="M67" t="s">
        <v>7177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23</v>
      </c>
      <c r="T67" t="s">
        <v>7178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7179</v>
      </c>
      <c r="F68">
        <v>149.31</v>
      </c>
      <c r="G68">
        <v>7</v>
      </c>
      <c r="H68" t="s">
        <v>384</v>
      </c>
      <c r="I68" t="s">
        <v>7180</v>
      </c>
      <c r="J68" t="s">
        <v>7181</v>
      </c>
      <c r="K68" t="s">
        <v>2840</v>
      </c>
      <c r="L68" t="s">
        <v>7182</v>
      </c>
      <c r="M68" t="s">
        <v>7183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23</v>
      </c>
      <c r="T68" t="s">
        <v>7183</v>
      </c>
    </row>
    <row r="69" spans="1:20" x14ac:dyDescent="0.25">
      <c r="A69" t="s">
        <v>46</v>
      </c>
      <c r="B69" t="s">
        <v>56</v>
      </c>
      <c r="C69">
        <v>66.333333333333329</v>
      </c>
      <c r="D69">
        <v>3</v>
      </c>
      <c r="E69" t="s">
        <v>7184</v>
      </c>
      <c r="F69">
        <v>119.35</v>
      </c>
      <c r="G69">
        <v>7</v>
      </c>
      <c r="H69" t="s">
        <v>384</v>
      </c>
      <c r="I69" t="s">
        <v>7185</v>
      </c>
      <c r="J69" t="s">
        <v>7186</v>
      </c>
      <c r="K69" t="s">
        <v>1031</v>
      </c>
      <c r="L69" t="s">
        <v>7187</v>
      </c>
      <c r="M69" t="s">
        <v>7188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23</v>
      </c>
      <c r="T69" t="s">
        <v>7188</v>
      </c>
    </row>
    <row r="70" spans="1:20" x14ac:dyDescent="0.25">
      <c r="A70" t="s">
        <v>46</v>
      </c>
      <c r="B70" t="s">
        <v>56</v>
      </c>
      <c r="C70">
        <v>66.333333333333329</v>
      </c>
      <c r="D70">
        <v>3</v>
      </c>
      <c r="E70" t="s">
        <v>7189</v>
      </c>
      <c r="F70">
        <v>105.92</v>
      </c>
      <c r="G70">
        <v>7</v>
      </c>
      <c r="H70" t="s">
        <v>384</v>
      </c>
      <c r="I70" t="s">
        <v>7190</v>
      </c>
      <c r="J70" t="s">
        <v>7191</v>
      </c>
      <c r="K70" t="s">
        <v>3241</v>
      </c>
      <c r="L70" t="s">
        <v>7192</v>
      </c>
      <c r="M70" t="s">
        <v>7193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7193</v>
      </c>
    </row>
    <row r="71" spans="1:20" x14ac:dyDescent="0.25">
      <c r="A71" t="s">
        <v>46</v>
      </c>
      <c r="B71" t="s">
        <v>56</v>
      </c>
      <c r="C71">
        <v>66.333333333333329</v>
      </c>
      <c r="D71">
        <v>3</v>
      </c>
      <c r="E71" t="s">
        <v>7194</v>
      </c>
      <c r="F71">
        <v>112.16</v>
      </c>
      <c r="G71">
        <v>7</v>
      </c>
      <c r="H71" t="s">
        <v>384</v>
      </c>
      <c r="I71" t="s">
        <v>7195</v>
      </c>
      <c r="J71" t="s">
        <v>7196</v>
      </c>
      <c r="K71" t="s">
        <v>1492</v>
      </c>
      <c r="L71" t="s">
        <v>7197</v>
      </c>
      <c r="M71" t="s">
        <v>7198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23</v>
      </c>
      <c r="T71" t="s">
        <v>7198</v>
      </c>
    </row>
    <row r="72" spans="1:20" x14ac:dyDescent="0.25">
      <c r="A72" t="s">
        <v>139</v>
      </c>
      <c r="B72" t="s">
        <v>112</v>
      </c>
      <c r="C72">
        <v>66</v>
      </c>
      <c r="D72">
        <v>1</v>
      </c>
      <c r="E72" t="s">
        <v>7199</v>
      </c>
      <c r="F72">
        <v>82.75</v>
      </c>
      <c r="G72">
        <v>7</v>
      </c>
      <c r="H72" t="s">
        <v>384</v>
      </c>
      <c r="I72" t="s">
        <v>7200</v>
      </c>
      <c r="J72" t="s">
        <v>7201</v>
      </c>
      <c r="K72" t="s">
        <v>7202</v>
      </c>
      <c r="L72" t="s">
        <v>7203</v>
      </c>
      <c r="M72" t="s">
        <v>7204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7205</v>
      </c>
    </row>
    <row r="73" spans="1:20" x14ac:dyDescent="0.25">
      <c r="A73" t="s">
        <v>110</v>
      </c>
      <c r="B73" t="s">
        <v>640</v>
      </c>
      <c r="C73">
        <v>66</v>
      </c>
      <c r="D73">
        <v>1</v>
      </c>
      <c r="E73" t="s">
        <v>7199</v>
      </c>
      <c r="F73">
        <v>82.75</v>
      </c>
      <c r="G73">
        <v>7</v>
      </c>
      <c r="H73" t="s">
        <v>384</v>
      </c>
      <c r="I73" t="s">
        <v>7200</v>
      </c>
      <c r="J73" t="s">
        <v>7201</v>
      </c>
      <c r="K73" t="s">
        <v>7202</v>
      </c>
      <c r="L73" t="s">
        <v>7203</v>
      </c>
      <c r="M73" t="s">
        <v>7204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7205</v>
      </c>
    </row>
    <row r="74" spans="1:20" x14ac:dyDescent="0.25">
      <c r="A74" t="s">
        <v>46</v>
      </c>
      <c r="B74" t="s">
        <v>56</v>
      </c>
      <c r="C74">
        <v>67</v>
      </c>
      <c r="D74">
        <v>1</v>
      </c>
      <c r="E74" t="s">
        <v>7199</v>
      </c>
      <c r="F74">
        <v>82.75</v>
      </c>
      <c r="G74">
        <v>7</v>
      </c>
      <c r="H74" t="s">
        <v>384</v>
      </c>
      <c r="I74" t="s">
        <v>7200</v>
      </c>
      <c r="J74" t="s">
        <v>7201</v>
      </c>
      <c r="K74" t="s">
        <v>7202</v>
      </c>
      <c r="L74" t="s">
        <v>7203</v>
      </c>
      <c r="M74" t="s">
        <v>7204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23</v>
      </c>
      <c r="T74" t="s">
        <v>7205</v>
      </c>
    </row>
    <row r="75" spans="1:20" x14ac:dyDescent="0.25">
      <c r="A75" t="s">
        <v>139</v>
      </c>
      <c r="B75" t="s">
        <v>112</v>
      </c>
      <c r="C75">
        <v>66</v>
      </c>
      <c r="D75">
        <v>1</v>
      </c>
      <c r="E75" t="s">
        <v>7206</v>
      </c>
      <c r="F75">
        <v>112.35</v>
      </c>
      <c r="G75">
        <v>0</v>
      </c>
      <c r="H75" t="s">
        <v>384</v>
      </c>
      <c r="I75" t="s">
        <v>7207</v>
      </c>
      <c r="J75" t="s">
        <v>7208</v>
      </c>
      <c r="K75" t="s">
        <v>3781</v>
      </c>
      <c r="L75" t="s">
        <v>7209</v>
      </c>
      <c r="M75" t="s">
        <v>7210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7210</v>
      </c>
    </row>
    <row r="76" spans="1:20" x14ac:dyDescent="0.25">
      <c r="A76" t="s">
        <v>110</v>
      </c>
      <c r="B76" t="s">
        <v>640</v>
      </c>
      <c r="C76">
        <v>66</v>
      </c>
      <c r="D76">
        <v>1</v>
      </c>
      <c r="E76" t="s">
        <v>7206</v>
      </c>
      <c r="F76">
        <v>112.35</v>
      </c>
      <c r="G76">
        <v>0</v>
      </c>
      <c r="H76" t="s">
        <v>384</v>
      </c>
      <c r="I76" t="s">
        <v>7207</v>
      </c>
      <c r="J76" t="s">
        <v>7208</v>
      </c>
      <c r="K76" t="s">
        <v>3781</v>
      </c>
      <c r="L76" t="s">
        <v>7209</v>
      </c>
      <c r="M76" t="s">
        <v>7210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7210</v>
      </c>
    </row>
    <row r="77" spans="1:20" x14ac:dyDescent="0.25">
      <c r="A77" t="s">
        <v>46</v>
      </c>
      <c r="B77" t="s">
        <v>56</v>
      </c>
      <c r="C77">
        <v>67</v>
      </c>
      <c r="D77">
        <v>1</v>
      </c>
      <c r="E77" t="s">
        <v>7206</v>
      </c>
      <c r="F77">
        <v>112.35</v>
      </c>
      <c r="G77">
        <v>0</v>
      </c>
      <c r="H77" t="s">
        <v>384</v>
      </c>
      <c r="I77" t="s">
        <v>7207</v>
      </c>
      <c r="J77" t="s">
        <v>7208</v>
      </c>
      <c r="K77" t="s">
        <v>3781</v>
      </c>
      <c r="L77" t="s">
        <v>7209</v>
      </c>
      <c r="M77" t="s">
        <v>7210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7210</v>
      </c>
    </row>
    <row r="78" spans="1:20" x14ac:dyDescent="0.25">
      <c r="A78" t="s">
        <v>46</v>
      </c>
      <c r="B78" t="s">
        <v>56</v>
      </c>
      <c r="C78">
        <v>66.333333333333329</v>
      </c>
      <c r="D78">
        <v>3</v>
      </c>
      <c r="E78" t="s">
        <v>7211</v>
      </c>
      <c r="F78">
        <v>119.35</v>
      </c>
      <c r="G78">
        <v>7</v>
      </c>
      <c r="H78" t="s">
        <v>384</v>
      </c>
      <c r="I78" t="s">
        <v>7212</v>
      </c>
      <c r="J78" t="s">
        <v>7213</v>
      </c>
      <c r="K78" t="s">
        <v>706</v>
      </c>
      <c r="L78" t="s">
        <v>7214</v>
      </c>
      <c r="M78" t="s">
        <v>7215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7215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7216</v>
      </c>
      <c r="F79">
        <v>112.35</v>
      </c>
      <c r="G79">
        <v>0</v>
      </c>
      <c r="H79" t="s">
        <v>384</v>
      </c>
      <c r="I79" t="s">
        <v>7217</v>
      </c>
      <c r="J79" t="s">
        <v>7218</v>
      </c>
      <c r="K79" t="s">
        <v>2759</v>
      </c>
      <c r="L79" t="s">
        <v>7219</v>
      </c>
      <c r="M79" t="s">
        <v>7220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23</v>
      </c>
      <c r="T79" t="s">
        <v>7220</v>
      </c>
    </row>
    <row r="80" spans="1:20" x14ac:dyDescent="0.25">
      <c r="A80" t="s">
        <v>683</v>
      </c>
      <c r="B80" t="s">
        <v>158</v>
      </c>
      <c r="C80">
        <v>75</v>
      </c>
      <c r="D80">
        <v>1</v>
      </c>
      <c r="E80" t="s">
        <v>7221</v>
      </c>
      <c r="F80">
        <v>130</v>
      </c>
      <c r="G80">
        <v>55</v>
      </c>
      <c r="H80" t="s">
        <v>47</v>
      </c>
      <c r="I80" t="s">
        <v>7222</v>
      </c>
      <c r="J80" t="s">
        <v>7223</v>
      </c>
      <c r="K80" t="s">
        <v>2818</v>
      </c>
      <c r="L80" t="s">
        <v>3298</v>
      </c>
      <c r="M80" t="s">
        <v>7224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23</v>
      </c>
      <c r="T80" t="s">
        <v>7225</v>
      </c>
    </row>
    <row r="81" spans="1:20" x14ac:dyDescent="0.25">
      <c r="A81" t="s">
        <v>46</v>
      </c>
      <c r="B81" t="s">
        <v>56</v>
      </c>
      <c r="C81">
        <v>66.333333333333329</v>
      </c>
      <c r="D81">
        <v>3</v>
      </c>
      <c r="E81" t="s">
        <v>7226</v>
      </c>
      <c r="F81">
        <v>284.62</v>
      </c>
      <c r="G81">
        <v>0</v>
      </c>
      <c r="H81" t="s">
        <v>384</v>
      </c>
      <c r="I81" t="s">
        <v>7227</v>
      </c>
      <c r="J81" t="s">
        <v>7228</v>
      </c>
      <c r="K81" t="s">
        <v>2652</v>
      </c>
      <c r="L81" t="s">
        <v>7229</v>
      </c>
      <c r="M81" t="s">
        <v>7230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23</v>
      </c>
      <c r="T81" t="s">
        <v>7230</v>
      </c>
    </row>
    <row r="82" spans="1:20" x14ac:dyDescent="0.25">
      <c r="A82" t="s">
        <v>46</v>
      </c>
      <c r="B82" t="s">
        <v>56</v>
      </c>
      <c r="C82">
        <v>66.333333333333329</v>
      </c>
      <c r="D82">
        <v>3</v>
      </c>
      <c r="E82" t="s">
        <v>7226</v>
      </c>
      <c r="F82">
        <v>284.62</v>
      </c>
      <c r="G82">
        <v>0</v>
      </c>
      <c r="H82" t="s">
        <v>384</v>
      </c>
      <c r="I82" t="s">
        <v>7227</v>
      </c>
      <c r="J82" t="s">
        <v>7228</v>
      </c>
      <c r="K82" t="s">
        <v>2652</v>
      </c>
      <c r="L82" t="s">
        <v>7229</v>
      </c>
      <c r="M82" t="s">
        <v>7230</v>
      </c>
      <c r="N82" t="s">
        <v>23</v>
      </c>
      <c r="O82" t="s">
        <v>48</v>
      </c>
      <c r="P82" t="s">
        <v>49</v>
      </c>
      <c r="Q82" t="s">
        <v>50</v>
      </c>
      <c r="R82" t="s">
        <v>24</v>
      </c>
      <c r="S82" t="s">
        <v>23</v>
      </c>
      <c r="T82" t="s">
        <v>7230</v>
      </c>
    </row>
    <row r="83" spans="1:20" x14ac:dyDescent="0.25">
      <c r="A83" t="s">
        <v>46</v>
      </c>
      <c r="B83" t="s">
        <v>56</v>
      </c>
      <c r="C83">
        <v>66.333333333333329</v>
      </c>
      <c r="D83">
        <v>3</v>
      </c>
      <c r="E83" t="s">
        <v>7231</v>
      </c>
      <c r="F83">
        <v>119.35</v>
      </c>
      <c r="G83">
        <v>7</v>
      </c>
      <c r="H83" t="s">
        <v>384</v>
      </c>
      <c r="I83" t="s">
        <v>7232</v>
      </c>
      <c r="J83" t="s">
        <v>7233</v>
      </c>
      <c r="K83" t="s">
        <v>7234</v>
      </c>
      <c r="L83" t="s">
        <v>7235</v>
      </c>
      <c r="M83" t="s">
        <v>7236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23</v>
      </c>
      <c r="T83" t="s">
        <v>7236</v>
      </c>
    </row>
    <row r="84" spans="1:20" x14ac:dyDescent="0.25">
      <c r="A84" t="s">
        <v>46</v>
      </c>
      <c r="B84" t="s">
        <v>56</v>
      </c>
      <c r="C84">
        <v>66.333333333333329</v>
      </c>
      <c r="D84">
        <v>3</v>
      </c>
      <c r="E84" t="s">
        <v>7237</v>
      </c>
      <c r="F84">
        <v>276.64</v>
      </c>
      <c r="G84">
        <v>7</v>
      </c>
      <c r="H84" t="s">
        <v>384</v>
      </c>
      <c r="I84" t="s">
        <v>7238</v>
      </c>
      <c r="J84" t="s">
        <v>7239</v>
      </c>
      <c r="K84" t="s">
        <v>3078</v>
      </c>
      <c r="L84" t="s">
        <v>7240</v>
      </c>
      <c r="M84" t="s">
        <v>7241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23</v>
      </c>
      <c r="T84" t="s">
        <v>7241</v>
      </c>
    </row>
    <row r="85" spans="1:20" x14ac:dyDescent="0.25">
      <c r="A85" t="s">
        <v>46</v>
      </c>
      <c r="B85" t="s">
        <v>56</v>
      </c>
      <c r="C85">
        <v>66.333333333333329</v>
      </c>
      <c r="D85">
        <v>3</v>
      </c>
      <c r="E85" t="s">
        <v>7237</v>
      </c>
      <c r="F85">
        <v>276.64</v>
      </c>
      <c r="G85">
        <v>7</v>
      </c>
      <c r="H85" t="s">
        <v>384</v>
      </c>
      <c r="I85" t="s">
        <v>7238</v>
      </c>
      <c r="J85" t="s">
        <v>7239</v>
      </c>
      <c r="K85" t="s">
        <v>3078</v>
      </c>
      <c r="L85" t="s">
        <v>7240</v>
      </c>
      <c r="M85" t="s">
        <v>7241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23</v>
      </c>
      <c r="T85" t="s">
        <v>7241</v>
      </c>
    </row>
    <row r="86" spans="1:20" x14ac:dyDescent="0.25">
      <c r="A86" t="s">
        <v>42</v>
      </c>
      <c r="B86" t="s">
        <v>43</v>
      </c>
      <c r="C86">
        <v>55</v>
      </c>
      <c r="D86">
        <v>1</v>
      </c>
      <c r="E86" t="s">
        <v>7242</v>
      </c>
      <c r="F86">
        <v>55</v>
      </c>
      <c r="G86">
        <v>0</v>
      </c>
      <c r="H86" t="s">
        <v>47</v>
      </c>
      <c r="I86" t="s">
        <v>2960</v>
      </c>
      <c r="J86" t="s">
        <v>7243</v>
      </c>
      <c r="K86" t="s">
        <v>1923</v>
      </c>
      <c r="L86" t="s">
        <v>3442</v>
      </c>
      <c r="M86" t="s">
        <v>7244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7241</v>
      </c>
    </row>
    <row r="87" spans="1:20" x14ac:dyDescent="0.25">
      <c r="A87" t="s">
        <v>46</v>
      </c>
      <c r="B87" t="s">
        <v>56</v>
      </c>
      <c r="C87">
        <v>66.333333333333329</v>
      </c>
      <c r="D87">
        <v>3</v>
      </c>
      <c r="E87" t="s">
        <v>7245</v>
      </c>
      <c r="F87">
        <v>119.35</v>
      </c>
      <c r="G87">
        <v>7</v>
      </c>
      <c r="H87" t="s">
        <v>384</v>
      </c>
      <c r="I87" t="s">
        <v>7246</v>
      </c>
      <c r="J87" t="s">
        <v>7247</v>
      </c>
      <c r="K87" t="s">
        <v>7248</v>
      </c>
      <c r="L87" t="s">
        <v>7249</v>
      </c>
      <c r="M87" t="s">
        <v>7250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7251</v>
      </c>
      <c r="T87" t="s">
        <v>7250</v>
      </c>
    </row>
    <row r="88" spans="1:20" x14ac:dyDescent="0.25">
      <c r="A88" t="s">
        <v>46</v>
      </c>
      <c r="B88" t="s">
        <v>56</v>
      </c>
      <c r="C88">
        <v>66.333333333333329</v>
      </c>
      <c r="D88">
        <v>3</v>
      </c>
      <c r="E88" t="s">
        <v>7252</v>
      </c>
      <c r="F88">
        <v>119.35</v>
      </c>
      <c r="G88">
        <v>7</v>
      </c>
      <c r="H88" t="s">
        <v>384</v>
      </c>
      <c r="I88" t="s">
        <v>7253</v>
      </c>
      <c r="J88" t="s">
        <v>7254</v>
      </c>
      <c r="K88" t="s">
        <v>7255</v>
      </c>
      <c r="L88" t="s">
        <v>7256</v>
      </c>
      <c r="M88" t="s">
        <v>7257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7258</v>
      </c>
      <c r="T88" t="s">
        <v>7257</v>
      </c>
    </row>
    <row r="89" spans="1:20" x14ac:dyDescent="0.25">
      <c r="A89" t="s">
        <v>46</v>
      </c>
      <c r="B89" t="s">
        <v>56</v>
      </c>
      <c r="C89">
        <v>66.333333333333329</v>
      </c>
      <c r="D89">
        <v>3</v>
      </c>
      <c r="E89" t="s">
        <v>7259</v>
      </c>
      <c r="F89">
        <v>119.35</v>
      </c>
      <c r="G89">
        <v>7</v>
      </c>
      <c r="H89" t="s">
        <v>384</v>
      </c>
      <c r="I89" t="s">
        <v>7260</v>
      </c>
      <c r="J89" t="s">
        <v>7261</v>
      </c>
      <c r="K89" t="s">
        <v>7262</v>
      </c>
      <c r="L89" t="s">
        <v>7263</v>
      </c>
      <c r="M89" t="s">
        <v>7264</v>
      </c>
      <c r="N89" t="s">
        <v>23</v>
      </c>
      <c r="O89" t="s">
        <v>48</v>
      </c>
      <c r="P89" t="s">
        <v>49</v>
      </c>
      <c r="Q89" t="s">
        <v>50</v>
      </c>
      <c r="R89" t="s">
        <v>24</v>
      </c>
      <c r="S89" t="s">
        <v>7265</v>
      </c>
      <c r="T89" t="s">
        <v>7266</v>
      </c>
    </row>
    <row r="90" spans="1:20" x14ac:dyDescent="0.25">
      <c r="A90" t="s">
        <v>46</v>
      </c>
      <c r="B90" t="s">
        <v>56</v>
      </c>
      <c r="C90">
        <v>66.333333333333329</v>
      </c>
      <c r="D90">
        <v>3</v>
      </c>
      <c r="E90" t="s">
        <v>7267</v>
      </c>
      <c r="F90">
        <v>220</v>
      </c>
      <c r="G90">
        <v>0</v>
      </c>
      <c r="H90" t="s">
        <v>631</v>
      </c>
      <c r="I90" t="s">
        <v>7268</v>
      </c>
      <c r="J90" t="s">
        <v>335</v>
      </c>
      <c r="K90" t="s">
        <v>23</v>
      </c>
      <c r="L90" t="s">
        <v>24</v>
      </c>
      <c r="M90" t="s">
        <v>7269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7270</v>
      </c>
      <c r="T90" t="s">
        <v>7269</v>
      </c>
    </row>
    <row r="91" spans="1:20" x14ac:dyDescent="0.25">
      <c r="A91" t="s">
        <v>46</v>
      </c>
      <c r="B91" t="s">
        <v>1105</v>
      </c>
      <c r="C91">
        <v>71.7</v>
      </c>
      <c r="D91">
        <v>1</v>
      </c>
      <c r="E91" t="s">
        <v>7271</v>
      </c>
      <c r="F91">
        <v>151.69999999999999</v>
      </c>
      <c r="G91">
        <v>0</v>
      </c>
      <c r="H91" t="s">
        <v>47</v>
      </c>
      <c r="I91" t="s">
        <v>7272</v>
      </c>
      <c r="J91" t="s">
        <v>7273</v>
      </c>
      <c r="K91" t="s">
        <v>4879</v>
      </c>
      <c r="L91" t="s">
        <v>7274</v>
      </c>
      <c r="M91" t="s">
        <v>7275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7276</v>
      </c>
      <c r="T91" t="s">
        <v>7275</v>
      </c>
    </row>
    <row r="92" spans="1:20" x14ac:dyDescent="0.25">
      <c r="A92" t="s">
        <v>38</v>
      </c>
      <c r="B92" t="s">
        <v>39</v>
      </c>
      <c r="C92">
        <v>54.5</v>
      </c>
      <c r="D92">
        <v>2</v>
      </c>
      <c r="E92" t="s">
        <v>7271</v>
      </c>
      <c r="F92">
        <v>151.69999999999999</v>
      </c>
      <c r="G92">
        <v>0</v>
      </c>
      <c r="H92" t="s">
        <v>47</v>
      </c>
      <c r="I92" t="s">
        <v>7272</v>
      </c>
      <c r="J92" t="s">
        <v>7273</v>
      </c>
      <c r="K92" t="s">
        <v>4879</v>
      </c>
      <c r="L92" t="s">
        <v>7274</v>
      </c>
      <c r="M92" t="s">
        <v>7275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7276</v>
      </c>
      <c r="T92" t="s">
        <v>7275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7277</v>
      </c>
      <c r="F93">
        <v>258.24</v>
      </c>
      <c r="G93">
        <v>7</v>
      </c>
      <c r="H93" t="s">
        <v>384</v>
      </c>
      <c r="I93" t="s">
        <v>7278</v>
      </c>
      <c r="J93" t="s">
        <v>7279</v>
      </c>
      <c r="K93" t="s">
        <v>1906</v>
      </c>
      <c r="L93" t="s">
        <v>24</v>
      </c>
      <c r="M93" t="s">
        <v>23</v>
      </c>
      <c r="N93" t="s">
        <v>23</v>
      </c>
      <c r="O93" t="s">
        <v>48</v>
      </c>
      <c r="P93" t="s">
        <v>49</v>
      </c>
      <c r="Q93" t="s">
        <v>23</v>
      </c>
      <c r="R93" t="s">
        <v>24</v>
      </c>
      <c r="S93" t="s">
        <v>23</v>
      </c>
      <c r="T93" t="s">
        <v>7280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7277</v>
      </c>
      <c r="F94">
        <v>258.24</v>
      </c>
      <c r="G94">
        <v>7</v>
      </c>
      <c r="H94" t="s">
        <v>384</v>
      </c>
      <c r="I94" t="s">
        <v>7278</v>
      </c>
      <c r="J94" t="s">
        <v>7279</v>
      </c>
      <c r="K94" t="s">
        <v>1906</v>
      </c>
      <c r="L94" t="s">
        <v>24</v>
      </c>
      <c r="M94" t="s">
        <v>23</v>
      </c>
      <c r="N94" t="s">
        <v>23</v>
      </c>
      <c r="O94" t="s">
        <v>48</v>
      </c>
      <c r="P94" t="s">
        <v>49</v>
      </c>
      <c r="Q94" t="s">
        <v>23</v>
      </c>
      <c r="R94" t="s">
        <v>24</v>
      </c>
      <c r="S94" t="s">
        <v>23</v>
      </c>
      <c r="T94" t="s">
        <v>7280</v>
      </c>
    </row>
    <row r="95" spans="1:20" x14ac:dyDescent="0.25">
      <c r="A95" t="s">
        <v>46</v>
      </c>
      <c r="B95" t="s">
        <v>56</v>
      </c>
      <c r="C95">
        <v>66.333333333333329</v>
      </c>
      <c r="D95">
        <v>3</v>
      </c>
      <c r="E95" t="s">
        <v>7281</v>
      </c>
      <c r="F95">
        <v>292.11</v>
      </c>
      <c r="G95">
        <v>0</v>
      </c>
      <c r="H95" t="s">
        <v>384</v>
      </c>
      <c r="I95" t="s">
        <v>7282</v>
      </c>
      <c r="J95" t="s">
        <v>7283</v>
      </c>
      <c r="K95" t="s">
        <v>1303</v>
      </c>
      <c r="L95" t="s">
        <v>24</v>
      </c>
      <c r="M95" t="s">
        <v>23</v>
      </c>
      <c r="N95" t="s">
        <v>23</v>
      </c>
      <c r="O95" t="s">
        <v>48</v>
      </c>
      <c r="P95" t="s">
        <v>49</v>
      </c>
      <c r="Q95" t="s">
        <v>23</v>
      </c>
      <c r="R95" t="s">
        <v>24</v>
      </c>
      <c r="S95" t="s">
        <v>23</v>
      </c>
      <c r="T95" t="s">
        <v>7284</v>
      </c>
    </row>
    <row r="96" spans="1:20" x14ac:dyDescent="0.25">
      <c r="A96" t="s">
        <v>46</v>
      </c>
      <c r="B96" t="s">
        <v>56</v>
      </c>
      <c r="C96">
        <v>66.333333333333329</v>
      </c>
      <c r="D96">
        <v>3</v>
      </c>
      <c r="E96" t="s">
        <v>7281</v>
      </c>
      <c r="F96">
        <v>292.11</v>
      </c>
      <c r="G96">
        <v>0</v>
      </c>
      <c r="H96" t="s">
        <v>384</v>
      </c>
      <c r="I96" t="s">
        <v>7282</v>
      </c>
      <c r="J96" t="s">
        <v>7283</v>
      </c>
      <c r="K96" t="s">
        <v>1303</v>
      </c>
      <c r="L96" t="s">
        <v>24</v>
      </c>
      <c r="M96" t="s">
        <v>23</v>
      </c>
      <c r="N96" t="s">
        <v>23</v>
      </c>
      <c r="O96" t="s">
        <v>48</v>
      </c>
      <c r="P96" t="s">
        <v>49</v>
      </c>
      <c r="Q96" t="s">
        <v>23</v>
      </c>
      <c r="R96" t="s">
        <v>24</v>
      </c>
      <c r="S96" t="s">
        <v>23</v>
      </c>
      <c r="T96" t="s">
        <v>7284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7281</v>
      </c>
      <c r="F97">
        <v>292.11</v>
      </c>
      <c r="G97">
        <v>0</v>
      </c>
      <c r="H97" t="s">
        <v>384</v>
      </c>
      <c r="I97" t="s">
        <v>7282</v>
      </c>
      <c r="J97" t="s">
        <v>7283</v>
      </c>
      <c r="K97" t="s">
        <v>1303</v>
      </c>
      <c r="L97" t="s">
        <v>24</v>
      </c>
      <c r="M97" t="s">
        <v>23</v>
      </c>
      <c r="N97" t="s">
        <v>23</v>
      </c>
      <c r="O97" t="s">
        <v>48</v>
      </c>
      <c r="P97" t="s">
        <v>49</v>
      </c>
      <c r="Q97" t="s">
        <v>23</v>
      </c>
      <c r="R97" t="s">
        <v>24</v>
      </c>
      <c r="S97" t="s">
        <v>23</v>
      </c>
      <c r="T97" t="s">
        <v>7284</v>
      </c>
    </row>
    <row r="98" spans="1:20" x14ac:dyDescent="0.25">
      <c r="A98" t="s">
        <v>46</v>
      </c>
      <c r="B98" t="s">
        <v>56</v>
      </c>
      <c r="C98">
        <v>66.333333333333329</v>
      </c>
      <c r="D98">
        <v>3</v>
      </c>
      <c r="E98" t="s">
        <v>7285</v>
      </c>
      <c r="F98">
        <v>119.35</v>
      </c>
      <c r="G98">
        <v>7</v>
      </c>
      <c r="H98" t="s">
        <v>384</v>
      </c>
      <c r="I98" t="s">
        <v>7282</v>
      </c>
      <c r="J98" t="s">
        <v>7283</v>
      </c>
      <c r="K98" t="s">
        <v>1303</v>
      </c>
      <c r="L98" t="s">
        <v>24</v>
      </c>
      <c r="M98" t="s">
        <v>23</v>
      </c>
      <c r="N98" t="s">
        <v>23</v>
      </c>
      <c r="O98" t="s">
        <v>48</v>
      </c>
      <c r="P98" t="s">
        <v>49</v>
      </c>
      <c r="Q98" t="s">
        <v>23</v>
      </c>
      <c r="R98" t="s">
        <v>24</v>
      </c>
      <c r="S98" t="s">
        <v>23</v>
      </c>
      <c r="T98" t="s">
        <v>7286</v>
      </c>
    </row>
    <row r="99" spans="1:20" x14ac:dyDescent="0.25">
      <c r="A99" t="s">
        <v>46</v>
      </c>
      <c r="B99" t="s">
        <v>56</v>
      </c>
      <c r="C99">
        <v>66.333333333333329</v>
      </c>
      <c r="D99">
        <v>3</v>
      </c>
      <c r="E99" t="s">
        <v>7287</v>
      </c>
      <c r="F99">
        <v>119.35</v>
      </c>
      <c r="G99">
        <v>7</v>
      </c>
      <c r="H99" t="s">
        <v>384</v>
      </c>
      <c r="I99" t="s">
        <v>7288</v>
      </c>
      <c r="J99" t="s">
        <v>7289</v>
      </c>
      <c r="K99" t="s">
        <v>7290</v>
      </c>
      <c r="L99" t="s">
        <v>7291</v>
      </c>
      <c r="M99" t="s">
        <v>7292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7293</v>
      </c>
      <c r="T99" t="s">
        <v>7292</v>
      </c>
    </row>
    <row r="100" spans="1:20" x14ac:dyDescent="0.25">
      <c r="A100" t="s">
        <v>46</v>
      </c>
      <c r="B100" t="s">
        <v>56</v>
      </c>
      <c r="C100">
        <v>78</v>
      </c>
      <c r="D100">
        <v>2</v>
      </c>
      <c r="E100" t="s">
        <v>7294</v>
      </c>
      <c r="F100">
        <v>158</v>
      </c>
      <c r="G100">
        <v>10</v>
      </c>
      <c r="H100" t="s">
        <v>47</v>
      </c>
      <c r="I100" t="s">
        <v>2039</v>
      </c>
      <c r="J100" t="s">
        <v>3296</v>
      </c>
      <c r="K100" t="s">
        <v>3297</v>
      </c>
      <c r="L100" t="s">
        <v>6216</v>
      </c>
      <c r="M100" t="s">
        <v>7295</v>
      </c>
      <c r="N100" t="s">
        <v>23</v>
      </c>
      <c r="O100" t="s">
        <v>63</v>
      </c>
      <c r="P100" t="s">
        <v>54</v>
      </c>
      <c r="Q100" t="s">
        <v>55</v>
      </c>
      <c r="R100" t="s">
        <v>24</v>
      </c>
      <c r="S100" t="s">
        <v>7296</v>
      </c>
      <c r="T100" t="s">
        <v>7297</v>
      </c>
    </row>
    <row r="101" spans="1:20" x14ac:dyDescent="0.25">
      <c r="A101" t="s">
        <v>110</v>
      </c>
      <c r="B101" t="s">
        <v>640</v>
      </c>
      <c r="C101">
        <v>66.333333333333329</v>
      </c>
      <c r="D101">
        <v>3</v>
      </c>
      <c r="E101" t="s">
        <v>7298</v>
      </c>
      <c r="F101">
        <v>311.77999999999997</v>
      </c>
      <c r="G101">
        <v>34</v>
      </c>
      <c r="H101" t="s">
        <v>47</v>
      </c>
      <c r="I101" t="s">
        <v>7299</v>
      </c>
      <c r="J101" t="s">
        <v>7300</v>
      </c>
      <c r="K101" t="s">
        <v>1479</v>
      </c>
      <c r="L101" t="s">
        <v>7301</v>
      </c>
      <c r="M101" t="s">
        <v>7302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7303</v>
      </c>
      <c r="T101" t="s">
        <v>7302</v>
      </c>
    </row>
    <row r="102" spans="1:20" x14ac:dyDescent="0.25">
      <c r="A102" t="s">
        <v>110</v>
      </c>
      <c r="B102" t="s">
        <v>640</v>
      </c>
      <c r="C102">
        <v>66.333333333333329</v>
      </c>
      <c r="D102">
        <v>3</v>
      </c>
      <c r="E102" t="s">
        <v>7298</v>
      </c>
      <c r="F102">
        <v>311.77999999999997</v>
      </c>
      <c r="G102">
        <v>34</v>
      </c>
      <c r="H102" t="s">
        <v>47</v>
      </c>
      <c r="I102" t="s">
        <v>7299</v>
      </c>
      <c r="J102" t="s">
        <v>7300</v>
      </c>
      <c r="K102" t="s">
        <v>1479</v>
      </c>
      <c r="L102" t="s">
        <v>7301</v>
      </c>
      <c r="M102" t="s">
        <v>7302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7303</v>
      </c>
      <c r="T102" t="s">
        <v>7302</v>
      </c>
    </row>
    <row r="103" spans="1:20" x14ac:dyDescent="0.25">
      <c r="A103" t="s">
        <v>46</v>
      </c>
      <c r="B103" t="s">
        <v>56</v>
      </c>
      <c r="C103">
        <v>66.333333333333329</v>
      </c>
      <c r="D103">
        <v>3</v>
      </c>
      <c r="E103" t="s">
        <v>7304</v>
      </c>
      <c r="F103">
        <v>119.35</v>
      </c>
      <c r="G103">
        <v>7</v>
      </c>
      <c r="H103" t="s">
        <v>384</v>
      </c>
      <c r="I103" t="s">
        <v>7305</v>
      </c>
      <c r="J103" t="s">
        <v>7306</v>
      </c>
      <c r="K103" t="s">
        <v>5707</v>
      </c>
      <c r="L103" t="s">
        <v>7307</v>
      </c>
      <c r="M103" t="s">
        <v>7308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7309</v>
      </c>
      <c r="T103" t="s">
        <v>7308</v>
      </c>
    </row>
    <row r="104" spans="1:20" x14ac:dyDescent="0.25">
      <c r="A104" t="s">
        <v>46</v>
      </c>
      <c r="B104" t="s">
        <v>56</v>
      </c>
      <c r="C104">
        <v>66.333333333333329</v>
      </c>
      <c r="D104">
        <v>3</v>
      </c>
      <c r="E104" t="s">
        <v>7310</v>
      </c>
      <c r="F104">
        <v>119.35</v>
      </c>
      <c r="G104">
        <v>7</v>
      </c>
      <c r="H104" t="s">
        <v>384</v>
      </c>
      <c r="I104" t="s">
        <v>7311</v>
      </c>
      <c r="J104" t="s">
        <v>7312</v>
      </c>
      <c r="K104" t="s">
        <v>4901</v>
      </c>
      <c r="L104" t="s">
        <v>7313</v>
      </c>
      <c r="M104" t="s">
        <v>7314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7315</v>
      </c>
      <c r="T104" t="s">
        <v>7314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3</v>
      </c>
      <c r="E105" t="s">
        <v>7316</v>
      </c>
      <c r="F105">
        <v>112.1</v>
      </c>
      <c r="G105">
        <v>0</v>
      </c>
      <c r="H105" t="s">
        <v>384</v>
      </c>
      <c r="I105" t="s">
        <v>7317</v>
      </c>
      <c r="J105" t="s">
        <v>7318</v>
      </c>
      <c r="K105" t="s">
        <v>1624</v>
      </c>
      <c r="L105" t="s">
        <v>7319</v>
      </c>
      <c r="M105" t="s">
        <v>7320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7321</v>
      </c>
      <c r="T105" t="s">
        <v>7322</v>
      </c>
    </row>
    <row r="106" spans="1:20" x14ac:dyDescent="0.25">
      <c r="A106" t="s">
        <v>46</v>
      </c>
      <c r="B106" t="s">
        <v>56</v>
      </c>
      <c r="C106">
        <v>66.333333333333329</v>
      </c>
      <c r="D106">
        <v>3</v>
      </c>
      <c r="E106" t="s">
        <v>7323</v>
      </c>
      <c r="F106">
        <v>247.18</v>
      </c>
      <c r="G106">
        <v>0</v>
      </c>
      <c r="H106" t="s">
        <v>384</v>
      </c>
      <c r="I106" t="s">
        <v>7324</v>
      </c>
      <c r="J106" t="s">
        <v>7325</v>
      </c>
      <c r="K106" t="s">
        <v>7326</v>
      </c>
      <c r="L106" t="s">
        <v>7327</v>
      </c>
      <c r="M106" t="s">
        <v>7328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7329</v>
      </c>
      <c r="T106" t="s">
        <v>7328</v>
      </c>
    </row>
    <row r="107" spans="1:20" x14ac:dyDescent="0.25">
      <c r="A107" t="s">
        <v>46</v>
      </c>
      <c r="B107" t="s">
        <v>56</v>
      </c>
      <c r="C107">
        <v>66.333333333333329</v>
      </c>
      <c r="D107">
        <v>3</v>
      </c>
      <c r="E107" t="s">
        <v>7323</v>
      </c>
      <c r="F107">
        <v>247.18</v>
      </c>
      <c r="G107">
        <v>0</v>
      </c>
      <c r="H107" t="s">
        <v>384</v>
      </c>
      <c r="I107" t="s">
        <v>7324</v>
      </c>
      <c r="J107" t="s">
        <v>7325</v>
      </c>
      <c r="K107" t="s">
        <v>7326</v>
      </c>
      <c r="L107" t="s">
        <v>7327</v>
      </c>
      <c r="M107" t="s">
        <v>7328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7329</v>
      </c>
      <c r="T107" t="s">
        <v>7328</v>
      </c>
    </row>
    <row r="108" spans="1:20" x14ac:dyDescent="0.25">
      <c r="A108" t="s">
        <v>46</v>
      </c>
      <c r="B108" t="s">
        <v>56</v>
      </c>
      <c r="C108">
        <v>66.333333333333329</v>
      </c>
      <c r="D108">
        <v>3</v>
      </c>
      <c r="E108" t="s">
        <v>7323</v>
      </c>
      <c r="F108">
        <v>247.18</v>
      </c>
      <c r="G108">
        <v>0</v>
      </c>
      <c r="H108" t="s">
        <v>384</v>
      </c>
      <c r="I108" t="s">
        <v>7324</v>
      </c>
      <c r="J108" t="s">
        <v>7325</v>
      </c>
      <c r="K108" t="s">
        <v>7326</v>
      </c>
      <c r="L108" t="s">
        <v>7327</v>
      </c>
      <c r="M108" t="s">
        <v>7328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7329</v>
      </c>
      <c r="T108" t="s">
        <v>7328</v>
      </c>
    </row>
    <row r="109" spans="1:20" x14ac:dyDescent="0.25">
      <c r="A109" t="s">
        <v>46</v>
      </c>
      <c r="B109" t="s">
        <v>56</v>
      </c>
      <c r="C109">
        <v>66.333333333333329</v>
      </c>
      <c r="D109">
        <v>3</v>
      </c>
      <c r="E109" t="s">
        <v>7323</v>
      </c>
      <c r="F109">
        <v>247.18</v>
      </c>
      <c r="G109">
        <v>0</v>
      </c>
      <c r="H109" t="s">
        <v>384</v>
      </c>
      <c r="I109" t="s">
        <v>7324</v>
      </c>
      <c r="J109" t="s">
        <v>7325</v>
      </c>
      <c r="K109" t="s">
        <v>7326</v>
      </c>
      <c r="L109" t="s">
        <v>7327</v>
      </c>
      <c r="M109" t="s">
        <v>7328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7329</v>
      </c>
      <c r="T109" t="s">
        <v>7328</v>
      </c>
    </row>
    <row r="110" spans="1:20" x14ac:dyDescent="0.25">
      <c r="A110" t="s">
        <v>46</v>
      </c>
      <c r="B110" t="s">
        <v>56</v>
      </c>
      <c r="C110">
        <v>66.333333333333329</v>
      </c>
      <c r="D110">
        <v>3</v>
      </c>
      <c r="E110" t="s">
        <v>7330</v>
      </c>
      <c r="F110">
        <v>109.95</v>
      </c>
      <c r="G110">
        <v>7</v>
      </c>
      <c r="H110" t="s">
        <v>384</v>
      </c>
      <c r="I110" t="s">
        <v>7331</v>
      </c>
      <c r="J110" t="s">
        <v>7332</v>
      </c>
      <c r="K110" t="s">
        <v>1303</v>
      </c>
      <c r="L110" t="s">
        <v>7333</v>
      </c>
      <c r="M110" t="s">
        <v>7334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7335</v>
      </c>
      <c r="T110" t="s">
        <v>7334</v>
      </c>
    </row>
    <row r="111" spans="1:20" x14ac:dyDescent="0.25">
      <c r="A111" t="s">
        <v>46</v>
      </c>
      <c r="B111" t="s">
        <v>56</v>
      </c>
      <c r="C111">
        <v>66.333333333333329</v>
      </c>
      <c r="D111">
        <v>3</v>
      </c>
      <c r="E111" t="s">
        <v>7336</v>
      </c>
      <c r="F111">
        <v>119.35</v>
      </c>
      <c r="G111">
        <v>7</v>
      </c>
      <c r="H111" t="s">
        <v>384</v>
      </c>
      <c r="I111" t="s">
        <v>7337</v>
      </c>
      <c r="J111" t="s">
        <v>7338</v>
      </c>
      <c r="K111" t="s">
        <v>1518</v>
      </c>
      <c r="L111" t="s">
        <v>7339</v>
      </c>
      <c r="M111" t="s">
        <v>7340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7341</v>
      </c>
      <c r="T111" t="s">
        <v>7340</v>
      </c>
    </row>
    <row r="112" spans="1:20" x14ac:dyDescent="0.25">
      <c r="A112" t="s">
        <v>46</v>
      </c>
      <c r="B112" t="s">
        <v>56</v>
      </c>
      <c r="C112">
        <v>66.333333333333329</v>
      </c>
      <c r="D112">
        <v>3</v>
      </c>
      <c r="E112" t="s">
        <v>7342</v>
      </c>
      <c r="F112">
        <v>119.35</v>
      </c>
      <c r="G112">
        <v>7</v>
      </c>
      <c r="H112" t="s">
        <v>384</v>
      </c>
      <c r="I112" t="s">
        <v>7343</v>
      </c>
      <c r="J112" t="s">
        <v>7344</v>
      </c>
      <c r="K112" t="s">
        <v>2460</v>
      </c>
      <c r="L112" t="s">
        <v>7345</v>
      </c>
      <c r="M112" t="s">
        <v>7346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7347</v>
      </c>
      <c r="T112" t="s">
        <v>7346</v>
      </c>
    </row>
    <row r="113" spans="1:20" x14ac:dyDescent="0.25">
      <c r="A113" t="s">
        <v>139</v>
      </c>
      <c r="B113" t="s">
        <v>112</v>
      </c>
      <c r="C113">
        <v>66</v>
      </c>
      <c r="D113">
        <v>1</v>
      </c>
      <c r="E113" t="s">
        <v>7348</v>
      </c>
      <c r="F113">
        <v>268</v>
      </c>
      <c r="G113">
        <v>38</v>
      </c>
      <c r="H113" t="s">
        <v>47</v>
      </c>
      <c r="I113" t="s">
        <v>7349</v>
      </c>
      <c r="J113" t="s">
        <v>7350</v>
      </c>
      <c r="K113" t="s">
        <v>1303</v>
      </c>
      <c r="L113" t="s">
        <v>1732</v>
      </c>
      <c r="M113" t="s">
        <v>7346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7351</v>
      </c>
      <c r="T113" t="s">
        <v>7346</v>
      </c>
    </row>
    <row r="114" spans="1:20" x14ac:dyDescent="0.25">
      <c r="A114" t="s">
        <v>110</v>
      </c>
      <c r="B114" t="s">
        <v>640</v>
      </c>
      <c r="C114">
        <v>66</v>
      </c>
      <c r="D114">
        <v>1</v>
      </c>
      <c r="E114" t="s">
        <v>7348</v>
      </c>
      <c r="F114">
        <v>268</v>
      </c>
      <c r="G114">
        <v>38</v>
      </c>
      <c r="H114" t="s">
        <v>47</v>
      </c>
      <c r="I114" t="s">
        <v>7349</v>
      </c>
      <c r="J114" t="s">
        <v>7350</v>
      </c>
      <c r="K114" t="s">
        <v>1303</v>
      </c>
      <c r="L114" t="s">
        <v>1732</v>
      </c>
      <c r="M114" t="s">
        <v>7346</v>
      </c>
      <c r="N114" t="s">
        <v>23</v>
      </c>
      <c r="O114" t="s">
        <v>63</v>
      </c>
      <c r="P114" t="s">
        <v>54</v>
      </c>
      <c r="Q114" t="s">
        <v>55</v>
      </c>
      <c r="R114" t="s">
        <v>24</v>
      </c>
      <c r="S114" t="s">
        <v>7351</v>
      </c>
      <c r="T114" t="s">
        <v>7346</v>
      </c>
    </row>
    <row r="115" spans="1:20" x14ac:dyDescent="0.25">
      <c r="A115" t="s">
        <v>46</v>
      </c>
      <c r="B115" t="s">
        <v>56</v>
      </c>
      <c r="C115">
        <v>67</v>
      </c>
      <c r="D115">
        <v>1</v>
      </c>
      <c r="E115" t="s">
        <v>7348</v>
      </c>
      <c r="F115">
        <v>268</v>
      </c>
      <c r="G115">
        <v>38</v>
      </c>
      <c r="H115" t="s">
        <v>47</v>
      </c>
      <c r="I115" t="s">
        <v>7349</v>
      </c>
      <c r="J115" t="s">
        <v>7350</v>
      </c>
      <c r="K115" t="s">
        <v>1303</v>
      </c>
      <c r="L115" t="s">
        <v>1732</v>
      </c>
      <c r="M115" t="s">
        <v>7346</v>
      </c>
      <c r="N115" t="s">
        <v>23</v>
      </c>
      <c r="O115" t="s">
        <v>63</v>
      </c>
      <c r="P115" t="s">
        <v>54</v>
      </c>
      <c r="Q115" t="s">
        <v>55</v>
      </c>
      <c r="R115" t="s">
        <v>24</v>
      </c>
      <c r="S115" t="s">
        <v>7351</v>
      </c>
      <c r="T115" t="s">
        <v>7346</v>
      </c>
    </row>
    <row r="116" spans="1:20" x14ac:dyDescent="0.25">
      <c r="A116" t="s">
        <v>46</v>
      </c>
      <c r="B116" t="s">
        <v>56</v>
      </c>
      <c r="C116">
        <v>80</v>
      </c>
      <c r="D116">
        <v>1</v>
      </c>
      <c r="E116" t="s">
        <v>7352</v>
      </c>
      <c r="F116">
        <v>87</v>
      </c>
      <c r="G116">
        <v>7</v>
      </c>
      <c r="H116" t="s">
        <v>47</v>
      </c>
      <c r="I116" t="s">
        <v>1394</v>
      </c>
      <c r="J116" t="s">
        <v>7353</v>
      </c>
      <c r="K116" t="s">
        <v>2334</v>
      </c>
      <c r="L116" t="s">
        <v>3327</v>
      </c>
      <c r="M116" t="s">
        <v>7354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7355</v>
      </c>
      <c r="T116" t="s">
        <v>7354</v>
      </c>
    </row>
    <row r="117" spans="1:20" x14ac:dyDescent="0.25">
      <c r="A117" t="s">
        <v>46</v>
      </c>
      <c r="B117" t="s">
        <v>56</v>
      </c>
      <c r="C117">
        <v>66.333333333333329</v>
      </c>
      <c r="D117">
        <v>3</v>
      </c>
      <c r="E117" t="s">
        <v>7356</v>
      </c>
      <c r="F117">
        <v>119.35</v>
      </c>
      <c r="G117">
        <v>7</v>
      </c>
      <c r="H117" t="s">
        <v>384</v>
      </c>
      <c r="I117" t="s">
        <v>7357</v>
      </c>
      <c r="J117" t="s">
        <v>7358</v>
      </c>
      <c r="K117" t="s">
        <v>2062</v>
      </c>
      <c r="L117" t="s">
        <v>7359</v>
      </c>
      <c r="M117" t="s">
        <v>7360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7361</v>
      </c>
      <c r="T117" t="s">
        <v>7360</v>
      </c>
    </row>
    <row r="118" spans="1:20" x14ac:dyDescent="0.25">
      <c r="A118" t="s">
        <v>46</v>
      </c>
      <c r="B118" t="s">
        <v>56</v>
      </c>
      <c r="C118">
        <v>66.333333333333329</v>
      </c>
      <c r="D118">
        <v>3</v>
      </c>
      <c r="E118" t="s">
        <v>7362</v>
      </c>
      <c r="F118">
        <v>119.35</v>
      </c>
      <c r="G118">
        <v>7</v>
      </c>
      <c r="H118" t="s">
        <v>384</v>
      </c>
      <c r="I118" t="s">
        <v>7363</v>
      </c>
      <c r="J118" t="s">
        <v>7364</v>
      </c>
      <c r="K118" t="s">
        <v>725</v>
      </c>
      <c r="L118" t="s">
        <v>7365</v>
      </c>
      <c r="M118" t="s">
        <v>7360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7366</v>
      </c>
      <c r="T118" t="s">
        <v>7360</v>
      </c>
    </row>
    <row r="119" spans="1:20" x14ac:dyDescent="0.25">
      <c r="A119" t="s">
        <v>46</v>
      </c>
      <c r="B119" t="s">
        <v>56</v>
      </c>
      <c r="C119">
        <v>66.333333333333329</v>
      </c>
      <c r="D119">
        <v>3</v>
      </c>
      <c r="E119" t="s">
        <v>7367</v>
      </c>
      <c r="F119">
        <v>269</v>
      </c>
      <c r="G119">
        <v>29</v>
      </c>
      <c r="H119" t="s">
        <v>47</v>
      </c>
      <c r="I119" t="s">
        <v>7368</v>
      </c>
      <c r="J119" t="s">
        <v>7369</v>
      </c>
      <c r="K119" t="s">
        <v>2818</v>
      </c>
      <c r="L119" t="s">
        <v>6245</v>
      </c>
      <c r="M119" t="s">
        <v>7370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7371</v>
      </c>
      <c r="T119" t="s">
        <v>7370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304"/>
  <sheetViews>
    <sheetView zoomScale="70" zoomScaleNormal="70" workbookViewId="0">
      <pane xSplit="2" ySplit="1" topLeftCell="S20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" sqref="U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9.453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42</v>
      </c>
      <c r="B2" t="s">
        <v>43</v>
      </c>
      <c r="C2">
        <v>66.666666666666671</v>
      </c>
      <c r="D2">
        <v>9</v>
      </c>
      <c r="E2" t="s">
        <v>7372</v>
      </c>
      <c r="F2">
        <v>289.8</v>
      </c>
      <c r="G2">
        <v>0</v>
      </c>
      <c r="H2" t="s">
        <v>22</v>
      </c>
      <c r="I2" t="s">
        <v>4099</v>
      </c>
      <c r="J2" t="s">
        <v>302</v>
      </c>
      <c r="K2" t="s">
        <v>23</v>
      </c>
      <c r="L2" t="s">
        <v>24</v>
      </c>
      <c r="M2" t="s">
        <v>7373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7373</v>
      </c>
      <c r="U2" s="55" t="s">
        <v>186</v>
      </c>
      <c r="V2">
        <v>181</v>
      </c>
    </row>
    <row r="3" spans="1:22" x14ac:dyDescent="0.25">
      <c r="A3" t="s">
        <v>139</v>
      </c>
      <c r="B3" t="s">
        <v>112</v>
      </c>
      <c r="C3">
        <v>83.333333333333329</v>
      </c>
      <c r="D3">
        <v>3</v>
      </c>
      <c r="E3" t="s">
        <v>7374</v>
      </c>
      <c r="F3">
        <v>543.61</v>
      </c>
      <c r="G3">
        <v>79</v>
      </c>
      <c r="H3" t="s">
        <v>47</v>
      </c>
      <c r="I3" t="s">
        <v>7375</v>
      </c>
      <c r="J3" t="s">
        <v>7376</v>
      </c>
      <c r="K3" t="s">
        <v>1560</v>
      </c>
      <c r="L3" t="s">
        <v>7377</v>
      </c>
      <c r="M3" t="s">
        <v>7378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7379</v>
      </c>
      <c r="U3" s="56" t="s">
        <v>187</v>
      </c>
      <c r="V3">
        <v>181</v>
      </c>
    </row>
    <row r="4" spans="1:22" x14ac:dyDescent="0.25">
      <c r="A4" t="s">
        <v>186</v>
      </c>
      <c r="B4" t="s">
        <v>187</v>
      </c>
      <c r="C4">
        <v>33.333333333333336</v>
      </c>
      <c r="D4">
        <v>3</v>
      </c>
      <c r="E4" t="s">
        <v>7374</v>
      </c>
      <c r="F4">
        <v>543.61</v>
      </c>
      <c r="G4">
        <v>79</v>
      </c>
      <c r="H4" t="s">
        <v>47</v>
      </c>
      <c r="I4" t="s">
        <v>7375</v>
      </c>
      <c r="J4" t="s">
        <v>7376</v>
      </c>
      <c r="K4" t="s">
        <v>1560</v>
      </c>
      <c r="L4" t="s">
        <v>7377</v>
      </c>
      <c r="M4" t="s">
        <v>7378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7379</v>
      </c>
      <c r="U4" s="55" t="s">
        <v>44</v>
      </c>
      <c r="V4">
        <v>73</v>
      </c>
    </row>
    <row r="5" spans="1:22" x14ac:dyDescent="0.25">
      <c r="A5" t="s">
        <v>36</v>
      </c>
      <c r="B5" t="s">
        <v>37</v>
      </c>
      <c r="C5">
        <v>54.5</v>
      </c>
      <c r="D5">
        <v>2</v>
      </c>
      <c r="E5" t="s">
        <v>7374</v>
      </c>
      <c r="F5">
        <v>543.61</v>
      </c>
      <c r="G5">
        <v>79</v>
      </c>
      <c r="H5" t="s">
        <v>47</v>
      </c>
      <c r="I5" t="s">
        <v>7375</v>
      </c>
      <c r="J5" t="s">
        <v>7376</v>
      </c>
      <c r="K5" t="s">
        <v>1560</v>
      </c>
      <c r="L5" t="s">
        <v>7377</v>
      </c>
      <c r="M5" t="s">
        <v>7378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7379</v>
      </c>
      <c r="U5" s="56" t="s">
        <v>45</v>
      </c>
      <c r="V5">
        <v>73</v>
      </c>
    </row>
    <row r="6" spans="1:22" x14ac:dyDescent="0.25">
      <c r="A6" t="s">
        <v>30</v>
      </c>
      <c r="B6" t="s">
        <v>31</v>
      </c>
      <c r="C6">
        <v>60</v>
      </c>
      <c r="D6">
        <v>3</v>
      </c>
      <c r="E6" t="s">
        <v>7380</v>
      </c>
      <c r="F6">
        <v>94.97</v>
      </c>
      <c r="G6">
        <v>7</v>
      </c>
      <c r="H6" t="s">
        <v>47</v>
      </c>
      <c r="I6" t="s">
        <v>7381</v>
      </c>
      <c r="J6" t="s">
        <v>7382</v>
      </c>
      <c r="K6" t="s">
        <v>2334</v>
      </c>
      <c r="L6" t="s">
        <v>24</v>
      </c>
      <c r="M6" t="s">
        <v>23</v>
      </c>
      <c r="N6" t="s">
        <v>23</v>
      </c>
      <c r="O6" t="s">
        <v>48</v>
      </c>
      <c r="P6" t="s">
        <v>49</v>
      </c>
      <c r="Q6" t="s">
        <v>23</v>
      </c>
      <c r="R6" t="s">
        <v>24</v>
      </c>
      <c r="S6" t="s">
        <v>23</v>
      </c>
      <c r="T6" t="s">
        <v>7383</v>
      </c>
      <c r="U6" s="55" t="s">
        <v>137</v>
      </c>
      <c r="V6">
        <v>20</v>
      </c>
    </row>
    <row r="7" spans="1:22" x14ac:dyDescent="0.25">
      <c r="A7" t="s">
        <v>683</v>
      </c>
      <c r="B7" t="s">
        <v>1089</v>
      </c>
      <c r="C7">
        <v>65.67</v>
      </c>
      <c r="D7">
        <v>2</v>
      </c>
      <c r="E7" t="s">
        <v>7384</v>
      </c>
      <c r="F7">
        <v>182.79</v>
      </c>
      <c r="G7">
        <v>0</v>
      </c>
      <c r="H7" t="s">
        <v>648</v>
      </c>
      <c r="I7" t="s">
        <v>7385</v>
      </c>
      <c r="J7" t="s">
        <v>7386</v>
      </c>
      <c r="K7" t="s">
        <v>7387</v>
      </c>
      <c r="L7" t="s">
        <v>7388</v>
      </c>
      <c r="M7" t="s">
        <v>7389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7389</v>
      </c>
      <c r="U7" s="56" t="s">
        <v>138</v>
      </c>
      <c r="V7">
        <v>20</v>
      </c>
    </row>
    <row r="8" spans="1:22" x14ac:dyDescent="0.25">
      <c r="A8" t="s">
        <v>142</v>
      </c>
      <c r="B8" t="s">
        <v>1089</v>
      </c>
      <c r="C8">
        <v>12.87</v>
      </c>
      <c r="D8">
        <v>1</v>
      </c>
      <c r="E8" t="s">
        <v>7384</v>
      </c>
      <c r="F8">
        <v>182.79</v>
      </c>
      <c r="G8">
        <v>0</v>
      </c>
      <c r="H8" t="s">
        <v>648</v>
      </c>
      <c r="I8" t="s">
        <v>7385</v>
      </c>
      <c r="J8" t="s">
        <v>7386</v>
      </c>
      <c r="K8" t="s">
        <v>7387</v>
      </c>
      <c r="L8" t="s">
        <v>7388</v>
      </c>
      <c r="M8" t="s">
        <v>7389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7389</v>
      </c>
      <c r="U8" s="55" t="s">
        <v>46</v>
      </c>
      <c r="V8">
        <v>123</v>
      </c>
    </row>
    <row r="9" spans="1:22" x14ac:dyDescent="0.25">
      <c r="A9" t="s">
        <v>142</v>
      </c>
      <c r="B9" t="s">
        <v>1089</v>
      </c>
      <c r="C9">
        <v>12.86</v>
      </c>
      <c r="D9">
        <v>3</v>
      </c>
      <c r="E9" t="s">
        <v>7384</v>
      </c>
      <c r="F9">
        <v>182.79</v>
      </c>
      <c r="G9">
        <v>0</v>
      </c>
      <c r="H9" t="s">
        <v>648</v>
      </c>
      <c r="I9" t="s">
        <v>7385</v>
      </c>
      <c r="J9" t="s">
        <v>7386</v>
      </c>
      <c r="K9" t="s">
        <v>7387</v>
      </c>
      <c r="L9" t="s">
        <v>7388</v>
      </c>
      <c r="M9" t="s">
        <v>7389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7389</v>
      </c>
      <c r="U9" s="56" t="s">
        <v>252</v>
      </c>
      <c r="V9">
        <v>1</v>
      </c>
    </row>
    <row r="10" spans="1:22" x14ac:dyDescent="0.25">
      <c r="A10" t="s">
        <v>44</v>
      </c>
      <c r="B10" t="s">
        <v>45</v>
      </c>
      <c r="C10">
        <v>37</v>
      </c>
      <c r="D10">
        <v>10</v>
      </c>
      <c r="E10" t="s">
        <v>7390</v>
      </c>
      <c r="F10">
        <v>281.14999999999998</v>
      </c>
      <c r="G10">
        <v>29</v>
      </c>
      <c r="H10" t="s">
        <v>47</v>
      </c>
      <c r="I10" t="s">
        <v>7375</v>
      </c>
      <c r="J10" t="s">
        <v>7376</v>
      </c>
      <c r="K10" t="s">
        <v>1560</v>
      </c>
      <c r="L10" t="s">
        <v>7377</v>
      </c>
      <c r="M10" t="s">
        <v>7391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7392</v>
      </c>
      <c r="U10" s="56" t="s">
        <v>56</v>
      </c>
      <c r="V10">
        <v>118</v>
      </c>
    </row>
    <row r="11" spans="1:22" x14ac:dyDescent="0.25">
      <c r="A11" t="s">
        <v>38</v>
      </c>
      <c r="B11" t="s">
        <v>39</v>
      </c>
      <c r="C11">
        <v>54.5</v>
      </c>
      <c r="D11">
        <v>2</v>
      </c>
      <c r="E11" t="s">
        <v>7393</v>
      </c>
      <c r="F11">
        <v>282.45</v>
      </c>
      <c r="G11">
        <v>26</v>
      </c>
      <c r="H11" t="s">
        <v>47</v>
      </c>
      <c r="I11" t="s">
        <v>7394</v>
      </c>
      <c r="J11" t="s">
        <v>7395</v>
      </c>
      <c r="K11" t="s">
        <v>1115</v>
      </c>
      <c r="L11" t="s">
        <v>7396</v>
      </c>
      <c r="M11" t="s">
        <v>7397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7397</v>
      </c>
      <c r="U11" s="56" t="s">
        <v>1105</v>
      </c>
      <c r="V11">
        <v>4</v>
      </c>
    </row>
    <row r="12" spans="1:22" x14ac:dyDescent="0.25">
      <c r="A12" t="s">
        <v>36</v>
      </c>
      <c r="B12" t="s">
        <v>37</v>
      </c>
      <c r="C12">
        <v>54.5</v>
      </c>
      <c r="D12">
        <v>2</v>
      </c>
      <c r="E12" t="s">
        <v>7393</v>
      </c>
      <c r="F12">
        <v>282.45</v>
      </c>
      <c r="G12">
        <v>26</v>
      </c>
      <c r="H12" t="s">
        <v>47</v>
      </c>
      <c r="I12" t="s">
        <v>7394</v>
      </c>
      <c r="J12" t="s">
        <v>7395</v>
      </c>
      <c r="K12" t="s">
        <v>1115</v>
      </c>
      <c r="L12" t="s">
        <v>7396</v>
      </c>
      <c r="M12" t="s">
        <v>7397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7397</v>
      </c>
      <c r="U12" s="55" t="s">
        <v>42</v>
      </c>
      <c r="V12">
        <v>67</v>
      </c>
    </row>
    <row r="13" spans="1:22" x14ac:dyDescent="0.25">
      <c r="A13" t="s">
        <v>42</v>
      </c>
      <c r="B13" t="s">
        <v>43</v>
      </c>
      <c r="C13">
        <v>66.666666666666671</v>
      </c>
      <c r="D13">
        <v>3</v>
      </c>
      <c r="E13" t="s">
        <v>7393</v>
      </c>
      <c r="F13">
        <v>282.45</v>
      </c>
      <c r="G13">
        <v>26</v>
      </c>
      <c r="H13" t="s">
        <v>47</v>
      </c>
      <c r="I13" t="s">
        <v>7394</v>
      </c>
      <c r="J13" t="s">
        <v>7395</v>
      </c>
      <c r="K13" t="s">
        <v>1115</v>
      </c>
      <c r="L13" t="s">
        <v>7396</v>
      </c>
      <c r="M13" t="s">
        <v>7397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7397</v>
      </c>
      <c r="U13" s="56" t="s">
        <v>43</v>
      </c>
      <c r="V13">
        <v>67</v>
      </c>
    </row>
    <row r="14" spans="1:22" x14ac:dyDescent="0.25">
      <c r="A14" t="s">
        <v>38</v>
      </c>
      <c r="B14" t="s">
        <v>39</v>
      </c>
      <c r="C14">
        <v>54.5</v>
      </c>
      <c r="D14">
        <v>2</v>
      </c>
      <c r="E14" t="s">
        <v>7398</v>
      </c>
      <c r="F14">
        <v>282.45</v>
      </c>
      <c r="G14">
        <v>26</v>
      </c>
      <c r="H14" t="s">
        <v>47</v>
      </c>
      <c r="I14" t="s">
        <v>7394</v>
      </c>
      <c r="J14" t="s">
        <v>7395</v>
      </c>
      <c r="K14" t="s">
        <v>1115</v>
      </c>
      <c r="L14" t="s">
        <v>7396</v>
      </c>
      <c r="M14" t="s">
        <v>7397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7397</v>
      </c>
      <c r="U14" s="55" t="s">
        <v>139</v>
      </c>
      <c r="V14">
        <v>31</v>
      </c>
    </row>
    <row r="15" spans="1:22" x14ac:dyDescent="0.25">
      <c r="A15" t="s">
        <v>36</v>
      </c>
      <c r="B15" t="s">
        <v>37</v>
      </c>
      <c r="C15">
        <v>54.5</v>
      </c>
      <c r="D15">
        <v>2</v>
      </c>
      <c r="E15" t="s">
        <v>7398</v>
      </c>
      <c r="F15">
        <v>282.45</v>
      </c>
      <c r="G15">
        <v>26</v>
      </c>
      <c r="H15" t="s">
        <v>47</v>
      </c>
      <c r="I15" t="s">
        <v>7394</v>
      </c>
      <c r="J15" t="s">
        <v>7395</v>
      </c>
      <c r="K15" t="s">
        <v>1115</v>
      </c>
      <c r="L15" t="s">
        <v>7396</v>
      </c>
      <c r="M15" t="s">
        <v>7397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7397</v>
      </c>
      <c r="U15" s="56" t="s">
        <v>112</v>
      </c>
      <c r="V15">
        <v>31</v>
      </c>
    </row>
    <row r="16" spans="1:22" x14ac:dyDescent="0.25">
      <c r="A16" t="s">
        <v>42</v>
      </c>
      <c r="B16" t="s">
        <v>43</v>
      </c>
      <c r="C16">
        <v>66.666666666666671</v>
      </c>
      <c r="D16">
        <v>3</v>
      </c>
      <c r="E16" t="s">
        <v>7398</v>
      </c>
      <c r="F16">
        <v>282.45</v>
      </c>
      <c r="G16">
        <v>26</v>
      </c>
      <c r="H16" t="s">
        <v>47</v>
      </c>
      <c r="I16" t="s">
        <v>7394</v>
      </c>
      <c r="J16" t="s">
        <v>7395</v>
      </c>
      <c r="K16" t="s">
        <v>1115</v>
      </c>
      <c r="L16" t="s">
        <v>7396</v>
      </c>
      <c r="M16" t="s">
        <v>7397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7397</v>
      </c>
      <c r="U16" s="55" t="s">
        <v>110</v>
      </c>
      <c r="V16">
        <v>28</v>
      </c>
    </row>
    <row r="17" spans="1:22" x14ac:dyDescent="0.25">
      <c r="A17" t="s">
        <v>186</v>
      </c>
      <c r="B17" t="s">
        <v>187</v>
      </c>
      <c r="C17">
        <v>37.5</v>
      </c>
      <c r="D17">
        <v>4</v>
      </c>
      <c r="E17" t="s">
        <v>7399</v>
      </c>
      <c r="F17">
        <v>159</v>
      </c>
      <c r="G17">
        <v>0</v>
      </c>
      <c r="H17" t="s">
        <v>631</v>
      </c>
      <c r="I17" t="s">
        <v>1242</v>
      </c>
      <c r="J17" t="s">
        <v>1243</v>
      </c>
      <c r="K17" t="s">
        <v>23</v>
      </c>
      <c r="L17" t="s">
        <v>24</v>
      </c>
      <c r="M17" t="s">
        <v>7400</v>
      </c>
      <c r="N17" t="s">
        <v>23</v>
      </c>
      <c r="O17" t="s">
        <v>32</v>
      </c>
      <c r="P17" t="s">
        <v>26</v>
      </c>
      <c r="Q17" t="s">
        <v>33</v>
      </c>
      <c r="R17" t="s">
        <v>24</v>
      </c>
      <c r="S17" t="s">
        <v>23</v>
      </c>
      <c r="T17" t="s">
        <v>7400</v>
      </c>
      <c r="U17" s="56" t="s">
        <v>146</v>
      </c>
      <c r="V17">
        <v>3</v>
      </c>
    </row>
    <row r="18" spans="1:22" x14ac:dyDescent="0.25">
      <c r="A18" t="s">
        <v>42</v>
      </c>
      <c r="B18" t="s">
        <v>43</v>
      </c>
      <c r="C18">
        <v>66.666666666666671</v>
      </c>
      <c r="D18">
        <v>3</v>
      </c>
      <c r="E18" t="s">
        <v>7401</v>
      </c>
      <c r="F18">
        <v>247.9</v>
      </c>
      <c r="G18">
        <v>7</v>
      </c>
      <c r="H18" t="s">
        <v>47</v>
      </c>
      <c r="I18" t="s">
        <v>7394</v>
      </c>
      <c r="J18" t="s">
        <v>7395</v>
      </c>
      <c r="K18" t="s">
        <v>1115</v>
      </c>
      <c r="L18" t="s">
        <v>7396</v>
      </c>
      <c r="M18" t="s">
        <v>7402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7402</v>
      </c>
      <c r="U18" s="56" t="s">
        <v>640</v>
      </c>
      <c r="V18">
        <v>25</v>
      </c>
    </row>
    <row r="19" spans="1:22" x14ac:dyDescent="0.25">
      <c r="A19" t="s">
        <v>42</v>
      </c>
      <c r="B19" t="s">
        <v>43</v>
      </c>
      <c r="C19">
        <v>66.666666666666671</v>
      </c>
      <c r="D19">
        <v>3</v>
      </c>
      <c r="E19" t="s">
        <v>7401</v>
      </c>
      <c r="F19">
        <v>247.9</v>
      </c>
      <c r="G19">
        <v>7</v>
      </c>
      <c r="H19" t="s">
        <v>47</v>
      </c>
      <c r="I19" t="s">
        <v>7394</v>
      </c>
      <c r="J19" t="s">
        <v>7395</v>
      </c>
      <c r="K19" t="s">
        <v>1115</v>
      </c>
      <c r="L19" t="s">
        <v>7396</v>
      </c>
      <c r="M19" t="s">
        <v>7402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7402</v>
      </c>
      <c r="U19" s="55" t="s">
        <v>152</v>
      </c>
      <c r="V19">
        <v>33</v>
      </c>
    </row>
    <row r="20" spans="1:22" x14ac:dyDescent="0.25">
      <c r="A20" t="s">
        <v>46</v>
      </c>
      <c r="B20" t="s">
        <v>1105</v>
      </c>
      <c r="C20">
        <v>0</v>
      </c>
      <c r="D20">
        <v>1</v>
      </c>
      <c r="E20" t="s">
        <v>7403</v>
      </c>
      <c r="F20">
        <v>0</v>
      </c>
      <c r="G20">
        <v>0</v>
      </c>
      <c r="H20" t="s">
        <v>47</v>
      </c>
      <c r="I20" t="s">
        <v>7404</v>
      </c>
      <c r="J20" t="s">
        <v>7405</v>
      </c>
      <c r="K20" t="s">
        <v>1939</v>
      </c>
      <c r="L20" t="s">
        <v>7406</v>
      </c>
      <c r="M20" t="s">
        <v>7407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7407</v>
      </c>
      <c r="U20" s="56" t="s">
        <v>153</v>
      </c>
      <c r="V20">
        <v>33</v>
      </c>
    </row>
    <row r="21" spans="1:22" x14ac:dyDescent="0.25">
      <c r="A21" t="s">
        <v>30</v>
      </c>
      <c r="B21" t="s">
        <v>1915</v>
      </c>
      <c r="C21">
        <v>38</v>
      </c>
      <c r="D21">
        <v>3</v>
      </c>
      <c r="E21" t="s">
        <v>7408</v>
      </c>
      <c r="F21">
        <v>129</v>
      </c>
      <c r="G21">
        <v>15</v>
      </c>
      <c r="H21" t="s">
        <v>47</v>
      </c>
      <c r="I21" t="s">
        <v>7409</v>
      </c>
      <c r="J21" t="s">
        <v>7410</v>
      </c>
      <c r="K21" t="s">
        <v>7411</v>
      </c>
      <c r="L21" t="s">
        <v>7412</v>
      </c>
      <c r="M21" t="s">
        <v>7413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7413</v>
      </c>
      <c r="U21" s="55" t="s">
        <v>150</v>
      </c>
      <c r="V21">
        <v>10</v>
      </c>
    </row>
    <row r="22" spans="1:22" x14ac:dyDescent="0.25">
      <c r="A22" t="s">
        <v>42</v>
      </c>
      <c r="B22" t="s">
        <v>43</v>
      </c>
      <c r="C22">
        <v>66.666666666666671</v>
      </c>
      <c r="D22">
        <v>3</v>
      </c>
      <c r="E22" t="s">
        <v>7414</v>
      </c>
      <c r="F22">
        <v>111</v>
      </c>
      <c r="G22">
        <v>6</v>
      </c>
      <c r="H22" t="s">
        <v>22</v>
      </c>
      <c r="I22" t="s">
        <v>7415</v>
      </c>
      <c r="J22" t="s">
        <v>1243</v>
      </c>
      <c r="K22" t="s">
        <v>23</v>
      </c>
      <c r="L22" t="s">
        <v>24</v>
      </c>
      <c r="M22" t="s">
        <v>7416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7416</v>
      </c>
      <c r="U22" s="56" t="s">
        <v>151</v>
      </c>
      <c r="V22">
        <v>10</v>
      </c>
    </row>
    <row r="23" spans="1:22" x14ac:dyDescent="0.25">
      <c r="A23" t="s">
        <v>186</v>
      </c>
      <c r="B23" t="s">
        <v>187</v>
      </c>
      <c r="C23">
        <v>33.333333333333336</v>
      </c>
      <c r="D23">
        <v>3</v>
      </c>
      <c r="E23" t="s">
        <v>7417</v>
      </c>
      <c r="F23">
        <v>200</v>
      </c>
      <c r="G23">
        <v>0</v>
      </c>
      <c r="H23" t="s">
        <v>631</v>
      </c>
      <c r="I23" t="s">
        <v>3586</v>
      </c>
      <c r="J23" t="s">
        <v>357</v>
      </c>
      <c r="K23" t="s">
        <v>23</v>
      </c>
      <c r="L23" t="s">
        <v>24</v>
      </c>
      <c r="M23" t="s">
        <v>7418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7418</v>
      </c>
      <c r="U23" s="55" t="s">
        <v>36</v>
      </c>
      <c r="V23">
        <v>17</v>
      </c>
    </row>
    <row r="24" spans="1:22" x14ac:dyDescent="0.25">
      <c r="A24" t="s">
        <v>115</v>
      </c>
      <c r="B24" t="s">
        <v>339</v>
      </c>
      <c r="C24">
        <v>25.69</v>
      </c>
      <c r="D24">
        <v>1</v>
      </c>
      <c r="E24" t="s">
        <v>7419</v>
      </c>
      <c r="F24">
        <v>25.69</v>
      </c>
      <c r="G24">
        <v>0</v>
      </c>
      <c r="H24" t="s">
        <v>647</v>
      </c>
      <c r="I24" t="s">
        <v>924</v>
      </c>
      <c r="J24" t="s">
        <v>925</v>
      </c>
      <c r="K24" t="s">
        <v>708</v>
      </c>
      <c r="L24" t="s">
        <v>926</v>
      </c>
      <c r="M24" t="s">
        <v>7420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7420</v>
      </c>
      <c r="U24" s="56" t="s">
        <v>37</v>
      </c>
      <c r="V24">
        <v>17</v>
      </c>
    </row>
    <row r="25" spans="1:22" x14ac:dyDescent="0.25">
      <c r="A25" t="s">
        <v>44</v>
      </c>
      <c r="B25" t="s">
        <v>45</v>
      </c>
      <c r="C25">
        <v>50</v>
      </c>
      <c r="D25">
        <v>4</v>
      </c>
      <c r="E25" t="s">
        <v>7421</v>
      </c>
      <c r="F25">
        <v>234</v>
      </c>
      <c r="G25">
        <v>45</v>
      </c>
      <c r="H25" t="s">
        <v>47</v>
      </c>
      <c r="I25" t="s">
        <v>2265</v>
      </c>
      <c r="J25" t="s">
        <v>7422</v>
      </c>
      <c r="K25" t="s">
        <v>6477</v>
      </c>
      <c r="L25" t="s">
        <v>7423</v>
      </c>
      <c r="M25" t="s">
        <v>7424</v>
      </c>
      <c r="N25" t="s">
        <v>23</v>
      </c>
      <c r="O25" t="s">
        <v>53</v>
      </c>
      <c r="P25" t="s">
        <v>54</v>
      </c>
      <c r="Q25" t="s">
        <v>55</v>
      </c>
      <c r="R25" t="s">
        <v>24</v>
      </c>
      <c r="S25" t="s">
        <v>23</v>
      </c>
      <c r="T25" t="s">
        <v>7424</v>
      </c>
      <c r="U25" s="55" t="s">
        <v>38</v>
      </c>
      <c r="V25">
        <v>43</v>
      </c>
    </row>
    <row r="26" spans="1:22" x14ac:dyDescent="0.25">
      <c r="A26" t="s">
        <v>42</v>
      </c>
      <c r="B26" t="s">
        <v>43</v>
      </c>
      <c r="C26">
        <v>66.666666666666671</v>
      </c>
      <c r="D26">
        <v>3</v>
      </c>
      <c r="E26" t="s">
        <v>7425</v>
      </c>
      <c r="F26">
        <v>120.45</v>
      </c>
      <c r="G26">
        <v>0</v>
      </c>
      <c r="H26" t="s">
        <v>47</v>
      </c>
      <c r="I26" t="s">
        <v>7426</v>
      </c>
      <c r="J26" t="s">
        <v>7427</v>
      </c>
      <c r="K26" t="s">
        <v>1624</v>
      </c>
      <c r="L26" t="s">
        <v>7428</v>
      </c>
      <c r="M26" t="s">
        <v>7429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7429</v>
      </c>
      <c r="U26" s="56" t="s">
        <v>39</v>
      </c>
      <c r="V26">
        <v>43</v>
      </c>
    </row>
    <row r="27" spans="1:22" x14ac:dyDescent="0.25">
      <c r="A27" t="s">
        <v>152</v>
      </c>
      <c r="B27" t="s">
        <v>153</v>
      </c>
      <c r="C27">
        <v>40</v>
      </c>
      <c r="D27">
        <v>25</v>
      </c>
      <c r="E27" t="s">
        <v>7430</v>
      </c>
      <c r="F27">
        <v>2100</v>
      </c>
      <c r="G27">
        <v>100</v>
      </c>
      <c r="H27" t="s">
        <v>47</v>
      </c>
      <c r="I27" t="s">
        <v>6917</v>
      </c>
      <c r="J27" t="s">
        <v>6918</v>
      </c>
      <c r="K27" t="s">
        <v>1492</v>
      </c>
      <c r="L27" t="s">
        <v>6919</v>
      </c>
      <c r="M27" t="s">
        <v>7431</v>
      </c>
      <c r="N27" t="s">
        <v>711</v>
      </c>
      <c r="O27" t="s">
        <v>1298</v>
      </c>
      <c r="P27" t="s">
        <v>635</v>
      </c>
      <c r="Q27" t="s">
        <v>636</v>
      </c>
      <c r="R27" t="s">
        <v>24</v>
      </c>
      <c r="S27" t="s">
        <v>23</v>
      </c>
      <c r="T27" t="s">
        <v>7432</v>
      </c>
      <c r="U27" s="55" t="s">
        <v>34</v>
      </c>
      <c r="V27">
        <v>3</v>
      </c>
    </row>
    <row r="28" spans="1:22" x14ac:dyDescent="0.25">
      <c r="A28" t="s">
        <v>38</v>
      </c>
      <c r="B28" t="s">
        <v>39</v>
      </c>
      <c r="C28">
        <v>40</v>
      </c>
      <c r="D28">
        <v>25</v>
      </c>
      <c r="E28" t="s">
        <v>7430</v>
      </c>
      <c r="F28">
        <v>2100</v>
      </c>
      <c r="G28">
        <v>100</v>
      </c>
      <c r="H28" t="s">
        <v>47</v>
      </c>
      <c r="I28" t="s">
        <v>6917</v>
      </c>
      <c r="J28" t="s">
        <v>6918</v>
      </c>
      <c r="K28" t="s">
        <v>1492</v>
      </c>
      <c r="L28" t="s">
        <v>6919</v>
      </c>
      <c r="M28" t="s">
        <v>7431</v>
      </c>
      <c r="N28" t="s">
        <v>711</v>
      </c>
      <c r="O28" t="s">
        <v>1298</v>
      </c>
      <c r="P28" t="s">
        <v>635</v>
      </c>
      <c r="Q28" t="s">
        <v>636</v>
      </c>
      <c r="R28" t="s">
        <v>24</v>
      </c>
      <c r="S28" t="s">
        <v>23</v>
      </c>
      <c r="T28" t="s">
        <v>7432</v>
      </c>
      <c r="U28" s="56" t="s">
        <v>35</v>
      </c>
      <c r="V28">
        <v>3</v>
      </c>
    </row>
    <row r="29" spans="1:22" x14ac:dyDescent="0.25">
      <c r="A29" t="s">
        <v>186</v>
      </c>
      <c r="B29" t="s">
        <v>187</v>
      </c>
      <c r="C29">
        <v>33.333333333333336</v>
      </c>
      <c r="D29">
        <v>3</v>
      </c>
      <c r="E29" t="s">
        <v>7433</v>
      </c>
      <c r="F29">
        <v>129</v>
      </c>
      <c r="G29">
        <v>29</v>
      </c>
      <c r="H29" t="s">
        <v>631</v>
      </c>
      <c r="I29" t="s">
        <v>7434</v>
      </c>
      <c r="J29" t="s">
        <v>319</v>
      </c>
      <c r="K29" t="s">
        <v>23</v>
      </c>
      <c r="L29" t="s">
        <v>24</v>
      </c>
      <c r="M29" t="s">
        <v>7435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7435</v>
      </c>
      <c r="U29" s="55" t="s">
        <v>279</v>
      </c>
      <c r="V29">
        <v>11</v>
      </c>
    </row>
    <row r="30" spans="1:22" x14ac:dyDescent="0.25">
      <c r="A30" t="s">
        <v>51</v>
      </c>
      <c r="B30" t="s">
        <v>52</v>
      </c>
      <c r="C30">
        <v>65</v>
      </c>
      <c r="D30">
        <v>3</v>
      </c>
      <c r="E30" t="s">
        <v>7436</v>
      </c>
      <c r="F30">
        <v>195</v>
      </c>
      <c r="G30">
        <v>0</v>
      </c>
      <c r="H30" t="s">
        <v>22</v>
      </c>
      <c r="I30" t="s">
        <v>7437</v>
      </c>
      <c r="J30" t="s">
        <v>7438</v>
      </c>
      <c r="K30" t="s">
        <v>1025</v>
      </c>
      <c r="L30" t="s">
        <v>981</v>
      </c>
      <c r="M30" t="s">
        <v>7439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7439</v>
      </c>
      <c r="U30" s="56" t="s">
        <v>285</v>
      </c>
      <c r="V30">
        <v>9</v>
      </c>
    </row>
    <row r="31" spans="1:22" x14ac:dyDescent="0.25">
      <c r="A31" t="s">
        <v>44</v>
      </c>
      <c r="B31" t="s">
        <v>45</v>
      </c>
      <c r="C31">
        <v>66.666666666666671</v>
      </c>
      <c r="D31">
        <v>3</v>
      </c>
      <c r="E31" t="s">
        <v>7440</v>
      </c>
      <c r="F31">
        <v>100</v>
      </c>
      <c r="G31">
        <v>0</v>
      </c>
      <c r="H31" t="s">
        <v>631</v>
      </c>
      <c r="I31" t="s">
        <v>7441</v>
      </c>
      <c r="J31" t="s">
        <v>341</v>
      </c>
      <c r="K31" t="s">
        <v>23</v>
      </c>
      <c r="L31" t="s">
        <v>24</v>
      </c>
      <c r="M31" t="s">
        <v>7442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7439</v>
      </c>
      <c r="U31" s="56" t="s">
        <v>7966</v>
      </c>
      <c r="V31">
        <v>2</v>
      </c>
    </row>
    <row r="32" spans="1:22" x14ac:dyDescent="0.25">
      <c r="A32" t="s">
        <v>186</v>
      </c>
      <c r="B32" t="s">
        <v>187</v>
      </c>
      <c r="C32">
        <v>33.333333333333336</v>
      </c>
      <c r="D32">
        <v>3</v>
      </c>
      <c r="E32" t="s">
        <v>7443</v>
      </c>
      <c r="F32">
        <v>106</v>
      </c>
      <c r="G32">
        <v>6</v>
      </c>
      <c r="H32" t="s">
        <v>631</v>
      </c>
      <c r="I32" t="s">
        <v>7444</v>
      </c>
      <c r="J32" t="s">
        <v>311</v>
      </c>
      <c r="K32" t="s">
        <v>23</v>
      </c>
      <c r="L32" t="s">
        <v>24</v>
      </c>
      <c r="M32" t="s">
        <v>7445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7446</v>
      </c>
      <c r="U32" s="55" t="s">
        <v>30</v>
      </c>
      <c r="V32">
        <v>135</v>
      </c>
    </row>
    <row r="33" spans="1:22" x14ac:dyDescent="0.25">
      <c r="A33" t="s">
        <v>186</v>
      </c>
      <c r="B33" t="s">
        <v>187</v>
      </c>
      <c r="C33">
        <v>33.333333333333336</v>
      </c>
      <c r="D33">
        <v>6</v>
      </c>
      <c r="E33" t="s">
        <v>7447</v>
      </c>
      <c r="F33">
        <v>200</v>
      </c>
      <c r="G33">
        <v>0</v>
      </c>
      <c r="H33" t="s">
        <v>631</v>
      </c>
      <c r="I33" t="s">
        <v>7448</v>
      </c>
      <c r="J33" t="s">
        <v>2374</v>
      </c>
      <c r="K33" t="s">
        <v>23</v>
      </c>
      <c r="L33" t="s">
        <v>24</v>
      </c>
      <c r="M33" t="s">
        <v>7449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7449</v>
      </c>
      <c r="U33" s="56" t="s">
        <v>31</v>
      </c>
      <c r="V33">
        <v>132</v>
      </c>
    </row>
    <row r="34" spans="1:22" x14ac:dyDescent="0.25">
      <c r="A34" t="s">
        <v>42</v>
      </c>
      <c r="B34" t="s">
        <v>43</v>
      </c>
      <c r="C34">
        <v>66.666666666666671</v>
      </c>
      <c r="D34">
        <v>6</v>
      </c>
      <c r="E34" t="s">
        <v>7450</v>
      </c>
      <c r="F34">
        <v>200</v>
      </c>
      <c r="G34">
        <v>0</v>
      </c>
      <c r="H34" t="s">
        <v>631</v>
      </c>
      <c r="I34" t="s">
        <v>7451</v>
      </c>
      <c r="J34" t="s">
        <v>349</v>
      </c>
      <c r="K34" t="s">
        <v>23</v>
      </c>
      <c r="L34" t="s">
        <v>24</v>
      </c>
      <c r="M34" t="s">
        <v>7452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7452</v>
      </c>
      <c r="U34" s="56" t="s">
        <v>1915</v>
      </c>
      <c r="V34">
        <v>3</v>
      </c>
    </row>
    <row r="35" spans="1:22" x14ac:dyDescent="0.25">
      <c r="A35" t="s">
        <v>42</v>
      </c>
      <c r="B35" t="s">
        <v>43</v>
      </c>
      <c r="C35">
        <v>66.666666666666671</v>
      </c>
      <c r="D35">
        <v>3</v>
      </c>
      <c r="E35" t="s">
        <v>7453</v>
      </c>
      <c r="F35">
        <v>200</v>
      </c>
      <c r="G35">
        <v>0</v>
      </c>
      <c r="H35" t="s">
        <v>631</v>
      </c>
      <c r="I35" t="s">
        <v>7454</v>
      </c>
      <c r="J35" t="s">
        <v>334</v>
      </c>
      <c r="K35" t="s">
        <v>23</v>
      </c>
      <c r="L35" t="s">
        <v>24</v>
      </c>
      <c r="M35" t="s">
        <v>7455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23</v>
      </c>
      <c r="T35" t="s">
        <v>7456</v>
      </c>
      <c r="U35" s="55" t="s">
        <v>20</v>
      </c>
      <c r="V35">
        <v>39</v>
      </c>
    </row>
    <row r="36" spans="1:22" x14ac:dyDescent="0.25">
      <c r="A36" t="s">
        <v>186</v>
      </c>
      <c r="B36" t="s">
        <v>187</v>
      </c>
      <c r="C36">
        <v>33.333333333333336</v>
      </c>
      <c r="D36">
        <v>3</v>
      </c>
      <c r="E36" t="s">
        <v>7453</v>
      </c>
      <c r="F36">
        <v>200</v>
      </c>
      <c r="G36">
        <v>0</v>
      </c>
      <c r="H36" t="s">
        <v>631</v>
      </c>
      <c r="I36" t="s">
        <v>7454</v>
      </c>
      <c r="J36" t="s">
        <v>334</v>
      </c>
      <c r="K36" t="s">
        <v>23</v>
      </c>
      <c r="L36" t="s">
        <v>24</v>
      </c>
      <c r="M36" t="s">
        <v>7455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23</v>
      </c>
      <c r="T36" t="s">
        <v>7456</v>
      </c>
      <c r="U36" s="56" t="s">
        <v>21</v>
      </c>
      <c r="V36">
        <v>39</v>
      </c>
    </row>
    <row r="37" spans="1:22" x14ac:dyDescent="0.25">
      <c r="A37" t="s">
        <v>44</v>
      </c>
      <c r="B37" t="s">
        <v>45</v>
      </c>
      <c r="C37">
        <v>66.666666666666671</v>
      </c>
      <c r="D37">
        <v>6</v>
      </c>
      <c r="E37" t="s">
        <v>7457</v>
      </c>
      <c r="F37">
        <v>200</v>
      </c>
      <c r="G37">
        <v>0</v>
      </c>
      <c r="H37" t="s">
        <v>631</v>
      </c>
      <c r="I37" t="s">
        <v>7458</v>
      </c>
      <c r="J37" t="s">
        <v>311</v>
      </c>
      <c r="K37" t="s">
        <v>23</v>
      </c>
      <c r="L37" t="s">
        <v>24</v>
      </c>
      <c r="M37" t="s">
        <v>7459</v>
      </c>
      <c r="N37" t="s">
        <v>23</v>
      </c>
      <c r="O37" t="s">
        <v>32</v>
      </c>
      <c r="P37" t="s">
        <v>26</v>
      </c>
      <c r="Q37" t="s">
        <v>33</v>
      </c>
      <c r="R37" t="s">
        <v>24</v>
      </c>
      <c r="S37" t="s">
        <v>23</v>
      </c>
      <c r="T37" t="s">
        <v>7459</v>
      </c>
      <c r="U37" s="55" t="s">
        <v>115</v>
      </c>
      <c r="V37">
        <v>50</v>
      </c>
    </row>
    <row r="38" spans="1:22" x14ac:dyDescent="0.25">
      <c r="A38" t="s">
        <v>186</v>
      </c>
      <c r="B38" t="s">
        <v>187</v>
      </c>
      <c r="C38">
        <v>33.333333333333336</v>
      </c>
      <c r="D38">
        <v>3</v>
      </c>
      <c r="E38" t="s">
        <v>7460</v>
      </c>
      <c r="F38">
        <v>106</v>
      </c>
      <c r="G38">
        <v>6</v>
      </c>
      <c r="H38" t="s">
        <v>631</v>
      </c>
      <c r="I38" t="s">
        <v>7461</v>
      </c>
      <c r="J38" t="s">
        <v>318</v>
      </c>
      <c r="K38" t="s">
        <v>23</v>
      </c>
      <c r="L38" t="s">
        <v>24</v>
      </c>
      <c r="M38" t="s">
        <v>7462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23</v>
      </c>
      <c r="T38" t="s">
        <v>7462</v>
      </c>
      <c r="U38" s="56" t="s">
        <v>116</v>
      </c>
      <c r="V38">
        <v>46</v>
      </c>
    </row>
    <row r="39" spans="1:22" x14ac:dyDescent="0.25">
      <c r="A39" t="s">
        <v>44</v>
      </c>
      <c r="B39" t="s">
        <v>45</v>
      </c>
      <c r="C39">
        <v>66.666666666666671</v>
      </c>
      <c r="D39">
        <v>3</v>
      </c>
      <c r="E39" t="s">
        <v>7463</v>
      </c>
      <c r="F39">
        <v>200</v>
      </c>
      <c r="G39">
        <v>0</v>
      </c>
      <c r="H39" t="s">
        <v>631</v>
      </c>
      <c r="I39" t="s">
        <v>7464</v>
      </c>
      <c r="J39" t="s">
        <v>3517</v>
      </c>
      <c r="K39" t="s">
        <v>23</v>
      </c>
      <c r="L39" t="s">
        <v>24</v>
      </c>
      <c r="M39" t="s">
        <v>7465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7465</v>
      </c>
      <c r="U39" s="56" t="s">
        <v>1740</v>
      </c>
      <c r="V39">
        <v>1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7463</v>
      </c>
      <c r="F40">
        <v>200</v>
      </c>
      <c r="G40">
        <v>0</v>
      </c>
      <c r="H40" t="s">
        <v>631</v>
      </c>
      <c r="I40" t="s">
        <v>7464</v>
      </c>
      <c r="J40" t="s">
        <v>3517</v>
      </c>
      <c r="K40" t="s">
        <v>23</v>
      </c>
      <c r="L40" t="s">
        <v>24</v>
      </c>
      <c r="M40" t="s">
        <v>7465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23</v>
      </c>
      <c r="T40" t="s">
        <v>7465</v>
      </c>
      <c r="U40" s="56" t="s">
        <v>339</v>
      </c>
      <c r="V40">
        <v>3</v>
      </c>
    </row>
    <row r="41" spans="1:22" x14ac:dyDescent="0.25">
      <c r="A41" t="s">
        <v>44</v>
      </c>
      <c r="B41" t="s">
        <v>45</v>
      </c>
      <c r="C41">
        <v>50</v>
      </c>
      <c r="D41">
        <v>4</v>
      </c>
      <c r="E41" t="s">
        <v>7466</v>
      </c>
      <c r="F41">
        <v>224</v>
      </c>
      <c r="G41">
        <v>35</v>
      </c>
      <c r="H41" t="s">
        <v>47</v>
      </c>
      <c r="I41" t="s">
        <v>2937</v>
      </c>
      <c r="J41" t="s">
        <v>7467</v>
      </c>
      <c r="K41" t="s">
        <v>644</v>
      </c>
      <c r="L41" t="s">
        <v>1519</v>
      </c>
      <c r="M41" t="s">
        <v>7468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23</v>
      </c>
      <c r="T41" t="s">
        <v>7469</v>
      </c>
      <c r="U41" s="55" t="s">
        <v>51</v>
      </c>
      <c r="V41">
        <v>3</v>
      </c>
    </row>
    <row r="42" spans="1:22" x14ac:dyDescent="0.25">
      <c r="A42" t="s">
        <v>115</v>
      </c>
      <c r="B42" t="s">
        <v>339</v>
      </c>
      <c r="C42">
        <v>27.12</v>
      </c>
      <c r="D42">
        <v>1</v>
      </c>
      <c r="E42" t="s">
        <v>7470</v>
      </c>
      <c r="F42">
        <v>27.12</v>
      </c>
      <c r="G42">
        <v>0</v>
      </c>
      <c r="H42" t="s">
        <v>647</v>
      </c>
      <c r="I42" t="s">
        <v>2120</v>
      </c>
      <c r="J42" t="s">
        <v>2121</v>
      </c>
      <c r="K42" t="s">
        <v>2122</v>
      </c>
      <c r="L42" t="s">
        <v>2123</v>
      </c>
      <c r="M42" t="s">
        <v>7471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7471</v>
      </c>
      <c r="U42" s="56" t="s">
        <v>52</v>
      </c>
      <c r="V42">
        <v>3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7472</v>
      </c>
      <c r="F43">
        <v>200</v>
      </c>
      <c r="G43">
        <v>0</v>
      </c>
      <c r="H43" t="s">
        <v>631</v>
      </c>
      <c r="I43" t="s">
        <v>7473</v>
      </c>
      <c r="J43" t="s">
        <v>309</v>
      </c>
      <c r="K43" t="s">
        <v>23</v>
      </c>
      <c r="L43" t="s">
        <v>24</v>
      </c>
      <c r="M43" t="s">
        <v>7474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7474</v>
      </c>
      <c r="U43" s="55" t="s">
        <v>689</v>
      </c>
      <c r="V43">
        <v>4</v>
      </c>
    </row>
    <row r="44" spans="1:22" x14ac:dyDescent="0.25">
      <c r="A44" t="s">
        <v>44</v>
      </c>
      <c r="B44" t="s">
        <v>45</v>
      </c>
      <c r="C44">
        <v>66.666666666666671</v>
      </c>
      <c r="D44">
        <v>3</v>
      </c>
      <c r="E44" t="s">
        <v>7472</v>
      </c>
      <c r="F44">
        <v>200</v>
      </c>
      <c r="G44">
        <v>0</v>
      </c>
      <c r="H44" t="s">
        <v>631</v>
      </c>
      <c r="I44" t="s">
        <v>7473</v>
      </c>
      <c r="J44" t="s">
        <v>309</v>
      </c>
      <c r="K44" t="s">
        <v>23</v>
      </c>
      <c r="L44" t="s">
        <v>24</v>
      </c>
      <c r="M44" t="s">
        <v>7474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7474</v>
      </c>
      <c r="U44" s="56" t="s">
        <v>690</v>
      </c>
      <c r="V44">
        <v>4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6</v>
      </c>
      <c r="E45" t="s">
        <v>7475</v>
      </c>
      <c r="F45">
        <v>200</v>
      </c>
      <c r="G45">
        <v>0</v>
      </c>
      <c r="H45" t="s">
        <v>631</v>
      </c>
      <c r="I45" t="s">
        <v>7476</v>
      </c>
      <c r="J45" t="s">
        <v>309</v>
      </c>
      <c r="K45" t="s">
        <v>23</v>
      </c>
      <c r="L45" t="s">
        <v>24</v>
      </c>
      <c r="M45" t="s">
        <v>7477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7477</v>
      </c>
      <c r="U45" s="55" t="s">
        <v>709</v>
      </c>
      <c r="V45">
        <v>1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7478</v>
      </c>
      <c r="F46">
        <v>145</v>
      </c>
      <c r="G46">
        <v>45</v>
      </c>
      <c r="H46" t="s">
        <v>631</v>
      </c>
      <c r="I46" t="s">
        <v>6600</v>
      </c>
      <c r="J46" t="s">
        <v>309</v>
      </c>
      <c r="K46" t="s">
        <v>23</v>
      </c>
      <c r="L46" t="s">
        <v>24</v>
      </c>
      <c r="M46" t="s">
        <v>7479</v>
      </c>
      <c r="N46" t="s">
        <v>23</v>
      </c>
      <c r="O46" t="s">
        <v>307</v>
      </c>
      <c r="P46" t="s">
        <v>26</v>
      </c>
      <c r="Q46" t="s">
        <v>27</v>
      </c>
      <c r="R46" t="s">
        <v>7480</v>
      </c>
      <c r="S46" t="s">
        <v>23</v>
      </c>
      <c r="T46" t="s">
        <v>7479</v>
      </c>
      <c r="U46" s="56" t="s">
        <v>710</v>
      </c>
      <c r="V46">
        <v>1</v>
      </c>
    </row>
    <row r="47" spans="1:22" x14ac:dyDescent="0.25">
      <c r="A47" t="s">
        <v>279</v>
      </c>
      <c r="B47" t="s">
        <v>285</v>
      </c>
      <c r="C47">
        <v>129</v>
      </c>
      <c r="D47">
        <v>2</v>
      </c>
      <c r="E47" t="s">
        <v>7481</v>
      </c>
      <c r="F47">
        <v>258</v>
      </c>
      <c r="G47">
        <v>0</v>
      </c>
      <c r="H47" t="s">
        <v>47</v>
      </c>
      <c r="I47" t="s">
        <v>4719</v>
      </c>
      <c r="J47" t="s">
        <v>4720</v>
      </c>
      <c r="K47" t="s">
        <v>1082</v>
      </c>
      <c r="L47" t="s">
        <v>4721</v>
      </c>
      <c r="M47" t="s">
        <v>7482</v>
      </c>
      <c r="N47" t="s">
        <v>711</v>
      </c>
      <c r="O47" t="s">
        <v>634</v>
      </c>
      <c r="P47" t="s">
        <v>635</v>
      </c>
      <c r="Q47" t="s">
        <v>636</v>
      </c>
      <c r="R47" t="s">
        <v>24</v>
      </c>
      <c r="S47" t="s">
        <v>23</v>
      </c>
      <c r="T47" t="s">
        <v>7482</v>
      </c>
      <c r="U47" s="55" t="s">
        <v>142</v>
      </c>
      <c r="V47">
        <v>4</v>
      </c>
    </row>
    <row r="48" spans="1:22" x14ac:dyDescent="0.25">
      <c r="A48" t="s">
        <v>186</v>
      </c>
      <c r="B48" t="s">
        <v>187</v>
      </c>
      <c r="C48">
        <v>33.333333333333336</v>
      </c>
      <c r="D48">
        <v>6</v>
      </c>
      <c r="E48" t="s">
        <v>7483</v>
      </c>
      <c r="F48">
        <v>245</v>
      </c>
      <c r="G48">
        <v>45</v>
      </c>
      <c r="H48" t="s">
        <v>631</v>
      </c>
      <c r="I48" t="s">
        <v>7484</v>
      </c>
      <c r="J48" t="s">
        <v>653</v>
      </c>
      <c r="K48" t="s">
        <v>23</v>
      </c>
      <c r="L48" t="s">
        <v>24</v>
      </c>
      <c r="M48" t="s">
        <v>7485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7485</v>
      </c>
      <c r="U48" s="56" t="s">
        <v>1089</v>
      </c>
      <c r="V48">
        <v>4</v>
      </c>
    </row>
    <row r="49" spans="1:22" x14ac:dyDescent="0.25">
      <c r="A49" t="s">
        <v>683</v>
      </c>
      <c r="B49" t="s">
        <v>1089</v>
      </c>
      <c r="C49">
        <v>72.97</v>
      </c>
      <c r="D49">
        <v>4</v>
      </c>
      <c r="E49" t="s">
        <v>7486</v>
      </c>
      <c r="F49">
        <v>291.88</v>
      </c>
      <c r="G49">
        <v>0</v>
      </c>
      <c r="H49" t="s">
        <v>648</v>
      </c>
      <c r="I49" t="s">
        <v>7487</v>
      </c>
      <c r="J49" t="s">
        <v>7488</v>
      </c>
      <c r="K49" t="s">
        <v>7489</v>
      </c>
      <c r="L49" t="s">
        <v>7490</v>
      </c>
      <c r="M49" t="s">
        <v>7491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7492</v>
      </c>
      <c r="U49" s="55" t="s">
        <v>683</v>
      </c>
      <c r="V49">
        <v>6</v>
      </c>
    </row>
    <row r="50" spans="1:22" x14ac:dyDescent="0.25">
      <c r="A50" t="s">
        <v>186</v>
      </c>
      <c r="B50" t="s">
        <v>187</v>
      </c>
      <c r="C50">
        <v>33.333333333333336</v>
      </c>
      <c r="D50">
        <v>3</v>
      </c>
      <c r="E50" t="s">
        <v>7493</v>
      </c>
      <c r="F50">
        <v>106</v>
      </c>
      <c r="G50">
        <v>6</v>
      </c>
      <c r="H50" t="s">
        <v>631</v>
      </c>
      <c r="I50" t="s">
        <v>7494</v>
      </c>
      <c r="J50" t="s">
        <v>309</v>
      </c>
      <c r="K50" t="s">
        <v>23</v>
      </c>
      <c r="L50" t="s">
        <v>24</v>
      </c>
      <c r="M50" t="s">
        <v>7495</v>
      </c>
      <c r="N50" t="s">
        <v>23</v>
      </c>
      <c r="O50" t="s">
        <v>32</v>
      </c>
      <c r="P50" t="s">
        <v>26</v>
      </c>
      <c r="Q50" t="s">
        <v>33</v>
      </c>
      <c r="R50" t="s">
        <v>7496</v>
      </c>
      <c r="S50" t="s">
        <v>23</v>
      </c>
      <c r="T50" t="s">
        <v>7495</v>
      </c>
      <c r="U50" s="56" t="s">
        <v>1089</v>
      </c>
      <c r="V50">
        <v>6</v>
      </c>
    </row>
    <row r="51" spans="1:22" x14ac:dyDescent="0.25">
      <c r="A51" t="s">
        <v>44</v>
      </c>
      <c r="B51" t="s">
        <v>45</v>
      </c>
      <c r="C51">
        <v>66.666666666666671</v>
      </c>
      <c r="D51">
        <v>3</v>
      </c>
      <c r="E51" t="s">
        <v>7497</v>
      </c>
      <c r="F51">
        <v>200</v>
      </c>
      <c r="G51">
        <v>0</v>
      </c>
      <c r="H51" t="s">
        <v>631</v>
      </c>
      <c r="I51" t="s">
        <v>7498</v>
      </c>
      <c r="J51" t="s">
        <v>309</v>
      </c>
      <c r="K51" t="s">
        <v>23</v>
      </c>
      <c r="L51" t="s">
        <v>24</v>
      </c>
      <c r="M51" t="s">
        <v>7495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7495</v>
      </c>
      <c r="U51" s="55" t="s">
        <v>658</v>
      </c>
      <c r="V51">
        <v>882</v>
      </c>
    </row>
    <row r="52" spans="1:22" x14ac:dyDescent="0.25">
      <c r="A52" t="s">
        <v>186</v>
      </c>
      <c r="B52" t="s">
        <v>187</v>
      </c>
      <c r="C52">
        <v>33.333333333333336</v>
      </c>
      <c r="D52">
        <v>3</v>
      </c>
      <c r="E52" t="s">
        <v>7497</v>
      </c>
      <c r="F52">
        <v>200</v>
      </c>
      <c r="G52">
        <v>0</v>
      </c>
      <c r="H52" t="s">
        <v>631</v>
      </c>
      <c r="I52" t="s">
        <v>7498</v>
      </c>
      <c r="J52" t="s">
        <v>309</v>
      </c>
      <c r="K52" t="s">
        <v>23</v>
      </c>
      <c r="L52" t="s">
        <v>24</v>
      </c>
      <c r="M52" t="s">
        <v>7495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7495</v>
      </c>
    </row>
    <row r="53" spans="1:22" x14ac:dyDescent="0.25">
      <c r="A53" t="s">
        <v>186</v>
      </c>
      <c r="B53" t="s">
        <v>187</v>
      </c>
      <c r="C53">
        <v>33.333333333333336</v>
      </c>
      <c r="D53">
        <v>3</v>
      </c>
      <c r="E53" t="s">
        <v>7499</v>
      </c>
      <c r="F53">
        <v>145</v>
      </c>
      <c r="G53">
        <v>45</v>
      </c>
      <c r="H53" t="s">
        <v>631</v>
      </c>
      <c r="I53" t="s">
        <v>7500</v>
      </c>
      <c r="J53" t="s">
        <v>309</v>
      </c>
      <c r="K53" t="s">
        <v>23</v>
      </c>
      <c r="L53" t="s">
        <v>24</v>
      </c>
      <c r="M53" t="s">
        <v>7501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7501</v>
      </c>
    </row>
    <row r="54" spans="1:22" x14ac:dyDescent="0.25">
      <c r="A54" t="s">
        <v>30</v>
      </c>
      <c r="B54" t="s">
        <v>31</v>
      </c>
      <c r="C54">
        <v>60</v>
      </c>
      <c r="D54">
        <v>3</v>
      </c>
      <c r="E54" t="s">
        <v>7502</v>
      </c>
      <c r="F54">
        <v>216</v>
      </c>
      <c r="G54">
        <v>16</v>
      </c>
      <c r="H54" t="s">
        <v>631</v>
      </c>
      <c r="I54" t="s">
        <v>7503</v>
      </c>
      <c r="J54" t="s">
        <v>65</v>
      </c>
      <c r="K54" t="s">
        <v>23</v>
      </c>
      <c r="L54" t="s">
        <v>24</v>
      </c>
      <c r="M54" t="s">
        <v>7504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23</v>
      </c>
      <c r="T54" t="s">
        <v>7504</v>
      </c>
    </row>
    <row r="55" spans="1:22" x14ac:dyDescent="0.25">
      <c r="A55" t="s">
        <v>186</v>
      </c>
      <c r="B55" t="s">
        <v>187</v>
      </c>
      <c r="C55">
        <v>33.333333333333336</v>
      </c>
      <c r="D55">
        <v>3</v>
      </c>
      <c r="E55" t="s">
        <v>7502</v>
      </c>
      <c r="F55">
        <v>216</v>
      </c>
      <c r="G55">
        <v>16</v>
      </c>
      <c r="H55" t="s">
        <v>631</v>
      </c>
      <c r="I55" t="s">
        <v>7503</v>
      </c>
      <c r="J55" t="s">
        <v>65</v>
      </c>
      <c r="K55" t="s">
        <v>23</v>
      </c>
      <c r="L55" t="s">
        <v>24</v>
      </c>
      <c r="M55" t="s">
        <v>7504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7504</v>
      </c>
    </row>
    <row r="56" spans="1:22" x14ac:dyDescent="0.25">
      <c r="A56" t="s">
        <v>30</v>
      </c>
      <c r="B56" t="s">
        <v>31</v>
      </c>
      <c r="C56">
        <v>60</v>
      </c>
      <c r="D56">
        <v>3</v>
      </c>
      <c r="E56" t="s">
        <v>7505</v>
      </c>
      <c r="F56">
        <v>200</v>
      </c>
      <c r="G56">
        <v>0</v>
      </c>
      <c r="H56" t="s">
        <v>631</v>
      </c>
      <c r="I56" t="s">
        <v>7506</v>
      </c>
      <c r="J56" t="s">
        <v>356</v>
      </c>
      <c r="K56" t="s">
        <v>23</v>
      </c>
      <c r="L56" t="s">
        <v>24</v>
      </c>
      <c r="M56" t="s">
        <v>7504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7504</v>
      </c>
    </row>
    <row r="57" spans="1:22" x14ac:dyDescent="0.25">
      <c r="A57" t="s">
        <v>186</v>
      </c>
      <c r="B57" t="s">
        <v>187</v>
      </c>
      <c r="C57">
        <v>33.333333333333336</v>
      </c>
      <c r="D57">
        <v>3</v>
      </c>
      <c r="E57" t="s">
        <v>7505</v>
      </c>
      <c r="F57">
        <v>200</v>
      </c>
      <c r="G57">
        <v>0</v>
      </c>
      <c r="H57" t="s">
        <v>631</v>
      </c>
      <c r="I57" t="s">
        <v>7506</v>
      </c>
      <c r="J57" t="s">
        <v>356</v>
      </c>
      <c r="K57" t="s">
        <v>23</v>
      </c>
      <c r="L57" t="s">
        <v>24</v>
      </c>
      <c r="M57" t="s">
        <v>7504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7504</v>
      </c>
    </row>
    <row r="58" spans="1:22" x14ac:dyDescent="0.25">
      <c r="A58" t="s">
        <v>30</v>
      </c>
      <c r="B58" t="s">
        <v>31</v>
      </c>
      <c r="C58">
        <v>60</v>
      </c>
      <c r="D58">
        <v>6</v>
      </c>
      <c r="E58" t="s">
        <v>7507</v>
      </c>
      <c r="F58">
        <v>200</v>
      </c>
      <c r="G58">
        <v>0</v>
      </c>
      <c r="H58" t="s">
        <v>631</v>
      </c>
      <c r="I58" t="s">
        <v>7508</v>
      </c>
      <c r="J58" t="s">
        <v>303</v>
      </c>
      <c r="K58" t="s">
        <v>23</v>
      </c>
      <c r="L58" t="s">
        <v>24</v>
      </c>
      <c r="M58" t="s">
        <v>7509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7509</v>
      </c>
    </row>
    <row r="59" spans="1:22" x14ac:dyDescent="0.25">
      <c r="A59" t="s">
        <v>44</v>
      </c>
      <c r="B59" t="s">
        <v>45</v>
      </c>
      <c r="C59">
        <v>66.666666666666671</v>
      </c>
      <c r="D59">
        <v>3</v>
      </c>
      <c r="E59" t="s">
        <v>7510</v>
      </c>
      <c r="F59">
        <v>200</v>
      </c>
      <c r="G59">
        <v>0</v>
      </c>
      <c r="H59" t="s">
        <v>631</v>
      </c>
      <c r="I59" t="s">
        <v>7511</v>
      </c>
      <c r="J59" t="s">
        <v>309</v>
      </c>
      <c r="K59" t="s">
        <v>23</v>
      </c>
      <c r="L59" t="s">
        <v>24</v>
      </c>
      <c r="M59" t="s">
        <v>7512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7512</v>
      </c>
    </row>
    <row r="60" spans="1:22" x14ac:dyDescent="0.25">
      <c r="A60" t="s">
        <v>30</v>
      </c>
      <c r="B60" t="s">
        <v>31</v>
      </c>
      <c r="C60">
        <v>60</v>
      </c>
      <c r="D60">
        <v>3</v>
      </c>
      <c r="E60" t="s">
        <v>7510</v>
      </c>
      <c r="F60">
        <v>200</v>
      </c>
      <c r="G60">
        <v>0</v>
      </c>
      <c r="H60" t="s">
        <v>631</v>
      </c>
      <c r="I60" t="s">
        <v>7511</v>
      </c>
      <c r="J60" t="s">
        <v>309</v>
      </c>
      <c r="K60" t="s">
        <v>23</v>
      </c>
      <c r="L60" t="s">
        <v>24</v>
      </c>
      <c r="M60" t="s">
        <v>7512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7512</v>
      </c>
    </row>
    <row r="61" spans="1:22" x14ac:dyDescent="0.25">
      <c r="A61" t="s">
        <v>186</v>
      </c>
      <c r="B61" t="s">
        <v>187</v>
      </c>
      <c r="C61">
        <v>33.333333333333336</v>
      </c>
      <c r="D61">
        <v>3</v>
      </c>
      <c r="E61" t="s">
        <v>7513</v>
      </c>
      <c r="F61">
        <v>106</v>
      </c>
      <c r="G61">
        <v>6</v>
      </c>
      <c r="H61" t="s">
        <v>631</v>
      </c>
      <c r="I61" t="s">
        <v>7514</v>
      </c>
      <c r="J61" t="s">
        <v>306</v>
      </c>
      <c r="K61" t="s">
        <v>23</v>
      </c>
      <c r="L61" t="s">
        <v>24</v>
      </c>
      <c r="M61" t="s">
        <v>7515</v>
      </c>
      <c r="N61" t="s">
        <v>23</v>
      </c>
      <c r="O61" t="s">
        <v>307</v>
      </c>
      <c r="P61" t="s">
        <v>26</v>
      </c>
      <c r="Q61" t="s">
        <v>27</v>
      </c>
      <c r="R61" t="s">
        <v>7516</v>
      </c>
      <c r="S61" t="s">
        <v>23</v>
      </c>
      <c r="T61" t="s">
        <v>7515</v>
      </c>
    </row>
    <row r="62" spans="1:22" x14ac:dyDescent="0.25">
      <c r="A62" t="s">
        <v>30</v>
      </c>
      <c r="B62" t="s">
        <v>31</v>
      </c>
      <c r="C62">
        <v>60</v>
      </c>
      <c r="D62">
        <v>6</v>
      </c>
      <c r="E62" t="s">
        <v>7517</v>
      </c>
      <c r="F62">
        <v>200</v>
      </c>
      <c r="G62">
        <v>0</v>
      </c>
      <c r="H62" t="s">
        <v>631</v>
      </c>
      <c r="I62" t="s">
        <v>7518</v>
      </c>
      <c r="J62" t="s">
        <v>346</v>
      </c>
      <c r="K62" t="s">
        <v>23</v>
      </c>
      <c r="L62" t="s">
        <v>24</v>
      </c>
      <c r="M62" t="s">
        <v>7515</v>
      </c>
      <c r="N62" t="s">
        <v>23</v>
      </c>
      <c r="O62" t="s">
        <v>32</v>
      </c>
      <c r="P62" t="s">
        <v>26</v>
      </c>
      <c r="Q62" t="s">
        <v>33</v>
      </c>
      <c r="R62" t="s">
        <v>24</v>
      </c>
      <c r="S62" t="s">
        <v>23</v>
      </c>
      <c r="T62" t="s">
        <v>7515</v>
      </c>
    </row>
    <row r="63" spans="1:22" x14ac:dyDescent="0.25">
      <c r="A63" t="s">
        <v>30</v>
      </c>
      <c r="B63" t="s">
        <v>31</v>
      </c>
      <c r="C63">
        <v>60</v>
      </c>
      <c r="D63">
        <v>3</v>
      </c>
      <c r="E63" t="s">
        <v>7519</v>
      </c>
      <c r="F63">
        <v>106</v>
      </c>
      <c r="G63">
        <v>6</v>
      </c>
      <c r="H63" t="s">
        <v>631</v>
      </c>
      <c r="I63" t="s">
        <v>7520</v>
      </c>
      <c r="J63" t="s">
        <v>318</v>
      </c>
      <c r="K63" t="s">
        <v>23</v>
      </c>
      <c r="L63" t="s">
        <v>24</v>
      </c>
      <c r="M63" t="s">
        <v>7515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7515</v>
      </c>
    </row>
    <row r="64" spans="1:22" x14ac:dyDescent="0.25">
      <c r="A64" t="s">
        <v>30</v>
      </c>
      <c r="B64" t="s">
        <v>31</v>
      </c>
      <c r="C64">
        <v>60</v>
      </c>
      <c r="D64">
        <v>3</v>
      </c>
      <c r="E64" t="s">
        <v>7521</v>
      </c>
      <c r="F64">
        <v>200</v>
      </c>
      <c r="G64">
        <v>0</v>
      </c>
      <c r="H64" t="s">
        <v>631</v>
      </c>
      <c r="I64" t="s">
        <v>7522</v>
      </c>
      <c r="J64" t="s">
        <v>325</v>
      </c>
      <c r="K64" t="s">
        <v>23</v>
      </c>
      <c r="L64" t="s">
        <v>24</v>
      </c>
      <c r="M64" t="s">
        <v>7523</v>
      </c>
      <c r="N64" t="s">
        <v>23</v>
      </c>
      <c r="O64" t="s">
        <v>32</v>
      </c>
      <c r="P64" t="s">
        <v>26</v>
      </c>
      <c r="Q64" t="s">
        <v>33</v>
      </c>
      <c r="R64" t="s">
        <v>7524</v>
      </c>
      <c r="S64" t="s">
        <v>23</v>
      </c>
      <c r="T64" t="s">
        <v>7525</v>
      </c>
    </row>
    <row r="65" spans="1:20" x14ac:dyDescent="0.25">
      <c r="A65" t="s">
        <v>186</v>
      </c>
      <c r="B65" t="s">
        <v>187</v>
      </c>
      <c r="C65">
        <v>33.333333333333336</v>
      </c>
      <c r="D65">
        <v>3</v>
      </c>
      <c r="E65" t="s">
        <v>7521</v>
      </c>
      <c r="F65">
        <v>200</v>
      </c>
      <c r="G65">
        <v>0</v>
      </c>
      <c r="H65" t="s">
        <v>631</v>
      </c>
      <c r="I65" t="s">
        <v>7522</v>
      </c>
      <c r="J65" t="s">
        <v>325</v>
      </c>
      <c r="K65" t="s">
        <v>23</v>
      </c>
      <c r="L65" t="s">
        <v>24</v>
      </c>
      <c r="M65" t="s">
        <v>7523</v>
      </c>
      <c r="N65" t="s">
        <v>23</v>
      </c>
      <c r="O65" t="s">
        <v>32</v>
      </c>
      <c r="P65" t="s">
        <v>26</v>
      </c>
      <c r="Q65" t="s">
        <v>33</v>
      </c>
      <c r="R65" t="s">
        <v>7524</v>
      </c>
      <c r="S65" t="s">
        <v>23</v>
      </c>
      <c r="T65" t="s">
        <v>7525</v>
      </c>
    </row>
    <row r="66" spans="1:20" x14ac:dyDescent="0.25">
      <c r="A66" t="s">
        <v>186</v>
      </c>
      <c r="B66" t="s">
        <v>187</v>
      </c>
      <c r="C66">
        <v>33.333333333333336</v>
      </c>
      <c r="D66">
        <v>3</v>
      </c>
      <c r="E66" t="s">
        <v>7526</v>
      </c>
      <c r="F66">
        <v>116</v>
      </c>
      <c r="G66">
        <v>16</v>
      </c>
      <c r="H66" t="s">
        <v>631</v>
      </c>
      <c r="I66" t="s">
        <v>7527</v>
      </c>
      <c r="J66" t="s">
        <v>349</v>
      </c>
      <c r="K66" t="s">
        <v>23</v>
      </c>
      <c r="L66" t="s">
        <v>24</v>
      </c>
      <c r="M66" t="s">
        <v>7504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7528</v>
      </c>
    </row>
    <row r="67" spans="1:20" x14ac:dyDescent="0.25">
      <c r="A67" t="s">
        <v>30</v>
      </c>
      <c r="B67" t="s">
        <v>31</v>
      </c>
      <c r="C67">
        <v>60</v>
      </c>
      <c r="D67">
        <v>3</v>
      </c>
      <c r="E67" t="s">
        <v>7529</v>
      </c>
      <c r="F67">
        <v>106</v>
      </c>
      <c r="G67">
        <v>6</v>
      </c>
      <c r="H67" t="s">
        <v>631</v>
      </c>
      <c r="I67" t="s">
        <v>7530</v>
      </c>
      <c r="J67" t="s">
        <v>329</v>
      </c>
      <c r="K67" t="s">
        <v>23</v>
      </c>
      <c r="L67" t="s">
        <v>24</v>
      </c>
      <c r="M67" t="s">
        <v>7531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7531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7532</v>
      </c>
      <c r="F68">
        <v>100</v>
      </c>
      <c r="G68">
        <v>0</v>
      </c>
      <c r="H68" t="s">
        <v>631</v>
      </c>
      <c r="I68" t="s">
        <v>7533</v>
      </c>
      <c r="J68" t="s">
        <v>1679</v>
      </c>
      <c r="K68" t="s">
        <v>23</v>
      </c>
      <c r="L68" t="s">
        <v>24</v>
      </c>
      <c r="M68" t="s">
        <v>7534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7534</v>
      </c>
    </row>
    <row r="69" spans="1:20" x14ac:dyDescent="0.25">
      <c r="A69" t="s">
        <v>30</v>
      </c>
      <c r="B69" t="s">
        <v>31</v>
      </c>
      <c r="C69">
        <v>60</v>
      </c>
      <c r="D69">
        <v>3</v>
      </c>
      <c r="E69" t="s">
        <v>7535</v>
      </c>
      <c r="F69">
        <v>106</v>
      </c>
      <c r="G69">
        <v>6</v>
      </c>
      <c r="H69" t="s">
        <v>631</v>
      </c>
      <c r="I69" t="s">
        <v>7536</v>
      </c>
      <c r="J69" t="s">
        <v>306</v>
      </c>
      <c r="K69" t="s">
        <v>23</v>
      </c>
      <c r="L69" t="s">
        <v>24</v>
      </c>
      <c r="M69" t="s">
        <v>7534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7534</v>
      </c>
    </row>
    <row r="70" spans="1:20" x14ac:dyDescent="0.25">
      <c r="A70" t="s">
        <v>186</v>
      </c>
      <c r="B70" t="s">
        <v>187</v>
      </c>
      <c r="C70">
        <v>33.333333333333336</v>
      </c>
      <c r="D70">
        <v>6</v>
      </c>
      <c r="E70" t="s">
        <v>7537</v>
      </c>
      <c r="F70">
        <v>200</v>
      </c>
      <c r="G70">
        <v>0</v>
      </c>
      <c r="H70" t="s">
        <v>631</v>
      </c>
      <c r="I70" t="s">
        <v>7538</v>
      </c>
      <c r="J70" t="s">
        <v>318</v>
      </c>
      <c r="K70" t="s">
        <v>23</v>
      </c>
      <c r="L70" t="s">
        <v>24</v>
      </c>
      <c r="M70" t="s">
        <v>7539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7539</v>
      </c>
    </row>
    <row r="71" spans="1:20" x14ac:dyDescent="0.25">
      <c r="A71" t="s">
        <v>30</v>
      </c>
      <c r="B71" t="s">
        <v>31</v>
      </c>
      <c r="C71">
        <v>60</v>
      </c>
      <c r="D71">
        <v>6</v>
      </c>
      <c r="E71" t="s">
        <v>7540</v>
      </c>
      <c r="F71">
        <v>200</v>
      </c>
      <c r="G71">
        <v>0</v>
      </c>
      <c r="H71" t="s">
        <v>631</v>
      </c>
      <c r="I71" t="s">
        <v>7541</v>
      </c>
      <c r="J71" t="s">
        <v>2374</v>
      </c>
      <c r="K71" t="s">
        <v>23</v>
      </c>
      <c r="L71" t="s">
        <v>24</v>
      </c>
      <c r="M71" t="s">
        <v>7542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7543</v>
      </c>
    </row>
    <row r="72" spans="1:20" x14ac:dyDescent="0.25">
      <c r="A72" t="s">
        <v>20</v>
      </c>
      <c r="B72" t="s">
        <v>21</v>
      </c>
      <c r="C72">
        <v>33.333333333333336</v>
      </c>
      <c r="D72">
        <v>3</v>
      </c>
      <c r="E72" t="s">
        <v>7544</v>
      </c>
      <c r="F72">
        <v>200</v>
      </c>
      <c r="G72">
        <v>0</v>
      </c>
      <c r="H72" t="s">
        <v>631</v>
      </c>
      <c r="I72" t="s">
        <v>7545</v>
      </c>
      <c r="J72" t="s">
        <v>306</v>
      </c>
      <c r="K72" t="s">
        <v>23</v>
      </c>
      <c r="L72" t="s">
        <v>24</v>
      </c>
      <c r="M72" t="s">
        <v>7546</v>
      </c>
      <c r="N72" t="s">
        <v>23</v>
      </c>
      <c r="O72" t="s">
        <v>32</v>
      </c>
      <c r="P72" t="s">
        <v>26</v>
      </c>
      <c r="Q72" t="s">
        <v>33</v>
      </c>
      <c r="R72" t="s">
        <v>24</v>
      </c>
      <c r="S72" t="s">
        <v>23</v>
      </c>
      <c r="T72" t="s">
        <v>7547</v>
      </c>
    </row>
    <row r="73" spans="1:20" x14ac:dyDescent="0.25">
      <c r="A73" t="s">
        <v>279</v>
      </c>
      <c r="B73" t="s">
        <v>285</v>
      </c>
      <c r="C73">
        <v>139</v>
      </c>
      <c r="D73">
        <v>1</v>
      </c>
      <c r="E73" t="s">
        <v>7544</v>
      </c>
      <c r="F73">
        <v>200</v>
      </c>
      <c r="G73">
        <v>0</v>
      </c>
      <c r="H73" t="s">
        <v>631</v>
      </c>
      <c r="I73" t="s">
        <v>7545</v>
      </c>
      <c r="J73" t="s">
        <v>306</v>
      </c>
      <c r="K73" t="s">
        <v>23</v>
      </c>
      <c r="L73" t="s">
        <v>24</v>
      </c>
      <c r="M73" t="s">
        <v>7546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23</v>
      </c>
      <c r="T73" t="s">
        <v>7547</v>
      </c>
    </row>
    <row r="74" spans="1:20" x14ac:dyDescent="0.25">
      <c r="A74" t="s">
        <v>30</v>
      </c>
      <c r="B74" t="s">
        <v>31</v>
      </c>
      <c r="C74">
        <v>60</v>
      </c>
      <c r="D74">
        <v>3</v>
      </c>
      <c r="E74" t="s">
        <v>7548</v>
      </c>
      <c r="F74">
        <v>100</v>
      </c>
      <c r="G74">
        <v>0</v>
      </c>
      <c r="H74" t="s">
        <v>631</v>
      </c>
      <c r="I74" t="s">
        <v>7549</v>
      </c>
      <c r="J74" t="s">
        <v>330</v>
      </c>
      <c r="K74" t="s">
        <v>23</v>
      </c>
      <c r="L74" t="s">
        <v>24</v>
      </c>
      <c r="M74" t="s">
        <v>7550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7550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3</v>
      </c>
      <c r="E75" t="s">
        <v>7551</v>
      </c>
      <c r="F75">
        <v>106</v>
      </c>
      <c r="G75">
        <v>6</v>
      </c>
      <c r="H75" t="s">
        <v>631</v>
      </c>
      <c r="I75" t="s">
        <v>7552</v>
      </c>
      <c r="J75" t="s">
        <v>1243</v>
      </c>
      <c r="K75" t="s">
        <v>23</v>
      </c>
      <c r="L75" t="s">
        <v>24</v>
      </c>
      <c r="M75" t="s">
        <v>7550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7550</v>
      </c>
    </row>
    <row r="76" spans="1:20" x14ac:dyDescent="0.25">
      <c r="A76" t="s">
        <v>186</v>
      </c>
      <c r="B76" t="s">
        <v>187</v>
      </c>
      <c r="C76">
        <v>33.333333333333336</v>
      </c>
      <c r="D76">
        <v>6</v>
      </c>
      <c r="E76" t="s">
        <v>7553</v>
      </c>
      <c r="F76">
        <v>200</v>
      </c>
      <c r="G76">
        <v>0</v>
      </c>
      <c r="H76" t="s">
        <v>631</v>
      </c>
      <c r="I76" t="s">
        <v>7554</v>
      </c>
      <c r="J76" t="s">
        <v>329</v>
      </c>
      <c r="K76" t="s">
        <v>23</v>
      </c>
      <c r="L76" t="s">
        <v>24</v>
      </c>
      <c r="M76" t="s">
        <v>7550</v>
      </c>
      <c r="N76" t="s">
        <v>23</v>
      </c>
      <c r="O76" t="s">
        <v>32</v>
      </c>
      <c r="P76" t="s">
        <v>26</v>
      </c>
      <c r="Q76" t="s">
        <v>33</v>
      </c>
      <c r="R76" t="s">
        <v>7555</v>
      </c>
      <c r="S76" t="s">
        <v>23</v>
      </c>
      <c r="T76" t="s">
        <v>7550</v>
      </c>
    </row>
    <row r="77" spans="1:20" x14ac:dyDescent="0.25">
      <c r="A77" t="s">
        <v>44</v>
      </c>
      <c r="B77" t="s">
        <v>45</v>
      </c>
      <c r="C77">
        <v>66.666666666666671</v>
      </c>
      <c r="D77">
        <v>3</v>
      </c>
      <c r="E77" t="s">
        <v>7556</v>
      </c>
      <c r="F77">
        <v>300</v>
      </c>
      <c r="G77">
        <v>0</v>
      </c>
      <c r="H77" t="s">
        <v>631</v>
      </c>
      <c r="I77" t="s">
        <v>7557</v>
      </c>
      <c r="J77" t="s">
        <v>332</v>
      </c>
      <c r="K77" t="s">
        <v>23</v>
      </c>
      <c r="L77" t="s">
        <v>24</v>
      </c>
      <c r="M77" t="s">
        <v>7558</v>
      </c>
      <c r="N77" t="s">
        <v>23</v>
      </c>
      <c r="O77" t="s">
        <v>32</v>
      </c>
      <c r="P77" t="s">
        <v>26</v>
      </c>
      <c r="Q77" t="s">
        <v>33</v>
      </c>
      <c r="R77" t="s">
        <v>24</v>
      </c>
      <c r="S77" t="s">
        <v>23</v>
      </c>
      <c r="T77" t="s">
        <v>7558</v>
      </c>
    </row>
    <row r="78" spans="1:20" x14ac:dyDescent="0.25">
      <c r="A78" t="s">
        <v>30</v>
      </c>
      <c r="B78" t="s">
        <v>31</v>
      </c>
      <c r="C78">
        <v>60</v>
      </c>
      <c r="D78">
        <v>3</v>
      </c>
      <c r="E78" t="s">
        <v>7556</v>
      </c>
      <c r="F78">
        <v>300</v>
      </c>
      <c r="G78">
        <v>0</v>
      </c>
      <c r="H78" t="s">
        <v>631</v>
      </c>
      <c r="I78" t="s">
        <v>7557</v>
      </c>
      <c r="J78" t="s">
        <v>332</v>
      </c>
      <c r="K78" t="s">
        <v>23</v>
      </c>
      <c r="L78" t="s">
        <v>24</v>
      </c>
      <c r="M78" t="s">
        <v>7558</v>
      </c>
      <c r="N78" t="s">
        <v>23</v>
      </c>
      <c r="O78" t="s">
        <v>32</v>
      </c>
      <c r="P78" t="s">
        <v>26</v>
      </c>
      <c r="Q78" t="s">
        <v>33</v>
      </c>
      <c r="R78" t="s">
        <v>24</v>
      </c>
      <c r="S78" t="s">
        <v>23</v>
      </c>
      <c r="T78" t="s">
        <v>7558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3</v>
      </c>
      <c r="E79" t="s">
        <v>7556</v>
      </c>
      <c r="F79">
        <v>300</v>
      </c>
      <c r="G79">
        <v>0</v>
      </c>
      <c r="H79" t="s">
        <v>631</v>
      </c>
      <c r="I79" t="s">
        <v>7557</v>
      </c>
      <c r="J79" t="s">
        <v>332</v>
      </c>
      <c r="K79" t="s">
        <v>23</v>
      </c>
      <c r="L79" t="s">
        <v>24</v>
      </c>
      <c r="M79" t="s">
        <v>7558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23</v>
      </c>
      <c r="T79" t="s">
        <v>7558</v>
      </c>
    </row>
    <row r="80" spans="1:20" x14ac:dyDescent="0.25">
      <c r="A80" t="s">
        <v>46</v>
      </c>
      <c r="B80" t="s">
        <v>252</v>
      </c>
      <c r="C80">
        <v>54.15</v>
      </c>
      <c r="D80">
        <v>1</v>
      </c>
      <c r="E80" t="s">
        <v>7559</v>
      </c>
      <c r="F80">
        <v>61.15</v>
      </c>
      <c r="G80">
        <v>7</v>
      </c>
      <c r="H80" t="s">
        <v>1233</v>
      </c>
      <c r="I80" t="s">
        <v>7081</v>
      </c>
      <c r="J80" t="s">
        <v>7082</v>
      </c>
      <c r="K80" t="s">
        <v>1109</v>
      </c>
      <c r="L80" t="s">
        <v>7083</v>
      </c>
      <c r="M80" t="s">
        <v>7560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23</v>
      </c>
      <c r="T80" t="s">
        <v>7560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3</v>
      </c>
      <c r="E81" t="s">
        <v>7561</v>
      </c>
      <c r="F81">
        <v>129</v>
      </c>
      <c r="G81">
        <v>29</v>
      </c>
      <c r="H81" t="s">
        <v>631</v>
      </c>
      <c r="I81" t="s">
        <v>7562</v>
      </c>
      <c r="J81" t="s">
        <v>334</v>
      </c>
      <c r="K81" t="s">
        <v>23</v>
      </c>
      <c r="L81" t="s">
        <v>24</v>
      </c>
      <c r="M81" t="s">
        <v>7563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7560</v>
      </c>
    </row>
    <row r="82" spans="1:20" x14ac:dyDescent="0.25">
      <c r="A82" t="s">
        <v>186</v>
      </c>
      <c r="B82" t="s">
        <v>187</v>
      </c>
      <c r="C82">
        <v>33.333333333333336</v>
      </c>
      <c r="D82">
        <v>3</v>
      </c>
      <c r="E82" t="s">
        <v>7564</v>
      </c>
      <c r="F82">
        <v>106</v>
      </c>
      <c r="G82">
        <v>6</v>
      </c>
      <c r="H82" t="s">
        <v>631</v>
      </c>
      <c r="I82" t="s">
        <v>7565</v>
      </c>
      <c r="J82" t="s">
        <v>333</v>
      </c>
      <c r="K82" t="s">
        <v>23</v>
      </c>
      <c r="L82" t="s">
        <v>24</v>
      </c>
      <c r="M82" t="s">
        <v>7563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7560</v>
      </c>
    </row>
    <row r="83" spans="1:20" x14ac:dyDescent="0.25">
      <c r="A83" t="s">
        <v>20</v>
      </c>
      <c r="B83" t="s">
        <v>21</v>
      </c>
      <c r="C83">
        <v>33.333333333333336</v>
      </c>
      <c r="D83">
        <v>3</v>
      </c>
      <c r="E83" t="s">
        <v>7566</v>
      </c>
      <c r="F83">
        <v>200</v>
      </c>
      <c r="G83">
        <v>0</v>
      </c>
      <c r="H83" t="s">
        <v>631</v>
      </c>
      <c r="I83" t="s">
        <v>7567</v>
      </c>
      <c r="J83" t="s">
        <v>2374</v>
      </c>
      <c r="K83" t="s">
        <v>23</v>
      </c>
      <c r="L83" t="s">
        <v>24</v>
      </c>
      <c r="M83" t="s">
        <v>7563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7560</v>
      </c>
    </row>
    <row r="84" spans="1:20" x14ac:dyDescent="0.25">
      <c r="A84" t="s">
        <v>30</v>
      </c>
      <c r="B84" t="s">
        <v>31</v>
      </c>
      <c r="C84">
        <v>60</v>
      </c>
      <c r="D84">
        <v>3</v>
      </c>
      <c r="E84" t="s">
        <v>7566</v>
      </c>
      <c r="F84">
        <v>200</v>
      </c>
      <c r="G84">
        <v>0</v>
      </c>
      <c r="H84" t="s">
        <v>631</v>
      </c>
      <c r="I84" t="s">
        <v>7567</v>
      </c>
      <c r="J84" t="s">
        <v>2374</v>
      </c>
      <c r="K84" t="s">
        <v>23</v>
      </c>
      <c r="L84" t="s">
        <v>24</v>
      </c>
      <c r="M84" t="s">
        <v>7563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7560</v>
      </c>
    </row>
    <row r="85" spans="1:20" x14ac:dyDescent="0.25">
      <c r="A85" t="s">
        <v>44</v>
      </c>
      <c r="B85" t="s">
        <v>45</v>
      </c>
      <c r="C85">
        <v>66.666666666666671</v>
      </c>
      <c r="D85">
        <v>3</v>
      </c>
      <c r="E85" t="s">
        <v>7568</v>
      </c>
      <c r="F85">
        <v>200</v>
      </c>
      <c r="G85">
        <v>0</v>
      </c>
      <c r="H85" t="s">
        <v>631</v>
      </c>
      <c r="I85" t="s">
        <v>7569</v>
      </c>
      <c r="J85" t="s">
        <v>314</v>
      </c>
      <c r="K85" t="s">
        <v>23</v>
      </c>
      <c r="L85" t="s">
        <v>24</v>
      </c>
      <c r="M85" t="s">
        <v>7570</v>
      </c>
      <c r="N85" t="s">
        <v>23</v>
      </c>
      <c r="O85" t="s">
        <v>32</v>
      </c>
      <c r="P85" t="s">
        <v>26</v>
      </c>
      <c r="Q85" t="s">
        <v>33</v>
      </c>
      <c r="R85" t="s">
        <v>24</v>
      </c>
      <c r="S85" t="s">
        <v>23</v>
      </c>
      <c r="T85" t="s">
        <v>7570</v>
      </c>
    </row>
    <row r="86" spans="1:20" x14ac:dyDescent="0.25">
      <c r="A86" t="s">
        <v>20</v>
      </c>
      <c r="B86" t="s">
        <v>21</v>
      </c>
      <c r="C86">
        <v>33.333333333333336</v>
      </c>
      <c r="D86">
        <v>3</v>
      </c>
      <c r="E86" t="s">
        <v>7568</v>
      </c>
      <c r="F86">
        <v>200</v>
      </c>
      <c r="G86">
        <v>0</v>
      </c>
      <c r="H86" t="s">
        <v>631</v>
      </c>
      <c r="I86" t="s">
        <v>7569</v>
      </c>
      <c r="J86" t="s">
        <v>314</v>
      </c>
      <c r="K86" t="s">
        <v>23</v>
      </c>
      <c r="L86" t="s">
        <v>24</v>
      </c>
      <c r="M86" t="s">
        <v>7570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23</v>
      </c>
      <c r="T86" t="s">
        <v>7570</v>
      </c>
    </row>
    <row r="87" spans="1:20" x14ac:dyDescent="0.25">
      <c r="A87" t="s">
        <v>20</v>
      </c>
      <c r="B87" t="s">
        <v>21</v>
      </c>
      <c r="C87">
        <v>33.333333333333336</v>
      </c>
      <c r="D87">
        <v>3</v>
      </c>
      <c r="E87" t="s">
        <v>7571</v>
      </c>
      <c r="F87">
        <v>106</v>
      </c>
      <c r="G87">
        <v>6</v>
      </c>
      <c r="H87" t="s">
        <v>631</v>
      </c>
      <c r="I87" t="s">
        <v>7572</v>
      </c>
      <c r="J87" t="s">
        <v>306</v>
      </c>
      <c r="K87" t="s">
        <v>23</v>
      </c>
      <c r="L87" t="s">
        <v>24</v>
      </c>
      <c r="M87" t="s">
        <v>7573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7573</v>
      </c>
    </row>
    <row r="88" spans="1:20" x14ac:dyDescent="0.25">
      <c r="A88" t="s">
        <v>30</v>
      </c>
      <c r="B88" t="s">
        <v>31</v>
      </c>
      <c r="C88">
        <v>60</v>
      </c>
      <c r="D88">
        <v>3</v>
      </c>
      <c r="E88" t="s">
        <v>7574</v>
      </c>
      <c r="F88">
        <v>100</v>
      </c>
      <c r="G88">
        <v>0</v>
      </c>
      <c r="H88" t="s">
        <v>631</v>
      </c>
      <c r="I88" t="s">
        <v>7575</v>
      </c>
      <c r="J88" t="s">
        <v>319</v>
      </c>
      <c r="K88" t="s">
        <v>23</v>
      </c>
      <c r="L88" t="s">
        <v>24</v>
      </c>
      <c r="M88" t="s">
        <v>7573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7573</v>
      </c>
    </row>
    <row r="89" spans="1:20" x14ac:dyDescent="0.25">
      <c r="A89" t="s">
        <v>186</v>
      </c>
      <c r="B89" t="s">
        <v>187</v>
      </c>
      <c r="C89">
        <v>33.333333333333336</v>
      </c>
      <c r="D89">
        <v>6</v>
      </c>
      <c r="E89" t="s">
        <v>7576</v>
      </c>
      <c r="F89">
        <v>200</v>
      </c>
      <c r="G89">
        <v>0</v>
      </c>
      <c r="H89" t="s">
        <v>631</v>
      </c>
      <c r="I89" t="s">
        <v>7577</v>
      </c>
      <c r="J89" t="s">
        <v>309</v>
      </c>
      <c r="K89" t="s">
        <v>23</v>
      </c>
      <c r="L89" t="s">
        <v>24</v>
      </c>
      <c r="M89" t="s">
        <v>23</v>
      </c>
      <c r="N89" t="s">
        <v>23</v>
      </c>
      <c r="O89" t="s">
        <v>58</v>
      </c>
      <c r="P89" t="s">
        <v>26</v>
      </c>
      <c r="Q89" t="s">
        <v>23</v>
      </c>
      <c r="R89" t="s">
        <v>24</v>
      </c>
      <c r="S89" t="s">
        <v>23</v>
      </c>
      <c r="T89" t="s">
        <v>7578</v>
      </c>
    </row>
    <row r="90" spans="1:20" x14ac:dyDescent="0.25">
      <c r="A90" t="s">
        <v>42</v>
      </c>
      <c r="B90" t="s">
        <v>43</v>
      </c>
      <c r="C90">
        <v>66.666666666666671</v>
      </c>
      <c r="D90">
        <v>3</v>
      </c>
      <c r="E90" t="s">
        <v>7579</v>
      </c>
      <c r="F90">
        <v>106</v>
      </c>
      <c r="G90">
        <v>6</v>
      </c>
      <c r="H90" t="s">
        <v>631</v>
      </c>
      <c r="I90" t="s">
        <v>7580</v>
      </c>
      <c r="J90" t="s">
        <v>308</v>
      </c>
      <c r="K90" t="s">
        <v>23</v>
      </c>
      <c r="L90" t="s">
        <v>24</v>
      </c>
      <c r="M90" t="s">
        <v>7578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7578</v>
      </c>
    </row>
    <row r="91" spans="1:20" x14ac:dyDescent="0.25">
      <c r="A91" t="s">
        <v>186</v>
      </c>
      <c r="B91" t="s">
        <v>187</v>
      </c>
      <c r="C91">
        <v>33.333333333333336</v>
      </c>
      <c r="D91">
        <v>6</v>
      </c>
      <c r="E91" t="s">
        <v>7581</v>
      </c>
      <c r="F91">
        <v>200</v>
      </c>
      <c r="G91">
        <v>0</v>
      </c>
      <c r="H91" t="s">
        <v>631</v>
      </c>
      <c r="I91" t="s">
        <v>7582</v>
      </c>
      <c r="J91" t="s">
        <v>341</v>
      </c>
      <c r="K91" t="s">
        <v>23</v>
      </c>
      <c r="L91" t="s">
        <v>24</v>
      </c>
      <c r="M91" t="s">
        <v>7583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7583</v>
      </c>
    </row>
    <row r="92" spans="1:20" x14ac:dyDescent="0.25">
      <c r="A92" t="s">
        <v>20</v>
      </c>
      <c r="B92" t="s">
        <v>21</v>
      </c>
      <c r="C92">
        <v>33.333333333333336</v>
      </c>
      <c r="D92">
        <v>3</v>
      </c>
      <c r="E92" t="s">
        <v>7584</v>
      </c>
      <c r="F92">
        <v>106</v>
      </c>
      <c r="G92">
        <v>6</v>
      </c>
      <c r="H92" t="s">
        <v>631</v>
      </c>
      <c r="I92" t="s">
        <v>7585</v>
      </c>
      <c r="J92" t="s">
        <v>306</v>
      </c>
      <c r="K92" t="s">
        <v>23</v>
      </c>
      <c r="L92" t="s">
        <v>24</v>
      </c>
      <c r="M92" t="s">
        <v>7583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7583</v>
      </c>
    </row>
    <row r="93" spans="1:20" x14ac:dyDescent="0.25">
      <c r="A93" t="s">
        <v>186</v>
      </c>
      <c r="B93" t="s">
        <v>187</v>
      </c>
      <c r="C93">
        <v>33.333333333333336</v>
      </c>
      <c r="D93">
        <v>3</v>
      </c>
      <c r="E93" t="s">
        <v>7586</v>
      </c>
      <c r="F93">
        <v>106</v>
      </c>
      <c r="G93">
        <v>6</v>
      </c>
      <c r="H93" t="s">
        <v>631</v>
      </c>
      <c r="I93" t="s">
        <v>1678</v>
      </c>
      <c r="J93" t="s">
        <v>309</v>
      </c>
      <c r="K93" t="s">
        <v>23</v>
      </c>
      <c r="L93" t="s">
        <v>24</v>
      </c>
      <c r="M93" t="s">
        <v>7587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23</v>
      </c>
      <c r="T93" t="s">
        <v>7587</v>
      </c>
    </row>
    <row r="94" spans="1:20" x14ac:dyDescent="0.25">
      <c r="A94" t="s">
        <v>20</v>
      </c>
      <c r="B94" t="s">
        <v>21</v>
      </c>
      <c r="C94">
        <v>33.333333333333336</v>
      </c>
      <c r="D94">
        <v>3</v>
      </c>
      <c r="E94" t="s">
        <v>7588</v>
      </c>
      <c r="F94">
        <v>106</v>
      </c>
      <c r="G94">
        <v>6</v>
      </c>
      <c r="H94" t="s">
        <v>631</v>
      </c>
      <c r="I94" t="s">
        <v>7589</v>
      </c>
      <c r="J94" t="s">
        <v>306</v>
      </c>
      <c r="K94" t="s">
        <v>23</v>
      </c>
      <c r="L94" t="s">
        <v>24</v>
      </c>
      <c r="M94" t="s">
        <v>7590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23</v>
      </c>
      <c r="T94" t="s">
        <v>7590</v>
      </c>
    </row>
    <row r="95" spans="1:20" x14ac:dyDescent="0.25">
      <c r="A95" t="s">
        <v>30</v>
      </c>
      <c r="B95" t="s">
        <v>31</v>
      </c>
      <c r="C95">
        <v>60</v>
      </c>
      <c r="D95">
        <v>9</v>
      </c>
      <c r="E95" t="s">
        <v>7591</v>
      </c>
      <c r="F95">
        <v>300</v>
      </c>
      <c r="G95">
        <v>0</v>
      </c>
      <c r="H95" t="s">
        <v>631</v>
      </c>
      <c r="I95" t="s">
        <v>3140</v>
      </c>
      <c r="J95" t="s">
        <v>633</v>
      </c>
      <c r="K95" t="s">
        <v>23</v>
      </c>
      <c r="L95" t="s">
        <v>24</v>
      </c>
      <c r="M95" t="s">
        <v>7592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7592</v>
      </c>
    </row>
    <row r="96" spans="1:20" x14ac:dyDescent="0.25">
      <c r="A96" t="s">
        <v>20</v>
      </c>
      <c r="B96" t="s">
        <v>21</v>
      </c>
      <c r="C96">
        <v>33.333333333333336</v>
      </c>
      <c r="D96">
        <v>3</v>
      </c>
      <c r="E96" t="s">
        <v>7593</v>
      </c>
      <c r="F96">
        <v>106</v>
      </c>
      <c r="G96">
        <v>6</v>
      </c>
      <c r="H96" t="s">
        <v>631</v>
      </c>
      <c r="I96" t="s">
        <v>7594</v>
      </c>
      <c r="J96" t="s">
        <v>306</v>
      </c>
      <c r="K96" t="s">
        <v>23</v>
      </c>
      <c r="L96" t="s">
        <v>24</v>
      </c>
      <c r="M96" t="s">
        <v>7595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7595</v>
      </c>
    </row>
    <row r="97" spans="1:20" x14ac:dyDescent="0.25">
      <c r="A97" t="s">
        <v>139</v>
      </c>
      <c r="B97" t="s">
        <v>112</v>
      </c>
      <c r="C97">
        <v>66</v>
      </c>
      <c r="D97">
        <v>1</v>
      </c>
      <c r="E97" t="s">
        <v>7596</v>
      </c>
      <c r="F97">
        <v>117.85</v>
      </c>
      <c r="G97">
        <v>7</v>
      </c>
      <c r="H97" t="s">
        <v>384</v>
      </c>
      <c r="I97" t="s">
        <v>7597</v>
      </c>
      <c r="J97" t="s">
        <v>7598</v>
      </c>
      <c r="K97" t="s">
        <v>7599</v>
      </c>
      <c r="L97" t="s">
        <v>7600</v>
      </c>
      <c r="M97" t="s">
        <v>7595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23</v>
      </c>
      <c r="T97" t="s">
        <v>7595</v>
      </c>
    </row>
    <row r="98" spans="1:20" x14ac:dyDescent="0.25">
      <c r="A98" t="s">
        <v>110</v>
      </c>
      <c r="B98" t="s">
        <v>640</v>
      </c>
      <c r="C98">
        <v>66</v>
      </c>
      <c r="D98">
        <v>1</v>
      </c>
      <c r="E98" t="s">
        <v>7596</v>
      </c>
      <c r="F98">
        <v>117.85</v>
      </c>
      <c r="G98">
        <v>7</v>
      </c>
      <c r="H98" t="s">
        <v>384</v>
      </c>
      <c r="I98" t="s">
        <v>7597</v>
      </c>
      <c r="J98" t="s">
        <v>7598</v>
      </c>
      <c r="K98" t="s">
        <v>7599</v>
      </c>
      <c r="L98" t="s">
        <v>7600</v>
      </c>
      <c r="M98" t="s">
        <v>7595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23</v>
      </c>
      <c r="T98" t="s">
        <v>7595</v>
      </c>
    </row>
    <row r="99" spans="1:20" x14ac:dyDescent="0.25">
      <c r="A99" t="s">
        <v>46</v>
      </c>
      <c r="B99" t="s">
        <v>56</v>
      </c>
      <c r="C99">
        <v>67</v>
      </c>
      <c r="D99">
        <v>1</v>
      </c>
      <c r="E99" t="s">
        <v>7596</v>
      </c>
      <c r="F99">
        <v>117.85</v>
      </c>
      <c r="G99">
        <v>7</v>
      </c>
      <c r="H99" t="s">
        <v>384</v>
      </c>
      <c r="I99" t="s">
        <v>7597</v>
      </c>
      <c r="J99" t="s">
        <v>7598</v>
      </c>
      <c r="K99" t="s">
        <v>7599</v>
      </c>
      <c r="L99" t="s">
        <v>7600</v>
      </c>
      <c r="M99" t="s">
        <v>7595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7595</v>
      </c>
    </row>
    <row r="100" spans="1:20" x14ac:dyDescent="0.25">
      <c r="A100" t="s">
        <v>30</v>
      </c>
      <c r="B100" t="s">
        <v>31</v>
      </c>
      <c r="C100">
        <v>60</v>
      </c>
      <c r="D100">
        <v>6</v>
      </c>
      <c r="E100" t="s">
        <v>7601</v>
      </c>
      <c r="F100">
        <v>200</v>
      </c>
      <c r="G100">
        <v>0</v>
      </c>
      <c r="H100" t="s">
        <v>631</v>
      </c>
      <c r="I100" t="s">
        <v>1285</v>
      </c>
      <c r="J100" t="s">
        <v>306</v>
      </c>
      <c r="K100" t="s">
        <v>23</v>
      </c>
      <c r="L100" t="s">
        <v>24</v>
      </c>
      <c r="M100" t="s">
        <v>7595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7595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7602</v>
      </c>
      <c r="F101">
        <v>200</v>
      </c>
      <c r="G101">
        <v>0</v>
      </c>
      <c r="H101" t="s">
        <v>631</v>
      </c>
      <c r="I101" t="s">
        <v>7603</v>
      </c>
      <c r="J101" t="s">
        <v>309</v>
      </c>
      <c r="K101" t="s">
        <v>23</v>
      </c>
      <c r="L101" t="s">
        <v>24</v>
      </c>
      <c r="M101" t="s">
        <v>7595</v>
      </c>
      <c r="N101" t="s">
        <v>23</v>
      </c>
      <c r="O101" t="s">
        <v>32</v>
      </c>
      <c r="P101" t="s">
        <v>26</v>
      </c>
      <c r="Q101" t="s">
        <v>33</v>
      </c>
      <c r="R101" t="s">
        <v>24</v>
      </c>
      <c r="S101" t="s">
        <v>23</v>
      </c>
      <c r="T101" t="s">
        <v>7595</v>
      </c>
    </row>
    <row r="102" spans="1:20" x14ac:dyDescent="0.25">
      <c r="A102" t="s">
        <v>30</v>
      </c>
      <c r="B102" t="s">
        <v>31</v>
      </c>
      <c r="C102">
        <v>60</v>
      </c>
      <c r="D102">
        <v>3</v>
      </c>
      <c r="E102" t="s">
        <v>7602</v>
      </c>
      <c r="F102">
        <v>200</v>
      </c>
      <c r="G102">
        <v>0</v>
      </c>
      <c r="H102" t="s">
        <v>631</v>
      </c>
      <c r="I102" t="s">
        <v>7603</v>
      </c>
      <c r="J102" t="s">
        <v>309</v>
      </c>
      <c r="K102" t="s">
        <v>23</v>
      </c>
      <c r="L102" t="s">
        <v>24</v>
      </c>
      <c r="M102" t="s">
        <v>7595</v>
      </c>
      <c r="N102" t="s">
        <v>23</v>
      </c>
      <c r="O102" t="s">
        <v>32</v>
      </c>
      <c r="P102" t="s">
        <v>26</v>
      </c>
      <c r="Q102" t="s">
        <v>33</v>
      </c>
      <c r="R102" t="s">
        <v>24</v>
      </c>
      <c r="S102" t="s">
        <v>23</v>
      </c>
      <c r="T102" t="s">
        <v>7595</v>
      </c>
    </row>
    <row r="103" spans="1:20" x14ac:dyDescent="0.25">
      <c r="A103" t="s">
        <v>20</v>
      </c>
      <c r="B103" t="s">
        <v>21</v>
      </c>
      <c r="C103">
        <v>33.333333333333336</v>
      </c>
      <c r="D103">
        <v>3</v>
      </c>
      <c r="E103" t="s">
        <v>7604</v>
      </c>
      <c r="F103">
        <v>200</v>
      </c>
      <c r="G103">
        <v>0</v>
      </c>
      <c r="H103" t="s">
        <v>631</v>
      </c>
      <c r="I103" t="s">
        <v>7605</v>
      </c>
      <c r="J103" t="s">
        <v>309</v>
      </c>
      <c r="K103" t="s">
        <v>23</v>
      </c>
      <c r="L103" t="s">
        <v>24</v>
      </c>
      <c r="M103" t="s">
        <v>7606</v>
      </c>
      <c r="N103" t="s">
        <v>23</v>
      </c>
      <c r="O103" t="s">
        <v>32</v>
      </c>
      <c r="P103" t="s">
        <v>26</v>
      </c>
      <c r="Q103" t="s">
        <v>33</v>
      </c>
      <c r="R103" t="s">
        <v>24</v>
      </c>
      <c r="S103" t="s">
        <v>23</v>
      </c>
      <c r="T103" t="s">
        <v>7606</v>
      </c>
    </row>
    <row r="104" spans="1:20" x14ac:dyDescent="0.25">
      <c r="A104" t="s">
        <v>30</v>
      </c>
      <c r="B104" t="s">
        <v>31</v>
      </c>
      <c r="C104">
        <v>60</v>
      </c>
      <c r="D104">
        <v>3</v>
      </c>
      <c r="E104" t="s">
        <v>7604</v>
      </c>
      <c r="F104">
        <v>200</v>
      </c>
      <c r="G104">
        <v>0</v>
      </c>
      <c r="H104" t="s">
        <v>631</v>
      </c>
      <c r="I104" t="s">
        <v>7605</v>
      </c>
      <c r="J104" t="s">
        <v>309</v>
      </c>
      <c r="K104" t="s">
        <v>23</v>
      </c>
      <c r="L104" t="s">
        <v>24</v>
      </c>
      <c r="M104" t="s">
        <v>7606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23</v>
      </c>
      <c r="T104" t="s">
        <v>7606</v>
      </c>
    </row>
    <row r="105" spans="1:20" x14ac:dyDescent="0.25">
      <c r="A105" t="s">
        <v>20</v>
      </c>
      <c r="B105" t="s">
        <v>21</v>
      </c>
      <c r="C105">
        <v>33.333333333333336</v>
      </c>
      <c r="D105">
        <v>15</v>
      </c>
      <c r="E105" t="s">
        <v>7607</v>
      </c>
      <c r="F105">
        <v>564</v>
      </c>
      <c r="G105">
        <v>64</v>
      </c>
      <c r="H105" t="s">
        <v>631</v>
      </c>
      <c r="I105" t="s">
        <v>3140</v>
      </c>
      <c r="J105" t="s">
        <v>633</v>
      </c>
      <c r="K105" t="s">
        <v>23</v>
      </c>
      <c r="L105" t="s">
        <v>24</v>
      </c>
      <c r="M105" t="s">
        <v>7606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7606</v>
      </c>
    </row>
    <row r="106" spans="1:20" x14ac:dyDescent="0.25">
      <c r="A106" t="s">
        <v>30</v>
      </c>
      <c r="B106" t="s">
        <v>31</v>
      </c>
      <c r="C106">
        <v>60</v>
      </c>
      <c r="D106">
        <v>6</v>
      </c>
      <c r="E106" t="s">
        <v>7608</v>
      </c>
      <c r="F106">
        <v>285</v>
      </c>
      <c r="G106">
        <v>35</v>
      </c>
      <c r="H106" t="s">
        <v>47</v>
      </c>
      <c r="I106" t="s">
        <v>1444</v>
      </c>
      <c r="J106" t="s">
        <v>7609</v>
      </c>
      <c r="K106" t="s">
        <v>2334</v>
      </c>
      <c r="L106" t="s">
        <v>1655</v>
      </c>
      <c r="M106" t="s">
        <v>7610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23</v>
      </c>
      <c r="T106" t="s">
        <v>7611</v>
      </c>
    </row>
    <row r="107" spans="1:20" x14ac:dyDescent="0.25">
      <c r="A107" t="s">
        <v>30</v>
      </c>
      <c r="B107" t="s">
        <v>31</v>
      </c>
      <c r="C107">
        <v>60</v>
      </c>
      <c r="D107">
        <v>6</v>
      </c>
      <c r="E107" t="s">
        <v>7612</v>
      </c>
      <c r="F107">
        <v>200</v>
      </c>
      <c r="G107">
        <v>0</v>
      </c>
      <c r="H107" t="s">
        <v>631</v>
      </c>
      <c r="I107" t="s">
        <v>7613</v>
      </c>
      <c r="J107" t="s">
        <v>61</v>
      </c>
      <c r="K107" t="s">
        <v>23</v>
      </c>
      <c r="L107" t="s">
        <v>24</v>
      </c>
      <c r="M107" t="s">
        <v>7614</v>
      </c>
      <c r="N107" t="s">
        <v>23</v>
      </c>
      <c r="O107" t="s">
        <v>32</v>
      </c>
      <c r="P107" t="s">
        <v>26</v>
      </c>
      <c r="Q107" t="s">
        <v>33</v>
      </c>
      <c r="R107" t="s">
        <v>24</v>
      </c>
      <c r="S107" t="s">
        <v>23</v>
      </c>
      <c r="T107" t="s">
        <v>7614</v>
      </c>
    </row>
    <row r="108" spans="1:20" x14ac:dyDescent="0.25">
      <c r="A108" t="s">
        <v>46</v>
      </c>
      <c r="B108" t="s">
        <v>56</v>
      </c>
      <c r="C108">
        <v>66.333333333333329</v>
      </c>
      <c r="D108">
        <v>3</v>
      </c>
      <c r="E108" t="s">
        <v>7615</v>
      </c>
      <c r="F108">
        <v>486.85</v>
      </c>
      <c r="G108">
        <v>0</v>
      </c>
      <c r="H108" t="s">
        <v>384</v>
      </c>
      <c r="I108" t="s">
        <v>7616</v>
      </c>
      <c r="J108" t="s">
        <v>7617</v>
      </c>
      <c r="K108" t="s">
        <v>7618</v>
      </c>
      <c r="L108" t="s">
        <v>7619</v>
      </c>
      <c r="M108" t="s">
        <v>7614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7614</v>
      </c>
    </row>
    <row r="109" spans="1:20" x14ac:dyDescent="0.25">
      <c r="A109" t="s">
        <v>46</v>
      </c>
      <c r="B109" t="s">
        <v>56</v>
      </c>
      <c r="C109">
        <v>66.333333333333329</v>
      </c>
      <c r="D109">
        <v>3</v>
      </c>
      <c r="E109" t="s">
        <v>7615</v>
      </c>
      <c r="F109">
        <v>486.85</v>
      </c>
      <c r="G109">
        <v>0</v>
      </c>
      <c r="H109" t="s">
        <v>384</v>
      </c>
      <c r="I109" t="s">
        <v>7616</v>
      </c>
      <c r="J109" t="s">
        <v>7617</v>
      </c>
      <c r="K109" t="s">
        <v>7618</v>
      </c>
      <c r="L109" t="s">
        <v>7619</v>
      </c>
      <c r="M109" t="s">
        <v>7614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7614</v>
      </c>
    </row>
    <row r="110" spans="1:20" x14ac:dyDescent="0.25">
      <c r="A110" t="s">
        <v>46</v>
      </c>
      <c r="B110" t="s">
        <v>56</v>
      </c>
      <c r="C110">
        <v>66.333333333333329</v>
      </c>
      <c r="D110">
        <v>3</v>
      </c>
      <c r="E110" t="s">
        <v>7615</v>
      </c>
      <c r="F110">
        <v>486.85</v>
      </c>
      <c r="G110">
        <v>0</v>
      </c>
      <c r="H110" t="s">
        <v>384</v>
      </c>
      <c r="I110" t="s">
        <v>7616</v>
      </c>
      <c r="J110" t="s">
        <v>7617</v>
      </c>
      <c r="K110" t="s">
        <v>7618</v>
      </c>
      <c r="L110" t="s">
        <v>7619</v>
      </c>
      <c r="M110" t="s">
        <v>7614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7614</v>
      </c>
    </row>
    <row r="111" spans="1:20" x14ac:dyDescent="0.25">
      <c r="A111" t="s">
        <v>46</v>
      </c>
      <c r="B111" t="s">
        <v>56</v>
      </c>
      <c r="C111">
        <v>66.333333333333329</v>
      </c>
      <c r="D111">
        <v>3</v>
      </c>
      <c r="E111" t="s">
        <v>7615</v>
      </c>
      <c r="F111">
        <v>486.85</v>
      </c>
      <c r="G111">
        <v>0</v>
      </c>
      <c r="H111" t="s">
        <v>384</v>
      </c>
      <c r="I111" t="s">
        <v>7616</v>
      </c>
      <c r="J111" t="s">
        <v>7617</v>
      </c>
      <c r="K111" t="s">
        <v>7618</v>
      </c>
      <c r="L111" t="s">
        <v>7619</v>
      </c>
      <c r="M111" t="s">
        <v>7614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7614</v>
      </c>
    </row>
    <row r="112" spans="1:20" x14ac:dyDescent="0.25">
      <c r="A112" t="s">
        <v>46</v>
      </c>
      <c r="B112" t="s">
        <v>56</v>
      </c>
      <c r="C112">
        <v>66.333333333333329</v>
      </c>
      <c r="D112">
        <v>3</v>
      </c>
      <c r="E112" t="s">
        <v>7615</v>
      </c>
      <c r="F112">
        <v>486.85</v>
      </c>
      <c r="G112">
        <v>0</v>
      </c>
      <c r="H112" t="s">
        <v>384</v>
      </c>
      <c r="I112" t="s">
        <v>7616</v>
      </c>
      <c r="J112" t="s">
        <v>7617</v>
      </c>
      <c r="K112" t="s">
        <v>7618</v>
      </c>
      <c r="L112" t="s">
        <v>7619</v>
      </c>
      <c r="M112" t="s">
        <v>7614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7614</v>
      </c>
    </row>
    <row r="113" spans="1:20" x14ac:dyDescent="0.25">
      <c r="A113" t="s">
        <v>46</v>
      </c>
      <c r="B113" t="s">
        <v>56</v>
      </c>
      <c r="C113">
        <v>66.333333333333329</v>
      </c>
      <c r="D113">
        <v>3</v>
      </c>
      <c r="E113" t="s">
        <v>7620</v>
      </c>
      <c r="F113">
        <v>584.22</v>
      </c>
      <c r="G113">
        <v>0</v>
      </c>
      <c r="H113" t="s">
        <v>384</v>
      </c>
      <c r="I113" t="s">
        <v>7616</v>
      </c>
      <c r="J113" t="s">
        <v>7617</v>
      </c>
      <c r="K113" t="s">
        <v>7618</v>
      </c>
      <c r="L113" t="s">
        <v>7619</v>
      </c>
      <c r="M113" t="s">
        <v>7621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7621</v>
      </c>
    </row>
    <row r="114" spans="1:20" x14ac:dyDescent="0.25">
      <c r="A114" t="s">
        <v>46</v>
      </c>
      <c r="B114" t="s">
        <v>56</v>
      </c>
      <c r="C114">
        <v>66.333333333333329</v>
      </c>
      <c r="D114">
        <v>3</v>
      </c>
      <c r="E114" t="s">
        <v>7620</v>
      </c>
      <c r="F114">
        <v>584.22</v>
      </c>
      <c r="G114">
        <v>0</v>
      </c>
      <c r="H114" t="s">
        <v>384</v>
      </c>
      <c r="I114" t="s">
        <v>7616</v>
      </c>
      <c r="J114" t="s">
        <v>7617</v>
      </c>
      <c r="K114" t="s">
        <v>7618</v>
      </c>
      <c r="L114" t="s">
        <v>7619</v>
      </c>
      <c r="M114" t="s">
        <v>7621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7621</v>
      </c>
    </row>
    <row r="115" spans="1:20" x14ac:dyDescent="0.25">
      <c r="A115" t="s">
        <v>46</v>
      </c>
      <c r="B115" t="s">
        <v>56</v>
      </c>
      <c r="C115">
        <v>66.333333333333329</v>
      </c>
      <c r="D115">
        <v>3</v>
      </c>
      <c r="E115" t="s">
        <v>7620</v>
      </c>
      <c r="F115">
        <v>584.22</v>
      </c>
      <c r="G115">
        <v>0</v>
      </c>
      <c r="H115" t="s">
        <v>384</v>
      </c>
      <c r="I115" t="s">
        <v>7616</v>
      </c>
      <c r="J115" t="s">
        <v>7617</v>
      </c>
      <c r="K115" t="s">
        <v>7618</v>
      </c>
      <c r="L115" t="s">
        <v>7619</v>
      </c>
      <c r="M115" t="s">
        <v>7621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7621</v>
      </c>
    </row>
    <row r="116" spans="1:20" x14ac:dyDescent="0.25">
      <c r="A116" t="s">
        <v>46</v>
      </c>
      <c r="B116" t="s">
        <v>56</v>
      </c>
      <c r="C116">
        <v>66.333333333333329</v>
      </c>
      <c r="D116">
        <v>3</v>
      </c>
      <c r="E116" t="s">
        <v>7620</v>
      </c>
      <c r="F116">
        <v>584.22</v>
      </c>
      <c r="G116">
        <v>0</v>
      </c>
      <c r="H116" t="s">
        <v>384</v>
      </c>
      <c r="I116" t="s">
        <v>7616</v>
      </c>
      <c r="J116" t="s">
        <v>7617</v>
      </c>
      <c r="K116" t="s">
        <v>7618</v>
      </c>
      <c r="L116" t="s">
        <v>7619</v>
      </c>
      <c r="M116" t="s">
        <v>7621</v>
      </c>
      <c r="N116" t="s">
        <v>23</v>
      </c>
      <c r="O116" t="s">
        <v>48</v>
      </c>
      <c r="P116" t="s">
        <v>49</v>
      </c>
      <c r="Q116" t="s">
        <v>50</v>
      </c>
      <c r="R116" t="s">
        <v>24</v>
      </c>
      <c r="S116" t="s">
        <v>23</v>
      </c>
      <c r="T116" t="s">
        <v>7621</v>
      </c>
    </row>
    <row r="117" spans="1:20" x14ac:dyDescent="0.25">
      <c r="A117" t="s">
        <v>46</v>
      </c>
      <c r="B117" t="s">
        <v>56</v>
      </c>
      <c r="C117">
        <v>66.333333333333329</v>
      </c>
      <c r="D117">
        <v>3</v>
      </c>
      <c r="E117" t="s">
        <v>7620</v>
      </c>
      <c r="F117">
        <v>584.22</v>
      </c>
      <c r="G117">
        <v>0</v>
      </c>
      <c r="H117" t="s">
        <v>384</v>
      </c>
      <c r="I117" t="s">
        <v>7616</v>
      </c>
      <c r="J117" t="s">
        <v>7617</v>
      </c>
      <c r="K117" t="s">
        <v>7618</v>
      </c>
      <c r="L117" t="s">
        <v>7619</v>
      </c>
      <c r="M117" t="s">
        <v>7621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7621</v>
      </c>
    </row>
    <row r="118" spans="1:20" x14ac:dyDescent="0.25">
      <c r="A118" t="s">
        <v>46</v>
      </c>
      <c r="B118" t="s">
        <v>56</v>
      </c>
      <c r="C118">
        <v>66.333333333333329</v>
      </c>
      <c r="D118">
        <v>3</v>
      </c>
      <c r="E118" t="s">
        <v>7620</v>
      </c>
      <c r="F118">
        <v>584.22</v>
      </c>
      <c r="G118">
        <v>0</v>
      </c>
      <c r="H118" t="s">
        <v>384</v>
      </c>
      <c r="I118" t="s">
        <v>7616</v>
      </c>
      <c r="J118" t="s">
        <v>7617</v>
      </c>
      <c r="K118" t="s">
        <v>7618</v>
      </c>
      <c r="L118" t="s">
        <v>7619</v>
      </c>
      <c r="M118" t="s">
        <v>7621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23</v>
      </c>
      <c r="T118" t="s">
        <v>7621</v>
      </c>
    </row>
    <row r="119" spans="1:20" x14ac:dyDescent="0.25">
      <c r="A119" t="s">
        <v>186</v>
      </c>
      <c r="B119" t="s">
        <v>187</v>
      </c>
      <c r="C119">
        <v>37.5</v>
      </c>
      <c r="D119">
        <v>4</v>
      </c>
      <c r="E119" t="s">
        <v>7622</v>
      </c>
      <c r="F119">
        <v>204</v>
      </c>
      <c r="G119">
        <v>45</v>
      </c>
      <c r="H119" t="s">
        <v>631</v>
      </c>
      <c r="I119" t="s">
        <v>7623</v>
      </c>
      <c r="J119" t="s">
        <v>306</v>
      </c>
      <c r="K119" t="s">
        <v>23</v>
      </c>
      <c r="L119" t="s">
        <v>24</v>
      </c>
      <c r="M119" t="s">
        <v>7624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23</v>
      </c>
      <c r="T119" t="s">
        <v>7624</v>
      </c>
    </row>
    <row r="120" spans="1:20" x14ac:dyDescent="0.25">
      <c r="A120" t="s">
        <v>30</v>
      </c>
      <c r="B120" t="s">
        <v>31</v>
      </c>
      <c r="C120">
        <v>60</v>
      </c>
      <c r="D120">
        <v>3</v>
      </c>
      <c r="E120" t="s">
        <v>7625</v>
      </c>
      <c r="F120">
        <v>106</v>
      </c>
      <c r="G120">
        <v>6</v>
      </c>
      <c r="H120" t="s">
        <v>631</v>
      </c>
      <c r="I120" t="s">
        <v>7626</v>
      </c>
      <c r="J120" t="s">
        <v>357</v>
      </c>
      <c r="K120" t="s">
        <v>23</v>
      </c>
      <c r="L120" t="s">
        <v>24</v>
      </c>
      <c r="M120" t="s">
        <v>7627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7627</v>
      </c>
    </row>
    <row r="121" spans="1:20" x14ac:dyDescent="0.25">
      <c r="A121" t="s">
        <v>186</v>
      </c>
      <c r="B121" t="s">
        <v>187</v>
      </c>
      <c r="C121">
        <v>33.333333333333336</v>
      </c>
      <c r="D121">
        <v>3</v>
      </c>
      <c r="E121" t="s">
        <v>7628</v>
      </c>
      <c r="F121">
        <v>106</v>
      </c>
      <c r="G121">
        <v>6</v>
      </c>
      <c r="H121" t="s">
        <v>631</v>
      </c>
      <c r="I121" t="s">
        <v>7629</v>
      </c>
      <c r="J121" t="s">
        <v>305</v>
      </c>
      <c r="K121" t="s">
        <v>23</v>
      </c>
      <c r="L121" t="s">
        <v>24</v>
      </c>
      <c r="M121" t="s">
        <v>7627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7627</v>
      </c>
    </row>
    <row r="122" spans="1:20" x14ac:dyDescent="0.25">
      <c r="A122" t="s">
        <v>42</v>
      </c>
      <c r="B122" t="s">
        <v>43</v>
      </c>
      <c r="C122">
        <v>66.666666666666671</v>
      </c>
      <c r="D122">
        <v>3</v>
      </c>
      <c r="E122" t="s">
        <v>7630</v>
      </c>
      <c r="F122">
        <v>364</v>
      </c>
      <c r="G122">
        <v>48</v>
      </c>
      <c r="H122" t="s">
        <v>47</v>
      </c>
      <c r="I122" t="s">
        <v>7631</v>
      </c>
      <c r="J122" t="s">
        <v>7632</v>
      </c>
      <c r="K122" t="s">
        <v>7633</v>
      </c>
      <c r="L122" t="s">
        <v>672</v>
      </c>
      <c r="M122" t="s">
        <v>7634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23</v>
      </c>
      <c r="T122" t="s">
        <v>7627</v>
      </c>
    </row>
    <row r="123" spans="1:20" x14ac:dyDescent="0.25">
      <c r="A123" t="s">
        <v>44</v>
      </c>
      <c r="B123" t="s">
        <v>45</v>
      </c>
      <c r="C123">
        <v>50</v>
      </c>
      <c r="D123">
        <v>4</v>
      </c>
      <c r="E123" t="s">
        <v>7630</v>
      </c>
      <c r="F123">
        <v>364</v>
      </c>
      <c r="G123">
        <v>48</v>
      </c>
      <c r="H123" t="s">
        <v>47</v>
      </c>
      <c r="I123" t="s">
        <v>7631</v>
      </c>
      <c r="J123" t="s">
        <v>7632</v>
      </c>
      <c r="K123" t="s">
        <v>7633</v>
      </c>
      <c r="L123" t="s">
        <v>672</v>
      </c>
      <c r="M123" t="s">
        <v>7634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23</v>
      </c>
      <c r="T123" t="s">
        <v>7627</v>
      </c>
    </row>
    <row r="124" spans="1:20" x14ac:dyDescent="0.25">
      <c r="A124" t="s">
        <v>30</v>
      </c>
      <c r="B124" t="s">
        <v>31</v>
      </c>
      <c r="C124">
        <v>60</v>
      </c>
      <c r="D124">
        <v>3</v>
      </c>
      <c r="E124" t="s">
        <v>7635</v>
      </c>
      <c r="F124">
        <v>200</v>
      </c>
      <c r="G124">
        <v>0</v>
      </c>
      <c r="H124" t="s">
        <v>631</v>
      </c>
      <c r="I124" t="s">
        <v>2270</v>
      </c>
      <c r="J124" t="s">
        <v>306</v>
      </c>
      <c r="K124" t="s">
        <v>23</v>
      </c>
      <c r="L124" t="s">
        <v>24</v>
      </c>
      <c r="M124" t="s">
        <v>7636</v>
      </c>
      <c r="N124" t="s">
        <v>23</v>
      </c>
      <c r="O124" t="s">
        <v>32</v>
      </c>
      <c r="P124" t="s">
        <v>26</v>
      </c>
      <c r="Q124" t="s">
        <v>33</v>
      </c>
      <c r="R124" t="s">
        <v>24</v>
      </c>
      <c r="S124" t="s">
        <v>23</v>
      </c>
      <c r="T124" t="s">
        <v>7636</v>
      </c>
    </row>
    <row r="125" spans="1:20" x14ac:dyDescent="0.25">
      <c r="A125" t="s">
        <v>186</v>
      </c>
      <c r="B125" t="s">
        <v>187</v>
      </c>
      <c r="C125">
        <v>33.333333333333336</v>
      </c>
      <c r="D125">
        <v>3</v>
      </c>
      <c r="E125" t="s">
        <v>7635</v>
      </c>
      <c r="F125">
        <v>200</v>
      </c>
      <c r="G125">
        <v>0</v>
      </c>
      <c r="H125" t="s">
        <v>631</v>
      </c>
      <c r="I125" t="s">
        <v>2270</v>
      </c>
      <c r="J125" t="s">
        <v>306</v>
      </c>
      <c r="K125" t="s">
        <v>23</v>
      </c>
      <c r="L125" t="s">
        <v>24</v>
      </c>
      <c r="M125" t="s">
        <v>7636</v>
      </c>
      <c r="N125" t="s">
        <v>23</v>
      </c>
      <c r="O125" t="s">
        <v>32</v>
      </c>
      <c r="P125" t="s">
        <v>26</v>
      </c>
      <c r="Q125" t="s">
        <v>33</v>
      </c>
      <c r="R125" t="s">
        <v>24</v>
      </c>
      <c r="S125" t="s">
        <v>23</v>
      </c>
      <c r="T125" t="s">
        <v>7636</v>
      </c>
    </row>
    <row r="126" spans="1:20" x14ac:dyDescent="0.25">
      <c r="A126" t="s">
        <v>46</v>
      </c>
      <c r="B126" t="s">
        <v>56</v>
      </c>
      <c r="C126">
        <v>66.333333333333329</v>
      </c>
      <c r="D126">
        <v>3</v>
      </c>
      <c r="E126" t="s">
        <v>7637</v>
      </c>
      <c r="F126">
        <v>389.48</v>
      </c>
      <c r="G126">
        <v>0</v>
      </c>
      <c r="H126" t="s">
        <v>384</v>
      </c>
      <c r="I126" t="s">
        <v>7638</v>
      </c>
      <c r="J126" t="s">
        <v>7639</v>
      </c>
      <c r="K126" t="s">
        <v>2812</v>
      </c>
      <c r="L126" t="s">
        <v>7640</v>
      </c>
      <c r="M126" t="s">
        <v>7641</v>
      </c>
      <c r="N126" t="s">
        <v>23</v>
      </c>
      <c r="O126" t="s">
        <v>48</v>
      </c>
      <c r="P126" t="s">
        <v>49</v>
      </c>
      <c r="Q126" t="s">
        <v>50</v>
      </c>
      <c r="R126" t="s">
        <v>24</v>
      </c>
      <c r="S126" t="s">
        <v>23</v>
      </c>
      <c r="T126" t="s">
        <v>7641</v>
      </c>
    </row>
    <row r="127" spans="1:20" x14ac:dyDescent="0.25">
      <c r="A127" t="s">
        <v>46</v>
      </c>
      <c r="B127" t="s">
        <v>56</v>
      </c>
      <c r="C127">
        <v>66.333333333333329</v>
      </c>
      <c r="D127">
        <v>3</v>
      </c>
      <c r="E127" t="s">
        <v>7637</v>
      </c>
      <c r="F127">
        <v>389.48</v>
      </c>
      <c r="G127">
        <v>0</v>
      </c>
      <c r="H127" t="s">
        <v>384</v>
      </c>
      <c r="I127" t="s">
        <v>7638</v>
      </c>
      <c r="J127" t="s">
        <v>7639</v>
      </c>
      <c r="K127" t="s">
        <v>2812</v>
      </c>
      <c r="L127" t="s">
        <v>7640</v>
      </c>
      <c r="M127" t="s">
        <v>7641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7641</v>
      </c>
    </row>
    <row r="128" spans="1:20" x14ac:dyDescent="0.25">
      <c r="A128" t="s">
        <v>46</v>
      </c>
      <c r="B128" t="s">
        <v>56</v>
      </c>
      <c r="C128">
        <v>66.333333333333329</v>
      </c>
      <c r="D128">
        <v>3</v>
      </c>
      <c r="E128" t="s">
        <v>7637</v>
      </c>
      <c r="F128">
        <v>389.48</v>
      </c>
      <c r="G128">
        <v>0</v>
      </c>
      <c r="H128" t="s">
        <v>384</v>
      </c>
      <c r="I128" t="s">
        <v>7638</v>
      </c>
      <c r="J128" t="s">
        <v>7639</v>
      </c>
      <c r="K128" t="s">
        <v>2812</v>
      </c>
      <c r="L128" t="s">
        <v>7640</v>
      </c>
      <c r="M128" t="s">
        <v>7641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23</v>
      </c>
      <c r="T128" t="s">
        <v>7641</v>
      </c>
    </row>
    <row r="129" spans="1:20" x14ac:dyDescent="0.25">
      <c r="A129" t="s">
        <v>46</v>
      </c>
      <c r="B129" t="s">
        <v>56</v>
      </c>
      <c r="C129">
        <v>66.333333333333329</v>
      </c>
      <c r="D129">
        <v>3</v>
      </c>
      <c r="E129" t="s">
        <v>7637</v>
      </c>
      <c r="F129">
        <v>389.48</v>
      </c>
      <c r="G129">
        <v>0</v>
      </c>
      <c r="H129" t="s">
        <v>384</v>
      </c>
      <c r="I129" t="s">
        <v>7638</v>
      </c>
      <c r="J129" t="s">
        <v>7639</v>
      </c>
      <c r="K129" t="s">
        <v>2812</v>
      </c>
      <c r="L129" t="s">
        <v>7640</v>
      </c>
      <c r="M129" t="s">
        <v>7641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7641</v>
      </c>
    </row>
    <row r="130" spans="1:20" x14ac:dyDescent="0.25">
      <c r="A130" t="s">
        <v>709</v>
      </c>
      <c r="B130" t="s">
        <v>710</v>
      </c>
      <c r="C130">
        <v>0</v>
      </c>
      <c r="D130">
        <v>1</v>
      </c>
      <c r="E130" t="s">
        <v>7642</v>
      </c>
      <c r="F130">
        <v>106</v>
      </c>
      <c r="G130">
        <v>6</v>
      </c>
      <c r="H130" t="s">
        <v>631</v>
      </c>
      <c r="I130" t="s">
        <v>7643</v>
      </c>
      <c r="J130" t="s">
        <v>315</v>
      </c>
      <c r="K130" t="s">
        <v>23</v>
      </c>
      <c r="L130" t="s">
        <v>24</v>
      </c>
      <c r="M130" t="s">
        <v>7641</v>
      </c>
      <c r="N130" t="s">
        <v>23</v>
      </c>
      <c r="O130" t="s">
        <v>32</v>
      </c>
      <c r="P130" t="s">
        <v>26</v>
      </c>
      <c r="Q130" t="s">
        <v>33</v>
      </c>
      <c r="R130" t="s">
        <v>24</v>
      </c>
      <c r="S130" t="s">
        <v>23</v>
      </c>
      <c r="T130" t="s">
        <v>7641</v>
      </c>
    </row>
    <row r="131" spans="1:20" x14ac:dyDescent="0.25">
      <c r="A131" t="s">
        <v>110</v>
      </c>
      <c r="B131" t="s">
        <v>146</v>
      </c>
      <c r="C131">
        <v>120</v>
      </c>
      <c r="D131">
        <v>1</v>
      </c>
      <c r="E131" t="s">
        <v>7642</v>
      </c>
      <c r="F131">
        <v>106</v>
      </c>
      <c r="G131">
        <v>6</v>
      </c>
      <c r="H131" t="s">
        <v>631</v>
      </c>
      <c r="I131" t="s">
        <v>7643</v>
      </c>
      <c r="J131" t="s">
        <v>315</v>
      </c>
      <c r="K131" t="s">
        <v>23</v>
      </c>
      <c r="L131" t="s">
        <v>24</v>
      </c>
      <c r="M131" t="s">
        <v>7641</v>
      </c>
      <c r="N131" t="s">
        <v>23</v>
      </c>
      <c r="O131" t="s">
        <v>32</v>
      </c>
      <c r="P131" t="s">
        <v>26</v>
      </c>
      <c r="Q131" t="s">
        <v>33</v>
      </c>
      <c r="R131" t="s">
        <v>24</v>
      </c>
      <c r="S131" t="s">
        <v>23</v>
      </c>
      <c r="T131" t="s">
        <v>7641</v>
      </c>
    </row>
    <row r="132" spans="1:20" x14ac:dyDescent="0.25">
      <c r="A132" t="s">
        <v>42</v>
      </c>
      <c r="B132" t="s">
        <v>43</v>
      </c>
      <c r="C132">
        <v>66.666666666666671</v>
      </c>
      <c r="D132">
        <v>6</v>
      </c>
      <c r="E132" t="s">
        <v>7644</v>
      </c>
      <c r="F132">
        <v>700</v>
      </c>
      <c r="G132">
        <v>0</v>
      </c>
      <c r="H132" t="s">
        <v>631</v>
      </c>
      <c r="I132" t="s">
        <v>7645</v>
      </c>
      <c r="J132" t="s">
        <v>305</v>
      </c>
      <c r="K132" t="s">
        <v>23</v>
      </c>
      <c r="L132" t="s">
        <v>24</v>
      </c>
      <c r="M132" t="s">
        <v>7646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7646</v>
      </c>
    </row>
    <row r="133" spans="1:20" x14ac:dyDescent="0.25">
      <c r="A133" t="s">
        <v>30</v>
      </c>
      <c r="B133" t="s">
        <v>31</v>
      </c>
      <c r="C133">
        <v>60</v>
      </c>
      <c r="D133">
        <v>9</v>
      </c>
      <c r="E133" t="s">
        <v>7644</v>
      </c>
      <c r="F133">
        <v>700</v>
      </c>
      <c r="G133">
        <v>0</v>
      </c>
      <c r="H133" t="s">
        <v>631</v>
      </c>
      <c r="I133" t="s">
        <v>7645</v>
      </c>
      <c r="J133" t="s">
        <v>305</v>
      </c>
      <c r="K133" t="s">
        <v>23</v>
      </c>
      <c r="L133" t="s">
        <v>24</v>
      </c>
      <c r="M133" t="s">
        <v>7646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7646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6</v>
      </c>
      <c r="E134" t="s">
        <v>7644</v>
      </c>
      <c r="F134">
        <v>700</v>
      </c>
      <c r="G134">
        <v>0</v>
      </c>
      <c r="H134" t="s">
        <v>631</v>
      </c>
      <c r="I134" t="s">
        <v>7645</v>
      </c>
      <c r="J134" t="s">
        <v>305</v>
      </c>
      <c r="K134" t="s">
        <v>23</v>
      </c>
      <c r="L134" t="s">
        <v>24</v>
      </c>
      <c r="M134" t="s">
        <v>7646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23</v>
      </c>
      <c r="T134" t="s">
        <v>7646</v>
      </c>
    </row>
    <row r="135" spans="1:20" x14ac:dyDescent="0.25">
      <c r="A135" t="s">
        <v>30</v>
      </c>
      <c r="B135" t="s">
        <v>31</v>
      </c>
      <c r="C135">
        <v>60</v>
      </c>
      <c r="D135">
        <v>3</v>
      </c>
      <c r="E135" t="s">
        <v>7647</v>
      </c>
      <c r="F135">
        <v>100</v>
      </c>
      <c r="G135">
        <v>0</v>
      </c>
      <c r="H135" t="s">
        <v>631</v>
      </c>
      <c r="I135" t="s">
        <v>7648</v>
      </c>
      <c r="J135" t="s">
        <v>639</v>
      </c>
      <c r="K135" t="s">
        <v>23</v>
      </c>
      <c r="L135" t="s">
        <v>24</v>
      </c>
      <c r="M135" t="s">
        <v>7649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23</v>
      </c>
      <c r="T135" t="s">
        <v>7649</v>
      </c>
    </row>
    <row r="136" spans="1:20" x14ac:dyDescent="0.25">
      <c r="A136" t="s">
        <v>279</v>
      </c>
      <c r="B136" t="s">
        <v>285</v>
      </c>
      <c r="C136">
        <v>129</v>
      </c>
      <c r="D136">
        <v>1</v>
      </c>
      <c r="E136" t="s">
        <v>7650</v>
      </c>
      <c r="F136">
        <v>129</v>
      </c>
      <c r="G136">
        <v>0</v>
      </c>
      <c r="H136" t="s">
        <v>47</v>
      </c>
      <c r="I136" t="s">
        <v>7651</v>
      </c>
      <c r="J136" t="s">
        <v>7652</v>
      </c>
      <c r="K136" t="s">
        <v>1132</v>
      </c>
      <c r="L136" t="s">
        <v>7653</v>
      </c>
      <c r="M136" t="s">
        <v>7654</v>
      </c>
      <c r="N136" t="s">
        <v>711</v>
      </c>
      <c r="O136" t="s">
        <v>634</v>
      </c>
      <c r="P136" t="s">
        <v>635</v>
      </c>
      <c r="Q136" t="s">
        <v>636</v>
      </c>
      <c r="R136" t="s">
        <v>24</v>
      </c>
      <c r="S136" t="s">
        <v>23</v>
      </c>
      <c r="T136" t="s">
        <v>7654</v>
      </c>
    </row>
    <row r="137" spans="1:20" x14ac:dyDescent="0.25">
      <c r="A137" t="s">
        <v>30</v>
      </c>
      <c r="B137" t="s">
        <v>31</v>
      </c>
      <c r="C137">
        <v>60</v>
      </c>
      <c r="D137">
        <v>3</v>
      </c>
      <c r="E137" t="s">
        <v>7655</v>
      </c>
      <c r="F137">
        <v>106</v>
      </c>
      <c r="G137">
        <v>6</v>
      </c>
      <c r="H137" t="s">
        <v>631</v>
      </c>
      <c r="I137" t="s">
        <v>7656</v>
      </c>
      <c r="J137" t="s">
        <v>65</v>
      </c>
      <c r="K137" t="s">
        <v>23</v>
      </c>
      <c r="L137" t="s">
        <v>24</v>
      </c>
      <c r="M137" t="s">
        <v>7657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23</v>
      </c>
      <c r="T137" t="s">
        <v>7657</v>
      </c>
    </row>
    <row r="138" spans="1:20" x14ac:dyDescent="0.25">
      <c r="A138" t="s">
        <v>44</v>
      </c>
      <c r="B138" t="s">
        <v>45</v>
      </c>
      <c r="C138">
        <v>66.666666666666671</v>
      </c>
      <c r="D138">
        <v>3</v>
      </c>
      <c r="E138" t="s">
        <v>7658</v>
      </c>
      <c r="F138">
        <v>200</v>
      </c>
      <c r="G138">
        <v>0</v>
      </c>
      <c r="H138" t="s">
        <v>631</v>
      </c>
      <c r="I138" t="s">
        <v>7659</v>
      </c>
      <c r="J138" t="s">
        <v>306</v>
      </c>
      <c r="K138" t="s">
        <v>23</v>
      </c>
      <c r="L138" t="s">
        <v>24</v>
      </c>
      <c r="M138" t="s">
        <v>7657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23</v>
      </c>
      <c r="T138" t="s">
        <v>7657</v>
      </c>
    </row>
    <row r="139" spans="1:20" x14ac:dyDescent="0.25">
      <c r="A139" t="s">
        <v>42</v>
      </c>
      <c r="B139" t="s">
        <v>43</v>
      </c>
      <c r="C139">
        <v>66.666666666666671</v>
      </c>
      <c r="D139">
        <v>3</v>
      </c>
      <c r="E139" t="s">
        <v>7658</v>
      </c>
      <c r="F139">
        <v>200</v>
      </c>
      <c r="G139">
        <v>0</v>
      </c>
      <c r="H139" t="s">
        <v>631</v>
      </c>
      <c r="I139" t="s">
        <v>7659</v>
      </c>
      <c r="J139" t="s">
        <v>306</v>
      </c>
      <c r="K139" t="s">
        <v>23</v>
      </c>
      <c r="L139" t="s">
        <v>24</v>
      </c>
      <c r="M139" t="s">
        <v>7657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7657</v>
      </c>
    </row>
    <row r="140" spans="1:20" x14ac:dyDescent="0.25">
      <c r="A140" t="s">
        <v>279</v>
      </c>
      <c r="B140" t="s">
        <v>285</v>
      </c>
      <c r="C140">
        <v>129</v>
      </c>
      <c r="D140">
        <v>3</v>
      </c>
      <c r="E140" t="s">
        <v>7660</v>
      </c>
      <c r="F140">
        <v>387</v>
      </c>
      <c r="G140">
        <v>0</v>
      </c>
      <c r="H140" t="s">
        <v>47</v>
      </c>
      <c r="I140" t="s">
        <v>7661</v>
      </c>
      <c r="J140" t="s">
        <v>7662</v>
      </c>
      <c r="K140" t="s">
        <v>7663</v>
      </c>
      <c r="L140" t="s">
        <v>7664</v>
      </c>
      <c r="M140" t="s">
        <v>7665</v>
      </c>
      <c r="N140" t="s">
        <v>711</v>
      </c>
      <c r="O140" t="s">
        <v>634</v>
      </c>
      <c r="P140" t="s">
        <v>635</v>
      </c>
      <c r="Q140" t="s">
        <v>636</v>
      </c>
      <c r="R140" t="s">
        <v>24</v>
      </c>
      <c r="S140" t="s">
        <v>23</v>
      </c>
      <c r="T140" t="s">
        <v>7666</v>
      </c>
    </row>
    <row r="141" spans="1:20" x14ac:dyDescent="0.25">
      <c r="A141" t="s">
        <v>30</v>
      </c>
      <c r="B141" t="s">
        <v>31</v>
      </c>
      <c r="C141">
        <v>60</v>
      </c>
      <c r="D141">
        <v>3</v>
      </c>
      <c r="E141" t="s">
        <v>7667</v>
      </c>
      <c r="F141">
        <v>100</v>
      </c>
      <c r="G141">
        <v>0</v>
      </c>
      <c r="H141" t="s">
        <v>631</v>
      </c>
      <c r="I141" t="s">
        <v>7668</v>
      </c>
      <c r="J141" t="s">
        <v>336</v>
      </c>
      <c r="K141" t="s">
        <v>23</v>
      </c>
      <c r="L141" t="s">
        <v>24</v>
      </c>
      <c r="M141" t="s">
        <v>7669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7666</v>
      </c>
    </row>
    <row r="142" spans="1:20" x14ac:dyDescent="0.25">
      <c r="A142" t="s">
        <v>30</v>
      </c>
      <c r="B142" t="s">
        <v>31</v>
      </c>
      <c r="C142">
        <v>60</v>
      </c>
      <c r="D142">
        <v>6</v>
      </c>
      <c r="E142" t="s">
        <v>7670</v>
      </c>
      <c r="F142">
        <v>200</v>
      </c>
      <c r="G142">
        <v>0</v>
      </c>
      <c r="H142" t="s">
        <v>631</v>
      </c>
      <c r="I142" t="s">
        <v>1264</v>
      </c>
      <c r="J142" t="s">
        <v>1265</v>
      </c>
      <c r="K142" t="s">
        <v>23</v>
      </c>
      <c r="L142" t="s">
        <v>24</v>
      </c>
      <c r="M142" t="s">
        <v>7671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23</v>
      </c>
      <c r="T142" t="s">
        <v>7671</v>
      </c>
    </row>
    <row r="143" spans="1:20" x14ac:dyDescent="0.25">
      <c r="A143" t="s">
        <v>139</v>
      </c>
      <c r="B143" t="s">
        <v>112</v>
      </c>
      <c r="C143">
        <v>66</v>
      </c>
      <c r="D143">
        <v>1</v>
      </c>
      <c r="E143" t="s">
        <v>7672</v>
      </c>
      <c r="F143">
        <v>119.35</v>
      </c>
      <c r="G143">
        <v>7</v>
      </c>
      <c r="H143" t="s">
        <v>384</v>
      </c>
      <c r="I143" t="s">
        <v>7673</v>
      </c>
      <c r="J143" t="s">
        <v>7674</v>
      </c>
      <c r="K143" t="s">
        <v>7675</v>
      </c>
      <c r="L143" t="s">
        <v>7676</v>
      </c>
      <c r="M143" t="s">
        <v>7677</v>
      </c>
      <c r="N143" t="s">
        <v>23</v>
      </c>
      <c r="O143" t="s">
        <v>48</v>
      </c>
      <c r="P143" t="s">
        <v>49</v>
      </c>
      <c r="Q143" t="s">
        <v>50</v>
      </c>
      <c r="R143" t="s">
        <v>24</v>
      </c>
      <c r="S143" t="s">
        <v>23</v>
      </c>
      <c r="T143" t="s">
        <v>7677</v>
      </c>
    </row>
    <row r="144" spans="1:20" x14ac:dyDescent="0.25">
      <c r="A144" t="s">
        <v>110</v>
      </c>
      <c r="B144" t="s">
        <v>640</v>
      </c>
      <c r="C144">
        <v>66</v>
      </c>
      <c r="D144">
        <v>1</v>
      </c>
      <c r="E144" t="s">
        <v>7672</v>
      </c>
      <c r="F144">
        <v>119.35</v>
      </c>
      <c r="G144">
        <v>7</v>
      </c>
      <c r="H144" t="s">
        <v>384</v>
      </c>
      <c r="I144" t="s">
        <v>7673</v>
      </c>
      <c r="J144" t="s">
        <v>7674</v>
      </c>
      <c r="K144" t="s">
        <v>7675</v>
      </c>
      <c r="L144" t="s">
        <v>7676</v>
      </c>
      <c r="M144" t="s">
        <v>7677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23</v>
      </c>
      <c r="T144" t="s">
        <v>7677</v>
      </c>
    </row>
    <row r="145" spans="1:20" x14ac:dyDescent="0.25">
      <c r="A145" t="s">
        <v>46</v>
      </c>
      <c r="B145" t="s">
        <v>56</v>
      </c>
      <c r="C145">
        <v>67</v>
      </c>
      <c r="D145">
        <v>1</v>
      </c>
      <c r="E145" t="s">
        <v>7672</v>
      </c>
      <c r="F145">
        <v>119.35</v>
      </c>
      <c r="G145">
        <v>7</v>
      </c>
      <c r="H145" t="s">
        <v>384</v>
      </c>
      <c r="I145" t="s">
        <v>7673</v>
      </c>
      <c r="J145" t="s">
        <v>7674</v>
      </c>
      <c r="K145" t="s">
        <v>7675</v>
      </c>
      <c r="L145" t="s">
        <v>7676</v>
      </c>
      <c r="M145" t="s">
        <v>7677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7677</v>
      </c>
    </row>
    <row r="146" spans="1:20" x14ac:dyDescent="0.25">
      <c r="A146" t="s">
        <v>139</v>
      </c>
      <c r="B146" t="s">
        <v>112</v>
      </c>
      <c r="C146">
        <v>66</v>
      </c>
      <c r="D146">
        <v>1</v>
      </c>
      <c r="E146" t="s">
        <v>7678</v>
      </c>
      <c r="F146">
        <v>141.9</v>
      </c>
      <c r="G146">
        <v>0</v>
      </c>
      <c r="H146" t="s">
        <v>384</v>
      </c>
      <c r="I146" t="s">
        <v>7146</v>
      </c>
      <c r="J146" t="s">
        <v>7147</v>
      </c>
      <c r="K146" t="s">
        <v>2247</v>
      </c>
      <c r="L146" t="s">
        <v>7148</v>
      </c>
      <c r="M146" t="s">
        <v>7679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7679</v>
      </c>
    </row>
    <row r="147" spans="1:20" x14ac:dyDescent="0.25">
      <c r="A147" t="s">
        <v>110</v>
      </c>
      <c r="B147" t="s">
        <v>640</v>
      </c>
      <c r="C147">
        <v>66</v>
      </c>
      <c r="D147">
        <v>1</v>
      </c>
      <c r="E147" t="s">
        <v>7678</v>
      </c>
      <c r="F147">
        <v>141.9</v>
      </c>
      <c r="G147">
        <v>0</v>
      </c>
      <c r="H147" t="s">
        <v>384</v>
      </c>
      <c r="I147" t="s">
        <v>7146</v>
      </c>
      <c r="J147" t="s">
        <v>7147</v>
      </c>
      <c r="K147" t="s">
        <v>2247</v>
      </c>
      <c r="L147" t="s">
        <v>7148</v>
      </c>
      <c r="M147" t="s">
        <v>7679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7679</v>
      </c>
    </row>
    <row r="148" spans="1:20" x14ac:dyDescent="0.25">
      <c r="A148" t="s">
        <v>46</v>
      </c>
      <c r="B148" t="s">
        <v>56</v>
      </c>
      <c r="C148">
        <v>67</v>
      </c>
      <c r="D148">
        <v>1</v>
      </c>
      <c r="E148" t="s">
        <v>7678</v>
      </c>
      <c r="F148">
        <v>141.9</v>
      </c>
      <c r="G148">
        <v>0</v>
      </c>
      <c r="H148" t="s">
        <v>384</v>
      </c>
      <c r="I148" t="s">
        <v>7146</v>
      </c>
      <c r="J148" t="s">
        <v>7147</v>
      </c>
      <c r="K148" t="s">
        <v>2247</v>
      </c>
      <c r="L148" t="s">
        <v>7148</v>
      </c>
      <c r="M148" t="s">
        <v>7679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23</v>
      </c>
      <c r="T148" t="s">
        <v>7679</v>
      </c>
    </row>
    <row r="149" spans="1:20" x14ac:dyDescent="0.25">
      <c r="A149" t="s">
        <v>36</v>
      </c>
      <c r="B149" t="s">
        <v>37</v>
      </c>
      <c r="C149">
        <v>65</v>
      </c>
      <c r="D149">
        <v>1</v>
      </c>
      <c r="E149" t="s">
        <v>7680</v>
      </c>
      <c r="F149">
        <v>199</v>
      </c>
      <c r="G149">
        <v>0</v>
      </c>
      <c r="H149" t="s">
        <v>47</v>
      </c>
      <c r="I149" t="s">
        <v>7681</v>
      </c>
      <c r="J149" t="s">
        <v>7682</v>
      </c>
      <c r="K149" t="s">
        <v>2132</v>
      </c>
      <c r="L149" t="s">
        <v>7683</v>
      </c>
      <c r="M149" t="s">
        <v>7684</v>
      </c>
      <c r="N149" t="s">
        <v>711</v>
      </c>
      <c r="O149" t="s">
        <v>634</v>
      </c>
      <c r="P149" t="s">
        <v>635</v>
      </c>
      <c r="Q149" t="s">
        <v>636</v>
      </c>
      <c r="R149" t="s">
        <v>24</v>
      </c>
      <c r="S149" t="s">
        <v>23</v>
      </c>
      <c r="T149" t="s">
        <v>7684</v>
      </c>
    </row>
    <row r="150" spans="1:20" x14ac:dyDescent="0.25">
      <c r="A150" t="s">
        <v>34</v>
      </c>
      <c r="B150" t="s">
        <v>35</v>
      </c>
      <c r="C150">
        <v>65</v>
      </c>
      <c r="D150">
        <v>3</v>
      </c>
      <c r="E150" t="s">
        <v>7680</v>
      </c>
      <c r="F150">
        <v>199</v>
      </c>
      <c r="G150">
        <v>0</v>
      </c>
      <c r="H150" t="s">
        <v>47</v>
      </c>
      <c r="I150" t="s">
        <v>7681</v>
      </c>
      <c r="J150" t="s">
        <v>7682</v>
      </c>
      <c r="K150" t="s">
        <v>2132</v>
      </c>
      <c r="L150" t="s">
        <v>7683</v>
      </c>
      <c r="M150" t="s">
        <v>7684</v>
      </c>
      <c r="N150" t="s">
        <v>711</v>
      </c>
      <c r="O150" t="s">
        <v>634</v>
      </c>
      <c r="P150" t="s">
        <v>635</v>
      </c>
      <c r="Q150" t="s">
        <v>636</v>
      </c>
      <c r="R150" t="s">
        <v>24</v>
      </c>
      <c r="S150" t="s">
        <v>23</v>
      </c>
      <c r="T150" t="s">
        <v>7684</v>
      </c>
    </row>
    <row r="151" spans="1:20" x14ac:dyDescent="0.25">
      <c r="A151" t="s">
        <v>139</v>
      </c>
      <c r="B151" t="s">
        <v>112</v>
      </c>
      <c r="C151">
        <v>66</v>
      </c>
      <c r="D151">
        <v>1</v>
      </c>
      <c r="E151" t="s">
        <v>7685</v>
      </c>
      <c r="F151">
        <v>119.35</v>
      </c>
      <c r="G151">
        <v>7</v>
      </c>
      <c r="H151" t="s">
        <v>384</v>
      </c>
      <c r="I151" t="s">
        <v>7686</v>
      </c>
      <c r="J151" t="s">
        <v>7687</v>
      </c>
      <c r="K151" t="s">
        <v>1303</v>
      </c>
      <c r="L151" t="s">
        <v>24</v>
      </c>
      <c r="M151" t="s">
        <v>23</v>
      </c>
      <c r="N151" t="s">
        <v>23</v>
      </c>
      <c r="O151" t="s">
        <v>48</v>
      </c>
      <c r="P151" t="s">
        <v>49</v>
      </c>
      <c r="Q151" t="s">
        <v>23</v>
      </c>
      <c r="R151" t="s">
        <v>24</v>
      </c>
      <c r="S151" t="s">
        <v>23</v>
      </c>
      <c r="T151" t="s">
        <v>7684</v>
      </c>
    </row>
    <row r="152" spans="1:20" x14ac:dyDescent="0.25">
      <c r="A152" t="s">
        <v>110</v>
      </c>
      <c r="B152" t="s">
        <v>640</v>
      </c>
      <c r="C152">
        <v>66</v>
      </c>
      <c r="D152">
        <v>1</v>
      </c>
      <c r="E152" t="s">
        <v>7685</v>
      </c>
      <c r="F152">
        <v>119.35</v>
      </c>
      <c r="G152">
        <v>7</v>
      </c>
      <c r="H152" t="s">
        <v>384</v>
      </c>
      <c r="I152" t="s">
        <v>7686</v>
      </c>
      <c r="J152" t="s">
        <v>7687</v>
      </c>
      <c r="K152" t="s">
        <v>1303</v>
      </c>
      <c r="L152" t="s">
        <v>24</v>
      </c>
      <c r="M152" t="s">
        <v>23</v>
      </c>
      <c r="N152" t="s">
        <v>23</v>
      </c>
      <c r="O152" t="s">
        <v>48</v>
      </c>
      <c r="P152" t="s">
        <v>49</v>
      </c>
      <c r="Q152" t="s">
        <v>23</v>
      </c>
      <c r="R152" t="s">
        <v>24</v>
      </c>
      <c r="S152" t="s">
        <v>23</v>
      </c>
      <c r="T152" t="s">
        <v>7684</v>
      </c>
    </row>
    <row r="153" spans="1:20" x14ac:dyDescent="0.25">
      <c r="A153" t="s">
        <v>46</v>
      </c>
      <c r="B153" t="s">
        <v>56</v>
      </c>
      <c r="C153">
        <v>67</v>
      </c>
      <c r="D153">
        <v>1</v>
      </c>
      <c r="E153" t="s">
        <v>7685</v>
      </c>
      <c r="F153">
        <v>119.35</v>
      </c>
      <c r="G153">
        <v>7</v>
      </c>
      <c r="H153" t="s">
        <v>384</v>
      </c>
      <c r="I153" t="s">
        <v>7686</v>
      </c>
      <c r="J153" t="s">
        <v>7687</v>
      </c>
      <c r="K153" t="s">
        <v>1303</v>
      </c>
      <c r="L153" t="s">
        <v>24</v>
      </c>
      <c r="M153" t="s">
        <v>23</v>
      </c>
      <c r="N153" t="s">
        <v>23</v>
      </c>
      <c r="O153" t="s">
        <v>48</v>
      </c>
      <c r="P153" t="s">
        <v>49</v>
      </c>
      <c r="Q153" t="s">
        <v>23</v>
      </c>
      <c r="R153" t="s">
        <v>24</v>
      </c>
      <c r="S153" t="s">
        <v>23</v>
      </c>
      <c r="T153" t="s">
        <v>7684</v>
      </c>
    </row>
    <row r="154" spans="1:20" x14ac:dyDescent="0.25">
      <c r="A154" t="s">
        <v>137</v>
      </c>
      <c r="B154" t="s">
        <v>138</v>
      </c>
      <c r="C154">
        <v>10</v>
      </c>
      <c r="D154">
        <v>20</v>
      </c>
      <c r="E154" t="s">
        <v>7688</v>
      </c>
      <c r="F154">
        <v>230</v>
      </c>
      <c r="G154">
        <v>30</v>
      </c>
      <c r="H154" t="s">
        <v>47</v>
      </c>
      <c r="I154" t="s">
        <v>5666</v>
      </c>
      <c r="J154" t="s">
        <v>7689</v>
      </c>
      <c r="K154" t="s">
        <v>4316</v>
      </c>
      <c r="L154" t="s">
        <v>5668</v>
      </c>
      <c r="M154" t="s">
        <v>7690</v>
      </c>
      <c r="N154" t="s">
        <v>711</v>
      </c>
      <c r="O154" t="s">
        <v>634</v>
      </c>
      <c r="P154" t="s">
        <v>635</v>
      </c>
      <c r="Q154" t="s">
        <v>636</v>
      </c>
      <c r="R154" t="s">
        <v>24</v>
      </c>
      <c r="S154" t="s">
        <v>23</v>
      </c>
      <c r="T154" t="s">
        <v>7690</v>
      </c>
    </row>
    <row r="155" spans="1:20" x14ac:dyDescent="0.25">
      <c r="A155" t="s">
        <v>152</v>
      </c>
      <c r="B155" t="s">
        <v>153</v>
      </c>
      <c r="C155">
        <v>65</v>
      </c>
      <c r="D155">
        <v>1</v>
      </c>
      <c r="E155" t="s">
        <v>7691</v>
      </c>
      <c r="F155">
        <v>199</v>
      </c>
      <c r="G155">
        <v>0</v>
      </c>
      <c r="H155" t="s">
        <v>47</v>
      </c>
      <c r="I155" t="s">
        <v>7692</v>
      </c>
      <c r="J155" t="s">
        <v>7693</v>
      </c>
      <c r="K155" t="s">
        <v>7694</v>
      </c>
      <c r="L155" t="s">
        <v>7695</v>
      </c>
      <c r="M155" t="s">
        <v>7696</v>
      </c>
      <c r="N155" t="s">
        <v>711</v>
      </c>
      <c r="O155" t="s">
        <v>634</v>
      </c>
      <c r="P155" t="s">
        <v>635</v>
      </c>
      <c r="Q155" t="s">
        <v>636</v>
      </c>
      <c r="R155" t="s">
        <v>24</v>
      </c>
      <c r="S155" t="s">
        <v>23</v>
      </c>
      <c r="T155" t="s">
        <v>7696</v>
      </c>
    </row>
    <row r="156" spans="1:20" x14ac:dyDescent="0.25">
      <c r="A156" t="s">
        <v>150</v>
      </c>
      <c r="B156" t="s">
        <v>151</v>
      </c>
      <c r="C156">
        <v>65</v>
      </c>
      <c r="D156">
        <v>1</v>
      </c>
      <c r="E156" t="s">
        <v>7691</v>
      </c>
      <c r="F156">
        <v>199</v>
      </c>
      <c r="G156">
        <v>0</v>
      </c>
      <c r="H156" t="s">
        <v>47</v>
      </c>
      <c r="I156" t="s">
        <v>7692</v>
      </c>
      <c r="J156" t="s">
        <v>7693</v>
      </c>
      <c r="K156" t="s">
        <v>7694</v>
      </c>
      <c r="L156" t="s">
        <v>7695</v>
      </c>
      <c r="M156" t="s">
        <v>7696</v>
      </c>
      <c r="N156" t="s">
        <v>711</v>
      </c>
      <c r="O156" t="s">
        <v>634</v>
      </c>
      <c r="P156" t="s">
        <v>635</v>
      </c>
      <c r="Q156" t="s">
        <v>636</v>
      </c>
      <c r="R156" t="s">
        <v>24</v>
      </c>
      <c r="S156" t="s">
        <v>23</v>
      </c>
      <c r="T156" t="s">
        <v>7696</v>
      </c>
    </row>
    <row r="157" spans="1:20" x14ac:dyDescent="0.25">
      <c r="A157" t="s">
        <v>36</v>
      </c>
      <c r="B157" t="s">
        <v>37</v>
      </c>
      <c r="C157">
        <v>65</v>
      </c>
      <c r="D157">
        <v>1</v>
      </c>
      <c r="E157" t="s">
        <v>7691</v>
      </c>
      <c r="F157">
        <v>199</v>
      </c>
      <c r="G157">
        <v>0</v>
      </c>
      <c r="H157" t="s">
        <v>47</v>
      </c>
      <c r="I157" t="s">
        <v>7692</v>
      </c>
      <c r="J157" t="s">
        <v>7693</v>
      </c>
      <c r="K157" t="s">
        <v>7694</v>
      </c>
      <c r="L157" t="s">
        <v>7695</v>
      </c>
      <c r="M157" t="s">
        <v>7696</v>
      </c>
      <c r="N157" t="s">
        <v>711</v>
      </c>
      <c r="O157" t="s">
        <v>634</v>
      </c>
      <c r="P157" t="s">
        <v>635</v>
      </c>
      <c r="Q157" t="s">
        <v>636</v>
      </c>
      <c r="R157" t="s">
        <v>24</v>
      </c>
      <c r="S157" t="s">
        <v>23</v>
      </c>
      <c r="T157" t="s">
        <v>7696</v>
      </c>
    </row>
    <row r="158" spans="1:20" x14ac:dyDescent="0.25">
      <c r="A158" t="s">
        <v>38</v>
      </c>
      <c r="B158" t="s">
        <v>39</v>
      </c>
      <c r="C158">
        <v>65</v>
      </c>
      <c r="D158">
        <v>1</v>
      </c>
      <c r="E158" t="s">
        <v>7691</v>
      </c>
      <c r="F158">
        <v>199</v>
      </c>
      <c r="G158">
        <v>0</v>
      </c>
      <c r="H158" t="s">
        <v>47</v>
      </c>
      <c r="I158" t="s">
        <v>7692</v>
      </c>
      <c r="J158" t="s">
        <v>7693</v>
      </c>
      <c r="K158" t="s">
        <v>7694</v>
      </c>
      <c r="L158" t="s">
        <v>7695</v>
      </c>
      <c r="M158" t="s">
        <v>7696</v>
      </c>
      <c r="N158" t="s">
        <v>711</v>
      </c>
      <c r="O158" t="s">
        <v>634</v>
      </c>
      <c r="P158" t="s">
        <v>635</v>
      </c>
      <c r="Q158" t="s">
        <v>636</v>
      </c>
      <c r="R158" t="s">
        <v>24</v>
      </c>
      <c r="S158" t="s">
        <v>23</v>
      </c>
      <c r="T158" t="s">
        <v>7696</v>
      </c>
    </row>
    <row r="159" spans="1:20" x14ac:dyDescent="0.25">
      <c r="A159" t="s">
        <v>152</v>
      </c>
      <c r="B159" t="s">
        <v>153</v>
      </c>
      <c r="C159">
        <v>65</v>
      </c>
      <c r="D159">
        <v>1</v>
      </c>
      <c r="E159" t="s">
        <v>7697</v>
      </c>
      <c r="F159">
        <v>199</v>
      </c>
      <c r="G159">
        <v>0</v>
      </c>
      <c r="H159" t="s">
        <v>47</v>
      </c>
      <c r="I159" t="s">
        <v>4484</v>
      </c>
      <c r="J159" t="s">
        <v>4485</v>
      </c>
      <c r="K159" t="s">
        <v>706</v>
      </c>
      <c r="L159" t="s">
        <v>4486</v>
      </c>
      <c r="M159" t="s">
        <v>7698</v>
      </c>
      <c r="N159" t="s">
        <v>711</v>
      </c>
      <c r="O159" t="s">
        <v>634</v>
      </c>
      <c r="P159" t="s">
        <v>635</v>
      </c>
      <c r="Q159" t="s">
        <v>636</v>
      </c>
      <c r="R159" t="s">
        <v>24</v>
      </c>
      <c r="S159" t="s">
        <v>23</v>
      </c>
      <c r="T159" t="s">
        <v>7698</v>
      </c>
    </row>
    <row r="160" spans="1:20" x14ac:dyDescent="0.25">
      <c r="A160" t="s">
        <v>150</v>
      </c>
      <c r="B160" t="s">
        <v>151</v>
      </c>
      <c r="C160">
        <v>65</v>
      </c>
      <c r="D160">
        <v>1</v>
      </c>
      <c r="E160" t="s">
        <v>7697</v>
      </c>
      <c r="F160">
        <v>199</v>
      </c>
      <c r="G160">
        <v>0</v>
      </c>
      <c r="H160" t="s">
        <v>47</v>
      </c>
      <c r="I160" t="s">
        <v>4484</v>
      </c>
      <c r="J160" t="s">
        <v>4485</v>
      </c>
      <c r="K160" t="s">
        <v>706</v>
      </c>
      <c r="L160" t="s">
        <v>4486</v>
      </c>
      <c r="M160" t="s">
        <v>7698</v>
      </c>
      <c r="N160" t="s">
        <v>711</v>
      </c>
      <c r="O160" t="s">
        <v>634</v>
      </c>
      <c r="P160" t="s">
        <v>635</v>
      </c>
      <c r="Q160" t="s">
        <v>636</v>
      </c>
      <c r="R160" t="s">
        <v>24</v>
      </c>
      <c r="S160" t="s">
        <v>23</v>
      </c>
      <c r="T160" t="s">
        <v>7698</v>
      </c>
    </row>
    <row r="161" spans="1:20" x14ac:dyDescent="0.25">
      <c r="A161" t="s">
        <v>36</v>
      </c>
      <c r="B161" t="s">
        <v>37</v>
      </c>
      <c r="C161">
        <v>65</v>
      </c>
      <c r="D161">
        <v>1</v>
      </c>
      <c r="E161" t="s">
        <v>7697</v>
      </c>
      <c r="F161">
        <v>199</v>
      </c>
      <c r="G161">
        <v>0</v>
      </c>
      <c r="H161" t="s">
        <v>47</v>
      </c>
      <c r="I161" t="s">
        <v>4484</v>
      </c>
      <c r="J161" t="s">
        <v>4485</v>
      </c>
      <c r="K161" t="s">
        <v>706</v>
      </c>
      <c r="L161" t="s">
        <v>4486</v>
      </c>
      <c r="M161" t="s">
        <v>7698</v>
      </c>
      <c r="N161" t="s">
        <v>711</v>
      </c>
      <c r="O161" t="s">
        <v>634</v>
      </c>
      <c r="P161" t="s">
        <v>635</v>
      </c>
      <c r="Q161" t="s">
        <v>636</v>
      </c>
      <c r="R161" t="s">
        <v>24</v>
      </c>
      <c r="S161" t="s">
        <v>23</v>
      </c>
      <c r="T161" t="s">
        <v>7698</v>
      </c>
    </row>
    <row r="162" spans="1:20" x14ac:dyDescent="0.25">
      <c r="A162" t="s">
        <v>38</v>
      </c>
      <c r="B162" t="s">
        <v>39</v>
      </c>
      <c r="C162">
        <v>65</v>
      </c>
      <c r="D162">
        <v>1</v>
      </c>
      <c r="E162" t="s">
        <v>7697</v>
      </c>
      <c r="F162">
        <v>199</v>
      </c>
      <c r="G162">
        <v>0</v>
      </c>
      <c r="H162" t="s">
        <v>47</v>
      </c>
      <c r="I162" t="s">
        <v>4484</v>
      </c>
      <c r="J162" t="s">
        <v>4485</v>
      </c>
      <c r="K162" t="s">
        <v>706</v>
      </c>
      <c r="L162" t="s">
        <v>4486</v>
      </c>
      <c r="M162" t="s">
        <v>7698</v>
      </c>
      <c r="N162" t="s">
        <v>711</v>
      </c>
      <c r="O162" t="s">
        <v>634</v>
      </c>
      <c r="P162" t="s">
        <v>635</v>
      </c>
      <c r="Q162" t="s">
        <v>636</v>
      </c>
      <c r="R162" t="s">
        <v>24</v>
      </c>
      <c r="S162" t="s">
        <v>23</v>
      </c>
      <c r="T162" t="s">
        <v>7698</v>
      </c>
    </row>
    <row r="163" spans="1:20" x14ac:dyDescent="0.25">
      <c r="A163" t="s">
        <v>150</v>
      </c>
      <c r="B163" t="s">
        <v>151</v>
      </c>
      <c r="C163">
        <v>65</v>
      </c>
      <c r="D163">
        <v>2</v>
      </c>
      <c r="E163" t="s">
        <v>7699</v>
      </c>
      <c r="F163">
        <v>349</v>
      </c>
      <c r="G163">
        <v>0</v>
      </c>
      <c r="H163" t="s">
        <v>47</v>
      </c>
      <c r="I163" t="s">
        <v>3599</v>
      </c>
      <c r="J163" t="s">
        <v>3600</v>
      </c>
      <c r="K163" t="s">
        <v>3601</v>
      </c>
      <c r="L163" t="s">
        <v>3602</v>
      </c>
      <c r="M163" t="s">
        <v>7700</v>
      </c>
      <c r="N163" t="s">
        <v>711</v>
      </c>
      <c r="O163" t="s">
        <v>1298</v>
      </c>
      <c r="P163" t="s">
        <v>635</v>
      </c>
      <c r="Q163" t="s">
        <v>636</v>
      </c>
      <c r="R163" t="s">
        <v>24</v>
      </c>
      <c r="S163" t="s">
        <v>23</v>
      </c>
      <c r="T163" t="s">
        <v>7701</v>
      </c>
    </row>
    <row r="164" spans="1:20" x14ac:dyDescent="0.25">
      <c r="A164" t="s">
        <v>38</v>
      </c>
      <c r="B164" t="s">
        <v>39</v>
      </c>
      <c r="C164">
        <v>65</v>
      </c>
      <c r="D164">
        <v>2</v>
      </c>
      <c r="E164" t="s">
        <v>7699</v>
      </c>
      <c r="F164">
        <v>349</v>
      </c>
      <c r="G164">
        <v>0</v>
      </c>
      <c r="H164" t="s">
        <v>47</v>
      </c>
      <c r="I164" t="s">
        <v>3599</v>
      </c>
      <c r="J164" t="s">
        <v>3600</v>
      </c>
      <c r="K164" t="s">
        <v>3601</v>
      </c>
      <c r="L164" t="s">
        <v>3602</v>
      </c>
      <c r="M164" t="s">
        <v>7700</v>
      </c>
      <c r="N164" t="s">
        <v>711</v>
      </c>
      <c r="O164" t="s">
        <v>1298</v>
      </c>
      <c r="P164" t="s">
        <v>635</v>
      </c>
      <c r="Q164" t="s">
        <v>636</v>
      </c>
      <c r="R164" t="s">
        <v>24</v>
      </c>
      <c r="S164" t="s">
        <v>23</v>
      </c>
      <c r="T164" t="s">
        <v>7701</v>
      </c>
    </row>
    <row r="165" spans="1:20" x14ac:dyDescent="0.25">
      <c r="A165" t="s">
        <v>30</v>
      </c>
      <c r="B165" t="s">
        <v>31</v>
      </c>
      <c r="C165">
        <v>50</v>
      </c>
      <c r="D165">
        <v>3</v>
      </c>
      <c r="E165" t="s">
        <v>7699</v>
      </c>
      <c r="F165">
        <v>349</v>
      </c>
      <c r="G165">
        <v>0</v>
      </c>
      <c r="H165" t="s">
        <v>47</v>
      </c>
      <c r="I165" t="s">
        <v>3599</v>
      </c>
      <c r="J165" t="s">
        <v>3600</v>
      </c>
      <c r="K165" t="s">
        <v>3601</v>
      </c>
      <c r="L165" t="s">
        <v>3602</v>
      </c>
      <c r="M165" t="s">
        <v>7700</v>
      </c>
      <c r="N165" t="s">
        <v>711</v>
      </c>
      <c r="O165" t="s">
        <v>1298</v>
      </c>
      <c r="P165" t="s">
        <v>635</v>
      </c>
      <c r="Q165" t="s">
        <v>636</v>
      </c>
      <c r="R165" t="s">
        <v>24</v>
      </c>
      <c r="S165" t="s">
        <v>23</v>
      </c>
      <c r="T165" t="s">
        <v>7701</v>
      </c>
    </row>
    <row r="166" spans="1:20" x14ac:dyDescent="0.25">
      <c r="A166" t="s">
        <v>36</v>
      </c>
      <c r="B166" t="s">
        <v>37</v>
      </c>
      <c r="C166">
        <v>65</v>
      </c>
      <c r="D166">
        <v>1</v>
      </c>
      <c r="E166" t="s">
        <v>7702</v>
      </c>
      <c r="F166">
        <v>199</v>
      </c>
      <c r="G166">
        <v>0</v>
      </c>
      <c r="H166" t="s">
        <v>47</v>
      </c>
      <c r="I166" t="s">
        <v>7703</v>
      </c>
      <c r="J166" t="s">
        <v>7704</v>
      </c>
      <c r="K166" t="s">
        <v>4690</v>
      </c>
      <c r="L166" t="s">
        <v>7705</v>
      </c>
      <c r="M166" t="s">
        <v>7706</v>
      </c>
      <c r="N166" t="s">
        <v>711</v>
      </c>
      <c r="O166" t="s">
        <v>634</v>
      </c>
      <c r="P166" t="s">
        <v>635</v>
      </c>
      <c r="Q166" t="s">
        <v>636</v>
      </c>
      <c r="R166" t="s">
        <v>24</v>
      </c>
      <c r="S166" t="s">
        <v>23</v>
      </c>
      <c r="T166" t="s">
        <v>7707</v>
      </c>
    </row>
    <row r="167" spans="1:20" x14ac:dyDescent="0.25">
      <c r="A167" t="s">
        <v>150</v>
      </c>
      <c r="B167" t="s">
        <v>151</v>
      </c>
      <c r="C167">
        <v>65</v>
      </c>
      <c r="D167">
        <v>1</v>
      </c>
      <c r="E167" t="s">
        <v>7702</v>
      </c>
      <c r="F167">
        <v>199</v>
      </c>
      <c r="G167">
        <v>0</v>
      </c>
      <c r="H167" t="s">
        <v>47</v>
      </c>
      <c r="I167" t="s">
        <v>7703</v>
      </c>
      <c r="J167" t="s">
        <v>7704</v>
      </c>
      <c r="K167" t="s">
        <v>4690</v>
      </c>
      <c r="L167" t="s">
        <v>7705</v>
      </c>
      <c r="M167" t="s">
        <v>7706</v>
      </c>
      <c r="N167" t="s">
        <v>711</v>
      </c>
      <c r="O167" t="s">
        <v>634</v>
      </c>
      <c r="P167" t="s">
        <v>635</v>
      </c>
      <c r="Q167" t="s">
        <v>636</v>
      </c>
      <c r="R167" t="s">
        <v>24</v>
      </c>
      <c r="S167" t="s">
        <v>23</v>
      </c>
      <c r="T167" t="s">
        <v>7707</v>
      </c>
    </row>
    <row r="168" spans="1:20" x14ac:dyDescent="0.25">
      <c r="A168" t="s">
        <v>38</v>
      </c>
      <c r="B168" t="s">
        <v>39</v>
      </c>
      <c r="C168">
        <v>65</v>
      </c>
      <c r="D168">
        <v>2</v>
      </c>
      <c r="E168" t="s">
        <v>7702</v>
      </c>
      <c r="F168">
        <v>199</v>
      </c>
      <c r="G168">
        <v>0</v>
      </c>
      <c r="H168" t="s">
        <v>47</v>
      </c>
      <c r="I168" t="s">
        <v>7703</v>
      </c>
      <c r="J168" t="s">
        <v>7704</v>
      </c>
      <c r="K168" t="s">
        <v>4690</v>
      </c>
      <c r="L168" t="s">
        <v>7705</v>
      </c>
      <c r="M168" t="s">
        <v>7706</v>
      </c>
      <c r="N168" t="s">
        <v>711</v>
      </c>
      <c r="O168" t="s">
        <v>634</v>
      </c>
      <c r="P168" t="s">
        <v>635</v>
      </c>
      <c r="Q168" t="s">
        <v>636</v>
      </c>
      <c r="R168" t="s">
        <v>24</v>
      </c>
      <c r="S168" t="s">
        <v>23</v>
      </c>
      <c r="T168" t="s">
        <v>7707</v>
      </c>
    </row>
    <row r="169" spans="1:20" x14ac:dyDescent="0.25">
      <c r="A169" t="s">
        <v>46</v>
      </c>
      <c r="B169" t="s">
        <v>56</v>
      </c>
      <c r="C169">
        <v>66.333333333333329</v>
      </c>
      <c r="D169">
        <v>3</v>
      </c>
      <c r="E169" t="s">
        <v>7708</v>
      </c>
      <c r="F169">
        <v>276.62</v>
      </c>
      <c r="G169">
        <v>0</v>
      </c>
      <c r="H169" t="s">
        <v>384</v>
      </c>
      <c r="I169" t="s">
        <v>7709</v>
      </c>
      <c r="J169" t="s">
        <v>7710</v>
      </c>
      <c r="K169" t="s">
        <v>3441</v>
      </c>
      <c r="L169" t="s">
        <v>7711</v>
      </c>
      <c r="M169" t="s">
        <v>7712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7712</v>
      </c>
    </row>
    <row r="170" spans="1:20" x14ac:dyDescent="0.25">
      <c r="A170" t="s">
        <v>139</v>
      </c>
      <c r="B170" t="s">
        <v>112</v>
      </c>
      <c r="C170">
        <v>66</v>
      </c>
      <c r="D170">
        <v>1</v>
      </c>
      <c r="E170" t="s">
        <v>7708</v>
      </c>
      <c r="F170">
        <v>276.62</v>
      </c>
      <c r="G170">
        <v>0</v>
      </c>
      <c r="H170" t="s">
        <v>384</v>
      </c>
      <c r="I170" t="s">
        <v>7709</v>
      </c>
      <c r="J170" t="s">
        <v>7710</v>
      </c>
      <c r="K170" t="s">
        <v>3441</v>
      </c>
      <c r="L170" t="s">
        <v>7711</v>
      </c>
      <c r="M170" t="s">
        <v>7712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23</v>
      </c>
      <c r="T170" t="s">
        <v>7712</v>
      </c>
    </row>
    <row r="171" spans="1:20" x14ac:dyDescent="0.25">
      <c r="A171" t="s">
        <v>110</v>
      </c>
      <c r="B171" t="s">
        <v>640</v>
      </c>
      <c r="C171">
        <v>66</v>
      </c>
      <c r="D171">
        <v>1</v>
      </c>
      <c r="E171" t="s">
        <v>7708</v>
      </c>
      <c r="F171">
        <v>276.62</v>
      </c>
      <c r="G171">
        <v>0</v>
      </c>
      <c r="H171" t="s">
        <v>384</v>
      </c>
      <c r="I171" t="s">
        <v>7709</v>
      </c>
      <c r="J171" t="s">
        <v>7710</v>
      </c>
      <c r="K171" t="s">
        <v>3441</v>
      </c>
      <c r="L171" t="s">
        <v>7711</v>
      </c>
      <c r="M171" t="s">
        <v>7712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23</v>
      </c>
      <c r="T171" t="s">
        <v>7712</v>
      </c>
    </row>
    <row r="172" spans="1:20" x14ac:dyDescent="0.25">
      <c r="A172" t="s">
        <v>46</v>
      </c>
      <c r="B172" t="s">
        <v>56</v>
      </c>
      <c r="C172">
        <v>67</v>
      </c>
      <c r="D172">
        <v>1</v>
      </c>
      <c r="E172" t="s">
        <v>7708</v>
      </c>
      <c r="F172">
        <v>276.62</v>
      </c>
      <c r="G172">
        <v>0</v>
      </c>
      <c r="H172" t="s">
        <v>384</v>
      </c>
      <c r="I172" t="s">
        <v>7709</v>
      </c>
      <c r="J172" t="s">
        <v>7710</v>
      </c>
      <c r="K172" t="s">
        <v>3441</v>
      </c>
      <c r="L172" t="s">
        <v>7711</v>
      </c>
      <c r="M172" t="s">
        <v>7712</v>
      </c>
      <c r="N172" t="s">
        <v>23</v>
      </c>
      <c r="O172" t="s">
        <v>48</v>
      </c>
      <c r="P172" t="s">
        <v>49</v>
      </c>
      <c r="Q172" t="s">
        <v>50</v>
      </c>
      <c r="R172" t="s">
        <v>24</v>
      </c>
      <c r="S172" t="s">
        <v>23</v>
      </c>
      <c r="T172" t="s">
        <v>7712</v>
      </c>
    </row>
    <row r="173" spans="1:20" x14ac:dyDescent="0.25">
      <c r="A173" t="s">
        <v>152</v>
      </c>
      <c r="B173" t="s">
        <v>153</v>
      </c>
      <c r="C173">
        <v>65</v>
      </c>
      <c r="D173">
        <v>1</v>
      </c>
      <c r="E173" t="s">
        <v>7713</v>
      </c>
      <c r="F173">
        <v>199</v>
      </c>
      <c r="G173">
        <v>0</v>
      </c>
      <c r="H173" t="s">
        <v>47</v>
      </c>
      <c r="I173" t="s">
        <v>7714</v>
      </c>
      <c r="J173" t="s">
        <v>7715</v>
      </c>
      <c r="K173" t="s">
        <v>4966</v>
      </c>
      <c r="L173" t="s">
        <v>7716</v>
      </c>
      <c r="M173" t="s">
        <v>7717</v>
      </c>
      <c r="N173" t="s">
        <v>711</v>
      </c>
      <c r="O173" t="s">
        <v>1298</v>
      </c>
      <c r="P173" t="s">
        <v>635</v>
      </c>
      <c r="Q173" t="s">
        <v>636</v>
      </c>
      <c r="R173" t="s">
        <v>24</v>
      </c>
      <c r="S173" t="s">
        <v>23</v>
      </c>
      <c r="T173" t="s">
        <v>7718</v>
      </c>
    </row>
    <row r="174" spans="1:20" x14ac:dyDescent="0.25">
      <c r="A174" t="s">
        <v>150</v>
      </c>
      <c r="B174" t="s">
        <v>151</v>
      </c>
      <c r="C174">
        <v>65</v>
      </c>
      <c r="D174">
        <v>1</v>
      </c>
      <c r="E174" t="s">
        <v>7713</v>
      </c>
      <c r="F174">
        <v>199</v>
      </c>
      <c r="G174">
        <v>0</v>
      </c>
      <c r="H174" t="s">
        <v>47</v>
      </c>
      <c r="I174" t="s">
        <v>7714</v>
      </c>
      <c r="J174" t="s">
        <v>7715</v>
      </c>
      <c r="K174" t="s">
        <v>4966</v>
      </c>
      <c r="L174" t="s">
        <v>7716</v>
      </c>
      <c r="M174" t="s">
        <v>7717</v>
      </c>
      <c r="N174" t="s">
        <v>711</v>
      </c>
      <c r="O174" t="s">
        <v>1298</v>
      </c>
      <c r="P174" t="s">
        <v>635</v>
      </c>
      <c r="Q174" t="s">
        <v>636</v>
      </c>
      <c r="R174" t="s">
        <v>24</v>
      </c>
      <c r="S174" t="s">
        <v>23</v>
      </c>
      <c r="T174" t="s">
        <v>7718</v>
      </c>
    </row>
    <row r="175" spans="1:20" x14ac:dyDescent="0.25">
      <c r="A175" t="s">
        <v>36</v>
      </c>
      <c r="B175" t="s">
        <v>37</v>
      </c>
      <c r="C175">
        <v>65</v>
      </c>
      <c r="D175">
        <v>1</v>
      </c>
      <c r="E175" t="s">
        <v>7713</v>
      </c>
      <c r="F175">
        <v>199</v>
      </c>
      <c r="G175">
        <v>0</v>
      </c>
      <c r="H175" t="s">
        <v>47</v>
      </c>
      <c r="I175" t="s">
        <v>7714</v>
      </c>
      <c r="J175" t="s">
        <v>7715</v>
      </c>
      <c r="K175" t="s">
        <v>4966</v>
      </c>
      <c r="L175" t="s">
        <v>7716</v>
      </c>
      <c r="M175" t="s">
        <v>7717</v>
      </c>
      <c r="N175" t="s">
        <v>711</v>
      </c>
      <c r="O175" t="s">
        <v>1298</v>
      </c>
      <c r="P175" t="s">
        <v>635</v>
      </c>
      <c r="Q175" t="s">
        <v>636</v>
      </c>
      <c r="R175" t="s">
        <v>24</v>
      </c>
      <c r="S175" t="s">
        <v>23</v>
      </c>
      <c r="T175" t="s">
        <v>7718</v>
      </c>
    </row>
    <row r="176" spans="1:20" x14ac:dyDescent="0.25">
      <c r="A176" t="s">
        <v>38</v>
      </c>
      <c r="B176" t="s">
        <v>39</v>
      </c>
      <c r="C176">
        <v>65</v>
      </c>
      <c r="D176">
        <v>1</v>
      </c>
      <c r="E176" t="s">
        <v>7713</v>
      </c>
      <c r="F176">
        <v>199</v>
      </c>
      <c r="G176">
        <v>0</v>
      </c>
      <c r="H176" t="s">
        <v>47</v>
      </c>
      <c r="I176" t="s">
        <v>7714</v>
      </c>
      <c r="J176" t="s">
        <v>7715</v>
      </c>
      <c r="K176" t="s">
        <v>4966</v>
      </c>
      <c r="L176" t="s">
        <v>7716</v>
      </c>
      <c r="M176" t="s">
        <v>7717</v>
      </c>
      <c r="N176" t="s">
        <v>711</v>
      </c>
      <c r="O176" t="s">
        <v>1298</v>
      </c>
      <c r="P176" t="s">
        <v>635</v>
      </c>
      <c r="Q176" t="s">
        <v>636</v>
      </c>
      <c r="R176" t="s">
        <v>24</v>
      </c>
      <c r="S176" t="s">
        <v>23</v>
      </c>
      <c r="T176" t="s">
        <v>7718</v>
      </c>
    </row>
    <row r="177" spans="1:20" x14ac:dyDescent="0.25">
      <c r="A177" t="s">
        <v>152</v>
      </c>
      <c r="B177" t="s">
        <v>153</v>
      </c>
      <c r="C177">
        <v>65</v>
      </c>
      <c r="D177">
        <v>1</v>
      </c>
      <c r="E177" t="s">
        <v>7719</v>
      </c>
      <c r="F177">
        <v>199</v>
      </c>
      <c r="G177">
        <v>0</v>
      </c>
      <c r="H177" t="s">
        <v>47</v>
      </c>
      <c r="I177" t="s">
        <v>7720</v>
      </c>
      <c r="J177" t="s">
        <v>7721</v>
      </c>
      <c r="K177" t="s">
        <v>1011</v>
      </c>
      <c r="L177" t="s">
        <v>7722</v>
      </c>
      <c r="M177" t="s">
        <v>7723</v>
      </c>
      <c r="N177" t="s">
        <v>711</v>
      </c>
      <c r="O177" t="s">
        <v>1298</v>
      </c>
      <c r="P177" t="s">
        <v>635</v>
      </c>
      <c r="Q177" t="s">
        <v>636</v>
      </c>
      <c r="R177" t="s">
        <v>24</v>
      </c>
      <c r="S177" t="s">
        <v>23</v>
      </c>
      <c r="T177" t="s">
        <v>7724</v>
      </c>
    </row>
    <row r="178" spans="1:20" x14ac:dyDescent="0.25">
      <c r="A178" t="s">
        <v>150</v>
      </c>
      <c r="B178" t="s">
        <v>151</v>
      </c>
      <c r="C178">
        <v>65</v>
      </c>
      <c r="D178">
        <v>1</v>
      </c>
      <c r="E178" t="s">
        <v>7719</v>
      </c>
      <c r="F178">
        <v>199</v>
      </c>
      <c r="G178">
        <v>0</v>
      </c>
      <c r="H178" t="s">
        <v>47</v>
      </c>
      <c r="I178" t="s">
        <v>7720</v>
      </c>
      <c r="J178" t="s">
        <v>7721</v>
      </c>
      <c r="K178" t="s">
        <v>1011</v>
      </c>
      <c r="L178" t="s">
        <v>7722</v>
      </c>
      <c r="M178" t="s">
        <v>7723</v>
      </c>
      <c r="N178" t="s">
        <v>711</v>
      </c>
      <c r="O178" t="s">
        <v>1298</v>
      </c>
      <c r="P178" t="s">
        <v>635</v>
      </c>
      <c r="Q178" t="s">
        <v>636</v>
      </c>
      <c r="R178" t="s">
        <v>24</v>
      </c>
      <c r="S178" t="s">
        <v>23</v>
      </c>
      <c r="T178" t="s">
        <v>7724</v>
      </c>
    </row>
    <row r="179" spans="1:20" x14ac:dyDescent="0.25">
      <c r="A179" t="s">
        <v>36</v>
      </c>
      <c r="B179" t="s">
        <v>37</v>
      </c>
      <c r="C179">
        <v>65</v>
      </c>
      <c r="D179">
        <v>1</v>
      </c>
      <c r="E179" t="s">
        <v>7719</v>
      </c>
      <c r="F179">
        <v>199</v>
      </c>
      <c r="G179">
        <v>0</v>
      </c>
      <c r="H179" t="s">
        <v>47</v>
      </c>
      <c r="I179" t="s">
        <v>7720</v>
      </c>
      <c r="J179" t="s">
        <v>7721</v>
      </c>
      <c r="K179" t="s">
        <v>1011</v>
      </c>
      <c r="L179" t="s">
        <v>7722</v>
      </c>
      <c r="M179" t="s">
        <v>7723</v>
      </c>
      <c r="N179" t="s">
        <v>711</v>
      </c>
      <c r="O179" t="s">
        <v>1298</v>
      </c>
      <c r="P179" t="s">
        <v>635</v>
      </c>
      <c r="Q179" t="s">
        <v>636</v>
      </c>
      <c r="R179" t="s">
        <v>24</v>
      </c>
      <c r="S179" t="s">
        <v>23</v>
      </c>
      <c r="T179" t="s">
        <v>7724</v>
      </c>
    </row>
    <row r="180" spans="1:20" x14ac:dyDescent="0.25">
      <c r="A180" t="s">
        <v>38</v>
      </c>
      <c r="B180" t="s">
        <v>39</v>
      </c>
      <c r="C180">
        <v>65</v>
      </c>
      <c r="D180">
        <v>1</v>
      </c>
      <c r="E180" t="s">
        <v>7719</v>
      </c>
      <c r="F180">
        <v>199</v>
      </c>
      <c r="G180">
        <v>0</v>
      </c>
      <c r="H180" t="s">
        <v>47</v>
      </c>
      <c r="I180" t="s">
        <v>7720</v>
      </c>
      <c r="J180" t="s">
        <v>7721</v>
      </c>
      <c r="K180" t="s">
        <v>1011</v>
      </c>
      <c r="L180" t="s">
        <v>7722</v>
      </c>
      <c r="M180" t="s">
        <v>7723</v>
      </c>
      <c r="N180" t="s">
        <v>711</v>
      </c>
      <c r="O180" t="s">
        <v>1298</v>
      </c>
      <c r="P180" t="s">
        <v>635</v>
      </c>
      <c r="Q180" t="s">
        <v>636</v>
      </c>
      <c r="R180" t="s">
        <v>24</v>
      </c>
      <c r="S180" t="s">
        <v>23</v>
      </c>
      <c r="T180" t="s">
        <v>7724</v>
      </c>
    </row>
    <row r="181" spans="1:20" x14ac:dyDescent="0.25">
      <c r="A181" t="s">
        <v>110</v>
      </c>
      <c r="B181" t="s">
        <v>146</v>
      </c>
      <c r="C181">
        <v>100</v>
      </c>
      <c r="D181">
        <v>1</v>
      </c>
      <c r="E181" t="s">
        <v>7725</v>
      </c>
      <c r="F181">
        <v>250</v>
      </c>
      <c r="G181">
        <v>0</v>
      </c>
      <c r="H181" t="s">
        <v>47</v>
      </c>
      <c r="I181" t="s">
        <v>7726</v>
      </c>
      <c r="J181" t="s">
        <v>7727</v>
      </c>
      <c r="K181" t="s">
        <v>3189</v>
      </c>
      <c r="L181" t="s">
        <v>7728</v>
      </c>
      <c r="M181" t="s">
        <v>7729</v>
      </c>
      <c r="N181" t="s">
        <v>711</v>
      </c>
      <c r="O181" t="s">
        <v>1298</v>
      </c>
      <c r="P181" t="s">
        <v>635</v>
      </c>
      <c r="Q181" t="s">
        <v>636</v>
      </c>
      <c r="R181" t="s">
        <v>24</v>
      </c>
      <c r="S181" t="s">
        <v>23</v>
      </c>
      <c r="T181" t="s">
        <v>7730</v>
      </c>
    </row>
    <row r="182" spans="1:20" x14ac:dyDescent="0.25">
      <c r="A182" t="s">
        <v>46</v>
      </c>
      <c r="B182" t="s">
        <v>56</v>
      </c>
      <c r="C182">
        <v>100</v>
      </c>
      <c r="D182">
        <v>1</v>
      </c>
      <c r="E182" t="s">
        <v>7725</v>
      </c>
      <c r="F182">
        <v>250</v>
      </c>
      <c r="G182">
        <v>0</v>
      </c>
      <c r="H182" t="s">
        <v>47</v>
      </c>
      <c r="I182" t="s">
        <v>7726</v>
      </c>
      <c r="J182" t="s">
        <v>7727</v>
      </c>
      <c r="K182" t="s">
        <v>3189</v>
      </c>
      <c r="L182" t="s">
        <v>7728</v>
      </c>
      <c r="M182" t="s">
        <v>7729</v>
      </c>
      <c r="N182" t="s">
        <v>711</v>
      </c>
      <c r="O182" t="s">
        <v>1298</v>
      </c>
      <c r="P182" t="s">
        <v>635</v>
      </c>
      <c r="Q182" t="s">
        <v>636</v>
      </c>
      <c r="R182" t="s">
        <v>24</v>
      </c>
      <c r="S182" t="s">
        <v>23</v>
      </c>
      <c r="T182" t="s">
        <v>7730</v>
      </c>
    </row>
    <row r="183" spans="1:20" x14ac:dyDescent="0.25">
      <c r="A183" t="s">
        <v>139</v>
      </c>
      <c r="B183" t="s">
        <v>112</v>
      </c>
      <c r="C183">
        <v>100</v>
      </c>
      <c r="D183">
        <v>1</v>
      </c>
      <c r="E183" t="s">
        <v>7725</v>
      </c>
      <c r="F183">
        <v>250</v>
      </c>
      <c r="G183">
        <v>0</v>
      </c>
      <c r="H183" t="s">
        <v>47</v>
      </c>
      <c r="I183" t="s">
        <v>7726</v>
      </c>
      <c r="J183" t="s">
        <v>7727</v>
      </c>
      <c r="K183" t="s">
        <v>3189</v>
      </c>
      <c r="L183" t="s">
        <v>7728</v>
      </c>
      <c r="M183" t="s">
        <v>7729</v>
      </c>
      <c r="N183" t="s">
        <v>711</v>
      </c>
      <c r="O183" t="s">
        <v>1298</v>
      </c>
      <c r="P183" t="s">
        <v>635</v>
      </c>
      <c r="Q183" t="s">
        <v>636</v>
      </c>
      <c r="R183" t="s">
        <v>24</v>
      </c>
      <c r="S183" t="s">
        <v>23</v>
      </c>
      <c r="T183" t="s">
        <v>7730</v>
      </c>
    </row>
    <row r="184" spans="1:20" x14ac:dyDescent="0.25">
      <c r="A184" t="s">
        <v>46</v>
      </c>
      <c r="B184" t="s">
        <v>56</v>
      </c>
      <c r="C184">
        <v>66.333333333333329</v>
      </c>
      <c r="D184">
        <v>3</v>
      </c>
      <c r="E184" t="s">
        <v>7731</v>
      </c>
      <c r="F184">
        <v>149.31</v>
      </c>
      <c r="G184">
        <v>7</v>
      </c>
      <c r="H184" t="s">
        <v>384</v>
      </c>
      <c r="I184" t="s">
        <v>7732</v>
      </c>
      <c r="J184" t="s">
        <v>7733</v>
      </c>
      <c r="K184" t="s">
        <v>1342</v>
      </c>
      <c r="L184" t="s">
        <v>7734</v>
      </c>
      <c r="M184" t="s">
        <v>7735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23</v>
      </c>
      <c r="T184" t="s">
        <v>7735</v>
      </c>
    </row>
    <row r="185" spans="1:20" x14ac:dyDescent="0.25">
      <c r="A185" t="s">
        <v>139</v>
      </c>
      <c r="B185" t="s">
        <v>112</v>
      </c>
      <c r="C185">
        <v>66</v>
      </c>
      <c r="D185">
        <v>1</v>
      </c>
      <c r="E185" t="s">
        <v>7736</v>
      </c>
      <c r="F185">
        <v>100.4</v>
      </c>
      <c r="G185">
        <v>7</v>
      </c>
      <c r="H185" t="s">
        <v>384</v>
      </c>
      <c r="I185" t="s">
        <v>7737</v>
      </c>
      <c r="J185" t="s">
        <v>7738</v>
      </c>
      <c r="K185" t="s">
        <v>3090</v>
      </c>
      <c r="L185" t="s">
        <v>7739</v>
      </c>
      <c r="M185" t="s">
        <v>7740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23</v>
      </c>
      <c r="T185" t="s">
        <v>7740</v>
      </c>
    </row>
    <row r="186" spans="1:20" x14ac:dyDescent="0.25">
      <c r="A186" t="s">
        <v>110</v>
      </c>
      <c r="B186" t="s">
        <v>640</v>
      </c>
      <c r="C186">
        <v>66</v>
      </c>
      <c r="D186">
        <v>1</v>
      </c>
      <c r="E186" t="s">
        <v>7736</v>
      </c>
      <c r="F186">
        <v>100.4</v>
      </c>
      <c r="G186">
        <v>7</v>
      </c>
      <c r="H186" t="s">
        <v>384</v>
      </c>
      <c r="I186" t="s">
        <v>7737</v>
      </c>
      <c r="J186" t="s">
        <v>7738</v>
      </c>
      <c r="K186" t="s">
        <v>3090</v>
      </c>
      <c r="L186" t="s">
        <v>7739</v>
      </c>
      <c r="M186" t="s">
        <v>7740</v>
      </c>
      <c r="N186" t="s">
        <v>23</v>
      </c>
      <c r="O186" t="s">
        <v>48</v>
      </c>
      <c r="P186" t="s">
        <v>49</v>
      </c>
      <c r="Q186" t="s">
        <v>50</v>
      </c>
      <c r="R186" t="s">
        <v>24</v>
      </c>
      <c r="S186" t="s">
        <v>23</v>
      </c>
      <c r="T186" t="s">
        <v>7740</v>
      </c>
    </row>
    <row r="187" spans="1:20" x14ac:dyDescent="0.25">
      <c r="A187" t="s">
        <v>46</v>
      </c>
      <c r="B187" t="s">
        <v>56</v>
      </c>
      <c r="C187">
        <v>67</v>
      </c>
      <c r="D187">
        <v>1</v>
      </c>
      <c r="E187" t="s">
        <v>7736</v>
      </c>
      <c r="F187">
        <v>100.4</v>
      </c>
      <c r="G187">
        <v>7</v>
      </c>
      <c r="H187" t="s">
        <v>384</v>
      </c>
      <c r="I187" t="s">
        <v>7737</v>
      </c>
      <c r="J187" t="s">
        <v>7738</v>
      </c>
      <c r="K187" t="s">
        <v>3090</v>
      </c>
      <c r="L187" t="s">
        <v>7739</v>
      </c>
      <c r="M187" t="s">
        <v>7740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23</v>
      </c>
      <c r="T187" t="s">
        <v>7740</v>
      </c>
    </row>
    <row r="188" spans="1:20" x14ac:dyDescent="0.25">
      <c r="A188" t="s">
        <v>186</v>
      </c>
      <c r="B188" t="s">
        <v>187</v>
      </c>
      <c r="C188">
        <v>37.5</v>
      </c>
      <c r="D188">
        <v>4</v>
      </c>
      <c r="E188" t="s">
        <v>7741</v>
      </c>
      <c r="F188">
        <v>159</v>
      </c>
      <c r="G188">
        <v>0</v>
      </c>
      <c r="H188" t="s">
        <v>631</v>
      </c>
      <c r="I188" t="s">
        <v>7742</v>
      </c>
      <c r="J188" t="s">
        <v>346</v>
      </c>
      <c r="K188" t="s">
        <v>23</v>
      </c>
      <c r="L188" t="s">
        <v>24</v>
      </c>
      <c r="M188" t="s">
        <v>7743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23</v>
      </c>
      <c r="T188" t="s">
        <v>7743</v>
      </c>
    </row>
    <row r="189" spans="1:20" x14ac:dyDescent="0.25">
      <c r="A189" t="s">
        <v>139</v>
      </c>
      <c r="B189" t="s">
        <v>112</v>
      </c>
      <c r="C189">
        <v>66</v>
      </c>
      <c r="D189">
        <v>1</v>
      </c>
      <c r="E189" t="s">
        <v>7744</v>
      </c>
      <c r="F189">
        <v>123.12</v>
      </c>
      <c r="G189">
        <v>7</v>
      </c>
      <c r="H189" t="s">
        <v>384</v>
      </c>
      <c r="I189" t="s">
        <v>7745</v>
      </c>
      <c r="J189" t="s">
        <v>7746</v>
      </c>
      <c r="K189" t="s">
        <v>1581</v>
      </c>
      <c r="L189" t="s">
        <v>7747</v>
      </c>
      <c r="M189" t="s">
        <v>7748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23</v>
      </c>
      <c r="T189" t="s">
        <v>7748</v>
      </c>
    </row>
    <row r="190" spans="1:20" x14ac:dyDescent="0.25">
      <c r="A190" t="s">
        <v>110</v>
      </c>
      <c r="B190" t="s">
        <v>640</v>
      </c>
      <c r="C190">
        <v>66</v>
      </c>
      <c r="D190">
        <v>1</v>
      </c>
      <c r="E190" t="s">
        <v>7744</v>
      </c>
      <c r="F190">
        <v>123.12</v>
      </c>
      <c r="G190">
        <v>7</v>
      </c>
      <c r="H190" t="s">
        <v>384</v>
      </c>
      <c r="I190" t="s">
        <v>7745</v>
      </c>
      <c r="J190" t="s">
        <v>7746</v>
      </c>
      <c r="K190" t="s">
        <v>1581</v>
      </c>
      <c r="L190" t="s">
        <v>7747</v>
      </c>
      <c r="M190" t="s">
        <v>7748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23</v>
      </c>
      <c r="T190" t="s">
        <v>7748</v>
      </c>
    </row>
    <row r="191" spans="1:20" x14ac:dyDescent="0.25">
      <c r="A191" t="s">
        <v>46</v>
      </c>
      <c r="B191" t="s">
        <v>56</v>
      </c>
      <c r="C191">
        <v>67</v>
      </c>
      <c r="D191">
        <v>1</v>
      </c>
      <c r="E191" t="s">
        <v>7744</v>
      </c>
      <c r="F191">
        <v>123.12</v>
      </c>
      <c r="G191">
        <v>7</v>
      </c>
      <c r="H191" t="s">
        <v>384</v>
      </c>
      <c r="I191" t="s">
        <v>7745</v>
      </c>
      <c r="J191" t="s">
        <v>7746</v>
      </c>
      <c r="K191" t="s">
        <v>1581</v>
      </c>
      <c r="L191" t="s">
        <v>7747</v>
      </c>
      <c r="M191" t="s">
        <v>7748</v>
      </c>
      <c r="N191" t="s">
        <v>23</v>
      </c>
      <c r="O191" t="s">
        <v>48</v>
      </c>
      <c r="P191" t="s">
        <v>49</v>
      </c>
      <c r="Q191" t="s">
        <v>50</v>
      </c>
      <c r="R191" t="s">
        <v>24</v>
      </c>
      <c r="S191" t="s">
        <v>23</v>
      </c>
      <c r="T191" t="s">
        <v>7748</v>
      </c>
    </row>
    <row r="192" spans="1:20" x14ac:dyDescent="0.25">
      <c r="A192" t="s">
        <v>139</v>
      </c>
      <c r="B192" t="s">
        <v>112</v>
      </c>
      <c r="C192">
        <v>66</v>
      </c>
      <c r="D192">
        <v>1</v>
      </c>
      <c r="E192" t="s">
        <v>7749</v>
      </c>
      <c r="F192">
        <v>136.91999999999999</v>
      </c>
      <c r="G192">
        <v>7</v>
      </c>
      <c r="H192" t="s">
        <v>384</v>
      </c>
      <c r="I192" t="s">
        <v>1579</v>
      </c>
      <c r="J192" t="s">
        <v>1580</v>
      </c>
      <c r="K192" t="s">
        <v>1581</v>
      </c>
      <c r="L192" t="s">
        <v>1582</v>
      </c>
      <c r="M192" t="s">
        <v>7750</v>
      </c>
      <c r="N192" t="s">
        <v>23</v>
      </c>
      <c r="O192" t="s">
        <v>48</v>
      </c>
      <c r="P192" t="s">
        <v>49</v>
      </c>
      <c r="Q192" t="s">
        <v>50</v>
      </c>
      <c r="R192" t="s">
        <v>24</v>
      </c>
      <c r="S192" t="s">
        <v>23</v>
      </c>
      <c r="T192" t="s">
        <v>7751</v>
      </c>
    </row>
    <row r="193" spans="1:20" x14ac:dyDescent="0.25">
      <c r="A193" t="s">
        <v>110</v>
      </c>
      <c r="B193" t="s">
        <v>640</v>
      </c>
      <c r="C193">
        <v>66</v>
      </c>
      <c r="D193">
        <v>1</v>
      </c>
      <c r="E193" t="s">
        <v>7749</v>
      </c>
      <c r="F193">
        <v>136.91999999999999</v>
      </c>
      <c r="G193">
        <v>7</v>
      </c>
      <c r="H193" t="s">
        <v>384</v>
      </c>
      <c r="I193" t="s">
        <v>1579</v>
      </c>
      <c r="J193" t="s">
        <v>1580</v>
      </c>
      <c r="K193" t="s">
        <v>1581</v>
      </c>
      <c r="L193" t="s">
        <v>1582</v>
      </c>
      <c r="M193" t="s">
        <v>7750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23</v>
      </c>
      <c r="T193" t="s">
        <v>7751</v>
      </c>
    </row>
    <row r="194" spans="1:20" x14ac:dyDescent="0.25">
      <c r="A194" t="s">
        <v>46</v>
      </c>
      <c r="B194" t="s">
        <v>56</v>
      </c>
      <c r="C194">
        <v>67</v>
      </c>
      <c r="D194">
        <v>1</v>
      </c>
      <c r="E194" t="s">
        <v>7749</v>
      </c>
      <c r="F194">
        <v>136.91999999999999</v>
      </c>
      <c r="G194">
        <v>7</v>
      </c>
      <c r="H194" t="s">
        <v>384</v>
      </c>
      <c r="I194" t="s">
        <v>1579</v>
      </c>
      <c r="J194" t="s">
        <v>1580</v>
      </c>
      <c r="K194" t="s">
        <v>1581</v>
      </c>
      <c r="L194" t="s">
        <v>1582</v>
      </c>
      <c r="M194" t="s">
        <v>7750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23</v>
      </c>
      <c r="T194" t="s">
        <v>7751</v>
      </c>
    </row>
    <row r="195" spans="1:20" x14ac:dyDescent="0.25">
      <c r="A195" t="s">
        <v>46</v>
      </c>
      <c r="B195" t="s">
        <v>56</v>
      </c>
      <c r="C195">
        <v>66.333333333333329</v>
      </c>
      <c r="D195">
        <v>6</v>
      </c>
      <c r="E195" t="s">
        <v>7752</v>
      </c>
      <c r="F195">
        <v>440</v>
      </c>
      <c r="G195">
        <v>0</v>
      </c>
      <c r="H195" t="s">
        <v>631</v>
      </c>
      <c r="I195" t="s">
        <v>714</v>
      </c>
      <c r="J195" t="s">
        <v>316</v>
      </c>
      <c r="K195" t="s">
        <v>23</v>
      </c>
      <c r="L195" t="s">
        <v>24</v>
      </c>
      <c r="M195" t="s">
        <v>7750</v>
      </c>
      <c r="N195" t="s">
        <v>23</v>
      </c>
      <c r="O195" t="s">
        <v>32</v>
      </c>
      <c r="P195" t="s">
        <v>26</v>
      </c>
      <c r="Q195" t="s">
        <v>33</v>
      </c>
      <c r="R195" t="s">
        <v>24</v>
      </c>
      <c r="S195" t="s">
        <v>23</v>
      </c>
      <c r="T195" t="s">
        <v>7751</v>
      </c>
    </row>
    <row r="196" spans="1:20" x14ac:dyDescent="0.25">
      <c r="A196" t="s">
        <v>46</v>
      </c>
      <c r="B196" t="s">
        <v>56</v>
      </c>
      <c r="C196">
        <v>66.333333333333329</v>
      </c>
      <c r="D196">
        <v>3</v>
      </c>
      <c r="E196" t="s">
        <v>7753</v>
      </c>
      <c r="F196">
        <v>119.35</v>
      </c>
      <c r="G196">
        <v>7</v>
      </c>
      <c r="H196" t="s">
        <v>384</v>
      </c>
      <c r="I196" t="s">
        <v>7754</v>
      </c>
      <c r="J196" t="s">
        <v>7755</v>
      </c>
      <c r="K196" t="s">
        <v>3441</v>
      </c>
      <c r="L196" t="s">
        <v>7756</v>
      </c>
      <c r="M196" t="s">
        <v>7757</v>
      </c>
      <c r="N196" t="s">
        <v>23</v>
      </c>
      <c r="O196" t="s">
        <v>48</v>
      </c>
      <c r="P196" t="s">
        <v>49</v>
      </c>
      <c r="Q196" t="s">
        <v>50</v>
      </c>
      <c r="R196" t="s">
        <v>24</v>
      </c>
      <c r="S196" t="s">
        <v>23</v>
      </c>
      <c r="T196" t="s">
        <v>7757</v>
      </c>
    </row>
    <row r="197" spans="1:20" x14ac:dyDescent="0.25">
      <c r="A197" t="s">
        <v>139</v>
      </c>
      <c r="B197" t="s">
        <v>112</v>
      </c>
      <c r="C197">
        <v>66</v>
      </c>
      <c r="D197">
        <v>1</v>
      </c>
      <c r="E197" t="s">
        <v>7758</v>
      </c>
      <c r="F197">
        <v>134.31</v>
      </c>
      <c r="G197">
        <v>0</v>
      </c>
      <c r="H197" t="s">
        <v>384</v>
      </c>
      <c r="I197" t="s">
        <v>7759</v>
      </c>
      <c r="J197" t="s">
        <v>7760</v>
      </c>
      <c r="K197" t="s">
        <v>2370</v>
      </c>
      <c r="L197" t="s">
        <v>7761</v>
      </c>
      <c r="M197" t="s">
        <v>7762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23</v>
      </c>
      <c r="T197" t="s">
        <v>7762</v>
      </c>
    </row>
    <row r="198" spans="1:20" x14ac:dyDescent="0.25">
      <c r="A198" t="s">
        <v>110</v>
      </c>
      <c r="B198" t="s">
        <v>640</v>
      </c>
      <c r="C198">
        <v>66</v>
      </c>
      <c r="D198">
        <v>1</v>
      </c>
      <c r="E198" t="s">
        <v>7758</v>
      </c>
      <c r="F198">
        <v>134.31</v>
      </c>
      <c r="G198">
        <v>0</v>
      </c>
      <c r="H198" t="s">
        <v>384</v>
      </c>
      <c r="I198" t="s">
        <v>7759</v>
      </c>
      <c r="J198" t="s">
        <v>7760</v>
      </c>
      <c r="K198" t="s">
        <v>2370</v>
      </c>
      <c r="L198" t="s">
        <v>7761</v>
      </c>
      <c r="M198" t="s">
        <v>7762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7762</v>
      </c>
    </row>
    <row r="199" spans="1:20" x14ac:dyDescent="0.25">
      <c r="A199" t="s">
        <v>46</v>
      </c>
      <c r="B199" t="s">
        <v>56</v>
      </c>
      <c r="C199">
        <v>67</v>
      </c>
      <c r="D199">
        <v>1</v>
      </c>
      <c r="E199" t="s">
        <v>7758</v>
      </c>
      <c r="F199">
        <v>134.31</v>
      </c>
      <c r="G199">
        <v>0</v>
      </c>
      <c r="H199" t="s">
        <v>384</v>
      </c>
      <c r="I199" t="s">
        <v>7759</v>
      </c>
      <c r="J199" t="s">
        <v>7760</v>
      </c>
      <c r="K199" t="s">
        <v>2370</v>
      </c>
      <c r="L199" t="s">
        <v>7761</v>
      </c>
      <c r="M199" t="s">
        <v>7762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23</v>
      </c>
      <c r="T199" t="s">
        <v>7762</v>
      </c>
    </row>
    <row r="200" spans="1:20" x14ac:dyDescent="0.25">
      <c r="A200" t="s">
        <v>46</v>
      </c>
      <c r="B200" t="s">
        <v>56</v>
      </c>
      <c r="C200">
        <v>66.333333333333329</v>
      </c>
      <c r="D200">
        <v>3</v>
      </c>
      <c r="E200" t="s">
        <v>7763</v>
      </c>
      <c r="F200">
        <v>119.35</v>
      </c>
      <c r="G200">
        <v>7</v>
      </c>
      <c r="H200" t="s">
        <v>384</v>
      </c>
      <c r="I200" t="s">
        <v>7764</v>
      </c>
      <c r="J200" t="s">
        <v>7765</v>
      </c>
      <c r="K200" t="s">
        <v>2492</v>
      </c>
      <c r="L200" t="s">
        <v>7766</v>
      </c>
      <c r="M200" t="s">
        <v>7767</v>
      </c>
      <c r="N200" t="s">
        <v>23</v>
      </c>
      <c r="O200" t="s">
        <v>48</v>
      </c>
      <c r="P200" t="s">
        <v>49</v>
      </c>
      <c r="Q200" t="s">
        <v>50</v>
      </c>
      <c r="R200" t="s">
        <v>24</v>
      </c>
      <c r="S200" t="s">
        <v>23</v>
      </c>
      <c r="T200" t="s">
        <v>7767</v>
      </c>
    </row>
    <row r="201" spans="1:20" x14ac:dyDescent="0.25">
      <c r="A201" t="s">
        <v>30</v>
      </c>
      <c r="B201" t="s">
        <v>31</v>
      </c>
      <c r="C201">
        <v>60</v>
      </c>
      <c r="D201">
        <v>3</v>
      </c>
      <c r="E201" t="s">
        <v>7768</v>
      </c>
      <c r="F201">
        <v>300</v>
      </c>
      <c r="G201">
        <v>0</v>
      </c>
      <c r="H201" t="s">
        <v>631</v>
      </c>
      <c r="I201" t="s">
        <v>877</v>
      </c>
      <c r="J201" t="s">
        <v>312</v>
      </c>
      <c r="K201" t="s">
        <v>23</v>
      </c>
      <c r="L201" t="s">
        <v>24</v>
      </c>
      <c r="M201" t="s">
        <v>7769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23</v>
      </c>
      <c r="T201" t="s">
        <v>7770</v>
      </c>
    </row>
    <row r="202" spans="1:20" x14ac:dyDescent="0.25">
      <c r="A202" t="s">
        <v>186</v>
      </c>
      <c r="B202" t="s">
        <v>187</v>
      </c>
      <c r="C202">
        <v>33.333333333333336</v>
      </c>
      <c r="D202">
        <v>6</v>
      </c>
      <c r="E202" t="s">
        <v>7768</v>
      </c>
      <c r="F202">
        <v>300</v>
      </c>
      <c r="G202">
        <v>0</v>
      </c>
      <c r="H202" t="s">
        <v>631</v>
      </c>
      <c r="I202" t="s">
        <v>877</v>
      </c>
      <c r="J202" t="s">
        <v>312</v>
      </c>
      <c r="K202" t="s">
        <v>23</v>
      </c>
      <c r="L202" t="s">
        <v>24</v>
      </c>
      <c r="M202" t="s">
        <v>7769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23</v>
      </c>
      <c r="T202" t="s">
        <v>7770</v>
      </c>
    </row>
    <row r="203" spans="1:20" x14ac:dyDescent="0.25">
      <c r="A203" t="s">
        <v>46</v>
      </c>
      <c r="B203" t="s">
        <v>56</v>
      </c>
      <c r="C203">
        <v>66.333333333333329</v>
      </c>
      <c r="D203">
        <v>3</v>
      </c>
      <c r="E203" t="s">
        <v>7771</v>
      </c>
      <c r="F203">
        <v>149.31</v>
      </c>
      <c r="G203">
        <v>7</v>
      </c>
      <c r="H203" t="s">
        <v>384</v>
      </c>
      <c r="I203" t="s">
        <v>7772</v>
      </c>
      <c r="J203" t="s">
        <v>7773</v>
      </c>
      <c r="K203" t="s">
        <v>7774</v>
      </c>
      <c r="L203" t="s">
        <v>7775</v>
      </c>
      <c r="M203" t="s">
        <v>7776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23</v>
      </c>
      <c r="T203" t="s">
        <v>7776</v>
      </c>
    </row>
    <row r="204" spans="1:20" x14ac:dyDescent="0.25">
      <c r="A204" t="s">
        <v>186</v>
      </c>
      <c r="B204" t="s">
        <v>187</v>
      </c>
      <c r="C204">
        <v>33.333333333333336</v>
      </c>
      <c r="D204">
        <v>12</v>
      </c>
      <c r="E204" t="s">
        <v>7777</v>
      </c>
      <c r="F204">
        <v>400</v>
      </c>
      <c r="G204">
        <v>0</v>
      </c>
      <c r="H204" t="s">
        <v>631</v>
      </c>
      <c r="I204" t="s">
        <v>1460</v>
      </c>
      <c r="J204" t="s">
        <v>309</v>
      </c>
      <c r="K204" t="s">
        <v>23</v>
      </c>
      <c r="L204" t="s">
        <v>24</v>
      </c>
      <c r="M204" t="s">
        <v>7776</v>
      </c>
      <c r="N204" t="s">
        <v>23</v>
      </c>
      <c r="O204" t="s">
        <v>32</v>
      </c>
      <c r="P204" t="s">
        <v>26</v>
      </c>
      <c r="Q204" t="s">
        <v>33</v>
      </c>
      <c r="R204" t="s">
        <v>24</v>
      </c>
      <c r="S204" t="s">
        <v>23</v>
      </c>
      <c r="T204" t="s">
        <v>7778</v>
      </c>
    </row>
    <row r="205" spans="1:20" x14ac:dyDescent="0.25">
      <c r="A205" t="s">
        <v>44</v>
      </c>
      <c r="B205" t="s">
        <v>45</v>
      </c>
      <c r="C205">
        <v>66.666666666666671</v>
      </c>
      <c r="D205">
        <v>3</v>
      </c>
      <c r="E205" t="s">
        <v>7779</v>
      </c>
      <c r="F205">
        <v>106</v>
      </c>
      <c r="G205">
        <v>6</v>
      </c>
      <c r="H205" t="s">
        <v>631</v>
      </c>
      <c r="I205" t="s">
        <v>7780</v>
      </c>
      <c r="J205" t="s">
        <v>302</v>
      </c>
      <c r="K205" t="s">
        <v>23</v>
      </c>
      <c r="L205" t="s">
        <v>24</v>
      </c>
      <c r="M205" t="s">
        <v>7781</v>
      </c>
      <c r="N205" t="s">
        <v>23</v>
      </c>
      <c r="O205" t="s">
        <v>32</v>
      </c>
      <c r="P205" t="s">
        <v>26</v>
      </c>
      <c r="Q205" t="s">
        <v>33</v>
      </c>
      <c r="R205" t="s">
        <v>24</v>
      </c>
      <c r="S205" t="s">
        <v>23</v>
      </c>
      <c r="T205" t="s">
        <v>7782</v>
      </c>
    </row>
    <row r="206" spans="1:20" x14ac:dyDescent="0.25">
      <c r="A206" t="s">
        <v>30</v>
      </c>
      <c r="B206" t="s">
        <v>31</v>
      </c>
      <c r="C206">
        <v>60</v>
      </c>
      <c r="D206">
        <v>3</v>
      </c>
      <c r="E206" t="s">
        <v>7783</v>
      </c>
      <c r="F206">
        <v>235</v>
      </c>
      <c r="G206">
        <v>0</v>
      </c>
      <c r="H206" t="s">
        <v>631</v>
      </c>
      <c r="I206" t="s">
        <v>7784</v>
      </c>
      <c r="J206" t="s">
        <v>62</v>
      </c>
      <c r="K206" t="s">
        <v>23</v>
      </c>
      <c r="L206" t="s">
        <v>24</v>
      </c>
      <c r="M206" t="s">
        <v>7781</v>
      </c>
      <c r="N206" t="s">
        <v>23</v>
      </c>
      <c r="O206" t="s">
        <v>307</v>
      </c>
      <c r="P206" t="s">
        <v>26</v>
      </c>
      <c r="Q206" t="s">
        <v>27</v>
      </c>
      <c r="R206" t="s">
        <v>7785</v>
      </c>
      <c r="S206" t="s">
        <v>23</v>
      </c>
      <c r="T206" t="s">
        <v>7781</v>
      </c>
    </row>
    <row r="207" spans="1:20" x14ac:dyDescent="0.25">
      <c r="A207" t="s">
        <v>186</v>
      </c>
      <c r="B207" t="s">
        <v>187</v>
      </c>
      <c r="C207">
        <v>65</v>
      </c>
      <c r="D207">
        <v>3</v>
      </c>
      <c r="E207" t="s">
        <v>7783</v>
      </c>
      <c r="F207">
        <v>235</v>
      </c>
      <c r="G207">
        <v>0</v>
      </c>
      <c r="H207" t="s">
        <v>631</v>
      </c>
      <c r="I207" t="s">
        <v>7784</v>
      </c>
      <c r="J207" t="s">
        <v>62</v>
      </c>
      <c r="K207" t="s">
        <v>23</v>
      </c>
      <c r="L207" t="s">
        <v>24</v>
      </c>
      <c r="M207" t="s">
        <v>7781</v>
      </c>
      <c r="N207" t="s">
        <v>23</v>
      </c>
      <c r="O207" t="s">
        <v>307</v>
      </c>
      <c r="P207" t="s">
        <v>26</v>
      </c>
      <c r="Q207" t="s">
        <v>27</v>
      </c>
      <c r="R207" t="s">
        <v>7785</v>
      </c>
      <c r="S207" t="s">
        <v>23</v>
      </c>
      <c r="T207" t="s">
        <v>7781</v>
      </c>
    </row>
    <row r="208" spans="1:20" x14ac:dyDescent="0.25">
      <c r="A208" t="s">
        <v>139</v>
      </c>
      <c r="B208" t="s">
        <v>112</v>
      </c>
      <c r="C208">
        <v>66</v>
      </c>
      <c r="D208">
        <v>1</v>
      </c>
      <c r="E208" t="s">
        <v>7786</v>
      </c>
      <c r="F208">
        <v>119.35</v>
      </c>
      <c r="G208">
        <v>7</v>
      </c>
      <c r="H208" t="s">
        <v>384</v>
      </c>
      <c r="I208" t="s">
        <v>7787</v>
      </c>
      <c r="J208" t="s">
        <v>7788</v>
      </c>
      <c r="K208" t="s">
        <v>2945</v>
      </c>
      <c r="L208" t="s">
        <v>7789</v>
      </c>
      <c r="M208" t="s">
        <v>7790</v>
      </c>
      <c r="N208" t="s">
        <v>23</v>
      </c>
      <c r="O208" t="s">
        <v>48</v>
      </c>
      <c r="P208" t="s">
        <v>49</v>
      </c>
      <c r="Q208" t="s">
        <v>50</v>
      </c>
      <c r="R208" t="s">
        <v>24</v>
      </c>
      <c r="S208" t="s">
        <v>23</v>
      </c>
      <c r="T208" t="s">
        <v>7790</v>
      </c>
    </row>
    <row r="209" spans="1:20" x14ac:dyDescent="0.25">
      <c r="A209" t="s">
        <v>110</v>
      </c>
      <c r="B209" t="s">
        <v>640</v>
      </c>
      <c r="C209">
        <v>66</v>
      </c>
      <c r="D209">
        <v>1</v>
      </c>
      <c r="E209" t="s">
        <v>7786</v>
      </c>
      <c r="F209">
        <v>119.35</v>
      </c>
      <c r="G209">
        <v>7</v>
      </c>
      <c r="H209" t="s">
        <v>384</v>
      </c>
      <c r="I209" t="s">
        <v>7787</v>
      </c>
      <c r="J209" t="s">
        <v>7788</v>
      </c>
      <c r="K209" t="s">
        <v>2945</v>
      </c>
      <c r="L209" t="s">
        <v>7789</v>
      </c>
      <c r="M209" t="s">
        <v>7790</v>
      </c>
      <c r="N209" t="s">
        <v>23</v>
      </c>
      <c r="O209" t="s">
        <v>48</v>
      </c>
      <c r="P209" t="s">
        <v>49</v>
      </c>
      <c r="Q209" t="s">
        <v>50</v>
      </c>
      <c r="R209" t="s">
        <v>24</v>
      </c>
      <c r="S209" t="s">
        <v>23</v>
      </c>
      <c r="T209" t="s">
        <v>7790</v>
      </c>
    </row>
    <row r="210" spans="1:20" x14ac:dyDescent="0.25">
      <c r="A210" t="s">
        <v>46</v>
      </c>
      <c r="B210" t="s">
        <v>56</v>
      </c>
      <c r="C210">
        <v>67</v>
      </c>
      <c r="D210">
        <v>1</v>
      </c>
      <c r="E210" t="s">
        <v>7786</v>
      </c>
      <c r="F210">
        <v>119.35</v>
      </c>
      <c r="G210">
        <v>7</v>
      </c>
      <c r="H210" t="s">
        <v>384</v>
      </c>
      <c r="I210" t="s">
        <v>7787</v>
      </c>
      <c r="J210" t="s">
        <v>7788</v>
      </c>
      <c r="K210" t="s">
        <v>2945</v>
      </c>
      <c r="L210" t="s">
        <v>7789</v>
      </c>
      <c r="M210" t="s">
        <v>7790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23</v>
      </c>
      <c r="T210" t="s">
        <v>7790</v>
      </c>
    </row>
    <row r="211" spans="1:20" x14ac:dyDescent="0.25">
      <c r="A211" t="s">
        <v>42</v>
      </c>
      <c r="B211" t="s">
        <v>43</v>
      </c>
      <c r="C211">
        <v>66.666666666666671</v>
      </c>
      <c r="D211">
        <v>3</v>
      </c>
      <c r="E211" t="s">
        <v>7791</v>
      </c>
      <c r="F211">
        <v>106</v>
      </c>
      <c r="G211">
        <v>6</v>
      </c>
      <c r="H211" t="s">
        <v>631</v>
      </c>
      <c r="I211" t="s">
        <v>7792</v>
      </c>
      <c r="J211" t="s">
        <v>306</v>
      </c>
      <c r="K211" t="s">
        <v>23</v>
      </c>
      <c r="L211" t="s">
        <v>24</v>
      </c>
      <c r="M211" t="s">
        <v>7793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23</v>
      </c>
      <c r="T211" t="s">
        <v>7793</v>
      </c>
    </row>
    <row r="212" spans="1:20" x14ac:dyDescent="0.25">
      <c r="A212" t="s">
        <v>30</v>
      </c>
      <c r="B212" t="s">
        <v>31</v>
      </c>
      <c r="C212">
        <v>60</v>
      </c>
      <c r="D212">
        <v>3</v>
      </c>
      <c r="E212" t="s">
        <v>7794</v>
      </c>
      <c r="F212">
        <v>200</v>
      </c>
      <c r="G212">
        <v>0</v>
      </c>
      <c r="H212" t="s">
        <v>631</v>
      </c>
      <c r="I212" t="s">
        <v>744</v>
      </c>
      <c r="J212" t="s">
        <v>638</v>
      </c>
      <c r="K212" t="s">
        <v>23</v>
      </c>
      <c r="L212" t="s">
        <v>24</v>
      </c>
      <c r="M212" t="s">
        <v>7790</v>
      </c>
      <c r="N212" t="s">
        <v>23</v>
      </c>
      <c r="O212" t="s">
        <v>32</v>
      </c>
      <c r="P212" t="s">
        <v>26</v>
      </c>
      <c r="Q212" t="s">
        <v>33</v>
      </c>
      <c r="R212" t="s">
        <v>24</v>
      </c>
      <c r="S212" t="s">
        <v>23</v>
      </c>
      <c r="T212" t="s">
        <v>7793</v>
      </c>
    </row>
    <row r="213" spans="1:20" x14ac:dyDescent="0.25">
      <c r="A213" t="s">
        <v>279</v>
      </c>
      <c r="B213" t="s">
        <v>285</v>
      </c>
      <c r="C213">
        <v>139</v>
      </c>
      <c r="D213">
        <v>1</v>
      </c>
      <c r="E213" t="s">
        <v>7794</v>
      </c>
      <c r="F213">
        <v>200</v>
      </c>
      <c r="G213">
        <v>0</v>
      </c>
      <c r="H213" t="s">
        <v>631</v>
      </c>
      <c r="I213" t="s">
        <v>744</v>
      </c>
      <c r="J213" t="s">
        <v>638</v>
      </c>
      <c r="K213" t="s">
        <v>23</v>
      </c>
      <c r="L213" t="s">
        <v>24</v>
      </c>
      <c r="M213" t="s">
        <v>7790</v>
      </c>
      <c r="N213" t="s">
        <v>23</v>
      </c>
      <c r="O213" t="s">
        <v>32</v>
      </c>
      <c r="P213" t="s">
        <v>26</v>
      </c>
      <c r="Q213" t="s">
        <v>33</v>
      </c>
      <c r="R213" t="s">
        <v>24</v>
      </c>
      <c r="S213" t="s">
        <v>23</v>
      </c>
      <c r="T213" t="s">
        <v>7793</v>
      </c>
    </row>
    <row r="214" spans="1:20" x14ac:dyDescent="0.25">
      <c r="A214" t="s">
        <v>46</v>
      </c>
      <c r="B214" t="s">
        <v>56</v>
      </c>
      <c r="C214">
        <v>66.333333333333329</v>
      </c>
      <c r="D214">
        <v>3</v>
      </c>
      <c r="E214" t="s">
        <v>7795</v>
      </c>
      <c r="F214">
        <v>149.27000000000001</v>
      </c>
      <c r="G214">
        <v>7</v>
      </c>
      <c r="H214" t="s">
        <v>384</v>
      </c>
      <c r="I214" t="s">
        <v>5237</v>
      </c>
      <c r="J214" t="s">
        <v>5238</v>
      </c>
      <c r="K214" t="s">
        <v>4727</v>
      </c>
      <c r="L214" t="s">
        <v>5239</v>
      </c>
      <c r="M214" t="s">
        <v>7796</v>
      </c>
      <c r="N214" t="s">
        <v>23</v>
      </c>
      <c r="O214" t="s">
        <v>48</v>
      </c>
      <c r="P214" t="s">
        <v>49</v>
      </c>
      <c r="Q214" t="s">
        <v>50</v>
      </c>
      <c r="R214" t="s">
        <v>24</v>
      </c>
      <c r="S214" t="s">
        <v>23</v>
      </c>
      <c r="T214" t="s">
        <v>7796</v>
      </c>
    </row>
    <row r="215" spans="1:20" x14ac:dyDescent="0.25">
      <c r="A215" t="s">
        <v>115</v>
      </c>
      <c r="B215" t="s">
        <v>1740</v>
      </c>
      <c r="C215">
        <v>29.92</v>
      </c>
      <c r="D215">
        <v>1</v>
      </c>
      <c r="E215" t="s">
        <v>7795</v>
      </c>
      <c r="F215">
        <v>149.27000000000001</v>
      </c>
      <c r="G215">
        <v>7</v>
      </c>
      <c r="H215" t="s">
        <v>384</v>
      </c>
      <c r="I215" t="s">
        <v>5237</v>
      </c>
      <c r="J215" t="s">
        <v>5238</v>
      </c>
      <c r="K215" t="s">
        <v>4727</v>
      </c>
      <c r="L215" t="s">
        <v>5239</v>
      </c>
      <c r="M215" t="s">
        <v>7796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23</v>
      </c>
      <c r="T215" t="s">
        <v>7796</v>
      </c>
    </row>
    <row r="216" spans="1:20" x14ac:dyDescent="0.25">
      <c r="A216" t="s">
        <v>186</v>
      </c>
      <c r="B216" t="s">
        <v>187</v>
      </c>
      <c r="C216">
        <v>33.333333333333336</v>
      </c>
      <c r="D216">
        <v>6</v>
      </c>
      <c r="E216" t="s">
        <v>7797</v>
      </c>
      <c r="F216">
        <v>200</v>
      </c>
      <c r="G216">
        <v>0</v>
      </c>
      <c r="H216" t="s">
        <v>631</v>
      </c>
      <c r="I216" t="s">
        <v>7798</v>
      </c>
      <c r="J216" t="s">
        <v>302</v>
      </c>
      <c r="K216" t="s">
        <v>23</v>
      </c>
      <c r="L216" t="s">
        <v>24</v>
      </c>
      <c r="M216" t="s">
        <v>7799</v>
      </c>
      <c r="N216" t="s">
        <v>23</v>
      </c>
      <c r="O216" t="s">
        <v>307</v>
      </c>
      <c r="P216" t="s">
        <v>26</v>
      </c>
      <c r="Q216" t="s">
        <v>27</v>
      </c>
      <c r="R216" t="s">
        <v>24</v>
      </c>
      <c r="S216" t="s">
        <v>23</v>
      </c>
      <c r="T216" t="s">
        <v>7799</v>
      </c>
    </row>
    <row r="217" spans="1:20" x14ac:dyDescent="0.25">
      <c r="A217" t="s">
        <v>139</v>
      </c>
      <c r="B217" t="s">
        <v>112</v>
      </c>
      <c r="C217">
        <v>66</v>
      </c>
      <c r="D217">
        <v>1</v>
      </c>
      <c r="E217" t="s">
        <v>7800</v>
      </c>
      <c r="F217">
        <v>123.72</v>
      </c>
      <c r="G217">
        <v>7</v>
      </c>
      <c r="H217" t="s">
        <v>384</v>
      </c>
      <c r="I217" t="s">
        <v>7801</v>
      </c>
      <c r="J217" t="s">
        <v>7802</v>
      </c>
      <c r="K217" t="s">
        <v>2676</v>
      </c>
      <c r="L217" t="s">
        <v>7803</v>
      </c>
      <c r="M217" t="s">
        <v>7804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23</v>
      </c>
      <c r="T217" t="s">
        <v>7799</v>
      </c>
    </row>
    <row r="218" spans="1:20" x14ac:dyDescent="0.25">
      <c r="A218" t="s">
        <v>110</v>
      </c>
      <c r="B218" t="s">
        <v>640</v>
      </c>
      <c r="C218">
        <v>66</v>
      </c>
      <c r="D218">
        <v>1</v>
      </c>
      <c r="E218" t="s">
        <v>7800</v>
      </c>
      <c r="F218">
        <v>123.72</v>
      </c>
      <c r="G218">
        <v>7</v>
      </c>
      <c r="H218" t="s">
        <v>384</v>
      </c>
      <c r="I218" t="s">
        <v>7801</v>
      </c>
      <c r="J218" t="s">
        <v>7802</v>
      </c>
      <c r="K218" t="s">
        <v>2676</v>
      </c>
      <c r="L218" t="s">
        <v>7803</v>
      </c>
      <c r="M218" t="s">
        <v>7804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23</v>
      </c>
      <c r="T218" t="s">
        <v>7799</v>
      </c>
    </row>
    <row r="219" spans="1:20" x14ac:dyDescent="0.25">
      <c r="A219" t="s">
        <v>46</v>
      </c>
      <c r="B219" t="s">
        <v>56</v>
      </c>
      <c r="C219">
        <v>67</v>
      </c>
      <c r="D219">
        <v>1</v>
      </c>
      <c r="E219" t="s">
        <v>7800</v>
      </c>
      <c r="F219">
        <v>123.72</v>
      </c>
      <c r="G219">
        <v>7</v>
      </c>
      <c r="H219" t="s">
        <v>384</v>
      </c>
      <c r="I219" t="s">
        <v>7801</v>
      </c>
      <c r="J219" t="s">
        <v>7802</v>
      </c>
      <c r="K219" t="s">
        <v>2676</v>
      </c>
      <c r="L219" t="s">
        <v>7803</v>
      </c>
      <c r="M219" t="s">
        <v>7804</v>
      </c>
      <c r="N219" t="s">
        <v>23</v>
      </c>
      <c r="O219" t="s">
        <v>48</v>
      </c>
      <c r="P219" t="s">
        <v>49</v>
      </c>
      <c r="Q219" t="s">
        <v>50</v>
      </c>
      <c r="R219" t="s">
        <v>24</v>
      </c>
      <c r="S219" t="s">
        <v>23</v>
      </c>
      <c r="T219" t="s">
        <v>7799</v>
      </c>
    </row>
    <row r="220" spans="1:20" x14ac:dyDescent="0.25">
      <c r="A220" t="s">
        <v>42</v>
      </c>
      <c r="B220" t="s">
        <v>43</v>
      </c>
      <c r="C220">
        <v>66.666666666666671</v>
      </c>
      <c r="D220">
        <v>3</v>
      </c>
      <c r="E220" t="s">
        <v>7805</v>
      </c>
      <c r="F220">
        <v>200</v>
      </c>
      <c r="G220">
        <v>0</v>
      </c>
      <c r="H220" t="s">
        <v>631</v>
      </c>
      <c r="I220" t="s">
        <v>7806</v>
      </c>
      <c r="J220" t="s">
        <v>306</v>
      </c>
      <c r="K220" t="s">
        <v>23</v>
      </c>
      <c r="L220" t="s">
        <v>24</v>
      </c>
      <c r="M220" t="s">
        <v>7807</v>
      </c>
      <c r="N220" t="s">
        <v>23</v>
      </c>
      <c r="O220" t="s">
        <v>32</v>
      </c>
      <c r="P220" t="s">
        <v>26</v>
      </c>
      <c r="Q220" t="s">
        <v>33</v>
      </c>
      <c r="R220" t="s">
        <v>24</v>
      </c>
      <c r="S220" t="s">
        <v>23</v>
      </c>
      <c r="T220" t="s">
        <v>7807</v>
      </c>
    </row>
    <row r="221" spans="1:20" x14ac:dyDescent="0.25">
      <c r="A221" t="s">
        <v>30</v>
      </c>
      <c r="B221" t="s">
        <v>31</v>
      </c>
      <c r="C221">
        <v>60</v>
      </c>
      <c r="D221">
        <v>3</v>
      </c>
      <c r="E221" t="s">
        <v>7805</v>
      </c>
      <c r="F221">
        <v>200</v>
      </c>
      <c r="G221">
        <v>0</v>
      </c>
      <c r="H221" t="s">
        <v>631</v>
      </c>
      <c r="I221" t="s">
        <v>7806</v>
      </c>
      <c r="J221" t="s">
        <v>306</v>
      </c>
      <c r="K221" t="s">
        <v>23</v>
      </c>
      <c r="L221" t="s">
        <v>24</v>
      </c>
      <c r="M221" t="s">
        <v>7807</v>
      </c>
      <c r="N221" t="s">
        <v>23</v>
      </c>
      <c r="O221" t="s">
        <v>32</v>
      </c>
      <c r="P221" t="s">
        <v>26</v>
      </c>
      <c r="Q221" t="s">
        <v>33</v>
      </c>
      <c r="R221" t="s">
        <v>24</v>
      </c>
      <c r="S221" t="s">
        <v>23</v>
      </c>
      <c r="T221" t="s">
        <v>7807</v>
      </c>
    </row>
    <row r="222" spans="1:20" x14ac:dyDescent="0.25">
      <c r="A222" t="s">
        <v>115</v>
      </c>
      <c r="B222" t="s">
        <v>116</v>
      </c>
      <c r="C222">
        <v>27.5</v>
      </c>
      <c r="D222">
        <v>4</v>
      </c>
      <c r="E222" t="s">
        <v>7808</v>
      </c>
      <c r="F222">
        <v>104.03</v>
      </c>
      <c r="G222">
        <v>7</v>
      </c>
      <c r="H222" t="s">
        <v>648</v>
      </c>
      <c r="I222" t="s">
        <v>6766</v>
      </c>
      <c r="J222" t="s">
        <v>6767</v>
      </c>
      <c r="K222" t="s">
        <v>5412</v>
      </c>
      <c r="L222" t="s">
        <v>6768</v>
      </c>
      <c r="M222" t="s">
        <v>7809</v>
      </c>
      <c r="N222" t="s">
        <v>23</v>
      </c>
      <c r="O222" t="s">
        <v>48</v>
      </c>
      <c r="P222" t="s">
        <v>49</v>
      </c>
      <c r="Q222" t="s">
        <v>50</v>
      </c>
      <c r="R222" t="s">
        <v>24</v>
      </c>
      <c r="S222" t="s">
        <v>23</v>
      </c>
      <c r="T222" t="s">
        <v>7809</v>
      </c>
    </row>
    <row r="223" spans="1:20" x14ac:dyDescent="0.25">
      <c r="A223" t="s">
        <v>42</v>
      </c>
      <c r="B223" t="s">
        <v>43</v>
      </c>
      <c r="C223">
        <v>66.666666666666671</v>
      </c>
      <c r="D223">
        <v>3</v>
      </c>
      <c r="E223" t="s">
        <v>7810</v>
      </c>
      <c r="F223">
        <v>106</v>
      </c>
      <c r="G223">
        <v>6</v>
      </c>
      <c r="H223" t="s">
        <v>631</v>
      </c>
      <c r="I223" t="s">
        <v>7811</v>
      </c>
      <c r="J223" t="s">
        <v>65</v>
      </c>
      <c r="K223" t="s">
        <v>23</v>
      </c>
      <c r="L223" t="s">
        <v>24</v>
      </c>
      <c r="M223" t="s">
        <v>7812</v>
      </c>
      <c r="N223" t="s">
        <v>23</v>
      </c>
      <c r="O223" t="s">
        <v>32</v>
      </c>
      <c r="P223" t="s">
        <v>26</v>
      </c>
      <c r="Q223" t="s">
        <v>33</v>
      </c>
      <c r="R223" t="s">
        <v>24</v>
      </c>
      <c r="S223" t="s">
        <v>23</v>
      </c>
      <c r="T223" t="s">
        <v>7812</v>
      </c>
    </row>
    <row r="224" spans="1:20" x14ac:dyDescent="0.25">
      <c r="A224" t="s">
        <v>44</v>
      </c>
      <c r="B224" t="s">
        <v>45</v>
      </c>
      <c r="C224">
        <v>66.666666666666671</v>
      </c>
      <c r="D224">
        <v>6</v>
      </c>
      <c r="E224" t="s">
        <v>7813</v>
      </c>
      <c r="F224">
        <v>200</v>
      </c>
      <c r="G224">
        <v>0</v>
      </c>
      <c r="H224" t="s">
        <v>631</v>
      </c>
      <c r="I224" t="s">
        <v>7814</v>
      </c>
      <c r="J224" t="s">
        <v>329</v>
      </c>
      <c r="K224" t="s">
        <v>23</v>
      </c>
      <c r="L224" t="s">
        <v>24</v>
      </c>
      <c r="M224" t="s">
        <v>7815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23</v>
      </c>
      <c r="T224" t="s">
        <v>7815</v>
      </c>
    </row>
    <row r="225" spans="1:20" x14ac:dyDescent="0.25">
      <c r="A225" t="s">
        <v>44</v>
      </c>
      <c r="B225" t="s">
        <v>45</v>
      </c>
      <c r="C225">
        <v>66.666666666666671</v>
      </c>
      <c r="D225">
        <v>3</v>
      </c>
      <c r="E225" t="s">
        <v>7816</v>
      </c>
      <c r="F225">
        <v>202</v>
      </c>
      <c r="G225">
        <v>0</v>
      </c>
      <c r="H225" t="s">
        <v>631</v>
      </c>
      <c r="I225" t="s">
        <v>4527</v>
      </c>
      <c r="J225" t="s">
        <v>4162</v>
      </c>
      <c r="K225" t="s">
        <v>23</v>
      </c>
      <c r="L225" t="s">
        <v>24</v>
      </c>
      <c r="M225" t="s">
        <v>7815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23</v>
      </c>
      <c r="T225" t="s">
        <v>7815</v>
      </c>
    </row>
    <row r="226" spans="1:20" x14ac:dyDescent="0.25">
      <c r="A226" t="s">
        <v>689</v>
      </c>
      <c r="B226" t="s">
        <v>690</v>
      </c>
      <c r="C226">
        <v>25</v>
      </c>
      <c r="D226">
        <v>4</v>
      </c>
      <c r="E226" t="s">
        <v>7816</v>
      </c>
      <c r="F226">
        <v>202</v>
      </c>
      <c r="G226">
        <v>0</v>
      </c>
      <c r="H226" t="s">
        <v>631</v>
      </c>
      <c r="I226" t="s">
        <v>4527</v>
      </c>
      <c r="J226" t="s">
        <v>4162</v>
      </c>
      <c r="K226" t="s">
        <v>23</v>
      </c>
      <c r="L226" t="s">
        <v>24</v>
      </c>
      <c r="M226" t="s">
        <v>7815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23</v>
      </c>
      <c r="T226" t="s">
        <v>7815</v>
      </c>
    </row>
    <row r="227" spans="1:20" x14ac:dyDescent="0.25">
      <c r="A227" t="s">
        <v>139</v>
      </c>
      <c r="B227" t="s">
        <v>112</v>
      </c>
      <c r="C227">
        <v>66</v>
      </c>
      <c r="D227">
        <v>1</v>
      </c>
      <c r="E227" t="s">
        <v>7817</v>
      </c>
      <c r="F227">
        <v>149.31</v>
      </c>
      <c r="G227">
        <v>7</v>
      </c>
      <c r="H227" t="s">
        <v>384</v>
      </c>
      <c r="I227" t="s">
        <v>7818</v>
      </c>
      <c r="J227" t="s">
        <v>7819</v>
      </c>
      <c r="K227" t="s">
        <v>7820</v>
      </c>
      <c r="L227" t="s">
        <v>7821</v>
      </c>
      <c r="M227" t="s">
        <v>7822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23</v>
      </c>
      <c r="T227" t="s">
        <v>7822</v>
      </c>
    </row>
    <row r="228" spans="1:20" x14ac:dyDescent="0.25">
      <c r="A228" t="s">
        <v>110</v>
      </c>
      <c r="B228" t="s">
        <v>640</v>
      </c>
      <c r="C228">
        <v>66</v>
      </c>
      <c r="D228">
        <v>1</v>
      </c>
      <c r="E228" t="s">
        <v>7817</v>
      </c>
      <c r="F228">
        <v>149.31</v>
      </c>
      <c r="G228">
        <v>7</v>
      </c>
      <c r="H228" t="s">
        <v>384</v>
      </c>
      <c r="I228" t="s">
        <v>7818</v>
      </c>
      <c r="J228" t="s">
        <v>7819</v>
      </c>
      <c r="K228" t="s">
        <v>7820</v>
      </c>
      <c r="L228" t="s">
        <v>7821</v>
      </c>
      <c r="M228" t="s">
        <v>7822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23</v>
      </c>
      <c r="T228" t="s">
        <v>7822</v>
      </c>
    </row>
    <row r="229" spans="1:20" x14ac:dyDescent="0.25">
      <c r="A229" t="s">
        <v>46</v>
      </c>
      <c r="B229" t="s">
        <v>56</v>
      </c>
      <c r="C229">
        <v>67</v>
      </c>
      <c r="D229">
        <v>1</v>
      </c>
      <c r="E229" t="s">
        <v>7817</v>
      </c>
      <c r="F229">
        <v>149.31</v>
      </c>
      <c r="G229">
        <v>7</v>
      </c>
      <c r="H229" t="s">
        <v>384</v>
      </c>
      <c r="I229" t="s">
        <v>7818</v>
      </c>
      <c r="J229" t="s">
        <v>7819</v>
      </c>
      <c r="K229" t="s">
        <v>7820</v>
      </c>
      <c r="L229" t="s">
        <v>7821</v>
      </c>
      <c r="M229" t="s">
        <v>7822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23</v>
      </c>
      <c r="T229" t="s">
        <v>7822</v>
      </c>
    </row>
    <row r="230" spans="1:20" x14ac:dyDescent="0.25">
      <c r="A230" t="s">
        <v>186</v>
      </c>
      <c r="B230" t="s">
        <v>187</v>
      </c>
      <c r="C230">
        <v>33.333333333333336</v>
      </c>
      <c r="D230">
        <v>3</v>
      </c>
      <c r="E230" t="s">
        <v>7823</v>
      </c>
      <c r="F230">
        <v>106</v>
      </c>
      <c r="G230">
        <v>6</v>
      </c>
      <c r="H230" t="s">
        <v>631</v>
      </c>
      <c r="I230" t="s">
        <v>7824</v>
      </c>
      <c r="J230" t="s">
        <v>4515</v>
      </c>
      <c r="K230" t="s">
        <v>23</v>
      </c>
      <c r="L230" t="s">
        <v>24</v>
      </c>
      <c r="M230" t="s">
        <v>7825</v>
      </c>
      <c r="N230" t="s">
        <v>23</v>
      </c>
      <c r="O230" t="s">
        <v>307</v>
      </c>
      <c r="P230" t="s">
        <v>26</v>
      </c>
      <c r="Q230" t="s">
        <v>27</v>
      </c>
      <c r="R230" t="s">
        <v>24</v>
      </c>
      <c r="S230" t="s">
        <v>23</v>
      </c>
      <c r="T230" t="s">
        <v>7825</v>
      </c>
    </row>
    <row r="231" spans="1:20" x14ac:dyDescent="0.25">
      <c r="A231" t="s">
        <v>186</v>
      </c>
      <c r="B231" t="s">
        <v>187</v>
      </c>
      <c r="C231">
        <v>33.333333333333336</v>
      </c>
      <c r="D231">
        <v>3</v>
      </c>
      <c r="E231" t="s">
        <v>7826</v>
      </c>
      <c r="F231">
        <v>100</v>
      </c>
      <c r="G231">
        <v>0</v>
      </c>
      <c r="H231" t="s">
        <v>631</v>
      </c>
      <c r="I231" t="s">
        <v>7827</v>
      </c>
      <c r="J231" t="s">
        <v>319</v>
      </c>
      <c r="K231" t="s">
        <v>23</v>
      </c>
      <c r="L231" t="s">
        <v>24</v>
      </c>
      <c r="M231" t="s">
        <v>7828</v>
      </c>
      <c r="N231" t="s">
        <v>23</v>
      </c>
      <c r="O231" t="s">
        <v>32</v>
      </c>
      <c r="P231" t="s">
        <v>26</v>
      </c>
      <c r="Q231" t="s">
        <v>33</v>
      </c>
      <c r="R231" t="s">
        <v>24</v>
      </c>
      <c r="S231" t="s">
        <v>23</v>
      </c>
      <c r="T231" t="s">
        <v>7829</v>
      </c>
    </row>
    <row r="232" spans="1:20" x14ac:dyDescent="0.25">
      <c r="A232" t="s">
        <v>186</v>
      </c>
      <c r="B232" t="s">
        <v>187</v>
      </c>
      <c r="C232">
        <v>33.333333333333336</v>
      </c>
      <c r="D232">
        <v>3</v>
      </c>
      <c r="E232" t="s">
        <v>7830</v>
      </c>
      <c r="F232">
        <v>106</v>
      </c>
      <c r="G232">
        <v>6</v>
      </c>
      <c r="H232" t="s">
        <v>631</v>
      </c>
      <c r="I232" t="s">
        <v>7806</v>
      </c>
      <c r="J232" t="s">
        <v>306</v>
      </c>
      <c r="K232" t="s">
        <v>23</v>
      </c>
      <c r="L232" t="s">
        <v>24</v>
      </c>
      <c r="M232" t="s">
        <v>7831</v>
      </c>
      <c r="N232" t="s">
        <v>23</v>
      </c>
      <c r="O232" t="s">
        <v>32</v>
      </c>
      <c r="P232" t="s">
        <v>26</v>
      </c>
      <c r="Q232" t="s">
        <v>33</v>
      </c>
      <c r="R232" t="s">
        <v>24</v>
      </c>
      <c r="S232" t="s">
        <v>23</v>
      </c>
      <c r="T232" t="s">
        <v>7831</v>
      </c>
    </row>
    <row r="233" spans="1:20" x14ac:dyDescent="0.25">
      <c r="A233" t="s">
        <v>186</v>
      </c>
      <c r="B233" t="s">
        <v>187</v>
      </c>
      <c r="C233">
        <v>33.333333333333336</v>
      </c>
      <c r="D233">
        <v>3</v>
      </c>
      <c r="E233" t="s">
        <v>7832</v>
      </c>
      <c r="F233">
        <v>106</v>
      </c>
      <c r="G233">
        <v>6</v>
      </c>
      <c r="H233" t="s">
        <v>631</v>
      </c>
      <c r="I233" t="s">
        <v>7833</v>
      </c>
      <c r="J233" t="s">
        <v>338</v>
      </c>
      <c r="K233" t="s">
        <v>23</v>
      </c>
      <c r="L233" t="s">
        <v>24</v>
      </c>
      <c r="M233" t="s">
        <v>7834</v>
      </c>
      <c r="N233" t="s">
        <v>23</v>
      </c>
      <c r="O233" t="s">
        <v>307</v>
      </c>
      <c r="P233" t="s">
        <v>26</v>
      </c>
      <c r="Q233" t="s">
        <v>27</v>
      </c>
      <c r="R233" t="s">
        <v>24</v>
      </c>
      <c r="S233" t="s">
        <v>23</v>
      </c>
      <c r="T233" t="s">
        <v>7834</v>
      </c>
    </row>
    <row r="234" spans="1:20" x14ac:dyDescent="0.25">
      <c r="A234" t="s">
        <v>139</v>
      </c>
      <c r="B234" t="s">
        <v>112</v>
      </c>
      <c r="C234">
        <v>66</v>
      </c>
      <c r="D234">
        <v>1</v>
      </c>
      <c r="E234" t="s">
        <v>7835</v>
      </c>
      <c r="F234">
        <v>119.35</v>
      </c>
      <c r="G234">
        <v>7</v>
      </c>
      <c r="H234" t="s">
        <v>384</v>
      </c>
      <c r="I234" t="s">
        <v>7331</v>
      </c>
      <c r="J234" t="s">
        <v>7332</v>
      </c>
      <c r="K234" t="s">
        <v>1303</v>
      </c>
      <c r="L234" t="s">
        <v>7333</v>
      </c>
      <c r="M234" t="s">
        <v>7836</v>
      </c>
      <c r="N234" t="s">
        <v>23</v>
      </c>
      <c r="O234" t="s">
        <v>48</v>
      </c>
      <c r="P234" t="s">
        <v>49</v>
      </c>
      <c r="Q234" t="s">
        <v>50</v>
      </c>
      <c r="R234" t="s">
        <v>24</v>
      </c>
      <c r="S234" t="s">
        <v>23</v>
      </c>
      <c r="T234" t="s">
        <v>7836</v>
      </c>
    </row>
    <row r="235" spans="1:20" x14ac:dyDescent="0.25">
      <c r="A235" t="s">
        <v>110</v>
      </c>
      <c r="B235" t="s">
        <v>640</v>
      </c>
      <c r="C235">
        <v>66</v>
      </c>
      <c r="D235">
        <v>1</v>
      </c>
      <c r="E235" t="s">
        <v>7835</v>
      </c>
      <c r="F235">
        <v>119.35</v>
      </c>
      <c r="G235">
        <v>7</v>
      </c>
      <c r="H235" t="s">
        <v>384</v>
      </c>
      <c r="I235" t="s">
        <v>7331</v>
      </c>
      <c r="J235" t="s">
        <v>7332</v>
      </c>
      <c r="K235" t="s">
        <v>1303</v>
      </c>
      <c r="L235" t="s">
        <v>7333</v>
      </c>
      <c r="M235" t="s">
        <v>7836</v>
      </c>
      <c r="N235" t="s">
        <v>23</v>
      </c>
      <c r="O235" t="s">
        <v>48</v>
      </c>
      <c r="P235" t="s">
        <v>49</v>
      </c>
      <c r="Q235" t="s">
        <v>50</v>
      </c>
      <c r="R235" t="s">
        <v>24</v>
      </c>
      <c r="S235" t="s">
        <v>23</v>
      </c>
      <c r="T235" t="s">
        <v>7836</v>
      </c>
    </row>
    <row r="236" spans="1:20" x14ac:dyDescent="0.25">
      <c r="A236" t="s">
        <v>46</v>
      </c>
      <c r="B236" t="s">
        <v>56</v>
      </c>
      <c r="C236">
        <v>67</v>
      </c>
      <c r="D236">
        <v>1</v>
      </c>
      <c r="E236" t="s">
        <v>7835</v>
      </c>
      <c r="F236">
        <v>119.35</v>
      </c>
      <c r="G236">
        <v>7</v>
      </c>
      <c r="H236" t="s">
        <v>384</v>
      </c>
      <c r="I236" t="s">
        <v>7331</v>
      </c>
      <c r="J236" t="s">
        <v>7332</v>
      </c>
      <c r="K236" t="s">
        <v>1303</v>
      </c>
      <c r="L236" t="s">
        <v>7333</v>
      </c>
      <c r="M236" t="s">
        <v>7836</v>
      </c>
      <c r="N236" t="s">
        <v>23</v>
      </c>
      <c r="O236" t="s">
        <v>48</v>
      </c>
      <c r="P236" t="s">
        <v>49</v>
      </c>
      <c r="Q236" t="s">
        <v>50</v>
      </c>
      <c r="R236" t="s">
        <v>24</v>
      </c>
      <c r="S236" t="s">
        <v>23</v>
      </c>
      <c r="T236" t="s">
        <v>7836</v>
      </c>
    </row>
    <row r="237" spans="1:20" x14ac:dyDescent="0.25">
      <c r="A237" t="s">
        <v>115</v>
      </c>
      <c r="B237" t="s">
        <v>116</v>
      </c>
      <c r="C237">
        <v>30</v>
      </c>
      <c r="D237">
        <v>12</v>
      </c>
      <c r="E237" t="s">
        <v>7837</v>
      </c>
      <c r="F237">
        <v>261.08999999999997</v>
      </c>
      <c r="G237">
        <v>0</v>
      </c>
      <c r="H237" t="s">
        <v>648</v>
      </c>
      <c r="I237" t="s">
        <v>7838</v>
      </c>
      <c r="J237" t="s">
        <v>7839</v>
      </c>
      <c r="K237" t="s">
        <v>3048</v>
      </c>
      <c r="L237" t="s">
        <v>7840</v>
      </c>
      <c r="M237" t="s">
        <v>7841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23</v>
      </c>
      <c r="T237" t="s">
        <v>7841</v>
      </c>
    </row>
    <row r="238" spans="1:20" x14ac:dyDescent="0.25">
      <c r="A238" t="s">
        <v>139</v>
      </c>
      <c r="B238" t="s">
        <v>112</v>
      </c>
      <c r="C238">
        <v>66</v>
      </c>
      <c r="D238">
        <v>1</v>
      </c>
      <c r="E238" t="s">
        <v>7842</v>
      </c>
      <c r="F238">
        <v>118.73</v>
      </c>
      <c r="G238">
        <v>7</v>
      </c>
      <c r="H238" t="s">
        <v>384</v>
      </c>
      <c r="I238" t="s">
        <v>7843</v>
      </c>
      <c r="J238" t="s">
        <v>7844</v>
      </c>
      <c r="K238" t="s">
        <v>1429</v>
      </c>
      <c r="L238" t="s">
        <v>7845</v>
      </c>
      <c r="M238" t="s">
        <v>7846</v>
      </c>
      <c r="N238" t="s">
        <v>23</v>
      </c>
      <c r="O238" t="s">
        <v>48</v>
      </c>
      <c r="P238" t="s">
        <v>49</v>
      </c>
      <c r="Q238" t="s">
        <v>50</v>
      </c>
      <c r="R238" t="s">
        <v>24</v>
      </c>
      <c r="S238" t="s">
        <v>23</v>
      </c>
      <c r="T238" t="s">
        <v>7846</v>
      </c>
    </row>
    <row r="239" spans="1:20" x14ac:dyDescent="0.25">
      <c r="A239" t="s">
        <v>110</v>
      </c>
      <c r="B239" t="s">
        <v>640</v>
      </c>
      <c r="C239">
        <v>66</v>
      </c>
      <c r="D239">
        <v>1</v>
      </c>
      <c r="E239" t="s">
        <v>7842</v>
      </c>
      <c r="F239">
        <v>118.73</v>
      </c>
      <c r="G239">
        <v>7</v>
      </c>
      <c r="H239" t="s">
        <v>384</v>
      </c>
      <c r="I239" t="s">
        <v>7843</v>
      </c>
      <c r="J239" t="s">
        <v>7844</v>
      </c>
      <c r="K239" t="s">
        <v>1429</v>
      </c>
      <c r="L239" t="s">
        <v>7845</v>
      </c>
      <c r="M239" t="s">
        <v>7846</v>
      </c>
      <c r="N239" t="s">
        <v>23</v>
      </c>
      <c r="O239" t="s">
        <v>48</v>
      </c>
      <c r="P239" t="s">
        <v>49</v>
      </c>
      <c r="Q239" t="s">
        <v>50</v>
      </c>
      <c r="R239" t="s">
        <v>24</v>
      </c>
      <c r="S239" t="s">
        <v>23</v>
      </c>
      <c r="T239" t="s">
        <v>7846</v>
      </c>
    </row>
    <row r="240" spans="1:20" x14ac:dyDescent="0.25">
      <c r="A240" t="s">
        <v>46</v>
      </c>
      <c r="B240" t="s">
        <v>56</v>
      </c>
      <c r="C240">
        <v>67</v>
      </c>
      <c r="D240">
        <v>1</v>
      </c>
      <c r="E240" t="s">
        <v>7842</v>
      </c>
      <c r="F240">
        <v>118.73</v>
      </c>
      <c r="G240">
        <v>7</v>
      </c>
      <c r="H240" t="s">
        <v>384</v>
      </c>
      <c r="I240" t="s">
        <v>7843</v>
      </c>
      <c r="J240" t="s">
        <v>7844</v>
      </c>
      <c r="K240" t="s">
        <v>1429</v>
      </c>
      <c r="L240" t="s">
        <v>7845</v>
      </c>
      <c r="M240" t="s">
        <v>7846</v>
      </c>
      <c r="N240" t="s">
        <v>23</v>
      </c>
      <c r="O240" t="s">
        <v>48</v>
      </c>
      <c r="P240" t="s">
        <v>49</v>
      </c>
      <c r="Q240" t="s">
        <v>50</v>
      </c>
      <c r="R240" t="s">
        <v>24</v>
      </c>
      <c r="S240" t="s">
        <v>23</v>
      </c>
      <c r="T240" t="s">
        <v>7846</v>
      </c>
    </row>
    <row r="241" spans="1:20" x14ac:dyDescent="0.25">
      <c r="A241" t="s">
        <v>44</v>
      </c>
      <c r="B241" t="s">
        <v>45</v>
      </c>
      <c r="C241">
        <v>66.666666666666671</v>
      </c>
      <c r="D241">
        <v>9</v>
      </c>
      <c r="E241" t="s">
        <v>7847</v>
      </c>
      <c r="F241">
        <v>304</v>
      </c>
      <c r="G241">
        <v>4</v>
      </c>
      <c r="H241" t="s">
        <v>631</v>
      </c>
      <c r="I241" t="s">
        <v>6803</v>
      </c>
      <c r="J241" t="s">
        <v>306</v>
      </c>
      <c r="K241" t="s">
        <v>23</v>
      </c>
      <c r="L241" t="s">
        <v>24</v>
      </c>
      <c r="M241" t="s">
        <v>7848</v>
      </c>
      <c r="N241" t="s">
        <v>23</v>
      </c>
      <c r="O241" t="s">
        <v>32</v>
      </c>
      <c r="P241" t="s">
        <v>26</v>
      </c>
      <c r="Q241" t="s">
        <v>33</v>
      </c>
      <c r="R241" t="s">
        <v>24</v>
      </c>
      <c r="S241" t="s">
        <v>23</v>
      </c>
      <c r="T241" t="s">
        <v>7848</v>
      </c>
    </row>
    <row r="242" spans="1:20" x14ac:dyDescent="0.25">
      <c r="A242" t="s">
        <v>46</v>
      </c>
      <c r="B242" t="s">
        <v>1105</v>
      </c>
      <c r="C242">
        <v>64.44</v>
      </c>
      <c r="D242">
        <v>1</v>
      </c>
      <c r="E242" t="s">
        <v>7849</v>
      </c>
      <c r="F242">
        <v>219.34</v>
      </c>
      <c r="G242">
        <v>26</v>
      </c>
      <c r="H242" t="s">
        <v>47</v>
      </c>
      <c r="I242" t="s">
        <v>7850</v>
      </c>
      <c r="J242" t="s">
        <v>7851</v>
      </c>
      <c r="K242" t="s">
        <v>5657</v>
      </c>
      <c r="L242" t="s">
        <v>7852</v>
      </c>
      <c r="M242" t="s">
        <v>7846</v>
      </c>
      <c r="N242" t="s">
        <v>23</v>
      </c>
      <c r="O242" t="s">
        <v>48</v>
      </c>
      <c r="P242" t="s">
        <v>49</v>
      </c>
      <c r="Q242" t="s">
        <v>50</v>
      </c>
      <c r="R242" t="s">
        <v>24</v>
      </c>
      <c r="S242" t="s">
        <v>23</v>
      </c>
      <c r="T242" t="s">
        <v>7853</v>
      </c>
    </row>
    <row r="243" spans="1:20" x14ac:dyDescent="0.25">
      <c r="A243" t="s">
        <v>46</v>
      </c>
      <c r="B243" t="s">
        <v>1105</v>
      </c>
      <c r="C243">
        <v>64.45</v>
      </c>
      <c r="D243">
        <v>2</v>
      </c>
      <c r="E243" t="s">
        <v>7849</v>
      </c>
      <c r="F243">
        <v>219.34</v>
      </c>
      <c r="G243">
        <v>26</v>
      </c>
      <c r="H243" t="s">
        <v>47</v>
      </c>
      <c r="I243" t="s">
        <v>7850</v>
      </c>
      <c r="J243" t="s">
        <v>7851</v>
      </c>
      <c r="K243" t="s">
        <v>5657</v>
      </c>
      <c r="L243" t="s">
        <v>7852</v>
      </c>
      <c r="M243" t="s">
        <v>7846</v>
      </c>
      <c r="N243" t="s">
        <v>23</v>
      </c>
      <c r="O243" t="s">
        <v>48</v>
      </c>
      <c r="P243" t="s">
        <v>49</v>
      </c>
      <c r="Q243" t="s">
        <v>50</v>
      </c>
      <c r="R243" t="s">
        <v>24</v>
      </c>
      <c r="S243" t="s">
        <v>23</v>
      </c>
      <c r="T243" t="s">
        <v>7853</v>
      </c>
    </row>
    <row r="244" spans="1:20" x14ac:dyDescent="0.25">
      <c r="A244" t="s">
        <v>115</v>
      </c>
      <c r="B244" t="s">
        <v>116</v>
      </c>
      <c r="C244">
        <v>35</v>
      </c>
      <c r="D244">
        <v>8</v>
      </c>
      <c r="E244" t="s">
        <v>7854</v>
      </c>
      <c r="F244">
        <v>183.34</v>
      </c>
      <c r="G244">
        <v>0</v>
      </c>
      <c r="H244" t="s">
        <v>648</v>
      </c>
      <c r="I244" t="s">
        <v>7855</v>
      </c>
      <c r="J244" t="s">
        <v>7856</v>
      </c>
      <c r="K244" t="s">
        <v>1109</v>
      </c>
      <c r="L244" t="s">
        <v>7857</v>
      </c>
      <c r="M244" t="s">
        <v>7858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23</v>
      </c>
      <c r="T244" t="s">
        <v>7858</v>
      </c>
    </row>
    <row r="245" spans="1:20" x14ac:dyDescent="0.25">
      <c r="A245" t="s">
        <v>139</v>
      </c>
      <c r="B245" t="s">
        <v>112</v>
      </c>
      <c r="C245">
        <v>66</v>
      </c>
      <c r="D245">
        <v>1</v>
      </c>
      <c r="E245" t="s">
        <v>7859</v>
      </c>
      <c r="F245">
        <v>119.35</v>
      </c>
      <c r="G245">
        <v>7</v>
      </c>
      <c r="H245" t="s">
        <v>384</v>
      </c>
      <c r="I245" t="s">
        <v>1579</v>
      </c>
      <c r="J245" t="s">
        <v>1580</v>
      </c>
      <c r="K245" t="s">
        <v>1581</v>
      </c>
      <c r="L245" t="s">
        <v>1582</v>
      </c>
      <c r="M245" t="s">
        <v>7860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23</v>
      </c>
      <c r="T245" t="s">
        <v>7861</v>
      </c>
    </row>
    <row r="246" spans="1:20" x14ac:dyDescent="0.25">
      <c r="A246" t="s">
        <v>110</v>
      </c>
      <c r="B246" t="s">
        <v>640</v>
      </c>
      <c r="C246">
        <v>66</v>
      </c>
      <c r="D246">
        <v>1</v>
      </c>
      <c r="E246" t="s">
        <v>7859</v>
      </c>
      <c r="F246">
        <v>119.35</v>
      </c>
      <c r="G246">
        <v>7</v>
      </c>
      <c r="H246" t="s">
        <v>384</v>
      </c>
      <c r="I246" t="s">
        <v>1579</v>
      </c>
      <c r="J246" t="s">
        <v>1580</v>
      </c>
      <c r="K246" t="s">
        <v>1581</v>
      </c>
      <c r="L246" t="s">
        <v>1582</v>
      </c>
      <c r="M246" t="s">
        <v>7860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23</v>
      </c>
      <c r="T246" t="s">
        <v>7861</v>
      </c>
    </row>
    <row r="247" spans="1:20" x14ac:dyDescent="0.25">
      <c r="A247" t="s">
        <v>46</v>
      </c>
      <c r="B247" t="s">
        <v>56</v>
      </c>
      <c r="C247">
        <v>67</v>
      </c>
      <c r="D247">
        <v>1</v>
      </c>
      <c r="E247" t="s">
        <v>7859</v>
      </c>
      <c r="F247">
        <v>119.35</v>
      </c>
      <c r="G247">
        <v>7</v>
      </c>
      <c r="H247" t="s">
        <v>384</v>
      </c>
      <c r="I247" t="s">
        <v>1579</v>
      </c>
      <c r="J247" t="s">
        <v>1580</v>
      </c>
      <c r="K247" t="s">
        <v>1581</v>
      </c>
      <c r="L247" t="s">
        <v>1582</v>
      </c>
      <c r="M247" t="s">
        <v>7860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23</v>
      </c>
      <c r="T247" t="s">
        <v>7861</v>
      </c>
    </row>
    <row r="248" spans="1:20" x14ac:dyDescent="0.25">
      <c r="A248" t="s">
        <v>139</v>
      </c>
      <c r="B248" t="s">
        <v>112</v>
      </c>
      <c r="C248">
        <v>66</v>
      </c>
      <c r="D248">
        <v>1</v>
      </c>
      <c r="E248" t="s">
        <v>7862</v>
      </c>
      <c r="F248">
        <v>119.35</v>
      </c>
      <c r="G248">
        <v>7</v>
      </c>
      <c r="H248" t="s">
        <v>384</v>
      </c>
      <c r="I248" t="s">
        <v>7843</v>
      </c>
      <c r="J248" t="s">
        <v>7844</v>
      </c>
      <c r="K248" t="s">
        <v>1429</v>
      </c>
      <c r="L248" t="s">
        <v>7845</v>
      </c>
      <c r="M248" t="s">
        <v>7863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23</v>
      </c>
      <c r="T248" t="s">
        <v>7863</v>
      </c>
    </row>
    <row r="249" spans="1:20" x14ac:dyDescent="0.25">
      <c r="A249" t="s">
        <v>110</v>
      </c>
      <c r="B249" t="s">
        <v>640</v>
      </c>
      <c r="C249">
        <v>66</v>
      </c>
      <c r="D249">
        <v>1</v>
      </c>
      <c r="E249" t="s">
        <v>7862</v>
      </c>
      <c r="F249">
        <v>119.35</v>
      </c>
      <c r="G249">
        <v>7</v>
      </c>
      <c r="H249" t="s">
        <v>384</v>
      </c>
      <c r="I249" t="s">
        <v>7843</v>
      </c>
      <c r="J249" t="s">
        <v>7844</v>
      </c>
      <c r="K249" t="s">
        <v>1429</v>
      </c>
      <c r="L249" t="s">
        <v>7845</v>
      </c>
      <c r="M249" t="s">
        <v>7863</v>
      </c>
      <c r="N249" t="s">
        <v>23</v>
      </c>
      <c r="O249" t="s">
        <v>48</v>
      </c>
      <c r="P249" t="s">
        <v>49</v>
      </c>
      <c r="Q249" t="s">
        <v>50</v>
      </c>
      <c r="R249" t="s">
        <v>24</v>
      </c>
      <c r="S249" t="s">
        <v>23</v>
      </c>
      <c r="T249" t="s">
        <v>7863</v>
      </c>
    </row>
    <row r="250" spans="1:20" x14ac:dyDescent="0.25">
      <c r="A250" t="s">
        <v>46</v>
      </c>
      <c r="B250" t="s">
        <v>56</v>
      </c>
      <c r="C250">
        <v>67</v>
      </c>
      <c r="D250">
        <v>1</v>
      </c>
      <c r="E250" t="s">
        <v>7862</v>
      </c>
      <c r="F250">
        <v>119.35</v>
      </c>
      <c r="G250">
        <v>7</v>
      </c>
      <c r="H250" t="s">
        <v>384</v>
      </c>
      <c r="I250" t="s">
        <v>7843</v>
      </c>
      <c r="J250" t="s">
        <v>7844</v>
      </c>
      <c r="K250" t="s">
        <v>1429</v>
      </c>
      <c r="L250" t="s">
        <v>7845</v>
      </c>
      <c r="M250" t="s">
        <v>7863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23</v>
      </c>
      <c r="T250" t="s">
        <v>7863</v>
      </c>
    </row>
    <row r="251" spans="1:20" x14ac:dyDescent="0.25">
      <c r="A251" t="s">
        <v>139</v>
      </c>
      <c r="B251" t="s">
        <v>112</v>
      </c>
      <c r="C251">
        <v>66</v>
      </c>
      <c r="D251">
        <v>1</v>
      </c>
      <c r="E251" t="s">
        <v>7864</v>
      </c>
      <c r="F251">
        <v>119.35</v>
      </c>
      <c r="G251">
        <v>7</v>
      </c>
      <c r="H251" t="s">
        <v>384</v>
      </c>
      <c r="I251" t="s">
        <v>7865</v>
      </c>
      <c r="J251" t="s">
        <v>7866</v>
      </c>
      <c r="K251" t="s">
        <v>652</v>
      </c>
      <c r="L251" t="s">
        <v>7867</v>
      </c>
      <c r="M251" t="s">
        <v>7868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23</v>
      </c>
      <c r="T251" t="s">
        <v>7869</v>
      </c>
    </row>
    <row r="252" spans="1:20" x14ac:dyDescent="0.25">
      <c r="A252" t="s">
        <v>110</v>
      </c>
      <c r="B252" t="s">
        <v>640</v>
      </c>
      <c r="C252">
        <v>66</v>
      </c>
      <c r="D252">
        <v>1</v>
      </c>
      <c r="E252" t="s">
        <v>7864</v>
      </c>
      <c r="F252">
        <v>119.35</v>
      </c>
      <c r="G252">
        <v>7</v>
      </c>
      <c r="H252" t="s">
        <v>384</v>
      </c>
      <c r="I252" t="s">
        <v>7865</v>
      </c>
      <c r="J252" t="s">
        <v>7866</v>
      </c>
      <c r="K252" t="s">
        <v>652</v>
      </c>
      <c r="L252" t="s">
        <v>7867</v>
      </c>
      <c r="M252" t="s">
        <v>7868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23</v>
      </c>
      <c r="T252" t="s">
        <v>7869</v>
      </c>
    </row>
    <row r="253" spans="1:20" x14ac:dyDescent="0.25">
      <c r="A253" t="s">
        <v>46</v>
      </c>
      <c r="B253" t="s">
        <v>56</v>
      </c>
      <c r="C253">
        <v>67</v>
      </c>
      <c r="D253">
        <v>1</v>
      </c>
      <c r="E253" t="s">
        <v>7864</v>
      </c>
      <c r="F253">
        <v>119.35</v>
      </c>
      <c r="G253">
        <v>7</v>
      </c>
      <c r="H253" t="s">
        <v>384</v>
      </c>
      <c r="I253" t="s">
        <v>7865</v>
      </c>
      <c r="J253" t="s">
        <v>7866</v>
      </c>
      <c r="K253" t="s">
        <v>652</v>
      </c>
      <c r="L253" t="s">
        <v>7867</v>
      </c>
      <c r="M253" t="s">
        <v>7868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23</v>
      </c>
      <c r="T253" t="s">
        <v>7869</v>
      </c>
    </row>
    <row r="254" spans="1:20" x14ac:dyDescent="0.25">
      <c r="A254" t="s">
        <v>139</v>
      </c>
      <c r="B254" t="s">
        <v>112</v>
      </c>
      <c r="C254">
        <v>66</v>
      </c>
      <c r="D254">
        <v>1</v>
      </c>
      <c r="E254" t="s">
        <v>7870</v>
      </c>
      <c r="F254">
        <v>119.35</v>
      </c>
      <c r="G254">
        <v>7</v>
      </c>
      <c r="H254" t="s">
        <v>384</v>
      </c>
      <c r="I254" t="s">
        <v>7865</v>
      </c>
      <c r="J254" t="s">
        <v>7866</v>
      </c>
      <c r="K254" t="s">
        <v>652</v>
      </c>
      <c r="L254" t="s">
        <v>7867</v>
      </c>
      <c r="M254" t="s">
        <v>7871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23</v>
      </c>
      <c r="T254" t="s">
        <v>7872</v>
      </c>
    </row>
    <row r="255" spans="1:20" x14ac:dyDescent="0.25">
      <c r="A255" t="s">
        <v>110</v>
      </c>
      <c r="B255" t="s">
        <v>640</v>
      </c>
      <c r="C255">
        <v>66</v>
      </c>
      <c r="D255">
        <v>1</v>
      </c>
      <c r="E255" t="s">
        <v>7870</v>
      </c>
      <c r="F255">
        <v>119.35</v>
      </c>
      <c r="G255">
        <v>7</v>
      </c>
      <c r="H255" t="s">
        <v>384</v>
      </c>
      <c r="I255" t="s">
        <v>7865</v>
      </c>
      <c r="J255" t="s">
        <v>7866</v>
      </c>
      <c r="K255" t="s">
        <v>652</v>
      </c>
      <c r="L255" t="s">
        <v>7867</v>
      </c>
      <c r="M255" t="s">
        <v>7871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23</v>
      </c>
      <c r="T255" t="s">
        <v>7872</v>
      </c>
    </row>
    <row r="256" spans="1:20" x14ac:dyDescent="0.25">
      <c r="A256" t="s">
        <v>46</v>
      </c>
      <c r="B256" t="s">
        <v>56</v>
      </c>
      <c r="C256">
        <v>67</v>
      </c>
      <c r="D256">
        <v>1</v>
      </c>
      <c r="E256" t="s">
        <v>7870</v>
      </c>
      <c r="F256">
        <v>119.35</v>
      </c>
      <c r="G256">
        <v>7</v>
      </c>
      <c r="H256" t="s">
        <v>384</v>
      </c>
      <c r="I256" t="s">
        <v>7865</v>
      </c>
      <c r="J256" t="s">
        <v>7866</v>
      </c>
      <c r="K256" t="s">
        <v>652</v>
      </c>
      <c r="L256" t="s">
        <v>7867</v>
      </c>
      <c r="M256" t="s">
        <v>7871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23</v>
      </c>
      <c r="T256" t="s">
        <v>7872</v>
      </c>
    </row>
    <row r="257" spans="1:20" x14ac:dyDescent="0.25">
      <c r="A257" t="s">
        <v>115</v>
      </c>
      <c r="B257" t="s">
        <v>116</v>
      </c>
      <c r="C257">
        <v>33.166666666666664</v>
      </c>
      <c r="D257">
        <v>6</v>
      </c>
      <c r="E257" t="s">
        <v>7873</v>
      </c>
      <c r="F257">
        <v>159.61000000000001</v>
      </c>
      <c r="G257">
        <v>7</v>
      </c>
      <c r="H257" t="s">
        <v>647</v>
      </c>
      <c r="I257" t="s">
        <v>7874</v>
      </c>
      <c r="J257" t="s">
        <v>7875</v>
      </c>
      <c r="K257" t="s">
        <v>7876</v>
      </c>
      <c r="L257" t="s">
        <v>7877</v>
      </c>
      <c r="M257" t="s">
        <v>7878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23</v>
      </c>
      <c r="T257" t="s">
        <v>7878</v>
      </c>
    </row>
    <row r="258" spans="1:20" x14ac:dyDescent="0.25">
      <c r="A258" t="s">
        <v>279</v>
      </c>
      <c r="B258" t="s">
        <v>285</v>
      </c>
      <c r="C258">
        <v>129</v>
      </c>
      <c r="D258">
        <v>1</v>
      </c>
      <c r="E258" t="s">
        <v>7879</v>
      </c>
      <c r="F258">
        <v>129</v>
      </c>
      <c r="G258">
        <v>0</v>
      </c>
      <c r="H258" t="s">
        <v>47</v>
      </c>
      <c r="I258" t="s">
        <v>7880</v>
      </c>
      <c r="J258" t="s">
        <v>7881</v>
      </c>
      <c r="K258" t="s">
        <v>7882</v>
      </c>
      <c r="L258" t="s">
        <v>7883</v>
      </c>
      <c r="M258" t="s">
        <v>7884</v>
      </c>
      <c r="N258" t="s">
        <v>711</v>
      </c>
      <c r="O258" t="s">
        <v>1298</v>
      </c>
      <c r="P258" t="s">
        <v>635</v>
      </c>
      <c r="Q258" t="s">
        <v>636</v>
      </c>
      <c r="R258" t="s">
        <v>24</v>
      </c>
      <c r="S258" t="s">
        <v>23</v>
      </c>
      <c r="T258" t="s">
        <v>7885</v>
      </c>
    </row>
    <row r="259" spans="1:20" x14ac:dyDescent="0.25">
      <c r="A259" t="s">
        <v>139</v>
      </c>
      <c r="B259" t="s">
        <v>112</v>
      </c>
      <c r="C259">
        <v>66</v>
      </c>
      <c r="D259">
        <v>1</v>
      </c>
      <c r="E259" t="s">
        <v>7886</v>
      </c>
      <c r="F259">
        <v>119.35</v>
      </c>
      <c r="G259">
        <v>7</v>
      </c>
      <c r="H259" t="s">
        <v>384</v>
      </c>
      <c r="I259" t="s">
        <v>7887</v>
      </c>
      <c r="J259" t="s">
        <v>7888</v>
      </c>
      <c r="K259" t="s">
        <v>7889</v>
      </c>
      <c r="L259" t="s">
        <v>7890</v>
      </c>
      <c r="M259" t="s">
        <v>7891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23</v>
      </c>
      <c r="T259" t="s">
        <v>7891</v>
      </c>
    </row>
    <row r="260" spans="1:20" x14ac:dyDescent="0.25">
      <c r="A260" t="s">
        <v>110</v>
      </c>
      <c r="B260" t="s">
        <v>640</v>
      </c>
      <c r="C260">
        <v>66</v>
      </c>
      <c r="D260">
        <v>1</v>
      </c>
      <c r="E260" t="s">
        <v>7886</v>
      </c>
      <c r="F260">
        <v>119.35</v>
      </c>
      <c r="G260">
        <v>7</v>
      </c>
      <c r="H260" t="s">
        <v>384</v>
      </c>
      <c r="I260" t="s">
        <v>7887</v>
      </c>
      <c r="J260" t="s">
        <v>7888</v>
      </c>
      <c r="K260" t="s">
        <v>7889</v>
      </c>
      <c r="L260" t="s">
        <v>7890</v>
      </c>
      <c r="M260" t="s">
        <v>7891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23</v>
      </c>
      <c r="T260" t="s">
        <v>7891</v>
      </c>
    </row>
    <row r="261" spans="1:20" x14ac:dyDescent="0.25">
      <c r="A261" t="s">
        <v>46</v>
      </c>
      <c r="B261" t="s">
        <v>56</v>
      </c>
      <c r="C261">
        <v>67</v>
      </c>
      <c r="D261">
        <v>1</v>
      </c>
      <c r="E261" t="s">
        <v>7886</v>
      </c>
      <c r="F261">
        <v>119.35</v>
      </c>
      <c r="G261">
        <v>7</v>
      </c>
      <c r="H261" t="s">
        <v>384</v>
      </c>
      <c r="I261" t="s">
        <v>7887</v>
      </c>
      <c r="J261" t="s">
        <v>7888</v>
      </c>
      <c r="K261" t="s">
        <v>7889</v>
      </c>
      <c r="L261" t="s">
        <v>7890</v>
      </c>
      <c r="M261" t="s">
        <v>7891</v>
      </c>
      <c r="N261" t="s">
        <v>23</v>
      </c>
      <c r="O261" t="s">
        <v>48</v>
      </c>
      <c r="P261" t="s">
        <v>49</v>
      </c>
      <c r="Q261" t="s">
        <v>50</v>
      </c>
      <c r="R261" t="s">
        <v>24</v>
      </c>
      <c r="S261" t="s">
        <v>23</v>
      </c>
      <c r="T261" t="s">
        <v>7891</v>
      </c>
    </row>
    <row r="262" spans="1:20" x14ac:dyDescent="0.25">
      <c r="A262" t="s">
        <v>115</v>
      </c>
      <c r="B262" t="s">
        <v>339</v>
      </c>
      <c r="C262">
        <v>25.69</v>
      </c>
      <c r="D262">
        <v>1</v>
      </c>
      <c r="E262" t="s">
        <v>7892</v>
      </c>
      <c r="F262">
        <v>25.69</v>
      </c>
      <c r="G262">
        <v>0</v>
      </c>
      <c r="H262" t="s">
        <v>647</v>
      </c>
      <c r="I262" t="s">
        <v>7893</v>
      </c>
      <c r="J262" t="s">
        <v>7894</v>
      </c>
      <c r="K262" t="s">
        <v>7895</v>
      </c>
      <c r="L262" t="s">
        <v>7896</v>
      </c>
      <c r="M262" t="s">
        <v>7897</v>
      </c>
      <c r="N262" t="s">
        <v>23</v>
      </c>
      <c r="O262" t="s">
        <v>48</v>
      </c>
      <c r="P262" t="s">
        <v>49</v>
      </c>
      <c r="Q262" t="s">
        <v>50</v>
      </c>
      <c r="R262" t="s">
        <v>24</v>
      </c>
      <c r="S262" t="s">
        <v>23</v>
      </c>
      <c r="T262" t="s">
        <v>7898</v>
      </c>
    </row>
    <row r="263" spans="1:20" x14ac:dyDescent="0.25">
      <c r="A263" t="s">
        <v>46</v>
      </c>
      <c r="B263" t="s">
        <v>56</v>
      </c>
      <c r="C263">
        <v>66.333333333333329</v>
      </c>
      <c r="D263">
        <v>3</v>
      </c>
      <c r="E263" t="s">
        <v>7899</v>
      </c>
      <c r="F263">
        <v>230</v>
      </c>
      <c r="G263">
        <v>0</v>
      </c>
      <c r="H263" t="s">
        <v>47</v>
      </c>
      <c r="I263" t="s">
        <v>7900</v>
      </c>
      <c r="J263" t="s">
        <v>7901</v>
      </c>
      <c r="K263" t="s">
        <v>7902</v>
      </c>
      <c r="L263" t="s">
        <v>632</v>
      </c>
      <c r="M263" t="s">
        <v>7903</v>
      </c>
      <c r="N263" t="s">
        <v>23</v>
      </c>
      <c r="O263" t="s">
        <v>63</v>
      </c>
      <c r="P263" t="s">
        <v>54</v>
      </c>
      <c r="Q263" t="s">
        <v>55</v>
      </c>
      <c r="R263" t="s">
        <v>24</v>
      </c>
      <c r="S263" t="s">
        <v>23</v>
      </c>
      <c r="T263" t="s">
        <v>7904</v>
      </c>
    </row>
    <row r="264" spans="1:20" x14ac:dyDescent="0.25">
      <c r="A264" t="s">
        <v>139</v>
      </c>
      <c r="B264" t="s">
        <v>112</v>
      </c>
      <c r="C264">
        <v>66</v>
      </c>
      <c r="D264">
        <v>1</v>
      </c>
      <c r="E264" t="s">
        <v>7905</v>
      </c>
      <c r="F264">
        <v>112.35</v>
      </c>
      <c r="G264">
        <v>0</v>
      </c>
      <c r="H264" t="s">
        <v>384</v>
      </c>
      <c r="I264" t="s">
        <v>7906</v>
      </c>
      <c r="J264" t="s">
        <v>7907</v>
      </c>
      <c r="K264" t="s">
        <v>7142</v>
      </c>
      <c r="L264" t="s">
        <v>7143</v>
      </c>
      <c r="M264" t="s">
        <v>7908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23</v>
      </c>
      <c r="T264" t="s">
        <v>7908</v>
      </c>
    </row>
    <row r="265" spans="1:20" x14ac:dyDescent="0.25">
      <c r="A265" t="s">
        <v>110</v>
      </c>
      <c r="B265" t="s">
        <v>640</v>
      </c>
      <c r="C265">
        <v>66</v>
      </c>
      <c r="D265">
        <v>1</v>
      </c>
      <c r="E265" t="s">
        <v>7905</v>
      </c>
      <c r="F265">
        <v>112.35</v>
      </c>
      <c r="G265">
        <v>0</v>
      </c>
      <c r="H265" t="s">
        <v>384</v>
      </c>
      <c r="I265" t="s">
        <v>7906</v>
      </c>
      <c r="J265" t="s">
        <v>7907</v>
      </c>
      <c r="K265" t="s">
        <v>7142</v>
      </c>
      <c r="L265" t="s">
        <v>7143</v>
      </c>
      <c r="M265" t="s">
        <v>7908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23</v>
      </c>
      <c r="T265" t="s">
        <v>7908</v>
      </c>
    </row>
    <row r="266" spans="1:20" x14ac:dyDescent="0.25">
      <c r="A266" t="s">
        <v>46</v>
      </c>
      <c r="B266" t="s">
        <v>56</v>
      </c>
      <c r="C266">
        <v>67</v>
      </c>
      <c r="D266">
        <v>1</v>
      </c>
      <c r="E266" t="s">
        <v>7905</v>
      </c>
      <c r="F266">
        <v>112.35</v>
      </c>
      <c r="G266">
        <v>0</v>
      </c>
      <c r="H266" t="s">
        <v>384</v>
      </c>
      <c r="I266" t="s">
        <v>7906</v>
      </c>
      <c r="J266" t="s">
        <v>7907</v>
      </c>
      <c r="K266" t="s">
        <v>7142</v>
      </c>
      <c r="L266" t="s">
        <v>7143</v>
      </c>
      <c r="M266" t="s">
        <v>7908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23</v>
      </c>
      <c r="T266" t="s">
        <v>7908</v>
      </c>
    </row>
    <row r="267" spans="1:20" x14ac:dyDescent="0.25">
      <c r="A267" t="s">
        <v>150</v>
      </c>
      <c r="B267" t="s">
        <v>151</v>
      </c>
      <c r="C267">
        <v>65</v>
      </c>
      <c r="D267">
        <v>2</v>
      </c>
      <c r="E267" t="s">
        <v>7909</v>
      </c>
      <c r="F267">
        <v>199</v>
      </c>
      <c r="G267">
        <v>0</v>
      </c>
      <c r="H267" t="s">
        <v>47</v>
      </c>
      <c r="I267" t="s">
        <v>3612</v>
      </c>
      <c r="J267" t="s">
        <v>3613</v>
      </c>
      <c r="K267" t="s">
        <v>1278</v>
      </c>
      <c r="L267" t="s">
        <v>3614</v>
      </c>
      <c r="M267" t="s">
        <v>7910</v>
      </c>
      <c r="N267" t="s">
        <v>711</v>
      </c>
      <c r="O267" t="s">
        <v>1298</v>
      </c>
      <c r="P267" t="s">
        <v>635</v>
      </c>
      <c r="Q267" t="s">
        <v>636</v>
      </c>
      <c r="R267" t="s">
        <v>24</v>
      </c>
      <c r="S267" t="s">
        <v>23</v>
      </c>
      <c r="T267" t="s">
        <v>7911</v>
      </c>
    </row>
    <row r="268" spans="1:20" x14ac:dyDescent="0.25">
      <c r="A268" t="s">
        <v>38</v>
      </c>
      <c r="B268" t="s">
        <v>39</v>
      </c>
      <c r="C268">
        <v>65</v>
      </c>
      <c r="D268">
        <v>2</v>
      </c>
      <c r="E268" t="s">
        <v>7909</v>
      </c>
      <c r="F268">
        <v>199</v>
      </c>
      <c r="G268">
        <v>0</v>
      </c>
      <c r="H268" t="s">
        <v>47</v>
      </c>
      <c r="I268" t="s">
        <v>3612</v>
      </c>
      <c r="J268" t="s">
        <v>3613</v>
      </c>
      <c r="K268" t="s">
        <v>1278</v>
      </c>
      <c r="L268" t="s">
        <v>3614</v>
      </c>
      <c r="M268" t="s">
        <v>7910</v>
      </c>
      <c r="N268" t="s">
        <v>711</v>
      </c>
      <c r="O268" t="s">
        <v>1298</v>
      </c>
      <c r="P268" t="s">
        <v>635</v>
      </c>
      <c r="Q268" t="s">
        <v>636</v>
      </c>
      <c r="R268" t="s">
        <v>24</v>
      </c>
      <c r="S268" t="s">
        <v>23</v>
      </c>
      <c r="T268" t="s">
        <v>7911</v>
      </c>
    </row>
    <row r="269" spans="1:20" x14ac:dyDescent="0.25">
      <c r="A269" t="s">
        <v>186</v>
      </c>
      <c r="B269" t="s">
        <v>187</v>
      </c>
      <c r="C269">
        <v>37.5</v>
      </c>
      <c r="D269">
        <v>4</v>
      </c>
      <c r="E269" t="s">
        <v>7912</v>
      </c>
      <c r="F269">
        <v>159</v>
      </c>
      <c r="G269">
        <v>0</v>
      </c>
      <c r="H269" t="s">
        <v>631</v>
      </c>
      <c r="I269" t="s">
        <v>7913</v>
      </c>
      <c r="J269" t="s">
        <v>1423</v>
      </c>
      <c r="K269" t="s">
        <v>23</v>
      </c>
      <c r="L269" t="s">
        <v>24</v>
      </c>
      <c r="M269" t="s">
        <v>7911</v>
      </c>
      <c r="N269" t="s">
        <v>23</v>
      </c>
      <c r="O269" t="s">
        <v>307</v>
      </c>
      <c r="P269" t="s">
        <v>26</v>
      </c>
      <c r="Q269" t="s">
        <v>27</v>
      </c>
      <c r="R269" t="s">
        <v>24</v>
      </c>
      <c r="S269" t="s">
        <v>23</v>
      </c>
      <c r="T269" t="s">
        <v>7911</v>
      </c>
    </row>
    <row r="270" spans="1:20" x14ac:dyDescent="0.25">
      <c r="A270" t="s">
        <v>110</v>
      </c>
      <c r="B270" t="s">
        <v>146</v>
      </c>
      <c r="C270">
        <v>100</v>
      </c>
      <c r="D270">
        <v>1</v>
      </c>
      <c r="E270" t="s">
        <v>7914</v>
      </c>
      <c r="F270">
        <v>449</v>
      </c>
      <c r="G270">
        <v>0</v>
      </c>
      <c r="H270" t="s">
        <v>47</v>
      </c>
      <c r="I270" t="s">
        <v>7915</v>
      </c>
      <c r="J270" t="s">
        <v>7916</v>
      </c>
      <c r="K270" t="s">
        <v>989</v>
      </c>
      <c r="L270" t="s">
        <v>7917</v>
      </c>
      <c r="M270" t="s">
        <v>7918</v>
      </c>
      <c r="N270" t="s">
        <v>711</v>
      </c>
      <c r="O270" t="s">
        <v>1298</v>
      </c>
      <c r="P270" t="s">
        <v>635</v>
      </c>
      <c r="Q270" t="s">
        <v>636</v>
      </c>
      <c r="R270" t="s">
        <v>24</v>
      </c>
      <c r="S270" t="s">
        <v>23</v>
      </c>
      <c r="T270" t="s">
        <v>7919</v>
      </c>
    </row>
    <row r="271" spans="1:20" x14ac:dyDescent="0.25">
      <c r="A271" t="s">
        <v>46</v>
      </c>
      <c r="B271" t="s">
        <v>56</v>
      </c>
      <c r="C271">
        <v>100</v>
      </c>
      <c r="D271">
        <v>1</v>
      </c>
      <c r="E271" t="s">
        <v>7914</v>
      </c>
      <c r="F271">
        <v>449</v>
      </c>
      <c r="G271">
        <v>0</v>
      </c>
      <c r="H271" t="s">
        <v>47</v>
      </c>
      <c r="I271" t="s">
        <v>7915</v>
      </c>
      <c r="J271" t="s">
        <v>7916</v>
      </c>
      <c r="K271" t="s">
        <v>989</v>
      </c>
      <c r="L271" t="s">
        <v>7917</v>
      </c>
      <c r="M271" t="s">
        <v>7918</v>
      </c>
      <c r="N271" t="s">
        <v>711</v>
      </c>
      <c r="O271" t="s">
        <v>1298</v>
      </c>
      <c r="P271" t="s">
        <v>635</v>
      </c>
      <c r="Q271" t="s">
        <v>636</v>
      </c>
      <c r="R271" t="s">
        <v>24</v>
      </c>
      <c r="S271" t="s">
        <v>23</v>
      </c>
      <c r="T271" t="s">
        <v>7919</v>
      </c>
    </row>
    <row r="272" spans="1:20" x14ac:dyDescent="0.25">
      <c r="A272" t="s">
        <v>139</v>
      </c>
      <c r="B272" t="s">
        <v>112</v>
      </c>
      <c r="C272">
        <v>100</v>
      </c>
      <c r="D272">
        <v>1</v>
      </c>
      <c r="E272" t="s">
        <v>7914</v>
      </c>
      <c r="F272">
        <v>449</v>
      </c>
      <c r="G272">
        <v>0</v>
      </c>
      <c r="H272" t="s">
        <v>47</v>
      </c>
      <c r="I272" t="s">
        <v>7915</v>
      </c>
      <c r="J272" t="s">
        <v>7916</v>
      </c>
      <c r="K272" t="s">
        <v>989</v>
      </c>
      <c r="L272" t="s">
        <v>7917</v>
      </c>
      <c r="M272" t="s">
        <v>7918</v>
      </c>
      <c r="N272" t="s">
        <v>711</v>
      </c>
      <c r="O272" t="s">
        <v>1298</v>
      </c>
      <c r="P272" t="s">
        <v>635</v>
      </c>
      <c r="Q272" t="s">
        <v>636</v>
      </c>
      <c r="R272" t="s">
        <v>24</v>
      </c>
      <c r="S272" t="s">
        <v>23</v>
      </c>
      <c r="T272" t="s">
        <v>7919</v>
      </c>
    </row>
    <row r="273" spans="1:20" x14ac:dyDescent="0.25">
      <c r="A273" t="s">
        <v>38</v>
      </c>
      <c r="B273" t="s">
        <v>39</v>
      </c>
      <c r="C273">
        <v>54.5</v>
      </c>
      <c r="D273">
        <v>2</v>
      </c>
      <c r="E273" t="s">
        <v>7920</v>
      </c>
      <c r="F273">
        <v>83</v>
      </c>
      <c r="G273">
        <v>7</v>
      </c>
      <c r="H273" t="s">
        <v>47</v>
      </c>
      <c r="I273" t="s">
        <v>1029</v>
      </c>
      <c r="J273" t="s">
        <v>1030</v>
      </c>
      <c r="K273" t="s">
        <v>1031</v>
      </c>
      <c r="L273" t="s">
        <v>1032</v>
      </c>
      <c r="M273" t="s">
        <v>7921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23</v>
      </c>
      <c r="T273" t="s">
        <v>7922</v>
      </c>
    </row>
    <row r="274" spans="1:20" x14ac:dyDescent="0.25">
      <c r="A274" t="s">
        <v>115</v>
      </c>
      <c r="B274" t="s">
        <v>116</v>
      </c>
      <c r="C274">
        <v>27.5</v>
      </c>
      <c r="D274">
        <v>4</v>
      </c>
      <c r="E274" t="s">
        <v>7923</v>
      </c>
      <c r="F274">
        <v>122.91</v>
      </c>
      <c r="G274">
        <v>0</v>
      </c>
      <c r="H274" t="s">
        <v>648</v>
      </c>
      <c r="I274" t="s">
        <v>7924</v>
      </c>
      <c r="J274" t="s">
        <v>7925</v>
      </c>
      <c r="K274" t="s">
        <v>6193</v>
      </c>
      <c r="L274" t="s">
        <v>7926</v>
      </c>
      <c r="M274" t="s">
        <v>7922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23</v>
      </c>
      <c r="T274" t="s">
        <v>7922</v>
      </c>
    </row>
    <row r="275" spans="1:20" x14ac:dyDescent="0.25">
      <c r="A275" t="s">
        <v>150</v>
      </c>
      <c r="B275" t="s">
        <v>151</v>
      </c>
      <c r="C275">
        <v>65</v>
      </c>
      <c r="D275">
        <v>1</v>
      </c>
      <c r="E275" t="s">
        <v>7914</v>
      </c>
      <c r="F275">
        <v>449</v>
      </c>
      <c r="G275">
        <v>0</v>
      </c>
      <c r="H275" t="s">
        <v>47</v>
      </c>
      <c r="I275" t="s">
        <v>7915</v>
      </c>
      <c r="J275" t="s">
        <v>7916</v>
      </c>
      <c r="K275" t="s">
        <v>989</v>
      </c>
      <c r="L275" t="s">
        <v>7917</v>
      </c>
      <c r="M275" t="s">
        <v>7918</v>
      </c>
      <c r="N275" t="s">
        <v>711</v>
      </c>
      <c r="O275" t="s">
        <v>1298</v>
      </c>
      <c r="P275" t="s">
        <v>635</v>
      </c>
      <c r="Q275" t="s">
        <v>636</v>
      </c>
      <c r="R275" t="s">
        <v>24</v>
      </c>
      <c r="S275" t="s">
        <v>23</v>
      </c>
      <c r="T275" t="s">
        <v>7927</v>
      </c>
    </row>
    <row r="276" spans="1:20" x14ac:dyDescent="0.25">
      <c r="A276" t="s">
        <v>152</v>
      </c>
      <c r="B276" t="s">
        <v>153</v>
      </c>
      <c r="C276">
        <v>65</v>
      </c>
      <c r="D276">
        <v>1</v>
      </c>
      <c r="E276" t="s">
        <v>7914</v>
      </c>
      <c r="F276">
        <v>449</v>
      </c>
      <c r="G276">
        <v>0</v>
      </c>
      <c r="H276" t="s">
        <v>47</v>
      </c>
      <c r="I276" t="s">
        <v>7915</v>
      </c>
      <c r="J276" t="s">
        <v>7916</v>
      </c>
      <c r="K276" t="s">
        <v>989</v>
      </c>
      <c r="L276" t="s">
        <v>7917</v>
      </c>
      <c r="M276" t="s">
        <v>7918</v>
      </c>
      <c r="N276" t="s">
        <v>711</v>
      </c>
      <c r="O276" t="s">
        <v>1298</v>
      </c>
      <c r="P276" t="s">
        <v>635</v>
      </c>
      <c r="Q276" t="s">
        <v>636</v>
      </c>
      <c r="R276" t="s">
        <v>24</v>
      </c>
      <c r="S276" t="s">
        <v>23</v>
      </c>
      <c r="T276" t="s">
        <v>7927</v>
      </c>
    </row>
    <row r="277" spans="1:20" x14ac:dyDescent="0.25">
      <c r="A277" t="s">
        <v>38</v>
      </c>
      <c r="B277" t="s">
        <v>39</v>
      </c>
      <c r="C277">
        <v>65</v>
      </c>
      <c r="D277">
        <v>2</v>
      </c>
      <c r="E277" t="s">
        <v>7914</v>
      </c>
      <c r="F277">
        <v>449</v>
      </c>
      <c r="G277">
        <v>0</v>
      </c>
      <c r="H277" t="s">
        <v>47</v>
      </c>
      <c r="I277" t="s">
        <v>7915</v>
      </c>
      <c r="J277" t="s">
        <v>7916</v>
      </c>
      <c r="K277" t="s">
        <v>989</v>
      </c>
      <c r="L277" t="s">
        <v>7917</v>
      </c>
      <c r="M277" t="s">
        <v>7918</v>
      </c>
      <c r="N277" t="s">
        <v>711</v>
      </c>
      <c r="O277" t="s">
        <v>1298</v>
      </c>
      <c r="P277" t="s">
        <v>635</v>
      </c>
      <c r="Q277" t="s">
        <v>636</v>
      </c>
      <c r="R277" t="s">
        <v>24</v>
      </c>
      <c r="S277" t="s">
        <v>23</v>
      </c>
      <c r="T277" t="s">
        <v>7927</v>
      </c>
    </row>
    <row r="278" spans="1:20" x14ac:dyDescent="0.25">
      <c r="A278" t="s">
        <v>139</v>
      </c>
      <c r="B278" t="s">
        <v>112</v>
      </c>
      <c r="C278">
        <v>66</v>
      </c>
      <c r="D278">
        <v>1</v>
      </c>
      <c r="E278" t="s">
        <v>7928</v>
      </c>
      <c r="F278">
        <v>112.35</v>
      </c>
      <c r="G278">
        <v>0</v>
      </c>
      <c r="H278" t="s">
        <v>384</v>
      </c>
      <c r="I278" t="s">
        <v>7217</v>
      </c>
      <c r="J278" t="s">
        <v>7218</v>
      </c>
      <c r="K278" t="s">
        <v>2759</v>
      </c>
      <c r="L278" t="s">
        <v>7219</v>
      </c>
      <c r="M278" t="s">
        <v>7929</v>
      </c>
      <c r="N278" t="s">
        <v>23</v>
      </c>
      <c r="O278" t="s">
        <v>48</v>
      </c>
      <c r="P278" t="s">
        <v>49</v>
      </c>
      <c r="Q278" t="s">
        <v>50</v>
      </c>
      <c r="R278" t="s">
        <v>24</v>
      </c>
      <c r="S278" t="s">
        <v>23</v>
      </c>
      <c r="T278" t="s">
        <v>7929</v>
      </c>
    </row>
    <row r="279" spans="1:20" x14ac:dyDescent="0.25">
      <c r="A279" t="s">
        <v>110</v>
      </c>
      <c r="B279" t="s">
        <v>640</v>
      </c>
      <c r="C279">
        <v>66</v>
      </c>
      <c r="D279">
        <v>1</v>
      </c>
      <c r="E279" t="s">
        <v>7928</v>
      </c>
      <c r="F279">
        <v>112.35</v>
      </c>
      <c r="G279">
        <v>0</v>
      </c>
      <c r="H279" t="s">
        <v>384</v>
      </c>
      <c r="I279" t="s">
        <v>7217</v>
      </c>
      <c r="J279" t="s">
        <v>7218</v>
      </c>
      <c r="K279" t="s">
        <v>2759</v>
      </c>
      <c r="L279" t="s">
        <v>7219</v>
      </c>
      <c r="M279" t="s">
        <v>7929</v>
      </c>
      <c r="N279" t="s">
        <v>23</v>
      </c>
      <c r="O279" t="s">
        <v>48</v>
      </c>
      <c r="P279" t="s">
        <v>49</v>
      </c>
      <c r="Q279" t="s">
        <v>50</v>
      </c>
      <c r="R279" t="s">
        <v>24</v>
      </c>
      <c r="S279" t="s">
        <v>23</v>
      </c>
      <c r="T279" t="s">
        <v>7929</v>
      </c>
    </row>
    <row r="280" spans="1:20" x14ac:dyDescent="0.25">
      <c r="A280" t="s">
        <v>46</v>
      </c>
      <c r="B280" t="s">
        <v>56</v>
      </c>
      <c r="C280">
        <v>67</v>
      </c>
      <c r="D280">
        <v>1</v>
      </c>
      <c r="E280" t="s">
        <v>7928</v>
      </c>
      <c r="F280">
        <v>112.35</v>
      </c>
      <c r="G280">
        <v>0</v>
      </c>
      <c r="H280" t="s">
        <v>384</v>
      </c>
      <c r="I280" t="s">
        <v>7217</v>
      </c>
      <c r="J280" t="s">
        <v>7218</v>
      </c>
      <c r="K280" t="s">
        <v>2759</v>
      </c>
      <c r="L280" t="s">
        <v>7219</v>
      </c>
      <c r="M280" t="s">
        <v>7929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23</v>
      </c>
      <c r="T280" t="s">
        <v>7929</v>
      </c>
    </row>
    <row r="281" spans="1:20" x14ac:dyDescent="0.25">
      <c r="A281" t="s">
        <v>115</v>
      </c>
      <c r="B281" t="s">
        <v>116</v>
      </c>
      <c r="C281">
        <v>30</v>
      </c>
      <c r="D281">
        <v>12</v>
      </c>
      <c r="E281" t="s">
        <v>7930</v>
      </c>
      <c r="F281">
        <v>338.92</v>
      </c>
      <c r="G281">
        <v>0</v>
      </c>
      <c r="H281" t="s">
        <v>648</v>
      </c>
      <c r="I281" t="s">
        <v>4793</v>
      </c>
      <c r="J281" t="s">
        <v>4794</v>
      </c>
      <c r="K281" t="s">
        <v>1314</v>
      </c>
      <c r="L281" t="s">
        <v>4795</v>
      </c>
      <c r="M281" t="s">
        <v>7929</v>
      </c>
      <c r="N281" t="s">
        <v>23</v>
      </c>
      <c r="O281" t="s">
        <v>48</v>
      </c>
      <c r="P281" t="s">
        <v>49</v>
      </c>
      <c r="Q281" t="s">
        <v>50</v>
      </c>
      <c r="R281" t="s">
        <v>24</v>
      </c>
      <c r="S281" t="s">
        <v>23</v>
      </c>
      <c r="T281" t="s">
        <v>7929</v>
      </c>
    </row>
    <row r="282" spans="1:20" x14ac:dyDescent="0.25">
      <c r="A282" t="s">
        <v>46</v>
      </c>
      <c r="B282" t="s">
        <v>56</v>
      </c>
      <c r="C282">
        <v>66.333333333333329</v>
      </c>
      <c r="D282">
        <v>3</v>
      </c>
      <c r="E282" t="s">
        <v>7931</v>
      </c>
      <c r="F282">
        <v>92.5</v>
      </c>
      <c r="G282">
        <v>0</v>
      </c>
      <c r="H282" t="s">
        <v>384</v>
      </c>
      <c r="I282" t="s">
        <v>7932</v>
      </c>
      <c r="J282" t="s">
        <v>7933</v>
      </c>
      <c r="K282" t="s">
        <v>7934</v>
      </c>
      <c r="L282" t="s">
        <v>7935</v>
      </c>
      <c r="M282" t="s">
        <v>7936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23</v>
      </c>
      <c r="T282" t="s">
        <v>7936</v>
      </c>
    </row>
    <row r="283" spans="1:20" x14ac:dyDescent="0.25">
      <c r="A283" t="s">
        <v>139</v>
      </c>
      <c r="B283" t="s">
        <v>112</v>
      </c>
      <c r="C283">
        <v>66</v>
      </c>
      <c r="D283">
        <v>1</v>
      </c>
      <c r="E283" t="s">
        <v>7937</v>
      </c>
      <c r="F283">
        <v>110.4</v>
      </c>
      <c r="G283">
        <v>0</v>
      </c>
      <c r="H283" t="s">
        <v>384</v>
      </c>
      <c r="I283" t="s">
        <v>7938</v>
      </c>
      <c r="J283" t="s">
        <v>7939</v>
      </c>
      <c r="K283" t="s">
        <v>7940</v>
      </c>
      <c r="L283" t="s">
        <v>7941</v>
      </c>
      <c r="M283" t="s">
        <v>7942</v>
      </c>
      <c r="N283" t="s">
        <v>23</v>
      </c>
      <c r="O283" t="s">
        <v>48</v>
      </c>
      <c r="P283" t="s">
        <v>49</v>
      </c>
      <c r="Q283" t="s">
        <v>50</v>
      </c>
      <c r="R283" t="s">
        <v>24</v>
      </c>
      <c r="S283" t="s">
        <v>23</v>
      </c>
      <c r="T283" t="s">
        <v>7942</v>
      </c>
    </row>
    <row r="284" spans="1:20" x14ac:dyDescent="0.25">
      <c r="A284" t="s">
        <v>110</v>
      </c>
      <c r="B284" t="s">
        <v>640</v>
      </c>
      <c r="C284">
        <v>66</v>
      </c>
      <c r="D284">
        <v>1</v>
      </c>
      <c r="E284" t="s">
        <v>7937</v>
      </c>
      <c r="F284">
        <v>110.4</v>
      </c>
      <c r="G284">
        <v>0</v>
      </c>
      <c r="H284" t="s">
        <v>384</v>
      </c>
      <c r="I284" t="s">
        <v>7938</v>
      </c>
      <c r="J284" t="s">
        <v>7939</v>
      </c>
      <c r="K284" t="s">
        <v>7940</v>
      </c>
      <c r="L284" t="s">
        <v>7941</v>
      </c>
      <c r="M284" t="s">
        <v>7942</v>
      </c>
      <c r="N284" t="s">
        <v>23</v>
      </c>
      <c r="O284" t="s">
        <v>48</v>
      </c>
      <c r="P284" t="s">
        <v>49</v>
      </c>
      <c r="Q284" t="s">
        <v>50</v>
      </c>
      <c r="R284" t="s">
        <v>24</v>
      </c>
      <c r="S284" t="s">
        <v>23</v>
      </c>
      <c r="T284" t="s">
        <v>7942</v>
      </c>
    </row>
    <row r="285" spans="1:20" x14ac:dyDescent="0.25">
      <c r="A285" t="s">
        <v>46</v>
      </c>
      <c r="B285" t="s">
        <v>56</v>
      </c>
      <c r="C285">
        <v>67</v>
      </c>
      <c r="D285">
        <v>1</v>
      </c>
      <c r="E285" t="s">
        <v>7937</v>
      </c>
      <c r="F285">
        <v>110.4</v>
      </c>
      <c r="G285">
        <v>0</v>
      </c>
      <c r="H285" t="s">
        <v>384</v>
      </c>
      <c r="I285" t="s">
        <v>7938</v>
      </c>
      <c r="J285" t="s">
        <v>7939</v>
      </c>
      <c r="K285" t="s">
        <v>7940</v>
      </c>
      <c r="L285" t="s">
        <v>7941</v>
      </c>
      <c r="M285" t="s">
        <v>7942</v>
      </c>
      <c r="N285" t="s">
        <v>23</v>
      </c>
      <c r="O285" t="s">
        <v>48</v>
      </c>
      <c r="P285" t="s">
        <v>49</v>
      </c>
      <c r="Q285" t="s">
        <v>50</v>
      </c>
      <c r="R285" t="s">
        <v>24</v>
      </c>
      <c r="S285" t="s">
        <v>23</v>
      </c>
      <c r="T285" t="s">
        <v>7942</v>
      </c>
    </row>
    <row r="286" spans="1:20" x14ac:dyDescent="0.25">
      <c r="A286" t="s">
        <v>46</v>
      </c>
      <c r="B286" t="s">
        <v>56</v>
      </c>
      <c r="C286">
        <v>66.333333333333329</v>
      </c>
      <c r="D286">
        <v>3</v>
      </c>
      <c r="E286" t="s">
        <v>7943</v>
      </c>
      <c r="F286">
        <v>119.35</v>
      </c>
      <c r="G286">
        <v>7</v>
      </c>
      <c r="H286" t="s">
        <v>384</v>
      </c>
      <c r="I286" t="s">
        <v>7661</v>
      </c>
      <c r="J286" t="s">
        <v>7944</v>
      </c>
      <c r="K286" t="s">
        <v>3698</v>
      </c>
      <c r="L286" t="s">
        <v>7945</v>
      </c>
      <c r="M286" t="s">
        <v>7946</v>
      </c>
      <c r="N286" t="s">
        <v>23</v>
      </c>
      <c r="O286" t="s">
        <v>48</v>
      </c>
      <c r="P286" t="s">
        <v>49</v>
      </c>
      <c r="Q286" t="s">
        <v>50</v>
      </c>
      <c r="R286" t="s">
        <v>24</v>
      </c>
      <c r="S286" t="s">
        <v>23</v>
      </c>
      <c r="T286" t="s">
        <v>7947</v>
      </c>
    </row>
    <row r="287" spans="1:20" x14ac:dyDescent="0.25">
      <c r="A287" t="s">
        <v>46</v>
      </c>
      <c r="B287" t="s">
        <v>56</v>
      </c>
      <c r="C287">
        <v>66.333333333333329</v>
      </c>
      <c r="D287">
        <v>3</v>
      </c>
      <c r="E287" t="s">
        <v>7948</v>
      </c>
      <c r="F287">
        <v>224.7</v>
      </c>
      <c r="G287">
        <v>0</v>
      </c>
      <c r="H287" t="s">
        <v>384</v>
      </c>
      <c r="I287" t="s">
        <v>7949</v>
      </c>
      <c r="J287" t="s">
        <v>7950</v>
      </c>
      <c r="K287" t="s">
        <v>7951</v>
      </c>
      <c r="L287" t="s">
        <v>7952</v>
      </c>
      <c r="M287" t="s">
        <v>7953</v>
      </c>
      <c r="N287" t="s">
        <v>23</v>
      </c>
      <c r="O287" t="s">
        <v>48</v>
      </c>
      <c r="P287" t="s">
        <v>49</v>
      </c>
      <c r="Q287" t="s">
        <v>50</v>
      </c>
      <c r="R287" t="s">
        <v>24</v>
      </c>
      <c r="S287" t="s">
        <v>23</v>
      </c>
      <c r="T287" t="s">
        <v>7953</v>
      </c>
    </row>
    <row r="288" spans="1:20" x14ac:dyDescent="0.25">
      <c r="A288" t="s">
        <v>46</v>
      </c>
      <c r="B288" t="s">
        <v>56</v>
      </c>
      <c r="C288">
        <v>66.333333333333329</v>
      </c>
      <c r="D288">
        <v>3</v>
      </c>
      <c r="E288" t="s">
        <v>7948</v>
      </c>
      <c r="F288">
        <v>224.7</v>
      </c>
      <c r="G288">
        <v>0</v>
      </c>
      <c r="H288" t="s">
        <v>384</v>
      </c>
      <c r="I288" t="s">
        <v>7949</v>
      </c>
      <c r="J288" t="s">
        <v>7950</v>
      </c>
      <c r="K288" t="s">
        <v>7951</v>
      </c>
      <c r="L288" t="s">
        <v>7952</v>
      </c>
      <c r="M288" t="s">
        <v>7953</v>
      </c>
      <c r="N288" t="s">
        <v>23</v>
      </c>
      <c r="O288" t="s">
        <v>48</v>
      </c>
      <c r="P288" t="s">
        <v>49</v>
      </c>
      <c r="Q288" t="s">
        <v>50</v>
      </c>
      <c r="R288" t="s">
        <v>24</v>
      </c>
      <c r="S288" t="s">
        <v>23</v>
      </c>
      <c r="T288" t="s">
        <v>7953</v>
      </c>
    </row>
    <row r="289" spans="1:20" x14ac:dyDescent="0.25">
      <c r="A289" t="s">
        <v>139</v>
      </c>
      <c r="B289" t="s">
        <v>112</v>
      </c>
      <c r="C289">
        <v>66</v>
      </c>
      <c r="D289">
        <v>1</v>
      </c>
      <c r="E289" t="s">
        <v>7954</v>
      </c>
      <c r="F289">
        <v>119.35</v>
      </c>
      <c r="G289">
        <v>7</v>
      </c>
      <c r="H289" t="s">
        <v>384</v>
      </c>
      <c r="I289" t="s">
        <v>7955</v>
      </c>
      <c r="J289" t="s">
        <v>7956</v>
      </c>
      <c r="K289" t="s">
        <v>704</v>
      </c>
      <c r="L289" t="s">
        <v>7957</v>
      </c>
      <c r="M289" t="s">
        <v>7958</v>
      </c>
      <c r="N289" t="s">
        <v>23</v>
      </c>
      <c r="O289" t="s">
        <v>48</v>
      </c>
      <c r="P289" t="s">
        <v>49</v>
      </c>
      <c r="Q289" t="s">
        <v>50</v>
      </c>
      <c r="R289" t="s">
        <v>24</v>
      </c>
      <c r="S289" t="s">
        <v>23</v>
      </c>
      <c r="T289" t="s">
        <v>7958</v>
      </c>
    </row>
    <row r="290" spans="1:20" x14ac:dyDescent="0.25">
      <c r="A290" t="s">
        <v>110</v>
      </c>
      <c r="B290" t="s">
        <v>640</v>
      </c>
      <c r="C290">
        <v>66</v>
      </c>
      <c r="D290">
        <v>1</v>
      </c>
      <c r="E290" t="s">
        <v>7954</v>
      </c>
      <c r="F290">
        <v>119.35</v>
      </c>
      <c r="G290">
        <v>7</v>
      </c>
      <c r="H290" t="s">
        <v>384</v>
      </c>
      <c r="I290" t="s">
        <v>7955</v>
      </c>
      <c r="J290" t="s">
        <v>7956</v>
      </c>
      <c r="K290" t="s">
        <v>704</v>
      </c>
      <c r="L290" t="s">
        <v>7957</v>
      </c>
      <c r="M290" t="s">
        <v>7958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23</v>
      </c>
      <c r="T290" t="s">
        <v>7958</v>
      </c>
    </row>
    <row r="291" spans="1:20" x14ac:dyDescent="0.25">
      <c r="A291" t="s">
        <v>46</v>
      </c>
      <c r="B291" t="s">
        <v>56</v>
      </c>
      <c r="C291">
        <v>67</v>
      </c>
      <c r="D291">
        <v>1</v>
      </c>
      <c r="E291" t="s">
        <v>7954</v>
      </c>
      <c r="F291">
        <v>119.35</v>
      </c>
      <c r="G291">
        <v>7</v>
      </c>
      <c r="H291" t="s">
        <v>384</v>
      </c>
      <c r="I291" t="s">
        <v>7955</v>
      </c>
      <c r="J291" t="s">
        <v>7956</v>
      </c>
      <c r="K291" t="s">
        <v>704</v>
      </c>
      <c r="L291" t="s">
        <v>7957</v>
      </c>
      <c r="M291" t="s">
        <v>7958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23</v>
      </c>
      <c r="T291" t="s">
        <v>7958</v>
      </c>
    </row>
    <row r="292" spans="1:20" x14ac:dyDescent="0.25">
      <c r="A292" t="s">
        <v>46</v>
      </c>
      <c r="B292" t="s">
        <v>56</v>
      </c>
      <c r="C292">
        <v>66.333333333333329</v>
      </c>
      <c r="D292">
        <v>3</v>
      </c>
      <c r="E292" t="s">
        <v>7959</v>
      </c>
      <c r="F292">
        <v>119.05</v>
      </c>
      <c r="G292">
        <v>7</v>
      </c>
      <c r="H292" t="s">
        <v>384</v>
      </c>
      <c r="I292" t="s">
        <v>7955</v>
      </c>
      <c r="J292" t="s">
        <v>7956</v>
      </c>
      <c r="K292" t="s">
        <v>704</v>
      </c>
      <c r="L292" t="s">
        <v>7957</v>
      </c>
      <c r="M292" t="s">
        <v>7960</v>
      </c>
      <c r="N292" t="s">
        <v>23</v>
      </c>
      <c r="O292" t="s">
        <v>48</v>
      </c>
      <c r="P292" t="s">
        <v>49</v>
      </c>
      <c r="Q292" t="s">
        <v>50</v>
      </c>
      <c r="R292" t="s">
        <v>24</v>
      </c>
      <c r="S292" t="s">
        <v>23</v>
      </c>
      <c r="T292" t="s">
        <v>7960</v>
      </c>
    </row>
    <row r="293" spans="1:20" x14ac:dyDescent="0.25">
      <c r="A293" t="s">
        <v>46</v>
      </c>
      <c r="B293" t="s">
        <v>56</v>
      </c>
      <c r="C293">
        <v>66.333333333333329</v>
      </c>
      <c r="D293">
        <v>3</v>
      </c>
      <c r="E293" t="s">
        <v>7961</v>
      </c>
      <c r="F293">
        <v>224.7</v>
      </c>
      <c r="G293">
        <v>0</v>
      </c>
      <c r="H293" t="s">
        <v>384</v>
      </c>
      <c r="I293" t="s">
        <v>7843</v>
      </c>
      <c r="J293" t="s">
        <v>7844</v>
      </c>
      <c r="K293" t="s">
        <v>1429</v>
      </c>
      <c r="L293" t="s">
        <v>7845</v>
      </c>
      <c r="M293" t="s">
        <v>7962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23</v>
      </c>
      <c r="T293" t="s">
        <v>7962</v>
      </c>
    </row>
    <row r="294" spans="1:20" x14ac:dyDescent="0.25">
      <c r="A294" t="s">
        <v>46</v>
      </c>
      <c r="B294" t="s">
        <v>56</v>
      </c>
      <c r="C294">
        <v>66.333333333333329</v>
      </c>
      <c r="D294">
        <v>3</v>
      </c>
      <c r="E294" t="s">
        <v>7961</v>
      </c>
      <c r="F294">
        <v>224.7</v>
      </c>
      <c r="G294">
        <v>0</v>
      </c>
      <c r="H294" t="s">
        <v>384</v>
      </c>
      <c r="I294" t="s">
        <v>7843</v>
      </c>
      <c r="J294" t="s">
        <v>7844</v>
      </c>
      <c r="K294" t="s">
        <v>1429</v>
      </c>
      <c r="L294" t="s">
        <v>7845</v>
      </c>
      <c r="M294" t="s">
        <v>7962</v>
      </c>
      <c r="N294" t="s">
        <v>23</v>
      </c>
      <c r="O294" t="s">
        <v>48</v>
      </c>
      <c r="P294" t="s">
        <v>49</v>
      </c>
      <c r="Q294" t="s">
        <v>50</v>
      </c>
      <c r="R294" t="s">
        <v>24</v>
      </c>
      <c r="S294" t="s">
        <v>23</v>
      </c>
      <c r="T294" t="s">
        <v>7962</v>
      </c>
    </row>
    <row r="295" spans="1:20" x14ac:dyDescent="0.25">
      <c r="A295" t="s">
        <v>152</v>
      </c>
      <c r="B295" t="s">
        <v>153</v>
      </c>
      <c r="C295">
        <v>65</v>
      </c>
      <c r="D295">
        <v>3</v>
      </c>
      <c r="E295" t="s">
        <v>7963</v>
      </c>
      <c r="F295">
        <v>199</v>
      </c>
      <c r="G295">
        <v>0</v>
      </c>
      <c r="H295" t="s">
        <v>47</v>
      </c>
      <c r="I295" t="s">
        <v>3454</v>
      </c>
      <c r="J295" t="s">
        <v>7964</v>
      </c>
      <c r="K295" t="s">
        <v>1342</v>
      </c>
      <c r="L295" t="s">
        <v>3456</v>
      </c>
      <c r="M295" t="s">
        <v>7965</v>
      </c>
      <c r="N295" t="s">
        <v>711</v>
      </c>
      <c r="O295" t="s">
        <v>634</v>
      </c>
      <c r="P295" t="s">
        <v>635</v>
      </c>
      <c r="Q295" t="s">
        <v>636</v>
      </c>
      <c r="R295" t="s">
        <v>24</v>
      </c>
      <c r="S295" t="s">
        <v>23</v>
      </c>
      <c r="T295" t="s">
        <v>7965</v>
      </c>
    </row>
    <row r="296" spans="1:20" x14ac:dyDescent="0.25">
      <c r="A296" t="s">
        <v>36</v>
      </c>
      <c r="B296" t="s">
        <v>37</v>
      </c>
      <c r="C296">
        <v>65</v>
      </c>
      <c r="D296">
        <v>1</v>
      </c>
      <c r="E296" t="s">
        <v>7963</v>
      </c>
      <c r="F296">
        <v>199</v>
      </c>
      <c r="G296">
        <v>0</v>
      </c>
      <c r="H296" t="s">
        <v>47</v>
      </c>
      <c r="I296" t="s">
        <v>3454</v>
      </c>
      <c r="J296" t="s">
        <v>7964</v>
      </c>
      <c r="K296" t="s">
        <v>1342</v>
      </c>
      <c r="L296" t="s">
        <v>3456</v>
      </c>
      <c r="M296" t="s">
        <v>7965</v>
      </c>
      <c r="N296" t="s">
        <v>711</v>
      </c>
      <c r="O296" t="s">
        <v>634</v>
      </c>
      <c r="P296" t="s">
        <v>635</v>
      </c>
      <c r="Q296" t="s">
        <v>636</v>
      </c>
      <c r="R296" t="s">
        <v>24</v>
      </c>
      <c r="S296" t="s">
        <v>23</v>
      </c>
      <c r="T296" t="s">
        <v>7965</v>
      </c>
    </row>
    <row r="297" spans="1:20" x14ac:dyDescent="0.25">
      <c r="A297" t="s">
        <v>279</v>
      </c>
      <c r="B297" t="s">
        <v>7966</v>
      </c>
      <c r="C297">
        <v>103.55</v>
      </c>
      <c r="D297">
        <v>2</v>
      </c>
      <c r="E297" t="s">
        <v>7967</v>
      </c>
      <c r="F297">
        <v>403.69</v>
      </c>
      <c r="G297">
        <v>32</v>
      </c>
      <c r="H297" t="s">
        <v>47</v>
      </c>
      <c r="I297" t="s">
        <v>7968</v>
      </c>
      <c r="J297" t="s">
        <v>7969</v>
      </c>
      <c r="K297" t="s">
        <v>7934</v>
      </c>
      <c r="L297" t="s">
        <v>7970</v>
      </c>
      <c r="M297" t="s">
        <v>7971</v>
      </c>
      <c r="N297" t="s">
        <v>23</v>
      </c>
      <c r="O297" t="s">
        <v>48</v>
      </c>
      <c r="P297" t="s">
        <v>49</v>
      </c>
      <c r="Q297" t="s">
        <v>50</v>
      </c>
      <c r="R297" t="s">
        <v>24</v>
      </c>
      <c r="S297" t="s">
        <v>7972</v>
      </c>
      <c r="T297" t="s">
        <v>7971</v>
      </c>
    </row>
    <row r="298" spans="1:20" x14ac:dyDescent="0.25">
      <c r="A298" t="s">
        <v>110</v>
      </c>
      <c r="B298" t="s">
        <v>640</v>
      </c>
      <c r="C298">
        <v>90</v>
      </c>
      <c r="D298">
        <v>2</v>
      </c>
      <c r="E298" t="s">
        <v>7967</v>
      </c>
      <c r="F298">
        <v>403.69</v>
      </c>
      <c r="G298">
        <v>32</v>
      </c>
      <c r="H298" t="s">
        <v>47</v>
      </c>
      <c r="I298" t="s">
        <v>7968</v>
      </c>
      <c r="J298" t="s">
        <v>7969</v>
      </c>
      <c r="K298" t="s">
        <v>7934</v>
      </c>
      <c r="L298" t="s">
        <v>7970</v>
      </c>
      <c r="M298" t="s">
        <v>7971</v>
      </c>
      <c r="N298" t="s">
        <v>23</v>
      </c>
      <c r="O298" t="s">
        <v>48</v>
      </c>
      <c r="P298" t="s">
        <v>49</v>
      </c>
      <c r="Q298" t="s">
        <v>50</v>
      </c>
      <c r="R298" t="s">
        <v>24</v>
      </c>
      <c r="S298" t="s">
        <v>7972</v>
      </c>
      <c r="T298" t="s">
        <v>7971</v>
      </c>
    </row>
    <row r="299" spans="1:20" x14ac:dyDescent="0.25">
      <c r="A299" t="s">
        <v>36</v>
      </c>
      <c r="B299" t="s">
        <v>37</v>
      </c>
      <c r="C299">
        <v>54.5</v>
      </c>
      <c r="D299">
        <v>2</v>
      </c>
      <c r="E299" t="s">
        <v>7973</v>
      </c>
      <c r="F299">
        <v>161</v>
      </c>
      <c r="G299">
        <v>41</v>
      </c>
      <c r="H299" t="s">
        <v>47</v>
      </c>
      <c r="I299" t="s">
        <v>7974</v>
      </c>
      <c r="J299" t="s">
        <v>7975</v>
      </c>
      <c r="K299" t="s">
        <v>2419</v>
      </c>
      <c r="L299" t="s">
        <v>7976</v>
      </c>
      <c r="M299" t="s">
        <v>7977</v>
      </c>
      <c r="N299" t="s">
        <v>23</v>
      </c>
      <c r="O299" t="s">
        <v>48</v>
      </c>
      <c r="P299" t="s">
        <v>49</v>
      </c>
      <c r="Q299" t="s">
        <v>50</v>
      </c>
      <c r="R299" t="s">
        <v>24</v>
      </c>
      <c r="S299" t="s">
        <v>7978</v>
      </c>
      <c r="T299" t="s">
        <v>7977</v>
      </c>
    </row>
    <row r="300" spans="1:20" x14ac:dyDescent="0.25">
      <c r="A300" t="s">
        <v>36</v>
      </c>
      <c r="B300" t="s">
        <v>37</v>
      </c>
      <c r="C300">
        <v>54.5</v>
      </c>
      <c r="D300">
        <v>2</v>
      </c>
      <c r="E300" t="s">
        <v>7973</v>
      </c>
      <c r="F300">
        <v>161</v>
      </c>
      <c r="G300">
        <v>41</v>
      </c>
      <c r="H300" t="s">
        <v>47</v>
      </c>
      <c r="I300" t="s">
        <v>7974</v>
      </c>
      <c r="J300" t="s">
        <v>7975</v>
      </c>
      <c r="K300" t="s">
        <v>2419</v>
      </c>
      <c r="L300" t="s">
        <v>7976</v>
      </c>
      <c r="M300" t="s">
        <v>7977</v>
      </c>
      <c r="N300" t="s">
        <v>23</v>
      </c>
      <c r="O300" t="s">
        <v>48</v>
      </c>
      <c r="P300" t="s">
        <v>49</v>
      </c>
      <c r="Q300" t="s">
        <v>50</v>
      </c>
      <c r="R300" t="s">
        <v>24</v>
      </c>
      <c r="S300" t="s">
        <v>7978</v>
      </c>
      <c r="T300" t="s">
        <v>7977</v>
      </c>
    </row>
    <row r="301" spans="1:20" x14ac:dyDescent="0.25">
      <c r="A301" t="s">
        <v>139</v>
      </c>
      <c r="B301" t="s">
        <v>112</v>
      </c>
      <c r="C301">
        <v>83.333333333333329</v>
      </c>
      <c r="D301">
        <v>3</v>
      </c>
      <c r="E301" t="s">
        <v>7979</v>
      </c>
      <c r="F301">
        <v>220</v>
      </c>
      <c r="G301">
        <v>0</v>
      </c>
      <c r="H301" t="s">
        <v>631</v>
      </c>
      <c r="I301" t="s">
        <v>7980</v>
      </c>
      <c r="J301" t="s">
        <v>310</v>
      </c>
      <c r="K301" t="s">
        <v>23</v>
      </c>
      <c r="L301" t="s">
        <v>24</v>
      </c>
      <c r="M301" t="s">
        <v>7981</v>
      </c>
      <c r="N301" t="s">
        <v>23</v>
      </c>
      <c r="O301" t="s">
        <v>307</v>
      </c>
      <c r="P301" t="s">
        <v>26</v>
      </c>
      <c r="Q301" t="s">
        <v>27</v>
      </c>
      <c r="R301" t="s">
        <v>24</v>
      </c>
      <c r="S301" t="s">
        <v>7982</v>
      </c>
      <c r="T301" t="s">
        <v>7983</v>
      </c>
    </row>
    <row r="302" spans="1:20" x14ac:dyDescent="0.25">
      <c r="A302" t="s">
        <v>42</v>
      </c>
      <c r="B302" t="s">
        <v>43</v>
      </c>
      <c r="C302">
        <v>66.666666666666671</v>
      </c>
      <c r="D302">
        <v>3</v>
      </c>
      <c r="E302" t="s">
        <v>7984</v>
      </c>
      <c r="F302">
        <v>396</v>
      </c>
      <c r="G302">
        <v>64</v>
      </c>
      <c r="H302" t="s">
        <v>47</v>
      </c>
      <c r="I302" t="s">
        <v>7985</v>
      </c>
      <c r="J302" t="s">
        <v>7986</v>
      </c>
      <c r="K302" t="s">
        <v>5718</v>
      </c>
      <c r="L302" t="s">
        <v>2225</v>
      </c>
      <c r="M302" t="s">
        <v>7987</v>
      </c>
      <c r="N302" t="s">
        <v>23</v>
      </c>
      <c r="O302" t="s">
        <v>63</v>
      </c>
      <c r="P302" t="s">
        <v>54</v>
      </c>
      <c r="Q302" t="s">
        <v>55</v>
      </c>
      <c r="R302" t="s">
        <v>24</v>
      </c>
      <c r="S302" t="s">
        <v>7988</v>
      </c>
      <c r="T302" t="s">
        <v>7989</v>
      </c>
    </row>
    <row r="303" spans="1:20" x14ac:dyDescent="0.25">
      <c r="A303" t="s">
        <v>42</v>
      </c>
      <c r="B303" t="s">
        <v>43</v>
      </c>
      <c r="C303">
        <v>53.5</v>
      </c>
      <c r="D303">
        <v>2</v>
      </c>
      <c r="E303" t="s">
        <v>7984</v>
      </c>
      <c r="F303">
        <v>396</v>
      </c>
      <c r="G303">
        <v>64</v>
      </c>
      <c r="H303" t="s">
        <v>47</v>
      </c>
      <c r="I303" t="s">
        <v>7985</v>
      </c>
      <c r="J303" t="s">
        <v>7986</v>
      </c>
      <c r="K303" t="s">
        <v>5718</v>
      </c>
      <c r="L303" t="s">
        <v>2225</v>
      </c>
      <c r="M303" t="s">
        <v>7987</v>
      </c>
      <c r="N303" t="s">
        <v>23</v>
      </c>
      <c r="O303" t="s">
        <v>63</v>
      </c>
      <c r="P303" t="s">
        <v>54</v>
      </c>
      <c r="Q303" t="s">
        <v>55</v>
      </c>
      <c r="R303" t="s">
        <v>24</v>
      </c>
      <c r="S303" t="s">
        <v>7988</v>
      </c>
      <c r="T303" t="s">
        <v>7989</v>
      </c>
    </row>
    <row r="304" spans="1:20" x14ac:dyDescent="0.25">
      <c r="A304" t="s">
        <v>42</v>
      </c>
      <c r="B304" t="s">
        <v>43</v>
      </c>
      <c r="C304">
        <v>54</v>
      </c>
      <c r="D304">
        <v>2</v>
      </c>
      <c r="E304" t="s">
        <v>7984</v>
      </c>
      <c r="F304">
        <v>396</v>
      </c>
      <c r="G304">
        <v>64</v>
      </c>
      <c r="H304" t="s">
        <v>47</v>
      </c>
      <c r="I304" t="s">
        <v>7985</v>
      </c>
      <c r="J304" t="s">
        <v>7986</v>
      </c>
      <c r="K304" t="s">
        <v>5718</v>
      </c>
      <c r="L304" t="s">
        <v>2225</v>
      </c>
      <c r="M304" t="s">
        <v>7987</v>
      </c>
      <c r="N304" t="s">
        <v>23</v>
      </c>
      <c r="O304" t="s">
        <v>63</v>
      </c>
      <c r="P304" t="s">
        <v>54</v>
      </c>
      <c r="Q304" t="s">
        <v>55</v>
      </c>
      <c r="R304" t="s">
        <v>24</v>
      </c>
      <c r="S304" t="s">
        <v>7988</v>
      </c>
      <c r="T304" t="s">
        <v>7989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266"/>
  <sheetViews>
    <sheetView zoomScale="70" zoomScaleNormal="70" workbookViewId="0">
      <pane xSplit="2" ySplit="1" topLeftCell="T17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244" sqref="U24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38</v>
      </c>
      <c r="B2" t="s">
        <v>39</v>
      </c>
      <c r="C2">
        <v>54.5</v>
      </c>
      <c r="D2">
        <v>2</v>
      </c>
      <c r="E2" t="s">
        <v>7990</v>
      </c>
      <c r="F2">
        <v>83</v>
      </c>
      <c r="G2">
        <v>7</v>
      </c>
      <c r="H2" t="s">
        <v>47</v>
      </c>
      <c r="I2" t="s">
        <v>7991</v>
      </c>
      <c r="J2" t="s">
        <v>7992</v>
      </c>
      <c r="K2" t="s">
        <v>7993</v>
      </c>
      <c r="L2" t="s">
        <v>7994</v>
      </c>
      <c r="M2" t="s">
        <v>7995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7995</v>
      </c>
      <c r="U2" s="55" t="s">
        <v>186</v>
      </c>
      <c r="V2">
        <v>348</v>
      </c>
    </row>
    <row r="3" spans="1:22" x14ac:dyDescent="0.25">
      <c r="A3" t="s">
        <v>186</v>
      </c>
      <c r="B3" t="s">
        <v>187</v>
      </c>
      <c r="C3">
        <v>48.5</v>
      </c>
      <c r="D3">
        <v>2</v>
      </c>
      <c r="E3" t="s">
        <v>7996</v>
      </c>
      <c r="F3">
        <v>104</v>
      </c>
      <c r="G3">
        <v>7</v>
      </c>
      <c r="H3" t="s">
        <v>47</v>
      </c>
      <c r="I3" t="s">
        <v>1171</v>
      </c>
      <c r="J3" t="s">
        <v>7997</v>
      </c>
      <c r="K3" t="s">
        <v>1396</v>
      </c>
      <c r="L3" t="s">
        <v>990</v>
      </c>
      <c r="M3" t="s">
        <v>7998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7998</v>
      </c>
      <c r="U3" s="56" t="s">
        <v>187</v>
      </c>
      <c r="V3">
        <v>348</v>
      </c>
    </row>
    <row r="4" spans="1:22" x14ac:dyDescent="0.25">
      <c r="A4" t="s">
        <v>30</v>
      </c>
      <c r="B4" t="s">
        <v>31</v>
      </c>
      <c r="C4">
        <v>60</v>
      </c>
      <c r="D4">
        <v>3</v>
      </c>
      <c r="E4" t="s">
        <v>7999</v>
      </c>
      <c r="F4">
        <v>93.47</v>
      </c>
      <c r="G4">
        <v>7</v>
      </c>
      <c r="H4" t="s">
        <v>47</v>
      </c>
      <c r="I4" t="s">
        <v>8000</v>
      </c>
      <c r="J4" t="s">
        <v>8001</v>
      </c>
      <c r="K4" t="s">
        <v>8002</v>
      </c>
      <c r="L4" t="s">
        <v>8003</v>
      </c>
      <c r="M4" t="s">
        <v>8004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8005</v>
      </c>
      <c r="U4" s="55" t="s">
        <v>44</v>
      </c>
      <c r="V4">
        <v>75</v>
      </c>
    </row>
    <row r="5" spans="1:22" x14ac:dyDescent="0.25">
      <c r="A5" t="s">
        <v>42</v>
      </c>
      <c r="B5" t="s">
        <v>43</v>
      </c>
      <c r="C5">
        <v>66.666666666666671</v>
      </c>
      <c r="D5">
        <v>3</v>
      </c>
      <c r="E5" t="s">
        <v>8006</v>
      </c>
      <c r="F5">
        <v>123</v>
      </c>
      <c r="G5">
        <v>0</v>
      </c>
      <c r="H5" t="s">
        <v>47</v>
      </c>
      <c r="I5" t="s">
        <v>1714</v>
      </c>
      <c r="J5" t="s">
        <v>1754</v>
      </c>
      <c r="K5" t="s">
        <v>1755</v>
      </c>
      <c r="L5" t="s">
        <v>372</v>
      </c>
      <c r="M5" t="s">
        <v>8007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8007</v>
      </c>
      <c r="U5" s="56" t="s">
        <v>45</v>
      </c>
      <c r="V5">
        <v>75</v>
      </c>
    </row>
    <row r="6" spans="1:22" x14ac:dyDescent="0.25">
      <c r="A6" t="s">
        <v>186</v>
      </c>
      <c r="B6" t="s">
        <v>187</v>
      </c>
      <c r="C6">
        <v>37.5</v>
      </c>
      <c r="D6">
        <v>4</v>
      </c>
      <c r="E6" t="s">
        <v>8008</v>
      </c>
      <c r="F6">
        <v>159</v>
      </c>
      <c r="G6">
        <v>0</v>
      </c>
      <c r="H6" t="s">
        <v>631</v>
      </c>
      <c r="I6" t="s">
        <v>8009</v>
      </c>
      <c r="J6" t="s">
        <v>3907</v>
      </c>
      <c r="K6" t="s">
        <v>23</v>
      </c>
      <c r="L6" t="s">
        <v>24</v>
      </c>
      <c r="M6" t="s">
        <v>8010</v>
      </c>
      <c r="N6" t="s">
        <v>23</v>
      </c>
      <c r="O6" t="s">
        <v>32</v>
      </c>
      <c r="P6" t="s">
        <v>26</v>
      </c>
      <c r="Q6" t="s">
        <v>33</v>
      </c>
      <c r="R6" t="s">
        <v>24</v>
      </c>
      <c r="S6" t="s">
        <v>23</v>
      </c>
      <c r="T6" t="s">
        <v>8010</v>
      </c>
      <c r="U6" s="55" t="s">
        <v>46</v>
      </c>
      <c r="V6">
        <v>148</v>
      </c>
    </row>
    <row r="7" spans="1:22" x14ac:dyDescent="0.25">
      <c r="A7" t="s">
        <v>186</v>
      </c>
      <c r="B7" t="s">
        <v>187</v>
      </c>
      <c r="C7">
        <v>37.5</v>
      </c>
      <c r="D7">
        <v>4</v>
      </c>
      <c r="E7" t="s">
        <v>8011</v>
      </c>
      <c r="F7">
        <v>159</v>
      </c>
      <c r="G7">
        <v>0</v>
      </c>
      <c r="H7" t="s">
        <v>631</v>
      </c>
      <c r="I7" t="s">
        <v>8012</v>
      </c>
      <c r="J7" t="s">
        <v>638</v>
      </c>
      <c r="K7" t="s">
        <v>23</v>
      </c>
      <c r="L7" t="s">
        <v>24</v>
      </c>
      <c r="M7" t="s">
        <v>8013</v>
      </c>
      <c r="N7" t="s">
        <v>23</v>
      </c>
      <c r="O7" t="s">
        <v>32</v>
      </c>
      <c r="P7" t="s">
        <v>26</v>
      </c>
      <c r="Q7" t="s">
        <v>33</v>
      </c>
      <c r="R7" t="s">
        <v>24</v>
      </c>
      <c r="S7" t="s">
        <v>23</v>
      </c>
      <c r="T7" t="s">
        <v>8014</v>
      </c>
      <c r="U7" s="56" t="s">
        <v>56</v>
      </c>
      <c r="V7">
        <v>148</v>
      </c>
    </row>
    <row r="8" spans="1:22" x14ac:dyDescent="0.25">
      <c r="A8" t="s">
        <v>46</v>
      </c>
      <c r="B8" t="s">
        <v>56</v>
      </c>
      <c r="C8">
        <v>85</v>
      </c>
      <c r="D8">
        <v>1</v>
      </c>
      <c r="E8" t="s">
        <v>8015</v>
      </c>
      <c r="F8">
        <v>85</v>
      </c>
      <c r="G8">
        <v>0</v>
      </c>
      <c r="H8" t="s">
        <v>22</v>
      </c>
      <c r="I8" t="s">
        <v>8016</v>
      </c>
      <c r="J8" t="s">
        <v>8017</v>
      </c>
      <c r="K8" t="s">
        <v>4443</v>
      </c>
      <c r="L8" t="s">
        <v>2317</v>
      </c>
      <c r="M8" t="s">
        <v>8018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8019</v>
      </c>
      <c r="U8" s="55" t="s">
        <v>42</v>
      </c>
      <c r="V8">
        <v>55</v>
      </c>
    </row>
    <row r="9" spans="1:22" x14ac:dyDescent="0.25">
      <c r="A9" t="s">
        <v>186</v>
      </c>
      <c r="B9" t="s">
        <v>187</v>
      </c>
      <c r="C9">
        <v>52</v>
      </c>
      <c r="D9">
        <v>1</v>
      </c>
      <c r="E9" t="s">
        <v>8020</v>
      </c>
      <c r="F9">
        <v>228</v>
      </c>
      <c r="G9">
        <v>0</v>
      </c>
      <c r="H9" t="s">
        <v>22</v>
      </c>
      <c r="I9" t="s">
        <v>8021</v>
      </c>
      <c r="J9" t="s">
        <v>306</v>
      </c>
      <c r="K9" t="s">
        <v>23</v>
      </c>
      <c r="L9" t="s">
        <v>24</v>
      </c>
      <c r="M9" t="s">
        <v>8022</v>
      </c>
      <c r="N9" t="s">
        <v>23</v>
      </c>
      <c r="O9" t="s">
        <v>58</v>
      </c>
      <c r="P9" t="s">
        <v>26</v>
      </c>
      <c r="Q9" t="s">
        <v>33</v>
      </c>
      <c r="R9" t="s">
        <v>8023</v>
      </c>
      <c r="S9" t="s">
        <v>23</v>
      </c>
      <c r="T9" t="s">
        <v>8024</v>
      </c>
      <c r="U9" s="56" t="s">
        <v>43</v>
      </c>
      <c r="V9">
        <v>55</v>
      </c>
    </row>
    <row r="10" spans="1:22" x14ac:dyDescent="0.25">
      <c r="A10" t="s">
        <v>139</v>
      </c>
      <c r="B10" t="s">
        <v>715</v>
      </c>
      <c r="C10">
        <v>98</v>
      </c>
      <c r="D10">
        <v>1</v>
      </c>
      <c r="E10" t="s">
        <v>8020</v>
      </c>
      <c r="F10">
        <v>228</v>
      </c>
      <c r="G10">
        <v>0</v>
      </c>
      <c r="H10" t="s">
        <v>22</v>
      </c>
      <c r="I10" t="s">
        <v>8021</v>
      </c>
      <c r="J10" t="s">
        <v>306</v>
      </c>
      <c r="K10" t="s">
        <v>23</v>
      </c>
      <c r="L10" t="s">
        <v>24</v>
      </c>
      <c r="M10" t="s">
        <v>8022</v>
      </c>
      <c r="N10" t="s">
        <v>23</v>
      </c>
      <c r="O10" t="s">
        <v>58</v>
      </c>
      <c r="P10" t="s">
        <v>26</v>
      </c>
      <c r="Q10" t="s">
        <v>33</v>
      </c>
      <c r="R10" t="s">
        <v>8023</v>
      </c>
      <c r="S10" t="s">
        <v>23</v>
      </c>
      <c r="T10" t="s">
        <v>8024</v>
      </c>
      <c r="U10" s="55" t="s">
        <v>139</v>
      </c>
      <c r="V10">
        <v>31</v>
      </c>
    </row>
    <row r="11" spans="1:22" x14ac:dyDescent="0.25">
      <c r="A11" t="s">
        <v>186</v>
      </c>
      <c r="B11" t="s">
        <v>187</v>
      </c>
      <c r="C11">
        <v>59</v>
      </c>
      <c r="D11">
        <v>1</v>
      </c>
      <c r="E11" t="s">
        <v>8020</v>
      </c>
      <c r="F11">
        <v>228</v>
      </c>
      <c r="G11">
        <v>0</v>
      </c>
      <c r="H11" t="s">
        <v>22</v>
      </c>
      <c r="I11" t="s">
        <v>8021</v>
      </c>
      <c r="J11" t="s">
        <v>306</v>
      </c>
      <c r="K11" t="s">
        <v>23</v>
      </c>
      <c r="L11" t="s">
        <v>24</v>
      </c>
      <c r="M11" t="s">
        <v>8022</v>
      </c>
      <c r="N11" t="s">
        <v>23</v>
      </c>
      <c r="O11" t="s">
        <v>58</v>
      </c>
      <c r="P11" t="s">
        <v>26</v>
      </c>
      <c r="Q11" t="s">
        <v>33</v>
      </c>
      <c r="R11" t="s">
        <v>8023</v>
      </c>
      <c r="S11" t="s">
        <v>23</v>
      </c>
      <c r="T11" t="s">
        <v>8024</v>
      </c>
      <c r="U11" s="56" t="s">
        <v>715</v>
      </c>
      <c r="V11">
        <v>1</v>
      </c>
    </row>
    <row r="12" spans="1:22" x14ac:dyDescent="0.25">
      <c r="A12" t="s">
        <v>110</v>
      </c>
      <c r="B12" t="s">
        <v>146</v>
      </c>
      <c r="C12">
        <v>91</v>
      </c>
      <c r="D12">
        <v>1</v>
      </c>
      <c r="E12" t="s">
        <v>8020</v>
      </c>
      <c r="F12">
        <v>228</v>
      </c>
      <c r="G12">
        <v>0</v>
      </c>
      <c r="H12" t="s">
        <v>22</v>
      </c>
      <c r="I12" t="s">
        <v>8021</v>
      </c>
      <c r="J12" t="s">
        <v>306</v>
      </c>
      <c r="K12" t="s">
        <v>23</v>
      </c>
      <c r="L12" t="s">
        <v>24</v>
      </c>
      <c r="M12" t="s">
        <v>8022</v>
      </c>
      <c r="N12" t="s">
        <v>23</v>
      </c>
      <c r="O12" t="s">
        <v>58</v>
      </c>
      <c r="P12" t="s">
        <v>26</v>
      </c>
      <c r="Q12" t="s">
        <v>33</v>
      </c>
      <c r="R12" t="s">
        <v>8023</v>
      </c>
      <c r="S12" t="s">
        <v>23</v>
      </c>
      <c r="T12" t="s">
        <v>8024</v>
      </c>
      <c r="U12" s="56" t="s">
        <v>112</v>
      </c>
      <c r="V12">
        <v>30</v>
      </c>
    </row>
    <row r="13" spans="1:22" x14ac:dyDescent="0.25">
      <c r="A13" t="s">
        <v>42</v>
      </c>
      <c r="B13" t="s">
        <v>43</v>
      </c>
      <c r="C13">
        <v>66.666666666666671</v>
      </c>
      <c r="D13">
        <v>3</v>
      </c>
      <c r="E13" t="s">
        <v>8025</v>
      </c>
      <c r="F13">
        <v>111</v>
      </c>
      <c r="G13">
        <v>6</v>
      </c>
      <c r="H13" t="s">
        <v>22</v>
      </c>
      <c r="I13" t="s">
        <v>8026</v>
      </c>
      <c r="J13" t="s">
        <v>303</v>
      </c>
      <c r="K13" t="s">
        <v>23</v>
      </c>
      <c r="L13" t="s">
        <v>24</v>
      </c>
      <c r="M13" t="s">
        <v>8027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8027</v>
      </c>
      <c r="U13" s="55" t="s">
        <v>110</v>
      </c>
      <c r="V13">
        <v>39</v>
      </c>
    </row>
    <row r="14" spans="1:22" x14ac:dyDescent="0.25">
      <c r="A14" t="s">
        <v>30</v>
      </c>
      <c r="B14" t="s">
        <v>31</v>
      </c>
      <c r="C14">
        <v>60</v>
      </c>
      <c r="D14">
        <v>3</v>
      </c>
      <c r="E14" t="s">
        <v>8028</v>
      </c>
      <c r="F14">
        <v>93.47</v>
      </c>
      <c r="G14">
        <v>7</v>
      </c>
      <c r="H14" t="s">
        <v>47</v>
      </c>
      <c r="I14" t="s">
        <v>8029</v>
      </c>
      <c r="J14" t="s">
        <v>8030</v>
      </c>
      <c r="K14" t="s">
        <v>4591</v>
      </c>
      <c r="L14" t="s">
        <v>8031</v>
      </c>
      <c r="M14" t="s">
        <v>8032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8032</v>
      </c>
      <c r="U14" s="56" t="s">
        <v>146</v>
      </c>
      <c r="V14">
        <v>3</v>
      </c>
    </row>
    <row r="15" spans="1:22" x14ac:dyDescent="0.25">
      <c r="A15" t="s">
        <v>186</v>
      </c>
      <c r="B15" t="s">
        <v>187</v>
      </c>
      <c r="C15">
        <v>37.5</v>
      </c>
      <c r="D15">
        <v>4</v>
      </c>
      <c r="E15" t="s">
        <v>8033</v>
      </c>
      <c r="F15">
        <v>159</v>
      </c>
      <c r="G15">
        <v>0</v>
      </c>
      <c r="H15" t="s">
        <v>631</v>
      </c>
      <c r="I15" t="s">
        <v>8034</v>
      </c>
      <c r="J15" t="s">
        <v>318</v>
      </c>
      <c r="K15" t="s">
        <v>23</v>
      </c>
      <c r="L15" t="s">
        <v>24</v>
      </c>
      <c r="M15" t="s">
        <v>8035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23</v>
      </c>
      <c r="T15" t="s">
        <v>8032</v>
      </c>
      <c r="U15" s="56" t="s">
        <v>640</v>
      </c>
      <c r="V15">
        <v>36</v>
      </c>
    </row>
    <row r="16" spans="1:22" x14ac:dyDescent="0.25">
      <c r="A16" t="s">
        <v>110</v>
      </c>
      <c r="B16" t="s">
        <v>640</v>
      </c>
      <c r="C16">
        <v>66.333333333333329</v>
      </c>
      <c r="D16">
        <v>3</v>
      </c>
      <c r="E16" t="s">
        <v>8036</v>
      </c>
      <c r="F16">
        <v>245</v>
      </c>
      <c r="G16">
        <v>0</v>
      </c>
      <c r="H16" t="s">
        <v>631</v>
      </c>
      <c r="I16" t="s">
        <v>4635</v>
      </c>
      <c r="J16" t="s">
        <v>305</v>
      </c>
      <c r="K16" t="s">
        <v>23</v>
      </c>
      <c r="L16" t="s">
        <v>24</v>
      </c>
      <c r="M16" t="s">
        <v>8037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23</v>
      </c>
      <c r="T16" t="s">
        <v>8037</v>
      </c>
      <c r="U16" s="55" t="s">
        <v>422</v>
      </c>
      <c r="V16">
        <v>1</v>
      </c>
    </row>
    <row r="17" spans="1:22" x14ac:dyDescent="0.25">
      <c r="A17" t="s">
        <v>38</v>
      </c>
      <c r="B17" t="s">
        <v>39</v>
      </c>
      <c r="C17">
        <v>54.5</v>
      </c>
      <c r="D17">
        <v>2</v>
      </c>
      <c r="E17" t="s">
        <v>8038</v>
      </c>
      <c r="F17">
        <v>87</v>
      </c>
      <c r="G17">
        <v>7</v>
      </c>
      <c r="H17" t="s">
        <v>47</v>
      </c>
      <c r="I17" t="s">
        <v>8039</v>
      </c>
      <c r="J17" t="s">
        <v>8040</v>
      </c>
      <c r="K17" t="s">
        <v>2021</v>
      </c>
      <c r="L17" t="s">
        <v>8041</v>
      </c>
      <c r="M17" t="s">
        <v>8042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8042</v>
      </c>
      <c r="U17" s="56" t="s">
        <v>423</v>
      </c>
      <c r="V17">
        <v>1</v>
      </c>
    </row>
    <row r="18" spans="1:22" x14ac:dyDescent="0.25">
      <c r="A18" t="s">
        <v>115</v>
      </c>
      <c r="B18" t="s">
        <v>116</v>
      </c>
      <c r="C18">
        <v>35</v>
      </c>
      <c r="D18">
        <v>8</v>
      </c>
      <c r="E18" t="s">
        <v>8043</v>
      </c>
      <c r="F18">
        <v>214.81</v>
      </c>
      <c r="G18">
        <v>0</v>
      </c>
      <c r="H18" t="s">
        <v>648</v>
      </c>
      <c r="I18" t="s">
        <v>8044</v>
      </c>
      <c r="J18" t="s">
        <v>8045</v>
      </c>
      <c r="K18" t="s">
        <v>8046</v>
      </c>
      <c r="L18" t="s">
        <v>8047</v>
      </c>
      <c r="M18" t="s">
        <v>8048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8048</v>
      </c>
      <c r="U18" s="55" t="s">
        <v>38</v>
      </c>
      <c r="V18">
        <v>20</v>
      </c>
    </row>
    <row r="19" spans="1:22" x14ac:dyDescent="0.25">
      <c r="A19" t="s">
        <v>110</v>
      </c>
      <c r="B19" t="s">
        <v>640</v>
      </c>
      <c r="C19">
        <v>66.333333333333329</v>
      </c>
      <c r="D19">
        <v>3</v>
      </c>
      <c r="E19" t="s">
        <v>8049</v>
      </c>
      <c r="F19">
        <v>225</v>
      </c>
      <c r="G19">
        <v>0</v>
      </c>
      <c r="H19" t="s">
        <v>648</v>
      </c>
      <c r="I19" t="s">
        <v>5231</v>
      </c>
      <c r="J19" t="s">
        <v>5232</v>
      </c>
      <c r="K19" t="s">
        <v>1038</v>
      </c>
      <c r="L19" t="s">
        <v>5233</v>
      </c>
      <c r="M19" t="s">
        <v>8050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8050</v>
      </c>
      <c r="U19" s="56" t="s">
        <v>39</v>
      </c>
      <c r="V19">
        <v>20</v>
      </c>
    </row>
    <row r="20" spans="1:22" x14ac:dyDescent="0.25">
      <c r="A20" t="s">
        <v>115</v>
      </c>
      <c r="B20" t="s">
        <v>339</v>
      </c>
      <c r="C20">
        <v>27.12</v>
      </c>
      <c r="D20">
        <v>1</v>
      </c>
      <c r="E20" t="s">
        <v>8051</v>
      </c>
      <c r="F20">
        <v>27.12</v>
      </c>
      <c r="G20">
        <v>0</v>
      </c>
      <c r="H20" t="s">
        <v>647</v>
      </c>
      <c r="I20" t="s">
        <v>8052</v>
      </c>
      <c r="J20" t="s">
        <v>8053</v>
      </c>
      <c r="K20" t="s">
        <v>8054</v>
      </c>
      <c r="L20" t="s">
        <v>8055</v>
      </c>
      <c r="M20" t="s">
        <v>8056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8056</v>
      </c>
      <c r="U20" s="55" t="s">
        <v>278</v>
      </c>
      <c r="V20">
        <v>5</v>
      </c>
    </row>
    <row r="21" spans="1:22" x14ac:dyDescent="0.25">
      <c r="A21" t="s">
        <v>186</v>
      </c>
      <c r="B21" t="s">
        <v>187</v>
      </c>
      <c r="C21">
        <v>37.5</v>
      </c>
      <c r="D21">
        <v>4</v>
      </c>
      <c r="E21" t="s">
        <v>8057</v>
      </c>
      <c r="F21">
        <v>159</v>
      </c>
      <c r="G21">
        <v>0</v>
      </c>
      <c r="H21" t="s">
        <v>631</v>
      </c>
      <c r="I21" t="s">
        <v>8058</v>
      </c>
      <c r="J21" t="s">
        <v>65</v>
      </c>
      <c r="K21" t="s">
        <v>23</v>
      </c>
      <c r="L21" t="s">
        <v>24</v>
      </c>
      <c r="M21" t="s">
        <v>8059</v>
      </c>
      <c r="N21" t="s">
        <v>23</v>
      </c>
      <c r="O21" t="s">
        <v>307</v>
      </c>
      <c r="P21" t="s">
        <v>26</v>
      </c>
      <c r="Q21" t="s">
        <v>27</v>
      </c>
      <c r="R21" t="s">
        <v>24</v>
      </c>
      <c r="S21" t="s">
        <v>23</v>
      </c>
      <c r="T21" t="s">
        <v>8060</v>
      </c>
      <c r="U21" s="56" t="s">
        <v>284</v>
      </c>
      <c r="V21">
        <v>5</v>
      </c>
    </row>
    <row r="22" spans="1:22" x14ac:dyDescent="0.25">
      <c r="A22" t="s">
        <v>142</v>
      </c>
      <c r="B22" t="s">
        <v>143</v>
      </c>
      <c r="C22">
        <v>13.5</v>
      </c>
      <c r="D22">
        <v>2</v>
      </c>
      <c r="E22" t="s">
        <v>8061</v>
      </c>
      <c r="F22">
        <v>81</v>
      </c>
      <c r="G22">
        <v>54</v>
      </c>
      <c r="H22" t="s">
        <v>47</v>
      </c>
      <c r="I22" t="s">
        <v>1444</v>
      </c>
      <c r="J22" t="s">
        <v>8062</v>
      </c>
      <c r="K22" t="s">
        <v>663</v>
      </c>
      <c r="L22" t="s">
        <v>355</v>
      </c>
      <c r="M22" t="s">
        <v>8063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23</v>
      </c>
      <c r="T22" t="s">
        <v>8063</v>
      </c>
      <c r="U22" s="55" t="s">
        <v>279</v>
      </c>
      <c r="V22">
        <v>3</v>
      </c>
    </row>
    <row r="23" spans="1:22" x14ac:dyDescent="0.25">
      <c r="A23" t="s">
        <v>709</v>
      </c>
      <c r="B23" t="s">
        <v>710</v>
      </c>
      <c r="C23">
        <v>0</v>
      </c>
      <c r="D23">
        <v>1</v>
      </c>
      <c r="E23" t="s">
        <v>8064</v>
      </c>
      <c r="F23">
        <v>106</v>
      </c>
      <c r="G23">
        <v>6</v>
      </c>
      <c r="H23" t="s">
        <v>631</v>
      </c>
      <c r="I23" t="s">
        <v>8065</v>
      </c>
      <c r="J23" t="s">
        <v>310</v>
      </c>
      <c r="K23" t="s">
        <v>23</v>
      </c>
      <c r="L23" t="s">
        <v>24</v>
      </c>
      <c r="M23" t="s">
        <v>8066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8066</v>
      </c>
      <c r="U23" s="56" t="s">
        <v>285</v>
      </c>
      <c r="V23">
        <v>3</v>
      </c>
    </row>
    <row r="24" spans="1:22" x14ac:dyDescent="0.25">
      <c r="A24" t="s">
        <v>110</v>
      </c>
      <c r="B24" t="s">
        <v>146</v>
      </c>
      <c r="C24">
        <v>120</v>
      </c>
      <c r="D24">
        <v>1</v>
      </c>
      <c r="E24" t="s">
        <v>8064</v>
      </c>
      <c r="F24">
        <v>106</v>
      </c>
      <c r="G24">
        <v>6</v>
      </c>
      <c r="H24" t="s">
        <v>631</v>
      </c>
      <c r="I24" t="s">
        <v>8065</v>
      </c>
      <c r="J24" t="s">
        <v>310</v>
      </c>
      <c r="K24" t="s">
        <v>23</v>
      </c>
      <c r="L24" t="s">
        <v>24</v>
      </c>
      <c r="M24" t="s">
        <v>8066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8066</v>
      </c>
      <c r="U24" s="55" t="s">
        <v>30</v>
      </c>
      <c r="V24">
        <v>12</v>
      </c>
    </row>
    <row r="25" spans="1:22" x14ac:dyDescent="0.25">
      <c r="A25" t="s">
        <v>44</v>
      </c>
      <c r="B25" t="s">
        <v>45</v>
      </c>
      <c r="C25">
        <v>66.666666666666671</v>
      </c>
      <c r="D25">
        <v>3</v>
      </c>
      <c r="E25" t="s">
        <v>8067</v>
      </c>
      <c r="F25">
        <v>106</v>
      </c>
      <c r="G25">
        <v>6</v>
      </c>
      <c r="H25" t="s">
        <v>631</v>
      </c>
      <c r="I25" t="s">
        <v>8068</v>
      </c>
      <c r="J25" t="s">
        <v>1452</v>
      </c>
      <c r="K25" t="s">
        <v>23</v>
      </c>
      <c r="L25" t="s">
        <v>24</v>
      </c>
      <c r="M25" t="s">
        <v>8069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8069</v>
      </c>
      <c r="U25" s="56" t="s">
        <v>31</v>
      </c>
      <c r="V25">
        <v>12</v>
      </c>
    </row>
    <row r="26" spans="1:22" x14ac:dyDescent="0.25">
      <c r="A26" t="s">
        <v>110</v>
      </c>
      <c r="B26" t="s">
        <v>640</v>
      </c>
      <c r="C26">
        <v>66.333333333333329</v>
      </c>
      <c r="D26">
        <v>3</v>
      </c>
      <c r="E26" t="s">
        <v>8070</v>
      </c>
      <c r="F26">
        <v>235</v>
      </c>
      <c r="G26">
        <v>35</v>
      </c>
      <c r="H26" t="s">
        <v>22</v>
      </c>
      <c r="I26" t="s">
        <v>1833</v>
      </c>
      <c r="J26" t="s">
        <v>8071</v>
      </c>
      <c r="K26" t="s">
        <v>3090</v>
      </c>
      <c r="L26" t="s">
        <v>651</v>
      </c>
      <c r="M26" t="s">
        <v>8072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8072</v>
      </c>
      <c r="U26" s="55" t="s">
        <v>20</v>
      </c>
      <c r="V26">
        <v>6</v>
      </c>
    </row>
    <row r="27" spans="1:22" x14ac:dyDescent="0.25">
      <c r="A27" t="s">
        <v>186</v>
      </c>
      <c r="B27" t="s">
        <v>187</v>
      </c>
      <c r="C27">
        <v>33.333333333333336</v>
      </c>
      <c r="D27">
        <v>6</v>
      </c>
      <c r="E27" t="s">
        <v>8073</v>
      </c>
      <c r="F27">
        <v>200</v>
      </c>
      <c r="G27">
        <v>0</v>
      </c>
      <c r="H27" t="s">
        <v>631</v>
      </c>
      <c r="I27" t="s">
        <v>8074</v>
      </c>
      <c r="J27" t="s">
        <v>328</v>
      </c>
      <c r="K27" t="s">
        <v>23</v>
      </c>
      <c r="L27" t="s">
        <v>24</v>
      </c>
      <c r="M27" t="s">
        <v>8075</v>
      </c>
      <c r="N27" t="s">
        <v>23</v>
      </c>
      <c r="O27" t="s">
        <v>32</v>
      </c>
      <c r="P27" t="s">
        <v>26</v>
      </c>
      <c r="Q27" t="s">
        <v>33</v>
      </c>
      <c r="R27" t="s">
        <v>24</v>
      </c>
      <c r="S27" t="s">
        <v>23</v>
      </c>
      <c r="T27" t="s">
        <v>8075</v>
      </c>
      <c r="U27" s="56" t="s">
        <v>21</v>
      </c>
      <c r="V27">
        <v>6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8076</v>
      </c>
      <c r="F28">
        <v>116</v>
      </c>
      <c r="G28">
        <v>16</v>
      </c>
      <c r="H28" t="s">
        <v>631</v>
      </c>
      <c r="I28" t="s">
        <v>8077</v>
      </c>
      <c r="J28" t="s">
        <v>349</v>
      </c>
      <c r="K28" t="s">
        <v>23</v>
      </c>
      <c r="L28" t="s">
        <v>24</v>
      </c>
      <c r="M28" t="s">
        <v>8075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8075</v>
      </c>
      <c r="U28" s="55" t="s">
        <v>115</v>
      </c>
      <c r="V28">
        <v>49</v>
      </c>
    </row>
    <row r="29" spans="1:22" x14ac:dyDescent="0.25">
      <c r="A29" t="s">
        <v>186</v>
      </c>
      <c r="B29" t="s">
        <v>187</v>
      </c>
      <c r="C29">
        <v>33.333333333333336</v>
      </c>
      <c r="D29">
        <v>6</v>
      </c>
      <c r="E29" t="s">
        <v>8078</v>
      </c>
      <c r="F29">
        <v>200</v>
      </c>
      <c r="G29">
        <v>0</v>
      </c>
      <c r="H29" t="s">
        <v>631</v>
      </c>
      <c r="I29" t="s">
        <v>744</v>
      </c>
      <c r="J29" t="s">
        <v>638</v>
      </c>
      <c r="K29" t="s">
        <v>23</v>
      </c>
      <c r="L29" t="s">
        <v>24</v>
      </c>
      <c r="M29" t="s">
        <v>8075</v>
      </c>
      <c r="N29" t="s">
        <v>23</v>
      </c>
      <c r="O29" t="s">
        <v>32</v>
      </c>
      <c r="P29" t="s">
        <v>26</v>
      </c>
      <c r="Q29" t="s">
        <v>33</v>
      </c>
      <c r="R29" t="s">
        <v>8079</v>
      </c>
      <c r="S29" t="s">
        <v>23</v>
      </c>
      <c r="T29" t="s">
        <v>8075</v>
      </c>
      <c r="U29" s="56" t="s">
        <v>116</v>
      </c>
      <c r="V29">
        <v>41</v>
      </c>
    </row>
    <row r="30" spans="1:22" x14ac:dyDescent="0.25">
      <c r="A30" t="s">
        <v>186</v>
      </c>
      <c r="B30" t="s">
        <v>187</v>
      </c>
      <c r="C30">
        <v>33.333333333333336</v>
      </c>
      <c r="D30">
        <v>3</v>
      </c>
      <c r="E30" t="s">
        <v>8080</v>
      </c>
      <c r="F30">
        <v>200</v>
      </c>
      <c r="G30">
        <v>0</v>
      </c>
      <c r="H30" t="s">
        <v>631</v>
      </c>
      <c r="I30" t="s">
        <v>8081</v>
      </c>
      <c r="J30" t="s">
        <v>1679</v>
      </c>
      <c r="K30" t="s">
        <v>23</v>
      </c>
      <c r="L30" t="s">
        <v>24</v>
      </c>
      <c r="M30" t="s">
        <v>8082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8082</v>
      </c>
      <c r="U30" s="56" t="s">
        <v>1740</v>
      </c>
      <c r="V30">
        <v>3</v>
      </c>
    </row>
    <row r="31" spans="1:22" x14ac:dyDescent="0.25">
      <c r="A31" t="s">
        <v>42</v>
      </c>
      <c r="B31" t="s">
        <v>43</v>
      </c>
      <c r="C31">
        <v>66.666666666666671</v>
      </c>
      <c r="D31">
        <v>3</v>
      </c>
      <c r="E31" t="s">
        <v>8080</v>
      </c>
      <c r="F31">
        <v>200</v>
      </c>
      <c r="G31">
        <v>0</v>
      </c>
      <c r="H31" t="s">
        <v>631</v>
      </c>
      <c r="I31" t="s">
        <v>8081</v>
      </c>
      <c r="J31" t="s">
        <v>1679</v>
      </c>
      <c r="K31" t="s">
        <v>23</v>
      </c>
      <c r="L31" t="s">
        <v>24</v>
      </c>
      <c r="M31" t="s">
        <v>8082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8082</v>
      </c>
      <c r="U31" s="56" t="s">
        <v>339</v>
      </c>
      <c r="V31">
        <v>5</v>
      </c>
    </row>
    <row r="32" spans="1:22" x14ac:dyDescent="0.25">
      <c r="A32" t="s">
        <v>186</v>
      </c>
      <c r="B32" t="s">
        <v>187</v>
      </c>
      <c r="C32">
        <v>33.333333333333336</v>
      </c>
      <c r="D32">
        <v>6</v>
      </c>
      <c r="E32" t="s">
        <v>8083</v>
      </c>
      <c r="F32">
        <v>200</v>
      </c>
      <c r="G32">
        <v>0</v>
      </c>
      <c r="H32" t="s">
        <v>631</v>
      </c>
      <c r="I32" t="s">
        <v>8084</v>
      </c>
      <c r="J32" t="s">
        <v>337</v>
      </c>
      <c r="K32" t="s">
        <v>23</v>
      </c>
      <c r="L32" t="s">
        <v>24</v>
      </c>
      <c r="M32" t="s">
        <v>8082</v>
      </c>
      <c r="N32" t="s">
        <v>23</v>
      </c>
      <c r="O32" t="s">
        <v>32</v>
      </c>
      <c r="P32" t="s">
        <v>26</v>
      </c>
      <c r="Q32" t="s">
        <v>33</v>
      </c>
      <c r="R32" t="s">
        <v>24</v>
      </c>
      <c r="S32" t="s">
        <v>23</v>
      </c>
      <c r="T32" t="s">
        <v>8082</v>
      </c>
      <c r="U32" s="55" t="s">
        <v>51</v>
      </c>
      <c r="V32">
        <v>4</v>
      </c>
    </row>
    <row r="33" spans="1:22" x14ac:dyDescent="0.25">
      <c r="A33" t="s">
        <v>758</v>
      </c>
      <c r="B33" t="s">
        <v>759</v>
      </c>
      <c r="C33">
        <v>33.333333333333336</v>
      </c>
      <c r="D33">
        <v>3</v>
      </c>
      <c r="E33" t="s">
        <v>8085</v>
      </c>
      <c r="F33">
        <v>250</v>
      </c>
      <c r="G33">
        <v>0</v>
      </c>
      <c r="H33" t="s">
        <v>631</v>
      </c>
      <c r="I33" t="s">
        <v>8086</v>
      </c>
      <c r="J33" t="s">
        <v>62</v>
      </c>
      <c r="K33" t="s">
        <v>23</v>
      </c>
      <c r="L33" t="s">
        <v>24</v>
      </c>
      <c r="M33" t="s">
        <v>8087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8087</v>
      </c>
      <c r="U33" s="56" t="s">
        <v>52</v>
      </c>
      <c r="V33">
        <v>4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3</v>
      </c>
      <c r="E34" t="s">
        <v>8085</v>
      </c>
      <c r="F34">
        <v>250</v>
      </c>
      <c r="G34">
        <v>0</v>
      </c>
      <c r="H34" t="s">
        <v>631</v>
      </c>
      <c r="I34" t="s">
        <v>8086</v>
      </c>
      <c r="J34" t="s">
        <v>62</v>
      </c>
      <c r="K34" t="s">
        <v>23</v>
      </c>
      <c r="L34" t="s">
        <v>24</v>
      </c>
      <c r="M34" t="s">
        <v>8087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8087</v>
      </c>
      <c r="U34" s="55" t="s">
        <v>689</v>
      </c>
      <c r="V34">
        <v>8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8088</v>
      </c>
      <c r="F35">
        <v>106</v>
      </c>
      <c r="G35">
        <v>6</v>
      </c>
      <c r="H35" t="s">
        <v>631</v>
      </c>
      <c r="I35" t="s">
        <v>8089</v>
      </c>
      <c r="J35" t="s">
        <v>335</v>
      </c>
      <c r="K35" t="s">
        <v>23</v>
      </c>
      <c r="L35" t="s">
        <v>24</v>
      </c>
      <c r="M35" t="s">
        <v>8082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23</v>
      </c>
      <c r="T35" t="s">
        <v>8087</v>
      </c>
      <c r="U35" s="56" t="s">
        <v>690</v>
      </c>
      <c r="V35">
        <v>8</v>
      </c>
    </row>
    <row r="36" spans="1:22" x14ac:dyDescent="0.25">
      <c r="A36" t="s">
        <v>186</v>
      </c>
      <c r="B36" t="s">
        <v>187</v>
      </c>
      <c r="C36">
        <v>33.333333333333336</v>
      </c>
      <c r="D36">
        <v>3</v>
      </c>
      <c r="E36" t="s">
        <v>8090</v>
      </c>
      <c r="F36">
        <v>106</v>
      </c>
      <c r="G36">
        <v>6</v>
      </c>
      <c r="H36" t="s">
        <v>631</v>
      </c>
      <c r="I36" t="s">
        <v>8091</v>
      </c>
      <c r="J36" t="s">
        <v>8092</v>
      </c>
      <c r="K36" t="s">
        <v>23</v>
      </c>
      <c r="L36" t="s">
        <v>24</v>
      </c>
      <c r="M36" t="s">
        <v>8087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8087</v>
      </c>
      <c r="U36" s="55" t="s">
        <v>758</v>
      </c>
      <c r="V36">
        <v>3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6</v>
      </c>
      <c r="E37" t="s">
        <v>8093</v>
      </c>
      <c r="F37">
        <v>200</v>
      </c>
      <c r="G37">
        <v>0</v>
      </c>
      <c r="H37" t="s">
        <v>631</v>
      </c>
      <c r="I37" t="s">
        <v>6629</v>
      </c>
      <c r="J37" t="s">
        <v>306</v>
      </c>
      <c r="K37" t="s">
        <v>23</v>
      </c>
      <c r="L37" t="s">
        <v>24</v>
      </c>
      <c r="M37" t="s">
        <v>8094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8094</v>
      </c>
      <c r="U37" s="56" t="s">
        <v>759</v>
      </c>
      <c r="V37">
        <v>3</v>
      </c>
    </row>
    <row r="38" spans="1:22" x14ac:dyDescent="0.25">
      <c r="A38" t="s">
        <v>186</v>
      </c>
      <c r="B38" t="s">
        <v>187</v>
      </c>
      <c r="C38">
        <v>33.333333333333336</v>
      </c>
      <c r="D38">
        <v>6</v>
      </c>
      <c r="E38" t="s">
        <v>8095</v>
      </c>
      <c r="F38">
        <v>200</v>
      </c>
      <c r="G38">
        <v>0</v>
      </c>
      <c r="H38" t="s">
        <v>631</v>
      </c>
      <c r="I38" t="s">
        <v>8096</v>
      </c>
      <c r="J38" t="s">
        <v>333</v>
      </c>
      <c r="K38" t="s">
        <v>23</v>
      </c>
      <c r="L38" t="s">
        <v>24</v>
      </c>
      <c r="M38" t="s">
        <v>8097</v>
      </c>
      <c r="N38" t="s">
        <v>23</v>
      </c>
      <c r="O38" t="s">
        <v>307</v>
      </c>
      <c r="P38" t="s">
        <v>26</v>
      </c>
      <c r="Q38" t="s">
        <v>27</v>
      </c>
      <c r="R38" t="s">
        <v>8098</v>
      </c>
      <c r="S38" t="s">
        <v>23</v>
      </c>
      <c r="T38" t="s">
        <v>8097</v>
      </c>
      <c r="U38" s="55" t="s">
        <v>709</v>
      </c>
      <c r="V38">
        <v>3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8099</v>
      </c>
      <c r="F39">
        <v>106</v>
      </c>
      <c r="G39">
        <v>6</v>
      </c>
      <c r="H39" t="s">
        <v>631</v>
      </c>
      <c r="I39" t="s">
        <v>8100</v>
      </c>
      <c r="J39" t="s">
        <v>352</v>
      </c>
      <c r="K39" t="s">
        <v>23</v>
      </c>
      <c r="L39" t="s">
        <v>24</v>
      </c>
      <c r="M39" t="s">
        <v>8101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8101</v>
      </c>
      <c r="U39" s="56" t="s">
        <v>710</v>
      </c>
      <c r="V39">
        <v>3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8102</v>
      </c>
      <c r="F40">
        <v>106</v>
      </c>
      <c r="G40">
        <v>6</v>
      </c>
      <c r="H40" t="s">
        <v>631</v>
      </c>
      <c r="I40" t="s">
        <v>8103</v>
      </c>
      <c r="J40" t="s">
        <v>318</v>
      </c>
      <c r="K40" t="s">
        <v>23</v>
      </c>
      <c r="L40" t="s">
        <v>24</v>
      </c>
      <c r="M40" t="s">
        <v>8104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23</v>
      </c>
      <c r="T40" t="s">
        <v>8104</v>
      </c>
      <c r="U40" s="55" t="s">
        <v>142</v>
      </c>
      <c r="V40">
        <v>2</v>
      </c>
    </row>
    <row r="41" spans="1:22" x14ac:dyDescent="0.25">
      <c r="A41" t="s">
        <v>186</v>
      </c>
      <c r="B41" t="s">
        <v>187</v>
      </c>
      <c r="C41">
        <v>33.333333333333336</v>
      </c>
      <c r="D41">
        <v>3</v>
      </c>
      <c r="E41" t="s">
        <v>8105</v>
      </c>
      <c r="F41">
        <v>106</v>
      </c>
      <c r="G41">
        <v>6</v>
      </c>
      <c r="H41" t="s">
        <v>631</v>
      </c>
      <c r="I41" t="s">
        <v>8106</v>
      </c>
      <c r="J41" t="s">
        <v>315</v>
      </c>
      <c r="K41" t="s">
        <v>23</v>
      </c>
      <c r="L41" t="s">
        <v>24</v>
      </c>
      <c r="M41" t="s">
        <v>8104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8104</v>
      </c>
      <c r="U41" s="56" t="s">
        <v>143</v>
      </c>
      <c r="V41">
        <v>2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18</v>
      </c>
      <c r="E42" t="s">
        <v>8107</v>
      </c>
      <c r="F42">
        <v>600</v>
      </c>
      <c r="G42">
        <v>0</v>
      </c>
      <c r="H42" t="s">
        <v>631</v>
      </c>
      <c r="I42" t="s">
        <v>8108</v>
      </c>
      <c r="J42" t="s">
        <v>1265</v>
      </c>
      <c r="K42" t="s">
        <v>23</v>
      </c>
      <c r="L42" t="s">
        <v>24</v>
      </c>
      <c r="M42" t="s">
        <v>8104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8104</v>
      </c>
      <c r="U42" s="55" t="s">
        <v>658</v>
      </c>
      <c r="V42">
        <v>812</v>
      </c>
    </row>
    <row r="43" spans="1:22" x14ac:dyDescent="0.25">
      <c r="A43" t="s">
        <v>42</v>
      </c>
      <c r="B43" t="s">
        <v>43</v>
      </c>
      <c r="C43">
        <v>66.666666666666671</v>
      </c>
      <c r="D43">
        <v>6</v>
      </c>
      <c r="E43" t="s">
        <v>8109</v>
      </c>
      <c r="F43">
        <v>300</v>
      </c>
      <c r="G43">
        <v>0</v>
      </c>
      <c r="H43" t="s">
        <v>631</v>
      </c>
      <c r="I43" t="s">
        <v>8110</v>
      </c>
      <c r="J43" t="s">
        <v>327</v>
      </c>
      <c r="K43" t="s">
        <v>23</v>
      </c>
      <c r="L43" t="s">
        <v>24</v>
      </c>
      <c r="M43" t="s">
        <v>8111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8111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3</v>
      </c>
      <c r="E44" t="s">
        <v>8109</v>
      </c>
      <c r="F44">
        <v>300</v>
      </c>
      <c r="G44">
        <v>0</v>
      </c>
      <c r="H44" t="s">
        <v>631</v>
      </c>
      <c r="I44" t="s">
        <v>8110</v>
      </c>
      <c r="J44" t="s">
        <v>327</v>
      </c>
      <c r="K44" t="s">
        <v>23</v>
      </c>
      <c r="L44" t="s">
        <v>24</v>
      </c>
      <c r="M44" t="s">
        <v>8111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8111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6</v>
      </c>
      <c r="E45" t="s">
        <v>8112</v>
      </c>
      <c r="F45">
        <v>200</v>
      </c>
      <c r="G45">
        <v>0</v>
      </c>
      <c r="H45" t="s">
        <v>631</v>
      </c>
      <c r="I45" t="s">
        <v>8113</v>
      </c>
      <c r="J45" t="s">
        <v>317</v>
      </c>
      <c r="K45" t="s">
        <v>23</v>
      </c>
      <c r="L45" t="s">
        <v>24</v>
      </c>
      <c r="M45" t="s">
        <v>8114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8114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6</v>
      </c>
      <c r="E46" t="s">
        <v>8115</v>
      </c>
      <c r="F46">
        <v>200</v>
      </c>
      <c r="G46">
        <v>0</v>
      </c>
      <c r="H46" t="s">
        <v>631</v>
      </c>
      <c r="I46" t="s">
        <v>8116</v>
      </c>
      <c r="J46" t="s">
        <v>330</v>
      </c>
      <c r="K46" t="s">
        <v>23</v>
      </c>
      <c r="L46" t="s">
        <v>24</v>
      </c>
      <c r="M46" t="s">
        <v>8114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8114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3</v>
      </c>
      <c r="E47" t="s">
        <v>8117</v>
      </c>
      <c r="F47">
        <v>106</v>
      </c>
      <c r="G47">
        <v>6</v>
      </c>
      <c r="H47" t="s">
        <v>631</v>
      </c>
      <c r="I47" t="s">
        <v>8118</v>
      </c>
      <c r="J47" t="s">
        <v>305</v>
      </c>
      <c r="K47" t="s">
        <v>23</v>
      </c>
      <c r="L47" t="s">
        <v>24</v>
      </c>
      <c r="M47" t="s">
        <v>8119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8120</v>
      </c>
    </row>
    <row r="48" spans="1:22" x14ac:dyDescent="0.25">
      <c r="A48" t="s">
        <v>186</v>
      </c>
      <c r="B48" t="s">
        <v>187</v>
      </c>
      <c r="C48">
        <v>33.333333333333336</v>
      </c>
      <c r="D48">
        <v>3</v>
      </c>
      <c r="E48" t="s">
        <v>8121</v>
      </c>
      <c r="F48">
        <v>100</v>
      </c>
      <c r="G48">
        <v>0</v>
      </c>
      <c r="H48" t="s">
        <v>631</v>
      </c>
      <c r="I48" t="s">
        <v>8122</v>
      </c>
      <c r="J48" t="s">
        <v>2211</v>
      </c>
      <c r="K48" t="s">
        <v>23</v>
      </c>
      <c r="L48" t="s">
        <v>24</v>
      </c>
      <c r="M48" t="s">
        <v>8119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8119</v>
      </c>
    </row>
    <row r="49" spans="1:20" x14ac:dyDescent="0.25">
      <c r="A49" t="s">
        <v>186</v>
      </c>
      <c r="B49" t="s">
        <v>187</v>
      </c>
      <c r="C49">
        <v>33.333333333333336</v>
      </c>
      <c r="D49">
        <v>3</v>
      </c>
      <c r="E49" t="s">
        <v>8123</v>
      </c>
      <c r="F49">
        <v>106</v>
      </c>
      <c r="G49">
        <v>6</v>
      </c>
      <c r="H49" t="s">
        <v>631</v>
      </c>
      <c r="I49" t="s">
        <v>8124</v>
      </c>
      <c r="J49" t="s">
        <v>306</v>
      </c>
      <c r="K49" t="s">
        <v>23</v>
      </c>
      <c r="L49" t="s">
        <v>24</v>
      </c>
      <c r="M49" t="s">
        <v>8119</v>
      </c>
      <c r="N49" t="s">
        <v>23</v>
      </c>
      <c r="O49" t="s">
        <v>32</v>
      </c>
      <c r="P49" t="s">
        <v>26</v>
      </c>
      <c r="Q49" t="s">
        <v>33</v>
      </c>
      <c r="R49" t="s">
        <v>8125</v>
      </c>
      <c r="S49" t="s">
        <v>23</v>
      </c>
      <c r="T49" t="s">
        <v>8119</v>
      </c>
    </row>
    <row r="50" spans="1:20" x14ac:dyDescent="0.25">
      <c r="A50" t="s">
        <v>186</v>
      </c>
      <c r="B50" t="s">
        <v>187</v>
      </c>
      <c r="C50">
        <v>33.333333333333336</v>
      </c>
      <c r="D50">
        <v>3</v>
      </c>
      <c r="E50" t="s">
        <v>8126</v>
      </c>
      <c r="F50">
        <v>145</v>
      </c>
      <c r="G50">
        <v>45</v>
      </c>
      <c r="H50" t="s">
        <v>631</v>
      </c>
      <c r="I50" t="s">
        <v>8127</v>
      </c>
      <c r="J50" t="s">
        <v>317</v>
      </c>
      <c r="K50" t="s">
        <v>23</v>
      </c>
      <c r="L50" t="s">
        <v>24</v>
      </c>
      <c r="M50" t="s">
        <v>8128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8128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6</v>
      </c>
      <c r="E51" t="s">
        <v>8129</v>
      </c>
      <c r="F51">
        <v>200</v>
      </c>
      <c r="G51">
        <v>0</v>
      </c>
      <c r="H51" t="s">
        <v>631</v>
      </c>
      <c r="I51" t="s">
        <v>3751</v>
      </c>
      <c r="J51" t="s">
        <v>354</v>
      </c>
      <c r="K51" t="s">
        <v>23</v>
      </c>
      <c r="L51" t="s">
        <v>24</v>
      </c>
      <c r="M51" t="s">
        <v>8130</v>
      </c>
      <c r="N51" t="s">
        <v>23</v>
      </c>
      <c r="O51" t="s">
        <v>32</v>
      </c>
      <c r="P51" t="s">
        <v>26</v>
      </c>
      <c r="Q51" t="s">
        <v>33</v>
      </c>
      <c r="R51" t="s">
        <v>24</v>
      </c>
      <c r="S51" t="s">
        <v>23</v>
      </c>
      <c r="T51" t="s">
        <v>8131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6</v>
      </c>
      <c r="E52" t="s">
        <v>8132</v>
      </c>
      <c r="F52">
        <v>245</v>
      </c>
      <c r="G52">
        <v>45</v>
      </c>
      <c r="H52" t="s">
        <v>631</v>
      </c>
      <c r="I52" t="s">
        <v>8133</v>
      </c>
      <c r="J52" t="s">
        <v>306</v>
      </c>
      <c r="K52" t="s">
        <v>23</v>
      </c>
      <c r="L52" t="s">
        <v>24</v>
      </c>
      <c r="M52" t="s">
        <v>8134</v>
      </c>
      <c r="N52" t="s">
        <v>23</v>
      </c>
      <c r="O52" t="s">
        <v>32</v>
      </c>
      <c r="P52" t="s">
        <v>26</v>
      </c>
      <c r="Q52" t="s">
        <v>33</v>
      </c>
      <c r="R52" t="s">
        <v>24</v>
      </c>
      <c r="S52" t="s">
        <v>23</v>
      </c>
      <c r="T52" t="s">
        <v>8135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8136</v>
      </c>
      <c r="F53">
        <v>129</v>
      </c>
      <c r="G53">
        <v>29</v>
      </c>
      <c r="H53" t="s">
        <v>631</v>
      </c>
      <c r="I53" t="s">
        <v>8137</v>
      </c>
      <c r="J53" t="s">
        <v>8138</v>
      </c>
      <c r="K53" t="s">
        <v>23</v>
      </c>
      <c r="L53" t="s">
        <v>24</v>
      </c>
      <c r="M53" t="s">
        <v>8139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8140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6</v>
      </c>
      <c r="E54" t="s">
        <v>8141</v>
      </c>
      <c r="F54">
        <v>200</v>
      </c>
      <c r="G54">
        <v>0</v>
      </c>
      <c r="H54" t="s">
        <v>631</v>
      </c>
      <c r="I54" t="s">
        <v>8142</v>
      </c>
      <c r="J54" t="s">
        <v>305</v>
      </c>
      <c r="K54" t="s">
        <v>23</v>
      </c>
      <c r="L54" t="s">
        <v>24</v>
      </c>
      <c r="M54" t="s">
        <v>8143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23</v>
      </c>
      <c r="T54" t="s">
        <v>8143</v>
      </c>
    </row>
    <row r="55" spans="1:20" x14ac:dyDescent="0.25">
      <c r="A55" t="s">
        <v>115</v>
      </c>
      <c r="B55" t="s">
        <v>116</v>
      </c>
      <c r="C55">
        <v>45</v>
      </c>
      <c r="D55">
        <v>1</v>
      </c>
      <c r="E55" t="s">
        <v>8144</v>
      </c>
      <c r="F55">
        <v>45</v>
      </c>
      <c r="G55">
        <v>0</v>
      </c>
      <c r="H55" t="s">
        <v>47</v>
      </c>
      <c r="I55" t="s">
        <v>8145</v>
      </c>
      <c r="J55" t="s">
        <v>8146</v>
      </c>
      <c r="K55" t="s">
        <v>8147</v>
      </c>
      <c r="L55" t="s">
        <v>3327</v>
      </c>
      <c r="M55" t="s">
        <v>8148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8148</v>
      </c>
    </row>
    <row r="56" spans="1:20" x14ac:dyDescent="0.25">
      <c r="A56" t="s">
        <v>46</v>
      </c>
      <c r="B56" t="s">
        <v>56</v>
      </c>
      <c r="C56">
        <v>78.333333333333329</v>
      </c>
      <c r="D56">
        <v>3</v>
      </c>
      <c r="E56" t="s">
        <v>8149</v>
      </c>
      <c r="F56">
        <v>270</v>
      </c>
      <c r="G56">
        <v>45</v>
      </c>
      <c r="H56" t="s">
        <v>47</v>
      </c>
      <c r="I56" t="s">
        <v>6743</v>
      </c>
      <c r="J56" t="s">
        <v>6744</v>
      </c>
      <c r="K56" t="s">
        <v>1038</v>
      </c>
      <c r="L56" t="s">
        <v>667</v>
      </c>
      <c r="M56" t="s">
        <v>8094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23</v>
      </c>
      <c r="T56" t="s">
        <v>8150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8151</v>
      </c>
      <c r="F57">
        <v>100</v>
      </c>
      <c r="G57">
        <v>0</v>
      </c>
      <c r="H57" t="s">
        <v>631</v>
      </c>
      <c r="I57" t="s">
        <v>8152</v>
      </c>
      <c r="J57" t="s">
        <v>323</v>
      </c>
      <c r="K57" t="s">
        <v>23</v>
      </c>
      <c r="L57" t="s">
        <v>24</v>
      </c>
      <c r="M57" t="s">
        <v>8150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8150</v>
      </c>
    </row>
    <row r="58" spans="1:20" x14ac:dyDescent="0.25">
      <c r="A58" t="s">
        <v>44</v>
      </c>
      <c r="B58" t="s">
        <v>45</v>
      </c>
      <c r="C58">
        <v>66.666666666666671</v>
      </c>
      <c r="D58">
        <v>3</v>
      </c>
      <c r="E58" t="s">
        <v>8153</v>
      </c>
      <c r="F58">
        <v>300</v>
      </c>
      <c r="G58">
        <v>0</v>
      </c>
      <c r="H58" t="s">
        <v>631</v>
      </c>
      <c r="I58" t="s">
        <v>7522</v>
      </c>
      <c r="J58" t="s">
        <v>325</v>
      </c>
      <c r="K58" t="s">
        <v>23</v>
      </c>
      <c r="L58" t="s">
        <v>24</v>
      </c>
      <c r="M58" t="s">
        <v>23</v>
      </c>
      <c r="N58" t="s">
        <v>23</v>
      </c>
      <c r="O58" t="s">
        <v>58</v>
      </c>
      <c r="P58" t="s">
        <v>26</v>
      </c>
      <c r="Q58" t="s">
        <v>23</v>
      </c>
      <c r="R58" t="s">
        <v>24</v>
      </c>
      <c r="S58" t="s">
        <v>23</v>
      </c>
      <c r="T58" t="s">
        <v>8154</v>
      </c>
    </row>
    <row r="59" spans="1:20" x14ac:dyDescent="0.25">
      <c r="A59" t="s">
        <v>42</v>
      </c>
      <c r="B59" t="s">
        <v>43</v>
      </c>
      <c r="C59">
        <v>66.666666666666671</v>
      </c>
      <c r="D59">
        <v>3</v>
      </c>
      <c r="E59" t="s">
        <v>8153</v>
      </c>
      <c r="F59">
        <v>300</v>
      </c>
      <c r="G59">
        <v>0</v>
      </c>
      <c r="H59" t="s">
        <v>631</v>
      </c>
      <c r="I59" t="s">
        <v>7522</v>
      </c>
      <c r="J59" t="s">
        <v>325</v>
      </c>
      <c r="K59" t="s">
        <v>23</v>
      </c>
      <c r="L59" t="s">
        <v>24</v>
      </c>
      <c r="M59" t="s">
        <v>23</v>
      </c>
      <c r="N59" t="s">
        <v>23</v>
      </c>
      <c r="O59" t="s">
        <v>58</v>
      </c>
      <c r="P59" t="s">
        <v>26</v>
      </c>
      <c r="Q59" t="s">
        <v>23</v>
      </c>
      <c r="R59" t="s">
        <v>24</v>
      </c>
      <c r="S59" t="s">
        <v>23</v>
      </c>
      <c r="T59" t="s">
        <v>8154</v>
      </c>
    </row>
    <row r="60" spans="1:20" x14ac:dyDescent="0.25">
      <c r="A60" t="s">
        <v>186</v>
      </c>
      <c r="B60" t="s">
        <v>187</v>
      </c>
      <c r="C60">
        <v>33.333333333333336</v>
      </c>
      <c r="D60">
        <v>3</v>
      </c>
      <c r="E60" t="s">
        <v>8153</v>
      </c>
      <c r="F60">
        <v>300</v>
      </c>
      <c r="G60">
        <v>0</v>
      </c>
      <c r="H60" t="s">
        <v>631</v>
      </c>
      <c r="I60" t="s">
        <v>7522</v>
      </c>
      <c r="J60" t="s">
        <v>325</v>
      </c>
      <c r="K60" t="s">
        <v>23</v>
      </c>
      <c r="L60" t="s">
        <v>24</v>
      </c>
      <c r="M60" t="s">
        <v>23</v>
      </c>
      <c r="N60" t="s">
        <v>23</v>
      </c>
      <c r="O60" t="s">
        <v>58</v>
      </c>
      <c r="P60" t="s">
        <v>26</v>
      </c>
      <c r="Q60" t="s">
        <v>23</v>
      </c>
      <c r="R60" t="s">
        <v>24</v>
      </c>
      <c r="S60" t="s">
        <v>23</v>
      </c>
      <c r="T60" t="s">
        <v>8154</v>
      </c>
    </row>
    <row r="61" spans="1:20" x14ac:dyDescent="0.25">
      <c r="A61" t="s">
        <v>110</v>
      </c>
      <c r="B61" t="s">
        <v>640</v>
      </c>
      <c r="C61">
        <v>66.333333333333329</v>
      </c>
      <c r="D61">
        <v>3</v>
      </c>
      <c r="E61" t="s">
        <v>8155</v>
      </c>
      <c r="F61">
        <v>259</v>
      </c>
      <c r="G61">
        <v>29</v>
      </c>
      <c r="H61" t="s">
        <v>47</v>
      </c>
      <c r="I61" t="s">
        <v>1509</v>
      </c>
      <c r="J61" t="s">
        <v>8156</v>
      </c>
      <c r="K61" t="s">
        <v>4415</v>
      </c>
      <c r="L61" t="s">
        <v>726</v>
      </c>
      <c r="M61" t="s">
        <v>8097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8154</v>
      </c>
    </row>
    <row r="62" spans="1:20" x14ac:dyDescent="0.25">
      <c r="A62" t="s">
        <v>186</v>
      </c>
      <c r="B62" t="s">
        <v>187</v>
      </c>
      <c r="C62">
        <v>33.333333333333336</v>
      </c>
      <c r="D62">
        <v>3</v>
      </c>
      <c r="E62" t="s">
        <v>8157</v>
      </c>
      <c r="F62">
        <v>106</v>
      </c>
      <c r="G62">
        <v>6</v>
      </c>
      <c r="H62" t="s">
        <v>631</v>
      </c>
      <c r="I62" t="s">
        <v>8158</v>
      </c>
      <c r="J62" t="s">
        <v>338</v>
      </c>
      <c r="K62" t="s">
        <v>23</v>
      </c>
      <c r="L62" t="s">
        <v>24</v>
      </c>
      <c r="M62" t="s">
        <v>8159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8159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6</v>
      </c>
      <c r="E63" t="s">
        <v>8160</v>
      </c>
      <c r="F63">
        <v>200</v>
      </c>
      <c r="G63">
        <v>0</v>
      </c>
      <c r="H63" t="s">
        <v>631</v>
      </c>
      <c r="I63" t="s">
        <v>8161</v>
      </c>
      <c r="J63" t="s">
        <v>306</v>
      </c>
      <c r="K63" t="s">
        <v>23</v>
      </c>
      <c r="L63" t="s">
        <v>24</v>
      </c>
      <c r="M63" t="s">
        <v>8162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8162</v>
      </c>
    </row>
    <row r="64" spans="1:20" x14ac:dyDescent="0.25">
      <c r="A64" t="s">
        <v>186</v>
      </c>
      <c r="B64" t="s">
        <v>187</v>
      </c>
      <c r="C64">
        <v>33.333333333333336</v>
      </c>
      <c r="D64">
        <v>6</v>
      </c>
      <c r="E64" t="s">
        <v>8163</v>
      </c>
      <c r="F64">
        <v>200</v>
      </c>
      <c r="G64">
        <v>0</v>
      </c>
      <c r="H64" t="s">
        <v>631</v>
      </c>
      <c r="I64" t="s">
        <v>8164</v>
      </c>
      <c r="J64" t="s">
        <v>65</v>
      </c>
      <c r="K64" t="s">
        <v>23</v>
      </c>
      <c r="L64" t="s">
        <v>24</v>
      </c>
      <c r="M64" t="s">
        <v>8165</v>
      </c>
      <c r="N64" t="s">
        <v>23</v>
      </c>
      <c r="O64" t="s">
        <v>307</v>
      </c>
      <c r="P64" t="s">
        <v>26</v>
      </c>
      <c r="Q64" t="s">
        <v>27</v>
      </c>
      <c r="R64" t="s">
        <v>8166</v>
      </c>
      <c r="S64" t="s">
        <v>23</v>
      </c>
      <c r="T64" t="s">
        <v>8165</v>
      </c>
    </row>
    <row r="65" spans="1:20" x14ac:dyDescent="0.25">
      <c r="A65" t="s">
        <v>44</v>
      </c>
      <c r="B65" t="s">
        <v>45</v>
      </c>
      <c r="C65">
        <v>66.666666666666671</v>
      </c>
      <c r="D65">
        <v>3</v>
      </c>
      <c r="E65" t="s">
        <v>8167</v>
      </c>
      <c r="F65">
        <v>200</v>
      </c>
      <c r="G65">
        <v>0</v>
      </c>
      <c r="H65" t="s">
        <v>631</v>
      </c>
      <c r="I65" t="s">
        <v>8168</v>
      </c>
      <c r="J65" t="s">
        <v>338</v>
      </c>
      <c r="K65" t="s">
        <v>23</v>
      </c>
      <c r="L65" t="s">
        <v>24</v>
      </c>
      <c r="M65" t="s">
        <v>8165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8169</v>
      </c>
    </row>
    <row r="66" spans="1:20" x14ac:dyDescent="0.25">
      <c r="A66" t="s">
        <v>42</v>
      </c>
      <c r="B66" t="s">
        <v>43</v>
      </c>
      <c r="C66">
        <v>66.666666666666671</v>
      </c>
      <c r="D66">
        <v>3</v>
      </c>
      <c r="E66" t="s">
        <v>8167</v>
      </c>
      <c r="F66">
        <v>200</v>
      </c>
      <c r="G66">
        <v>0</v>
      </c>
      <c r="H66" t="s">
        <v>631</v>
      </c>
      <c r="I66" t="s">
        <v>8168</v>
      </c>
      <c r="J66" t="s">
        <v>338</v>
      </c>
      <c r="K66" t="s">
        <v>23</v>
      </c>
      <c r="L66" t="s">
        <v>24</v>
      </c>
      <c r="M66" t="s">
        <v>8165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8169</v>
      </c>
    </row>
    <row r="67" spans="1:20" x14ac:dyDescent="0.25">
      <c r="A67" t="s">
        <v>186</v>
      </c>
      <c r="B67" t="s">
        <v>187</v>
      </c>
      <c r="C67">
        <v>33.333333333333336</v>
      </c>
      <c r="D67">
        <v>3</v>
      </c>
      <c r="E67" t="s">
        <v>8170</v>
      </c>
      <c r="F67">
        <v>106</v>
      </c>
      <c r="G67">
        <v>6</v>
      </c>
      <c r="H67" t="s">
        <v>631</v>
      </c>
      <c r="I67" t="s">
        <v>8171</v>
      </c>
      <c r="J67" t="s">
        <v>303</v>
      </c>
      <c r="K67" t="s">
        <v>23</v>
      </c>
      <c r="L67" t="s">
        <v>24</v>
      </c>
      <c r="M67" t="s">
        <v>8172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23</v>
      </c>
      <c r="T67" t="s">
        <v>8173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8174</v>
      </c>
      <c r="F68">
        <v>116</v>
      </c>
      <c r="G68">
        <v>16</v>
      </c>
      <c r="H68" t="s">
        <v>631</v>
      </c>
      <c r="I68" t="s">
        <v>8175</v>
      </c>
      <c r="J68" t="s">
        <v>311</v>
      </c>
      <c r="K68" t="s">
        <v>23</v>
      </c>
      <c r="L68" t="s">
        <v>24</v>
      </c>
      <c r="M68" t="s">
        <v>8173</v>
      </c>
      <c r="N68" t="s">
        <v>23</v>
      </c>
      <c r="O68" t="s">
        <v>32</v>
      </c>
      <c r="P68" t="s">
        <v>26</v>
      </c>
      <c r="Q68" t="s">
        <v>33</v>
      </c>
      <c r="R68" t="s">
        <v>24</v>
      </c>
      <c r="S68" t="s">
        <v>23</v>
      </c>
      <c r="T68" t="s">
        <v>8176</v>
      </c>
    </row>
    <row r="69" spans="1:20" x14ac:dyDescent="0.25">
      <c r="A69" t="s">
        <v>186</v>
      </c>
      <c r="B69" t="s">
        <v>187</v>
      </c>
      <c r="C69">
        <v>37.5</v>
      </c>
      <c r="D69">
        <v>4</v>
      </c>
      <c r="E69" t="s">
        <v>8177</v>
      </c>
      <c r="F69">
        <v>159</v>
      </c>
      <c r="G69">
        <v>0</v>
      </c>
      <c r="H69" t="s">
        <v>631</v>
      </c>
      <c r="I69" t="s">
        <v>8178</v>
      </c>
      <c r="J69" t="s">
        <v>303</v>
      </c>
      <c r="K69" t="s">
        <v>23</v>
      </c>
      <c r="L69" t="s">
        <v>24</v>
      </c>
      <c r="M69" t="s">
        <v>8179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23</v>
      </c>
      <c r="T69" t="s">
        <v>8179</v>
      </c>
    </row>
    <row r="70" spans="1:20" x14ac:dyDescent="0.25">
      <c r="A70" t="s">
        <v>186</v>
      </c>
      <c r="B70" t="s">
        <v>187</v>
      </c>
      <c r="C70">
        <v>33.333333333333336</v>
      </c>
      <c r="D70">
        <v>3</v>
      </c>
      <c r="E70" t="s">
        <v>8180</v>
      </c>
      <c r="F70">
        <v>106</v>
      </c>
      <c r="G70">
        <v>6</v>
      </c>
      <c r="H70" t="s">
        <v>631</v>
      </c>
      <c r="I70" t="s">
        <v>8181</v>
      </c>
      <c r="J70" t="s">
        <v>8182</v>
      </c>
      <c r="K70" t="s">
        <v>23</v>
      </c>
      <c r="L70" t="s">
        <v>24</v>
      </c>
      <c r="M70" t="s">
        <v>8183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8184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3</v>
      </c>
      <c r="E71" t="s">
        <v>8185</v>
      </c>
      <c r="F71">
        <v>100</v>
      </c>
      <c r="G71">
        <v>0</v>
      </c>
      <c r="H71" t="s">
        <v>631</v>
      </c>
      <c r="I71" t="s">
        <v>8186</v>
      </c>
      <c r="J71" t="s">
        <v>362</v>
      </c>
      <c r="K71" t="s">
        <v>23</v>
      </c>
      <c r="L71" t="s">
        <v>24</v>
      </c>
      <c r="M71" t="s">
        <v>8187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8188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6</v>
      </c>
      <c r="E72" t="s">
        <v>8189</v>
      </c>
      <c r="F72">
        <v>200</v>
      </c>
      <c r="G72">
        <v>0</v>
      </c>
      <c r="H72" t="s">
        <v>631</v>
      </c>
      <c r="I72" t="s">
        <v>8190</v>
      </c>
      <c r="J72" t="s">
        <v>8191</v>
      </c>
      <c r="K72" t="s">
        <v>23</v>
      </c>
      <c r="L72" t="s">
        <v>24</v>
      </c>
      <c r="M72" t="s">
        <v>8192</v>
      </c>
      <c r="N72" t="s">
        <v>23</v>
      </c>
      <c r="O72" t="s">
        <v>32</v>
      </c>
      <c r="P72" t="s">
        <v>26</v>
      </c>
      <c r="Q72" t="s">
        <v>33</v>
      </c>
      <c r="R72" t="s">
        <v>24</v>
      </c>
      <c r="S72" t="s">
        <v>23</v>
      </c>
      <c r="T72" t="s">
        <v>8192</v>
      </c>
    </row>
    <row r="73" spans="1:20" x14ac:dyDescent="0.25">
      <c r="A73" t="s">
        <v>186</v>
      </c>
      <c r="B73" t="s">
        <v>187</v>
      </c>
      <c r="C73">
        <v>33.333333333333336</v>
      </c>
      <c r="D73">
        <v>3</v>
      </c>
      <c r="E73" t="s">
        <v>8193</v>
      </c>
      <c r="F73">
        <v>106</v>
      </c>
      <c r="G73">
        <v>6</v>
      </c>
      <c r="H73" t="s">
        <v>631</v>
      </c>
      <c r="I73" t="s">
        <v>5452</v>
      </c>
      <c r="J73" t="s">
        <v>311</v>
      </c>
      <c r="K73" t="s">
        <v>23</v>
      </c>
      <c r="L73" t="s">
        <v>24</v>
      </c>
      <c r="M73" t="s">
        <v>8194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23</v>
      </c>
      <c r="T73" t="s">
        <v>8195</v>
      </c>
    </row>
    <row r="74" spans="1:20" x14ac:dyDescent="0.25">
      <c r="A74" t="s">
        <v>186</v>
      </c>
      <c r="B74" t="s">
        <v>187</v>
      </c>
      <c r="C74">
        <v>33.333333333333336</v>
      </c>
      <c r="D74">
        <v>3</v>
      </c>
      <c r="E74" t="s">
        <v>8196</v>
      </c>
      <c r="F74">
        <v>106</v>
      </c>
      <c r="G74">
        <v>6</v>
      </c>
      <c r="H74" t="s">
        <v>631</v>
      </c>
      <c r="I74" t="s">
        <v>8197</v>
      </c>
      <c r="J74" t="s">
        <v>306</v>
      </c>
      <c r="K74" t="s">
        <v>23</v>
      </c>
      <c r="L74" t="s">
        <v>24</v>
      </c>
      <c r="M74" t="s">
        <v>8198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8195</v>
      </c>
    </row>
    <row r="75" spans="1:20" x14ac:dyDescent="0.25">
      <c r="A75" t="s">
        <v>44</v>
      </c>
      <c r="B75" t="s">
        <v>45</v>
      </c>
      <c r="C75">
        <v>66.666666666666671</v>
      </c>
      <c r="D75">
        <v>3</v>
      </c>
      <c r="E75" t="s">
        <v>8199</v>
      </c>
      <c r="F75">
        <v>150</v>
      </c>
      <c r="G75">
        <v>0</v>
      </c>
      <c r="H75" t="s">
        <v>631</v>
      </c>
      <c r="I75" t="s">
        <v>8200</v>
      </c>
      <c r="J75" t="s">
        <v>65</v>
      </c>
      <c r="K75" t="s">
        <v>23</v>
      </c>
      <c r="L75" t="s">
        <v>24</v>
      </c>
      <c r="M75" t="s">
        <v>8201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8201</v>
      </c>
    </row>
    <row r="76" spans="1:20" x14ac:dyDescent="0.25">
      <c r="A76" t="s">
        <v>186</v>
      </c>
      <c r="B76" t="s">
        <v>187</v>
      </c>
      <c r="C76">
        <v>33.333333333333336</v>
      </c>
      <c r="D76">
        <v>6</v>
      </c>
      <c r="E76" t="s">
        <v>8202</v>
      </c>
      <c r="F76">
        <v>200</v>
      </c>
      <c r="G76">
        <v>0</v>
      </c>
      <c r="H76" t="s">
        <v>631</v>
      </c>
      <c r="I76" t="s">
        <v>8203</v>
      </c>
      <c r="J76" t="s">
        <v>309</v>
      </c>
      <c r="K76" t="s">
        <v>23</v>
      </c>
      <c r="L76" t="s">
        <v>24</v>
      </c>
      <c r="M76" t="s">
        <v>8204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8204</v>
      </c>
    </row>
    <row r="77" spans="1:20" x14ac:dyDescent="0.25">
      <c r="A77" t="s">
        <v>186</v>
      </c>
      <c r="B77" t="s">
        <v>187</v>
      </c>
      <c r="C77">
        <v>33.333333333333336</v>
      </c>
      <c r="D77">
        <v>6</v>
      </c>
      <c r="E77" t="s">
        <v>8205</v>
      </c>
      <c r="F77">
        <v>200</v>
      </c>
      <c r="G77">
        <v>0</v>
      </c>
      <c r="H77" t="s">
        <v>631</v>
      </c>
      <c r="I77" t="s">
        <v>366</v>
      </c>
      <c r="J77" t="s">
        <v>329</v>
      </c>
      <c r="K77" t="s">
        <v>23</v>
      </c>
      <c r="L77" t="s">
        <v>24</v>
      </c>
      <c r="M77" t="s">
        <v>8206</v>
      </c>
      <c r="N77" t="s">
        <v>23</v>
      </c>
      <c r="O77" t="s">
        <v>32</v>
      </c>
      <c r="P77" t="s">
        <v>26</v>
      </c>
      <c r="Q77" t="s">
        <v>33</v>
      </c>
      <c r="R77" t="s">
        <v>24</v>
      </c>
      <c r="S77" t="s">
        <v>23</v>
      </c>
      <c r="T77" t="s">
        <v>8206</v>
      </c>
    </row>
    <row r="78" spans="1:20" x14ac:dyDescent="0.25">
      <c r="A78" t="s">
        <v>30</v>
      </c>
      <c r="B78" t="s">
        <v>31</v>
      </c>
      <c r="C78">
        <v>50</v>
      </c>
      <c r="D78">
        <v>4</v>
      </c>
      <c r="E78" t="s">
        <v>8207</v>
      </c>
      <c r="F78">
        <v>199</v>
      </c>
      <c r="G78">
        <v>0</v>
      </c>
      <c r="H78" t="s">
        <v>47</v>
      </c>
      <c r="I78" t="s">
        <v>8208</v>
      </c>
      <c r="J78" t="s">
        <v>8209</v>
      </c>
      <c r="K78" t="s">
        <v>1492</v>
      </c>
      <c r="L78" t="s">
        <v>8210</v>
      </c>
      <c r="M78" t="s">
        <v>8204</v>
      </c>
      <c r="N78" t="s">
        <v>711</v>
      </c>
      <c r="O78" t="s">
        <v>634</v>
      </c>
      <c r="P78" t="s">
        <v>635</v>
      </c>
      <c r="Q78" t="s">
        <v>636</v>
      </c>
      <c r="R78" t="s">
        <v>24</v>
      </c>
      <c r="S78" t="s">
        <v>23</v>
      </c>
      <c r="T78" t="s">
        <v>8206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3</v>
      </c>
      <c r="E79" t="s">
        <v>8211</v>
      </c>
      <c r="F79">
        <v>106</v>
      </c>
      <c r="G79">
        <v>6</v>
      </c>
      <c r="H79" t="s">
        <v>631</v>
      </c>
      <c r="I79" t="s">
        <v>8212</v>
      </c>
      <c r="J79" t="s">
        <v>65</v>
      </c>
      <c r="K79" t="s">
        <v>23</v>
      </c>
      <c r="L79" t="s">
        <v>24</v>
      </c>
      <c r="M79" t="s">
        <v>8213</v>
      </c>
      <c r="N79" t="s">
        <v>23</v>
      </c>
      <c r="O79" t="s">
        <v>307</v>
      </c>
      <c r="P79" t="s">
        <v>26</v>
      </c>
      <c r="Q79" t="s">
        <v>27</v>
      </c>
      <c r="R79" t="s">
        <v>8214</v>
      </c>
      <c r="S79" t="s">
        <v>23</v>
      </c>
      <c r="T79" t="s">
        <v>8213</v>
      </c>
    </row>
    <row r="80" spans="1:20" x14ac:dyDescent="0.25">
      <c r="A80" t="s">
        <v>42</v>
      </c>
      <c r="B80" t="s">
        <v>43</v>
      </c>
      <c r="C80">
        <v>66.666666666666671</v>
      </c>
      <c r="D80">
        <v>3</v>
      </c>
      <c r="E80" t="s">
        <v>8215</v>
      </c>
      <c r="F80">
        <v>300</v>
      </c>
      <c r="G80">
        <v>0</v>
      </c>
      <c r="H80" t="s">
        <v>631</v>
      </c>
      <c r="I80" t="s">
        <v>8216</v>
      </c>
      <c r="J80" t="s">
        <v>331</v>
      </c>
      <c r="K80" t="s">
        <v>23</v>
      </c>
      <c r="L80" t="s">
        <v>24</v>
      </c>
      <c r="M80" t="s">
        <v>8217</v>
      </c>
      <c r="N80" t="s">
        <v>23</v>
      </c>
      <c r="O80" t="s">
        <v>307</v>
      </c>
      <c r="P80" t="s">
        <v>26</v>
      </c>
      <c r="Q80" t="s">
        <v>27</v>
      </c>
      <c r="R80" t="s">
        <v>8218</v>
      </c>
      <c r="S80" t="s">
        <v>23</v>
      </c>
      <c r="T80" t="s">
        <v>8217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6</v>
      </c>
      <c r="E81" t="s">
        <v>8215</v>
      </c>
      <c r="F81">
        <v>300</v>
      </c>
      <c r="G81">
        <v>0</v>
      </c>
      <c r="H81" t="s">
        <v>631</v>
      </c>
      <c r="I81" t="s">
        <v>8216</v>
      </c>
      <c r="J81" t="s">
        <v>331</v>
      </c>
      <c r="K81" t="s">
        <v>23</v>
      </c>
      <c r="L81" t="s">
        <v>24</v>
      </c>
      <c r="M81" t="s">
        <v>8217</v>
      </c>
      <c r="N81" t="s">
        <v>23</v>
      </c>
      <c r="O81" t="s">
        <v>307</v>
      </c>
      <c r="P81" t="s">
        <v>26</v>
      </c>
      <c r="Q81" t="s">
        <v>27</v>
      </c>
      <c r="R81" t="s">
        <v>8218</v>
      </c>
      <c r="S81" t="s">
        <v>23</v>
      </c>
      <c r="T81" t="s">
        <v>8217</v>
      </c>
    </row>
    <row r="82" spans="1:20" x14ac:dyDescent="0.25">
      <c r="A82" t="s">
        <v>186</v>
      </c>
      <c r="B82" t="s">
        <v>187</v>
      </c>
      <c r="C82">
        <v>33.333333333333336</v>
      </c>
      <c r="D82">
        <v>3</v>
      </c>
      <c r="E82" t="s">
        <v>8219</v>
      </c>
      <c r="F82">
        <v>100</v>
      </c>
      <c r="G82">
        <v>0</v>
      </c>
      <c r="H82" t="s">
        <v>631</v>
      </c>
      <c r="I82" t="s">
        <v>8220</v>
      </c>
      <c r="J82" t="s">
        <v>324</v>
      </c>
      <c r="K82" t="s">
        <v>23</v>
      </c>
      <c r="L82" t="s">
        <v>24</v>
      </c>
      <c r="M82" t="s">
        <v>8221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8221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8222</v>
      </c>
      <c r="F83">
        <v>100</v>
      </c>
      <c r="G83">
        <v>0</v>
      </c>
      <c r="H83" t="s">
        <v>631</v>
      </c>
      <c r="I83" t="s">
        <v>8223</v>
      </c>
      <c r="J83" t="s">
        <v>334</v>
      </c>
      <c r="K83" t="s">
        <v>23</v>
      </c>
      <c r="L83" t="s">
        <v>24</v>
      </c>
      <c r="M83" t="s">
        <v>8224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8224</v>
      </c>
    </row>
    <row r="84" spans="1:20" x14ac:dyDescent="0.25">
      <c r="A84" t="s">
        <v>186</v>
      </c>
      <c r="B84" t="s">
        <v>187</v>
      </c>
      <c r="C84">
        <v>33.333333333333336</v>
      </c>
      <c r="D84">
        <v>3</v>
      </c>
      <c r="E84" t="s">
        <v>8225</v>
      </c>
      <c r="F84">
        <v>100</v>
      </c>
      <c r="G84">
        <v>0</v>
      </c>
      <c r="H84" t="s">
        <v>631</v>
      </c>
      <c r="I84" t="s">
        <v>8226</v>
      </c>
      <c r="J84" t="s">
        <v>313</v>
      </c>
      <c r="K84" t="s">
        <v>23</v>
      </c>
      <c r="L84" t="s">
        <v>24</v>
      </c>
      <c r="M84" t="s">
        <v>8227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8227</v>
      </c>
    </row>
    <row r="85" spans="1:20" x14ac:dyDescent="0.25">
      <c r="A85" t="s">
        <v>42</v>
      </c>
      <c r="B85" t="s">
        <v>43</v>
      </c>
      <c r="C85">
        <v>66.666666666666671</v>
      </c>
      <c r="D85">
        <v>3</v>
      </c>
      <c r="E85" t="s">
        <v>8228</v>
      </c>
      <c r="F85">
        <v>229</v>
      </c>
      <c r="G85">
        <v>29</v>
      </c>
      <c r="H85" t="s">
        <v>631</v>
      </c>
      <c r="I85" t="s">
        <v>8229</v>
      </c>
      <c r="J85" t="s">
        <v>334</v>
      </c>
      <c r="K85" t="s">
        <v>23</v>
      </c>
      <c r="L85" t="s">
        <v>24</v>
      </c>
      <c r="M85" t="s">
        <v>8230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8230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3</v>
      </c>
      <c r="E86" t="s">
        <v>8228</v>
      </c>
      <c r="F86">
        <v>229</v>
      </c>
      <c r="G86">
        <v>29</v>
      </c>
      <c r="H86" t="s">
        <v>631</v>
      </c>
      <c r="I86" t="s">
        <v>8229</v>
      </c>
      <c r="J86" t="s">
        <v>334</v>
      </c>
      <c r="K86" t="s">
        <v>23</v>
      </c>
      <c r="L86" t="s">
        <v>24</v>
      </c>
      <c r="M86" t="s">
        <v>8230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8230</v>
      </c>
    </row>
    <row r="87" spans="1:20" x14ac:dyDescent="0.25">
      <c r="A87" t="s">
        <v>186</v>
      </c>
      <c r="B87" t="s">
        <v>187</v>
      </c>
      <c r="C87">
        <v>33.333333333333336</v>
      </c>
      <c r="D87">
        <v>3</v>
      </c>
      <c r="E87" t="s">
        <v>8231</v>
      </c>
      <c r="F87">
        <v>106</v>
      </c>
      <c r="G87">
        <v>6</v>
      </c>
      <c r="H87" t="s">
        <v>631</v>
      </c>
      <c r="I87" t="s">
        <v>8232</v>
      </c>
      <c r="J87" t="s">
        <v>310</v>
      </c>
      <c r="K87" t="s">
        <v>23</v>
      </c>
      <c r="L87" t="s">
        <v>24</v>
      </c>
      <c r="M87" t="s">
        <v>8233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8230</v>
      </c>
    </row>
    <row r="88" spans="1:20" x14ac:dyDescent="0.25">
      <c r="A88" t="s">
        <v>186</v>
      </c>
      <c r="B88" t="s">
        <v>187</v>
      </c>
      <c r="C88">
        <v>33.333333333333336</v>
      </c>
      <c r="D88">
        <v>6</v>
      </c>
      <c r="E88" t="s">
        <v>8234</v>
      </c>
      <c r="F88">
        <v>200</v>
      </c>
      <c r="G88">
        <v>0</v>
      </c>
      <c r="H88" t="s">
        <v>631</v>
      </c>
      <c r="I88" t="s">
        <v>7798</v>
      </c>
      <c r="J88" t="s">
        <v>302</v>
      </c>
      <c r="K88" t="s">
        <v>23</v>
      </c>
      <c r="L88" t="s">
        <v>24</v>
      </c>
      <c r="M88" t="s">
        <v>8235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8235</v>
      </c>
    </row>
    <row r="89" spans="1:20" x14ac:dyDescent="0.25">
      <c r="A89" t="s">
        <v>44</v>
      </c>
      <c r="B89" t="s">
        <v>45</v>
      </c>
      <c r="C89">
        <v>66.666666666666671</v>
      </c>
      <c r="D89">
        <v>3</v>
      </c>
      <c r="E89" t="s">
        <v>8236</v>
      </c>
      <c r="F89">
        <v>106</v>
      </c>
      <c r="G89">
        <v>6</v>
      </c>
      <c r="H89" t="s">
        <v>631</v>
      </c>
      <c r="I89" t="s">
        <v>8237</v>
      </c>
      <c r="J89" t="s">
        <v>306</v>
      </c>
      <c r="K89" t="s">
        <v>23</v>
      </c>
      <c r="L89" t="s">
        <v>24</v>
      </c>
      <c r="M89" t="s">
        <v>8238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8238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6</v>
      </c>
      <c r="E90" t="s">
        <v>8239</v>
      </c>
      <c r="F90">
        <v>200</v>
      </c>
      <c r="G90">
        <v>0</v>
      </c>
      <c r="H90" t="s">
        <v>631</v>
      </c>
      <c r="I90" t="s">
        <v>8240</v>
      </c>
      <c r="J90" t="s">
        <v>61</v>
      </c>
      <c r="K90" t="s">
        <v>23</v>
      </c>
      <c r="L90" t="s">
        <v>24</v>
      </c>
      <c r="M90" t="s">
        <v>8241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8241</v>
      </c>
    </row>
    <row r="91" spans="1:20" x14ac:dyDescent="0.25">
      <c r="A91" t="s">
        <v>46</v>
      </c>
      <c r="B91" t="s">
        <v>56</v>
      </c>
      <c r="C91">
        <v>78</v>
      </c>
      <c r="D91">
        <v>2</v>
      </c>
      <c r="E91" t="s">
        <v>8242</v>
      </c>
      <c r="F91">
        <v>191</v>
      </c>
      <c r="G91">
        <v>35</v>
      </c>
      <c r="H91" t="s">
        <v>47</v>
      </c>
      <c r="I91" t="s">
        <v>7073</v>
      </c>
      <c r="J91" t="s">
        <v>7074</v>
      </c>
      <c r="K91" t="s">
        <v>2840</v>
      </c>
      <c r="L91" t="s">
        <v>1174</v>
      </c>
      <c r="M91" t="s">
        <v>8227</v>
      </c>
      <c r="N91" t="s">
        <v>23</v>
      </c>
      <c r="O91" t="s">
        <v>53</v>
      </c>
      <c r="P91" t="s">
        <v>54</v>
      </c>
      <c r="Q91" t="s">
        <v>55</v>
      </c>
      <c r="R91" t="s">
        <v>24</v>
      </c>
      <c r="S91" t="s">
        <v>23</v>
      </c>
      <c r="T91" t="s">
        <v>8243</v>
      </c>
    </row>
    <row r="92" spans="1:20" x14ac:dyDescent="0.25">
      <c r="A92" t="s">
        <v>44</v>
      </c>
      <c r="B92" t="s">
        <v>45</v>
      </c>
      <c r="C92">
        <v>40</v>
      </c>
      <c r="D92">
        <v>10</v>
      </c>
      <c r="E92" t="s">
        <v>8244</v>
      </c>
      <c r="F92">
        <v>1089</v>
      </c>
      <c r="G92">
        <v>35</v>
      </c>
      <c r="H92" t="s">
        <v>47</v>
      </c>
      <c r="I92" t="s">
        <v>8245</v>
      </c>
      <c r="J92" t="s">
        <v>8246</v>
      </c>
      <c r="K92" t="s">
        <v>2334</v>
      </c>
      <c r="L92" t="s">
        <v>8247</v>
      </c>
      <c r="M92" t="s">
        <v>8248</v>
      </c>
      <c r="N92" t="s">
        <v>711</v>
      </c>
      <c r="O92" t="s">
        <v>1298</v>
      </c>
      <c r="P92" t="s">
        <v>635</v>
      </c>
      <c r="Q92" t="s">
        <v>636</v>
      </c>
      <c r="R92" t="s">
        <v>24</v>
      </c>
      <c r="S92" t="s">
        <v>23</v>
      </c>
      <c r="T92" t="s">
        <v>8249</v>
      </c>
    </row>
    <row r="93" spans="1:20" x14ac:dyDescent="0.25">
      <c r="A93" t="s">
        <v>279</v>
      </c>
      <c r="B93" t="s">
        <v>285</v>
      </c>
      <c r="C93">
        <v>109</v>
      </c>
      <c r="D93">
        <v>3</v>
      </c>
      <c r="E93" t="s">
        <v>8244</v>
      </c>
      <c r="F93">
        <v>1089</v>
      </c>
      <c r="G93">
        <v>35</v>
      </c>
      <c r="H93" t="s">
        <v>47</v>
      </c>
      <c r="I93" t="s">
        <v>8245</v>
      </c>
      <c r="J93" t="s">
        <v>8246</v>
      </c>
      <c r="K93" t="s">
        <v>2334</v>
      </c>
      <c r="L93" t="s">
        <v>8247</v>
      </c>
      <c r="M93" t="s">
        <v>8248</v>
      </c>
      <c r="N93" t="s">
        <v>711</v>
      </c>
      <c r="O93" t="s">
        <v>1298</v>
      </c>
      <c r="P93" t="s">
        <v>635</v>
      </c>
      <c r="Q93" t="s">
        <v>636</v>
      </c>
      <c r="R93" t="s">
        <v>24</v>
      </c>
      <c r="S93" t="s">
        <v>23</v>
      </c>
      <c r="T93" t="s">
        <v>8249</v>
      </c>
    </row>
    <row r="94" spans="1:20" x14ac:dyDescent="0.25">
      <c r="A94" t="s">
        <v>278</v>
      </c>
      <c r="B94" t="s">
        <v>284</v>
      </c>
      <c r="C94">
        <v>109</v>
      </c>
      <c r="D94">
        <v>3</v>
      </c>
      <c r="E94" t="s">
        <v>8244</v>
      </c>
      <c r="F94">
        <v>1089</v>
      </c>
      <c r="G94">
        <v>35</v>
      </c>
      <c r="H94" t="s">
        <v>47</v>
      </c>
      <c r="I94" t="s">
        <v>8245</v>
      </c>
      <c r="J94" t="s">
        <v>8246</v>
      </c>
      <c r="K94" t="s">
        <v>2334</v>
      </c>
      <c r="L94" t="s">
        <v>8247</v>
      </c>
      <c r="M94" t="s">
        <v>8248</v>
      </c>
      <c r="N94" t="s">
        <v>711</v>
      </c>
      <c r="O94" t="s">
        <v>1298</v>
      </c>
      <c r="P94" t="s">
        <v>635</v>
      </c>
      <c r="Q94" t="s">
        <v>636</v>
      </c>
      <c r="R94" t="s">
        <v>24</v>
      </c>
      <c r="S94" t="s">
        <v>23</v>
      </c>
      <c r="T94" t="s">
        <v>8249</v>
      </c>
    </row>
    <row r="95" spans="1:20" x14ac:dyDescent="0.25">
      <c r="A95" t="s">
        <v>42</v>
      </c>
      <c r="B95" t="s">
        <v>43</v>
      </c>
      <c r="C95">
        <v>66.666666666666671</v>
      </c>
      <c r="D95">
        <v>3</v>
      </c>
      <c r="E95" t="s">
        <v>8250</v>
      </c>
      <c r="F95">
        <v>200</v>
      </c>
      <c r="G95">
        <v>0</v>
      </c>
      <c r="H95" t="s">
        <v>631</v>
      </c>
      <c r="I95" t="s">
        <v>8251</v>
      </c>
      <c r="J95" t="s">
        <v>306</v>
      </c>
      <c r="K95" t="s">
        <v>23</v>
      </c>
      <c r="L95" t="s">
        <v>24</v>
      </c>
      <c r="M95" t="s">
        <v>8252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8253</v>
      </c>
    </row>
    <row r="96" spans="1:20" x14ac:dyDescent="0.25">
      <c r="A96" t="s">
        <v>186</v>
      </c>
      <c r="B96" t="s">
        <v>187</v>
      </c>
      <c r="C96">
        <v>33.333333333333336</v>
      </c>
      <c r="D96">
        <v>3</v>
      </c>
      <c r="E96" t="s">
        <v>8250</v>
      </c>
      <c r="F96">
        <v>200</v>
      </c>
      <c r="G96">
        <v>0</v>
      </c>
      <c r="H96" t="s">
        <v>631</v>
      </c>
      <c r="I96" t="s">
        <v>8251</v>
      </c>
      <c r="J96" t="s">
        <v>306</v>
      </c>
      <c r="K96" t="s">
        <v>23</v>
      </c>
      <c r="L96" t="s">
        <v>24</v>
      </c>
      <c r="M96" t="s">
        <v>8252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8253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3</v>
      </c>
      <c r="E97" t="s">
        <v>8254</v>
      </c>
      <c r="F97">
        <v>106</v>
      </c>
      <c r="G97">
        <v>6</v>
      </c>
      <c r="H97" t="s">
        <v>631</v>
      </c>
      <c r="I97" t="s">
        <v>8255</v>
      </c>
      <c r="J97" t="s">
        <v>306</v>
      </c>
      <c r="K97" t="s">
        <v>23</v>
      </c>
      <c r="L97" t="s">
        <v>24</v>
      </c>
      <c r="M97" t="s">
        <v>8252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23</v>
      </c>
      <c r="T97" t="s">
        <v>8256</v>
      </c>
    </row>
    <row r="98" spans="1:20" x14ac:dyDescent="0.25">
      <c r="A98" t="s">
        <v>51</v>
      </c>
      <c r="B98" t="s">
        <v>52</v>
      </c>
      <c r="C98">
        <v>63.333333333333343</v>
      </c>
      <c r="D98">
        <v>3</v>
      </c>
      <c r="E98" t="s">
        <v>8257</v>
      </c>
      <c r="F98">
        <v>209</v>
      </c>
      <c r="G98">
        <v>29</v>
      </c>
      <c r="H98" t="s">
        <v>47</v>
      </c>
      <c r="I98" t="s">
        <v>8258</v>
      </c>
      <c r="J98" t="s">
        <v>8259</v>
      </c>
      <c r="K98" t="s">
        <v>5462</v>
      </c>
      <c r="L98" t="s">
        <v>2225</v>
      </c>
      <c r="M98" t="s">
        <v>8260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23</v>
      </c>
      <c r="T98" t="s">
        <v>8260</v>
      </c>
    </row>
    <row r="99" spans="1:20" x14ac:dyDescent="0.25">
      <c r="A99" t="s">
        <v>186</v>
      </c>
      <c r="B99" t="s">
        <v>187</v>
      </c>
      <c r="C99">
        <v>33.333333333333336</v>
      </c>
      <c r="D99">
        <v>6</v>
      </c>
      <c r="E99" t="s">
        <v>8261</v>
      </c>
      <c r="F99">
        <v>200</v>
      </c>
      <c r="G99">
        <v>0</v>
      </c>
      <c r="H99" t="s">
        <v>631</v>
      </c>
      <c r="I99" t="s">
        <v>8262</v>
      </c>
      <c r="J99" t="s">
        <v>361</v>
      </c>
      <c r="K99" t="s">
        <v>23</v>
      </c>
      <c r="L99" t="s">
        <v>24</v>
      </c>
      <c r="M99" t="s">
        <v>8263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8263</v>
      </c>
    </row>
    <row r="100" spans="1:20" x14ac:dyDescent="0.25">
      <c r="A100" t="s">
        <v>42</v>
      </c>
      <c r="B100" t="s">
        <v>43</v>
      </c>
      <c r="C100">
        <v>66.666666666666671</v>
      </c>
      <c r="D100">
        <v>3</v>
      </c>
      <c r="E100" t="s">
        <v>8264</v>
      </c>
      <c r="F100">
        <v>400</v>
      </c>
      <c r="G100">
        <v>0</v>
      </c>
      <c r="H100" t="s">
        <v>631</v>
      </c>
      <c r="I100" t="s">
        <v>8265</v>
      </c>
      <c r="J100" t="s">
        <v>302</v>
      </c>
      <c r="K100" t="s">
        <v>23</v>
      </c>
      <c r="L100" t="s">
        <v>24</v>
      </c>
      <c r="M100" t="s">
        <v>8266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8266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6</v>
      </c>
      <c r="E101" t="s">
        <v>8264</v>
      </c>
      <c r="F101">
        <v>400</v>
      </c>
      <c r="G101">
        <v>0</v>
      </c>
      <c r="H101" t="s">
        <v>631</v>
      </c>
      <c r="I101" t="s">
        <v>8265</v>
      </c>
      <c r="J101" t="s">
        <v>302</v>
      </c>
      <c r="K101" t="s">
        <v>23</v>
      </c>
      <c r="L101" t="s">
        <v>24</v>
      </c>
      <c r="M101" t="s">
        <v>8266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8266</v>
      </c>
    </row>
    <row r="102" spans="1:20" x14ac:dyDescent="0.25">
      <c r="A102" t="s">
        <v>44</v>
      </c>
      <c r="B102" t="s">
        <v>45</v>
      </c>
      <c r="C102">
        <v>66.666666666666671</v>
      </c>
      <c r="D102">
        <v>3</v>
      </c>
      <c r="E102" t="s">
        <v>8264</v>
      </c>
      <c r="F102">
        <v>400</v>
      </c>
      <c r="G102">
        <v>0</v>
      </c>
      <c r="H102" t="s">
        <v>631</v>
      </c>
      <c r="I102" t="s">
        <v>8265</v>
      </c>
      <c r="J102" t="s">
        <v>302</v>
      </c>
      <c r="K102" t="s">
        <v>23</v>
      </c>
      <c r="L102" t="s">
        <v>24</v>
      </c>
      <c r="M102" t="s">
        <v>8266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8266</v>
      </c>
    </row>
    <row r="103" spans="1:20" x14ac:dyDescent="0.25">
      <c r="A103" t="s">
        <v>186</v>
      </c>
      <c r="B103" t="s">
        <v>187</v>
      </c>
      <c r="C103">
        <v>33.333333333333336</v>
      </c>
      <c r="D103">
        <v>3</v>
      </c>
      <c r="E103" t="s">
        <v>8267</v>
      </c>
      <c r="F103">
        <v>200</v>
      </c>
      <c r="G103">
        <v>0</v>
      </c>
      <c r="H103" t="s">
        <v>631</v>
      </c>
      <c r="I103" t="s">
        <v>8268</v>
      </c>
      <c r="J103" t="s">
        <v>359</v>
      </c>
      <c r="K103" t="s">
        <v>23</v>
      </c>
      <c r="L103" t="s">
        <v>24</v>
      </c>
      <c r="M103" t="s">
        <v>8269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8269</v>
      </c>
    </row>
    <row r="104" spans="1:20" x14ac:dyDescent="0.25">
      <c r="A104" t="s">
        <v>42</v>
      </c>
      <c r="B104" t="s">
        <v>43</v>
      </c>
      <c r="C104">
        <v>66.666666666666671</v>
      </c>
      <c r="D104">
        <v>3</v>
      </c>
      <c r="E104" t="s">
        <v>8267</v>
      </c>
      <c r="F104">
        <v>200</v>
      </c>
      <c r="G104">
        <v>0</v>
      </c>
      <c r="H104" t="s">
        <v>631</v>
      </c>
      <c r="I104" t="s">
        <v>8268</v>
      </c>
      <c r="J104" t="s">
        <v>359</v>
      </c>
      <c r="K104" t="s">
        <v>23</v>
      </c>
      <c r="L104" t="s">
        <v>24</v>
      </c>
      <c r="M104" t="s">
        <v>8269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8269</v>
      </c>
    </row>
    <row r="105" spans="1:20" x14ac:dyDescent="0.25">
      <c r="A105" t="s">
        <v>186</v>
      </c>
      <c r="B105" t="s">
        <v>187</v>
      </c>
      <c r="C105">
        <v>37.5</v>
      </c>
      <c r="D105">
        <v>4</v>
      </c>
      <c r="E105" t="s">
        <v>8270</v>
      </c>
      <c r="F105">
        <v>204</v>
      </c>
      <c r="G105">
        <v>45</v>
      </c>
      <c r="H105" t="s">
        <v>631</v>
      </c>
      <c r="I105" t="s">
        <v>8271</v>
      </c>
      <c r="J105" t="s">
        <v>2374</v>
      </c>
      <c r="K105" t="s">
        <v>23</v>
      </c>
      <c r="L105" t="s">
        <v>24</v>
      </c>
      <c r="M105" t="s">
        <v>8269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8269</v>
      </c>
    </row>
    <row r="106" spans="1:20" x14ac:dyDescent="0.25">
      <c r="A106" t="s">
        <v>42</v>
      </c>
      <c r="B106" t="s">
        <v>43</v>
      </c>
      <c r="C106">
        <v>66.666666666666671</v>
      </c>
      <c r="D106">
        <v>6</v>
      </c>
      <c r="E106" t="s">
        <v>8272</v>
      </c>
      <c r="F106">
        <v>200</v>
      </c>
      <c r="G106">
        <v>0</v>
      </c>
      <c r="H106" t="s">
        <v>631</v>
      </c>
      <c r="I106" t="s">
        <v>8273</v>
      </c>
      <c r="J106" t="s">
        <v>349</v>
      </c>
      <c r="K106" t="s">
        <v>23</v>
      </c>
      <c r="L106" t="s">
        <v>24</v>
      </c>
      <c r="M106" t="s">
        <v>8269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8269</v>
      </c>
    </row>
    <row r="107" spans="1:20" x14ac:dyDescent="0.25">
      <c r="A107" t="s">
        <v>186</v>
      </c>
      <c r="B107" t="s">
        <v>187</v>
      </c>
      <c r="C107">
        <v>33.333333333333336</v>
      </c>
      <c r="D107">
        <v>6</v>
      </c>
      <c r="E107" t="s">
        <v>8274</v>
      </c>
      <c r="F107">
        <v>200</v>
      </c>
      <c r="G107">
        <v>0</v>
      </c>
      <c r="H107" t="s">
        <v>631</v>
      </c>
      <c r="I107" t="s">
        <v>8275</v>
      </c>
      <c r="J107" t="s">
        <v>306</v>
      </c>
      <c r="K107" t="s">
        <v>23</v>
      </c>
      <c r="L107" t="s">
        <v>24</v>
      </c>
      <c r="M107" t="s">
        <v>8276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8269</v>
      </c>
    </row>
    <row r="108" spans="1:20" x14ac:dyDescent="0.25">
      <c r="A108" t="s">
        <v>44</v>
      </c>
      <c r="B108" t="s">
        <v>45</v>
      </c>
      <c r="C108">
        <v>66.666666666666671</v>
      </c>
      <c r="D108">
        <v>6</v>
      </c>
      <c r="E108" t="s">
        <v>8277</v>
      </c>
      <c r="F108">
        <v>200</v>
      </c>
      <c r="G108">
        <v>0</v>
      </c>
      <c r="H108" t="s">
        <v>631</v>
      </c>
      <c r="I108" t="s">
        <v>8273</v>
      </c>
      <c r="J108" t="s">
        <v>349</v>
      </c>
      <c r="K108" t="s">
        <v>23</v>
      </c>
      <c r="L108" t="s">
        <v>24</v>
      </c>
      <c r="M108" t="s">
        <v>8276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8269</v>
      </c>
    </row>
    <row r="109" spans="1:20" x14ac:dyDescent="0.25">
      <c r="A109" t="s">
        <v>44</v>
      </c>
      <c r="B109" t="s">
        <v>45</v>
      </c>
      <c r="C109">
        <v>66.666666666666671</v>
      </c>
      <c r="D109">
        <v>3</v>
      </c>
      <c r="E109" t="s">
        <v>8278</v>
      </c>
      <c r="F109">
        <v>200</v>
      </c>
      <c r="G109">
        <v>0</v>
      </c>
      <c r="H109" t="s">
        <v>631</v>
      </c>
      <c r="I109" t="s">
        <v>858</v>
      </c>
      <c r="J109" t="s">
        <v>343</v>
      </c>
      <c r="K109" t="s">
        <v>23</v>
      </c>
      <c r="L109" t="s">
        <v>24</v>
      </c>
      <c r="M109" t="s">
        <v>8276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8276</v>
      </c>
    </row>
    <row r="110" spans="1:20" x14ac:dyDescent="0.25">
      <c r="A110" t="s">
        <v>42</v>
      </c>
      <c r="B110" t="s">
        <v>43</v>
      </c>
      <c r="C110">
        <v>66.666666666666671</v>
      </c>
      <c r="D110">
        <v>3</v>
      </c>
      <c r="E110" t="s">
        <v>8278</v>
      </c>
      <c r="F110">
        <v>200</v>
      </c>
      <c r="G110">
        <v>0</v>
      </c>
      <c r="H110" t="s">
        <v>631</v>
      </c>
      <c r="I110" t="s">
        <v>858</v>
      </c>
      <c r="J110" t="s">
        <v>343</v>
      </c>
      <c r="K110" t="s">
        <v>23</v>
      </c>
      <c r="L110" t="s">
        <v>24</v>
      </c>
      <c r="M110" t="s">
        <v>8276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8276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6</v>
      </c>
      <c r="E111" t="s">
        <v>8279</v>
      </c>
      <c r="F111">
        <v>200</v>
      </c>
      <c r="G111">
        <v>0</v>
      </c>
      <c r="H111" t="s">
        <v>631</v>
      </c>
      <c r="I111" t="s">
        <v>8273</v>
      </c>
      <c r="J111" t="s">
        <v>349</v>
      </c>
      <c r="K111" t="s">
        <v>23</v>
      </c>
      <c r="L111" t="s">
        <v>24</v>
      </c>
      <c r="M111" t="s">
        <v>8276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23</v>
      </c>
      <c r="T111" t="s">
        <v>8276</v>
      </c>
    </row>
    <row r="112" spans="1:20" x14ac:dyDescent="0.25">
      <c r="A112" t="s">
        <v>186</v>
      </c>
      <c r="B112" t="s">
        <v>187</v>
      </c>
      <c r="C112">
        <v>33.333333333333336</v>
      </c>
      <c r="D112">
        <v>9</v>
      </c>
      <c r="E112" t="s">
        <v>8280</v>
      </c>
      <c r="F112">
        <v>300</v>
      </c>
      <c r="G112">
        <v>0</v>
      </c>
      <c r="H112" t="s">
        <v>631</v>
      </c>
      <c r="I112" t="s">
        <v>3053</v>
      </c>
      <c r="J112" t="s">
        <v>3054</v>
      </c>
      <c r="K112" t="s">
        <v>23</v>
      </c>
      <c r="L112" t="s">
        <v>24</v>
      </c>
      <c r="M112" t="s">
        <v>8276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8276</v>
      </c>
    </row>
    <row r="113" spans="1:20" x14ac:dyDescent="0.25">
      <c r="A113" t="s">
        <v>186</v>
      </c>
      <c r="B113" t="s">
        <v>187</v>
      </c>
      <c r="C113">
        <v>33.333333333333336</v>
      </c>
      <c r="D113">
        <v>6</v>
      </c>
      <c r="E113" t="s">
        <v>8281</v>
      </c>
      <c r="F113">
        <v>200</v>
      </c>
      <c r="G113">
        <v>0</v>
      </c>
      <c r="H113" t="s">
        <v>631</v>
      </c>
      <c r="I113" t="s">
        <v>858</v>
      </c>
      <c r="J113" t="s">
        <v>343</v>
      </c>
      <c r="K113" t="s">
        <v>23</v>
      </c>
      <c r="L113" t="s">
        <v>24</v>
      </c>
      <c r="M113" t="s">
        <v>8282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8282</v>
      </c>
    </row>
    <row r="114" spans="1:20" x14ac:dyDescent="0.25">
      <c r="A114" t="s">
        <v>44</v>
      </c>
      <c r="B114" t="s">
        <v>45</v>
      </c>
      <c r="C114">
        <v>66.666666666666671</v>
      </c>
      <c r="D114">
        <v>6</v>
      </c>
      <c r="E114" t="s">
        <v>8283</v>
      </c>
      <c r="F114">
        <v>200</v>
      </c>
      <c r="G114">
        <v>0</v>
      </c>
      <c r="H114" t="s">
        <v>631</v>
      </c>
      <c r="I114" t="s">
        <v>8284</v>
      </c>
      <c r="J114" t="s">
        <v>305</v>
      </c>
      <c r="K114" t="s">
        <v>23</v>
      </c>
      <c r="L114" t="s">
        <v>24</v>
      </c>
      <c r="M114" t="s">
        <v>8285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8285</v>
      </c>
    </row>
    <row r="115" spans="1:20" x14ac:dyDescent="0.25">
      <c r="A115" t="s">
        <v>44</v>
      </c>
      <c r="B115" t="s">
        <v>45</v>
      </c>
      <c r="C115">
        <v>66.666666666666671</v>
      </c>
      <c r="D115">
        <v>9</v>
      </c>
      <c r="E115" t="s">
        <v>8286</v>
      </c>
      <c r="F115">
        <v>300</v>
      </c>
      <c r="G115">
        <v>0</v>
      </c>
      <c r="H115" t="s">
        <v>631</v>
      </c>
      <c r="I115" t="s">
        <v>693</v>
      </c>
      <c r="J115" t="s">
        <v>346</v>
      </c>
      <c r="K115" t="s">
        <v>23</v>
      </c>
      <c r="L115" t="s">
        <v>24</v>
      </c>
      <c r="M115" t="s">
        <v>8285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23</v>
      </c>
      <c r="T115" t="s">
        <v>8285</v>
      </c>
    </row>
    <row r="116" spans="1:20" x14ac:dyDescent="0.25">
      <c r="A116" t="s">
        <v>42</v>
      </c>
      <c r="B116" t="s">
        <v>43</v>
      </c>
      <c r="C116">
        <v>66.666666666666671</v>
      </c>
      <c r="D116">
        <v>9</v>
      </c>
      <c r="E116" t="s">
        <v>8287</v>
      </c>
      <c r="F116">
        <v>300</v>
      </c>
      <c r="G116">
        <v>0</v>
      </c>
      <c r="H116" t="s">
        <v>631</v>
      </c>
      <c r="I116" t="s">
        <v>693</v>
      </c>
      <c r="J116" t="s">
        <v>346</v>
      </c>
      <c r="K116" t="s">
        <v>23</v>
      </c>
      <c r="L116" t="s">
        <v>24</v>
      </c>
      <c r="M116" t="s">
        <v>8288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8288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6</v>
      </c>
      <c r="E117" t="s">
        <v>8289</v>
      </c>
      <c r="F117">
        <v>200</v>
      </c>
      <c r="G117">
        <v>0</v>
      </c>
      <c r="H117" t="s">
        <v>631</v>
      </c>
      <c r="I117" t="s">
        <v>8290</v>
      </c>
      <c r="J117" t="s">
        <v>354</v>
      </c>
      <c r="K117" t="s">
        <v>23</v>
      </c>
      <c r="L117" t="s">
        <v>24</v>
      </c>
      <c r="M117" t="s">
        <v>8291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8292</v>
      </c>
    </row>
    <row r="118" spans="1:20" x14ac:dyDescent="0.25">
      <c r="A118" t="s">
        <v>139</v>
      </c>
      <c r="B118" t="s">
        <v>112</v>
      </c>
      <c r="C118">
        <v>66</v>
      </c>
      <c r="D118">
        <v>1</v>
      </c>
      <c r="E118" t="s">
        <v>8293</v>
      </c>
      <c r="F118">
        <v>41.48</v>
      </c>
      <c r="G118">
        <v>19</v>
      </c>
      <c r="H118" t="s">
        <v>384</v>
      </c>
      <c r="I118" t="s">
        <v>8294</v>
      </c>
      <c r="J118" t="s">
        <v>8295</v>
      </c>
      <c r="K118" t="s">
        <v>3698</v>
      </c>
      <c r="L118" t="s">
        <v>8296</v>
      </c>
      <c r="M118" t="s">
        <v>8297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23</v>
      </c>
      <c r="T118" t="s">
        <v>8298</v>
      </c>
    </row>
    <row r="119" spans="1:20" x14ac:dyDescent="0.25">
      <c r="A119" t="s">
        <v>110</v>
      </c>
      <c r="B119" t="s">
        <v>640</v>
      </c>
      <c r="C119">
        <v>66</v>
      </c>
      <c r="D119">
        <v>1</v>
      </c>
      <c r="E119" t="s">
        <v>8293</v>
      </c>
      <c r="F119">
        <v>41.48</v>
      </c>
      <c r="G119">
        <v>19</v>
      </c>
      <c r="H119" t="s">
        <v>384</v>
      </c>
      <c r="I119" t="s">
        <v>8294</v>
      </c>
      <c r="J119" t="s">
        <v>8295</v>
      </c>
      <c r="K119" t="s">
        <v>3698</v>
      </c>
      <c r="L119" t="s">
        <v>8296</v>
      </c>
      <c r="M119" t="s">
        <v>8297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23</v>
      </c>
      <c r="T119" t="s">
        <v>8298</v>
      </c>
    </row>
    <row r="120" spans="1:20" x14ac:dyDescent="0.25">
      <c r="A120" t="s">
        <v>46</v>
      </c>
      <c r="B120" t="s">
        <v>56</v>
      </c>
      <c r="C120">
        <v>67</v>
      </c>
      <c r="D120">
        <v>1</v>
      </c>
      <c r="E120" t="s">
        <v>8293</v>
      </c>
      <c r="F120">
        <v>41.48</v>
      </c>
      <c r="G120">
        <v>19</v>
      </c>
      <c r="H120" t="s">
        <v>384</v>
      </c>
      <c r="I120" t="s">
        <v>8294</v>
      </c>
      <c r="J120" t="s">
        <v>8295</v>
      </c>
      <c r="K120" t="s">
        <v>3698</v>
      </c>
      <c r="L120" t="s">
        <v>8296</v>
      </c>
      <c r="M120" t="s">
        <v>8297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23</v>
      </c>
      <c r="T120" t="s">
        <v>8298</v>
      </c>
    </row>
    <row r="121" spans="1:20" x14ac:dyDescent="0.25">
      <c r="A121" t="s">
        <v>139</v>
      </c>
      <c r="B121" t="s">
        <v>112</v>
      </c>
      <c r="C121">
        <v>66</v>
      </c>
      <c r="D121">
        <v>1</v>
      </c>
      <c r="E121" t="s">
        <v>8293</v>
      </c>
      <c r="F121">
        <v>41.48</v>
      </c>
      <c r="G121">
        <v>19</v>
      </c>
      <c r="H121" t="s">
        <v>384</v>
      </c>
      <c r="I121" t="s">
        <v>8294</v>
      </c>
      <c r="J121" t="s">
        <v>8295</v>
      </c>
      <c r="K121" t="s">
        <v>3698</v>
      </c>
      <c r="L121" t="s">
        <v>8296</v>
      </c>
      <c r="M121" t="s">
        <v>8297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8298</v>
      </c>
    </row>
    <row r="122" spans="1:20" x14ac:dyDescent="0.25">
      <c r="A122" t="s">
        <v>110</v>
      </c>
      <c r="B122" t="s">
        <v>640</v>
      </c>
      <c r="C122">
        <v>66</v>
      </c>
      <c r="D122">
        <v>1</v>
      </c>
      <c r="E122" t="s">
        <v>8293</v>
      </c>
      <c r="F122">
        <v>41.48</v>
      </c>
      <c r="G122">
        <v>19</v>
      </c>
      <c r="H122" t="s">
        <v>384</v>
      </c>
      <c r="I122" t="s">
        <v>8294</v>
      </c>
      <c r="J122" t="s">
        <v>8295</v>
      </c>
      <c r="K122" t="s">
        <v>3698</v>
      </c>
      <c r="L122" t="s">
        <v>8296</v>
      </c>
      <c r="M122" t="s">
        <v>8297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8298</v>
      </c>
    </row>
    <row r="123" spans="1:20" x14ac:dyDescent="0.25">
      <c r="A123" t="s">
        <v>46</v>
      </c>
      <c r="B123" t="s">
        <v>56</v>
      </c>
      <c r="C123">
        <v>67</v>
      </c>
      <c r="D123">
        <v>1</v>
      </c>
      <c r="E123" t="s">
        <v>8293</v>
      </c>
      <c r="F123">
        <v>41.48</v>
      </c>
      <c r="G123">
        <v>19</v>
      </c>
      <c r="H123" t="s">
        <v>384</v>
      </c>
      <c r="I123" t="s">
        <v>8294</v>
      </c>
      <c r="J123" t="s">
        <v>8295</v>
      </c>
      <c r="K123" t="s">
        <v>3698</v>
      </c>
      <c r="L123" t="s">
        <v>8296</v>
      </c>
      <c r="M123" t="s">
        <v>8297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</v>
      </c>
      <c r="T123" t="s">
        <v>8298</v>
      </c>
    </row>
    <row r="124" spans="1:20" x14ac:dyDescent="0.25">
      <c r="A124" t="s">
        <v>186</v>
      </c>
      <c r="B124" t="s">
        <v>187</v>
      </c>
      <c r="C124">
        <v>33.333333333333336</v>
      </c>
      <c r="D124">
        <v>6</v>
      </c>
      <c r="E124" t="s">
        <v>8299</v>
      </c>
      <c r="F124">
        <v>200</v>
      </c>
      <c r="G124">
        <v>0</v>
      </c>
      <c r="H124" t="s">
        <v>631</v>
      </c>
      <c r="I124" t="s">
        <v>8300</v>
      </c>
      <c r="J124" t="s">
        <v>2374</v>
      </c>
      <c r="K124" t="s">
        <v>23</v>
      </c>
      <c r="L124" t="s">
        <v>24</v>
      </c>
      <c r="M124" t="s">
        <v>8301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8301</v>
      </c>
    </row>
    <row r="125" spans="1:20" x14ac:dyDescent="0.25">
      <c r="A125" t="s">
        <v>186</v>
      </c>
      <c r="B125" t="s">
        <v>187</v>
      </c>
      <c r="C125">
        <v>33.333333333333336</v>
      </c>
      <c r="D125">
        <v>6</v>
      </c>
      <c r="E125" t="s">
        <v>8302</v>
      </c>
      <c r="F125">
        <v>200</v>
      </c>
      <c r="G125">
        <v>0</v>
      </c>
      <c r="H125" t="s">
        <v>631</v>
      </c>
      <c r="I125" t="s">
        <v>8303</v>
      </c>
      <c r="J125" t="s">
        <v>362</v>
      </c>
      <c r="K125" t="s">
        <v>23</v>
      </c>
      <c r="L125" t="s">
        <v>24</v>
      </c>
      <c r="M125" t="s">
        <v>8304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8304</v>
      </c>
    </row>
    <row r="126" spans="1:20" x14ac:dyDescent="0.25">
      <c r="A126" t="s">
        <v>46</v>
      </c>
      <c r="B126" t="s">
        <v>56</v>
      </c>
      <c r="C126">
        <v>66.333333333333329</v>
      </c>
      <c r="D126">
        <v>3</v>
      </c>
      <c r="E126" t="s">
        <v>8305</v>
      </c>
      <c r="F126">
        <v>748.1</v>
      </c>
      <c r="G126">
        <v>74</v>
      </c>
      <c r="H126" t="s">
        <v>384</v>
      </c>
      <c r="I126" t="s">
        <v>1748</v>
      </c>
      <c r="J126" t="s">
        <v>1749</v>
      </c>
      <c r="K126" t="s">
        <v>1750</v>
      </c>
      <c r="L126" t="s">
        <v>1751</v>
      </c>
      <c r="M126" t="s">
        <v>8306</v>
      </c>
      <c r="N126" t="s">
        <v>23</v>
      </c>
      <c r="O126" t="s">
        <v>48</v>
      </c>
      <c r="P126" t="s">
        <v>49</v>
      </c>
      <c r="Q126" t="s">
        <v>50</v>
      </c>
      <c r="R126" t="s">
        <v>24</v>
      </c>
      <c r="S126" t="s">
        <v>23</v>
      </c>
      <c r="T126" t="s">
        <v>8306</v>
      </c>
    </row>
    <row r="127" spans="1:20" x14ac:dyDescent="0.25">
      <c r="A127" t="s">
        <v>46</v>
      </c>
      <c r="B127" t="s">
        <v>56</v>
      </c>
      <c r="C127">
        <v>66.333333333333329</v>
      </c>
      <c r="D127">
        <v>3</v>
      </c>
      <c r="E127" t="s">
        <v>8305</v>
      </c>
      <c r="F127">
        <v>748.1</v>
      </c>
      <c r="G127">
        <v>74</v>
      </c>
      <c r="H127" t="s">
        <v>384</v>
      </c>
      <c r="I127" t="s">
        <v>1748</v>
      </c>
      <c r="J127" t="s">
        <v>1749</v>
      </c>
      <c r="K127" t="s">
        <v>1750</v>
      </c>
      <c r="L127" t="s">
        <v>1751</v>
      </c>
      <c r="M127" t="s">
        <v>8306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8306</v>
      </c>
    </row>
    <row r="128" spans="1:20" x14ac:dyDescent="0.25">
      <c r="A128" t="s">
        <v>46</v>
      </c>
      <c r="B128" t="s">
        <v>56</v>
      </c>
      <c r="C128">
        <v>66.333333333333329</v>
      </c>
      <c r="D128">
        <v>3</v>
      </c>
      <c r="E128" t="s">
        <v>8305</v>
      </c>
      <c r="F128">
        <v>748.1</v>
      </c>
      <c r="G128">
        <v>74</v>
      </c>
      <c r="H128" t="s">
        <v>384</v>
      </c>
      <c r="I128" t="s">
        <v>1748</v>
      </c>
      <c r="J128" t="s">
        <v>1749</v>
      </c>
      <c r="K128" t="s">
        <v>1750</v>
      </c>
      <c r="L128" t="s">
        <v>1751</v>
      </c>
      <c r="M128" t="s">
        <v>8306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23</v>
      </c>
      <c r="T128" t="s">
        <v>8306</v>
      </c>
    </row>
    <row r="129" spans="1:20" x14ac:dyDescent="0.25">
      <c r="A129" t="s">
        <v>46</v>
      </c>
      <c r="B129" t="s">
        <v>56</v>
      </c>
      <c r="C129">
        <v>66.333333333333329</v>
      </c>
      <c r="D129">
        <v>3</v>
      </c>
      <c r="E129" t="s">
        <v>8305</v>
      </c>
      <c r="F129">
        <v>748.1</v>
      </c>
      <c r="G129">
        <v>74</v>
      </c>
      <c r="H129" t="s">
        <v>384</v>
      </c>
      <c r="I129" t="s">
        <v>1748</v>
      </c>
      <c r="J129" t="s">
        <v>1749</v>
      </c>
      <c r="K129" t="s">
        <v>1750</v>
      </c>
      <c r="L129" t="s">
        <v>1751</v>
      </c>
      <c r="M129" t="s">
        <v>8306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8306</v>
      </c>
    </row>
    <row r="130" spans="1:20" x14ac:dyDescent="0.25">
      <c r="A130" t="s">
        <v>46</v>
      </c>
      <c r="B130" t="s">
        <v>56</v>
      </c>
      <c r="C130">
        <v>66.333333333333329</v>
      </c>
      <c r="D130">
        <v>3</v>
      </c>
      <c r="E130" t="s">
        <v>8305</v>
      </c>
      <c r="F130">
        <v>748.1</v>
      </c>
      <c r="G130">
        <v>74</v>
      </c>
      <c r="H130" t="s">
        <v>384</v>
      </c>
      <c r="I130" t="s">
        <v>1748</v>
      </c>
      <c r="J130" t="s">
        <v>1749</v>
      </c>
      <c r="K130" t="s">
        <v>1750</v>
      </c>
      <c r="L130" t="s">
        <v>1751</v>
      </c>
      <c r="M130" t="s">
        <v>8306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8306</v>
      </c>
    </row>
    <row r="131" spans="1:20" x14ac:dyDescent="0.25">
      <c r="A131" t="s">
        <v>38</v>
      </c>
      <c r="B131" t="s">
        <v>39</v>
      </c>
      <c r="C131">
        <v>54.5</v>
      </c>
      <c r="D131">
        <v>2</v>
      </c>
      <c r="E131" t="s">
        <v>8307</v>
      </c>
      <c r="F131">
        <v>83</v>
      </c>
      <c r="G131">
        <v>7</v>
      </c>
      <c r="H131" t="s">
        <v>47</v>
      </c>
      <c r="I131" t="s">
        <v>5487</v>
      </c>
      <c r="J131" t="s">
        <v>5488</v>
      </c>
      <c r="K131" t="s">
        <v>2419</v>
      </c>
      <c r="L131" t="s">
        <v>5489</v>
      </c>
      <c r="M131" t="s">
        <v>8308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23</v>
      </c>
      <c r="T131" t="s">
        <v>8308</v>
      </c>
    </row>
    <row r="132" spans="1:20" x14ac:dyDescent="0.25">
      <c r="A132" t="s">
        <v>46</v>
      </c>
      <c r="B132" t="s">
        <v>56</v>
      </c>
      <c r="C132">
        <v>66.333333333333329</v>
      </c>
      <c r="D132">
        <v>3</v>
      </c>
      <c r="E132" t="s">
        <v>8309</v>
      </c>
      <c r="F132">
        <v>1458.2</v>
      </c>
      <c r="G132">
        <v>110</v>
      </c>
      <c r="H132" t="s">
        <v>384</v>
      </c>
      <c r="I132" t="s">
        <v>1748</v>
      </c>
      <c r="J132" t="s">
        <v>1749</v>
      </c>
      <c r="K132" t="s">
        <v>1750</v>
      </c>
      <c r="L132" t="s">
        <v>1751</v>
      </c>
      <c r="M132" t="s">
        <v>8310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23</v>
      </c>
      <c r="T132" t="s">
        <v>8310</v>
      </c>
    </row>
    <row r="133" spans="1:20" x14ac:dyDescent="0.25">
      <c r="A133" t="s">
        <v>46</v>
      </c>
      <c r="B133" t="s">
        <v>56</v>
      </c>
      <c r="C133">
        <v>66.333333333333329</v>
      </c>
      <c r="D133">
        <v>3</v>
      </c>
      <c r="E133" t="s">
        <v>8309</v>
      </c>
      <c r="F133">
        <v>1458.2</v>
      </c>
      <c r="G133">
        <v>110</v>
      </c>
      <c r="H133" t="s">
        <v>384</v>
      </c>
      <c r="I133" t="s">
        <v>1748</v>
      </c>
      <c r="J133" t="s">
        <v>1749</v>
      </c>
      <c r="K133" t="s">
        <v>1750</v>
      </c>
      <c r="L133" t="s">
        <v>1751</v>
      </c>
      <c r="M133" t="s">
        <v>8310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8310</v>
      </c>
    </row>
    <row r="134" spans="1:20" x14ac:dyDescent="0.25">
      <c r="A134" t="s">
        <v>46</v>
      </c>
      <c r="B134" t="s">
        <v>56</v>
      </c>
      <c r="C134">
        <v>66.333333333333329</v>
      </c>
      <c r="D134">
        <v>3</v>
      </c>
      <c r="E134" t="s">
        <v>8309</v>
      </c>
      <c r="F134">
        <v>1458.2</v>
      </c>
      <c r="G134">
        <v>110</v>
      </c>
      <c r="H134" t="s">
        <v>384</v>
      </c>
      <c r="I134" t="s">
        <v>1748</v>
      </c>
      <c r="J134" t="s">
        <v>1749</v>
      </c>
      <c r="K134" t="s">
        <v>1750</v>
      </c>
      <c r="L134" t="s">
        <v>1751</v>
      </c>
      <c r="M134" t="s">
        <v>8310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8310</v>
      </c>
    </row>
    <row r="135" spans="1:20" x14ac:dyDescent="0.25">
      <c r="A135" t="s">
        <v>46</v>
      </c>
      <c r="B135" t="s">
        <v>56</v>
      </c>
      <c r="C135">
        <v>66.333333333333329</v>
      </c>
      <c r="D135">
        <v>3</v>
      </c>
      <c r="E135" t="s">
        <v>8309</v>
      </c>
      <c r="F135">
        <v>1458.2</v>
      </c>
      <c r="G135">
        <v>110</v>
      </c>
      <c r="H135" t="s">
        <v>384</v>
      </c>
      <c r="I135" t="s">
        <v>1748</v>
      </c>
      <c r="J135" t="s">
        <v>1749</v>
      </c>
      <c r="K135" t="s">
        <v>1750</v>
      </c>
      <c r="L135" t="s">
        <v>1751</v>
      </c>
      <c r="M135" t="s">
        <v>8310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8310</v>
      </c>
    </row>
    <row r="136" spans="1:20" x14ac:dyDescent="0.25">
      <c r="A136" t="s">
        <v>46</v>
      </c>
      <c r="B136" t="s">
        <v>56</v>
      </c>
      <c r="C136">
        <v>66.333333333333329</v>
      </c>
      <c r="D136">
        <v>3</v>
      </c>
      <c r="E136" t="s">
        <v>8309</v>
      </c>
      <c r="F136">
        <v>1458.2</v>
      </c>
      <c r="G136">
        <v>110</v>
      </c>
      <c r="H136" t="s">
        <v>384</v>
      </c>
      <c r="I136" t="s">
        <v>1748</v>
      </c>
      <c r="J136" t="s">
        <v>1749</v>
      </c>
      <c r="K136" t="s">
        <v>1750</v>
      </c>
      <c r="L136" t="s">
        <v>1751</v>
      </c>
      <c r="M136" t="s">
        <v>8310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23</v>
      </c>
      <c r="T136" t="s">
        <v>8310</v>
      </c>
    </row>
    <row r="137" spans="1:20" x14ac:dyDescent="0.25">
      <c r="A137" t="s">
        <v>46</v>
      </c>
      <c r="B137" t="s">
        <v>56</v>
      </c>
      <c r="C137">
        <v>66.333333333333329</v>
      </c>
      <c r="D137">
        <v>3</v>
      </c>
      <c r="E137" t="s">
        <v>8309</v>
      </c>
      <c r="F137">
        <v>1458.2</v>
      </c>
      <c r="G137">
        <v>110</v>
      </c>
      <c r="H137" t="s">
        <v>384</v>
      </c>
      <c r="I137" t="s">
        <v>1748</v>
      </c>
      <c r="J137" t="s">
        <v>1749</v>
      </c>
      <c r="K137" t="s">
        <v>1750</v>
      </c>
      <c r="L137" t="s">
        <v>1751</v>
      </c>
      <c r="M137" t="s">
        <v>8310</v>
      </c>
      <c r="N137" t="s">
        <v>23</v>
      </c>
      <c r="O137" t="s">
        <v>48</v>
      </c>
      <c r="P137" t="s">
        <v>49</v>
      </c>
      <c r="Q137" t="s">
        <v>50</v>
      </c>
      <c r="R137" t="s">
        <v>24</v>
      </c>
      <c r="S137" t="s">
        <v>23</v>
      </c>
      <c r="T137" t="s">
        <v>8310</v>
      </c>
    </row>
    <row r="138" spans="1:20" x14ac:dyDescent="0.25">
      <c r="A138" t="s">
        <v>46</v>
      </c>
      <c r="B138" t="s">
        <v>56</v>
      </c>
      <c r="C138">
        <v>66.333333333333329</v>
      </c>
      <c r="D138">
        <v>3</v>
      </c>
      <c r="E138" t="s">
        <v>8309</v>
      </c>
      <c r="F138">
        <v>1458.2</v>
      </c>
      <c r="G138">
        <v>110</v>
      </c>
      <c r="H138" t="s">
        <v>384</v>
      </c>
      <c r="I138" t="s">
        <v>1748</v>
      </c>
      <c r="J138" t="s">
        <v>1749</v>
      </c>
      <c r="K138" t="s">
        <v>1750</v>
      </c>
      <c r="L138" t="s">
        <v>1751</v>
      </c>
      <c r="M138" t="s">
        <v>8310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23</v>
      </c>
      <c r="T138" t="s">
        <v>8310</v>
      </c>
    </row>
    <row r="139" spans="1:20" x14ac:dyDescent="0.25">
      <c r="A139" t="s">
        <v>46</v>
      </c>
      <c r="B139" t="s">
        <v>56</v>
      </c>
      <c r="C139">
        <v>66.333333333333329</v>
      </c>
      <c r="D139">
        <v>3</v>
      </c>
      <c r="E139" t="s">
        <v>8309</v>
      </c>
      <c r="F139">
        <v>1458.2</v>
      </c>
      <c r="G139">
        <v>110</v>
      </c>
      <c r="H139" t="s">
        <v>384</v>
      </c>
      <c r="I139" t="s">
        <v>1748</v>
      </c>
      <c r="J139" t="s">
        <v>1749</v>
      </c>
      <c r="K139" t="s">
        <v>1750</v>
      </c>
      <c r="L139" t="s">
        <v>1751</v>
      </c>
      <c r="M139" t="s">
        <v>8310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23</v>
      </c>
      <c r="T139" t="s">
        <v>8310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8309</v>
      </c>
      <c r="F140">
        <v>1458.2</v>
      </c>
      <c r="G140">
        <v>110</v>
      </c>
      <c r="H140" t="s">
        <v>384</v>
      </c>
      <c r="I140" t="s">
        <v>1748</v>
      </c>
      <c r="J140" t="s">
        <v>1749</v>
      </c>
      <c r="K140" t="s">
        <v>1750</v>
      </c>
      <c r="L140" t="s">
        <v>1751</v>
      </c>
      <c r="M140" t="s">
        <v>8310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</v>
      </c>
      <c r="T140" t="s">
        <v>8310</v>
      </c>
    </row>
    <row r="141" spans="1:20" x14ac:dyDescent="0.25">
      <c r="A141" t="s">
        <v>46</v>
      </c>
      <c r="B141" t="s">
        <v>56</v>
      </c>
      <c r="C141">
        <v>66.333333333333329</v>
      </c>
      <c r="D141">
        <v>3</v>
      </c>
      <c r="E141" t="s">
        <v>8309</v>
      </c>
      <c r="F141">
        <v>1458.2</v>
      </c>
      <c r="G141">
        <v>110</v>
      </c>
      <c r="H141" t="s">
        <v>384</v>
      </c>
      <c r="I141" t="s">
        <v>1748</v>
      </c>
      <c r="J141" t="s">
        <v>1749</v>
      </c>
      <c r="K141" t="s">
        <v>1750</v>
      </c>
      <c r="L141" t="s">
        <v>1751</v>
      </c>
      <c r="M141" t="s">
        <v>8310</v>
      </c>
      <c r="N141" t="s">
        <v>23</v>
      </c>
      <c r="O141" t="s">
        <v>48</v>
      </c>
      <c r="P141" t="s">
        <v>49</v>
      </c>
      <c r="Q141" t="s">
        <v>50</v>
      </c>
      <c r="R141" t="s">
        <v>24</v>
      </c>
      <c r="S141" t="s">
        <v>23</v>
      </c>
      <c r="T141" t="s">
        <v>8310</v>
      </c>
    </row>
    <row r="142" spans="1:20" x14ac:dyDescent="0.25">
      <c r="A142" t="s">
        <v>46</v>
      </c>
      <c r="B142" t="s">
        <v>56</v>
      </c>
      <c r="C142">
        <v>66.333333333333329</v>
      </c>
      <c r="D142">
        <v>3</v>
      </c>
      <c r="E142" t="s">
        <v>8311</v>
      </c>
      <c r="F142">
        <v>138.35</v>
      </c>
      <c r="G142">
        <v>26</v>
      </c>
      <c r="H142" t="s">
        <v>384</v>
      </c>
      <c r="I142" t="s">
        <v>8312</v>
      </c>
      <c r="J142" t="s">
        <v>8313</v>
      </c>
      <c r="K142" t="s">
        <v>2370</v>
      </c>
      <c r="L142" t="s">
        <v>8314</v>
      </c>
      <c r="M142" t="s">
        <v>8315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23</v>
      </c>
      <c r="T142" t="s">
        <v>8316</v>
      </c>
    </row>
    <row r="143" spans="1:20" x14ac:dyDescent="0.25">
      <c r="A143" t="s">
        <v>139</v>
      </c>
      <c r="B143" t="s">
        <v>112</v>
      </c>
      <c r="C143">
        <v>66</v>
      </c>
      <c r="D143">
        <v>1</v>
      </c>
      <c r="E143" t="s">
        <v>8317</v>
      </c>
      <c r="F143">
        <v>119.35</v>
      </c>
      <c r="G143">
        <v>7</v>
      </c>
      <c r="H143" t="s">
        <v>384</v>
      </c>
      <c r="I143" t="s">
        <v>8318</v>
      </c>
      <c r="J143" t="s">
        <v>8319</v>
      </c>
      <c r="K143" t="s">
        <v>8320</v>
      </c>
      <c r="L143" t="s">
        <v>8321</v>
      </c>
      <c r="M143" t="s">
        <v>8322</v>
      </c>
      <c r="N143" t="s">
        <v>23</v>
      </c>
      <c r="O143" t="s">
        <v>48</v>
      </c>
      <c r="P143" t="s">
        <v>49</v>
      </c>
      <c r="Q143" t="s">
        <v>50</v>
      </c>
      <c r="R143" t="s">
        <v>24</v>
      </c>
      <c r="S143" t="s">
        <v>23</v>
      </c>
      <c r="T143" t="s">
        <v>8322</v>
      </c>
    </row>
    <row r="144" spans="1:20" x14ac:dyDescent="0.25">
      <c r="A144" t="s">
        <v>110</v>
      </c>
      <c r="B144" t="s">
        <v>640</v>
      </c>
      <c r="C144">
        <v>66</v>
      </c>
      <c r="D144">
        <v>1</v>
      </c>
      <c r="E144" t="s">
        <v>8317</v>
      </c>
      <c r="F144">
        <v>119.35</v>
      </c>
      <c r="G144">
        <v>7</v>
      </c>
      <c r="H144" t="s">
        <v>384</v>
      </c>
      <c r="I144" t="s">
        <v>8318</v>
      </c>
      <c r="J144" t="s">
        <v>8319</v>
      </c>
      <c r="K144" t="s">
        <v>8320</v>
      </c>
      <c r="L144" t="s">
        <v>8321</v>
      </c>
      <c r="M144" t="s">
        <v>8322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23</v>
      </c>
      <c r="T144" t="s">
        <v>8322</v>
      </c>
    </row>
    <row r="145" spans="1:20" x14ac:dyDescent="0.25">
      <c r="A145" t="s">
        <v>46</v>
      </c>
      <c r="B145" t="s">
        <v>56</v>
      </c>
      <c r="C145">
        <v>67</v>
      </c>
      <c r="D145">
        <v>1</v>
      </c>
      <c r="E145" t="s">
        <v>8317</v>
      </c>
      <c r="F145">
        <v>119.35</v>
      </c>
      <c r="G145">
        <v>7</v>
      </c>
      <c r="H145" t="s">
        <v>384</v>
      </c>
      <c r="I145" t="s">
        <v>8318</v>
      </c>
      <c r="J145" t="s">
        <v>8319</v>
      </c>
      <c r="K145" t="s">
        <v>8320</v>
      </c>
      <c r="L145" t="s">
        <v>8321</v>
      </c>
      <c r="M145" t="s">
        <v>8322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8322</v>
      </c>
    </row>
    <row r="146" spans="1:20" x14ac:dyDescent="0.25">
      <c r="A146" t="s">
        <v>115</v>
      </c>
      <c r="B146" t="s">
        <v>116</v>
      </c>
      <c r="C146">
        <v>27.5</v>
      </c>
      <c r="D146">
        <v>4</v>
      </c>
      <c r="E146" t="s">
        <v>8323</v>
      </c>
      <c r="F146">
        <v>136.38</v>
      </c>
      <c r="G146">
        <v>7</v>
      </c>
      <c r="H146" t="s">
        <v>648</v>
      </c>
      <c r="I146" t="s">
        <v>8324</v>
      </c>
      <c r="J146" t="s">
        <v>8325</v>
      </c>
      <c r="K146" t="s">
        <v>7172</v>
      </c>
      <c r="L146" t="s">
        <v>8326</v>
      </c>
      <c r="M146" t="s">
        <v>8327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8327</v>
      </c>
    </row>
    <row r="147" spans="1:20" x14ac:dyDescent="0.25">
      <c r="A147" t="s">
        <v>139</v>
      </c>
      <c r="B147" t="s">
        <v>112</v>
      </c>
      <c r="C147">
        <v>66</v>
      </c>
      <c r="D147">
        <v>1</v>
      </c>
      <c r="E147" t="s">
        <v>8328</v>
      </c>
      <c r="F147">
        <v>117.75</v>
      </c>
      <c r="G147">
        <v>7</v>
      </c>
      <c r="H147" t="s">
        <v>384</v>
      </c>
      <c r="I147" t="s">
        <v>8329</v>
      </c>
      <c r="J147" t="s">
        <v>8330</v>
      </c>
      <c r="K147" t="s">
        <v>3090</v>
      </c>
      <c r="L147" t="s">
        <v>8331</v>
      </c>
      <c r="M147" t="s">
        <v>8332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8333</v>
      </c>
    </row>
    <row r="148" spans="1:20" x14ac:dyDescent="0.25">
      <c r="A148" t="s">
        <v>110</v>
      </c>
      <c r="B148" t="s">
        <v>640</v>
      </c>
      <c r="C148">
        <v>66</v>
      </c>
      <c r="D148">
        <v>1</v>
      </c>
      <c r="E148" t="s">
        <v>8328</v>
      </c>
      <c r="F148">
        <v>117.75</v>
      </c>
      <c r="G148">
        <v>7</v>
      </c>
      <c r="H148" t="s">
        <v>384</v>
      </c>
      <c r="I148" t="s">
        <v>8329</v>
      </c>
      <c r="J148" t="s">
        <v>8330</v>
      </c>
      <c r="K148" t="s">
        <v>3090</v>
      </c>
      <c r="L148" t="s">
        <v>8331</v>
      </c>
      <c r="M148" t="s">
        <v>8332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23</v>
      </c>
      <c r="T148" t="s">
        <v>8333</v>
      </c>
    </row>
    <row r="149" spans="1:20" x14ac:dyDescent="0.25">
      <c r="A149" t="s">
        <v>46</v>
      </c>
      <c r="B149" t="s">
        <v>56</v>
      </c>
      <c r="C149">
        <v>67</v>
      </c>
      <c r="D149">
        <v>1</v>
      </c>
      <c r="E149" t="s">
        <v>8328</v>
      </c>
      <c r="F149">
        <v>117.75</v>
      </c>
      <c r="G149">
        <v>7</v>
      </c>
      <c r="H149" t="s">
        <v>384</v>
      </c>
      <c r="I149" t="s">
        <v>8329</v>
      </c>
      <c r="J149" t="s">
        <v>8330</v>
      </c>
      <c r="K149" t="s">
        <v>3090</v>
      </c>
      <c r="L149" t="s">
        <v>8331</v>
      </c>
      <c r="M149" t="s">
        <v>8332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8333</v>
      </c>
    </row>
    <row r="150" spans="1:20" x14ac:dyDescent="0.25">
      <c r="A150" t="s">
        <v>44</v>
      </c>
      <c r="B150" t="s">
        <v>45</v>
      </c>
      <c r="C150">
        <v>66.666666666666671</v>
      </c>
      <c r="D150">
        <v>3</v>
      </c>
      <c r="E150" t="s">
        <v>8334</v>
      </c>
      <c r="F150">
        <v>200</v>
      </c>
      <c r="G150">
        <v>0</v>
      </c>
      <c r="H150" t="s">
        <v>22</v>
      </c>
      <c r="I150" t="s">
        <v>8335</v>
      </c>
      <c r="J150" t="s">
        <v>340</v>
      </c>
      <c r="K150" t="s">
        <v>23</v>
      </c>
      <c r="L150" t="s">
        <v>24</v>
      </c>
      <c r="M150" t="s">
        <v>8336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23</v>
      </c>
      <c r="T150" t="s">
        <v>8336</v>
      </c>
    </row>
    <row r="151" spans="1:20" x14ac:dyDescent="0.25">
      <c r="A151" t="s">
        <v>139</v>
      </c>
      <c r="B151" t="s">
        <v>112</v>
      </c>
      <c r="C151">
        <v>66</v>
      </c>
      <c r="D151">
        <v>1</v>
      </c>
      <c r="E151" t="s">
        <v>8337</v>
      </c>
      <c r="F151">
        <v>134.72</v>
      </c>
      <c r="G151">
        <v>7</v>
      </c>
      <c r="H151" t="s">
        <v>384</v>
      </c>
      <c r="I151" t="s">
        <v>8338</v>
      </c>
      <c r="J151" t="s">
        <v>8339</v>
      </c>
      <c r="K151" t="s">
        <v>1581</v>
      </c>
      <c r="L151" t="s">
        <v>7747</v>
      </c>
      <c r="M151" t="s">
        <v>8340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23</v>
      </c>
      <c r="T151" t="s">
        <v>8341</v>
      </c>
    </row>
    <row r="152" spans="1:20" x14ac:dyDescent="0.25">
      <c r="A152" t="s">
        <v>110</v>
      </c>
      <c r="B152" t="s">
        <v>640</v>
      </c>
      <c r="C152">
        <v>66</v>
      </c>
      <c r="D152">
        <v>1</v>
      </c>
      <c r="E152" t="s">
        <v>8337</v>
      </c>
      <c r="F152">
        <v>134.72</v>
      </c>
      <c r="G152">
        <v>7</v>
      </c>
      <c r="H152" t="s">
        <v>384</v>
      </c>
      <c r="I152" t="s">
        <v>8338</v>
      </c>
      <c r="J152" t="s">
        <v>8339</v>
      </c>
      <c r="K152" t="s">
        <v>1581</v>
      </c>
      <c r="L152" t="s">
        <v>7747</v>
      </c>
      <c r="M152" t="s">
        <v>8340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8341</v>
      </c>
    </row>
    <row r="153" spans="1:20" x14ac:dyDescent="0.25">
      <c r="A153" t="s">
        <v>46</v>
      </c>
      <c r="B153" t="s">
        <v>56</v>
      </c>
      <c r="C153">
        <v>67</v>
      </c>
      <c r="D153">
        <v>1</v>
      </c>
      <c r="E153" t="s">
        <v>8337</v>
      </c>
      <c r="F153">
        <v>134.72</v>
      </c>
      <c r="G153">
        <v>7</v>
      </c>
      <c r="H153" t="s">
        <v>384</v>
      </c>
      <c r="I153" t="s">
        <v>8338</v>
      </c>
      <c r="J153" t="s">
        <v>8339</v>
      </c>
      <c r="K153" t="s">
        <v>1581</v>
      </c>
      <c r="L153" t="s">
        <v>7747</v>
      </c>
      <c r="M153" t="s">
        <v>8340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8341</v>
      </c>
    </row>
    <row r="154" spans="1:20" x14ac:dyDescent="0.25">
      <c r="A154" t="s">
        <v>139</v>
      </c>
      <c r="B154" t="s">
        <v>112</v>
      </c>
      <c r="C154">
        <v>66</v>
      </c>
      <c r="D154">
        <v>1</v>
      </c>
      <c r="E154" t="s">
        <v>8342</v>
      </c>
      <c r="F154">
        <v>148.30000000000001</v>
      </c>
      <c r="G154">
        <v>7</v>
      </c>
      <c r="H154" t="s">
        <v>384</v>
      </c>
      <c r="I154" t="s">
        <v>8343</v>
      </c>
      <c r="J154" t="s">
        <v>8344</v>
      </c>
      <c r="K154" t="s">
        <v>6466</v>
      </c>
      <c r="L154" t="s">
        <v>8345</v>
      </c>
      <c r="M154" t="s">
        <v>8346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</v>
      </c>
      <c r="T154" t="s">
        <v>8346</v>
      </c>
    </row>
    <row r="155" spans="1:20" x14ac:dyDescent="0.25">
      <c r="A155" t="s">
        <v>110</v>
      </c>
      <c r="B155" t="s">
        <v>640</v>
      </c>
      <c r="C155">
        <v>66</v>
      </c>
      <c r="D155">
        <v>1</v>
      </c>
      <c r="E155" t="s">
        <v>8342</v>
      </c>
      <c r="F155">
        <v>148.30000000000001</v>
      </c>
      <c r="G155">
        <v>7</v>
      </c>
      <c r="H155" t="s">
        <v>384</v>
      </c>
      <c r="I155" t="s">
        <v>8343</v>
      </c>
      <c r="J155" t="s">
        <v>8344</v>
      </c>
      <c r="K155" t="s">
        <v>6466</v>
      </c>
      <c r="L155" t="s">
        <v>8345</v>
      </c>
      <c r="M155" t="s">
        <v>8346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23</v>
      </c>
      <c r="T155" t="s">
        <v>8346</v>
      </c>
    </row>
    <row r="156" spans="1:20" x14ac:dyDescent="0.25">
      <c r="A156" t="s">
        <v>46</v>
      </c>
      <c r="B156" t="s">
        <v>56</v>
      </c>
      <c r="C156">
        <v>67</v>
      </c>
      <c r="D156">
        <v>1</v>
      </c>
      <c r="E156" t="s">
        <v>8342</v>
      </c>
      <c r="F156">
        <v>148.30000000000001</v>
      </c>
      <c r="G156">
        <v>7</v>
      </c>
      <c r="H156" t="s">
        <v>384</v>
      </c>
      <c r="I156" t="s">
        <v>8343</v>
      </c>
      <c r="J156" t="s">
        <v>8344</v>
      </c>
      <c r="K156" t="s">
        <v>6466</v>
      </c>
      <c r="L156" t="s">
        <v>8345</v>
      </c>
      <c r="M156" t="s">
        <v>8346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23</v>
      </c>
      <c r="T156" t="s">
        <v>8346</v>
      </c>
    </row>
    <row r="157" spans="1:20" x14ac:dyDescent="0.25">
      <c r="A157" t="s">
        <v>139</v>
      </c>
      <c r="B157" t="s">
        <v>112</v>
      </c>
      <c r="C157">
        <v>66</v>
      </c>
      <c r="D157">
        <v>1</v>
      </c>
      <c r="E157" t="s">
        <v>8347</v>
      </c>
      <c r="F157">
        <v>145.1</v>
      </c>
      <c r="G157">
        <v>7</v>
      </c>
      <c r="H157" t="s">
        <v>384</v>
      </c>
      <c r="I157" t="s">
        <v>7745</v>
      </c>
      <c r="J157" t="s">
        <v>7746</v>
      </c>
      <c r="K157" t="s">
        <v>1581</v>
      </c>
      <c r="L157" t="s">
        <v>7747</v>
      </c>
      <c r="M157" t="s">
        <v>8348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23</v>
      </c>
      <c r="T157" t="s">
        <v>8348</v>
      </c>
    </row>
    <row r="158" spans="1:20" x14ac:dyDescent="0.25">
      <c r="A158" t="s">
        <v>110</v>
      </c>
      <c r="B158" t="s">
        <v>640</v>
      </c>
      <c r="C158">
        <v>66</v>
      </c>
      <c r="D158">
        <v>1</v>
      </c>
      <c r="E158" t="s">
        <v>8347</v>
      </c>
      <c r="F158">
        <v>145.1</v>
      </c>
      <c r="G158">
        <v>7</v>
      </c>
      <c r="H158" t="s">
        <v>384</v>
      </c>
      <c r="I158" t="s">
        <v>7745</v>
      </c>
      <c r="J158" t="s">
        <v>7746</v>
      </c>
      <c r="K158" t="s">
        <v>1581</v>
      </c>
      <c r="L158" t="s">
        <v>7747</v>
      </c>
      <c r="M158" t="s">
        <v>8348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8348</v>
      </c>
    </row>
    <row r="159" spans="1:20" x14ac:dyDescent="0.25">
      <c r="A159" t="s">
        <v>46</v>
      </c>
      <c r="B159" t="s">
        <v>56</v>
      </c>
      <c r="C159">
        <v>67</v>
      </c>
      <c r="D159">
        <v>1</v>
      </c>
      <c r="E159" t="s">
        <v>8347</v>
      </c>
      <c r="F159">
        <v>145.1</v>
      </c>
      <c r="G159">
        <v>7</v>
      </c>
      <c r="H159" t="s">
        <v>384</v>
      </c>
      <c r="I159" t="s">
        <v>7745</v>
      </c>
      <c r="J159" t="s">
        <v>7746</v>
      </c>
      <c r="K159" t="s">
        <v>1581</v>
      </c>
      <c r="L159" t="s">
        <v>7747</v>
      </c>
      <c r="M159" t="s">
        <v>8348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23</v>
      </c>
      <c r="T159" t="s">
        <v>8348</v>
      </c>
    </row>
    <row r="160" spans="1:20" x14ac:dyDescent="0.25">
      <c r="A160" t="s">
        <v>139</v>
      </c>
      <c r="B160" t="s">
        <v>112</v>
      </c>
      <c r="C160">
        <v>66</v>
      </c>
      <c r="D160">
        <v>1</v>
      </c>
      <c r="E160" t="s">
        <v>8349</v>
      </c>
      <c r="F160">
        <v>119.35</v>
      </c>
      <c r="G160">
        <v>7</v>
      </c>
      <c r="H160" t="s">
        <v>384</v>
      </c>
      <c r="I160" t="s">
        <v>8350</v>
      </c>
      <c r="J160" t="s">
        <v>8351</v>
      </c>
      <c r="K160" t="s">
        <v>4901</v>
      </c>
      <c r="L160" t="s">
        <v>8352</v>
      </c>
      <c r="M160" t="s">
        <v>8353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23</v>
      </c>
      <c r="T160" t="s">
        <v>8348</v>
      </c>
    </row>
    <row r="161" spans="1:20" x14ac:dyDescent="0.25">
      <c r="A161" t="s">
        <v>110</v>
      </c>
      <c r="B161" t="s">
        <v>640</v>
      </c>
      <c r="C161">
        <v>66</v>
      </c>
      <c r="D161">
        <v>1</v>
      </c>
      <c r="E161" t="s">
        <v>8349</v>
      </c>
      <c r="F161">
        <v>119.35</v>
      </c>
      <c r="G161">
        <v>7</v>
      </c>
      <c r="H161" t="s">
        <v>384</v>
      </c>
      <c r="I161" t="s">
        <v>8350</v>
      </c>
      <c r="J161" t="s">
        <v>8351</v>
      </c>
      <c r="K161" t="s">
        <v>4901</v>
      </c>
      <c r="L161" t="s">
        <v>8352</v>
      </c>
      <c r="M161" t="s">
        <v>8353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23</v>
      </c>
      <c r="T161" t="s">
        <v>8348</v>
      </c>
    </row>
    <row r="162" spans="1:20" x14ac:dyDescent="0.25">
      <c r="A162" t="s">
        <v>46</v>
      </c>
      <c r="B162" t="s">
        <v>56</v>
      </c>
      <c r="C162">
        <v>67</v>
      </c>
      <c r="D162">
        <v>1</v>
      </c>
      <c r="E162" t="s">
        <v>8349</v>
      </c>
      <c r="F162">
        <v>119.35</v>
      </c>
      <c r="G162">
        <v>7</v>
      </c>
      <c r="H162" t="s">
        <v>384</v>
      </c>
      <c r="I162" t="s">
        <v>8350</v>
      </c>
      <c r="J162" t="s">
        <v>8351</v>
      </c>
      <c r="K162" t="s">
        <v>4901</v>
      </c>
      <c r="L162" t="s">
        <v>8352</v>
      </c>
      <c r="M162" t="s">
        <v>8353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23</v>
      </c>
      <c r="T162" t="s">
        <v>8348</v>
      </c>
    </row>
    <row r="163" spans="1:20" x14ac:dyDescent="0.25">
      <c r="A163" t="s">
        <v>139</v>
      </c>
      <c r="B163" t="s">
        <v>112</v>
      </c>
      <c r="C163">
        <v>66</v>
      </c>
      <c r="D163">
        <v>1</v>
      </c>
      <c r="E163" t="s">
        <v>8354</v>
      </c>
      <c r="F163">
        <v>143.80000000000001</v>
      </c>
      <c r="G163">
        <v>7</v>
      </c>
      <c r="H163" t="s">
        <v>384</v>
      </c>
      <c r="I163" t="s">
        <v>1579</v>
      </c>
      <c r="J163" t="s">
        <v>8355</v>
      </c>
      <c r="K163" t="s">
        <v>1581</v>
      </c>
      <c r="L163" t="s">
        <v>1582</v>
      </c>
      <c r="M163" t="s">
        <v>8348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23</v>
      </c>
      <c r="T163" t="s">
        <v>8356</v>
      </c>
    </row>
    <row r="164" spans="1:20" x14ac:dyDescent="0.25">
      <c r="A164" t="s">
        <v>110</v>
      </c>
      <c r="B164" t="s">
        <v>640</v>
      </c>
      <c r="C164">
        <v>66</v>
      </c>
      <c r="D164">
        <v>1</v>
      </c>
      <c r="E164" t="s">
        <v>8354</v>
      </c>
      <c r="F164">
        <v>143.80000000000001</v>
      </c>
      <c r="G164">
        <v>7</v>
      </c>
      <c r="H164" t="s">
        <v>384</v>
      </c>
      <c r="I164" t="s">
        <v>1579</v>
      </c>
      <c r="J164" t="s">
        <v>8355</v>
      </c>
      <c r="K164" t="s">
        <v>1581</v>
      </c>
      <c r="L164" t="s">
        <v>1582</v>
      </c>
      <c r="M164" t="s">
        <v>8348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23</v>
      </c>
      <c r="T164" t="s">
        <v>8356</v>
      </c>
    </row>
    <row r="165" spans="1:20" x14ac:dyDescent="0.25">
      <c r="A165" t="s">
        <v>46</v>
      </c>
      <c r="B165" t="s">
        <v>56</v>
      </c>
      <c r="C165">
        <v>67</v>
      </c>
      <c r="D165">
        <v>1</v>
      </c>
      <c r="E165" t="s">
        <v>8354</v>
      </c>
      <c r="F165">
        <v>143.80000000000001</v>
      </c>
      <c r="G165">
        <v>7</v>
      </c>
      <c r="H165" t="s">
        <v>384</v>
      </c>
      <c r="I165" t="s">
        <v>1579</v>
      </c>
      <c r="J165" t="s">
        <v>8355</v>
      </c>
      <c r="K165" t="s">
        <v>1581</v>
      </c>
      <c r="L165" t="s">
        <v>1582</v>
      </c>
      <c r="M165" t="s">
        <v>8348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23</v>
      </c>
      <c r="T165" t="s">
        <v>8356</v>
      </c>
    </row>
    <row r="166" spans="1:20" x14ac:dyDescent="0.25">
      <c r="A166" t="s">
        <v>139</v>
      </c>
      <c r="B166" t="s">
        <v>112</v>
      </c>
      <c r="C166">
        <v>66</v>
      </c>
      <c r="D166">
        <v>1</v>
      </c>
      <c r="E166" t="s">
        <v>8357</v>
      </c>
      <c r="F166">
        <v>149.31</v>
      </c>
      <c r="G166">
        <v>7</v>
      </c>
      <c r="H166" t="s">
        <v>384</v>
      </c>
      <c r="I166" t="s">
        <v>3280</v>
      </c>
      <c r="J166" t="s">
        <v>3281</v>
      </c>
      <c r="K166" t="s">
        <v>3282</v>
      </c>
      <c r="L166" t="s">
        <v>3283</v>
      </c>
      <c r="M166" t="s">
        <v>8358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23</v>
      </c>
      <c r="T166" t="s">
        <v>8359</v>
      </c>
    </row>
    <row r="167" spans="1:20" x14ac:dyDescent="0.25">
      <c r="A167" t="s">
        <v>110</v>
      </c>
      <c r="B167" t="s">
        <v>640</v>
      </c>
      <c r="C167">
        <v>66</v>
      </c>
      <c r="D167">
        <v>1</v>
      </c>
      <c r="E167" t="s">
        <v>8357</v>
      </c>
      <c r="F167">
        <v>149.31</v>
      </c>
      <c r="G167">
        <v>7</v>
      </c>
      <c r="H167" t="s">
        <v>384</v>
      </c>
      <c r="I167" t="s">
        <v>3280</v>
      </c>
      <c r="J167" t="s">
        <v>3281</v>
      </c>
      <c r="K167" t="s">
        <v>3282</v>
      </c>
      <c r="L167" t="s">
        <v>3283</v>
      </c>
      <c r="M167" t="s">
        <v>8358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23</v>
      </c>
      <c r="T167" t="s">
        <v>8359</v>
      </c>
    </row>
    <row r="168" spans="1:20" x14ac:dyDescent="0.25">
      <c r="A168" t="s">
        <v>46</v>
      </c>
      <c r="B168" t="s">
        <v>56</v>
      </c>
      <c r="C168">
        <v>67</v>
      </c>
      <c r="D168">
        <v>1</v>
      </c>
      <c r="E168" t="s">
        <v>8357</v>
      </c>
      <c r="F168">
        <v>149.31</v>
      </c>
      <c r="G168">
        <v>7</v>
      </c>
      <c r="H168" t="s">
        <v>384</v>
      </c>
      <c r="I168" t="s">
        <v>3280</v>
      </c>
      <c r="J168" t="s">
        <v>3281</v>
      </c>
      <c r="K168" t="s">
        <v>3282</v>
      </c>
      <c r="L168" t="s">
        <v>3283</v>
      </c>
      <c r="M168" t="s">
        <v>8358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23</v>
      </c>
      <c r="T168" t="s">
        <v>8359</v>
      </c>
    </row>
    <row r="169" spans="1:20" x14ac:dyDescent="0.25">
      <c r="A169" t="s">
        <v>115</v>
      </c>
      <c r="B169" t="s">
        <v>116</v>
      </c>
      <c r="C169">
        <v>27.5</v>
      </c>
      <c r="D169">
        <v>4</v>
      </c>
      <c r="E169" t="s">
        <v>8360</v>
      </c>
      <c r="F169">
        <v>107.24</v>
      </c>
      <c r="G169">
        <v>7</v>
      </c>
      <c r="H169" t="s">
        <v>648</v>
      </c>
      <c r="I169" t="s">
        <v>3082</v>
      </c>
      <c r="J169" t="s">
        <v>3083</v>
      </c>
      <c r="K169" t="s">
        <v>3084</v>
      </c>
      <c r="L169" t="s">
        <v>3085</v>
      </c>
      <c r="M169" t="s">
        <v>8361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8361</v>
      </c>
    </row>
    <row r="170" spans="1:20" x14ac:dyDescent="0.25">
      <c r="A170" t="s">
        <v>139</v>
      </c>
      <c r="B170" t="s">
        <v>112</v>
      </c>
      <c r="C170">
        <v>66</v>
      </c>
      <c r="D170">
        <v>1</v>
      </c>
      <c r="E170" t="s">
        <v>8362</v>
      </c>
      <c r="F170">
        <v>119.35</v>
      </c>
      <c r="G170">
        <v>7</v>
      </c>
      <c r="H170" t="s">
        <v>384</v>
      </c>
      <c r="I170" t="s">
        <v>8363</v>
      </c>
      <c r="J170" t="s">
        <v>8364</v>
      </c>
      <c r="K170" t="s">
        <v>2070</v>
      </c>
      <c r="L170" t="s">
        <v>8365</v>
      </c>
      <c r="M170" t="s">
        <v>8366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23</v>
      </c>
      <c r="T170" t="s">
        <v>8367</v>
      </c>
    </row>
    <row r="171" spans="1:20" x14ac:dyDescent="0.25">
      <c r="A171" t="s">
        <v>110</v>
      </c>
      <c r="B171" t="s">
        <v>640</v>
      </c>
      <c r="C171">
        <v>66</v>
      </c>
      <c r="D171">
        <v>1</v>
      </c>
      <c r="E171" t="s">
        <v>8362</v>
      </c>
      <c r="F171">
        <v>119.35</v>
      </c>
      <c r="G171">
        <v>7</v>
      </c>
      <c r="H171" t="s">
        <v>384</v>
      </c>
      <c r="I171" t="s">
        <v>8363</v>
      </c>
      <c r="J171" t="s">
        <v>8364</v>
      </c>
      <c r="K171" t="s">
        <v>2070</v>
      </c>
      <c r="L171" t="s">
        <v>8365</v>
      </c>
      <c r="M171" t="s">
        <v>8366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23</v>
      </c>
      <c r="T171" t="s">
        <v>8367</v>
      </c>
    </row>
    <row r="172" spans="1:20" x14ac:dyDescent="0.25">
      <c r="A172" t="s">
        <v>46</v>
      </c>
      <c r="B172" t="s">
        <v>56</v>
      </c>
      <c r="C172">
        <v>67</v>
      </c>
      <c r="D172">
        <v>1</v>
      </c>
      <c r="E172" t="s">
        <v>8362</v>
      </c>
      <c r="F172">
        <v>119.35</v>
      </c>
      <c r="G172">
        <v>7</v>
      </c>
      <c r="H172" t="s">
        <v>384</v>
      </c>
      <c r="I172" t="s">
        <v>8363</v>
      </c>
      <c r="J172" t="s">
        <v>8364</v>
      </c>
      <c r="K172" t="s">
        <v>2070</v>
      </c>
      <c r="L172" t="s">
        <v>8365</v>
      </c>
      <c r="M172" t="s">
        <v>8366</v>
      </c>
      <c r="N172" t="s">
        <v>23</v>
      </c>
      <c r="O172" t="s">
        <v>48</v>
      </c>
      <c r="P172" t="s">
        <v>49</v>
      </c>
      <c r="Q172" t="s">
        <v>50</v>
      </c>
      <c r="R172" t="s">
        <v>24</v>
      </c>
      <c r="S172" t="s">
        <v>23</v>
      </c>
      <c r="T172" t="s">
        <v>8367</v>
      </c>
    </row>
    <row r="173" spans="1:20" x14ac:dyDescent="0.25">
      <c r="A173" t="s">
        <v>139</v>
      </c>
      <c r="B173" t="s">
        <v>112</v>
      </c>
      <c r="C173">
        <v>66</v>
      </c>
      <c r="D173">
        <v>1</v>
      </c>
      <c r="E173" t="s">
        <v>8368</v>
      </c>
      <c r="F173">
        <v>135.12</v>
      </c>
      <c r="G173">
        <v>7</v>
      </c>
      <c r="H173" t="s">
        <v>384</v>
      </c>
      <c r="I173" t="s">
        <v>1579</v>
      </c>
      <c r="J173" t="s">
        <v>1580</v>
      </c>
      <c r="K173" t="s">
        <v>1581</v>
      </c>
      <c r="L173" t="s">
        <v>1582</v>
      </c>
      <c r="M173" t="s">
        <v>8369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23</v>
      </c>
      <c r="T173" t="s">
        <v>8370</v>
      </c>
    </row>
    <row r="174" spans="1:20" x14ac:dyDescent="0.25">
      <c r="A174" t="s">
        <v>110</v>
      </c>
      <c r="B174" t="s">
        <v>640</v>
      </c>
      <c r="C174">
        <v>66</v>
      </c>
      <c r="D174">
        <v>1</v>
      </c>
      <c r="E174" t="s">
        <v>8368</v>
      </c>
      <c r="F174">
        <v>135.12</v>
      </c>
      <c r="G174">
        <v>7</v>
      </c>
      <c r="H174" t="s">
        <v>384</v>
      </c>
      <c r="I174" t="s">
        <v>1579</v>
      </c>
      <c r="J174" t="s">
        <v>1580</v>
      </c>
      <c r="K174" t="s">
        <v>1581</v>
      </c>
      <c r="L174" t="s">
        <v>1582</v>
      </c>
      <c r="M174" t="s">
        <v>8369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23</v>
      </c>
      <c r="T174" t="s">
        <v>8370</v>
      </c>
    </row>
    <row r="175" spans="1:20" x14ac:dyDescent="0.25">
      <c r="A175" t="s">
        <v>46</v>
      </c>
      <c r="B175" t="s">
        <v>56</v>
      </c>
      <c r="C175">
        <v>67</v>
      </c>
      <c r="D175">
        <v>1</v>
      </c>
      <c r="E175" t="s">
        <v>8368</v>
      </c>
      <c r="F175">
        <v>135.12</v>
      </c>
      <c r="G175">
        <v>7</v>
      </c>
      <c r="H175" t="s">
        <v>384</v>
      </c>
      <c r="I175" t="s">
        <v>1579</v>
      </c>
      <c r="J175" t="s">
        <v>1580</v>
      </c>
      <c r="K175" t="s">
        <v>1581</v>
      </c>
      <c r="L175" t="s">
        <v>1582</v>
      </c>
      <c r="M175" t="s">
        <v>8369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23</v>
      </c>
      <c r="T175" t="s">
        <v>8370</v>
      </c>
    </row>
    <row r="176" spans="1:20" x14ac:dyDescent="0.25">
      <c r="A176" t="s">
        <v>709</v>
      </c>
      <c r="B176" t="s">
        <v>710</v>
      </c>
      <c r="C176">
        <v>0</v>
      </c>
      <c r="D176">
        <v>1</v>
      </c>
      <c r="E176" t="s">
        <v>8371</v>
      </c>
      <c r="F176">
        <v>180</v>
      </c>
      <c r="G176">
        <v>38</v>
      </c>
      <c r="H176" t="s">
        <v>47</v>
      </c>
      <c r="I176" t="s">
        <v>8372</v>
      </c>
      <c r="J176" t="s">
        <v>8373</v>
      </c>
      <c r="K176" t="s">
        <v>8374</v>
      </c>
      <c r="L176" t="s">
        <v>4367</v>
      </c>
      <c r="M176" t="s">
        <v>8356</v>
      </c>
      <c r="N176" t="s">
        <v>23</v>
      </c>
      <c r="O176" t="s">
        <v>63</v>
      </c>
      <c r="P176" t="s">
        <v>54</v>
      </c>
      <c r="Q176" t="s">
        <v>55</v>
      </c>
      <c r="R176" t="s">
        <v>24</v>
      </c>
      <c r="S176" t="s">
        <v>23</v>
      </c>
      <c r="T176" t="s">
        <v>8375</v>
      </c>
    </row>
    <row r="177" spans="1:20" x14ac:dyDescent="0.25">
      <c r="A177" t="s">
        <v>46</v>
      </c>
      <c r="B177" t="s">
        <v>56</v>
      </c>
      <c r="C177">
        <v>120</v>
      </c>
      <c r="D177">
        <v>1</v>
      </c>
      <c r="E177" t="s">
        <v>8371</v>
      </c>
      <c r="F177">
        <v>180</v>
      </c>
      <c r="G177">
        <v>38</v>
      </c>
      <c r="H177" t="s">
        <v>47</v>
      </c>
      <c r="I177" t="s">
        <v>8372</v>
      </c>
      <c r="J177" t="s">
        <v>8373</v>
      </c>
      <c r="K177" t="s">
        <v>8374</v>
      </c>
      <c r="L177" t="s">
        <v>4367</v>
      </c>
      <c r="M177" t="s">
        <v>8356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23</v>
      </c>
      <c r="T177" t="s">
        <v>8375</v>
      </c>
    </row>
    <row r="178" spans="1:20" x14ac:dyDescent="0.25">
      <c r="A178" t="s">
        <v>139</v>
      </c>
      <c r="B178" t="s">
        <v>112</v>
      </c>
      <c r="C178">
        <v>66</v>
      </c>
      <c r="D178">
        <v>1</v>
      </c>
      <c r="E178" t="s">
        <v>8376</v>
      </c>
      <c r="F178">
        <v>119.35</v>
      </c>
      <c r="G178">
        <v>7</v>
      </c>
      <c r="H178" t="s">
        <v>384</v>
      </c>
      <c r="I178" t="s">
        <v>8377</v>
      </c>
      <c r="J178" t="s">
        <v>8378</v>
      </c>
      <c r="K178" t="s">
        <v>3332</v>
      </c>
      <c r="L178" t="s">
        <v>8379</v>
      </c>
      <c r="M178" t="s">
        <v>8375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23</v>
      </c>
      <c r="T178" t="s">
        <v>8375</v>
      </c>
    </row>
    <row r="179" spans="1:20" x14ac:dyDescent="0.25">
      <c r="A179" t="s">
        <v>110</v>
      </c>
      <c r="B179" t="s">
        <v>640</v>
      </c>
      <c r="C179">
        <v>66</v>
      </c>
      <c r="D179">
        <v>1</v>
      </c>
      <c r="E179" t="s">
        <v>8376</v>
      </c>
      <c r="F179">
        <v>119.35</v>
      </c>
      <c r="G179">
        <v>7</v>
      </c>
      <c r="H179" t="s">
        <v>384</v>
      </c>
      <c r="I179" t="s">
        <v>8377</v>
      </c>
      <c r="J179" t="s">
        <v>8378</v>
      </c>
      <c r="K179" t="s">
        <v>3332</v>
      </c>
      <c r="L179" t="s">
        <v>8379</v>
      </c>
      <c r="M179" t="s">
        <v>8375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23</v>
      </c>
      <c r="T179" t="s">
        <v>8375</v>
      </c>
    </row>
    <row r="180" spans="1:20" x14ac:dyDescent="0.25">
      <c r="A180" t="s">
        <v>46</v>
      </c>
      <c r="B180" t="s">
        <v>56</v>
      </c>
      <c r="C180">
        <v>67</v>
      </c>
      <c r="D180">
        <v>1</v>
      </c>
      <c r="E180" t="s">
        <v>8376</v>
      </c>
      <c r="F180">
        <v>119.35</v>
      </c>
      <c r="G180">
        <v>7</v>
      </c>
      <c r="H180" t="s">
        <v>384</v>
      </c>
      <c r="I180" t="s">
        <v>8377</v>
      </c>
      <c r="J180" t="s">
        <v>8378</v>
      </c>
      <c r="K180" t="s">
        <v>3332</v>
      </c>
      <c r="L180" t="s">
        <v>8379</v>
      </c>
      <c r="M180" t="s">
        <v>8375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23</v>
      </c>
      <c r="T180" t="s">
        <v>8375</v>
      </c>
    </row>
    <row r="181" spans="1:20" x14ac:dyDescent="0.25">
      <c r="A181" t="s">
        <v>46</v>
      </c>
      <c r="B181" t="s">
        <v>56</v>
      </c>
      <c r="C181">
        <v>66.333333333333329</v>
      </c>
      <c r="D181">
        <v>3</v>
      </c>
      <c r="E181" t="s">
        <v>8380</v>
      </c>
      <c r="F181">
        <v>259</v>
      </c>
      <c r="G181">
        <v>29</v>
      </c>
      <c r="H181" t="s">
        <v>47</v>
      </c>
      <c r="I181" t="s">
        <v>1086</v>
      </c>
      <c r="J181" t="s">
        <v>1081</v>
      </c>
      <c r="K181" t="s">
        <v>1082</v>
      </c>
      <c r="L181" t="s">
        <v>1087</v>
      </c>
      <c r="M181" t="s">
        <v>8381</v>
      </c>
      <c r="N181" t="s">
        <v>23</v>
      </c>
      <c r="O181" t="s">
        <v>53</v>
      </c>
      <c r="P181" t="s">
        <v>54</v>
      </c>
      <c r="Q181" t="s">
        <v>55</v>
      </c>
      <c r="R181" t="s">
        <v>24</v>
      </c>
      <c r="S181" t="s">
        <v>23</v>
      </c>
      <c r="T181" t="s">
        <v>8382</v>
      </c>
    </row>
    <row r="182" spans="1:20" x14ac:dyDescent="0.25">
      <c r="A182" t="s">
        <v>38</v>
      </c>
      <c r="B182" t="s">
        <v>39</v>
      </c>
      <c r="C182">
        <v>54.5</v>
      </c>
      <c r="D182">
        <v>2</v>
      </c>
      <c r="E182" t="s">
        <v>8383</v>
      </c>
      <c r="F182">
        <v>345</v>
      </c>
      <c r="G182">
        <v>41</v>
      </c>
      <c r="H182" t="s">
        <v>47</v>
      </c>
      <c r="I182" t="s">
        <v>8384</v>
      </c>
      <c r="J182" t="s">
        <v>8385</v>
      </c>
      <c r="K182" t="s">
        <v>6558</v>
      </c>
      <c r="L182" t="s">
        <v>8386</v>
      </c>
      <c r="M182" t="s">
        <v>8387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23</v>
      </c>
      <c r="T182" t="s">
        <v>8387</v>
      </c>
    </row>
    <row r="183" spans="1:20" x14ac:dyDescent="0.25">
      <c r="A183" t="s">
        <v>38</v>
      </c>
      <c r="B183" t="s">
        <v>39</v>
      </c>
      <c r="C183">
        <v>54.5</v>
      </c>
      <c r="D183">
        <v>2</v>
      </c>
      <c r="E183" t="s">
        <v>8383</v>
      </c>
      <c r="F183">
        <v>345</v>
      </c>
      <c r="G183">
        <v>41</v>
      </c>
      <c r="H183" t="s">
        <v>47</v>
      </c>
      <c r="I183" t="s">
        <v>8384</v>
      </c>
      <c r="J183" t="s">
        <v>8385</v>
      </c>
      <c r="K183" t="s">
        <v>6558</v>
      </c>
      <c r="L183" t="s">
        <v>8386</v>
      </c>
      <c r="M183" t="s">
        <v>8387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23</v>
      </c>
      <c r="T183" t="s">
        <v>8387</v>
      </c>
    </row>
    <row r="184" spans="1:20" x14ac:dyDescent="0.25">
      <c r="A184" t="s">
        <v>38</v>
      </c>
      <c r="B184" t="s">
        <v>39</v>
      </c>
      <c r="C184">
        <v>54.5</v>
      </c>
      <c r="D184">
        <v>2</v>
      </c>
      <c r="E184" t="s">
        <v>8383</v>
      </c>
      <c r="F184">
        <v>345</v>
      </c>
      <c r="G184">
        <v>41</v>
      </c>
      <c r="H184" t="s">
        <v>47</v>
      </c>
      <c r="I184" t="s">
        <v>8384</v>
      </c>
      <c r="J184" t="s">
        <v>8385</v>
      </c>
      <c r="K184" t="s">
        <v>6558</v>
      </c>
      <c r="L184" t="s">
        <v>8386</v>
      </c>
      <c r="M184" t="s">
        <v>8387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23</v>
      </c>
      <c r="T184" t="s">
        <v>8387</v>
      </c>
    </row>
    <row r="185" spans="1:20" x14ac:dyDescent="0.25">
      <c r="A185" t="s">
        <v>38</v>
      </c>
      <c r="B185" t="s">
        <v>39</v>
      </c>
      <c r="C185">
        <v>54.5</v>
      </c>
      <c r="D185">
        <v>2</v>
      </c>
      <c r="E185" t="s">
        <v>8383</v>
      </c>
      <c r="F185">
        <v>345</v>
      </c>
      <c r="G185">
        <v>41</v>
      </c>
      <c r="H185" t="s">
        <v>47</v>
      </c>
      <c r="I185" t="s">
        <v>8384</v>
      </c>
      <c r="J185" t="s">
        <v>8385</v>
      </c>
      <c r="K185" t="s">
        <v>6558</v>
      </c>
      <c r="L185" t="s">
        <v>8386</v>
      </c>
      <c r="M185" t="s">
        <v>8387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23</v>
      </c>
      <c r="T185" t="s">
        <v>8387</v>
      </c>
    </row>
    <row r="186" spans="1:20" x14ac:dyDescent="0.25">
      <c r="A186" t="s">
        <v>186</v>
      </c>
      <c r="B186" t="s">
        <v>187</v>
      </c>
      <c r="C186">
        <v>65</v>
      </c>
      <c r="D186">
        <v>4</v>
      </c>
      <c r="E186" t="s">
        <v>8388</v>
      </c>
      <c r="F186">
        <v>160</v>
      </c>
      <c r="G186">
        <v>0</v>
      </c>
      <c r="H186" t="s">
        <v>631</v>
      </c>
      <c r="I186" t="s">
        <v>8389</v>
      </c>
      <c r="J186" t="s">
        <v>1679</v>
      </c>
      <c r="K186" t="s">
        <v>23</v>
      </c>
      <c r="L186" t="s">
        <v>24</v>
      </c>
      <c r="M186" t="s">
        <v>8390</v>
      </c>
      <c r="N186" t="s">
        <v>23</v>
      </c>
      <c r="O186" t="s">
        <v>32</v>
      </c>
      <c r="P186" t="s">
        <v>26</v>
      </c>
      <c r="Q186" t="s">
        <v>33</v>
      </c>
      <c r="R186" t="s">
        <v>24</v>
      </c>
      <c r="S186" t="s">
        <v>23</v>
      </c>
      <c r="T186" t="s">
        <v>8391</v>
      </c>
    </row>
    <row r="187" spans="1:20" x14ac:dyDescent="0.25">
      <c r="A187" t="s">
        <v>115</v>
      </c>
      <c r="B187" t="s">
        <v>339</v>
      </c>
      <c r="C187">
        <v>27.12</v>
      </c>
      <c r="D187">
        <v>1</v>
      </c>
      <c r="E187" t="s">
        <v>8392</v>
      </c>
      <c r="F187">
        <v>27.12</v>
      </c>
      <c r="G187">
        <v>0</v>
      </c>
      <c r="H187" t="s">
        <v>647</v>
      </c>
      <c r="I187" t="s">
        <v>8393</v>
      </c>
      <c r="J187" t="s">
        <v>8394</v>
      </c>
      <c r="K187" t="s">
        <v>8395</v>
      </c>
      <c r="L187" t="s">
        <v>8396</v>
      </c>
      <c r="M187" t="s">
        <v>8397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23</v>
      </c>
      <c r="T187" t="s">
        <v>8397</v>
      </c>
    </row>
    <row r="188" spans="1:20" x14ac:dyDescent="0.25">
      <c r="A188" t="s">
        <v>186</v>
      </c>
      <c r="B188" t="s">
        <v>187</v>
      </c>
      <c r="C188">
        <v>65</v>
      </c>
      <c r="D188">
        <v>2</v>
      </c>
      <c r="E188" t="s">
        <v>8398</v>
      </c>
      <c r="F188">
        <v>125</v>
      </c>
      <c r="G188">
        <v>45</v>
      </c>
      <c r="H188" t="s">
        <v>631</v>
      </c>
      <c r="I188" t="s">
        <v>8399</v>
      </c>
      <c r="J188" t="s">
        <v>340</v>
      </c>
      <c r="K188" t="s">
        <v>23</v>
      </c>
      <c r="L188" t="s">
        <v>24</v>
      </c>
      <c r="M188" t="s">
        <v>8400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23</v>
      </c>
      <c r="T188" t="s">
        <v>8400</v>
      </c>
    </row>
    <row r="189" spans="1:20" x14ac:dyDescent="0.25">
      <c r="A189" t="s">
        <v>186</v>
      </c>
      <c r="B189" t="s">
        <v>187</v>
      </c>
      <c r="C189">
        <v>65</v>
      </c>
      <c r="D189">
        <v>5</v>
      </c>
      <c r="E189" t="s">
        <v>8401</v>
      </c>
      <c r="F189">
        <v>200</v>
      </c>
      <c r="G189">
        <v>0</v>
      </c>
      <c r="H189" t="s">
        <v>631</v>
      </c>
      <c r="I189" t="s">
        <v>6363</v>
      </c>
      <c r="J189" t="s">
        <v>337</v>
      </c>
      <c r="K189" t="s">
        <v>23</v>
      </c>
      <c r="L189" t="s">
        <v>24</v>
      </c>
      <c r="M189" t="s">
        <v>8402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23</v>
      </c>
      <c r="T189" t="s">
        <v>8402</v>
      </c>
    </row>
    <row r="190" spans="1:20" x14ac:dyDescent="0.25">
      <c r="A190" t="s">
        <v>115</v>
      </c>
      <c r="B190" t="s">
        <v>339</v>
      </c>
      <c r="C190">
        <v>27.12</v>
      </c>
      <c r="D190">
        <v>2</v>
      </c>
      <c r="E190" t="s">
        <v>8403</v>
      </c>
      <c r="F190">
        <v>80.239999999999995</v>
      </c>
      <c r="G190">
        <v>26</v>
      </c>
      <c r="H190" t="s">
        <v>647</v>
      </c>
      <c r="I190" t="s">
        <v>8404</v>
      </c>
      <c r="J190" t="s">
        <v>8405</v>
      </c>
      <c r="K190" t="s">
        <v>8406</v>
      </c>
      <c r="L190" t="s">
        <v>8407</v>
      </c>
      <c r="M190" t="s">
        <v>8408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23</v>
      </c>
      <c r="T190" t="s">
        <v>8408</v>
      </c>
    </row>
    <row r="191" spans="1:20" x14ac:dyDescent="0.25">
      <c r="A191" t="s">
        <v>186</v>
      </c>
      <c r="B191" t="s">
        <v>187</v>
      </c>
      <c r="C191">
        <v>65</v>
      </c>
      <c r="D191">
        <v>4</v>
      </c>
      <c r="E191" t="s">
        <v>8409</v>
      </c>
      <c r="F191">
        <v>160</v>
      </c>
      <c r="G191">
        <v>0</v>
      </c>
      <c r="H191" t="s">
        <v>631</v>
      </c>
      <c r="I191" t="s">
        <v>8410</v>
      </c>
      <c r="J191" t="s">
        <v>313</v>
      </c>
      <c r="K191" t="s">
        <v>23</v>
      </c>
      <c r="L191" t="s">
        <v>24</v>
      </c>
      <c r="M191" t="s">
        <v>8411</v>
      </c>
      <c r="N191" t="s">
        <v>23</v>
      </c>
      <c r="O191" t="s">
        <v>307</v>
      </c>
      <c r="P191" t="s">
        <v>26</v>
      </c>
      <c r="Q191" t="s">
        <v>27</v>
      </c>
      <c r="R191" t="s">
        <v>8412</v>
      </c>
      <c r="S191" t="s">
        <v>23</v>
      </c>
      <c r="T191" t="s">
        <v>8411</v>
      </c>
    </row>
    <row r="192" spans="1:20" x14ac:dyDescent="0.25">
      <c r="A192" t="s">
        <v>20</v>
      </c>
      <c r="B192" t="s">
        <v>21</v>
      </c>
      <c r="C192">
        <v>33.333333333333336</v>
      </c>
      <c r="D192">
        <v>6</v>
      </c>
      <c r="E192" t="s">
        <v>8413</v>
      </c>
      <c r="F192">
        <v>210</v>
      </c>
      <c r="G192">
        <v>0</v>
      </c>
      <c r="H192" t="s">
        <v>631</v>
      </c>
      <c r="I192" t="s">
        <v>8268</v>
      </c>
      <c r="J192" t="s">
        <v>359</v>
      </c>
      <c r="K192" t="s">
        <v>23</v>
      </c>
      <c r="L192" t="s">
        <v>24</v>
      </c>
      <c r="M192" t="s">
        <v>8414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8414</v>
      </c>
    </row>
    <row r="193" spans="1:20" x14ac:dyDescent="0.25">
      <c r="A193" t="s">
        <v>139</v>
      </c>
      <c r="B193" t="s">
        <v>112</v>
      </c>
      <c r="C193">
        <v>66</v>
      </c>
      <c r="D193">
        <v>1</v>
      </c>
      <c r="E193" t="s">
        <v>8415</v>
      </c>
      <c r="F193">
        <v>109.12</v>
      </c>
      <c r="G193">
        <v>7</v>
      </c>
      <c r="H193" t="s">
        <v>384</v>
      </c>
      <c r="I193" t="s">
        <v>8416</v>
      </c>
      <c r="J193" t="s">
        <v>8417</v>
      </c>
      <c r="K193" t="s">
        <v>2676</v>
      </c>
      <c r="L193" t="s">
        <v>8418</v>
      </c>
      <c r="M193" t="s">
        <v>8419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23</v>
      </c>
      <c r="T193" t="s">
        <v>8419</v>
      </c>
    </row>
    <row r="194" spans="1:20" x14ac:dyDescent="0.25">
      <c r="A194" t="s">
        <v>110</v>
      </c>
      <c r="B194" t="s">
        <v>640</v>
      </c>
      <c r="C194">
        <v>66</v>
      </c>
      <c r="D194">
        <v>1</v>
      </c>
      <c r="E194" t="s">
        <v>8415</v>
      </c>
      <c r="F194">
        <v>109.12</v>
      </c>
      <c r="G194">
        <v>7</v>
      </c>
      <c r="H194" t="s">
        <v>384</v>
      </c>
      <c r="I194" t="s">
        <v>8416</v>
      </c>
      <c r="J194" t="s">
        <v>8417</v>
      </c>
      <c r="K194" t="s">
        <v>2676</v>
      </c>
      <c r="L194" t="s">
        <v>8418</v>
      </c>
      <c r="M194" t="s">
        <v>8419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23</v>
      </c>
      <c r="T194" t="s">
        <v>8419</v>
      </c>
    </row>
    <row r="195" spans="1:20" x14ac:dyDescent="0.25">
      <c r="A195" t="s">
        <v>46</v>
      </c>
      <c r="B195" t="s">
        <v>56</v>
      </c>
      <c r="C195">
        <v>67</v>
      </c>
      <c r="D195">
        <v>1</v>
      </c>
      <c r="E195" t="s">
        <v>8415</v>
      </c>
      <c r="F195">
        <v>109.12</v>
      </c>
      <c r="G195">
        <v>7</v>
      </c>
      <c r="H195" t="s">
        <v>384</v>
      </c>
      <c r="I195" t="s">
        <v>8416</v>
      </c>
      <c r="J195" t="s">
        <v>8417</v>
      </c>
      <c r="K195" t="s">
        <v>2676</v>
      </c>
      <c r="L195" t="s">
        <v>8418</v>
      </c>
      <c r="M195" t="s">
        <v>8419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23</v>
      </c>
      <c r="T195" t="s">
        <v>8419</v>
      </c>
    </row>
    <row r="196" spans="1:20" x14ac:dyDescent="0.25">
      <c r="A196" t="s">
        <v>46</v>
      </c>
      <c r="B196" t="s">
        <v>56</v>
      </c>
      <c r="C196">
        <v>66.333333333333329</v>
      </c>
      <c r="D196">
        <v>3</v>
      </c>
      <c r="E196" t="s">
        <v>8420</v>
      </c>
      <c r="F196">
        <v>220</v>
      </c>
      <c r="G196">
        <v>0</v>
      </c>
      <c r="H196" t="s">
        <v>631</v>
      </c>
      <c r="I196" t="s">
        <v>8421</v>
      </c>
      <c r="J196" t="s">
        <v>655</v>
      </c>
      <c r="K196" t="s">
        <v>23</v>
      </c>
      <c r="L196" t="s">
        <v>24</v>
      </c>
      <c r="M196" t="s">
        <v>8422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23</v>
      </c>
      <c r="T196" t="s">
        <v>8423</v>
      </c>
    </row>
    <row r="197" spans="1:20" x14ac:dyDescent="0.25">
      <c r="A197" t="s">
        <v>46</v>
      </c>
      <c r="B197" t="s">
        <v>56</v>
      </c>
      <c r="C197">
        <v>66.333333333333329</v>
      </c>
      <c r="D197">
        <v>3</v>
      </c>
      <c r="E197" t="s">
        <v>8424</v>
      </c>
      <c r="F197">
        <v>273</v>
      </c>
      <c r="G197">
        <v>35</v>
      </c>
      <c r="H197" t="s">
        <v>47</v>
      </c>
      <c r="I197" t="s">
        <v>6220</v>
      </c>
      <c r="J197" t="s">
        <v>6221</v>
      </c>
      <c r="K197" t="s">
        <v>2334</v>
      </c>
      <c r="L197" t="s">
        <v>6222</v>
      </c>
      <c r="M197" t="s">
        <v>8425</v>
      </c>
      <c r="N197" t="s">
        <v>23</v>
      </c>
      <c r="O197" t="s">
        <v>63</v>
      </c>
      <c r="P197" t="s">
        <v>54</v>
      </c>
      <c r="Q197" t="s">
        <v>55</v>
      </c>
      <c r="R197" t="s">
        <v>24</v>
      </c>
      <c r="S197" t="s">
        <v>23</v>
      </c>
      <c r="T197" t="s">
        <v>8426</v>
      </c>
    </row>
    <row r="198" spans="1:20" x14ac:dyDescent="0.25">
      <c r="A198" t="s">
        <v>186</v>
      </c>
      <c r="B198" t="s">
        <v>187</v>
      </c>
      <c r="C198">
        <v>37.5</v>
      </c>
      <c r="D198">
        <v>8</v>
      </c>
      <c r="E198" t="s">
        <v>8427</v>
      </c>
      <c r="F198">
        <v>318</v>
      </c>
      <c r="G198">
        <v>0</v>
      </c>
      <c r="H198" t="s">
        <v>631</v>
      </c>
      <c r="I198" t="s">
        <v>4099</v>
      </c>
      <c r="J198" t="s">
        <v>302</v>
      </c>
      <c r="K198" t="s">
        <v>23</v>
      </c>
      <c r="L198" t="s">
        <v>24</v>
      </c>
      <c r="M198" t="s">
        <v>8426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23</v>
      </c>
      <c r="T198" t="s">
        <v>8426</v>
      </c>
    </row>
    <row r="199" spans="1:20" x14ac:dyDescent="0.25">
      <c r="A199" t="s">
        <v>186</v>
      </c>
      <c r="B199" t="s">
        <v>187</v>
      </c>
      <c r="C199">
        <v>37.5</v>
      </c>
      <c r="D199">
        <v>4</v>
      </c>
      <c r="E199" t="s">
        <v>8428</v>
      </c>
      <c r="F199">
        <v>159</v>
      </c>
      <c r="G199">
        <v>0</v>
      </c>
      <c r="H199" t="s">
        <v>631</v>
      </c>
      <c r="I199" t="s">
        <v>3124</v>
      </c>
      <c r="J199" t="s">
        <v>324</v>
      </c>
      <c r="K199" t="s">
        <v>23</v>
      </c>
      <c r="L199" t="s">
        <v>24</v>
      </c>
      <c r="M199" t="s">
        <v>8429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8429</v>
      </c>
    </row>
    <row r="200" spans="1:20" x14ac:dyDescent="0.25">
      <c r="A200" t="s">
        <v>46</v>
      </c>
      <c r="B200" t="s">
        <v>56</v>
      </c>
      <c r="C200">
        <v>66.333333333333329</v>
      </c>
      <c r="D200">
        <v>3</v>
      </c>
      <c r="E200" t="s">
        <v>8430</v>
      </c>
      <c r="F200">
        <v>265</v>
      </c>
      <c r="G200">
        <v>35</v>
      </c>
      <c r="H200" t="s">
        <v>47</v>
      </c>
      <c r="I200" t="s">
        <v>6220</v>
      </c>
      <c r="J200" t="s">
        <v>6221</v>
      </c>
      <c r="K200" t="s">
        <v>2334</v>
      </c>
      <c r="L200" t="s">
        <v>6222</v>
      </c>
      <c r="M200" t="s">
        <v>8431</v>
      </c>
      <c r="N200" t="s">
        <v>23</v>
      </c>
      <c r="O200" t="s">
        <v>63</v>
      </c>
      <c r="P200" t="s">
        <v>54</v>
      </c>
      <c r="Q200" t="s">
        <v>55</v>
      </c>
      <c r="R200" t="s">
        <v>24</v>
      </c>
      <c r="S200" t="s">
        <v>23</v>
      </c>
      <c r="T200" t="s">
        <v>8431</v>
      </c>
    </row>
    <row r="201" spans="1:20" x14ac:dyDescent="0.25">
      <c r="A201" t="s">
        <v>278</v>
      </c>
      <c r="B201" t="s">
        <v>284</v>
      </c>
      <c r="C201">
        <v>139</v>
      </c>
      <c r="D201">
        <v>2</v>
      </c>
      <c r="E201" t="s">
        <v>8432</v>
      </c>
      <c r="F201">
        <v>200</v>
      </c>
      <c r="G201">
        <v>0</v>
      </c>
      <c r="H201" t="s">
        <v>631</v>
      </c>
      <c r="I201" t="s">
        <v>3866</v>
      </c>
      <c r="J201" t="s">
        <v>319</v>
      </c>
      <c r="K201" t="s">
        <v>23</v>
      </c>
      <c r="L201" t="s">
        <v>24</v>
      </c>
      <c r="M201" t="s">
        <v>8433</v>
      </c>
      <c r="N201" t="s">
        <v>23</v>
      </c>
      <c r="O201" t="s">
        <v>32</v>
      </c>
      <c r="P201" t="s">
        <v>26</v>
      </c>
      <c r="Q201" t="s">
        <v>33</v>
      </c>
      <c r="R201" t="s">
        <v>24</v>
      </c>
      <c r="S201" t="s">
        <v>23</v>
      </c>
      <c r="T201" t="s">
        <v>8433</v>
      </c>
    </row>
    <row r="202" spans="1:20" x14ac:dyDescent="0.25">
      <c r="A202" t="s">
        <v>139</v>
      </c>
      <c r="B202" t="s">
        <v>112</v>
      </c>
      <c r="C202">
        <v>83.333333333333329</v>
      </c>
      <c r="D202">
        <v>3</v>
      </c>
      <c r="E202" t="s">
        <v>8434</v>
      </c>
      <c r="F202">
        <v>220</v>
      </c>
      <c r="G202">
        <v>0</v>
      </c>
      <c r="H202" t="s">
        <v>631</v>
      </c>
      <c r="I202" t="s">
        <v>6812</v>
      </c>
      <c r="J202" t="s">
        <v>305</v>
      </c>
      <c r="K202" t="s">
        <v>23</v>
      </c>
      <c r="L202" t="s">
        <v>24</v>
      </c>
      <c r="M202" t="s">
        <v>8435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23</v>
      </c>
      <c r="T202" t="s">
        <v>8435</v>
      </c>
    </row>
    <row r="203" spans="1:20" x14ac:dyDescent="0.25">
      <c r="A203" t="s">
        <v>689</v>
      </c>
      <c r="B203" t="s">
        <v>690</v>
      </c>
      <c r="C203">
        <v>25</v>
      </c>
      <c r="D203">
        <v>8</v>
      </c>
      <c r="E203" t="s">
        <v>8436</v>
      </c>
      <c r="F203">
        <v>220</v>
      </c>
      <c r="G203">
        <v>20</v>
      </c>
      <c r="H203" t="s">
        <v>47</v>
      </c>
      <c r="I203" t="s">
        <v>8437</v>
      </c>
      <c r="J203" t="s">
        <v>8438</v>
      </c>
      <c r="K203" t="s">
        <v>1082</v>
      </c>
      <c r="L203" t="s">
        <v>8439</v>
      </c>
      <c r="M203" t="s">
        <v>8440</v>
      </c>
      <c r="N203" t="s">
        <v>711</v>
      </c>
      <c r="O203" t="s">
        <v>1298</v>
      </c>
      <c r="P203" t="s">
        <v>635</v>
      </c>
      <c r="Q203" t="s">
        <v>636</v>
      </c>
      <c r="R203" t="s">
        <v>24</v>
      </c>
      <c r="S203" t="s">
        <v>23</v>
      </c>
      <c r="T203" t="s">
        <v>8441</v>
      </c>
    </row>
    <row r="204" spans="1:20" x14ac:dyDescent="0.25">
      <c r="A204" t="s">
        <v>186</v>
      </c>
      <c r="B204" t="s">
        <v>187</v>
      </c>
      <c r="C204">
        <v>37.5</v>
      </c>
      <c r="D204">
        <v>4</v>
      </c>
      <c r="E204" t="s">
        <v>8442</v>
      </c>
      <c r="F204">
        <v>159</v>
      </c>
      <c r="G204">
        <v>0</v>
      </c>
      <c r="H204" t="s">
        <v>631</v>
      </c>
      <c r="I204" t="s">
        <v>8443</v>
      </c>
      <c r="J204" t="s">
        <v>343</v>
      </c>
      <c r="K204" t="s">
        <v>23</v>
      </c>
      <c r="L204" t="s">
        <v>24</v>
      </c>
      <c r="M204" t="s">
        <v>8444</v>
      </c>
      <c r="N204" t="s">
        <v>23</v>
      </c>
      <c r="O204" t="s">
        <v>32</v>
      </c>
      <c r="P204" t="s">
        <v>26</v>
      </c>
      <c r="Q204" t="s">
        <v>33</v>
      </c>
      <c r="R204" t="s">
        <v>24</v>
      </c>
      <c r="S204" t="s">
        <v>23</v>
      </c>
      <c r="T204" t="s">
        <v>8444</v>
      </c>
    </row>
    <row r="205" spans="1:20" x14ac:dyDescent="0.25">
      <c r="A205" t="s">
        <v>422</v>
      </c>
      <c r="B205" t="s">
        <v>423</v>
      </c>
      <c r="C205">
        <v>80</v>
      </c>
      <c r="D205">
        <v>1</v>
      </c>
      <c r="E205" t="s">
        <v>8445</v>
      </c>
      <c r="F205">
        <v>80</v>
      </c>
      <c r="G205">
        <v>0</v>
      </c>
      <c r="H205" t="s">
        <v>47</v>
      </c>
      <c r="I205" t="s">
        <v>8446</v>
      </c>
      <c r="J205" t="s">
        <v>8447</v>
      </c>
      <c r="K205" t="s">
        <v>3601</v>
      </c>
      <c r="L205" t="s">
        <v>1505</v>
      </c>
      <c r="M205" t="s">
        <v>8444</v>
      </c>
      <c r="N205" t="s">
        <v>23</v>
      </c>
      <c r="O205" t="s">
        <v>53</v>
      </c>
      <c r="P205" t="s">
        <v>54</v>
      </c>
      <c r="Q205" t="s">
        <v>55</v>
      </c>
      <c r="R205" t="s">
        <v>24</v>
      </c>
      <c r="S205" t="s">
        <v>23</v>
      </c>
      <c r="T205" t="s">
        <v>8444</v>
      </c>
    </row>
    <row r="206" spans="1:20" x14ac:dyDescent="0.25">
      <c r="A206" t="s">
        <v>46</v>
      </c>
      <c r="B206" t="s">
        <v>56</v>
      </c>
      <c r="C206">
        <v>66.333333333333329</v>
      </c>
      <c r="D206">
        <v>3</v>
      </c>
      <c r="E206" t="s">
        <v>8448</v>
      </c>
      <c r="F206">
        <v>119.35</v>
      </c>
      <c r="G206">
        <v>7</v>
      </c>
      <c r="H206" t="s">
        <v>384</v>
      </c>
      <c r="I206" t="s">
        <v>8449</v>
      </c>
      <c r="J206" t="s">
        <v>8450</v>
      </c>
      <c r="K206" t="s">
        <v>2467</v>
      </c>
      <c r="L206" t="s">
        <v>8451</v>
      </c>
      <c r="M206" t="s">
        <v>8452</v>
      </c>
      <c r="N206" t="s">
        <v>23</v>
      </c>
      <c r="O206" t="s">
        <v>48</v>
      </c>
      <c r="P206" t="s">
        <v>49</v>
      </c>
      <c r="Q206" t="s">
        <v>50</v>
      </c>
      <c r="R206" t="s">
        <v>24</v>
      </c>
      <c r="S206" t="s">
        <v>23</v>
      </c>
      <c r="T206" t="s">
        <v>8452</v>
      </c>
    </row>
    <row r="207" spans="1:20" x14ac:dyDescent="0.25">
      <c r="A207" t="s">
        <v>46</v>
      </c>
      <c r="B207" t="s">
        <v>56</v>
      </c>
      <c r="C207">
        <v>66.333333333333329</v>
      </c>
      <c r="D207">
        <v>3</v>
      </c>
      <c r="E207" t="s">
        <v>8453</v>
      </c>
      <c r="F207">
        <v>119.35</v>
      </c>
      <c r="G207">
        <v>7</v>
      </c>
      <c r="H207" t="s">
        <v>384</v>
      </c>
      <c r="I207" t="s">
        <v>3459</v>
      </c>
      <c r="J207" t="s">
        <v>3460</v>
      </c>
      <c r="K207" t="s">
        <v>3332</v>
      </c>
      <c r="L207" t="s">
        <v>3461</v>
      </c>
      <c r="M207" t="s">
        <v>8454</v>
      </c>
      <c r="N207" t="s">
        <v>23</v>
      </c>
      <c r="O207" t="s">
        <v>48</v>
      </c>
      <c r="P207" t="s">
        <v>49</v>
      </c>
      <c r="Q207" t="s">
        <v>50</v>
      </c>
      <c r="R207" t="s">
        <v>24</v>
      </c>
      <c r="S207" t="s">
        <v>23</v>
      </c>
      <c r="T207" t="s">
        <v>8454</v>
      </c>
    </row>
    <row r="208" spans="1:20" x14ac:dyDescent="0.25">
      <c r="A208" t="s">
        <v>709</v>
      </c>
      <c r="B208" t="s">
        <v>710</v>
      </c>
      <c r="C208">
        <v>0</v>
      </c>
      <c r="D208">
        <v>1</v>
      </c>
      <c r="E208" t="s">
        <v>8455</v>
      </c>
      <c r="F208">
        <v>295</v>
      </c>
      <c r="G208">
        <v>38</v>
      </c>
      <c r="H208" t="s">
        <v>47</v>
      </c>
      <c r="I208" t="s">
        <v>8456</v>
      </c>
      <c r="J208" t="s">
        <v>8457</v>
      </c>
      <c r="K208" t="s">
        <v>3837</v>
      </c>
      <c r="L208" t="s">
        <v>3298</v>
      </c>
      <c r="M208" t="s">
        <v>8454</v>
      </c>
      <c r="N208" t="s">
        <v>23</v>
      </c>
      <c r="O208" t="s">
        <v>63</v>
      </c>
      <c r="P208" t="s">
        <v>54</v>
      </c>
      <c r="Q208" t="s">
        <v>55</v>
      </c>
      <c r="R208" t="s">
        <v>24</v>
      </c>
      <c r="S208" t="s">
        <v>23</v>
      </c>
      <c r="T208" t="s">
        <v>8454</v>
      </c>
    </row>
    <row r="209" spans="1:20" x14ac:dyDescent="0.25">
      <c r="A209" t="s">
        <v>110</v>
      </c>
      <c r="B209" t="s">
        <v>146</v>
      </c>
      <c r="C209">
        <v>120</v>
      </c>
      <c r="D209">
        <v>1</v>
      </c>
      <c r="E209" t="s">
        <v>8455</v>
      </c>
      <c r="F209">
        <v>295</v>
      </c>
      <c r="G209">
        <v>38</v>
      </c>
      <c r="H209" t="s">
        <v>47</v>
      </c>
      <c r="I209" t="s">
        <v>8456</v>
      </c>
      <c r="J209" t="s">
        <v>8457</v>
      </c>
      <c r="K209" t="s">
        <v>3837</v>
      </c>
      <c r="L209" t="s">
        <v>3298</v>
      </c>
      <c r="M209" t="s">
        <v>8454</v>
      </c>
      <c r="N209" t="s">
        <v>23</v>
      </c>
      <c r="O209" t="s">
        <v>63</v>
      </c>
      <c r="P209" t="s">
        <v>54</v>
      </c>
      <c r="Q209" t="s">
        <v>55</v>
      </c>
      <c r="R209" t="s">
        <v>24</v>
      </c>
      <c r="S209" t="s">
        <v>23</v>
      </c>
      <c r="T209" t="s">
        <v>8454</v>
      </c>
    </row>
    <row r="210" spans="1:20" x14ac:dyDescent="0.25">
      <c r="A210" t="s">
        <v>42</v>
      </c>
      <c r="B210" t="s">
        <v>43</v>
      </c>
      <c r="C210">
        <v>54</v>
      </c>
      <c r="D210">
        <v>1</v>
      </c>
      <c r="E210" t="s">
        <v>8455</v>
      </c>
      <c r="F210">
        <v>295</v>
      </c>
      <c r="G210">
        <v>38</v>
      </c>
      <c r="H210" t="s">
        <v>47</v>
      </c>
      <c r="I210" t="s">
        <v>8456</v>
      </c>
      <c r="J210" t="s">
        <v>8457</v>
      </c>
      <c r="K210" t="s">
        <v>3837</v>
      </c>
      <c r="L210" t="s">
        <v>3298</v>
      </c>
      <c r="M210" t="s">
        <v>8454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23</v>
      </c>
      <c r="T210" t="s">
        <v>8454</v>
      </c>
    </row>
    <row r="211" spans="1:20" x14ac:dyDescent="0.25">
      <c r="A211" t="s">
        <v>51</v>
      </c>
      <c r="B211" t="s">
        <v>52</v>
      </c>
      <c r="C211">
        <v>63</v>
      </c>
      <c r="D211">
        <v>1</v>
      </c>
      <c r="E211" t="s">
        <v>8455</v>
      </c>
      <c r="F211">
        <v>295</v>
      </c>
      <c r="G211">
        <v>38</v>
      </c>
      <c r="H211" t="s">
        <v>47</v>
      </c>
      <c r="I211" t="s">
        <v>8456</v>
      </c>
      <c r="J211" t="s">
        <v>8457</v>
      </c>
      <c r="K211" t="s">
        <v>3837</v>
      </c>
      <c r="L211" t="s">
        <v>3298</v>
      </c>
      <c r="M211" t="s">
        <v>8454</v>
      </c>
      <c r="N211" t="s">
        <v>23</v>
      </c>
      <c r="O211" t="s">
        <v>63</v>
      </c>
      <c r="P211" t="s">
        <v>54</v>
      </c>
      <c r="Q211" t="s">
        <v>55</v>
      </c>
      <c r="R211" t="s">
        <v>24</v>
      </c>
      <c r="S211" t="s">
        <v>23</v>
      </c>
      <c r="T211" t="s">
        <v>8454</v>
      </c>
    </row>
    <row r="212" spans="1:20" x14ac:dyDescent="0.25">
      <c r="A212" t="s">
        <v>46</v>
      </c>
      <c r="B212" t="s">
        <v>56</v>
      </c>
      <c r="C212">
        <v>66.333333333333329</v>
      </c>
      <c r="D212">
        <v>3</v>
      </c>
      <c r="E212" t="s">
        <v>8458</v>
      </c>
      <c r="F212">
        <v>149.31</v>
      </c>
      <c r="G212">
        <v>7</v>
      </c>
      <c r="H212" t="s">
        <v>384</v>
      </c>
      <c r="I212" t="s">
        <v>8459</v>
      </c>
      <c r="J212" t="s">
        <v>8460</v>
      </c>
      <c r="K212" t="s">
        <v>3698</v>
      </c>
      <c r="L212" t="s">
        <v>8461</v>
      </c>
      <c r="M212" t="s">
        <v>8462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23</v>
      </c>
      <c r="T212" t="s">
        <v>8462</v>
      </c>
    </row>
    <row r="213" spans="1:20" x14ac:dyDescent="0.25">
      <c r="A213" t="s">
        <v>115</v>
      </c>
      <c r="B213" t="s">
        <v>116</v>
      </c>
      <c r="C213">
        <v>33.333333333333336</v>
      </c>
      <c r="D213">
        <v>12</v>
      </c>
      <c r="E213" t="s">
        <v>8463</v>
      </c>
      <c r="F213">
        <v>317.97000000000003</v>
      </c>
      <c r="G213">
        <v>0</v>
      </c>
      <c r="H213" t="s">
        <v>647</v>
      </c>
      <c r="I213" t="s">
        <v>8464</v>
      </c>
      <c r="J213" t="s">
        <v>8465</v>
      </c>
      <c r="K213" t="s">
        <v>1800</v>
      </c>
      <c r="L213" t="s">
        <v>8466</v>
      </c>
      <c r="M213" t="s">
        <v>8467</v>
      </c>
      <c r="N213" t="s">
        <v>23</v>
      </c>
      <c r="O213" t="s">
        <v>48</v>
      </c>
      <c r="P213" t="s">
        <v>49</v>
      </c>
      <c r="Q213" t="s">
        <v>50</v>
      </c>
      <c r="R213" t="s">
        <v>24</v>
      </c>
      <c r="S213" t="s">
        <v>23</v>
      </c>
      <c r="T213" t="s">
        <v>8468</v>
      </c>
    </row>
    <row r="214" spans="1:20" x14ac:dyDescent="0.25">
      <c r="A214" t="s">
        <v>115</v>
      </c>
      <c r="B214" t="s">
        <v>1740</v>
      </c>
      <c r="C214">
        <v>29.92</v>
      </c>
      <c r="D214">
        <v>1</v>
      </c>
      <c r="E214" t="s">
        <v>8469</v>
      </c>
      <c r="F214">
        <v>313.54000000000002</v>
      </c>
      <c r="G214">
        <v>7</v>
      </c>
      <c r="H214" t="s">
        <v>384</v>
      </c>
      <c r="I214" t="s">
        <v>7394</v>
      </c>
      <c r="J214" t="s">
        <v>7395</v>
      </c>
      <c r="K214" t="s">
        <v>1115</v>
      </c>
      <c r="L214" t="s">
        <v>7396</v>
      </c>
      <c r="M214" t="s">
        <v>8470</v>
      </c>
      <c r="N214" t="s">
        <v>23</v>
      </c>
      <c r="O214" t="s">
        <v>48</v>
      </c>
      <c r="P214" t="s">
        <v>49</v>
      </c>
      <c r="Q214" t="s">
        <v>50</v>
      </c>
      <c r="R214" t="s">
        <v>24</v>
      </c>
      <c r="S214" t="s">
        <v>23</v>
      </c>
      <c r="T214" t="s">
        <v>8470</v>
      </c>
    </row>
    <row r="215" spans="1:20" x14ac:dyDescent="0.25">
      <c r="A215" t="s">
        <v>46</v>
      </c>
      <c r="B215" t="s">
        <v>56</v>
      </c>
      <c r="C215">
        <v>66.333333333333329</v>
      </c>
      <c r="D215">
        <v>3</v>
      </c>
      <c r="E215" t="s">
        <v>8469</v>
      </c>
      <c r="F215">
        <v>313.54000000000002</v>
      </c>
      <c r="G215">
        <v>7</v>
      </c>
      <c r="H215" t="s">
        <v>384</v>
      </c>
      <c r="I215" t="s">
        <v>7394</v>
      </c>
      <c r="J215" t="s">
        <v>7395</v>
      </c>
      <c r="K215" t="s">
        <v>1115</v>
      </c>
      <c r="L215" t="s">
        <v>7396</v>
      </c>
      <c r="M215" t="s">
        <v>8470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23</v>
      </c>
      <c r="T215" t="s">
        <v>8470</v>
      </c>
    </row>
    <row r="216" spans="1:20" x14ac:dyDescent="0.25">
      <c r="A216" t="s">
        <v>46</v>
      </c>
      <c r="B216" t="s">
        <v>56</v>
      </c>
      <c r="C216">
        <v>66.333333333333329</v>
      </c>
      <c r="D216">
        <v>3</v>
      </c>
      <c r="E216" t="s">
        <v>8469</v>
      </c>
      <c r="F216">
        <v>313.54000000000002</v>
      </c>
      <c r="G216">
        <v>7</v>
      </c>
      <c r="H216" t="s">
        <v>384</v>
      </c>
      <c r="I216" t="s">
        <v>7394</v>
      </c>
      <c r="J216" t="s">
        <v>7395</v>
      </c>
      <c r="K216" t="s">
        <v>1115</v>
      </c>
      <c r="L216" t="s">
        <v>7396</v>
      </c>
      <c r="M216" t="s">
        <v>8470</v>
      </c>
      <c r="N216" t="s">
        <v>23</v>
      </c>
      <c r="O216" t="s">
        <v>48</v>
      </c>
      <c r="P216" t="s">
        <v>49</v>
      </c>
      <c r="Q216" t="s">
        <v>50</v>
      </c>
      <c r="R216" t="s">
        <v>24</v>
      </c>
      <c r="S216" t="s">
        <v>23</v>
      </c>
      <c r="T216" t="s">
        <v>8470</v>
      </c>
    </row>
    <row r="217" spans="1:20" x14ac:dyDescent="0.25">
      <c r="A217" t="s">
        <v>115</v>
      </c>
      <c r="B217" t="s">
        <v>1740</v>
      </c>
      <c r="C217">
        <v>29.93</v>
      </c>
      <c r="D217">
        <v>1</v>
      </c>
      <c r="E217" t="s">
        <v>8471</v>
      </c>
      <c r="F217">
        <v>85.85</v>
      </c>
      <c r="G217">
        <v>26</v>
      </c>
      <c r="H217" t="s">
        <v>384</v>
      </c>
      <c r="I217" t="s">
        <v>8472</v>
      </c>
      <c r="J217" t="s">
        <v>8473</v>
      </c>
      <c r="K217" t="s">
        <v>8474</v>
      </c>
      <c r="L217" t="s">
        <v>8475</v>
      </c>
      <c r="M217" t="s">
        <v>8476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23</v>
      </c>
      <c r="T217" t="s">
        <v>8476</v>
      </c>
    </row>
    <row r="218" spans="1:20" x14ac:dyDescent="0.25">
      <c r="A218" t="s">
        <v>115</v>
      </c>
      <c r="B218" t="s">
        <v>1740</v>
      </c>
      <c r="C218">
        <v>29.92</v>
      </c>
      <c r="D218">
        <v>1</v>
      </c>
      <c r="E218" t="s">
        <v>8471</v>
      </c>
      <c r="F218">
        <v>85.85</v>
      </c>
      <c r="G218">
        <v>26</v>
      </c>
      <c r="H218" t="s">
        <v>384</v>
      </c>
      <c r="I218" t="s">
        <v>8472</v>
      </c>
      <c r="J218" t="s">
        <v>8473</v>
      </c>
      <c r="K218" t="s">
        <v>8474</v>
      </c>
      <c r="L218" t="s">
        <v>8475</v>
      </c>
      <c r="M218" t="s">
        <v>8476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23</v>
      </c>
      <c r="T218" t="s">
        <v>8476</v>
      </c>
    </row>
    <row r="219" spans="1:20" x14ac:dyDescent="0.25">
      <c r="A219" t="s">
        <v>115</v>
      </c>
      <c r="B219" t="s">
        <v>116</v>
      </c>
      <c r="C219">
        <v>35</v>
      </c>
      <c r="D219">
        <v>8</v>
      </c>
      <c r="E219" t="s">
        <v>8477</v>
      </c>
      <c r="F219">
        <v>201.21</v>
      </c>
      <c r="G219">
        <v>0</v>
      </c>
      <c r="H219" t="s">
        <v>648</v>
      </c>
      <c r="I219" t="s">
        <v>8478</v>
      </c>
      <c r="J219" t="s">
        <v>8479</v>
      </c>
      <c r="K219" t="s">
        <v>8046</v>
      </c>
      <c r="L219" t="s">
        <v>8480</v>
      </c>
      <c r="M219" t="s">
        <v>8481</v>
      </c>
      <c r="N219" t="s">
        <v>23</v>
      </c>
      <c r="O219" t="s">
        <v>48</v>
      </c>
      <c r="P219" t="s">
        <v>49</v>
      </c>
      <c r="Q219" t="s">
        <v>50</v>
      </c>
      <c r="R219" t="s">
        <v>24</v>
      </c>
      <c r="S219" t="s">
        <v>23</v>
      </c>
      <c r="T219" t="s">
        <v>8481</v>
      </c>
    </row>
    <row r="220" spans="1:20" x14ac:dyDescent="0.25">
      <c r="A220" t="s">
        <v>139</v>
      </c>
      <c r="B220" t="s">
        <v>112</v>
      </c>
      <c r="C220">
        <v>66</v>
      </c>
      <c r="D220">
        <v>4</v>
      </c>
      <c r="E220" t="s">
        <v>8482</v>
      </c>
      <c r="F220">
        <v>880</v>
      </c>
      <c r="G220">
        <v>0</v>
      </c>
      <c r="H220" t="s">
        <v>631</v>
      </c>
      <c r="I220" t="s">
        <v>1550</v>
      </c>
      <c r="J220" t="s">
        <v>321</v>
      </c>
      <c r="K220" t="s">
        <v>23</v>
      </c>
      <c r="L220" t="s">
        <v>24</v>
      </c>
      <c r="M220" t="s">
        <v>8483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23</v>
      </c>
      <c r="T220" t="s">
        <v>8483</v>
      </c>
    </row>
    <row r="221" spans="1:20" x14ac:dyDescent="0.25">
      <c r="A221" t="s">
        <v>110</v>
      </c>
      <c r="B221" t="s">
        <v>640</v>
      </c>
      <c r="C221">
        <v>66</v>
      </c>
      <c r="D221">
        <v>4</v>
      </c>
      <c r="E221" t="s">
        <v>8482</v>
      </c>
      <c r="F221">
        <v>880</v>
      </c>
      <c r="G221">
        <v>0</v>
      </c>
      <c r="H221" t="s">
        <v>631</v>
      </c>
      <c r="I221" t="s">
        <v>1550</v>
      </c>
      <c r="J221" t="s">
        <v>321</v>
      </c>
      <c r="K221" t="s">
        <v>23</v>
      </c>
      <c r="L221" t="s">
        <v>24</v>
      </c>
      <c r="M221" t="s">
        <v>8483</v>
      </c>
      <c r="N221" t="s">
        <v>23</v>
      </c>
      <c r="O221" t="s">
        <v>307</v>
      </c>
      <c r="P221" t="s">
        <v>26</v>
      </c>
      <c r="Q221" t="s">
        <v>27</v>
      </c>
      <c r="R221" t="s">
        <v>24</v>
      </c>
      <c r="S221" t="s">
        <v>23</v>
      </c>
      <c r="T221" t="s">
        <v>8483</v>
      </c>
    </row>
    <row r="222" spans="1:20" x14ac:dyDescent="0.25">
      <c r="A222" t="s">
        <v>46</v>
      </c>
      <c r="B222" t="s">
        <v>56</v>
      </c>
      <c r="C222">
        <v>67</v>
      </c>
      <c r="D222">
        <v>4</v>
      </c>
      <c r="E222" t="s">
        <v>8482</v>
      </c>
      <c r="F222">
        <v>880</v>
      </c>
      <c r="G222">
        <v>0</v>
      </c>
      <c r="H222" t="s">
        <v>631</v>
      </c>
      <c r="I222" t="s">
        <v>1550</v>
      </c>
      <c r="J222" t="s">
        <v>321</v>
      </c>
      <c r="K222" t="s">
        <v>23</v>
      </c>
      <c r="L222" t="s">
        <v>24</v>
      </c>
      <c r="M222" t="s">
        <v>8483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23</v>
      </c>
      <c r="T222" t="s">
        <v>8483</v>
      </c>
    </row>
    <row r="223" spans="1:20" x14ac:dyDescent="0.25">
      <c r="A223" t="s">
        <v>186</v>
      </c>
      <c r="B223" t="s">
        <v>187</v>
      </c>
      <c r="C223">
        <v>37.5</v>
      </c>
      <c r="D223">
        <v>4</v>
      </c>
      <c r="E223" t="s">
        <v>8484</v>
      </c>
      <c r="F223">
        <v>159</v>
      </c>
      <c r="G223">
        <v>0</v>
      </c>
      <c r="H223" t="s">
        <v>631</v>
      </c>
      <c r="I223" t="s">
        <v>8485</v>
      </c>
      <c r="J223" t="s">
        <v>306</v>
      </c>
      <c r="K223" t="s">
        <v>23</v>
      </c>
      <c r="L223" t="s">
        <v>24</v>
      </c>
      <c r="M223" t="s">
        <v>8486</v>
      </c>
      <c r="N223" t="s">
        <v>23</v>
      </c>
      <c r="O223" t="s">
        <v>32</v>
      </c>
      <c r="P223" t="s">
        <v>26</v>
      </c>
      <c r="Q223" t="s">
        <v>33</v>
      </c>
      <c r="R223" t="s">
        <v>24</v>
      </c>
      <c r="S223" t="s">
        <v>23</v>
      </c>
      <c r="T223" t="s">
        <v>8487</v>
      </c>
    </row>
    <row r="224" spans="1:20" x14ac:dyDescent="0.25">
      <c r="A224" t="s">
        <v>46</v>
      </c>
      <c r="B224" t="s">
        <v>56</v>
      </c>
      <c r="C224">
        <v>66.333333333333329</v>
      </c>
      <c r="D224">
        <v>3</v>
      </c>
      <c r="E224" t="s">
        <v>8488</v>
      </c>
      <c r="F224">
        <v>994.36</v>
      </c>
      <c r="G224">
        <v>0</v>
      </c>
      <c r="H224" t="s">
        <v>384</v>
      </c>
      <c r="I224" t="s">
        <v>4769</v>
      </c>
      <c r="J224" t="s">
        <v>4770</v>
      </c>
      <c r="K224" t="s">
        <v>4771</v>
      </c>
      <c r="L224" t="s">
        <v>4772</v>
      </c>
      <c r="M224" t="s">
        <v>8486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23</v>
      </c>
      <c r="T224" t="s">
        <v>8486</v>
      </c>
    </row>
    <row r="225" spans="1:20" x14ac:dyDescent="0.25">
      <c r="A225" t="s">
        <v>46</v>
      </c>
      <c r="B225" t="s">
        <v>56</v>
      </c>
      <c r="C225">
        <v>66.333333333333329</v>
      </c>
      <c r="D225">
        <v>3</v>
      </c>
      <c r="E225" t="s">
        <v>8488</v>
      </c>
      <c r="F225">
        <v>994.36</v>
      </c>
      <c r="G225">
        <v>0</v>
      </c>
      <c r="H225" t="s">
        <v>384</v>
      </c>
      <c r="I225" t="s">
        <v>4769</v>
      </c>
      <c r="J225" t="s">
        <v>4770</v>
      </c>
      <c r="K225" t="s">
        <v>4771</v>
      </c>
      <c r="L225" t="s">
        <v>4772</v>
      </c>
      <c r="M225" t="s">
        <v>8486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23</v>
      </c>
      <c r="T225" t="s">
        <v>8486</v>
      </c>
    </row>
    <row r="226" spans="1:20" x14ac:dyDescent="0.25">
      <c r="A226" t="s">
        <v>46</v>
      </c>
      <c r="B226" t="s">
        <v>56</v>
      </c>
      <c r="C226">
        <v>66.333333333333329</v>
      </c>
      <c r="D226">
        <v>3</v>
      </c>
      <c r="E226" t="s">
        <v>8488</v>
      </c>
      <c r="F226">
        <v>994.36</v>
      </c>
      <c r="G226">
        <v>0</v>
      </c>
      <c r="H226" t="s">
        <v>384</v>
      </c>
      <c r="I226" t="s">
        <v>4769</v>
      </c>
      <c r="J226" t="s">
        <v>4770</v>
      </c>
      <c r="K226" t="s">
        <v>4771</v>
      </c>
      <c r="L226" t="s">
        <v>4772</v>
      </c>
      <c r="M226" t="s">
        <v>8486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23</v>
      </c>
      <c r="T226" t="s">
        <v>8486</v>
      </c>
    </row>
    <row r="227" spans="1:20" x14ac:dyDescent="0.25">
      <c r="A227" t="s">
        <v>46</v>
      </c>
      <c r="B227" t="s">
        <v>56</v>
      </c>
      <c r="C227">
        <v>66.333333333333329</v>
      </c>
      <c r="D227">
        <v>3</v>
      </c>
      <c r="E227" t="s">
        <v>8488</v>
      </c>
      <c r="F227">
        <v>994.36</v>
      </c>
      <c r="G227">
        <v>0</v>
      </c>
      <c r="H227" t="s">
        <v>384</v>
      </c>
      <c r="I227" t="s">
        <v>4769</v>
      </c>
      <c r="J227" t="s">
        <v>4770</v>
      </c>
      <c r="K227" t="s">
        <v>4771</v>
      </c>
      <c r="L227" t="s">
        <v>4772</v>
      </c>
      <c r="M227" t="s">
        <v>8486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23</v>
      </c>
      <c r="T227" t="s">
        <v>8486</v>
      </c>
    </row>
    <row r="228" spans="1:20" x14ac:dyDescent="0.25">
      <c r="A228" t="s">
        <v>46</v>
      </c>
      <c r="B228" t="s">
        <v>56</v>
      </c>
      <c r="C228">
        <v>66.333333333333329</v>
      </c>
      <c r="D228">
        <v>3</v>
      </c>
      <c r="E228" t="s">
        <v>8488</v>
      </c>
      <c r="F228">
        <v>994.36</v>
      </c>
      <c r="G228">
        <v>0</v>
      </c>
      <c r="H228" t="s">
        <v>384</v>
      </c>
      <c r="I228" t="s">
        <v>4769</v>
      </c>
      <c r="J228" t="s">
        <v>4770</v>
      </c>
      <c r="K228" t="s">
        <v>4771</v>
      </c>
      <c r="L228" t="s">
        <v>4772</v>
      </c>
      <c r="M228" t="s">
        <v>8486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23</v>
      </c>
      <c r="T228" t="s">
        <v>8486</v>
      </c>
    </row>
    <row r="229" spans="1:20" x14ac:dyDescent="0.25">
      <c r="A229" t="s">
        <v>46</v>
      </c>
      <c r="B229" t="s">
        <v>56</v>
      </c>
      <c r="C229">
        <v>66.333333333333329</v>
      </c>
      <c r="D229">
        <v>3</v>
      </c>
      <c r="E229" t="s">
        <v>8488</v>
      </c>
      <c r="F229">
        <v>994.36</v>
      </c>
      <c r="G229">
        <v>0</v>
      </c>
      <c r="H229" t="s">
        <v>384</v>
      </c>
      <c r="I229" t="s">
        <v>4769</v>
      </c>
      <c r="J229" t="s">
        <v>4770</v>
      </c>
      <c r="K229" t="s">
        <v>4771</v>
      </c>
      <c r="L229" t="s">
        <v>4772</v>
      </c>
      <c r="M229" t="s">
        <v>8486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23</v>
      </c>
      <c r="T229" t="s">
        <v>8486</v>
      </c>
    </row>
    <row r="230" spans="1:20" x14ac:dyDescent="0.25">
      <c r="A230" t="s">
        <v>46</v>
      </c>
      <c r="B230" t="s">
        <v>56</v>
      </c>
      <c r="C230">
        <v>66.333333333333329</v>
      </c>
      <c r="D230">
        <v>3</v>
      </c>
      <c r="E230" t="s">
        <v>8488</v>
      </c>
      <c r="F230">
        <v>994.36</v>
      </c>
      <c r="G230">
        <v>0</v>
      </c>
      <c r="H230" t="s">
        <v>384</v>
      </c>
      <c r="I230" t="s">
        <v>4769</v>
      </c>
      <c r="J230" t="s">
        <v>4770</v>
      </c>
      <c r="K230" t="s">
        <v>4771</v>
      </c>
      <c r="L230" t="s">
        <v>4772</v>
      </c>
      <c r="M230" t="s">
        <v>8486</v>
      </c>
      <c r="N230" t="s">
        <v>23</v>
      </c>
      <c r="O230" t="s">
        <v>48</v>
      </c>
      <c r="P230" t="s">
        <v>49</v>
      </c>
      <c r="Q230" t="s">
        <v>50</v>
      </c>
      <c r="R230" t="s">
        <v>24</v>
      </c>
      <c r="S230" t="s">
        <v>23</v>
      </c>
      <c r="T230" t="s">
        <v>8486</v>
      </c>
    </row>
    <row r="231" spans="1:20" x14ac:dyDescent="0.25">
      <c r="A231" t="s">
        <v>46</v>
      </c>
      <c r="B231" t="s">
        <v>56</v>
      </c>
      <c r="C231">
        <v>66.333333333333329</v>
      </c>
      <c r="D231">
        <v>3</v>
      </c>
      <c r="E231" t="s">
        <v>8488</v>
      </c>
      <c r="F231">
        <v>994.36</v>
      </c>
      <c r="G231">
        <v>0</v>
      </c>
      <c r="H231" t="s">
        <v>384</v>
      </c>
      <c r="I231" t="s">
        <v>4769</v>
      </c>
      <c r="J231" t="s">
        <v>4770</v>
      </c>
      <c r="K231" t="s">
        <v>4771</v>
      </c>
      <c r="L231" t="s">
        <v>4772</v>
      </c>
      <c r="M231" t="s">
        <v>8486</v>
      </c>
      <c r="N231" t="s">
        <v>23</v>
      </c>
      <c r="O231" t="s">
        <v>48</v>
      </c>
      <c r="P231" t="s">
        <v>49</v>
      </c>
      <c r="Q231" t="s">
        <v>50</v>
      </c>
      <c r="R231" t="s">
        <v>24</v>
      </c>
      <c r="S231" t="s">
        <v>23</v>
      </c>
      <c r="T231" t="s">
        <v>8486</v>
      </c>
    </row>
    <row r="232" spans="1:20" x14ac:dyDescent="0.25">
      <c r="A232" t="s">
        <v>139</v>
      </c>
      <c r="B232" t="s">
        <v>112</v>
      </c>
      <c r="C232">
        <v>66</v>
      </c>
      <c r="D232">
        <v>1</v>
      </c>
      <c r="E232" t="s">
        <v>8489</v>
      </c>
      <c r="F232">
        <v>149.06</v>
      </c>
      <c r="G232">
        <v>7</v>
      </c>
      <c r="H232" t="s">
        <v>384</v>
      </c>
      <c r="I232" t="s">
        <v>8459</v>
      </c>
      <c r="J232" t="s">
        <v>8460</v>
      </c>
      <c r="K232" t="s">
        <v>3698</v>
      </c>
      <c r="L232" t="s">
        <v>8461</v>
      </c>
      <c r="M232" t="s">
        <v>8490</v>
      </c>
      <c r="N232" t="s">
        <v>23</v>
      </c>
      <c r="O232" t="s">
        <v>48</v>
      </c>
      <c r="P232" t="s">
        <v>49</v>
      </c>
      <c r="Q232" t="s">
        <v>50</v>
      </c>
      <c r="R232" t="s">
        <v>24</v>
      </c>
      <c r="S232" t="s">
        <v>23</v>
      </c>
      <c r="T232" t="s">
        <v>8490</v>
      </c>
    </row>
    <row r="233" spans="1:20" x14ac:dyDescent="0.25">
      <c r="A233" t="s">
        <v>110</v>
      </c>
      <c r="B233" t="s">
        <v>640</v>
      </c>
      <c r="C233">
        <v>66</v>
      </c>
      <c r="D233">
        <v>1</v>
      </c>
      <c r="E233" t="s">
        <v>8489</v>
      </c>
      <c r="F233">
        <v>149.06</v>
      </c>
      <c r="G233">
        <v>7</v>
      </c>
      <c r="H233" t="s">
        <v>384</v>
      </c>
      <c r="I233" t="s">
        <v>8459</v>
      </c>
      <c r="J233" t="s">
        <v>8460</v>
      </c>
      <c r="K233" t="s">
        <v>3698</v>
      </c>
      <c r="L233" t="s">
        <v>8461</v>
      </c>
      <c r="M233" t="s">
        <v>8490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23</v>
      </c>
      <c r="T233" t="s">
        <v>8490</v>
      </c>
    </row>
    <row r="234" spans="1:20" x14ac:dyDescent="0.25">
      <c r="A234" t="s">
        <v>46</v>
      </c>
      <c r="B234" t="s">
        <v>56</v>
      </c>
      <c r="C234">
        <v>67</v>
      </c>
      <c r="D234">
        <v>1</v>
      </c>
      <c r="E234" t="s">
        <v>8489</v>
      </c>
      <c r="F234">
        <v>149.06</v>
      </c>
      <c r="G234">
        <v>7</v>
      </c>
      <c r="H234" t="s">
        <v>384</v>
      </c>
      <c r="I234" t="s">
        <v>8459</v>
      </c>
      <c r="J234" t="s">
        <v>8460</v>
      </c>
      <c r="K234" t="s">
        <v>3698</v>
      </c>
      <c r="L234" t="s">
        <v>8461</v>
      </c>
      <c r="M234" t="s">
        <v>8490</v>
      </c>
      <c r="N234" t="s">
        <v>23</v>
      </c>
      <c r="O234" t="s">
        <v>48</v>
      </c>
      <c r="P234" t="s">
        <v>49</v>
      </c>
      <c r="Q234" t="s">
        <v>50</v>
      </c>
      <c r="R234" t="s">
        <v>24</v>
      </c>
      <c r="S234" t="s">
        <v>23</v>
      </c>
      <c r="T234" t="s">
        <v>8490</v>
      </c>
    </row>
    <row r="235" spans="1:20" x14ac:dyDescent="0.25">
      <c r="A235" t="s">
        <v>186</v>
      </c>
      <c r="B235" t="s">
        <v>187</v>
      </c>
      <c r="C235">
        <v>50</v>
      </c>
      <c r="D235">
        <v>6</v>
      </c>
      <c r="E235" t="s">
        <v>8491</v>
      </c>
      <c r="F235">
        <v>472.6</v>
      </c>
      <c r="G235">
        <v>24</v>
      </c>
      <c r="H235" t="s">
        <v>47</v>
      </c>
      <c r="I235" t="s">
        <v>8492</v>
      </c>
      <c r="J235" t="s">
        <v>8493</v>
      </c>
      <c r="K235" t="s">
        <v>3781</v>
      </c>
      <c r="L235" t="s">
        <v>8494</v>
      </c>
      <c r="M235" t="s">
        <v>8495</v>
      </c>
      <c r="N235" t="s">
        <v>23</v>
      </c>
      <c r="O235" t="s">
        <v>48</v>
      </c>
      <c r="P235" t="s">
        <v>49</v>
      </c>
      <c r="Q235" t="s">
        <v>50</v>
      </c>
      <c r="R235" t="s">
        <v>24</v>
      </c>
      <c r="S235" t="s">
        <v>23</v>
      </c>
      <c r="T235" t="s">
        <v>8495</v>
      </c>
    </row>
    <row r="236" spans="1:20" x14ac:dyDescent="0.25">
      <c r="A236" t="s">
        <v>139</v>
      </c>
      <c r="B236" t="s">
        <v>112</v>
      </c>
      <c r="C236">
        <v>83.333333333333329</v>
      </c>
      <c r="D236">
        <v>3</v>
      </c>
      <c r="E236" t="s">
        <v>8491</v>
      </c>
      <c r="F236">
        <v>472.6</v>
      </c>
      <c r="G236">
        <v>24</v>
      </c>
      <c r="H236" t="s">
        <v>47</v>
      </c>
      <c r="I236" t="s">
        <v>8492</v>
      </c>
      <c r="J236" t="s">
        <v>8493</v>
      </c>
      <c r="K236" t="s">
        <v>3781</v>
      </c>
      <c r="L236" t="s">
        <v>8494</v>
      </c>
      <c r="M236" t="s">
        <v>8495</v>
      </c>
      <c r="N236" t="s">
        <v>23</v>
      </c>
      <c r="O236" t="s">
        <v>48</v>
      </c>
      <c r="P236" t="s">
        <v>49</v>
      </c>
      <c r="Q236" t="s">
        <v>50</v>
      </c>
      <c r="R236" t="s">
        <v>24</v>
      </c>
      <c r="S236" t="s">
        <v>23</v>
      </c>
      <c r="T236" t="s">
        <v>8495</v>
      </c>
    </row>
    <row r="237" spans="1:20" x14ac:dyDescent="0.25">
      <c r="A237" t="s">
        <v>46</v>
      </c>
      <c r="B237" t="s">
        <v>56</v>
      </c>
      <c r="C237">
        <v>66.333333333333329</v>
      </c>
      <c r="D237">
        <v>3</v>
      </c>
      <c r="E237" t="s">
        <v>8496</v>
      </c>
      <c r="F237">
        <v>89.35</v>
      </c>
      <c r="G237">
        <v>7</v>
      </c>
      <c r="H237" t="s">
        <v>384</v>
      </c>
      <c r="I237" t="s">
        <v>8497</v>
      </c>
      <c r="J237" t="s">
        <v>8498</v>
      </c>
      <c r="K237" t="s">
        <v>2334</v>
      </c>
      <c r="L237" t="s">
        <v>1103</v>
      </c>
      <c r="M237" t="s">
        <v>8495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23</v>
      </c>
      <c r="T237" t="s">
        <v>8495</v>
      </c>
    </row>
    <row r="238" spans="1:20" x14ac:dyDescent="0.25">
      <c r="A238" t="s">
        <v>46</v>
      </c>
      <c r="B238" t="s">
        <v>56</v>
      </c>
      <c r="C238">
        <v>78</v>
      </c>
      <c r="D238">
        <v>3</v>
      </c>
      <c r="E238" t="s">
        <v>8499</v>
      </c>
      <c r="F238">
        <v>240</v>
      </c>
      <c r="G238">
        <v>16</v>
      </c>
      <c r="H238" t="s">
        <v>47</v>
      </c>
      <c r="I238" t="s">
        <v>8500</v>
      </c>
      <c r="J238" t="s">
        <v>8501</v>
      </c>
      <c r="K238" t="s">
        <v>2334</v>
      </c>
      <c r="L238" t="s">
        <v>654</v>
      </c>
      <c r="M238" t="s">
        <v>8440</v>
      </c>
      <c r="N238" t="s">
        <v>23</v>
      </c>
      <c r="O238" t="s">
        <v>63</v>
      </c>
      <c r="P238" t="s">
        <v>54</v>
      </c>
      <c r="Q238" t="s">
        <v>55</v>
      </c>
      <c r="R238" t="s">
        <v>24</v>
      </c>
      <c r="S238" t="s">
        <v>23</v>
      </c>
      <c r="T238" t="s">
        <v>8502</v>
      </c>
    </row>
    <row r="239" spans="1:20" x14ac:dyDescent="0.25">
      <c r="A239" t="s">
        <v>30</v>
      </c>
      <c r="B239" t="s">
        <v>31</v>
      </c>
      <c r="C239">
        <v>43</v>
      </c>
      <c r="D239">
        <v>1</v>
      </c>
      <c r="E239" t="s">
        <v>8503</v>
      </c>
      <c r="F239">
        <v>43</v>
      </c>
      <c r="G239">
        <v>0</v>
      </c>
      <c r="H239" t="s">
        <v>47</v>
      </c>
      <c r="I239" t="s">
        <v>1003</v>
      </c>
      <c r="J239" t="s">
        <v>8504</v>
      </c>
      <c r="K239" t="s">
        <v>8505</v>
      </c>
      <c r="L239" t="s">
        <v>6216</v>
      </c>
      <c r="M239" t="s">
        <v>8506</v>
      </c>
      <c r="N239" t="s">
        <v>23</v>
      </c>
      <c r="O239" t="s">
        <v>63</v>
      </c>
      <c r="P239" t="s">
        <v>54</v>
      </c>
      <c r="Q239" t="s">
        <v>55</v>
      </c>
      <c r="R239" t="s">
        <v>24</v>
      </c>
      <c r="S239" t="s">
        <v>23</v>
      </c>
      <c r="T239" t="s">
        <v>8506</v>
      </c>
    </row>
    <row r="240" spans="1:20" x14ac:dyDescent="0.25">
      <c r="A240" t="s">
        <v>46</v>
      </c>
      <c r="B240" t="s">
        <v>56</v>
      </c>
      <c r="C240">
        <v>66.333333333333329</v>
      </c>
      <c r="D240">
        <v>3</v>
      </c>
      <c r="E240" t="s">
        <v>8507</v>
      </c>
      <c r="F240">
        <v>119.35</v>
      </c>
      <c r="G240">
        <v>7</v>
      </c>
      <c r="H240" t="s">
        <v>384</v>
      </c>
      <c r="I240" t="s">
        <v>7686</v>
      </c>
      <c r="J240" t="s">
        <v>7687</v>
      </c>
      <c r="K240" t="s">
        <v>1303</v>
      </c>
      <c r="L240" t="s">
        <v>24</v>
      </c>
      <c r="M240" t="s">
        <v>23</v>
      </c>
      <c r="N240" t="s">
        <v>23</v>
      </c>
      <c r="O240" t="s">
        <v>48</v>
      </c>
      <c r="P240" t="s">
        <v>49</v>
      </c>
      <c r="Q240" t="s">
        <v>23</v>
      </c>
      <c r="R240" t="s">
        <v>24</v>
      </c>
      <c r="S240" t="s">
        <v>23</v>
      </c>
      <c r="T240" t="s">
        <v>8508</v>
      </c>
    </row>
    <row r="241" spans="1:20" x14ac:dyDescent="0.25">
      <c r="A241" t="s">
        <v>139</v>
      </c>
      <c r="B241" t="s">
        <v>112</v>
      </c>
      <c r="C241">
        <v>66</v>
      </c>
      <c r="D241">
        <v>1</v>
      </c>
      <c r="E241" t="s">
        <v>8509</v>
      </c>
      <c r="F241">
        <v>119.35</v>
      </c>
      <c r="G241">
        <v>7</v>
      </c>
      <c r="H241" t="s">
        <v>384</v>
      </c>
      <c r="I241" t="s">
        <v>7686</v>
      </c>
      <c r="J241" t="s">
        <v>7687</v>
      </c>
      <c r="K241" t="s">
        <v>1303</v>
      </c>
      <c r="L241" t="s">
        <v>24</v>
      </c>
      <c r="M241" t="s">
        <v>23</v>
      </c>
      <c r="N241" t="s">
        <v>23</v>
      </c>
      <c r="O241" t="s">
        <v>48</v>
      </c>
      <c r="P241" t="s">
        <v>49</v>
      </c>
      <c r="Q241" t="s">
        <v>23</v>
      </c>
      <c r="R241" t="s">
        <v>24</v>
      </c>
      <c r="S241" t="s">
        <v>23</v>
      </c>
      <c r="T241" t="s">
        <v>8508</v>
      </c>
    </row>
    <row r="242" spans="1:20" x14ac:dyDescent="0.25">
      <c r="A242" t="s">
        <v>110</v>
      </c>
      <c r="B242" t="s">
        <v>640</v>
      </c>
      <c r="C242">
        <v>66</v>
      </c>
      <c r="D242">
        <v>1</v>
      </c>
      <c r="E242" t="s">
        <v>8509</v>
      </c>
      <c r="F242">
        <v>119.35</v>
      </c>
      <c r="G242">
        <v>7</v>
      </c>
      <c r="H242" t="s">
        <v>384</v>
      </c>
      <c r="I242" t="s">
        <v>7686</v>
      </c>
      <c r="J242" t="s">
        <v>7687</v>
      </c>
      <c r="K242" t="s">
        <v>1303</v>
      </c>
      <c r="L242" t="s">
        <v>24</v>
      </c>
      <c r="M242" t="s">
        <v>23</v>
      </c>
      <c r="N242" t="s">
        <v>23</v>
      </c>
      <c r="O242" t="s">
        <v>48</v>
      </c>
      <c r="P242" t="s">
        <v>49</v>
      </c>
      <c r="Q242" t="s">
        <v>23</v>
      </c>
      <c r="R242" t="s">
        <v>24</v>
      </c>
      <c r="S242" t="s">
        <v>23</v>
      </c>
      <c r="T242" t="s">
        <v>8508</v>
      </c>
    </row>
    <row r="243" spans="1:20" x14ac:dyDescent="0.25">
      <c r="A243" t="s">
        <v>46</v>
      </c>
      <c r="B243" t="s">
        <v>56</v>
      </c>
      <c r="C243">
        <v>67</v>
      </c>
      <c r="D243">
        <v>1</v>
      </c>
      <c r="E243" t="s">
        <v>8509</v>
      </c>
      <c r="F243">
        <v>119.35</v>
      </c>
      <c r="G243">
        <v>7</v>
      </c>
      <c r="H243" t="s">
        <v>384</v>
      </c>
      <c r="I243" t="s">
        <v>7686</v>
      </c>
      <c r="J243" t="s">
        <v>7687</v>
      </c>
      <c r="K243" t="s">
        <v>1303</v>
      </c>
      <c r="L243" t="s">
        <v>24</v>
      </c>
      <c r="M243" t="s">
        <v>23</v>
      </c>
      <c r="N243" t="s">
        <v>23</v>
      </c>
      <c r="O243" t="s">
        <v>48</v>
      </c>
      <c r="P243" t="s">
        <v>49</v>
      </c>
      <c r="Q243" t="s">
        <v>23</v>
      </c>
      <c r="R243" t="s">
        <v>24</v>
      </c>
      <c r="S243" t="s">
        <v>23</v>
      </c>
      <c r="T243" t="s">
        <v>8508</v>
      </c>
    </row>
    <row r="244" spans="1:20" x14ac:dyDescent="0.25">
      <c r="A244" t="s">
        <v>115</v>
      </c>
      <c r="B244" t="s">
        <v>116</v>
      </c>
      <c r="C244">
        <v>27.5</v>
      </c>
      <c r="D244">
        <v>4</v>
      </c>
      <c r="E244" t="s">
        <v>8510</v>
      </c>
      <c r="F244">
        <v>101.23</v>
      </c>
      <c r="G244">
        <v>7</v>
      </c>
      <c r="H244" t="s">
        <v>648</v>
      </c>
      <c r="I244" t="s">
        <v>8511</v>
      </c>
      <c r="J244" t="s">
        <v>8512</v>
      </c>
      <c r="K244" t="s">
        <v>4857</v>
      </c>
      <c r="L244" t="s">
        <v>8513</v>
      </c>
      <c r="M244" t="s">
        <v>8514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23</v>
      </c>
      <c r="T244" t="s">
        <v>8514</v>
      </c>
    </row>
    <row r="245" spans="1:20" x14ac:dyDescent="0.25">
      <c r="A245" t="s">
        <v>46</v>
      </c>
      <c r="B245" t="s">
        <v>56</v>
      </c>
      <c r="C245">
        <v>66.333333333333329</v>
      </c>
      <c r="D245">
        <v>3</v>
      </c>
      <c r="E245" t="s">
        <v>8515</v>
      </c>
      <c r="F245">
        <v>112.35</v>
      </c>
      <c r="G245">
        <v>0</v>
      </c>
      <c r="H245" t="s">
        <v>384</v>
      </c>
      <c r="I245" t="s">
        <v>8516</v>
      </c>
      <c r="J245" t="s">
        <v>8517</v>
      </c>
      <c r="K245" t="s">
        <v>2818</v>
      </c>
      <c r="L245" t="s">
        <v>8518</v>
      </c>
      <c r="M245" t="s">
        <v>8519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23</v>
      </c>
      <c r="T245" t="s">
        <v>8519</v>
      </c>
    </row>
    <row r="246" spans="1:20" x14ac:dyDescent="0.25">
      <c r="A246" t="s">
        <v>139</v>
      </c>
      <c r="B246" t="s">
        <v>112</v>
      </c>
      <c r="C246">
        <v>66</v>
      </c>
      <c r="D246">
        <v>1</v>
      </c>
      <c r="E246" t="s">
        <v>8520</v>
      </c>
      <c r="F246">
        <v>119.35</v>
      </c>
      <c r="G246">
        <v>7</v>
      </c>
      <c r="H246" t="s">
        <v>384</v>
      </c>
      <c r="I246" t="s">
        <v>8521</v>
      </c>
      <c r="J246" t="s">
        <v>8522</v>
      </c>
      <c r="K246" t="s">
        <v>8523</v>
      </c>
      <c r="L246" t="s">
        <v>8524</v>
      </c>
      <c r="M246" t="s">
        <v>8525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23</v>
      </c>
      <c r="T246" t="s">
        <v>8525</v>
      </c>
    </row>
    <row r="247" spans="1:20" x14ac:dyDescent="0.25">
      <c r="A247" t="s">
        <v>110</v>
      </c>
      <c r="B247" t="s">
        <v>640</v>
      </c>
      <c r="C247">
        <v>66</v>
      </c>
      <c r="D247">
        <v>1</v>
      </c>
      <c r="E247" t="s">
        <v>8520</v>
      </c>
      <c r="F247">
        <v>119.35</v>
      </c>
      <c r="G247">
        <v>7</v>
      </c>
      <c r="H247" t="s">
        <v>384</v>
      </c>
      <c r="I247" t="s">
        <v>8521</v>
      </c>
      <c r="J247" t="s">
        <v>8522</v>
      </c>
      <c r="K247" t="s">
        <v>8523</v>
      </c>
      <c r="L247" t="s">
        <v>8524</v>
      </c>
      <c r="M247" t="s">
        <v>8525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23</v>
      </c>
      <c r="T247" t="s">
        <v>8525</v>
      </c>
    </row>
    <row r="248" spans="1:20" x14ac:dyDescent="0.25">
      <c r="A248" t="s">
        <v>46</v>
      </c>
      <c r="B248" t="s">
        <v>56</v>
      </c>
      <c r="C248">
        <v>67</v>
      </c>
      <c r="D248">
        <v>1</v>
      </c>
      <c r="E248" t="s">
        <v>8520</v>
      </c>
      <c r="F248">
        <v>119.35</v>
      </c>
      <c r="G248">
        <v>7</v>
      </c>
      <c r="H248" t="s">
        <v>384</v>
      </c>
      <c r="I248" t="s">
        <v>8521</v>
      </c>
      <c r="J248" t="s">
        <v>8522</v>
      </c>
      <c r="K248" t="s">
        <v>8523</v>
      </c>
      <c r="L248" t="s">
        <v>8524</v>
      </c>
      <c r="M248" t="s">
        <v>8525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23</v>
      </c>
      <c r="T248" t="s">
        <v>8525</v>
      </c>
    </row>
    <row r="249" spans="1:20" x14ac:dyDescent="0.25">
      <c r="A249" t="s">
        <v>30</v>
      </c>
      <c r="B249" t="s">
        <v>31</v>
      </c>
      <c r="C249">
        <v>45</v>
      </c>
      <c r="D249">
        <v>1</v>
      </c>
      <c r="E249" t="s">
        <v>8526</v>
      </c>
      <c r="F249">
        <v>45</v>
      </c>
      <c r="G249">
        <v>0</v>
      </c>
      <c r="H249" t="s">
        <v>22</v>
      </c>
      <c r="I249" t="s">
        <v>5803</v>
      </c>
      <c r="J249" t="s">
        <v>5804</v>
      </c>
      <c r="K249" t="s">
        <v>1132</v>
      </c>
      <c r="L249" t="s">
        <v>4402</v>
      </c>
      <c r="M249" t="s">
        <v>8527</v>
      </c>
      <c r="N249" t="s">
        <v>23</v>
      </c>
      <c r="O249" t="s">
        <v>63</v>
      </c>
      <c r="P249" t="s">
        <v>54</v>
      </c>
      <c r="Q249" t="s">
        <v>55</v>
      </c>
      <c r="R249" t="s">
        <v>24</v>
      </c>
      <c r="S249" t="s">
        <v>23</v>
      </c>
      <c r="T249" t="s">
        <v>8528</v>
      </c>
    </row>
    <row r="250" spans="1:20" x14ac:dyDescent="0.25">
      <c r="A250" t="s">
        <v>139</v>
      </c>
      <c r="B250" t="s">
        <v>112</v>
      </c>
      <c r="C250">
        <v>66</v>
      </c>
      <c r="D250">
        <v>1</v>
      </c>
      <c r="E250" t="s">
        <v>8529</v>
      </c>
      <c r="F250">
        <v>119.35</v>
      </c>
      <c r="G250">
        <v>7</v>
      </c>
      <c r="H250" t="s">
        <v>384</v>
      </c>
      <c r="I250" t="s">
        <v>8530</v>
      </c>
      <c r="J250" t="s">
        <v>8531</v>
      </c>
      <c r="K250" t="s">
        <v>1530</v>
      </c>
      <c r="L250" t="s">
        <v>8532</v>
      </c>
      <c r="M250" t="s">
        <v>8533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8534</v>
      </c>
      <c r="T250" t="s">
        <v>8533</v>
      </c>
    </row>
    <row r="251" spans="1:20" x14ac:dyDescent="0.25">
      <c r="A251" t="s">
        <v>110</v>
      </c>
      <c r="B251" t="s">
        <v>640</v>
      </c>
      <c r="C251">
        <v>66</v>
      </c>
      <c r="D251">
        <v>1</v>
      </c>
      <c r="E251" t="s">
        <v>8529</v>
      </c>
      <c r="F251">
        <v>119.35</v>
      </c>
      <c r="G251">
        <v>7</v>
      </c>
      <c r="H251" t="s">
        <v>384</v>
      </c>
      <c r="I251" t="s">
        <v>8530</v>
      </c>
      <c r="J251" t="s">
        <v>8531</v>
      </c>
      <c r="K251" t="s">
        <v>1530</v>
      </c>
      <c r="L251" t="s">
        <v>8532</v>
      </c>
      <c r="M251" t="s">
        <v>8533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8534</v>
      </c>
      <c r="T251" t="s">
        <v>8533</v>
      </c>
    </row>
    <row r="252" spans="1:20" x14ac:dyDescent="0.25">
      <c r="A252" t="s">
        <v>46</v>
      </c>
      <c r="B252" t="s">
        <v>56</v>
      </c>
      <c r="C252">
        <v>67</v>
      </c>
      <c r="D252">
        <v>1</v>
      </c>
      <c r="E252" t="s">
        <v>8529</v>
      </c>
      <c r="F252">
        <v>119.35</v>
      </c>
      <c r="G252">
        <v>7</v>
      </c>
      <c r="H252" t="s">
        <v>384</v>
      </c>
      <c r="I252" t="s">
        <v>8530</v>
      </c>
      <c r="J252" t="s">
        <v>8531</v>
      </c>
      <c r="K252" t="s">
        <v>1530</v>
      </c>
      <c r="L252" t="s">
        <v>8532</v>
      </c>
      <c r="M252" t="s">
        <v>8533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8534</v>
      </c>
      <c r="T252" t="s">
        <v>8533</v>
      </c>
    </row>
    <row r="253" spans="1:20" x14ac:dyDescent="0.25">
      <c r="A253" t="s">
        <v>139</v>
      </c>
      <c r="B253" t="s">
        <v>112</v>
      </c>
      <c r="C253">
        <v>66</v>
      </c>
      <c r="D253">
        <v>1</v>
      </c>
      <c r="E253" t="s">
        <v>8535</v>
      </c>
      <c r="F253">
        <v>112.35</v>
      </c>
      <c r="G253">
        <v>0</v>
      </c>
      <c r="H253" t="s">
        <v>384</v>
      </c>
      <c r="I253" t="s">
        <v>8536</v>
      </c>
      <c r="J253" t="s">
        <v>8537</v>
      </c>
      <c r="K253" t="s">
        <v>2311</v>
      </c>
      <c r="L253" t="s">
        <v>8538</v>
      </c>
      <c r="M253" t="s">
        <v>8539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8540</v>
      </c>
      <c r="T253" t="s">
        <v>8541</v>
      </c>
    </row>
    <row r="254" spans="1:20" x14ac:dyDescent="0.25">
      <c r="A254" t="s">
        <v>110</v>
      </c>
      <c r="B254" t="s">
        <v>640</v>
      </c>
      <c r="C254">
        <v>66</v>
      </c>
      <c r="D254">
        <v>1</v>
      </c>
      <c r="E254" t="s">
        <v>8535</v>
      </c>
      <c r="F254">
        <v>112.35</v>
      </c>
      <c r="G254">
        <v>0</v>
      </c>
      <c r="H254" t="s">
        <v>384</v>
      </c>
      <c r="I254" t="s">
        <v>8536</v>
      </c>
      <c r="J254" t="s">
        <v>8537</v>
      </c>
      <c r="K254" t="s">
        <v>2311</v>
      </c>
      <c r="L254" t="s">
        <v>8538</v>
      </c>
      <c r="M254" t="s">
        <v>8539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8540</v>
      </c>
      <c r="T254" t="s">
        <v>8541</v>
      </c>
    </row>
    <row r="255" spans="1:20" x14ac:dyDescent="0.25">
      <c r="A255" t="s">
        <v>46</v>
      </c>
      <c r="B255" t="s">
        <v>56</v>
      </c>
      <c r="C255">
        <v>67</v>
      </c>
      <c r="D255">
        <v>1</v>
      </c>
      <c r="E255" t="s">
        <v>8535</v>
      </c>
      <c r="F255">
        <v>112.35</v>
      </c>
      <c r="G255">
        <v>0</v>
      </c>
      <c r="H255" t="s">
        <v>384</v>
      </c>
      <c r="I255" t="s">
        <v>8536</v>
      </c>
      <c r="J255" t="s">
        <v>8537</v>
      </c>
      <c r="K255" t="s">
        <v>2311</v>
      </c>
      <c r="L255" t="s">
        <v>8538</v>
      </c>
      <c r="M255" t="s">
        <v>8539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8540</v>
      </c>
      <c r="T255" t="s">
        <v>8539</v>
      </c>
    </row>
    <row r="256" spans="1:20" x14ac:dyDescent="0.25">
      <c r="A256" t="s">
        <v>139</v>
      </c>
      <c r="B256" t="s">
        <v>112</v>
      </c>
      <c r="C256">
        <v>66</v>
      </c>
      <c r="D256">
        <v>1</v>
      </c>
      <c r="E256" t="s">
        <v>8542</v>
      </c>
      <c r="F256">
        <v>142.01</v>
      </c>
      <c r="G256">
        <v>0</v>
      </c>
      <c r="H256" t="s">
        <v>384</v>
      </c>
      <c r="I256" t="s">
        <v>7317</v>
      </c>
      <c r="J256" t="s">
        <v>7318</v>
      </c>
      <c r="K256" t="s">
        <v>1624</v>
      </c>
      <c r="L256" t="s">
        <v>7319</v>
      </c>
      <c r="M256" t="s">
        <v>8543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8544</v>
      </c>
      <c r="T256" t="s">
        <v>8545</v>
      </c>
    </row>
    <row r="257" spans="1:20" x14ac:dyDescent="0.25">
      <c r="A257" t="s">
        <v>110</v>
      </c>
      <c r="B257" t="s">
        <v>640</v>
      </c>
      <c r="C257">
        <v>66</v>
      </c>
      <c r="D257">
        <v>1</v>
      </c>
      <c r="E257" t="s">
        <v>8542</v>
      </c>
      <c r="F257">
        <v>142.01</v>
      </c>
      <c r="G257">
        <v>0</v>
      </c>
      <c r="H257" t="s">
        <v>384</v>
      </c>
      <c r="I257" t="s">
        <v>7317</v>
      </c>
      <c r="J257" t="s">
        <v>7318</v>
      </c>
      <c r="K257" t="s">
        <v>1624</v>
      </c>
      <c r="L257" t="s">
        <v>7319</v>
      </c>
      <c r="M257" t="s">
        <v>8543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8544</v>
      </c>
      <c r="T257" t="s">
        <v>8545</v>
      </c>
    </row>
    <row r="258" spans="1:20" x14ac:dyDescent="0.25">
      <c r="A258" t="s">
        <v>46</v>
      </c>
      <c r="B258" t="s">
        <v>56</v>
      </c>
      <c r="C258">
        <v>67</v>
      </c>
      <c r="D258">
        <v>1</v>
      </c>
      <c r="E258" t="s">
        <v>8542</v>
      </c>
      <c r="F258">
        <v>142.01</v>
      </c>
      <c r="G258">
        <v>0</v>
      </c>
      <c r="H258" t="s">
        <v>384</v>
      </c>
      <c r="I258" t="s">
        <v>7317</v>
      </c>
      <c r="J258" t="s">
        <v>7318</v>
      </c>
      <c r="K258" t="s">
        <v>1624</v>
      </c>
      <c r="L258" t="s">
        <v>7319</v>
      </c>
      <c r="M258" t="s">
        <v>8543</v>
      </c>
      <c r="N258" t="s">
        <v>23</v>
      </c>
      <c r="O258" t="s">
        <v>48</v>
      </c>
      <c r="P258" t="s">
        <v>49</v>
      </c>
      <c r="Q258" t="s">
        <v>50</v>
      </c>
      <c r="R258" t="s">
        <v>24</v>
      </c>
      <c r="S258" t="s">
        <v>8544</v>
      </c>
      <c r="T258" t="s">
        <v>8545</v>
      </c>
    </row>
    <row r="259" spans="1:20" x14ac:dyDescent="0.25">
      <c r="A259" t="s">
        <v>38</v>
      </c>
      <c r="B259" t="s">
        <v>39</v>
      </c>
      <c r="C259">
        <v>54.5</v>
      </c>
      <c r="D259">
        <v>2</v>
      </c>
      <c r="E259" t="s">
        <v>8546</v>
      </c>
      <c r="F259">
        <v>60</v>
      </c>
      <c r="G259">
        <v>0</v>
      </c>
      <c r="H259" t="s">
        <v>47</v>
      </c>
      <c r="I259" t="s">
        <v>5672</v>
      </c>
      <c r="J259" t="s">
        <v>3665</v>
      </c>
      <c r="K259" t="s">
        <v>3522</v>
      </c>
      <c r="L259" t="s">
        <v>3666</v>
      </c>
      <c r="M259" t="s">
        <v>8547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8548</v>
      </c>
      <c r="T259" t="s">
        <v>8547</v>
      </c>
    </row>
    <row r="260" spans="1:20" x14ac:dyDescent="0.25">
      <c r="A260" t="s">
        <v>46</v>
      </c>
      <c r="B260" t="s">
        <v>56</v>
      </c>
      <c r="C260">
        <v>66.333333333333329</v>
      </c>
      <c r="D260">
        <v>3</v>
      </c>
      <c r="E260" t="s">
        <v>8549</v>
      </c>
      <c r="F260">
        <v>119.23</v>
      </c>
      <c r="G260">
        <v>7</v>
      </c>
      <c r="H260" t="s">
        <v>384</v>
      </c>
      <c r="I260" t="s">
        <v>8550</v>
      </c>
      <c r="J260" t="s">
        <v>8551</v>
      </c>
      <c r="K260" t="s">
        <v>1691</v>
      </c>
      <c r="L260" t="s">
        <v>8552</v>
      </c>
      <c r="M260" t="s">
        <v>8553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8554</v>
      </c>
      <c r="T260" t="s">
        <v>8553</v>
      </c>
    </row>
    <row r="261" spans="1:20" x14ac:dyDescent="0.25">
      <c r="A261" t="s">
        <v>46</v>
      </c>
      <c r="B261" t="s">
        <v>56</v>
      </c>
      <c r="C261">
        <v>66.333333333333329</v>
      </c>
      <c r="D261">
        <v>3</v>
      </c>
      <c r="E261" t="s">
        <v>8555</v>
      </c>
      <c r="F261">
        <v>111.43</v>
      </c>
      <c r="G261">
        <v>0</v>
      </c>
      <c r="H261" t="s">
        <v>384</v>
      </c>
      <c r="I261" t="s">
        <v>5672</v>
      </c>
      <c r="J261" t="s">
        <v>3665</v>
      </c>
      <c r="K261" t="s">
        <v>3522</v>
      </c>
      <c r="L261" t="s">
        <v>3666</v>
      </c>
      <c r="M261" t="s">
        <v>8556</v>
      </c>
      <c r="N261" t="s">
        <v>23</v>
      </c>
      <c r="O261" t="s">
        <v>48</v>
      </c>
      <c r="P261" t="s">
        <v>49</v>
      </c>
      <c r="Q261" t="s">
        <v>50</v>
      </c>
      <c r="R261" t="s">
        <v>24</v>
      </c>
      <c r="S261" t="s">
        <v>8557</v>
      </c>
      <c r="T261" t="s">
        <v>8556</v>
      </c>
    </row>
    <row r="262" spans="1:20" x14ac:dyDescent="0.25">
      <c r="A262" t="s">
        <v>44</v>
      </c>
      <c r="B262" t="s">
        <v>45</v>
      </c>
      <c r="C262">
        <v>37</v>
      </c>
      <c r="D262">
        <v>10</v>
      </c>
      <c r="E262" t="s">
        <v>8558</v>
      </c>
      <c r="F262">
        <v>670.25</v>
      </c>
      <c r="G262">
        <v>59</v>
      </c>
      <c r="H262" t="s">
        <v>47</v>
      </c>
      <c r="I262" t="s">
        <v>8559</v>
      </c>
      <c r="J262" t="s">
        <v>8560</v>
      </c>
      <c r="K262" t="s">
        <v>663</v>
      </c>
      <c r="L262" t="s">
        <v>8561</v>
      </c>
      <c r="M262" t="s">
        <v>8562</v>
      </c>
      <c r="N262" t="s">
        <v>23</v>
      </c>
      <c r="O262" t="s">
        <v>48</v>
      </c>
      <c r="P262" t="s">
        <v>49</v>
      </c>
      <c r="Q262" t="s">
        <v>50</v>
      </c>
      <c r="R262" t="s">
        <v>24</v>
      </c>
      <c r="S262" t="s">
        <v>8563</v>
      </c>
      <c r="T262" t="s">
        <v>8562</v>
      </c>
    </row>
    <row r="263" spans="1:20" x14ac:dyDescent="0.25">
      <c r="A263" t="s">
        <v>44</v>
      </c>
      <c r="B263" t="s">
        <v>45</v>
      </c>
      <c r="C263">
        <v>37</v>
      </c>
      <c r="D263">
        <v>10</v>
      </c>
      <c r="E263" t="s">
        <v>8558</v>
      </c>
      <c r="F263">
        <v>670.25</v>
      </c>
      <c r="G263">
        <v>59</v>
      </c>
      <c r="H263" t="s">
        <v>47</v>
      </c>
      <c r="I263" t="s">
        <v>8559</v>
      </c>
      <c r="J263" t="s">
        <v>8560</v>
      </c>
      <c r="K263" t="s">
        <v>663</v>
      </c>
      <c r="L263" t="s">
        <v>8561</v>
      </c>
      <c r="M263" t="s">
        <v>8562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8563</v>
      </c>
      <c r="T263" t="s">
        <v>8562</v>
      </c>
    </row>
    <row r="264" spans="1:20" x14ac:dyDescent="0.25">
      <c r="A264" t="s">
        <v>38</v>
      </c>
      <c r="B264" t="s">
        <v>39</v>
      </c>
      <c r="C264">
        <v>54.5</v>
      </c>
      <c r="D264">
        <v>2</v>
      </c>
      <c r="E264" t="s">
        <v>8564</v>
      </c>
      <c r="F264">
        <v>127</v>
      </c>
      <c r="G264">
        <v>7</v>
      </c>
      <c r="H264" t="s">
        <v>47</v>
      </c>
      <c r="I264" t="s">
        <v>8565</v>
      </c>
      <c r="J264" t="s">
        <v>8566</v>
      </c>
      <c r="K264" t="s">
        <v>1046</v>
      </c>
      <c r="L264" t="s">
        <v>8567</v>
      </c>
      <c r="M264" t="s">
        <v>8568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8569</v>
      </c>
      <c r="T264" t="s">
        <v>8568</v>
      </c>
    </row>
    <row r="265" spans="1:20" x14ac:dyDescent="0.25">
      <c r="A265" t="s">
        <v>38</v>
      </c>
      <c r="B265" t="s">
        <v>39</v>
      </c>
      <c r="C265">
        <v>54.5</v>
      </c>
      <c r="D265">
        <v>2</v>
      </c>
      <c r="E265" t="s">
        <v>8564</v>
      </c>
      <c r="F265">
        <v>127</v>
      </c>
      <c r="G265">
        <v>7</v>
      </c>
      <c r="H265" t="s">
        <v>47</v>
      </c>
      <c r="I265" t="s">
        <v>8565</v>
      </c>
      <c r="J265" t="s">
        <v>8566</v>
      </c>
      <c r="K265" t="s">
        <v>1046</v>
      </c>
      <c r="L265" t="s">
        <v>8567</v>
      </c>
      <c r="M265" t="s">
        <v>8568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8569</v>
      </c>
      <c r="T265" t="s">
        <v>8568</v>
      </c>
    </row>
    <row r="266" spans="1:20" x14ac:dyDescent="0.25">
      <c r="A266" t="s">
        <v>115</v>
      </c>
      <c r="B266" t="s">
        <v>339</v>
      </c>
      <c r="C266">
        <v>10.69</v>
      </c>
      <c r="D266">
        <v>1</v>
      </c>
      <c r="E266" t="s">
        <v>8570</v>
      </c>
      <c r="F266">
        <v>10.69</v>
      </c>
      <c r="G266">
        <v>0</v>
      </c>
      <c r="H266" t="s">
        <v>647</v>
      </c>
      <c r="I266" t="s">
        <v>2187</v>
      </c>
      <c r="J266" t="s">
        <v>2188</v>
      </c>
      <c r="K266" t="s">
        <v>2189</v>
      </c>
      <c r="L266" t="s">
        <v>2190</v>
      </c>
      <c r="M266" t="s">
        <v>8571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8572</v>
      </c>
      <c r="T266" t="s">
        <v>8571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180"/>
  <sheetViews>
    <sheetView zoomScale="70" zoomScaleNormal="70" workbookViewId="0">
      <pane xSplit="2" ySplit="1" topLeftCell="R29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61" sqref="U16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3" width="15.453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46</v>
      </c>
      <c r="B2" t="s">
        <v>56</v>
      </c>
      <c r="C2">
        <v>78</v>
      </c>
      <c r="D2">
        <v>3</v>
      </c>
      <c r="E2" t="s">
        <v>8573</v>
      </c>
      <c r="F2">
        <v>269</v>
      </c>
      <c r="G2">
        <v>45</v>
      </c>
      <c r="H2" t="s">
        <v>47</v>
      </c>
      <c r="I2" t="s">
        <v>8574</v>
      </c>
      <c r="J2" t="s">
        <v>8575</v>
      </c>
      <c r="K2" t="s">
        <v>706</v>
      </c>
      <c r="L2" t="s">
        <v>4597</v>
      </c>
      <c r="M2" t="s">
        <v>23</v>
      </c>
      <c r="N2" t="s">
        <v>23</v>
      </c>
      <c r="O2" t="s">
        <v>24</v>
      </c>
      <c r="P2" t="s">
        <v>54</v>
      </c>
      <c r="Q2" t="s">
        <v>23</v>
      </c>
      <c r="R2" t="s">
        <v>24</v>
      </c>
      <c r="S2" t="s">
        <v>23</v>
      </c>
      <c r="T2" t="s">
        <v>8576</v>
      </c>
      <c r="U2" s="55" t="s">
        <v>186</v>
      </c>
      <c r="V2">
        <v>156</v>
      </c>
    </row>
    <row r="3" spans="1:22" x14ac:dyDescent="0.25">
      <c r="A3" t="s">
        <v>709</v>
      </c>
      <c r="B3" t="s">
        <v>710</v>
      </c>
      <c r="C3">
        <v>0</v>
      </c>
      <c r="D3">
        <v>1</v>
      </c>
      <c r="E3" t="s">
        <v>8577</v>
      </c>
      <c r="F3">
        <v>116</v>
      </c>
      <c r="G3">
        <v>16</v>
      </c>
      <c r="H3" t="s">
        <v>631</v>
      </c>
      <c r="I3" t="s">
        <v>366</v>
      </c>
      <c r="J3" t="s">
        <v>310</v>
      </c>
      <c r="K3" t="s">
        <v>23</v>
      </c>
      <c r="L3" t="s">
        <v>24</v>
      </c>
      <c r="M3" t="s">
        <v>8578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8578</v>
      </c>
      <c r="U3" s="56" t="s">
        <v>187</v>
      </c>
      <c r="V3">
        <v>156</v>
      </c>
    </row>
    <row r="4" spans="1:22" x14ac:dyDescent="0.25">
      <c r="A4" t="s">
        <v>110</v>
      </c>
      <c r="B4" t="s">
        <v>146</v>
      </c>
      <c r="C4">
        <v>120</v>
      </c>
      <c r="D4">
        <v>1</v>
      </c>
      <c r="E4" t="s">
        <v>8577</v>
      </c>
      <c r="F4">
        <v>116</v>
      </c>
      <c r="G4">
        <v>16</v>
      </c>
      <c r="H4" t="s">
        <v>631</v>
      </c>
      <c r="I4" t="s">
        <v>366</v>
      </c>
      <c r="J4" t="s">
        <v>310</v>
      </c>
      <c r="K4" t="s">
        <v>23</v>
      </c>
      <c r="L4" t="s">
        <v>24</v>
      </c>
      <c r="M4" t="s">
        <v>8578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8578</v>
      </c>
      <c r="U4" s="55" t="s">
        <v>44</v>
      </c>
      <c r="V4">
        <v>33</v>
      </c>
    </row>
    <row r="5" spans="1:22" x14ac:dyDescent="0.25">
      <c r="A5" t="s">
        <v>51</v>
      </c>
      <c r="B5" t="s">
        <v>52</v>
      </c>
      <c r="C5">
        <v>65</v>
      </c>
      <c r="D5">
        <v>2</v>
      </c>
      <c r="E5" t="s">
        <v>8579</v>
      </c>
      <c r="F5">
        <v>137</v>
      </c>
      <c r="G5">
        <v>7</v>
      </c>
      <c r="H5" t="s">
        <v>22</v>
      </c>
      <c r="I5" t="s">
        <v>7437</v>
      </c>
      <c r="J5" t="s">
        <v>7438</v>
      </c>
      <c r="K5" t="s">
        <v>1025</v>
      </c>
      <c r="L5" t="s">
        <v>981</v>
      </c>
      <c r="M5" t="s">
        <v>8580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8581</v>
      </c>
      <c r="U5" s="56" t="s">
        <v>45</v>
      </c>
      <c r="V5">
        <v>33</v>
      </c>
    </row>
    <row r="6" spans="1:22" x14ac:dyDescent="0.25">
      <c r="A6" t="s">
        <v>46</v>
      </c>
      <c r="B6" t="s">
        <v>56</v>
      </c>
      <c r="C6">
        <v>78</v>
      </c>
      <c r="D6">
        <v>1</v>
      </c>
      <c r="E6" t="s">
        <v>8582</v>
      </c>
      <c r="F6">
        <v>107</v>
      </c>
      <c r="G6">
        <v>29</v>
      </c>
      <c r="H6" t="s">
        <v>47</v>
      </c>
      <c r="I6" t="s">
        <v>646</v>
      </c>
      <c r="J6" t="s">
        <v>952</v>
      </c>
      <c r="K6" t="s">
        <v>660</v>
      </c>
      <c r="L6" t="s">
        <v>672</v>
      </c>
      <c r="M6" t="s">
        <v>8583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23</v>
      </c>
      <c r="T6" t="s">
        <v>8584</v>
      </c>
      <c r="U6" s="55" t="s">
        <v>46</v>
      </c>
      <c r="V6">
        <v>49</v>
      </c>
    </row>
    <row r="7" spans="1:22" x14ac:dyDescent="0.25">
      <c r="A7" t="s">
        <v>51</v>
      </c>
      <c r="B7" t="s">
        <v>52</v>
      </c>
      <c r="C7">
        <v>65</v>
      </c>
      <c r="D7">
        <v>1</v>
      </c>
      <c r="E7" t="s">
        <v>8585</v>
      </c>
      <c r="F7">
        <v>479</v>
      </c>
      <c r="G7">
        <v>0</v>
      </c>
      <c r="H7" t="s">
        <v>47</v>
      </c>
      <c r="I7" t="s">
        <v>369</v>
      </c>
      <c r="J7" t="s">
        <v>8586</v>
      </c>
      <c r="K7" t="s">
        <v>1840</v>
      </c>
      <c r="L7" t="s">
        <v>4632</v>
      </c>
      <c r="M7" t="s">
        <v>8587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8587</v>
      </c>
      <c r="U7" s="56" t="s">
        <v>252</v>
      </c>
      <c r="V7">
        <v>1</v>
      </c>
    </row>
    <row r="8" spans="1:22" x14ac:dyDescent="0.25">
      <c r="A8" t="s">
        <v>51</v>
      </c>
      <c r="B8" t="s">
        <v>52</v>
      </c>
      <c r="C8">
        <v>63.333333333333343</v>
      </c>
      <c r="D8">
        <v>3</v>
      </c>
      <c r="E8" t="s">
        <v>8585</v>
      </c>
      <c r="F8">
        <v>479</v>
      </c>
      <c r="G8">
        <v>0</v>
      </c>
      <c r="H8" t="s">
        <v>47</v>
      </c>
      <c r="I8" t="s">
        <v>369</v>
      </c>
      <c r="J8" t="s">
        <v>8586</v>
      </c>
      <c r="K8" t="s">
        <v>1840</v>
      </c>
      <c r="L8" t="s">
        <v>4632</v>
      </c>
      <c r="M8" t="s">
        <v>8587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8587</v>
      </c>
      <c r="U8" s="56" t="s">
        <v>56</v>
      </c>
      <c r="V8">
        <v>45</v>
      </c>
    </row>
    <row r="9" spans="1:22" x14ac:dyDescent="0.25">
      <c r="A9" t="s">
        <v>46</v>
      </c>
      <c r="B9" t="s">
        <v>56</v>
      </c>
      <c r="C9">
        <v>78</v>
      </c>
      <c r="D9">
        <v>3</v>
      </c>
      <c r="E9" t="s">
        <v>8585</v>
      </c>
      <c r="F9">
        <v>479</v>
      </c>
      <c r="G9">
        <v>0</v>
      </c>
      <c r="H9" t="s">
        <v>47</v>
      </c>
      <c r="I9" t="s">
        <v>369</v>
      </c>
      <c r="J9" t="s">
        <v>8586</v>
      </c>
      <c r="K9" t="s">
        <v>1840</v>
      </c>
      <c r="L9" t="s">
        <v>4632</v>
      </c>
      <c r="M9" t="s">
        <v>8587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8587</v>
      </c>
      <c r="U9" s="56" t="s">
        <v>1105</v>
      </c>
      <c r="V9">
        <v>3</v>
      </c>
    </row>
    <row r="10" spans="1:22" x14ac:dyDescent="0.25">
      <c r="A10" t="s">
        <v>46</v>
      </c>
      <c r="B10" t="s">
        <v>56</v>
      </c>
      <c r="C10">
        <v>78</v>
      </c>
      <c r="D10">
        <v>1</v>
      </c>
      <c r="E10" t="s">
        <v>8588</v>
      </c>
      <c r="F10">
        <v>123</v>
      </c>
      <c r="G10">
        <v>45</v>
      </c>
      <c r="H10" t="s">
        <v>47</v>
      </c>
      <c r="I10" t="s">
        <v>8589</v>
      </c>
      <c r="J10" t="s">
        <v>8590</v>
      </c>
      <c r="K10" t="s">
        <v>1701</v>
      </c>
      <c r="L10" t="s">
        <v>2197</v>
      </c>
      <c r="M10" t="s">
        <v>8591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8591</v>
      </c>
      <c r="U10" s="55" t="s">
        <v>42</v>
      </c>
      <c r="V10">
        <v>58</v>
      </c>
    </row>
    <row r="11" spans="1:22" x14ac:dyDescent="0.25">
      <c r="A11" t="s">
        <v>38</v>
      </c>
      <c r="B11" t="s">
        <v>39</v>
      </c>
      <c r="C11">
        <v>54.5</v>
      </c>
      <c r="D11">
        <v>2</v>
      </c>
      <c r="E11" t="s">
        <v>8592</v>
      </c>
      <c r="F11">
        <v>67</v>
      </c>
      <c r="G11">
        <v>7</v>
      </c>
      <c r="H11" t="s">
        <v>47</v>
      </c>
      <c r="I11" t="s">
        <v>5903</v>
      </c>
      <c r="J11" t="s">
        <v>5904</v>
      </c>
      <c r="K11" t="s">
        <v>5905</v>
      </c>
      <c r="L11" t="s">
        <v>5906</v>
      </c>
      <c r="M11" t="s">
        <v>8593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8593</v>
      </c>
      <c r="U11" s="56" t="s">
        <v>43</v>
      </c>
      <c r="V11">
        <v>58</v>
      </c>
    </row>
    <row r="12" spans="1:22" x14ac:dyDescent="0.25">
      <c r="A12" t="s">
        <v>139</v>
      </c>
      <c r="B12" t="s">
        <v>715</v>
      </c>
      <c r="C12">
        <v>80</v>
      </c>
      <c r="D12">
        <v>1</v>
      </c>
      <c r="E12" t="s">
        <v>8594</v>
      </c>
      <c r="F12">
        <v>297</v>
      </c>
      <c r="G12">
        <v>0</v>
      </c>
      <c r="H12" t="s">
        <v>47</v>
      </c>
      <c r="I12" t="s">
        <v>8595</v>
      </c>
      <c r="J12" t="s">
        <v>8596</v>
      </c>
      <c r="K12" t="s">
        <v>707</v>
      </c>
      <c r="L12" t="s">
        <v>4317</v>
      </c>
      <c r="M12" t="s">
        <v>8597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8597</v>
      </c>
      <c r="U12" s="55" t="s">
        <v>139</v>
      </c>
      <c r="V12">
        <v>26</v>
      </c>
    </row>
    <row r="13" spans="1:22" x14ac:dyDescent="0.25">
      <c r="A13" t="s">
        <v>110</v>
      </c>
      <c r="B13" t="s">
        <v>691</v>
      </c>
      <c r="C13">
        <v>74.5</v>
      </c>
      <c r="D13">
        <v>2</v>
      </c>
      <c r="E13" t="s">
        <v>8594</v>
      </c>
      <c r="F13">
        <v>297</v>
      </c>
      <c r="G13">
        <v>0</v>
      </c>
      <c r="H13" t="s">
        <v>47</v>
      </c>
      <c r="I13" t="s">
        <v>8595</v>
      </c>
      <c r="J13" t="s">
        <v>8596</v>
      </c>
      <c r="K13" t="s">
        <v>707</v>
      </c>
      <c r="L13" t="s">
        <v>4317</v>
      </c>
      <c r="M13" t="s">
        <v>8597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8597</v>
      </c>
      <c r="U13" s="56" t="s">
        <v>715</v>
      </c>
      <c r="V13">
        <v>8</v>
      </c>
    </row>
    <row r="14" spans="1:22" x14ac:dyDescent="0.25">
      <c r="A14" t="s">
        <v>46</v>
      </c>
      <c r="B14" t="s">
        <v>56</v>
      </c>
      <c r="C14">
        <v>78</v>
      </c>
      <c r="D14">
        <v>1</v>
      </c>
      <c r="E14" t="s">
        <v>8594</v>
      </c>
      <c r="F14">
        <v>297</v>
      </c>
      <c r="G14">
        <v>0</v>
      </c>
      <c r="H14" t="s">
        <v>47</v>
      </c>
      <c r="I14" t="s">
        <v>8595</v>
      </c>
      <c r="J14" t="s">
        <v>8596</v>
      </c>
      <c r="K14" t="s">
        <v>707</v>
      </c>
      <c r="L14" t="s">
        <v>4317</v>
      </c>
      <c r="M14" t="s">
        <v>8597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8597</v>
      </c>
      <c r="U14" s="56" t="s">
        <v>112</v>
      </c>
      <c r="V14">
        <v>18</v>
      </c>
    </row>
    <row r="15" spans="1:22" x14ac:dyDescent="0.25">
      <c r="A15" t="s">
        <v>110</v>
      </c>
      <c r="B15" t="s">
        <v>640</v>
      </c>
      <c r="C15">
        <v>66.333333333333329</v>
      </c>
      <c r="D15">
        <v>3</v>
      </c>
      <c r="E15" t="s">
        <v>8598</v>
      </c>
      <c r="F15">
        <v>296</v>
      </c>
      <c r="G15">
        <v>64</v>
      </c>
      <c r="H15" t="s">
        <v>47</v>
      </c>
      <c r="I15" t="s">
        <v>8599</v>
      </c>
      <c r="J15" t="s">
        <v>8600</v>
      </c>
      <c r="K15" t="s">
        <v>652</v>
      </c>
      <c r="L15" t="s">
        <v>8601</v>
      </c>
      <c r="M15" t="s">
        <v>8602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8602</v>
      </c>
      <c r="U15" s="55" t="s">
        <v>110</v>
      </c>
      <c r="V15">
        <v>22</v>
      </c>
    </row>
    <row r="16" spans="1:22" x14ac:dyDescent="0.25">
      <c r="A16" t="s">
        <v>139</v>
      </c>
      <c r="B16" t="s">
        <v>112</v>
      </c>
      <c r="C16">
        <v>66</v>
      </c>
      <c r="D16">
        <v>1</v>
      </c>
      <c r="E16" t="s">
        <v>8603</v>
      </c>
      <c r="F16">
        <v>294</v>
      </c>
      <c r="G16">
        <v>45</v>
      </c>
      <c r="H16" t="s">
        <v>384</v>
      </c>
      <c r="I16" t="s">
        <v>8599</v>
      </c>
      <c r="J16" t="s">
        <v>8600</v>
      </c>
      <c r="K16" t="s">
        <v>652</v>
      </c>
      <c r="L16" t="s">
        <v>8601</v>
      </c>
      <c r="M16" t="s">
        <v>8602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8602</v>
      </c>
      <c r="U16" s="56" t="s">
        <v>146</v>
      </c>
      <c r="V16">
        <v>3</v>
      </c>
    </row>
    <row r="17" spans="1:22" x14ac:dyDescent="0.25">
      <c r="A17" t="s">
        <v>110</v>
      </c>
      <c r="B17" t="s">
        <v>640</v>
      </c>
      <c r="C17">
        <v>66</v>
      </c>
      <c r="D17">
        <v>1</v>
      </c>
      <c r="E17" t="s">
        <v>8603</v>
      </c>
      <c r="F17">
        <v>294</v>
      </c>
      <c r="G17">
        <v>45</v>
      </c>
      <c r="H17" t="s">
        <v>384</v>
      </c>
      <c r="I17" t="s">
        <v>8599</v>
      </c>
      <c r="J17" t="s">
        <v>8600</v>
      </c>
      <c r="K17" t="s">
        <v>652</v>
      </c>
      <c r="L17" t="s">
        <v>8601</v>
      </c>
      <c r="M17" t="s">
        <v>8602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8602</v>
      </c>
      <c r="U17" s="56" t="s">
        <v>640</v>
      </c>
      <c r="V17">
        <v>11</v>
      </c>
    </row>
    <row r="18" spans="1:22" x14ac:dyDescent="0.25">
      <c r="A18" t="s">
        <v>46</v>
      </c>
      <c r="B18" t="s">
        <v>56</v>
      </c>
      <c r="C18">
        <v>67</v>
      </c>
      <c r="D18">
        <v>1</v>
      </c>
      <c r="E18" t="s">
        <v>8603</v>
      </c>
      <c r="F18">
        <v>294</v>
      </c>
      <c r="G18">
        <v>45</v>
      </c>
      <c r="H18" t="s">
        <v>384</v>
      </c>
      <c r="I18" t="s">
        <v>8599</v>
      </c>
      <c r="J18" t="s">
        <v>8600</v>
      </c>
      <c r="K18" t="s">
        <v>652</v>
      </c>
      <c r="L18" t="s">
        <v>8601</v>
      </c>
      <c r="M18" t="s">
        <v>8602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8602</v>
      </c>
      <c r="U18" s="56" t="s">
        <v>691</v>
      </c>
      <c r="V18">
        <v>8</v>
      </c>
    </row>
    <row r="19" spans="1:22" x14ac:dyDescent="0.25">
      <c r="A19" t="s">
        <v>46</v>
      </c>
      <c r="B19" t="s">
        <v>252</v>
      </c>
      <c r="C19">
        <v>19</v>
      </c>
      <c r="D19">
        <v>1</v>
      </c>
      <c r="E19" t="s">
        <v>8604</v>
      </c>
      <c r="F19">
        <v>19</v>
      </c>
      <c r="G19">
        <v>0</v>
      </c>
      <c r="H19" t="s">
        <v>1233</v>
      </c>
      <c r="I19" t="s">
        <v>8605</v>
      </c>
      <c r="J19" t="s">
        <v>8606</v>
      </c>
      <c r="K19" t="s">
        <v>1939</v>
      </c>
      <c r="L19" t="s">
        <v>8607</v>
      </c>
      <c r="M19" t="s">
        <v>8608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8609</v>
      </c>
      <c r="U19" s="55" t="s">
        <v>152</v>
      </c>
      <c r="V19">
        <v>5</v>
      </c>
    </row>
    <row r="20" spans="1:22" x14ac:dyDescent="0.25">
      <c r="A20" t="s">
        <v>142</v>
      </c>
      <c r="B20" t="s">
        <v>143</v>
      </c>
      <c r="C20">
        <v>15</v>
      </c>
      <c r="D20">
        <v>1</v>
      </c>
      <c r="E20" t="s">
        <v>8610</v>
      </c>
      <c r="F20">
        <v>257</v>
      </c>
      <c r="G20">
        <v>0</v>
      </c>
      <c r="H20" t="s">
        <v>47</v>
      </c>
      <c r="I20" t="s">
        <v>8611</v>
      </c>
      <c r="J20" t="s">
        <v>8612</v>
      </c>
      <c r="K20" t="s">
        <v>8613</v>
      </c>
      <c r="L20" t="s">
        <v>3270</v>
      </c>
      <c r="M20" t="s">
        <v>8614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8614</v>
      </c>
      <c r="U20" s="56" t="s">
        <v>153</v>
      </c>
      <c r="V20">
        <v>5</v>
      </c>
    </row>
    <row r="21" spans="1:22" x14ac:dyDescent="0.25">
      <c r="A21" t="s">
        <v>51</v>
      </c>
      <c r="B21" t="s">
        <v>52</v>
      </c>
      <c r="C21">
        <v>62</v>
      </c>
      <c r="D21">
        <v>1</v>
      </c>
      <c r="E21" t="s">
        <v>8610</v>
      </c>
      <c r="F21">
        <v>257</v>
      </c>
      <c r="G21">
        <v>0</v>
      </c>
      <c r="H21" t="s">
        <v>47</v>
      </c>
      <c r="I21" t="s">
        <v>8611</v>
      </c>
      <c r="J21" t="s">
        <v>8612</v>
      </c>
      <c r="K21" t="s">
        <v>8613</v>
      </c>
      <c r="L21" t="s">
        <v>3270</v>
      </c>
      <c r="M21" t="s">
        <v>8614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8614</v>
      </c>
      <c r="U21" s="55" t="s">
        <v>150</v>
      </c>
      <c r="V21">
        <v>10</v>
      </c>
    </row>
    <row r="22" spans="1:22" x14ac:dyDescent="0.25">
      <c r="A22" t="s">
        <v>51</v>
      </c>
      <c r="B22" t="s">
        <v>52</v>
      </c>
      <c r="C22">
        <v>63.333333333333343</v>
      </c>
      <c r="D22">
        <v>3</v>
      </c>
      <c r="E22" t="s">
        <v>8610</v>
      </c>
      <c r="F22">
        <v>257</v>
      </c>
      <c r="G22">
        <v>0</v>
      </c>
      <c r="H22" t="s">
        <v>47</v>
      </c>
      <c r="I22" t="s">
        <v>8611</v>
      </c>
      <c r="J22" t="s">
        <v>8612</v>
      </c>
      <c r="K22" t="s">
        <v>8613</v>
      </c>
      <c r="L22" t="s">
        <v>3270</v>
      </c>
      <c r="M22" t="s">
        <v>8614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8614</v>
      </c>
      <c r="U22" s="56" t="s">
        <v>151</v>
      </c>
      <c r="V22">
        <v>10</v>
      </c>
    </row>
    <row r="23" spans="1:22" x14ac:dyDescent="0.25">
      <c r="A23" t="s">
        <v>139</v>
      </c>
      <c r="B23" t="s">
        <v>112</v>
      </c>
      <c r="C23">
        <v>66</v>
      </c>
      <c r="D23">
        <v>1</v>
      </c>
      <c r="E23" t="s">
        <v>8615</v>
      </c>
      <c r="F23">
        <v>181.6</v>
      </c>
      <c r="G23">
        <v>7</v>
      </c>
      <c r="H23" t="s">
        <v>384</v>
      </c>
      <c r="I23" t="s">
        <v>8616</v>
      </c>
      <c r="J23" t="s">
        <v>8617</v>
      </c>
      <c r="K23" t="s">
        <v>8618</v>
      </c>
      <c r="L23" t="s">
        <v>8619</v>
      </c>
      <c r="M23" t="s">
        <v>8620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8620</v>
      </c>
      <c r="U23" s="55" t="s">
        <v>422</v>
      </c>
      <c r="V23">
        <v>2</v>
      </c>
    </row>
    <row r="24" spans="1:22" x14ac:dyDescent="0.25">
      <c r="A24" t="s">
        <v>110</v>
      </c>
      <c r="B24" t="s">
        <v>640</v>
      </c>
      <c r="C24">
        <v>66</v>
      </c>
      <c r="D24">
        <v>1</v>
      </c>
      <c r="E24" t="s">
        <v>8615</v>
      </c>
      <c r="F24">
        <v>181.6</v>
      </c>
      <c r="G24">
        <v>7</v>
      </c>
      <c r="H24" t="s">
        <v>384</v>
      </c>
      <c r="I24" t="s">
        <v>8616</v>
      </c>
      <c r="J24" t="s">
        <v>8617</v>
      </c>
      <c r="K24" t="s">
        <v>8618</v>
      </c>
      <c r="L24" t="s">
        <v>8619</v>
      </c>
      <c r="M24" t="s">
        <v>8620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8620</v>
      </c>
      <c r="U24" s="56" t="s">
        <v>423</v>
      </c>
      <c r="V24">
        <v>2</v>
      </c>
    </row>
    <row r="25" spans="1:22" x14ac:dyDescent="0.25">
      <c r="A25" t="s">
        <v>46</v>
      </c>
      <c r="B25" t="s">
        <v>56</v>
      </c>
      <c r="C25">
        <v>67</v>
      </c>
      <c r="D25">
        <v>1</v>
      </c>
      <c r="E25" t="s">
        <v>8615</v>
      </c>
      <c r="F25">
        <v>181.6</v>
      </c>
      <c r="G25">
        <v>7</v>
      </c>
      <c r="H25" t="s">
        <v>384</v>
      </c>
      <c r="I25" t="s">
        <v>8616</v>
      </c>
      <c r="J25" t="s">
        <v>8617</v>
      </c>
      <c r="K25" t="s">
        <v>8618</v>
      </c>
      <c r="L25" t="s">
        <v>8619</v>
      </c>
      <c r="M25" t="s">
        <v>8620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8620</v>
      </c>
      <c r="U25" s="55" t="s">
        <v>36</v>
      </c>
      <c r="V25">
        <v>9</v>
      </c>
    </row>
    <row r="26" spans="1:22" x14ac:dyDescent="0.25">
      <c r="A26" t="s">
        <v>51</v>
      </c>
      <c r="B26" t="s">
        <v>941</v>
      </c>
      <c r="C26">
        <v>53.7</v>
      </c>
      <c r="D26">
        <v>1</v>
      </c>
      <c r="E26" t="s">
        <v>8621</v>
      </c>
      <c r="F26">
        <v>286.25</v>
      </c>
      <c r="G26">
        <v>26</v>
      </c>
      <c r="H26" t="s">
        <v>47</v>
      </c>
      <c r="I26" t="s">
        <v>8622</v>
      </c>
      <c r="J26" t="s">
        <v>8623</v>
      </c>
      <c r="K26" t="s">
        <v>3781</v>
      </c>
      <c r="L26" t="s">
        <v>8624</v>
      </c>
      <c r="M26" t="s">
        <v>8625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8625</v>
      </c>
      <c r="U26" s="56" t="s">
        <v>37</v>
      </c>
      <c r="V26">
        <v>9</v>
      </c>
    </row>
    <row r="27" spans="1:22" x14ac:dyDescent="0.25">
      <c r="A27" t="s">
        <v>139</v>
      </c>
      <c r="B27" t="s">
        <v>112</v>
      </c>
      <c r="C27">
        <v>83.333333333333329</v>
      </c>
      <c r="D27">
        <v>3</v>
      </c>
      <c r="E27" t="s">
        <v>8621</v>
      </c>
      <c r="F27">
        <v>286.25</v>
      </c>
      <c r="G27">
        <v>26</v>
      </c>
      <c r="H27" t="s">
        <v>47</v>
      </c>
      <c r="I27" t="s">
        <v>8622</v>
      </c>
      <c r="J27" t="s">
        <v>8623</v>
      </c>
      <c r="K27" t="s">
        <v>3781</v>
      </c>
      <c r="L27" t="s">
        <v>8624</v>
      </c>
      <c r="M27" t="s">
        <v>8625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8625</v>
      </c>
      <c r="U27" s="55" t="s">
        <v>38</v>
      </c>
      <c r="V27">
        <v>9</v>
      </c>
    </row>
    <row r="28" spans="1:22" x14ac:dyDescent="0.25">
      <c r="A28" t="s">
        <v>186</v>
      </c>
      <c r="B28" t="s">
        <v>187</v>
      </c>
      <c r="C28">
        <v>37.5</v>
      </c>
      <c r="D28">
        <v>4</v>
      </c>
      <c r="E28" t="s">
        <v>8626</v>
      </c>
      <c r="F28">
        <v>159</v>
      </c>
      <c r="G28">
        <v>0</v>
      </c>
      <c r="H28" t="s">
        <v>631</v>
      </c>
      <c r="I28" t="s">
        <v>8627</v>
      </c>
      <c r="J28" t="s">
        <v>315</v>
      </c>
      <c r="K28" t="s">
        <v>23</v>
      </c>
      <c r="L28" t="s">
        <v>24</v>
      </c>
      <c r="M28" t="s">
        <v>8628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8629</v>
      </c>
      <c r="U28" s="56" t="s">
        <v>39</v>
      </c>
      <c r="V28">
        <v>9</v>
      </c>
    </row>
    <row r="29" spans="1:22" x14ac:dyDescent="0.25">
      <c r="A29" t="s">
        <v>110</v>
      </c>
      <c r="B29" t="s">
        <v>640</v>
      </c>
      <c r="C29">
        <v>66.333333333333329</v>
      </c>
      <c r="D29">
        <v>3</v>
      </c>
      <c r="E29" t="s">
        <v>8630</v>
      </c>
      <c r="F29">
        <v>201</v>
      </c>
      <c r="G29">
        <v>0</v>
      </c>
      <c r="H29" t="s">
        <v>47</v>
      </c>
      <c r="I29" t="s">
        <v>4544</v>
      </c>
      <c r="J29" t="s">
        <v>8631</v>
      </c>
      <c r="K29" t="s">
        <v>8632</v>
      </c>
      <c r="L29" t="s">
        <v>1561</v>
      </c>
      <c r="M29" t="s">
        <v>23</v>
      </c>
      <c r="N29" t="s">
        <v>23</v>
      </c>
      <c r="O29" t="s">
        <v>24</v>
      </c>
      <c r="P29" t="s">
        <v>54</v>
      </c>
      <c r="Q29" t="s">
        <v>23</v>
      </c>
      <c r="R29" t="s">
        <v>24</v>
      </c>
      <c r="S29" t="s">
        <v>23</v>
      </c>
      <c r="T29" t="s">
        <v>8633</v>
      </c>
      <c r="U29" s="55" t="s">
        <v>34</v>
      </c>
      <c r="V29">
        <v>2</v>
      </c>
    </row>
    <row r="30" spans="1:22" x14ac:dyDescent="0.25">
      <c r="A30" t="s">
        <v>110</v>
      </c>
      <c r="B30" t="s">
        <v>640</v>
      </c>
      <c r="C30">
        <v>66.333333333333329</v>
      </c>
      <c r="D30">
        <v>3</v>
      </c>
      <c r="E30" t="s">
        <v>8634</v>
      </c>
      <c r="F30">
        <v>230</v>
      </c>
      <c r="G30">
        <v>29</v>
      </c>
      <c r="H30" t="s">
        <v>47</v>
      </c>
      <c r="I30" t="s">
        <v>4544</v>
      </c>
      <c r="J30" t="s">
        <v>8635</v>
      </c>
      <c r="K30" t="s">
        <v>1569</v>
      </c>
      <c r="L30" t="s">
        <v>3769</v>
      </c>
      <c r="M30" t="s">
        <v>8633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8633</v>
      </c>
      <c r="U30" s="56" t="s">
        <v>35</v>
      </c>
      <c r="V30">
        <v>2</v>
      </c>
    </row>
    <row r="31" spans="1:22" x14ac:dyDescent="0.25">
      <c r="A31" t="s">
        <v>46</v>
      </c>
      <c r="B31" t="s">
        <v>56</v>
      </c>
      <c r="C31">
        <v>66.333333333333329</v>
      </c>
      <c r="D31">
        <v>3</v>
      </c>
      <c r="E31" t="s">
        <v>8636</v>
      </c>
      <c r="F31">
        <v>269</v>
      </c>
      <c r="G31">
        <v>29</v>
      </c>
      <c r="H31" t="s">
        <v>47</v>
      </c>
      <c r="I31" t="s">
        <v>1086</v>
      </c>
      <c r="J31" t="s">
        <v>1081</v>
      </c>
      <c r="K31" t="s">
        <v>1082</v>
      </c>
      <c r="L31" t="s">
        <v>1087</v>
      </c>
      <c r="M31" t="s">
        <v>8637</v>
      </c>
      <c r="N31" t="s">
        <v>23</v>
      </c>
      <c r="O31" t="s">
        <v>53</v>
      </c>
      <c r="P31" t="s">
        <v>54</v>
      </c>
      <c r="Q31" t="s">
        <v>55</v>
      </c>
      <c r="R31" t="s">
        <v>24</v>
      </c>
      <c r="S31" t="s">
        <v>23</v>
      </c>
      <c r="T31" t="s">
        <v>8638</v>
      </c>
      <c r="U31" s="55" t="s">
        <v>148</v>
      </c>
      <c r="V31">
        <v>4</v>
      </c>
    </row>
    <row r="32" spans="1:22" x14ac:dyDescent="0.25">
      <c r="A32" t="s">
        <v>186</v>
      </c>
      <c r="B32" t="s">
        <v>187</v>
      </c>
      <c r="C32">
        <v>37.5</v>
      </c>
      <c r="D32">
        <v>4</v>
      </c>
      <c r="E32" t="s">
        <v>8639</v>
      </c>
      <c r="F32">
        <v>159</v>
      </c>
      <c r="G32">
        <v>0</v>
      </c>
      <c r="H32" t="s">
        <v>631</v>
      </c>
      <c r="I32" t="s">
        <v>8640</v>
      </c>
      <c r="J32" t="s">
        <v>313</v>
      </c>
      <c r="K32" t="s">
        <v>23</v>
      </c>
      <c r="L32" t="s">
        <v>24</v>
      </c>
      <c r="M32" t="s">
        <v>8641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8641</v>
      </c>
      <c r="U32" s="56" t="s">
        <v>149</v>
      </c>
      <c r="V32">
        <v>4</v>
      </c>
    </row>
    <row r="33" spans="1:22" x14ac:dyDescent="0.25">
      <c r="A33" t="s">
        <v>46</v>
      </c>
      <c r="B33" t="s">
        <v>1105</v>
      </c>
      <c r="C33">
        <v>15</v>
      </c>
      <c r="D33">
        <v>1</v>
      </c>
      <c r="E33" t="s">
        <v>8642</v>
      </c>
      <c r="F33">
        <v>15</v>
      </c>
      <c r="G33">
        <v>0</v>
      </c>
      <c r="H33" t="s">
        <v>47</v>
      </c>
      <c r="I33" t="s">
        <v>8643</v>
      </c>
      <c r="J33" t="s">
        <v>8644</v>
      </c>
      <c r="K33" t="s">
        <v>1939</v>
      </c>
      <c r="L33" t="s">
        <v>8645</v>
      </c>
      <c r="M33" t="s">
        <v>8646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8646</v>
      </c>
      <c r="U33" s="55" t="s">
        <v>278</v>
      </c>
      <c r="V33">
        <v>4</v>
      </c>
    </row>
    <row r="34" spans="1:22" x14ac:dyDescent="0.25">
      <c r="A34" t="s">
        <v>46</v>
      </c>
      <c r="B34" t="s">
        <v>1105</v>
      </c>
      <c r="C34">
        <v>15</v>
      </c>
      <c r="D34">
        <v>1</v>
      </c>
      <c r="E34" t="s">
        <v>8647</v>
      </c>
      <c r="F34">
        <v>15</v>
      </c>
      <c r="G34">
        <v>0</v>
      </c>
      <c r="H34" t="s">
        <v>47</v>
      </c>
      <c r="I34" t="s">
        <v>8648</v>
      </c>
      <c r="J34" t="s">
        <v>8649</v>
      </c>
      <c r="K34" t="s">
        <v>1939</v>
      </c>
      <c r="L34" t="s">
        <v>8650</v>
      </c>
      <c r="M34" t="s">
        <v>8651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8652</v>
      </c>
      <c r="U34" s="56" t="s">
        <v>284</v>
      </c>
      <c r="V34">
        <v>4</v>
      </c>
    </row>
    <row r="35" spans="1:22" x14ac:dyDescent="0.25">
      <c r="A35" t="s">
        <v>683</v>
      </c>
      <c r="B35" t="s">
        <v>158</v>
      </c>
      <c r="C35">
        <v>75</v>
      </c>
      <c r="D35">
        <v>1</v>
      </c>
      <c r="E35" t="s">
        <v>8653</v>
      </c>
      <c r="F35">
        <v>209</v>
      </c>
      <c r="G35">
        <v>134</v>
      </c>
      <c r="H35" t="s">
        <v>47</v>
      </c>
      <c r="I35" t="s">
        <v>369</v>
      </c>
      <c r="J35" t="s">
        <v>8654</v>
      </c>
      <c r="K35" t="s">
        <v>2967</v>
      </c>
      <c r="L35" t="s">
        <v>990</v>
      </c>
      <c r="M35" t="s">
        <v>8641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23</v>
      </c>
      <c r="T35" t="s">
        <v>8655</v>
      </c>
      <c r="U35" s="55" t="s">
        <v>279</v>
      </c>
      <c r="V35">
        <v>5</v>
      </c>
    </row>
    <row r="36" spans="1:22" x14ac:dyDescent="0.25">
      <c r="A36" t="s">
        <v>683</v>
      </c>
      <c r="B36" t="s">
        <v>1089</v>
      </c>
      <c r="C36">
        <v>75</v>
      </c>
      <c r="D36">
        <v>4</v>
      </c>
      <c r="E36" t="s">
        <v>8656</v>
      </c>
      <c r="F36">
        <v>300</v>
      </c>
      <c r="G36">
        <v>0</v>
      </c>
      <c r="H36" t="s">
        <v>648</v>
      </c>
      <c r="I36" t="s">
        <v>8657</v>
      </c>
      <c r="J36" t="s">
        <v>8658</v>
      </c>
      <c r="K36" t="s">
        <v>3084</v>
      </c>
      <c r="L36" t="s">
        <v>8659</v>
      </c>
      <c r="M36" t="s">
        <v>8655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8655</v>
      </c>
      <c r="U36" s="56" t="s">
        <v>285</v>
      </c>
      <c r="V36">
        <v>5</v>
      </c>
    </row>
    <row r="37" spans="1:22" x14ac:dyDescent="0.25">
      <c r="A37" t="s">
        <v>150</v>
      </c>
      <c r="B37" t="s">
        <v>151</v>
      </c>
      <c r="C37">
        <v>65</v>
      </c>
      <c r="D37">
        <v>6</v>
      </c>
      <c r="E37" t="s">
        <v>8660</v>
      </c>
      <c r="F37">
        <v>435</v>
      </c>
      <c r="G37">
        <v>35</v>
      </c>
      <c r="H37" t="s">
        <v>47</v>
      </c>
      <c r="I37" t="s">
        <v>1333</v>
      </c>
      <c r="J37" t="s">
        <v>1334</v>
      </c>
      <c r="K37" t="s">
        <v>1335</v>
      </c>
      <c r="L37" t="s">
        <v>1336</v>
      </c>
      <c r="M37" t="s">
        <v>8661</v>
      </c>
      <c r="N37" t="s">
        <v>711</v>
      </c>
      <c r="O37" t="s">
        <v>634</v>
      </c>
      <c r="P37" t="s">
        <v>635</v>
      </c>
      <c r="Q37" t="s">
        <v>636</v>
      </c>
      <c r="R37" t="s">
        <v>24</v>
      </c>
      <c r="S37" t="s">
        <v>23</v>
      </c>
      <c r="T37" t="s">
        <v>8661</v>
      </c>
      <c r="U37" s="55" t="s">
        <v>30</v>
      </c>
      <c r="V37">
        <v>85</v>
      </c>
    </row>
    <row r="38" spans="1:22" x14ac:dyDescent="0.25">
      <c r="A38" t="s">
        <v>36</v>
      </c>
      <c r="B38" t="s">
        <v>37</v>
      </c>
      <c r="C38">
        <v>65</v>
      </c>
      <c r="D38">
        <v>4</v>
      </c>
      <c r="E38" t="s">
        <v>8660</v>
      </c>
      <c r="F38">
        <v>435</v>
      </c>
      <c r="G38">
        <v>35</v>
      </c>
      <c r="H38" t="s">
        <v>47</v>
      </c>
      <c r="I38" t="s">
        <v>1333</v>
      </c>
      <c r="J38" t="s">
        <v>1334</v>
      </c>
      <c r="K38" t="s">
        <v>1335</v>
      </c>
      <c r="L38" t="s">
        <v>1336</v>
      </c>
      <c r="M38" t="s">
        <v>8661</v>
      </c>
      <c r="N38" t="s">
        <v>711</v>
      </c>
      <c r="O38" t="s">
        <v>634</v>
      </c>
      <c r="P38" t="s">
        <v>635</v>
      </c>
      <c r="Q38" t="s">
        <v>636</v>
      </c>
      <c r="R38" t="s">
        <v>24</v>
      </c>
      <c r="S38" t="s">
        <v>23</v>
      </c>
      <c r="T38" t="s">
        <v>8662</v>
      </c>
      <c r="U38" s="56" t="s">
        <v>31</v>
      </c>
      <c r="V38">
        <v>85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8663</v>
      </c>
      <c r="F39">
        <v>200</v>
      </c>
      <c r="G39">
        <v>0</v>
      </c>
      <c r="H39" t="s">
        <v>631</v>
      </c>
      <c r="I39" t="s">
        <v>8664</v>
      </c>
      <c r="J39" t="s">
        <v>1452</v>
      </c>
      <c r="K39" t="s">
        <v>23</v>
      </c>
      <c r="L39" t="s">
        <v>24</v>
      </c>
      <c r="M39" t="s">
        <v>8665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8665</v>
      </c>
      <c r="U39" s="55" t="s">
        <v>115</v>
      </c>
      <c r="V39">
        <v>22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6</v>
      </c>
      <c r="E40" t="s">
        <v>8666</v>
      </c>
      <c r="F40">
        <v>200</v>
      </c>
      <c r="G40">
        <v>0</v>
      </c>
      <c r="H40" t="s">
        <v>631</v>
      </c>
      <c r="I40" t="s">
        <v>8667</v>
      </c>
      <c r="J40" t="s">
        <v>318</v>
      </c>
      <c r="K40" t="s">
        <v>23</v>
      </c>
      <c r="L40" t="s">
        <v>24</v>
      </c>
      <c r="M40" t="s">
        <v>8668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23</v>
      </c>
      <c r="T40" t="s">
        <v>8669</v>
      </c>
      <c r="U40" s="56" t="s">
        <v>116</v>
      </c>
      <c r="V40">
        <v>21</v>
      </c>
    </row>
    <row r="41" spans="1:22" x14ac:dyDescent="0.25">
      <c r="A41" t="s">
        <v>186</v>
      </c>
      <c r="B41" t="s">
        <v>187</v>
      </c>
      <c r="C41">
        <v>33.333333333333336</v>
      </c>
      <c r="D41">
        <v>3</v>
      </c>
      <c r="E41" t="s">
        <v>8670</v>
      </c>
      <c r="F41">
        <v>106</v>
      </c>
      <c r="G41">
        <v>6</v>
      </c>
      <c r="H41" t="s">
        <v>631</v>
      </c>
      <c r="I41" t="s">
        <v>8671</v>
      </c>
      <c r="J41" t="s">
        <v>65</v>
      </c>
      <c r="K41" t="s">
        <v>23</v>
      </c>
      <c r="L41" t="s">
        <v>24</v>
      </c>
      <c r="M41" t="s">
        <v>8672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8672</v>
      </c>
      <c r="U41" s="56" t="s">
        <v>339</v>
      </c>
      <c r="V41">
        <v>1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6</v>
      </c>
      <c r="E42" t="s">
        <v>8673</v>
      </c>
      <c r="F42">
        <v>200</v>
      </c>
      <c r="G42">
        <v>0</v>
      </c>
      <c r="H42" t="s">
        <v>631</v>
      </c>
      <c r="I42" t="s">
        <v>8674</v>
      </c>
      <c r="J42" t="s">
        <v>311</v>
      </c>
      <c r="K42" t="s">
        <v>23</v>
      </c>
      <c r="L42" t="s">
        <v>24</v>
      </c>
      <c r="M42" t="s">
        <v>8675</v>
      </c>
      <c r="N42" t="s">
        <v>23</v>
      </c>
      <c r="O42" t="s">
        <v>32</v>
      </c>
      <c r="P42" t="s">
        <v>26</v>
      </c>
      <c r="Q42" t="s">
        <v>33</v>
      </c>
      <c r="R42" t="s">
        <v>24</v>
      </c>
      <c r="S42" t="s">
        <v>23</v>
      </c>
      <c r="T42" t="s">
        <v>8675</v>
      </c>
      <c r="U42" s="55" t="s">
        <v>51</v>
      </c>
      <c r="V42">
        <v>12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8676</v>
      </c>
      <c r="F43">
        <v>100</v>
      </c>
      <c r="G43">
        <v>0</v>
      </c>
      <c r="H43" t="s">
        <v>631</v>
      </c>
      <c r="I43" t="s">
        <v>8677</v>
      </c>
      <c r="J43" t="s">
        <v>362</v>
      </c>
      <c r="K43" t="s">
        <v>23</v>
      </c>
      <c r="L43" t="s">
        <v>24</v>
      </c>
      <c r="M43" t="s">
        <v>8675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8675</v>
      </c>
      <c r="U43" s="56" t="s">
        <v>52</v>
      </c>
      <c r="V43">
        <v>11</v>
      </c>
    </row>
    <row r="44" spans="1:22" x14ac:dyDescent="0.25">
      <c r="A44" t="s">
        <v>44</v>
      </c>
      <c r="B44" t="s">
        <v>45</v>
      </c>
      <c r="C44">
        <v>66.666666666666671</v>
      </c>
      <c r="D44">
        <v>3</v>
      </c>
      <c r="E44" t="s">
        <v>8678</v>
      </c>
      <c r="F44">
        <v>300</v>
      </c>
      <c r="G44">
        <v>0</v>
      </c>
      <c r="H44" t="s">
        <v>631</v>
      </c>
      <c r="I44" t="s">
        <v>8679</v>
      </c>
      <c r="J44" t="s">
        <v>2374</v>
      </c>
      <c r="K44" t="s">
        <v>23</v>
      </c>
      <c r="L44" t="s">
        <v>24</v>
      </c>
      <c r="M44" t="s">
        <v>8680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8680</v>
      </c>
      <c r="U44" s="56" t="s">
        <v>941</v>
      </c>
      <c r="V44">
        <v>1</v>
      </c>
    </row>
    <row r="45" spans="1:22" x14ac:dyDescent="0.25">
      <c r="A45" t="s">
        <v>42</v>
      </c>
      <c r="B45" t="s">
        <v>43</v>
      </c>
      <c r="C45">
        <v>66.666666666666671</v>
      </c>
      <c r="D45">
        <v>3</v>
      </c>
      <c r="E45" t="s">
        <v>8678</v>
      </c>
      <c r="F45">
        <v>300</v>
      </c>
      <c r="G45">
        <v>0</v>
      </c>
      <c r="H45" t="s">
        <v>631</v>
      </c>
      <c r="I45" t="s">
        <v>8679</v>
      </c>
      <c r="J45" t="s">
        <v>2374</v>
      </c>
      <c r="K45" t="s">
        <v>23</v>
      </c>
      <c r="L45" t="s">
        <v>24</v>
      </c>
      <c r="M45" t="s">
        <v>8680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8680</v>
      </c>
      <c r="U45" s="55" t="s">
        <v>709</v>
      </c>
      <c r="V45">
        <v>4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8678</v>
      </c>
      <c r="F46">
        <v>300</v>
      </c>
      <c r="G46">
        <v>0</v>
      </c>
      <c r="H46" t="s">
        <v>631</v>
      </c>
      <c r="I46" t="s">
        <v>8679</v>
      </c>
      <c r="J46" t="s">
        <v>2374</v>
      </c>
      <c r="K46" t="s">
        <v>23</v>
      </c>
      <c r="L46" t="s">
        <v>24</v>
      </c>
      <c r="M46" t="s">
        <v>8680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8680</v>
      </c>
      <c r="U46" s="56" t="s">
        <v>710</v>
      </c>
      <c r="V46">
        <v>4</v>
      </c>
    </row>
    <row r="47" spans="1:22" x14ac:dyDescent="0.25">
      <c r="A47" t="s">
        <v>30</v>
      </c>
      <c r="B47" t="s">
        <v>31</v>
      </c>
      <c r="C47">
        <v>60</v>
      </c>
      <c r="D47">
        <v>3</v>
      </c>
      <c r="E47" t="s">
        <v>8681</v>
      </c>
      <c r="F47">
        <v>159.21</v>
      </c>
      <c r="G47">
        <v>45</v>
      </c>
      <c r="H47" t="s">
        <v>631</v>
      </c>
      <c r="I47" t="s">
        <v>8682</v>
      </c>
      <c r="J47" t="s">
        <v>310</v>
      </c>
      <c r="K47" t="s">
        <v>23</v>
      </c>
      <c r="L47" t="s">
        <v>24</v>
      </c>
      <c r="M47" t="s">
        <v>8683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8683</v>
      </c>
      <c r="U47" s="55" t="s">
        <v>142</v>
      </c>
      <c r="V47">
        <v>1</v>
      </c>
    </row>
    <row r="48" spans="1:22" x14ac:dyDescent="0.25">
      <c r="A48" t="s">
        <v>186</v>
      </c>
      <c r="B48" t="s">
        <v>187</v>
      </c>
      <c r="C48">
        <v>33.333333333333336</v>
      </c>
      <c r="D48">
        <v>6</v>
      </c>
      <c r="E48" t="s">
        <v>8684</v>
      </c>
      <c r="F48">
        <v>200</v>
      </c>
      <c r="G48">
        <v>0</v>
      </c>
      <c r="H48" t="s">
        <v>631</v>
      </c>
      <c r="I48" t="s">
        <v>8685</v>
      </c>
      <c r="J48" t="s">
        <v>333</v>
      </c>
      <c r="K48" t="s">
        <v>23</v>
      </c>
      <c r="L48" t="s">
        <v>24</v>
      </c>
      <c r="M48" t="s">
        <v>8686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23</v>
      </c>
      <c r="T48" t="s">
        <v>8687</v>
      </c>
      <c r="U48" s="56" t="s">
        <v>143</v>
      </c>
      <c r="V48">
        <v>1</v>
      </c>
    </row>
    <row r="49" spans="1:22" x14ac:dyDescent="0.25">
      <c r="A49" t="s">
        <v>44</v>
      </c>
      <c r="B49" t="s">
        <v>45</v>
      </c>
      <c r="C49">
        <v>66.666666666666671</v>
      </c>
      <c r="D49">
        <v>3</v>
      </c>
      <c r="E49" t="s">
        <v>8688</v>
      </c>
      <c r="F49">
        <v>106</v>
      </c>
      <c r="G49">
        <v>6</v>
      </c>
      <c r="H49" t="s">
        <v>631</v>
      </c>
      <c r="I49" t="s">
        <v>8689</v>
      </c>
      <c r="J49" t="s">
        <v>65</v>
      </c>
      <c r="K49" t="s">
        <v>23</v>
      </c>
      <c r="L49" t="s">
        <v>24</v>
      </c>
      <c r="M49" t="s">
        <v>8687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8687</v>
      </c>
      <c r="U49" s="55" t="s">
        <v>683</v>
      </c>
      <c r="V49">
        <v>5</v>
      </c>
    </row>
    <row r="50" spans="1:22" x14ac:dyDescent="0.25">
      <c r="A50" t="s">
        <v>278</v>
      </c>
      <c r="B50" t="s">
        <v>284</v>
      </c>
      <c r="C50">
        <v>139</v>
      </c>
      <c r="D50">
        <v>1</v>
      </c>
      <c r="E50" t="s">
        <v>8690</v>
      </c>
      <c r="F50">
        <v>136</v>
      </c>
      <c r="G50">
        <v>16</v>
      </c>
      <c r="H50" t="s">
        <v>631</v>
      </c>
      <c r="I50" t="s">
        <v>8691</v>
      </c>
      <c r="J50" t="s">
        <v>306</v>
      </c>
      <c r="K50" t="s">
        <v>23</v>
      </c>
      <c r="L50" t="s">
        <v>24</v>
      </c>
      <c r="M50" t="s">
        <v>8692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8692</v>
      </c>
      <c r="U50" s="56" t="s">
        <v>1089</v>
      </c>
      <c r="V50">
        <v>4</v>
      </c>
    </row>
    <row r="51" spans="1:22" x14ac:dyDescent="0.25">
      <c r="A51" t="s">
        <v>422</v>
      </c>
      <c r="B51" t="s">
        <v>423</v>
      </c>
      <c r="C51">
        <v>78.5</v>
      </c>
      <c r="D51">
        <v>2</v>
      </c>
      <c r="E51" t="s">
        <v>8693</v>
      </c>
      <c r="F51">
        <v>194</v>
      </c>
      <c r="G51">
        <v>45</v>
      </c>
      <c r="H51" t="s">
        <v>47</v>
      </c>
      <c r="I51" t="s">
        <v>1444</v>
      </c>
      <c r="J51" t="s">
        <v>8694</v>
      </c>
      <c r="K51" t="s">
        <v>4443</v>
      </c>
      <c r="L51" t="s">
        <v>959</v>
      </c>
      <c r="M51" t="s">
        <v>8695</v>
      </c>
      <c r="N51" t="s">
        <v>23</v>
      </c>
      <c r="O51" t="s">
        <v>53</v>
      </c>
      <c r="P51" t="s">
        <v>54</v>
      </c>
      <c r="Q51" t="s">
        <v>55</v>
      </c>
      <c r="R51" t="s">
        <v>24</v>
      </c>
      <c r="S51" t="s">
        <v>23</v>
      </c>
      <c r="T51" t="s">
        <v>8696</v>
      </c>
      <c r="U51" s="56" t="s">
        <v>158</v>
      </c>
      <c r="V51">
        <v>1</v>
      </c>
    </row>
    <row r="52" spans="1:22" x14ac:dyDescent="0.25">
      <c r="A52" t="s">
        <v>186</v>
      </c>
      <c r="B52" t="s">
        <v>187</v>
      </c>
      <c r="C52">
        <v>33.333333333333336</v>
      </c>
      <c r="D52">
        <v>3</v>
      </c>
      <c r="E52" t="s">
        <v>8697</v>
      </c>
      <c r="F52">
        <v>100</v>
      </c>
      <c r="G52">
        <v>0</v>
      </c>
      <c r="H52" t="s">
        <v>631</v>
      </c>
      <c r="I52" t="s">
        <v>8698</v>
      </c>
      <c r="J52" t="s">
        <v>322</v>
      </c>
      <c r="K52" t="s">
        <v>23</v>
      </c>
      <c r="L52" t="s">
        <v>24</v>
      </c>
      <c r="M52" t="s">
        <v>8699</v>
      </c>
      <c r="N52" t="s">
        <v>23</v>
      </c>
      <c r="O52" t="s">
        <v>32</v>
      </c>
      <c r="P52" t="s">
        <v>26</v>
      </c>
      <c r="Q52" t="s">
        <v>33</v>
      </c>
      <c r="R52" t="s">
        <v>24</v>
      </c>
      <c r="S52" t="s">
        <v>23</v>
      </c>
      <c r="T52" t="s">
        <v>8699</v>
      </c>
      <c r="U52" s="55" t="s">
        <v>658</v>
      </c>
      <c r="V52">
        <v>523</v>
      </c>
    </row>
    <row r="53" spans="1:22" x14ac:dyDescent="0.25">
      <c r="A53" t="s">
        <v>186</v>
      </c>
      <c r="B53" t="s">
        <v>187</v>
      </c>
      <c r="C53">
        <v>33.333333333333336</v>
      </c>
      <c r="D53">
        <v>3</v>
      </c>
      <c r="E53" t="s">
        <v>8700</v>
      </c>
      <c r="F53">
        <v>116</v>
      </c>
      <c r="G53">
        <v>16</v>
      </c>
      <c r="H53" t="s">
        <v>631</v>
      </c>
      <c r="I53" t="s">
        <v>8701</v>
      </c>
      <c r="J53" t="s">
        <v>310</v>
      </c>
      <c r="K53" t="s">
        <v>23</v>
      </c>
      <c r="L53" t="s">
        <v>24</v>
      </c>
      <c r="M53" t="s">
        <v>8702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8702</v>
      </c>
    </row>
    <row r="54" spans="1:22" x14ac:dyDescent="0.25">
      <c r="A54" t="s">
        <v>186</v>
      </c>
      <c r="B54" t="s">
        <v>187</v>
      </c>
      <c r="C54">
        <v>33.333333333333336</v>
      </c>
      <c r="D54">
        <v>3</v>
      </c>
      <c r="E54" t="s">
        <v>8703</v>
      </c>
      <c r="F54">
        <v>200</v>
      </c>
      <c r="G54">
        <v>0</v>
      </c>
      <c r="H54" t="s">
        <v>631</v>
      </c>
      <c r="I54" t="s">
        <v>8704</v>
      </c>
      <c r="J54" t="s">
        <v>310</v>
      </c>
      <c r="K54" t="s">
        <v>23</v>
      </c>
      <c r="L54" t="s">
        <v>24</v>
      </c>
      <c r="M54" t="s">
        <v>8705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8702</v>
      </c>
    </row>
    <row r="55" spans="1:22" x14ac:dyDescent="0.25">
      <c r="A55" t="s">
        <v>42</v>
      </c>
      <c r="B55" t="s">
        <v>43</v>
      </c>
      <c r="C55">
        <v>66.666666666666671</v>
      </c>
      <c r="D55">
        <v>3</v>
      </c>
      <c r="E55" t="s">
        <v>8703</v>
      </c>
      <c r="F55">
        <v>200</v>
      </c>
      <c r="G55">
        <v>0</v>
      </c>
      <c r="H55" t="s">
        <v>631</v>
      </c>
      <c r="I55" t="s">
        <v>8704</v>
      </c>
      <c r="J55" t="s">
        <v>310</v>
      </c>
      <c r="K55" t="s">
        <v>23</v>
      </c>
      <c r="L55" t="s">
        <v>24</v>
      </c>
      <c r="M55" t="s">
        <v>8705</v>
      </c>
      <c r="N55" t="s">
        <v>23</v>
      </c>
      <c r="O55" t="s">
        <v>32</v>
      </c>
      <c r="P55" t="s">
        <v>26</v>
      </c>
      <c r="Q55" t="s">
        <v>33</v>
      </c>
      <c r="R55" t="s">
        <v>24</v>
      </c>
      <c r="S55" t="s">
        <v>23</v>
      </c>
      <c r="T55" t="s">
        <v>8702</v>
      </c>
    </row>
    <row r="56" spans="1:22" x14ac:dyDescent="0.25">
      <c r="A56" t="s">
        <v>186</v>
      </c>
      <c r="B56" t="s">
        <v>187</v>
      </c>
      <c r="C56">
        <v>33.333333333333336</v>
      </c>
      <c r="D56">
        <v>6</v>
      </c>
      <c r="E56" t="s">
        <v>8706</v>
      </c>
      <c r="F56">
        <v>200</v>
      </c>
      <c r="G56">
        <v>0</v>
      </c>
      <c r="H56" t="s">
        <v>631</v>
      </c>
      <c r="I56" t="s">
        <v>1285</v>
      </c>
      <c r="J56" t="s">
        <v>306</v>
      </c>
      <c r="K56" t="s">
        <v>23</v>
      </c>
      <c r="L56" t="s">
        <v>24</v>
      </c>
      <c r="M56" t="s">
        <v>8707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8707</v>
      </c>
    </row>
    <row r="57" spans="1:22" x14ac:dyDescent="0.25">
      <c r="A57" t="s">
        <v>46</v>
      </c>
      <c r="B57" t="s">
        <v>56</v>
      </c>
      <c r="C57">
        <v>66.333333333333329</v>
      </c>
      <c r="D57">
        <v>6</v>
      </c>
      <c r="E57" t="s">
        <v>8708</v>
      </c>
      <c r="F57">
        <v>440</v>
      </c>
      <c r="G57">
        <v>0</v>
      </c>
      <c r="H57" t="s">
        <v>631</v>
      </c>
      <c r="I57" t="s">
        <v>714</v>
      </c>
      <c r="J57" t="s">
        <v>316</v>
      </c>
      <c r="K57" t="s">
        <v>23</v>
      </c>
      <c r="L57" t="s">
        <v>24</v>
      </c>
      <c r="M57" t="s">
        <v>8709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23</v>
      </c>
      <c r="T57" t="s">
        <v>8710</v>
      </c>
    </row>
    <row r="58" spans="1:22" x14ac:dyDescent="0.25">
      <c r="A58" t="s">
        <v>186</v>
      </c>
      <c r="B58" t="s">
        <v>187</v>
      </c>
      <c r="C58">
        <v>33.333333333333336</v>
      </c>
      <c r="D58">
        <v>3</v>
      </c>
      <c r="E58" t="s">
        <v>8711</v>
      </c>
      <c r="F58">
        <v>200</v>
      </c>
      <c r="G58">
        <v>0</v>
      </c>
      <c r="H58" t="s">
        <v>631</v>
      </c>
      <c r="I58" t="s">
        <v>8712</v>
      </c>
      <c r="J58" t="s">
        <v>306</v>
      </c>
      <c r="K58" t="s">
        <v>23</v>
      </c>
      <c r="L58" t="s">
        <v>24</v>
      </c>
      <c r="M58" t="s">
        <v>8713</v>
      </c>
      <c r="N58" t="s">
        <v>23</v>
      </c>
      <c r="O58" t="s">
        <v>32</v>
      </c>
      <c r="P58" t="s">
        <v>26</v>
      </c>
      <c r="Q58" t="s">
        <v>33</v>
      </c>
      <c r="R58" t="s">
        <v>24</v>
      </c>
      <c r="S58" t="s">
        <v>23</v>
      </c>
      <c r="T58" t="s">
        <v>8713</v>
      </c>
    </row>
    <row r="59" spans="1:22" x14ac:dyDescent="0.25">
      <c r="A59" t="s">
        <v>186</v>
      </c>
      <c r="B59" t="s">
        <v>187</v>
      </c>
      <c r="C59">
        <v>33.333333333333336</v>
      </c>
      <c r="D59">
        <v>3</v>
      </c>
      <c r="E59" t="s">
        <v>8714</v>
      </c>
      <c r="F59">
        <v>145</v>
      </c>
      <c r="G59">
        <v>45</v>
      </c>
      <c r="H59" t="s">
        <v>631</v>
      </c>
      <c r="I59" t="s">
        <v>5536</v>
      </c>
      <c r="J59" t="s">
        <v>329</v>
      </c>
      <c r="K59" t="s">
        <v>23</v>
      </c>
      <c r="L59" t="s">
        <v>24</v>
      </c>
      <c r="M59" t="s">
        <v>8715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8715</v>
      </c>
    </row>
    <row r="60" spans="1:22" x14ac:dyDescent="0.25">
      <c r="A60" t="s">
        <v>186</v>
      </c>
      <c r="B60" t="s">
        <v>187</v>
      </c>
      <c r="C60">
        <v>33.333333333333336</v>
      </c>
      <c r="D60">
        <v>3</v>
      </c>
      <c r="E60" t="s">
        <v>8716</v>
      </c>
      <c r="F60">
        <v>106</v>
      </c>
      <c r="G60">
        <v>6</v>
      </c>
      <c r="H60" t="s">
        <v>631</v>
      </c>
      <c r="I60" t="s">
        <v>8717</v>
      </c>
      <c r="J60" t="s">
        <v>309</v>
      </c>
      <c r="K60" t="s">
        <v>23</v>
      </c>
      <c r="L60" t="s">
        <v>24</v>
      </c>
      <c r="M60" t="s">
        <v>8718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23</v>
      </c>
      <c r="T60" t="s">
        <v>8718</v>
      </c>
    </row>
    <row r="61" spans="1:22" x14ac:dyDescent="0.25">
      <c r="A61" t="s">
        <v>46</v>
      </c>
      <c r="B61" t="s">
        <v>56</v>
      </c>
      <c r="C61">
        <v>150</v>
      </c>
      <c r="D61">
        <v>1</v>
      </c>
      <c r="E61" t="s">
        <v>8719</v>
      </c>
      <c r="F61">
        <v>150</v>
      </c>
      <c r="G61">
        <v>0</v>
      </c>
      <c r="H61" t="s">
        <v>47</v>
      </c>
      <c r="I61" t="s">
        <v>8720</v>
      </c>
      <c r="J61" t="s">
        <v>8721</v>
      </c>
      <c r="K61" t="s">
        <v>4690</v>
      </c>
      <c r="L61" t="s">
        <v>8722</v>
      </c>
      <c r="M61" t="s">
        <v>8723</v>
      </c>
      <c r="N61" t="s">
        <v>711</v>
      </c>
      <c r="O61" t="s">
        <v>1298</v>
      </c>
      <c r="P61" t="s">
        <v>635</v>
      </c>
      <c r="Q61" t="s">
        <v>636</v>
      </c>
      <c r="R61" t="s">
        <v>8724</v>
      </c>
      <c r="S61" t="s">
        <v>23</v>
      </c>
      <c r="T61" t="s">
        <v>8725</v>
      </c>
    </row>
    <row r="62" spans="1:22" x14ac:dyDescent="0.25">
      <c r="A62" t="s">
        <v>186</v>
      </c>
      <c r="B62" t="s">
        <v>187</v>
      </c>
      <c r="C62">
        <v>33.333333333333336</v>
      </c>
      <c r="D62">
        <v>3</v>
      </c>
      <c r="E62" t="s">
        <v>8726</v>
      </c>
      <c r="F62">
        <v>106</v>
      </c>
      <c r="G62">
        <v>6</v>
      </c>
      <c r="H62" t="s">
        <v>631</v>
      </c>
      <c r="I62" t="s">
        <v>8727</v>
      </c>
      <c r="J62" t="s">
        <v>329</v>
      </c>
      <c r="K62" t="s">
        <v>23</v>
      </c>
      <c r="L62" t="s">
        <v>24</v>
      </c>
      <c r="M62" t="s">
        <v>8728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8728</v>
      </c>
    </row>
    <row r="63" spans="1:22" x14ac:dyDescent="0.25">
      <c r="A63" t="s">
        <v>186</v>
      </c>
      <c r="B63" t="s">
        <v>187</v>
      </c>
      <c r="C63">
        <v>33.333333333333336</v>
      </c>
      <c r="D63">
        <v>6</v>
      </c>
      <c r="E63" t="s">
        <v>8729</v>
      </c>
      <c r="F63">
        <v>200</v>
      </c>
      <c r="G63">
        <v>0</v>
      </c>
      <c r="H63" t="s">
        <v>631</v>
      </c>
      <c r="I63" t="s">
        <v>8730</v>
      </c>
      <c r="J63" t="s">
        <v>61</v>
      </c>
      <c r="K63" t="s">
        <v>23</v>
      </c>
      <c r="L63" t="s">
        <v>24</v>
      </c>
      <c r="M63" t="s">
        <v>8728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8731</v>
      </c>
    </row>
    <row r="64" spans="1:22" x14ac:dyDescent="0.25">
      <c r="A64" t="s">
        <v>44</v>
      </c>
      <c r="B64" t="s">
        <v>45</v>
      </c>
      <c r="C64">
        <v>66.666666666666671</v>
      </c>
      <c r="D64">
        <v>3</v>
      </c>
      <c r="E64" t="s">
        <v>8732</v>
      </c>
      <c r="F64">
        <v>300</v>
      </c>
      <c r="G64">
        <v>0</v>
      </c>
      <c r="H64" t="s">
        <v>631</v>
      </c>
      <c r="I64" t="s">
        <v>8733</v>
      </c>
      <c r="J64" t="s">
        <v>1243</v>
      </c>
      <c r="K64" t="s">
        <v>23</v>
      </c>
      <c r="L64" t="s">
        <v>24</v>
      </c>
      <c r="M64" t="s">
        <v>8734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8734</v>
      </c>
    </row>
    <row r="65" spans="1:20" x14ac:dyDescent="0.25">
      <c r="A65" t="s">
        <v>42</v>
      </c>
      <c r="B65" t="s">
        <v>43</v>
      </c>
      <c r="C65">
        <v>66.666666666666671</v>
      </c>
      <c r="D65">
        <v>3</v>
      </c>
      <c r="E65" t="s">
        <v>8732</v>
      </c>
      <c r="F65">
        <v>300</v>
      </c>
      <c r="G65">
        <v>0</v>
      </c>
      <c r="H65" t="s">
        <v>631</v>
      </c>
      <c r="I65" t="s">
        <v>8733</v>
      </c>
      <c r="J65" t="s">
        <v>1243</v>
      </c>
      <c r="K65" t="s">
        <v>23</v>
      </c>
      <c r="L65" t="s">
        <v>24</v>
      </c>
      <c r="M65" t="s">
        <v>8734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8734</v>
      </c>
    </row>
    <row r="66" spans="1:20" x14ac:dyDescent="0.25">
      <c r="A66" t="s">
        <v>186</v>
      </c>
      <c r="B66" t="s">
        <v>187</v>
      </c>
      <c r="C66">
        <v>33.333333333333336</v>
      </c>
      <c r="D66">
        <v>3</v>
      </c>
      <c r="E66" t="s">
        <v>8732</v>
      </c>
      <c r="F66">
        <v>300</v>
      </c>
      <c r="G66">
        <v>0</v>
      </c>
      <c r="H66" t="s">
        <v>631</v>
      </c>
      <c r="I66" t="s">
        <v>8733</v>
      </c>
      <c r="J66" t="s">
        <v>1243</v>
      </c>
      <c r="K66" t="s">
        <v>23</v>
      </c>
      <c r="L66" t="s">
        <v>24</v>
      </c>
      <c r="M66" t="s">
        <v>8734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23</v>
      </c>
      <c r="T66" t="s">
        <v>8734</v>
      </c>
    </row>
    <row r="67" spans="1:20" x14ac:dyDescent="0.25">
      <c r="A67" t="s">
        <v>186</v>
      </c>
      <c r="B67" t="s">
        <v>187</v>
      </c>
      <c r="C67">
        <v>33.333333333333336</v>
      </c>
      <c r="D67">
        <v>6</v>
      </c>
      <c r="E67" t="s">
        <v>8735</v>
      </c>
      <c r="F67">
        <v>200</v>
      </c>
      <c r="G67">
        <v>0</v>
      </c>
      <c r="H67" t="s">
        <v>631</v>
      </c>
      <c r="I67" t="s">
        <v>8736</v>
      </c>
      <c r="J67" t="s">
        <v>302</v>
      </c>
      <c r="K67" t="s">
        <v>23</v>
      </c>
      <c r="L67" t="s">
        <v>24</v>
      </c>
      <c r="M67" t="s">
        <v>8737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8737</v>
      </c>
    </row>
    <row r="68" spans="1:20" x14ac:dyDescent="0.25">
      <c r="A68" t="s">
        <v>148</v>
      </c>
      <c r="B68" t="s">
        <v>149</v>
      </c>
      <c r="C68">
        <v>65</v>
      </c>
      <c r="D68">
        <v>2</v>
      </c>
      <c r="E68" t="s">
        <v>8738</v>
      </c>
      <c r="F68">
        <v>400</v>
      </c>
      <c r="G68">
        <v>0</v>
      </c>
      <c r="H68" t="s">
        <v>47</v>
      </c>
      <c r="I68" t="s">
        <v>8739</v>
      </c>
      <c r="J68" t="s">
        <v>8740</v>
      </c>
      <c r="K68" t="s">
        <v>3348</v>
      </c>
      <c r="L68" t="s">
        <v>8741</v>
      </c>
      <c r="M68" t="s">
        <v>8742</v>
      </c>
      <c r="N68" t="s">
        <v>711</v>
      </c>
      <c r="O68" t="s">
        <v>1298</v>
      </c>
      <c r="P68" t="s">
        <v>635</v>
      </c>
      <c r="Q68" t="s">
        <v>636</v>
      </c>
      <c r="R68" t="s">
        <v>24</v>
      </c>
      <c r="S68" t="s">
        <v>23</v>
      </c>
      <c r="T68" t="s">
        <v>8743</v>
      </c>
    </row>
    <row r="69" spans="1:20" x14ac:dyDescent="0.25">
      <c r="A69" t="s">
        <v>34</v>
      </c>
      <c r="B69" t="s">
        <v>35</v>
      </c>
      <c r="C69">
        <v>65</v>
      </c>
      <c r="D69">
        <v>2</v>
      </c>
      <c r="E69" t="s">
        <v>8738</v>
      </c>
      <c r="F69">
        <v>400</v>
      </c>
      <c r="G69">
        <v>0</v>
      </c>
      <c r="H69" t="s">
        <v>47</v>
      </c>
      <c r="I69" t="s">
        <v>8739</v>
      </c>
      <c r="J69" t="s">
        <v>8740</v>
      </c>
      <c r="K69" t="s">
        <v>3348</v>
      </c>
      <c r="L69" t="s">
        <v>8741</v>
      </c>
      <c r="M69" t="s">
        <v>8742</v>
      </c>
      <c r="N69" t="s">
        <v>711</v>
      </c>
      <c r="O69" t="s">
        <v>1298</v>
      </c>
      <c r="P69" t="s">
        <v>635</v>
      </c>
      <c r="Q69" t="s">
        <v>636</v>
      </c>
      <c r="R69" t="s">
        <v>24</v>
      </c>
      <c r="S69" t="s">
        <v>23</v>
      </c>
      <c r="T69" t="s">
        <v>8743</v>
      </c>
    </row>
    <row r="70" spans="1:20" x14ac:dyDescent="0.25">
      <c r="A70" t="s">
        <v>36</v>
      </c>
      <c r="B70" t="s">
        <v>37</v>
      </c>
      <c r="C70">
        <v>65</v>
      </c>
      <c r="D70">
        <v>2</v>
      </c>
      <c r="E70" t="s">
        <v>8738</v>
      </c>
      <c r="F70">
        <v>400</v>
      </c>
      <c r="G70">
        <v>0</v>
      </c>
      <c r="H70" t="s">
        <v>47</v>
      </c>
      <c r="I70" t="s">
        <v>8739</v>
      </c>
      <c r="J70" t="s">
        <v>8740</v>
      </c>
      <c r="K70" t="s">
        <v>3348</v>
      </c>
      <c r="L70" t="s">
        <v>8741</v>
      </c>
      <c r="M70" t="s">
        <v>8742</v>
      </c>
      <c r="N70" t="s">
        <v>711</v>
      </c>
      <c r="O70" t="s">
        <v>1298</v>
      </c>
      <c r="P70" t="s">
        <v>635</v>
      </c>
      <c r="Q70" t="s">
        <v>636</v>
      </c>
      <c r="R70" t="s">
        <v>24</v>
      </c>
      <c r="S70" t="s">
        <v>23</v>
      </c>
      <c r="T70" t="s">
        <v>8743</v>
      </c>
    </row>
    <row r="71" spans="1:20" x14ac:dyDescent="0.25">
      <c r="A71" t="s">
        <v>38</v>
      </c>
      <c r="B71" t="s">
        <v>39</v>
      </c>
      <c r="C71">
        <v>65</v>
      </c>
      <c r="D71">
        <v>2</v>
      </c>
      <c r="E71" t="s">
        <v>8738</v>
      </c>
      <c r="F71">
        <v>400</v>
      </c>
      <c r="G71">
        <v>0</v>
      </c>
      <c r="H71" t="s">
        <v>47</v>
      </c>
      <c r="I71" t="s">
        <v>8739</v>
      </c>
      <c r="J71" t="s">
        <v>8740</v>
      </c>
      <c r="K71" t="s">
        <v>3348</v>
      </c>
      <c r="L71" t="s">
        <v>8741</v>
      </c>
      <c r="M71" t="s">
        <v>8742</v>
      </c>
      <c r="N71" t="s">
        <v>711</v>
      </c>
      <c r="O71" t="s">
        <v>1298</v>
      </c>
      <c r="P71" t="s">
        <v>635</v>
      </c>
      <c r="Q71" t="s">
        <v>636</v>
      </c>
      <c r="R71" t="s">
        <v>24</v>
      </c>
      <c r="S71" t="s">
        <v>23</v>
      </c>
      <c r="T71" t="s">
        <v>8743</v>
      </c>
    </row>
    <row r="72" spans="1:20" x14ac:dyDescent="0.25">
      <c r="A72" t="s">
        <v>152</v>
      </c>
      <c r="B72" t="s">
        <v>153</v>
      </c>
      <c r="C72">
        <v>65</v>
      </c>
      <c r="D72">
        <v>1</v>
      </c>
      <c r="E72" t="s">
        <v>8738</v>
      </c>
      <c r="F72">
        <v>400</v>
      </c>
      <c r="G72">
        <v>0</v>
      </c>
      <c r="H72" t="s">
        <v>47</v>
      </c>
      <c r="I72" t="s">
        <v>8739</v>
      </c>
      <c r="J72" t="s">
        <v>8740</v>
      </c>
      <c r="K72" t="s">
        <v>3348</v>
      </c>
      <c r="L72" t="s">
        <v>8741</v>
      </c>
      <c r="M72" t="s">
        <v>8742</v>
      </c>
      <c r="N72" t="s">
        <v>711</v>
      </c>
      <c r="O72" t="s">
        <v>1298</v>
      </c>
      <c r="P72" t="s">
        <v>635</v>
      </c>
      <c r="Q72" t="s">
        <v>636</v>
      </c>
      <c r="R72" t="s">
        <v>24</v>
      </c>
      <c r="S72" t="s">
        <v>23</v>
      </c>
      <c r="T72" t="s">
        <v>8743</v>
      </c>
    </row>
    <row r="73" spans="1:20" x14ac:dyDescent="0.25">
      <c r="A73" t="s">
        <v>150</v>
      </c>
      <c r="B73" t="s">
        <v>151</v>
      </c>
      <c r="C73">
        <v>65</v>
      </c>
      <c r="D73">
        <v>1</v>
      </c>
      <c r="E73" t="s">
        <v>8738</v>
      </c>
      <c r="F73">
        <v>400</v>
      </c>
      <c r="G73">
        <v>0</v>
      </c>
      <c r="H73" t="s">
        <v>47</v>
      </c>
      <c r="I73" t="s">
        <v>8739</v>
      </c>
      <c r="J73" t="s">
        <v>8740</v>
      </c>
      <c r="K73" t="s">
        <v>3348</v>
      </c>
      <c r="L73" t="s">
        <v>8741</v>
      </c>
      <c r="M73" t="s">
        <v>8742</v>
      </c>
      <c r="N73" t="s">
        <v>711</v>
      </c>
      <c r="O73" t="s">
        <v>1298</v>
      </c>
      <c r="P73" t="s">
        <v>635</v>
      </c>
      <c r="Q73" t="s">
        <v>636</v>
      </c>
      <c r="R73" t="s">
        <v>24</v>
      </c>
      <c r="S73" t="s">
        <v>23</v>
      </c>
      <c r="T73" t="s">
        <v>8743</v>
      </c>
    </row>
    <row r="74" spans="1:20" x14ac:dyDescent="0.25">
      <c r="A74" t="s">
        <v>110</v>
      </c>
      <c r="B74" t="s">
        <v>146</v>
      </c>
      <c r="C74">
        <v>100</v>
      </c>
      <c r="D74">
        <v>1</v>
      </c>
      <c r="E74" t="s">
        <v>8744</v>
      </c>
      <c r="F74">
        <v>250</v>
      </c>
      <c r="G74">
        <v>0</v>
      </c>
      <c r="H74" t="s">
        <v>47</v>
      </c>
      <c r="I74" t="s">
        <v>24</v>
      </c>
      <c r="J74" t="s">
        <v>24</v>
      </c>
      <c r="K74" t="s">
        <v>23</v>
      </c>
      <c r="L74" t="s">
        <v>24</v>
      </c>
      <c r="M74" t="s">
        <v>8745</v>
      </c>
      <c r="N74" t="s">
        <v>711</v>
      </c>
      <c r="O74" t="s">
        <v>634</v>
      </c>
      <c r="P74" t="s">
        <v>635</v>
      </c>
      <c r="Q74" t="s">
        <v>27</v>
      </c>
      <c r="R74" t="s">
        <v>24</v>
      </c>
      <c r="S74" t="s">
        <v>23</v>
      </c>
      <c r="T74" t="s">
        <v>8745</v>
      </c>
    </row>
    <row r="75" spans="1:20" x14ac:dyDescent="0.25">
      <c r="A75" t="s">
        <v>46</v>
      </c>
      <c r="B75" t="s">
        <v>56</v>
      </c>
      <c r="C75">
        <v>100</v>
      </c>
      <c r="D75">
        <v>1</v>
      </c>
      <c r="E75" t="s">
        <v>8744</v>
      </c>
      <c r="F75">
        <v>250</v>
      </c>
      <c r="G75">
        <v>0</v>
      </c>
      <c r="H75" t="s">
        <v>47</v>
      </c>
      <c r="I75" t="s">
        <v>24</v>
      </c>
      <c r="J75" t="s">
        <v>24</v>
      </c>
      <c r="K75" t="s">
        <v>23</v>
      </c>
      <c r="L75" t="s">
        <v>24</v>
      </c>
      <c r="M75" t="s">
        <v>8745</v>
      </c>
      <c r="N75" t="s">
        <v>711</v>
      </c>
      <c r="O75" t="s">
        <v>634</v>
      </c>
      <c r="P75" t="s">
        <v>635</v>
      </c>
      <c r="Q75" t="s">
        <v>27</v>
      </c>
      <c r="R75" t="s">
        <v>24</v>
      </c>
      <c r="S75" t="s">
        <v>23</v>
      </c>
      <c r="T75" t="s">
        <v>8745</v>
      </c>
    </row>
    <row r="76" spans="1:20" x14ac:dyDescent="0.25">
      <c r="A76" t="s">
        <v>139</v>
      </c>
      <c r="B76" t="s">
        <v>112</v>
      </c>
      <c r="C76">
        <v>100</v>
      </c>
      <c r="D76">
        <v>1</v>
      </c>
      <c r="E76" t="s">
        <v>8744</v>
      </c>
      <c r="F76">
        <v>250</v>
      </c>
      <c r="G76">
        <v>0</v>
      </c>
      <c r="H76" t="s">
        <v>47</v>
      </c>
      <c r="I76" t="s">
        <v>24</v>
      </c>
      <c r="J76" t="s">
        <v>24</v>
      </c>
      <c r="K76" t="s">
        <v>23</v>
      </c>
      <c r="L76" t="s">
        <v>24</v>
      </c>
      <c r="M76" t="s">
        <v>8745</v>
      </c>
      <c r="N76" t="s">
        <v>711</v>
      </c>
      <c r="O76" t="s">
        <v>634</v>
      </c>
      <c r="P76" t="s">
        <v>635</v>
      </c>
      <c r="Q76" t="s">
        <v>27</v>
      </c>
      <c r="R76" t="s">
        <v>24</v>
      </c>
      <c r="S76" t="s">
        <v>23</v>
      </c>
      <c r="T76" t="s">
        <v>8745</v>
      </c>
    </row>
    <row r="77" spans="1:20" x14ac:dyDescent="0.25">
      <c r="A77" t="s">
        <v>44</v>
      </c>
      <c r="B77" t="s">
        <v>45</v>
      </c>
      <c r="C77">
        <v>66.666666666666671</v>
      </c>
      <c r="D77">
        <v>3</v>
      </c>
      <c r="E77" t="s">
        <v>8746</v>
      </c>
      <c r="F77">
        <v>200</v>
      </c>
      <c r="G77">
        <v>0</v>
      </c>
      <c r="H77" t="s">
        <v>631</v>
      </c>
      <c r="I77" t="s">
        <v>8747</v>
      </c>
      <c r="J77" t="s">
        <v>373</v>
      </c>
      <c r="K77" t="s">
        <v>23</v>
      </c>
      <c r="L77" t="s">
        <v>24</v>
      </c>
      <c r="M77" t="s">
        <v>8748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8748</v>
      </c>
    </row>
    <row r="78" spans="1:20" x14ac:dyDescent="0.25">
      <c r="A78" t="s">
        <v>186</v>
      </c>
      <c r="B78" t="s">
        <v>187</v>
      </c>
      <c r="C78">
        <v>33.333333333333336</v>
      </c>
      <c r="D78">
        <v>3</v>
      </c>
      <c r="E78" t="s">
        <v>8746</v>
      </c>
      <c r="F78">
        <v>200</v>
      </c>
      <c r="G78">
        <v>0</v>
      </c>
      <c r="H78" t="s">
        <v>631</v>
      </c>
      <c r="I78" t="s">
        <v>8747</v>
      </c>
      <c r="J78" t="s">
        <v>373</v>
      </c>
      <c r="K78" t="s">
        <v>23</v>
      </c>
      <c r="L78" t="s">
        <v>24</v>
      </c>
      <c r="M78" t="s">
        <v>8748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8748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3</v>
      </c>
      <c r="E79" t="s">
        <v>8749</v>
      </c>
      <c r="F79">
        <v>200</v>
      </c>
      <c r="G79">
        <v>0</v>
      </c>
      <c r="H79" t="s">
        <v>631</v>
      </c>
      <c r="I79" t="s">
        <v>8750</v>
      </c>
      <c r="J79" t="s">
        <v>318</v>
      </c>
      <c r="K79" t="s">
        <v>23</v>
      </c>
      <c r="L79" t="s">
        <v>24</v>
      </c>
      <c r="M79" t="s">
        <v>8751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23</v>
      </c>
      <c r="T79" t="s">
        <v>8751</v>
      </c>
    </row>
    <row r="80" spans="1:20" x14ac:dyDescent="0.25">
      <c r="A80" t="s">
        <v>44</v>
      </c>
      <c r="B80" t="s">
        <v>45</v>
      </c>
      <c r="C80">
        <v>66.666666666666671</v>
      </c>
      <c r="D80">
        <v>3</v>
      </c>
      <c r="E80" t="s">
        <v>8749</v>
      </c>
      <c r="F80">
        <v>200</v>
      </c>
      <c r="G80">
        <v>0</v>
      </c>
      <c r="H80" t="s">
        <v>631</v>
      </c>
      <c r="I80" t="s">
        <v>8750</v>
      </c>
      <c r="J80" t="s">
        <v>318</v>
      </c>
      <c r="K80" t="s">
        <v>23</v>
      </c>
      <c r="L80" t="s">
        <v>24</v>
      </c>
      <c r="M80" t="s">
        <v>8751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8751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6</v>
      </c>
      <c r="E81" t="s">
        <v>8752</v>
      </c>
      <c r="F81">
        <v>200</v>
      </c>
      <c r="G81">
        <v>0</v>
      </c>
      <c r="H81" t="s">
        <v>631</v>
      </c>
      <c r="I81" t="s">
        <v>8753</v>
      </c>
      <c r="J81" t="s">
        <v>306</v>
      </c>
      <c r="K81" t="s">
        <v>23</v>
      </c>
      <c r="L81" t="s">
        <v>24</v>
      </c>
      <c r="M81" t="s">
        <v>8751</v>
      </c>
      <c r="N81" t="s">
        <v>23</v>
      </c>
      <c r="O81" t="s">
        <v>32</v>
      </c>
      <c r="P81" t="s">
        <v>26</v>
      </c>
      <c r="Q81" t="s">
        <v>33</v>
      </c>
      <c r="R81" t="s">
        <v>24</v>
      </c>
      <c r="S81" t="s">
        <v>23</v>
      </c>
      <c r="T81" t="s">
        <v>8754</v>
      </c>
    </row>
    <row r="82" spans="1:20" x14ac:dyDescent="0.25">
      <c r="A82" t="s">
        <v>42</v>
      </c>
      <c r="B82" t="s">
        <v>43</v>
      </c>
      <c r="C82">
        <v>66.666666666666671</v>
      </c>
      <c r="D82">
        <v>3</v>
      </c>
      <c r="E82" t="s">
        <v>8755</v>
      </c>
      <c r="F82">
        <v>300</v>
      </c>
      <c r="G82">
        <v>0</v>
      </c>
      <c r="H82" t="s">
        <v>631</v>
      </c>
      <c r="I82" t="s">
        <v>8756</v>
      </c>
      <c r="J82" t="s">
        <v>639</v>
      </c>
      <c r="K82" t="s">
        <v>23</v>
      </c>
      <c r="L82" t="s">
        <v>24</v>
      </c>
      <c r="M82" t="s">
        <v>8757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8758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8755</v>
      </c>
      <c r="F83">
        <v>300</v>
      </c>
      <c r="G83">
        <v>0</v>
      </c>
      <c r="H83" t="s">
        <v>631</v>
      </c>
      <c r="I83" t="s">
        <v>8756</v>
      </c>
      <c r="J83" t="s">
        <v>639</v>
      </c>
      <c r="K83" t="s">
        <v>23</v>
      </c>
      <c r="L83" t="s">
        <v>24</v>
      </c>
      <c r="M83" t="s">
        <v>8757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8758</v>
      </c>
    </row>
    <row r="84" spans="1:20" x14ac:dyDescent="0.25">
      <c r="A84" t="s">
        <v>44</v>
      </c>
      <c r="B84" t="s">
        <v>45</v>
      </c>
      <c r="C84">
        <v>66.666666666666671</v>
      </c>
      <c r="D84">
        <v>3</v>
      </c>
      <c r="E84" t="s">
        <v>8755</v>
      </c>
      <c r="F84">
        <v>300</v>
      </c>
      <c r="G84">
        <v>0</v>
      </c>
      <c r="H84" t="s">
        <v>631</v>
      </c>
      <c r="I84" t="s">
        <v>8756</v>
      </c>
      <c r="J84" t="s">
        <v>639</v>
      </c>
      <c r="K84" t="s">
        <v>23</v>
      </c>
      <c r="L84" t="s">
        <v>24</v>
      </c>
      <c r="M84" t="s">
        <v>8757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8758</v>
      </c>
    </row>
    <row r="85" spans="1:20" x14ac:dyDescent="0.25">
      <c r="A85" t="s">
        <v>44</v>
      </c>
      <c r="B85" t="s">
        <v>45</v>
      </c>
      <c r="C85">
        <v>66.666666666666671</v>
      </c>
      <c r="D85">
        <v>3</v>
      </c>
      <c r="E85" t="s">
        <v>8759</v>
      </c>
      <c r="F85">
        <v>300</v>
      </c>
      <c r="G85">
        <v>0</v>
      </c>
      <c r="H85" t="s">
        <v>631</v>
      </c>
      <c r="I85" t="s">
        <v>8760</v>
      </c>
      <c r="J85" t="s">
        <v>354</v>
      </c>
      <c r="K85" t="s">
        <v>23</v>
      </c>
      <c r="L85" t="s">
        <v>24</v>
      </c>
      <c r="M85" t="s">
        <v>8761</v>
      </c>
      <c r="N85" t="s">
        <v>23</v>
      </c>
      <c r="O85" t="s">
        <v>32</v>
      </c>
      <c r="P85" t="s">
        <v>26</v>
      </c>
      <c r="Q85" t="s">
        <v>33</v>
      </c>
      <c r="R85" t="s">
        <v>24</v>
      </c>
      <c r="S85" t="s">
        <v>23</v>
      </c>
      <c r="T85" t="s">
        <v>8762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6</v>
      </c>
      <c r="E86" t="s">
        <v>8759</v>
      </c>
      <c r="F86">
        <v>300</v>
      </c>
      <c r="G86">
        <v>0</v>
      </c>
      <c r="H86" t="s">
        <v>631</v>
      </c>
      <c r="I86" t="s">
        <v>8760</v>
      </c>
      <c r="J86" t="s">
        <v>354</v>
      </c>
      <c r="K86" t="s">
        <v>23</v>
      </c>
      <c r="L86" t="s">
        <v>24</v>
      </c>
      <c r="M86" t="s">
        <v>8761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23</v>
      </c>
      <c r="T86" t="s">
        <v>8762</v>
      </c>
    </row>
    <row r="87" spans="1:20" x14ac:dyDescent="0.25">
      <c r="A87" t="s">
        <v>186</v>
      </c>
      <c r="B87" t="s">
        <v>187</v>
      </c>
      <c r="C87">
        <v>33.333333333333336</v>
      </c>
      <c r="D87">
        <v>6</v>
      </c>
      <c r="E87" t="s">
        <v>8763</v>
      </c>
      <c r="F87">
        <v>200</v>
      </c>
      <c r="G87">
        <v>0</v>
      </c>
      <c r="H87" t="s">
        <v>631</v>
      </c>
      <c r="I87" t="s">
        <v>8764</v>
      </c>
      <c r="J87" t="s">
        <v>332</v>
      </c>
      <c r="K87" t="s">
        <v>23</v>
      </c>
      <c r="L87" t="s">
        <v>24</v>
      </c>
      <c r="M87" t="s">
        <v>8765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8765</v>
      </c>
    </row>
    <row r="88" spans="1:20" x14ac:dyDescent="0.25">
      <c r="A88" t="s">
        <v>186</v>
      </c>
      <c r="B88" t="s">
        <v>187</v>
      </c>
      <c r="C88">
        <v>33.333333333333336</v>
      </c>
      <c r="D88">
        <v>3</v>
      </c>
      <c r="E88" t="s">
        <v>8766</v>
      </c>
      <c r="F88">
        <v>100</v>
      </c>
      <c r="G88">
        <v>0</v>
      </c>
      <c r="H88" t="s">
        <v>631</v>
      </c>
      <c r="I88" t="s">
        <v>8767</v>
      </c>
      <c r="J88" t="s">
        <v>639</v>
      </c>
      <c r="K88" t="s">
        <v>23</v>
      </c>
      <c r="L88" t="s">
        <v>24</v>
      </c>
      <c r="M88" t="s">
        <v>8768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23</v>
      </c>
      <c r="T88" t="s">
        <v>8768</v>
      </c>
    </row>
    <row r="89" spans="1:20" x14ac:dyDescent="0.25">
      <c r="A89" t="s">
        <v>42</v>
      </c>
      <c r="B89" t="s">
        <v>43</v>
      </c>
      <c r="C89">
        <v>66.666666666666671</v>
      </c>
      <c r="D89">
        <v>6</v>
      </c>
      <c r="E89" t="s">
        <v>8769</v>
      </c>
      <c r="F89">
        <v>200</v>
      </c>
      <c r="G89">
        <v>0</v>
      </c>
      <c r="H89" t="s">
        <v>631</v>
      </c>
      <c r="I89" t="s">
        <v>8770</v>
      </c>
      <c r="J89" t="s">
        <v>325</v>
      </c>
      <c r="K89" t="s">
        <v>23</v>
      </c>
      <c r="L89" t="s">
        <v>24</v>
      </c>
      <c r="M89" t="s">
        <v>8771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8771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3</v>
      </c>
      <c r="E90" t="s">
        <v>8772</v>
      </c>
      <c r="F90">
        <v>200</v>
      </c>
      <c r="G90">
        <v>0</v>
      </c>
      <c r="H90" t="s">
        <v>631</v>
      </c>
      <c r="I90" t="s">
        <v>8773</v>
      </c>
      <c r="J90" t="s">
        <v>1243</v>
      </c>
      <c r="K90" t="s">
        <v>23</v>
      </c>
      <c r="L90" t="s">
        <v>24</v>
      </c>
      <c r="M90" t="s">
        <v>8771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23</v>
      </c>
      <c r="T90" t="s">
        <v>8771</v>
      </c>
    </row>
    <row r="91" spans="1:20" x14ac:dyDescent="0.25">
      <c r="A91" t="s">
        <v>42</v>
      </c>
      <c r="B91" t="s">
        <v>43</v>
      </c>
      <c r="C91">
        <v>66.666666666666671</v>
      </c>
      <c r="D91">
        <v>3</v>
      </c>
      <c r="E91" t="s">
        <v>8772</v>
      </c>
      <c r="F91">
        <v>200</v>
      </c>
      <c r="G91">
        <v>0</v>
      </c>
      <c r="H91" t="s">
        <v>631</v>
      </c>
      <c r="I91" t="s">
        <v>8773</v>
      </c>
      <c r="J91" t="s">
        <v>1243</v>
      </c>
      <c r="K91" t="s">
        <v>23</v>
      </c>
      <c r="L91" t="s">
        <v>24</v>
      </c>
      <c r="M91" t="s">
        <v>8771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8771</v>
      </c>
    </row>
    <row r="92" spans="1:20" x14ac:dyDescent="0.25">
      <c r="A92" t="s">
        <v>186</v>
      </c>
      <c r="B92" t="s">
        <v>187</v>
      </c>
      <c r="C92">
        <v>33.333333333333336</v>
      </c>
      <c r="D92">
        <v>3</v>
      </c>
      <c r="E92" t="s">
        <v>8774</v>
      </c>
      <c r="F92">
        <v>129</v>
      </c>
      <c r="G92">
        <v>29</v>
      </c>
      <c r="H92" t="s">
        <v>631</v>
      </c>
      <c r="I92" t="s">
        <v>8775</v>
      </c>
      <c r="J92" t="s">
        <v>322</v>
      </c>
      <c r="K92" t="s">
        <v>23</v>
      </c>
      <c r="L92" t="s">
        <v>24</v>
      </c>
      <c r="M92" t="s">
        <v>8776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8771</v>
      </c>
    </row>
    <row r="93" spans="1:20" x14ac:dyDescent="0.25">
      <c r="A93" t="s">
        <v>186</v>
      </c>
      <c r="B93" t="s">
        <v>187</v>
      </c>
      <c r="C93">
        <v>33.333333333333336</v>
      </c>
      <c r="D93">
        <v>3</v>
      </c>
      <c r="E93" t="s">
        <v>8777</v>
      </c>
      <c r="F93">
        <v>100</v>
      </c>
      <c r="G93">
        <v>0</v>
      </c>
      <c r="H93" t="s">
        <v>631</v>
      </c>
      <c r="I93" t="s">
        <v>8778</v>
      </c>
      <c r="J93" t="s">
        <v>328</v>
      </c>
      <c r="K93" t="s">
        <v>23</v>
      </c>
      <c r="L93" t="s">
        <v>24</v>
      </c>
      <c r="M93" t="s">
        <v>8776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23</v>
      </c>
      <c r="T93" t="s">
        <v>8776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3</v>
      </c>
      <c r="E94" t="s">
        <v>8779</v>
      </c>
      <c r="F94">
        <v>129</v>
      </c>
      <c r="G94">
        <v>29</v>
      </c>
      <c r="H94" t="s">
        <v>631</v>
      </c>
      <c r="I94" t="s">
        <v>8775</v>
      </c>
      <c r="J94" t="s">
        <v>322</v>
      </c>
      <c r="K94" t="s">
        <v>23</v>
      </c>
      <c r="L94" t="s">
        <v>24</v>
      </c>
      <c r="M94" t="s">
        <v>23</v>
      </c>
      <c r="N94" t="s">
        <v>23</v>
      </c>
      <c r="O94" t="s">
        <v>58</v>
      </c>
      <c r="P94" t="s">
        <v>26</v>
      </c>
      <c r="Q94" t="s">
        <v>23</v>
      </c>
      <c r="R94" t="s">
        <v>24</v>
      </c>
      <c r="S94" t="s">
        <v>23</v>
      </c>
      <c r="T94" t="s">
        <v>8780</v>
      </c>
    </row>
    <row r="95" spans="1:20" x14ac:dyDescent="0.25">
      <c r="A95" t="s">
        <v>115</v>
      </c>
      <c r="B95" t="s">
        <v>116</v>
      </c>
      <c r="C95">
        <v>45</v>
      </c>
      <c r="D95">
        <v>1</v>
      </c>
      <c r="E95" t="s">
        <v>8781</v>
      </c>
      <c r="F95">
        <v>90</v>
      </c>
      <c r="G95">
        <v>45</v>
      </c>
      <c r="H95" t="s">
        <v>22</v>
      </c>
      <c r="I95" t="s">
        <v>8782</v>
      </c>
      <c r="J95" t="s">
        <v>8783</v>
      </c>
      <c r="K95" t="s">
        <v>8784</v>
      </c>
      <c r="L95" t="s">
        <v>1416</v>
      </c>
      <c r="M95" t="s">
        <v>23</v>
      </c>
      <c r="N95" t="s">
        <v>23</v>
      </c>
      <c r="O95" t="s">
        <v>24</v>
      </c>
      <c r="P95" t="s">
        <v>54</v>
      </c>
      <c r="Q95" t="s">
        <v>23</v>
      </c>
      <c r="R95" t="s">
        <v>24</v>
      </c>
      <c r="S95" t="s">
        <v>23</v>
      </c>
      <c r="T95" t="s">
        <v>8785</v>
      </c>
    </row>
    <row r="96" spans="1:20" x14ac:dyDescent="0.25">
      <c r="A96" t="s">
        <v>186</v>
      </c>
      <c r="B96" t="s">
        <v>187</v>
      </c>
      <c r="C96">
        <v>33.333333333333336</v>
      </c>
      <c r="D96">
        <v>3</v>
      </c>
      <c r="E96" t="s">
        <v>8786</v>
      </c>
      <c r="F96">
        <v>100</v>
      </c>
      <c r="G96">
        <v>0</v>
      </c>
      <c r="H96" t="s">
        <v>631</v>
      </c>
      <c r="I96" t="s">
        <v>8787</v>
      </c>
      <c r="J96" t="s">
        <v>328</v>
      </c>
      <c r="K96" t="s">
        <v>23</v>
      </c>
      <c r="L96" t="s">
        <v>24</v>
      </c>
      <c r="M96" t="s">
        <v>8788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8789</v>
      </c>
    </row>
    <row r="97" spans="1:20" x14ac:dyDescent="0.25">
      <c r="A97" t="s">
        <v>42</v>
      </c>
      <c r="B97" t="s">
        <v>43</v>
      </c>
      <c r="C97">
        <v>66.666666666666671</v>
      </c>
      <c r="D97">
        <v>3</v>
      </c>
      <c r="E97" t="s">
        <v>8790</v>
      </c>
      <c r="F97">
        <v>100</v>
      </c>
      <c r="G97">
        <v>0</v>
      </c>
      <c r="H97" t="s">
        <v>631</v>
      </c>
      <c r="I97" t="s">
        <v>8791</v>
      </c>
      <c r="J97" t="s">
        <v>328</v>
      </c>
      <c r="K97" t="s">
        <v>23</v>
      </c>
      <c r="L97" t="s">
        <v>24</v>
      </c>
      <c r="M97" t="s">
        <v>8792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8792</v>
      </c>
    </row>
    <row r="98" spans="1:20" x14ac:dyDescent="0.25">
      <c r="A98" t="s">
        <v>42</v>
      </c>
      <c r="B98" t="s">
        <v>43</v>
      </c>
      <c r="C98">
        <v>66.666666666666671</v>
      </c>
      <c r="D98">
        <v>6</v>
      </c>
      <c r="E98" t="s">
        <v>8793</v>
      </c>
      <c r="F98">
        <v>245</v>
      </c>
      <c r="G98">
        <v>45</v>
      </c>
      <c r="H98" t="s">
        <v>631</v>
      </c>
      <c r="I98" t="s">
        <v>5431</v>
      </c>
      <c r="J98" t="s">
        <v>302</v>
      </c>
      <c r="K98" t="s">
        <v>23</v>
      </c>
      <c r="L98" t="s">
        <v>24</v>
      </c>
      <c r="M98" t="s">
        <v>8794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8795</v>
      </c>
    </row>
    <row r="99" spans="1:20" x14ac:dyDescent="0.25">
      <c r="A99" t="s">
        <v>139</v>
      </c>
      <c r="B99" t="s">
        <v>112</v>
      </c>
      <c r="C99">
        <v>83.333333333333329</v>
      </c>
      <c r="D99">
        <v>3</v>
      </c>
      <c r="E99" t="s">
        <v>8796</v>
      </c>
      <c r="F99">
        <v>220</v>
      </c>
      <c r="G99">
        <v>0</v>
      </c>
      <c r="H99" t="s">
        <v>631</v>
      </c>
      <c r="I99" t="s">
        <v>8797</v>
      </c>
      <c r="J99" t="s">
        <v>303</v>
      </c>
      <c r="K99" t="s">
        <v>23</v>
      </c>
      <c r="L99" t="s">
        <v>24</v>
      </c>
      <c r="M99" t="s">
        <v>8798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8799</v>
      </c>
    </row>
    <row r="100" spans="1:20" x14ac:dyDescent="0.25">
      <c r="A100" t="s">
        <v>42</v>
      </c>
      <c r="B100" t="s">
        <v>43</v>
      </c>
      <c r="C100">
        <v>66.666666666666671</v>
      </c>
      <c r="D100">
        <v>3</v>
      </c>
      <c r="E100" t="s">
        <v>8800</v>
      </c>
      <c r="F100">
        <v>145</v>
      </c>
      <c r="G100">
        <v>45</v>
      </c>
      <c r="H100" t="s">
        <v>631</v>
      </c>
      <c r="I100" t="s">
        <v>8801</v>
      </c>
      <c r="J100" t="s">
        <v>638</v>
      </c>
      <c r="K100" t="s">
        <v>23</v>
      </c>
      <c r="L100" t="s">
        <v>24</v>
      </c>
      <c r="M100" t="s">
        <v>8802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8803</v>
      </c>
    </row>
    <row r="101" spans="1:20" x14ac:dyDescent="0.25">
      <c r="A101" t="s">
        <v>44</v>
      </c>
      <c r="B101" t="s">
        <v>45</v>
      </c>
      <c r="C101">
        <v>66.666666666666671</v>
      </c>
      <c r="D101">
        <v>9</v>
      </c>
      <c r="E101" t="s">
        <v>8804</v>
      </c>
      <c r="F101">
        <v>600</v>
      </c>
      <c r="G101">
        <v>0</v>
      </c>
      <c r="H101" t="s">
        <v>631</v>
      </c>
      <c r="I101" t="s">
        <v>8805</v>
      </c>
      <c r="J101" t="s">
        <v>309</v>
      </c>
      <c r="K101" t="s">
        <v>23</v>
      </c>
      <c r="L101" t="s">
        <v>24</v>
      </c>
      <c r="M101" t="s">
        <v>8806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8803</v>
      </c>
    </row>
    <row r="102" spans="1:20" x14ac:dyDescent="0.25">
      <c r="A102" t="s">
        <v>42</v>
      </c>
      <c r="B102" t="s">
        <v>43</v>
      </c>
      <c r="C102">
        <v>66.666666666666671</v>
      </c>
      <c r="D102">
        <v>9</v>
      </c>
      <c r="E102" t="s">
        <v>8804</v>
      </c>
      <c r="F102">
        <v>600</v>
      </c>
      <c r="G102">
        <v>0</v>
      </c>
      <c r="H102" t="s">
        <v>631</v>
      </c>
      <c r="I102" t="s">
        <v>8805</v>
      </c>
      <c r="J102" t="s">
        <v>309</v>
      </c>
      <c r="K102" t="s">
        <v>23</v>
      </c>
      <c r="L102" t="s">
        <v>24</v>
      </c>
      <c r="M102" t="s">
        <v>8806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8803</v>
      </c>
    </row>
    <row r="103" spans="1:20" x14ac:dyDescent="0.25">
      <c r="A103" t="s">
        <v>42</v>
      </c>
      <c r="B103" t="s">
        <v>43</v>
      </c>
      <c r="C103">
        <v>66.666666666666671</v>
      </c>
      <c r="D103">
        <v>3</v>
      </c>
      <c r="E103" t="s">
        <v>8807</v>
      </c>
      <c r="F103">
        <v>106</v>
      </c>
      <c r="G103">
        <v>6</v>
      </c>
      <c r="H103" t="s">
        <v>631</v>
      </c>
      <c r="I103" t="s">
        <v>8808</v>
      </c>
      <c r="J103" t="s">
        <v>302</v>
      </c>
      <c r="K103" t="s">
        <v>23</v>
      </c>
      <c r="L103" t="s">
        <v>24</v>
      </c>
      <c r="M103" t="s">
        <v>8809</v>
      </c>
      <c r="N103" t="s">
        <v>23</v>
      </c>
      <c r="O103" t="s">
        <v>32</v>
      </c>
      <c r="P103" t="s">
        <v>26</v>
      </c>
      <c r="Q103" t="s">
        <v>33</v>
      </c>
      <c r="R103" t="s">
        <v>24</v>
      </c>
      <c r="S103" t="s">
        <v>23</v>
      </c>
      <c r="T103" t="s">
        <v>8803</v>
      </c>
    </row>
    <row r="104" spans="1:20" x14ac:dyDescent="0.25">
      <c r="A104" t="s">
        <v>46</v>
      </c>
      <c r="B104" t="s">
        <v>56</v>
      </c>
      <c r="C104">
        <v>66.333333333333329</v>
      </c>
      <c r="D104">
        <v>3</v>
      </c>
      <c r="E104" t="s">
        <v>8810</v>
      </c>
      <c r="F104">
        <v>265</v>
      </c>
      <c r="G104">
        <v>45</v>
      </c>
      <c r="H104" t="s">
        <v>47</v>
      </c>
      <c r="I104" t="s">
        <v>1003</v>
      </c>
      <c r="J104" t="s">
        <v>8811</v>
      </c>
      <c r="K104" t="s">
        <v>2460</v>
      </c>
      <c r="L104" t="s">
        <v>2880</v>
      </c>
      <c r="M104" t="s">
        <v>8812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23</v>
      </c>
      <c r="T104" t="s">
        <v>8798</v>
      </c>
    </row>
    <row r="105" spans="1:20" x14ac:dyDescent="0.25">
      <c r="A105" t="s">
        <v>186</v>
      </c>
      <c r="B105" t="s">
        <v>187</v>
      </c>
      <c r="C105">
        <v>33.333333333333336</v>
      </c>
      <c r="D105">
        <v>3</v>
      </c>
      <c r="E105" t="s">
        <v>8813</v>
      </c>
      <c r="F105">
        <v>106</v>
      </c>
      <c r="G105">
        <v>6</v>
      </c>
      <c r="H105" t="s">
        <v>631</v>
      </c>
      <c r="I105" t="s">
        <v>8814</v>
      </c>
      <c r="J105" t="s">
        <v>309</v>
      </c>
      <c r="K105" t="s">
        <v>23</v>
      </c>
      <c r="L105" t="s">
        <v>24</v>
      </c>
      <c r="M105" t="s">
        <v>8815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8815</v>
      </c>
    </row>
    <row r="106" spans="1:20" x14ac:dyDescent="0.25">
      <c r="A106" t="s">
        <v>44</v>
      </c>
      <c r="B106" t="s">
        <v>45</v>
      </c>
      <c r="C106">
        <v>66.666666666666671</v>
      </c>
      <c r="D106">
        <v>3</v>
      </c>
      <c r="E106" t="s">
        <v>8816</v>
      </c>
      <c r="F106">
        <v>300</v>
      </c>
      <c r="G106">
        <v>0</v>
      </c>
      <c r="H106" t="s">
        <v>631</v>
      </c>
      <c r="I106" t="s">
        <v>8817</v>
      </c>
      <c r="J106" t="s">
        <v>311</v>
      </c>
      <c r="K106" t="s">
        <v>23</v>
      </c>
      <c r="L106" t="s">
        <v>24</v>
      </c>
      <c r="M106" t="s">
        <v>8815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8815</v>
      </c>
    </row>
    <row r="107" spans="1:20" x14ac:dyDescent="0.25">
      <c r="A107" t="s">
        <v>42</v>
      </c>
      <c r="B107" t="s">
        <v>43</v>
      </c>
      <c r="C107">
        <v>66.666666666666671</v>
      </c>
      <c r="D107">
        <v>3</v>
      </c>
      <c r="E107" t="s">
        <v>8816</v>
      </c>
      <c r="F107">
        <v>300</v>
      </c>
      <c r="G107">
        <v>0</v>
      </c>
      <c r="H107" t="s">
        <v>631</v>
      </c>
      <c r="I107" t="s">
        <v>8817</v>
      </c>
      <c r="J107" t="s">
        <v>311</v>
      </c>
      <c r="K107" t="s">
        <v>23</v>
      </c>
      <c r="L107" t="s">
        <v>24</v>
      </c>
      <c r="M107" t="s">
        <v>8815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8815</v>
      </c>
    </row>
    <row r="108" spans="1:20" x14ac:dyDescent="0.25">
      <c r="A108" t="s">
        <v>186</v>
      </c>
      <c r="B108" t="s">
        <v>187</v>
      </c>
      <c r="C108">
        <v>33.333333333333336</v>
      </c>
      <c r="D108">
        <v>3</v>
      </c>
      <c r="E108" t="s">
        <v>8816</v>
      </c>
      <c r="F108">
        <v>300</v>
      </c>
      <c r="G108">
        <v>0</v>
      </c>
      <c r="H108" t="s">
        <v>631</v>
      </c>
      <c r="I108" t="s">
        <v>8817</v>
      </c>
      <c r="J108" t="s">
        <v>311</v>
      </c>
      <c r="K108" t="s">
        <v>23</v>
      </c>
      <c r="L108" t="s">
        <v>24</v>
      </c>
      <c r="M108" t="s">
        <v>8815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8815</v>
      </c>
    </row>
    <row r="109" spans="1:20" x14ac:dyDescent="0.25">
      <c r="A109" t="s">
        <v>139</v>
      </c>
      <c r="B109" t="s">
        <v>112</v>
      </c>
      <c r="C109">
        <v>100</v>
      </c>
      <c r="D109">
        <v>1</v>
      </c>
      <c r="E109" t="s">
        <v>8818</v>
      </c>
      <c r="F109">
        <v>250</v>
      </c>
      <c r="G109">
        <v>0</v>
      </c>
      <c r="H109" t="s">
        <v>47</v>
      </c>
      <c r="I109" t="s">
        <v>8819</v>
      </c>
      <c r="J109" t="s">
        <v>8820</v>
      </c>
      <c r="K109" t="s">
        <v>3078</v>
      </c>
      <c r="L109" t="s">
        <v>8821</v>
      </c>
      <c r="M109" t="s">
        <v>8822</v>
      </c>
      <c r="N109" t="s">
        <v>711</v>
      </c>
      <c r="O109" t="s">
        <v>1298</v>
      </c>
      <c r="P109" t="s">
        <v>1763</v>
      </c>
      <c r="Q109" t="s">
        <v>636</v>
      </c>
      <c r="R109" t="s">
        <v>24</v>
      </c>
      <c r="S109" t="s">
        <v>23</v>
      </c>
      <c r="T109" t="s">
        <v>8823</v>
      </c>
    </row>
    <row r="110" spans="1:20" x14ac:dyDescent="0.25">
      <c r="A110" t="s">
        <v>110</v>
      </c>
      <c r="B110" t="s">
        <v>146</v>
      </c>
      <c r="C110">
        <v>100</v>
      </c>
      <c r="D110">
        <v>1</v>
      </c>
      <c r="E110" t="s">
        <v>8818</v>
      </c>
      <c r="F110">
        <v>250</v>
      </c>
      <c r="G110">
        <v>0</v>
      </c>
      <c r="H110" t="s">
        <v>47</v>
      </c>
      <c r="I110" t="s">
        <v>8819</v>
      </c>
      <c r="J110" t="s">
        <v>8820</v>
      </c>
      <c r="K110" t="s">
        <v>3078</v>
      </c>
      <c r="L110" t="s">
        <v>8821</v>
      </c>
      <c r="M110" t="s">
        <v>8822</v>
      </c>
      <c r="N110" t="s">
        <v>711</v>
      </c>
      <c r="O110" t="s">
        <v>1298</v>
      </c>
      <c r="P110" t="s">
        <v>1763</v>
      </c>
      <c r="Q110" t="s">
        <v>636</v>
      </c>
      <c r="R110" t="s">
        <v>24</v>
      </c>
      <c r="S110" t="s">
        <v>23</v>
      </c>
      <c r="T110" t="s">
        <v>8823</v>
      </c>
    </row>
    <row r="111" spans="1:20" x14ac:dyDescent="0.25">
      <c r="A111" t="s">
        <v>46</v>
      </c>
      <c r="B111" t="s">
        <v>56</v>
      </c>
      <c r="C111">
        <v>100</v>
      </c>
      <c r="D111">
        <v>1</v>
      </c>
      <c r="E111" t="s">
        <v>8818</v>
      </c>
      <c r="F111">
        <v>250</v>
      </c>
      <c r="G111">
        <v>0</v>
      </c>
      <c r="H111" t="s">
        <v>47</v>
      </c>
      <c r="I111" t="s">
        <v>8819</v>
      </c>
      <c r="J111" t="s">
        <v>8820</v>
      </c>
      <c r="K111" t="s">
        <v>3078</v>
      </c>
      <c r="L111" t="s">
        <v>8821</v>
      </c>
      <c r="M111" t="s">
        <v>8822</v>
      </c>
      <c r="N111" t="s">
        <v>711</v>
      </c>
      <c r="O111" t="s">
        <v>1298</v>
      </c>
      <c r="P111" t="s">
        <v>1763</v>
      </c>
      <c r="Q111" t="s">
        <v>636</v>
      </c>
      <c r="R111" t="s">
        <v>24</v>
      </c>
      <c r="S111" t="s">
        <v>23</v>
      </c>
      <c r="T111" t="s">
        <v>8823</v>
      </c>
    </row>
    <row r="112" spans="1:20" x14ac:dyDescent="0.25">
      <c r="A112" t="s">
        <v>186</v>
      </c>
      <c r="B112" t="s">
        <v>187</v>
      </c>
      <c r="C112">
        <v>48.5</v>
      </c>
      <c r="D112">
        <v>2</v>
      </c>
      <c r="E112" t="s">
        <v>8824</v>
      </c>
      <c r="F112">
        <v>166</v>
      </c>
      <c r="G112">
        <v>0</v>
      </c>
      <c r="H112" t="s">
        <v>47</v>
      </c>
      <c r="I112" t="s">
        <v>8825</v>
      </c>
      <c r="J112" t="s">
        <v>8826</v>
      </c>
      <c r="K112" t="s">
        <v>2676</v>
      </c>
      <c r="L112" t="s">
        <v>661</v>
      </c>
      <c r="M112" t="s">
        <v>8827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23</v>
      </c>
      <c r="T112" t="s">
        <v>8828</v>
      </c>
    </row>
    <row r="113" spans="1:20" x14ac:dyDescent="0.25">
      <c r="A113" t="s">
        <v>46</v>
      </c>
      <c r="B113" t="s">
        <v>56</v>
      </c>
      <c r="C113">
        <v>78</v>
      </c>
      <c r="D113">
        <v>1</v>
      </c>
      <c r="E113" t="s">
        <v>8824</v>
      </c>
      <c r="F113">
        <v>166</v>
      </c>
      <c r="G113">
        <v>0</v>
      </c>
      <c r="H113" t="s">
        <v>47</v>
      </c>
      <c r="I113" t="s">
        <v>8825</v>
      </c>
      <c r="J113" t="s">
        <v>8826</v>
      </c>
      <c r="K113" t="s">
        <v>2676</v>
      </c>
      <c r="L113" t="s">
        <v>661</v>
      </c>
      <c r="M113" t="s">
        <v>8827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23</v>
      </c>
      <c r="T113" t="s">
        <v>8828</v>
      </c>
    </row>
    <row r="114" spans="1:20" x14ac:dyDescent="0.25">
      <c r="A114" t="s">
        <v>42</v>
      </c>
      <c r="B114" t="s">
        <v>43</v>
      </c>
      <c r="C114">
        <v>66.666666666666671</v>
      </c>
      <c r="D114">
        <v>6</v>
      </c>
      <c r="E114" t="s">
        <v>8829</v>
      </c>
      <c r="F114">
        <v>200</v>
      </c>
      <c r="G114">
        <v>0</v>
      </c>
      <c r="H114" t="s">
        <v>631</v>
      </c>
      <c r="I114" t="s">
        <v>8830</v>
      </c>
      <c r="J114" t="s">
        <v>310</v>
      </c>
      <c r="K114" t="s">
        <v>23</v>
      </c>
      <c r="L114" t="s">
        <v>24</v>
      </c>
      <c r="M114" t="s">
        <v>8831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8831</v>
      </c>
    </row>
    <row r="115" spans="1:20" x14ac:dyDescent="0.25">
      <c r="A115" t="s">
        <v>42</v>
      </c>
      <c r="B115" t="s">
        <v>43</v>
      </c>
      <c r="C115">
        <v>66.666666666666671</v>
      </c>
      <c r="D115">
        <v>3</v>
      </c>
      <c r="E115" t="s">
        <v>8832</v>
      </c>
      <c r="F115">
        <v>200</v>
      </c>
      <c r="G115">
        <v>0</v>
      </c>
      <c r="H115" t="s">
        <v>631</v>
      </c>
      <c r="I115" t="s">
        <v>4215</v>
      </c>
      <c r="J115" t="s">
        <v>318</v>
      </c>
      <c r="K115" t="s">
        <v>23</v>
      </c>
      <c r="L115" t="s">
        <v>24</v>
      </c>
      <c r="M115" t="s">
        <v>8833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23</v>
      </c>
      <c r="T115" t="s">
        <v>8833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8832</v>
      </c>
      <c r="F116">
        <v>200</v>
      </c>
      <c r="G116">
        <v>0</v>
      </c>
      <c r="H116" t="s">
        <v>631</v>
      </c>
      <c r="I116" t="s">
        <v>4215</v>
      </c>
      <c r="J116" t="s">
        <v>318</v>
      </c>
      <c r="K116" t="s">
        <v>23</v>
      </c>
      <c r="L116" t="s">
        <v>24</v>
      </c>
      <c r="M116" t="s">
        <v>8833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8833</v>
      </c>
    </row>
    <row r="117" spans="1:20" x14ac:dyDescent="0.25">
      <c r="A117" t="s">
        <v>30</v>
      </c>
      <c r="B117" t="s">
        <v>31</v>
      </c>
      <c r="C117">
        <v>50</v>
      </c>
      <c r="D117">
        <v>3</v>
      </c>
      <c r="E117" t="s">
        <v>8834</v>
      </c>
      <c r="F117">
        <v>150</v>
      </c>
      <c r="G117">
        <v>0</v>
      </c>
      <c r="H117" t="s">
        <v>22</v>
      </c>
      <c r="I117" t="s">
        <v>8835</v>
      </c>
      <c r="J117" t="s">
        <v>8836</v>
      </c>
      <c r="K117" t="s">
        <v>2676</v>
      </c>
      <c r="L117" t="s">
        <v>2041</v>
      </c>
      <c r="M117" t="s">
        <v>8837</v>
      </c>
      <c r="N117" t="s">
        <v>23</v>
      </c>
      <c r="O117" t="s">
        <v>63</v>
      </c>
      <c r="P117" t="s">
        <v>54</v>
      </c>
      <c r="Q117" t="s">
        <v>55</v>
      </c>
      <c r="R117" t="s">
        <v>24</v>
      </c>
      <c r="S117" t="s">
        <v>23</v>
      </c>
      <c r="T117" t="s">
        <v>8838</v>
      </c>
    </row>
    <row r="118" spans="1:20" x14ac:dyDescent="0.25">
      <c r="A118" t="s">
        <v>46</v>
      </c>
      <c r="B118" t="s">
        <v>56</v>
      </c>
      <c r="C118">
        <v>66.333333333333329</v>
      </c>
      <c r="D118">
        <v>6</v>
      </c>
      <c r="E118" t="s">
        <v>8839</v>
      </c>
      <c r="F118">
        <v>440</v>
      </c>
      <c r="G118">
        <v>0</v>
      </c>
      <c r="H118" t="s">
        <v>631</v>
      </c>
      <c r="I118" t="s">
        <v>714</v>
      </c>
      <c r="J118" t="s">
        <v>316</v>
      </c>
      <c r="K118" t="s">
        <v>23</v>
      </c>
      <c r="L118" t="s">
        <v>24</v>
      </c>
      <c r="M118" t="s">
        <v>23</v>
      </c>
      <c r="N118" t="s">
        <v>23</v>
      </c>
      <c r="O118" t="s">
        <v>58</v>
      </c>
      <c r="P118" t="s">
        <v>26</v>
      </c>
      <c r="Q118" t="s">
        <v>23</v>
      </c>
      <c r="R118" t="s">
        <v>24</v>
      </c>
      <c r="S118" t="s">
        <v>23</v>
      </c>
      <c r="T118" t="s">
        <v>8840</v>
      </c>
    </row>
    <row r="119" spans="1:20" x14ac:dyDescent="0.25">
      <c r="A119" t="s">
        <v>46</v>
      </c>
      <c r="B119" t="s">
        <v>56</v>
      </c>
      <c r="C119">
        <v>66.333333333333329</v>
      </c>
      <c r="D119">
        <v>3</v>
      </c>
      <c r="E119" t="s">
        <v>8841</v>
      </c>
      <c r="F119">
        <v>230</v>
      </c>
      <c r="G119">
        <v>0</v>
      </c>
      <c r="H119" t="s">
        <v>47</v>
      </c>
      <c r="I119" t="s">
        <v>3205</v>
      </c>
      <c r="J119" t="s">
        <v>8842</v>
      </c>
      <c r="K119" t="s">
        <v>5172</v>
      </c>
      <c r="L119" t="s">
        <v>717</v>
      </c>
      <c r="M119" t="s">
        <v>8843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23</v>
      </c>
      <c r="T119" t="s">
        <v>8844</v>
      </c>
    </row>
    <row r="120" spans="1:20" x14ac:dyDescent="0.25">
      <c r="A120" t="s">
        <v>115</v>
      </c>
      <c r="B120" t="s">
        <v>116</v>
      </c>
      <c r="C120">
        <v>35</v>
      </c>
      <c r="D120">
        <v>8</v>
      </c>
      <c r="E120" t="s">
        <v>8845</v>
      </c>
      <c r="F120">
        <v>328</v>
      </c>
      <c r="G120">
        <v>0</v>
      </c>
      <c r="H120" t="s">
        <v>47</v>
      </c>
      <c r="I120" t="s">
        <v>3712</v>
      </c>
      <c r="J120" t="s">
        <v>3713</v>
      </c>
      <c r="K120" t="s">
        <v>2492</v>
      </c>
      <c r="L120" t="s">
        <v>2076</v>
      </c>
      <c r="M120" t="s">
        <v>8844</v>
      </c>
      <c r="N120" t="s">
        <v>23</v>
      </c>
      <c r="O120" t="s">
        <v>63</v>
      </c>
      <c r="P120" t="s">
        <v>54</v>
      </c>
      <c r="Q120" t="s">
        <v>55</v>
      </c>
      <c r="R120" t="s">
        <v>24</v>
      </c>
      <c r="S120" t="s">
        <v>23</v>
      </c>
      <c r="T120" t="s">
        <v>8846</v>
      </c>
    </row>
    <row r="121" spans="1:20" x14ac:dyDescent="0.25">
      <c r="A121" t="s">
        <v>30</v>
      </c>
      <c r="B121" t="s">
        <v>31</v>
      </c>
      <c r="C121">
        <v>60</v>
      </c>
      <c r="D121">
        <v>9</v>
      </c>
      <c r="E121" t="s">
        <v>8847</v>
      </c>
      <c r="F121">
        <v>315</v>
      </c>
      <c r="G121">
        <v>0</v>
      </c>
      <c r="H121" t="s">
        <v>631</v>
      </c>
      <c r="I121" t="s">
        <v>3053</v>
      </c>
      <c r="J121" t="s">
        <v>3054</v>
      </c>
      <c r="K121" t="s">
        <v>23</v>
      </c>
      <c r="L121" t="s">
        <v>24</v>
      </c>
      <c r="M121" t="s">
        <v>8848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8849</v>
      </c>
    </row>
    <row r="122" spans="1:20" x14ac:dyDescent="0.25">
      <c r="A122" t="s">
        <v>115</v>
      </c>
      <c r="B122" t="s">
        <v>116</v>
      </c>
      <c r="C122">
        <v>35</v>
      </c>
      <c r="D122">
        <v>8</v>
      </c>
      <c r="E122" t="s">
        <v>8850</v>
      </c>
      <c r="F122">
        <v>318</v>
      </c>
      <c r="G122">
        <v>0</v>
      </c>
      <c r="H122" t="s">
        <v>47</v>
      </c>
      <c r="I122" t="s">
        <v>2490</v>
      </c>
      <c r="J122" t="s">
        <v>2491</v>
      </c>
      <c r="K122" t="s">
        <v>2492</v>
      </c>
      <c r="L122" t="s">
        <v>5783</v>
      </c>
      <c r="M122" t="s">
        <v>8851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23</v>
      </c>
      <c r="T122" t="s">
        <v>8822</v>
      </c>
    </row>
    <row r="123" spans="1:20" x14ac:dyDescent="0.25">
      <c r="A123" t="s">
        <v>30</v>
      </c>
      <c r="B123" t="s">
        <v>31</v>
      </c>
      <c r="C123">
        <v>60</v>
      </c>
      <c r="D123">
        <v>6</v>
      </c>
      <c r="E123" t="s">
        <v>8852</v>
      </c>
      <c r="F123">
        <v>210</v>
      </c>
      <c r="G123">
        <v>0</v>
      </c>
      <c r="H123" t="s">
        <v>631</v>
      </c>
      <c r="I123" t="s">
        <v>8853</v>
      </c>
      <c r="J123" t="s">
        <v>346</v>
      </c>
      <c r="K123" t="s">
        <v>23</v>
      </c>
      <c r="L123" t="s">
        <v>24</v>
      </c>
      <c r="M123" t="s">
        <v>8854</v>
      </c>
      <c r="N123" t="s">
        <v>23</v>
      </c>
      <c r="O123" t="s">
        <v>32</v>
      </c>
      <c r="P123" t="s">
        <v>26</v>
      </c>
      <c r="Q123" t="s">
        <v>33</v>
      </c>
      <c r="R123" t="s">
        <v>24</v>
      </c>
      <c r="S123" t="s">
        <v>23</v>
      </c>
      <c r="T123" t="s">
        <v>8855</v>
      </c>
    </row>
    <row r="124" spans="1:20" x14ac:dyDescent="0.25">
      <c r="A124" t="s">
        <v>30</v>
      </c>
      <c r="B124" t="s">
        <v>31</v>
      </c>
      <c r="C124">
        <v>60</v>
      </c>
      <c r="D124">
        <v>3</v>
      </c>
      <c r="E124" t="s">
        <v>8856</v>
      </c>
      <c r="F124">
        <v>105</v>
      </c>
      <c r="G124">
        <v>0</v>
      </c>
      <c r="H124" t="s">
        <v>631</v>
      </c>
      <c r="I124" t="s">
        <v>8857</v>
      </c>
      <c r="J124" t="s">
        <v>343</v>
      </c>
      <c r="K124" t="s">
        <v>23</v>
      </c>
      <c r="L124" t="s">
        <v>24</v>
      </c>
      <c r="M124" t="s">
        <v>8858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8858</v>
      </c>
    </row>
    <row r="125" spans="1:20" x14ac:dyDescent="0.25">
      <c r="A125" t="s">
        <v>30</v>
      </c>
      <c r="B125" t="s">
        <v>31</v>
      </c>
      <c r="C125">
        <v>60</v>
      </c>
      <c r="D125">
        <v>3</v>
      </c>
      <c r="E125" t="s">
        <v>8859</v>
      </c>
      <c r="F125">
        <v>205</v>
      </c>
      <c r="G125">
        <v>0</v>
      </c>
      <c r="H125" t="s">
        <v>631</v>
      </c>
      <c r="I125" t="s">
        <v>8860</v>
      </c>
      <c r="J125" t="s">
        <v>87</v>
      </c>
      <c r="K125" t="s">
        <v>23</v>
      </c>
      <c r="L125" t="s">
        <v>24</v>
      </c>
      <c r="M125" t="s">
        <v>8861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8861</v>
      </c>
    </row>
    <row r="126" spans="1:20" x14ac:dyDescent="0.25">
      <c r="A126" t="s">
        <v>709</v>
      </c>
      <c r="B126" t="s">
        <v>710</v>
      </c>
      <c r="C126">
        <v>0</v>
      </c>
      <c r="D126">
        <v>1</v>
      </c>
      <c r="E126" t="s">
        <v>8859</v>
      </c>
      <c r="F126">
        <v>205</v>
      </c>
      <c r="G126">
        <v>0</v>
      </c>
      <c r="H126" t="s">
        <v>631</v>
      </c>
      <c r="I126" t="s">
        <v>8860</v>
      </c>
      <c r="J126" t="s">
        <v>87</v>
      </c>
      <c r="K126" t="s">
        <v>23</v>
      </c>
      <c r="L126" t="s">
        <v>24</v>
      </c>
      <c r="M126" t="s">
        <v>8861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23</v>
      </c>
      <c r="T126" t="s">
        <v>8861</v>
      </c>
    </row>
    <row r="127" spans="1:20" x14ac:dyDescent="0.25">
      <c r="A127" t="s">
        <v>139</v>
      </c>
      <c r="B127" t="s">
        <v>112</v>
      </c>
      <c r="C127">
        <v>120</v>
      </c>
      <c r="D127">
        <v>1</v>
      </c>
      <c r="E127" t="s">
        <v>8859</v>
      </c>
      <c r="F127">
        <v>205</v>
      </c>
      <c r="G127">
        <v>0</v>
      </c>
      <c r="H127" t="s">
        <v>631</v>
      </c>
      <c r="I127" t="s">
        <v>8860</v>
      </c>
      <c r="J127" t="s">
        <v>87</v>
      </c>
      <c r="K127" t="s">
        <v>23</v>
      </c>
      <c r="L127" t="s">
        <v>24</v>
      </c>
      <c r="M127" t="s">
        <v>8861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8861</v>
      </c>
    </row>
    <row r="128" spans="1:20" x14ac:dyDescent="0.25">
      <c r="A128" t="s">
        <v>30</v>
      </c>
      <c r="B128" t="s">
        <v>31</v>
      </c>
      <c r="C128">
        <v>60</v>
      </c>
      <c r="D128">
        <v>15</v>
      </c>
      <c r="E128" t="s">
        <v>8862</v>
      </c>
      <c r="F128">
        <v>525</v>
      </c>
      <c r="G128">
        <v>0</v>
      </c>
      <c r="H128" t="s">
        <v>631</v>
      </c>
      <c r="I128" t="s">
        <v>3140</v>
      </c>
      <c r="J128" t="s">
        <v>633</v>
      </c>
      <c r="K128" t="s">
        <v>23</v>
      </c>
      <c r="L128" t="s">
        <v>24</v>
      </c>
      <c r="M128" t="s">
        <v>8863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8863</v>
      </c>
    </row>
    <row r="129" spans="1:20" x14ac:dyDescent="0.25">
      <c r="A129" t="s">
        <v>30</v>
      </c>
      <c r="B129" t="s">
        <v>31</v>
      </c>
      <c r="C129">
        <v>60</v>
      </c>
      <c r="D129">
        <v>3</v>
      </c>
      <c r="E129" t="s">
        <v>8864</v>
      </c>
      <c r="F129">
        <v>205</v>
      </c>
      <c r="G129">
        <v>0</v>
      </c>
      <c r="H129" t="s">
        <v>631</v>
      </c>
      <c r="I129" t="s">
        <v>1965</v>
      </c>
      <c r="J129" t="s">
        <v>1966</v>
      </c>
      <c r="K129" t="s">
        <v>23</v>
      </c>
      <c r="L129" t="s">
        <v>24</v>
      </c>
      <c r="M129" t="s">
        <v>8865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8866</v>
      </c>
    </row>
    <row r="130" spans="1:20" x14ac:dyDescent="0.25">
      <c r="A130" t="s">
        <v>709</v>
      </c>
      <c r="B130" t="s">
        <v>710</v>
      </c>
      <c r="C130">
        <v>0</v>
      </c>
      <c r="D130">
        <v>1</v>
      </c>
      <c r="E130" t="s">
        <v>8864</v>
      </c>
      <c r="F130">
        <v>205</v>
      </c>
      <c r="G130">
        <v>0</v>
      </c>
      <c r="H130" t="s">
        <v>631</v>
      </c>
      <c r="I130" t="s">
        <v>1965</v>
      </c>
      <c r="J130" t="s">
        <v>1966</v>
      </c>
      <c r="K130" t="s">
        <v>23</v>
      </c>
      <c r="L130" t="s">
        <v>24</v>
      </c>
      <c r="M130" t="s">
        <v>8865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23</v>
      </c>
      <c r="T130" t="s">
        <v>8866</v>
      </c>
    </row>
    <row r="131" spans="1:20" x14ac:dyDescent="0.25">
      <c r="A131" t="s">
        <v>139</v>
      </c>
      <c r="B131" t="s">
        <v>112</v>
      </c>
      <c r="C131">
        <v>120</v>
      </c>
      <c r="D131">
        <v>1</v>
      </c>
      <c r="E131" t="s">
        <v>8864</v>
      </c>
      <c r="F131">
        <v>205</v>
      </c>
      <c r="G131">
        <v>0</v>
      </c>
      <c r="H131" t="s">
        <v>631</v>
      </c>
      <c r="I131" t="s">
        <v>1965</v>
      </c>
      <c r="J131" t="s">
        <v>1966</v>
      </c>
      <c r="K131" t="s">
        <v>23</v>
      </c>
      <c r="L131" t="s">
        <v>24</v>
      </c>
      <c r="M131" t="s">
        <v>8865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8866</v>
      </c>
    </row>
    <row r="132" spans="1:20" x14ac:dyDescent="0.25">
      <c r="A132" t="s">
        <v>30</v>
      </c>
      <c r="B132" t="s">
        <v>31</v>
      </c>
      <c r="C132">
        <v>60</v>
      </c>
      <c r="D132">
        <v>3</v>
      </c>
      <c r="E132" t="s">
        <v>8867</v>
      </c>
      <c r="F132">
        <v>159.21</v>
      </c>
      <c r="G132">
        <v>45</v>
      </c>
      <c r="H132" t="s">
        <v>631</v>
      </c>
      <c r="I132" t="s">
        <v>8868</v>
      </c>
      <c r="J132" t="s">
        <v>6263</v>
      </c>
      <c r="K132" t="s">
        <v>23</v>
      </c>
      <c r="L132" t="s">
        <v>24</v>
      </c>
      <c r="M132" t="s">
        <v>8869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8869</v>
      </c>
    </row>
    <row r="133" spans="1:20" x14ac:dyDescent="0.25">
      <c r="A133" t="s">
        <v>30</v>
      </c>
      <c r="B133" t="s">
        <v>31</v>
      </c>
      <c r="C133">
        <v>42</v>
      </c>
      <c r="D133">
        <v>1</v>
      </c>
      <c r="E133" t="s">
        <v>8870</v>
      </c>
      <c r="F133">
        <v>202</v>
      </c>
      <c r="G133">
        <v>45</v>
      </c>
      <c r="H133" t="s">
        <v>47</v>
      </c>
      <c r="I133" t="s">
        <v>8871</v>
      </c>
      <c r="J133" t="s">
        <v>8872</v>
      </c>
      <c r="K133" t="s">
        <v>2354</v>
      </c>
      <c r="L133" t="s">
        <v>7099</v>
      </c>
      <c r="M133" t="s">
        <v>8873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23</v>
      </c>
      <c r="T133" t="s">
        <v>8869</v>
      </c>
    </row>
    <row r="134" spans="1:20" x14ac:dyDescent="0.25">
      <c r="A134" t="s">
        <v>186</v>
      </c>
      <c r="B134" t="s">
        <v>187</v>
      </c>
      <c r="C134">
        <v>48</v>
      </c>
      <c r="D134">
        <v>1</v>
      </c>
      <c r="E134" t="s">
        <v>8870</v>
      </c>
      <c r="F134">
        <v>202</v>
      </c>
      <c r="G134">
        <v>45</v>
      </c>
      <c r="H134" t="s">
        <v>47</v>
      </c>
      <c r="I134" t="s">
        <v>8871</v>
      </c>
      <c r="J134" t="s">
        <v>8872</v>
      </c>
      <c r="K134" t="s">
        <v>2354</v>
      </c>
      <c r="L134" t="s">
        <v>7099</v>
      </c>
      <c r="M134" t="s">
        <v>8873</v>
      </c>
      <c r="N134" t="s">
        <v>23</v>
      </c>
      <c r="O134" t="s">
        <v>63</v>
      </c>
      <c r="P134" t="s">
        <v>54</v>
      </c>
      <c r="Q134" t="s">
        <v>55</v>
      </c>
      <c r="R134" t="s">
        <v>24</v>
      </c>
      <c r="S134" t="s">
        <v>23</v>
      </c>
      <c r="T134" t="s">
        <v>8869</v>
      </c>
    </row>
    <row r="135" spans="1:20" x14ac:dyDescent="0.25">
      <c r="A135" t="s">
        <v>139</v>
      </c>
      <c r="B135" t="s">
        <v>112</v>
      </c>
      <c r="C135">
        <v>76</v>
      </c>
      <c r="D135">
        <v>1</v>
      </c>
      <c r="E135" t="s">
        <v>8870</v>
      </c>
      <c r="F135">
        <v>202</v>
      </c>
      <c r="G135">
        <v>45</v>
      </c>
      <c r="H135" t="s">
        <v>47</v>
      </c>
      <c r="I135" t="s">
        <v>8871</v>
      </c>
      <c r="J135" t="s">
        <v>8872</v>
      </c>
      <c r="K135" t="s">
        <v>2354</v>
      </c>
      <c r="L135" t="s">
        <v>7099</v>
      </c>
      <c r="M135" t="s">
        <v>8873</v>
      </c>
      <c r="N135" t="s">
        <v>23</v>
      </c>
      <c r="O135" t="s">
        <v>63</v>
      </c>
      <c r="P135" t="s">
        <v>54</v>
      </c>
      <c r="Q135" t="s">
        <v>55</v>
      </c>
      <c r="R135" t="s">
        <v>24</v>
      </c>
      <c r="S135" t="s">
        <v>23</v>
      </c>
      <c r="T135" t="s">
        <v>8869</v>
      </c>
    </row>
    <row r="136" spans="1:20" x14ac:dyDescent="0.25">
      <c r="A136" t="s">
        <v>115</v>
      </c>
      <c r="B136" t="s">
        <v>116</v>
      </c>
      <c r="C136">
        <v>45</v>
      </c>
      <c r="D136">
        <v>2</v>
      </c>
      <c r="E136" t="s">
        <v>8874</v>
      </c>
      <c r="F136">
        <v>154</v>
      </c>
      <c r="G136">
        <v>64</v>
      </c>
      <c r="H136" t="s">
        <v>22</v>
      </c>
      <c r="I136" t="s">
        <v>8782</v>
      </c>
      <c r="J136" t="s">
        <v>8783</v>
      </c>
      <c r="K136" t="s">
        <v>8784</v>
      </c>
      <c r="L136" t="s">
        <v>1416</v>
      </c>
      <c r="M136" t="s">
        <v>23</v>
      </c>
      <c r="N136" t="s">
        <v>23</v>
      </c>
      <c r="O136" t="s">
        <v>24</v>
      </c>
      <c r="P136" t="s">
        <v>54</v>
      </c>
      <c r="Q136" t="s">
        <v>23</v>
      </c>
      <c r="R136" t="s">
        <v>24</v>
      </c>
      <c r="S136" t="s">
        <v>23</v>
      </c>
      <c r="T136" t="s">
        <v>8848</v>
      </c>
    </row>
    <row r="137" spans="1:20" x14ac:dyDescent="0.25">
      <c r="A137" t="s">
        <v>115</v>
      </c>
      <c r="B137" t="s">
        <v>116</v>
      </c>
      <c r="C137">
        <v>43.5</v>
      </c>
      <c r="D137">
        <v>2</v>
      </c>
      <c r="E137" t="s">
        <v>8875</v>
      </c>
      <c r="F137">
        <v>113</v>
      </c>
      <c r="G137">
        <v>26</v>
      </c>
      <c r="H137" t="s">
        <v>47</v>
      </c>
      <c r="I137" t="s">
        <v>8782</v>
      </c>
      <c r="J137" t="s">
        <v>8783</v>
      </c>
      <c r="K137" t="s">
        <v>8784</v>
      </c>
      <c r="L137" t="s">
        <v>1416</v>
      </c>
      <c r="M137" t="s">
        <v>23</v>
      </c>
      <c r="N137" t="s">
        <v>23</v>
      </c>
      <c r="O137" t="s">
        <v>24</v>
      </c>
      <c r="P137" t="s">
        <v>54</v>
      </c>
      <c r="Q137" t="s">
        <v>23</v>
      </c>
      <c r="R137" t="s">
        <v>24</v>
      </c>
      <c r="S137" t="s">
        <v>23</v>
      </c>
      <c r="T137" t="s">
        <v>8876</v>
      </c>
    </row>
    <row r="138" spans="1:20" x14ac:dyDescent="0.25">
      <c r="A138" t="s">
        <v>30</v>
      </c>
      <c r="B138" t="s">
        <v>31</v>
      </c>
      <c r="C138">
        <v>60</v>
      </c>
      <c r="D138">
        <v>6</v>
      </c>
      <c r="E138" t="s">
        <v>8877</v>
      </c>
      <c r="F138">
        <v>210</v>
      </c>
      <c r="G138">
        <v>0</v>
      </c>
      <c r="H138" t="s">
        <v>631</v>
      </c>
      <c r="I138" t="s">
        <v>8878</v>
      </c>
      <c r="J138" t="s">
        <v>1452</v>
      </c>
      <c r="K138" t="s">
        <v>23</v>
      </c>
      <c r="L138" t="s">
        <v>24</v>
      </c>
      <c r="M138" t="s">
        <v>8879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23</v>
      </c>
      <c r="T138" t="s">
        <v>8879</v>
      </c>
    </row>
    <row r="139" spans="1:20" x14ac:dyDescent="0.25">
      <c r="A139" t="s">
        <v>30</v>
      </c>
      <c r="B139" t="s">
        <v>31</v>
      </c>
      <c r="C139">
        <v>60</v>
      </c>
      <c r="D139">
        <v>3</v>
      </c>
      <c r="E139" t="s">
        <v>8880</v>
      </c>
      <c r="F139">
        <v>264</v>
      </c>
      <c r="G139">
        <v>0</v>
      </c>
      <c r="H139" t="s">
        <v>631</v>
      </c>
      <c r="I139" t="s">
        <v>8881</v>
      </c>
      <c r="J139" t="s">
        <v>323</v>
      </c>
      <c r="K139" t="s">
        <v>23</v>
      </c>
      <c r="L139" t="s">
        <v>24</v>
      </c>
      <c r="M139" t="s">
        <v>8882</v>
      </c>
      <c r="N139" t="s">
        <v>23</v>
      </c>
      <c r="O139" t="s">
        <v>32</v>
      </c>
      <c r="P139" t="s">
        <v>26</v>
      </c>
      <c r="Q139" t="s">
        <v>33</v>
      </c>
      <c r="R139" t="s">
        <v>24</v>
      </c>
      <c r="S139" t="s">
        <v>23</v>
      </c>
      <c r="T139" t="s">
        <v>8883</v>
      </c>
    </row>
    <row r="140" spans="1:20" x14ac:dyDescent="0.25">
      <c r="A140" t="s">
        <v>186</v>
      </c>
      <c r="B140" t="s">
        <v>187</v>
      </c>
      <c r="C140">
        <v>37.5</v>
      </c>
      <c r="D140">
        <v>4</v>
      </c>
      <c r="E140" t="s">
        <v>8880</v>
      </c>
      <c r="F140">
        <v>264</v>
      </c>
      <c r="G140">
        <v>0</v>
      </c>
      <c r="H140" t="s">
        <v>631</v>
      </c>
      <c r="I140" t="s">
        <v>8881</v>
      </c>
      <c r="J140" t="s">
        <v>323</v>
      </c>
      <c r="K140" t="s">
        <v>23</v>
      </c>
      <c r="L140" t="s">
        <v>24</v>
      </c>
      <c r="M140" t="s">
        <v>8882</v>
      </c>
      <c r="N140" t="s">
        <v>23</v>
      </c>
      <c r="O140" t="s">
        <v>32</v>
      </c>
      <c r="P140" t="s">
        <v>26</v>
      </c>
      <c r="Q140" t="s">
        <v>33</v>
      </c>
      <c r="R140" t="s">
        <v>24</v>
      </c>
      <c r="S140" t="s">
        <v>23</v>
      </c>
      <c r="T140" t="s">
        <v>8883</v>
      </c>
    </row>
    <row r="141" spans="1:20" x14ac:dyDescent="0.25">
      <c r="A141" t="s">
        <v>30</v>
      </c>
      <c r="B141" t="s">
        <v>31</v>
      </c>
      <c r="C141">
        <v>60</v>
      </c>
      <c r="D141">
        <v>12</v>
      </c>
      <c r="E141" t="s">
        <v>8884</v>
      </c>
      <c r="F141">
        <v>420</v>
      </c>
      <c r="G141">
        <v>0</v>
      </c>
      <c r="H141" t="s">
        <v>631</v>
      </c>
      <c r="I141" t="s">
        <v>3495</v>
      </c>
      <c r="J141" t="s">
        <v>346</v>
      </c>
      <c r="K141" t="s">
        <v>23</v>
      </c>
      <c r="L141" t="s">
        <v>24</v>
      </c>
      <c r="M141" t="s">
        <v>8883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8883</v>
      </c>
    </row>
    <row r="142" spans="1:20" x14ac:dyDescent="0.25">
      <c r="A142" t="s">
        <v>46</v>
      </c>
      <c r="B142" t="s">
        <v>56</v>
      </c>
      <c r="C142">
        <v>66.333333333333329</v>
      </c>
      <c r="D142">
        <v>3</v>
      </c>
      <c r="E142" t="s">
        <v>8885</v>
      </c>
      <c r="F142">
        <v>220</v>
      </c>
      <c r="G142">
        <v>0</v>
      </c>
      <c r="H142" t="s">
        <v>631</v>
      </c>
      <c r="I142" t="s">
        <v>1147</v>
      </c>
      <c r="J142" t="s">
        <v>311</v>
      </c>
      <c r="K142" t="s">
        <v>23</v>
      </c>
      <c r="L142" t="s">
        <v>24</v>
      </c>
      <c r="M142" t="s">
        <v>8886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23</v>
      </c>
      <c r="T142" t="s">
        <v>8886</v>
      </c>
    </row>
    <row r="143" spans="1:20" x14ac:dyDescent="0.25">
      <c r="A143" t="s">
        <v>279</v>
      </c>
      <c r="B143" t="s">
        <v>285</v>
      </c>
      <c r="C143">
        <v>100</v>
      </c>
      <c r="D143">
        <v>2</v>
      </c>
      <c r="E143" t="s">
        <v>8887</v>
      </c>
      <c r="F143">
        <v>428</v>
      </c>
      <c r="G143">
        <v>30</v>
      </c>
      <c r="H143" t="s">
        <v>47</v>
      </c>
      <c r="I143" t="s">
        <v>8888</v>
      </c>
      <c r="J143" t="s">
        <v>8889</v>
      </c>
      <c r="K143" t="s">
        <v>1731</v>
      </c>
      <c r="L143" t="s">
        <v>8890</v>
      </c>
      <c r="M143" t="s">
        <v>8891</v>
      </c>
      <c r="N143" t="s">
        <v>711</v>
      </c>
      <c r="O143" t="s">
        <v>634</v>
      </c>
      <c r="P143" t="s">
        <v>635</v>
      </c>
      <c r="Q143" t="s">
        <v>636</v>
      </c>
      <c r="R143" t="s">
        <v>24</v>
      </c>
      <c r="S143" t="s">
        <v>23</v>
      </c>
      <c r="T143" t="s">
        <v>8891</v>
      </c>
    </row>
    <row r="144" spans="1:20" x14ac:dyDescent="0.25">
      <c r="A144" t="s">
        <v>278</v>
      </c>
      <c r="B144" t="s">
        <v>284</v>
      </c>
      <c r="C144">
        <v>99</v>
      </c>
      <c r="D144">
        <v>2</v>
      </c>
      <c r="E144" t="s">
        <v>8887</v>
      </c>
      <c r="F144">
        <v>428</v>
      </c>
      <c r="G144">
        <v>30</v>
      </c>
      <c r="H144" t="s">
        <v>47</v>
      </c>
      <c r="I144" t="s">
        <v>8888</v>
      </c>
      <c r="J144" t="s">
        <v>8889</v>
      </c>
      <c r="K144" t="s">
        <v>1731</v>
      </c>
      <c r="L144" t="s">
        <v>8890</v>
      </c>
      <c r="M144" t="s">
        <v>8891</v>
      </c>
      <c r="N144" t="s">
        <v>711</v>
      </c>
      <c r="O144" t="s">
        <v>634</v>
      </c>
      <c r="P144" t="s">
        <v>635</v>
      </c>
      <c r="Q144" t="s">
        <v>636</v>
      </c>
      <c r="R144" t="s">
        <v>24</v>
      </c>
      <c r="S144" t="s">
        <v>23</v>
      </c>
      <c r="T144" t="s">
        <v>8891</v>
      </c>
    </row>
    <row r="145" spans="1:20" x14ac:dyDescent="0.25">
      <c r="A145" t="s">
        <v>46</v>
      </c>
      <c r="B145" t="s">
        <v>56</v>
      </c>
      <c r="C145">
        <v>100</v>
      </c>
      <c r="D145">
        <v>1</v>
      </c>
      <c r="E145" t="s">
        <v>8892</v>
      </c>
      <c r="F145">
        <v>259</v>
      </c>
      <c r="G145">
        <v>0</v>
      </c>
      <c r="H145" t="s">
        <v>47</v>
      </c>
      <c r="I145" t="s">
        <v>8893</v>
      </c>
      <c r="J145" t="s">
        <v>8894</v>
      </c>
      <c r="K145" t="s">
        <v>4347</v>
      </c>
      <c r="L145" t="s">
        <v>8895</v>
      </c>
      <c r="M145" t="s">
        <v>8896</v>
      </c>
      <c r="N145" t="s">
        <v>711</v>
      </c>
      <c r="O145" t="s">
        <v>634</v>
      </c>
      <c r="P145" t="s">
        <v>635</v>
      </c>
      <c r="Q145" t="s">
        <v>636</v>
      </c>
      <c r="R145" t="s">
        <v>24</v>
      </c>
      <c r="S145" t="s">
        <v>23</v>
      </c>
      <c r="T145" t="s">
        <v>8897</v>
      </c>
    </row>
    <row r="146" spans="1:20" x14ac:dyDescent="0.25">
      <c r="A146" t="s">
        <v>38</v>
      </c>
      <c r="B146" t="s">
        <v>39</v>
      </c>
      <c r="C146">
        <v>65</v>
      </c>
      <c r="D146">
        <v>1</v>
      </c>
      <c r="E146" t="s">
        <v>8892</v>
      </c>
      <c r="F146">
        <v>259</v>
      </c>
      <c r="G146">
        <v>0</v>
      </c>
      <c r="H146" t="s">
        <v>47</v>
      </c>
      <c r="I146" t="s">
        <v>8893</v>
      </c>
      <c r="J146" t="s">
        <v>8894</v>
      </c>
      <c r="K146" t="s">
        <v>4347</v>
      </c>
      <c r="L146" t="s">
        <v>8895</v>
      </c>
      <c r="M146" t="s">
        <v>8896</v>
      </c>
      <c r="N146" t="s">
        <v>711</v>
      </c>
      <c r="O146" t="s">
        <v>634</v>
      </c>
      <c r="P146" t="s">
        <v>635</v>
      </c>
      <c r="Q146" t="s">
        <v>636</v>
      </c>
      <c r="R146" t="s">
        <v>24</v>
      </c>
      <c r="S146" t="s">
        <v>23</v>
      </c>
      <c r="T146" t="s">
        <v>8897</v>
      </c>
    </row>
    <row r="147" spans="1:20" x14ac:dyDescent="0.25">
      <c r="A147" t="s">
        <v>279</v>
      </c>
      <c r="B147" t="s">
        <v>285</v>
      </c>
      <c r="C147">
        <v>129</v>
      </c>
      <c r="D147">
        <v>1</v>
      </c>
      <c r="E147" t="s">
        <v>8892</v>
      </c>
      <c r="F147">
        <v>259</v>
      </c>
      <c r="G147">
        <v>0</v>
      </c>
      <c r="H147" t="s">
        <v>47</v>
      </c>
      <c r="I147" t="s">
        <v>8893</v>
      </c>
      <c r="J147" t="s">
        <v>8894</v>
      </c>
      <c r="K147" t="s">
        <v>4347</v>
      </c>
      <c r="L147" t="s">
        <v>8895</v>
      </c>
      <c r="M147" t="s">
        <v>8896</v>
      </c>
      <c r="N147" t="s">
        <v>711</v>
      </c>
      <c r="O147" t="s">
        <v>634</v>
      </c>
      <c r="P147" t="s">
        <v>635</v>
      </c>
      <c r="Q147" t="s">
        <v>636</v>
      </c>
      <c r="R147" t="s">
        <v>24</v>
      </c>
      <c r="S147" t="s">
        <v>23</v>
      </c>
      <c r="T147" t="s">
        <v>8897</v>
      </c>
    </row>
    <row r="148" spans="1:20" x14ac:dyDescent="0.25">
      <c r="A148" t="s">
        <v>148</v>
      </c>
      <c r="B148" t="s">
        <v>149</v>
      </c>
      <c r="C148">
        <v>65</v>
      </c>
      <c r="D148">
        <v>2</v>
      </c>
      <c r="E148" t="s">
        <v>8898</v>
      </c>
      <c r="F148">
        <v>597</v>
      </c>
      <c r="G148">
        <v>0</v>
      </c>
      <c r="H148" t="s">
        <v>47</v>
      </c>
      <c r="I148" t="s">
        <v>8899</v>
      </c>
      <c r="J148" t="s">
        <v>8900</v>
      </c>
      <c r="K148" t="s">
        <v>8901</v>
      </c>
      <c r="L148" t="s">
        <v>8902</v>
      </c>
      <c r="M148" t="s">
        <v>8903</v>
      </c>
      <c r="N148" t="s">
        <v>711</v>
      </c>
      <c r="O148" t="s">
        <v>1298</v>
      </c>
      <c r="P148" t="s">
        <v>635</v>
      </c>
      <c r="Q148" t="s">
        <v>636</v>
      </c>
      <c r="R148" t="s">
        <v>24</v>
      </c>
      <c r="S148" t="s">
        <v>23</v>
      </c>
      <c r="T148" t="s">
        <v>8904</v>
      </c>
    </row>
    <row r="149" spans="1:20" x14ac:dyDescent="0.25">
      <c r="A149" t="s">
        <v>150</v>
      </c>
      <c r="B149" t="s">
        <v>151</v>
      </c>
      <c r="C149">
        <v>65</v>
      </c>
      <c r="D149">
        <v>2</v>
      </c>
      <c r="E149" t="s">
        <v>8898</v>
      </c>
      <c r="F149">
        <v>597</v>
      </c>
      <c r="G149">
        <v>0</v>
      </c>
      <c r="H149" t="s">
        <v>47</v>
      </c>
      <c r="I149" t="s">
        <v>8899</v>
      </c>
      <c r="J149" t="s">
        <v>8900</v>
      </c>
      <c r="K149" t="s">
        <v>8901</v>
      </c>
      <c r="L149" t="s">
        <v>8902</v>
      </c>
      <c r="M149" t="s">
        <v>8903</v>
      </c>
      <c r="N149" t="s">
        <v>711</v>
      </c>
      <c r="O149" t="s">
        <v>1298</v>
      </c>
      <c r="P149" t="s">
        <v>635</v>
      </c>
      <c r="Q149" t="s">
        <v>636</v>
      </c>
      <c r="R149" t="s">
        <v>24</v>
      </c>
      <c r="S149" t="s">
        <v>23</v>
      </c>
      <c r="T149" t="s">
        <v>8904</v>
      </c>
    </row>
    <row r="150" spans="1:20" x14ac:dyDescent="0.25">
      <c r="A150" t="s">
        <v>152</v>
      </c>
      <c r="B150" t="s">
        <v>153</v>
      </c>
      <c r="C150">
        <v>65</v>
      </c>
      <c r="D150">
        <v>3</v>
      </c>
      <c r="E150" t="s">
        <v>8898</v>
      </c>
      <c r="F150">
        <v>597</v>
      </c>
      <c r="G150">
        <v>0</v>
      </c>
      <c r="H150" t="s">
        <v>47</v>
      </c>
      <c r="I150" t="s">
        <v>8899</v>
      </c>
      <c r="J150" t="s">
        <v>8900</v>
      </c>
      <c r="K150" t="s">
        <v>8901</v>
      </c>
      <c r="L150" t="s">
        <v>8902</v>
      </c>
      <c r="M150" t="s">
        <v>8903</v>
      </c>
      <c r="N150" t="s">
        <v>711</v>
      </c>
      <c r="O150" t="s">
        <v>1298</v>
      </c>
      <c r="P150" t="s">
        <v>635</v>
      </c>
      <c r="Q150" t="s">
        <v>636</v>
      </c>
      <c r="R150" t="s">
        <v>24</v>
      </c>
      <c r="S150" t="s">
        <v>23</v>
      </c>
      <c r="T150" t="s">
        <v>8904</v>
      </c>
    </row>
    <row r="151" spans="1:20" x14ac:dyDescent="0.25">
      <c r="A151" t="s">
        <v>36</v>
      </c>
      <c r="B151" t="s">
        <v>37</v>
      </c>
      <c r="C151">
        <v>65</v>
      </c>
      <c r="D151">
        <v>2</v>
      </c>
      <c r="E151" t="s">
        <v>8898</v>
      </c>
      <c r="F151">
        <v>597</v>
      </c>
      <c r="G151">
        <v>0</v>
      </c>
      <c r="H151" t="s">
        <v>47</v>
      </c>
      <c r="I151" t="s">
        <v>8899</v>
      </c>
      <c r="J151" t="s">
        <v>8900</v>
      </c>
      <c r="K151" t="s">
        <v>8901</v>
      </c>
      <c r="L151" t="s">
        <v>8902</v>
      </c>
      <c r="M151" t="s">
        <v>8903</v>
      </c>
      <c r="N151" t="s">
        <v>711</v>
      </c>
      <c r="O151" t="s">
        <v>1298</v>
      </c>
      <c r="P151" t="s">
        <v>635</v>
      </c>
      <c r="Q151" t="s">
        <v>636</v>
      </c>
      <c r="R151" t="s">
        <v>24</v>
      </c>
      <c r="S151" t="s">
        <v>23</v>
      </c>
      <c r="T151" t="s">
        <v>8904</v>
      </c>
    </row>
    <row r="152" spans="1:20" x14ac:dyDescent="0.25">
      <c r="A152" t="s">
        <v>38</v>
      </c>
      <c r="B152" t="s">
        <v>39</v>
      </c>
      <c r="C152">
        <v>65</v>
      </c>
      <c r="D152">
        <v>3</v>
      </c>
      <c r="E152" t="s">
        <v>8898</v>
      </c>
      <c r="F152">
        <v>597</v>
      </c>
      <c r="G152">
        <v>0</v>
      </c>
      <c r="H152" t="s">
        <v>47</v>
      </c>
      <c r="I152" t="s">
        <v>8899</v>
      </c>
      <c r="J152" t="s">
        <v>8900</v>
      </c>
      <c r="K152" t="s">
        <v>8901</v>
      </c>
      <c r="L152" t="s">
        <v>8902</v>
      </c>
      <c r="M152" t="s">
        <v>8903</v>
      </c>
      <c r="N152" t="s">
        <v>711</v>
      </c>
      <c r="O152" t="s">
        <v>1298</v>
      </c>
      <c r="P152" t="s">
        <v>635</v>
      </c>
      <c r="Q152" t="s">
        <v>636</v>
      </c>
      <c r="R152" t="s">
        <v>24</v>
      </c>
      <c r="S152" t="s">
        <v>23</v>
      </c>
      <c r="T152" t="s">
        <v>8904</v>
      </c>
    </row>
    <row r="153" spans="1:20" x14ac:dyDescent="0.25">
      <c r="A153" t="s">
        <v>30</v>
      </c>
      <c r="B153" t="s">
        <v>31</v>
      </c>
      <c r="C153">
        <v>50</v>
      </c>
      <c r="D153">
        <v>4</v>
      </c>
      <c r="E153" t="s">
        <v>8905</v>
      </c>
      <c r="F153">
        <v>398</v>
      </c>
      <c r="G153">
        <v>0</v>
      </c>
      <c r="H153" t="s">
        <v>47</v>
      </c>
      <c r="I153" t="s">
        <v>8906</v>
      </c>
      <c r="J153" t="s">
        <v>8907</v>
      </c>
      <c r="K153" t="s">
        <v>4247</v>
      </c>
      <c r="L153" t="s">
        <v>8908</v>
      </c>
      <c r="M153" t="s">
        <v>8909</v>
      </c>
      <c r="N153" t="s">
        <v>711</v>
      </c>
      <c r="O153" t="s">
        <v>634</v>
      </c>
      <c r="P153" t="s">
        <v>635</v>
      </c>
      <c r="Q153" t="s">
        <v>636</v>
      </c>
      <c r="R153" t="s">
        <v>24</v>
      </c>
      <c r="S153" t="s">
        <v>23</v>
      </c>
      <c r="T153" t="s">
        <v>8909</v>
      </c>
    </row>
    <row r="154" spans="1:20" x14ac:dyDescent="0.25">
      <c r="A154" t="s">
        <v>152</v>
      </c>
      <c r="B154" t="s">
        <v>153</v>
      </c>
      <c r="C154">
        <v>65</v>
      </c>
      <c r="D154">
        <v>1</v>
      </c>
      <c r="E154" t="s">
        <v>8905</v>
      </c>
      <c r="F154">
        <v>398</v>
      </c>
      <c r="G154">
        <v>0</v>
      </c>
      <c r="H154" t="s">
        <v>47</v>
      </c>
      <c r="I154" t="s">
        <v>8906</v>
      </c>
      <c r="J154" t="s">
        <v>8907</v>
      </c>
      <c r="K154" t="s">
        <v>4247</v>
      </c>
      <c r="L154" t="s">
        <v>8908</v>
      </c>
      <c r="M154" t="s">
        <v>8909</v>
      </c>
      <c r="N154" t="s">
        <v>711</v>
      </c>
      <c r="O154" t="s">
        <v>634</v>
      </c>
      <c r="P154" t="s">
        <v>635</v>
      </c>
      <c r="Q154" t="s">
        <v>636</v>
      </c>
      <c r="R154" t="s">
        <v>24</v>
      </c>
      <c r="S154" t="s">
        <v>23</v>
      </c>
      <c r="T154" t="s">
        <v>8909</v>
      </c>
    </row>
    <row r="155" spans="1:20" x14ac:dyDescent="0.25">
      <c r="A155" t="s">
        <v>150</v>
      </c>
      <c r="B155" t="s">
        <v>151</v>
      </c>
      <c r="C155">
        <v>65</v>
      </c>
      <c r="D155">
        <v>1</v>
      </c>
      <c r="E155" t="s">
        <v>8905</v>
      </c>
      <c r="F155">
        <v>398</v>
      </c>
      <c r="G155">
        <v>0</v>
      </c>
      <c r="H155" t="s">
        <v>47</v>
      </c>
      <c r="I155" t="s">
        <v>8906</v>
      </c>
      <c r="J155" t="s">
        <v>8907</v>
      </c>
      <c r="K155" t="s">
        <v>4247</v>
      </c>
      <c r="L155" t="s">
        <v>8908</v>
      </c>
      <c r="M155" t="s">
        <v>8909</v>
      </c>
      <c r="N155" t="s">
        <v>711</v>
      </c>
      <c r="O155" t="s">
        <v>634</v>
      </c>
      <c r="P155" t="s">
        <v>635</v>
      </c>
      <c r="Q155" t="s">
        <v>636</v>
      </c>
      <c r="R155" t="s">
        <v>24</v>
      </c>
      <c r="S155" t="s">
        <v>23</v>
      </c>
      <c r="T155" t="s">
        <v>8909</v>
      </c>
    </row>
    <row r="156" spans="1:20" x14ac:dyDescent="0.25">
      <c r="A156" t="s">
        <v>36</v>
      </c>
      <c r="B156" t="s">
        <v>37</v>
      </c>
      <c r="C156">
        <v>65</v>
      </c>
      <c r="D156">
        <v>1</v>
      </c>
      <c r="E156" t="s">
        <v>8905</v>
      </c>
      <c r="F156">
        <v>398</v>
      </c>
      <c r="G156">
        <v>0</v>
      </c>
      <c r="H156" t="s">
        <v>47</v>
      </c>
      <c r="I156" t="s">
        <v>8906</v>
      </c>
      <c r="J156" t="s">
        <v>8907</v>
      </c>
      <c r="K156" t="s">
        <v>4247</v>
      </c>
      <c r="L156" t="s">
        <v>8908</v>
      </c>
      <c r="M156" t="s">
        <v>8909</v>
      </c>
      <c r="N156" t="s">
        <v>711</v>
      </c>
      <c r="O156" t="s">
        <v>634</v>
      </c>
      <c r="P156" t="s">
        <v>635</v>
      </c>
      <c r="Q156" t="s">
        <v>636</v>
      </c>
      <c r="R156" t="s">
        <v>24</v>
      </c>
      <c r="S156" t="s">
        <v>23</v>
      </c>
      <c r="T156" t="s">
        <v>8909</v>
      </c>
    </row>
    <row r="157" spans="1:20" x14ac:dyDescent="0.25">
      <c r="A157" t="s">
        <v>38</v>
      </c>
      <c r="B157" t="s">
        <v>39</v>
      </c>
      <c r="C157">
        <v>65</v>
      </c>
      <c r="D157">
        <v>1</v>
      </c>
      <c r="E157" t="s">
        <v>8905</v>
      </c>
      <c r="F157">
        <v>398</v>
      </c>
      <c r="G157">
        <v>0</v>
      </c>
      <c r="H157" t="s">
        <v>47</v>
      </c>
      <c r="I157" t="s">
        <v>8906</v>
      </c>
      <c r="J157" t="s">
        <v>8907</v>
      </c>
      <c r="K157" t="s">
        <v>4247</v>
      </c>
      <c r="L157" t="s">
        <v>8908</v>
      </c>
      <c r="M157" t="s">
        <v>8909</v>
      </c>
      <c r="N157" t="s">
        <v>711</v>
      </c>
      <c r="O157" t="s">
        <v>634</v>
      </c>
      <c r="P157" t="s">
        <v>635</v>
      </c>
      <c r="Q157" t="s">
        <v>636</v>
      </c>
      <c r="R157" t="s">
        <v>24</v>
      </c>
      <c r="S157" t="s">
        <v>23</v>
      </c>
      <c r="T157" t="s">
        <v>8909</v>
      </c>
    </row>
    <row r="158" spans="1:20" x14ac:dyDescent="0.25">
      <c r="A158" t="s">
        <v>186</v>
      </c>
      <c r="B158" t="s">
        <v>187</v>
      </c>
      <c r="C158">
        <v>65</v>
      </c>
      <c r="D158">
        <v>1</v>
      </c>
      <c r="E158" t="s">
        <v>8910</v>
      </c>
      <c r="F158">
        <v>69</v>
      </c>
      <c r="G158">
        <v>29</v>
      </c>
      <c r="H158" t="s">
        <v>631</v>
      </c>
      <c r="I158" t="s">
        <v>8911</v>
      </c>
      <c r="J158" t="s">
        <v>8912</v>
      </c>
      <c r="K158" t="s">
        <v>23</v>
      </c>
      <c r="L158" t="s">
        <v>24</v>
      </c>
      <c r="M158" t="s">
        <v>8913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8913</v>
      </c>
    </row>
    <row r="159" spans="1:20" x14ac:dyDescent="0.25">
      <c r="A159" t="s">
        <v>46</v>
      </c>
      <c r="B159" t="s">
        <v>56</v>
      </c>
      <c r="C159">
        <v>100</v>
      </c>
      <c r="D159">
        <v>1</v>
      </c>
      <c r="E159" t="s">
        <v>8914</v>
      </c>
      <c r="F159">
        <v>487</v>
      </c>
      <c r="G159">
        <v>0</v>
      </c>
      <c r="H159" t="s">
        <v>47</v>
      </c>
      <c r="I159" t="s">
        <v>8915</v>
      </c>
      <c r="J159" t="s">
        <v>8916</v>
      </c>
      <c r="K159" t="s">
        <v>8917</v>
      </c>
      <c r="L159" t="s">
        <v>8918</v>
      </c>
      <c r="M159" t="s">
        <v>8919</v>
      </c>
      <c r="N159" t="s">
        <v>711</v>
      </c>
      <c r="O159" t="s">
        <v>1298</v>
      </c>
      <c r="P159" t="s">
        <v>635</v>
      </c>
      <c r="Q159" t="s">
        <v>636</v>
      </c>
      <c r="R159" t="s">
        <v>24</v>
      </c>
      <c r="S159" t="s">
        <v>23</v>
      </c>
      <c r="T159" t="s">
        <v>8920</v>
      </c>
    </row>
    <row r="160" spans="1:20" x14ac:dyDescent="0.25">
      <c r="A160" t="s">
        <v>278</v>
      </c>
      <c r="B160" t="s">
        <v>284</v>
      </c>
      <c r="C160">
        <v>129</v>
      </c>
      <c r="D160">
        <v>1</v>
      </c>
      <c r="E160" t="s">
        <v>8914</v>
      </c>
      <c r="F160">
        <v>487</v>
      </c>
      <c r="G160">
        <v>0</v>
      </c>
      <c r="H160" t="s">
        <v>47</v>
      </c>
      <c r="I160" t="s">
        <v>8915</v>
      </c>
      <c r="J160" t="s">
        <v>8916</v>
      </c>
      <c r="K160" t="s">
        <v>8917</v>
      </c>
      <c r="L160" t="s">
        <v>8918</v>
      </c>
      <c r="M160" t="s">
        <v>8919</v>
      </c>
      <c r="N160" t="s">
        <v>711</v>
      </c>
      <c r="O160" t="s">
        <v>1298</v>
      </c>
      <c r="P160" t="s">
        <v>635</v>
      </c>
      <c r="Q160" t="s">
        <v>636</v>
      </c>
      <c r="R160" t="s">
        <v>24</v>
      </c>
      <c r="S160" t="s">
        <v>23</v>
      </c>
      <c r="T160" t="s">
        <v>8920</v>
      </c>
    </row>
    <row r="161" spans="1:20" x14ac:dyDescent="0.25">
      <c r="A161" t="s">
        <v>279</v>
      </c>
      <c r="B161" t="s">
        <v>285</v>
      </c>
      <c r="C161">
        <v>129</v>
      </c>
      <c r="D161">
        <v>2</v>
      </c>
      <c r="E161" t="s">
        <v>8914</v>
      </c>
      <c r="F161">
        <v>487</v>
      </c>
      <c r="G161">
        <v>0</v>
      </c>
      <c r="H161" t="s">
        <v>47</v>
      </c>
      <c r="I161" t="s">
        <v>8915</v>
      </c>
      <c r="J161" t="s">
        <v>8916</v>
      </c>
      <c r="K161" t="s">
        <v>8917</v>
      </c>
      <c r="L161" t="s">
        <v>8918</v>
      </c>
      <c r="M161" t="s">
        <v>8919</v>
      </c>
      <c r="N161" t="s">
        <v>711</v>
      </c>
      <c r="O161" t="s">
        <v>1298</v>
      </c>
      <c r="P161" t="s">
        <v>635</v>
      </c>
      <c r="Q161" t="s">
        <v>636</v>
      </c>
      <c r="R161" t="s">
        <v>24</v>
      </c>
      <c r="S161" t="s">
        <v>23</v>
      </c>
      <c r="T161" t="s">
        <v>8920</v>
      </c>
    </row>
    <row r="162" spans="1:20" x14ac:dyDescent="0.25">
      <c r="A162" t="s">
        <v>186</v>
      </c>
      <c r="B162" t="s">
        <v>187</v>
      </c>
      <c r="C162">
        <v>37.5</v>
      </c>
      <c r="D162">
        <v>4</v>
      </c>
      <c r="E162" t="s">
        <v>8921</v>
      </c>
      <c r="F162">
        <v>159</v>
      </c>
      <c r="G162">
        <v>0</v>
      </c>
      <c r="H162" t="s">
        <v>631</v>
      </c>
      <c r="I162" t="s">
        <v>8922</v>
      </c>
      <c r="J162" t="s">
        <v>328</v>
      </c>
      <c r="K162" t="s">
        <v>23</v>
      </c>
      <c r="L162" t="s">
        <v>24</v>
      </c>
      <c r="M162" t="s">
        <v>8923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8923</v>
      </c>
    </row>
    <row r="163" spans="1:20" x14ac:dyDescent="0.25">
      <c r="A163" t="s">
        <v>709</v>
      </c>
      <c r="B163" t="s">
        <v>710</v>
      </c>
      <c r="C163">
        <v>0</v>
      </c>
      <c r="D163">
        <v>1</v>
      </c>
      <c r="E163" t="s">
        <v>8924</v>
      </c>
      <c r="F163">
        <v>180</v>
      </c>
      <c r="G163">
        <v>0</v>
      </c>
      <c r="H163" t="s">
        <v>631</v>
      </c>
      <c r="I163" t="s">
        <v>8925</v>
      </c>
      <c r="J163" t="s">
        <v>2374</v>
      </c>
      <c r="K163" t="s">
        <v>23</v>
      </c>
      <c r="L163" t="s">
        <v>24</v>
      </c>
      <c r="M163" t="s">
        <v>8926</v>
      </c>
      <c r="N163" t="s">
        <v>23</v>
      </c>
      <c r="O163" t="s">
        <v>32</v>
      </c>
      <c r="P163" t="s">
        <v>26</v>
      </c>
      <c r="Q163" t="s">
        <v>33</v>
      </c>
      <c r="R163" t="s">
        <v>24</v>
      </c>
      <c r="S163" t="s">
        <v>23</v>
      </c>
      <c r="T163" t="s">
        <v>8926</v>
      </c>
    </row>
    <row r="164" spans="1:20" x14ac:dyDescent="0.25">
      <c r="A164" t="s">
        <v>139</v>
      </c>
      <c r="B164" t="s">
        <v>112</v>
      </c>
      <c r="C164">
        <v>120</v>
      </c>
      <c r="D164">
        <v>1</v>
      </c>
      <c r="E164" t="s">
        <v>8924</v>
      </c>
      <c r="F164">
        <v>180</v>
      </c>
      <c r="G164">
        <v>0</v>
      </c>
      <c r="H164" t="s">
        <v>631</v>
      </c>
      <c r="I164" t="s">
        <v>8925</v>
      </c>
      <c r="J164" t="s">
        <v>2374</v>
      </c>
      <c r="K164" t="s">
        <v>23</v>
      </c>
      <c r="L164" t="s">
        <v>24</v>
      </c>
      <c r="M164" t="s">
        <v>8926</v>
      </c>
      <c r="N164" t="s">
        <v>23</v>
      </c>
      <c r="O164" t="s">
        <v>32</v>
      </c>
      <c r="P164" t="s">
        <v>26</v>
      </c>
      <c r="Q164" t="s">
        <v>33</v>
      </c>
      <c r="R164" t="s">
        <v>24</v>
      </c>
      <c r="S164" t="s">
        <v>23</v>
      </c>
      <c r="T164" t="s">
        <v>8926</v>
      </c>
    </row>
    <row r="165" spans="1:20" x14ac:dyDescent="0.25">
      <c r="A165" t="s">
        <v>186</v>
      </c>
      <c r="B165" t="s">
        <v>187</v>
      </c>
      <c r="C165">
        <v>65</v>
      </c>
      <c r="D165">
        <v>2</v>
      </c>
      <c r="E165" t="s">
        <v>8924</v>
      </c>
      <c r="F165">
        <v>180</v>
      </c>
      <c r="G165">
        <v>0</v>
      </c>
      <c r="H165" t="s">
        <v>631</v>
      </c>
      <c r="I165" t="s">
        <v>8925</v>
      </c>
      <c r="J165" t="s">
        <v>2374</v>
      </c>
      <c r="K165" t="s">
        <v>23</v>
      </c>
      <c r="L165" t="s">
        <v>24</v>
      </c>
      <c r="M165" t="s">
        <v>8926</v>
      </c>
      <c r="N165" t="s">
        <v>23</v>
      </c>
      <c r="O165" t="s">
        <v>32</v>
      </c>
      <c r="P165" t="s">
        <v>26</v>
      </c>
      <c r="Q165" t="s">
        <v>33</v>
      </c>
      <c r="R165" t="s">
        <v>24</v>
      </c>
      <c r="S165" t="s">
        <v>23</v>
      </c>
      <c r="T165" t="s">
        <v>8927</v>
      </c>
    </row>
    <row r="166" spans="1:20" x14ac:dyDescent="0.25">
      <c r="A166" t="s">
        <v>46</v>
      </c>
      <c r="B166" t="s">
        <v>56</v>
      </c>
      <c r="C166">
        <v>78</v>
      </c>
      <c r="D166">
        <v>1</v>
      </c>
      <c r="E166" t="s">
        <v>8928</v>
      </c>
      <c r="F166">
        <v>85</v>
      </c>
      <c r="G166">
        <v>7</v>
      </c>
      <c r="H166" t="s">
        <v>47</v>
      </c>
      <c r="I166" t="s">
        <v>8929</v>
      </c>
      <c r="J166" t="s">
        <v>8930</v>
      </c>
      <c r="K166" t="s">
        <v>1518</v>
      </c>
      <c r="L166" t="s">
        <v>2225</v>
      </c>
      <c r="M166" t="s">
        <v>8931</v>
      </c>
      <c r="N166" t="s">
        <v>23</v>
      </c>
      <c r="O166" t="s">
        <v>53</v>
      </c>
      <c r="P166" t="s">
        <v>54</v>
      </c>
      <c r="Q166" t="s">
        <v>55</v>
      </c>
      <c r="R166" t="s">
        <v>24</v>
      </c>
      <c r="S166" t="s">
        <v>23</v>
      </c>
      <c r="T166" t="s">
        <v>8931</v>
      </c>
    </row>
    <row r="167" spans="1:20" x14ac:dyDescent="0.25">
      <c r="A167" t="s">
        <v>42</v>
      </c>
      <c r="B167" t="s">
        <v>43</v>
      </c>
      <c r="C167">
        <v>54</v>
      </c>
      <c r="D167">
        <v>1</v>
      </c>
      <c r="E167" t="s">
        <v>8932</v>
      </c>
      <c r="F167">
        <v>111</v>
      </c>
      <c r="G167">
        <v>0</v>
      </c>
      <c r="H167" t="s">
        <v>47</v>
      </c>
      <c r="I167" t="s">
        <v>8933</v>
      </c>
      <c r="J167" t="s">
        <v>8934</v>
      </c>
      <c r="K167" t="s">
        <v>7934</v>
      </c>
      <c r="L167" t="s">
        <v>2076</v>
      </c>
      <c r="M167" t="s">
        <v>8935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23</v>
      </c>
      <c r="T167" t="s">
        <v>8936</v>
      </c>
    </row>
    <row r="168" spans="1:20" x14ac:dyDescent="0.25">
      <c r="A168" t="s">
        <v>51</v>
      </c>
      <c r="B168" t="s">
        <v>52</v>
      </c>
      <c r="C168">
        <v>63</v>
      </c>
      <c r="D168">
        <v>1</v>
      </c>
      <c r="E168" t="s">
        <v>8932</v>
      </c>
      <c r="F168">
        <v>111</v>
      </c>
      <c r="G168">
        <v>0</v>
      </c>
      <c r="H168" t="s">
        <v>47</v>
      </c>
      <c r="I168" t="s">
        <v>8933</v>
      </c>
      <c r="J168" t="s">
        <v>8934</v>
      </c>
      <c r="K168" t="s">
        <v>7934</v>
      </c>
      <c r="L168" t="s">
        <v>2076</v>
      </c>
      <c r="M168" t="s">
        <v>8935</v>
      </c>
      <c r="N168" t="s">
        <v>23</v>
      </c>
      <c r="O168" t="s">
        <v>63</v>
      </c>
      <c r="P168" t="s">
        <v>54</v>
      </c>
      <c r="Q168" t="s">
        <v>55</v>
      </c>
      <c r="R168" t="s">
        <v>24</v>
      </c>
      <c r="S168" t="s">
        <v>23</v>
      </c>
      <c r="T168" t="s">
        <v>8936</v>
      </c>
    </row>
    <row r="169" spans="1:20" x14ac:dyDescent="0.25">
      <c r="A169" t="s">
        <v>46</v>
      </c>
      <c r="B169" t="s">
        <v>1105</v>
      </c>
      <c r="C169">
        <v>71.25</v>
      </c>
      <c r="D169">
        <v>1</v>
      </c>
      <c r="E169" t="s">
        <v>8937</v>
      </c>
      <c r="F169">
        <v>71.25</v>
      </c>
      <c r="G169">
        <v>0</v>
      </c>
      <c r="H169" t="s">
        <v>47</v>
      </c>
      <c r="I169" t="s">
        <v>8938</v>
      </c>
      <c r="J169" t="s">
        <v>8939</v>
      </c>
      <c r="K169" t="s">
        <v>6215</v>
      </c>
      <c r="L169" t="s">
        <v>8940</v>
      </c>
      <c r="M169" t="s">
        <v>8941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8941</v>
      </c>
    </row>
    <row r="170" spans="1:20" x14ac:dyDescent="0.25">
      <c r="A170" t="s">
        <v>46</v>
      </c>
      <c r="B170" t="s">
        <v>56</v>
      </c>
      <c r="C170">
        <v>78</v>
      </c>
      <c r="D170">
        <v>3</v>
      </c>
      <c r="E170" t="s">
        <v>8942</v>
      </c>
      <c r="F170">
        <v>850</v>
      </c>
      <c r="G170">
        <v>66</v>
      </c>
      <c r="H170" t="s">
        <v>47</v>
      </c>
      <c r="I170" t="s">
        <v>8929</v>
      </c>
      <c r="J170" t="s">
        <v>8930</v>
      </c>
      <c r="K170" t="s">
        <v>1518</v>
      </c>
      <c r="L170" t="s">
        <v>2225</v>
      </c>
      <c r="M170" t="s">
        <v>8943</v>
      </c>
      <c r="N170" t="s">
        <v>23</v>
      </c>
      <c r="O170" t="s">
        <v>53</v>
      </c>
      <c r="P170" t="s">
        <v>54</v>
      </c>
      <c r="Q170" t="s">
        <v>55</v>
      </c>
      <c r="R170" t="s">
        <v>24</v>
      </c>
      <c r="S170" t="s">
        <v>23</v>
      </c>
      <c r="T170" t="s">
        <v>8944</v>
      </c>
    </row>
    <row r="171" spans="1:20" x14ac:dyDescent="0.25">
      <c r="A171" t="s">
        <v>139</v>
      </c>
      <c r="B171" t="s">
        <v>715</v>
      </c>
      <c r="C171">
        <v>80</v>
      </c>
      <c r="D171">
        <v>7</v>
      </c>
      <c r="E171" t="s">
        <v>8942</v>
      </c>
      <c r="F171">
        <v>850</v>
      </c>
      <c r="G171">
        <v>66</v>
      </c>
      <c r="H171" t="s">
        <v>47</v>
      </c>
      <c r="I171" t="s">
        <v>8929</v>
      </c>
      <c r="J171" t="s">
        <v>8930</v>
      </c>
      <c r="K171" t="s">
        <v>1518</v>
      </c>
      <c r="L171" t="s">
        <v>2225</v>
      </c>
      <c r="M171" t="s">
        <v>8943</v>
      </c>
      <c r="N171" t="s">
        <v>23</v>
      </c>
      <c r="O171" t="s">
        <v>53</v>
      </c>
      <c r="P171" t="s">
        <v>54</v>
      </c>
      <c r="Q171" t="s">
        <v>55</v>
      </c>
      <c r="R171" t="s">
        <v>24</v>
      </c>
      <c r="S171" t="s">
        <v>23</v>
      </c>
      <c r="T171" t="s">
        <v>8944</v>
      </c>
    </row>
    <row r="172" spans="1:20" x14ac:dyDescent="0.25">
      <c r="A172" t="s">
        <v>110</v>
      </c>
      <c r="B172" t="s">
        <v>691</v>
      </c>
      <c r="C172">
        <v>76</v>
      </c>
      <c r="D172">
        <v>6</v>
      </c>
      <c r="E172" t="s">
        <v>8945</v>
      </c>
      <c r="F172">
        <v>674</v>
      </c>
      <c r="G172">
        <v>0</v>
      </c>
      <c r="H172" t="s">
        <v>47</v>
      </c>
      <c r="I172" t="s">
        <v>8929</v>
      </c>
      <c r="J172" t="s">
        <v>8946</v>
      </c>
      <c r="K172" t="s">
        <v>1518</v>
      </c>
      <c r="L172" t="s">
        <v>2225</v>
      </c>
      <c r="M172" t="s">
        <v>8947</v>
      </c>
      <c r="N172" t="s">
        <v>23</v>
      </c>
      <c r="O172" t="s">
        <v>53</v>
      </c>
      <c r="P172" t="s">
        <v>54</v>
      </c>
      <c r="Q172" t="s">
        <v>55</v>
      </c>
      <c r="R172" t="s">
        <v>24</v>
      </c>
      <c r="S172" t="s">
        <v>23</v>
      </c>
      <c r="T172" t="s">
        <v>8948</v>
      </c>
    </row>
    <row r="173" spans="1:20" x14ac:dyDescent="0.25">
      <c r="A173" t="s">
        <v>139</v>
      </c>
      <c r="B173" t="s">
        <v>112</v>
      </c>
      <c r="C173">
        <v>76</v>
      </c>
      <c r="D173">
        <v>3</v>
      </c>
      <c r="E173" t="s">
        <v>8945</v>
      </c>
      <c r="F173">
        <v>674</v>
      </c>
      <c r="G173">
        <v>0</v>
      </c>
      <c r="H173" t="s">
        <v>47</v>
      </c>
      <c r="I173" t="s">
        <v>8929</v>
      </c>
      <c r="J173" t="s">
        <v>8946</v>
      </c>
      <c r="K173" t="s">
        <v>1518</v>
      </c>
      <c r="L173" t="s">
        <v>2225</v>
      </c>
      <c r="M173" t="s">
        <v>8947</v>
      </c>
      <c r="N173" t="s">
        <v>23</v>
      </c>
      <c r="O173" t="s">
        <v>53</v>
      </c>
      <c r="P173" t="s">
        <v>54</v>
      </c>
      <c r="Q173" t="s">
        <v>55</v>
      </c>
      <c r="R173" t="s">
        <v>24</v>
      </c>
      <c r="S173" t="s">
        <v>23</v>
      </c>
      <c r="T173" t="s">
        <v>8948</v>
      </c>
    </row>
    <row r="174" spans="1:20" x14ac:dyDescent="0.25">
      <c r="A174" t="s">
        <v>30</v>
      </c>
      <c r="B174" t="s">
        <v>31</v>
      </c>
      <c r="C174">
        <v>50</v>
      </c>
      <c r="D174">
        <v>4</v>
      </c>
      <c r="E174" t="s">
        <v>8949</v>
      </c>
      <c r="F174">
        <v>199</v>
      </c>
      <c r="G174">
        <v>0</v>
      </c>
      <c r="H174" t="s">
        <v>47</v>
      </c>
      <c r="I174" t="s">
        <v>8950</v>
      </c>
      <c r="J174" t="s">
        <v>8951</v>
      </c>
      <c r="K174" t="s">
        <v>6558</v>
      </c>
      <c r="L174" t="s">
        <v>8952</v>
      </c>
      <c r="M174" t="s">
        <v>8953</v>
      </c>
      <c r="N174" t="s">
        <v>711</v>
      </c>
      <c r="O174" t="s">
        <v>634</v>
      </c>
      <c r="P174" t="s">
        <v>635</v>
      </c>
      <c r="Q174" t="s">
        <v>636</v>
      </c>
      <c r="R174" t="s">
        <v>24</v>
      </c>
      <c r="S174" t="s">
        <v>23</v>
      </c>
      <c r="T174" t="s">
        <v>8953</v>
      </c>
    </row>
    <row r="175" spans="1:20" x14ac:dyDescent="0.25">
      <c r="A175" t="s">
        <v>30</v>
      </c>
      <c r="B175" t="s">
        <v>31</v>
      </c>
      <c r="C175">
        <v>50</v>
      </c>
      <c r="D175">
        <v>4</v>
      </c>
      <c r="E175" t="s">
        <v>8954</v>
      </c>
      <c r="F175">
        <v>199</v>
      </c>
      <c r="G175">
        <v>0</v>
      </c>
      <c r="H175" t="s">
        <v>47</v>
      </c>
      <c r="I175" t="s">
        <v>8955</v>
      </c>
      <c r="J175" t="s">
        <v>8956</v>
      </c>
      <c r="K175" t="s">
        <v>1624</v>
      </c>
      <c r="L175" t="s">
        <v>8957</v>
      </c>
      <c r="M175" t="s">
        <v>8958</v>
      </c>
      <c r="N175" t="s">
        <v>711</v>
      </c>
      <c r="O175" t="s">
        <v>634</v>
      </c>
      <c r="P175" t="s">
        <v>635</v>
      </c>
      <c r="Q175" t="s">
        <v>636</v>
      </c>
      <c r="R175" t="s">
        <v>24</v>
      </c>
      <c r="S175" t="s">
        <v>23</v>
      </c>
      <c r="T175" t="s">
        <v>8958</v>
      </c>
    </row>
    <row r="176" spans="1:20" x14ac:dyDescent="0.25">
      <c r="A176" t="s">
        <v>186</v>
      </c>
      <c r="B176" t="s">
        <v>187</v>
      </c>
      <c r="C176">
        <v>37.5</v>
      </c>
      <c r="D176">
        <v>4</v>
      </c>
      <c r="E176" t="s">
        <v>8959</v>
      </c>
      <c r="F176">
        <v>159</v>
      </c>
      <c r="G176">
        <v>0</v>
      </c>
      <c r="H176" t="s">
        <v>631</v>
      </c>
      <c r="I176" t="s">
        <v>8960</v>
      </c>
      <c r="J176" t="s">
        <v>64</v>
      </c>
      <c r="K176" t="s">
        <v>23</v>
      </c>
      <c r="L176" t="s">
        <v>24</v>
      </c>
      <c r="M176" t="s">
        <v>8961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8962</v>
      </c>
      <c r="T176" t="s">
        <v>8961</v>
      </c>
    </row>
    <row r="177" spans="1:20" x14ac:dyDescent="0.25">
      <c r="A177" t="s">
        <v>186</v>
      </c>
      <c r="B177" t="s">
        <v>187</v>
      </c>
      <c r="C177">
        <v>37.5</v>
      </c>
      <c r="D177">
        <v>4</v>
      </c>
      <c r="E177" t="s">
        <v>8963</v>
      </c>
      <c r="F177">
        <v>159</v>
      </c>
      <c r="G177">
        <v>0</v>
      </c>
      <c r="H177" t="s">
        <v>631</v>
      </c>
      <c r="I177" t="s">
        <v>8964</v>
      </c>
      <c r="J177" t="s">
        <v>57</v>
      </c>
      <c r="K177" t="s">
        <v>23</v>
      </c>
      <c r="L177" t="s">
        <v>24</v>
      </c>
      <c r="M177" t="s">
        <v>8965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8966</v>
      </c>
      <c r="T177" t="s">
        <v>8965</v>
      </c>
    </row>
    <row r="178" spans="1:20" x14ac:dyDescent="0.25">
      <c r="A178" t="s">
        <v>30</v>
      </c>
      <c r="B178" t="s">
        <v>31</v>
      </c>
      <c r="C178">
        <v>60</v>
      </c>
      <c r="D178">
        <v>3</v>
      </c>
      <c r="E178" t="s">
        <v>8967</v>
      </c>
      <c r="F178">
        <v>214.21</v>
      </c>
      <c r="G178">
        <v>0</v>
      </c>
      <c r="H178" t="s">
        <v>631</v>
      </c>
      <c r="I178" t="s">
        <v>1678</v>
      </c>
      <c r="J178" t="s">
        <v>311</v>
      </c>
      <c r="K178" t="s">
        <v>23</v>
      </c>
      <c r="L178" t="s">
        <v>24</v>
      </c>
      <c r="M178" t="s">
        <v>8968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8969</v>
      </c>
      <c r="T178" t="s">
        <v>8970</v>
      </c>
    </row>
    <row r="179" spans="1:20" x14ac:dyDescent="0.25">
      <c r="A179" t="s">
        <v>139</v>
      </c>
      <c r="B179" t="s">
        <v>112</v>
      </c>
      <c r="C179">
        <v>120</v>
      </c>
      <c r="D179">
        <v>1</v>
      </c>
      <c r="E179" t="s">
        <v>8967</v>
      </c>
      <c r="F179">
        <v>214.21</v>
      </c>
      <c r="G179">
        <v>0</v>
      </c>
      <c r="H179" t="s">
        <v>631</v>
      </c>
      <c r="I179" t="s">
        <v>1678</v>
      </c>
      <c r="J179" t="s">
        <v>311</v>
      </c>
      <c r="K179" t="s">
        <v>23</v>
      </c>
      <c r="L179" t="s">
        <v>24</v>
      </c>
      <c r="M179" t="s">
        <v>8968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8969</v>
      </c>
      <c r="T179" t="s">
        <v>8970</v>
      </c>
    </row>
    <row r="180" spans="1:20" x14ac:dyDescent="0.25">
      <c r="A180" t="s">
        <v>115</v>
      </c>
      <c r="B180" t="s">
        <v>339</v>
      </c>
      <c r="C180">
        <v>25.5</v>
      </c>
      <c r="D180">
        <v>1</v>
      </c>
      <c r="E180" t="s">
        <v>8971</v>
      </c>
      <c r="F180">
        <v>25.5</v>
      </c>
      <c r="G180">
        <v>0</v>
      </c>
      <c r="H180" t="s">
        <v>647</v>
      </c>
      <c r="I180" t="s">
        <v>2187</v>
      </c>
      <c r="J180" t="s">
        <v>2188</v>
      </c>
      <c r="K180" t="s">
        <v>2189</v>
      </c>
      <c r="L180" t="s">
        <v>2190</v>
      </c>
      <c r="M180" t="s">
        <v>8972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8973</v>
      </c>
      <c r="T180" t="s">
        <v>8972</v>
      </c>
    </row>
  </sheetData>
  <autoFilter ref="A1:T92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204"/>
  <sheetViews>
    <sheetView zoomScale="70" zoomScaleNormal="70" workbookViewId="0">
      <pane xSplit="2" ySplit="1" topLeftCell="S2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2" sqref="U2 U4 U6 U9 U11 U14 U16 U21 U23 U25 U27 U29 U31 U33 U35 U37 U39 U42"/>
      <pivotSelection showHeader="1" axis="axisRow" activeRow="1" activeCol="20" previousRow="1" previousCol="20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46</v>
      </c>
      <c r="B2" t="s">
        <v>56</v>
      </c>
      <c r="C2">
        <v>78</v>
      </c>
      <c r="D2">
        <v>3</v>
      </c>
      <c r="E2" t="s">
        <v>8974</v>
      </c>
      <c r="F2">
        <v>253</v>
      </c>
      <c r="G2">
        <v>29</v>
      </c>
      <c r="H2" t="s">
        <v>47</v>
      </c>
      <c r="I2" t="s">
        <v>1599</v>
      </c>
      <c r="J2" t="s">
        <v>1600</v>
      </c>
      <c r="K2" t="s">
        <v>1601</v>
      </c>
      <c r="L2" t="s">
        <v>350</v>
      </c>
      <c r="M2" t="s">
        <v>8975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23</v>
      </c>
      <c r="T2" t="s">
        <v>8976</v>
      </c>
      <c r="U2" s="55" t="s">
        <v>186</v>
      </c>
      <c r="V2">
        <v>188</v>
      </c>
    </row>
    <row r="3" spans="1:22" x14ac:dyDescent="0.25">
      <c r="A3" t="s">
        <v>46</v>
      </c>
      <c r="B3" t="s">
        <v>56</v>
      </c>
      <c r="C3">
        <v>78</v>
      </c>
      <c r="D3">
        <v>3</v>
      </c>
      <c r="E3" t="s">
        <v>8977</v>
      </c>
      <c r="F3">
        <v>253</v>
      </c>
      <c r="G3">
        <v>29</v>
      </c>
      <c r="H3" t="s">
        <v>47</v>
      </c>
      <c r="I3" t="s">
        <v>1610</v>
      </c>
      <c r="J3" t="s">
        <v>1611</v>
      </c>
      <c r="K3" t="s">
        <v>1601</v>
      </c>
      <c r="L3" t="s">
        <v>347</v>
      </c>
      <c r="M3" t="s">
        <v>8978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23</v>
      </c>
      <c r="T3" t="s">
        <v>8979</v>
      </c>
      <c r="U3" s="56" t="s">
        <v>187</v>
      </c>
      <c r="V3">
        <v>188</v>
      </c>
    </row>
    <row r="4" spans="1:22" x14ac:dyDescent="0.25">
      <c r="A4" t="s">
        <v>46</v>
      </c>
      <c r="B4" t="s">
        <v>56</v>
      </c>
      <c r="C4">
        <v>78</v>
      </c>
      <c r="D4">
        <v>3</v>
      </c>
      <c r="E4" t="s">
        <v>8980</v>
      </c>
      <c r="F4">
        <v>253</v>
      </c>
      <c r="G4">
        <v>29</v>
      </c>
      <c r="H4" t="s">
        <v>47</v>
      </c>
      <c r="I4" t="s">
        <v>1599</v>
      </c>
      <c r="J4" t="s">
        <v>1632</v>
      </c>
      <c r="K4" t="s">
        <v>1601</v>
      </c>
      <c r="L4" t="s">
        <v>1133</v>
      </c>
      <c r="M4" t="s">
        <v>8981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23</v>
      </c>
      <c r="T4" t="s">
        <v>8982</v>
      </c>
      <c r="U4" s="55" t="s">
        <v>44</v>
      </c>
      <c r="V4">
        <v>34</v>
      </c>
    </row>
    <row r="5" spans="1:22" x14ac:dyDescent="0.25">
      <c r="A5" t="s">
        <v>46</v>
      </c>
      <c r="B5" t="s">
        <v>56</v>
      </c>
      <c r="C5">
        <v>78</v>
      </c>
      <c r="D5">
        <v>3</v>
      </c>
      <c r="E5" t="s">
        <v>8983</v>
      </c>
      <c r="F5">
        <v>253</v>
      </c>
      <c r="G5">
        <v>29</v>
      </c>
      <c r="H5" t="s">
        <v>47</v>
      </c>
      <c r="I5" t="s">
        <v>1599</v>
      </c>
      <c r="J5" t="s">
        <v>1632</v>
      </c>
      <c r="K5" t="s">
        <v>1601</v>
      </c>
      <c r="L5" t="s">
        <v>1133</v>
      </c>
      <c r="M5" t="s">
        <v>8984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8985</v>
      </c>
      <c r="U5" s="56" t="s">
        <v>45</v>
      </c>
      <c r="V5">
        <v>34</v>
      </c>
    </row>
    <row r="6" spans="1:22" x14ac:dyDescent="0.25">
      <c r="A6" t="s">
        <v>46</v>
      </c>
      <c r="B6" t="s">
        <v>1105</v>
      </c>
      <c r="C6">
        <v>14</v>
      </c>
      <c r="D6">
        <v>1</v>
      </c>
      <c r="E6" t="s">
        <v>8986</v>
      </c>
      <c r="F6">
        <v>14</v>
      </c>
      <c r="G6">
        <v>0</v>
      </c>
      <c r="H6" t="s">
        <v>47</v>
      </c>
      <c r="I6" t="s">
        <v>8987</v>
      </c>
      <c r="J6" t="s">
        <v>8988</v>
      </c>
      <c r="K6" t="s">
        <v>1939</v>
      </c>
      <c r="L6" t="s">
        <v>8989</v>
      </c>
      <c r="M6" t="s">
        <v>8990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8990</v>
      </c>
      <c r="U6" s="55" t="s">
        <v>46</v>
      </c>
      <c r="V6">
        <v>48</v>
      </c>
    </row>
    <row r="7" spans="1:22" x14ac:dyDescent="0.25">
      <c r="A7" t="s">
        <v>139</v>
      </c>
      <c r="B7" t="s">
        <v>112</v>
      </c>
      <c r="C7">
        <v>66</v>
      </c>
      <c r="D7">
        <v>1</v>
      </c>
      <c r="E7" t="s">
        <v>8991</v>
      </c>
      <c r="F7">
        <v>136.4</v>
      </c>
      <c r="G7">
        <v>7</v>
      </c>
      <c r="H7" t="s">
        <v>384</v>
      </c>
      <c r="I7" t="s">
        <v>8992</v>
      </c>
      <c r="J7" t="s">
        <v>8993</v>
      </c>
      <c r="K7" t="s">
        <v>4443</v>
      </c>
      <c r="L7" t="s">
        <v>8994</v>
      </c>
      <c r="M7" t="s">
        <v>8995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8995</v>
      </c>
      <c r="U7" s="56" t="s">
        <v>56</v>
      </c>
      <c r="V7">
        <v>47</v>
      </c>
    </row>
    <row r="8" spans="1:22" x14ac:dyDescent="0.25">
      <c r="A8" t="s">
        <v>110</v>
      </c>
      <c r="B8" t="s">
        <v>640</v>
      </c>
      <c r="C8">
        <v>66</v>
      </c>
      <c r="D8">
        <v>1</v>
      </c>
      <c r="E8" t="s">
        <v>8991</v>
      </c>
      <c r="F8">
        <v>136.4</v>
      </c>
      <c r="G8">
        <v>7</v>
      </c>
      <c r="H8" t="s">
        <v>384</v>
      </c>
      <c r="I8" t="s">
        <v>8992</v>
      </c>
      <c r="J8" t="s">
        <v>8993</v>
      </c>
      <c r="K8" t="s">
        <v>4443</v>
      </c>
      <c r="L8" t="s">
        <v>8994</v>
      </c>
      <c r="M8" t="s">
        <v>8995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8995</v>
      </c>
      <c r="U8" s="56" t="s">
        <v>1105</v>
      </c>
      <c r="V8">
        <v>1</v>
      </c>
    </row>
    <row r="9" spans="1:22" x14ac:dyDescent="0.25">
      <c r="A9" t="s">
        <v>46</v>
      </c>
      <c r="B9" t="s">
        <v>56</v>
      </c>
      <c r="C9">
        <v>67</v>
      </c>
      <c r="D9">
        <v>1</v>
      </c>
      <c r="E9" t="s">
        <v>8991</v>
      </c>
      <c r="F9">
        <v>136.4</v>
      </c>
      <c r="G9">
        <v>7</v>
      </c>
      <c r="H9" t="s">
        <v>384</v>
      </c>
      <c r="I9" t="s">
        <v>8992</v>
      </c>
      <c r="J9" t="s">
        <v>8993</v>
      </c>
      <c r="K9" t="s">
        <v>4443</v>
      </c>
      <c r="L9" t="s">
        <v>8994</v>
      </c>
      <c r="M9" t="s">
        <v>8995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8995</v>
      </c>
      <c r="U9" s="55" t="s">
        <v>42</v>
      </c>
      <c r="V9">
        <v>42</v>
      </c>
    </row>
    <row r="10" spans="1:22" x14ac:dyDescent="0.25">
      <c r="A10" t="s">
        <v>186</v>
      </c>
      <c r="B10" t="s">
        <v>187</v>
      </c>
      <c r="C10">
        <v>37.5</v>
      </c>
      <c r="D10">
        <v>4</v>
      </c>
      <c r="E10" t="s">
        <v>8996</v>
      </c>
      <c r="F10">
        <v>259</v>
      </c>
      <c r="G10">
        <v>0</v>
      </c>
      <c r="H10" t="s">
        <v>631</v>
      </c>
      <c r="I10" t="s">
        <v>8997</v>
      </c>
      <c r="J10" t="s">
        <v>303</v>
      </c>
      <c r="K10" t="s">
        <v>23</v>
      </c>
      <c r="L10" t="s">
        <v>24</v>
      </c>
      <c r="M10" t="s">
        <v>8998</v>
      </c>
      <c r="N10" t="s">
        <v>23</v>
      </c>
      <c r="O10" t="s">
        <v>32</v>
      </c>
      <c r="P10" t="s">
        <v>26</v>
      </c>
      <c r="Q10" t="s">
        <v>33</v>
      </c>
      <c r="R10" t="s">
        <v>24</v>
      </c>
      <c r="S10" t="s">
        <v>23</v>
      </c>
      <c r="T10" t="s">
        <v>8998</v>
      </c>
      <c r="U10" s="56" t="s">
        <v>43</v>
      </c>
      <c r="V10">
        <v>42</v>
      </c>
    </row>
    <row r="11" spans="1:22" x14ac:dyDescent="0.25">
      <c r="A11" t="s">
        <v>709</v>
      </c>
      <c r="B11" t="s">
        <v>710</v>
      </c>
      <c r="C11">
        <v>0</v>
      </c>
      <c r="D11">
        <v>1</v>
      </c>
      <c r="E11" t="s">
        <v>8996</v>
      </c>
      <c r="F11">
        <v>259</v>
      </c>
      <c r="G11">
        <v>0</v>
      </c>
      <c r="H11" t="s">
        <v>631</v>
      </c>
      <c r="I11" t="s">
        <v>8997</v>
      </c>
      <c r="J11" t="s">
        <v>303</v>
      </c>
      <c r="K11" t="s">
        <v>23</v>
      </c>
      <c r="L11" t="s">
        <v>24</v>
      </c>
      <c r="M11" t="s">
        <v>8998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23</v>
      </c>
      <c r="T11" t="s">
        <v>8998</v>
      </c>
      <c r="U11" s="55" t="s">
        <v>139</v>
      </c>
      <c r="V11">
        <v>18</v>
      </c>
    </row>
    <row r="12" spans="1:22" x14ac:dyDescent="0.25">
      <c r="A12" t="s">
        <v>139</v>
      </c>
      <c r="B12" t="s">
        <v>112</v>
      </c>
      <c r="C12">
        <v>120</v>
      </c>
      <c r="D12">
        <v>1</v>
      </c>
      <c r="E12" t="s">
        <v>8996</v>
      </c>
      <c r="F12">
        <v>259</v>
      </c>
      <c r="G12">
        <v>0</v>
      </c>
      <c r="H12" t="s">
        <v>631</v>
      </c>
      <c r="I12" t="s">
        <v>8997</v>
      </c>
      <c r="J12" t="s">
        <v>303</v>
      </c>
      <c r="K12" t="s">
        <v>23</v>
      </c>
      <c r="L12" t="s">
        <v>24</v>
      </c>
      <c r="M12" t="s">
        <v>8998</v>
      </c>
      <c r="N12" t="s">
        <v>23</v>
      </c>
      <c r="O12" t="s">
        <v>32</v>
      </c>
      <c r="P12" t="s">
        <v>26</v>
      </c>
      <c r="Q12" t="s">
        <v>33</v>
      </c>
      <c r="R12" t="s">
        <v>24</v>
      </c>
      <c r="S12" t="s">
        <v>23</v>
      </c>
      <c r="T12" t="s">
        <v>8998</v>
      </c>
      <c r="U12" s="56" t="s">
        <v>715</v>
      </c>
      <c r="V12">
        <v>4</v>
      </c>
    </row>
    <row r="13" spans="1:22" x14ac:dyDescent="0.25">
      <c r="A13" t="s">
        <v>38</v>
      </c>
      <c r="B13" t="s">
        <v>39</v>
      </c>
      <c r="C13">
        <v>54.5</v>
      </c>
      <c r="D13">
        <v>2</v>
      </c>
      <c r="E13" t="s">
        <v>8999</v>
      </c>
      <c r="F13">
        <v>58.6</v>
      </c>
      <c r="G13">
        <v>7</v>
      </c>
      <c r="H13" t="s">
        <v>47</v>
      </c>
      <c r="I13" t="s">
        <v>9000</v>
      </c>
      <c r="J13" t="s">
        <v>9001</v>
      </c>
      <c r="K13" t="s">
        <v>1492</v>
      </c>
      <c r="L13" t="s">
        <v>9002</v>
      </c>
      <c r="M13" t="s">
        <v>9003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9003</v>
      </c>
      <c r="U13" s="56" t="s">
        <v>112</v>
      </c>
      <c r="V13">
        <v>14</v>
      </c>
    </row>
    <row r="14" spans="1:22" x14ac:dyDescent="0.25">
      <c r="A14" t="s">
        <v>115</v>
      </c>
      <c r="B14" t="s">
        <v>339</v>
      </c>
      <c r="C14">
        <v>0</v>
      </c>
      <c r="D14">
        <v>1</v>
      </c>
      <c r="E14" t="s">
        <v>9004</v>
      </c>
      <c r="F14">
        <v>0</v>
      </c>
      <c r="G14">
        <v>0</v>
      </c>
      <c r="H14" t="s">
        <v>647</v>
      </c>
      <c r="I14" t="s">
        <v>9005</v>
      </c>
      <c r="J14" t="s">
        <v>9006</v>
      </c>
      <c r="K14" t="s">
        <v>9007</v>
      </c>
      <c r="L14" t="s">
        <v>9008</v>
      </c>
      <c r="M14" t="s">
        <v>9009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9009</v>
      </c>
      <c r="U14" s="55" t="s">
        <v>4860</v>
      </c>
      <c r="V14">
        <v>20</v>
      </c>
    </row>
    <row r="15" spans="1:22" x14ac:dyDescent="0.25">
      <c r="A15" t="s">
        <v>46</v>
      </c>
      <c r="B15" t="s">
        <v>56</v>
      </c>
      <c r="C15">
        <v>90</v>
      </c>
      <c r="D15">
        <v>1</v>
      </c>
      <c r="E15" t="s">
        <v>9010</v>
      </c>
      <c r="F15">
        <v>200</v>
      </c>
      <c r="G15">
        <v>0</v>
      </c>
      <c r="H15" t="s">
        <v>631</v>
      </c>
      <c r="I15" t="s">
        <v>9011</v>
      </c>
      <c r="J15" t="s">
        <v>303</v>
      </c>
      <c r="K15" t="s">
        <v>23</v>
      </c>
      <c r="L15" t="s">
        <v>24</v>
      </c>
      <c r="M15" t="s">
        <v>9012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23</v>
      </c>
      <c r="T15" t="s">
        <v>9013</v>
      </c>
      <c r="U15" s="56" t="s">
        <v>4861</v>
      </c>
      <c r="V15">
        <v>20</v>
      </c>
    </row>
    <row r="16" spans="1:22" x14ac:dyDescent="0.25">
      <c r="A16" t="s">
        <v>110</v>
      </c>
      <c r="B16" t="s">
        <v>640</v>
      </c>
      <c r="C16">
        <v>90</v>
      </c>
      <c r="D16">
        <v>1</v>
      </c>
      <c r="E16" t="s">
        <v>9010</v>
      </c>
      <c r="F16">
        <v>200</v>
      </c>
      <c r="G16">
        <v>0</v>
      </c>
      <c r="H16" t="s">
        <v>631</v>
      </c>
      <c r="I16" t="s">
        <v>9011</v>
      </c>
      <c r="J16" t="s">
        <v>303</v>
      </c>
      <c r="K16" t="s">
        <v>23</v>
      </c>
      <c r="L16" t="s">
        <v>24</v>
      </c>
      <c r="M16" t="s">
        <v>9012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23</v>
      </c>
      <c r="T16" t="s">
        <v>9013</v>
      </c>
      <c r="U16" s="55" t="s">
        <v>110</v>
      </c>
      <c r="V16">
        <v>15</v>
      </c>
    </row>
    <row r="17" spans="1:22" x14ac:dyDescent="0.25">
      <c r="A17" t="s">
        <v>139</v>
      </c>
      <c r="B17" t="s">
        <v>112</v>
      </c>
      <c r="C17">
        <v>83.333333333333329</v>
      </c>
      <c r="D17">
        <v>3</v>
      </c>
      <c r="E17" t="s">
        <v>9014</v>
      </c>
      <c r="F17">
        <v>245</v>
      </c>
      <c r="G17">
        <v>0</v>
      </c>
      <c r="H17" t="s">
        <v>631</v>
      </c>
      <c r="I17" t="s">
        <v>9015</v>
      </c>
      <c r="J17" t="s">
        <v>1265</v>
      </c>
      <c r="K17" t="s">
        <v>23</v>
      </c>
      <c r="L17" t="s">
        <v>24</v>
      </c>
      <c r="M17" t="s">
        <v>23</v>
      </c>
      <c r="N17" t="s">
        <v>23</v>
      </c>
      <c r="O17" t="s">
        <v>58</v>
      </c>
      <c r="P17" t="s">
        <v>26</v>
      </c>
      <c r="Q17" t="s">
        <v>23</v>
      </c>
      <c r="R17" t="s">
        <v>24</v>
      </c>
      <c r="S17" t="s">
        <v>23</v>
      </c>
      <c r="T17" t="s">
        <v>9016</v>
      </c>
      <c r="U17" s="56" t="s">
        <v>146</v>
      </c>
      <c r="V17">
        <v>1</v>
      </c>
    </row>
    <row r="18" spans="1:22" x14ac:dyDescent="0.25">
      <c r="A18" t="s">
        <v>30</v>
      </c>
      <c r="B18" t="s">
        <v>31</v>
      </c>
      <c r="C18">
        <v>43</v>
      </c>
      <c r="D18">
        <v>1</v>
      </c>
      <c r="E18" t="s">
        <v>9017</v>
      </c>
      <c r="F18">
        <v>121</v>
      </c>
      <c r="G18">
        <v>7</v>
      </c>
      <c r="H18" t="s">
        <v>47</v>
      </c>
      <c r="I18" t="s">
        <v>9018</v>
      </c>
      <c r="J18" t="s">
        <v>9019</v>
      </c>
      <c r="K18" t="s">
        <v>4690</v>
      </c>
      <c r="L18" t="s">
        <v>1732</v>
      </c>
      <c r="M18" t="s">
        <v>9020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23</v>
      </c>
      <c r="T18" t="s">
        <v>9021</v>
      </c>
      <c r="U18" s="56" t="s">
        <v>7079</v>
      </c>
      <c r="V18">
        <v>1</v>
      </c>
    </row>
    <row r="19" spans="1:22" x14ac:dyDescent="0.25">
      <c r="A19" t="s">
        <v>46</v>
      </c>
      <c r="B19" t="s">
        <v>56</v>
      </c>
      <c r="C19">
        <v>78</v>
      </c>
      <c r="D19">
        <v>1</v>
      </c>
      <c r="E19" t="s">
        <v>9017</v>
      </c>
      <c r="F19">
        <v>121</v>
      </c>
      <c r="G19">
        <v>7</v>
      </c>
      <c r="H19" t="s">
        <v>47</v>
      </c>
      <c r="I19" t="s">
        <v>9018</v>
      </c>
      <c r="J19" t="s">
        <v>9019</v>
      </c>
      <c r="K19" t="s">
        <v>4690</v>
      </c>
      <c r="L19" t="s">
        <v>1732</v>
      </c>
      <c r="M19" t="s">
        <v>9020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23</v>
      </c>
      <c r="T19" t="s">
        <v>9021</v>
      </c>
      <c r="U19" s="56" t="s">
        <v>640</v>
      </c>
      <c r="V19">
        <v>12</v>
      </c>
    </row>
    <row r="20" spans="1:22" x14ac:dyDescent="0.25">
      <c r="A20" t="s">
        <v>139</v>
      </c>
      <c r="B20" t="s">
        <v>112</v>
      </c>
      <c r="C20">
        <v>66</v>
      </c>
      <c r="D20">
        <v>1</v>
      </c>
      <c r="E20" t="s">
        <v>9022</v>
      </c>
      <c r="F20">
        <v>141.4</v>
      </c>
      <c r="G20">
        <v>7</v>
      </c>
      <c r="H20" t="s">
        <v>384</v>
      </c>
      <c r="I20" t="s">
        <v>9023</v>
      </c>
      <c r="J20" t="s">
        <v>9024</v>
      </c>
      <c r="K20" t="s">
        <v>2460</v>
      </c>
      <c r="L20" t="s">
        <v>9025</v>
      </c>
      <c r="M20" t="s">
        <v>9026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9026</v>
      </c>
      <c r="U20" s="56" t="s">
        <v>691</v>
      </c>
      <c r="V20">
        <v>1</v>
      </c>
    </row>
    <row r="21" spans="1:22" x14ac:dyDescent="0.25">
      <c r="A21" t="s">
        <v>110</v>
      </c>
      <c r="B21" t="s">
        <v>640</v>
      </c>
      <c r="C21">
        <v>66</v>
      </c>
      <c r="D21">
        <v>1</v>
      </c>
      <c r="E21" t="s">
        <v>9022</v>
      </c>
      <c r="F21">
        <v>141.4</v>
      </c>
      <c r="G21">
        <v>7</v>
      </c>
      <c r="H21" t="s">
        <v>384</v>
      </c>
      <c r="I21" t="s">
        <v>9023</v>
      </c>
      <c r="J21" t="s">
        <v>9024</v>
      </c>
      <c r="K21" t="s">
        <v>2460</v>
      </c>
      <c r="L21" t="s">
        <v>9025</v>
      </c>
      <c r="M21" t="s">
        <v>9026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9026</v>
      </c>
      <c r="U21" s="55" t="s">
        <v>152</v>
      </c>
      <c r="V21">
        <v>6</v>
      </c>
    </row>
    <row r="22" spans="1:22" x14ac:dyDescent="0.25">
      <c r="A22" t="s">
        <v>46</v>
      </c>
      <c r="B22" t="s">
        <v>56</v>
      </c>
      <c r="C22">
        <v>67</v>
      </c>
      <c r="D22">
        <v>1</v>
      </c>
      <c r="E22" t="s">
        <v>9022</v>
      </c>
      <c r="F22">
        <v>141.4</v>
      </c>
      <c r="G22">
        <v>7</v>
      </c>
      <c r="H22" t="s">
        <v>384</v>
      </c>
      <c r="I22" t="s">
        <v>9023</v>
      </c>
      <c r="J22" t="s">
        <v>9024</v>
      </c>
      <c r="K22" t="s">
        <v>2460</v>
      </c>
      <c r="L22" t="s">
        <v>9025</v>
      </c>
      <c r="M22" t="s">
        <v>9026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9026</v>
      </c>
      <c r="U22" s="56" t="s">
        <v>153</v>
      </c>
      <c r="V22">
        <v>6</v>
      </c>
    </row>
    <row r="23" spans="1:22" x14ac:dyDescent="0.25">
      <c r="A23" t="s">
        <v>46</v>
      </c>
      <c r="B23" t="s">
        <v>56</v>
      </c>
      <c r="C23">
        <v>66.333333333333329</v>
      </c>
      <c r="D23">
        <v>3</v>
      </c>
      <c r="E23" t="s">
        <v>9027</v>
      </c>
      <c r="F23">
        <v>220</v>
      </c>
      <c r="G23">
        <v>0</v>
      </c>
      <c r="H23" t="s">
        <v>631</v>
      </c>
      <c r="I23" t="s">
        <v>5536</v>
      </c>
      <c r="J23" t="s">
        <v>329</v>
      </c>
      <c r="K23" t="s">
        <v>23</v>
      </c>
      <c r="L23" t="s">
        <v>24</v>
      </c>
      <c r="M23" t="s">
        <v>9028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9028</v>
      </c>
      <c r="U23" s="55" t="s">
        <v>150</v>
      </c>
      <c r="V23">
        <v>11</v>
      </c>
    </row>
    <row r="24" spans="1:22" x14ac:dyDescent="0.25">
      <c r="A24" t="s">
        <v>186</v>
      </c>
      <c r="B24" t="s">
        <v>187</v>
      </c>
      <c r="C24">
        <v>37.5</v>
      </c>
      <c r="D24">
        <v>4</v>
      </c>
      <c r="E24" t="s">
        <v>9029</v>
      </c>
      <c r="F24">
        <v>159</v>
      </c>
      <c r="G24">
        <v>0</v>
      </c>
      <c r="H24" t="s">
        <v>631</v>
      </c>
      <c r="I24" t="s">
        <v>9030</v>
      </c>
      <c r="J24" t="s">
        <v>354</v>
      </c>
      <c r="K24" t="s">
        <v>23</v>
      </c>
      <c r="L24" t="s">
        <v>24</v>
      </c>
      <c r="M24" t="s">
        <v>9031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9031</v>
      </c>
      <c r="U24" s="56" t="s">
        <v>151</v>
      </c>
      <c r="V24">
        <v>11</v>
      </c>
    </row>
    <row r="25" spans="1:22" x14ac:dyDescent="0.25">
      <c r="A25" t="s">
        <v>110</v>
      </c>
      <c r="B25" t="s">
        <v>691</v>
      </c>
      <c r="C25">
        <v>74</v>
      </c>
      <c r="D25">
        <v>1</v>
      </c>
      <c r="E25" t="s">
        <v>9032</v>
      </c>
      <c r="F25">
        <v>246</v>
      </c>
      <c r="G25">
        <v>64</v>
      </c>
      <c r="H25" t="s">
        <v>47</v>
      </c>
      <c r="I25" t="s">
        <v>9033</v>
      </c>
      <c r="J25" t="s">
        <v>9034</v>
      </c>
      <c r="K25" t="s">
        <v>9035</v>
      </c>
      <c r="L25" t="s">
        <v>661</v>
      </c>
      <c r="M25" t="s">
        <v>9036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9037</v>
      </c>
      <c r="U25" s="55" t="s">
        <v>36</v>
      </c>
      <c r="V25">
        <v>8</v>
      </c>
    </row>
    <row r="26" spans="1:22" x14ac:dyDescent="0.25">
      <c r="A26" t="s">
        <v>30</v>
      </c>
      <c r="B26" t="s">
        <v>31</v>
      </c>
      <c r="C26">
        <v>42</v>
      </c>
      <c r="D26">
        <v>1</v>
      </c>
      <c r="E26" t="s">
        <v>9032</v>
      </c>
      <c r="F26">
        <v>246</v>
      </c>
      <c r="G26">
        <v>64</v>
      </c>
      <c r="H26" t="s">
        <v>47</v>
      </c>
      <c r="I26" t="s">
        <v>9033</v>
      </c>
      <c r="J26" t="s">
        <v>9034</v>
      </c>
      <c r="K26" t="s">
        <v>9035</v>
      </c>
      <c r="L26" t="s">
        <v>661</v>
      </c>
      <c r="M26" t="s">
        <v>9036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9037</v>
      </c>
      <c r="U26" s="56" t="s">
        <v>37</v>
      </c>
      <c r="V26">
        <v>8</v>
      </c>
    </row>
    <row r="27" spans="1:22" x14ac:dyDescent="0.25">
      <c r="A27" t="s">
        <v>139</v>
      </c>
      <c r="B27" t="s">
        <v>112</v>
      </c>
      <c r="C27">
        <v>76</v>
      </c>
      <c r="D27">
        <v>1</v>
      </c>
      <c r="E27" t="s">
        <v>9032</v>
      </c>
      <c r="F27">
        <v>246</v>
      </c>
      <c r="G27">
        <v>64</v>
      </c>
      <c r="H27" t="s">
        <v>47</v>
      </c>
      <c r="I27" t="s">
        <v>9033</v>
      </c>
      <c r="J27" t="s">
        <v>9034</v>
      </c>
      <c r="K27" t="s">
        <v>9035</v>
      </c>
      <c r="L27" t="s">
        <v>661</v>
      </c>
      <c r="M27" t="s">
        <v>9036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9037</v>
      </c>
      <c r="U27" s="55" t="s">
        <v>38</v>
      </c>
      <c r="V27">
        <v>27</v>
      </c>
    </row>
    <row r="28" spans="1:22" x14ac:dyDescent="0.25">
      <c r="A28" t="s">
        <v>186</v>
      </c>
      <c r="B28" t="s">
        <v>187</v>
      </c>
      <c r="C28">
        <v>65</v>
      </c>
      <c r="D28">
        <v>4</v>
      </c>
      <c r="E28" t="s">
        <v>9038</v>
      </c>
      <c r="F28">
        <v>160</v>
      </c>
      <c r="G28">
        <v>0</v>
      </c>
      <c r="H28" t="s">
        <v>631</v>
      </c>
      <c r="I28" t="s">
        <v>9039</v>
      </c>
      <c r="J28" t="s">
        <v>2374</v>
      </c>
      <c r="K28" t="s">
        <v>23</v>
      </c>
      <c r="L28" t="s">
        <v>24</v>
      </c>
      <c r="M28" t="s">
        <v>9040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9040</v>
      </c>
      <c r="U28" s="56" t="s">
        <v>39</v>
      </c>
      <c r="V28">
        <v>27</v>
      </c>
    </row>
    <row r="29" spans="1:22" x14ac:dyDescent="0.25">
      <c r="A29" t="s">
        <v>30</v>
      </c>
      <c r="B29" t="s">
        <v>31</v>
      </c>
      <c r="C29">
        <v>60</v>
      </c>
      <c r="D29">
        <v>3</v>
      </c>
      <c r="E29" t="s">
        <v>9041</v>
      </c>
      <c r="F29">
        <v>79</v>
      </c>
      <c r="G29">
        <v>7</v>
      </c>
      <c r="H29" t="s">
        <v>47</v>
      </c>
      <c r="I29" t="s">
        <v>7331</v>
      </c>
      <c r="J29" t="s">
        <v>7332</v>
      </c>
      <c r="K29" t="s">
        <v>1303</v>
      </c>
      <c r="L29" t="s">
        <v>7333</v>
      </c>
      <c r="M29" t="s">
        <v>9042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9042</v>
      </c>
      <c r="U29" s="55" t="s">
        <v>34</v>
      </c>
      <c r="V29">
        <v>1</v>
      </c>
    </row>
    <row r="30" spans="1:22" x14ac:dyDescent="0.25">
      <c r="A30" t="s">
        <v>186</v>
      </c>
      <c r="B30" t="s">
        <v>187</v>
      </c>
      <c r="C30">
        <v>48.333333333333343</v>
      </c>
      <c r="D30">
        <v>3</v>
      </c>
      <c r="E30" t="s">
        <v>9043</v>
      </c>
      <c r="F30">
        <v>182</v>
      </c>
      <c r="G30">
        <v>45</v>
      </c>
      <c r="H30" t="s">
        <v>47</v>
      </c>
      <c r="I30" t="s">
        <v>2360</v>
      </c>
      <c r="J30" t="s">
        <v>9044</v>
      </c>
      <c r="K30" t="s">
        <v>2460</v>
      </c>
      <c r="L30" t="s">
        <v>637</v>
      </c>
      <c r="M30" t="s">
        <v>9045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9046</v>
      </c>
      <c r="U30" s="56" t="s">
        <v>35</v>
      </c>
      <c r="V30">
        <v>1</v>
      </c>
    </row>
    <row r="31" spans="1:22" x14ac:dyDescent="0.25">
      <c r="A31" t="s">
        <v>44</v>
      </c>
      <c r="B31" t="s">
        <v>45</v>
      </c>
      <c r="C31">
        <v>60</v>
      </c>
      <c r="D31">
        <v>4</v>
      </c>
      <c r="E31" t="s">
        <v>9047</v>
      </c>
      <c r="F31">
        <v>200</v>
      </c>
      <c r="G31">
        <v>0</v>
      </c>
      <c r="H31" t="s">
        <v>47</v>
      </c>
      <c r="I31" t="s">
        <v>9048</v>
      </c>
      <c r="J31" t="s">
        <v>9049</v>
      </c>
      <c r="K31" t="s">
        <v>9050</v>
      </c>
      <c r="L31" t="s">
        <v>9051</v>
      </c>
      <c r="M31" t="s">
        <v>9052</v>
      </c>
      <c r="N31" t="s">
        <v>711</v>
      </c>
      <c r="O31" t="s">
        <v>634</v>
      </c>
      <c r="P31" t="s">
        <v>635</v>
      </c>
      <c r="Q31" t="s">
        <v>636</v>
      </c>
      <c r="R31" t="s">
        <v>24</v>
      </c>
      <c r="S31" t="s">
        <v>23</v>
      </c>
      <c r="T31" t="s">
        <v>9053</v>
      </c>
      <c r="U31" s="55" t="s">
        <v>148</v>
      </c>
      <c r="V31">
        <v>7</v>
      </c>
    </row>
    <row r="32" spans="1:22" x14ac:dyDescent="0.25">
      <c r="A32" t="s">
        <v>46</v>
      </c>
      <c r="B32" t="s">
        <v>56</v>
      </c>
      <c r="C32">
        <v>66.333333333333329</v>
      </c>
      <c r="D32">
        <v>3</v>
      </c>
      <c r="E32" t="s">
        <v>9054</v>
      </c>
      <c r="F32">
        <v>175.4</v>
      </c>
      <c r="G32">
        <v>26</v>
      </c>
      <c r="H32" t="s">
        <v>384</v>
      </c>
      <c r="I32" t="s">
        <v>9055</v>
      </c>
      <c r="J32" t="s">
        <v>9056</v>
      </c>
      <c r="K32" t="s">
        <v>7255</v>
      </c>
      <c r="L32" t="s">
        <v>9057</v>
      </c>
      <c r="M32" t="s">
        <v>9058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23</v>
      </c>
      <c r="T32" t="s">
        <v>9058</v>
      </c>
      <c r="U32" s="56" t="s">
        <v>149</v>
      </c>
      <c r="V32">
        <v>7</v>
      </c>
    </row>
    <row r="33" spans="1:22" x14ac:dyDescent="0.25">
      <c r="A33" t="s">
        <v>186</v>
      </c>
      <c r="B33" t="s">
        <v>187</v>
      </c>
      <c r="C33">
        <v>65</v>
      </c>
      <c r="D33">
        <v>2</v>
      </c>
      <c r="E33" t="s">
        <v>9059</v>
      </c>
      <c r="F33">
        <v>86</v>
      </c>
      <c r="G33">
        <v>6</v>
      </c>
      <c r="H33" t="s">
        <v>631</v>
      </c>
      <c r="I33" t="s">
        <v>9060</v>
      </c>
      <c r="J33" t="s">
        <v>305</v>
      </c>
      <c r="K33" t="s">
        <v>23</v>
      </c>
      <c r="L33" t="s">
        <v>24</v>
      </c>
      <c r="M33" t="s">
        <v>9061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9061</v>
      </c>
      <c r="U33" s="55" t="s">
        <v>30</v>
      </c>
      <c r="V33">
        <v>45</v>
      </c>
    </row>
    <row r="34" spans="1:22" x14ac:dyDescent="0.25">
      <c r="A34" t="s">
        <v>139</v>
      </c>
      <c r="B34" t="s">
        <v>112</v>
      </c>
      <c r="C34">
        <v>83.333333333333329</v>
      </c>
      <c r="D34">
        <v>3</v>
      </c>
      <c r="E34" t="s">
        <v>9062</v>
      </c>
      <c r="F34">
        <v>167.85</v>
      </c>
      <c r="G34">
        <v>26</v>
      </c>
      <c r="H34" t="s">
        <v>47</v>
      </c>
      <c r="I34" t="s">
        <v>9063</v>
      </c>
      <c r="J34" t="s">
        <v>9064</v>
      </c>
      <c r="K34" t="s">
        <v>2447</v>
      </c>
      <c r="L34" t="s">
        <v>9065</v>
      </c>
      <c r="M34" t="s">
        <v>9066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9066</v>
      </c>
      <c r="U34" s="56" t="s">
        <v>31</v>
      </c>
      <c r="V34">
        <v>45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9067</v>
      </c>
      <c r="F35">
        <v>106</v>
      </c>
      <c r="G35">
        <v>6</v>
      </c>
      <c r="H35" t="s">
        <v>631</v>
      </c>
      <c r="I35" t="s">
        <v>9068</v>
      </c>
      <c r="J35" t="s">
        <v>2374</v>
      </c>
      <c r="K35" t="s">
        <v>23</v>
      </c>
      <c r="L35" t="s">
        <v>24</v>
      </c>
      <c r="M35" t="s">
        <v>9069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9069</v>
      </c>
      <c r="U35" s="55" t="s">
        <v>28</v>
      </c>
      <c r="V35">
        <v>17</v>
      </c>
    </row>
    <row r="36" spans="1:22" x14ac:dyDescent="0.25">
      <c r="A36" t="s">
        <v>115</v>
      </c>
      <c r="B36" t="s">
        <v>116</v>
      </c>
      <c r="C36">
        <v>30</v>
      </c>
      <c r="D36">
        <v>12</v>
      </c>
      <c r="E36" t="s">
        <v>9070</v>
      </c>
      <c r="F36">
        <v>298.75</v>
      </c>
      <c r="G36">
        <v>41</v>
      </c>
      <c r="H36" t="s">
        <v>47</v>
      </c>
      <c r="I36" t="s">
        <v>9071</v>
      </c>
      <c r="J36" t="s">
        <v>9072</v>
      </c>
      <c r="K36" t="s">
        <v>722</v>
      </c>
      <c r="L36" t="s">
        <v>4817</v>
      </c>
      <c r="M36" t="s">
        <v>9073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9074</v>
      </c>
      <c r="U36" s="56" t="s">
        <v>29</v>
      </c>
      <c r="V36">
        <v>17</v>
      </c>
    </row>
    <row r="37" spans="1:22" x14ac:dyDescent="0.25">
      <c r="A37" t="s">
        <v>44</v>
      </c>
      <c r="B37" t="s">
        <v>45</v>
      </c>
      <c r="C37">
        <v>66.666666666666671</v>
      </c>
      <c r="D37">
        <v>6</v>
      </c>
      <c r="E37" t="s">
        <v>9075</v>
      </c>
      <c r="F37">
        <v>200</v>
      </c>
      <c r="G37">
        <v>0</v>
      </c>
      <c r="H37" t="s">
        <v>631</v>
      </c>
      <c r="I37" t="s">
        <v>9076</v>
      </c>
      <c r="J37" t="s">
        <v>315</v>
      </c>
      <c r="K37" t="s">
        <v>23</v>
      </c>
      <c r="L37" t="s">
        <v>24</v>
      </c>
      <c r="M37" t="s">
        <v>9077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9077</v>
      </c>
      <c r="U37" s="55" t="s">
        <v>20</v>
      </c>
      <c r="V37">
        <v>17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9078</v>
      </c>
      <c r="F38">
        <v>150</v>
      </c>
      <c r="G38">
        <v>0</v>
      </c>
      <c r="H38" t="s">
        <v>631</v>
      </c>
      <c r="I38" t="s">
        <v>9079</v>
      </c>
      <c r="J38" t="s">
        <v>334</v>
      </c>
      <c r="K38" t="s">
        <v>23</v>
      </c>
      <c r="L38" t="s">
        <v>24</v>
      </c>
      <c r="M38" t="s">
        <v>9077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23</v>
      </c>
      <c r="T38" t="s">
        <v>9077</v>
      </c>
      <c r="U38" s="56" t="s">
        <v>21</v>
      </c>
      <c r="V38">
        <v>17</v>
      </c>
    </row>
    <row r="39" spans="1:22" x14ac:dyDescent="0.25">
      <c r="A39" t="s">
        <v>28</v>
      </c>
      <c r="B39" t="s">
        <v>29</v>
      </c>
      <c r="C39">
        <v>50</v>
      </c>
      <c r="D39">
        <v>1</v>
      </c>
      <c r="E39" t="s">
        <v>9078</v>
      </c>
      <c r="F39">
        <v>150</v>
      </c>
      <c r="G39">
        <v>0</v>
      </c>
      <c r="H39" t="s">
        <v>631</v>
      </c>
      <c r="I39" t="s">
        <v>9079</v>
      </c>
      <c r="J39" t="s">
        <v>334</v>
      </c>
      <c r="K39" t="s">
        <v>23</v>
      </c>
      <c r="L39" t="s">
        <v>24</v>
      </c>
      <c r="M39" t="s">
        <v>9077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9077</v>
      </c>
      <c r="U39" s="55" t="s">
        <v>115</v>
      </c>
      <c r="V39">
        <v>47</v>
      </c>
    </row>
    <row r="40" spans="1:22" x14ac:dyDescent="0.25">
      <c r="A40" t="s">
        <v>30</v>
      </c>
      <c r="B40" t="s">
        <v>31</v>
      </c>
      <c r="C40">
        <v>50</v>
      </c>
      <c r="D40">
        <v>1</v>
      </c>
      <c r="E40" t="s">
        <v>9078</v>
      </c>
      <c r="F40">
        <v>150</v>
      </c>
      <c r="G40">
        <v>0</v>
      </c>
      <c r="H40" t="s">
        <v>631</v>
      </c>
      <c r="I40" t="s">
        <v>9079</v>
      </c>
      <c r="J40" t="s">
        <v>334</v>
      </c>
      <c r="K40" t="s">
        <v>23</v>
      </c>
      <c r="L40" t="s">
        <v>24</v>
      </c>
      <c r="M40" t="s">
        <v>9077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23</v>
      </c>
      <c r="T40" t="s">
        <v>9077</v>
      </c>
      <c r="U40" s="56" t="s">
        <v>116</v>
      </c>
      <c r="V40">
        <v>46</v>
      </c>
    </row>
    <row r="41" spans="1:22" x14ac:dyDescent="0.25">
      <c r="A41" t="s">
        <v>34</v>
      </c>
      <c r="B41" t="s">
        <v>35</v>
      </c>
      <c r="C41">
        <v>65</v>
      </c>
      <c r="D41">
        <v>1</v>
      </c>
      <c r="E41" t="s">
        <v>9080</v>
      </c>
      <c r="F41">
        <v>199</v>
      </c>
      <c r="G41">
        <v>0</v>
      </c>
      <c r="H41" t="s">
        <v>47</v>
      </c>
      <c r="I41" t="s">
        <v>9081</v>
      </c>
      <c r="J41" t="s">
        <v>9082</v>
      </c>
      <c r="K41" t="s">
        <v>1674</v>
      </c>
      <c r="L41" t="s">
        <v>9083</v>
      </c>
      <c r="M41" t="s">
        <v>9084</v>
      </c>
      <c r="N41" t="s">
        <v>711</v>
      </c>
      <c r="O41" t="s">
        <v>634</v>
      </c>
      <c r="P41" t="s">
        <v>635</v>
      </c>
      <c r="Q41" t="s">
        <v>636</v>
      </c>
      <c r="R41" t="s">
        <v>24</v>
      </c>
      <c r="S41" t="s">
        <v>23</v>
      </c>
      <c r="T41" t="s">
        <v>9084</v>
      </c>
      <c r="U41" s="56" t="s">
        <v>339</v>
      </c>
      <c r="V41">
        <v>1</v>
      </c>
    </row>
    <row r="42" spans="1:22" x14ac:dyDescent="0.25">
      <c r="A42" t="s">
        <v>38</v>
      </c>
      <c r="B42" t="s">
        <v>39</v>
      </c>
      <c r="C42">
        <v>65</v>
      </c>
      <c r="D42">
        <v>3</v>
      </c>
      <c r="E42" t="s">
        <v>9080</v>
      </c>
      <c r="F42">
        <v>199</v>
      </c>
      <c r="G42">
        <v>0</v>
      </c>
      <c r="H42" t="s">
        <v>47</v>
      </c>
      <c r="I42" t="s">
        <v>9081</v>
      </c>
      <c r="J42" t="s">
        <v>9082</v>
      </c>
      <c r="K42" t="s">
        <v>1674</v>
      </c>
      <c r="L42" t="s">
        <v>9083</v>
      </c>
      <c r="M42" t="s">
        <v>9084</v>
      </c>
      <c r="N42" t="s">
        <v>711</v>
      </c>
      <c r="O42" t="s">
        <v>634</v>
      </c>
      <c r="P42" t="s">
        <v>635</v>
      </c>
      <c r="Q42" t="s">
        <v>636</v>
      </c>
      <c r="R42" t="s">
        <v>24</v>
      </c>
      <c r="S42" t="s">
        <v>23</v>
      </c>
      <c r="T42" t="s">
        <v>9084</v>
      </c>
      <c r="U42" s="55" t="s">
        <v>709</v>
      </c>
      <c r="V42">
        <v>1</v>
      </c>
    </row>
    <row r="43" spans="1:22" x14ac:dyDescent="0.25">
      <c r="A43" t="s">
        <v>46</v>
      </c>
      <c r="B43" t="s">
        <v>56</v>
      </c>
      <c r="C43">
        <v>78.333333333333329</v>
      </c>
      <c r="D43">
        <v>3</v>
      </c>
      <c r="E43" t="s">
        <v>9085</v>
      </c>
      <c r="F43">
        <v>278</v>
      </c>
      <c r="G43">
        <v>45</v>
      </c>
      <c r="H43" t="s">
        <v>47</v>
      </c>
      <c r="I43" t="s">
        <v>8372</v>
      </c>
      <c r="J43" t="s">
        <v>8373</v>
      </c>
      <c r="K43" t="s">
        <v>8374</v>
      </c>
      <c r="L43" t="s">
        <v>4367</v>
      </c>
      <c r="M43" t="s">
        <v>9086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23</v>
      </c>
      <c r="T43" t="s">
        <v>9087</v>
      </c>
      <c r="U43" s="56" t="s">
        <v>710</v>
      </c>
      <c r="V43">
        <v>1</v>
      </c>
    </row>
    <row r="44" spans="1:22" x14ac:dyDescent="0.25">
      <c r="A44" t="s">
        <v>186</v>
      </c>
      <c r="B44" t="s">
        <v>187</v>
      </c>
      <c r="C44">
        <v>37.5</v>
      </c>
      <c r="D44">
        <v>4</v>
      </c>
      <c r="E44" t="s">
        <v>9088</v>
      </c>
      <c r="F44">
        <v>159</v>
      </c>
      <c r="G44">
        <v>0</v>
      </c>
      <c r="H44" t="s">
        <v>631</v>
      </c>
      <c r="I44" t="s">
        <v>9089</v>
      </c>
      <c r="J44" t="s">
        <v>362</v>
      </c>
      <c r="K44" t="s">
        <v>23</v>
      </c>
      <c r="L44" t="s">
        <v>24</v>
      </c>
      <c r="M44" t="s">
        <v>9087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9087</v>
      </c>
      <c r="U44" s="55" t="s">
        <v>658</v>
      </c>
      <c r="V44">
        <v>552</v>
      </c>
    </row>
    <row r="45" spans="1:22" x14ac:dyDescent="0.25">
      <c r="A45" t="s">
        <v>115</v>
      </c>
      <c r="B45" t="s">
        <v>116</v>
      </c>
      <c r="C45">
        <v>30</v>
      </c>
      <c r="D45">
        <v>12</v>
      </c>
      <c r="E45" t="s">
        <v>9090</v>
      </c>
      <c r="F45">
        <v>409</v>
      </c>
      <c r="G45">
        <v>41</v>
      </c>
      <c r="H45" t="s">
        <v>47</v>
      </c>
      <c r="I45" t="s">
        <v>9091</v>
      </c>
      <c r="J45" t="s">
        <v>9092</v>
      </c>
      <c r="K45" t="s">
        <v>2939</v>
      </c>
      <c r="L45" t="s">
        <v>9093</v>
      </c>
      <c r="M45" t="s">
        <v>9094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9094</v>
      </c>
    </row>
    <row r="46" spans="1:22" x14ac:dyDescent="0.25">
      <c r="A46" t="s">
        <v>44</v>
      </c>
      <c r="B46" t="s">
        <v>45</v>
      </c>
      <c r="C46">
        <v>66.666666666666671</v>
      </c>
      <c r="D46">
        <v>3</v>
      </c>
      <c r="E46" t="s">
        <v>9095</v>
      </c>
      <c r="F46">
        <v>200</v>
      </c>
      <c r="G46">
        <v>0</v>
      </c>
      <c r="H46" t="s">
        <v>631</v>
      </c>
      <c r="I46" t="s">
        <v>9096</v>
      </c>
      <c r="J46" t="s">
        <v>1423</v>
      </c>
      <c r="K46" t="s">
        <v>23</v>
      </c>
      <c r="L46" t="s">
        <v>24</v>
      </c>
      <c r="M46" t="s">
        <v>9097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9097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3</v>
      </c>
      <c r="E47" t="s">
        <v>9095</v>
      </c>
      <c r="F47">
        <v>200</v>
      </c>
      <c r="G47">
        <v>0</v>
      </c>
      <c r="H47" t="s">
        <v>631</v>
      </c>
      <c r="I47" t="s">
        <v>9096</v>
      </c>
      <c r="J47" t="s">
        <v>1423</v>
      </c>
      <c r="K47" t="s">
        <v>23</v>
      </c>
      <c r="L47" t="s">
        <v>24</v>
      </c>
      <c r="M47" t="s">
        <v>9097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9097</v>
      </c>
    </row>
    <row r="48" spans="1:22" x14ac:dyDescent="0.25">
      <c r="A48" t="s">
        <v>110</v>
      </c>
      <c r="B48" t="s">
        <v>640</v>
      </c>
      <c r="C48">
        <v>66.333333333333329</v>
      </c>
      <c r="D48">
        <v>3</v>
      </c>
      <c r="E48" t="s">
        <v>9098</v>
      </c>
      <c r="F48">
        <v>201</v>
      </c>
      <c r="G48">
        <v>0</v>
      </c>
      <c r="H48" t="s">
        <v>47</v>
      </c>
      <c r="I48" t="s">
        <v>9099</v>
      </c>
      <c r="J48" t="s">
        <v>9100</v>
      </c>
      <c r="K48" t="s">
        <v>2334</v>
      </c>
      <c r="L48" t="s">
        <v>3298</v>
      </c>
      <c r="M48" t="s">
        <v>9101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9102</v>
      </c>
    </row>
    <row r="49" spans="1:20" x14ac:dyDescent="0.25">
      <c r="A49" t="s">
        <v>42</v>
      </c>
      <c r="B49" t="s">
        <v>43</v>
      </c>
      <c r="C49">
        <v>66.666666666666671</v>
      </c>
      <c r="D49">
        <v>3</v>
      </c>
      <c r="E49" t="s">
        <v>9103</v>
      </c>
      <c r="F49">
        <v>200</v>
      </c>
      <c r="G49">
        <v>0</v>
      </c>
      <c r="H49" t="s">
        <v>631</v>
      </c>
      <c r="I49" t="s">
        <v>9104</v>
      </c>
      <c r="J49" t="s">
        <v>306</v>
      </c>
      <c r="K49" t="s">
        <v>23</v>
      </c>
      <c r="L49" t="s">
        <v>24</v>
      </c>
      <c r="M49" t="s">
        <v>9102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9102</v>
      </c>
    </row>
    <row r="50" spans="1:20" x14ac:dyDescent="0.25">
      <c r="A50" t="s">
        <v>186</v>
      </c>
      <c r="B50" t="s">
        <v>187</v>
      </c>
      <c r="C50">
        <v>33.333333333333336</v>
      </c>
      <c r="D50">
        <v>3</v>
      </c>
      <c r="E50" t="s">
        <v>9103</v>
      </c>
      <c r="F50">
        <v>200</v>
      </c>
      <c r="G50">
        <v>0</v>
      </c>
      <c r="H50" t="s">
        <v>631</v>
      </c>
      <c r="I50" t="s">
        <v>9104</v>
      </c>
      <c r="J50" t="s">
        <v>306</v>
      </c>
      <c r="K50" t="s">
        <v>23</v>
      </c>
      <c r="L50" t="s">
        <v>24</v>
      </c>
      <c r="M50" t="s">
        <v>9102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9102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6</v>
      </c>
      <c r="E51" t="s">
        <v>9105</v>
      </c>
      <c r="F51">
        <v>200</v>
      </c>
      <c r="G51">
        <v>0</v>
      </c>
      <c r="H51" t="s">
        <v>631</v>
      </c>
      <c r="I51" t="s">
        <v>9106</v>
      </c>
      <c r="J51" t="s">
        <v>306</v>
      </c>
      <c r="K51" t="s">
        <v>23</v>
      </c>
      <c r="L51" t="s">
        <v>24</v>
      </c>
      <c r="M51" t="s">
        <v>9102</v>
      </c>
      <c r="N51" t="s">
        <v>23</v>
      </c>
      <c r="O51" t="s">
        <v>32</v>
      </c>
      <c r="P51" t="s">
        <v>26</v>
      </c>
      <c r="Q51" t="s">
        <v>33</v>
      </c>
      <c r="R51" t="s">
        <v>9107</v>
      </c>
      <c r="S51" t="s">
        <v>23</v>
      </c>
      <c r="T51" t="s">
        <v>9102</v>
      </c>
    </row>
    <row r="52" spans="1:20" x14ac:dyDescent="0.25">
      <c r="A52" t="s">
        <v>46</v>
      </c>
      <c r="B52" t="s">
        <v>56</v>
      </c>
      <c r="C52">
        <v>78</v>
      </c>
      <c r="D52">
        <v>3</v>
      </c>
      <c r="E52" t="s">
        <v>9108</v>
      </c>
      <c r="F52">
        <v>543</v>
      </c>
      <c r="G52">
        <v>79</v>
      </c>
      <c r="H52" t="s">
        <v>47</v>
      </c>
      <c r="I52" t="s">
        <v>9109</v>
      </c>
      <c r="J52" t="s">
        <v>9110</v>
      </c>
      <c r="K52" t="s">
        <v>9111</v>
      </c>
      <c r="L52" t="s">
        <v>1996</v>
      </c>
      <c r="M52" t="s">
        <v>9112</v>
      </c>
      <c r="N52" t="s">
        <v>23</v>
      </c>
      <c r="O52" t="s">
        <v>53</v>
      </c>
      <c r="P52" t="s">
        <v>54</v>
      </c>
      <c r="Q52" t="s">
        <v>55</v>
      </c>
      <c r="R52" t="s">
        <v>24</v>
      </c>
      <c r="S52" t="s">
        <v>23</v>
      </c>
      <c r="T52" t="s">
        <v>9102</v>
      </c>
    </row>
    <row r="53" spans="1:20" x14ac:dyDescent="0.25">
      <c r="A53" t="s">
        <v>139</v>
      </c>
      <c r="B53" t="s">
        <v>715</v>
      </c>
      <c r="C53">
        <v>80</v>
      </c>
      <c r="D53">
        <v>3</v>
      </c>
      <c r="E53" t="s">
        <v>9108</v>
      </c>
      <c r="F53">
        <v>543</v>
      </c>
      <c r="G53">
        <v>79</v>
      </c>
      <c r="H53" t="s">
        <v>47</v>
      </c>
      <c r="I53" t="s">
        <v>9109</v>
      </c>
      <c r="J53" t="s">
        <v>9110</v>
      </c>
      <c r="K53" t="s">
        <v>9111</v>
      </c>
      <c r="L53" t="s">
        <v>1996</v>
      </c>
      <c r="M53" t="s">
        <v>9112</v>
      </c>
      <c r="N53" t="s">
        <v>23</v>
      </c>
      <c r="O53" t="s">
        <v>53</v>
      </c>
      <c r="P53" t="s">
        <v>54</v>
      </c>
      <c r="Q53" t="s">
        <v>55</v>
      </c>
      <c r="R53" t="s">
        <v>24</v>
      </c>
      <c r="S53" t="s">
        <v>23</v>
      </c>
      <c r="T53" t="s">
        <v>9102</v>
      </c>
    </row>
    <row r="54" spans="1:20" x14ac:dyDescent="0.25">
      <c r="A54" t="s">
        <v>148</v>
      </c>
      <c r="B54" t="s">
        <v>149</v>
      </c>
      <c r="C54">
        <v>65</v>
      </c>
      <c r="D54">
        <v>2</v>
      </c>
      <c r="E54" t="s">
        <v>9113</v>
      </c>
      <c r="F54">
        <v>400</v>
      </c>
      <c r="G54">
        <v>0</v>
      </c>
      <c r="H54" t="s">
        <v>47</v>
      </c>
      <c r="I54" t="s">
        <v>9114</v>
      </c>
      <c r="J54" t="s">
        <v>9115</v>
      </c>
      <c r="K54" t="s">
        <v>9116</v>
      </c>
      <c r="L54" t="s">
        <v>9117</v>
      </c>
      <c r="M54" t="s">
        <v>9102</v>
      </c>
      <c r="N54" t="s">
        <v>711</v>
      </c>
      <c r="O54" t="s">
        <v>634</v>
      </c>
      <c r="P54" t="s">
        <v>635</v>
      </c>
      <c r="Q54" t="s">
        <v>636</v>
      </c>
      <c r="R54" t="s">
        <v>24</v>
      </c>
      <c r="S54" t="s">
        <v>23</v>
      </c>
      <c r="T54" t="s">
        <v>9118</v>
      </c>
    </row>
    <row r="55" spans="1:20" x14ac:dyDescent="0.25">
      <c r="A55" t="s">
        <v>150</v>
      </c>
      <c r="B55" t="s">
        <v>151</v>
      </c>
      <c r="C55">
        <v>65</v>
      </c>
      <c r="D55">
        <v>2</v>
      </c>
      <c r="E55" t="s">
        <v>9113</v>
      </c>
      <c r="F55">
        <v>400</v>
      </c>
      <c r="G55">
        <v>0</v>
      </c>
      <c r="H55" t="s">
        <v>47</v>
      </c>
      <c r="I55" t="s">
        <v>9114</v>
      </c>
      <c r="J55" t="s">
        <v>9115</v>
      </c>
      <c r="K55" t="s">
        <v>9116</v>
      </c>
      <c r="L55" t="s">
        <v>9117</v>
      </c>
      <c r="M55" t="s">
        <v>9102</v>
      </c>
      <c r="N55" t="s">
        <v>711</v>
      </c>
      <c r="O55" t="s">
        <v>634</v>
      </c>
      <c r="P55" t="s">
        <v>635</v>
      </c>
      <c r="Q55" t="s">
        <v>636</v>
      </c>
      <c r="R55" t="s">
        <v>24</v>
      </c>
      <c r="S55" t="s">
        <v>23</v>
      </c>
      <c r="T55" t="s">
        <v>9118</v>
      </c>
    </row>
    <row r="56" spans="1:20" x14ac:dyDescent="0.25">
      <c r="A56" t="s">
        <v>152</v>
      </c>
      <c r="B56" t="s">
        <v>153</v>
      </c>
      <c r="C56">
        <v>65</v>
      </c>
      <c r="D56">
        <v>2</v>
      </c>
      <c r="E56" t="s">
        <v>9113</v>
      </c>
      <c r="F56">
        <v>400</v>
      </c>
      <c r="G56">
        <v>0</v>
      </c>
      <c r="H56" t="s">
        <v>47</v>
      </c>
      <c r="I56" t="s">
        <v>9114</v>
      </c>
      <c r="J56" t="s">
        <v>9115</v>
      </c>
      <c r="K56" t="s">
        <v>9116</v>
      </c>
      <c r="L56" t="s">
        <v>9117</v>
      </c>
      <c r="M56" t="s">
        <v>9102</v>
      </c>
      <c r="N56" t="s">
        <v>711</v>
      </c>
      <c r="O56" t="s">
        <v>634</v>
      </c>
      <c r="P56" t="s">
        <v>635</v>
      </c>
      <c r="Q56" t="s">
        <v>636</v>
      </c>
      <c r="R56" t="s">
        <v>24</v>
      </c>
      <c r="S56" t="s">
        <v>23</v>
      </c>
      <c r="T56" t="s">
        <v>9118</v>
      </c>
    </row>
    <row r="57" spans="1:20" x14ac:dyDescent="0.25">
      <c r="A57" t="s">
        <v>36</v>
      </c>
      <c r="B57" t="s">
        <v>37</v>
      </c>
      <c r="C57">
        <v>65</v>
      </c>
      <c r="D57">
        <v>2</v>
      </c>
      <c r="E57" t="s">
        <v>9113</v>
      </c>
      <c r="F57">
        <v>400</v>
      </c>
      <c r="G57">
        <v>0</v>
      </c>
      <c r="H57" t="s">
        <v>47</v>
      </c>
      <c r="I57" t="s">
        <v>9114</v>
      </c>
      <c r="J57" t="s">
        <v>9115</v>
      </c>
      <c r="K57" t="s">
        <v>9116</v>
      </c>
      <c r="L57" t="s">
        <v>9117</v>
      </c>
      <c r="M57" t="s">
        <v>9102</v>
      </c>
      <c r="N57" t="s">
        <v>711</v>
      </c>
      <c r="O57" t="s">
        <v>634</v>
      </c>
      <c r="P57" t="s">
        <v>635</v>
      </c>
      <c r="Q57" t="s">
        <v>636</v>
      </c>
      <c r="R57" t="s">
        <v>24</v>
      </c>
      <c r="S57" t="s">
        <v>23</v>
      </c>
      <c r="T57" t="s">
        <v>9118</v>
      </c>
    </row>
    <row r="58" spans="1:20" x14ac:dyDescent="0.25">
      <c r="A58" t="s">
        <v>38</v>
      </c>
      <c r="B58" t="s">
        <v>39</v>
      </c>
      <c r="C58">
        <v>65</v>
      </c>
      <c r="D58">
        <v>2</v>
      </c>
      <c r="E58" t="s">
        <v>9113</v>
      </c>
      <c r="F58">
        <v>400</v>
      </c>
      <c r="G58">
        <v>0</v>
      </c>
      <c r="H58" t="s">
        <v>47</v>
      </c>
      <c r="I58" t="s">
        <v>9114</v>
      </c>
      <c r="J58" t="s">
        <v>9115</v>
      </c>
      <c r="K58" t="s">
        <v>9116</v>
      </c>
      <c r="L58" t="s">
        <v>9117</v>
      </c>
      <c r="M58" t="s">
        <v>9102</v>
      </c>
      <c r="N58" t="s">
        <v>711</v>
      </c>
      <c r="O58" t="s">
        <v>634</v>
      </c>
      <c r="P58" t="s">
        <v>635</v>
      </c>
      <c r="Q58" t="s">
        <v>636</v>
      </c>
      <c r="R58" t="s">
        <v>24</v>
      </c>
      <c r="S58" t="s">
        <v>23</v>
      </c>
      <c r="T58" t="s">
        <v>9118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9119</v>
      </c>
      <c r="F59">
        <v>145</v>
      </c>
      <c r="G59">
        <v>45</v>
      </c>
      <c r="H59" t="s">
        <v>631</v>
      </c>
      <c r="I59" t="s">
        <v>9120</v>
      </c>
      <c r="J59" t="s">
        <v>87</v>
      </c>
      <c r="K59" t="s">
        <v>23</v>
      </c>
      <c r="L59" t="s">
        <v>24</v>
      </c>
      <c r="M59" t="s">
        <v>9118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9118</v>
      </c>
    </row>
    <row r="60" spans="1:20" x14ac:dyDescent="0.25">
      <c r="A60" t="s">
        <v>186</v>
      </c>
      <c r="B60" t="s">
        <v>187</v>
      </c>
      <c r="C60">
        <v>33.333333333333336</v>
      </c>
      <c r="D60">
        <v>3</v>
      </c>
      <c r="E60" t="s">
        <v>9121</v>
      </c>
      <c r="F60">
        <v>145</v>
      </c>
      <c r="G60">
        <v>45</v>
      </c>
      <c r="H60" t="s">
        <v>631</v>
      </c>
      <c r="I60" t="s">
        <v>9122</v>
      </c>
      <c r="J60" t="s">
        <v>325</v>
      </c>
      <c r="K60" t="s">
        <v>23</v>
      </c>
      <c r="L60" t="s">
        <v>24</v>
      </c>
      <c r="M60" t="s">
        <v>9123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23</v>
      </c>
      <c r="T60" t="s">
        <v>9123</v>
      </c>
    </row>
    <row r="61" spans="1:20" x14ac:dyDescent="0.25">
      <c r="A61" t="s">
        <v>186</v>
      </c>
      <c r="B61" t="s">
        <v>187</v>
      </c>
      <c r="C61">
        <v>33.333333333333336</v>
      </c>
      <c r="D61">
        <v>3</v>
      </c>
      <c r="E61" t="s">
        <v>9124</v>
      </c>
      <c r="F61">
        <v>106</v>
      </c>
      <c r="G61">
        <v>6</v>
      </c>
      <c r="H61" t="s">
        <v>631</v>
      </c>
      <c r="I61" t="s">
        <v>9125</v>
      </c>
      <c r="J61" t="s">
        <v>306</v>
      </c>
      <c r="K61" t="s">
        <v>23</v>
      </c>
      <c r="L61" t="s">
        <v>24</v>
      </c>
      <c r="M61" t="s">
        <v>9126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9126</v>
      </c>
    </row>
    <row r="62" spans="1:20" x14ac:dyDescent="0.25">
      <c r="A62" t="s">
        <v>44</v>
      </c>
      <c r="B62" t="s">
        <v>45</v>
      </c>
      <c r="C62">
        <v>66.666666666666671</v>
      </c>
      <c r="D62">
        <v>3</v>
      </c>
      <c r="E62" t="s">
        <v>9127</v>
      </c>
      <c r="F62">
        <v>145</v>
      </c>
      <c r="G62">
        <v>45</v>
      </c>
      <c r="H62" t="s">
        <v>631</v>
      </c>
      <c r="I62" t="s">
        <v>9128</v>
      </c>
      <c r="J62" t="s">
        <v>314</v>
      </c>
      <c r="K62" t="s">
        <v>23</v>
      </c>
      <c r="L62" t="s">
        <v>24</v>
      </c>
      <c r="M62" t="s">
        <v>9126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9126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6</v>
      </c>
      <c r="E63" t="s">
        <v>9129</v>
      </c>
      <c r="F63">
        <v>200</v>
      </c>
      <c r="G63">
        <v>0</v>
      </c>
      <c r="H63" t="s">
        <v>631</v>
      </c>
      <c r="I63" t="s">
        <v>9130</v>
      </c>
      <c r="J63" t="s">
        <v>306</v>
      </c>
      <c r="K63" t="s">
        <v>23</v>
      </c>
      <c r="L63" t="s">
        <v>24</v>
      </c>
      <c r="M63" t="s">
        <v>9131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9132</v>
      </c>
    </row>
    <row r="64" spans="1:20" x14ac:dyDescent="0.25">
      <c r="A64" t="s">
        <v>186</v>
      </c>
      <c r="B64" t="s">
        <v>187</v>
      </c>
      <c r="C64">
        <v>33.333333333333336</v>
      </c>
      <c r="D64">
        <v>6</v>
      </c>
      <c r="E64" t="s">
        <v>9133</v>
      </c>
      <c r="F64">
        <v>200</v>
      </c>
      <c r="G64">
        <v>0</v>
      </c>
      <c r="H64" t="s">
        <v>631</v>
      </c>
      <c r="I64" t="s">
        <v>9134</v>
      </c>
      <c r="J64" t="s">
        <v>334</v>
      </c>
      <c r="K64" t="s">
        <v>23</v>
      </c>
      <c r="L64" t="s">
        <v>24</v>
      </c>
      <c r="M64" t="s">
        <v>9135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9135</v>
      </c>
    </row>
    <row r="65" spans="1:20" x14ac:dyDescent="0.25">
      <c r="A65" t="s">
        <v>42</v>
      </c>
      <c r="B65" t="s">
        <v>43</v>
      </c>
      <c r="C65">
        <v>66.666666666666671</v>
      </c>
      <c r="D65">
        <v>3</v>
      </c>
      <c r="E65" t="s">
        <v>9136</v>
      </c>
      <c r="F65">
        <v>200</v>
      </c>
      <c r="G65">
        <v>0</v>
      </c>
      <c r="H65" t="s">
        <v>631</v>
      </c>
      <c r="I65" t="s">
        <v>9137</v>
      </c>
      <c r="J65" t="s">
        <v>315</v>
      </c>
      <c r="K65" t="s">
        <v>23</v>
      </c>
      <c r="L65" t="s">
        <v>24</v>
      </c>
      <c r="M65" t="s">
        <v>9132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9135</v>
      </c>
    </row>
    <row r="66" spans="1:20" x14ac:dyDescent="0.25">
      <c r="A66" t="s">
        <v>186</v>
      </c>
      <c r="B66" t="s">
        <v>187</v>
      </c>
      <c r="C66">
        <v>33.333333333333336</v>
      </c>
      <c r="D66">
        <v>3</v>
      </c>
      <c r="E66" t="s">
        <v>9136</v>
      </c>
      <c r="F66">
        <v>200</v>
      </c>
      <c r="G66">
        <v>0</v>
      </c>
      <c r="H66" t="s">
        <v>631</v>
      </c>
      <c r="I66" t="s">
        <v>9137</v>
      </c>
      <c r="J66" t="s">
        <v>315</v>
      </c>
      <c r="K66" t="s">
        <v>23</v>
      </c>
      <c r="L66" t="s">
        <v>24</v>
      </c>
      <c r="M66" t="s">
        <v>9132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9135</v>
      </c>
    </row>
    <row r="67" spans="1:20" x14ac:dyDescent="0.25">
      <c r="A67" t="s">
        <v>186</v>
      </c>
      <c r="B67" t="s">
        <v>187</v>
      </c>
      <c r="C67">
        <v>33.333333333333336</v>
      </c>
      <c r="D67">
        <v>3</v>
      </c>
      <c r="E67" t="s">
        <v>9138</v>
      </c>
      <c r="F67">
        <v>145</v>
      </c>
      <c r="G67">
        <v>45</v>
      </c>
      <c r="H67" t="s">
        <v>631</v>
      </c>
      <c r="I67" t="s">
        <v>9139</v>
      </c>
      <c r="J67" t="s">
        <v>64</v>
      </c>
      <c r="K67" t="s">
        <v>23</v>
      </c>
      <c r="L67" t="s">
        <v>24</v>
      </c>
      <c r="M67" t="s">
        <v>9140</v>
      </c>
      <c r="N67" t="s">
        <v>23</v>
      </c>
      <c r="O67" t="s">
        <v>307</v>
      </c>
      <c r="P67" t="s">
        <v>26</v>
      </c>
      <c r="Q67" t="s">
        <v>27</v>
      </c>
      <c r="R67" t="s">
        <v>9141</v>
      </c>
      <c r="S67" t="s">
        <v>23</v>
      </c>
      <c r="T67" t="s">
        <v>9140</v>
      </c>
    </row>
    <row r="68" spans="1:20" x14ac:dyDescent="0.25">
      <c r="A68" t="s">
        <v>42</v>
      </c>
      <c r="B68" t="s">
        <v>43</v>
      </c>
      <c r="C68">
        <v>66.666666666666671</v>
      </c>
      <c r="D68">
        <v>3</v>
      </c>
      <c r="E68" t="s">
        <v>9142</v>
      </c>
      <c r="F68">
        <v>106</v>
      </c>
      <c r="G68">
        <v>6</v>
      </c>
      <c r="H68" t="s">
        <v>631</v>
      </c>
      <c r="I68" t="s">
        <v>9143</v>
      </c>
      <c r="J68" t="s">
        <v>1423</v>
      </c>
      <c r="K68" t="s">
        <v>23</v>
      </c>
      <c r="L68" t="s">
        <v>24</v>
      </c>
      <c r="M68" t="s">
        <v>9144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9144</v>
      </c>
    </row>
    <row r="69" spans="1:20" x14ac:dyDescent="0.25">
      <c r="A69" t="s">
        <v>42</v>
      </c>
      <c r="B69" t="s">
        <v>43</v>
      </c>
      <c r="C69">
        <v>66.666666666666671</v>
      </c>
      <c r="D69">
        <v>6</v>
      </c>
      <c r="E69" t="s">
        <v>9145</v>
      </c>
      <c r="F69">
        <v>200</v>
      </c>
      <c r="G69">
        <v>0</v>
      </c>
      <c r="H69" t="s">
        <v>631</v>
      </c>
      <c r="I69" t="s">
        <v>9146</v>
      </c>
      <c r="J69" t="s">
        <v>306</v>
      </c>
      <c r="K69" t="s">
        <v>23</v>
      </c>
      <c r="L69" t="s">
        <v>24</v>
      </c>
      <c r="M69" t="s">
        <v>9147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9147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9148</v>
      </c>
      <c r="F70">
        <v>200</v>
      </c>
      <c r="G70">
        <v>0</v>
      </c>
      <c r="H70" t="s">
        <v>631</v>
      </c>
      <c r="I70" t="s">
        <v>9149</v>
      </c>
      <c r="J70" t="s">
        <v>306</v>
      </c>
      <c r="K70" t="s">
        <v>23</v>
      </c>
      <c r="L70" t="s">
        <v>24</v>
      </c>
      <c r="M70" t="s">
        <v>9147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9147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3</v>
      </c>
      <c r="E71" t="s">
        <v>9148</v>
      </c>
      <c r="F71">
        <v>200</v>
      </c>
      <c r="G71">
        <v>0</v>
      </c>
      <c r="H71" t="s">
        <v>631</v>
      </c>
      <c r="I71" t="s">
        <v>9149</v>
      </c>
      <c r="J71" t="s">
        <v>306</v>
      </c>
      <c r="K71" t="s">
        <v>23</v>
      </c>
      <c r="L71" t="s">
        <v>24</v>
      </c>
      <c r="M71" t="s">
        <v>9147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9147</v>
      </c>
    </row>
    <row r="72" spans="1:20" x14ac:dyDescent="0.25">
      <c r="A72" t="s">
        <v>42</v>
      </c>
      <c r="B72" t="s">
        <v>43</v>
      </c>
      <c r="C72">
        <v>66.666666666666671</v>
      </c>
      <c r="D72">
        <v>3</v>
      </c>
      <c r="E72" t="s">
        <v>9150</v>
      </c>
      <c r="F72">
        <v>106</v>
      </c>
      <c r="G72">
        <v>6</v>
      </c>
      <c r="H72" t="s">
        <v>631</v>
      </c>
      <c r="I72" t="s">
        <v>9151</v>
      </c>
      <c r="J72" t="s">
        <v>65</v>
      </c>
      <c r="K72" t="s">
        <v>23</v>
      </c>
      <c r="L72" t="s">
        <v>24</v>
      </c>
      <c r="M72" t="s">
        <v>9152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9152</v>
      </c>
    </row>
    <row r="73" spans="1:20" x14ac:dyDescent="0.25">
      <c r="A73" t="s">
        <v>115</v>
      </c>
      <c r="B73" t="s">
        <v>116</v>
      </c>
      <c r="C73">
        <v>45</v>
      </c>
      <c r="D73">
        <v>1</v>
      </c>
      <c r="E73" t="s">
        <v>9153</v>
      </c>
      <c r="F73">
        <v>52</v>
      </c>
      <c r="G73">
        <v>7</v>
      </c>
      <c r="H73" t="s">
        <v>47</v>
      </c>
      <c r="I73" t="s">
        <v>9154</v>
      </c>
      <c r="J73" t="s">
        <v>9155</v>
      </c>
      <c r="K73" t="s">
        <v>1737</v>
      </c>
      <c r="L73" t="s">
        <v>350</v>
      </c>
      <c r="M73" t="s">
        <v>9156</v>
      </c>
      <c r="N73" t="s">
        <v>23</v>
      </c>
      <c r="O73" t="s">
        <v>63</v>
      </c>
      <c r="P73" t="s">
        <v>54</v>
      </c>
      <c r="Q73" t="s">
        <v>55</v>
      </c>
      <c r="R73" t="s">
        <v>24</v>
      </c>
      <c r="S73" t="s">
        <v>23</v>
      </c>
      <c r="T73" t="s">
        <v>9157</v>
      </c>
    </row>
    <row r="74" spans="1:20" x14ac:dyDescent="0.25">
      <c r="A74" t="s">
        <v>42</v>
      </c>
      <c r="B74" t="s">
        <v>43</v>
      </c>
      <c r="C74">
        <v>66.666666666666671</v>
      </c>
      <c r="D74">
        <v>3</v>
      </c>
      <c r="E74" t="s">
        <v>9158</v>
      </c>
      <c r="F74">
        <v>200</v>
      </c>
      <c r="G74">
        <v>0</v>
      </c>
      <c r="H74" t="s">
        <v>631</v>
      </c>
      <c r="I74" t="s">
        <v>9159</v>
      </c>
      <c r="J74" t="s">
        <v>345</v>
      </c>
      <c r="K74" t="s">
        <v>23</v>
      </c>
      <c r="L74" t="s">
        <v>24</v>
      </c>
      <c r="M74" t="s">
        <v>9160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9160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3</v>
      </c>
      <c r="E75" t="s">
        <v>9158</v>
      </c>
      <c r="F75">
        <v>200</v>
      </c>
      <c r="G75">
        <v>0</v>
      </c>
      <c r="H75" t="s">
        <v>631</v>
      </c>
      <c r="I75" t="s">
        <v>9159</v>
      </c>
      <c r="J75" t="s">
        <v>345</v>
      </c>
      <c r="K75" t="s">
        <v>23</v>
      </c>
      <c r="L75" t="s">
        <v>24</v>
      </c>
      <c r="M75" t="s">
        <v>9160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23</v>
      </c>
      <c r="T75" t="s">
        <v>9160</v>
      </c>
    </row>
    <row r="76" spans="1:20" x14ac:dyDescent="0.25">
      <c r="A76" t="s">
        <v>44</v>
      </c>
      <c r="B76" t="s">
        <v>45</v>
      </c>
      <c r="C76">
        <v>66.666666666666671</v>
      </c>
      <c r="D76">
        <v>3</v>
      </c>
      <c r="E76" t="s">
        <v>9161</v>
      </c>
      <c r="F76">
        <v>200</v>
      </c>
      <c r="G76">
        <v>0</v>
      </c>
      <c r="H76" t="s">
        <v>631</v>
      </c>
      <c r="I76" t="s">
        <v>9162</v>
      </c>
      <c r="J76" t="s">
        <v>1423</v>
      </c>
      <c r="K76" t="s">
        <v>23</v>
      </c>
      <c r="L76" t="s">
        <v>24</v>
      </c>
      <c r="M76" t="s">
        <v>9163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9163</v>
      </c>
    </row>
    <row r="77" spans="1:20" x14ac:dyDescent="0.25">
      <c r="A77" t="s">
        <v>42</v>
      </c>
      <c r="B77" t="s">
        <v>43</v>
      </c>
      <c r="C77">
        <v>66.666666666666671</v>
      </c>
      <c r="D77">
        <v>3</v>
      </c>
      <c r="E77" t="s">
        <v>9161</v>
      </c>
      <c r="F77">
        <v>200</v>
      </c>
      <c r="G77">
        <v>0</v>
      </c>
      <c r="H77" t="s">
        <v>631</v>
      </c>
      <c r="I77" t="s">
        <v>9162</v>
      </c>
      <c r="J77" t="s">
        <v>1423</v>
      </c>
      <c r="K77" t="s">
        <v>23</v>
      </c>
      <c r="L77" t="s">
        <v>24</v>
      </c>
      <c r="M77" t="s">
        <v>9163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9163</v>
      </c>
    </row>
    <row r="78" spans="1:20" x14ac:dyDescent="0.25">
      <c r="A78" t="s">
        <v>42</v>
      </c>
      <c r="B78" t="s">
        <v>43</v>
      </c>
      <c r="C78">
        <v>66.666666666666671</v>
      </c>
      <c r="D78">
        <v>3</v>
      </c>
      <c r="E78" t="s">
        <v>9164</v>
      </c>
      <c r="F78">
        <v>100</v>
      </c>
      <c r="G78">
        <v>0</v>
      </c>
      <c r="H78" t="s">
        <v>631</v>
      </c>
      <c r="I78" t="s">
        <v>9165</v>
      </c>
      <c r="J78" t="s">
        <v>353</v>
      </c>
      <c r="K78" t="s">
        <v>23</v>
      </c>
      <c r="L78" t="s">
        <v>24</v>
      </c>
      <c r="M78" t="s">
        <v>9163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9163</v>
      </c>
    </row>
    <row r="79" spans="1:20" x14ac:dyDescent="0.25">
      <c r="A79" t="s">
        <v>44</v>
      </c>
      <c r="B79" t="s">
        <v>45</v>
      </c>
      <c r="C79">
        <v>66.666666666666671</v>
      </c>
      <c r="D79">
        <v>3</v>
      </c>
      <c r="E79" t="s">
        <v>9166</v>
      </c>
      <c r="F79">
        <v>200</v>
      </c>
      <c r="G79">
        <v>0</v>
      </c>
      <c r="H79" t="s">
        <v>631</v>
      </c>
      <c r="I79" t="s">
        <v>9167</v>
      </c>
      <c r="J79" t="s">
        <v>312</v>
      </c>
      <c r="K79" t="s">
        <v>23</v>
      </c>
      <c r="L79" t="s">
        <v>24</v>
      </c>
      <c r="M79" t="s">
        <v>9168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23</v>
      </c>
      <c r="T79" t="s">
        <v>9169</v>
      </c>
    </row>
    <row r="80" spans="1:20" x14ac:dyDescent="0.25">
      <c r="A80" t="s">
        <v>186</v>
      </c>
      <c r="B80" t="s">
        <v>187</v>
      </c>
      <c r="C80">
        <v>33.333333333333336</v>
      </c>
      <c r="D80">
        <v>3</v>
      </c>
      <c r="E80" t="s">
        <v>9166</v>
      </c>
      <c r="F80">
        <v>200</v>
      </c>
      <c r="G80">
        <v>0</v>
      </c>
      <c r="H80" t="s">
        <v>631</v>
      </c>
      <c r="I80" t="s">
        <v>9167</v>
      </c>
      <c r="J80" t="s">
        <v>312</v>
      </c>
      <c r="K80" t="s">
        <v>23</v>
      </c>
      <c r="L80" t="s">
        <v>24</v>
      </c>
      <c r="M80" t="s">
        <v>9168</v>
      </c>
      <c r="N80" t="s">
        <v>23</v>
      </c>
      <c r="O80" t="s">
        <v>32</v>
      </c>
      <c r="P80" t="s">
        <v>26</v>
      </c>
      <c r="Q80" t="s">
        <v>33</v>
      </c>
      <c r="R80" t="s">
        <v>24</v>
      </c>
      <c r="S80" t="s">
        <v>23</v>
      </c>
      <c r="T80" t="s">
        <v>9169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3</v>
      </c>
      <c r="E81" t="s">
        <v>9170</v>
      </c>
      <c r="F81">
        <v>100</v>
      </c>
      <c r="G81">
        <v>0</v>
      </c>
      <c r="H81" t="s">
        <v>631</v>
      </c>
      <c r="I81" t="s">
        <v>9171</v>
      </c>
      <c r="J81" t="s">
        <v>334</v>
      </c>
      <c r="K81" t="s">
        <v>23</v>
      </c>
      <c r="L81" t="s">
        <v>24</v>
      </c>
      <c r="M81" t="s">
        <v>9168</v>
      </c>
      <c r="N81" t="s">
        <v>23</v>
      </c>
      <c r="O81" t="s">
        <v>32</v>
      </c>
      <c r="P81" t="s">
        <v>26</v>
      </c>
      <c r="Q81" t="s">
        <v>33</v>
      </c>
      <c r="R81" t="s">
        <v>24</v>
      </c>
      <c r="S81" t="s">
        <v>23</v>
      </c>
      <c r="T81" t="s">
        <v>9169</v>
      </c>
    </row>
    <row r="82" spans="1:20" x14ac:dyDescent="0.25">
      <c r="A82" t="s">
        <v>186</v>
      </c>
      <c r="B82" t="s">
        <v>187</v>
      </c>
      <c r="C82">
        <v>33.333333333333336</v>
      </c>
      <c r="D82">
        <v>3</v>
      </c>
      <c r="E82" t="s">
        <v>9172</v>
      </c>
      <c r="F82">
        <v>200</v>
      </c>
      <c r="G82">
        <v>0</v>
      </c>
      <c r="H82" t="s">
        <v>631</v>
      </c>
      <c r="I82" t="s">
        <v>6356</v>
      </c>
      <c r="J82" t="s">
        <v>306</v>
      </c>
      <c r="K82" t="s">
        <v>23</v>
      </c>
      <c r="L82" t="s">
        <v>24</v>
      </c>
      <c r="M82" t="s">
        <v>9168</v>
      </c>
      <c r="N82" t="s">
        <v>23</v>
      </c>
      <c r="O82" t="s">
        <v>32</v>
      </c>
      <c r="P82" t="s">
        <v>26</v>
      </c>
      <c r="Q82" t="s">
        <v>33</v>
      </c>
      <c r="R82" t="s">
        <v>24</v>
      </c>
      <c r="S82" t="s">
        <v>23</v>
      </c>
      <c r="T82" t="s">
        <v>9169</v>
      </c>
    </row>
    <row r="83" spans="1:20" x14ac:dyDescent="0.25">
      <c r="A83" t="s">
        <v>44</v>
      </c>
      <c r="B83" t="s">
        <v>45</v>
      </c>
      <c r="C83">
        <v>66.666666666666671</v>
      </c>
      <c r="D83">
        <v>3</v>
      </c>
      <c r="E83" t="s">
        <v>9172</v>
      </c>
      <c r="F83">
        <v>200</v>
      </c>
      <c r="G83">
        <v>0</v>
      </c>
      <c r="H83" t="s">
        <v>631</v>
      </c>
      <c r="I83" t="s">
        <v>6356</v>
      </c>
      <c r="J83" t="s">
        <v>306</v>
      </c>
      <c r="K83" t="s">
        <v>23</v>
      </c>
      <c r="L83" t="s">
        <v>24</v>
      </c>
      <c r="M83" t="s">
        <v>9168</v>
      </c>
      <c r="N83" t="s">
        <v>23</v>
      </c>
      <c r="O83" t="s">
        <v>32</v>
      </c>
      <c r="P83" t="s">
        <v>26</v>
      </c>
      <c r="Q83" t="s">
        <v>33</v>
      </c>
      <c r="R83" t="s">
        <v>24</v>
      </c>
      <c r="S83" t="s">
        <v>23</v>
      </c>
      <c r="T83" t="s">
        <v>9169</v>
      </c>
    </row>
    <row r="84" spans="1:20" x14ac:dyDescent="0.25">
      <c r="A84" t="s">
        <v>186</v>
      </c>
      <c r="B84" t="s">
        <v>187</v>
      </c>
      <c r="C84">
        <v>33.333333333333336</v>
      </c>
      <c r="D84">
        <v>6</v>
      </c>
      <c r="E84" t="s">
        <v>9173</v>
      </c>
      <c r="F84">
        <v>200</v>
      </c>
      <c r="G84">
        <v>0</v>
      </c>
      <c r="H84" t="s">
        <v>631</v>
      </c>
      <c r="I84" t="s">
        <v>9174</v>
      </c>
      <c r="J84" t="s">
        <v>322</v>
      </c>
      <c r="K84" t="s">
        <v>23</v>
      </c>
      <c r="L84" t="s">
        <v>24</v>
      </c>
      <c r="M84" t="s">
        <v>9175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9176</v>
      </c>
    </row>
    <row r="85" spans="1:20" x14ac:dyDescent="0.25">
      <c r="A85" t="s">
        <v>186</v>
      </c>
      <c r="B85" t="s">
        <v>187</v>
      </c>
      <c r="C85">
        <v>33.333333333333336</v>
      </c>
      <c r="D85">
        <v>6</v>
      </c>
      <c r="E85" t="s">
        <v>9177</v>
      </c>
      <c r="F85">
        <v>200</v>
      </c>
      <c r="G85">
        <v>0</v>
      </c>
      <c r="H85" t="s">
        <v>631</v>
      </c>
      <c r="I85" t="s">
        <v>9178</v>
      </c>
      <c r="J85" t="s">
        <v>306</v>
      </c>
      <c r="K85" t="s">
        <v>23</v>
      </c>
      <c r="L85" t="s">
        <v>24</v>
      </c>
      <c r="M85" t="s">
        <v>9179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9175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3</v>
      </c>
      <c r="E86" t="s">
        <v>9180</v>
      </c>
      <c r="F86">
        <v>106</v>
      </c>
      <c r="G86">
        <v>6</v>
      </c>
      <c r="H86" t="s">
        <v>631</v>
      </c>
      <c r="I86" t="s">
        <v>9181</v>
      </c>
      <c r="J86" t="s">
        <v>309</v>
      </c>
      <c r="K86" t="s">
        <v>23</v>
      </c>
      <c r="L86" t="s">
        <v>24</v>
      </c>
      <c r="M86" t="s">
        <v>9182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23</v>
      </c>
      <c r="T86" t="s">
        <v>9175</v>
      </c>
    </row>
    <row r="87" spans="1:20" x14ac:dyDescent="0.25">
      <c r="A87" t="s">
        <v>186</v>
      </c>
      <c r="B87" t="s">
        <v>187</v>
      </c>
      <c r="C87">
        <v>33.333333333333336</v>
      </c>
      <c r="D87">
        <v>3</v>
      </c>
      <c r="E87" t="s">
        <v>9183</v>
      </c>
      <c r="F87">
        <v>106</v>
      </c>
      <c r="G87">
        <v>6</v>
      </c>
      <c r="H87" t="s">
        <v>631</v>
      </c>
      <c r="I87" t="s">
        <v>4893</v>
      </c>
      <c r="J87" t="s">
        <v>1423</v>
      </c>
      <c r="K87" t="s">
        <v>23</v>
      </c>
      <c r="L87" t="s">
        <v>24</v>
      </c>
      <c r="M87" t="s">
        <v>9182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9175</v>
      </c>
    </row>
    <row r="88" spans="1:20" x14ac:dyDescent="0.25">
      <c r="A88" t="s">
        <v>186</v>
      </c>
      <c r="B88" t="s">
        <v>187</v>
      </c>
      <c r="C88">
        <v>33.333333333333336</v>
      </c>
      <c r="D88">
        <v>6</v>
      </c>
      <c r="E88" t="s">
        <v>9184</v>
      </c>
      <c r="F88">
        <v>200</v>
      </c>
      <c r="G88">
        <v>0</v>
      </c>
      <c r="H88" t="s">
        <v>631</v>
      </c>
      <c r="I88" t="s">
        <v>9185</v>
      </c>
      <c r="J88" t="s">
        <v>3892</v>
      </c>
      <c r="K88" t="s">
        <v>23</v>
      </c>
      <c r="L88" t="s">
        <v>24</v>
      </c>
      <c r="M88" t="s">
        <v>9186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9175</v>
      </c>
    </row>
    <row r="89" spans="1:20" x14ac:dyDescent="0.25">
      <c r="A89" t="s">
        <v>186</v>
      </c>
      <c r="B89" t="s">
        <v>187</v>
      </c>
      <c r="C89">
        <v>33.333333333333336</v>
      </c>
      <c r="D89">
        <v>6</v>
      </c>
      <c r="E89" t="s">
        <v>9187</v>
      </c>
      <c r="F89">
        <v>200</v>
      </c>
      <c r="G89">
        <v>0</v>
      </c>
      <c r="H89" t="s">
        <v>631</v>
      </c>
      <c r="I89" t="s">
        <v>9188</v>
      </c>
      <c r="J89" t="s">
        <v>330</v>
      </c>
      <c r="K89" t="s">
        <v>23</v>
      </c>
      <c r="L89" t="s">
        <v>24</v>
      </c>
      <c r="M89" t="s">
        <v>9186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9189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3</v>
      </c>
      <c r="E90" t="s">
        <v>9190</v>
      </c>
      <c r="F90">
        <v>106</v>
      </c>
      <c r="G90">
        <v>6</v>
      </c>
      <c r="H90" t="s">
        <v>631</v>
      </c>
      <c r="I90" t="s">
        <v>7500</v>
      </c>
      <c r="J90" t="s">
        <v>329</v>
      </c>
      <c r="K90" t="s">
        <v>23</v>
      </c>
      <c r="L90" t="s">
        <v>24</v>
      </c>
      <c r="M90" t="s">
        <v>9186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9189</v>
      </c>
    </row>
    <row r="91" spans="1:20" x14ac:dyDescent="0.25">
      <c r="A91" t="s">
        <v>186</v>
      </c>
      <c r="B91" t="s">
        <v>187</v>
      </c>
      <c r="C91">
        <v>33.333333333333336</v>
      </c>
      <c r="D91">
        <v>9</v>
      </c>
      <c r="E91" t="s">
        <v>9191</v>
      </c>
      <c r="F91">
        <v>300</v>
      </c>
      <c r="G91">
        <v>0</v>
      </c>
      <c r="H91" t="s">
        <v>631</v>
      </c>
      <c r="I91" t="s">
        <v>9192</v>
      </c>
      <c r="J91" t="s">
        <v>317</v>
      </c>
      <c r="K91" t="s">
        <v>23</v>
      </c>
      <c r="L91" t="s">
        <v>24</v>
      </c>
      <c r="M91" t="s">
        <v>9186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9189</v>
      </c>
    </row>
    <row r="92" spans="1:20" x14ac:dyDescent="0.25">
      <c r="A92" t="s">
        <v>186</v>
      </c>
      <c r="B92" t="s">
        <v>187</v>
      </c>
      <c r="C92">
        <v>33.333333333333336</v>
      </c>
      <c r="D92">
        <v>3</v>
      </c>
      <c r="E92" t="s">
        <v>9193</v>
      </c>
      <c r="F92">
        <v>100</v>
      </c>
      <c r="G92">
        <v>0</v>
      </c>
      <c r="H92" t="s">
        <v>631</v>
      </c>
      <c r="I92" t="s">
        <v>9194</v>
      </c>
      <c r="J92" t="s">
        <v>324</v>
      </c>
      <c r="K92" t="s">
        <v>23</v>
      </c>
      <c r="L92" t="s">
        <v>24</v>
      </c>
      <c r="M92" t="s">
        <v>9195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9189</v>
      </c>
    </row>
    <row r="93" spans="1:20" x14ac:dyDescent="0.25">
      <c r="A93" t="s">
        <v>186</v>
      </c>
      <c r="B93" t="s">
        <v>187</v>
      </c>
      <c r="C93">
        <v>33.333333333333336</v>
      </c>
      <c r="D93">
        <v>6</v>
      </c>
      <c r="E93" t="s">
        <v>9196</v>
      </c>
      <c r="F93">
        <v>200</v>
      </c>
      <c r="G93">
        <v>0</v>
      </c>
      <c r="H93" t="s">
        <v>631</v>
      </c>
      <c r="I93" t="s">
        <v>6600</v>
      </c>
      <c r="J93" t="s">
        <v>309</v>
      </c>
      <c r="K93" t="s">
        <v>23</v>
      </c>
      <c r="L93" t="s">
        <v>24</v>
      </c>
      <c r="M93" t="s">
        <v>9197</v>
      </c>
      <c r="N93" t="s">
        <v>23</v>
      </c>
      <c r="O93" t="s">
        <v>307</v>
      </c>
      <c r="P93" t="s">
        <v>26</v>
      </c>
      <c r="Q93" t="s">
        <v>27</v>
      </c>
      <c r="R93" t="s">
        <v>9198</v>
      </c>
      <c r="S93" t="s">
        <v>23</v>
      </c>
      <c r="T93" t="s">
        <v>9197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6</v>
      </c>
      <c r="E94" t="s">
        <v>9199</v>
      </c>
      <c r="F94">
        <v>200</v>
      </c>
      <c r="G94">
        <v>0</v>
      </c>
      <c r="H94" t="s">
        <v>631</v>
      </c>
      <c r="I94" t="s">
        <v>9200</v>
      </c>
      <c r="J94" t="s">
        <v>306</v>
      </c>
      <c r="K94" t="s">
        <v>23</v>
      </c>
      <c r="L94" t="s">
        <v>24</v>
      </c>
      <c r="M94" t="s">
        <v>9201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23</v>
      </c>
      <c r="T94" t="s">
        <v>9201</v>
      </c>
    </row>
    <row r="95" spans="1:20" x14ac:dyDescent="0.25">
      <c r="A95" t="s">
        <v>44</v>
      </c>
      <c r="B95" t="s">
        <v>45</v>
      </c>
      <c r="C95">
        <v>66.666666666666671</v>
      </c>
      <c r="D95">
        <v>3</v>
      </c>
      <c r="E95" t="s">
        <v>9202</v>
      </c>
      <c r="F95">
        <v>100</v>
      </c>
      <c r="G95">
        <v>0</v>
      </c>
      <c r="H95" t="s">
        <v>631</v>
      </c>
      <c r="I95" t="s">
        <v>9203</v>
      </c>
      <c r="J95" t="s">
        <v>322</v>
      </c>
      <c r="K95" t="s">
        <v>23</v>
      </c>
      <c r="L95" t="s">
        <v>24</v>
      </c>
      <c r="M95" t="s">
        <v>9204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9204</v>
      </c>
    </row>
    <row r="96" spans="1:20" x14ac:dyDescent="0.25">
      <c r="A96" t="s">
        <v>186</v>
      </c>
      <c r="B96" t="s">
        <v>187</v>
      </c>
      <c r="C96">
        <v>33.333333333333336</v>
      </c>
      <c r="D96">
        <v>6</v>
      </c>
      <c r="E96" t="s">
        <v>9205</v>
      </c>
      <c r="F96">
        <v>200</v>
      </c>
      <c r="G96">
        <v>0</v>
      </c>
      <c r="H96" t="s">
        <v>631</v>
      </c>
      <c r="I96" t="s">
        <v>9206</v>
      </c>
      <c r="J96" t="s">
        <v>309</v>
      </c>
      <c r="K96" t="s">
        <v>23</v>
      </c>
      <c r="L96" t="s">
        <v>24</v>
      </c>
      <c r="M96" t="s">
        <v>9207</v>
      </c>
      <c r="N96" t="s">
        <v>23</v>
      </c>
      <c r="O96" t="s">
        <v>307</v>
      </c>
      <c r="P96" t="s">
        <v>26</v>
      </c>
      <c r="Q96" t="s">
        <v>27</v>
      </c>
      <c r="R96" t="s">
        <v>9208</v>
      </c>
      <c r="S96" t="s">
        <v>23</v>
      </c>
      <c r="T96" t="s">
        <v>9207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6</v>
      </c>
      <c r="E97" t="s">
        <v>9209</v>
      </c>
      <c r="F97">
        <v>200</v>
      </c>
      <c r="G97">
        <v>0</v>
      </c>
      <c r="H97" t="s">
        <v>631</v>
      </c>
      <c r="I97" t="s">
        <v>9210</v>
      </c>
      <c r="J97" t="s">
        <v>319</v>
      </c>
      <c r="K97" t="s">
        <v>23</v>
      </c>
      <c r="L97" t="s">
        <v>24</v>
      </c>
      <c r="M97" t="s">
        <v>9211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9211</v>
      </c>
    </row>
    <row r="98" spans="1:20" x14ac:dyDescent="0.25">
      <c r="A98" t="s">
        <v>186</v>
      </c>
      <c r="B98" t="s">
        <v>187</v>
      </c>
      <c r="C98">
        <v>33.333333333333336</v>
      </c>
      <c r="D98">
        <v>3</v>
      </c>
      <c r="E98" t="s">
        <v>9212</v>
      </c>
      <c r="F98">
        <v>106</v>
      </c>
      <c r="G98">
        <v>6</v>
      </c>
      <c r="H98" t="s">
        <v>631</v>
      </c>
      <c r="I98" t="s">
        <v>9213</v>
      </c>
      <c r="J98" t="s">
        <v>306</v>
      </c>
      <c r="K98" t="s">
        <v>23</v>
      </c>
      <c r="L98" t="s">
        <v>24</v>
      </c>
      <c r="M98" t="s">
        <v>9214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9214</v>
      </c>
    </row>
    <row r="99" spans="1:20" x14ac:dyDescent="0.25">
      <c r="A99" t="s">
        <v>186</v>
      </c>
      <c r="B99" t="s">
        <v>187</v>
      </c>
      <c r="C99">
        <v>33.333333333333336</v>
      </c>
      <c r="D99">
        <v>6</v>
      </c>
      <c r="E99" t="s">
        <v>9215</v>
      </c>
      <c r="F99">
        <v>200</v>
      </c>
      <c r="G99">
        <v>0</v>
      </c>
      <c r="H99" t="s">
        <v>631</v>
      </c>
      <c r="I99" t="s">
        <v>9200</v>
      </c>
      <c r="J99" t="s">
        <v>306</v>
      </c>
      <c r="K99" t="s">
        <v>23</v>
      </c>
      <c r="L99" t="s">
        <v>24</v>
      </c>
      <c r="M99" t="s">
        <v>9216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9216</v>
      </c>
    </row>
    <row r="100" spans="1:20" x14ac:dyDescent="0.25">
      <c r="A100" t="s">
        <v>186</v>
      </c>
      <c r="B100" t="s">
        <v>187</v>
      </c>
      <c r="C100">
        <v>33.333333333333336</v>
      </c>
      <c r="D100">
        <v>3</v>
      </c>
      <c r="E100" t="s">
        <v>9217</v>
      </c>
      <c r="F100">
        <v>145</v>
      </c>
      <c r="G100">
        <v>45</v>
      </c>
      <c r="H100" t="s">
        <v>631</v>
      </c>
      <c r="I100" t="s">
        <v>1182</v>
      </c>
      <c r="J100" t="s">
        <v>309</v>
      </c>
      <c r="K100" t="s">
        <v>23</v>
      </c>
      <c r="L100" t="s">
        <v>24</v>
      </c>
      <c r="M100" t="s">
        <v>9218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9218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9219</v>
      </c>
      <c r="F101">
        <v>106</v>
      </c>
      <c r="G101">
        <v>6</v>
      </c>
      <c r="H101" t="s">
        <v>631</v>
      </c>
      <c r="I101" t="s">
        <v>9220</v>
      </c>
      <c r="J101" t="s">
        <v>311</v>
      </c>
      <c r="K101" t="s">
        <v>23</v>
      </c>
      <c r="L101" t="s">
        <v>24</v>
      </c>
      <c r="M101" t="s">
        <v>9216</v>
      </c>
      <c r="N101" t="s">
        <v>23</v>
      </c>
      <c r="O101" t="s">
        <v>32</v>
      </c>
      <c r="P101" t="s">
        <v>26</v>
      </c>
      <c r="Q101" t="s">
        <v>33</v>
      </c>
      <c r="R101" t="s">
        <v>9221</v>
      </c>
      <c r="S101" t="s">
        <v>23</v>
      </c>
      <c r="T101" t="s">
        <v>9218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9222</v>
      </c>
      <c r="F102">
        <v>180</v>
      </c>
      <c r="G102">
        <v>0</v>
      </c>
      <c r="H102" t="s">
        <v>631</v>
      </c>
      <c r="I102" t="s">
        <v>9223</v>
      </c>
      <c r="J102" t="s">
        <v>303</v>
      </c>
      <c r="K102" t="s">
        <v>23</v>
      </c>
      <c r="L102" t="s">
        <v>24</v>
      </c>
      <c r="M102" t="s">
        <v>9218</v>
      </c>
      <c r="N102" t="s">
        <v>23</v>
      </c>
      <c r="O102" t="s">
        <v>32</v>
      </c>
      <c r="P102" t="s">
        <v>26</v>
      </c>
      <c r="Q102" t="s">
        <v>33</v>
      </c>
      <c r="R102" t="s">
        <v>24</v>
      </c>
      <c r="S102" t="s">
        <v>23</v>
      </c>
      <c r="T102" t="s">
        <v>9218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9222</v>
      </c>
      <c r="F103">
        <v>180</v>
      </c>
      <c r="G103">
        <v>0</v>
      </c>
      <c r="H103" t="s">
        <v>631</v>
      </c>
      <c r="I103" t="s">
        <v>9223</v>
      </c>
      <c r="J103" t="s">
        <v>303</v>
      </c>
      <c r="K103" t="s">
        <v>23</v>
      </c>
      <c r="L103" t="s">
        <v>24</v>
      </c>
      <c r="M103" t="s">
        <v>9218</v>
      </c>
      <c r="N103" t="s">
        <v>23</v>
      </c>
      <c r="O103" t="s">
        <v>32</v>
      </c>
      <c r="P103" t="s">
        <v>26</v>
      </c>
      <c r="Q103" t="s">
        <v>33</v>
      </c>
      <c r="R103" t="s">
        <v>24</v>
      </c>
      <c r="S103" t="s">
        <v>23</v>
      </c>
      <c r="T103" t="s">
        <v>9218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9222</v>
      </c>
      <c r="F104">
        <v>180</v>
      </c>
      <c r="G104">
        <v>0</v>
      </c>
      <c r="H104" t="s">
        <v>631</v>
      </c>
      <c r="I104" t="s">
        <v>9223</v>
      </c>
      <c r="J104" t="s">
        <v>303</v>
      </c>
      <c r="K104" t="s">
        <v>23</v>
      </c>
      <c r="L104" t="s">
        <v>24</v>
      </c>
      <c r="M104" t="s">
        <v>9218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23</v>
      </c>
      <c r="T104" t="s">
        <v>9218</v>
      </c>
    </row>
    <row r="105" spans="1:20" x14ac:dyDescent="0.25">
      <c r="A105" t="s">
        <v>115</v>
      </c>
      <c r="B105" t="s">
        <v>116</v>
      </c>
      <c r="C105">
        <v>0</v>
      </c>
      <c r="D105">
        <v>4</v>
      </c>
      <c r="E105" t="s">
        <v>9224</v>
      </c>
      <c r="F105">
        <v>0</v>
      </c>
      <c r="G105">
        <v>0</v>
      </c>
      <c r="H105" t="s">
        <v>47</v>
      </c>
      <c r="I105" t="s">
        <v>9225</v>
      </c>
      <c r="J105" t="s">
        <v>9226</v>
      </c>
      <c r="K105" t="s">
        <v>1314</v>
      </c>
      <c r="L105" t="s">
        <v>4795</v>
      </c>
      <c r="M105" t="s">
        <v>9227</v>
      </c>
      <c r="N105" t="s">
        <v>9228</v>
      </c>
      <c r="O105" t="s">
        <v>1298</v>
      </c>
      <c r="P105" t="s">
        <v>635</v>
      </c>
      <c r="Q105" t="s">
        <v>636</v>
      </c>
      <c r="R105" t="s">
        <v>9229</v>
      </c>
      <c r="S105" t="s">
        <v>23</v>
      </c>
      <c r="T105" t="s">
        <v>9227</v>
      </c>
    </row>
    <row r="106" spans="1:20" x14ac:dyDescent="0.25">
      <c r="A106" t="s">
        <v>44</v>
      </c>
      <c r="B106" t="s">
        <v>45</v>
      </c>
      <c r="C106">
        <v>66.666666666666671</v>
      </c>
      <c r="D106">
        <v>3</v>
      </c>
      <c r="E106" t="s">
        <v>9230</v>
      </c>
      <c r="F106">
        <v>129</v>
      </c>
      <c r="G106">
        <v>29</v>
      </c>
      <c r="H106" t="s">
        <v>631</v>
      </c>
      <c r="I106" t="s">
        <v>9231</v>
      </c>
      <c r="J106" t="s">
        <v>353</v>
      </c>
      <c r="K106" t="s">
        <v>23</v>
      </c>
      <c r="L106" t="s">
        <v>24</v>
      </c>
      <c r="M106" t="s">
        <v>9232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9232</v>
      </c>
    </row>
    <row r="107" spans="1:20" x14ac:dyDescent="0.25">
      <c r="A107" t="s">
        <v>42</v>
      </c>
      <c r="B107" t="s">
        <v>43</v>
      </c>
      <c r="C107">
        <v>66.666666666666671</v>
      </c>
      <c r="D107">
        <v>6</v>
      </c>
      <c r="E107" t="s">
        <v>9233</v>
      </c>
      <c r="F107">
        <v>200</v>
      </c>
      <c r="G107">
        <v>0</v>
      </c>
      <c r="H107" t="s">
        <v>631</v>
      </c>
      <c r="I107" t="s">
        <v>9234</v>
      </c>
      <c r="J107" t="s">
        <v>303</v>
      </c>
      <c r="K107" t="s">
        <v>23</v>
      </c>
      <c r="L107" t="s">
        <v>24</v>
      </c>
      <c r="M107" t="s">
        <v>9235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9235</v>
      </c>
    </row>
    <row r="108" spans="1:20" x14ac:dyDescent="0.25">
      <c r="A108" t="s">
        <v>42</v>
      </c>
      <c r="B108" t="s">
        <v>43</v>
      </c>
      <c r="C108">
        <v>66.666666666666671</v>
      </c>
      <c r="D108">
        <v>9</v>
      </c>
      <c r="E108" t="s">
        <v>9236</v>
      </c>
      <c r="F108">
        <v>300</v>
      </c>
      <c r="G108">
        <v>0</v>
      </c>
      <c r="H108" t="s">
        <v>631</v>
      </c>
      <c r="I108" t="s">
        <v>2527</v>
      </c>
      <c r="J108" t="s">
        <v>311</v>
      </c>
      <c r="K108" t="s">
        <v>23</v>
      </c>
      <c r="L108" t="s">
        <v>24</v>
      </c>
      <c r="M108" t="s">
        <v>9237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9237</v>
      </c>
    </row>
    <row r="109" spans="1:20" x14ac:dyDescent="0.25">
      <c r="A109" t="s">
        <v>46</v>
      </c>
      <c r="B109" t="s">
        <v>56</v>
      </c>
      <c r="C109">
        <v>90</v>
      </c>
      <c r="D109">
        <v>2</v>
      </c>
      <c r="E109" t="s">
        <v>9238</v>
      </c>
      <c r="F109">
        <v>141.75</v>
      </c>
      <c r="G109">
        <v>0</v>
      </c>
      <c r="H109" t="s">
        <v>647</v>
      </c>
      <c r="I109" t="s">
        <v>9239</v>
      </c>
      <c r="J109" t="s">
        <v>9240</v>
      </c>
      <c r="K109" t="s">
        <v>9241</v>
      </c>
      <c r="L109" t="s">
        <v>9242</v>
      </c>
      <c r="M109" t="s">
        <v>9243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9244</v>
      </c>
    </row>
    <row r="110" spans="1:20" x14ac:dyDescent="0.25">
      <c r="A110" t="s">
        <v>152</v>
      </c>
      <c r="B110" t="s">
        <v>153</v>
      </c>
      <c r="C110">
        <v>65</v>
      </c>
      <c r="D110">
        <v>1</v>
      </c>
      <c r="E110" t="s">
        <v>9245</v>
      </c>
      <c r="F110">
        <v>199</v>
      </c>
      <c r="G110">
        <v>0</v>
      </c>
      <c r="H110" t="s">
        <v>47</v>
      </c>
      <c r="I110" t="s">
        <v>1893</v>
      </c>
      <c r="J110" t="s">
        <v>9246</v>
      </c>
      <c r="K110" t="s">
        <v>669</v>
      </c>
      <c r="L110" t="s">
        <v>1895</v>
      </c>
      <c r="M110" t="s">
        <v>9247</v>
      </c>
      <c r="N110" t="s">
        <v>711</v>
      </c>
      <c r="O110" t="s">
        <v>634</v>
      </c>
      <c r="P110" t="s">
        <v>635</v>
      </c>
      <c r="Q110" t="s">
        <v>636</v>
      </c>
      <c r="R110" t="s">
        <v>24</v>
      </c>
      <c r="S110" t="s">
        <v>23</v>
      </c>
      <c r="T110" t="s">
        <v>9248</v>
      </c>
    </row>
    <row r="111" spans="1:20" x14ac:dyDescent="0.25">
      <c r="A111" t="s">
        <v>150</v>
      </c>
      <c r="B111" t="s">
        <v>151</v>
      </c>
      <c r="C111">
        <v>65</v>
      </c>
      <c r="D111">
        <v>3</v>
      </c>
      <c r="E111" t="s">
        <v>9245</v>
      </c>
      <c r="F111">
        <v>199</v>
      </c>
      <c r="G111">
        <v>0</v>
      </c>
      <c r="H111" t="s">
        <v>47</v>
      </c>
      <c r="I111" t="s">
        <v>1893</v>
      </c>
      <c r="J111" t="s">
        <v>9246</v>
      </c>
      <c r="K111" t="s">
        <v>669</v>
      </c>
      <c r="L111" t="s">
        <v>1895</v>
      </c>
      <c r="M111" t="s">
        <v>9247</v>
      </c>
      <c r="N111" t="s">
        <v>711</v>
      </c>
      <c r="O111" t="s">
        <v>634</v>
      </c>
      <c r="P111" t="s">
        <v>635</v>
      </c>
      <c r="Q111" t="s">
        <v>636</v>
      </c>
      <c r="R111" t="s">
        <v>24</v>
      </c>
      <c r="S111" t="s">
        <v>23</v>
      </c>
      <c r="T111" t="s">
        <v>9248</v>
      </c>
    </row>
    <row r="112" spans="1:20" x14ac:dyDescent="0.25">
      <c r="A112" t="s">
        <v>152</v>
      </c>
      <c r="B112" t="s">
        <v>153</v>
      </c>
      <c r="C112">
        <v>65</v>
      </c>
      <c r="D112">
        <v>1</v>
      </c>
      <c r="E112" t="s">
        <v>9249</v>
      </c>
      <c r="F112">
        <v>199</v>
      </c>
      <c r="G112">
        <v>0</v>
      </c>
      <c r="H112" t="s">
        <v>47</v>
      </c>
      <c r="I112" t="s">
        <v>9250</v>
      </c>
      <c r="J112" t="s">
        <v>9251</v>
      </c>
      <c r="K112" t="s">
        <v>3781</v>
      </c>
      <c r="L112" t="s">
        <v>1493</v>
      </c>
      <c r="M112" t="s">
        <v>9252</v>
      </c>
      <c r="N112" t="s">
        <v>711</v>
      </c>
      <c r="O112" t="s">
        <v>1298</v>
      </c>
      <c r="P112" t="s">
        <v>635</v>
      </c>
      <c r="Q112" t="s">
        <v>636</v>
      </c>
      <c r="R112" t="s">
        <v>24</v>
      </c>
      <c r="S112" t="s">
        <v>23</v>
      </c>
      <c r="T112" t="s">
        <v>9253</v>
      </c>
    </row>
    <row r="113" spans="1:20" x14ac:dyDescent="0.25">
      <c r="A113" t="s">
        <v>150</v>
      </c>
      <c r="B113" t="s">
        <v>151</v>
      </c>
      <c r="C113">
        <v>65</v>
      </c>
      <c r="D113">
        <v>1</v>
      </c>
      <c r="E113" t="s">
        <v>9249</v>
      </c>
      <c r="F113">
        <v>199</v>
      </c>
      <c r="G113">
        <v>0</v>
      </c>
      <c r="H113" t="s">
        <v>47</v>
      </c>
      <c r="I113" t="s">
        <v>9250</v>
      </c>
      <c r="J113" t="s">
        <v>9251</v>
      </c>
      <c r="K113" t="s">
        <v>3781</v>
      </c>
      <c r="L113" t="s">
        <v>1493</v>
      </c>
      <c r="M113" t="s">
        <v>9252</v>
      </c>
      <c r="N113" t="s">
        <v>711</v>
      </c>
      <c r="O113" t="s">
        <v>1298</v>
      </c>
      <c r="P113" t="s">
        <v>635</v>
      </c>
      <c r="Q113" t="s">
        <v>636</v>
      </c>
      <c r="R113" t="s">
        <v>24</v>
      </c>
      <c r="S113" t="s">
        <v>23</v>
      </c>
      <c r="T113" t="s">
        <v>9253</v>
      </c>
    </row>
    <row r="114" spans="1:20" x14ac:dyDescent="0.25">
      <c r="A114" t="s">
        <v>36</v>
      </c>
      <c r="B114" t="s">
        <v>37</v>
      </c>
      <c r="C114">
        <v>65</v>
      </c>
      <c r="D114">
        <v>1</v>
      </c>
      <c r="E114" t="s">
        <v>9249</v>
      </c>
      <c r="F114">
        <v>199</v>
      </c>
      <c r="G114">
        <v>0</v>
      </c>
      <c r="H114" t="s">
        <v>47</v>
      </c>
      <c r="I114" t="s">
        <v>9250</v>
      </c>
      <c r="J114" t="s">
        <v>9251</v>
      </c>
      <c r="K114" t="s">
        <v>3781</v>
      </c>
      <c r="L114" t="s">
        <v>1493</v>
      </c>
      <c r="M114" t="s">
        <v>9252</v>
      </c>
      <c r="N114" t="s">
        <v>711</v>
      </c>
      <c r="O114" t="s">
        <v>1298</v>
      </c>
      <c r="P114" t="s">
        <v>635</v>
      </c>
      <c r="Q114" t="s">
        <v>636</v>
      </c>
      <c r="R114" t="s">
        <v>24</v>
      </c>
      <c r="S114" t="s">
        <v>23</v>
      </c>
      <c r="T114" t="s">
        <v>9253</v>
      </c>
    </row>
    <row r="115" spans="1:20" x14ac:dyDescent="0.25">
      <c r="A115" t="s">
        <v>38</v>
      </c>
      <c r="B115" t="s">
        <v>39</v>
      </c>
      <c r="C115">
        <v>65</v>
      </c>
      <c r="D115">
        <v>1</v>
      </c>
      <c r="E115" t="s">
        <v>9249</v>
      </c>
      <c r="F115">
        <v>199</v>
      </c>
      <c r="G115">
        <v>0</v>
      </c>
      <c r="H115" t="s">
        <v>47</v>
      </c>
      <c r="I115" t="s">
        <v>9250</v>
      </c>
      <c r="J115" t="s">
        <v>9251</v>
      </c>
      <c r="K115" t="s">
        <v>3781</v>
      </c>
      <c r="L115" t="s">
        <v>1493</v>
      </c>
      <c r="M115" t="s">
        <v>9252</v>
      </c>
      <c r="N115" t="s">
        <v>711</v>
      </c>
      <c r="O115" t="s">
        <v>1298</v>
      </c>
      <c r="P115" t="s">
        <v>635</v>
      </c>
      <c r="Q115" t="s">
        <v>636</v>
      </c>
      <c r="R115" t="s">
        <v>24</v>
      </c>
      <c r="S115" t="s">
        <v>23</v>
      </c>
      <c r="T115" t="s">
        <v>9253</v>
      </c>
    </row>
    <row r="116" spans="1:20" x14ac:dyDescent="0.25">
      <c r="A116" t="s">
        <v>115</v>
      </c>
      <c r="B116" t="s">
        <v>116</v>
      </c>
      <c r="C116">
        <v>35</v>
      </c>
      <c r="D116">
        <v>8</v>
      </c>
      <c r="E116" t="s">
        <v>9254</v>
      </c>
      <c r="F116">
        <v>349.7</v>
      </c>
      <c r="G116">
        <v>0</v>
      </c>
      <c r="H116" t="s">
        <v>648</v>
      </c>
      <c r="I116" t="s">
        <v>4793</v>
      </c>
      <c r="J116" t="s">
        <v>4794</v>
      </c>
      <c r="K116" t="s">
        <v>1314</v>
      </c>
      <c r="L116" t="s">
        <v>4795</v>
      </c>
      <c r="M116" t="s">
        <v>9255</v>
      </c>
      <c r="N116" t="s">
        <v>23</v>
      </c>
      <c r="O116" t="s">
        <v>48</v>
      </c>
      <c r="P116" t="s">
        <v>49</v>
      </c>
      <c r="Q116" t="s">
        <v>50</v>
      </c>
      <c r="R116" t="s">
        <v>24</v>
      </c>
      <c r="S116" t="s">
        <v>23</v>
      </c>
      <c r="T116" t="s">
        <v>9255</v>
      </c>
    </row>
    <row r="117" spans="1:20" x14ac:dyDescent="0.25">
      <c r="A117" t="s">
        <v>38</v>
      </c>
      <c r="B117" t="s">
        <v>39</v>
      </c>
      <c r="C117">
        <v>54.5</v>
      </c>
      <c r="D117">
        <v>2</v>
      </c>
      <c r="E117" t="s">
        <v>9256</v>
      </c>
      <c r="F117">
        <v>67</v>
      </c>
      <c r="G117">
        <v>7</v>
      </c>
      <c r="H117" t="s">
        <v>47</v>
      </c>
      <c r="I117" t="s">
        <v>9257</v>
      </c>
      <c r="J117" t="s">
        <v>9258</v>
      </c>
      <c r="K117" t="s">
        <v>995</v>
      </c>
      <c r="L117" t="s">
        <v>9259</v>
      </c>
      <c r="M117" t="s">
        <v>9260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9260</v>
      </c>
    </row>
    <row r="118" spans="1:20" x14ac:dyDescent="0.25">
      <c r="A118" t="s">
        <v>152</v>
      </c>
      <c r="B118" t="s">
        <v>153</v>
      </c>
      <c r="C118">
        <v>65</v>
      </c>
      <c r="D118">
        <v>2</v>
      </c>
      <c r="E118" t="s">
        <v>9261</v>
      </c>
      <c r="F118">
        <v>400</v>
      </c>
      <c r="G118">
        <v>0</v>
      </c>
      <c r="H118" t="s">
        <v>47</v>
      </c>
      <c r="I118" t="s">
        <v>2060</v>
      </c>
      <c r="J118" t="s">
        <v>5309</v>
      </c>
      <c r="K118" t="s">
        <v>2062</v>
      </c>
      <c r="L118" t="s">
        <v>2063</v>
      </c>
      <c r="M118" t="s">
        <v>9262</v>
      </c>
      <c r="N118" t="s">
        <v>711</v>
      </c>
      <c r="O118" t="s">
        <v>1298</v>
      </c>
      <c r="P118" t="s">
        <v>635</v>
      </c>
      <c r="Q118" t="s">
        <v>636</v>
      </c>
      <c r="R118" t="s">
        <v>24</v>
      </c>
      <c r="S118" t="s">
        <v>23</v>
      </c>
      <c r="T118" t="s">
        <v>9263</v>
      </c>
    </row>
    <row r="119" spans="1:20" x14ac:dyDescent="0.25">
      <c r="A119" t="s">
        <v>148</v>
      </c>
      <c r="B119" t="s">
        <v>149</v>
      </c>
      <c r="C119">
        <v>65</v>
      </c>
      <c r="D119">
        <v>2</v>
      </c>
      <c r="E119" t="s">
        <v>9261</v>
      </c>
      <c r="F119">
        <v>400</v>
      </c>
      <c r="G119">
        <v>0</v>
      </c>
      <c r="H119" t="s">
        <v>47</v>
      </c>
      <c r="I119" t="s">
        <v>2060</v>
      </c>
      <c r="J119" t="s">
        <v>5309</v>
      </c>
      <c r="K119" t="s">
        <v>2062</v>
      </c>
      <c r="L119" t="s">
        <v>2063</v>
      </c>
      <c r="M119" t="s">
        <v>9262</v>
      </c>
      <c r="N119" t="s">
        <v>711</v>
      </c>
      <c r="O119" t="s">
        <v>1298</v>
      </c>
      <c r="P119" t="s">
        <v>635</v>
      </c>
      <c r="Q119" t="s">
        <v>636</v>
      </c>
      <c r="R119" t="s">
        <v>24</v>
      </c>
      <c r="S119" t="s">
        <v>23</v>
      </c>
      <c r="T119" t="s">
        <v>9263</v>
      </c>
    </row>
    <row r="120" spans="1:20" x14ac:dyDescent="0.25">
      <c r="A120" t="s">
        <v>150</v>
      </c>
      <c r="B120" t="s">
        <v>151</v>
      </c>
      <c r="C120">
        <v>65</v>
      </c>
      <c r="D120">
        <v>3</v>
      </c>
      <c r="E120" t="s">
        <v>9261</v>
      </c>
      <c r="F120">
        <v>400</v>
      </c>
      <c r="G120">
        <v>0</v>
      </c>
      <c r="H120" t="s">
        <v>47</v>
      </c>
      <c r="I120" t="s">
        <v>2060</v>
      </c>
      <c r="J120" t="s">
        <v>5309</v>
      </c>
      <c r="K120" t="s">
        <v>2062</v>
      </c>
      <c r="L120" t="s">
        <v>2063</v>
      </c>
      <c r="M120" t="s">
        <v>9262</v>
      </c>
      <c r="N120" t="s">
        <v>711</v>
      </c>
      <c r="O120" t="s">
        <v>1298</v>
      </c>
      <c r="P120" t="s">
        <v>635</v>
      </c>
      <c r="Q120" t="s">
        <v>636</v>
      </c>
      <c r="R120" t="s">
        <v>24</v>
      </c>
      <c r="S120" t="s">
        <v>23</v>
      </c>
      <c r="T120" t="s">
        <v>9263</v>
      </c>
    </row>
    <row r="121" spans="1:20" x14ac:dyDescent="0.25">
      <c r="A121" t="s">
        <v>36</v>
      </c>
      <c r="B121" t="s">
        <v>37</v>
      </c>
      <c r="C121">
        <v>65</v>
      </c>
      <c r="D121">
        <v>3</v>
      </c>
      <c r="E121" t="s">
        <v>9261</v>
      </c>
      <c r="F121">
        <v>400</v>
      </c>
      <c r="G121">
        <v>0</v>
      </c>
      <c r="H121" t="s">
        <v>47</v>
      </c>
      <c r="I121" t="s">
        <v>2060</v>
      </c>
      <c r="J121" t="s">
        <v>5309</v>
      </c>
      <c r="K121" t="s">
        <v>2062</v>
      </c>
      <c r="L121" t="s">
        <v>2063</v>
      </c>
      <c r="M121" t="s">
        <v>9262</v>
      </c>
      <c r="N121" t="s">
        <v>711</v>
      </c>
      <c r="O121" t="s">
        <v>1298</v>
      </c>
      <c r="P121" t="s">
        <v>635</v>
      </c>
      <c r="Q121" t="s">
        <v>636</v>
      </c>
      <c r="R121" t="s">
        <v>24</v>
      </c>
      <c r="S121" t="s">
        <v>23</v>
      </c>
      <c r="T121" t="s">
        <v>9263</v>
      </c>
    </row>
    <row r="122" spans="1:20" x14ac:dyDescent="0.25">
      <c r="A122" t="s">
        <v>148</v>
      </c>
      <c r="B122" t="s">
        <v>149</v>
      </c>
      <c r="C122">
        <v>65</v>
      </c>
      <c r="D122">
        <v>1</v>
      </c>
      <c r="E122" t="s">
        <v>9264</v>
      </c>
      <c r="F122">
        <v>199</v>
      </c>
      <c r="G122">
        <v>0</v>
      </c>
      <c r="H122" t="s">
        <v>47</v>
      </c>
      <c r="I122" t="s">
        <v>9265</v>
      </c>
      <c r="J122" t="s">
        <v>9266</v>
      </c>
      <c r="K122" t="s">
        <v>374</v>
      </c>
      <c r="L122" t="s">
        <v>9267</v>
      </c>
      <c r="M122" t="s">
        <v>9268</v>
      </c>
      <c r="N122" t="s">
        <v>711</v>
      </c>
      <c r="O122" t="s">
        <v>634</v>
      </c>
      <c r="P122" t="s">
        <v>635</v>
      </c>
      <c r="Q122" t="s">
        <v>636</v>
      </c>
      <c r="R122" t="s">
        <v>24</v>
      </c>
      <c r="S122" t="s">
        <v>23</v>
      </c>
      <c r="T122" t="s">
        <v>9269</v>
      </c>
    </row>
    <row r="123" spans="1:20" x14ac:dyDescent="0.25">
      <c r="A123" t="s">
        <v>150</v>
      </c>
      <c r="B123" t="s">
        <v>151</v>
      </c>
      <c r="C123">
        <v>65</v>
      </c>
      <c r="D123">
        <v>1</v>
      </c>
      <c r="E123" t="s">
        <v>9264</v>
      </c>
      <c r="F123">
        <v>199</v>
      </c>
      <c r="G123">
        <v>0</v>
      </c>
      <c r="H123" t="s">
        <v>47</v>
      </c>
      <c r="I123" t="s">
        <v>9265</v>
      </c>
      <c r="J123" t="s">
        <v>9266</v>
      </c>
      <c r="K123" t="s">
        <v>374</v>
      </c>
      <c r="L123" t="s">
        <v>9267</v>
      </c>
      <c r="M123" t="s">
        <v>9268</v>
      </c>
      <c r="N123" t="s">
        <v>711</v>
      </c>
      <c r="O123" t="s">
        <v>634</v>
      </c>
      <c r="P123" t="s">
        <v>635</v>
      </c>
      <c r="Q123" t="s">
        <v>636</v>
      </c>
      <c r="R123" t="s">
        <v>24</v>
      </c>
      <c r="S123" t="s">
        <v>23</v>
      </c>
      <c r="T123" t="s">
        <v>9269</v>
      </c>
    </row>
    <row r="124" spans="1:20" x14ac:dyDescent="0.25">
      <c r="A124" t="s">
        <v>36</v>
      </c>
      <c r="B124" t="s">
        <v>37</v>
      </c>
      <c r="C124">
        <v>65</v>
      </c>
      <c r="D124">
        <v>1</v>
      </c>
      <c r="E124" t="s">
        <v>9264</v>
      </c>
      <c r="F124">
        <v>199</v>
      </c>
      <c r="G124">
        <v>0</v>
      </c>
      <c r="H124" t="s">
        <v>47</v>
      </c>
      <c r="I124" t="s">
        <v>9265</v>
      </c>
      <c r="J124" t="s">
        <v>9266</v>
      </c>
      <c r="K124" t="s">
        <v>374</v>
      </c>
      <c r="L124" t="s">
        <v>9267</v>
      </c>
      <c r="M124" t="s">
        <v>9268</v>
      </c>
      <c r="N124" t="s">
        <v>711</v>
      </c>
      <c r="O124" t="s">
        <v>634</v>
      </c>
      <c r="P124" t="s">
        <v>635</v>
      </c>
      <c r="Q124" t="s">
        <v>636</v>
      </c>
      <c r="R124" t="s">
        <v>24</v>
      </c>
      <c r="S124" t="s">
        <v>23</v>
      </c>
      <c r="T124" t="s">
        <v>9269</v>
      </c>
    </row>
    <row r="125" spans="1:20" x14ac:dyDescent="0.25">
      <c r="A125" t="s">
        <v>38</v>
      </c>
      <c r="B125" t="s">
        <v>39</v>
      </c>
      <c r="C125">
        <v>65</v>
      </c>
      <c r="D125">
        <v>1</v>
      </c>
      <c r="E125" t="s">
        <v>9264</v>
      </c>
      <c r="F125">
        <v>199</v>
      </c>
      <c r="G125">
        <v>0</v>
      </c>
      <c r="H125" t="s">
        <v>47</v>
      </c>
      <c r="I125" t="s">
        <v>9265</v>
      </c>
      <c r="J125" t="s">
        <v>9266</v>
      </c>
      <c r="K125" t="s">
        <v>374</v>
      </c>
      <c r="L125" t="s">
        <v>9267</v>
      </c>
      <c r="M125" t="s">
        <v>9268</v>
      </c>
      <c r="N125" t="s">
        <v>711</v>
      </c>
      <c r="O125" t="s">
        <v>634</v>
      </c>
      <c r="P125" t="s">
        <v>635</v>
      </c>
      <c r="Q125" t="s">
        <v>636</v>
      </c>
      <c r="R125" t="s">
        <v>24</v>
      </c>
      <c r="S125" t="s">
        <v>23</v>
      </c>
      <c r="T125" t="s">
        <v>9269</v>
      </c>
    </row>
    <row r="126" spans="1:20" x14ac:dyDescent="0.25">
      <c r="A126" t="s">
        <v>46</v>
      </c>
      <c r="B126" t="s">
        <v>56</v>
      </c>
      <c r="C126">
        <v>66.333333333333329</v>
      </c>
      <c r="D126">
        <v>3</v>
      </c>
      <c r="E126" t="s">
        <v>9270</v>
      </c>
      <c r="F126">
        <v>285</v>
      </c>
      <c r="G126">
        <v>45</v>
      </c>
      <c r="H126" t="s">
        <v>47</v>
      </c>
      <c r="I126" t="s">
        <v>9271</v>
      </c>
      <c r="J126" t="s">
        <v>9272</v>
      </c>
      <c r="K126" t="s">
        <v>3979</v>
      </c>
      <c r="L126" t="s">
        <v>4597</v>
      </c>
      <c r="M126" t="s">
        <v>9273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9273</v>
      </c>
    </row>
    <row r="127" spans="1:20" x14ac:dyDescent="0.25">
      <c r="A127" t="s">
        <v>38</v>
      </c>
      <c r="B127" t="s">
        <v>39</v>
      </c>
      <c r="C127">
        <v>54.5</v>
      </c>
      <c r="D127">
        <v>2</v>
      </c>
      <c r="E127" t="s">
        <v>9274</v>
      </c>
      <c r="F127">
        <v>386</v>
      </c>
      <c r="G127">
        <v>41</v>
      </c>
      <c r="H127" t="s">
        <v>47</v>
      </c>
      <c r="I127" t="s">
        <v>9275</v>
      </c>
      <c r="J127" t="s">
        <v>4602</v>
      </c>
      <c r="K127" t="s">
        <v>4603</v>
      </c>
      <c r="L127" t="s">
        <v>4604</v>
      </c>
      <c r="M127" t="s">
        <v>9276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9277</v>
      </c>
    </row>
    <row r="128" spans="1:20" x14ac:dyDescent="0.25">
      <c r="A128" t="s">
        <v>38</v>
      </c>
      <c r="B128" t="s">
        <v>39</v>
      </c>
      <c r="C128">
        <v>54.5</v>
      </c>
      <c r="D128">
        <v>2</v>
      </c>
      <c r="E128" t="s">
        <v>9274</v>
      </c>
      <c r="F128">
        <v>386</v>
      </c>
      <c r="G128">
        <v>41</v>
      </c>
      <c r="H128" t="s">
        <v>47</v>
      </c>
      <c r="I128" t="s">
        <v>9275</v>
      </c>
      <c r="J128" t="s">
        <v>4602</v>
      </c>
      <c r="K128" t="s">
        <v>4603</v>
      </c>
      <c r="L128" t="s">
        <v>4604</v>
      </c>
      <c r="M128" t="s">
        <v>9276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23</v>
      </c>
      <c r="T128" t="s">
        <v>9277</v>
      </c>
    </row>
    <row r="129" spans="1:20" x14ac:dyDescent="0.25">
      <c r="A129" t="s">
        <v>38</v>
      </c>
      <c r="B129" t="s">
        <v>39</v>
      </c>
      <c r="C129">
        <v>54.5</v>
      </c>
      <c r="D129">
        <v>2</v>
      </c>
      <c r="E129" t="s">
        <v>9274</v>
      </c>
      <c r="F129">
        <v>386</v>
      </c>
      <c r="G129">
        <v>41</v>
      </c>
      <c r="H129" t="s">
        <v>47</v>
      </c>
      <c r="I129" t="s">
        <v>9275</v>
      </c>
      <c r="J129" t="s">
        <v>4602</v>
      </c>
      <c r="K129" t="s">
        <v>4603</v>
      </c>
      <c r="L129" t="s">
        <v>4604</v>
      </c>
      <c r="M129" t="s">
        <v>9276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9277</v>
      </c>
    </row>
    <row r="130" spans="1:20" x14ac:dyDescent="0.25">
      <c r="A130" t="s">
        <v>38</v>
      </c>
      <c r="B130" t="s">
        <v>39</v>
      </c>
      <c r="C130">
        <v>54.5</v>
      </c>
      <c r="D130">
        <v>2</v>
      </c>
      <c r="E130" t="s">
        <v>9274</v>
      </c>
      <c r="F130">
        <v>386</v>
      </c>
      <c r="G130">
        <v>41</v>
      </c>
      <c r="H130" t="s">
        <v>47</v>
      </c>
      <c r="I130" t="s">
        <v>9275</v>
      </c>
      <c r="J130" t="s">
        <v>4602</v>
      </c>
      <c r="K130" t="s">
        <v>4603</v>
      </c>
      <c r="L130" t="s">
        <v>4604</v>
      </c>
      <c r="M130" t="s">
        <v>9276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9277</v>
      </c>
    </row>
    <row r="131" spans="1:20" x14ac:dyDescent="0.25">
      <c r="A131" t="s">
        <v>38</v>
      </c>
      <c r="B131" t="s">
        <v>39</v>
      </c>
      <c r="C131">
        <v>54.5</v>
      </c>
      <c r="D131">
        <v>2</v>
      </c>
      <c r="E131" t="s">
        <v>9274</v>
      </c>
      <c r="F131">
        <v>386</v>
      </c>
      <c r="G131">
        <v>41</v>
      </c>
      <c r="H131" t="s">
        <v>47</v>
      </c>
      <c r="I131" t="s">
        <v>9275</v>
      </c>
      <c r="J131" t="s">
        <v>4602</v>
      </c>
      <c r="K131" t="s">
        <v>4603</v>
      </c>
      <c r="L131" t="s">
        <v>4604</v>
      </c>
      <c r="M131" t="s">
        <v>9276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23</v>
      </c>
      <c r="T131" t="s">
        <v>9277</v>
      </c>
    </row>
    <row r="132" spans="1:20" x14ac:dyDescent="0.25">
      <c r="A132" t="s">
        <v>186</v>
      </c>
      <c r="B132" t="s">
        <v>187</v>
      </c>
      <c r="C132">
        <v>33.333333333333336</v>
      </c>
      <c r="D132">
        <v>3</v>
      </c>
      <c r="E132" t="s">
        <v>9278</v>
      </c>
      <c r="F132">
        <v>119.5</v>
      </c>
      <c r="G132">
        <v>7</v>
      </c>
      <c r="H132" t="s">
        <v>47</v>
      </c>
      <c r="I132" t="s">
        <v>9279</v>
      </c>
      <c r="J132" t="s">
        <v>9280</v>
      </c>
      <c r="K132" t="s">
        <v>1923</v>
      </c>
      <c r="L132" t="s">
        <v>9281</v>
      </c>
      <c r="M132" t="s">
        <v>9282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23</v>
      </c>
      <c r="T132" t="s">
        <v>9282</v>
      </c>
    </row>
    <row r="133" spans="1:20" x14ac:dyDescent="0.25">
      <c r="A133" t="s">
        <v>46</v>
      </c>
      <c r="B133" t="s">
        <v>56</v>
      </c>
      <c r="C133">
        <v>66.333333333333329</v>
      </c>
      <c r="D133">
        <v>3</v>
      </c>
      <c r="E133" t="s">
        <v>9283</v>
      </c>
      <c r="F133">
        <v>197.75</v>
      </c>
      <c r="G133">
        <v>26</v>
      </c>
      <c r="H133" t="s">
        <v>384</v>
      </c>
      <c r="I133" t="s">
        <v>9284</v>
      </c>
      <c r="J133" t="s">
        <v>9285</v>
      </c>
      <c r="K133" t="s">
        <v>9286</v>
      </c>
      <c r="L133" t="s">
        <v>9287</v>
      </c>
      <c r="M133" t="s">
        <v>9288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9289</v>
      </c>
    </row>
    <row r="134" spans="1:20" x14ac:dyDescent="0.25">
      <c r="A134" t="s">
        <v>46</v>
      </c>
      <c r="B134" t="s">
        <v>56</v>
      </c>
      <c r="C134">
        <v>66.333333333333329</v>
      </c>
      <c r="D134">
        <v>3</v>
      </c>
      <c r="E134" t="s">
        <v>9290</v>
      </c>
      <c r="F134">
        <v>259</v>
      </c>
      <c r="G134">
        <v>29</v>
      </c>
      <c r="H134" t="s">
        <v>47</v>
      </c>
      <c r="I134" t="s">
        <v>9291</v>
      </c>
      <c r="J134" t="s">
        <v>9292</v>
      </c>
      <c r="K134" t="s">
        <v>9293</v>
      </c>
      <c r="L134" t="s">
        <v>990</v>
      </c>
      <c r="M134" t="s">
        <v>9294</v>
      </c>
      <c r="N134" t="s">
        <v>23</v>
      </c>
      <c r="O134" t="s">
        <v>63</v>
      </c>
      <c r="P134" t="s">
        <v>54</v>
      </c>
      <c r="Q134" t="s">
        <v>55</v>
      </c>
      <c r="R134" t="s">
        <v>24</v>
      </c>
      <c r="S134" t="s">
        <v>23</v>
      </c>
      <c r="T134" t="s">
        <v>9295</v>
      </c>
    </row>
    <row r="135" spans="1:20" x14ac:dyDescent="0.25">
      <c r="A135" t="s">
        <v>20</v>
      </c>
      <c r="B135" t="s">
        <v>21</v>
      </c>
      <c r="C135">
        <v>50</v>
      </c>
      <c r="D135">
        <v>2</v>
      </c>
      <c r="E135" t="s">
        <v>9296</v>
      </c>
      <c r="F135">
        <v>300</v>
      </c>
      <c r="G135">
        <v>0</v>
      </c>
      <c r="H135" t="s">
        <v>631</v>
      </c>
      <c r="I135" t="s">
        <v>9297</v>
      </c>
      <c r="J135" t="s">
        <v>2374</v>
      </c>
      <c r="K135" t="s">
        <v>23</v>
      </c>
      <c r="L135" t="s">
        <v>24</v>
      </c>
      <c r="M135" t="s">
        <v>9298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23</v>
      </c>
      <c r="T135" t="s">
        <v>9298</v>
      </c>
    </row>
    <row r="136" spans="1:20" x14ac:dyDescent="0.25">
      <c r="A136" t="s">
        <v>28</v>
      </c>
      <c r="B136" t="s">
        <v>29</v>
      </c>
      <c r="C136">
        <v>50</v>
      </c>
      <c r="D136">
        <v>2</v>
      </c>
      <c r="E136" t="s">
        <v>9296</v>
      </c>
      <c r="F136">
        <v>300</v>
      </c>
      <c r="G136">
        <v>0</v>
      </c>
      <c r="H136" t="s">
        <v>631</v>
      </c>
      <c r="I136" t="s">
        <v>9297</v>
      </c>
      <c r="J136" t="s">
        <v>2374</v>
      </c>
      <c r="K136" t="s">
        <v>23</v>
      </c>
      <c r="L136" t="s">
        <v>24</v>
      </c>
      <c r="M136" t="s">
        <v>9298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23</v>
      </c>
      <c r="T136" t="s">
        <v>9298</v>
      </c>
    </row>
    <row r="137" spans="1:20" x14ac:dyDescent="0.25">
      <c r="A137" t="s">
        <v>30</v>
      </c>
      <c r="B137" t="s">
        <v>31</v>
      </c>
      <c r="C137">
        <v>50</v>
      </c>
      <c r="D137">
        <v>2</v>
      </c>
      <c r="E137" t="s">
        <v>9296</v>
      </c>
      <c r="F137">
        <v>300</v>
      </c>
      <c r="G137">
        <v>0</v>
      </c>
      <c r="H137" t="s">
        <v>631</v>
      </c>
      <c r="I137" t="s">
        <v>9297</v>
      </c>
      <c r="J137" t="s">
        <v>2374</v>
      </c>
      <c r="K137" t="s">
        <v>23</v>
      </c>
      <c r="L137" t="s">
        <v>24</v>
      </c>
      <c r="M137" t="s">
        <v>9298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23</v>
      </c>
      <c r="T137" t="s">
        <v>9298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9299</v>
      </c>
      <c r="F138">
        <v>195</v>
      </c>
      <c r="G138">
        <v>45</v>
      </c>
      <c r="H138" t="s">
        <v>631</v>
      </c>
      <c r="I138" t="s">
        <v>9300</v>
      </c>
      <c r="J138" t="s">
        <v>65</v>
      </c>
      <c r="K138" t="s">
        <v>23</v>
      </c>
      <c r="L138" t="s">
        <v>24</v>
      </c>
      <c r="M138" t="s">
        <v>9301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23</v>
      </c>
      <c r="T138" t="s">
        <v>9301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9299</v>
      </c>
      <c r="F139">
        <v>195</v>
      </c>
      <c r="G139">
        <v>45</v>
      </c>
      <c r="H139" t="s">
        <v>631</v>
      </c>
      <c r="I139" t="s">
        <v>9300</v>
      </c>
      <c r="J139" t="s">
        <v>65</v>
      </c>
      <c r="K139" t="s">
        <v>23</v>
      </c>
      <c r="L139" t="s">
        <v>24</v>
      </c>
      <c r="M139" t="s">
        <v>9301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9301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9299</v>
      </c>
      <c r="F140">
        <v>195</v>
      </c>
      <c r="G140">
        <v>45</v>
      </c>
      <c r="H140" t="s">
        <v>631</v>
      </c>
      <c r="I140" t="s">
        <v>9300</v>
      </c>
      <c r="J140" t="s">
        <v>65</v>
      </c>
      <c r="K140" t="s">
        <v>23</v>
      </c>
      <c r="L140" t="s">
        <v>24</v>
      </c>
      <c r="M140" t="s">
        <v>9301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9301</v>
      </c>
    </row>
    <row r="141" spans="1:20" x14ac:dyDescent="0.25">
      <c r="A141" t="s">
        <v>148</v>
      </c>
      <c r="B141" t="s">
        <v>149</v>
      </c>
      <c r="C141">
        <v>65</v>
      </c>
      <c r="D141">
        <v>2</v>
      </c>
      <c r="E141" t="s">
        <v>9302</v>
      </c>
      <c r="F141">
        <v>199</v>
      </c>
      <c r="G141">
        <v>0</v>
      </c>
      <c r="H141" t="s">
        <v>47</v>
      </c>
      <c r="I141" t="s">
        <v>9303</v>
      </c>
      <c r="J141" t="s">
        <v>9304</v>
      </c>
      <c r="K141" t="s">
        <v>9305</v>
      </c>
      <c r="L141" t="s">
        <v>9306</v>
      </c>
      <c r="M141" t="s">
        <v>9307</v>
      </c>
      <c r="N141" t="s">
        <v>711</v>
      </c>
      <c r="O141" t="s">
        <v>1298</v>
      </c>
      <c r="P141" t="s">
        <v>635</v>
      </c>
      <c r="Q141" t="s">
        <v>636</v>
      </c>
      <c r="R141" t="s">
        <v>24</v>
      </c>
      <c r="S141" t="s">
        <v>23</v>
      </c>
      <c r="T141" t="s">
        <v>9308</v>
      </c>
    </row>
    <row r="142" spans="1:20" x14ac:dyDescent="0.25">
      <c r="A142" t="s">
        <v>36</v>
      </c>
      <c r="B142" t="s">
        <v>37</v>
      </c>
      <c r="C142">
        <v>65</v>
      </c>
      <c r="D142">
        <v>1</v>
      </c>
      <c r="E142" t="s">
        <v>9302</v>
      </c>
      <c r="F142">
        <v>199</v>
      </c>
      <c r="G142">
        <v>0</v>
      </c>
      <c r="H142" t="s">
        <v>47</v>
      </c>
      <c r="I142" t="s">
        <v>9303</v>
      </c>
      <c r="J142" t="s">
        <v>9304</v>
      </c>
      <c r="K142" t="s">
        <v>9305</v>
      </c>
      <c r="L142" t="s">
        <v>9306</v>
      </c>
      <c r="M142" t="s">
        <v>9307</v>
      </c>
      <c r="N142" t="s">
        <v>711</v>
      </c>
      <c r="O142" t="s">
        <v>1298</v>
      </c>
      <c r="P142" t="s">
        <v>635</v>
      </c>
      <c r="Q142" t="s">
        <v>636</v>
      </c>
      <c r="R142" t="s">
        <v>24</v>
      </c>
      <c r="S142" t="s">
        <v>23</v>
      </c>
      <c r="T142" t="s">
        <v>9308</v>
      </c>
    </row>
    <row r="143" spans="1:20" x14ac:dyDescent="0.25">
      <c r="A143" t="s">
        <v>150</v>
      </c>
      <c r="B143" t="s">
        <v>151</v>
      </c>
      <c r="C143">
        <v>65</v>
      </c>
      <c r="D143">
        <v>1</v>
      </c>
      <c r="E143" t="s">
        <v>9302</v>
      </c>
      <c r="F143">
        <v>199</v>
      </c>
      <c r="G143">
        <v>0</v>
      </c>
      <c r="H143" t="s">
        <v>47</v>
      </c>
      <c r="I143" t="s">
        <v>9303</v>
      </c>
      <c r="J143" t="s">
        <v>9304</v>
      </c>
      <c r="K143" t="s">
        <v>9305</v>
      </c>
      <c r="L143" t="s">
        <v>9306</v>
      </c>
      <c r="M143" t="s">
        <v>9307</v>
      </c>
      <c r="N143" t="s">
        <v>711</v>
      </c>
      <c r="O143" t="s">
        <v>1298</v>
      </c>
      <c r="P143" t="s">
        <v>635</v>
      </c>
      <c r="Q143" t="s">
        <v>636</v>
      </c>
      <c r="R143" t="s">
        <v>24</v>
      </c>
      <c r="S143" t="s">
        <v>23</v>
      </c>
      <c r="T143" t="s">
        <v>9308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9309</v>
      </c>
      <c r="F144">
        <v>150</v>
      </c>
      <c r="G144">
        <v>0</v>
      </c>
      <c r="H144" t="s">
        <v>631</v>
      </c>
      <c r="I144" t="s">
        <v>9310</v>
      </c>
      <c r="J144" t="s">
        <v>302</v>
      </c>
      <c r="K144" t="s">
        <v>23</v>
      </c>
      <c r="L144" t="s">
        <v>24</v>
      </c>
      <c r="M144" t="s">
        <v>9308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9308</v>
      </c>
    </row>
    <row r="145" spans="1:20" x14ac:dyDescent="0.25">
      <c r="A145" t="s">
        <v>28</v>
      </c>
      <c r="B145" t="s">
        <v>29</v>
      </c>
      <c r="C145">
        <v>50</v>
      </c>
      <c r="D145">
        <v>1</v>
      </c>
      <c r="E145" t="s">
        <v>9309</v>
      </c>
      <c r="F145">
        <v>150</v>
      </c>
      <c r="G145">
        <v>0</v>
      </c>
      <c r="H145" t="s">
        <v>631</v>
      </c>
      <c r="I145" t="s">
        <v>9310</v>
      </c>
      <c r="J145" t="s">
        <v>302</v>
      </c>
      <c r="K145" t="s">
        <v>23</v>
      </c>
      <c r="L145" t="s">
        <v>24</v>
      </c>
      <c r="M145" t="s">
        <v>9308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9308</v>
      </c>
    </row>
    <row r="146" spans="1:20" x14ac:dyDescent="0.25">
      <c r="A146" t="s">
        <v>30</v>
      </c>
      <c r="B146" t="s">
        <v>31</v>
      </c>
      <c r="C146">
        <v>50</v>
      </c>
      <c r="D146">
        <v>1</v>
      </c>
      <c r="E146" t="s">
        <v>9309</v>
      </c>
      <c r="F146">
        <v>150</v>
      </c>
      <c r="G146">
        <v>0</v>
      </c>
      <c r="H146" t="s">
        <v>631</v>
      </c>
      <c r="I146" t="s">
        <v>9310</v>
      </c>
      <c r="J146" t="s">
        <v>302</v>
      </c>
      <c r="K146" t="s">
        <v>23</v>
      </c>
      <c r="L146" t="s">
        <v>24</v>
      </c>
      <c r="M146" t="s">
        <v>9308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23</v>
      </c>
      <c r="T146" t="s">
        <v>9308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9311</v>
      </c>
      <c r="F147">
        <v>195</v>
      </c>
      <c r="G147">
        <v>45</v>
      </c>
      <c r="H147" t="s">
        <v>631</v>
      </c>
      <c r="I147" t="s">
        <v>9312</v>
      </c>
      <c r="J147" t="s">
        <v>335</v>
      </c>
      <c r="K147" t="s">
        <v>23</v>
      </c>
      <c r="L147" t="s">
        <v>24</v>
      </c>
      <c r="M147" t="s">
        <v>9313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23</v>
      </c>
      <c r="T147" t="s">
        <v>9313</v>
      </c>
    </row>
    <row r="148" spans="1:20" x14ac:dyDescent="0.25">
      <c r="A148" t="s">
        <v>28</v>
      </c>
      <c r="B148" t="s">
        <v>29</v>
      </c>
      <c r="C148">
        <v>50</v>
      </c>
      <c r="D148">
        <v>1</v>
      </c>
      <c r="E148" t="s">
        <v>9311</v>
      </c>
      <c r="F148">
        <v>195</v>
      </c>
      <c r="G148">
        <v>45</v>
      </c>
      <c r="H148" t="s">
        <v>631</v>
      </c>
      <c r="I148" t="s">
        <v>9312</v>
      </c>
      <c r="J148" t="s">
        <v>335</v>
      </c>
      <c r="K148" t="s">
        <v>23</v>
      </c>
      <c r="L148" t="s">
        <v>24</v>
      </c>
      <c r="M148" t="s">
        <v>9313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23</v>
      </c>
      <c r="T148" t="s">
        <v>9313</v>
      </c>
    </row>
    <row r="149" spans="1:20" x14ac:dyDescent="0.25">
      <c r="A149" t="s">
        <v>30</v>
      </c>
      <c r="B149" t="s">
        <v>31</v>
      </c>
      <c r="C149">
        <v>50</v>
      </c>
      <c r="D149">
        <v>1</v>
      </c>
      <c r="E149" t="s">
        <v>9311</v>
      </c>
      <c r="F149">
        <v>195</v>
      </c>
      <c r="G149">
        <v>45</v>
      </c>
      <c r="H149" t="s">
        <v>631</v>
      </c>
      <c r="I149" t="s">
        <v>9312</v>
      </c>
      <c r="J149" t="s">
        <v>335</v>
      </c>
      <c r="K149" t="s">
        <v>23</v>
      </c>
      <c r="L149" t="s">
        <v>24</v>
      </c>
      <c r="M149" t="s">
        <v>9313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23</v>
      </c>
      <c r="T149" t="s">
        <v>9313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9314</v>
      </c>
      <c r="F150">
        <v>178</v>
      </c>
      <c r="G150">
        <v>0</v>
      </c>
      <c r="H150" t="s">
        <v>47</v>
      </c>
      <c r="I150" t="s">
        <v>9315</v>
      </c>
      <c r="J150" t="s">
        <v>9316</v>
      </c>
      <c r="K150" t="s">
        <v>1569</v>
      </c>
      <c r="L150" t="s">
        <v>2016</v>
      </c>
      <c r="M150" t="s">
        <v>9317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23</v>
      </c>
      <c r="T150" t="s">
        <v>9317</v>
      </c>
    </row>
    <row r="151" spans="1:20" x14ac:dyDescent="0.25">
      <c r="A151" t="s">
        <v>28</v>
      </c>
      <c r="B151" t="s">
        <v>29</v>
      </c>
      <c r="C151">
        <v>50</v>
      </c>
      <c r="D151">
        <v>1</v>
      </c>
      <c r="E151" t="s">
        <v>9314</v>
      </c>
      <c r="F151">
        <v>178</v>
      </c>
      <c r="G151">
        <v>0</v>
      </c>
      <c r="H151" t="s">
        <v>47</v>
      </c>
      <c r="I151" t="s">
        <v>9315</v>
      </c>
      <c r="J151" t="s">
        <v>9316</v>
      </c>
      <c r="K151" t="s">
        <v>1569</v>
      </c>
      <c r="L151" t="s">
        <v>2016</v>
      </c>
      <c r="M151" t="s">
        <v>9317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23</v>
      </c>
      <c r="T151" t="s">
        <v>9317</v>
      </c>
    </row>
    <row r="152" spans="1:20" x14ac:dyDescent="0.25">
      <c r="A152" t="s">
        <v>30</v>
      </c>
      <c r="B152" t="s">
        <v>31</v>
      </c>
      <c r="C152">
        <v>50</v>
      </c>
      <c r="D152">
        <v>1</v>
      </c>
      <c r="E152" t="s">
        <v>9314</v>
      </c>
      <c r="F152">
        <v>178</v>
      </c>
      <c r="G152">
        <v>0</v>
      </c>
      <c r="H152" t="s">
        <v>47</v>
      </c>
      <c r="I152" t="s">
        <v>9315</v>
      </c>
      <c r="J152" t="s">
        <v>9316</v>
      </c>
      <c r="K152" t="s">
        <v>1569</v>
      </c>
      <c r="L152" t="s">
        <v>2016</v>
      </c>
      <c r="M152" t="s">
        <v>9317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23</v>
      </c>
      <c r="T152" t="s">
        <v>9317</v>
      </c>
    </row>
    <row r="153" spans="1:20" x14ac:dyDescent="0.25">
      <c r="A153" t="s">
        <v>30</v>
      </c>
      <c r="B153" t="s">
        <v>31</v>
      </c>
      <c r="C153">
        <v>45</v>
      </c>
      <c r="D153">
        <v>6</v>
      </c>
      <c r="E153" t="s">
        <v>9318</v>
      </c>
      <c r="F153">
        <v>300</v>
      </c>
      <c r="G153">
        <v>30</v>
      </c>
      <c r="H153" t="s">
        <v>648</v>
      </c>
      <c r="I153" t="s">
        <v>9319</v>
      </c>
      <c r="J153" t="s">
        <v>9320</v>
      </c>
      <c r="K153" t="s">
        <v>4167</v>
      </c>
      <c r="L153" t="s">
        <v>9321</v>
      </c>
      <c r="M153" t="s">
        <v>9322</v>
      </c>
      <c r="N153" t="s">
        <v>711</v>
      </c>
      <c r="O153" t="s">
        <v>634</v>
      </c>
      <c r="P153" t="s">
        <v>635</v>
      </c>
      <c r="Q153" t="s">
        <v>636</v>
      </c>
      <c r="R153" t="s">
        <v>24</v>
      </c>
      <c r="S153" t="s">
        <v>23</v>
      </c>
      <c r="T153" t="s">
        <v>9322</v>
      </c>
    </row>
    <row r="154" spans="1:20" x14ac:dyDescent="0.25">
      <c r="A154" t="s">
        <v>186</v>
      </c>
      <c r="B154" t="s">
        <v>187</v>
      </c>
      <c r="C154">
        <v>65</v>
      </c>
      <c r="D154">
        <v>4</v>
      </c>
      <c r="E154" t="s">
        <v>9323</v>
      </c>
      <c r="F154">
        <v>160</v>
      </c>
      <c r="G154">
        <v>0</v>
      </c>
      <c r="H154" t="s">
        <v>631</v>
      </c>
      <c r="I154" t="s">
        <v>9324</v>
      </c>
      <c r="J154" t="s">
        <v>306</v>
      </c>
      <c r="K154" t="s">
        <v>23</v>
      </c>
      <c r="L154" t="s">
        <v>24</v>
      </c>
      <c r="M154" t="s">
        <v>9325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23</v>
      </c>
      <c r="T154" t="s">
        <v>9325</v>
      </c>
    </row>
    <row r="155" spans="1:20" x14ac:dyDescent="0.25">
      <c r="A155" t="s">
        <v>38</v>
      </c>
      <c r="B155" t="s">
        <v>39</v>
      </c>
      <c r="C155">
        <v>54.5</v>
      </c>
      <c r="D155">
        <v>2</v>
      </c>
      <c r="E155" t="s">
        <v>9326</v>
      </c>
      <c r="F155">
        <v>254</v>
      </c>
      <c r="G155">
        <v>26</v>
      </c>
      <c r="H155" t="s">
        <v>47</v>
      </c>
      <c r="I155" t="s">
        <v>9327</v>
      </c>
      <c r="J155" t="s">
        <v>9328</v>
      </c>
      <c r="K155" t="s">
        <v>6558</v>
      </c>
      <c r="L155" t="s">
        <v>9329</v>
      </c>
      <c r="M155" t="s">
        <v>9330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23</v>
      </c>
      <c r="T155" t="s">
        <v>9330</v>
      </c>
    </row>
    <row r="156" spans="1:20" x14ac:dyDescent="0.25">
      <c r="A156" t="s">
        <v>38</v>
      </c>
      <c r="B156" t="s">
        <v>39</v>
      </c>
      <c r="C156">
        <v>54.5</v>
      </c>
      <c r="D156">
        <v>2</v>
      </c>
      <c r="E156" t="s">
        <v>9326</v>
      </c>
      <c r="F156">
        <v>254</v>
      </c>
      <c r="G156">
        <v>26</v>
      </c>
      <c r="H156" t="s">
        <v>47</v>
      </c>
      <c r="I156" t="s">
        <v>9327</v>
      </c>
      <c r="J156" t="s">
        <v>9328</v>
      </c>
      <c r="K156" t="s">
        <v>6558</v>
      </c>
      <c r="L156" t="s">
        <v>9329</v>
      </c>
      <c r="M156" t="s">
        <v>9330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23</v>
      </c>
      <c r="T156" t="s">
        <v>9330</v>
      </c>
    </row>
    <row r="157" spans="1:20" x14ac:dyDescent="0.25">
      <c r="A157" t="s">
        <v>38</v>
      </c>
      <c r="B157" t="s">
        <v>39</v>
      </c>
      <c r="C157">
        <v>54.5</v>
      </c>
      <c r="D157">
        <v>2</v>
      </c>
      <c r="E157" t="s">
        <v>9326</v>
      </c>
      <c r="F157">
        <v>254</v>
      </c>
      <c r="G157">
        <v>26</v>
      </c>
      <c r="H157" t="s">
        <v>47</v>
      </c>
      <c r="I157" t="s">
        <v>9327</v>
      </c>
      <c r="J157" t="s">
        <v>9328</v>
      </c>
      <c r="K157" t="s">
        <v>6558</v>
      </c>
      <c r="L157" t="s">
        <v>9329</v>
      </c>
      <c r="M157" t="s">
        <v>9330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23</v>
      </c>
      <c r="T157" t="s">
        <v>9330</v>
      </c>
    </row>
    <row r="158" spans="1:20" x14ac:dyDescent="0.25">
      <c r="A158" t="s">
        <v>30</v>
      </c>
      <c r="B158" t="s">
        <v>31</v>
      </c>
      <c r="C158">
        <v>41.5</v>
      </c>
      <c r="D158">
        <v>2</v>
      </c>
      <c r="E158" t="s">
        <v>9331</v>
      </c>
      <c r="F158">
        <v>242</v>
      </c>
      <c r="G158">
        <v>45</v>
      </c>
      <c r="H158" t="s">
        <v>47</v>
      </c>
      <c r="I158" t="s">
        <v>1394</v>
      </c>
      <c r="J158" t="s">
        <v>9332</v>
      </c>
      <c r="K158" t="s">
        <v>2304</v>
      </c>
      <c r="L158" t="s">
        <v>2831</v>
      </c>
      <c r="M158" t="s">
        <v>9333</v>
      </c>
      <c r="N158" t="s">
        <v>23</v>
      </c>
      <c r="O158" t="s">
        <v>63</v>
      </c>
      <c r="P158" t="s">
        <v>54</v>
      </c>
      <c r="Q158" t="s">
        <v>55</v>
      </c>
      <c r="R158" t="s">
        <v>24</v>
      </c>
      <c r="S158" t="s">
        <v>23</v>
      </c>
      <c r="T158" t="s">
        <v>9333</v>
      </c>
    </row>
    <row r="159" spans="1:20" x14ac:dyDescent="0.25">
      <c r="A159" t="s">
        <v>30</v>
      </c>
      <c r="B159" t="s">
        <v>31</v>
      </c>
      <c r="C159">
        <v>41.333333333333343</v>
      </c>
      <c r="D159">
        <v>3</v>
      </c>
      <c r="E159" t="s">
        <v>9331</v>
      </c>
      <c r="F159">
        <v>242</v>
      </c>
      <c r="G159">
        <v>45</v>
      </c>
      <c r="H159" t="s">
        <v>47</v>
      </c>
      <c r="I159" t="s">
        <v>1394</v>
      </c>
      <c r="J159" t="s">
        <v>9332</v>
      </c>
      <c r="K159" t="s">
        <v>2304</v>
      </c>
      <c r="L159" t="s">
        <v>2831</v>
      </c>
      <c r="M159" t="s">
        <v>9333</v>
      </c>
      <c r="N159" t="s">
        <v>23</v>
      </c>
      <c r="O159" t="s">
        <v>63</v>
      </c>
      <c r="P159" t="s">
        <v>54</v>
      </c>
      <c r="Q159" t="s">
        <v>55</v>
      </c>
      <c r="R159" t="s">
        <v>24</v>
      </c>
      <c r="S159" t="s">
        <v>23</v>
      </c>
      <c r="T159" t="s">
        <v>9333</v>
      </c>
    </row>
    <row r="160" spans="1:20" x14ac:dyDescent="0.25">
      <c r="A160" t="s">
        <v>46</v>
      </c>
      <c r="B160" t="s">
        <v>56</v>
      </c>
      <c r="C160">
        <v>85</v>
      </c>
      <c r="D160">
        <v>1</v>
      </c>
      <c r="E160" t="s">
        <v>9334</v>
      </c>
      <c r="F160">
        <v>161</v>
      </c>
      <c r="G160">
        <v>0</v>
      </c>
      <c r="H160" t="s">
        <v>22</v>
      </c>
      <c r="I160" t="s">
        <v>9335</v>
      </c>
      <c r="J160" t="s">
        <v>9336</v>
      </c>
      <c r="K160" t="s">
        <v>9337</v>
      </c>
      <c r="L160" t="s">
        <v>3270</v>
      </c>
      <c r="M160" t="s">
        <v>9338</v>
      </c>
      <c r="N160" t="s">
        <v>23</v>
      </c>
      <c r="O160" t="s">
        <v>53</v>
      </c>
      <c r="P160" t="s">
        <v>54</v>
      </c>
      <c r="Q160" t="s">
        <v>55</v>
      </c>
      <c r="R160" t="s">
        <v>24</v>
      </c>
      <c r="S160" t="s">
        <v>23</v>
      </c>
      <c r="T160" t="s">
        <v>9339</v>
      </c>
    </row>
    <row r="161" spans="1:20" x14ac:dyDescent="0.25">
      <c r="A161" t="s">
        <v>139</v>
      </c>
      <c r="B161" t="s">
        <v>715</v>
      </c>
      <c r="C161">
        <v>76</v>
      </c>
      <c r="D161">
        <v>1</v>
      </c>
      <c r="E161" t="s">
        <v>9334</v>
      </c>
      <c r="F161">
        <v>161</v>
      </c>
      <c r="G161">
        <v>0</v>
      </c>
      <c r="H161" t="s">
        <v>22</v>
      </c>
      <c r="I161" t="s">
        <v>9335</v>
      </c>
      <c r="J161" t="s">
        <v>9336</v>
      </c>
      <c r="K161" t="s">
        <v>9337</v>
      </c>
      <c r="L161" t="s">
        <v>3270</v>
      </c>
      <c r="M161" t="s">
        <v>9338</v>
      </c>
      <c r="N161" t="s">
        <v>23</v>
      </c>
      <c r="O161" t="s">
        <v>53</v>
      </c>
      <c r="P161" t="s">
        <v>54</v>
      </c>
      <c r="Q161" t="s">
        <v>55</v>
      </c>
      <c r="R161" t="s">
        <v>24</v>
      </c>
      <c r="S161" t="s">
        <v>23</v>
      </c>
      <c r="T161" t="s">
        <v>9339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9340</v>
      </c>
      <c r="F162">
        <v>100</v>
      </c>
      <c r="G162">
        <v>0</v>
      </c>
      <c r="H162" t="s">
        <v>631</v>
      </c>
      <c r="I162" t="s">
        <v>9341</v>
      </c>
      <c r="J162" t="s">
        <v>8912</v>
      </c>
      <c r="K162" t="s">
        <v>23</v>
      </c>
      <c r="L162" t="s">
        <v>24</v>
      </c>
      <c r="M162" t="s">
        <v>9342</v>
      </c>
      <c r="N162" t="s">
        <v>23</v>
      </c>
      <c r="O162" t="s">
        <v>32</v>
      </c>
      <c r="P162" t="s">
        <v>26</v>
      </c>
      <c r="Q162" t="s">
        <v>33</v>
      </c>
      <c r="R162" t="s">
        <v>24</v>
      </c>
      <c r="S162" t="s">
        <v>23</v>
      </c>
      <c r="T162" t="s">
        <v>9343</v>
      </c>
    </row>
    <row r="163" spans="1:20" x14ac:dyDescent="0.25">
      <c r="A163" t="s">
        <v>28</v>
      </c>
      <c r="B163" t="s">
        <v>29</v>
      </c>
      <c r="C163">
        <v>50</v>
      </c>
      <c r="D163">
        <v>1</v>
      </c>
      <c r="E163" t="s">
        <v>9340</v>
      </c>
      <c r="F163">
        <v>100</v>
      </c>
      <c r="G163">
        <v>0</v>
      </c>
      <c r="H163" t="s">
        <v>631</v>
      </c>
      <c r="I163" t="s">
        <v>9341</v>
      </c>
      <c r="J163" t="s">
        <v>8912</v>
      </c>
      <c r="K163" t="s">
        <v>23</v>
      </c>
      <c r="L163" t="s">
        <v>24</v>
      </c>
      <c r="M163" t="s">
        <v>9342</v>
      </c>
      <c r="N163" t="s">
        <v>23</v>
      </c>
      <c r="O163" t="s">
        <v>32</v>
      </c>
      <c r="P163" t="s">
        <v>26</v>
      </c>
      <c r="Q163" t="s">
        <v>33</v>
      </c>
      <c r="R163" t="s">
        <v>24</v>
      </c>
      <c r="S163" t="s">
        <v>23</v>
      </c>
      <c r="T163" t="s">
        <v>9343</v>
      </c>
    </row>
    <row r="164" spans="1:20" x14ac:dyDescent="0.25">
      <c r="A164" t="s">
        <v>30</v>
      </c>
      <c r="B164" t="s">
        <v>31</v>
      </c>
      <c r="C164">
        <v>50</v>
      </c>
      <c r="D164">
        <v>1</v>
      </c>
      <c r="E164" t="s">
        <v>9340</v>
      </c>
      <c r="F164">
        <v>100</v>
      </c>
      <c r="G164">
        <v>0</v>
      </c>
      <c r="H164" t="s">
        <v>631</v>
      </c>
      <c r="I164" t="s">
        <v>9341</v>
      </c>
      <c r="J164" t="s">
        <v>8912</v>
      </c>
      <c r="K164" t="s">
        <v>23</v>
      </c>
      <c r="L164" t="s">
        <v>24</v>
      </c>
      <c r="M164" t="s">
        <v>9342</v>
      </c>
      <c r="N164" t="s">
        <v>23</v>
      </c>
      <c r="O164" t="s">
        <v>32</v>
      </c>
      <c r="P164" t="s">
        <v>26</v>
      </c>
      <c r="Q164" t="s">
        <v>33</v>
      </c>
      <c r="R164" t="s">
        <v>24</v>
      </c>
      <c r="S164" t="s">
        <v>23</v>
      </c>
      <c r="T164" t="s">
        <v>9343</v>
      </c>
    </row>
    <row r="165" spans="1:20" x14ac:dyDescent="0.25">
      <c r="A165" t="s">
        <v>139</v>
      </c>
      <c r="B165" t="s">
        <v>112</v>
      </c>
      <c r="C165">
        <v>150</v>
      </c>
      <c r="D165">
        <v>1</v>
      </c>
      <c r="E165" t="s">
        <v>9344</v>
      </c>
      <c r="F165">
        <v>150</v>
      </c>
      <c r="G165">
        <v>0</v>
      </c>
      <c r="H165" t="s">
        <v>47</v>
      </c>
      <c r="I165" t="s">
        <v>9345</v>
      </c>
      <c r="J165" t="s">
        <v>9346</v>
      </c>
      <c r="K165" t="s">
        <v>1303</v>
      </c>
      <c r="L165" t="s">
        <v>9347</v>
      </c>
      <c r="M165" t="s">
        <v>9348</v>
      </c>
      <c r="N165" t="s">
        <v>711</v>
      </c>
      <c r="O165" t="s">
        <v>1298</v>
      </c>
      <c r="P165" t="s">
        <v>635</v>
      </c>
      <c r="Q165" t="s">
        <v>636</v>
      </c>
      <c r="R165" t="s">
        <v>2537</v>
      </c>
      <c r="S165" t="s">
        <v>23</v>
      </c>
      <c r="T165" t="s">
        <v>9349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9350</v>
      </c>
      <c r="F166">
        <v>169</v>
      </c>
      <c r="G166">
        <v>29</v>
      </c>
      <c r="H166" t="s">
        <v>631</v>
      </c>
      <c r="I166" t="s">
        <v>9351</v>
      </c>
      <c r="J166" t="s">
        <v>319</v>
      </c>
      <c r="K166" t="s">
        <v>23</v>
      </c>
      <c r="L166" t="s">
        <v>24</v>
      </c>
      <c r="M166" t="s">
        <v>9349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23</v>
      </c>
      <c r="T166" t="s">
        <v>9352</v>
      </c>
    </row>
    <row r="167" spans="1:20" x14ac:dyDescent="0.25">
      <c r="A167" t="s">
        <v>28</v>
      </c>
      <c r="B167" t="s">
        <v>29</v>
      </c>
      <c r="C167">
        <v>50</v>
      </c>
      <c r="D167">
        <v>1</v>
      </c>
      <c r="E167" t="s">
        <v>9350</v>
      </c>
      <c r="F167">
        <v>169</v>
      </c>
      <c r="G167">
        <v>29</v>
      </c>
      <c r="H167" t="s">
        <v>631</v>
      </c>
      <c r="I167" t="s">
        <v>9351</v>
      </c>
      <c r="J167" t="s">
        <v>319</v>
      </c>
      <c r="K167" t="s">
        <v>23</v>
      </c>
      <c r="L167" t="s">
        <v>24</v>
      </c>
      <c r="M167" t="s">
        <v>9349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23</v>
      </c>
      <c r="T167" t="s">
        <v>9352</v>
      </c>
    </row>
    <row r="168" spans="1:20" x14ac:dyDescent="0.25">
      <c r="A168" t="s">
        <v>30</v>
      </c>
      <c r="B168" t="s">
        <v>31</v>
      </c>
      <c r="C168">
        <v>50</v>
      </c>
      <c r="D168">
        <v>1</v>
      </c>
      <c r="E168" t="s">
        <v>9350</v>
      </c>
      <c r="F168">
        <v>169</v>
      </c>
      <c r="G168">
        <v>29</v>
      </c>
      <c r="H168" t="s">
        <v>631</v>
      </c>
      <c r="I168" t="s">
        <v>9351</v>
      </c>
      <c r="J168" t="s">
        <v>319</v>
      </c>
      <c r="K168" t="s">
        <v>23</v>
      </c>
      <c r="L168" t="s">
        <v>24</v>
      </c>
      <c r="M168" t="s">
        <v>9349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23</v>
      </c>
      <c r="T168" t="s">
        <v>9352</v>
      </c>
    </row>
    <row r="169" spans="1:20" x14ac:dyDescent="0.25">
      <c r="A169" t="s">
        <v>186</v>
      </c>
      <c r="B169" t="s">
        <v>187</v>
      </c>
      <c r="C169">
        <v>65</v>
      </c>
      <c r="D169">
        <v>1</v>
      </c>
      <c r="E169" t="s">
        <v>9350</v>
      </c>
      <c r="F169">
        <v>169</v>
      </c>
      <c r="G169">
        <v>29</v>
      </c>
      <c r="H169" t="s">
        <v>631</v>
      </c>
      <c r="I169" t="s">
        <v>9351</v>
      </c>
      <c r="J169" t="s">
        <v>319</v>
      </c>
      <c r="K169" t="s">
        <v>23</v>
      </c>
      <c r="L169" t="s">
        <v>24</v>
      </c>
      <c r="M169" t="s">
        <v>9349</v>
      </c>
      <c r="N169" t="s">
        <v>23</v>
      </c>
      <c r="O169" t="s">
        <v>32</v>
      </c>
      <c r="P169" t="s">
        <v>26</v>
      </c>
      <c r="Q169" t="s">
        <v>33</v>
      </c>
      <c r="R169" t="s">
        <v>24</v>
      </c>
      <c r="S169" t="s">
        <v>23</v>
      </c>
      <c r="T169" t="s">
        <v>9352</v>
      </c>
    </row>
    <row r="170" spans="1:20" x14ac:dyDescent="0.25">
      <c r="A170" t="s">
        <v>20</v>
      </c>
      <c r="B170" t="s">
        <v>21</v>
      </c>
      <c r="C170">
        <v>50</v>
      </c>
      <c r="D170">
        <v>2</v>
      </c>
      <c r="E170" t="s">
        <v>9353</v>
      </c>
      <c r="F170">
        <v>200</v>
      </c>
      <c r="G170">
        <v>0</v>
      </c>
      <c r="H170" t="s">
        <v>631</v>
      </c>
      <c r="I170" t="s">
        <v>1285</v>
      </c>
      <c r="J170" t="s">
        <v>306</v>
      </c>
      <c r="K170" t="s">
        <v>23</v>
      </c>
      <c r="L170" t="s">
        <v>24</v>
      </c>
      <c r="M170" t="s">
        <v>9354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9354</v>
      </c>
    </row>
    <row r="171" spans="1:20" x14ac:dyDescent="0.25">
      <c r="A171" t="s">
        <v>28</v>
      </c>
      <c r="B171" t="s">
        <v>29</v>
      </c>
      <c r="C171">
        <v>50</v>
      </c>
      <c r="D171">
        <v>2</v>
      </c>
      <c r="E171" t="s">
        <v>9353</v>
      </c>
      <c r="F171">
        <v>200</v>
      </c>
      <c r="G171">
        <v>0</v>
      </c>
      <c r="H171" t="s">
        <v>631</v>
      </c>
      <c r="I171" t="s">
        <v>1285</v>
      </c>
      <c r="J171" t="s">
        <v>306</v>
      </c>
      <c r="K171" t="s">
        <v>23</v>
      </c>
      <c r="L171" t="s">
        <v>24</v>
      </c>
      <c r="M171" t="s">
        <v>9354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23</v>
      </c>
      <c r="T171" t="s">
        <v>9354</v>
      </c>
    </row>
    <row r="172" spans="1:20" x14ac:dyDescent="0.25">
      <c r="A172" t="s">
        <v>30</v>
      </c>
      <c r="B172" t="s">
        <v>31</v>
      </c>
      <c r="C172">
        <v>50</v>
      </c>
      <c r="D172">
        <v>2</v>
      </c>
      <c r="E172" t="s">
        <v>9353</v>
      </c>
      <c r="F172">
        <v>200</v>
      </c>
      <c r="G172">
        <v>0</v>
      </c>
      <c r="H172" t="s">
        <v>631</v>
      </c>
      <c r="I172" t="s">
        <v>1285</v>
      </c>
      <c r="J172" t="s">
        <v>306</v>
      </c>
      <c r="K172" t="s">
        <v>23</v>
      </c>
      <c r="L172" t="s">
        <v>24</v>
      </c>
      <c r="M172" t="s">
        <v>9354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23</v>
      </c>
      <c r="T172" t="s">
        <v>9354</v>
      </c>
    </row>
    <row r="173" spans="1:20" x14ac:dyDescent="0.25">
      <c r="A173" t="s">
        <v>30</v>
      </c>
      <c r="B173" t="s">
        <v>31</v>
      </c>
      <c r="C173">
        <v>60</v>
      </c>
      <c r="D173">
        <v>3</v>
      </c>
      <c r="E173" t="s">
        <v>9355</v>
      </c>
      <c r="F173">
        <v>21</v>
      </c>
      <c r="G173">
        <v>7</v>
      </c>
      <c r="H173" t="s">
        <v>47</v>
      </c>
      <c r="I173" t="s">
        <v>9356</v>
      </c>
      <c r="J173" t="s">
        <v>9357</v>
      </c>
      <c r="K173" t="s">
        <v>644</v>
      </c>
      <c r="L173" t="s">
        <v>9358</v>
      </c>
      <c r="M173" t="s">
        <v>9359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23</v>
      </c>
      <c r="T173" t="s">
        <v>9359</v>
      </c>
    </row>
    <row r="174" spans="1:20" x14ac:dyDescent="0.25">
      <c r="A174" t="s">
        <v>30</v>
      </c>
      <c r="B174" t="s">
        <v>31</v>
      </c>
      <c r="C174">
        <v>60</v>
      </c>
      <c r="D174">
        <v>3</v>
      </c>
      <c r="E174" t="s">
        <v>9360</v>
      </c>
      <c r="F174">
        <v>21</v>
      </c>
      <c r="G174">
        <v>7</v>
      </c>
      <c r="H174" t="s">
        <v>47</v>
      </c>
      <c r="I174" t="s">
        <v>9356</v>
      </c>
      <c r="J174" t="s">
        <v>9357</v>
      </c>
      <c r="K174" t="s">
        <v>644</v>
      </c>
      <c r="L174" t="s">
        <v>9358</v>
      </c>
      <c r="M174" t="s">
        <v>9361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23</v>
      </c>
      <c r="T174" t="s">
        <v>9361</v>
      </c>
    </row>
    <row r="175" spans="1:20" x14ac:dyDescent="0.25">
      <c r="A175" t="s">
        <v>46</v>
      </c>
      <c r="B175" t="s">
        <v>56</v>
      </c>
      <c r="C175">
        <v>66.333333333333329</v>
      </c>
      <c r="D175">
        <v>3</v>
      </c>
      <c r="E175" t="s">
        <v>9362</v>
      </c>
      <c r="F175">
        <v>275</v>
      </c>
      <c r="G175">
        <v>45</v>
      </c>
      <c r="H175" t="s">
        <v>47</v>
      </c>
      <c r="I175" t="s">
        <v>9363</v>
      </c>
      <c r="J175" t="s">
        <v>9364</v>
      </c>
      <c r="K175" t="s">
        <v>9365</v>
      </c>
      <c r="L175" t="s">
        <v>347</v>
      </c>
      <c r="M175" t="s">
        <v>9366</v>
      </c>
      <c r="N175" t="s">
        <v>23</v>
      </c>
      <c r="O175" t="s">
        <v>63</v>
      </c>
      <c r="P175" t="s">
        <v>54</v>
      </c>
      <c r="Q175" t="s">
        <v>55</v>
      </c>
      <c r="R175" t="s">
        <v>24</v>
      </c>
      <c r="S175" t="s">
        <v>23</v>
      </c>
      <c r="T175" t="s">
        <v>9367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9368</v>
      </c>
      <c r="F176">
        <v>106</v>
      </c>
      <c r="G176">
        <v>6</v>
      </c>
      <c r="H176" t="s">
        <v>631</v>
      </c>
      <c r="I176" t="s">
        <v>9369</v>
      </c>
      <c r="J176" t="s">
        <v>303</v>
      </c>
      <c r="K176" t="s">
        <v>23</v>
      </c>
      <c r="L176" t="s">
        <v>24</v>
      </c>
      <c r="M176" t="s">
        <v>9370</v>
      </c>
      <c r="N176" t="s">
        <v>23</v>
      </c>
      <c r="O176" t="s">
        <v>32</v>
      </c>
      <c r="P176" t="s">
        <v>26</v>
      </c>
      <c r="Q176" t="s">
        <v>33</v>
      </c>
      <c r="R176" t="s">
        <v>24</v>
      </c>
      <c r="S176" t="s">
        <v>23</v>
      </c>
      <c r="T176" t="s">
        <v>9371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9368</v>
      </c>
      <c r="F177">
        <v>106</v>
      </c>
      <c r="G177">
        <v>6</v>
      </c>
      <c r="H177" t="s">
        <v>631</v>
      </c>
      <c r="I177" t="s">
        <v>9369</v>
      </c>
      <c r="J177" t="s">
        <v>303</v>
      </c>
      <c r="K177" t="s">
        <v>23</v>
      </c>
      <c r="L177" t="s">
        <v>24</v>
      </c>
      <c r="M177" t="s">
        <v>9370</v>
      </c>
      <c r="N177" t="s">
        <v>23</v>
      </c>
      <c r="O177" t="s">
        <v>32</v>
      </c>
      <c r="P177" t="s">
        <v>26</v>
      </c>
      <c r="Q177" t="s">
        <v>33</v>
      </c>
      <c r="R177" t="s">
        <v>24</v>
      </c>
      <c r="S177" t="s">
        <v>23</v>
      </c>
      <c r="T177" t="s">
        <v>9371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9368</v>
      </c>
      <c r="F178">
        <v>106</v>
      </c>
      <c r="G178">
        <v>6</v>
      </c>
      <c r="H178" t="s">
        <v>631</v>
      </c>
      <c r="I178" t="s">
        <v>9369</v>
      </c>
      <c r="J178" t="s">
        <v>303</v>
      </c>
      <c r="K178" t="s">
        <v>23</v>
      </c>
      <c r="L178" t="s">
        <v>24</v>
      </c>
      <c r="M178" t="s">
        <v>9370</v>
      </c>
      <c r="N178" t="s">
        <v>23</v>
      </c>
      <c r="O178" t="s">
        <v>32</v>
      </c>
      <c r="P178" t="s">
        <v>26</v>
      </c>
      <c r="Q178" t="s">
        <v>33</v>
      </c>
      <c r="R178" t="s">
        <v>24</v>
      </c>
      <c r="S178" t="s">
        <v>23</v>
      </c>
      <c r="T178" t="s">
        <v>9371</v>
      </c>
    </row>
    <row r="179" spans="1:20" x14ac:dyDescent="0.25">
      <c r="A179" t="s">
        <v>4860</v>
      </c>
      <c r="B179" t="s">
        <v>4861</v>
      </c>
      <c r="C179">
        <v>12</v>
      </c>
      <c r="D179">
        <v>20</v>
      </c>
      <c r="E179" t="s">
        <v>9372</v>
      </c>
      <c r="F179">
        <v>240</v>
      </c>
      <c r="G179">
        <v>0</v>
      </c>
      <c r="H179" t="s">
        <v>47</v>
      </c>
      <c r="I179" t="s">
        <v>9373</v>
      </c>
      <c r="J179" t="s">
        <v>9374</v>
      </c>
      <c r="K179" t="s">
        <v>2419</v>
      </c>
      <c r="L179" t="s">
        <v>9375</v>
      </c>
      <c r="M179" t="s">
        <v>9376</v>
      </c>
      <c r="N179" t="s">
        <v>711</v>
      </c>
      <c r="O179" t="s">
        <v>634</v>
      </c>
      <c r="P179" t="s">
        <v>635</v>
      </c>
      <c r="Q179" t="s">
        <v>636</v>
      </c>
      <c r="R179" t="s">
        <v>9377</v>
      </c>
      <c r="S179" t="s">
        <v>23</v>
      </c>
      <c r="T179" t="s">
        <v>9371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9378</v>
      </c>
      <c r="F180">
        <v>106</v>
      </c>
      <c r="G180">
        <v>6</v>
      </c>
      <c r="H180" t="s">
        <v>631</v>
      </c>
      <c r="I180" t="s">
        <v>9379</v>
      </c>
      <c r="J180" t="s">
        <v>87</v>
      </c>
      <c r="K180" t="s">
        <v>23</v>
      </c>
      <c r="L180" t="s">
        <v>24</v>
      </c>
      <c r="M180" t="s">
        <v>9380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23</v>
      </c>
      <c r="T180" t="s">
        <v>9380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9378</v>
      </c>
      <c r="F181">
        <v>106</v>
      </c>
      <c r="G181">
        <v>6</v>
      </c>
      <c r="H181" t="s">
        <v>631</v>
      </c>
      <c r="I181" t="s">
        <v>9379</v>
      </c>
      <c r="J181" t="s">
        <v>87</v>
      </c>
      <c r="K181" t="s">
        <v>23</v>
      </c>
      <c r="L181" t="s">
        <v>24</v>
      </c>
      <c r="M181" t="s">
        <v>9380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23</v>
      </c>
      <c r="T181" t="s">
        <v>9380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9378</v>
      </c>
      <c r="F182">
        <v>106</v>
      </c>
      <c r="G182">
        <v>6</v>
      </c>
      <c r="H182" t="s">
        <v>631</v>
      </c>
      <c r="I182" t="s">
        <v>9379</v>
      </c>
      <c r="J182" t="s">
        <v>87</v>
      </c>
      <c r="K182" t="s">
        <v>23</v>
      </c>
      <c r="L182" t="s">
        <v>24</v>
      </c>
      <c r="M182" t="s">
        <v>9380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23</v>
      </c>
      <c r="T182" t="s">
        <v>9380</v>
      </c>
    </row>
    <row r="183" spans="1:20" x14ac:dyDescent="0.25">
      <c r="A183" t="s">
        <v>30</v>
      </c>
      <c r="B183" t="s">
        <v>31</v>
      </c>
      <c r="C183">
        <v>60</v>
      </c>
      <c r="D183">
        <v>3</v>
      </c>
      <c r="E183" t="s">
        <v>9381</v>
      </c>
      <c r="F183">
        <v>21</v>
      </c>
      <c r="G183">
        <v>7</v>
      </c>
      <c r="H183" t="s">
        <v>47</v>
      </c>
      <c r="I183" t="s">
        <v>9356</v>
      </c>
      <c r="J183" t="s">
        <v>9357</v>
      </c>
      <c r="K183" t="s">
        <v>644</v>
      </c>
      <c r="L183" t="s">
        <v>9358</v>
      </c>
      <c r="M183" t="s">
        <v>9382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23</v>
      </c>
      <c r="T183" t="s">
        <v>9383</v>
      </c>
    </row>
    <row r="184" spans="1:20" x14ac:dyDescent="0.25">
      <c r="A184" t="s">
        <v>20</v>
      </c>
      <c r="B184" t="s">
        <v>21</v>
      </c>
      <c r="C184">
        <v>50</v>
      </c>
      <c r="D184">
        <v>2</v>
      </c>
      <c r="E184" t="s">
        <v>9384</v>
      </c>
      <c r="F184">
        <v>200</v>
      </c>
      <c r="G184">
        <v>0</v>
      </c>
      <c r="H184" t="s">
        <v>631</v>
      </c>
      <c r="I184" t="s">
        <v>9385</v>
      </c>
      <c r="J184" t="s">
        <v>325</v>
      </c>
      <c r="K184" t="s">
        <v>23</v>
      </c>
      <c r="L184" t="s">
        <v>24</v>
      </c>
      <c r="M184" t="s">
        <v>9386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23</v>
      </c>
      <c r="T184" t="s">
        <v>9386</v>
      </c>
    </row>
    <row r="185" spans="1:20" x14ac:dyDescent="0.25">
      <c r="A185" t="s">
        <v>28</v>
      </c>
      <c r="B185" t="s">
        <v>29</v>
      </c>
      <c r="C185">
        <v>50</v>
      </c>
      <c r="D185">
        <v>2</v>
      </c>
      <c r="E185" t="s">
        <v>9384</v>
      </c>
      <c r="F185">
        <v>200</v>
      </c>
      <c r="G185">
        <v>0</v>
      </c>
      <c r="H185" t="s">
        <v>631</v>
      </c>
      <c r="I185" t="s">
        <v>9385</v>
      </c>
      <c r="J185" t="s">
        <v>325</v>
      </c>
      <c r="K185" t="s">
        <v>23</v>
      </c>
      <c r="L185" t="s">
        <v>24</v>
      </c>
      <c r="M185" t="s">
        <v>9386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23</v>
      </c>
      <c r="T185" t="s">
        <v>9386</v>
      </c>
    </row>
    <row r="186" spans="1:20" x14ac:dyDescent="0.25">
      <c r="A186" t="s">
        <v>30</v>
      </c>
      <c r="B186" t="s">
        <v>31</v>
      </c>
      <c r="C186">
        <v>50</v>
      </c>
      <c r="D186">
        <v>2</v>
      </c>
      <c r="E186" t="s">
        <v>9384</v>
      </c>
      <c r="F186">
        <v>200</v>
      </c>
      <c r="G186">
        <v>0</v>
      </c>
      <c r="H186" t="s">
        <v>631</v>
      </c>
      <c r="I186" t="s">
        <v>9385</v>
      </c>
      <c r="J186" t="s">
        <v>325</v>
      </c>
      <c r="K186" t="s">
        <v>23</v>
      </c>
      <c r="L186" t="s">
        <v>24</v>
      </c>
      <c r="M186" t="s">
        <v>9386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23</v>
      </c>
      <c r="T186" t="s">
        <v>9386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9387</v>
      </c>
      <c r="F187">
        <v>129</v>
      </c>
      <c r="G187">
        <v>29</v>
      </c>
      <c r="H187" t="s">
        <v>631</v>
      </c>
      <c r="I187" t="s">
        <v>9388</v>
      </c>
      <c r="J187" t="s">
        <v>328</v>
      </c>
      <c r="K187" t="s">
        <v>23</v>
      </c>
      <c r="L187" t="s">
        <v>24</v>
      </c>
      <c r="M187" t="s">
        <v>9389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23</v>
      </c>
      <c r="T187" t="s">
        <v>9390</v>
      </c>
    </row>
    <row r="188" spans="1:20" x14ac:dyDescent="0.25">
      <c r="A188" t="s">
        <v>28</v>
      </c>
      <c r="B188" t="s">
        <v>29</v>
      </c>
      <c r="C188">
        <v>50</v>
      </c>
      <c r="D188">
        <v>1</v>
      </c>
      <c r="E188" t="s">
        <v>9387</v>
      </c>
      <c r="F188">
        <v>129</v>
      </c>
      <c r="G188">
        <v>29</v>
      </c>
      <c r="H188" t="s">
        <v>631</v>
      </c>
      <c r="I188" t="s">
        <v>9388</v>
      </c>
      <c r="J188" t="s">
        <v>328</v>
      </c>
      <c r="K188" t="s">
        <v>23</v>
      </c>
      <c r="L188" t="s">
        <v>24</v>
      </c>
      <c r="M188" t="s">
        <v>9389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23</v>
      </c>
      <c r="T188" t="s">
        <v>9390</v>
      </c>
    </row>
    <row r="189" spans="1:20" x14ac:dyDescent="0.25">
      <c r="A189" t="s">
        <v>30</v>
      </c>
      <c r="B189" t="s">
        <v>31</v>
      </c>
      <c r="C189">
        <v>50</v>
      </c>
      <c r="D189">
        <v>1</v>
      </c>
      <c r="E189" t="s">
        <v>9387</v>
      </c>
      <c r="F189">
        <v>129</v>
      </c>
      <c r="G189">
        <v>29</v>
      </c>
      <c r="H189" t="s">
        <v>631</v>
      </c>
      <c r="I189" t="s">
        <v>9388</v>
      </c>
      <c r="J189" t="s">
        <v>328</v>
      </c>
      <c r="K189" t="s">
        <v>23</v>
      </c>
      <c r="L189" t="s">
        <v>24</v>
      </c>
      <c r="M189" t="s">
        <v>9389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23</v>
      </c>
      <c r="T189" t="s">
        <v>9390</v>
      </c>
    </row>
    <row r="190" spans="1:20" x14ac:dyDescent="0.25">
      <c r="A190" t="s">
        <v>139</v>
      </c>
      <c r="B190" t="s">
        <v>112</v>
      </c>
      <c r="C190">
        <v>76</v>
      </c>
      <c r="D190">
        <v>2</v>
      </c>
      <c r="E190" t="s">
        <v>9391</v>
      </c>
      <c r="F190">
        <v>151</v>
      </c>
      <c r="G190">
        <v>7</v>
      </c>
      <c r="H190" t="s">
        <v>47</v>
      </c>
      <c r="I190" t="s">
        <v>1394</v>
      </c>
      <c r="J190" t="s">
        <v>9392</v>
      </c>
      <c r="K190" t="s">
        <v>699</v>
      </c>
      <c r="L190" t="s">
        <v>1174</v>
      </c>
      <c r="M190" t="s">
        <v>9389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23</v>
      </c>
      <c r="T190" t="s">
        <v>9389</v>
      </c>
    </row>
    <row r="191" spans="1:20" x14ac:dyDescent="0.25">
      <c r="A191" t="s">
        <v>110</v>
      </c>
      <c r="B191" t="s">
        <v>7079</v>
      </c>
      <c r="C191">
        <v>114</v>
      </c>
      <c r="D191">
        <v>1</v>
      </c>
      <c r="E191" t="s">
        <v>9393</v>
      </c>
      <c r="F191">
        <v>121</v>
      </c>
      <c r="G191">
        <v>7</v>
      </c>
      <c r="H191" t="s">
        <v>1233</v>
      </c>
      <c r="I191" t="s">
        <v>9394</v>
      </c>
      <c r="J191" t="s">
        <v>9395</v>
      </c>
      <c r="K191" t="s">
        <v>2062</v>
      </c>
      <c r="L191" t="s">
        <v>9396</v>
      </c>
      <c r="M191" t="s">
        <v>9397</v>
      </c>
      <c r="N191" t="s">
        <v>23</v>
      </c>
      <c r="O191" t="s">
        <v>48</v>
      </c>
      <c r="P191" t="s">
        <v>49</v>
      </c>
      <c r="Q191" t="s">
        <v>50</v>
      </c>
      <c r="R191" t="s">
        <v>24</v>
      </c>
      <c r="S191" t="s">
        <v>23</v>
      </c>
      <c r="T191" t="s">
        <v>9397</v>
      </c>
    </row>
    <row r="192" spans="1:20" x14ac:dyDescent="0.25">
      <c r="A192" t="s">
        <v>30</v>
      </c>
      <c r="B192" t="s">
        <v>31</v>
      </c>
      <c r="C192">
        <v>60</v>
      </c>
      <c r="D192">
        <v>3</v>
      </c>
      <c r="E192" t="s">
        <v>9398</v>
      </c>
      <c r="F192">
        <v>88.1</v>
      </c>
      <c r="G192">
        <v>7</v>
      </c>
      <c r="H192" t="s">
        <v>47</v>
      </c>
      <c r="I192" t="s">
        <v>9399</v>
      </c>
      <c r="J192" t="s">
        <v>9400</v>
      </c>
      <c r="K192" t="s">
        <v>9401</v>
      </c>
      <c r="L192" t="s">
        <v>9402</v>
      </c>
      <c r="M192" t="s">
        <v>9403</v>
      </c>
      <c r="N192" t="s">
        <v>23</v>
      </c>
      <c r="O192" t="s">
        <v>48</v>
      </c>
      <c r="P192" t="s">
        <v>49</v>
      </c>
      <c r="Q192" t="s">
        <v>50</v>
      </c>
      <c r="R192" t="s">
        <v>24</v>
      </c>
      <c r="S192" t="s">
        <v>23</v>
      </c>
      <c r="T192" t="s">
        <v>9403</v>
      </c>
    </row>
    <row r="193" spans="1:20" x14ac:dyDescent="0.25">
      <c r="A193" t="s">
        <v>115</v>
      </c>
      <c r="B193" t="s">
        <v>116</v>
      </c>
      <c r="C193">
        <v>35</v>
      </c>
      <c r="D193">
        <v>8</v>
      </c>
      <c r="E193" t="s">
        <v>9404</v>
      </c>
      <c r="F193">
        <v>318</v>
      </c>
      <c r="G193">
        <v>0</v>
      </c>
      <c r="H193" t="s">
        <v>47</v>
      </c>
      <c r="I193" t="s">
        <v>2937</v>
      </c>
      <c r="J193" t="s">
        <v>2938</v>
      </c>
      <c r="K193" t="s">
        <v>2939</v>
      </c>
      <c r="L193" t="s">
        <v>2225</v>
      </c>
      <c r="M193" t="s">
        <v>9376</v>
      </c>
      <c r="N193" t="s">
        <v>23</v>
      </c>
      <c r="O193" t="s">
        <v>53</v>
      </c>
      <c r="P193" t="s">
        <v>54</v>
      </c>
      <c r="Q193" t="s">
        <v>55</v>
      </c>
      <c r="R193" t="s">
        <v>24</v>
      </c>
      <c r="S193" t="s">
        <v>23</v>
      </c>
      <c r="T193" t="s">
        <v>9405</v>
      </c>
    </row>
    <row r="194" spans="1:20" x14ac:dyDescent="0.25">
      <c r="A194" t="s">
        <v>115</v>
      </c>
      <c r="B194" t="s">
        <v>116</v>
      </c>
      <c r="C194">
        <v>45</v>
      </c>
      <c r="D194">
        <v>1</v>
      </c>
      <c r="E194" t="s">
        <v>9406</v>
      </c>
      <c r="F194">
        <v>90</v>
      </c>
      <c r="G194">
        <v>45</v>
      </c>
      <c r="H194" t="s">
        <v>47</v>
      </c>
      <c r="I194" t="s">
        <v>9407</v>
      </c>
      <c r="J194" t="s">
        <v>9408</v>
      </c>
      <c r="K194" t="s">
        <v>1518</v>
      </c>
      <c r="L194" t="s">
        <v>2598</v>
      </c>
      <c r="M194" t="s">
        <v>9376</v>
      </c>
      <c r="N194" t="s">
        <v>23</v>
      </c>
      <c r="O194" t="s">
        <v>53</v>
      </c>
      <c r="P194" t="s">
        <v>54</v>
      </c>
      <c r="Q194" t="s">
        <v>55</v>
      </c>
      <c r="R194" t="s">
        <v>24</v>
      </c>
      <c r="S194" t="s">
        <v>23</v>
      </c>
      <c r="T194" t="s">
        <v>9405</v>
      </c>
    </row>
    <row r="195" spans="1:20" x14ac:dyDescent="0.25">
      <c r="A195" t="s">
        <v>46</v>
      </c>
      <c r="B195" t="s">
        <v>56</v>
      </c>
      <c r="C195">
        <v>100</v>
      </c>
      <c r="D195">
        <v>3</v>
      </c>
      <c r="E195" t="s">
        <v>9409</v>
      </c>
      <c r="F195">
        <v>250</v>
      </c>
      <c r="G195">
        <v>0</v>
      </c>
      <c r="H195" t="s">
        <v>47</v>
      </c>
      <c r="I195" t="s">
        <v>9410</v>
      </c>
      <c r="J195" t="s">
        <v>9411</v>
      </c>
      <c r="K195" t="s">
        <v>3927</v>
      </c>
      <c r="L195" t="s">
        <v>9412</v>
      </c>
      <c r="M195" t="s">
        <v>9413</v>
      </c>
      <c r="N195" t="s">
        <v>711</v>
      </c>
      <c r="O195" t="s">
        <v>1298</v>
      </c>
      <c r="P195" t="s">
        <v>635</v>
      </c>
      <c r="Q195" t="s">
        <v>636</v>
      </c>
      <c r="R195" t="s">
        <v>24</v>
      </c>
      <c r="S195" t="s">
        <v>23</v>
      </c>
      <c r="T195" t="s">
        <v>9414</v>
      </c>
    </row>
    <row r="196" spans="1:20" x14ac:dyDescent="0.25">
      <c r="A196" t="s">
        <v>110</v>
      </c>
      <c r="B196" t="s">
        <v>146</v>
      </c>
      <c r="C196">
        <v>100</v>
      </c>
      <c r="D196">
        <v>1</v>
      </c>
      <c r="E196" t="s">
        <v>9415</v>
      </c>
      <c r="F196">
        <v>250</v>
      </c>
      <c r="G196">
        <v>0</v>
      </c>
      <c r="H196" t="s">
        <v>47</v>
      </c>
      <c r="I196" t="s">
        <v>9416</v>
      </c>
      <c r="J196" t="s">
        <v>9417</v>
      </c>
      <c r="K196" t="s">
        <v>9418</v>
      </c>
      <c r="L196" t="s">
        <v>9419</v>
      </c>
      <c r="M196" t="s">
        <v>9420</v>
      </c>
      <c r="N196" t="s">
        <v>711</v>
      </c>
      <c r="O196" t="s">
        <v>634</v>
      </c>
      <c r="P196" t="s">
        <v>635</v>
      </c>
      <c r="Q196" t="s">
        <v>636</v>
      </c>
      <c r="R196" t="s">
        <v>24</v>
      </c>
      <c r="S196" t="s">
        <v>23</v>
      </c>
      <c r="T196" t="s">
        <v>9420</v>
      </c>
    </row>
    <row r="197" spans="1:20" x14ac:dyDescent="0.25">
      <c r="A197" t="s">
        <v>46</v>
      </c>
      <c r="B197" t="s">
        <v>56</v>
      </c>
      <c r="C197">
        <v>100</v>
      </c>
      <c r="D197">
        <v>1</v>
      </c>
      <c r="E197" t="s">
        <v>9415</v>
      </c>
      <c r="F197">
        <v>250</v>
      </c>
      <c r="G197">
        <v>0</v>
      </c>
      <c r="H197" t="s">
        <v>47</v>
      </c>
      <c r="I197" t="s">
        <v>9416</v>
      </c>
      <c r="J197" t="s">
        <v>9417</v>
      </c>
      <c r="K197" t="s">
        <v>9418</v>
      </c>
      <c r="L197" t="s">
        <v>9419</v>
      </c>
      <c r="M197" t="s">
        <v>9420</v>
      </c>
      <c r="N197" t="s">
        <v>711</v>
      </c>
      <c r="O197" t="s">
        <v>634</v>
      </c>
      <c r="P197" t="s">
        <v>635</v>
      </c>
      <c r="Q197" t="s">
        <v>636</v>
      </c>
      <c r="R197" t="s">
        <v>24</v>
      </c>
      <c r="S197" t="s">
        <v>23</v>
      </c>
      <c r="T197" t="s">
        <v>9420</v>
      </c>
    </row>
    <row r="198" spans="1:20" x14ac:dyDescent="0.25">
      <c r="A198" t="s">
        <v>139</v>
      </c>
      <c r="B198" t="s">
        <v>112</v>
      </c>
      <c r="C198">
        <v>100</v>
      </c>
      <c r="D198">
        <v>1</v>
      </c>
      <c r="E198" t="s">
        <v>9415</v>
      </c>
      <c r="F198">
        <v>250</v>
      </c>
      <c r="G198">
        <v>0</v>
      </c>
      <c r="H198" t="s">
        <v>47</v>
      </c>
      <c r="I198" t="s">
        <v>9416</v>
      </c>
      <c r="J198" t="s">
        <v>9417</v>
      </c>
      <c r="K198" t="s">
        <v>9418</v>
      </c>
      <c r="L198" t="s">
        <v>9419</v>
      </c>
      <c r="M198" t="s">
        <v>9420</v>
      </c>
      <c r="N198" t="s">
        <v>711</v>
      </c>
      <c r="O198" t="s">
        <v>634</v>
      </c>
      <c r="P198" t="s">
        <v>635</v>
      </c>
      <c r="Q198" t="s">
        <v>636</v>
      </c>
      <c r="R198" t="s">
        <v>24</v>
      </c>
      <c r="S198" t="s">
        <v>23</v>
      </c>
      <c r="T198" t="s">
        <v>9420</v>
      </c>
    </row>
    <row r="199" spans="1:20" x14ac:dyDescent="0.25">
      <c r="A199" t="s">
        <v>110</v>
      </c>
      <c r="B199" t="s">
        <v>640</v>
      </c>
      <c r="C199">
        <v>66.333333333333329</v>
      </c>
      <c r="D199">
        <v>3</v>
      </c>
      <c r="E199" t="s">
        <v>9421</v>
      </c>
      <c r="F199">
        <v>411</v>
      </c>
      <c r="G199">
        <v>0</v>
      </c>
      <c r="H199" t="s">
        <v>648</v>
      </c>
      <c r="I199" t="s">
        <v>9422</v>
      </c>
      <c r="J199" t="s">
        <v>9423</v>
      </c>
      <c r="K199" t="s">
        <v>704</v>
      </c>
      <c r="L199" t="s">
        <v>9424</v>
      </c>
      <c r="M199" t="s">
        <v>9425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23</v>
      </c>
      <c r="T199" t="s">
        <v>9426</v>
      </c>
    </row>
    <row r="200" spans="1:20" x14ac:dyDescent="0.25">
      <c r="A200" t="s">
        <v>110</v>
      </c>
      <c r="B200" t="s">
        <v>640</v>
      </c>
      <c r="C200">
        <v>66.333333333333329</v>
      </c>
      <c r="D200">
        <v>3</v>
      </c>
      <c r="E200" t="s">
        <v>9421</v>
      </c>
      <c r="F200">
        <v>411</v>
      </c>
      <c r="G200">
        <v>0</v>
      </c>
      <c r="H200" t="s">
        <v>648</v>
      </c>
      <c r="I200" t="s">
        <v>9422</v>
      </c>
      <c r="J200" t="s">
        <v>9423</v>
      </c>
      <c r="K200" t="s">
        <v>704</v>
      </c>
      <c r="L200" t="s">
        <v>9424</v>
      </c>
      <c r="M200" t="s">
        <v>9425</v>
      </c>
      <c r="N200" t="s">
        <v>23</v>
      </c>
      <c r="O200" t="s">
        <v>48</v>
      </c>
      <c r="P200" t="s">
        <v>49</v>
      </c>
      <c r="Q200" t="s">
        <v>50</v>
      </c>
      <c r="R200" t="s">
        <v>24</v>
      </c>
      <c r="S200" t="s">
        <v>23</v>
      </c>
      <c r="T200" t="s">
        <v>9426</v>
      </c>
    </row>
    <row r="201" spans="1:20" x14ac:dyDescent="0.25">
      <c r="A201" t="s">
        <v>186</v>
      </c>
      <c r="B201" t="s">
        <v>187</v>
      </c>
      <c r="C201">
        <v>37.5</v>
      </c>
      <c r="D201">
        <v>4</v>
      </c>
      <c r="E201" t="s">
        <v>9427</v>
      </c>
      <c r="F201">
        <v>159</v>
      </c>
      <c r="G201">
        <v>0</v>
      </c>
      <c r="H201" t="s">
        <v>631</v>
      </c>
      <c r="I201" t="s">
        <v>9428</v>
      </c>
      <c r="J201" t="s">
        <v>8191</v>
      </c>
      <c r="K201" t="s">
        <v>23</v>
      </c>
      <c r="L201" t="s">
        <v>24</v>
      </c>
      <c r="M201" t="s">
        <v>9429</v>
      </c>
      <c r="N201" t="s">
        <v>23</v>
      </c>
      <c r="O201" t="s">
        <v>32</v>
      </c>
      <c r="P201" t="s">
        <v>26</v>
      </c>
      <c r="Q201" t="s">
        <v>33</v>
      </c>
      <c r="R201" t="s">
        <v>24</v>
      </c>
      <c r="S201" t="s">
        <v>9430</v>
      </c>
      <c r="T201" t="s">
        <v>9429</v>
      </c>
    </row>
    <row r="202" spans="1:20" x14ac:dyDescent="0.25">
      <c r="A202" t="s">
        <v>186</v>
      </c>
      <c r="B202" t="s">
        <v>187</v>
      </c>
      <c r="C202">
        <v>50</v>
      </c>
      <c r="D202">
        <v>6</v>
      </c>
      <c r="E202" t="s">
        <v>9431</v>
      </c>
      <c r="F202">
        <v>213.5</v>
      </c>
      <c r="G202">
        <v>26</v>
      </c>
      <c r="H202" t="s">
        <v>47</v>
      </c>
      <c r="I202" t="s">
        <v>9432</v>
      </c>
      <c r="J202" t="s">
        <v>9433</v>
      </c>
      <c r="K202" t="s">
        <v>2447</v>
      </c>
      <c r="L202" t="s">
        <v>9434</v>
      </c>
      <c r="M202" t="s">
        <v>9435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9436</v>
      </c>
      <c r="T202" t="s">
        <v>9435</v>
      </c>
    </row>
    <row r="203" spans="1:20" x14ac:dyDescent="0.25">
      <c r="A203" t="s">
        <v>186</v>
      </c>
      <c r="B203" t="s">
        <v>187</v>
      </c>
      <c r="C203">
        <v>37.5</v>
      </c>
      <c r="D203">
        <v>4</v>
      </c>
      <c r="E203" t="s">
        <v>9437</v>
      </c>
      <c r="F203">
        <v>159</v>
      </c>
      <c r="G203">
        <v>0</v>
      </c>
      <c r="H203" t="s">
        <v>631</v>
      </c>
      <c r="I203" t="s">
        <v>9438</v>
      </c>
      <c r="J203" t="s">
        <v>328</v>
      </c>
      <c r="K203" t="s">
        <v>23</v>
      </c>
      <c r="L203" t="s">
        <v>24</v>
      </c>
      <c r="M203" t="s">
        <v>9439</v>
      </c>
      <c r="N203" t="s">
        <v>23</v>
      </c>
      <c r="O203" t="s">
        <v>32</v>
      </c>
      <c r="P203" t="s">
        <v>26</v>
      </c>
      <c r="Q203" t="s">
        <v>33</v>
      </c>
      <c r="R203" t="s">
        <v>24</v>
      </c>
      <c r="S203" t="s">
        <v>9440</v>
      </c>
      <c r="T203" t="s">
        <v>9441</v>
      </c>
    </row>
    <row r="204" spans="1:20" x14ac:dyDescent="0.25">
      <c r="A204" t="s">
        <v>186</v>
      </c>
      <c r="B204" t="s">
        <v>187</v>
      </c>
      <c r="C204">
        <v>37.5</v>
      </c>
      <c r="D204">
        <v>4</v>
      </c>
      <c r="E204" t="s">
        <v>9442</v>
      </c>
      <c r="F204">
        <v>159</v>
      </c>
      <c r="G204">
        <v>0</v>
      </c>
      <c r="H204" t="s">
        <v>631</v>
      </c>
      <c r="I204" t="s">
        <v>9443</v>
      </c>
      <c r="J204" t="s">
        <v>306</v>
      </c>
      <c r="K204" t="s">
        <v>23</v>
      </c>
      <c r="L204" t="s">
        <v>24</v>
      </c>
      <c r="M204" t="s">
        <v>9444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9445</v>
      </c>
      <c r="T204" t="s">
        <v>9446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233"/>
  <sheetViews>
    <sheetView zoomScale="70" zoomScaleNormal="70" workbookViewId="0">
      <pane xSplit="2" ySplit="1" topLeftCell="S17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208" sqref="U20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709</v>
      </c>
      <c r="B2" t="s">
        <v>710</v>
      </c>
      <c r="C2">
        <v>0</v>
      </c>
      <c r="D2">
        <v>1</v>
      </c>
      <c r="E2" t="s">
        <v>9447</v>
      </c>
      <c r="F2">
        <v>145</v>
      </c>
      <c r="G2">
        <v>45</v>
      </c>
      <c r="H2" t="s">
        <v>631</v>
      </c>
      <c r="I2" t="s">
        <v>9448</v>
      </c>
      <c r="J2" t="s">
        <v>3907</v>
      </c>
      <c r="K2" t="s">
        <v>23</v>
      </c>
      <c r="L2" t="s">
        <v>24</v>
      </c>
      <c r="M2" t="s">
        <v>9449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9449</v>
      </c>
      <c r="U2" s="55" t="s">
        <v>186</v>
      </c>
      <c r="V2">
        <v>79</v>
      </c>
    </row>
    <row r="3" spans="1:22" x14ac:dyDescent="0.25">
      <c r="A3" t="s">
        <v>46</v>
      </c>
      <c r="B3" t="s">
        <v>56</v>
      </c>
      <c r="C3">
        <v>120</v>
      </c>
      <c r="D3">
        <v>1</v>
      </c>
      <c r="E3" t="s">
        <v>9447</v>
      </c>
      <c r="F3">
        <v>145</v>
      </c>
      <c r="G3">
        <v>45</v>
      </c>
      <c r="H3" t="s">
        <v>631</v>
      </c>
      <c r="I3" t="s">
        <v>9448</v>
      </c>
      <c r="J3" t="s">
        <v>3907</v>
      </c>
      <c r="K3" t="s">
        <v>23</v>
      </c>
      <c r="L3" t="s">
        <v>24</v>
      </c>
      <c r="M3" t="s">
        <v>9449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9449</v>
      </c>
      <c r="U3" s="56" t="s">
        <v>187</v>
      </c>
      <c r="V3">
        <v>79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9450</v>
      </c>
      <c r="F4">
        <v>224.75</v>
      </c>
      <c r="G4">
        <v>26</v>
      </c>
      <c r="H4" t="s">
        <v>647</v>
      </c>
      <c r="I4" t="s">
        <v>9451</v>
      </c>
      <c r="J4" t="s">
        <v>9452</v>
      </c>
      <c r="K4" t="s">
        <v>706</v>
      </c>
      <c r="L4" t="s">
        <v>9453</v>
      </c>
      <c r="M4" t="s">
        <v>9454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9454</v>
      </c>
      <c r="U4" s="55" t="s">
        <v>44</v>
      </c>
      <c r="V4">
        <v>95</v>
      </c>
    </row>
    <row r="5" spans="1:22" x14ac:dyDescent="0.25">
      <c r="A5" t="s">
        <v>115</v>
      </c>
      <c r="B5" t="s">
        <v>116</v>
      </c>
      <c r="C5">
        <v>45</v>
      </c>
      <c r="D5">
        <v>1</v>
      </c>
      <c r="E5" t="s">
        <v>9455</v>
      </c>
      <c r="F5">
        <v>52</v>
      </c>
      <c r="G5">
        <v>7</v>
      </c>
      <c r="H5" t="s">
        <v>47</v>
      </c>
      <c r="I5" t="s">
        <v>9456</v>
      </c>
      <c r="J5" t="s">
        <v>9457</v>
      </c>
      <c r="K5" t="s">
        <v>9458</v>
      </c>
      <c r="L5" t="s">
        <v>9459</v>
      </c>
      <c r="M5" t="s">
        <v>9460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9461</v>
      </c>
      <c r="U5" s="56" t="s">
        <v>45</v>
      </c>
      <c r="V5">
        <v>95</v>
      </c>
    </row>
    <row r="6" spans="1:22" x14ac:dyDescent="0.25">
      <c r="A6" t="s">
        <v>139</v>
      </c>
      <c r="B6" t="s">
        <v>112</v>
      </c>
      <c r="C6">
        <v>66</v>
      </c>
      <c r="D6">
        <v>1</v>
      </c>
      <c r="E6" t="s">
        <v>9462</v>
      </c>
      <c r="F6">
        <v>195.4</v>
      </c>
      <c r="G6">
        <v>7</v>
      </c>
      <c r="H6" t="s">
        <v>384</v>
      </c>
      <c r="I6" t="s">
        <v>9463</v>
      </c>
      <c r="J6" t="s">
        <v>9464</v>
      </c>
      <c r="K6" t="s">
        <v>1377</v>
      </c>
      <c r="L6" t="s">
        <v>9465</v>
      </c>
      <c r="M6" t="s">
        <v>9461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9461</v>
      </c>
      <c r="U6" s="55" t="s">
        <v>113</v>
      </c>
      <c r="V6">
        <v>20</v>
      </c>
    </row>
    <row r="7" spans="1:22" x14ac:dyDescent="0.25">
      <c r="A7" t="s">
        <v>110</v>
      </c>
      <c r="B7" t="s">
        <v>640</v>
      </c>
      <c r="C7">
        <v>66</v>
      </c>
      <c r="D7">
        <v>1</v>
      </c>
      <c r="E7" t="s">
        <v>9462</v>
      </c>
      <c r="F7">
        <v>195.4</v>
      </c>
      <c r="G7">
        <v>7</v>
      </c>
      <c r="H7" t="s">
        <v>384</v>
      </c>
      <c r="I7" t="s">
        <v>9463</v>
      </c>
      <c r="J7" t="s">
        <v>9464</v>
      </c>
      <c r="K7" t="s">
        <v>1377</v>
      </c>
      <c r="L7" t="s">
        <v>9465</v>
      </c>
      <c r="M7" t="s">
        <v>9461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9461</v>
      </c>
      <c r="U7" s="56" t="s">
        <v>114</v>
      </c>
      <c r="V7">
        <v>20</v>
      </c>
    </row>
    <row r="8" spans="1:22" x14ac:dyDescent="0.25">
      <c r="A8" t="s">
        <v>46</v>
      </c>
      <c r="B8" t="s">
        <v>56</v>
      </c>
      <c r="C8">
        <v>67</v>
      </c>
      <c r="D8">
        <v>1</v>
      </c>
      <c r="E8" t="s">
        <v>9462</v>
      </c>
      <c r="F8">
        <v>195.4</v>
      </c>
      <c r="G8">
        <v>7</v>
      </c>
      <c r="H8" t="s">
        <v>384</v>
      </c>
      <c r="I8" t="s">
        <v>9463</v>
      </c>
      <c r="J8" t="s">
        <v>9464</v>
      </c>
      <c r="K8" t="s">
        <v>1377</v>
      </c>
      <c r="L8" t="s">
        <v>9465</v>
      </c>
      <c r="M8" t="s">
        <v>9461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9461</v>
      </c>
      <c r="U8" s="55" t="s">
        <v>46</v>
      </c>
      <c r="V8">
        <v>36</v>
      </c>
    </row>
    <row r="9" spans="1:22" x14ac:dyDescent="0.25">
      <c r="A9" t="s">
        <v>38</v>
      </c>
      <c r="B9" t="s">
        <v>39</v>
      </c>
      <c r="C9">
        <v>54.5</v>
      </c>
      <c r="D9">
        <v>2</v>
      </c>
      <c r="E9" t="s">
        <v>9466</v>
      </c>
      <c r="F9">
        <v>83</v>
      </c>
      <c r="G9">
        <v>7</v>
      </c>
      <c r="H9" t="s">
        <v>47</v>
      </c>
      <c r="I9" t="s">
        <v>9467</v>
      </c>
      <c r="J9" t="s">
        <v>9468</v>
      </c>
      <c r="K9" t="s">
        <v>2945</v>
      </c>
      <c r="L9" t="s">
        <v>9469</v>
      </c>
      <c r="M9" t="s">
        <v>9470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9470</v>
      </c>
      <c r="U9" s="56" t="s">
        <v>56</v>
      </c>
      <c r="V9">
        <v>35</v>
      </c>
    </row>
    <row r="10" spans="1:22" x14ac:dyDescent="0.25">
      <c r="A10" t="s">
        <v>30</v>
      </c>
      <c r="B10" t="s">
        <v>31</v>
      </c>
      <c r="C10">
        <v>43</v>
      </c>
      <c r="D10">
        <v>1</v>
      </c>
      <c r="E10" t="s">
        <v>9471</v>
      </c>
      <c r="F10">
        <v>87</v>
      </c>
      <c r="G10">
        <v>0</v>
      </c>
      <c r="H10" t="s">
        <v>22</v>
      </c>
      <c r="I10" t="s">
        <v>646</v>
      </c>
      <c r="J10" t="s">
        <v>9472</v>
      </c>
      <c r="K10" t="s">
        <v>9473</v>
      </c>
      <c r="L10" t="s">
        <v>1416</v>
      </c>
      <c r="M10" t="s">
        <v>9474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9474</v>
      </c>
      <c r="U10" s="56" t="s">
        <v>1105</v>
      </c>
      <c r="V10">
        <v>1</v>
      </c>
    </row>
    <row r="11" spans="1:22" x14ac:dyDescent="0.25">
      <c r="A11" t="s">
        <v>186</v>
      </c>
      <c r="B11" t="s">
        <v>187</v>
      </c>
      <c r="C11">
        <v>44</v>
      </c>
      <c r="D11">
        <v>1</v>
      </c>
      <c r="E11" t="s">
        <v>9471</v>
      </c>
      <c r="F11">
        <v>87</v>
      </c>
      <c r="G11">
        <v>0</v>
      </c>
      <c r="H11" t="s">
        <v>22</v>
      </c>
      <c r="I11" t="s">
        <v>646</v>
      </c>
      <c r="J11" t="s">
        <v>9472</v>
      </c>
      <c r="K11" t="s">
        <v>9473</v>
      </c>
      <c r="L11" t="s">
        <v>1416</v>
      </c>
      <c r="M11" t="s">
        <v>9474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9474</v>
      </c>
      <c r="U11" s="55" t="s">
        <v>42</v>
      </c>
      <c r="V11">
        <v>31</v>
      </c>
    </row>
    <row r="12" spans="1:22" x14ac:dyDescent="0.25">
      <c r="A12" t="s">
        <v>30</v>
      </c>
      <c r="B12" t="s">
        <v>31</v>
      </c>
      <c r="C12">
        <v>38</v>
      </c>
      <c r="D12">
        <v>1</v>
      </c>
      <c r="E12" t="s">
        <v>9475</v>
      </c>
      <c r="F12">
        <v>81</v>
      </c>
      <c r="G12">
        <v>0</v>
      </c>
      <c r="H12" t="s">
        <v>47</v>
      </c>
      <c r="I12" t="s">
        <v>3696</v>
      </c>
      <c r="J12" t="s">
        <v>3697</v>
      </c>
      <c r="K12" t="s">
        <v>3698</v>
      </c>
      <c r="L12" t="s">
        <v>990</v>
      </c>
      <c r="M12" t="s">
        <v>9476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9474</v>
      </c>
      <c r="U12" s="56" t="s">
        <v>43</v>
      </c>
      <c r="V12">
        <v>31</v>
      </c>
    </row>
    <row r="13" spans="1:22" x14ac:dyDescent="0.25">
      <c r="A13" t="s">
        <v>115</v>
      </c>
      <c r="B13" t="s">
        <v>116</v>
      </c>
      <c r="C13">
        <v>43</v>
      </c>
      <c r="D13">
        <v>1</v>
      </c>
      <c r="E13" t="s">
        <v>9475</v>
      </c>
      <c r="F13">
        <v>81</v>
      </c>
      <c r="G13">
        <v>0</v>
      </c>
      <c r="H13" t="s">
        <v>47</v>
      </c>
      <c r="I13" t="s">
        <v>3696</v>
      </c>
      <c r="J13" t="s">
        <v>3697</v>
      </c>
      <c r="K13" t="s">
        <v>3698</v>
      </c>
      <c r="L13" t="s">
        <v>990</v>
      </c>
      <c r="M13" t="s">
        <v>9476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9474</v>
      </c>
      <c r="U13" s="55" t="s">
        <v>139</v>
      </c>
      <c r="V13">
        <v>15</v>
      </c>
    </row>
    <row r="14" spans="1:22" x14ac:dyDescent="0.25">
      <c r="A14" t="s">
        <v>30</v>
      </c>
      <c r="B14" t="s">
        <v>31</v>
      </c>
      <c r="C14">
        <v>39</v>
      </c>
      <c r="D14">
        <v>1</v>
      </c>
      <c r="E14" t="s">
        <v>9477</v>
      </c>
      <c r="F14">
        <v>46</v>
      </c>
      <c r="G14">
        <v>7</v>
      </c>
      <c r="H14" t="s">
        <v>47</v>
      </c>
      <c r="I14" t="s">
        <v>3205</v>
      </c>
      <c r="J14" t="s">
        <v>9478</v>
      </c>
      <c r="K14" t="s">
        <v>2070</v>
      </c>
      <c r="L14" t="s">
        <v>3270</v>
      </c>
      <c r="M14" t="s">
        <v>9479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9480</v>
      </c>
      <c r="U14" s="56" t="s">
        <v>715</v>
      </c>
      <c r="V14">
        <v>1</v>
      </c>
    </row>
    <row r="15" spans="1:22" x14ac:dyDescent="0.25">
      <c r="A15" t="s">
        <v>30</v>
      </c>
      <c r="B15" t="s">
        <v>31</v>
      </c>
      <c r="C15">
        <v>50</v>
      </c>
      <c r="D15">
        <v>2</v>
      </c>
      <c r="E15" t="s">
        <v>9481</v>
      </c>
      <c r="F15">
        <v>100</v>
      </c>
      <c r="G15">
        <v>0</v>
      </c>
      <c r="H15" t="s">
        <v>22</v>
      </c>
      <c r="I15" t="s">
        <v>9482</v>
      </c>
      <c r="J15" t="s">
        <v>9483</v>
      </c>
      <c r="K15" t="s">
        <v>2447</v>
      </c>
      <c r="L15" t="s">
        <v>1996</v>
      </c>
      <c r="M15" t="s">
        <v>9484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23</v>
      </c>
      <c r="T15" t="s">
        <v>9485</v>
      </c>
      <c r="U15" s="56" t="s">
        <v>3117</v>
      </c>
      <c r="V15">
        <v>1</v>
      </c>
    </row>
    <row r="16" spans="1:22" x14ac:dyDescent="0.25">
      <c r="A16" t="s">
        <v>186</v>
      </c>
      <c r="B16" t="s">
        <v>187</v>
      </c>
      <c r="C16">
        <v>37.5</v>
      </c>
      <c r="D16">
        <v>4</v>
      </c>
      <c r="E16" t="s">
        <v>9486</v>
      </c>
      <c r="F16">
        <v>159</v>
      </c>
      <c r="G16">
        <v>0</v>
      </c>
      <c r="H16" t="s">
        <v>631</v>
      </c>
      <c r="I16" t="s">
        <v>9487</v>
      </c>
      <c r="J16" t="s">
        <v>309</v>
      </c>
      <c r="K16" t="s">
        <v>23</v>
      </c>
      <c r="L16" t="s">
        <v>24</v>
      </c>
      <c r="M16" t="s">
        <v>9488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23</v>
      </c>
      <c r="T16" t="s">
        <v>9489</v>
      </c>
      <c r="U16" s="56" t="s">
        <v>112</v>
      </c>
      <c r="V16">
        <v>13</v>
      </c>
    </row>
    <row r="17" spans="1:22" x14ac:dyDescent="0.25">
      <c r="A17" t="s">
        <v>46</v>
      </c>
      <c r="B17" t="s">
        <v>56</v>
      </c>
      <c r="C17">
        <v>66.333333333333329</v>
      </c>
      <c r="D17">
        <v>3</v>
      </c>
      <c r="E17" t="s">
        <v>9490</v>
      </c>
      <c r="F17">
        <v>220</v>
      </c>
      <c r="G17">
        <v>0</v>
      </c>
      <c r="H17" t="s">
        <v>631</v>
      </c>
      <c r="I17" t="s">
        <v>9491</v>
      </c>
      <c r="J17" t="s">
        <v>330</v>
      </c>
      <c r="K17" t="s">
        <v>23</v>
      </c>
      <c r="L17" t="s">
        <v>24</v>
      </c>
      <c r="M17" t="s">
        <v>9492</v>
      </c>
      <c r="N17" t="s">
        <v>23</v>
      </c>
      <c r="O17" t="s">
        <v>32</v>
      </c>
      <c r="P17" t="s">
        <v>26</v>
      </c>
      <c r="Q17" t="s">
        <v>33</v>
      </c>
      <c r="R17" t="s">
        <v>24</v>
      </c>
      <c r="S17" t="s">
        <v>23</v>
      </c>
      <c r="T17" t="s">
        <v>9492</v>
      </c>
      <c r="U17" s="55" t="s">
        <v>110</v>
      </c>
      <c r="V17">
        <v>11</v>
      </c>
    </row>
    <row r="18" spans="1:22" x14ac:dyDescent="0.25">
      <c r="A18" t="s">
        <v>46</v>
      </c>
      <c r="B18" t="s">
        <v>56</v>
      </c>
      <c r="C18">
        <v>66.333333333333329</v>
      </c>
      <c r="D18">
        <v>3</v>
      </c>
      <c r="E18" t="s">
        <v>9493</v>
      </c>
      <c r="F18">
        <v>220</v>
      </c>
      <c r="G18">
        <v>0</v>
      </c>
      <c r="H18" t="s">
        <v>631</v>
      </c>
      <c r="I18" t="s">
        <v>9494</v>
      </c>
      <c r="J18" t="s">
        <v>306</v>
      </c>
      <c r="K18" t="s">
        <v>23</v>
      </c>
      <c r="L18" t="s">
        <v>24</v>
      </c>
      <c r="M18" t="s">
        <v>9495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23</v>
      </c>
      <c r="T18" t="s">
        <v>9496</v>
      </c>
      <c r="U18" s="56" t="s">
        <v>146</v>
      </c>
      <c r="V18">
        <v>1</v>
      </c>
    </row>
    <row r="19" spans="1:22" x14ac:dyDescent="0.25">
      <c r="A19" t="s">
        <v>139</v>
      </c>
      <c r="B19" t="s">
        <v>112</v>
      </c>
      <c r="C19">
        <v>76</v>
      </c>
      <c r="D19">
        <v>3</v>
      </c>
      <c r="E19" t="s">
        <v>9497</v>
      </c>
      <c r="F19">
        <v>266</v>
      </c>
      <c r="G19">
        <v>48</v>
      </c>
      <c r="H19" t="s">
        <v>47</v>
      </c>
      <c r="I19" t="s">
        <v>9498</v>
      </c>
      <c r="J19" t="s">
        <v>9499</v>
      </c>
      <c r="K19" t="s">
        <v>2062</v>
      </c>
      <c r="L19" t="s">
        <v>6133</v>
      </c>
      <c r="M19" t="s">
        <v>9500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23</v>
      </c>
      <c r="T19" t="s">
        <v>9501</v>
      </c>
      <c r="U19" s="56" t="s">
        <v>640</v>
      </c>
      <c r="V19">
        <v>6</v>
      </c>
    </row>
    <row r="20" spans="1:22" x14ac:dyDescent="0.25">
      <c r="A20" t="s">
        <v>46</v>
      </c>
      <c r="B20" t="s">
        <v>56</v>
      </c>
      <c r="C20">
        <v>66.333333333333329</v>
      </c>
      <c r="D20">
        <v>3</v>
      </c>
      <c r="E20" t="s">
        <v>9502</v>
      </c>
      <c r="F20">
        <v>220</v>
      </c>
      <c r="G20">
        <v>0</v>
      </c>
      <c r="H20" t="s">
        <v>631</v>
      </c>
      <c r="I20" t="s">
        <v>9503</v>
      </c>
      <c r="J20" t="s">
        <v>61</v>
      </c>
      <c r="K20" t="s">
        <v>23</v>
      </c>
      <c r="L20" t="s">
        <v>24</v>
      </c>
      <c r="M20" t="s">
        <v>23</v>
      </c>
      <c r="N20" t="s">
        <v>23</v>
      </c>
      <c r="O20" t="s">
        <v>58</v>
      </c>
      <c r="P20" t="s">
        <v>26</v>
      </c>
      <c r="Q20" t="s">
        <v>23</v>
      </c>
      <c r="R20" t="s">
        <v>24</v>
      </c>
      <c r="S20" t="s">
        <v>23</v>
      </c>
      <c r="T20" t="s">
        <v>9501</v>
      </c>
      <c r="U20" s="56" t="s">
        <v>691</v>
      </c>
      <c r="V20">
        <v>4</v>
      </c>
    </row>
    <row r="21" spans="1:22" x14ac:dyDescent="0.25">
      <c r="A21" t="s">
        <v>46</v>
      </c>
      <c r="B21" t="s">
        <v>1105</v>
      </c>
      <c r="C21">
        <v>47.5</v>
      </c>
      <c r="D21">
        <v>1</v>
      </c>
      <c r="E21" t="s">
        <v>9504</v>
      </c>
      <c r="F21">
        <v>54.5</v>
      </c>
      <c r="G21">
        <v>7</v>
      </c>
      <c r="H21" t="s">
        <v>47</v>
      </c>
      <c r="I21" t="s">
        <v>7337</v>
      </c>
      <c r="J21" t="s">
        <v>7338</v>
      </c>
      <c r="K21" t="s">
        <v>1518</v>
      </c>
      <c r="L21" t="s">
        <v>7339</v>
      </c>
      <c r="M21" t="s">
        <v>9505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9505</v>
      </c>
      <c r="U21" s="55" t="s">
        <v>152</v>
      </c>
      <c r="V21">
        <v>3</v>
      </c>
    </row>
    <row r="22" spans="1:22" x14ac:dyDescent="0.25">
      <c r="A22" t="s">
        <v>186</v>
      </c>
      <c r="B22" t="s">
        <v>187</v>
      </c>
      <c r="C22">
        <v>37.5</v>
      </c>
      <c r="D22">
        <v>4</v>
      </c>
      <c r="E22" t="s">
        <v>9506</v>
      </c>
      <c r="F22">
        <v>159</v>
      </c>
      <c r="G22">
        <v>0</v>
      </c>
      <c r="H22" t="s">
        <v>631</v>
      </c>
      <c r="I22" t="s">
        <v>9507</v>
      </c>
      <c r="J22" t="s">
        <v>309</v>
      </c>
      <c r="K22" t="s">
        <v>23</v>
      </c>
      <c r="L22" t="s">
        <v>24</v>
      </c>
      <c r="M22" t="s">
        <v>9508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23</v>
      </c>
      <c r="T22" t="s">
        <v>9508</v>
      </c>
      <c r="U22" s="56" t="s">
        <v>153</v>
      </c>
      <c r="V22">
        <v>3</v>
      </c>
    </row>
    <row r="23" spans="1:22" x14ac:dyDescent="0.25">
      <c r="A23" t="s">
        <v>30</v>
      </c>
      <c r="B23" t="s">
        <v>31</v>
      </c>
      <c r="C23">
        <v>41.5</v>
      </c>
      <c r="D23">
        <v>2</v>
      </c>
      <c r="E23" t="s">
        <v>9509</v>
      </c>
      <c r="F23">
        <v>235</v>
      </c>
      <c r="G23">
        <v>38</v>
      </c>
      <c r="H23" t="s">
        <v>47</v>
      </c>
      <c r="I23" t="s">
        <v>9510</v>
      </c>
      <c r="J23" t="s">
        <v>9511</v>
      </c>
      <c r="K23" t="s">
        <v>669</v>
      </c>
      <c r="L23" t="s">
        <v>1512</v>
      </c>
      <c r="M23" t="s">
        <v>9512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23</v>
      </c>
      <c r="T23" t="s">
        <v>9512</v>
      </c>
      <c r="U23" s="55" t="s">
        <v>150</v>
      </c>
      <c r="V23">
        <v>4</v>
      </c>
    </row>
    <row r="24" spans="1:22" x14ac:dyDescent="0.25">
      <c r="A24" t="s">
        <v>30</v>
      </c>
      <c r="B24" t="s">
        <v>31</v>
      </c>
      <c r="C24">
        <v>41.333333333333343</v>
      </c>
      <c r="D24">
        <v>3</v>
      </c>
      <c r="E24" t="s">
        <v>9509</v>
      </c>
      <c r="F24">
        <v>235</v>
      </c>
      <c r="G24">
        <v>38</v>
      </c>
      <c r="H24" t="s">
        <v>47</v>
      </c>
      <c r="I24" t="s">
        <v>9510</v>
      </c>
      <c r="J24" t="s">
        <v>9511</v>
      </c>
      <c r="K24" t="s">
        <v>669</v>
      </c>
      <c r="L24" t="s">
        <v>1512</v>
      </c>
      <c r="M24" t="s">
        <v>9512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9512</v>
      </c>
      <c r="U24" s="56" t="s">
        <v>151</v>
      </c>
      <c r="V24">
        <v>4</v>
      </c>
    </row>
    <row r="25" spans="1:22" x14ac:dyDescent="0.25">
      <c r="A25" t="s">
        <v>46</v>
      </c>
      <c r="B25" t="s">
        <v>56</v>
      </c>
      <c r="C25">
        <v>85</v>
      </c>
      <c r="D25">
        <v>1</v>
      </c>
      <c r="E25" t="s">
        <v>9513</v>
      </c>
      <c r="F25">
        <v>155</v>
      </c>
      <c r="G25">
        <v>0</v>
      </c>
      <c r="H25" t="s">
        <v>22</v>
      </c>
      <c r="I25" t="s">
        <v>9514</v>
      </c>
      <c r="J25" t="s">
        <v>9515</v>
      </c>
      <c r="K25" t="s">
        <v>7633</v>
      </c>
      <c r="L25" t="s">
        <v>5783</v>
      </c>
      <c r="M25" t="s">
        <v>9516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9516</v>
      </c>
      <c r="U25" s="55" t="s">
        <v>36</v>
      </c>
      <c r="V25">
        <v>8</v>
      </c>
    </row>
    <row r="26" spans="1:22" x14ac:dyDescent="0.25">
      <c r="A26" t="s">
        <v>186</v>
      </c>
      <c r="B26" t="s">
        <v>187</v>
      </c>
      <c r="C26">
        <v>70</v>
      </c>
      <c r="D26">
        <v>1</v>
      </c>
      <c r="E26" t="s">
        <v>9513</v>
      </c>
      <c r="F26">
        <v>155</v>
      </c>
      <c r="G26">
        <v>0</v>
      </c>
      <c r="H26" t="s">
        <v>22</v>
      </c>
      <c r="I26" t="s">
        <v>9514</v>
      </c>
      <c r="J26" t="s">
        <v>9515</v>
      </c>
      <c r="K26" t="s">
        <v>7633</v>
      </c>
      <c r="L26" t="s">
        <v>5783</v>
      </c>
      <c r="M26" t="s">
        <v>9516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9516</v>
      </c>
      <c r="U26" s="56" t="s">
        <v>37</v>
      </c>
      <c r="V26">
        <v>8</v>
      </c>
    </row>
    <row r="27" spans="1:22" x14ac:dyDescent="0.25">
      <c r="A27" t="s">
        <v>186</v>
      </c>
      <c r="B27" t="s">
        <v>187</v>
      </c>
      <c r="C27">
        <v>50</v>
      </c>
      <c r="D27">
        <v>6</v>
      </c>
      <c r="E27" t="s">
        <v>9517</v>
      </c>
      <c r="F27">
        <v>350</v>
      </c>
      <c r="G27">
        <v>0</v>
      </c>
      <c r="H27" t="s">
        <v>22</v>
      </c>
      <c r="I27" t="s">
        <v>9518</v>
      </c>
      <c r="J27" t="s">
        <v>321</v>
      </c>
      <c r="K27" t="s">
        <v>23</v>
      </c>
      <c r="L27" t="s">
        <v>24</v>
      </c>
      <c r="M27" t="s">
        <v>9519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9519</v>
      </c>
      <c r="U27" s="55" t="s">
        <v>38</v>
      </c>
      <c r="V27">
        <v>9</v>
      </c>
    </row>
    <row r="28" spans="1:22" x14ac:dyDescent="0.25">
      <c r="A28" t="s">
        <v>46</v>
      </c>
      <c r="B28" t="s">
        <v>56</v>
      </c>
      <c r="C28">
        <v>85</v>
      </c>
      <c r="D28">
        <v>1</v>
      </c>
      <c r="E28" t="s">
        <v>9520</v>
      </c>
      <c r="F28">
        <v>155</v>
      </c>
      <c r="G28">
        <v>7</v>
      </c>
      <c r="H28" t="s">
        <v>22</v>
      </c>
      <c r="I28" t="s">
        <v>9521</v>
      </c>
      <c r="J28" t="s">
        <v>9522</v>
      </c>
      <c r="K28" t="s">
        <v>706</v>
      </c>
      <c r="L28" t="s">
        <v>6245</v>
      </c>
      <c r="M28" t="s">
        <v>9519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9519</v>
      </c>
      <c r="U28" s="56" t="s">
        <v>39</v>
      </c>
      <c r="V28">
        <v>9</v>
      </c>
    </row>
    <row r="29" spans="1:22" x14ac:dyDescent="0.25">
      <c r="A29" t="s">
        <v>186</v>
      </c>
      <c r="B29" t="s">
        <v>187</v>
      </c>
      <c r="C29">
        <v>63</v>
      </c>
      <c r="D29">
        <v>1</v>
      </c>
      <c r="E29" t="s">
        <v>9520</v>
      </c>
      <c r="F29">
        <v>155</v>
      </c>
      <c r="G29">
        <v>7</v>
      </c>
      <c r="H29" t="s">
        <v>22</v>
      </c>
      <c r="I29" t="s">
        <v>9521</v>
      </c>
      <c r="J29" t="s">
        <v>9522</v>
      </c>
      <c r="K29" t="s">
        <v>706</v>
      </c>
      <c r="L29" t="s">
        <v>6245</v>
      </c>
      <c r="M29" t="s">
        <v>9519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23</v>
      </c>
      <c r="T29" t="s">
        <v>9519</v>
      </c>
      <c r="U29" s="55" t="s">
        <v>34</v>
      </c>
      <c r="V29">
        <v>2</v>
      </c>
    </row>
    <row r="30" spans="1:22" x14ac:dyDescent="0.25">
      <c r="A30" t="s">
        <v>46</v>
      </c>
      <c r="B30" t="s">
        <v>56</v>
      </c>
      <c r="C30">
        <v>66.333333333333329</v>
      </c>
      <c r="D30">
        <v>6</v>
      </c>
      <c r="E30" t="s">
        <v>9523</v>
      </c>
      <c r="F30">
        <v>500</v>
      </c>
      <c r="G30">
        <v>0</v>
      </c>
      <c r="H30" t="s">
        <v>22</v>
      </c>
      <c r="I30" t="s">
        <v>9524</v>
      </c>
      <c r="J30" t="s">
        <v>9525</v>
      </c>
      <c r="K30" t="s">
        <v>385</v>
      </c>
      <c r="L30" t="s">
        <v>2225</v>
      </c>
      <c r="M30" t="s">
        <v>9526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9526</v>
      </c>
      <c r="U30" s="56" t="s">
        <v>35</v>
      </c>
      <c r="V30">
        <v>2</v>
      </c>
    </row>
    <row r="31" spans="1:22" x14ac:dyDescent="0.25">
      <c r="A31" t="s">
        <v>30</v>
      </c>
      <c r="B31" t="s">
        <v>31</v>
      </c>
      <c r="C31">
        <v>60</v>
      </c>
      <c r="D31">
        <v>3</v>
      </c>
      <c r="E31" t="s">
        <v>9527</v>
      </c>
      <c r="F31">
        <v>111</v>
      </c>
      <c r="G31">
        <v>6</v>
      </c>
      <c r="H31" t="s">
        <v>22</v>
      </c>
      <c r="I31" t="s">
        <v>9528</v>
      </c>
      <c r="J31" t="s">
        <v>65</v>
      </c>
      <c r="K31" t="s">
        <v>23</v>
      </c>
      <c r="L31" t="s">
        <v>24</v>
      </c>
      <c r="M31" t="s">
        <v>9529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9529</v>
      </c>
      <c r="U31" s="55" t="s">
        <v>30</v>
      </c>
      <c r="V31">
        <v>101</v>
      </c>
    </row>
    <row r="32" spans="1:22" x14ac:dyDescent="0.25">
      <c r="A32" t="s">
        <v>46</v>
      </c>
      <c r="B32" t="s">
        <v>56</v>
      </c>
      <c r="C32">
        <v>66.333333333333329</v>
      </c>
      <c r="D32">
        <v>3</v>
      </c>
      <c r="E32" t="s">
        <v>9530</v>
      </c>
      <c r="F32">
        <v>250</v>
      </c>
      <c r="G32">
        <v>0</v>
      </c>
      <c r="H32" t="s">
        <v>22</v>
      </c>
      <c r="I32" t="s">
        <v>9531</v>
      </c>
      <c r="J32" t="s">
        <v>61</v>
      </c>
      <c r="K32" t="s">
        <v>23</v>
      </c>
      <c r="L32" t="s">
        <v>24</v>
      </c>
      <c r="M32" t="s">
        <v>9532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9533</v>
      </c>
      <c r="U32" s="56" t="s">
        <v>31</v>
      </c>
      <c r="V32">
        <v>101</v>
      </c>
    </row>
    <row r="33" spans="1:22" x14ac:dyDescent="0.25">
      <c r="A33" t="s">
        <v>139</v>
      </c>
      <c r="B33" t="s">
        <v>112</v>
      </c>
      <c r="C33">
        <v>83.333333333333329</v>
      </c>
      <c r="D33">
        <v>3</v>
      </c>
      <c r="E33" t="s">
        <v>9534</v>
      </c>
      <c r="F33">
        <v>245</v>
      </c>
      <c r="G33">
        <v>0</v>
      </c>
      <c r="H33" t="s">
        <v>631</v>
      </c>
      <c r="I33" t="s">
        <v>9535</v>
      </c>
      <c r="J33" t="s">
        <v>314</v>
      </c>
      <c r="K33" t="s">
        <v>23</v>
      </c>
      <c r="L33" t="s">
        <v>24</v>
      </c>
      <c r="M33" t="s">
        <v>9536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23</v>
      </c>
      <c r="T33" t="s">
        <v>9537</v>
      </c>
      <c r="U33" s="55" t="s">
        <v>28</v>
      </c>
      <c r="V33">
        <v>45</v>
      </c>
    </row>
    <row r="34" spans="1:22" x14ac:dyDescent="0.25">
      <c r="A34" t="s">
        <v>30</v>
      </c>
      <c r="B34" t="s">
        <v>31</v>
      </c>
      <c r="C34">
        <v>60</v>
      </c>
      <c r="D34">
        <v>3</v>
      </c>
      <c r="E34" t="s">
        <v>9538</v>
      </c>
      <c r="F34">
        <v>97</v>
      </c>
      <c r="G34">
        <v>7</v>
      </c>
      <c r="H34" t="s">
        <v>47</v>
      </c>
      <c r="I34" t="s">
        <v>7331</v>
      </c>
      <c r="J34" t="s">
        <v>7332</v>
      </c>
      <c r="K34" t="s">
        <v>1303</v>
      </c>
      <c r="L34" t="s">
        <v>7333</v>
      </c>
      <c r="M34" t="s">
        <v>9539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9539</v>
      </c>
      <c r="U34" s="56" t="s">
        <v>29</v>
      </c>
      <c r="V34">
        <v>45</v>
      </c>
    </row>
    <row r="35" spans="1:22" x14ac:dyDescent="0.25">
      <c r="A35" t="s">
        <v>139</v>
      </c>
      <c r="B35" t="s">
        <v>112</v>
      </c>
      <c r="C35">
        <v>66</v>
      </c>
      <c r="D35">
        <v>1</v>
      </c>
      <c r="E35" t="s">
        <v>9540</v>
      </c>
      <c r="F35">
        <v>141.4</v>
      </c>
      <c r="G35">
        <v>7</v>
      </c>
      <c r="H35" t="s">
        <v>384</v>
      </c>
      <c r="I35" t="s">
        <v>9541</v>
      </c>
      <c r="J35" t="s">
        <v>9542</v>
      </c>
      <c r="K35" t="s">
        <v>2062</v>
      </c>
      <c r="L35" t="s">
        <v>9543</v>
      </c>
      <c r="M35" t="s">
        <v>9544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23</v>
      </c>
      <c r="T35" t="s">
        <v>9545</v>
      </c>
      <c r="U35" s="55" t="s">
        <v>20</v>
      </c>
      <c r="V35">
        <v>45</v>
      </c>
    </row>
    <row r="36" spans="1:22" x14ac:dyDescent="0.25">
      <c r="A36" t="s">
        <v>110</v>
      </c>
      <c r="B36" t="s">
        <v>640</v>
      </c>
      <c r="C36">
        <v>66</v>
      </c>
      <c r="D36">
        <v>1</v>
      </c>
      <c r="E36" t="s">
        <v>9540</v>
      </c>
      <c r="F36">
        <v>141.4</v>
      </c>
      <c r="G36">
        <v>7</v>
      </c>
      <c r="H36" t="s">
        <v>384</v>
      </c>
      <c r="I36" t="s">
        <v>9541</v>
      </c>
      <c r="J36" t="s">
        <v>9542</v>
      </c>
      <c r="K36" t="s">
        <v>2062</v>
      </c>
      <c r="L36" t="s">
        <v>9543</v>
      </c>
      <c r="M36" t="s">
        <v>9544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9544</v>
      </c>
      <c r="U36" s="56" t="s">
        <v>21</v>
      </c>
      <c r="V36">
        <v>45</v>
      </c>
    </row>
    <row r="37" spans="1:22" x14ac:dyDescent="0.25">
      <c r="A37" t="s">
        <v>46</v>
      </c>
      <c r="B37" t="s">
        <v>56</v>
      </c>
      <c r="C37">
        <v>67</v>
      </c>
      <c r="D37">
        <v>1</v>
      </c>
      <c r="E37" t="s">
        <v>9540</v>
      </c>
      <c r="F37">
        <v>141.4</v>
      </c>
      <c r="G37">
        <v>7</v>
      </c>
      <c r="H37" t="s">
        <v>384</v>
      </c>
      <c r="I37" t="s">
        <v>9541</v>
      </c>
      <c r="J37" t="s">
        <v>9542</v>
      </c>
      <c r="K37" t="s">
        <v>2062</v>
      </c>
      <c r="L37" t="s">
        <v>9543</v>
      </c>
      <c r="M37" t="s">
        <v>9544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9544</v>
      </c>
      <c r="U37" s="55" t="s">
        <v>115</v>
      </c>
      <c r="V37">
        <v>17</v>
      </c>
    </row>
    <row r="38" spans="1:22" x14ac:dyDescent="0.25">
      <c r="A38" t="s">
        <v>186</v>
      </c>
      <c r="B38" t="s">
        <v>187</v>
      </c>
      <c r="C38">
        <v>50</v>
      </c>
      <c r="D38">
        <v>6</v>
      </c>
      <c r="E38" t="s">
        <v>9546</v>
      </c>
      <c r="F38">
        <v>451</v>
      </c>
      <c r="G38">
        <v>41</v>
      </c>
      <c r="H38" t="s">
        <v>47</v>
      </c>
      <c r="I38" t="s">
        <v>9547</v>
      </c>
      <c r="J38" t="s">
        <v>9548</v>
      </c>
      <c r="K38" t="s">
        <v>2334</v>
      </c>
      <c r="L38" t="s">
        <v>9549</v>
      </c>
      <c r="M38" t="s">
        <v>9550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9550</v>
      </c>
      <c r="U38" s="56" t="s">
        <v>116</v>
      </c>
      <c r="V38">
        <v>15</v>
      </c>
    </row>
    <row r="39" spans="1:22" x14ac:dyDescent="0.25">
      <c r="A39" t="s">
        <v>186</v>
      </c>
      <c r="B39" t="s">
        <v>187</v>
      </c>
      <c r="C39">
        <v>50</v>
      </c>
      <c r="D39">
        <v>6</v>
      </c>
      <c r="E39" t="s">
        <v>9546</v>
      </c>
      <c r="F39">
        <v>451</v>
      </c>
      <c r="G39">
        <v>41</v>
      </c>
      <c r="H39" t="s">
        <v>47</v>
      </c>
      <c r="I39" t="s">
        <v>9547</v>
      </c>
      <c r="J39" t="s">
        <v>9548</v>
      </c>
      <c r="K39" t="s">
        <v>2334</v>
      </c>
      <c r="L39" t="s">
        <v>9549</v>
      </c>
      <c r="M39" t="s">
        <v>9550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9550</v>
      </c>
      <c r="U39" s="56" t="s">
        <v>1740</v>
      </c>
      <c r="V39">
        <v>2</v>
      </c>
    </row>
    <row r="40" spans="1:22" x14ac:dyDescent="0.25">
      <c r="A40" t="s">
        <v>30</v>
      </c>
      <c r="B40" t="s">
        <v>31</v>
      </c>
      <c r="C40">
        <v>60</v>
      </c>
      <c r="D40">
        <v>6</v>
      </c>
      <c r="E40" t="s">
        <v>9551</v>
      </c>
      <c r="F40">
        <v>199.5</v>
      </c>
      <c r="G40">
        <v>0</v>
      </c>
      <c r="H40" t="s">
        <v>22</v>
      </c>
      <c r="I40" t="s">
        <v>9552</v>
      </c>
      <c r="J40" t="s">
        <v>330</v>
      </c>
      <c r="K40" t="s">
        <v>23</v>
      </c>
      <c r="L40" t="s">
        <v>24</v>
      </c>
      <c r="M40" t="s">
        <v>9553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9553</v>
      </c>
      <c r="U40" s="55" t="s">
        <v>709</v>
      </c>
      <c r="V40">
        <v>2</v>
      </c>
    </row>
    <row r="41" spans="1:22" x14ac:dyDescent="0.25">
      <c r="A41" t="s">
        <v>30</v>
      </c>
      <c r="B41" t="s">
        <v>31</v>
      </c>
      <c r="C41">
        <v>41.5</v>
      </c>
      <c r="D41">
        <v>2</v>
      </c>
      <c r="E41" t="s">
        <v>9554</v>
      </c>
      <c r="F41">
        <v>83</v>
      </c>
      <c r="G41">
        <v>0</v>
      </c>
      <c r="H41" t="s">
        <v>47</v>
      </c>
      <c r="I41" t="s">
        <v>9555</v>
      </c>
      <c r="J41" t="s">
        <v>9556</v>
      </c>
      <c r="K41" t="s">
        <v>1314</v>
      </c>
      <c r="L41" t="s">
        <v>5783</v>
      </c>
      <c r="M41" t="s">
        <v>9557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23</v>
      </c>
      <c r="T41" t="s">
        <v>9558</v>
      </c>
      <c r="U41" s="56" t="s">
        <v>710</v>
      </c>
      <c r="V41">
        <v>2</v>
      </c>
    </row>
    <row r="42" spans="1:22" x14ac:dyDescent="0.25">
      <c r="A42" t="s">
        <v>20</v>
      </c>
      <c r="B42" t="s">
        <v>21</v>
      </c>
      <c r="C42">
        <v>50</v>
      </c>
      <c r="D42">
        <v>2</v>
      </c>
      <c r="E42" t="s">
        <v>9559</v>
      </c>
      <c r="F42">
        <v>200</v>
      </c>
      <c r="G42">
        <v>0</v>
      </c>
      <c r="H42" t="s">
        <v>631</v>
      </c>
      <c r="I42" t="s">
        <v>9560</v>
      </c>
      <c r="J42" t="s">
        <v>309</v>
      </c>
      <c r="K42" t="s">
        <v>23</v>
      </c>
      <c r="L42" t="s">
        <v>24</v>
      </c>
      <c r="M42" t="s">
        <v>9561</v>
      </c>
      <c r="N42" t="s">
        <v>23</v>
      </c>
      <c r="O42" t="s">
        <v>32</v>
      </c>
      <c r="P42" t="s">
        <v>26</v>
      </c>
      <c r="Q42" t="s">
        <v>33</v>
      </c>
      <c r="R42" t="s">
        <v>24</v>
      </c>
      <c r="S42" t="s">
        <v>23</v>
      </c>
      <c r="T42" t="s">
        <v>9561</v>
      </c>
      <c r="U42" s="55" t="s">
        <v>142</v>
      </c>
      <c r="V42">
        <v>2</v>
      </c>
    </row>
    <row r="43" spans="1:22" x14ac:dyDescent="0.25">
      <c r="A43" t="s">
        <v>28</v>
      </c>
      <c r="B43" t="s">
        <v>29</v>
      </c>
      <c r="C43">
        <v>50</v>
      </c>
      <c r="D43">
        <v>2</v>
      </c>
      <c r="E43" t="s">
        <v>9559</v>
      </c>
      <c r="F43">
        <v>200</v>
      </c>
      <c r="G43">
        <v>0</v>
      </c>
      <c r="H43" t="s">
        <v>631</v>
      </c>
      <c r="I43" t="s">
        <v>9560</v>
      </c>
      <c r="J43" t="s">
        <v>309</v>
      </c>
      <c r="K43" t="s">
        <v>23</v>
      </c>
      <c r="L43" t="s">
        <v>24</v>
      </c>
      <c r="M43" t="s">
        <v>9561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9561</v>
      </c>
      <c r="U43" s="56" t="s">
        <v>143</v>
      </c>
      <c r="V43">
        <v>2</v>
      </c>
    </row>
    <row r="44" spans="1:22" x14ac:dyDescent="0.25">
      <c r="A44" t="s">
        <v>30</v>
      </c>
      <c r="B44" t="s">
        <v>31</v>
      </c>
      <c r="C44">
        <v>50</v>
      </c>
      <c r="D44">
        <v>2</v>
      </c>
      <c r="E44" t="s">
        <v>9559</v>
      </c>
      <c r="F44">
        <v>200</v>
      </c>
      <c r="G44">
        <v>0</v>
      </c>
      <c r="H44" t="s">
        <v>631</v>
      </c>
      <c r="I44" t="s">
        <v>9560</v>
      </c>
      <c r="J44" t="s">
        <v>309</v>
      </c>
      <c r="K44" t="s">
        <v>23</v>
      </c>
      <c r="L44" t="s">
        <v>24</v>
      </c>
      <c r="M44" t="s">
        <v>9561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9561</v>
      </c>
      <c r="U44" s="55" t="s">
        <v>658</v>
      </c>
      <c r="V44">
        <v>525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3</v>
      </c>
      <c r="E45" t="s">
        <v>9562</v>
      </c>
      <c r="F45">
        <v>200</v>
      </c>
      <c r="G45">
        <v>0</v>
      </c>
      <c r="H45" t="s">
        <v>631</v>
      </c>
      <c r="I45" t="s">
        <v>9563</v>
      </c>
      <c r="J45" t="s">
        <v>343</v>
      </c>
      <c r="K45" t="s">
        <v>23</v>
      </c>
      <c r="L45" t="s">
        <v>24</v>
      </c>
      <c r="M45" t="s">
        <v>9561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9561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9564</v>
      </c>
      <c r="F46">
        <v>106</v>
      </c>
      <c r="G46">
        <v>6</v>
      </c>
      <c r="H46" t="s">
        <v>631</v>
      </c>
      <c r="I46" t="s">
        <v>7668</v>
      </c>
      <c r="J46" t="s">
        <v>325</v>
      </c>
      <c r="K46" t="s">
        <v>23</v>
      </c>
      <c r="L46" t="s">
        <v>24</v>
      </c>
      <c r="M46" t="s">
        <v>9565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9565</v>
      </c>
    </row>
    <row r="47" spans="1:22" x14ac:dyDescent="0.25">
      <c r="A47" t="s">
        <v>28</v>
      </c>
      <c r="B47" t="s">
        <v>29</v>
      </c>
      <c r="C47">
        <v>50</v>
      </c>
      <c r="D47">
        <v>1</v>
      </c>
      <c r="E47" t="s">
        <v>9564</v>
      </c>
      <c r="F47">
        <v>106</v>
      </c>
      <c r="G47">
        <v>6</v>
      </c>
      <c r="H47" t="s">
        <v>631</v>
      </c>
      <c r="I47" t="s">
        <v>7668</v>
      </c>
      <c r="J47" t="s">
        <v>325</v>
      </c>
      <c r="K47" t="s">
        <v>23</v>
      </c>
      <c r="L47" t="s">
        <v>24</v>
      </c>
      <c r="M47" t="s">
        <v>9565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9565</v>
      </c>
    </row>
    <row r="48" spans="1:22" x14ac:dyDescent="0.25">
      <c r="A48" t="s">
        <v>30</v>
      </c>
      <c r="B48" t="s">
        <v>31</v>
      </c>
      <c r="C48">
        <v>50</v>
      </c>
      <c r="D48">
        <v>1</v>
      </c>
      <c r="E48" t="s">
        <v>9564</v>
      </c>
      <c r="F48">
        <v>106</v>
      </c>
      <c r="G48">
        <v>6</v>
      </c>
      <c r="H48" t="s">
        <v>631</v>
      </c>
      <c r="I48" t="s">
        <v>7668</v>
      </c>
      <c r="J48" t="s">
        <v>325</v>
      </c>
      <c r="K48" t="s">
        <v>23</v>
      </c>
      <c r="L48" t="s">
        <v>24</v>
      </c>
      <c r="M48" t="s">
        <v>9565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9565</v>
      </c>
    </row>
    <row r="49" spans="1:20" x14ac:dyDescent="0.25">
      <c r="A49" t="s">
        <v>20</v>
      </c>
      <c r="B49" t="s">
        <v>21</v>
      </c>
      <c r="C49">
        <v>50</v>
      </c>
      <c r="D49">
        <v>2</v>
      </c>
      <c r="E49" t="s">
        <v>9566</v>
      </c>
      <c r="F49">
        <v>200</v>
      </c>
      <c r="G49">
        <v>0</v>
      </c>
      <c r="H49" t="s">
        <v>631</v>
      </c>
      <c r="I49" t="s">
        <v>9567</v>
      </c>
      <c r="J49" t="s">
        <v>306</v>
      </c>
      <c r="K49" t="s">
        <v>23</v>
      </c>
      <c r="L49" t="s">
        <v>24</v>
      </c>
      <c r="M49" t="s">
        <v>9568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23</v>
      </c>
      <c r="T49" t="s">
        <v>9569</v>
      </c>
    </row>
    <row r="50" spans="1:20" x14ac:dyDescent="0.25">
      <c r="A50" t="s">
        <v>28</v>
      </c>
      <c r="B50" t="s">
        <v>29</v>
      </c>
      <c r="C50">
        <v>50</v>
      </c>
      <c r="D50">
        <v>2</v>
      </c>
      <c r="E50" t="s">
        <v>9566</v>
      </c>
      <c r="F50">
        <v>200</v>
      </c>
      <c r="G50">
        <v>0</v>
      </c>
      <c r="H50" t="s">
        <v>631</v>
      </c>
      <c r="I50" t="s">
        <v>9567</v>
      </c>
      <c r="J50" t="s">
        <v>306</v>
      </c>
      <c r="K50" t="s">
        <v>23</v>
      </c>
      <c r="L50" t="s">
        <v>24</v>
      </c>
      <c r="M50" t="s">
        <v>9568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23</v>
      </c>
      <c r="T50" t="s">
        <v>9569</v>
      </c>
    </row>
    <row r="51" spans="1:20" x14ac:dyDescent="0.25">
      <c r="A51" t="s">
        <v>30</v>
      </c>
      <c r="B51" t="s">
        <v>31</v>
      </c>
      <c r="C51">
        <v>50</v>
      </c>
      <c r="D51">
        <v>2</v>
      </c>
      <c r="E51" t="s">
        <v>9566</v>
      </c>
      <c r="F51">
        <v>200</v>
      </c>
      <c r="G51">
        <v>0</v>
      </c>
      <c r="H51" t="s">
        <v>631</v>
      </c>
      <c r="I51" t="s">
        <v>9567</v>
      </c>
      <c r="J51" t="s">
        <v>306</v>
      </c>
      <c r="K51" t="s">
        <v>23</v>
      </c>
      <c r="L51" t="s">
        <v>24</v>
      </c>
      <c r="M51" t="s">
        <v>9568</v>
      </c>
      <c r="N51" t="s">
        <v>23</v>
      </c>
      <c r="O51" t="s">
        <v>32</v>
      </c>
      <c r="P51" t="s">
        <v>26</v>
      </c>
      <c r="Q51" t="s">
        <v>33</v>
      </c>
      <c r="R51" t="s">
        <v>24</v>
      </c>
      <c r="S51" t="s">
        <v>23</v>
      </c>
      <c r="T51" t="s">
        <v>9569</v>
      </c>
    </row>
    <row r="52" spans="1:20" x14ac:dyDescent="0.25">
      <c r="A52" t="s">
        <v>113</v>
      </c>
      <c r="B52" t="s">
        <v>114</v>
      </c>
      <c r="C52">
        <v>65</v>
      </c>
      <c r="D52">
        <v>20</v>
      </c>
      <c r="E52" t="s">
        <v>9570</v>
      </c>
      <c r="F52">
        <v>900</v>
      </c>
      <c r="G52">
        <v>0</v>
      </c>
      <c r="H52" t="s">
        <v>631</v>
      </c>
      <c r="I52" t="s">
        <v>1285</v>
      </c>
      <c r="J52" t="s">
        <v>306</v>
      </c>
      <c r="K52" t="s">
        <v>23</v>
      </c>
      <c r="L52" t="s">
        <v>24</v>
      </c>
      <c r="M52" t="s">
        <v>9571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9571</v>
      </c>
    </row>
    <row r="53" spans="1:20" x14ac:dyDescent="0.25">
      <c r="A53" t="s">
        <v>38</v>
      </c>
      <c r="B53" t="s">
        <v>39</v>
      </c>
      <c r="C53">
        <v>54.5</v>
      </c>
      <c r="D53">
        <v>2</v>
      </c>
      <c r="E53" t="s">
        <v>9572</v>
      </c>
      <c r="F53">
        <v>82.88</v>
      </c>
      <c r="G53">
        <v>7</v>
      </c>
      <c r="H53" t="s">
        <v>47</v>
      </c>
      <c r="I53" t="s">
        <v>9573</v>
      </c>
      <c r="J53" t="s">
        <v>9574</v>
      </c>
      <c r="K53" t="s">
        <v>8901</v>
      </c>
      <c r="L53" t="s">
        <v>9575</v>
      </c>
      <c r="M53" t="s">
        <v>9576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9577</v>
      </c>
    </row>
    <row r="54" spans="1:20" x14ac:dyDescent="0.25">
      <c r="A54" t="s">
        <v>42</v>
      </c>
      <c r="B54" t="s">
        <v>43</v>
      </c>
      <c r="C54">
        <v>66.666666666666671</v>
      </c>
      <c r="D54">
        <v>3</v>
      </c>
      <c r="E54" t="s">
        <v>9578</v>
      </c>
      <c r="F54">
        <v>200</v>
      </c>
      <c r="G54">
        <v>0</v>
      </c>
      <c r="H54" t="s">
        <v>631</v>
      </c>
      <c r="I54" t="s">
        <v>9579</v>
      </c>
      <c r="J54" t="s">
        <v>1265</v>
      </c>
      <c r="K54" t="s">
        <v>23</v>
      </c>
      <c r="L54" t="s">
        <v>24</v>
      </c>
      <c r="M54" t="s">
        <v>9580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9580</v>
      </c>
    </row>
    <row r="55" spans="1:20" x14ac:dyDescent="0.25">
      <c r="A55" t="s">
        <v>20</v>
      </c>
      <c r="B55" t="s">
        <v>21</v>
      </c>
      <c r="C55">
        <v>50</v>
      </c>
      <c r="D55">
        <v>1</v>
      </c>
      <c r="E55" t="s">
        <v>9578</v>
      </c>
      <c r="F55">
        <v>200</v>
      </c>
      <c r="G55">
        <v>0</v>
      </c>
      <c r="H55" t="s">
        <v>631</v>
      </c>
      <c r="I55" t="s">
        <v>9579</v>
      </c>
      <c r="J55" t="s">
        <v>1265</v>
      </c>
      <c r="K55" t="s">
        <v>23</v>
      </c>
      <c r="L55" t="s">
        <v>24</v>
      </c>
      <c r="M55" t="s">
        <v>9580</v>
      </c>
      <c r="N55" t="s">
        <v>23</v>
      </c>
      <c r="O55" t="s">
        <v>32</v>
      </c>
      <c r="P55" t="s">
        <v>26</v>
      </c>
      <c r="Q55" t="s">
        <v>33</v>
      </c>
      <c r="R55" t="s">
        <v>24</v>
      </c>
      <c r="S55" t="s">
        <v>23</v>
      </c>
      <c r="T55" t="s">
        <v>9580</v>
      </c>
    </row>
    <row r="56" spans="1:20" x14ac:dyDescent="0.25">
      <c r="A56" t="s">
        <v>28</v>
      </c>
      <c r="B56" t="s">
        <v>29</v>
      </c>
      <c r="C56">
        <v>50</v>
      </c>
      <c r="D56">
        <v>1</v>
      </c>
      <c r="E56" t="s">
        <v>9578</v>
      </c>
      <c r="F56">
        <v>200</v>
      </c>
      <c r="G56">
        <v>0</v>
      </c>
      <c r="H56" t="s">
        <v>631</v>
      </c>
      <c r="I56" t="s">
        <v>9579</v>
      </c>
      <c r="J56" t="s">
        <v>1265</v>
      </c>
      <c r="K56" t="s">
        <v>23</v>
      </c>
      <c r="L56" t="s">
        <v>24</v>
      </c>
      <c r="M56" t="s">
        <v>9580</v>
      </c>
      <c r="N56" t="s">
        <v>23</v>
      </c>
      <c r="O56" t="s">
        <v>32</v>
      </c>
      <c r="P56" t="s">
        <v>26</v>
      </c>
      <c r="Q56" t="s">
        <v>33</v>
      </c>
      <c r="R56" t="s">
        <v>24</v>
      </c>
      <c r="S56" t="s">
        <v>23</v>
      </c>
      <c r="T56" t="s">
        <v>9580</v>
      </c>
    </row>
    <row r="57" spans="1:20" x14ac:dyDescent="0.25">
      <c r="A57" t="s">
        <v>30</v>
      </c>
      <c r="B57" t="s">
        <v>31</v>
      </c>
      <c r="C57">
        <v>50</v>
      </c>
      <c r="D57">
        <v>1</v>
      </c>
      <c r="E57" t="s">
        <v>9578</v>
      </c>
      <c r="F57">
        <v>200</v>
      </c>
      <c r="G57">
        <v>0</v>
      </c>
      <c r="H57" t="s">
        <v>631</v>
      </c>
      <c r="I57" t="s">
        <v>9579</v>
      </c>
      <c r="J57" t="s">
        <v>1265</v>
      </c>
      <c r="K57" t="s">
        <v>23</v>
      </c>
      <c r="L57" t="s">
        <v>24</v>
      </c>
      <c r="M57" t="s">
        <v>9580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23</v>
      </c>
      <c r="T57" t="s">
        <v>9580</v>
      </c>
    </row>
    <row r="58" spans="1:20" x14ac:dyDescent="0.25">
      <c r="A58" t="s">
        <v>20</v>
      </c>
      <c r="B58" t="s">
        <v>21</v>
      </c>
      <c r="C58">
        <v>50</v>
      </c>
      <c r="D58">
        <v>2</v>
      </c>
      <c r="E58" t="s">
        <v>9581</v>
      </c>
      <c r="F58">
        <v>200</v>
      </c>
      <c r="G58">
        <v>0</v>
      </c>
      <c r="H58" t="s">
        <v>631</v>
      </c>
      <c r="I58" t="s">
        <v>9582</v>
      </c>
      <c r="J58" t="s">
        <v>323</v>
      </c>
      <c r="K58" t="s">
        <v>23</v>
      </c>
      <c r="L58" t="s">
        <v>24</v>
      </c>
      <c r="M58" t="s">
        <v>9580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9580</v>
      </c>
    </row>
    <row r="59" spans="1:20" x14ac:dyDescent="0.25">
      <c r="A59" t="s">
        <v>28</v>
      </c>
      <c r="B59" t="s">
        <v>29</v>
      </c>
      <c r="C59">
        <v>50</v>
      </c>
      <c r="D59">
        <v>2</v>
      </c>
      <c r="E59" t="s">
        <v>9581</v>
      </c>
      <c r="F59">
        <v>200</v>
      </c>
      <c r="G59">
        <v>0</v>
      </c>
      <c r="H59" t="s">
        <v>631</v>
      </c>
      <c r="I59" t="s">
        <v>9582</v>
      </c>
      <c r="J59" t="s">
        <v>323</v>
      </c>
      <c r="K59" t="s">
        <v>23</v>
      </c>
      <c r="L59" t="s">
        <v>24</v>
      </c>
      <c r="M59" t="s">
        <v>9580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9580</v>
      </c>
    </row>
    <row r="60" spans="1:20" x14ac:dyDescent="0.25">
      <c r="A60" t="s">
        <v>30</v>
      </c>
      <c r="B60" t="s">
        <v>31</v>
      </c>
      <c r="C60">
        <v>50</v>
      </c>
      <c r="D60">
        <v>2</v>
      </c>
      <c r="E60" t="s">
        <v>9581</v>
      </c>
      <c r="F60">
        <v>200</v>
      </c>
      <c r="G60">
        <v>0</v>
      </c>
      <c r="H60" t="s">
        <v>631</v>
      </c>
      <c r="I60" t="s">
        <v>9582</v>
      </c>
      <c r="J60" t="s">
        <v>323</v>
      </c>
      <c r="K60" t="s">
        <v>23</v>
      </c>
      <c r="L60" t="s">
        <v>24</v>
      </c>
      <c r="M60" t="s">
        <v>9580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9580</v>
      </c>
    </row>
    <row r="61" spans="1:20" x14ac:dyDescent="0.25">
      <c r="A61" t="s">
        <v>20</v>
      </c>
      <c r="B61" t="s">
        <v>21</v>
      </c>
      <c r="C61">
        <v>50</v>
      </c>
      <c r="D61">
        <v>2</v>
      </c>
      <c r="E61" t="s">
        <v>9583</v>
      </c>
      <c r="F61">
        <v>200</v>
      </c>
      <c r="G61">
        <v>0</v>
      </c>
      <c r="H61" t="s">
        <v>631</v>
      </c>
      <c r="I61" t="s">
        <v>9584</v>
      </c>
      <c r="J61" t="s">
        <v>306</v>
      </c>
      <c r="K61" t="s">
        <v>23</v>
      </c>
      <c r="L61" t="s">
        <v>24</v>
      </c>
      <c r="M61" t="s">
        <v>9580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9580</v>
      </c>
    </row>
    <row r="62" spans="1:20" x14ac:dyDescent="0.25">
      <c r="A62" t="s">
        <v>28</v>
      </c>
      <c r="B62" t="s">
        <v>29</v>
      </c>
      <c r="C62">
        <v>50</v>
      </c>
      <c r="D62">
        <v>2</v>
      </c>
      <c r="E62" t="s">
        <v>9583</v>
      </c>
      <c r="F62">
        <v>200</v>
      </c>
      <c r="G62">
        <v>0</v>
      </c>
      <c r="H62" t="s">
        <v>631</v>
      </c>
      <c r="I62" t="s">
        <v>9584</v>
      </c>
      <c r="J62" t="s">
        <v>306</v>
      </c>
      <c r="K62" t="s">
        <v>23</v>
      </c>
      <c r="L62" t="s">
        <v>24</v>
      </c>
      <c r="M62" t="s">
        <v>9580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9580</v>
      </c>
    </row>
    <row r="63" spans="1:20" x14ac:dyDescent="0.25">
      <c r="A63" t="s">
        <v>30</v>
      </c>
      <c r="B63" t="s">
        <v>31</v>
      </c>
      <c r="C63">
        <v>50</v>
      </c>
      <c r="D63">
        <v>2</v>
      </c>
      <c r="E63" t="s">
        <v>9583</v>
      </c>
      <c r="F63">
        <v>200</v>
      </c>
      <c r="G63">
        <v>0</v>
      </c>
      <c r="H63" t="s">
        <v>631</v>
      </c>
      <c r="I63" t="s">
        <v>9584</v>
      </c>
      <c r="J63" t="s">
        <v>306</v>
      </c>
      <c r="K63" t="s">
        <v>23</v>
      </c>
      <c r="L63" t="s">
        <v>24</v>
      </c>
      <c r="M63" t="s">
        <v>9580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9580</v>
      </c>
    </row>
    <row r="64" spans="1:20" x14ac:dyDescent="0.25">
      <c r="A64" t="s">
        <v>115</v>
      </c>
      <c r="B64" t="s">
        <v>1740</v>
      </c>
      <c r="C64">
        <v>38.75</v>
      </c>
      <c r="D64">
        <v>2</v>
      </c>
      <c r="E64" t="s">
        <v>9585</v>
      </c>
      <c r="F64">
        <v>103.5</v>
      </c>
      <c r="G64">
        <v>26</v>
      </c>
      <c r="H64" t="s">
        <v>384</v>
      </c>
      <c r="I64" t="s">
        <v>1742</v>
      </c>
      <c r="J64" t="s">
        <v>1743</v>
      </c>
      <c r="K64" t="s">
        <v>1744</v>
      </c>
      <c r="L64" t="s">
        <v>1745</v>
      </c>
      <c r="M64" t="s">
        <v>9580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9586</v>
      </c>
    </row>
    <row r="65" spans="1:20" x14ac:dyDescent="0.25">
      <c r="A65" t="s">
        <v>709</v>
      </c>
      <c r="B65" t="s">
        <v>710</v>
      </c>
      <c r="C65">
        <v>0</v>
      </c>
      <c r="D65">
        <v>1</v>
      </c>
      <c r="E65" t="s">
        <v>9587</v>
      </c>
      <c r="F65">
        <v>200</v>
      </c>
      <c r="G65">
        <v>0</v>
      </c>
      <c r="H65" t="s">
        <v>631</v>
      </c>
      <c r="I65" t="s">
        <v>9588</v>
      </c>
      <c r="J65" t="s">
        <v>329</v>
      </c>
      <c r="K65" t="s">
        <v>23</v>
      </c>
      <c r="L65" t="s">
        <v>24</v>
      </c>
      <c r="M65" t="s">
        <v>9589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9590</v>
      </c>
    </row>
    <row r="66" spans="1:20" x14ac:dyDescent="0.25">
      <c r="A66" t="s">
        <v>139</v>
      </c>
      <c r="B66" t="s">
        <v>112</v>
      </c>
      <c r="C66">
        <v>120</v>
      </c>
      <c r="D66">
        <v>1</v>
      </c>
      <c r="E66" t="s">
        <v>9587</v>
      </c>
      <c r="F66">
        <v>200</v>
      </c>
      <c r="G66">
        <v>0</v>
      </c>
      <c r="H66" t="s">
        <v>631</v>
      </c>
      <c r="I66" t="s">
        <v>9588</v>
      </c>
      <c r="J66" t="s">
        <v>329</v>
      </c>
      <c r="K66" t="s">
        <v>23</v>
      </c>
      <c r="L66" t="s">
        <v>24</v>
      </c>
      <c r="M66" t="s">
        <v>9589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9590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9587</v>
      </c>
      <c r="F67">
        <v>200</v>
      </c>
      <c r="G67">
        <v>0</v>
      </c>
      <c r="H67" t="s">
        <v>631</v>
      </c>
      <c r="I67" t="s">
        <v>9588</v>
      </c>
      <c r="J67" t="s">
        <v>329</v>
      </c>
      <c r="K67" t="s">
        <v>23</v>
      </c>
      <c r="L67" t="s">
        <v>24</v>
      </c>
      <c r="M67" t="s">
        <v>9589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23</v>
      </c>
      <c r="T67" t="s">
        <v>9590</v>
      </c>
    </row>
    <row r="68" spans="1:20" x14ac:dyDescent="0.25">
      <c r="A68" t="s">
        <v>28</v>
      </c>
      <c r="B68" t="s">
        <v>29</v>
      </c>
      <c r="C68">
        <v>50</v>
      </c>
      <c r="D68">
        <v>1</v>
      </c>
      <c r="E68" t="s">
        <v>9587</v>
      </c>
      <c r="F68">
        <v>200</v>
      </c>
      <c r="G68">
        <v>0</v>
      </c>
      <c r="H68" t="s">
        <v>631</v>
      </c>
      <c r="I68" t="s">
        <v>9588</v>
      </c>
      <c r="J68" t="s">
        <v>329</v>
      </c>
      <c r="K68" t="s">
        <v>23</v>
      </c>
      <c r="L68" t="s">
        <v>24</v>
      </c>
      <c r="M68" t="s">
        <v>9589</v>
      </c>
      <c r="N68" t="s">
        <v>23</v>
      </c>
      <c r="O68" t="s">
        <v>32</v>
      </c>
      <c r="P68" t="s">
        <v>26</v>
      </c>
      <c r="Q68" t="s">
        <v>33</v>
      </c>
      <c r="R68" t="s">
        <v>24</v>
      </c>
      <c r="S68" t="s">
        <v>23</v>
      </c>
      <c r="T68" t="s">
        <v>9590</v>
      </c>
    </row>
    <row r="69" spans="1:20" x14ac:dyDescent="0.25">
      <c r="A69" t="s">
        <v>30</v>
      </c>
      <c r="B69" t="s">
        <v>31</v>
      </c>
      <c r="C69">
        <v>50</v>
      </c>
      <c r="D69">
        <v>1</v>
      </c>
      <c r="E69" t="s">
        <v>9587</v>
      </c>
      <c r="F69">
        <v>200</v>
      </c>
      <c r="G69">
        <v>0</v>
      </c>
      <c r="H69" t="s">
        <v>631</v>
      </c>
      <c r="I69" t="s">
        <v>9588</v>
      </c>
      <c r="J69" t="s">
        <v>329</v>
      </c>
      <c r="K69" t="s">
        <v>23</v>
      </c>
      <c r="L69" t="s">
        <v>24</v>
      </c>
      <c r="M69" t="s">
        <v>9589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23</v>
      </c>
      <c r="T69" t="s">
        <v>9590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9591</v>
      </c>
      <c r="F70">
        <v>106</v>
      </c>
      <c r="G70">
        <v>6</v>
      </c>
      <c r="H70" t="s">
        <v>631</v>
      </c>
      <c r="I70" t="s">
        <v>9592</v>
      </c>
      <c r="J70" t="s">
        <v>332</v>
      </c>
      <c r="K70" t="s">
        <v>23</v>
      </c>
      <c r="L70" t="s">
        <v>24</v>
      </c>
      <c r="M70" t="s">
        <v>9593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9593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9591</v>
      </c>
      <c r="F71">
        <v>106</v>
      </c>
      <c r="G71">
        <v>6</v>
      </c>
      <c r="H71" t="s">
        <v>631</v>
      </c>
      <c r="I71" t="s">
        <v>9592</v>
      </c>
      <c r="J71" t="s">
        <v>332</v>
      </c>
      <c r="K71" t="s">
        <v>23</v>
      </c>
      <c r="L71" t="s">
        <v>24</v>
      </c>
      <c r="M71" t="s">
        <v>9593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9593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9591</v>
      </c>
      <c r="F72">
        <v>106</v>
      </c>
      <c r="G72">
        <v>6</v>
      </c>
      <c r="H72" t="s">
        <v>631</v>
      </c>
      <c r="I72" t="s">
        <v>9592</v>
      </c>
      <c r="J72" t="s">
        <v>332</v>
      </c>
      <c r="K72" t="s">
        <v>23</v>
      </c>
      <c r="L72" t="s">
        <v>24</v>
      </c>
      <c r="M72" t="s">
        <v>9593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9593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9594</v>
      </c>
      <c r="F73">
        <v>106</v>
      </c>
      <c r="G73">
        <v>6</v>
      </c>
      <c r="H73" t="s">
        <v>631</v>
      </c>
      <c r="I73" t="s">
        <v>7522</v>
      </c>
      <c r="J73" t="s">
        <v>325</v>
      </c>
      <c r="K73" t="s">
        <v>23</v>
      </c>
      <c r="L73" t="s">
        <v>24</v>
      </c>
      <c r="M73" t="s">
        <v>23</v>
      </c>
      <c r="N73" t="s">
        <v>23</v>
      </c>
      <c r="O73" t="s">
        <v>58</v>
      </c>
      <c r="P73" t="s">
        <v>26</v>
      </c>
      <c r="Q73" t="s">
        <v>23</v>
      </c>
      <c r="R73" t="s">
        <v>24</v>
      </c>
      <c r="S73" t="s">
        <v>23</v>
      </c>
      <c r="T73" t="s">
        <v>9595</v>
      </c>
    </row>
    <row r="74" spans="1:20" x14ac:dyDescent="0.25">
      <c r="A74" t="s">
        <v>28</v>
      </c>
      <c r="B74" t="s">
        <v>29</v>
      </c>
      <c r="C74">
        <v>50</v>
      </c>
      <c r="D74">
        <v>1</v>
      </c>
      <c r="E74" t="s">
        <v>9594</v>
      </c>
      <c r="F74">
        <v>106</v>
      </c>
      <c r="G74">
        <v>6</v>
      </c>
      <c r="H74" t="s">
        <v>631</v>
      </c>
      <c r="I74" t="s">
        <v>7522</v>
      </c>
      <c r="J74" t="s">
        <v>325</v>
      </c>
      <c r="K74" t="s">
        <v>23</v>
      </c>
      <c r="L74" t="s">
        <v>24</v>
      </c>
      <c r="M74" t="s">
        <v>23</v>
      </c>
      <c r="N74" t="s">
        <v>23</v>
      </c>
      <c r="O74" t="s">
        <v>58</v>
      </c>
      <c r="P74" t="s">
        <v>26</v>
      </c>
      <c r="Q74" t="s">
        <v>23</v>
      </c>
      <c r="R74" t="s">
        <v>24</v>
      </c>
      <c r="S74" t="s">
        <v>23</v>
      </c>
      <c r="T74" t="s">
        <v>9595</v>
      </c>
    </row>
    <row r="75" spans="1:20" x14ac:dyDescent="0.25">
      <c r="A75" t="s">
        <v>30</v>
      </c>
      <c r="B75" t="s">
        <v>31</v>
      </c>
      <c r="C75">
        <v>50</v>
      </c>
      <c r="D75">
        <v>1</v>
      </c>
      <c r="E75" t="s">
        <v>9594</v>
      </c>
      <c r="F75">
        <v>106</v>
      </c>
      <c r="G75">
        <v>6</v>
      </c>
      <c r="H75" t="s">
        <v>631</v>
      </c>
      <c r="I75" t="s">
        <v>7522</v>
      </c>
      <c r="J75" t="s">
        <v>325</v>
      </c>
      <c r="K75" t="s">
        <v>23</v>
      </c>
      <c r="L75" t="s">
        <v>24</v>
      </c>
      <c r="M75" t="s">
        <v>23</v>
      </c>
      <c r="N75" t="s">
        <v>23</v>
      </c>
      <c r="O75" t="s">
        <v>58</v>
      </c>
      <c r="P75" t="s">
        <v>26</v>
      </c>
      <c r="Q75" t="s">
        <v>23</v>
      </c>
      <c r="R75" t="s">
        <v>24</v>
      </c>
      <c r="S75" t="s">
        <v>23</v>
      </c>
      <c r="T75" t="s">
        <v>9595</v>
      </c>
    </row>
    <row r="76" spans="1:20" x14ac:dyDescent="0.25">
      <c r="A76" t="s">
        <v>20</v>
      </c>
      <c r="B76" t="s">
        <v>21</v>
      </c>
      <c r="C76">
        <v>50</v>
      </c>
      <c r="D76">
        <v>2</v>
      </c>
      <c r="E76" t="s">
        <v>9596</v>
      </c>
      <c r="F76">
        <v>200</v>
      </c>
      <c r="G76">
        <v>0</v>
      </c>
      <c r="H76" t="s">
        <v>631</v>
      </c>
      <c r="I76" t="s">
        <v>9597</v>
      </c>
      <c r="J76" t="s">
        <v>316</v>
      </c>
      <c r="K76" t="s">
        <v>23</v>
      </c>
      <c r="L76" t="s">
        <v>24</v>
      </c>
      <c r="M76" t="s">
        <v>9598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9598</v>
      </c>
    </row>
    <row r="77" spans="1:20" x14ac:dyDescent="0.25">
      <c r="A77" t="s">
        <v>28</v>
      </c>
      <c r="B77" t="s">
        <v>29</v>
      </c>
      <c r="C77">
        <v>50</v>
      </c>
      <c r="D77">
        <v>2</v>
      </c>
      <c r="E77" t="s">
        <v>9596</v>
      </c>
      <c r="F77">
        <v>200</v>
      </c>
      <c r="G77">
        <v>0</v>
      </c>
      <c r="H77" t="s">
        <v>631</v>
      </c>
      <c r="I77" t="s">
        <v>9597</v>
      </c>
      <c r="J77" t="s">
        <v>316</v>
      </c>
      <c r="K77" t="s">
        <v>23</v>
      </c>
      <c r="L77" t="s">
        <v>24</v>
      </c>
      <c r="M77" t="s">
        <v>9598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9598</v>
      </c>
    </row>
    <row r="78" spans="1:20" x14ac:dyDescent="0.25">
      <c r="A78" t="s">
        <v>30</v>
      </c>
      <c r="B78" t="s">
        <v>31</v>
      </c>
      <c r="C78">
        <v>50</v>
      </c>
      <c r="D78">
        <v>2</v>
      </c>
      <c r="E78" t="s">
        <v>9596</v>
      </c>
      <c r="F78">
        <v>200</v>
      </c>
      <c r="G78">
        <v>0</v>
      </c>
      <c r="H78" t="s">
        <v>631</v>
      </c>
      <c r="I78" t="s">
        <v>9597</v>
      </c>
      <c r="J78" t="s">
        <v>316</v>
      </c>
      <c r="K78" t="s">
        <v>23</v>
      </c>
      <c r="L78" t="s">
        <v>24</v>
      </c>
      <c r="M78" t="s">
        <v>9598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9598</v>
      </c>
    </row>
    <row r="79" spans="1:20" x14ac:dyDescent="0.25">
      <c r="A79" t="s">
        <v>44</v>
      </c>
      <c r="B79" t="s">
        <v>45</v>
      </c>
      <c r="C79">
        <v>66.666666666666671</v>
      </c>
      <c r="D79">
        <v>3</v>
      </c>
      <c r="E79" t="s">
        <v>9599</v>
      </c>
      <c r="F79">
        <v>171</v>
      </c>
      <c r="G79">
        <v>38</v>
      </c>
      <c r="H79" t="s">
        <v>47</v>
      </c>
      <c r="I79" t="s">
        <v>9600</v>
      </c>
      <c r="J79" t="s">
        <v>9601</v>
      </c>
      <c r="K79" t="s">
        <v>701</v>
      </c>
      <c r="L79" t="s">
        <v>959</v>
      </c>
      <c r="M79" t="s">
        <v>9602</v>
      </c>
      <c r="N79" t="s">
        <v>23</v>
      </c>
      <c r="O79" t="s">
        <v>63</v>
      </c>
      <c r="P79" t="s">
        <v>54</v>
      </c>
      <c r="Q79" t="s">
        <v>55</v>
      </c>
      <c r="R79" t="s">
        <v>24</v>
      </c>
      <c r="S79" t="s">
        <v>23</v>
      </c>
      <c r="T79" t="s">
        <v>9602</v>
      </c>
    </row>
    <row r="80" spans="1:20" x14ac:dyDescent="0.25">
      <c r="A80" t="s">
        <v>142</v>
      </c>
      <c r="B80" t="s">
        <v>143</v>
      </c>
      <c r="C80">
        <v>13.5</v>
      </c>
      <c r="D80">
        <v>2</v>
      </c>
      <c r="E80" t="s">
        <v>9603</v>
      </c>
      <c r="F80">
        <v>43</v>
      </c>
      <c r="G80">
        <v>16</v>
      </c>
      <c r="H80" t="s">
        <v>47</v>
      </c>
      <c r="I80" t="s">
        <v>645</v>
      </c>
      <c r="J80" t="s">
        <v>9604</v>
      </c>
      <c r="K80" t="s">
        <v>9605</v>
      </c>
      <c r="L80" t="s">
        <v>6133</v>
      </c>
      <c r="M80" t="s">
        <v>9606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23</v>
      </c>
      <c r="T80" t="s">
        <v>9607</v>
      </c>
    </row>
    <row r="81" spans="1:20" x14ac:dyDescent="0.25">
      <c r="A81" t="s">
        <v>44</v>
      </c>
      <c r="B81" t="s">
        <v>45</v>
      </c>
      <c r="C81">
        <v>60</v>
      </c>
      <c r="D81">
        <v>4</v>
      </c>
      <c r="E81" t="s">
        <v>9608</v>
      </c>
      <c r="F81">
        <v>200</v>
      </c>
      <c r="G81">
        <v>0</v>
      </c>
      <c r="H81" t="s">
        <v>47</v>
      </c>
      <c r="I81" t="s">
        <v>9250</v>
      </c>
      <c r="J81" t="s">
        <v>9609</v>
      </c>
      <c r="K81" t="s">
        <v>3781</v>
      </c>
      <c r="L81" t="s">
        <v>1493</v>
      </c>
      <c r="M81" t="s">
        <v>9610</v>
      </c>
      <c r="N81" t="s">
        <v>9228</v>
      </c>
      <c r="O81" t="s">
        <v>1298</v>
      </c>
      <c r="P81" t="s">
        <v>635</v>
      </c>
      <c r="Q81" t="s">
        <v>636</v>
      </c>
      <c r="R81" t="s">
        <v>24</v>
      </c>
      <c r="S81" t="s">
        <v>23</v>
      </c>
      <c r="T81" t="s">
        <v>9611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9612</v>
      </c>
      <c r="F82">
        <v>200</v>
      </c>
      <c r="G82">
        <v>0</v>
      </c>
      <c r="H82" t="s">
        <v>631</v>
      </c>
      <c r="I82" t="s">
        <v>9613</v>
      </c>
      <c r="J82" t="s">
        <v>9614</v>
      </c>
      <c r="K82" t="s">
        <v>23</v>
      </c>
      <c r="L82" t="s">
        <v>24</v>
      </c>
      <c r="M82" t="s">
        <v>9615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9616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9612</v>
      </c>
      <c r="F83">
        <v>200</v>
      </c>
      <c r="G83">
        <v>0</v>
      </c>
      <c r="H83" t="s">
        <v>631</v>
      </c>
      <c r="I83" t="s">
        <v>9613</v>
      </c>
      <c r="J83" t="s">
        <v>9614</v>
      </c>
      <c r="K83" t="s">
        <v>23</v>
      </c>
      <c r="L83" t="s">
        <v>24</v>
      </c>
      <c r="M83" t="s">
        <v>9615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9616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9612</v>
      </c>
      <c r="F84">
        <v>200</v>
      </c>
      <c r="G84">
        <v>0</v>
      </c>
      <c r="H84" t="s">
        <v>631</v>
      </c>
      <c r="I84" t="s">
        <v>9613</v>
      </c>
      <c r="J84" t="s">
        <v>9614</v>
      </c>
      <c r="K84" t="s">
        <v>23</v>
      </c>
      <c r="L84" t="s">
        <v>24</v>
      </c>
      <c r="M84" t="s">
        <v>9615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9615</v>
      </c>
    </row>
    <row r="85" spans="1:20" x14ac:dyDescent="0.25">
      <c r="A85" t="s">
        <v>186</v>
      </c>
      <c r="B85" t="s">
        <v>187</v>
      </c>
      <c r="C85">
        <v>33.333333333333336</v>
      </c>
      <c r="D85">
        <v>3</v>
      </c>
      <c r="E85" t="s">
        <v>9612</v>
      </c>
      <c r="F85">
        <v>200</v>
      </c>
      <c r="G85">
        <v>0</v>
      </c>
      <c r="H85" t="s">
        <v>631</v>
      </c>
      <c r="I85" t="s">
        <v>9613</v>
      </c>
      <c r="J85" t="s">
        <v>9614</v>
      </c>
      <c r="K85" t="s">
        <v>23</v>
      </c>
      <c r="L85" t="s">
        <v>24</v>
      </c>
      <c r="M85" t="s">
        <v>9615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9615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9617</v>
      </c>
      <c r="F86">
        <v>200</v>
      </c>
      <c r="G86">
        <v>0</v>
      </c>
      <c r="H86" t="s">
        <v>631</v>
      </c>
      <c r="I86" t="s">
        <v>9618</v>
      </c>
      <c r="J86" t="s">
        <v>1423</v>
      </c>
      <c r="K86" t="s">
        <v>23</v>
      </c>
      <c r="L86" t="s">
        <v>24</v>
      </c>
      <c r="M86" t="s">
        <v>9619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9619</v>
      </c>
    </row>
    <row r="87" spans="1:20" x14ac:dyDescent="0.25">
      <c r="A87" t="s">
        <v>28</v>
      </c>
      <c r="B87" t="s">
        <v>29</v>
      </c>
      <c r="C87">
        <v>50</v>
      </c>
      <c r="D87">
        <v>1</v>
      </c>
      <c r="E87" t="s">
        <v>9617</v>
      </c>
      <c r="F87">
        <v>200</v>
      </c>
      <c r="G87">
        <v>0</v>
      </c>
      <c r="H87" t="s">
        <v>631</v>
      </c>
      <c r="I87" t="s">
        <v>9618</v>
      </c>
      <c r="J87" t="s">
        <v>1423</v>
      </c>
      <c r="K87" t="s">
        <v>23</v>
      </c>
      <c r="L87" t="s">
        <v>24</v>
      </c>
      <c r="M87" t="s">
        <v>9619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9619</v>
      </c>
    </row>
    <row r="88" spans="1:20" x14ac:dyDescent="0.25">
      <c r="A88" t="s">
        <v>30</v>
      </c>
      <c r="B88" t="s">
        <v>31</v>
      </c>
      <c r="C88">
        <v>50</v>
      </c>
      <c r="D88">
        <v>1</v>
      </c>
      <c r="E88" t="s">
        <v>9617</v>
      </c>
      <c r="F88">
        <v>200</v>
      </c>
      <c r="G88">
        <v>0</v>
      </c>
      <c r="H88" t="s">
        <v>631</v>
      </c>
      <c r="I88" t="s">
        <v>9618</v>
      </c>
      <c r="J88" t="s">
        <v>1423</v>
      </c>
      <c r="K88" t="s">
        <v>23</v>
      </c>
      <c r="L88" t="s">
        <v>24</v>
      </c>
      <c r="M88" t="s">
        <v>9619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9619</v>
      </c>
    </row>
    <row r="89" spans="1:20" x14ac:dyDescent="0.25">
      <c r="A89" t="s">
        <v>186</v>
      </c>
      <c r="B89" t="s">
        <v>187</v>
      </c>
      <c r="C89">
        <v>33.333333333333336</v>
      </c>
      <c r="D89">
        <v>3</v>
      </c>
      <c r="E89" t="s">
        <v>9617</v>
      </c>
      <c r="F89">
        <v>200</v>
      </c>
      <c r="G89">
        <v>0</v>
      </c>
      <c r="H89" t="s">
        <v>631</v>
      </c>
      <c r="I89" t="s">
        <v>9618</v>
      </c>
      <c r="J89" t="s">
        <v>1423</v>
      </c>
      <c r="K89" t="s">
        <v>23</v>
      </c>
      <c r="L89" t="s">
        <v>24</v>
      </c>
      <c r="M89" t="s">
        <v>9619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9619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9620</v>
      </c>
      <c r="F90">
        <v>254.5</v>
      </c>
      <c r="G90">
        <v>26</v>
      </c>
      <c r="H90" t="s">
        <v>47</v>
      </c>
      <c r="I90" t="s">
        <v>9621</v>
      </c>
      <c r="J90" t="s">
        <v>9622</v>
      </c>
      <c r="K90" t="s">
        <v>3066</v>
      </c>
      <c r="L90" t="s">
        <v>9623</v>
      </c>
      <c r="M90" t="s">
        <v>9619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23</v>
      </c>
      <c r="T90" t="s">
        <v>9619</v>
      </c>
    </row>
    <row r="91" spans="1:20" x14ac:dyDescent="0.25">
      <c r="A91" t="s">
        <v>186</v>
      </c>
      <c r="B91" t="s">
        <v>187</v>
      </c>
      <c r="C91">
        <v>33.333333333333336</v>
      </c>
      <c r="D91">
        <v>3</v>
      </c>
      <c r="E91" t="s">
        <v>9624</v>
      </c>
      <c r="F91">
        <v>200</v>
      </c>
      <c r="G91">
        <v>0</v>
      </c>
      <c r="H91" t="s">
        <v>631</v>
      </c>
      <c r="I91" t="s">
        <v>9625</v>
      </c>
      <c r="J91" t="s">
        <v>1265</v>
      </c>
      <c r="K91" t="s">
        <v>23</v>
      </c>
      <c r="L91" t="s">
        <v>24</v>
      </c>
      <c r="M91" t="s">
        <v>9626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9626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9624</v>
      </c>
      <c r="F92">
        <v>200</v>
      </c>
      <c r="G92">
        <v>0</v>
      </c>
      <c r="H92" t="s">
        <v>631</v>
      </c>
      <c r="I92" t="s">
        <v>9625</v>
      </c>
      <c r="J92" t="s">
        <v>1265</v>
      </c>
      <c r="K92" t="s">
        <v>23</v>
      </c>
      <c r="L92" t="s">
        <v>24</v>
      </c>
      <c r="M92" t="s">
        <v>9626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23</v>
      </c>
      <c r="T92" t="s">
        <v>9626</v>
      </c>
    </row>
    <row r="93" spans="1:20" x14ac:dyDescent="0.25">
      <c r="A93" t="s">
        <v>28</v>
      </c>
      <c r="B93" t="s">
        <v>29</v>
      </c>
      <c r="C93">
        <v>50</v>
      </c>
      <c r="D93">
        <v>1</v>
      </c>
      <c r="E93" t="s">
        <v>9624</v>
      </c>
      <c r="F93">
        <v>200</v>
      </c>
      <c r="G93">
        <v>0</v>
      </c>
      <c r="H93" t="s">
        <v>631</v>
      </c>
      <c r="I93" t="s">
        <v>9625</v>
      </c>
      <c r="J93" t="s">
        <v>1265</v>
      </c>
      <c r="K93" t="s">
        <v>23</v>
      </c>
      <c r="L93" t="s">
        <v>24</v>
      </c>
      <c r="M93" t="s">
        <v>9626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9626</v>
      </c>
    </row>
    <row r="94" spans="1:20" x14ac:dyDescent="0.25">
      <c r="A94" t="s">
        <v>30</v>
      </c>
      <c r="B94" t="s">
        <v>31</v>
      </c>
      <c r="C94">
        <v>50</v>
      </c>
      <c r="D94">
        <v>1</v>
      </c>
      <c r="E94" t="s">
        <v>9624</v>
      </c>
      <c r="F94">
        <v>200</v>
      </c>
      <c r="G94">
        <v>0</v>
      </c>
      <c r="H94" t="s">
        <v>631</v>
      </c>
      <c r="I94" t="s">
        <v>9625</v>
      </c>
      <c r="J94" t="s">
        <v>1265</v>
      </c>
      <c r="K94" t="s">
        <v>23</v>
      </c>
      <c r="L94" t="s">
        <v>24</v>
      </c>
      <c r="M94" t="s">
        <v>9626</v>
      </c>
      <c r="N94" t="s">
        <v>23</v>
      </c>
      <c r="O94" t="s">
        <v>32</v>
      </c>
      <c r="P94" t="s">
        <v>26</v>
      </c>
      <c r="Q94" t="s">
        <v>33</v>
      </c>
      <c r="R94" t="s">
        <v>24</v>
      </c>
      <c r="S94" t="s">
        <v>23</v>
      </c>
      <c r="T94" t="s">
        <v>9626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9627</v>
      </c>
      <c r="F95">
        <v>106</v>
      </c>
      <c r="G95">
        <v>6</v>
      </c>
      <c r="H95" t="s">
        <v>631</v>
      </c>
      <c r="I95" t="s">
        <v>9628</v>
      </c>
      <c r="J95" t="s">
        <v>351</v>
      </c>
      <c r="K95" t="s">
        <v>23</v>
      </c>
      <c r="L95" t="s">
        <v>24</v>
      </c>
      <c r="M95" t="s">
        <v>9629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9629</v>
      </c>
    </row>
    <row r="96" spans="1:20" x14ac:dyDescent="0.25">
      <c r="A96" t="s">
        <v>28</v>
      </c>
      <c r="B96" t="s">
        <v>29</v>
      </c>
      <c r="C96">
        <v>50</v>
      </c>
      <c r="D96">
        <v>1</v>
      </c>
      <c r="E96" t="s">
        <v>9627</v>
      </c>
      <c r="F96">
        <v>106</v>
      </c>
      <c r="G96">
        <v>6</v>
      </c>
      <c r="H96" t="s">
        <v>631</v>
      </c>
      <c r="I96" t="s">
        <v>9628</v>
      </c>
      <c r="J96" t="s">
        <v>351</v>
      </c>
      <c r="K96" t="s">
        <v>23</v>
      </c>
      <c r="L96" t="s">
        <v>24</v>
      </c>
      <c r="M96" t="s">
        <v>9629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9629</v>
      </c>
    </row>
    <row r="97" spans="1:20" x14ac:dyDescent="0.25">
      <c r="A97" t="s">
        <v>30</v>
      </c>
      <c r="B97" t="s">
        <v>31</v>
      </c>
      <c r="C97">
        <v>50</v>
      </c>
      <c r="D97">
        <v>1</v>
      </c>
      <c r="E97" t="s">
        <v>9627</v>
      </c>
      <c r="F97">
        <v>106</v>
      </c>
      <c r="G97">
        <v>6</v>
      </c>
      <c r="H97" t="s">
        <v>631</v>
      </c>
      <c r="I97" t="s">
        <v>9628</v>
      </c>
      <c r="J97" t="s">
        <v>351</v>
      </c>
      <c r="K97" t="s">
        <v>23</v>
      </c>
      <c r="L97" t="s">
        <v>24</v>
      </c>
      <c r="M97" t="s">
        <v>9629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9629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9630</v>
      </c>
      <c r="F98">
        <v>106</v>
      </c>
      <c r="G98">
        <v>6</v>
      </c>
      <c r="H98" t="s">
        <v>631</v>
      </c>
      <c r="I98" t="s">
        <v>9631</v>
      </c>
      <c r="J98" t="s">
        <v>64</v>
      </c>
      <c r="K98" t="s">
        <v>23</v>
      </c>
      <c r="L98" t="s">
        <v>24</v>
      </c>
      <c r="M98" t="s">
        <v>9632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9632</v>
      </c>
    </row>
    <row r="99" spans="1:20" x14ac:dyDescent="0.25">
      <c r="A99" t="s">
        <v>28</v>
      </c>
      <c r="B99" t="s">
        <v>29</v>
      </c>
      <c r="C99">
        <v>50</v>
      </c>
      <c r="D99">
        <v>1</v>
      </c>
      <c r="E99" t="s">
        <v>9630</v>
      </c>
      <c r="F99">
        <v>106</v>
      </c>
      <c r="G99">
        <v>6</v>
      </c>
      <c r="H99" t="s">
        <v>631</v>
      </c>
      <c r="I99" t="s">
        <v>9631</v>
      </c>
      <c r="J99" t="s">
        <v>64</v>
      </c>
      <c r="K99" t="s">
        <v>23</v>
      </c>
      <c r="L99" t="s">
        <v>24</v>
      </c>
      <c r="M99" t="s">
        <v>9632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9632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9630</v>
      </c>
      <c r="F100">
        <v>106</v>
      </c>
      <c r="G100">
        <v>6</v>
      </c>
      <c r="H100" t="s">
        <v>631</v>
      </c>
      <c r="I100" t="s">
        <v>9631</v>
      </c>
      <c r="J100" t="s">
        <v>64</v>
      </c>
      <c r="K100" t="s">
        <v>23</v>
      </c>
      <c r="L100" t="s">
        <v>24</v>
      </c>
      <c r="M100" t="s">
        <v>9632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9632</v>
      </c>
    </row>
    <row r="101" spans="1:20" x14ac:dyDescent="0.25">
      <c r="A101" t="s">
        <v>110</v>
      </c>
      <c r="B101" t="s">
        <v>691</v>
      </c>
      <c r="C101">
        <v>74</v>
      </c>
      <c r="D101">
        <v>1</v>
      </c>
      <c r="E101" t="s">
        <v>9633</v>
      </c>
      <c r="F101">
        <v>299</v>
      </c>
      <c r="G101">
        <v>48</v>
      </c>
      <c r="H101" t="s">
        <v>47</v>
      </c>
      <c r="I101" t="s">
        <v>9634</v>
      </c>
      <c r="J101" t="s">
        <v>9635</v>
      </c>
      <c r="K101" t="s">
        <v>9636</v>
      </c>
      <c r="L101" t="s">
        <v>1174</v>
      </c>
      <c r="M101" t="s">
        <v>9637</v>
      </c>
      <c r="N101" t="s">
        <v>23</v>
      </c>
      <c r="O101" t="s">
        <v>63</v>
      </c>
      <c r="P101" t="s">
        <v>54</v>
      </c>
      <c r="Q101" t="s">
        <v>55</v>
      </c>
      <c r="R101" t="s">
        <v>24</v>
      </c>
      <c r="S101" t="s">
        <v>23</v>
      </c>
      <c r="T101" t="s">
        <v>9638</v>
      </c>
    </row>
    <row r="102" spans="1:20" x14ac:dyDescent="0.25">
      <c r="A102" t="s">
        <v>30</v>
      </c>
      <c r="B102" t="s">
        <v>31</v>
      </c>
      <c r="C102">
        <v>42</v>
      </c>
      <c r="D102">
        <v>1</v>
      </c>
      <c r="E102" t="s">
        <v>9633</v>
      </c>
      <c r="F102">
        <v>299</v>
      </c>
      <c r="G102">
        <v>48</v>
      </c>
      <c r="H102" t="s">
        <v>47</v>
      </c>
      <c r="I102" t="s">
        <v>9634</v>
      </c>
      <c r="J102" t="s">
        <v>9635</v>
      </c>
      <c r="K102" t="s">
        <v>9636</v>
      </c>
      <c r="L102" t="s">
        <v>1174</v>
      </c>
      <c r="M102" t="s">
        <v>9637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23</v>
      </c>
      <c r="T102" t="s">
        <v>9638</v>
      </c>
    </row>
    <row r="103" spans="1:20" x14ac:dyDescent="0.25">
      <c r="A103" t="s">
        <v>186</v>
      </c>
      <c r="B103" t="s">
        <v>187</v>
      </c>
      <c r="C103">
        <v>48.5</v>
      </c>
      <c r="D103">
        <v>2</v>
      </c>
      <c r="E103" t="s">
        <v>9633</v>
      </c>
      <c r="F103">
        <v>299</v>
      </c>
      <c r="G103">
        <v>48</v>
      </c>
      <c r="H103" t="s">
        <v>47</v>
      </c>
      <c r="I103" t="s">
        <v>9634</v>
      </c>
      <c r="J103" t="s">
        <v>9635</v>
      </c>
      <c r="K103" t="s">
        <v>9636</v>
      </c>
      <c r="L103" t="s">
        <v>1174</v>
      </c>
      <c r="M103" t="s">
        <v>9637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23</v>
      </c>
      <c r="T103" t="s">
        <v>9638</v>
      </c>
    </row>
    <row r="104" spans="1:20" x14ac:dyDescent="0.25">
      <c r="A104" t="s">
        <v>186</v>
      </c>
      <c r="B104" t="s">
        <v>187</v>
      </c>
      <c r="C104">
        <v>48</v>
      </c>
      <c r="D104">
        <v>1</v>
      </c>
      <c r="E104" t="s">
        <v>9633</v>
      </c>
      <c r="F104">
        <v>299</v>
      </c>
      <c r="G104">
        <v>48</v>
      </c>
      <c r="H104" t="s">
        <v>47</v>
      </c>
      <c r="I104" t="s">
        <v>9634</v>
      </c>
      <c r="J104" t="s">
        <v>9635</v>
      </c>
      <c r="K104" t="s">
        <v>9636</v>
      </c>
      <c r="L104" t="s">
        <v>1174</v>
      </c>
      <c r="M104" t="s">
        <v>9637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23</v>
      </c>
      <c r="T104" t="s">
        <v>9638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9639</v>
      </c>
      <c r="F105">
        <v>106</v>
      </c>
      <c r="G105">
        <v>6</v>
      </c>
      <c r="H105" t="s">
        <v>631</v>
      </c>
      <c r="I105" t="s">
        <v>9640</v>
      </c>
      <c r="J105" t="s">
        <v>61</v>
      </c>
      <c r="K105" t="s">
        <v>23</v>
      </c>
      <c r="L105" t="s">
        <v>24</v>
      </c>
      <c r="M105" t="s">
        <v>9641</v>
      </c>
      <c r="N105" t="s">
        <v>23</v>
      </c>
      <c r="O105" t="s">
        <v>32</v>
      </c>
      <c r="P105" t="s">
        <v>26</v>
      </c>
      <c r="Q105" t="s">
        <v>33</v>
      </c>
      <c r="R105" t="s">
        <v>24</v>
      </c>
      <c r="S105" t="s">
        <v>23</v>
      </c>
      <c r="T105" t="s">
        <v>9642</v>
      </c>
    </row>
    <row r="106" spans="1:20" x14ac:dyDescent="0.25">
      <c r="A106" t="s">
        <v>28</v>
      </c>
      <c r="B106" t="s">
        <v>29</v>
      </c>
      <c r="C106">
        <v>50</v>
      </c>
      <c r="D106">
        <v>1</v>
      </c>
      <c r="E106" t="s">
        <v>9639</v>
      </c>
      <c r="F106">
        <v>106</v>
      </c>
      <c r="G106">
        <v>6</v>
      </c>
      <c r="H106" t="s">
        <v>631</v>
      </c>
      <c r="I106" t="s">
        <v>9640</v>
      </c>
      <c r="J106" t="s">
        <v>61</v>
      </c>
      <c r="K106" t="s">
        <v>23</v>
      </c>
      <c r="L106" t="s">
        <v>24</v>
      </c>
      <c r="M106" t="s">
        <v>9641</v>
      </c>
      <c r="N106" t="s">
        <v>23</v>
      </c>
      <c r="O106" t="s">
        <v>32</v>
      </c>
      <c r="P106" t="s">
        <v>26</v>
      </c>
      <c r="Q106" t="s">
        <v>33</v>
      </c>
      <c r="R106" t="s">
        <v>24</v>
      </c>
      <c r="S106" t="s">
        <v>23</v>
      </c>
      <c r="T106" t="s">
        <v>9642</v>
      </c>
    </row>
    <row r="107" spans="1:20" x14ac:dyDescent="0.25">
      <c r="A107" t="s">
        <v>30</v>
      </c>
      <c r="B107" t="s">
        <v>31</v>
      </c>
      <c r="C107">
        <v>50</v>
      </c>
      <c r="D107">
        <v>1</v>
      </c>
      <c r="E107" t="s">
        <v>9639</v>
      </c>
      <c r="F107">
        <v>106</v>
      </c>
      <c r="G107">
        <v>6</v>
      </c>
      <c r="H107" t="s">
        <v>631</v>
      </c>
      <c r="I107" t="s">
        <v>9640</v>
      </c>
      <c r="J107" t="s">
        <v>61</v>
      </c>
      <c r="K107" t="s">
        <v>23</v>
      </c>
      <c r="L107" t="s">
        <v>24</v>
      </c>
      <c r="M107" t="s">
        <v>9641</v>
      </c>
      <c r="N107" t="s">
        <v>23</v>
      </c>
      <c r="O107" t="s">
        <v>32</v>
      </c>
      <c r="P107" t="s">
        <v>26</v>
      </c>
      <c r="Q107" t="s">
        <v>33</v>
      </c>
      <c r="R107" t="s">
        <v>24</v>
      </c>
      <c r="S107" t="s">
        <v>23</v>
      </c>
      <c r="T107" t="s">
        <v>9642</v>
      </c>
    </row>
    <row r="108" spans="1:20" x14ac:dyDescent="0.25">
      <c r="A108" t="s">
        <v>20</v>
      </c>
      <c r="B108" t="s">
        <v>21</v>
      </c>
      <c r="C108">
        <v>50</v>
      </c>
      <c r="D108">
        <v>1</v>
      </c>
      <c r="E108" t="s">
        <v>9643</v>
      </c>
      <c r="F108">
        <v>106</v>
      </c>
      <c r="G108">
        <v>6</v>
      </c>
      <c r="H108" t="s">
        <v>631</v>
      </c>
      <c r="I108" t="s">
        <v>9644</v>
      </c>
      <c r="J108" t="s">
        <v>305</v>
      </c>
      <c r="K108" t="s">
        <v>23</v>
      </c>
      <c r="L108" t="s">
        <v>24</v>
      </c>
      <c r="M108" t="s">
        <v>9645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9646</v>
      </c>
    </row>
    <row r="109" spans="1:20" x14ac:dyDescent="0.25">
      <c r="A109" t="s">
        <v>28</v>
      </c>
      <c r="B109" t="s">
        <v>29</v>
      </c>
      <c r="C109">
        <v>50</v>
      </c>
      <c r="D109">
        <v>1</v>
      </c>
      <c r="E109" t="s">
        <v>9643</v>
      </c>
      <c r="F109">
        <v>106</v>
      </c>
      <c r="G109">
        <v>6</v>
      </c>
      <c r="H109" t="s">
        <v>631</v>
      </c>
      <c r="I109" t="s">
        <v>9644</v>
      </c>
      <c r="J109" t="s">
        <v>305</v>
      </c>
      <c r="K109" t="s">
        <v>23</v>
      </c>
      <c r="L109" t="s">
        <v>24</v>
      </c>
      <c r="M109" t="s">
        <v>9645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9646</v>
      </c>
    </row>
    <row r="110" spans="1:20" x14ac:dyDescent="0.25">
      <c r="A110" t="s">
        <v>30</v>
      </c>
      <c r="B110" t="s">
        <v>31</v>
      </c>
      <c r="C110">
        <v>50</v>
      </c>
      <c r="D110">
        <v>1</v>
      </c>
      <c r="E110" t="s">
        <v>9643</v>
      </c>
      <c r="F110">
        <v>106</v>
      </c>
      <c r="G110">
        <v>6</v>
      </c>
      <c r="H110" t="s">
        <v>631</v>
      </c>
      <c r="I110" t="s">
        <v>9644</v>
      </c>
      <c r="J110" t="s">
        <v>305</v>
      </c>
      <c r="K110" t="s">
        <v>23</v>
      </c>
      <c r="L110" t="s">
        <v>24</v>
      </c>
      <c r="M110" t="s">
        <v>9645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9646</v>
      </c>
    </row>
    <row r="111" spans="1:20" x14ac:dyDescent="0.25">
      <c r="A111" t="s">
        <v>20</v>
      </c>
      <c r="B111" t="s">
        <v>21</v>
      </c>
      <c r="C111">
        <v>50</v>
      </c>
      <c r="D111">
        <v>2</v>
      </c>
      <c r="E111" t="s">
        <v>9647</v>
      </c>
      <c r="F111">
        <v>200</v>
      </c>
      <c r="G111">
        <v>0</v>
      </c>
      <c r="H111" t="s">
        <v>631</v>
      </c>
      <c r="I111" t="s">
        <v>9648</v>
      </c>
      <c r="J111" t="s">
        <v>340</v>
      </c>
      <c r="K111" t="s">
        <v>23</v>
      </c>
      <c r="L111" t="s">
        <v>24</v>
      </c>
      <c r="M111" t="s">
        <v>9649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23</v>
      </c>
      <c r="T111" t="s">
        <v>9645</v>
      </c>
    </row>
    <row r="112" spans="1:20" x14ac:dyDescent="0.25">
      <c r="A112" t="s">
        <v>28</v>
      </c>
      <c r="B112" t="s">
        <v>29</v>
      </c>
      <c r="C112">
        <v>50</v>
      </c>
      <c r="D112">
        <v>2</v>
      </c>
      <c r="E112" t="s">
        <v>9647</v>
      </c>
      <c r="F112">
        <v>200</v>
      </c>
      <c r="G112">
        <v>0</v>
      </c>
      <c r="H112" t="s">
        <v>631</v>
      </c>
      <c r="I112" t="s">
        <v>9648</v>
      </c>
      <c r="J112" t="s">
        <v>340</v>
      </c>
      <c r="K112" t="s">
        <v>23</v>
      </c>
      <c r="L112" t="s">
        <v>24</v>
      </c>
      <c r="M112" t="s">
        <v>9649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9645</v>
      </c>
    </row>
    <row r="113" spans="1:20" x14ac:dyDescent="0.25">
      <c r="A113" t="s">
        <v>30</v>
      </c>
      <c r="B113" t="s">
        <v>31</v>
      </c>
      <c r="C113">
        <v>50</v>
      </c>
      <c r="D113">
        <v>2</v>
      </c>
      <c r="E113" t="s">
        <v>9647</v>
      </c>
      <c r="F113">
        <v>200</v>
      </c>
      <c r="G113">
        <v>0</v>
      </c>
      <c r="H113" t="s">
        <v>631</v>
      </c>
      <c r="I113" t="s">
        <v>9648</v>
      </c>
      <c r="J113" t="s">
        <v>340</v>
      </c>
      <c r="K113" t="s">
        <v>23</v>
      </c>
      <c r="L113" t="s">
        <v>24</v>
      </c>
      <c r="M113" t="s">
        <v>9649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9645</v>
      </c>
    </row>
    <row r="114" spans="1:20" x14ac:dyDescent="0.25">
      <c r="A114" t="s">
        <v>36</v>
      </c>
      <c r="B114" t="s">
        <v>37</v>
      </c>
      <c r="C114">
        <v>40</v>
      </c>
      <c r="D114">
        <v>6</v>
      </c>
      <c r="E114" t="s">
        <v>9650</v>
      </c>
      <c r="F114">
        <v>595</v>
      </c>
      <c r="G114">
        <v>35</v>
      </c>
      <c r="H114" t="s">
        <v>47</v>
      </c>
      <c r="I114" t="s">
        <v>9651</v>
      </c>
      <c r="J114" t="s">
        <v>9652</v>
      </c>
      <c r="K114" t="s">
        <v>9653</v>
      </c>
      <c r="L114" t="s">
        <v>9654</v>
      </c>
      <c r="M114" t="s">
        <v>9655</v>
      </c>
      <c r="N114" t="s">
        <v>9228</v>
      </c>
      <c r="O114" t="s">
        <v>1298</v>
      </c>
      <c r="P114" t="s">
        <v>1763</v>
      </c>
      <c r="Q114" t="s">
        <v>636</v>
      </c>
      <c r="R114" t="s">
        <v>24</v>
      </c>
      <c r="S114" t="s">
        <v>23</v>
      </c>
      <c r="T114" t="s">
        <v>9656</v>
      </c>
    </row>
    <row r="115" spans="1:20" x14ac:dyDescent="0.25">
      <c r="A115" t="s">
        <v>38</v>
      </c>
      <c r="B115" t="s">
        <v>39</v>
      </c>
      <c r="C115">
        <v>40</v>
      </c>
      <c r="D115">
        <v>2</v>
      </c>
      <c r="E115" t="s">
        <v>9650</v>
      </c>
      <c r="F115">
        <v>595</v>
      </c>
      <c r="G115">
        <v>35</v>
      </c>
      <c r="H115" t="s">
        <v>47</v>
      </c>
      <c r="I115" t="s">
        <v>9651</v>
      </c>
      <c r="J115" t="s">
        <v>9652</v>
      </c>
      <c r="K115" t="s">
        <v>9653</v>
      </c>
      <c r="L115" t="s">
        <v>9654</v>
      </c>
      <c r="M115" t="s">
        <v>9655</v>
      </c>
      <c r="N115" t="s">
        <v>9228</v>
      </c>
      <c r="O115" t="s">
        <v>1298</v>
      </c>
      <c r="P115" t="s">
        <v>1763</v>
      </c>
      <c r="Q115" t="s">
        <v>636</v>
      </c>
      <c r="R115" t="s">
        <v>24</v>
      </c>
      <c r="S115" t="s">
        <v>23</v>
      </c>
      <c r="T115" t="s">
        <v>9656</v>
      </c>
    </row>
    <row r="116" spans="1:20" x14ac:dyDescent="0.25">
      <c r="A116" t="s">
        <v>152</v>
      </c>
      <c r="B116" t="s">
        <v>153</v>
      </c>
      <c r="C116">
        <v>40</v>
      </c>
      <c r="D116">
        <v>2</v>
      </c>
      <c r="E116" t="s">
        <v>9650</v>
      </c>
      <c r="F116">
        <v>595</v>
      </c>
      <c r="G116">
        <v>35</v>
      </c>
      <c r="H116" t="s">
        <v>47</v>
      </c>
      <c r="I116" t="s">
        <v>9651</v>
      </c>
      <c r="J116" t="s">
        <v>9652</v>
      </c>
      <c r="K116" t="s">
        <v>9653</v>
      </c>
      <c r="L116" t="s">
        <v>9654</v>
      </c>
      <c r="M116" t="s">
        <v>9655</v>
      </c>
      <c r="N116" t="s">
        <v>9228</v>
      </c>
      <c r="O116" t="s">
        <v>1298</v>
      </c>
      <c r="P116" t="s">
        <v>1763</v>
      </c>
      <c r="Q116" t="s">
        <v>636</v>
      </c>
      <c r="R116" t="s">
        <v>24</v>
      </c>
      <c r="S116" t="s">
        <v>23</v>
      </c>
      <c r="T116" t="s">
        <v>9656</v>
      </c>
    </row>
    <row r="117" spans="1:20" x14ac:dyDescent="0.25">
      <c r="A117" t="s">
        <v>150</v>
      </c>
      <c r="B117" t="s">
        <v>151</v>
      </c>
      <c r="C117">
        <v>40</v>
      </c>
      <c r="D117">
        <v>2</v>
      </c>
      <c r="E117" t="s">
        <v>9650</v>
      </c>
      <c r="F117">
        <v>595</v>
      </c>
      <c r="G117">
        <v>35</v>
      </c>
      <c r="H117" t="s">
        <v>47</v>
      </c>
      <c r="I117" t="s">
        <v>9651</v>
      </c>
      <c r="J117" t="s">
        <v>9652</v>
      </c>
      <c r="K117" t="s">
        <v>9653</v>
      </c>
      <c r="L117" t="s">
        <v>9654</v>
      </c>
      <c r="M117" t="s">
        <v>9655</v>
      </c>
      <c r="N117" t="s">
        <v>9228</v>
      </c>
      <c r="O117" t="s">
        <v>1298</v>
      </c>
      <c r="P117" t="s">
        <v>1763</v>
      </c>
      <c r="Q117" t="s">
        <v>636</v>
      </c>
      <c r="R117" t="s">
        <v>24</v>
      </c>
      <c r="S117" t="s">
        <v>23</v>
      </c>
      <c r="T117" t="s">
        <v>9656</v>
      </c>
    </row>
    <row r="118" spans="1:20" x14ac:dyDescent="0.25">
      <c r="A118" t="s">
        <v>34</v>
      </c>
      <c r="B118" t="s">
        <v>35</v>
      </c>
      <c r="C118">
        <v>40</v>
      </c>
      <c r="D118">
        <v>2</v>
      </c>
      <c r="E118" t="s">
        <v>9650</v>
      </c>
      <c r="F118">
        <v>595</v>
      </c>
      <c r="G118">
        <v>35</v>
      </c>
      <c r="H118" t="s">
        <v>47</v>
      </c>
      <c r="I118" t="s">
        <v>9651</v>
      </c>
      <c r="J118" t="s">
        <v>9652</v>
      </c>
      <c r="K118" t="s">
        <v>9653</v>
      </c>
      <c r="L118" t="s">
        <v>9654</v>
      </c>
      <c r="M118" t="s">
        <v>9655</v>
      </c>
      <c r="N118" t="s">
        <v>9228</v>
      </c>
      <c r="O118" t="s">
        <v>1298</v>
      </c>
      <c r="P118" t="s">
        <v>1763</v>
      </c>
      <c r="Q118" t="s">
        <v>636</v>
      </c>
      <c r="R118" t="s">
        <v>24</v>
      </c>
      <c r="S118" t="s">
        <v>23</v>
      </c>
      <c r="T118" t="s">
        <v>9656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9657</v>
      </c>
      <c r="F119">
        <v>145</v>
      </c>
      <c r="G119">
        <v>45</v>
      </c>
      <c r="H119" t="s">
        <v>631</v>
      </c>
      <c r="I119" t="s">
        <v>9658</v>
      </c>
      <c r="J119" t="s">
        <v>62</v>
      </c>
      <c r="K119" t="s">
        <v>23</v>
      </c>
      <c r="L119" t="s">
        <v>24</v>
      </c>
      <c r="M119" t="s">
        <v>9659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9660</v>
      </c>
    </row>
    <row r="120" spans="1:20" x14ac:dyDescent="0.25">
      <c r="A120" t="s">
        <v>28</v>
      </c>
      <c r="B120" t="s">
        <v>29</v>
      </c>
      <c r="C120">
        <v>50</v>
      </c>
      <c r="D120">
        <v>1</v>
      </c>
      <c r="E120" t="s">
        <v>9657</v>
      </c>
      <c r="F120">
        <v>145</v>
      </c>
      <c r="G120">
        <v>45</v>
      </c>
      <c r="H120" t="s">
        <v>631</v>
      </c>
      <c r="I120" t="s">
        <v>9658</v>
      </c>
      <c r="J120" t="s">
        <v>62</v>
      </c>
      <c r="K120" t="s">
        <v>23</v>
      </c>
      <c r="L120" t="s">
        <v>24</v>
      </c>
      <c r="M120" t="s">
        <v>9659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9660</v>
      </c>
    </row>
    <row r="121" spans="1:20" x14ac:dyDescent="0.25">
      <c r="A121" t="s">
        <v>30</v>
      </c>
      <c r="B121" t="s">
        <v>31</v>
      </c>
      <c r="C121">
        <v>50</v>
      </c>
      <c r="D121">
        <v>1</v>
      </c>
      <c r="E121" t="s">
        <v>9657</v>
      </c>
      <c r="F121">
        <v>145</v>
      </c>
      <c r="G121">
        <v>45</v>
      </c>
      <c r="H121" t="s">
        <v>631</v>
      </c>
      <c r="I121" t="s">
        <v>9658</v>
      </c>
      <c r="J121" t="s">
        <v>62</v>
      </c>
      <c r="K121" t="s">
        <v>23</v>
      </c>
      <c r="L121" t="s">
        <v>24</v>
      </c>
      <c r="M121" t="s">
        <v>9659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9660</v>
      </c>
    </row>
    <row r="122" spans="1:20" x14ac:dyDescent="0.25">
      <c r="A122" t="s">
        <v>20</v>
      </c>
      <c r="B122" t="s">
        <v>21</v>
      </c>
      <c r="C122">
        <v>50</v>
      </c>
      <c r="D122">
        <v>2</v>
      </c>
      <c r="E122" t="s">
        <v>9661</v>
      </c>
      <c r="F122">
        <v>200</v>
      </c>
      <c r="G122">
        <v>0</v>
      </c>
      <c r="H122" t="s">
        <v>631</v>
      </c>
      <c r="I122" t="s">
        <v>7798</v>
      </c>
      <c r="J122" t="s">
        <v>302</v>
      </c>
      <c r="K122" t="s">
        <v>23</v>
      </c>
      <c r="L122" t="s">
        <v>24</v>
      </c>
      <c r="M122" t="s">
        <v>9662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9662</v>
      </c>
    </row>
    <row r="123" spans="1:20" x14ac:dyDescent="0.25">
      <c r="A123" t="s">
        <v>28</v>
      </c>
      <c r="B123" t="s">
        <v>29</v>
      </c>
      <c r="C123">
        <v>50</v>
      </c>
      <c r="D123">
        <v>2</v>
      </c>
      <c r="E123" t="s">
        <v>9661</v>
      </c>
      <c r="F123">
        <v>200</v>
      </c>
      <c r="G123">
        <v>0</v>
      </c>
      <c r="H123" t="s">
        <v>631</v>
      </c>
      <c r="I123" t="s">
        <v>7798</v>
      </c>
      <c r="J123" t="s">
        <v>302</v>
      </c>
      <c r="K123" t="s">
        <v>23</v>
      </c>
      <c r="L123" t="s">
        <v>24</v>
      </c>
      <c r="M123" t="s">
        <v>9662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9662</v>
      </c>
    </row>
    <row r="124" spans="1:20" x14ac:dyDescent="0.25">
      <c r="A124" t="s">
        <v>30</v>
      </c>
      <c r="B124" t="s">
        <v>31</v>
      </c>
      <c r="C124">
        <v>50</v>
      </c>
      <c r="D124">
        <v>2</v>
      </c>
      <c r="E124" t="s">
        <v>9661</v>
      </c>
      <c r="F124">
        <v>200</v>
      </c>
      <c r="G124">
        <v>0</v>
      </c>
      <c r="H124" t="s">
        <v>631</v>
      </c>
      <c r="I124" t="s">
        <v>7798</v>
      </c>
      <c r="J124" t="s">
        <v>302</v>
      </c>
      <c r="K124" t="s">
        <v>23</v>
      </c>
      <c r="L124" t="s">
        <v>24</v>
      </c>
      <c r="M124" t="s">
        <v>9662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9662</v>
      </c>
    </row>
    <row r="125" spans="1:20" x14ac:dyDescent="0.25">
      <c r="A125" t="s">
        <v>20</v>
      </c>
      <c r="B125" t="s">
        <v>21</v>
      </c>
      <c r="C125">
        <v>50</v>
      </c>
      <c r="D125">
        <v>2</v>
      </c>
      <c r="E125" t="s">
        <v>9663</v>
      </c>
      <c r="F125">
        <v>200</v>
      </c>
      <c r="G125">
        <v>0</v>
      </c>
      <c r="H125" t="s">
        <v>631</v>
      </c>
      <c r="I125" t="s">
        <v>9664</v>
      </c>
      <c r="J125" t="s">
        <v>309</v>
      </c>
      <c r="K125" t="s">
        <v>23</v>
      </c>
      <c r="L125" t="s">
        <v>24</v>
      </c>
      <c r="M125" t="s">
        <v>9665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9665</v>
      </c>
    </row>
    <row r="126" spans="1:20" x14ac:dyDescent="0.25">
      <c r="A126" t="s">
        <v>28</v>
      </c>
      <c r="B126" t="s">
        <v>29</v>
      </c>
      <c r="C126">
        <v>50</v>
      </c>
      <c r="D126">
        <v>2</v>
      </c>
      <c r="E126" t="s">
        <v>9663</v>
      </c>
      <c r="F126">
        <v>200</v>
      </c>
      <c r="G126">
        <v>0</v>
      </c>
      <c r="H126" t="s">
        <v>631</v>
      </c>
      <c r="I126" t="s">
        <v>9664</v>
      </c>
      <c r="J126" t="s">
        <v>309</v>
      </c>
      <c r="K126" t="s">
        <v>23</v>
      </c>
      <c r="L126" t="s">
        <v>24</v>
      </c>
      <c r="M126" t="s">
        <v>9665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23</v>
      </c>
      <c r="T126" t="s">
        <v>9665</v>
      </c>
    </row>
    <row r="127" spans="1:20" x14ac:dyDescent="0.25">
      <c r="A127" t="s">
        <v>30</v>
      </c>
      <c r="B127" t="s">
        <v>31</v>
      </c>
      <c r="C127">
        <v>50</v>
      </c>
      <c r="D127">
        <v>2</v>
      </c>
      <c r="E127" t="s">
        <v>9663</v>
      </c>
      <c r="F127">
        <v>200</v>
      </c>
      <c r="G127">
        <v>0</v>
      </c>
      <c r="H127" t="s">
        <v>631</v>
      </c>
      <c r="I127" t="s">
        <v>9664</v>
      </c>
      <c r="J127" t="s">
        <v>309</v>
      </c>
      <c r="K127" t="s">
        <v>23</v>
      </c>
      <c r="L127" t="s">
        <v>24</v>
      </c>
      <c r="M127" t="s">
        <v>9665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9665</v>
      </c>
    </row>
    <row r="128" spans="1:20" x14ac:dyDescent="0.25">
      <c r="A128" t="s">
        <v>115</v>
      </c>
      <c r="B128" t="s">
        <v>116</v>
      </c>
      <c r="C128">
        <v>45</v>
      </c>
      <c r="D128">
        <v>4</v>
      </c>
      <c r="E128" t="s">
        <v>9666</v>
      </c>
      <c r="F128">
        <v>164</v>
      </c>
      <c r="G128">
        <v>0</v>
      </c>
      <c r="H128" t="s">
        <v>631</v>
      </c>
      <c r="I128" t="s">
        <v>9667</v>
      </c>
      <c r="J128" t="s">
        <v>62</v>
      </c>
      <c r="K128" t="s">
        <v>23</v>
      </c>
      <c r="L128" t="s">
        <v>24</v>
      </c>
      <c r="M128" t="s">
        <v>9668</v>
      </c>
      <c r="N128" t="s">
        <v>23</v>
      </c>
      <c r="O128" t="s">
        <v>32</v>
      </c>
      <c r="P128" t="s">
        <v>26</v>
      </c>
      <c r="Q128" t="s">
        <v>33</v>
      </c>
      <c r="R128" t="s">
        <v>24</v>
      </c>
      <c r="S128" t="s">
        <v>23</v>
      </c>
      <c r="T128" t="s">
        <v>9669</v>
      </c>
    </row>
    <row r="129" spans="1:20" x14ac:dyDescent="0.25">
      <c r="A129" t="s">
        <v>139</v>
      </c>
      <c r="B129" t="s">
        <v>112</v>
      </c>
      <c r="C129">
        <v>66</v>
      </c>
      <c r="D129">
        <v>1</v>
      </c>
      <c r="E129" t="s">
        <v>9670</v>
      </c>
      <c r="F129">
        <v>178.75</v>
      </c>
      <c r="G129">
        <v>7</v>
      </c>
      <c r="H129" t="s">
        <v>384</v>
      </c>
      <c r="I129" t="s">
        <v>9671</v>
      </c>
      <c r="J129" t="s">
        <v>9672</v>
      </c>
      <c r="K129" t="s">
        <v>1321</v>
      </c>
      <c r="L129" t="s">
        <v>9673</v>
      </c>
      <c r="M129" t="s">
        <v>9674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9675</v>
      </c>
    </row>
    <row r="130" spans="1:20" x14ac:dyDescent="0.25">
      <c r="A130" t="s">
        <v>110</v>
      </c>
      <c r="B130" t="s">
        <v>640</v>
      </c>
      <c r="C130">
        <v>66</v>
      </c>
      <c r="D130">
        <v>1</v>
      </c>
      <c r="E130" t="s">
        <v>9670</v>
      </c>
      <c r="F130">
        <v>178.75</v>
      </c>
      <c r="G130">
        <v>7</v>
      </c>
      <c r="H130" t="s">
        <v>384</v>
      </c>
      <c r="I130" t="s">
        <v>9671</v>
      </c>
      <c r="J130" t="s">
        <v>9672</v>
      </c>
      <c r="K130" t="s">
        <v>1321</v>
      </c>
      <c r="L130" t="s">
        <v>9673</v>
      </c>
      <c r="M130" t="s">
        <v>9674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9675</v>
      </c>
    </row>
    <row r="131" spans="1:20" x14ac:dyDescent="0.25">
      <c r="A131" t="s">
        <v>46</v>
      </c>
      <c r="B131" t="s">
        <v>56</v>
      </c>
      <c r="C131">
        <v>67</v>
      </c>
      <c r="D131">
        <v>1</v>
      </c>
      <c r="E131" t="s">
        <v>9670</v>
      </c>
      <c r="F131">
        <v>178.75</v>
      </c>
      <c r="G131">
        <v>7</v>
      </c>
      <c r="H131" t="s">
        <v>384</v>
      </c>
      <c r="I131" t="s">
        <v>9671</v>
      </c>
      <c r="J131" t="s">
        <v>9672</v>
      </c>
      <c r="K131" t="s">
        <v>1321</v>
      </c>
      <c r="L131" t="s">
        <v>9673</v>
      </c>
      <c r="M131" t="s">
        <v>9674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23</v>
      </c>
      <c r="T131" t="s">
        <v>9675</v>
      </c>
    </row>
    <row r="132" spans="1:20" x14ac:dyDescent="0.25">
      <c r="A132" t="s">
        <v>44</v>
      </c>
      <c r="B132" t="s">
        <v>45</v>
      </c>
      <c r="C132">
        <v>66.666666666666671</v>
      </c>
      <c r="D132">
        <v>3</v>
      </c>
      <c r="E132" t="s">
        <v>9676</v>
      </c>
      <c r="F132">
        <v>200</v>
      </c>
      <c r="G132">
        <v>0</v>
      </c>
      <c r="H132" t="s">
        <v>631</v>
      </c>
      <c r="I132" t="s">
        <v>1264</v>
      </c>
      <c r="J132" t="s">
        <v>1265</v>
      </c>
      <c r="K132" t="s">
        <v>23</v>
      </c>
      <c r="L132" t="s">
        <v>24</v>
      </c>
      <c r="M132" t="s">
        <v>9677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9677</v>
      </c>
    </row>
    <row r="133" spans="1:20" x14ac:dyDescent="0.25">
      <c r="A133" t="s">
        <v>42</v>
      </c>
      <c r="B133" t="s">
        <v>43</v>
      </c>
      <c r="C133">
        <v>66.666666666666671</v>
      </c>
      <c r="D133">
        <v>3</v>
      </c>
      <c r="E133" t="s">
        <v>9676</v>
      </c>
      <c r="F133">
        <v>200</v>
      </c>
      <c r="G133">
        <v>0</v>
      </c>
      <c r="H133" t="s">
        <v>631</v>
      </c>
      <c r="I133" t="s">
        <v>1264</v>
      </c>
      <c r="J133" t="s">
        <v>1265</v>
      </c>
      <c r="K133" t="s">
        <v>23</v>
      </c>
      <c r="L133" t="s">
        <v>24</v>
      </c>
      <c r="M133" t="s">
        <v>9677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9677</v>
      </c>
    </row>
    <row r="134" spans="1:20" x14ac:dyDescent="0.25">
      <c r="A134" t="s">
        <v>139</v>
      </c>
      <c r="B134" t="s">
        <v>112</v>
      </c>
      <c r="C134">
        <v>66</v>
      </c>
      <c r="D134">
        <v>1</v>
      </c>
      <c r="E134" t="s">
        <v>9678</v>
      </c>
      <c r="F134">
        <v>186.75</v>
      </c>
      <c r="G134">
        <v>0</v>
      </c>
      <c r="H134" t="s">
        <v>384</v>
      </c>
      <c r="I134" t="s">
        <v>2865</v>
      </c>
      <c r="J134" t="s">
        <v>9679</v>
      </c>
      <c r="K134" t="s">
        <v>2867</v>
      </c>
      <c r="L134" t="s">
        <v>2868</v>
      </c>
      <c r="M134" t="s">
        <v>9677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9677</v>
      </c>
    </row>
    <row r="135" spans="1:20" x14ac:dyDescent="0.25">
      <c r="A135" t="s">
        <v>110</v>
      </c>
      <c r="B135" t="s">
        <v>640</v>
      </c>
      <c r="C135">
        <v>66</v>
      </c>
      <c r="D135">
        <v>1</v>
      </c>
      <c r="E135" t="s">
        <v>9678</v>
      </c>
      <c r="F135">
        <v>186.75</v>
      </c>
      <c r="G135">
        <v>0</v>
      </c>
      <c r="H135" t="s">
        <v>384</v>
      </c>
      <c r="I135" t="s">
        <v>2865</v>
      </c>
      <c r="J135" t="s">
        <v>9679</v>
      </c>
      <c r="K135" t="s">
        <v>2867</v>
      </c>
      <c r="L135" t="s">
        <v>2868</v>
      </c>
      <c r="M135" t="s">
        <v>9677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9677</v>
      </c>
    </row>
    <row r="136" spans="1:20" x14ac:dyDescent="0.25">
      <c r="A136" t="s">
        <v>46</v>
      </c>
      <c r="B136" t="s">
        <v>56</v>
      </c>
      <c r="C136">
        <v>67</v>
      </c>
      <c r="D136">
        <v>1</v>
      </c>
      <c r="E136" t="s">
        <v>9678</v>
      </c>
      <c r="F136">
        <v>186.75</v>
      </c>
      <c r="G136">
        <v>0</v>
      </c>
      <c r="H136" t="s">
        <v>384</v>
      </c>
      <c r="I136" t="s">
        <v>2865</v>
      </c>
      <c r="J136" t="s">
        <v>9679</v>
      </c>
      <c r="K136" t="s">
        <v>2867</v>
      </c>
      <c r="L136" t="s">
        <v>2868</v>
      </c>
      <c r="M136" t="s">
        <v>9677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23</v>
      </c>
      <c r="T136" t="s">
        <v>9677</v>
      </c>
    </row>
    <row r="137" spans="1:20" x14ac:dyDescent="0.25">
      <c r="A137" t="s">
        <v>152</v>
      </c>
      <c r="B137" t="s">
        <v>153</v>
      </c>
      <c r="C137">
        <v>50</v>
      </c>
      <c r="D137">
        <v>1</v>
      </c>
      <c r="E137" t="s">
        <v>9680</v>
      </c>
      <c r="F137">
        <v>199</v>
      </c>
      <c r="G137">
        <v>0</v>
      </c>
      <c r="H137" t="s">
        <v>47</v>
      </c>
      <c r="I137" t="s">
        <v>9681</v>
      </c>
      <c r="J137" t="s">
        <v>9682</v>
      </c>
      <c r="K137" t="s">
        <v>2812</v>
      </c>
      <c r="L137" t="s">
        <v>9683</v>
      </c>
      <c r="M137" t="s">
        <v>9684</v>
      </c>
      <c r="N137" t="s">
        <v>9228</v>
      </c>
      <c r="O137" t="s">
        <v>634</v>
      </c>
      <c r="P137" t="s">
        <v>635</v>
      </c>
      <c r="Q137" t="s">
        <v>636</v>
      </c>
      <c r="R137" t="s">
        <v>24</v>
      </c>
      <c r="S137" t="s">
        <v>23</v>
      </c>
      <c r="T137" t="s">
        <v>9685</v>
      </c>
    </row>
    <row r="138" spans="1:20" x14ac:dyDescent="0.25">
      <c r="A138" t="s">
        <v>38</v>
      </c>
      <c r="B138" t="s">
        <v>39</v>
      </c>
      <c r="C138">
        <v>50</v>
      </c>
      <c r="D138">
        <v>3</v>
      </c>
      <c r="E138" t="s">
        <v>9680</v>
      </c>
      <c r="F138">
        <v>199</v>
      </c>
      <c r="G138">
        <v>0</v>
      </c>
      <c r="H138" t="s">
        <v>47</v>
      </c>
      <c r="I138" t="s">
        <v>9681</v>
      </c>
      <c r="J138" t="s">
        <v>9682</v>
      </c>
      <c r="K138" t="s">
        <v>2812</v>
      </c>
      <c r="L138" t="s">
        <v>9683</v>
      </c>
      <c r="M138" t="s">
        <v>9684</v>
      </c>
      <c r="N138" t="s">
        <v>9228</v>
      </c>
      <c r="O138" t="s">
        <v>634</v>
      </c>
      <c r="P138" t="s">
        <v>635</v>
      </c>
      <c r="Q138" t="s">
        <v>636</v>
      </c>
      <c r="R138" t="s">
        <v>24</v>
      </c>
      <c r="S138" t="s">
        <v>23</v>
      </c>
      <c r="T138" t="s">
        <v>9685</v>
      </c>
    </row>
    <row r="139" spans="1:20" x14ac:dyDescent="0.25">
      <c r="A139" t="s">
        <v>30</v>
      </c>
      <c r="B139" t="s">
        <v>31</v>
      </c>
      <c r="C139">
        <v>60</v>
      </c>
      <c r="D139">
        <v>3</v>
      </c>
      <c r="E139" t="s">
        <v>9686</v>
      </c>
      <c r="F139">
        <v>89</v>
      </c>
      <c r="G139">
        <v>7</v>
      </c>
      <c r="H139" t="s">
        <v>47</v>
      </c>
      <c r="I139" t="s">
        <v>9687</v>
      </c>
      <c r="J139" t="s">
        <v>9688</v>
      </c>
      <c r="K139" t="s">
        <v>7234</v>
      </c>
      <c r="L139" t="s">
        <v>9689</v>
      </c>
      <c r="M139" t="s">
        <v>9690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23</v>
      </c>
      <c r="T139" t="s">
        <v>9691</v>
      </c>
    </row>
    <row r="140" spans="1:20" x14ac:dyDescent="0.25">
      <c r="A140" t="s">
        <v>44</v>
      </c>
      <c r="B140" t="s">
        <v>45</v>
      </c>
      <c r="C140">
        <v>66.666666666666671</v>
      </c>
      <c r="D140">
        <v>3</v>
      </c>
      <c r="E140" t="s">
        <v>9692</v>
      </c>
      <c r="F140">
        <v>106</v>
      </c>
      <c r="G140">
        <v>6</v>
      </c>
      <c r="H140" t="s">
        <v>631</v>
      </c>
      <c r="I140" t="s">
        <v>9693</v>
      </c>
      <c r="J140" t="s">
        <v>309</v>
      </c>
      <c r="K140" t="s">
        <v>23</v>
      </c>
      <c r="L140" t="s">
        <v>24</v>
      </c>
      <c r="M140" t="s">
        <v>9694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9694</v>
      </c>
    </row>
    <row r="141" spans="1:20" x14ac:dyDescent="0.25">
      <c r="A141" t="s">
        <v>42</v>
      </c>
      <c r="B141" t="s">
        <v>43</v>
      </c>
      <c r="C141">
        <v>66.666666666666671</v>
      </c>
      <c r="D141">
        <v>3</v>
      </c>
      <c r="E141" t="s">
        <v>9695</v>
      </c>
      <c r="F141">
        <v>220</v>
      </c>
      <c r="G141">
        <v>0</v>
      </c>
      <c r="H141" t="s">
        <v>631</v>
      </c>
      <c r="I141" t="s">
        <v>9696</v>
      </c>
      <c r="J141" t="s">
        <v>1071</v>
      </c>
      <c r="K141" t="s">
        <v>23</v>
      </c>
      <c r="L141" t="s">
        <v>24</v>
      </c>
      <c r="M141" t="s">
        <v>9697</v>
      </c>
      <c r="N141" t="s">
        <v>23</v>
      </c>
      <c r="O141" t="s">
        <v>32</v>
      </c>
      <c r="P141" t="s">
        <v>26</v>
      </c>
      <c r="Q141" t="s">
        <v>33</v>
      </c>
      <c r="R141" t="s">
        <v>9698</v>
      </c>
      <c r="S141" t="s">
        <v>23</v>
      </c>
      <c r="T141" t="s">
        <v>9694</v>
      </c>
    </row>
    <row r="142" spans="1:20" x14ac:dyDescent="0.25">
      <c r="A142" t="s">
        <v>186</v>
      </c>
      <c r="B142" t="s">
        <v>187</v>
      </c>
      <c r="C142">
        <v>65</v>
      </c>
      <c r="D142">
        <v>3</v>
      </c>
      <c r="E142" t="s">
        <v>9695</v>
      </c>
      <c r="F142">
        <v>220</v>
      </c>
      <c r="G142">
        <v>0</v>
      </c>
      <c r="H142" t="s">
        <v>631</v>
      </c>
      <c r="I142" t="s">
        <v>9696</v>
      </c>
      <c r="J142" t="s">
        <v>1071</v>
      </c>
      <c r="K142" t="s">
        <v>23</v>
      </c>
      <c r="L142" t="s">
        <v>24</v>
      </c>
      <c r="M142" t="s">
        <v>9697</v>
      </c>
      <c r="N142" t="s">
        <v>23</v>
      </c>
      <c r="O142" t="s">
        <v>32</v>
      </c>
      <c r="P142" t="s">
        <v>26</v>
      </c>
      <c r="Q142" t="s">
        <v>33</v>
      </c>
      <c r="R142" t="s">
        <v>9698</v>
      </c>
      <c r="S142" t="s">
        <v>23</v>
      </c>
      <c r="T142" t="s">
        <v>9694</v>
      </c>
    </row>
    <row r="143" spans="1:20" x14ac:dyDescent="0.25">
      <c r="A143" t="s">
        <v>46</v>
      </c>
      <c r="B143" t="s">
        <v>56</v>
      </c>
      <c r="C143">
        <v>80</v>
      </c>
      <c r="D143">
        <v>1</v>
      </c>
      <c r="E143" t="s">
        <v>9699</v>
      </c>
      <c r="F143">
        <v>80</v>
      </c>
      <c r="G143">
        <v>0</v>
      </c>
      <c r="H143" t="s">
        <v>47</v>
      </c>
      <c r="I143" t="s">
        <v>1080</v>
      </c>
      <c r="J143" t="s">
        <v>9700</v>
      </c>
      <c r="K143" t="s">
        <v>1429</v>
      </c>
      <c r="L143" t="s">
        <v>1261</v>
      </c>
      <c r="M143" t="s">
        <v>9701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23</v>
      </c>
      <c r="T143" t="s">
        <v>9702</v>
      </c>
    </row>
    <row r="144" spans="1:20" x14ac:dyDescent="0.25">
      <c r="A144" t="s">
        <v>44</v>
      </c>
      <c r="B144" t="s">
        <v>45</v>
      </c>
      <c r="C144">
        <v>66.666666666666671</v>
      </c>
      <c r="D144">
        <v>6</v>
      </c>
      <c r="E144" t="s">
        <v>9703</v>
      </c>
      <c r="F144">
        <v>200</v>
      </c>
      <c r="G144">
        <v>0</v>
      </c>
      <c r="H144" t="s">
        <v>631</v>
      </c>
      <c r="I144" t="s">
        <v>9704</v>
      </c>
      <c r="J144" t="s">
        <v>64</v>
      </c>
      <c r="K144" t="s">
        <v>23</v>
      </c>
      <c r="L144" t="s">
        <v>24</v>
      </c>
      <c r="M144" t="s">
        <v>9705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23</v>
      </c>
      <c r="T144" t="s">
        <v>9705</v>
      </c>
    </row>
    <row r="145" spans="1:20" x14ac:dyDescent="0.25">
      <c r="A145" t="s">
        <v>30</v>
      </c>
      <c r="B145" t="s">
        <v>31</v>
      </c>
      <c r="C145">
        <v>60</v>
      </c>
      <c r="D145">
        <v>3</v>
      </c>
      <c r="E145" t="s">
        <v>9706</v>
      </c>
      <c r="F145">
        <v>120.21</v>
      </c>
      <c r="G145">
        <v>6</v>
      </c>
      <c r="H145" t="s">
        <v>631</v>
      </c>
      <c r="I145" t="s">
        <v>9707</v>
      </c>
      <c r="J145" t="s">
        <v>308</v>
      </c>
      <c r="K145" t="s">
        <v>23</v>
      </c>
      <c r="L145" t="s">
        <v>24</v>
      </c>
      <c r="M145" t="s">
        <v>9708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9708</v>
      </c>
    </row>
    <row r="146" spans="1:20" x14ac:dyDescent="0.25">
      <c r="A146" t="s">
        <v>42</v>
      </c>
      <c r="B146" t="s">
        <v>43</v>
      </c>
      <c r="C146">
        <v>66.666666666666671</v>
      </c>
      <c r="D146">
        <v>3</v>
      </c>
      <c r="E146" t="s">
        <v>9709</v>
      </c>
      <c r="F146">
        <v>100</v>
      </c>
      <c r="G146">
        <v>0</v>
      </c>
      <c r="H146" t="s">
        <v>631</v>
      </c>
      <c r="I146" t="s">
        <v>9710</v>
      </c>
      <c r="J146" t="s">
        <v>323</v>
      </c>
      <c r="K146" t="s">
        <v>23</v>
      </c>
      <c r="L146" t="s">
        <v>24</v>
      </c>
      <c r="M146" t="s">
        <v>9711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23</v>
      </c>
      <c r="T146" t="s">
        <v>9711</v>
      </c>
    </row>
    <row r="147" spans="1:20" x14ac:dyDescent="0.25">
      <c r="A147" t="s">
        <v>42</v>
      </c>
      <c r="B147" t="s">
        <v>43</v>
      </c>
      <c r="C147">
        <v>66.666666666666671</v>
      </c>
      <c r="D147">
        <v>6</v>
      </c>
      <c r="E147" t="s">
        <v>9712</v>
      </c>
      <c r="F147">
        <v>200</v>
      </c>
      <c r="G147">
        <v>0</v>
      </c>
      <c r="H147" t="s">
        <v>631</v>
      </c>
      <c r="I147" t="s">
        <v>9713</v>
      </c>
      <c r="J147" t="s">
        <v>335</v>
      </c>
      <c r="K147" t="s">
        <v>23</v>
      </c>
      <c r="L147" t="s">
        <v>24</v>
      </c>
      <c r="M147" t="s">
        <v>9714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23</v>
      </c>
      <c r="T147" t="s">
        <v>9714</v>
      </c>
    </row>
    <row r="148" spans="1:20" x14ac:dyDescent="0.25">
      <c r="A148" t="s">
        <v>42</v>
      </c>
      <c r="B148" t="s">
        <v>43</v>
      </c>
      <c r="C148">
        <v>66.666666666666671</v>
      </c>
      <c r="D148">
        <v>3</v>
      </c>
      <c r="E148" t="s">
        <v>9715</v>
      </c>
      <c r="F148">
        <v>200</v>
      </c>
      <c r="G148">
        <v>0</v>
      </c>
      <c r="H148" t="s">
        <v>631</v>
      </c>
      <c r="I148" t="s">
        <v>9716</v>
      </c>
      <c r="J148" t="s">
        <v>1243</v>
      </c>
      <c r="K148" t="s">
        <v>23</v>
      </c>
      <c r="L148" t="s">
        <v>24</v>
      </c>
      <c r="M148" t="s">
        <v>9717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23</v>
      </c>
      <c r="T148" t="s">
        <v>9717</v>
      </c>
    </row>
    <row r="149" spans="1:20" x14ac:dyDescent="0.25">
      <c r="A149" t="s">
        <v>44</v>
      </c>
      <c r="B149" t="s">
        <v>45</v>
      </c>
      <c r="C149">
        <v>66.666666666666671</v>
      </c>
      <c r="D149">
        <v>3</v>
      </c>
      <c r="E149" t="s">
        <v>9715</v>
      </c>
      <c r="F149">
        <v>200</v>
      </c>
      <c r="G149">
        <v>0</v>
      </c>
      <c r="H149" t="s">
        <v>631</v>
      </c>
      <c r="I149" t="s">
        <v>9716</v>
      </c>
      <c r="J149" t="s">
        <v>1243</v>
      </c>
      <c r="K149" t="s">
        <v>23</v>
      </c>
      <c r="L149" t="s">
        <v>24</v>
      </c>
      <c r="M149" t="s">
        <v>9717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23</v>
      </c>
      <c r="T149" t="s">
        <v>9717</v>
      </c>
    </row>
    <row r="150" spans="1:20" x14ac:dyDescent="0.25">
      <c r="A150" t="s">
        <v>44</v>
      </c>
      <c r="B150" t="s">
        <v>45</v>
      </c>
      <c r="C150">
        <v>66.666666666666671</v>
      </c>
      <c r="D150">
        <v>3</v>
      </c>
      <c r="E150" t="s">
        <v>9718</v>
      </c>
      <c r="F150">
        <v>330</v>
      </c>
      <c r="G150">
        <v>0</v>
      </c>
      <c r="H150" t="s">
        <v>631</v>
      </c>
      <c r="I150" t="s">
        <v>9719</v>
      </c>
      <c r="J150" t="s">
        <v>357</v>
      </c>
      <c r="K150" t="s">
        <v>23</v>
      </c>
      <c r="L150" t="s">
        <v>24</v>
      </c>
      <c r="M150" t="s">
        <v>9717</v>
      </c>
      <c r="N150" t="s">
        <v>23</v>
      </c>
      <c r="O150" t="s">
        <v>32</v>
      </c>
      <c r="P150" t="s">
        <v>26</v>
      </c>
      <c r="Q150" t="s">
        <v>33</v>
      </c>
      <c r="R150" t="s">
        <v>24</v>
      </c>
      <c r="S150" t="s">
        <v>23</v>
      </c>
      <c r="T150" t="s">
        <v>9720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9718</v>
      </c>
      <c r="F151">
        <v>330</v>
      </c>
      <c r="G151">
        <v>0</v>
      </c>
      <c r="H151" t="s">
        <v>631</v>
      </c>
      <c r="I151" t="s">
        <v>9719</v>
      </c>
      <c r="J151" t="s">
        <v>357</v>
      </c>
      <c r="K151" t="s">
        <v>23</v>
      </c>
      <c r="L151" t="s">
        <v>24</v>
      </c>
      <c r="M151" t="s">
        <v>9717</v>
      </c>
      <c r="N151" t="s">
        <v>23</v>
      </c>
      <c r="O151" t="s">
        <v>32</v>
      </c>
      <c r="P151" t="s">
        <v>26</v>
      </c>
      <c r="Q151" t="s">
        <v>33</v>
      </c>
      <c r="R151" t="s">
        <v>24</v>
      </c>
      <c r="S151" t="s">
        <v>23</v>
      </c>
      <c r="T151" t="s">
        <v>9720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9718</v>
      </c>
      <c r="F152">
        <v>330</v>
      </c>
      <c r="G152">
        <v>0</v>
      </c>
      <c r="H152" t="s">
        <v>631</v>
      </c>
      <c r="I152" t="s">
        <v>9719</v>
      </c>
      <c r="J152" t="s">
        <v>357</v>
      </c>
      <c r="K152" t="s">
        <v>23</v>
      </c>
      <c r="L152" t="s">
        <v>24</v>
      </c>
      <c r="M152" t="s">
        <v>9717</v>
      </c>
      <c r="N152" t="s">
        <v>23</v>
      </c>
      <c r="O152" t="s">
        <v>32</v>
      </c>
      <c r="P152" t="s">
        <v>26</v>
      </c>
      <c r="Q152" t="s">
        <v>33</v>
      </c>
      <c r="R152" t="s">
        <v>24</v>
      </c>
      <c r="S152" t="s">
        <v>23</v>
      </c>
      <c r="T152" t="s">
        <v>9720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9718</v>
      </c>
      <c r="F153">
        <v>330</v>
      </c>
      <c r="G153">
        <v>0</v>
      </c>
      <c r="H153" t="s">
        <v>631</v>
      </c>
      <c r="I153" t="s">
        <v>9719</v>
      </c>
      <c r="J153" t="s">
        <v>357</v>
      </c>
      <c r="K153" t="s">
        <v>23</v>
      </c>
      <c r="L153" t="s">
        <v>24</v>
      </c>
      <c r="M153" t="s">
        <v>9717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23</v>
      </c>
      <c r="T153" t="s">
        <v>9720</v>
      </c>
    </row>
    <row r="154" spans="1:20" x14ac:dyDescent="0.25">
      <c r="A154" t="s">
        <v>186</v>
      </c>
      <c r="B154" t="s">
        <v>187</v>
      </c>
      <c r="C154">
        <v>65</v>
      </c>
      <c r="D154">
        <v>2</v>
      </c>
      <c r="E154" t="s">
        <v>9718</v>
      </c>
      <c r="F154">
        <v>330</v>
      </c>
      <c r="G154">
        <v>0</v>
      </c>
      <c r="H154" t="s">
        <v>631</v>
      </c>
      <c r="I154" t="s">
        <v>9719</v>
      </c>
      <c r="J154" t="s">
        <v>357</v>
      </c>
      <c r="K154" t="s">
        <v>23</v>
      </c>
      <c r="L154" t="s">
        <v>24</v>
      </c>
      <c r="M154" t="s">
        <v>9717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23</v>
      </c>
      <c r="T154" t="s">
        <v>9720</v>
      </c>
    </row>
    <row r="155" spans="1:20" x14ac:dyDescent="0.25">
      <c r="A155" t="s">
        <v>42</v>
      </c>
      <c r="B155" t="s">
        <v>43</v>
      </c>
      <c r="C155">
        <v>66.666666666666671</v>
      </c>
      <c r="D155">
        <v>3</v>
      </c>
      <c r="E155" t="s">
        <v>9721</v>
      </c>
      <c r="F155">
        <v>116</v>
      </c>
      <c r="G155">
        <v>16</v>
      </c>
      <c r="H155" t="s">
        <v>631</v>
      </c>
      <c r="I155" t="s">
        <v>9722</v>
      </c>
      <c r="J155" t="s">
        <v>311</v>
      </c>
      <c r="K155" t="s">
        <v>23</v>
      </c>
      <c r="L155" t="s">
        <v>24</v>
      </c>
      <c r="M155" t="s">
        <v>9720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23</v>
      </c>
      <c r="T155" t="s">
        <v>9720</v>
      </c>
    </row>
    <row r="156" spans="1:20" x14ac:dyDescent="0.25">
      <c r="A156" t="s">
        <v>44</v>
      </c>
      <c r="B156" t="s">
        <v>45</v>
      </c>
      <c r="C156">
        <v>66.666666666666671</v>
      </c>
      <c r="D156">
        <v>3</v>
      </c>
      <c r="E156" t="s">
        <v>9723</v>
      </c>
      <c r="F156">
        <v>150</v>
      </c>
      <c r="G156">
        <v>0</v>
      </c>
      <c r="H156" t="s">
        <v>631</v>
      </c>
      <c r="I156" t="s">
        <v>9724</v>
      </c>
      <c r="J156" t="s">
        <v>639</v>
      </c>
      <c r="K156" t="s">
        <v>23</v>
      </c>
      <c r="L156" t="s">
        <v>24</v>
      </c>
      <c r="M156" t="s">
        <v>9725</v>
      </c>
      <c r="N156" t="s">
        <v>23</v>
      </c>
      <c r="O156" t="s">
        <v>32</v>
      </c>
      <c r="P156" t="s">
        <v>26</v>
      </c>
      <c r="Q156" t="s">
        <v>33</v>
      </c>
      <c r="R156" t="s">
        <v>24</v>
      </c>
      <c r="S156" t="s">
        <v>23</v>
      </c>
      <c r="T156" t="s">
        <v>9725</v>
      </c>
    </row>
    <row r="157" spans="1:20" x14ac:dyDescent="0.25">
      <c r="A157" t="s">
        <v>30</v>
      </c>
      <c r="B157" t="s">
        <v>31</v>
      </c>
      <c r="C157">
        <v>41.5</v>
      </c>
      <c r="D157">
        <v>2</v>
      </c>
      <c r="E157" t="s">
        <v>9726</v>
      </c>
      <c r="F157">
        <v>252</v>
      </c>
      <c r="G157">
        <v>45</v>
      </c>
      <c r="H157" t="s">
        <v>47</v>
      </c>
      <c r="I157" t="s">
        <v>1394</v>
      </c>
      <c r="J157" t="s">
        <v>9332</v>
      </c>
      <c r="K157" t="s">
        <v>2304</v>
      </c>
      <c r="L157" t="s">
        <v>2831</v>
      </c>
      <c r="M157" t="s">
        <v>9727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23</v>
      </c>
      <c r="T157" t="s">
        <v>9728</v>
      </c>
    </row>
    <row r="158" spans="1:20" x14ac:dyDescent="0.25">
      <c r="A158" t="s">
        <v>30</v>
      </c>
      <c r="B158" t="s">
        <v>31</v>
      </c>
      <c r="C158">
        <v>41.333333333333343</v>
      </c>
      <c r="D158">
        <v>3</v>
      </c>
      <c r="E158" t="s">
        <v>9726</v>
      </c>
      <c r="F158">
        <v>252</v>
      </c>
      <c r="G158">
        <v>45</v>
      </c>
      <c r="H158" t="s">
        <v>47</v>
      </c>
      <c r="I158" t="s">
        <v>1394</v>
      </c>
      <c r="J158" t="s">
        <v>9332</v>
      </c>
      <c r="K158" t="s">
        <v>2304</v>
      </c>
      <c r="L158" t="s">
        <v>2831</v>
      </c>
      <c r="M158" t="s">
        <v>9727</v>
      </c>
      <c r="N158" t="s">
        <v>23</v>
      </c>
      <c r="O158" t="s">
        <v>63</v>
      </c>
      <c r="P158" t="s">
        <v>54</v>
      </c>
      <c r="Q158" t="s">
        <v>55</v>
      </c>
      <c r="R158" t="s">
        <v>24</v>
      </c>
      <c r="S158" t="s">
        <v>23</v>
      </c>
      <c r="T158" t="s">
        <v>9728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9729</v>
      </c>
      <c r="F159">
        <v>250</v>
      </c>
      <c r="G159">
        <v>0</v>
      </c>
      <c r="H159" t="s">
        <v>631</v>
      </c>
      <c r="I159" t="s">
        <v>9730</v>
      </c>
      <c r="J159" t="s">
        <v>309</v>
      </c>
      <c r="K159" t="s">
        <v>23</v>
      </c>
      <c r="L159" t="s">
        <v>24</v>
      </c>
      <c r="M159" t="s">
        <v>9728</v>
      </c>
      <c r="N159" t="s">
        <v>23</v>
      </c>
      <c r="O159" t="s">
        <v>32</v>
      </c>
      <c r="P159" t="s">
        <v>26</v>
      </c>
      <c r="Q159" t="s">
        <v>33</v>
      </c>
      <c r="R159" t="s">
        <v>24</v>
      </c>
      <c r="S159" t="s">
        <v>23</v>
      </c>
      <c r="T159" t="s">
        <v>9731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9729</v>
      </c>
      <c r="F160">
        <v>250</v>
      </c>
      <c r="G160">
        <v>0</v>
      </c>
      <c r="H160" t="s">
        <v>631</v>
      </c>
      <c r="I160" t="s">
        <v>9730</v>
      </c>
      <c r="J160" t="s">
        <v>309</v>
      </c>
      <c r="K160" t="s">
        <v>23</v>
      </c>
      <c r="L160" t="s">
        <v>24</v>
      </c>
      <c r="M160" t="s">
        <v>9728</v>
      </c>
      <c r="N160" t="s">
        <v>23</v>
      </c>
      <c r="O160" t="s">
        <v>32</v>
      </c>
      <c r="P160" t="s">
        <v>26</v>
      </c>
      <c r="Q160" t="s">
        <v>33</v>
      </c>
      <c r="R160" t="s">
        <v>24</v>
      </c>
      <c r="S160" t="s">
        <v>23</v>
      </c>
      <c r="T160" t="s">
        <v>9731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9729</v>
      </c>
      <c r="F161">
        <v>250</v>
      </c>
      <c r="G161">
        <v>0</v>
      </c>
      <c r="H161" t="s">
        <v>631</v>
      </c>
      <c r="I161" t="s">
        <v>9730</v>
      </c>
      <c r="J161" t="s">
        <v>309</v>
      </c>
      <c r="K161" t="s">
        <v>23</v>
      </c>
      <c r="L161" t="s">
        <v>24</v>
      </c>
      <c r="M161" t="s">
        <v>9728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9731</v>
      </c>
    </row>
    <row r="162" spans="1:20" x14ac:dyDescent="0.25">
      <c r="A162" t="s">
        <v>44</v>
      </c>
      <c r="B162" t="s">
        <v>45</v>
      </c>
      <c r="C162">
        <v>66.666666666666671</v>
      </c>
      <c r="D162">
        <v>3</v>
      </c>
      <c r="E162" t="s">
        <v>9729</v>
      </c>
      <c r="F162">
        <v>250</v>
      </c>
      <c r="G162">
        <v>0</v>
      </c>
      <c r="H162" t="s">
        <v>631</v>
      </c>
      <c r="I162" t="s">
        <v>9730</v>
      </c>
      <c r="J162" t="s">
        <v>309</v>
      </c>
      <c r="K162" t="s">
        <v>23</v>
      </c>
      <c r="L162" t="s">
        <v>24</v>
      </c>
      <c r="M162" t="s">
        <v>9728</v>
      </c>
      <c r="N162" t="s">
        <v>23</v>
      </c>
      <c r="O162" t="s">
        <v>32</v>
      </c>
      <c r="P162" t="s">
        <v>26</v>
      </c>
      <c r="Q162" t="s">
        <v>33</v>
      </c>
      <c r="R162" t="s">
        <v>24</v>
      </c>
      <c r="S162" t="s">
        <v>23</v>
      </c>
      <c r="T162" t="s">
        <v>9731</v>
      </c>
    </row>
    <row r="163" spans="1:20" x14ac:dyDescent="0.25">
      <c r="A163" t="s">
        <v>115</v>
      </c>
      <c r="B163" t="s">
        <v>116</v>
      </c>
      <c r="C163">
        <v>43.333333333333343</v>
      </c>
      <c r="D163">
        <v>3</v>
      </c>
      <c r="E163" t="s">
        <v>9732</v>
      </c>
      <c r="F163">
        <v>149</v>
      </c>
      <c r="G163">
        <v>26</v>
      </c>
      <c r="H163" t="s">
        <v>47</v>
      </c>
      <c r="I163" t="s">
        <v>9733</v>
      </c>
      <c r="J163" t="s">
        <v>9734</v>
      </c>
      <c r="K163" t="s">
        <v>2216</v>
      </c>
      <c r="L163" t="s">
        <v>2561</v>
      </c>
      <c r="M163" t="s">
        <v>9705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23</v>
      </c>
      <c r="T163" t="s">
        <v>9735</v>
      </c>
    </row>
    <row r="164" spans="1:20" x14ac:dyDescent="0.25">
      <c r="A164" t="s">
        <v>44</v>
      </c>
      <c r="B164" t="s">
        <v>45</v>
      </c>
      <c r="C164">
        <v>66.666666666666671</v>
      </c>
      <c r="D164">
        <v>3</v>
      </c>
      <c r="E164" t="s">
        <v>9736</v>
      </c>
      <c r="F164">
        <v>106</v>
      </c>
      <c r="G164">
        <v>6</v>
      </c>
      <c r="H164" t="s">
        <v>631</v>
      </c>
      <c r="I164" t="s">
        <v>9737</v>
      </c>
      <c r="J164" t="s">
        <v>305</v>
      </c>
      <c r="K164" t="s">
        <v>23</v>
      </c>
      <c r="L164" t="s">
        <v>24</v>
      </c>
      <c r="M164" t="s">
        <v>9738</v>
      </c>
      <c r="N164" t="s">
        <v>23</v>
      </c>
      <c r="O164" t="s">
        <v>32</v>
      </c>
      <c r="P164" t="s">
        <v>26</v>
      </c>
      <c r="Q164" t="s">
        <v>33</v>
      </c>
      <c r="R164" t="s">
        <v>24</v>
      </c>
      <c r="S164" t="s">
        <v>23</v>
      </c>
      <c r="T164" t="s">
        <v>9738</v>
      </c>
    </row>
    <row r="165" spans="1:20" x14ac:dyDescent="0.25">
      <c r="A165" t="s">
        <v>44</v>
      </c>
      <c r="B165" t="s">
        <v>45</v>
      </c>
      <c r="C165">
        <v>66.666666666666671</v>
      </c>
      <c r="D165">
        <v>6</v>
      </c>
      <c r="E165" t="s">
        <v>9739</v>
      </c>
      <c r="F165">
        <v>200</v>
      </c>
      <c r="G165">
        <v>0</v>
      </c>
      <c r="H165" t="s">
        <v>631</v>
      </c>
      <c r="I165" t="s">
        <v>9740</v>
      </c>
      <c r="J165" t="s">
        <v>311</v>
      </c>
      <c r="K165" t="s">
        <v>23</v>
      </c>
      <c r="L165" t="s">
        <v>24</v>
      </c>
      <c r="M165" t="s">
        <v>9741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23</v>
      </c>
      <c r="T165" t="s">
        <v>9741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9742</v>
      </c>
      <c r="F166">
        <v>150</v>
      </c>
      <c r="G166">
        <v>0</v>
      </c>
      <c r="H166" t="s">
        <v>631</v>
      </c>
      <c r="I166" t="s">
        <v>9743</v>
      </c>
      <c r="J166" t="s">
        <v>633</v>
      </c>
      <c r="K166" t="s">
        <v>23</v>
      </c>
      <c r="L166" t="s">
        <v>24</v>
      </c>
      <c r="M166" t="s">
        <v>9744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23</v>
      </c>
      <c r="T166" t="s">
        <v>9744</v>
      </c>
    </row>
    <row r="167" spans="1:20" x14ac:dyDescent="0.25">
      <c r="A167" t="s">
        <v>28</v>
      </c>
      <c r="B167" t="s">
        <v>29</v>
      </c>
      <c r="C167">
        <v>50</v>
      </c>
      <c r="D167">
        <v>1</v>
      </c>
      <c r="E167" t="s">
        <v>9742</v>
      </c>
      <c r="F167">
        <v>150</v>
      </c>
      <c r="G167">
        <v>0</v>
      </c>
      <c r="H167" t="s">
        <v>631</v>
      </c>
      <c r="I167" t="s">
        <v>9743</v>
      </c>
      <c r="J167" t="s">
        <v>633</v>
      </c>
      <c r="K167" t="s">
        <v>23</v>
      </c>
      <c r="L167" t="s">
        <v>24</v>
      </c>
      <c r="M167" t="s">
        <v>9744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9744</v>
      </c>
    </row>
    <row r="168" spans="1:20" x14ac:dyDescent="0.25">
      <c r="A168" t="s">
        <v>30</v>
      </c>
      <c r="B168" t="s">
        <v>31</v>
      </c>
      <c r="C168">
        <v>50</v>
      </c>
      <c r="D168">
        <v>1</v>
      </c>
      <c r="E168" t="s">
        <v>9742</v>
      </c>
      <c r="F168">
        <v>150</v>
      </c>
      <c r="G168">
        <v>0</v>
      </c>
      <c r="H168" t="s">
        <v>631</v>
      </c>
      <c r="I168" t="s">
        <v>9743</v>
      </c>
      <c r="J168" t="s">
        <v>633</v>
      </c>
      <c r="K168" t="s">
        <v>23</v>
      </c>
      <c r="L168" t="s">
        <v>24</v>
      </c>
      <c r="M168" t="s">
        <v>9744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23</v>
      </c>
      <c r="T168" t="s">
        <v>9744</v>
      </c>
    </row>
    <row r="169" spans="1:20" x14ac:dyDescent="0.25">
      <c r="A169" t="s">
        <v>44</v>
      </c>
      <c r="B169" t="s">
        <v>45</v>
      </c>
      <c r="C169">
        <v>66.666666666666671</v>
      </c>
      <c r="D169">
        <v>3</v>
      </c>
      <c r="E169" t="s">
        <v>9745</v>
      </c>
      <c r="F169">
        <v>106</v>
      </c>
      <c r="G169">
        <v>6</v>
      </c>
      <c r="H169" t="s">
        <v>631</v>
      </c>
      <c r="I169" t="s">
        <v>9746</v>
      </c>
      <c r="J169" t="s">
        <v>6263</v>
      </c>
      <c r="K169" t="s">
        <v>23</v>
      </c>
      <c r="L169" t="s">
        <v>24</v>
      </c>
      <c r="M169" t="s">
        <v>9744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23</v>
      </c>
      <c r="T169" t="s">
        <v>9744</v>
      </c>
    </row>
    <row r="170" spans="1:20" x14ac:dyDescent="0.25">
      <c r="A170" t="s">
        <v>44</v>
      </c>
      <c r="B170" t="s">
        <v>45</v>
      </c>
      <c r="C170">
        <v>66.666666666666671</v>
      </c>
      <c r="D170">
        <v>3</v>
      </c>
      <c r="E170" t="s">
        <v>9747</v>
      </c>
      <c r="F170">
        <v>250</v>
      </c>
      <c r="G170">
        <v>0</v>
      </c>
      <c r="H170" t="s">
        <v>631</v>
      </c>
      <c r="I170" t="s">
        <v>9748</v>
      </c>
      <c r="J170" t="s">
        <v>302</v>
      </c>
      <c r="K170" t="s">
        <v>23</v>
      </c>
      <c r="L170" t="s">
        <v>24</v>
      </c>
      <c r="M170" t="s">
        <v>9749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9749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9747</v>
      </c>
      <c r="F171">
        <v>250</v>
      </c>
      <c r="G171">
        <v>0</v>
      </c>
      <c r="H171" t="s">
        <v>631</v>
      </c>
      <c r="I171" t="s">
        <v>9748</v>
      </c>
      <c r="J171" t="s">
        <v>302</v>
      </c>
      <c r="K171" t="s">
        <v>23</v>
      </c>
      <c r="L171" t="s">
        <v>24</v>
      </c>
      <c r="M171" t="s">
        <v>9749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23</v>
      </c>
      <c r="T171" t="s">
        <v>9749</v>
      </c>
    </row>
    <row r="172" spans="1:20" x14ac:dyDescent="0.25">
      <c r="A172" t="s">
        <v>28</v>
      </c>
      <c r="B172" t="s">
        <v>29</v>
      </c>
      <c r="C172">
        <v>50</v>
      </c>
      <c r="D172">
        <v>1</v>
      </c>
      <c r="E172" t="s">
        <v>9747</v>
      </c>
      <c r="F172">
        <v>250</v>
      </c>
      <c r="G172">
        <v>0</v>
      </c>
      <c r="H172" t="s">
        <v>631</v>
      </c>
      <c r="I172" t="s">
        <v>9748</v>
      </c>
      <c r="J172" t="s">
        <v>302</v>
      </c>
      <c r="K172" t="s">
        <v>23</v>
      </c>
      <c r="L172" t="s">
        <v>24</v>
      </c>
      <c r="M172" t="s">
        <v>9749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23</v>
      </c>
      <c r="T172" t="s">
        <v>9749</v>
      </c>
    </row>
    <row r="173" spans="1:20" x14ac:dyDescent="0.25">
      <c r="A173" t="s">
        <v>30</v>
      </c>
      <c r="B173" t="s">
        <v>31</v>
      </c>
      <c r="C173">
        <v>50</v>
      </c>
      <c r="D173">
        <v>1</v>
      </c>
      <c r="E173" t="s">
        <v>9747</v>
      </c>
      <c r="F173">
        <v>250</v>
      </c>
      <c r="G173">
        <v>0</v>
      </c>
      <c r="H173" t="s">
        <v>631</v>
      </c>
      <c r="I173" t="s">
        <v>9748</v>
      </c>
      <c r="J173" t="s">
        <v>302</v>
      </c>
      <c r="K173" t="s">
        <v>23</v>
      </c>
      <c r="L173" t="s">
        <v>24</v>
      </c>
      <c r="M173" t="s">
        <v>9749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23</v>
      </c>
      <c r="T173" t="s">
        <v>9749</v>
      </c>
    </row>
    <row r="174" spans="1:20" x14ac:dyDescent="0.25">
      <c r="A174" t="s">
        <v>186</v>
      </c>
      <c r="B174" t="s">
        <v>187</v>
      </c>
      <c r="C174">
        <v>37.5</v>
      </c>
      <c r="D174">
        <v>4</v>
      </c>
      <c r="E174" t="s">
        <v>9750</v>
      </c>
      <c r="F174">
        <v>159</v>
      </c>
      <c r="G174">
        <v>0</v>
      </c>
      <c r="H174" t="s">
        <v>631</v>
      </c>
      <c r="I174" t="s">
        <v>9751</v>
      </c>
      <c r="J174" t="s">
        <v>311</v>
      </c>
      <c r="K174" t="s">
        <v>23</v>
      </c>
      <c r="L174" t="s">
        <v>24</v>
      </c>
      <c r="M174" t="s">
        <v>9752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23</v>
      </c>
      <c r="T174" t="s">
        <v>9752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9753</v>
      </c>
      <c r="F175">
        <v>150</v>
      </c>
      <c r="G175">
        <v>0</v>
      </c>
      <c r="H175" t="s">
        <v>631</v>
      </c>
      <c r="I175" t="s">
        <v>9754</v>
      </c>
      <c r="J175" t="s">
        <v>328</v>
      </c>
      <c r="K175" t="s">
        <v>23</v>
      </c>
      <c r="L175" t="s">
        <v>24</v>
      </c>
      <c r="M175" t="s">
        <v>9755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23</v>
      </c>
      <c r="T175" t="s">
        <v>9755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9753</v>
      </c>
      <c r="F176">
        <v>150</v>
      </c>
      <c r="G176">
        <v>0</v>
      </c>
      <c r="H176" t="s">
        <v>631</v>
      </c>
      <c r="I176" t="s">
        <v>9754</v>
      </c>
      <c r="J176" t="s">
        <v>328</v>
      </c>
      <c r="K176" t="s">
        <v>23</v>
      </c>
      <c r="L176" t="s">
        <v>24</v>
      </c>
      <c r="M176" t="s">
        <v>9755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9755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9753</v>
      </c>
      <c r="F177">
        <v>150</v>
      </c>
      <c r="G177">
        <v>0</v>
      </c>
      <c r="H177" t="s">
        <v>631</v>
      </c>
      <c r="I177" t="s">
        <v>9754</v>
      </c>
      <c r="J177" t="s">
        <v>328</v>
      </c>
      <c r="K177" t="s">
        <v>23</v>
      </c>
      <c r="L177" t="s">
        <v>24</v>
      </c>
      <c r="M177" t="s">
        <v>9755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9755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9756</v>
      </c>
      <c r="F178">
        <v>150</v>
      </c>
      <c r="G178">
        <v>0</v>
      </c>
      <c r="H178" t="s">
        <v>631</v>
      </c>
      <c r="I178" t="s">
        <v>9754</v>
      </c>
      <c r="J178" t="s">
        <v>328</v>
      </c>
      <c r="K178" t="s">
        <v>23</v>
      </c>
      <c r="L178" t="s">
        <v>24</v>
      </c>
      <c r="M178" t="s">
        <v>9757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9757</v>
      </c>
    </row>
    <row r="179" spans="1:20" x14ac:dyDescent="0.25">
      <c r="A179" t="s">
        <v>28</v>
      </c>
      <c r="B179" t="s">
        <v>29</v>
      </c>
      <c r="C179">
        <v>50</v>
      </c>
      <c r="D179">
        <v>1</v>
      </c>
      <c r="E179" t="s">
        <v>9756</v>
      </c>
      <c r="F179">
        <v>150</v>
      </c>
      <c r="G179">
        <v>0</v>
      </c>
      <c r="H179" t="s">
        <v>631</v>
      </c>
      <c r="I179" t="s">
        <v>9754</v>
      </c>
      <c r="J179" t="s">
        <v>328</v>
      </c>
      <c r="K179" t="s">
        <v>23</v>
      </c>
      <c r="L179" t="s">
        <v>24</v>
      </c>
      <c r="M179" t="s">
        <v>9757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9757</v>
      </c>
    </row>
    <row r="180" spans="1:20" x14ac:dyDescent="0.25">
      <c r="A180" t="s">
        <v>30</v>
      </c>
      <c r="B180" t="s">
        <v>31</v>
      </c>
      <c r="C180">
        <v>50</v>
      </c>
      <c r="D180">
        <v>1</v>
      </c>
      <c r="E180" t="s">
        <v>9756</v>
      </c>
      <c r="F180">
        <v>150</v>
      </c>
      <c r="G180">
        <v>0</v>
      </c>
      <c r="H180" t="s">
        <v>631</v>
      </c>
      <c r="I180" t="s">
        <v>9754</v>
      </c>
      <c r="J180" t="s">
        <v>328</v>
      </c>
      <c r="K180" t="s">
        <v>23</v>
      </c>
      <c r="L180" t="s">
        <v>24</v>
      </c>
      <c r="M180" t="s">
        <v>9757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23</v>
      </c>
      <c r="T180" t="s">
        <v>9757</v>
      </c>
    </row>
    <row r="181" spans="1:20" x14ac:dyDescent="0.25">
      <c r="A181" t="s">
        <v>44</v>
      </c>
      <c r="B181" t="s">
        <v>45</v>
      </c>
      <c r="C181">
        <v>66.666666666666671</v>
      </c>
      <c r="D181">
        <v>3</v>
      </c>
      <c r="E181" t="s">
        <v>9758</v>
      </c>
      <c r="F181">
        <v>250</v>
      </c>
      <c r="G181">
        <v>0</v>
      </c>
      <c r="H181" t="s">
        <v>631</v>
      </c>
      <c r="I181" t="s">
        <v>9759</v>
      </c>
      <c r="J181" t="s">
        <v>306</v>
      </c>
      <c r="K181" t="s">
        <v>23</v>
      </c>
      <c r="L181" t="s">
        <v>24</v>
      </c>
      <c r="M181" t="s">
        <v>9760</v>
      </c>
      <c r="N181" t="s">
        <v>23</v>
      </c>
      <c r="O181" t="s">
        <v>32</v>
      </c>
      <c r="P181" t="s">
        <v>26</v>
      </c>
      <c r="Q181" t="s">
        <v>33</v>
      </c>
      <c r="R181" t="s">
        <v>24</v>
      </c>
      <c r="S181" t="s">
        <v>23</v>
      </c>
      <c r="T181" t="s">
        <v>9760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9758</v>
      </c>
      <c r="F182">
        <v>250</v>
      </c>
      <c r="G182">
        <v>0</v>
      </c>
      <c r="H182" t="s">
        <v>631</v>
      </c>
      <c r="I182" t="s">
        <v>9759</v>
      </c>
      <c r="J182" t="s">
        <v>306</v>
      </c>
      <c r="K182" t="s">
        <v>23</v>
      </c>
      <c r="L182" t="s">
        <v>24</v>
      </c>
      <c r="M182" t="s">
        <v>9760</v>
      </c>
      <c r="N182" t="s">
        <v>23</v>
      </c>
      <c r="O182" t="s">
        <v>32</v>
      </c>
      <c r="P182" t="s">
        <v>26</v>
      </c>
      <c r="Q182" t="s">
        <v>33</v>
      </c>
      <c r="R182" t="s">
        <v>24</v>
      </c>
      <c r="S182" t="s">
        <v>23</v>
      </c>
      <c r="T182" t="s">
        <v>9760</v>
      </c>
    </row>
    <row r="183" spans="1:20" x14ac:dyDescent="0.25">
      <c r="A183" t="s">
        <v>28</v>
      </c>
      <c r="B183" t="s">
        <v>29</v>
      </c>
      <c r="C183">
        <v>50</v>
      </c>
      <c r="D183">
        <v>1</v>
      </c>
      <c r="E183" t="s">
        <v>9758</v>
      </c>
      <c r="F183">
        <v>250</v>
      </c>
      <c r="G183">
        <v>0</v>
      </c>
      <c r="H183" t="s">
        <v>631</v>
      </c>
      <c r="I183" t="s">
        <v>9759</v>
      </c>
      <c r="J183" t="s">
        <v>306</v>
      </c>
      <c r="K183" t="s">
        <v>23</v>
      </c>
      <c r="L183" t="s">
        <v>24</v>
      </c>
      <c r="M183" t="s">
        <v>9760</v>
      </c>
      <c r="N183" t="s">
        <v>23</v>
      </c>
      <c r="O183" t="s">
        <v>32</v>
      </c>
      <c r="P183" t="s">
        <v>26</v>
      </c>
      <c r="Q183" t="s">
        <v>33</v>
      </c>
      <c r="R183" t="s">
        <v>24</v>
      </c>
      <c r="S183" t="s">
        <v>23</v>
      </c>
      <c r="T183" t="s">
        <v>9760</v>
      </c>
    </row>
    <row r="184" spans="1:20" x14ac:dyDescent="0.25">
      <c r="A184" t="s">
        <v>30</v>
      </c>
      <c r="B184" t="s">
        <v>31</v>
      </c>
      <c r="C184">
        <v>50</v>
      </c>
      <c r="D184">
        <v>1</v>
      </c>
      <c r="E184" t="s">
        <v>9758</v>
      </c>
      <c r="F184">
        <v>250</v>
      </c>
      <c r="G184">
        <v>0</v>
      </c>
      <c r="H184" t="s">
        <v>631</v>
      </c>
      <c r="I184" t="s">
        <v>9759</v>
      </c>
      <c r="J184" t="s">
        <v>306</v>
      </c>
      <c r="K184" t="s">
        <v>23</v>
      </c>
      <c r="L184" t="s">
        <v>24</v>
      </c>
      <c r="M184" t="s">
        <v>9760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23</v>
      </c>
      <c r="T184" t="s">
        <v>9760</v>
      </c>
    </row>
    <row r="185" spans="1:20" x14ac:dyDescent="0.25">
      <c r="A185" t="s">
        <v>44</v>
      </c>
      <c r="B185" t="s">
        <v>45</v>
      </c>
      <c r="C185">
        <v>66.666666666666671</v>
      </c>
      <c r="D185">
        <v>9</v>
      </c>
      <c r="E185" t="s">
        <v>9761</v>
      </c>
      <c r="F185">
        <v>300</v>
      </c>
      <c r="G185">
        <v>0</v>
      </c>
      <c r="H185" t="s">
        <v>631</v>
      </c>
      <c r="I185" t="s">
        <v>1285</v>
      </c>
      <c r="J185" t="s">
        <v>306</v>
      </c>
      <c r="K185" t="s">
        <v>23</v>
      </c>
      <c r="L185" t="s">
        <v>24</v>
      </c>
      <c r="M185" t="s">
        <v>9762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23</v>
      </c>
      <c r="T185" t="s">
        <v>9762</v>
      </c>
    </row>
    <row r="186" spans="1:20" x14ac:dyDescent="0.25">
      <c r="A186" t="s">
        <v>42</v>
      </c>
      <c r="B186" t="s">
        <v>43</v>
      </c>
      <c r="C186">
        <v>50</v>
      </c>
      <c r="D186">
        <v>4</v>
      </c>
      <c r="E186" t="s">
        <v>9763</v>
      </c>
      <c r="F186">
        <v>200</v>
      </c>
      <c r="G186">
        <v>0</v>
      </c>
      <c r="H186" t="s">
        <v>47</v>
      </c>
      <c r="I186" t="s">
        <v>9764</v>
      </c>
      <c r="J186" t="s">
        <v>9765</v>
      </c>
      <c r="K186" t="s">
        <v>644</v>
      </c>
      <c r="L186" t="s">
        <v>9766</v>
      </c>
      <c r="M186" t="s">
        <v>9767</v>
      </c>
      <c r="N186" t="s">
        <v>9228</v>
      </c>
      <c r="O186" t="s">
        <v>1298</v>
      </c>
      <c r="P186" t="s">
        <v>635</v>
      </c>
      <c r="Q186" t="s">
        <v>636</v>
      </c>
      <c r="R186" t="s">
        <v>24</v>
      </c>
      <c r="S186" t="s">
        <v>23</v>
      </c>
      <c r="T186" t="s">
        <v>9768</v>
      </c>
    </row>
    <row r="187" spans="1:20" x14ac:dyDescent="0.25">
      <c r="A187" t="s">
        <v>30</v>
      </c>
      <c r="B187" t="s">
        <v>31</v>
      </c>
      <c r="C187">
        <v>41.5</v>
      </c>
      <c r="D187">
        <v>2</v>
      </c>
      <c r="E187" t="s">
        <v>9769</v>
      </c>
      <c r="F187">
        <v>83</v>
      </c>
      <c r="G187">
        <v>0</v>
      </c>
      <c r="H187" t="s">
        <v>47</v>
      </c>
      <c r="I187" t="s">
        <v>2360</v>
      </c>
      <c r="J187" t="s">
        <v>9770</v>
      </c>
      <c r="K187" t="s">
        <v>2676</v>
      </c>
      <c r="L187" t="s">
        <v>9771</v>
      </c>
      <c r="M187" t="s">
        <v>9772</v>
      </c>
      <c r="N187" t="s">
        <v>23</v>
      </c>
      <c r="O187" t="s">
        <v>63</v>
      </c>
      <c r="P187" t="s">
        <v>54</v>
      </c>
      <c r="Q187" t="s">
        <v>55</v>
      </c>
      <c r="R187" t="s">
        <v>24</v>
      </c>
      <c r="S187" t="s">
        <v>23</v>
      </c>
      <c r="T187" t="s">
        <v>9773</v>
      </c>
    </row>
    <row r="188" spans="1:20" x14ac:dyDescent="0.25">
      <c r="A188" t="s">
        <v>44</v>
      </c>
      <c r="B188" t="s">
        <v>45</v>
      </c>
      <c r="C188">
        <v>66.666666666666671</v>
      </c>
      <c r="D188">
        <v>3</v>
      </c>
      <c r="E188" t="s">
        <v>9774</v>
      </c>
      <c r="F188">
        <v>100</v>
      </c>
      <c r="G188">
        <v>0</v>
      </c>
      <c r="H188" t="s">
        <v>631</v>
      </c>
      <c r="I188" t="s">
        <v>9775</v>
      </c>
      <c r="J188" t="s">
        <v>319</v>
      </c>
      <c r="K188" t="s">
        <v>23</v>
      </c>
      <c r="L188" t="s">
        <v>24</v>
      </c>
      <c r="M188" t="s">
        <v>9767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23</v>
      </c>
      <c r="T188" t="s">
        <v>9767</v>
      </c>
    </row>
    <row r="189" spans="1:20" x14ac:dyDescent="0.25">
      <c r="A189" t="s">
        <v>20</v>
      </c>
      <c r="B189" t="s">
        <v>21</v>
      </c>
      <c r="C189">
        <v>50</v>
      </c>
      <c r="D189">
        <v>2</v>
      </c>
      <c r="E189" t="s">
        <v>9776</v>
      </c>
      <c r="F189">
        <v>200</v>
      </c>
      <c r="G189">
        <v>0</v>
      </c>
      <c r="H189" t="s">
        <v>631</v>
      </c>
      <c r="I189" t="s">
        <v>1361</v>
      </c>
      <c r="J189" t="s">
        <v>328</v>
      </c>
      <c r="K189" t="s">
        <v>23</v>
      </c>
      <c r="L189" t="s">
        <v>24</v>
      </c>
      <c r="M189" t="s">
        <v>23</v>
      </c>
      <c r="N189" t="s">
        <v>23</v>
      </c>
      <c r="O189" t="s">
        <v>58</v>
      </c>
      <c r="P189" t="s">
        <v>26</v>
      </c>
      <c r="Q189" t="s">
        <v>23</v>
      </c>
      <c r="R189" t="s">
        <v>24</v>
      </c>
      <c r="S189" t="s">
        <v>23</v>
      </c>
      <c r="T189" t="s">
        <v>9767</v>
      </c>
    </row>
    <row r="190" spans="1:20" x14ac:dyDescent="0.25">
      <c r="A190" t="s">
        <v>28</v>
      </c>
      <c r="B190" t="s">
        <v>29</v>
      </c>
      <c r="C190">
        <v>50</v>
      </c>
      <c r="D190">
        <v>2</v>
      </c>
      <c r="E190" t="s">
        <v>9776</v>
      </c>
      <c r="F190">
        <v>200</v>
      </c>
      <c r="G190">
        <v>0</v>
      </c>
      <c r="H190" t="s">
        <v>631</v>
      </c>
      <c r="I190" t="s">
        <v>1361</v>
      </c>
      <c r="J190" t="s">
        <v>328</v>
      </c>
      <c r="K190" t="s">
        <v>23</v>
      </c>
      <c r="L190" t="s">
        <v>24</v>
      </c>
      <c r="M190" t="s">
        <v>23</v>
      </c>
      <c r="N190" t="s">
        <v>23</v>
      </c>
      <c r="O190" t="s">
        <v>58</v>
      </c>
      <c r="P190" t="s">
        <v>26</v>
      </c>
      <c r="Q190" t="s">
        <v>23</v>
      </c>
      <c r="R190" t="s">
        <v>24</v>
      </c>
      <c r="S190" t="s">
        <v>23</v>
      </c>
      <c r="T190" t="s">
        <v>9767</v>
      </c>
    </row>
    <row r="191" spans="1:20" x14ac:dyDescent="0.25">
      <c r="A191" t="s">
        <v>30</v>
      </c>
      <c r="B191" t="s">
        <v>31</v>
      </c>
      <c r="C191">
        <v>50</v>
      </c>
      <c r="D191">
        <v>2</v>
      </c>
      <c r="E191" t="s">
        <v>9776</v>
      </c>
      <c r="F191">
        <v>200</v>
      </c>
      <c r="G191">
        <v>0</v>
      </c>
      <c r="H191" t="s">
        <v>631</v>
      </c>
      <c r="I191" t="s">
        <v>1361</v>
      </c>
      <c r="J191" t="s">
        <v>328</v>
      </c>
      <c r="K191" t="s">
        <v>23</v>
      </c>
      <c r="L191" t="s">
        <v>24</v>
      </c>
      <c r="M191" t="s">
        <v>23</v>
      </c>
      <c r="N191" t="s">
        <v>23</v>
      </c>
      <c r="O191" t="s">
        <v>58</v>
      </c>
      <c r="P191" t="s">
        <v>26</v>
      </c>
      <c r="Q191" t="s">
        <v>23</v>
      </c>
      <c r="R191" t="s">
        <v>24</v>
      </c>
      <c r="S191" t="s">
        <v>23</v>
      </c>
      <c r="T191" t="s">
        <v>9767</v>
      </c>
    </row>
    <row r="192" spans="1:20" x14ac:dyDescent="0.25">
      <c r="A192" t="s">
        <v>186</v>
      </c>
      <c r="B192" t="s">
        <v>187</v>
      </c>
      <c r="C192">
        <v>37.5</v>
      </c>
      <c r="D192">
        <v>4</v>
      </c>
      <c r="E192" t="s">
        <v>9777</v>
      </c>
      <c r="F192">
        <v>159</v>
      </c>
      <c r="G192">
        <v>0</v>
      </c>
      <c r="H192" t="s">
        <v>631</v>
      </c>
      <c r="I192" t="s">
        <v>9778</v>
      </c>
      <c r="J192" t="s">
        <v>1452</v>
      </c>
      <c r="K192" t="s">
        <v>23</v>
      </c>
      <c r="L192" t="s">
        <v>24</v>
      </c>
      <c r="M192" t="s">
        <v>9779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9779</v>
      </c>
    </row>
    <row r="193" spans="1:20" x14ac:dyDescent="0.25">
      <c r="A193" t="s">
        <v>110</v>
      </c>
      <c r="B193" t="s">
        <v>691</v>
      </c>
      <c r="C193">
        <v>74.333333333333329</v>
      </c>
      <c r="D193">
        <v>3</v>
      </c>
      <c r="E193" t="s">
        <v>9780</v>
      </c>
      <c r="F193">
        <v>213</v>
      </c>
      <c r="G193">
        <v>0</v>
      </c>
      <c r="H193" t="s">
        <v>47</v>
      </c>
      <c r="I193" t="s">
        <v>9781</v>
      </c>
      <c r="J193" t="s">
        <v>9782</v>
      </c>
      <c r="K193" t="s">
        <v>9783</v>
      </c>
      <c r="L193" t="s">
        <v>2225</v>
      </c>
      <c r="M193" t="s">
        <v>9784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23</v>
      </c>
      <c r="T193" t="s">
        <v>9784</v>
      </c>
    </row>
    <row r="194" spans="1:20" x14ac:dyDescent="0.25">
      <c r="A194" t="s">
        <v>150</v>
      </c>
      <c r="B194" t="s">
        <v>151</v>
      </c>
      <c r="C194">
        <v>50</v>
      </c>
      <c r="D194">
        <v>2</v>
      </c>
      <c r="E194" t="s">
        <v>9785</v>
      </c>
      <c r="F194">
        <v>199</v>
      </c>
      <c r="G194">
        <v>0</v>
      </c>
      <c r="H194" t="s">
        <v>47</v>
      </c>
      <c r="I194" t="s">
        <v>9786</v>
      </c>
      <c r="J194" t="s">
        <v>9787</v>
      </c>
      <c r="K194" t="s">
        <v>4959</v>
      </c>
      <c r="L194" t="s">
        <v>9788</v>
      </c>
      <c r="M194" t="s">
        <v>9789</v>
      </c>
      <c r="N194" t="s">
        <v>9228</v>
      </c>
      <c r="O194" t="s">
        <v>1298</v>
      </c>
      <c r="P194" t="s">
        <v>635</v>
      </c>
      <c r="Q194" t="s">
        <v>636</v>
      </c>
      <c r="R194" t="s">
        <v>24</v>
      </c>
      <c r="S194" t="s">
        <v>23</v>
      </c>
      <c r="T194" t="s">
        <v>9784</v>
      </c>
    </row>
    <row r="195" spans="1:20" x14ac:dyDescent="0.25">
      <c r="A195" t="s">
        <v>36</v>
      </c>
      <c r="B195" t="s">
        <v>37</v>
      </c>
      <c r="C195">
        <v>50</v>
      </c>
      <c r="D195">
        <v>2</v>
      </c>
      <c r="E195" t="s">
        <v>9785</v>
      </c>
      <c r="F195">
        <v>199</v>
      </c>
      <c r="G195">
        <v>0</v>
      </c>
      <c r="H195" t="s">
        <v>47</v>
      </c>
      <c r="I195" t="s">
        <v>9786</v>
      </c>
      <c r="J195" t="s">
        <v>9787</v>
      </c>
      <c r="K195" t="s">
        <v>4959</v>
      </c>
      <c r="L195" t="s">
        <v>9788</v>
      </c>
      <c r="M195" t="s">
        <v>9789</v>
      </c>
      <c r="N195" t="s">
        <v>9228</v>
      </c>
      <c r="O195" t="s">
        <v>1298</v>
      </c>
      <c r="P195" t="s">
        <v>635</v>
      </c>
      <c r="Q195" t="s">
        <v>636</v>
      </c>
      <c r="R195" t="s">
        <v>24</v>
      </c>
      <c r="S195" t="s">
        <v>23</v>
      </c>
      <c r="T195" t="s">
        <v>9784</v>
      </c>
    </row>
    <row r="196" spans="1:20" x14ac:dyDescent="0.25">
      <c r="A196" t="s">
        <v>20</v>
      </c>
      <c r="B196" t="s">
        <v>21</v>
      </c>
      <c r="C196">
        <v>50</v>
      </c>
      <c r="D196">
        <v>2</v>
      </c>
      <c r="E196" t="s">
        <v>9790</v>
      </c>
      <c r="F196">
        <v>200</v>
      </c>
      <c r="G196">
        <v>0</v>
      </c>
      <c r="H196" t="s">
        <v>631</v>
      </c>
      <c r="I196" t="s">
        <v>9791</v>
      </c>
      <c r="J196" t="s">
        <v>314</v>
      </c>
      <c r="K196" t="s">
        <v>23</v>
      </c>
      <c r="L196" t="s">
        <v>24</v>
      </c>
      <c r="M196" t="s">
        <v>9792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23</v>
      </c>
      <c r="T196" t="s">
        <v>9792</v>
      </c>
    </row>
    <row r="197" spans="1:20" x14ac:dyDescent="0.25">
      <c r="A197" t="s">
        <v>28</v>
      </c>
      <c r="B197" t="s">
        <v>29</v>
      </c>
      <c r="C197">
        <v>50</v>
      </c>
      <c r="D197">
        <v>2</v>
      </c>
      <c r="E197" t="s">
        <v>9790</v>
      </c>
      <c r="F197">
        <v>200</v>
      </c>
      <c r="G197">
        <v>0</v>
      </c>
      <c r="H197" t="s">
        <v>631</v>
      </c>
      <c r="I197" t="s">
        <v>9791</v>
      </c>
      <c r="J197" t="s">
        <v>314</v>
      </c>
      <c r="K197" t="s">
        <v>23</v>
      </c>
      <c r="L197" t="s">
        <v>24</v>
      </c>
      <c r="M197" t="s">
        <v>9792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23</v>
      </c>
      <c r="T197" t="s">
        <v>9792</v>
      </c>
    </row>
    <row r="198" spans="1:20" x14ac:dyDescent="0.25">
      <c r="A198" t="s">
        <v>30</v>
      </c>
      <c r="B198" t="s">
        <v>31</v>
      </c>
      <c r="C198">
        <v>50</v>
      </c>
      <c r="D198">
        <v>2</v>
      </c>
      <c r="E198" t="s">
        <v>9790</v>
      </c>
      <c r="F198">
        <v>200</v>
      </c>
      <c r="G198">
        <v>0</v>
      </c>
      <c r="H198" t="s">
        <v>631</v>
      </c>
      <c r="I198" t="s">
        <v>9791</v>
      </c>
      <c r="J198" t="s">
        <v>314</v>
      </c>
      <c r="K198" t="s">
        <v>23</v>
      </c>
      <c r="L198" t="s">
        <v>24</v>
      </c>
      <c r="M198" t="s">
        <v>9792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23</v>
      </c>
      <c r="T198" t="s">
        <v>9792</v>
      </c>
    </row>
    <row r="199" spans="1:20" x14ac:dyDescent="0.25">
      <c r="A199" t="s">
        <v>20</v>
      </c>
      <c r="B199" t="s">
        <v>21</v>
      </c>
      <c r="C199">
        <v>50</v>
      </c>
      <c r="D199">
        <v>2</v>
      </c>
      <c r="E199" t="s">
        <v>9793</v>
      </c>
      <c r="F199">
        <v>200</v>
      </c>
      <c r="G199">
        <v>0</v>
      </c>
      <c r="H199" t="s">
        <v>631</v>
      </c>
      <c r="I199" t="s">
        <v>9794</v>
      </c>
      <c r="J199" t="s">
        <v>306</v>
      </c>
      <c r="K199" t="s">
        <v>23</v>
      </c>
      <c r="L199" t="s">
        <v>24</v>
      </c>
      <c r="M199" t="s">
        <v>9795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9795</v>
      </c>
    </row>
    <row r="200" spans="1:20" x14ac:dyDescent="0.25">
      <c r="A200" t="s">
        <v>28</v>
      </c>
      <c r="B200" t="s">
        <v>29</v>
      </c>
      <c r="C200">
        <v>50</v>
      </c>
      <c r="D200">
        <v>2</v>
      </c>
      <c r="E200" t="s">
        <v>9793</v>
      </c>
      <c r="F200">
        <v>200</v>
      </c>
      <c r="G200">
        <v>0</v>
      </c>
      <c r="H200" t="s">
        <v>631</v>
      </c>
      <c r="I200" t="s">
        <v>9794</v>
      </c>
      <c r="J200" t="s">
        <v>306</v>
      </c>
      <c r="K200" t="s">
        <v>23</v>
      </c>
      <c r="L200" t="s">
        <v>24</v>
      </c>
      <c r="M200" t="s">
        <v>9795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23</v>
      </c>
      <c r="T200" t="s">
        <v>9795</v>
      </c>
    </row>
    <row r="201" spans="1:20" x14ac:dyDescent="0.25">
      <c r="A201" t="s">
        <v>30</v>
      </c>
      <c r="B201" t="s">
        <v>31</v>
      </c>
      <c r="C201">
        <v>50</v>
      </c>
      <c r="D201">
        <v>2</v>
      </c>
      <c r="E201" t="s">
        <v>9793</v>
      </c>
      <c r="F201">
        <v>200</v>
      </c>
      <c r="G201">
        <v>0</v>
      </c>
      <c r="H201" t="s">
        <v>631</v>
      </c>
      <c r="I201" t="s">
        <v>9794</v>
      </c>
      <c r="J201" t="s">
        <v>306</v>
      </c>
      <c r="K201" t="s">
        <v>23</v>
      </c>
      <c r="L201" t="s">
        <v>24</v>
      </c>
      <c r="M201" t="s">
        <v>9795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23</v>
      </c>
      <c r="T201" t="s">
        <v>9795</v>
      </c>
    </row>
    <row r="202" spans="1:20" x14ac:dyDescent="0.25">
      <c r="A202" t="s">
        <v>44</v>
      </c>
      <c r="B202" t="s">
        <v>45</v>
      </c>
      <c r="C202">
        <v>50</v>
      </c>
      <c r="D202">
        <v>4</v>
      </c>
      <c r="E202" t="s">
        <v>9796</v>
      </c>
      <c r="F202">
        <v>200</v>
      </c>
      <c r="G202">
        <v>0</v>
      </c>
      <c r="H202" t="s">
        <v>47</v>
      </c>
      <c r="I202" t="s">
        <v>9797</v>
      </c>
      <c r="J202" t="s">
        <v>9798</v>
      </c>
      <c r="K202" t="s">
        <v>4857</v>
      </c>
      <c r="L202" t="s">
        <v>9799</v>
      </c>
      <c r="M202" t="s">
        <v>9795</v>
      </c>
      <c r="N202" t="s">
        <v>9228</v>
      </c>
      <c r="O202" t="s">
        <v>634</v>
      </c>
      <c r="P202" t="s">
        <v>635</v>
      </c>
      <c r="Q202" t="s">
        <v>636</v>
      </c>
      <c r="R202" t="s">
        <v>24</v>
      </c>
      <c r="S202" t="s">
        <v>23</v>
      </c>
      <c r="T202" t="s">
        <v>9795</v>
      </c>
    </row>
    <row r="203" spans="1:20" x14ac:dyDescent="0.25">
      <c r="A203" t="s">
        <v>186</v>
      </c>
      <c r="B203" t="s">
        <v>187</v>
      </c>
      <c r="C203">
        <v>65</v>
      </c>
      <c r="D203">
        <v>4</v>
      </c>
      <c r="E203" t="s">
        <v>9800</v>
      </c>
      <c r="F203">
        <v>199</v>
      </c>
      <c r="G203">
        <v>0</v>
      </c>
      <c r="H203" t="s">
        <v>47</v>
      </c>
      <c r="I203" t="s">
        <v>9801</v>
      </c>
      <c r="J203" t="s">
        <v>9802</v>
      </c>
      <c r="K203" t="s">
        <v>2676</v>
      </c>
      <c r="L203" t="s">
        <v>9803</v>
      </c>
      <c r="M203" t="s">
        <v>9804</v>
      </c>
      <c r="N203" t="s">
        <v>9228</v>
      </c>
      <c r="O203" t="s">
        <v>634</v>
      </c>
      <c r="P203" t="s">
        <v>635</v>
      </c>
      <c r="Q203" t="s">
        <v>636</v>
      </c>
      <c r="R203" t="s">
        <v>24</v>
      </c>
      <c r="S203" t="s">
        <v>23</v>
      </c>
      <c r="T203" t="s">
        <v>9804</v>
      </c>
    </row>
    <row r="204" spans="1:20" x14ac:dyDescent="0.25">
      <c r="A204" t="s">
        <v>44</v>
      </c>
      <c r="B204" t="s">
        <v>45</v>
      </c>
      <c r="C204">
        <v>66.666666666666671</v>
      </c>
      <c r="D204">
        <v>3</v>
      </c>
      <c r="E204" t="s">
        <v>9805</v>
      </c>
      <c r="F204">
        <v>106</v>
      </c>
      <c r="G204">
        <v>6</v>
      </c>
      <c r="H204" t="s">
        <v>631</v>
      </c>
      <c r="I204" t="s">
        <v>9806</v>
      </c>
      <c r="J204" t="s">
        <v>1243</v>
      </c>
      <c r="K204" t="s">
        <v>23</v>
      </c>
      <c r="L204" t="s">
        <v>24</v>
      </c>
      <c r="M204" t="s">
        <v>9807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23</v>
      </c>
      <c r="T204" t="s">
        <v>9808</v>
      </c>
    </row>
    <row r="205" spans="1:20" x14ac:dyDescent="0.25">
      <c r="A205" t="s">
        <v>139</v>
      </c>
      <c r="B205" t="s">
        <v>715</v>
      </c>
      <c r="C205">
        <v>120</v>
      </c>
      <c r="D205">
        <v>1</v>
      </c>
      <c r="E205" t="s">
        <v>9809</v>
      </c>
      <c r="F205">
        <v>280</v>
      </c>
      <c r="G205">
        <v>30</v>
      </c>
      <c r="H205" t="s">
        <v>47</v>
      </c>
      <c r="I205" t="s">
        <v>9810</v>
      </c>
      <c r="J205" t="s">
        <v>9811</v>
      </c>
      <c r="K205" t="s">
        <v>9812</v>
      </c>
      <c r="L205" t="s">
        <v>9813</v>
      </c>
      <c r="M205" t="s">
        <v>9807</v>
      </c>
      <c r="N205" t="s">
        <v>9228</v>
      </c>
      <c r="O205" t="s">
        <v>634</v>
      </c>
      <c r="P205" t="s">
        <v>635</v>
      </c>
      <c r="Q205" t="s">
        <v>636</v>
      </c>
      <c r="R205" t="s">
        <v>24</v>
      </c>
      <c r="S205" t="s">
        <v>23</v>
      </c>
      <c r="T205" t="s">
        <v>9807</v>
      </c>
    </row>
    <row r="206" spans="1:20" x14ac:dyDescent="0.25">
      <c r="A206" t="s">
        <v>110</v>
      </c>
      <c r="B206" t="s">
        <v>146</v>
      </c>
      <c r="C206">
        <v>100</v>
      </c>
      <c r="D206">
        <v>1</v>
      </c>
      <c r="E206" t="s">
        <v>9809</v>
      </c>
      <c r="F206">
        <v>280</v>
      </c>
      <c r="G206">
        <v>30</v>
      </c>
      <c r="H206" t="s">
        <v>47</v>
      </c>
      <c r="I206" t="s">
        <v>9810</v>
      </c>
      <c r="J206" t="s">
        <v>9811</v>
      </c>
      <c r="K206" t="s">
        <v>9812</v>
      </c>
      <c r="L206" t="s">
        <v>9813</v>
      </c>
      <c r="M206" t="s">
        <v>9807</v>
      </c>
      <c r="N206" t="s">
        <v>9228</v>
      </c>
      <c r="O206" t="s">
        <v>634</v>
      </c>
      <c r="P206" t="s">
        <v>635</v>
      </c>
      <c r="Q206" t="s">
        <v>636</v>
      </c>
      <c r="R206" t="s">
        <v>24</v>
      </c>
      <c r="S206" t="s">
        <v>23</v>
      </c>
      <c r="T206" t="s">
        <v>9807</v>
      </c>
    </row>
    <row r="207" spans="1:20" x14ac:dyDescent="0.25">
      <c r="A207" t="s">
        <v>46</v>
      </c>
      <c r="B207" t="s">
        <v>56</v>
      </c>
      <c r="C207">
        <v>100</v>
      </c>
      <c r="D207">
        <v>1</v>
      </c>
      <c r="E207" t="s">
        <v>9809</v>
      </c>
      <c r="F207">
        <v>280</v>
      </c>
      <c r="G207">
        <v>30</v>
      </c>
      <c r="H207" t="s">
        <v>47</v>
      </c>
      <c r="I207" t="s">
        <v>9810</v>
      </c>
      <c r="J207" t="s">
        <v>9811</v>
      </c>
      <c r="K207" t="s">
        <v>9812</v>
      </c>
      <c r="L207" t="s">
        <v>9813</v>
      </c>
      <c r="M207" t="s">
        <v>9807</v>
      </c>
      <c r="N207" t="s">
        <v>9228</v>
      </c>
      <c r="O207" t="s">
        <v>634</v>
      </c>
      <c r="P207" t="s">
        <v>635</v>
      </c>
      <c r="Q207" t="s">
        <v>636</v>
      </c>
      <c r="R207" t="s">
        <v>24</v>
      </c>
      <c r="S207" t="s">
        <v>23</v>
      </c>
      <c r="T207" t="s">
        <v>9807</v>
      </c>
    </row>
    <row r="208" spans="1:20" x14ac:dyDescent="0.25">
      <c r="A208" t="s">
        <v>44</v>
      </c>
      <c r="B208" t="s">
        <v>45</v>
      </c>
      <c r="C208">
        <v>66.666666666666671</v>
      </c>
      <c r="D208">
        <v>3</v>
      </c>
      <c r="E208" t="s">
        <v>9814</v>
      </c>
      <c r="F208">
        <v>200</v>
      </c>
      <c r="G208">
        <v>0</v>
      </c>
      <c r="H208" t="s">
        <v>631</v>
      </c>
      <c r="I208" t="s">
        <v>8860</v>
      </c>
      <c r="J208" t="s">
        <v>87</v>
      </c>
      <c r="K208" t="s">
        <v>23</v>
      </c>
      <c r="L208" t="s">
        <v>24</v>
      </c>
      <c r="M208" t="s">
        <v>9815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23</v>
      </c>
      <c r="T208" t="s">
        <v>9815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9814</v>
      </c>
      <c r="F209">
        <v>200</v>
      </c>
      <c r="G209">
        <v>0</v>
      </c>
      <c r="H209" t="s">
        <v>631</v>
      </c>
      <c r="I209" t="s">
        <v>8860</v>
      </c>
      <c r="J209" t="s">
        <v>87</v>
      </c>
      <c r="K209" t="s">
        <v>23</v>
      </c>
      <c r="L209" t="s">
        <v>24</v>
      </c>
      <c r="M209" t="s">
        <v>9815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23</v>
      </c>
      <c r="T209" t="s">
        <v>9815</v>
      </c>
    </row>
    <row r="210" spans="1:20" x14ac:dyDescent="0.25">
      <c r="A210" t="s">
        <v>28</v>
      </c>
      <c r="B210" t="s">
        <v>29</v>
      </c>
      <c r="C210">
        <v>50</v>
      </c>
      <c r="D210">
        <v>1</v>
      </c>
      <c r="E210" t="s">
        <v>9814</v>
      </c>
      <c r="F210">
        <v>200</v>
      </c>
      <c r="G210">
        <v>0</v>
      </c>
      <c r="H210" t="s">
        <v>631</v>
      </c>
      <c r="I210" t="s">
        <v>8860</v>
      </c>
      <c r="J210" t="s">
        <v>87</v>
      </c>
      <c r="K210" t="s">
        <v>23</v>
      </c>
      <c r="L210" t="s">
        <v>24</v>
      </c>
      <c r="M210" t="s">
        <v>9815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23</v>
      </c>
      <c r="T210" t="s">
        <v>9815</v>
      </c>
    </row>
    <row r="211" spans="1:20" x14ac:dyDescent="0.25">
      <c r="A211" t="s">
        <v>30</v>
      </c>
      <c r="B211" t="s">
        <v>31</v>
      </c>
      <c r="C211">
        <v>50</v>
      </c>
      <c r="D211">
        <v>1</v>
      </c>
      <c r="E211" t="s">
        <v>9814</v>
      </c>
      <c r="F211">
        <v>200</v>
      </c>
      <c r="G211">
        <v>0</v>
      </c>
      <c r="H211" t="s">
        <v>631</v>
      </c>
      <c r="I211" t="s">
        <v>8860</v>
      </c>
      <c r="J211" t="s">
        <v>87</v>
      </c>
      <c r="K211" t="s">
        <v>23</v>
      </c>
      <c r="L211" t="s">
        <v>24</v>
      </c>
      <c r="M211" t="s">
        <v>9815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23</v>
      </c>
      <c r="T211" t="s">
        <v>9815</v>
      </c>
    </row>
    <row r="212" spans="1:20" x14ac:dyDescent="0.25">
      <c r="A212" t="s">
        <v>20</v>
      </c>
      <c r="B212" t="s">
        <v>21</v>
      </c>
      <c r="C212">
        <v>50</v>
      </c>
      <c r="D212">
        <v>2</v>
      </c>
      <c r="E212" t="s">
        <v>9816</v>
      </c>
      <c r="F212">
        <v>200</v>
      </c>
      <c r="G212">
        <v>0</v>
      </c>
      <c r="H212" t="s">
        <v>631</v>
      </c>
      <c r="I212" t="s">
        <v>8265</v>
      </c>
      <c r="J212" t="s">
        <v>302</v>
      </c>
      <c r="K212" t="s">
        <v>23</v>
      </c>
      <c r="L212" t="s">
        <v>24</v>
      </c>
      <c r="M212" t="s">
        <v>9817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23</v>
      </c>
      <c r="T212" t="s">
        <v>9817</v>
      </c>
    </row>
    <row r="213" spans="1:20" x14ac:dyDescent="0.25">
      <c r="A213" t="s">
        <v>28</v>
      </c>
      <c r="B213" t="s">
        <v>29</v>
      </c>
      <c r="C213">
        <v>50</v>
      </c>
      <c r="D213">
        <v>2</v>
      </c>
      <c r="E213" t="s">
        <v>9816</v>
      </c>
      <c r="F213">
        <v>200</v>
      </c>
      <c r="G213">
        <v>0</v>
      </c>
      <c r="H213" t="s">
        <v>631</v>
      </c>
      <c r="I213" t="s">
        <v>8265</v>
      </c>
      <c r="J213" t="s">
        <v>302</v>
      </c>
      <c r="K213" t="s">
        <v>23</v>
      </c>
      <c r="L213" t="s">
        <v>24</v>
      </c>
      <c r="M213" t="s">
        <v>9817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23</v>
      </c>
      <c r="T213" t="s">
        <v>9817</v>
      </c>
    </row>
    <row r="214" spans="1:20" x14ac:dyDescent="0.25">
      <c r="A214" t="s">
        <v>30</v>
      </c>
      <c r="B214" t="s">
        <v>31</v>
      </c>
      <c r="C214">
        <v>50</v>
      </c>
      <c r="D214">
        <v>2</v>
      </c>
      <c r="E214" t="s">
        <v>9816</v>
      </c>
      <c r="F214">
        <v>200</v>
      </c>
      <c r="G214">
        <v>0</v>
      </c>
      <c r="H214" t="s">
        <v>631</v>
      </c>
      <c r="I214" t="s">
        <v>8265</v>
      </c>
      <c r="J214" t="s">
        <v>302</v>
      </c>
      <c r="K214" t="s">
        <v>23</v>
      </c>
      <c r="L214" t="s">
        <v>24</v>
      </c>
      <c r="M214" t="s">
        <v>9817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23</v>
      </c>
      <c r="T214" t="s">
        <v>9817</v>
      </c>
    </row>
    <row r="215" spans="1:20" x14ac:dyDescent="0.25">
      <c r="A215" t="s">
        <v>44</v>
      </c>
      <c r="B215" t="s">
        <v>45</v>
      </c>
      <c r="C215">
        <v>66.666666666666671</v>
      </c>
      <c r="D215">
        <v>3</v>
      </c>
      <c r="E215" t="s">
        <v>9818</v>
      </c>
      <c r="F215">
        <v>200</v>
      </c>
      <c r="G215">
        <v>0</v>
      </c>
      <c r="H215" t="s">
        <v>631</v>
      </c>
      <c r="I215" t="s">
        <v>9819</v>
      </c>
      <c r="J215" t="s">
        <v>4515</v>
      </c>
      <c r="K215" t="s">
        <v>23</v>
      </c>
      <c r="L215" t="s">
        <v>24</v>
      </c>
      <c r="M215" t="s">
        <v>9817</v>
      </c>
      <c r="N215" t="s">
        <v>23</v>
      </c>
      <c r="O215" t="s">
        <v>32</v>
      </c>
      <c r="P215" t="s">
        <v>26</v>
      </c>
      <c r="Q215" t="s">
        <v>33</v>
      </c>
      <c r="R215" t="s">
        <v>24</v>
      </c>
      <c r="S215" t="s">
        <v>23</v>
      </c>
      <c r="T215" t="s">
        <v>9820</v>
      </c>
    </row>
    <row r="216" spans="1:20" x14ac:dyDescent="0.25">
      <c r="A216" t="s">
        <v>30</v>
      </c>
      <c r="B216" t="s">
        <v>31</v>
      </c>
      <c r="C216">
        <v>60</v>
      </c>
      <c r="D216">
        <v>3</v>
      </c>
      <c r="E216" t="s">
        <v>9818</v>
      </c>
      <c r="F216">
        <v>200</v>
      </c>
      <c r="G216">
        <v>0</v>
      </c>
      <c r="H216" t="s">
        <v>631</v>
      </c>
      <c r="I216" t="s">
        <v>9819</v>
      </c>
      <c r="J216" t="s">
        <v>4515</v>
      </c>
      <c r="K216" t="s">
        <v>23</v>
      </c>
      <c r="L216" t="s">
        <v>24</v>
      </c>
      <c r="M216" t="s">
        <v>9817</v>
      </c>
      <c r="N216" t="s">
        <v>23</v>
      </c>
      <c r="O216" t="s">
        <v>32</v>
      </c>
      <c r="P216" t="s">
        <v>26</v>
      </c>
      <c r="Q216" t="s">
        <v>33</v>
      </c>
      <c r="R216" t="s">
        <v>24</v>
      </c>
      <c r="S216" t="s">
        <v>23</v>
      </c>
      <c r="T216" t="s">
        <v>9820</v>
      </c>
    </row>
    <row r="217" spans="1:20" x14ac:dyDescent="0.25">
      <c r="A217" t="s">
        <v>44</v>
      </c>
      <c r="B217" t="s">
        <v>45</v>
      </c>
      <c r="C217">
        <v>66.666666666666671</v>
      </c>
      <c r="D217">
        <v>3</v>
      </c>
      <c r="E217" t="s">
        <v>9821</v>
      </c>
      <c r="F217">
        <v>116</v>
      </c>
      <c r="G217">
        <v>16</v>
      </c>
      <c r="H217" t="s">
        <v>631</v>
      </c>
      <c r="I217" t="s">
        <v>9822</v>
      </c>
      <c r="J217" t="s">
        <v>338</v>
      </c>
      <c r="K217" t="s">
        <v>23</v>
      </c>
      <c r="L217" t="s">
        <v>24</v>
      </c>
      <c r="M217" t="s">
        <v>9823</v>
      </c>
      <c r="N217" t="s">
        <v>23</v>
      </c>
      <c r="O217" t="s">
        <v>307</v>
      </c>
      <c r="P217" t="s">
        <v>26</v>
      </c>
      <c r="Q217" t="s">
        <v>27</v>
      </c>
      <c r="R217" t="s">
        <v>24</v>
      </c>
      <c r="S217" t="s">
        <v>23</v>
      </c>
      <c r="T217" t="s">
        <v>9823</v>
      </c>
    </row>
    <row r="218" spans="1:20" x14ac:dyDescent="0.25">
      <c r="A218" t="s">
        <v>44</v>
      </c>
      <c r="B218" t="s">
        <v>45</v>
      </c>
      <c r="C218">
        <v>66.666666666666671</v>
      </c>
      <c r="D218">
        <v>15</v>
      </c>
      <c r="E218" t="s">
        <v>9824</v>
      </c>
      <c r="F218">
        <v>500</v>
      </c>
      <c r="G218">
        <v>0</v>
      </c>
      <c r="H218" t="s">
        <v>631</v>
      </c>
      <c r="I218" t="s">
        <v>2993</v>
      </c>
      <c r="J218" t="s">
        <v>306</v>
      </c>
      <c r="K218" t="s">
        <v>23</v>
      </c>
      <c r="L218" t="s">
        <v>24</v>
      </c>
      <c r="M218" t="s">
        <v>9825</v>
      </c>
      <c r="N218" t="s">
        <v>23</v>
      </c>
      <c r="O218" t="s">
        <v>307</v>
      </c>
      <c r="P218" t="s">
        <v>26</v>
      </c>
      <c r="Q218" t="s">
        <v>27</v>
      </c>
      <c r="R218" t="s">
        <v>24</v>
      </c>
      <c r="S218" t="s">
        <v>23</v>
      </c>
      <c r="T218" t="s">
        <v>9825</v>
      </c>
    </row>
    <row r="219" spans="1:20" x14ac:dyDescent="0.25">
      <c r="A219" t="s">
        <v>139</v>
      </c>
      <c r="B219" t="s">
        <v>112</v>
      </c>
      <c r="C219">
        <v>66</v>
      </c>
      <c r="D219">
        <v>2</v>
      </c>
      <c r="E219" t="s">
        <v>9826</v>
      </c>
      <c r="F219">
        <v>440</v>
      </c>
      <c r="G219">
        <v>0</v>
      </c>
      <c r="H219" t="s">
        <v>631</v>
      </c>
      <c r="I219" t="s">
        <v>3338</v>
      </c>
      <c r="J219" t="s">
        <v>3339</v>
      </c>
      <c r="K219" t="s">
        <v>23</v>
      </c>
      <c r="L219" t="s">
        <v>24</v>
      </c>
      <c r="M219" t="s">
        <v>9827</v>
      </c>
      <c r="N219" t="s">
        <v>23</v>
      </c>
      <c r="O219" t="s">
        <v>307</v>
      </c>
      <c r="P219" t="s">
        <v>26</v>
      </c>
      <c r="Q219" t="s">
        <v>27</v>
      </c>
      <c r="R219" t="s">
        <v>24</v>
      </c>
      <c r="S219" t="s">
        <v>23</v>
      </c>
      <c r="T219" t="s">
        <v>9827</v>
      </c>
    </row>
    <row r="220" spans="1:20" x14ac:dyDescent="0.25">
      <c r="A220" t="s">
        <v>110</v>
      </c>
      <c r="B220" t="s">
        <v>640</v>
      </c>
      <c r="C220">
        <v>66</v>
      </c>
      <c r="D220">
        <v>2</v>
      </c>
      <c r="E220" t="s">
        <v>9826</v>
      </c>
      <c r="F220">
        <v>440</v>
      </c>
      <c r="G220">
        <v>0</v>
      </c>
      <c r="H220" t="s">
        <v>631</v>
      </c>
      <c r="I220" t="s">
        <v>3338</v>
      </c>
      <c r="J220" t="s">
        <v>3339</v>
      </c>
      <c r="K220" t="s">
        <v>23</v>
      </c>
      <c r="L220" t="s">
        <v>24</v>
      </c>
      <c r="M220" t="s">
        <v>9827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23</v>
      </c>
      <c r="T220" t="s">
        <v>9827</v>
      </c>
    </row>
    <row r="221" spans="1:20" x14ac:dyDescent="0.25">
      <c r="A221" t="s">
        <v>46</v>
      </c>
      <c r="B221" t="s">
        <v>56</v>
      </c>
      <c r="C221">
        <v>67</v>
      </c>
      <c r="D221">
        <v>2</v>
      </c>
      <c r="E221" t="s">
        <v>9826</v>
      </c>
      <c r="F221">
        <v>440</v>
      </c>
      <c r="G221">
        <v>0</v>
      </c>
      <c r="H221" t="s">
        <v>631</v>
      </c>
      <c r="I221" t="s">
        <v>3338</v>
      </c>
      <c r="J221" t="s">
        <v>3339</v>
      </c>
      <c r="K221" t="s">
        <v>23</v>
      </c>
      <c r="L221" t="s">
        <v>24</v>
      </c>
      <c r="M221" t="s">
        <v>9827</v>
      </c>
      <c r="N221" t="s">
        <v>23</v>
      </c>
      <c r="O221" t="s">
        <v>307</v>
      </c>
      <c r="P221" t="s">
        <v>26</v>
      </c>
      <c r="Q221" t="s">
        <v>27</v>
      </c>
      <c r="R221" t="s">
        <v>24</v>
      </c>
      <c r="S221" t="s">
        <v>23</v>
      </c>
      <c r="T221" t="s">
        <v>9827</v>
      </c>
    </row>
    <row r="222" spans="1:20" x14ac:dyDescent="0.25">
      <c r="A222" t="s">
        <v>42</v>
      </c>
      <c r="B222" t="s">
        <v>43</v>
      </c>
      <c r="C222">
        <v>66.666666666666671</v>
      </c>
      <c r="D222">
        <v>3</v>
      </c>
      <c r="E222" t="s">
        <v>9828</v>
      </c>
      <c r="F222">
        <v>111</v>
      </c>
      <c r="G222">
        <v>6</v>
      </c>
      <c r="H222" t="s">
        <v>22</v>
      </c>
      <c r="I222" t="s">
        <v>9829</v>
      </c>
      <c r="J222" t="s">
        <v>335</v>
      </c>
      <c r="K222" t="s">
        <v>23</v>
      </c>
      <c r="L222" t="s">
        <v>24</v>
      </c>
      <c r="M222" t="s">
        <v>9830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9830</v>
      </c>
    </row>
    <row r="223" spans="1:20" x14ac:dyDescent="0.25">
      <c r="A223" t="s">
        <v>44</v>
      </c>
      <c r="B223" t="s">
        <v>45</v>
      </c>
      <c r="C223">
        <v>66.666666666666671</v>
      </c>
      <c r="D223">
        <v>3</v>
      </c>
      <c r="E223" t="s">
        <v>9831</v>
      </c>
      <c r="F223">
        <v>150</v>
      </c>
      <c r="G223">
        <v>0</v>
      </c>
      <c r="H223" t="s">
        <v>631</v>
      </c>
      <c r="I223" t="s">
        <v>9832</v>
      </c>
      <c r="J223" t="s">
        <v>65</v>
      </c>
      <c r="K223" t="s">
        <v>23</v>
      </c>
      <c r="L223" t="s">
        <v>24</v>
      </c>
      <c r="M223" t="s">
        <v>9833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23</v>
      </c>
      <c r="T223" t="s">
        <v>9833</v>
      </c>
    </row>
    <row r="224" spans="1:20" x14ac:dyDescent="0.25">
      <c r="A224" t="s">
        <v>186</v>
      </c>
      <c r="B224" t="s">
        <v>187</v>
      </c>
      <c r="C224">
        <v>37.5</v>
      </c>
      <c r="D224">
        <v>4</v>
      </c>
      <c r="E224" t="s">
        <v>9834</v>
      </c>
      <c r="F224">
        <v>159</v>
      </c>
      <c r="G224">
        <v>0</v>
      </c>
      <c r="H224" t="s">
        <v>631</v>
      </c>
      <c r="I224" t="s">
        <v>9835</v>
      </c>
      <c r="J224" t="s">
        <v>304</v>
      </c>
      <c r="K224" t="s">
        <v>23</v>
      </c>
      <c r="L224" t="s">
        <v>24</v>
      </c>
      <c r="M224" t="s">
        <v>9836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23</v>
      </c>
      <c r="T224" t="s">
        <v>9837</v>
      </c>
    </row>
    <row r="225" spans="1:20" x14ac:dyDescent="0.25">
      <c r="A225" t="s">
        <v>46</v>
      </c>
      <c r="B225" t="s">
        <v>56</v>
      </c>
      <c r="C225">
        <v>66.333333333333329</v>
      </c>
      <c r="D225">
        <v>3</v>
      </c>
      <c r="E225" t="s">
        <v>9838</v>
      </c>
      <c r="F225">
        <v>275</v>
      </c>
      <c r="G225">
        <v>45</v>
      </c>
      <c r="H225" t="s">
        <v>47</v>
      </c>
      <c r="I225" t="s">
        <v>9839</v>
      </c>
      <c r="J225" t="s">
        <v>9840</v>
      </c>
      <c r="K225" t="s">
        <v>7202</v>
      </c>
      <c r="L225" t="s">
        <v>1801</v>
      </c>
      <c r="M225" t="s">
        <v>9841</v>
      </c>
      <c r="N225" t="s">
        <v>23</v>
      </c>
      <c r="O225" t="s">
        <v>63</v>
      </c>
      <c r="P225" t="s">
        <v>54</v>
      </c>
      <c r="Q225" t="s">
        <v>55</v>
      </c>
      <c r="R225" t="s">
        <v>24</v>
      </c>
      <c r="S225" t="s">
        <v>23</v>
      </c>
      <c r="T225" t="s">
        <v>9842</v>
      </c>
    </row>
    <row r="226" spans="1:20" x14ac:dyDescent="0.25">
      <c r="A226" t="s">
        <v>115</v>
      </c>
      <c r="B226" t="s">
        <v>116</v>
      </c>
      <c r="C226">
        <v>33.166666666666664</v>
      </c>
      <c r="D226">
        <v>6</v>
      </c>
      <c r="E226" t="s">
        <v>9843</v>
      </c>
      <c r="F226">
        <v>269</v>
      </c>
      <c r="G226">
        <v>26</v>
      </c>
      <c r="H226" t="s">
        <v>647</v>
      </c>
      <c r="I226" t="s">
        <v>3877</v>
      </c>
      <c r="J226" t="s">
        <v>3878</v>
      </c>
      <c r="K226" t="s">
        <v>3879</v>
      </c>
      <c r="L226" t="s">
        <v>3880</v>
      </c>
      <c r="M226" t="s">
        <v>9844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9845</v>
      </c>
      <c r="T226" t="s">
        <v>9844</v>
      </c>
    </row>
    <row r="227" spans="1:20" x14ac:dyDescent="0.25">
      <c r="A227" t="s">
        <v>186</v>
      </c>
      <c r="B227" t="s">
        <v>187</v>
      </c>
      <c r="C227">
        <v>37.5</v>
      </c>
      <c r="D227">
        <v>4</v>
      </c>
      <c r="E227" t="s">
        <v>9846</v>
      </c>
      <c r="F227">
        <v>159</v>
      </c>
      <c r="G227">
        <v>0</v>
      </c>
      <c r="H227" t="s">
        <v>631</v>
      </c>
      <c r="I227" t="s">
        <v>9847</v>
      </c>
      <c r="J227" t="s">
        <v>65</v>
      </c>
      <c r="K227" t="s">
        <v>23</v>
      </c>
      <c r="L227" t="s">
        <v>24</v>
      </c>
      <c r="M227" t="s">
        <v>9848</v>
      </c>
      <c r="N227" t="s">
        <v>23</v>
      </c>
      <c r="O227" t="s">
        <v>307</v>
      </c>
      <c r="P227" t="s">
        <v>26</v>
      </c>
      <c r="Q227" t="s">
        <v>27</v>
      </c>
      <c r="R227" t="s">
        <v>24</v>
      </c>
      <c r="S227" t="s">
        <v>9849</v>
      </c>
      <c r="T227" t="s">
        <v>9848</v>
      </c>
    </row>
    <row r="228" spans="1:20" x14ac:dyDescent="0.25">
      <c r="A228" t="s">
        <v>30</v>
      </c>
      <c r="B228" t="s">
        <v>31</v>
      </c>
      <c r="C228">
        <v>41.333333333333343</v>
      </c>
      <c r="D228">
        <v>3</v>
      </c>
      <c r="E228" t="s">
        <v>9850</v>
      </c>
      <c r="F228">
        <v>146</v>
      </c>
      <c r="G228">
        <v>29</v>
      </c>
      <c r="H228" t="s">
        <v>47</v>
      </c>
      <c r="I228" t="s">
        <v>7985</v>
      </c>
      <c r="J228" t="s">
        <v>9851</v>
      </c>
      <c r="K228" t="s">
        <v>2311</v>
      </c>
      <c r="L228" t="s">
        <v>3327</v>
      </c>
      <c r="M228" t="s">
        <v>9852</v>
      </c>
      <c r="N228" t="s">
        <v>23</v>
      </c>
      <c r="O228" t="s">
        <v>63</v>
      </c>
      <c r="P228" t="s">
        <v>54</v>
      </c>
      <c r="Q228" t="s">
        <v>55</v>
      </c>
      <c r="R228" t="s">
        <v>24</v>
      </c>
      <c r="S228" t="s">
        <v>9853</v>
      </c>
      <c r="T228" t="s">
        <v>9854</v>
      </c>
    </row>
    <row r="229" spans="1:20" x14ac:dyDescent="0.25">
      <c r="A229" t="s">
        <v>30</v>
      </c>
      <c r="B229" t="s">
        <v>31</v>
      </c>
      <c r="C229">
        <v>60</v>
      </c>
      <c r="D229">
        <v>3</v>
      </c>
      <c r="E229" t="s">
        <v>9855</v>
      </c>
      <c r="F229">
        <v>89</v>
      </c>
      <c r="G229">
        <v>7</v>
      </c>
      <c r="H229" t="s">
        <v>47</v>
      </c>
      <c r="I229" t="s">
        <v>9856</v>
      </c>
      <c r="J229" t="s">
        <v>9857</v>
      </c>
      <c r="K229" t="s">
        <v>2676</v>
      </c>
      <c r="L229" t="s">
        <v>9858</v>
      </c>
      <c r="M229" t="s">
        <v>9859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9860</v>
      </c>
      <c r="T229" t="s">
        <v>9859</v>
      </c>
    </row>
    <row r="230" spans="1:20" x14ac:dyDescent="0.25">
      <c r="A230" t="s">
        <v>30</v>
      </c>
      <c r="B230" t="s">
        <v>31</v>
      </c>
      <c r="C230">
        <v>60</v>
      </c>
      <c r="D230">
        <v>6</v>
      </c>
      <c r="E230" t="s">
        <v>9861</v>
      </c>
      <c r="F230">
        <v>314</v>
      </c>
      <c r="G230">
        <v>64</v>
      </c>
      <c r="H230" t="s">
        <v>47</v>
      </c>
      <c r="I230" t="s">
        <v>9862</v>
      </c>
      <c r="J230" t="s">
        <v>9863</v>
      </c>
      <c r="K230" t="s">
        <v>9864</v>
      </c>
      <c r="L230" t="s">
        <v>5783</v>
      </c>
      <c r="M230" t="s">
        <v>9865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9866</v>
      </c>
      <c r="T230" t="s">
        <v>9865</v>
      </c>
    </row>
    <row r="231" spans="1:20" x14ac:dyDescent="0.25">
      <c r="A231" t="s">
        <v>30</v>
      </c>
      <c r="B231" t="s">
        <v>31</v>
      </c>
      <c r="C231">
        <v>60</v>
      </c>
      <c r="D231">
        <v>3</v>
      </c>
      <c r="E231" t="s">
        <v>9867</v>
      </c>
      <c r="F231">
        <v>87</v>
      </c>
      <c r="G231">
        <v>7</v>
      </c>
      <c r="H231" t="s">
        <v>47</v>
      </c>
      <c r="I231" t="s">
        <v>9868</v>
      </c>
      <c r="J231" t="s">
        <v>9869</v>
      </c>
      <c r="K231" t="s">
        <v>3097</v>
      </c>
      <c r="L231" t="s">
        <v>9870</v>
      </c>
      <c r="M231" t="s">
        <v>8981</v>
      </c>
      <c r="N231" t="s">
        <v>23</v>
      </c>
      <c r="O231" t="s">
        <v>48</v>
      </c>
      <c r="P231" t="s">
        <v>49</v>
      </c>
      <c r="Q231" t="s">
        <v>50</v>
      </c>
      <c r="R231" t="s">
        <v>24</v>
      </c>
      <c r="S231" t="s">
        <v>9871</v>
      </c>
      <c r="T231" t="s">
        <v>8981</v>
      </c>
    </row>
    <row r="232" spans="1:20" x14ac:dyDescent="0.25">
      <c r="A232" t="s">
        <v>186</v>
      </c>
      <c r="B232" t="s">
        <v>187</v>
      </c>
      <c r="C232">
        <v>37.5</v>
      </c>
      <c r="D232">
        <v>4</v>
      </c>
      <c r="E232" t="s">
        <v>9872</v>
      </c>
      <c r="F232">
        <v>159</v>
      </c>
      <c r="G232">
        <v>0</v>
      </c>
      <c r="H232" t="s">
        <v>631</v>
      </c>
      <c r="I232" t="s">
        <v>9873</v>
      </c>
      <c r="J232" t="s">
        <v>309</v>
      </c>
      <c r="K232" t="s">
        <v>23</v>
      </c>
      <c r="L232" t="s">
        <v>24</v>
      </c>
      <c r="M232" t="s">
        <v>9874</v>
      </c>
      <c r="N232" t="s">
        <v>23</v>
      </c>
      <c r="O232" t="s">
        <v>32</v>
      </c>
      <c r="P232" t="s">
        <v>26</v>
      </c>
      <c r="Q232" t="s">
        <v>33</v>
      </c>
      <c r="R232" t="s">
        <v>24</v>
      </c>
      <c r="S232" t="s">
        <v>9875</v>
      </c>
      <c r="T232" t="s">
        <v>9876</v>
      </c>
    </row>
    <row r="233" spans="1:20" x14ac:dyDescent="0.25">
      <c r="A233" t="s">
        <v>139</v>
      </c>
      <c r="B233" t="s">
        <v>3117</v>
      </c>
      <c r="C233">
        <v>76</v>
      </c>
      <c r="D233">
        <v>1</v>
      </c>
      <c r="E233" t="s">
        <v>9877</v>
      </c>
      <c r="F233">
        <v>83</v>
      </c>
      <c r="G233">
        <v>7</v>
      </c>
      <c r="H233" t="s">
        <v>384</v>
      </c>
      <c r="I233" t="s">
        <v>5776</v>
      </c>
      <c r="J233" t="s">
        <v>5777</v>
      </c>
      <c r="K233" t="s">
        <v>5778</v>
      </c>
      <c r="L233" t="s">
        <v>5779</v>
      </c>
      <c r="M233" t="s">
        <v>9878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9879</v>
      </c>
      <c r="T233" t="s">
        <v>9878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343"/>
  <sheetViews>
    <sheetView zoomScale="70" zoomScaleNormal="70" workbookViewId="0">
      <pane xSplit="2" ySplit="1" topLeftCell="T35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317" sqref="U31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28</v>
      </c>
      <c r="B2" t="s">
        <v>29</v>
      </c>
      <c r="C2">
        <v>60</v>
      </c>
      <c r="D2">
        <v>1</v>
      </c>
      <c r="E2" t="s">
        <v>9880</v>
      </c>
      <c r="F2">
        <v>60</v>
      </c>
      <c r="G2">
        <v>0</v>
      </c>
      <c r="H2" t="s">
        <v>22</v>
      </c>
      <c r="I2" t="s">
        <v>1638</v>
      </c>
      <c r="J2" t="s">
        <v>9881</v>
      </c>
      <c r="K2" t="s">
        <v>1674</v>
      </c>
      <c r="L2" t="s">
        <v>632</v>
      </c>
      <c r="M2" t="s">
        <v>9882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9883</v>
      </c>
      <c r="T2" t="s">
        <v>9884</v>
      </c>
      <c r="U2" s="55" t="s">
        <v>186</v>
      </c>
      <c r="V2">
        <v>452</v>
      </c>
    </row>
    <row r="3" spans="1:22" x14ac:dyDescent="0.25">
      <c r="A3" t="s">
        <v>30</v>
      </c>
      <c r="B3" t="s">
        <v>31</v>
      </c>
      <c r="C3">
        <v>60</v>
      </c>
      <c r="D3">
        <v>3</v>
      </c>
      <c r="E3" t="s">
        <v>9885</v>
      </c>
      <c r="F3">
        <v>111</v>
      </c>
      <c r="G3">
        <v>6</v>
      </c>
      <c r="H3" t="s">
        <v>22</v>
      </c>
      <c r="I3" t="s">
        <v>4527</v>
      </c>
      <c r="J3" t="s">
        <v>4162</v>
      </c>
      <c r="K3" t="s">
        <v>23</v>
      </c>
      <c r="L3" t="s">
        <v>24</v>
      </c>
      <c r="M3" t="s">
        <v>9886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9887</v>
      </c>
      <c r="T3" t="s">
        <v>9888</v>
      </c>
      <c r="U3" s="56" t="s">
        <v>187</v>
      </c>
      <c r="V3">
        <v>452</v>
      </c>
    </row>
    <row r="4" spans="1:22" x14ac:dyDescent="0.25">
      <c r="A4" t="s">
        <v>110</v>
      </c>
      <c r="B4" t="s">
        <v>640</v>
      </c>
      <c r="C4">
        <v>66.333333333333329</v>
      </c>
      <c r="D4">
        <v>3</v>
      </c>
      <c r="E4" t="s">
        <v>9889</v>
      </c>
      <c r="F4">
        <v>651</v>
      </c>
      <c r="G4">
        <v>0</v>
      </c>
      <c r="H4" t="s">
        <v>648</v>
      </c>
      <c r="I4" t="s">
        <v>9890</v>
      </c>
      <c r="J4" t="s">
        <v>9891</v>
      </c>
      <c r="K4" t="s">
        <v>2334</v>
      </c>
      <c r="L4" t="s">
        <v>9892</v>
      </c>
      <c r="M4" t="s">
        <v>9893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9894</v>
      </c>
      <c r="T4" t="s">
        <v>9895</v>
      </c>
      <c r="U4" s="55" t="s">
        <v>44</v>
      </c>
      <c r="V4">
        <v>114</v>
      </c>
    </row>
    <row r="5" spans="1:22" x14ac:dyDescent="0.25">
      <c r="A5" t="s">
        <v>110</v>
      </c>
      <c r="B5" t="s">
        <v>640</v>
      </c>
      <c r="C5">
        <v>66.333333333333329</v>
      </c>
      <c r="D5">
        <v>3</v>
      </c>
      <c r="E5" t="s">
        <v>9889</v>
      </c>
      <c r="F5">
        <v>651</v>
      </c>
      <c r="G5">
        <v>0</v>
      </c>
      <c r="H5" t="s">
        <v>648</v>
      </c>
      <c r="I5" t="s">
        <v>9890</v>
      </c>
      <c r="J5" t="s">
        <v>9891</v>
      </c>
      <c r="K5" t="s">
        <v>2334</v>
      </c>
      <c r="L5" t="s">
        <v>9892</v>
      </c>
      <c r="M5" t="s">
        <v>9893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9894</v>
      </c>
      <c r="T5" t="s">
        <v>9895</v>
      </c>
      <c r="U5" s="56" t="s">
        <v>10839</v>
      </c>
      <c r="V5">
        <v>1</v>
      </c>
    </row>
    <row r="6" spans="1:22" x14ac:dyDescent="0.25">
      <c r="A6" t="s">
        <v>110</v>
      </c>
      <c r="B6" t="s">
        <v>640</v>
      </c>
      <c r="C6">
        <v>66.333333333333329</v>
      </c>
      <c r="D6">
        <v>3</v>
      </c>
      <c r="E6" t="s">
        <v>9889</v>
      </c>
      <c r="F6">
        <v>651</v>
      </c>
      <c r="G6">
        <v>0</v>
      </c>
      <c r="H6" t="s">
        <v>648</v>
      </c>
      <c r="I6" t="s">
        <v>9890</v>
      </c>
      <c r="J6" t="s">
        <v>9891</v>
      </c>
      <c r="K6" t="s">
        <v>2334</v>
      </c>
      <c r="L6" t="s">
        <v>9892</v>
      </c>
      <c r="M6" t="s">
        <v>9893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9894</v>
      </c>
      <c r="T6" t="s">
        <v>9895</v>
      </c>
      <c r="U6" s="56" t="s">
        <v>45</v>
      </c>
      <c r="V6">
        <v>113</v>
      </c>
    </row>
    <row r="7" spans="1:22" x14ac:dyDescent="0.25">
      <c r="A7" t="s">
        <v>28</v>
      </c>
      <c r="B7" t="s">
        <v>29</v>
      </c>
      <c r="C7">
        <v>33.333333333333336</v>
      </c>
      <c r="D7">
        <v>3</v>
      </c>
      <c r="E7" t="s">
        <v>9896</v>
      </c>
      <c r="F7">
        <v>111</v>
      </c>
      <c r="G7">
        <v>6</v>
      </c>
      <c r="H7" t="s">
        <v>22</v>
      </c>
      <c r="I7" t="s">
        <v>9897</v>
      </c>
      <c r="J7" t="s">
        <v>361</v>
      </c>
      <c r="K7" t="s">
        <v>23</v>
      </c>
      <c r="L7" t="s">
        <v>24</v>
      </c>
      <c r="M7" t="s">
        <v>9898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9899</v>
      </c>
      <c r="T7" t="s">
        <v>9898</v>
      </c>
      <c r="U7" s="55" t="s">
        <v>113</v>
      </c>
      <c r="V7">
        <v>11</v>
      </c>
    </row>
    <row r="8" spans="1:22" x14ac:dyDescent="0.25">
      <c r="A8" t="s">
        <v>186</v>
      </c>
      <c r="B8" t="s">
        <v>187</v>
      </c>
      <c r="C8">
        <v>50</v>
      </c>
      <c r="D8">
        <v>6</v>
      </c>
      <c r="E8" t="s">
        <v>9900</v>
      </c>
      <c r="F8">
        <v>240.6</v>
      </c>
      <c r="G8">
        <v>26</v>
      </c>
      <c r="H8" t="s">
        <v>47</v>
      </c>
      <c r="I8" t="s">
        <v>9901</v>
      </c>
      <c r="J8" t="s">
        <v>9902</v>
      </c>
      <c r="K8" t="s">
        <v>9903</v>
      </c>
      <c r="L8" t="s">
        <v>9904</v>
      </c>
      <c r="M8" t="s">
        <v>9905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9906</v>
      </c>
      <c r="T8" t="s">
        <v>9905</v>
      </c>
      <c r="U8" s="56" t="s">
        <v>114</v>
      </c>
      <c r="V8">
        <v>11</v>
      </c>
    </row>
    <row r="9" spans="1:22" x14ac:dyDescent="0.25">
      <c r="A9" t="s">
        <v>30</v>
      </c>
      <c r="B9" t="s">
        <v>31</v>
      </c>
      <c r="C9">
        <v>60</v>
      </c>
      <c r="D9">
        <v>3</v>
      </c>
      <c r="E9" t="s">
        <v>9907</v>
      </c>
      <c r="F9">
        <v>105</v>
      </c>
      <c r="G9">
        <v>0</v>
      </c>
      <c r="H9" t="s">
        <v>22</v>
      </c>
      <c r="I9" t="s">
        <v>6356</v>
      </c>
      <c r="J9" t="s">
        <v>336</v>
      </c>
      <c r="K9" t="s">
        <v>23</v>
      </c>
      <c r="L9" t="s">
        <v>24</v>
      </c>
      <c r="M9" t="s">
        <v>9908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9909</v>
      </c>
      <c r="T9" t="s">
        <v>9910</v>
      </c>
      <c r="U9" s="55" t="s">
        <v>46</v>
      </c>
      <c r="V9">
        <v>70</v>
      </c>
    </row>
    <row r="10" spans="1:22" x14ac:dyDescent="0.25">
      <c r="A10" t="s">
        <v>46</v>
      </c>
      <c r="B10" t="s">
        <v>56</v>
      </c>
      <c r="C10">
        <v>78</v>
      </c>
      <c r="D10">
        <v>2</v>
      </c>
      <c r="E10" t="s">
        <v>9911</v>
      </c>
      <c r="F10">
        <v>148</v>
      </c>
      <c r="G10">
        <v>0</v>
      </c>
      <c r="H10" t="s">
        <v>47</v>
      </c>
      <c r="I10" t="s">
        <v>1729</v>
      </c>
      <c r="J10" t="s">
        <v>9912</v>
      </c>
      <c r="K10" t="s">
        <v>3601</v>
      </c>
      <c r="L10" t="s">
        <v>383</v>
      </c>
      <c r="M10" t="s">
        <v>9913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9914</v>
      </c>
      <c r="T10" t="s">
        <v>9915</v>
      </c>
      <c r="U10" s="56" t="s">
        <v>56</v>
      </c>
      <c r="V10">
        <v>61</v>
      </c>
    </row>
    <row r="11" spans="1:22" x14ac:dyDescent="0.25">
      <c r="A11" t="s">
        <v>46</v>
      </c>
      <c r="B11" t="s">
        <v>56</v>
      </c>
      <c r="C11">
        <v>78</v>
      </c>
      <c r="D11">
        <v>1</v>
      </c>
      <c r="E11" t="s">
        <v>9916</v>
      </c>
      <c r="F11">
        <v>78</v>
      </c>
      <c r="G11">
        <v>0</v>
      </c>
      <c r="H11" t="s">
        <v>47</v>
      </c>
      <c r="I11" t="s">
        <v>8589</v>
      </c>
      <c r="J11" t="s">
        <v>9917</v>
      </c>
      <c r="K11" t="s">
        <v>2334</v>
      </c>
      <c r="L11" t="s">
        <v>9918</v>
      </c>
      <c r="M11" t="s">
        <v>9919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9920</v>
      </c>
      <c r="T11" t="s">
        <v>9921</v>
      </c>
      <c r="U11" s="56" t="s">
        <v>1105</v>
      </c>
      <c r="V11">
        <v>9</v>
      </c>
    </row>
    <row r="12" spans="1:22" x14ac:dyDescent="0.25">
      <c r="A12" t="s">
        <v>46</v>
      </c>
      <c r="B12" t="s">
        <v>1105</v>
      </c>
      <c r="C12">
        <v>15</v>
      </c>
      <c r="D12">
        <v>1</v>
      </c>
      <c r="E12" t="s">
        <v>9922</v>
      </c>
      <c r="F12">
        <v>15</v>
      </c>
      <c r="G12">
        <v>0</v>
      </c>
      <c r="H12" t="s">
        <v>47</v>
      </c>
      <c r="I12" t="s">
        <v>9923</v>
      </c>
      <c r="J12" t="s">
        <v>9924</v>
      </c>
      <c r="K12" t="s">
        <v>1939</v>
      </c>
      <c r="L12" t="s">
        <v>9925</v>
      </c>
      <c r="M12" t="s">
        <v>9926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9927</v>
      </c>
      <c r="T12" t="s">
        <v>9928</v>
      </c>
      <c r="U12" s="55" t="s">
        <v>42</v>
      </c>
      <c r="V12">
        <v>93</v>
      </c>
    </row>
    <row r="13" spans="1:22" x14ac:dyDescent="0.25">
      <c r="A13" t="s">
        <v>46</v>
      </c>
      <c r="B13" t="s">
        <v>1105</v>
      </c>
      <c r="C13">
        <v>71.25</v>
      </c>
      <c r="D13">
        <v>1</v>
      </c>
      <c r="E13" t="s">
        <v>9929</v>
      </c>
      <c r="F13">
        <v>78.25</v>
      </c>
      <c r="G13">
        <v>7</v>
      </c>
      <c r="H13" t="s">
        <v>47</v>
      </c>
      <c r="I13" t="s">
        <v>9930</v>
      </c>
      <c r="J13" t="s">
        <v>9931</v>
      </c>
      <c r="K13" t="s">
        <v>9932</v>
      </c>
      <c r="L13" t="s">
        <v>9933</v>
      </c>
      <c r="M13" t="s">
        <v>9934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9935</v>
      </c>
      <c r="T13" t="s">
        <v>9934</v>
      </c>
      <c r="U13" s="56" t="s">
        <v>43</v>
      </c>
      <c r="V13">
        <v>93</v>
      </c>
    </row>
    <row r="14" spans="1:22" x14ac:dyDescent="0.25">
      <c r="A14" t="s">
        <v>110</v>
      </c>
      <c r="B14" t="s">
        <v>640</v>
      </c>
      <c r="C14">
        <v>66.333333333333329</v>
      </c>
      <c r="D14">
        <v>3</v>
      </c>
      <c r="E14" t="s">
        <v>9936</v>
      </c>
      <c r="F14">
        <v>211</v>
      </c>
      <c r="G14">
        <v>0</v>
      </c>
      <c r="H14" t="s">
        <v>47</v>
      </c>
      <c r="I14" t="s">
        <v>4544</v>
      </c>
      <c r="J14" t="s">
        <v>9937</v>
      </c>
      <c r="K14" t="s">
        <v>1939</v>
      </c>
      <c r="L14" t="s">
        <v>2317</v>
      </c>
      <c r="M14" t="s">
        <v>9938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9939</v>
      </c>
      <c r="T14" t="s">
        <v>9940</v>
      </c>
      <c r="U14" s="55" t="s">
        <v>139</v>
      </c>
      <c r="V14">
        <v>11</v>
      </c>
    </row>
    <row r="15" spans="1:22" x14ac:dyDescent="0.25">
      <c r="A15" t="s">
        <v>46</v>
      </c>
      <c r="B15" t="s">
        <v>1105</v>
      </c>
      <c r="C15">
        <v>15</v>
      </c>
      <c r="D15">
        <v>1</v>
      </c>
      <c r="E15" t="s">
        <v>9941</v>
      </c>
      <c r="F15">
        <v>15</v>
      </c>
      <c r="G15">
        <v>0</v>
      </c>
      <c r="H15" t="s">
        <v>47</v>
      </c>
      <c r="I15" t="s">
        <v>9942</v>
      </c>
      <c r="J15" t="s">
        <v>9943</v>
      </c>
      <c r="K15" t="s">
        <v>1939</v>
      </c>
      <c r="L15" t="s">
        <v>9944</v>
      </c>
      <c r="M15" t="s">
        <v>9945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9946</v>
      </c>
      <c r="T15" t="s">
        <v>9945</v>
      </c>
      <c r="U15" s="56" t="s">
        <v>715</v>
      </c>
      <c r="V15">
        <v>2</v>
      </c>
    </row>
    <row r="16" spans="1:22" x14ac:dyDescent="0.25">
      <c r="A16" t="s">
        <v>46</v>
      </c>
      <c r="B16" t="s">
        <v>56</v>
      </c>
      <c r="C16">
        <v>78</v>
      </c>
      <c r="D16">
        <v>1</v>
      </c>
      <c r="E16" t="s">
        <v>9947</v>
      </c>
      <c r="F16">
        <v>78</v>
      </c>
      <c r="G16">
        <v>0</v>
      </c>
      <c r="H16" t="s">
        <v>47</v>
      </c>
      <c r="I16" t="s">
        <v>6255</v>
      </c>
      <c r="J16" t="s">
        <v>9948</v>
      </c>
      <c r="K16" t="s">
        <v>3332</v>
      </c>
      <c r="L16" t="s">
        <v>1702</v>
      </c>
      <c r="M16" t="s">
        <v>9949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9950</v>
      </c>
      <c r="T16" t="s">
        <v>9949</v>
      </c>
      <c r="U16" s="56" t="s">
        <v>112</v>
      </c>
      <c r="V16">
        <v>9</v>
      </c>
    </row>
    <row r="17" spans="1:22" x14ac:dyDescent="0.25">
      <c r="A17" t="s">
        <v>46</v>
      </c>
      <c r="B17" t="s">
        <v>56</v>
      </c>
      <c r="C17">
        <v>78</v>
      </c>
      <c r="D17">
        <v>1</v>
      </c>
      <c r="E17" t="s">
        <v>9951</v>
      </c>
      <c r="F17">
        <v>113</v>
      </c>
      <c r="G17">
        <v>35</v>
      </c>
      <c r="H17" t="s">
        <v>47</v>
      </c>
      <c r="I17" t="s">
        <v>2345</v>
      </c>
      <c r="J17" t="s">
        <v>9952</v>
      </c>
      <c r="K17" t="s">
        <v>1342</v>
      </c>
      <c r="L17" t="s">
        <v>654</v>
      </c>
      <c r="M17" t="s">
        <v>9953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9954</v>
      </c>
      <c r="T17" t="s">
        <v>9955</v>
      </c>
      <c r="U17" s="55" t="s">
        <v>110</v>
      </c>
      <c r="V17">
        <v>21</v>
      </c>
    </row>
    <row r="18" spans="1:22" x14ac:dyDescent="0.25">
      <c r="A18" t="s">
        <v>46</v>
      </c>
      <c r="B18" t="s">
        <v>56</v>
      </c>
      <c r="C18">
        <v>78</v>
      </c>
      <c r="D18">
        <v>1</v>
      </c>
      <c r="E18" t="s">
        <v>9956</v>
      </c>
      <c r="F18">
        <v>116</v>
      </c>
      <c r="G18">
        <v>38</v>
      </c>
      <c r="H18" t="s">
        <v>47</v>
      </c>
      <c r="I18" t="s">
        <v>720</v>
      </c>
      <c r="J18" t="s">
        <v>9957</v>
      </c>
      <c r="K18" t="s">
        <v>1132</v>
      </c>
      <c r="L18" t="s">
        <v>6245</v>
      </c>
      <c r="M18" t="s">
        <v>9955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9958</v>
      </c>
      <c r="T18" t="s">
        <v>9955</v>
      </c>
      <c r="U18" s="56" t="s">
        <v>640</v>
      </c>
      <c r="V18">
        <v>21</v>
      </c>
    </row>
    <row r="19" spans="1:22" x14ac:dyDescent="0.25">
      <c r="A19" t="s">
        <v>46</v>
      </c>
      <c r="B19" t="s">
        <v>1105</v>
      </c>
      <c r="C19">
        <v>15</v>
      </c>
      <c r="D19">
        <v>1</v>
      </c>
      <c r="E19" t="s">
        <v>9959</v>
      </c>
      <c r="F19">
        <v>15</v>
      </c>
      <c r="G19">
        <v>0</v>
      </c>
      <c r="H19" t="s">
        <v>47</v>
      </c>
      <c r="I19" t="s">
        <v>9960</v>
      </c>
      <c r="J19" t="s">
        <v>9961</v>
      </c>
      <c r="K19" t="s">
        <v>1939</v>
      </c>
      <c r="L19" t="s">
        <v>9962</v>
      </c>
      <c r="M19" t="s">
        <v>9963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9964</v>
      </c>
      <c r="T19" t="s">
        <v>9963</v>
      </c>
      <c r="U19" s="55" t="s">
        <v>152</v>
      </c>
      <c r="V19">
        <v>5</v>
      </c>
    </row>
    <row r="20" spans="1:22" x14ac:dyDescent="0.25">
      <c r="A20" t="s">
        <v>44</v>
      </c>
      <c r="B20" t="s">
        <v>45</v>
      </c>
      <c r="C20">
        <v>66.666666666666671</v>
      </c>
      <c r="D20">
        <v>3</v>
      </c>
      <c r="E20" t="s">
        <v>9965</v>
      </c>
      <c r="F20">
        <v>104.5</v>
      </c>
      <c r="G20">
        <v>7</v>
      </c>
      <c r="H20" t="s">
        <v>47</v>
      </c>
      <c r="I20" t="s">
        <v>5787</v>
      </c>
      <c r="J20" t="s">
        <v>5788</v>
      </c>
      <c r="K20" t="s">
        <v>1046</v>
      </c>
      <c r="L20" t="s">
        <v>5789</v>
      </c>
      <c r="M20" t="s">
        <v>9966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9967</v>
      </c>
      <c r="T20" t="s">
        <v>9966</v>
      </c>
      <c r="U20" s="56" t="s">
        <v>153</v>
      </c>
      <c r="V20">
        <v>5</v>
      </c>
    </row>
    <row r="21" spans="1:22" x14ac:dyDescent="0.25">
      <c r="A21" t="s">
        <v>30</v>
      </c>
      <c r="B21" t="s">
        <v>31</v>
      </c>
      <c r="C21">
        <v>60</v>
      </c>
      <c r="D21">
        <v>3</v>
      </c>
      <c r="E21" t="s">
        <v>9968</v>
      </c>
      <c r="F21">
        <v>111</v>
      </c>
      <c r="G21">
        <v>6</v>
      </c>
      <c r="H21" t="s">
        <v>22</v>
      </c>
      <c r="I21" t="s">
        <v>9969</v>
      </c>
      <c r="J21" t="s">
        <v>303</v>
      </c>
      <c r="K21" t="s">
        <v>23</v>
      </c>
      <c r="L21" t="s">
        <v>24</v>
      </c>
      <c r="M21" t="s">
        <v>9970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9971</v>
      </c>
      <c r="T21" t="s">
        <v>9972</v>
      </c>
      <c r="U21" s="55" t="s">
        <v>150</v>
      </c>
      <c r="V21">
        <v>8</v>
      </c>
    </row>
    <row r="22" spans="1:22" x14ac:dyDescent="0.25">
      <c r="A22" t="s">
        <v>46</v>
      </c>
      <c r="B22" t="s">
        <v>1105</v>
      </c>
      <c r="C22">
        <v>69</v>
      </c>
      <c r="D22">
        <v>4</v>
      </c>
      <c r="E22" t="s">
        <v>9973</v>
      </c>
      <c r="F22">
        <v>317</v>
      </c>
      <c r="G22">
        <v>41</v>
      </c>
      <c r="H22" t="s">
        <v>47</v>
      </c>
      <c r="I22" t="s">
        <v>9974</v>
      </c>
      <c r="J22" t="s">
        <v>9975</v>
      </c>
      <c r="K22" t="s">
        <v>9976</v>
      </c>
      <c r="L22" t="s">
        <v>9977</v>
      </c>
      <c r="M22" t="s">
        <v>9978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9979</v>
      </c>
      <c r="T22" t="s">
        <v>9978</v>
      </c>
      <c r="U22" s="56" t="s">
        <v>151</v>
      </c>
      <c r="V22">
        <v>8</v>
      </c>
    </row>
    <row r="23" spans="1:22" x14ac:dyDescent="0.25">
      <c r="A23" t="s">
        <v>186</v>
      </c>
      <c r="B23" t="s">
        <v>187</v>
      </c>
      <c r="C23">
        <v>37.5</v>
      </c>
      <c r="D23">
        <v>4</v>
      </c>
      <c r="E23" t="s">
        <v>9980</v>
      </c>
      <c r="F23">
        <v>159</v>
      </c>
      <c r="G23">
        <v>0</v>
      </c>
      <c r="H23" t="s">
        <v>631</v>
      </c>
      <c r="I23" t="s">
        <v>768</v>
      </c>
      <c r="J23" t="s">
        <v>302</v>
      </c>
      <c r="K23" t="s">
        <v>23</v>
      </c>
      <c r="L23" t="s">
        <v>24</v>
      </c>
      <c r="M23" t="s">
        <v>9981</v>
      </c>
      <c r="N23" t="s">
        <v>23</v>
      </c>
      <c r="O23" t="s">
        <v>32</v>
      </c>
      <c r="P23" t="s">
        <v>26</v>
      </c>
      <c r="Q23" t="s">
        <v>33</v>
      </c>
      <c r="R23" t="s">
        <v>24</v>
      </c>
      <c r="S23" t="s">
        <v>9982</v>
      </c>
      <c r="T23" t="s">
        <v>9981</v>
      </c>
      <c r="U23" s="55" t="s">
        <v>36</v>
      </c>
      <c r="V23">
        <v>11</v>
      </c>
    </row>
    <row r="24" spans="1:22" x14ac:dyDescent="0.25">
      <c r="A24" t="s">
        <v>280</v>
      </c>
      <c r="B24" t="s">
        <v>286</v>
      </c>
      <c r="C24">
        <v>125</v>
      </c>
      <c r="D24">
        <v>1</v>
      </c>
      <c r="E24" t="s">
        <v>9983</v>
      </c>
      <c r="F24">
        <v>505</v>
      </c>
      <c r="G24">
        <v>48</v>
      </c>
      <c r="H24" t="s">
        <v>22</v>
      </c>
      <c r="I24" t="s">
        <v>9984</v>
      </c>
      <c r="J24" t="s">
        <v>9985</v>
      </c>
      <c r="K24" t="s">
        <v>1923</v>
      </c>
      <c r="L24" t="s">
        <v>1127</v>
      </c>
      <c r="M24" t="s">
        <v>9986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9987</v>
      </c>
      <c r="T24" t="s">
        <v>9988</v>
      </c>
      <c r="U24" s="56" t="s">
        <v>37</v>
      </c>
      <c r="V24">
        <v>11</v>
      </c>
    </row>
    <row r="25" spans="1:22" x14ac:dyDescent="0.25">
      <c r="A25" t="s">
        <v>28</v>
      </c>
      <c r="B25" t="s">
        <v>29</v>
      </c>
      <c r="C25">
        <v>60</v>
      </c>
      <c r="D25">
        <v>2</v>
      </c>
      <c r="E25" t="s">
        <v>9983</v>
      </c>
      <c r="F25">
        <v>505</v>
      </c>
      <c r="G25">
        <v>48</v>
      </c>
      <c r="H25" t="s">
        <v>22</v>
      </c>
      <c r="I25" t="s">
        <v>9984</v>
      </c>
      <c r="J25" t="s">
        <v>9985</v>
      </c>
      <c r="K25" t="s">
        <v>1923</v>
      </c>
      <c r="L25" t="s">
        <v>1127</v>
      </c>
      <c r="M25" t="s">
        <v>9986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9987</v>
      </c>
      <c r="T25" t="s">
        <v>9988</v>
      </c>
      <c r="U25" s="55" t="s">
        <v>38</v>
      </c>
      <c r="V25">
        <v>12</v>
      </c>
    </row>
    <row r="26" spans="1:22" x14ac:dyDescent="0.25">
      <c r="A26" t="s">
        <v>20</v>
      </c>
      <c r="B26" t="s">
        <v>21</v>
      </c>
      <c r="C26">
        <v>60</v>
      </c>
      <c r="D26">
        <v>1</v>
      </c>
      <c r="E26" t="s">
        <v>9983</v>
      </c>
      <c r="F26">
        <v>505</v>
      </c>
      <c r="G26">
        <v>48</v>
      </c>
      <c r="H26" t="s">
        <v>22</v>
      </c>
      <c r="I26" t="s">
        <v>9984</v>
      </c>
      <c r="J26" t="s">
        <v>9985</v>
      </c>
      <c r="K26" t="s">
        <v>1923</v>
      </c>
      <c r="L26" t="s">
        <v>1127</v>
      </c>
      <c r="M26" t="s">
        <v>9986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9987</v>
      </c>
      <c r="T26" t="s">
        <v>9988</v>
      </c>
      <c r="U26" s="56" t="s">
        <v>39</v>
      </c>
      <c r="V26">
        <v>12</v>
      </c>
    </row>
    <row r="27" spans="1:22" x14ac:dyDescent="0.25">
      <c r="A27" t="s">
        <v>139</v>
      </c>
      <c r="B27" t="s">
        <v>715</v>
      </c>
      <c r="C27">
        <v>76</v>
      </c>
      <c r="D27">
        <v>2</v>
      </c>
      <c r="E27" t="s">
        <v>9983</v>
      </c>
      <c r="F27">
        <v>505</v>
      </c>
      <c r="G27">
        <v>48</v>
      </c>
      <c r="H27" t="s">
        <v>22</v>
      </c>
      <c r="I27" t="s">
        <v>9984</v>
      </c>
      <c r="J27" t="s">
        <v>9985</v>
      </c>
      <c r="K27" t="s">
        <v>1923</v>
      </c>
      <c r="L27" t="s">
        <v>1127</v>
      </c>
      <c r="M27" t="s">
        <v>9986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9987</v>
      </c>
      <c r="T27" t="s">
        <v>9988</v>
      </c>
      <c r="U27" s="55" t="s">
        <v>34</v>
      </c>
      <c r="V27">
        <v>4</v>
      </c>
    </row>
    <row r="28" spans="1:22" x14ac:dyDescent="0.25">
      <c r="A28" t="s">
        <v>46</v>
      </c>
      <c r="B28" t="s">
        <v>56</v>
      </c>
      <c r="C28">
        <v>66.333333333333329</v>
      </c>
      <c r="D28">
        <v>6</v>
      </c>
      <c r="E28" t="s">
        <v>9989</v>
      </c>
      <c r="F28">
        <v>515</v>
      </c>
      <c r="G28">
        <v>48</v>
      </c>
      <c r="H28" t="s">
        <v>47</v>
      </c>
      <c r="I28" t="s">
        <v>9990</v>
      </c>
      <c r="J28" t="s">
        <v>9991</v>
      </c>
      <c r="K28" t="s">
        <v>2304</v>
      </c>
      <c r="L28" t="s">
        <v>632</v>
      </c>
      <c r="M28" t="s">
        <v>9992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9993</v>
      </c>
      <c r="T28" t="s">
        <v>9994</v>
      </c>
      <c r="U28" s="56" t="s">
        <v>35</v>
      </c>
      <c r="V28">
        <v>4</v>
      </c>
    </row>
    <row r="29" spans="1:22" x14ac:dyDescent="0.25">
      <c r="A29" t="s">
        <v>28</v>
      </c>
      <c r="B29" t="s">
        <v>29</v>
      </c>
      <c r="C29">
        <v>33.333333333333336</v>
      </c>
      <c r="D29">
        <v>3</v>
      </c>
      <c r="E29" t="s">
        <v>9995</v>
      </c>
      <c r="F29">
        <v>199.5</v>
      </c>
      <c r="G29">
        <v>0</v>
      </c>
      <c r="H29" t="s">
        <v>22</v>
      </c>
      <c r="I29" t="s">
        <v>2545</v>
      </c>
      <c r="J29" t="s">
        <v>354</v>
      </c>
      <c r="K29" t="s">
        <v>23</v>
      </c>
      <c r="L29" t="s">
        <v>24</v>
      </c>
      <c r="M29" t="s">
        <v>9996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9997</v>
      </c>
      <c r="T29" t="s">
        <v>9996</v>
      </c>
      <c r="U29" s="55" t="s">
        <v>148</v>
      </c>
      <c r="V29">
        <v>4</v>
      </c>
    </row>
    <row r="30" spans="1:22" x14ac:dyDescent="0.25">
      <c r="A30" t="s">
        <v>30</v>
      </c>
      <c r="B30" t="s">
        <v>31</v>
      </c>
      <c r="C30">
        <v>60</v>
      </c>
      <c r="D30">
        <v>3</v>
      </c>
      <c r="E30" t="s">
        <v>9995</v>
      </c>
      <c r="F30">
        <v>199.5</v>
      </c>
      <c r="G30">
        <v>0</v>
      </c>
      <c r="H30" t="s">
        <v>22</v>
      </c>
      <c r="I30" t="s">
        <v>2545</v>
      </c>
      <c r="J30" t="s">
        <v>354</v>
      </c>
      <c r="K30" t="s">
        <v>23</v>
      </c>
      <c r="L30" t="s">
        <v>24</v>
      </c>
      <c r="M30" t="s">
        <v>9996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9997</v>
      </c>
      <c r="T30" t="s">
        <v>9996</v>
      </c>
      <c r="U30" s="56" t="s">
        <v>149</v>
      </c>
      <c r="V30">
        <v>4</v>
      </c>
    </row>
    <row r="31" spans="1:22" x14ac:dyDescent="0.25">
      <c r="A31" t="s">
        <v>28</v>
      </c>
      <c r="B31" t="s">
        <v>29</v>
      </c>
      <c r="C31">
        <v>33.333333333333336</v>
      </c>
      <c r="D31">
        <v>3</v>
      </c>
      <c r="E31" t="s">
        <v>9998</v>
      </c>
      <c r="F31">
        <v>199.5</v>
      </c>
      <c r="G31">
        <v>0</v>
      </c>
      <c r="H31" t="s">
        <v>22</v>
      </c>
      <c r="I31" t="s">
        <v>2545</v>
      </c>
      <c r="J31" t="s">
        <v>354</v>
      </c>
      <c r="K31" t="s">
        <v>23</v>
      </c>
      <c r="L31" t="s">
        <v>24</v>
      </c>
      <c r="M31" t="s">
        <v>9999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10000</v>
      </c>
      <c r="T31" t="s">
        <v>10001</v>
      </c>
      <c r="U31" s="55" t="s">
        <v>280</v>
      </c>
      <c r="V31">
        <v>1</v>
      </c>
    </row>
    <row r="32" spans="1:22" x14ac:dyDescent="0.25">
      <c r="A32" t="s">
        <v>30</v>
      </c>
      <c r="B32" t="s">
        <v>31</v>
      </c>
      <c r="C32">
        <v>60</v>
      </c>
      <c r="D32">
        <v>3</v>
      </c>
      <c r="E32" t="s">
        <v>9998</v>
      </c>
      <c r="F32">
        <v>199.5</v>
      </c>
      <c r="G32">
        <v>0</v>
      </c>
      <c r="H32" t="s">
        <v>22</v>
      </c>
      <c r="I32" t="s">
        <v>2545</v>
      </c>
      <c r="J32" t="s">
        <v>354</v>
      </c>
      <c r="K32" t="s">
        <v>23</v>
      </c>
      <c r="L32" t="s">
        <v>24</v>
      </c>
      <c r="M32" t="s">
        <v>9999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10000</v>
      </c>
      <c r="T32" t="s">
        <v>9999</v>
      </c>
      <c r="U32" s="56" t="s">
        <v>286</v>
      </c>
      <c r="V32">
        <v>1</v>
      </c>
    </row>
    <row r="33" spans="1:22" x14ac:dyDescent="0.25">
      <c r="A33" t="s">
        <v>139</v>
      </c>
      <c r="B33" t="s">
        <v>112</v>
      </c>
      <c r="C33">
        <v>76</v>
      </c>
      <c r="D33">
        <v>1</v>
      </c>
      <c r="E33" t="s">
        <v>10002</v>
      </c>
      <c r="F33">
        <v>76</v>
      </c>
      <c r="G33">
        <v>0</v>
      </c>
      <c r="H33" t="s">
        <v>47</v>
      </c>
      <c r="I33" t="s">
        <v>2360</v>
      </c>
      <c r="J33" t="s">
        <v>10003</v>
      </c>
      <c r="K33" t="s">
        <v>4690</v>
      </c>
      <c r="L33" t="s">
        <v>2721</v>
      </c>
      <c r="M33" t="s">
        <v>10004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10005</v>
      </c>
      <c r="T33" t="s">
        <v>10004</v>
      </c>
      <c r="U33" s="55" t="s">
        <v>30</v>
      </c>
      <c r="V33">
        <v>50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3</v>
      </c>
      <c r="E34" t="s">
        <v>10006</v>
      </c>
      <c r="F34">
        <v>106</v>
      </c>
      <c r="G34">
        <v>6</v>
      </c>
      <c r="H34" t="s">
        <v>631</v>
      </c>
      <c r="I34" t="s">
        <v>10007</v>
      </c>
      <c r="J34" t="s">
        <v>312</v>
      </c>
      <c r="K34" t="s">
        <v>23</v>
      </c>
      <c r="L34" t="s">
        <v>24</v>
      </c>
      <c r="M34" t="s">
        <v>10008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10009</v>
      </c>
      <c r="T34" t="s">
        <v>10008</v>
      </c>
      <c r="U34" s="56" t="s">
        <v>31</v>
      </c>
      <c r="V34">
        <v>50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10010</v>
      </c>
      <c r="F35">
        <v>100</v>
      </c>
      <c r="G35">
        <v>0</v>
      </c>
      <c r="H35" t="s">
        <v>631</v>
      </c>
      <c r="I35" t="s">
        <v>10011</v>
      </c>
      <c r="J35" t="s">
        <v>639</v>
      </c>
      <c r="K35" t="s">
        <v>23</v>
      </c>
      <c r="L35" t="s">
        <v>24</v>
      </c>
      <c r="M35" t="s">
        <v>10012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10013</v>
      </c>
      <c r="T35" t="s">
        <v>10012</v>
      </c>
      <c r="U35" s="55" t="s">
        <v>28</v>
      </c>
      <c r="V35">
        <v>50</v>
      </c>
    </row>
    <row r="36" spans="1:22" x14ac:dyDescent="0.25">
      <c r="A36" t="s">
        <v>46</v>
      </c>
      <c r="B36" t="s">
        <v>56</v>
      </c>
      <c r="C36">
        <v>66.333333333333329</v>
      </c>
      <c r="D36">
        <v>3</v>
      </c>
      <c r="E36" t="s">
        <v>10014</v>
      </c>
      <c r="F36">
        <v>163.92</v>
      </c>
      <c r="G36">
        <v>26</v>
      </c>
      <c r="H36" t="s">
        <v>384</v>
      </c>
      <c r="I36" t="s">
        <v>10015</v>
      </c>
      <c r="J36" t="s">
        <v>10016</v>
      </c>
      <c r="K36" t="s">
        <v>2873</v>
      </c>
      <c r="L36" t="s">
        <v>10017</v>
      </c>
      <c r="M36" t="s">
        <v>10018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10019</v>
      </c>
      <c r="T36" t="s">
        <v>10018</v>
      </c>
      <c r="U36" s="56" t="s">
        <v>29</v>
      </c>
      <c r="V36">
        <v>50</v>
      </c>
    </row>
    <row r="37" spans="1:22" x14ac:dyDescent="0.25">
      <c r="A37" t="s">
        <v>44</v>
      </c>
      <c r="B37" t="s">
        <v>45</v>
      </c>
      <c r="C37">
        <v>66.666666666666671</v>
      </c>
      <c r="D37">
        <v>6</v>
      </c>
      <c r="E37" t="s">
        <v>10020</v>
      </c>
      <c r="F37">
        <v>300</v>
      </c>
      <c r="G37">
        <v>0</v>
      </c>
      <c r="H37" t="s">
        <v>631</v>
      </c>
      <c r="I37" t="s">
        <v>10021</v>
      </c>
      <c r="J37" t="s">
        <v>334</v>
      </c>
      <c r="K37" t="s">
        <v>23</v>
      </c>
      <c r="L37" t="s">
        <v>24</v>
      </c>
      <c r="M37" t="s">
        <v>10018</v>
      </c>
      <c r="N37" t="s">
        <v>23</v>
      </c>
      <c r="O37" t="s">
        <v>32</v>
      </c>
      <c r="P37" t="s">
        <v>26</v>
      </c>
      <c r="Q37" t="s">
        <v>33</v>
      </c>
      <c r="R37" t="s">
        <v>24</v>
      </c>
      <c r="S37" t="s">
        <v>10022</v>
      </c>
      <c r="T37" t="s">
        <v>10023</v>
      </c>
      <c r="U37" s="55" t="s">
        <v>20</v>
      </c>
      <c r="V37">
        <v>32</v>
      </c>
    </row>
    <row r="38" spans="1:22" x14ac:dyDescent="0.25">
      <c r="A38" t="s">
        <v>186</v>
      </c>
      <c r="B38" t="s">
        <v>187</v>
      </c>
      <c r="C38">
        <v>33.333333333333336</v>
      </c>
      <c r="D38">
        <v>3</v>
      </c>
      <c r="E38" t="s">
        <v>10020</v>
      </c>
      <c r="F38">
        <v>300</v>
      </c>
      <c r="G38">
        <v>0</v>
      </c>
      <c r="H38" t="s">
        <v>631</v>
      </c>
      <c r="I38" t="s">
        <v>10021</v>
      </c>
      <c r="J38" t="s">
        <v>334</v>
      </c>
      <c r="K38" t="s">
        <v>23</v>
      </c>
      <c r="L38" t="s">
        <v>24</v>
      </c>
      <c r="M38" t="s">
        <v>10018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10022</v>
      </c>
      <c r="T38" t="s">
        <v>10023</v>
      </c>
      <c r="U38" s="56" t="s">
        <v>21</v>
      </c>
      <c r="V38">
        <v>32</v>
      </c>
    </row>
    <row r="39" spans="1:22" x14ac:dyDescent="0.25">
      <c r="A39" t="s">
        <v>42</v>
      </c>
      <c r="B39" t="s">
        <v>43</v>
      </c>
      <c r="C39">
        <v>66.666666666666671</v>
      </c>
      <c r="D39">
        <v>3</v>
      </c>
      <c r="E39" t="s">
        <v>10024</v>
      </c>
      <c r="F39">
        <v>200</v>
      </c>
      <c r="G39">
        <v>0</v>
      </c>
      <c r="H39" t="s">
        <v>631</v>
      </c>
      <c r="I39" t="s">
        <v>10025</v>
      </c>
      <c r="J39" t="s">
        <v>332</v>
      </c>
      <c r="K39" t="s">
        <v>23</v>
      </c>
      <c r="L39" t="s">
        <v>24</v>
      </c>
      <c r="M39" t="s">
        <v>10026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10027</v>
      </c>
      <c r="T39" t="s">
        <v>10026</v>
      </c>
      <c r="U39" s="55" t="s">
        <v>115</v>
      </c>
      <c r="V39">
        <v>21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10024</v>
      </c>
      <c r="F40">
        <v>200</v>
      </c>
      <c r="G40">
        <v>0</v>
      </c>
      <c r="H40" t="s">
        <v>631</v>
      </c>
      <c r="I40" t="s">
        <v>10025</v>
      </c>
      <c r="J40" t="s">
        <v>332</v>
      </c>
      <c r="K40" t="s">
        <v>23</v>
      </c>
      <c r="L40" t="s">
        <v>24</v>
      </c>
      <c r="M40" t="s">
        <v>10026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10027</v>
      </c>
      <c r="T40" t="s">
        <v>10026</v>
      </c>
      <c r="U40" s="56" t="s">
        <v>116</v>
      </c>
      <c r="V40">
        <v>20</v>
      </c>
    </row>
    <row r="41" spans="1:22" x14ac:dyDescent="0.25">
      <c r="A41" t="s">
        <v>42</v>
      </c>
      <c r="B41" t="s">
        <v>43</v>
      </c>
      <c r="C41">
        <v>66.666666666666671</v>
      </c>
      <c r="D41">
        <v>3</v>
      </c>
      <c r="E41" t="s">
        <v>10028</v>
      </c>
      <c r="F41">
        <v>106</v>
      </c>
      <c r="G41">
        <v>6</v>
      </c>
      <c r="H41" t="s">
        <v>631</v>
      </c>
      <c r="I41" t="s">
        <v>10029</v>
      </c>
      <c r="J41" t="s">
        <v>306</v>
      </c>
      <c r="K41" t="s">
        <v>23</v>
      </c>
      <c r="L41" t="s">
        <v>24</v>
      </c>
      <c r="M41" t="s">
        <v>10026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10030</v>
      </c>
      <c r="T41" t="s">
        <v>10026</v>
      </c>
      <c r="U41" s="56" t="s">
        <v>1740</v>
      </c>
      <c r="V41">
        <v>1</v>
      </c>
    </row>
    <row r="42" spans="1:22" x14ac:dyDescent="0.25">
      <c r="A42" t="s">
        <v>42</v>
      </c>
      <c r="B42" t="s">
        <v>43</v>
      </c>
      <c r="C42">
        <v>66.666666666666671</v>
      </c>
      <c r="D42">
        <v>3</v>
      </c>
      <c r="E42" t="s">
        <v>10031</v>
      </c>
      <c r="F42">
        <v>200</v>
      </c>
      <c r="G42">
        <v>0</v>
      </c>
      <c r="H42" t="s">
        <v>631</v>
      </c>
      <c r="I42" t="s">
        <v>10032</v>
      </c>
      <c r="J42" t="s">
        <v>303</v>
      </c>
      <c r="K42" t="s">
        <v>23</v>
      </c>
      <c r="L42" t="s">
        <v>24</v>
      </c>
      <c r="M42" t="s">
        <v>10033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10034</v>
      </c>
      <c r="T42" t="s">
        <v>10026</v>
      </c>
      <c r="U42" s="55" t="s">
        <v>658</v>
      </c>
      <c r="V42">
        <v>970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10031</v>
      </c>
      <c r="F43">
        <v>200</v>
      </c>
      <c r="G43">
        <v>0</v>
      </c>
      <c r="H43" t="s">
        <v>631</v>
      </c>
      <c r="I43" t="s">
        <v>10032</v>
      </c>
      <c r="J43" t="s">
        <v>303</v>
      </c>
      <c r="K43" t="s">
        <v>23</v>
      </c>
      <c r="L43" t="s">
        <v>24</v>
      </c>
      <c r="M43" t="s">
        <v>10033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10034</v>
      </c>
      <c r="T43" t="s">
        <v>10026</v>
      </c>
    </row>
    <row r="44" spans="1:22" x14ac:dyDescent="0.25">
      <c r="A44" t="s">
        <v>42</v>
      </c>
      <c r="B44" t="s">
        <v>43</v>
      </c>
      <c r="C44">
        <v>66.666666666666671</v>
      </c>
      <c r="D44">
        <v>6</v>
      </c>
      <c r="E44" t="s">
        <v>10035</v>
      </c>
      <c r="F44">
        <v>200</v>
      </c>
      <c r="G44">
        <v>0</v>
      </c>
      <c r="H44" t="s">
        <v>631</v>
      </c>
      <c r="I44" t="s">
        <v>10036</v>
      </c>
      <c r="J44" t="s">
        <v>6056</v>
      </c>
      <c r="K44" t="s">
        <v>23</v>
      </c>
      <c r="L44" t="s">
        <v>24</v>
      </c>
      <c r="M44" t="s">
        <v>10033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10037</v>
      </c>
      <c r="T44" t="s">
        <v>10033</v>
      </c>
    </row>
    <row r="45" spans="1:22" x14ac:dyDescent="0.25">
      <c r="A45" t="s">
        <v>42</v>
      </c>
      <c r="B45" t="s">
        <v>43</v>
      </c>
      <c r="C45">
        <v>66.666666666666671</v>
      </c>
      <c r="D45">
        <v>3</v>
      </c>
      <c r="E45" t="s">
        <v>10038</v>
      </c>
      <c r="F45">
        <v>150</v>
      </c>
      <c r="G45">
        <v>0</v>
      </c>
      <c r="H45" t="s">
        <v>631</v>
      </c>
      <c r="I45" t="s">
        <v>10039</v>
      </c>
      <c r="J45" t="s">
        <v>315</v>
      </c>
      <c r="K45" t="s">
        <v>23</v>
      </c>
      <c r="L45" t="s">
        <v>24</v>
      </c>
      <c r="M45" t="s">
        <v>10040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10041</v>
      </c>
      <c r="T45" t="s">
        <v>10040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10042</v>
      </c>
      <c r="F46">
        <v>100</v>
      </c>
      <c r="G46">
        <v>0</v>
      </c>
      <c r="H46" t="s">
        <v>631</v>
      </c>
      <c r="I46" t="s">
        <v>10043</v>
      </c>
      <c r="J46" t="s">
        <v>334</v>
      </c>
      <c r="K46" t="s">
        <v>23</v>
      </c>
      <c r="L46" t="s">
        <v>24</v>
      </c>
      <c r="M46" t="s">
        <v>10040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10044</v>
      </c>
      <c r="T46" t="s">
        <v>10040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6</v>
      </c>
      <c r="E47" t="s">
        <v>10045</v>
      </c>
      <c r="F47">
        <v>200</v>
      </c>
      <c r="G47">
        <v>0</v>
      </c>
      <c r="H47" t="s">
        <v>631</v>
      </c>
      <c r="I47" t="s">
        <v>10046</v>
      </c>
      <c r="J47" t="s">
        <v>305</v>
      </c>
      <c r="K47" t="s">
        <v>23</v>
      </c>
      <c r="L47" t="s">
        <v>24</v>
      </c>
      <c r="M47" t="s">
        <v>10047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10048</v>
      </c>
      <c r="T47" t="s">
        <v>10047</v>
      </c>
    </row>
    <row r="48" spans="1:22" x14ac:dyDescent="0.25">
      <c r="A48" t="s">
        <v>20</v>
      </c>
      <c r="B48" t="s">
        <v>21</v>
      </c>
      <c r="C48">
        <v>50</v>
      </c>
      <c r="D48">
        <v>2</v>
      </c>
      <c r="E48" t="s">
        <v>10049</v>
      </c>
      <c r="F48">
        <v>199</v>
      </c>
      <c r="G48">
        <v>0</v>
      </c>
      <c r="H48" t="s">
        <v>47</v>
      </c>
      <c r="I48" t="s">
        <v>10050</v>
      </c>
      <c r="J48" t="s">
        <v>10051</v>
      </c>
      <c r="K48" t="s">
        <v>1371</v>
      </c>
      <c r="L48" t="s">
        <v>10052</v>
      </c>
      <c r="M48" t="s">
        <v>10053</v>
      </c>
      <c r="N48" t="s">
        <v>711</v>
      </c>
      <c r="O48" t="s">
        <v>634</v>
      </c>
      <c r="P48" t="s">
        <v>635</v>
      </c>
      <c r="Q48" t="s">
        <v>636</v>
      </c>
      <c r="R48" t="s">
        <v>24</v>
      </c>
      <c r="S48" t="s">
        <v>10054</v>
      </c>
      <c r="T48" t="s">
        <v>10047</v>
      </c>
    </row>
    <row r="49" spans="1:20" x14ac:dyDescent="0.25">
      <c r="A49" t="s">
        <v>30</v>
      </c>
      <c r="B49" t="s">
        <v>31</v>
      </c>
      <c r="C49">
        <v>50</v>
      </c>
      <c r="D49">
        <v>2</v>
      </c>
      <c r="E49" t="s">
        <v>10049</v>
      </c>
      <c r="F49">
        <v>199</v>
      </c>
      <c r="G49">
        <v>0</v>
      </c>
      <c r="H49" t="s">
        <v>47</v>
      </c>
      <c r="I49" t="s">
        <v>10050</v>
      </c>
      <c r="J49" t="s">
        <v>10051</v>
      </c>
      <c r="K49" t="s">
        <v>1371</v>
      </c>
      <c r="L49" t="s">
        <v>10052</v>
      </c>
      <c r="M49" t="s">
        <v>10053</v>
      </c>
      <c r="N49" t="s">
        <v>711</v>
      </c>
      <c r="O49" t="s">
        <v>634</v>
      </c>
      <c r="P49" t="s">
        <v>635</v>
      </c>
      <c r="Q49" t="s">
        <v>636</v>
      </c>
      <c r="R49" t="s">
        <v>24</v>
      </c>
      <c r="S49" t="s">
        <v>10054</v>
      </c>
      <c r="T49" t="s">
        <v>10047</v>
      </c>
    </row>
    <row r="50" spans="1:20" x14ac:dyDescent="0.25">
      <c r="A50" t="s">
        <v>139</v>
      </c>
      <c r="B50" t="s">
        <v>112</v>
      </c>
      <c r="C50">
        <v>76</v>
      </c>
      <c r="D50">
        <v>2</v>
      </c>
      <c r="E50" t="s">
        <v>10055</v>
      </c>
      <c r="F50">
        <v>278</v>
      </c>
      <c r="G50">
        <v>48</v>
      </c>
      <c r="H50" t="s">
        <v>47</v>
      </c>
      <c r="I50" t="s">
        <v>4152</v>
      </c>
      <c r="J50" t="s">
        <v>10056</v>
      </c>
      <c r="K50" t="s">
        <v>10057</v>
      </c>
      <c r="L50" t="s">
        <v>4367</v>
      </c>
      <c r="M50" t="s">
        <v>10047</v>
      </c>
      <c r="N50" t="s">
        <v>23</v>
      </c>
      <c r="O50" t="s">
        <v>53</v>
      </c>
      <c r="P50" t="s">
        <v>54</v>
      </c>
      <c r="Q50" t="s">
        <v>55</v>
      </c>
      <c r="R50" t="s">
        <v>24</v>
      </c>
      <c r="S50" t="s">
        <v>10058</v>
      </c>
      <c r="T50" t="s">
        <v>10047</v>
      </c>
    </row>
    <row r="51" spans="1:20" x14ac:dyDescent="0.25">
      <c r="A51" t="s">
        <v>46</v>
      </c>
      <c r="B51" t="s">
        <v>56</v>
      </c>
      <c r="C51">
        <v>78</v>
      </c>
      <c r="D51">
        <v>1</v>
      </c>
      <c r="E51" t="s">
        <v>10055</v>
      </c>
      <c r="F51">
        <v>278</v>
      </c>
      <c r="G51">
        <v>48</v>
      </c>
      <c r="H51" t="s">
        <v>47</v>
      </c>
      <c r="I51" t="s">
        <v>4152</v>
      </c>
      <c r="J51" t="s">
        <v>10056</v>
      </c>
      <c r="K51" t="s">
        <v>10057</v>
      </c>
      <c r="L51" t="s">
        <v>4367</v>
      </c>
      <c r="M51" t="s">
        <v>10047</v>
      </c>
      <c r="N51" t="s">
        <v>23</v>
      </c>
      <c r="O51" t="s">
        <v>53</v>
      </c>
      <c r="P51" t="s">
        <v>54</v>
      </c>
      <c r="Q51" t="s">
        <v>55</v>
      </c>
      <c r="R51" t="s">
        <v>24</v>
      </c>
      <c r="S51" t="s">
        <v>10058</v>
      </c>
      <c r="T51" t="s">
        <v>10047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3</v>
      </c>
      <c r="E52" t="s">
        <v>10059</v>
      </c>
      <c r="F52">
        <v>106</v>
      </c>
      <c r="G52">
        <v>6</v>
      </c>
      <c r="H52" t="s">
        <v>631</v>
      </c>
      <c r="I52" t="s">
        <v>9778</v>
      </c>
      <c r="J52" t="s">
        <v>1452</v>
      </c>
      <c r="K52" t="s">
        <v>23</v>
      </c>
      <c r="L52" t="s">
        <v>24</v>
      </c>
      <c r="M52" t="s">
        <v>10060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10061</v>
      </c>
      <c r="T52" t="s">
        <v>10060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10062</v>
      </c>
      <c r="F53">
        <v>106</v>
      </c>
      <c r="G53">
        <v>6</v>
      </c>
      <c r="H53" t="s">
        <v>631</v>
      </c>
      <c r="I53" t="s">
        <v>10063</v>
      </c>
      <c r="J53" t="s">
        <v>57</v>
      </c>
      <c r="K53" t="s">
        <v>23</v>
      </c>
      <c r="L53" t="s">
        <v>24</v>
      </c>
      <c r="M53" t="s">
        <v>10060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10064</v>
      </c>
      <c r="T53" t="s">
        <v>10060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10065</v>
      </c>
      <c r="F54">
        <v>106</v>
      </c>
      <c r="G54">
        <v>6</v>
      </c>
      <c r="H54" t="s">
        <v>631</v>
      </c>
      <c r="I54" t="s">
        <v>10066</v>
      </c>
      <c r="J54" t="s">
        <v>306</v>
      </c>
      <c r="K54" t="s">
        <v>23</v>
      </c>
      <c r="L54" t="s">
        <v>24</v>
      </c>
      <c r="M54" t="s">
        <v>10067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10068</v>
      </c>
      <c r="T54" t="s">
        <v>10067</v>
      </c>
    </row>
    <row r="55" spans="1:20" x14ac:dyDescent="0.25">
      <c r="A55" t="s">
        <v>46</v>
      </c>
      <c r="B55" t="s">
        <v>56</v>
      </c>
      <c r="C55">
        <v>66.333333333333329</v>
      </c>
      <c r="D55">
        <v>3</v>
      </c>
      <c r="E55" t="s">
        <v>10069</v>
      </c>
      <c r="F55">
        <v>220</v>
      </c>
      <c r="G55">
        <v>0</v>
      </c>
      <c r="H55" t="s">
        <v>631</v>
      </c>
      <c r="I55" t="s">
        <v>714</v>
      </c>
      <c r="J55" t="s">
        <v>316</v>
      </c>
      <c r="K55" t="s">
        <v>23</v>
      </c>
      <c r="L55" t="s">
        <v>24</v>
      </c>
      <c r="M55" t="s">
        <v>10070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10071</v>
      </c>
      <c r="T55" t="s">
        <v>10070</v>
      </c>
    </row>
    <row r="56" spans="1:20" x14ac:dyDescent="0.25">
      <c r="A56" t="s">
        <v>44</v>
      </c>
      <c r="B56" t="s">
        <v>45</v>
      </c>
      <c r="C56">
        <v>66.666666666666671</v>
      </c>
      <c r="D56">
        <v>3</v>
      </c>
      <c r="E56" t="s">
        <v>10072</v>
      </c>
      <c r="F56">
        <v>106</v>
      </c>
      <c r="G56">
        <v>6</v>
      </c>
      <c r="H56" t="s">
        <v>631</v>
      </c>
      <c r="I56" t="s">
        <v>10073</v>
      </c>
      <c r="J56" t="s">
        <v>329</v>
      </c>
      <c r="K56" t="s">
        <v>23</v>
      </c>
      <c r="L56" t="s">
        <v>24</v>
      </c>
      <c r="M56" t="s">
        <v>10074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10075</v>
      </c>
      <c r="T56" t="s">
        <v>10074</v>
      </c>
    </row>
    <row r="57" spans="1:20" x14ac:dyDescent="0.25">
      <c r="A57" t="s">
        <v>44</v>
      </c>
      <c r="B57" t="s">
        <v>45</v>
      </c>
      <c r="C57">
        <v>66.666666666666671</v>
      </c>
      <c r="D57">
        <v>3</v>
      </c>
      <c r="E57" t="s">
        <v>10076</v>
      </c>
      <c r="F57">
        <v>100</v>
      </c>
      <c r="G57">
        <v>0</v>
      </c>
      <c r="H57" t="s">
        <v>631</v>
      </c>
      <c r="I57" t="s">
        <v>10077</v>
      </c>
      <c r="J57" t="s">
        <v>10078</v>
      </c>
      <c r="K57" t="s">
        <v>23</v>
      </c>
      <c r="L57" t="s">
        <v>24</v>
      </c>
      <c r="M57" t="s">
        <v>10079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10080</v>
      </c>
      <c r="T57" t="s">
        <v>10081</v>
      </c>
    </row>
    <row r="58" spans="1:20" x14ac:dyDescent="0.25">
      <c r="A58" t="s">
        <v>186</v>
      </c>
      <c r="B58" t="s">
        <v>187</v>
      </c>
      <c r="C58">
        <v>33.333333333333336</v>
      </c>
      <c r="D58">
        <v>3</v>
      </c>
      <c r="E58" t="s">
        <v>10082</v>
      </c>
      <c r="F58">
        <v>106</v>
      </c>
      <c r="G58">
        <v>6</v>
      </c>
      <c r="H58" t="s">
        <v>631</v>
      </c>
      <c r="I58" t="s">
        <v>10083</v>
      </c>
      <c r="J58" t="s">
        <v>333</v>
      </c>
      <c r="K58" t="s">
        <v>23</v>
      </c>
      <c r="L58" t="s">
        <v>24</v>
      </c>
      <c r="M58" t="s">
        <v>10079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10084</v>
      </c>
      <c r="T58" t="s">
        <v>10079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10085</v>
      </c>
      <c r="F59">
        <v>106</v>
      </c>
      <c r="G59">
        <v>6</v>
      </c>
      <c r="H59" t="s">
        <v>631</v>
      </c>
      <c r="I59" t="s">
        <v>10086</v>
      </c>
      <c r="J59" t="s">
        <v>306</v>
      </c>
      <c r="K59" t="s">
        <v>23</v>
      </c>
      <c r="L59" t="s">
        <v>24</v>
      </c>
      <c r="M59" t="s">
        <v>10079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10087</v>
      </c>
      <c r="T59" t="s">
        <v>10079</v>
      </c>
    </row>
    <row r="60" spans="1:20" x14ac:dyDescent="0.25">
      <c r="A60" t="s">
        <v>186</v>
      </c>
      <c r="B60" t="s">
        <v>187</v>
      </c>
      <c r="C60">
        <v>33.333333333333336</v>
      </c>
      <c r="D60">
        <v>3</v>
      </c>
      <c r="E60" t="s">
        <v>10088</v>
      </c>
      <c r="F60">
        <v>100</v>
      </c>
      <c r="G60">
        <v>0</v>
      </c>
      <c r="H60" t="s">
        <v>631</v>
      </c>
      <c r="I60" t="s">
        <v>10089</v>
      </c>
      <c r="J60" t="s">
        <v>328</v>
      </c>
      <c r="K60" t="s">
        <v>23</v>
      </c>
      <c r="L60" t="s">
        <v>24</v>
      </c>
      <c r="M60" t="s">
        <v>10067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10090</v>
      </c>
      <c r="T60" t="s">
        <v>10079</v>
      </c>
    </row>
    <row r="61" spans="1:20" x14ac:dyDescent="0.25">
      <c r="A61" t="s">
        <v>42</v>
      </c>
      <c r="B61" t="s">
        <v>43</v>
      </c>
      <c r="C61">
        <v>66.666666666666671</v>
      </c>
      <c r="D61">
        <v>3</v>
      </c>
      <c r="E61" t="s">
        <v>10091</v>
      </c>
      <c r="F61">
        <v>106</v>
      </c>
      <c r="G61">
        <v>6</v>
      </c>
      <c r="H61" t="s">
        <v>631</v>
      </c>
      <c r="I61" t="s">
        <v>10092</v>
      </c>
      <c r="J61" t="s">
        <v>315</v>
      </c>
      <c r="K61" t="s">
        <v>23</v>
      </c>
      <c r="L61" t="s">
        <v>24</v>
      </c>
      <c r="M61" t="s">
        <v>10093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10094</v>
      </c>
      <c r="T61" t="s">
        <v>10093</v>
      </c>
    </row>
    <row r="62" spans="1:20" x14ac:dyDescent="0.25">
      <c r="A62" t="s">
        <v>186</v>
      </c>
      <c r="B62" t="s">
        <v>187</v>
      </c>
      <c r="C62">
        <v>33.333333333333336</v>
      </c>
      <c r="D62">
        <v>3</v>
      </c>
      <c r="E62" t="s">
        <v>10095</v>
      </c>
      <c r="F62">
        <v>106</v>
      </c>
      <c r="G62">
        <v>6</v>
      </c>
      <c r="H62" t="s">
        <v>631</v>
      </c>
      <c r="I62" t="s">
        <v>10096</v>
      </c>
      <c r="J62" t="s">
        <v>3517</v>
      </c>
      <c r="K62" t="s">
        <v>23</v>
      </c>
      <c r="L62" t="s">
        <v>24</v>
      </c>
      <c r="M62" t="s">
        <v>10093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10097</v>
      </c>
      <c r="T62" t="s">
        <v>10093</v>
      </c>
    </row>
    <row r="63" spans="1:20" x14ac:dyDescent="0.25">
      <c r="A63" t="s">
        <v>42</v>
      </c>
      <c r="B63" t="s">
        <v>43</v>
      </c>
      <c r="C63">
        <v>66.666666666666671</v>
      </c>
      <c r="D63">
        <v>3</v>
      </c>
      <c r="E63" t="s">
        <v>10098</v>
      </c>
      <c r="F63">
        <v>106</v>
      </c>
      <c r="G63">
        <v>6</v>
      </c>
      <c r="H63" t="s">
        <v>631</v>
      </c>
      <c r="I63" t="s">
        <v>10099</v>
      </c>
      <c r="J63" t="s">
        <v>354</v>
      </c>
      <c r="K63" t="s">
        <v>23</v>
      </c>
      <c r="L63" t="s">
        <v>24</v>
      </c>
      <c r="M63" t="s">
        <v>10100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10101</v>
      </c>
      <c r="T63" t="s">
        <v>10100</v>
      </c>
    </row>
    <row r="64" spans="1:20" x14ac:dyDescent="0.25">
      <c r="A64" t="s">
        <v>44</v>
      </c>
      <c r="B64" t="s">
        <v>45</v>
      </c>
      <c r="C64">
        <v>66.666666666666671</v>
      </c>
      <c r="D64">
        <v>3</v>
      </c>
      <c r="E64" t="s">
        <v>10102</v>
      </c>
      <c r="F64">
        <v>106</v>
      </c>
      <c r="G64">
        <v>6</v>
      </c>
      <c r="H64" t="s">
        <v>631</v>
      </c>
      <c r="I64" t="s">
        <v>10103</v>
      </c>
      <c r="J64" t="s">
        <v>633</v>
      </c>
      <c r="K64" t="s">
        <v>23</v>
      </c>
      <c r="L64" t="s">
        <v>24</v>
      </c>
      <c r="M64" t="s">
        <v>10104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10105</v>
      </c>
      <c r="T64" t="s">
        <v>10100</v>
      </c>
    </row>
    <row r="65" spans="1:20" x14ac:dyDescent="0.25">
      <c r="A65" t="s">
        <v>186</v>
      </c>
      <c r="B65" t="s">
        <v>187</v>
      </c>
      <c r="C65">
        <v>33.333333333333336</v>
      </c>
      <c r="D65">
        <v>3</v>
      </c>
      <c r="E65" t="s">
        <v>10106</v>
      </c>
      <c r="F65">
        <v>106</v>
      </c>
      <c r="G65">
        <v>6</v>
      </c>
      <c r="H65" t="s">
        <v>631</v>
      </c>
      <c r="I65" t="s">
        <v>10107</v>
      </c>
      <c r="J65" t="s">
        <v>335</v>
      </c>
      <c r="K65" t="s">
        <v>23</v>
      </c>
      <c r="L65" t="s">
        <v>24</v>
      </c>
      <c r="M65" t="s">
        <v>10108</v>
      </c>
      <c r="N65" t="s">
        <v>23</v>
      </c>
      <c r="O65" t="s">
        <v>32</v>
      </c>
      <c r="P65" t="s">
        <v>26</v>
      </c>
      <c r="Q65" t="s">
        <v>33</v>
      </c>
      <c r="R65" t="s">
        <v>10109</v>
      </c>
      <c r="S65" t="s">
        <v>10110</v>
      </c>
      <c r="T65" t="s">
        <v>10108</v>
      </c>
    </row>
    <row r="66" spans="1:20" x14ac:dyDescent="0.25">
      <c r="A66" t="s">
        <v>42</v>
      </c>
      <c r="B66" t="s">
        <v>43</v>
      </c>
      <c r="C66">
        <v>66.666666666666671</v>
      </c>
      <c r="D66">
        <v>3</v>
      </c>
      <c r="E66" t="s">
        <v>10111</v>
      </c>
      <c r="F66">
        <v>106</v>
      </c>
      <c r="G66">
        <v>6</v>
      </c>
      <c r="H66" t="s">
        <v>631</v>
      </c>
      <c r="I66" t="s">
        <v>10112</v>
      </c>
      <c r="J66" t="s">
        <v>306</v>
      </c>
      <c r="K66" t="s">
        <v>23</v>
      </c>
      <c r="L66" t="s">
        <v>24</v>
      </c>
      <c r="M66" t="s">
        <v>10113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10114</v>
      </c>
      <c r="T66" t="s">
        <v>10108</v>
      </c>
    </row>
    <row r="67" spans="1:20" x14ac:dyDescent="0.25">
      <c r="A67" t="s">
        <v>42</v>
      </c>
      <c r="B67" t="s">
        <v>43</v>
      </c>
      <c r="C67">
        <v>66.666666666666671</v>
      </c>
      <c r="D67">
        <v>3</v>
      </c>
      <c r="E67" t="s">
        <v>10115</v>
      </c>
      <c r="F67">
        <v>106</v>
      </c>
      <c r="G67">
        <v>6</v>
      </c>
      <c r="H67" t="s">
        <v>631</v>
      </c>
      <c r="I67" t="s">
        <v>10116</v>
      </c>
      <c r="J67" t="s">
        <v>306</v>
      </c>
      <c r="K67" t="s">
        <v>23</v>
      </c>
      <c r="L67" t="s">
        <v>24</v>
      </c>
      <c r="M67" t="s">
        <v>10117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10118</v>
      </c>
      <c r="T67" t="s">
        <v>10117</v>
      </c>
    </row>
    <row r="68" spans="1:20" x14ac:dyDescent="0.25">
      <c r="A68" t="s">
        <v>42</v>
      </c>
      <c r="B68" t="s">
        <v>43</v>
      </c>
      <c r="C68">
        <v>66.666666666666671</v>
      </c>
      <c r="D68">
        <v>3</v>
      </c>
      <c r="E68" t="s">
        <v>10119</v>
      </c>
      <c r="F68">
        <v>100</v>
      </c>
      <c r="G68">
        <v>0</v>
      </c>
      <c r="H68" t="s">
        <v>631</v>
      </c>
      <c r="I68" t="s">
        <v>10120</v>
      </c>
      <c r="J68" t="s">
        <v>324</v>
      </c>
      <c r="K68" t="s">
        <v>23</v>
      </c>
      <c r="L68" t="s">
        <v>24</v>
      </c>
      <c r="M68" t="s">
        <v>10121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10122</v>
      </c>
      <c r="T68" t="s">
        <v>10121</v>
      </c>
    </row>
    <row r="69" spans="1:20" x14ac:dyDescent="0.25">
      <c r="A69" t="s">
        <v>186</v>
      </c>
      <c r="B69" t="s">
        <v>187</v>
      </c>
      <c r="C69">
        <v>33.333333333333336</v>
      </c>
      <c r="D69">
        <v>3</v>
      </c>
      <c r="E69" t="s">
        <v>10123</v>
      </c>
      <c r="F69">
        <v>106</v>
      </c>
      <c r="G69">
        <v>6</v>
      </c>
      <c r="H69" t="s">
        <v>631</v>
      </c>
      <c r="I69" t="s">
        <v>10124</v>
      </c>
      <c r="J69" t="s">
        <v>332</v>
      </c>
      <c r="K69" t="s">
        <v>23</v>
      </c>
      <c r="L69" t="s">
        <v>24</v>
      </c>
      <c r="M69" t="s">
        <v>10121</v>
      </c>
      <c r="N69" t="s">
        <v>23</v>
      </c>
      <c r="O69" t="s">
        <v>32</v>
      </c>
      <c r="P69" t="s">
        <v>26</v>
      </c>
      <c r="Q69" t="s">
        <v>33</v>
      </c>
      <c r="R69" t="s">
        <v>10125</v>
      </c>
      <c r="S69" t="s">
        <v>10126</v>
      </c>
      <c r="T69" t="s">
        <v>10121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10127</v>
      </c>
      <c r="F70">
        <v>100</v>
      </c>
      <c r="G70">
        <v>0</v>
      </c>
      <c r="H70" t="s">
        <v>631</v>
      </c>
      <c r="I70" t="s">
        <v>10128</v>
      </c>
      <c r="J70" t="s">
        <v>323</v>
      </c>
      <c r="K70" t="s">
        <v>23</v>
      </c>
      <c r="L70" t="s">
        <v>24</v>
      </c>
      <c r="M70" t="s">
        <v>10129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10130</v>
      </c>
      <c r="T70" t="s">
        <v>10129</v>
      </c>
    </row>
    <row r="71" spans="1:20" x14ac:dyDescent="0.25">
      <c r="A71" t="s">
        <v>44</v>
      </c>
      <c r="B71" t="s">
        <v>45</v>
      </c>
      <c r="C71">
        <v>66.666666666666671</v>
      </c>
      <c r="D71">
        <v>6</v>
      </c>
      <c r="E71" t="s">
        <v>10131</v>
      </c>
      <c r="F71">
        <v>400</v>
      </c>
      <c r="G71">
        <v>0</v>
      </c>
      <c r="H71" t="s">
        <v>631</v>
      </c>
      <c r="I71" t="s">
        <v>10132</v>
      </c>
      <c r="J71" t="s">
        <v>309</v>
      </c>
      <c r="K71" t="s">
        <v>23</v>
      </c>
      <c r="L71" t="s">
        <v>24</v>
      </c>
      <c r="M71" t="s">
        <v>10133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10134</v>
      </c>
      <c r="T71" t="s">
        <v>10133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6</v>
      </c>
      <c r="E72" t="s">
        <v>10131</v>
      </c>
      <c r="F72">
        <v>400</v>
      </c>
      <c r="G72">
        <v>0</v>
      </c>
      <c r="H72" t="s">
        <v>631</v>
      </c>
      <c r="I72" t="s">
        <v>10132</v>
      </c>
      <c r="J72" t="s">
        <v>309</v>
      </c>
      <c r="K72" t="s">
        <v>23</v>
      </c>
      <c r="L72" t="s">
        <v>24</v>
      </c>
      <c r="M72" t="s">
        <v>10133</v>
      </c>
      <c r="N72" t="s">
        <v>23</v>
      </c>
      <c r="O72" t="s">
        <v>32</v>
      </c>
      <c r="P72" t="s">
        <v>26</v>
      </c>
      <c r="Q72" t="s">
        <v>33</v>
      </c>
      <c r="R72" t="s">
        <v>24</v>
      </c>
      <c r="S72" t="s">
        <v>10134</v>
      </c>
      <c r="T72" t="s">
        <v>10133</v>
      </c>
    </row>
    <row r="73" spans="1:20" x14ac:dyDescent="0.25">
      <c r="A73" t="s">
        <v>186</v>
      </c>
      <c r="B73" t="s">
        <v>187</v>
      </c>
      <c r="C73">
        <v>33.333333333333336</v>
      </c>
      <c r="D73">
        <v>6</v>
      </c>
      <c r="E73" t="s">
        <v>10135</v>
      </c>
      <c r="F73">
        <v>200</v>
      </c>
      <c r="G73">
        <v>0</v>
      </c>
      <c r="H73" t="s">
        <v>631</v>
      </c>
      <c r="I73" t="s">
        <v>10136</v>
      </c>
      <c r="J73" t="s">
        <v>2374</v>
      </c>
      <c r="K73" t="s">
        <v>23</v>
      </c>
      <c r="L73" t="s">
        <v>24</v>
      </c>
      <c r="M73" t="s">
        <v>10133</v>
      </c>
      <c r="N73" t="s">
        <v>23</v>
      </c>
      <c r="O73" t="s">
        <v>32</v>
      </c>
      <c r="P73" t="s">
        <v>26</v>
      </c>
      <c r="Q73" t="s">
        <v>33</v>
      </c>
      <c r="R73" t="s">
        <v>10137</v>
      </c>
      <c r="S73" t="s">
        <v>10138</v>
      </c>
      <c r="T73" t="s">
        <v>10133</v>
      </c>
    </row>
    <row r="74" spans="1:20" x14ac:dyDescent="0.25">
      <c r="A74" t="s">
        <v>186</v>
      </c>
      <c r="B74" t="s">
        <v>187</v>
      </c>
      <c r="C74">
        <v>33.333333333333336</v>
      </c>
      <c r="D74">
        <v>3</v>
      </c>
      <c r="E74" t="s">
        <v>10139</v>
      </c>
      <c r="F74">
        <v>106</v>
      </c>
      <c r="G74">
        <v>6</v>
      </c>
      <c r="H74" t="s">
        <v>631</v>
      </c>
      <c r="I74" t="s">
        <v>10140</v>
      </c>
      <c r="J74" t="s">
        <v>318</v>
      </c>
      <c r="K74" t="s">
        <v>23</v>
      </c>
      <c r="L74" t="s">
        <v>24</v>
      </c>
      <c r="M74" t="s">
        <v>10133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10141</v>
      </c>
      <c r="T74" t="s">
        <v>10133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3</v>
      </c>
      <c r="E75" t="s">
        <v>10142</v>
      </c>
      <c r="F75">
        <v>106</v>
      </c>
      <c r="G75">
        <v>6</v>
      </c>
      <c r="H75" t="s">
        <v>631</v>
      </c>
      <c r="I75" t="s">
        <v>10143</v>
      </c>
      <c r="J75" t="s">
        <v>306</v>
      </c>
      <c r="K75" t="s">
        <v>23</v>
      </c>
      <c r="L75" t="s">
        <v>24</v>
      </c>
      <c r="M75" t="s">
        <v>10133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10144</v>
      </c>
      <c r="T75" t="s">
        <v>10133</v>
      </c>
    </row>
    <row r="76" spans="1:20" x14ac:dyDescent="0.25">
      <c r="A76" t="s">
        <v>186</v>
      </c>
      <c r="B76" t="s">
        <v>187</v>
      </c>
      <c r="C76">
        <v>33.333333333333336</v>
      </c>
      <c r="D76">
        <v>3</v>
      </c>
      <c r="E76" t="s">
        <v>10145</v>
      </c>
      <c r="F76">
        <v>106</v>
      </c>
      <c r="G76">
        <v>6</v>
      </c>
      <c r="H76" t="s">
        <v>631</v>
      </c>
      <c r="I76" t="s">
        <v>10146</v>
      </c>
      <c r="J76" t="s">
        <v>1423</v>
      </c>
      <c r="K76" t="s">
        <v>23</v>
      </c>
      <c r="L76" t="s">
        <v>24</v>
      </c>
      <c r="M76" t="s">
        <v>10133</v>
      </c>
      <c r="N76" t="s">
        <v>23</v>
      </c>
      <c r="O76" t="s">
        <v>307</v>
      </c>
      <c r="P76" t="s">
        <v>26</v>
      </c>
      <c r="Q76" t="s">
        <v>27</v>
      </c>
      <c r="R76" t="s">
        <v>10147</v>
      </c>
      <c r="S76" t="s">
        <v>10148</v>
      </c>
      <c r="T76" t="s">
        <v>10133</v>
      </c>
    </row>
    <row r="77" spans="1:20" x14ac:dyDescent="0.25">
      <c r="A77" t="s">
        <v>186</v>
      </c>
      <c r="B77" t="s">
        <v>187</v>
      </c>
      <c r="C77">
        <v>33.333333333333336</v>
      </c>
      <c r="D77">
        <v>3</v>
      </c>
      <c r="E77" t="s">
        <v>10149</v>
      </c>
      <c r="F77">
        <v>106</v>
      </c>
      <c r="G77">
        <v>6</v>
      </c>
      <c r="H77" t="s">
        <v>631</v>
      </c>
      <c r="I77" t="s">
        <v>10150</v>
      </c>
      <c r="J77" t="s">
        <v>306</v>
      </c>
      <c r="K77" t="s">
        <v>23</v>
      </c>
      <c r="L77" t="s">
        <v>24</v>
      </c>
      <c r="M77" t="s">
        <v>10133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10151</v>
      </c>
      <c r="T77" t="s">
        <v>10133</v>
      </c>
    </row>
    <row r="78" spans="1:20" x14ac:dyDescent="0.25">
      <c r="A78" t="s">
        <v>42</v>
      </c>
      <c r="B78" t="s">
        <v>43</v>
      </c>
      <c r="C78">
        <v>66.666666666666671</v>
      </c>
      <c r="D78">
        <v>3</v>
      </c>
      <c r="E78" t="s">
        <v>10152</v>
      </c>
      <c r="F78">
        <v>106</v>
      </c>
      <c r="G78">
        <v>6</v>
      </c>
      <c r="H78" t="s">
        <v>631</v>
      </c>
      <c r="I78" t="s">
        <v>10153</v>
      </c>
      <c r="J78" t="s">
        <v>335</v>
      </c>
      <c r="K78" t="s">
        <v>23</v>
      </c>
      <c r="L78" t="s">
        <v>24</v>
      </c>
      <c r="M78" t="s">
        <v>10154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10155</v>
      </c>
      <c r="T78" t="s">
        <v>10154</v>
      </c>
    </row>
    <row r="79" spans="1:20" x14ac:dyDescent="0.25">
      <c r="A79" t="s">
        <v>113</v>
      </c>
      <c r="B79" t="s">
        <v>114</v>
      </c>
      <c r="C79">
        <v>65</v>
      </c>
      <c r="D79">
        <v>6</v>
      </c>
      <c r="E79" t="s">
        <v>10156</v>
      </c>
      <c r="F79">
        <v>276</v>
      </c>
      <c r="G79">
        <v>6</v>
      </c>
      <c r="H79" t="s">
        <v>631</v>
      </c>
      <c r="I79" t="s">
        <v>1285</v>
      </c>
      <c r="J79" t="s">
        <v>306</v>
      </c>
      <c r="K79" t="s">
        <v>23</v>
      </c>
      <c r="L79" t="s">
        <v>24</v>
      </c>
      <c r="M79" t="s">
        <v>10154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10157</v>
      </c>
      <c r="T79" t="s">
        <v>10154</v>
      </c>
    </row>
    <row r="80" spans="1:20" x14ac:dyDescent="0.25">
      <c r="A80" t="s">
        <v>186</v>
      </c>
      <c r="B80" t="s">
        <v>187</v>
      </c>
      <c r="C80">
        <v>33.333333333333336</v>
      </c>
      <c r="D80">
        <v>3</v>
      </c>
      <c r="E80" t="s">
        <v>10158</v>
      </c>
      <c r="F80">
        <v>106</v>
      </c>
      <c r="G80">
        <v>6</v>
      </c>
      <c r="H80" t="s">
        <v>631</v>
      </c>
      <c r="I80" t="s">
        <v>10159</v>
      </c>
      <c r="J80" t="s">
        <v>10160</v>
      </c>
      <c r="K80" t="s">
        <v>23</v>
      </c>
      <c r="L80" t="s">
        <v>24</v>
      </c>
      <c r="M80" t="s">
        <v>10154</v>
      </c>
      <c r="N80" t="s">
        <v>23</v>
      </c>
      <c r="O80" t="s">
        <v>307</v>
      </c>
      <c r="P80" t="s">
        <v>26</v>
      </c>
      <c r="Q80" t="s">
        <v>27</v>
      </c>
      <c r="R80" t="s">
        <v>10161</v>
      </c>
      <c r="S80" t="s">
        <v>10162</v>
      </c>
      <c r="T80" t="s">
        <v>10154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3</v>
      </c>
      <c r="E81" t="s">
        <v>10163</v>
      </c>
      <c r="F81">
        <v>100</v>
      </c>
      <c r="G81">
        <v>0</v>
      </c>
      <c r="H81" t="s">
        <v>631</v>
      </c>
      <c r="I81" t="s">
        <v>10164</v>
      </c>
      <c r="J81" t="s">
        <v>331</v>
      </c>
      <c r="K81" t="s">
        <v>23</v>
      </c>
      <c r="L81" t="s">
        <v>24</v>
      </c>
      <c r="M81" t="s">
        <v>10165</v>
      </c>
      <c r="N81" t="s">
        <v>23</v>
      </c>
      <c r="O81" t="s">
        <v>307</v>
      </c>
      <c r="P81" t="s">
        <v>26</v>
      </c>
      <c r="Q81" t="s">
        <v>27</v>
      </c>
      <c r="R81" t="s">
        <v>10166</v>
      </c>
      <c r="S81" t="s">
        <v>10167</v>
      </c>
      <c r="T81" t="s">
        <v>10165</v>
      </c>
    </row>
    <row r="82" spans="1:20" x14ac:dyDescent="0.25">
      <c r="A82" t="s">
        <v>42</v>
      </c>
      <c r="B82" t="s">
        <v>43</v>
      </c>
      <c r="C82">
        <v>66.666666666666671</v>
      </c>
      <c r="D82">
        <v>3</v>
      </c>
      <c r="E82" t="s">
        <v>10168</v>
      </c>
      <c r="F82">
        <v>100</v>
      </c>
      <c r="G82">
        <v>0</v>
      </c>
      <c r="H82" t="s">
        <v>631</v>
      </c>
      <c r="I82" t="s">
        <v>10169</v>
      </c>
      <c r="J82" t="s">
        <v>1679</v>
      </c>
      <c r="K82" t="s">
        <v>23</v>
      </c>
      <c r="L82" t="s">
        <v>24</v>
      </c>
      <c r="M82" t="s">
        <v>10165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10170</v>
      </c>
      <c r="T82" t="s">
        <v>10165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6</v>
      </c>
      <c r="E83" t="s">
        <v>10171</v>
      </c>
      <c r="F83">
        <v>200</v>
      </c>
      <c r="G83">
        <v>0</v>
      </c>
      <c r="H83" t="s">
        <v>631</v>
      </c>
      <c r="I83" t="s">
        <v>10172</v>
      </c>
      <c r="J83" t="s">
        <v>327</v>
      </c>
      <c r="K83" t="s">
        <v>23</v>
      </c>
      <c r="L83" t="s">
        <v>24</v>
      </c>
      <c r="M83" t="s">
        <v>10165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10173</v>
      </c>
      <c r="T83" t="s">
        <v>10165</v>
      </c>
    </row>
    <row r="84" spans="1:20" x14ac:dyDescent="0.25">
      <c r="A84" t="s">
        <v>186</v>
      </c>
      <c r="B84" t="s">
        <v>187</v>
      </c>
      <c r="C84">
        <v>33.333333333333336</v>
      </c>
      <c r="D84">
        <v>3</v>
      </c>
      <c r="E84" t="s">
        <v>10174</v>
      </c>
      <c r="F84">
        <v>106</v>
      </c>
      <c r="G84">
        <v>6</v>
      </c>
      <c r="H84" t="s">
        <v>631</v>
      </c>
      <c r="I84" t="s">
        <v>10175</v>
      </c>
      <c r="J84" t="s">
        <v>306</v>
      </c>
      <c r="K84" t="s">
        <v>23</v>
      </c>
      <c r="L84" t="s">
        <v>24</v>
      </c>
      <c r="M84" t="s">
        <v>10176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10177</v>
      </c>
      <c r="T84" t="s">
        <v>10176</v>
      </c>
    </row>
    <row r="85" spans="1:20" x14ac:dyDescent="0.25">
      <c r="A85" t="s">
        <v>44</v>
      </c>
      <c r="B85" t="s">
        <v>45</v>
      </c>
      <c r="C85">
        <v>66.666666666666671</v>
      </c>
      <c r="D85">
        <v>3</v>
      </c>
      <c r="E85" t="s">
        <v>10178</v>
      </c>
      <c r="F85">
        <v>106</v>
      </c>
      <c r="G85">
        <v>6</v>
      </c>
      <c r="H85" t="s">
        <v>631</v>
      </c>
      <c r="I85" t="s">
        <v>4893</v>
      </c>
      <c r="J85" t="s">
        <v>61</v>
      </c>
      <c r="K85" t="s">
        <v>23</v>
      </c>
      <c r="L85" t="s">
        <v>24</v>
      </c>
      <c r="M85" t="s">
        <v>10179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10180</v>
      </c>
      <c r="T85" t="s">
        <v>10179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3</v>
      </c>
      <c r="E86" t="s">
        <v>10181</v>
      </c>
      <c r="F86">
        <v>106</v>
      </c>
      <c r="G86">
        <v>6</v>
      </c>
      <c r="H86" t="s">
        <v>631</v>
      </c>
      <c r="I86" t="s">
        <v>10182</v>
      </c>
      <c r="J86" t="s">
        <v>1554</v>
      </c>
      <c r="K86" t="s">
        <v>23</v>
      </c>
      <c r="L86" t="s">
        <v>24</v>
      </c>
      <c r="M86" t="s">
        <v>10183</v>
      </c>
      <c r="N86" t="s">
        <v>23</v>
      </c>
      <c r="O86" t="s">
        <v>307</v>
      </c>
      <c r="P86" t="s">
        <v>26</v>
      </c>
      <c r="Q86" t="s">
        <v>27</v>
      </c>
      <c r="R86" t="s">
        <v>10184</v>
      </c>
      <c r="S86" t="s">
        <v>10185</v>
      </c>
      <c r="T86" t="s">
        <v>10183</v>
      </c>
    </row>
    <row r="87" spans="1:20" x14ac:dyDescent="0.25">
      <c r="A87" t="s">
        <v>186</v>
      </c>
      <c r="B87" t="s">
        <v>187</v>
      </c>
      <c r="C87">
        <v>33.333333333333336</v>
      </c>
      <c r="D87">
        <v>6</v>
      </c>
      <c r="E87" t="s">
        <v>10186</v>
      </c>
      <c r="F87">
        <v>200</v>
      </c>
      <c r="G87">
        <v>0</v>
      </c>
      <c r="H87" t="s">
        <v>631</v>
      </c>
      <c r="I87" t="s">
        <v>10187</v>
      </c>
      <c r="J87" t="s">
        <v>312</v>
      </c>
      <c r="K87" t="s">
        <v>23</v>
      </c>
      <c r="L87" t="s">
        <v>24</v>
      </c>
      <c r="M87" t="s">
        <v>10183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10188</v>
      </c>
      <c r="T87" t="s">
        <v>10183</v>
      </c>
    </row>
    <row r="88" spans="1:20" x14ac:dyDescent="0.25">
      <c r="A88" t="s">
        <v>113</v>
      </c>
      <c r="B88" t="s">
        <v>114</v>
      </c>
      <c r="C88">
        <v>45</v>
      </c>
      <c r="D88">
        <v>3</v>
      </c>
      <c r="E88" t="s">
        <v>10189</v>
      </c>
      <c r="F88">
        <v>850</v>
      </c>
      <c r="G88">
        <v>0</v>
      </c>
      <c r="H88" t="s">
        <v>47</v>
      </c>
      <c r="I88" t="s">
        <v>10190</v>
      </c>
      <c r="J88" t="s">
        <v>10191</v>
      </c>
      <c r="K88" t="s">
        <v>10192</v>
      </c>
      <c r="L88" t="s">
        <v>10193</v>
      </c>
      <c r="M88" t="s">
        <v>10194</v>
      </c>
      <c r="N88" t="s">
        <v>711</v>
      </c>
      <c r="O88" t="s">
        <v>1298</v>
      </c>
      <c r="P88" t="s">
        <v>635</v>
      </c>
      <c r="Q88" t="s">
        <v>636</v>
      </c>
      <c r="R88" t="s">
        <v>24</v>
      </c>
      <c r="S88" t="s">
        <v>10195</v>
      </c>
      <c r="T88" t="s">
        <v>10183</v>
      </c>
    </row>
    <row r="89" spans="1:20" x14ac:dyDescent="0.25">
      <c r="A89" t="s">
        <v>44</v>
      </c>
      <c r="B89" t="s">
        <v>45</v>
      </c>
      <c r="C89">
        <v>45</v>
      </c>
      <c r="D89">
        <v>4</v>
      </c>
      <c r="E89" t="s">
        <v>10189</v>
      </c>
      <c r="F89">
        <v>850</v>
      </c>
      <c r="G89">
        <v>0</v>
      </c>
      <c r="H89" t="s">
        <v>47</v>
      </c>
      <c r="I89" t="s">
        <v>10190</v>
      </c>
      <c r="J89" t="s">
        <v>10191</v>
      </c>
      <c r="K89" t="s">
        <v>10192</v>
      </c>
      <c r="L89" t="s">
        <v>10193</v>
      </c>
      <c r="M89" t="s">
        <v>10194</v>
      </c>
      <c r="N89" t="s">
        <v>711</v>
      </c>
      <c r="O89" t="s">
        <v>1298</v>
      </c>
      <c r="P89" t="s">
        <v>635</v>
      </c>
      <c r="Q89" t="s">
        <v>636</v>
      </c>
      <c r="R89" t="s">
        <v>24</v>
      </c>
      <c r="S89" t="s">
        <v>10195</v>
      </c>
      <c r="T89" t="s">
        <v>10183</v>
      </c>
    </row>
    <row r="90" spans="1:20" x14ac:dyDescent="0.25">
      <c r="A90" t="s">
        <v>42</v>
      </c>
      <c r="B90" t="s">
        <v>43</v>
      </c>
      <c r="C90">
        <v>45</v>
      </c>
      <c r="D90">
        <v>3</v>
      </c>
      <c r="E90" t="s">
        <v>10189</v>
      </c>
      <c r="F90">
        <v>850</v>
      </c>
      <c r="G90">
        <v>0</v>
      </c>
      <c r="H90" t="s">
        <v>47</v>
      </c>
      <c r="I90" t="s">
        <v>10190</v>
      </c>
      <c r="J90" t="s">
        <v>10191</v>
      </c>
      <c r="K90" t="s">
        <v>10192</v>
      </c>
      <c r="L90" t="s">
        <v>10193</v>
      </c>
      <c r="M90" t="s">
        <v>10194</v>
      </c>
      <c r="N90" t="s">
        <v>711</v>
      </c>
      <c r="O90" t="s">
        <v>1298</v>
      </c>
      <c r="P90" t="s">
        <v>635</v>
      </c>
      <c r="Q90" t="s">
        <v>636</v>
      </c>
      <c r="R90" t="s">
        <v>24</v>
      </c>
      <c r="S90" t="s">
        <v>10195</v>
      </c>
      <c r="T90" t="s">
        <v>10183</v>
      </c>
    </row>
    <row r="91" spans="1:20" x14ac:dyDescent="0.25">
      <c r="A91" t="s">
        <v>148</v>
      </c>
      <c r="B91" t="s">
        <v>149</v>
      </c>
      <c r="C91">
        <v>40</v>
      </c>
      <c r="D91">
        <v>1</v>
      </c>
      <c r="E91" t="s">
        <v>10189</v>
      </c>
      <c r="F91">
        <v>850</v>
      </c>
      <c r="G91">
        <v>0</v>
      </c>
      <c r="H91" t="s">
        <v>47</v>
      </c>
      <c r="I91" t="s">
        <v>10190</v>
      </c>
      <c r="J91" t="s">
        <v>10191</v>
      </c>
      <c r="K91" t="s">
        <v>10192</v>
      </c>
      <c r="L91" t="s">
        <v>10193</v>
      </c>
      <c r="M91" t="s">
        <v>10194</v>
      </c>
      <c r="N91" t="s">
        <v>711</v>
      </c>
      <c r="O91" t="s">
        <v>1298</v>
      </c>
      <c r="P91" t="s">
        <v>635</v>
      </c>
      <c r="Q91" t="s">
        <v>636</v>
      </c>
      <c r="R91" t="s">
        <v>24</v>
      </c>
      <c r="S91" t="s">
        <v>10195</v>
      </c>
      <c r="T91" t="s">
        <v>10183</v>
      </c>
    </row>
    <row r="92" spans="1:20" x14ac:dyDescent="0.25">
      <c r="A92" t="s">
        <v>34</v>
      </c>
      <c r="B92" t="s">
        <v>35</v>
      </c>
      <c r="C92">
        <v>40</v>
      </c>
      <c r="D92">
        <v>1</v>
      </c>
      <c r="E92" t="s">
        <v>10189</v>
      </c>
      <c r="F92">
        <v>850</v>
      </c>
      <c r="G92">
        <v>0</v>
      </c>
      <c r="H92" t="s">
        <v>47</v>
      </c>
      <c r="I92" t="s">
        <v>10190</v>
      </c>
      <c r="J92" t="s">
        <v>10191</v>
      </c>
      <c r="K92" t="s">
        <v>10192</v>
      </c>
      <c r="L92" t="s">
        <v>10193</v>
      </c>
      <c r="M92" t="s">
        <v>10194</v>
      </c>
      <c r="N92" t="s">
        <v>711</v>
      </c>
      <c r="O92" t="s">
        <v>1298</v>
      </c>
      <c r="P92" t="s">
        <v>635</v>
      </c>
      <c r="Q92" t="s">
        <v>636</v>
      </c>
      <c r="R92" t="s">
        <v>24</v>
      </c>
      <c r="S92" t="s">
        <v>10195</v>
      </c>
      <c r="T92" t="s">
        <v>10183</v>
      </c>
    </row>
    <row r="93" spans="1:20" x14ac:dyDescent="0.25">
      <c r="A93" t="s">
        <v>150</v>
      </c>
      <c r="B93" t="s">
        <v>151</v>
      </c>
      <c r="C93">
        <v>40</v>
      </c>
      <c r="D93">
        <v>2</v>
      </c>
      <c r="E93" t="s">
        <v>10189</v>
      </c>
      <c r="F93">
        <v>850</v>
      </c>
      <c r="G93">
        <v>0</v>
      </c>
      <c r="H93" t="s">
        <v>47</v>
      </c>
      <c r="I93" t="s">
        <v>10190</v>
      </c>
      <c r="J93" t="s">
        <v>10191</v>
      </c>
      <c r="K93" t="s">
        <v>10192</v>
      </c>
      <c r="L93" t="s">
        <v>10193</v>
      </c>
      <c r="M93" t="s">
        <v>10194</v>
      </c>
      <c r="N93" t="s">
        <v>711</v>
      </c>
      <c r="O93" t="s">
        <v>1298</v>
      </c>
      <c r="P93" t="s">
        <v>635</v>
      </c>
      <c r="Q93" t="s">
        <v>636</v>
      </c>
      <c r="R93" t="s">
        <v>24</v>
      </c>
      <c r="S93" t="s">
        <v>10195</v>
      </c>
      <c r="T93" t="s">
        <v>10183</v>
      </c>
    </row>
    <row r="94" spans="1:20" x14ac:dyDescent="0.25">
      <c r="A94" t="s">
        <v>152</v>
      </c>
      <c r="B94" t="s">
        <v>153</v>
      </c>
      <c r="C94">
        <v>40</v>
      </c>
      <c r="D94">
        <v>2</v>
      </c>
      <c r="E94" t="s">
        <v>10189</v>
      </c>
      <c r="F94">
        <v>850</v>
      </c>
      <c r="G94">
        <v>0</v>
      </c>
      <c r="H94" t="s">
        <v>47</v>
      </c>
      <c r="I94" t="s">
        <v>10190</v>
      </c>
      <c r="J94" t="s">
        <v>10191</v>
      </c>
      <c r="K94" t="s">
        <v>10192</v>
      </c>
      <c r="L94" t="s">
        <v>10193</v>
      </c>
      <c r="M94" t="s">
        <v>10194</v>
      </c>
      <c r="N94" t="s">
        <v>711</v>
      </c>
      <c r="O94" t="s">
        <v>1298</v>
      </c>
      <c r="P94" t="s">
        <v>635</v>
      </c>
      <c r="Q94" t="s">
        <v>636</v>
      </c>
      <c r="R94" t="s">
        <v>24</v>
      </c>
      <c r="S94" t="s">
        <v>10195</v>
      </c>
      <c r="T94" t="s">
        <v>10183</v>
      </c>
    </row>
    <row r="95" spans="1:20" x14ac:dyDescent="0.25">
      <c r="A95" t="s">
        <v>36</v>
      </c>
      <c r="B95" t="s">
        <v>37</v>
      </c>
      <c r="C95">
        <v>40</v>
      </c>
      <c r="D95">
        <v>2</v>
      </c>
      <c r="E95" t="s">
        <v>10189</v>
      </c>
      <c r="F95">
        <v>850</v>
      </c>
      <c r="G95">
        <v>0</v>
      </c>
      <c r="H95" t="s">
        <v>47</v>
      </c>
      <c r="I95" t="s">
        <v>10190</v>
      </c>
      <c r="J95" t="s">
        <v>10191</v>
      </c>
      <c r="K95" t="s">
        <v>10192</v>
      </c>
      <c r="L95" t="s">
        <v>10193</v>
      </c>
      <c r="M95" t="s">
        <v>10194</v>
      </c>
      <c r="N95" t="s">
        <v>711</v>
      </c>
      <c r="O95" t="s">
        <v>1298</v>
      </c>
      <c r="P95" t="s">
        <v>635</v>
      </c>
      <c r="Q95" t="s">
        <v>636</v>
      </c>
      <c r="R95" t="s">
        <v>24</v>
      </c>
      <c r="S95" t="s">
        <v>10195</v>
      </c>
      <c r="T95" t="s">
        <v>10196</v>
      </c>
    </row>
    <row r="96" spans="1:20" x14ac:dyDescent="0.25">
      <c r="A96" t="s">
        <v>38</v>
      </c>
      <c r="B96" t="s">
        <v>39</v>
      </c>
      <c r="C96">
        <v>40</v>
      </c>
      <c r="D96">
        <v>2</v>
      </c>
      <c r="E96" t="s">
        <v>10189</v>
      </c>
      <c r="F96">
        <v>850</v>
      </c>
      <c r="G96">
        <v>0</v>
      </c>
      <c r="H96" t="s">
        <v>47</v>
      </c>
      <c r="I96" t="s">
        <v>10190</v>
      </c>
      <c r="J96" t="s">
        <v>10191</v>
      </c>
      <c r="K96" t="s">
        <v>10192</v>
      </c>
      <c r="L96" t="s">
        <v>10193</v>
      </c>
      <c r="M96" t="s">
        <v>10194</v>
      </c>
      <c r="N96" t="s">
        <v>711</v>
      </c>
      <c r="O96" t="s">
        <v>1298</v>
      </c>
      <c r="P96" t="s">
        <v>635</v>
      </c>
      <c r="Q96" t="s">
        <v>636</v>
      </c>
      <c r="R96" t="s">
        <v>24</v>
      </c>
      <c r="S96" t="s">
        <v>10195</v>
      </c>
      <c r="T96" t="s">
        <v>10196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3</v>
      </c>
      <c r="E97" t="s">
        <v>10197</v>
      </c>
      <c r="F97">
        <v>100</v>
      </c>
      <c r="G97">
        <v>0</v>
      </c>
      <c r="H97" t="s">
        <v>631</v>
      </c>
      <c r="I97" t="s">
        <v>10198</v>
      </c>
      <c r="J97" t="s">
        <v>341</v>
      </c>
      <c r="K97" t="s">
        <v>23</v>
      </c>
      <c r="L97" t="s">
        <v>24</v>
      </c>
      <c r="M97" t="s">
        <v>10196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10199</v>
      </c>
      <c r="T97" t="s">
        <v>10196</v>
      </c>
    </row>
    <row r="98" spans="1:20" x14ac:dyDescent="0.25">
      <c r="A98" t="s">
        <v>186</v>
      </c>
      <c r="B98" t="s">
        <v>187</v>
      </c>
      <c r="C98">
        <v>33.333333333333336</v>
      </c>
      <c r="D98">
        <v>6</v>
      </c>
      <c r="E98" t="s">
        <v>10200</v>
      </c>
      <c r="F98">
        <v>200</v>
      </c>
      <c r="G98">
        <v>0</v>
      </c>
      <c r="H98" t="s">
        <v>631</v>
      </c>
      <c r="I98" t="s">
        <v>10201</v>
      </c>
      <c r="J98" t="s">
        <v>3436</v>
      </c>
      <c r="K98" t="s">
        <v>23</v>
      </c>
      <c r="L98" t="s">
        <v>24</v>
      </c>
      <c r="M98" t="s">
        <v>10196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10202</v>
      </c>
      <c r="T98" t="s">
        <v>10196</v>
      </c>
    </row>
    <row r="99" spans="1:20" x14ac:dyDescent="0.25">
      <c r="A99" t="s">
        <v>44</v>
      </c>
      <c r="B99" t="s">
        <v>45</v>
      </c>
      <c r="C99">
        <v>66.666666666666671</v>
      </c>
      <c r="D99">
        <v>3</v>
      </c>
      <c r="E99" t="s">
        <v>10203</v>
      </c>
      <c r="F99">
        <v>106</v>
      </c>
      <c r="G99">
        <v>6</v>
      </c>
      <c r="H99" t="s">
        <v>631</v>
      </c>
      <c r="I99" t="s">
        <v>10204</v>
      </c>
      <c r="J99" t="s">
        <v>329</v>
      </c>
      <c r="K99" t="s">
        <v>23</v>
      </c>
      <c r="L99" t="s">
        <v>24</v>
      </c>
      <c r="M99" t="s">
        <v>10196</v>
      </c>
      <c r="N99" t="s">
        <v>23</v>
      </c>
      <c r="O99" t="s">
        <v>32</v>
      </c>
      <c r="P99" t="s">
        <v>26</v>
      </c>
      <c r="Q99" t="s">
        <v>33</v>
      </c>
      <c r="R99" t="s">
        <v>24</v>
      </c>
      <c r="S99" t="s">
        <v>10205</v>
      </c>
      <c r="T99" t="s">
        <v>10196</v>
      </c>
    </row>
    <row r="100" spans="1:20" x14ac:dyDescent="0.25">
      <c r="A100" t="s">
        <v>186</v>
      </c>
      <c r="B100" t="s">
        <v>187</v>
      </c>
      <c r="C100">
        <v>33.333333333333336</v>
      </c>
      <c r="D100">
        <v>6</v>
      </c>
      <c r="E100" t="s">
        <v>10206</v>
      </c>
      <c r="F100">
        <v>200</v>
      </c>
      <c r="G100">
        <v>0</v>
      </c>
      <c r="H100" t="s">
        <v>631</v>
      </c>
      <c r="I100" t="s">
        <v>10207</v>
      </c>
      <c r="J100" t="s">
        <v>306</v>
      </c>
      <c r="K100" t="s">
        <v>23</v>
      </c>
      <c r="L100" t="s">
        <v>24</v>
      </c>
      <c r="M100" t="s">
        <v>10196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10208</v>
      </c>
      <c r="T100" t="s">
        <v>10196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10209</v>
      </c>
      <c r="F101">
        <v>106</v>
      </c>
      <c r="G101">
        <v>6</v>
      </c>
      <c r="H101" t="s">
        <v>631</v>
      </c>
      <c r="I101" t="s">
        <v>10210</v>
      </c>
      <c r="J101" t="s">
        <v>320</v>
      </c>
      <c r="K101" t="s">
        <v>23</v>
      </c>
      <c r="L101" t="s">
        <v>24</v>
      </c>
      <c r="M101" t="s">
        <v>10211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10212</v>
      </c>
      <c r="T101" t="s">
        <v>10211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3</v>
      </c>
      <c r="E102" t="s">
        <v>10213</v>
      </c>
      <c r="F102">
        <v>106</v>
      </c>
      <c r="G102">
        <v>6</v>
      </c>
      <c r="H102" t="s">
        <v>631</v>
      </c>
      <c r="I102" t="s">
        <v>10214</v>
      </c>
      <c r="J102" t="s">
        <v>308</v>
      </c>
      <c r="K102" t="s">
        <v>23</v>
      </c>
      <c r="L102" t="s">
        <v>24</v>
      </c>
      <c r="M102" t="s">
        <v>10211</v>
      </c>
      <c r="N102" t="s">
        <v>23</v>
      </c>
      <c r="O102" t="s">
        <v>32</v>
      </c>
      <c r="P102" t="s">
        <v>26</v>
      </c>
      <c r="Q102" t="s">
        <v>33</v>
      </c>
      <c r="R102" t="s">
        <v>24</v>
      </c>
      <c r="S102" t="s">
        <v>10215</v>
      </c>
      <c r="T102" t="s">
        <v>10211</v>
      </c>
    </row>
    <row r="103" spans="1:20" x14ac:dyDescent="0.25">
      <c r="A103" t="s">
        <v>186</v>
      </c>
      <c r="B103" t="s">
        <v>187</v>
      </c>
      <c r="C103">
        <v>33.333333333333336</v>
      </c>
      <c r="D103">
        <v>3</v>
      </c>
      <c r="E103" t="s">
        <v>10216</v>
      </c>
      <c r="F103">
        <v>200</v>
      </c>
      <c r="G103">
        <v>0</v>
      </c>
      <c r="H103" t="s">
        <v>631</v>
      </c>
      <c r="I103" t="s">
        <v>10217</v>
      </c>
      <c r="J103" t="s">
        <v>302</v>
      </c>
      <c r="K103" t="s">
        <v>23</v>
      </c>
      <c r="L103" t="s">
        <v>24</v>
      </c>
      <c r="M103" t="s">
        <v>10218</v>
      </c>
      <c r="N103" t="s">
        <v>23</v>
      </c>
      <c r="O103" t="s">
        <v>307</v>
      </c>
      <c r="P103" t="s">
        <v>26</v>
      </c>
      <c r="Q103" t="s">
        <v>27</v>
      </c>
      <c r="R103" t="s">
        <v>10219</v>
      </c>
      <c r="S103" t="s">
        <v>10220</v>
      </c>
      <c r="T103" t="s">
        <v>10221</v>
      </c>
    </row>
    <row r="104" spans="1:20" x14ac:dyDescent="0.25">
      <c r="A104" t="s">
        <v>44</v>
      </c>
      <c r="B104" t="s">
        <v>45</v>
      </c>
      <c r="C104">
        <v>66.666666666666671</v>
      </c>
      <c r="D104">
        <v>3</v>
      </c>
      <c r="E104" t="s">
        <v>10216</v>
      </c>
      <c r="F104">
        <v>200</v>
      </c>
      <c r="G104">
        <v>0</v>
      </c>
      <c r="H104" t="s">
        <v>631</v>
      </c>
      <c r="I104" t="s">
        <v>10217</v>
      </c>
      <c r="J104" t="s">
        <v>302</v>
      </c>
      <c r="K104" t="s">
        <v>23</v>
      </c>
      <c r="L104" t="s">
        <v>24</v>
      </c>
      <c r="M104" t="s">
        <v>10218</v>
      </c>
      <c r="N104" t="s">
        <v>23</v>
      </c>
      <c r="O104" t="s">
        <v>307</v>
      </c>
      <c r="P104" t="s">
        <v>26</v>
      </c>
      <c r="Q104" t="s">
        <v>27</v>
      </c>
      <c r="R104" t="s">
        <v>10219</v>
      </c>
      <c r="S104" t="s">
        <v>10220</v>
      </c>
      <c r="T104" t="s">
        <v>10221</v>
      </c>
    </row>
    <row r="105" spans="1:20" x14ac:dyDescent="0.25">
      <c r="A105" t="s">
        <v>186</v>
      </c>
      <c r="B105" t="s">
        <v>187</v>
      </c>
      <c r="C105">
        <v>33.333333333333336</v>
      </c>
      <c r="D105">
        <v>3</v>
      </c>
      <c r="E105" t="s">
        <v>10222</v>
      </c>
      <c r="F105">
        <v>200</v>
      </c>
      <c r="G105">
        <v>0</v>
      </c>
      <c r="H105" t="s">
        <v>631</v>
      </c>
      <c r="I105" t="s">
        <v>10223</v>
      </c>
      <c r="J105" t="s">
        <v>64</v>
      </c>
      <c r="K105" t="s">
        <v>23</v>
      </c>
      <c r="L105" t="s">
        <v>24</v>
      </c>
      <c r="M105" t="s">
        <v>10218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10224</v>
      </c>
      <c r="T105" t="s">
        <v>10218</v>
      </c>
    </row>
    <row r="106" spans="1:20" x14ac:dyDescent="0.25">
      <c r="A106" t="s">
        <v>44</v>
      </c>
      <c r="B106" t="s">
        <v>45</v>
      </c>
      <c r="C106">
        <v>66.666666666666671</v>
      </c>
      <c r="D106">
        <v>3</v>
      </c>
      <c r="E106" t="s">
        <v>10222</v>
      </c>
      <c r="F106">
        <v>200</v>
      </c>
      <c r="G106">
        <v>0</v>
      </c>
      <c r="H106" t="s">
        <v>631</v>
      </c>
      <c r="I106" t="s">
        <v>10223</v>
      </c>
      <c r="J106" t="s">
        <v>64</v>
      </c>
      <c r="K106" t="s">
        <v>23</v>
      </c>
      <c r="L106" t="s">
        <v>24</v>
      </c>
      <c r="M106" t="s">
        <v>10218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10224</v>
      </c>
      <c r="T106" t="s">
        <v>10218</v>
      </c>
    </row>
    <row r="107" spans="1:20" x14ac:dyDescent="0.25">
      <c r="A107" t="s">
        <v>186</v>
      </c>
      <c r="B107" t="s">
        <v>187</v>
      </c>
      <c r="C107">
        <v>33.333333333333336</v>
      </c>
      <c r="D107">
        <v>3</v>
      </c>
      <c r="E107" t="s">
        <v>10225</v>
      </c>
      <c r="F107">
        <v>106</v>
      </c>
      <c r="G107">
        <v>6</v>
      </c>
      <c r="H107" t="s">
        <v>631</v>
      </c>
      <c r="I107" t="s">
        <v>10226</v>
      </c>
      <c r="J107" t="s">
        <v>317</v>
      </c>
      <c r="K107" t="s">
        <v>23</v>
      </c>
      <c r="L107" t="s">
        <v>24</v>
      </c>
      <c r="M107" t="s">
        <v>10227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10228</v>
      </c>
      <c r="T107" t="s">
        <v>10229</v>
      </c>
    </row>
    <row r="108" spans="1:20" x14ac:dyDescent="0.25">
      <c r="A108" t="s">
        <v>186</v>
      </c>
      <c r="B108" t="s">
        <v>187</v>
      </c>
      <c r="C108">
        <v>33.333333333333336</v>
      </c>
      <c r="D108">
        <v>6</v>
      </c>
      <c r="E108" t="s">
        <v>10230</v>
      </c>
      <c r="F108">
        <v>200</v>
      </c>
      <c r="G108">
        <v>0</v>
      </c>
      <c r="H108" t="s">
        <v>631</v>
      </c>
      <c r="I108" t="s">
        <v>10231</v>
      </c>
      <c r="J108" t="s">
        <v>332</v>
      </c>
      <c r="K108" t="s">
        <v>23</v>
      </c>
      <c r="L108" t="s">
        <v>24</v>
      </c>
      <c r="M108" t="s">
        <v>10227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10232</v>
      </c>
      <c r="T108" t="s">
        <v>10227</v>
      </c>
    </row>
    <row r="109" spans="1:20" x14ac:dyDescent="0.25">
      <c r="A109" t="s">
        <v>42</v>
      </c>
      <c r="B109" t="s">
        <v>43</v>
      </c>
      <c r="C109">
        <v>66.666666666666671</v>
      </c>
      <c r="D109">
        <v>6</v>
      </c>
      <c r="E109" t="s">
        <v>10233</v>
      </c>
      <c r="F109">
        <v>200</v>
      </c>
      <c r="G109">
        <v>0</v>
      </c>
      <c r="H109" t="s">
        <v>631</v>
      </c>
      <c r="I109" t="s">
        <v>10234</v>
      </c>
      <c r="J109" t="s">
        <v>305</v>
      </c>
      <c r="K109" t="s">
        <v>23</v>
      </c>
      <c r="L109" t="s">
        <v>24</v>
      </c>
      <c r="M109" t="s">
        <v>10227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10235</v>
      </c>
      <c r="T109" t="s">
        <v>10227</v>
      </c>
    </row>
    <row r="110" spans="1:20" x14ac:dyDescent="0.25">
      <c r="A110" t="s">
        <v>44</v>
      </c>
      <c r="B110" t="s">
        <v>45</v>
      </c>
      <c r="C110">
        <v>66.666666666666671</v>
      </c>
      <c r="D110">
        <v>3</v>
      </c>
      <c r="E110" t="s">
        <v>10236</v>
      </c>
      <c r="F110">
        <v>200</v>
      </c>
      <c r="G110">
        <v>0</v>
      </c>
      <c r="H110" t="s">
        <v>631</v>
      </c>
      <c r="I110" t="s">
        <v>10237</v>
      </c>
      <c r="J110" t="s">
        <v>10238</v>
      </c>
      <c r="K110" t="s">
        <v>23</v>
      </c>
      <c r="L110" t="s">
        <v>24</v>
      </c>
      <c r="M110" t="s">
        <v>10239</v>
      </c>
      <c r="N110" t="s">
        <v>23</v>
      </c>
      <c r="O110" t="s">
        <v>32</v>
      </c>
      <c r="P110" t="s">
        <v>26</v>
      </c>
      <c r="Q110" t="s">
        <v>33</v>
      </c>
      <c r="R110" t="s">
        <v>24</v>
      </c>
      <c r="S110" t="s">
        <v>10240</v>
      </c>
      <c r="T110" t="s">
        <v>10239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3</v>
      </c>
      <c r="E111" t="s">
        <v>10236</v>
      </c>
      <c r="F111">
        <v>200</v>
      </c>
      <c r="G111">
        <v>0</v>
      </c>
      <c r="H111" t="s">
        <v>631</v>
      </c>
      <c r="I111" t="s">
        <v>10237</v>
      </c>
      <c r="J111" t="s">
        <v>10238</v>
      </c>
      <c r="K111" t="s">
        <v>23</v>
      </c>
      <c r="L111" t="s">
        <v>24</v>
      </c>
      <c r="M111" t="s">
        <v>10239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10240</v>
      </c>
      <c r="T111" t="s">
        <v>10239</v>
      </c>
    </row>
    <row r="112" spans="1:20" x14ac:dyDescent="0.25">
      <c r="A112" t="s">
        <v>186</v>
      </c>
      <c r="B112" t="s">
        <v>187</v>
      </c>
      <c r="C112">
        <v>33.333333333333336</v>
      </c>
      <c r="D112">
        <v>6</v>
      </c>
      <c r="E112" t="s">
        <v>10241</v>
      </c>
      <c r="F112">
        <v>200</v>
      </c>
      <c r="G112">
        <v>0</v>
      </c>
      <c r="H112" t="s">
        <v>631</v>
      </c>
      <c r="I112" t="s">
        <v>10242</v>
      </c>
      <c r="J112" t="s">
        <v>309</v>
      </c>
      <c r="K112" t="s">
        <v>23</v>
      </c>
      <c r="L112" t="s">
        <v>24</v>
      </c>
      <c r="M112" t="s">
        <v>10194</v>
      </c>
      <c r="N112" t="s">
        <v>23</v>
      </c>
      <c r="O112" t="s">
        <v>32</v>
      </c>
      <c r="P112" t="s">
        <v>26</v>
      </c>
      <c r="Q112" t="s">
        <v>33</v>
      </c>
      <c r="R112" t="s">
        <v>24</v>
      </c>
      <c r="S112" t="s">
        <v>10243</v>
      </c>
      <c r="T112" t="s">
        <v>10194</v>
      </c>
    </row>
    <row r="113" spans="1:20" x14ac:dyDescent="0.25">
      <c r="A113" t="s">
        <v>186</v>
      </c>
      <c r="B113" t="s">
        <v>187</v>
      </c>
      <c r="C113">
        <v>33.333333333333336</v>
      </c>
      <c r="D113">
        <v>3</v>
      </c>
      <c r="E113" t="s">
        <v>10244</v>
      </c>
      <c r="F113">
        <v>106</v>
      </c>
      <c r="G113">
        <v>6</v>
      </c>
      <c r="H113" t="s">
        <v>631</v>
      </c>
      <c r="I113" t="s">
        <v>10245</v>
      </c>
      <c r="J113" t="s">
        <v>3436</v>
      </c>
      <c r="K113" t="s">
        <v>23</v>
      </c>
      <c r="L113" t="s">
        <v>24</v>
      </c>
      <c r="M113" t="s">
        <v>10246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10247</v>
      </c>
      <c r="T113" t="s">
        <v>10246</v>
      </c>
    </row>
    <row r="114" spans="1:20" x14ac:dyDescent="0.25">
      <c r="A114" t="s">
        <v>148</v>
      </c>
      <c r="B114" t="s">
        <v>149</v>
      </c>
      <c r="C114">
        <v>65</v>
      </c>
      <c r="D114">
        <v>3</v>
      </c>
      <c r="E114" t="s">
        <v>10248</v>
      </c>
      <c r="F114">
        <v>800</v>
      </c>
      <c r="G114">
        <v>0</v>
      </c>
      <c r="H114" t="s">
        <v>47</v>
      </c>
      <c r="I114" t="s">
        <v>10249</v>
      </c>
      <c r="J114" t="s">
        <v>10250</v>
      </c>
      <c r="K114" t="s">
        <v>1569</v>
      </c>
      <c r="L114" t="s">
        <v>10251</v>
      </c>
      <c r="M114" t="s">
        <v>10252</v>
      </c>
      <c r="N114" t="s">
        <v>711</v>
      </c>
      <c r="O114" t="s">
        <v>1298</v>
      </c>
      <c r="P114" t="s">
        <v>635</v>
      </c>
      <c r="Q114" t="s">
        <v>636</v>
      </c>
      <c r="R114" t="s">
        <v>24</v>
      </c>
      <c r="S114" t="s">
        <v>10253</v>
      </c>
      <c r="T114" t="s">
        <v>10246</v>
      </c>
    </row>
    <row r="115" spans="1:20" x14ac:dyDescent="0.25">
      <c r="A115" t="s">
        <v>34</v>
      </c>
      <c r="B115" t="s">
        <v>35</v>
      </c>
      <c r="C115">
        <v>65</v>
      </c>
      <c r="D115">
        <v>3</v>
      </c>
      <c r="E115" t="s">
        <v>10248</v>
      </c>
      <c r="F115">
        <v>800</v>
      </c>
      <c r="G115">
        <v>0</v>
      </c>
      <c r="H115" t="s">
        <v>47</v>
      </c>
      <c r="I115" t="s">
        <v>10249</v>
      </c>
      <c r="J115" t="s">
        <v>10250</v>
      </c>
      <c r="K115" t="s">
        <v>1569</v>
      </c>
      <c r="L115" t="s">
        <v>10251</v>
      </c>
      <c r="M115" t="s">
        <v>10252</v>
      </c>
      <c r="N115" t="s">
        <v>711</v>
      </c>
      <c r="O115" t="s">
        <v>1298</v>
      </c>
      <c r="P115" t="s">
        <v>635</v>
      </c>
      <c r="Q115" t="s">
        <v>636</v>
      </c>
      <c r="R115" t="s">
        <v>24</v>
      </c>
      <c r="S115" t="s">
        <v>10253</v>
      </c>
      <c r="T115" t="s">
        <v>10246</v>
      </c>
    </row>
    <row r="116" spans="1:20" x14ac:dyDescent="0.25">
      <c r="A116" t="s">
        <v>150</v>
      </c>
      <c r="B116" t="s">
        <v>151</v>
      </c>
      <c r="C116">
        <v>65</v>
      </c>
      <c r="D116">
        <v>3</v>
      </c>
      <c r="E116" t="s">
        <v>10248</v>
      </c>
      <c r="F116">
        <v>800</v>
      </c>
      <c r="G116">
        <v>0</v>
      </c>
      <c r="H116" t="s">
        <v>47</v>
      </c>
      <c r="I116" t="s">
        <v>10249</v>
      </c>
      <c r="J116" t="s">
        <v>10250</v>
      </c>
      <c r="K116" t="s">
        <v>1569</v>
      </c>
      <c r="L116" t="s">
        <v>10251</v>
      </c>
      <c r="M116" t="s">
        <v>10252</v>
      </c>
      <c r="N116" t="s">
        <v>711</v>
      </c>
      <c r="O116" t="s">
        <v>1298</v>
      </c>
      <c r="P116" t="s">
        <v>635</v>
      </c>
      <c r="Q116" t="s">
        <v>636</v>
      </c>
      <c r="R116" t="s">
        <v>24</v>
      </c>
      <c r="S116" t="s">
        <v>10253</v>
      </c>
      <c r="T116" t="s">
        <v>10246</v>
      </c>
    </row>
    <row r="117" spans="1:20" x14ac:dyDescent="0.25">
      <c r="A117" t="s">
        <v>152</v>
      </c>
      <c r="B117" t="s">
        <v>153</v>
      </c>
      <c r="C117">
        <v>65</v>
      </c>
      <c r="D117">
        <v>3</v>
      </c>
      <c r="E117" t="s">
        <v>10248</v>
      </c>
      <c r="F117">
        <v>800</v>
      </c>
      <c r="G117">
        <v>0</v>
      </c>
      <c r="H117" t="s">
        <v>47</v>
      </c>
      <c r="I117" t="s">
        <v>10249</v>
      </c>
      <c r="J117" t="s">
        <v>10250</v>
      </c>
      <c r="K117" t="s">
        <v>1569</v>
      </c>
      <c r="L117" t="s">
        <v>10251</v>
      </c>
      <c r="M117" t="s">
        <v>10252</v>
      </c>
      <c r="N117" t="s">
        <v>711</v>
      </c>
      <c r="O117" t="s">
        <v>1298</v>
      </c>
      <c r="P117" t="s">
        <v>635</v>
      </c>
      <c r="Q117" t="s">
        <v>636</v>
      </c>
      <c r="R117" t="s">
        <v>24</v>
      </c>
      <c r="S117" t="s">
        <v>10253</v>
      </c>
      <c r="T117" t="s">
        <v>10246</v>
      </c>
    </row>
    <row r="118" spans="1:20" x14ac:dyDescent="0.25">
      <c r="A118" t="s">
        <v>36</v>
      </c>
      <c r="B118" t="s">
        <v>37</v>
      </c>
      <c r="C118">
        <v>65</v>
      </c>
      <c r="D118">
        <v>4</v>
      </c>
      <c r="E118" t="s">
        <v>10248</v>
      </c>
      <c r="F118">
        <v>800</v>
      </c>
      <c r="G118">
        <v>0</v>
      </c>
      <c r="H118" t="s">
        <v>47</v>
      </c>
      <c r="I118" t="s">
        <v>10249</v>
      </c>
      <c r="J118" t="s">
        <v>10250</v>
      </c>
      <c r="K118" t="s">
        <v>1569</v>
      </c>
      <c r="L118" t="s">
        <v>10251</v>
      </c>
      <c r="M118" t="s">
        <v>10252</v>
      </c>
      <c r="N118" t="s">
        <v>711</v>
      </c>
      <c r="O118" t="s">
        <v>1298</v>
      </c>
      <c r="P118" t="s">
        <v>635</v>
      </c>
      <c r="Q118" t="s">
        <v>636</v>
      </c>
      <c r="R118" t="s">
        <v>24</v>
      </c>
      <c r="S118" t="s">
        <v>10253</v>
      </c>
      <c r="T118" t="s">
        <v>10246</v>
      </c>
    </row>
    <row r="119" spans="1:20" x14ac:dyDescent="0.25">
      <c r="A119" t="s">
        <v>38</v>
      </c>
      <c r="B119" t="s">
        <v>39</v>
      </c>
      <c r="C119">
        <v>65</v>
      </c>
      <c r="D119">
        <v>4</v>
      </c>
      <c r="E119" t="s">
        <v>10248</v>
      </c>
      <c r="F119">
        <v>800</v>
      </c>
      <c r="G119">
        <v>0</v>
      </c>
      <c r="H119" t="s">
        <v>47</v>
      </c>
      <c r="I119" t="s">
        <v>10249</v>
      </c>
      <c r="J119" t="s">
        <v>10250</v>
      </c>
      <c r="K119" t="s">
        <v>1569</v>
      </c>
      <c r="L119" t="s">
        <v>10251</v>
      </c>
      <c r="M119" t="s">
        <v>10252</v>
      </c>
      <c r="N119" t="s">
        <v>711</v>
      </c>
      <c r="O119" t="s">
        <v>1298</v>
      </c>
      <c r="P119" t="s">
        <v>635</v>
      </c>
      <c r="Q119" t="s">
        <v>636</v>
      </c>
      <c r="R119" t="s">
        <v>24</v>
      </c>
      <c r="S119" t="s">
        <v>10253</v>
      </c>
      <c r="T119" t="s">
        <v>10246</v>
      </c>
    </row>
    <row r="120" spans="1:20" x14ac:dyDescent="0.25">
      <c r="A120" t="s">
        <v>42</v>
      </c>
      <c r="B120" t="s">
        <v>43</v>
      </c>
      <c r="C120">
        <v>66.666666666666671</v>
      </c>
      <c r="D120">
        <v>3</v>
      </c>
      <c r="E120" t="s">
        <v>10254</v>
      </c>
      <c r="F120">
        <v>200</v>
      </c>
      <c r="G120">
        <v>0</v>
      </c>
      <c r="H120" t="s">
        <v>631</v>
      </c>
      <c r="I120" t="s">
        <v>10255</v>
      </c>
      <c r="J120" t="s">
        <v>65</v>
      </c>
      <c r="K120" t="s">
        <v>23</v>
      </c>
      <c r="L120" t="s">
        <v>24</v>
      </c>
      <c r="M120" t="s">
        <v>10194</v>
      </c>
      <c r="N120" t="s">
        <v>23</v>
      </c>
      <c r="O120" t="s">
        <v>32</v>
      </c>
      <c r="P120" t="s">
        <v>26</v>
      </c>
      <c r="Q120" t="s">
        <v>33</v>
      </c>
      <c r="R120" t="s">
        <v>24</v>
      </c>
      <c r="S120" t="s">
        <v>10256</v>
      </c>
      <c r="T120" t="s">
        <v>10257</v>
      </c>
    </row>
    <row r="121" spans="1:20" x14ac:dyDescent="0.25">
      <c r="A121" t="s">
        <v>186</v>
      </c>
      <c r="B121" t="s">
        <v>187</v>
      </c>
      <c r="C121">
        <v>33.333333333333336</v>
      </c>
      <c r="D121">
        <v>3</v>
      </c>
      <c r="E121" t="s">
        <v>10254</v>
      </c>
      <c r="F121">
        <v>200</v>
      </c>
      <c r="G121">
        <v>0</v>
      </c>
      <c r="H121" t="s">
        <v>631</v>
      </c>
      <c r="I121" t="s">
        <v>10255</v>
      </c>
      <c r="J121" t="s">
        <v>65</v>
      </c>
      <c r="K121" t="s">
        <v>23</v>
      </c>
      <c r="L121" t="s">
        <v>24</v>
      </c>
      <c r="M121" t="s">
        <v>10194</v>
      </c>
      <c r="N121" t="s">
        <v>23</v>
      </c>
      <c r="O121" t="s">
        <v>32</v>
      </c>
      <c r="P121" t="s">
        <v>26</v>
      </c>
      <c r="Q121" t="s">
        <v>33</v>
      </c>
      <c r="R121" t="s">
        <v>24</v>
      </c>
      <c r="S121" t="s">
        <v>10256</v>
      </c>
      <c r="T121" t="s">
        <v>10257</v>
      </c>
    </row>
    <row r="122" spans="1:20" x14ac:dyDescent="0.25">
      <c r="A122" t="s">
        <v>44</v>
      </c>
      <c r="B122" t="s">
        <v>45</v>
      </c>
      <c r="C122">
        <v>66.666666666666671</v>
      </c>
      <c r="D122">
        <v>3</v>
      </c>
      <c r="E122" t="s">
        <v>10258</v>
      </c>
      <c r="F122">
        <v>200</v>
      </c>
      <c r="G122">
        <v>0</v>
      </c>
      <c r="H122" t="s">
        <v>631</v>
      </c>
      <c r="I122" t="s">
        <v>10259</v>
      </c>
      <c r="J122" t="s">
        <v>1452</v>
      </c>
      <c r="K122" t="s">
        <v>23</v>
      </c>
      <c r="L122" t="s">
        <v>24</v>
      </c>
      <c r="M122" t="s">
        <v>10260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10261</v>
      </c>
      <c r="T122" t="s">
        <v>10260</v>
      </c>
    </row>
    <row r="123" spans="1:20" x14ac:dyDescent="0.25">
      <c r="A123" t="s">
        <v>186</v>
      </c>
      <c r="B123" t="s">
        <v>187</v>
      </c>
      <c r="C123">
        <v>33.333333333333336</v>
      </c>
      <c r="D123">
        <v>3</v>
      </c>
      <c r="E123" t="s">
        <v>10258</v>
      </c>
      <c r="F123">
        <v>200</v>
      </c>
      <c r="G123">
        <v>0</v>
      </c>
      <c r="H123" t="s">
        <v>631</v>
      </c>
      <c r="I123" t="s">
        <v>10259</v>
      </c>
      <c r="J123" t="s">
        <v>1452</v>
      </c>
      <c r="K123" t="s">
        <v>23</v>
      </c>
      <c r="L123" t="s">
        <v>24</v>
      </c>
      <c r="M123" t="s">
        <v>10260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10261</v>
      </c>
      <c r="T123" t="s">
        <v>10260</v>
      </c>
    </row>
    <row r="124" spans="1:20" x14ac:dyDescent="0.25">
      <c r="A124" t="s">
        <v>186</v>
      </c>
      <c r="B124" t="s">
        <v>187</v>
      </c>
      <c r="C124">
        <v>33.333333333333336</v>
      </c>
      <c r="D124">
        <v>3</v>
      </c>
      <c r="E124" t="s">
        <v>10262</v>
      </c>
      <c r="F124">
        <v>145</v>
      </c>
      <c r="G124">
        <v>45</v>
      </c>
      <c r="H124" t="s">
        <v>631</v>
      </c>
      <c r="I124" t="s">
        <v>10263</v>
      </c>
      <c r="J124" t="s">
        <v>349</v>
      </c>
      <c r="K124" t="s">
        <v>23</v>
      </c>
      <c r="L124" t="s">
        <v>24</v>
      </c>
      <c r="M124" t="s">
        <v>10257</v>
      </c>
      <c r="N124" t="s">
        <v>23</v>
      </c>
      <c r="O124" t="s">
        <v>32</v>
      </c>
      <c r="P124" t="s">
        <v>26</v>
      </c>
      <c r="Q124" t="s">
        <v>33</v>
      </c>
      <c r="R124" t="s">
        <v>24</v>
      </c>
      <c r="S124" t="s">
        <v>10264</v>
      </c>
      <c r="T124" t="s">
        <v>10260</v>
      </c>
    </row>
    <row r="125" spans="1:20" x14ac:dyDescent="0.25">
      <c r="A125" t="s">
        <v>44</v>
      </c>
      <c r="B125" t="s">
        <v>45</v>
      </c>
      <c r="C125">
        <v>66.666666666666671</v>
      </c>
      <c r="D125">
        <v>3</v>
      </c>
      <c r="E125" t="s">
        <v>10265</v>
      </c>
      <c r="F125">
        <v>200</v>
      </c>
      <c r="G125">
        <v>0</v>
      </c>
      <c r="H125" t="s">
        <v>631</v>
      </c>
      <c r="I125" t="s">
        <v>10266</v>
      </c>
      <c r="J125" t="s">
        <v>308</v>
      </c>
      <c r="K125" t="s">
        <v>23</v>
      </c>
      <c r="L125" t="s">
        <v>24</v>
      </c>
      <c r="M125" t="s">
        <v>10260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10267</v>
      </c>
      <c r="T125" t="s">
        <v>10260</v>
      </c>
    </row>
    <row r="126" spans="1:20" x14ac:dyDescent="0.25">
      <c r="A126" t="s">
        <v>186</v>
      </c>
      <c r="B126" t="s">
        <v>187</v>
      </c>
      <c r="C126">
        <v>33.333333333333336</v>
      </c>
      <c r="D126">
        <v>3</v>
      </c>
      <c r="E126" t="s">
        <v>10265</v>
      </c>
      <c r="F126">
        <v>200</v>
      </c>
      <c r="G126">
        <v>0</v>
      </c>
      <c r="H126" t="s">
        <v>631</v>
      </c>
      <c r="I126" t="s">
        <v>10266</v>
      </c>
      <c r="J126" t="s">
        <v>308</v>
      </c>
      <c r="K126" t="s">
        <v>23</v>
      </c>
      <c r="L126" t="s">
        <v>24</v>
      </c>
      <c r="M126" t="s">
        <v>10260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10267</v>
      </c>
      <c r="T126" t="s">
        <v>10260</v>
      </c>
    </row>
    <row r="127" spans="1:20" x14ac:dyDescent="0.25">
      <c r="A127" t="s">
        <v>186</v>
      </c>
      <c r="B127" t="s">
        <v>187</v>
      </c>
      <c r="C127">
        <v>33.333333333333336</v>
      </c>
      <c r="D127">
        <v>6</v>
      </c>
      <c r="E127" t="s">
        <v>10268</v>
      </c>
      <c r="F127">
        <v>200</v>
      </c>
      <c r="G127">
        <v>0</v>
      </c>
      <c r="H127" t="s">
        <v>631</v>
      </c>
      <c r="I127" t="s">
        <v>10269</v>
      </c>
      <c r="J127" t="s">
        <v>62</v>
      </c>
      <c r="K127" t="s">
        <v>23</v>
      </c>
      <c r="L127" t="s">
        <v>24</v>
      </c>
      <c r="M127" t="s">
        <v>10260</v>
      </c>
      <c r="N127" t="s">
        <v>23</v>
      </c>
      <c r="O127" t="s">
        <v>307</v>
      </c>
      <c r="P127" t="s">
        <v>26</v>
      </c>
      <c r="Q127" t="s">
        <v>27</v>
      </c>
      <c r="R127" t="s">
        <v>10270</v>
      </c>
      <c r="S127" t="s">
        <v>10271</v>
      </c>
      <c r="T127" t="s">
        <v>10260</v>
      </c>
    </row>
    <row r="128" spans="1:20" x14ac:dyDescent="0.25">
      <c r="A128" t="s">
        <v>186</v>
      </c>
      <c r="B128" t="s">
        <v>187</v>
      </c>
      <c r="C128">
        <v>33.333333333333336</v>
      </c>
      <c r="D128">
        <v>3</v>
      </c>
      <c r="E128" t="s">
        <v>10272</v>
      </c>
      <c r="F128">
        <v>106</v>
      </c>
      <c r="G128">
        <v>6</v>
      </c>
      <c r="H128" t="s">
        <v>631</v>
      </c>
      <c r="I128" t="s">
        <v>10273</v>
      </c>
      <c r="J128" t="s">
        <v>633</v>
      </c>
      <c r="K128" t="s">
        <v>23</v>
      </c>
      <c r="L128" t="s">
        <v>24</v>
      </c>
      <c r="M128" t="s">
        <v>10274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10275</v>
      </c>
      <c r="T128" t="s">
        <v>10260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9</v>
      </c>
      <c r="E129" t="s">
        <v>10276</v>
      </c>
      <c r="F129">
        <v>300</v>
      </c>
      <c r="G129">
        <v>0</v>
      </c>
      <c r="H129" t="s">
        <v>631</v>
      </c>
      <c r="I129" t="s">
        <v>10277</v>
      </c>
      <c r="J129" t="s">
        <v>330</v>
      </c>
      <c r="K129" t="s">
        <v>23</v>
      </c>
      <c r="L129" t="s">
        <v>24</v>
      </c>
      <c r="M129" t="s">
        <v>10274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10278</v>
      </c>
      <c r="T129" t="s">
        <v>10274</v>
      </c>
    </row>
    <row r="130" spans="1:20" x14ac:dyDescent="0.25">
      <c r="A130" t="s">
        <v>186</v>
      </c>
      <c r="B130" t="s">
        <v>187</v>
      </c>
      <c r="C130">
        <v>33.333333333333336</v>
      </c>
      <c r="D130">
        <v>3</v>
      </c>
      <c r="E130" t="s">
        <v>10279</v>
      </c>
      <c r="F130">
        <v>200</v>
      </c>
      <c r="G130">
        <v>0</v>
      </c>
      <c r="H130" t="s">
        <v>631</v>
      </c>
      <c r="I130" t="s">
        <v>10280</v>
      </c>
      <c r="J130" t="s">
        <v>306</v>
      </c>
      <c r="K130" t="s">
        <v>23</v>
      </c>
      <c r="L130" t="s">
        <v>24</v>
      </c>
      <c r="M130" t="s">
        <v>10252</v>
      </c>
      <c r="N130" t="s">
        <v>23</v>
      </c>
      <c r="O130" t="s">
        <v>32</v>
      </c>
      <c r="P130" t="s">
        <v>26</v>
      </c>
      <c r="Q130" t="s">
        <v>33</v>
      </c>
      <c r="R130" t="s">
        <v>24</v>
      </c>
      <c r="S130" t="s">
        <v>10281</v>
      </c>
      <c r="T130" t="s">
        <v>10252</v>
      </c>
    </row>
    <row r="131" spans="1:20" x14ac:dyDescent="0.25">
      <c r="A131" t="s">
        <v>186</v>
      </c>
      <c r="B131" t="s">
        <v>187</v>
      </c>
      <c r="C131">
        <v>65</v>
      </c>
      <c r="D131">
        <v>3</v>
      </c>
      <c r="E131" t="s">
        <v>10282</v>
      </c>
      <c r="F131">
        <v>190</v>
      </c>
      <c r="G131">
        <v>0</v>
      </c>
      <c r="H131" t="s">
        <v>631</v>
      </c>
      <c r="I131" t="s">
        <v>10283</v>
      </c>
      <c r="J131" t="s">
        <v>329</v>
      </c>
      <c r="K131" t="s">
        <v>23</v>
      </c>
      <c r="L131" t="s">
        <v>24</v>
      </c>
      <c r="M131" t="s">
        <v>10284</v>
      </c>
      <c r="N131" t="s">
        <v>23</v>
      </c>
      <c r="O131" t="s">
        <v>32</v>
      </c>
      <c r="P131" t="s">
        <v>26</v>
      </c>
      <c r="Q131" t="s">
        <v>33</v>
      </c>
      <c r="R131" t="s">
        <v>10285</v>
      </c>
      <c r="S131" t="s">
        <v>10286</v>
      </c>
      <c r="T131" t="s">
        <v>10284</v>
      </c>
    </row>
    <row r="132" spans="1:20" x14ac:dyDescent="0.25">
      <c r="A132" t="s">
        <v>113</v>
      </c>
      <c r="B132" t="s">
        <v>114</v>
      </c>
      <c r="C132">
        <v>65</v>
      </c>
      <c r="D132">
        <v>1</v>
      </c>
      <c r="E132" t="s">
        <v>10282</v>
      </c>
      <c r="F132">
        <v>190</v>
      </c>
      <c r="G132">
        <v>0</v>
      </c>
      <c r="H132" t="s">
        <v>631</v>
      </c>
      <c r="I132" t="s">
        <v>10283</v>
      </c>
      <c r="J132" t="s">
        <v>329</v>
      </c>
      <c r="K132" t="s">
        <v>23</v>
      </c>
      <c r="L132" t="s">
        <v>24</v>
      </c>
      <c r="M132" t="s">
        <v>10284</v>
      </c>
      <c r="N132" t="s">
        <v>23</v>
      </c>
      <c r="O132" t="s">
        <v>32</v>
      </c>
      <c r="P132" t="s">
        <v>26</v>
      </c>
      <c r="Q132" t="s">
        <v>33</v>
      </c>
      <c r="R132" t="s">
        <v>10285</v>
      </c>
      <c r="S132" t="s">
        <v>10286</v>
      </c>
      <c r="T132" t="s">
        <v>10284</v>
      </c>
    </row>
    <row r="133" spans="1:20" x14ac:dyDescent="0.25">
      <c r="A133" t="s">
        <v>44</v>
      </c>
      <c r="B133" t="s">
        <v>45</v>
      </c>
      <c r="C133">
        <v>66.666666666666671</v>
      </c>
      <c r="D133">
        <v>3</v>
      </c>
      <c r="E133" t="s">
        <v>10287</v>
      </c>
      <c r="F133">
        <v>200</v>
      </c>
      <c r="G133">
        <v>0</v>
      </c>
      <c r="H133" t="s">
        <v>631</v>
      </c>
      <c r="I133" t="s">
        <v>10288</v>
      </c>
      <c r="J133" t="s">
        <v>10289</v>
      </c>
      <c r="K133" t="s">
        <v>23</v>
      </c>
      <c r="L133" t="s">
        <v>24</v>
      </c>
      <c r="M133" t="s">
        <v>10290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10291</v>
      </c>
      <c r="T133" t="s">
        <v>10290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3</v>
      </c>
      <c r="E134" t="s">
        <v>10287</v>
      </c>
      <c r="F134">
        <v>200</v>
      </c>
      <c r="G134">
        <v>0</v>
      </c>
      <c r="H134" t="s">
        <v>631</v>
      </c>
      <c r="I134" t="s">
        <v>10288</v>
      </c>
      <c r="J134" t="s">
        <v>10289</v>
      </c>
      <c r="K134" t="s">
        <v>23</v>
      </c>
      <c r="L134" t="s">
        <v>24</v>
      </c>
      <c r="M134" t="s">
        <v>10290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10291</v>
      </c>
      <c r="T134" t="s">
        <v>10290</v>
      </c>
    </row>
    <row r="135" spans="1:20" x14ac:dyDescent="0.25">
      <c r="A135" t="s">
        <v>42</v>
      </c>
      <c r="B135" t="s">
        <v>43</v>
      </c>
      <c r="C135">
        <v>66.666666666666671</v>
      </c>
      <c r="D135">
        <v>3</v>
      </c>
      <c r="E135" t="s">
        <v>10292</v>
      </c>
      <c r="F135">
        <v>200</v>
      </c>
      <c r="G135">
        <v>0</v>
      </c>
      <c r="H135" t="s">
        <v>631</v>
      </c>
      <c r="I135" t="s">
        <v>10293</v>
      </c>
      <c r="J135" t="s">
        <v>65</v>
      </c>
      <c r="K135" t="s">
        <v>23</v>
      </c>
      <c r="L135" t="s">
        <v>24</v>
      </c>
      <c r="M135" t="s">
        <v>10290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10294</v>
      </c>
      <c r="T135" t="s">
        <v>10290</v>
      </c>
    </row>
    <row r="136" spans="1:20" x14ac:dyDescent="0.25">
      <c r="A136" t="s">
        <v>186</v>
      </c>
      <c r="B136" t="s">
        <v>187</v>
      </c>
      <c r="C136">
        <v>33.333333333333336</v>
      </c>
      <c r="D136">
        <v>3</v>
      </c>
      <c r="E136" t="s">
        <v>10292</v>
      </c>
      <c r="F136">
        <v>200</v>
      </c>
      <c r="G136">
        <v>0</v>
      </c>
      <c r="H136" t="s">
        <v>631</v>
      </c>
      <c r="I136" t="s">
        <v>10293</v>
      </c>
      <c r="J136" t="s">
        <v>65</v>
      </c>
      <c r="K136" t="s">
        <v>23</v>
      </c>
      <c r="L136" t="s">
        <v>24</v>
      </c>
      <c r="M136" t="s">
        <v>10290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10294</v>
      </c>
      <c r="T136" t="s">
        <v>10290</v>
      </c>
    </row>
    <row r="137" spans="1:20" x14ac:dyDescent="0.25">
      <c r="A137" t="s">
        <v>186</v>
      </c>
      <c r="B137" t="s">
        <v>187</v>
      </c>
      <c r="C137">
        <v>33.333333333333336</v>
      </c>
      <c r="D137">
        <v>6</v>
      </c>
      <c r="E137" t="s">
        <v>10295</v>
      </c>
      <c r="F137">
        <v>200</v>
      </c>
      <c r="G137">
        <v>0</v>
      </c>
      <c r="H137" t="s">
        <v>631</v>
      </c>
      <c r="I137" t="s">
        <v>10296</v>
      </c>
      <c r="J137" t="s">
        <v>638</v>
      </c>
      <c r="K137" t="s">
        <v>23</v>
      </c>
      <c r="L137" t="s">
        <v>24</v>
      </c>
      <c r="M137" t="s">
        <v>10297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10298</v>
      </c>
      <c r="T137" t="s">
        <v>10297</v>
      </c>
    </row>
    <row r="138" spans="1:20" x14ac:dyDescent="0.25">
      <c r="A138" t="s">
        <v>42</v>
      </c>
      <c r="B138" t="s">
        <v>43</v>
      </c>
      <c r="C138">
        <v>66.666666666666671</v>
      </c>
      <c r="D138">
        <v>3</v>
      </c>
      <c r="E138" t="s">
        <v>10299</v>
      </c>
      <c r="F138">
        <v>106</v>
      </c>
      <c r="G138">
        <v>6</v>
      </c>
      <c r="H138" t="s">
        <v>631</v>
      </c>
      <c r="I138" t="s">
        <v>10300</v>
      </c>
      <c r="J138" t="s">
        <v>64</v>
      </c>
      <c r="K138" t="s">
        <v>23</v>
      </c>
      <c r="L138" t="s">
        <v>24</v>
      </c>
      <c r="M138" t="s">
        <v>10297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10301</v>
      </c>
      <c r="T138" t="s">
        <v>10297</v>
      </c>
    </row>
    <row r="139" spans="1:20" x14ac:dyDescent="0.25">
      <c r="A139" t="s">
        <v>186</v>
      </c>
      <c r="B139" t="s">
        <v>187</v>
      </c>
      <c r="C139">
        <v>33.333333333333336</v>
      </c>
      <c r="D139">
        <v>3</v>
      </c>
      <c r="E139" t="s">
        <v>10302</v>
      </c>
      <c r="F139">
        <v>106</v>
      </c>
      <c r="G139">
        <v>6</v>
      </c>
      <c r="H139" t="s">
        <v>631</v>
      </c>
      <c r="I139" t="s">
        <v>10303</v>
      </c>
      <c r="J139" t="s">
        <v>57</v>
      </c>
      <c r="K139" t="s">
        <v>23</v>
      </c>
      <c r="L139" t="s">
        <v>24</v>
      </c>
      <c r="M139" t="s">
        <v>10297</v>
      </c>
      <c r="N139" t="s">
        <v>23</v>
      </c>
      <c r="O139" t="s">
        <v>32</v>
      </c>
      <c r="P139" t="s">
        <v>26</v>
      </c>
      <c r="Q139" t="s">
        <v>33</v>
      </c>
      <c r="R139" t="s">
        <v>24</v>
      </c>
      <c r="S139" t="s">
        <v>10304</v>
      </c>
      <c r="T139" t="s">
        <v>10297</v>
      </c>
    </row>
    <row r="140" spans="1:20" x14ac:dyDescent="0.25">
      <c r="A140" t="s">
        <v>42</v>
      </c>
      <c r="B140" t="s">
        <v>43</v>
      </c>
      <c r="C140">
        <v>66.666666666666671</v>
      </c>
      <c r="D140">
        <v>3</v>
      </c>
      <c r="E140" t="s">
        <v>10305</v>
      </c>
      <c r="F140">
        <v>106</v>
      </c>
      <c r="G140">
        <v>6</v>
      </c>
      <c r="H140" t="s">
        <v>631</v>
      </c>
      <c r="I140" t="s">
        <v>10306</v>
      </c>
      <c r="J140" t="s">
        <v>309</v>
      </c>
      <c r="K140" t="s">
        <v>23</v>
      </c>
      <c r="L140" t="s">
        <v>24</v>
      </c>
      <c r="M140" t="s">
        <v>10307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10308</v>
      </c>
      <c r="T140" t="s">
        <v>10307</v>
      </c>
    </row>
    <row r="141" spans="1:20" x14ac:dyDescent="0.25">
      <c r="A141" t="s">
        <v>44</v>
      </c>
      <c r="B141" t="s">
        <v>45</v>
      </c>
      <c r="C141">
        <v>66.666666666666671</v>
      </c>
      <c r="D141">
        <v>3</v>
      </c>
      <c r="E141" t="s">
        <v>10309</v>
      </c>
      <c r="F141">
        <v>106</v>
      </c>
      <c r="G141">
        <v>6</v>
      </c>
      <c r="H141" t="s">
        <v>631</v>
      </c>
      <c r="I141" t="s">
        <v>10310</v>
      </c>
      <c r="J141" t="s">
        <v>332</v>
      </c>
      <c r="K141" t="s">
        <v>23</v>
      </c>
      <c r="L141" t="s">
        <v>24</v>
      </c>
      <c r="M141" t="s">
        <v>10307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10311</v>
      </c>
      <c r="T141" t="s">
        <v>10307</v>
      </c>
    </row>
    <row r="142" spans="1:20" x14ac:dyDescent="0.25">
      <c r="A142" t="s">
        <v>44</v>
      </c>
      <c r="B142" t="s">
        <v>45</v>
      </c>
      <c r="C142">
        <v>66.666666666666671</v>
      </c>
      <c r="D142">
        <v>3</v>
      </c>
      <c r="E142" t="s">
        <v>10312</v>
      </c>
      <c r="F142">
        <v>106</v>
      </c>
      <c r="G142">
        <v>6</v>
      </c>
      <c r="H142" t="s">
        <v>631</v>
      </c>
      <c r="I142" t="s">
        <v>10313</v>
      </c>
      <c r="J142" t="s">
        <v>10314</v>
      </c>
      <c r="K142" t="s">
        <v>23</v>
      </c>
      <c r="L142" t="s">
        <v>24</v>
      </c>
      <c r="M142" t="s">
        <v>10307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10315</v>
      </c>
      <c r="T142" t="s">
        <v>10307</v>
      </c>
    </row>
    <row r="143" spans="1:20" x14ac:dyDescent="0.25">
      <c r="A143" t="s">
        <v>44</v>
      </c>
      <c r="B143" t="s">
        <v>45</v>
      </c>
      <c r="C143">
        <v>66.666666666666671</v>
      </c>
      <c r="D143">
        <v>3</v>
      </c>
      <c r="E143" t="s">
        <v>10316</v>
      </c>
      <c r="F143">
        <v>116</v>
      </c>
      <c r="G143">
        <v>16</v>
      </c>
      <c r="H143" t="s">
        <v>631</v>
      </c>
      <c r="I143" t="s">
        <v>10317</v>
      </c>
      <c r="J143" t="s">
        <v>311</v>
      </c>
      <c r="K143" t="s">
        <v>23</v>
      </c>
      <c r="L143" t="s">
        <v>24</v>
      </c>
      <c r="M143" t="s">
        <v>10318</v>
      </c>
      <c r="N143" t="s">
        <v>23</v>
      </c>
      <c r="O143" t="s">
        <v>32</v>
      </c>
      <c r="P143" t="s">
        <v>26</v>
      </c>
      <c r="Q143" t="s">
        <v>33</v>
      </c>
      <c r="R143" t="s">
        <v>24</v>
      </c>
      <c r="S143" t="s">
        <v>10319</v>
      </c>
      <c r="T143" t="s">
        <v>10318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3</v>
      </c>
      <c r="E144" t="s">
        <v>10320</v>
      </c>
      <c r="F144">
        <v>145</v>
      </c>
      <c r="G144">
        <v>45</v>
      </c>
      <c r="H144" t="s">
        <v>631</v>
      </c>
      <c r="I144" t="s">
        <v>10321</v>
      </c>
      <c r="J144" t="s">
        <v>10322</v>
      </c>
      <c r="K144" t="s">
        <v>23</v>
      </c>
      <c r="L144" t="s">
        <v>24</v>
      </c>
      <c r="M144" t="s">
        <v>10323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10324</v>
      </c>
      <c r="T144" t="s">
        <v>10323</v>
      </c>
    </row>
    <row r="145" spans="1:20" x14ac:dyDescent="0.25">
      <c r="A145" t="s">
        <v>186</v>
      </c>
      <c r="B145" t="s">
        <v>187</v>
      </c>
      <c r="C145">
        <v>33.333333333333336</v>
      </c>
      <c r="D145">
        <v>3</v>
      </c>
      <c r="E145" t="s">
        <v>10325</v>
      </c>
      <c r="F145">
        <v>116</v>
      </c>
      <c r="G145">
        <v>16</v>
      </c>
      <c r="H145" t="s">
        <v>631</v>
      </c>
      <c r="I145" t="s">
        <v>10326</v>
      </c>
      <c r="J145" t="s">
        <v>309</v>
      </c>
      <c r="K145" t="s">
        <v>23</v>
      </c>
      <c r="L145" t="s">
        <v>24</v>
      </c>
      <c r="M145" t="s">
        <v>10327</v>
      </c>
      <c r="N145" t="s">
        <v>23</v>
      </c>
      <c r="O145" t="s">
        <v>32</v>
      </c>
      <c r="P145" t="s">
        <v>26</v>
      </c>
      <c r="Q145" t="s">
        <v>33</v>
      </c>
      <c r="R145" t="s">
        <v>24</v>
      </c>
      <c r="S145" t="s">
        <v>10328</v>
      </c>
      <c r="T145" t="s">
        <v>10327</v>
      </c>
    </row>
    <row r="146" spans="1:20" x14ac:dyDescent="0.25">
      <c r="A146" t="s">
        <v>44</v>
      </c>
      <c r="B146" t="s">
        <v>45</v>
      </c>
      <c r="C146">
        <v>66.666666666666671</v>
      </c>
      <c r="D146">
        <v>6</v>
      </c>
      <c r="E146" t="s">
        <v>10329</v>
      </c>
      <c r="F146">
        <v>200</v>
      </c>
      <c r="G146">
        <v>0</v>
      </c>
      <c r="H146" t="s">
        <v>631</v>
      </c>
      <c r="I146" t="s">
        <v>5431</v>
      </c>
      <c r="J146" t="s">
        <v>302</v>
      </c>
      <c r="K146" t="s">
        <v>23</v>
      </c>
      <c r="L146" t="s">
        <v>24</v>
      </c>
      <c r="M146" t="s">
        <v>10330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10331</v>
      </c>
      <c r="T146" t="s">
        <v>10330</v>
      </c>
    </row>
    <row r="147" spans="1:20" x14ac:dyDescent="0.25">
      <c r="A147" t="s">
        <v>186</v>
      </c>
      <c r="B147" t="s">
        <v>187</v>
      </c>
      <c r="C147">
        <v>33.333333333333336</v>
      </c>
      <c r="D147">
        <v>3</v>
      </c>
      <c r="E147" t="s">
        <v>10332</v>
      </c>
      <c r="F147">
        <v>106</v>
      </c>
      <c r="G147">
        <v>6</v>
      </c>
      <c r="H147" t="s">
        <v>631</v>
      </c>
      <c r="I147" t="s">
        <v>10333</v>
      </c>
      <c r="J147" t="s">
        <v>309</v>
      </c>
      <c r="K147" t="s">
        <v>23</v>
      </c>
      <c r="L147" t="s">
        <v>24</v>
      </c>
      <c r="M147" t="s">
        <v>10330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10334</v>
      </c>
      <c r="T147" t="s">
        <v>10330</v>
      </c>
    </row>
    <row r="148" spans="1:20" x14ac:dyDescent="0.25">
      <c r="A148" t="s">
        <v>186</v>
      </c>
      <c r="B148" t="s">
        <v>187</v>
      </c>
      <c r="C148">
        <v>33.333333333333336</v>
      </c>
      <c r="D148">
        <v>3</v>
      </c>
      <c r="E148" t="s">
        <v>10335</v>
      </c>
      <c r="F148">
        <v>100</v>
      </c>
      <c r="G148">
        <v>0</v>
      </c>
      <c r="H148" t="s">
        <v>631</v>
      </c>
      <c r="I148" t="s">
        <v>10336</v>
      </c>
      <c r="J148" t="s">
        <v>323</v>
      </c>
      <c r="K148" t="s">
        <v>23</v>
      </c>
      <c r="L148" t="s">
        <v>24</v>
      </c>
      <c r="M148" t="s">
        <v>10330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10337</v>
      </c>
      <c r="T148" t="s">
        <v>10330</v>
      </c>
    </row>
    <row r="149" spans="1:20" x14ac:dyDescent="0.25">
      <c r="A149" t="s">
        <v>186</v>
      </c>
      <c r="B149" t="s">
        <v>187</v>
      </c>
      <c r="C149">
        <v>33.333333333333336</v>
      </c>
      <c r="D149">
        <v>3</v>
      </c>
      <c r="E149" t="s">
        <v>10338</v>
      </c>
      <c r="F149">
        <v>106</v>
      </c>
      <c r="G149">
        <v>6</v>
      </c>
      <c r="H149" t="s">
        <v>631</v>
      </c>
      <c r="I149" t="s">
        <v>10339</v>
      </c>
      <c r="J149" t="s">
        <v>329</v>
      </c>
      <c r="K149" t="s">
        <v>23</v>
      </c>
      <c r="L149" t="s">
        <v>24</v>
      </c>
      <c r="M149" t="s">
        <v>10330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10340</v>
      </c>
      <c r="T149" t="s">
        <v>10330</v>
      </c>
    </row>
    <row r="150" spans="1:20" x14ac:dyDescent="0.25">
      <c r="A150" t="s">
        <v>186</v>
      </c>
      <c r="B150" t="s">
        <v>187</v>
      </c>
      <c r="C150">
        <v>33.333333333333336</v>
      </c>
      <c r="D150">
        <v>6</v>
      </c>
      <c r="E150" t="s">
        <v>10341</v>
      </c>
      <c r="F150">
        <v>200</v>
      </c>
      <c r="G150">
        <v>0</v>
      </c>
      <c r="H150" t="s">
        <v>631</v>
      </c>
      <c r="I150" t="s">
        <v>10342</v>
      </c>
      <c r="J150" t="s">
        <v>328</v>
      </c>
      <c r="K150" t="s">
        <v>23</v>
      </c>
      <c r="L150" t="s">
        <v>24</v>
      </c>
      <c r="M150" t="s">
        <v>10343</v>
      </c>
      <c r="N150" t="s">
        <v>23</v>
      </c>
      <c r="O150" t="s">
        <v>307</v>
      </c>
      <c r="P150" t="s">
        <v>26</v>
      </c>
      <c r="Q150" t="s">
        <v>27</v>
      </c>
      <c r="R150" t="s">
        <v>10344</v>
      </c>
      <c r="S150" t="s">
        <v>10345</v>
      </c>
      <c r="T150" t="s">
        <v>10343</v>
      </c>
    </row>
    <row r="151" spans="1:20" x14ac:dyDescent="0.25">
      <c r="A151" t="s">
        <v>186</v>
      </c>
      <c r="B151" t="s">
        <v>187</v>
      </c>
      <c r="C151">
        <v>33.333333333333336</v>
      </c>
      <c r="D151">
        <v>3</v>
      </c>
      <c r="E151" t="s">
        <v>10346</v>
      </c>
      <c r="F151">
        <v>106</v>
      </c>
      <c r="G151">
        <v>6</v>
      </c>
      <c r="H151" t="s">
        <v>631</v>
      </c>
      <c r="I151" t="s">
        <v>10347</v>
      </c>
      <c r="J151" t="s">
        <v>327</v>
      </c>
      <c r="K151" t="s">
        <v>23</v>
      </c>
      <c r="L151" t="s">
        <v>24</v>
      </c>
      <c r="M151" t="s">
        <v>10343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10348</v>
      </c>
      <c r="T151" t="s">
        <v>10343</v>
      </c>
    </row>
    <row r="152" spans="1:20" x14ac:dyDescent="0.25">
      <c r="A152" t="s">
        <v>186</v>
      </c>
      <c r="B152" t="s">
        <v>187</v>
      </c>
      <c r="C152">
        <v>33.333333333333336</v>
      </c>
      <c r="D152">
        <v>3</v>
      </c>
      <c r="E152" t="s">
        <v>10349</v>
      </c>
      <c r="F152">
        <v>100</v>
      </c>
      <c r="G152">
        <v>0</v>
      </c>
      <c r="H152" t="s">
        <v>631</v>
      </c>
      <c r="I152" t="s">
        <v>10350</v>
      </c>
      <c r="J152" t="s">
        <v>330</v>
      </c>
      <c r="K152" t="s">
        <v>23</v>
      </c>
      <c r="L152" t="s">
        <v>24</v>
      </c>
      <c r="M152" t="s">
        <v>10343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10351</v>
      </c>
      <c r="T152" t="s">
        <v>10343</v>
      </c>
    </row>
    <row r="153" spans="1:20" x14ac:dyDescent="0.25">
      <c r="A153" t="s">
        <v>186</v>
      </c>
      <c r="B153" t="s">
        <v>187</v>
      </c>
      <c r="C153">
        <v>33.333333333333336</v>
      </c>
      <c r="D153">
        <v>3</v>
      </c>
      <c r="E153" t="s">
        <v>10352</v>
      </c>
      <c r="F153">
        <v>100</v>
      </c>
      <c r="G153">
        <v>0</v>
      </c>
      <c r="H153" t="s">
        <v>631</v>
      </c>
      <c r="I153" t="s">
        <v>10353</v>
      </c>
      <c r="J153" t="s">
        <v>322</v>
      </c>
      <c r="K153" t="s">
        <v>23</v>
      </c>
      <c r="L153" t="s">
        <v>24</v>
      </c>
      <c r="M153" t="s">
        <v>10327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10354</v>
      </c>
      <c r="T153" t="s">
        <v>10343</v>
      </c>
    </row>
    <row r="154" spans="1:20" x14ac:dyDescent="0.25">
      <c r="A154" t="s">
        <v>42</v>
      </c>
      <c r="B154" t="s">
        <v>43</v>
      </c>
      <c r="C154">
        <v>66.666666666666671</v>
      </c>
      <c r="D154">
        <v>3</v>
      </c>
      <c r="E154" t="s">
        <v>10355</v>
      </c>
      <c r="F154">
        <v>106</v>
      </c>
      <c r="G154">
        <v>6</v>
      </c>
      <c r="H154" t="s">
        <v>631</v>
      </c>
      <c r="I154" t="s">
        <v>10356</v>
      </c>
      <c r="J154" t="s">
        <v>3517</v>
      </c>
      <c r="K154" t="s">
        <v>23</v>
      </c>
      <c r="L154" t="s">
        <v>24</v>
      </c>
      <c r="M154" t="s">
        <v>10357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10358</v>
      </c>
      <c r="T154" t="s">
        <v>10357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3</v>
      </c>
      <c r="E155" t="s">
        <v>10359</v>
      </c>
      <c r="F155">
        <v>106</v>
      </c>
      <c r="G155">
        <v>6</v>
      </c>
      <c r="H155" t="s">
        <v>631</v>
      </c>
      <c r="I155" t="s">
        <v>10360</v>
      </c>
      <c r="J155" t="s">
        <v>329</v>
      </c>
      <c r="K155" t="s">
        <v>23</v>
      </c>
      <c r="L155" t="s">
        <v>24</v>
      </c>
      <c r="M155" t="s">
        <v>10361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10362</v>
      </c>
      <c r="T155" t="s">
        <v>10361</v>
      </c>
    </row>
    <row r="156" spans="1:20" x14ac:dyDescent="0.25">
      <c r="A156" t="s">
        <v>186</v>
      </c>
      <c r="B156" t="s">
        <v>187</v>
      </c>
      <c r="C156">
        <v>33.333333333333336</v>
      </c>
      <c r="D156">
        <v>3</v>
      </c>
      <c r="E156" t="s">
        <v>10363</v>
      </c>
      <c r="F156">
        <v>155</v>
      </c>
      <c r="G156">
        <v>0</v>
      </c>
      <c r="H156" t="s">
        <v>631</v>
      </c>
      <c r="I156" t="s">
        <v>10364</v>
      </c>
      <c r="J156" t="s">
        <v>327</v>
      </c>
      <c r="K156" t="s">
        <v>23</v>
      </c>
      <c r="L156" t="s">
        <v>24</v>
      </c>
      <c r="M156" t="s">
        <v>10361</v>
      </c>
      <c r="N156" t="s">
        <v>23</v>
      </c>
      <c r="O156" t="s">
        <v>32</v>
      </c>
      <c r="P156" t="s">
        <v>26</v>
      </c>
      <c r="Q156" t="s">
        <v>33</v>
      </c>
      <c r="R156" t="s">
        <v>24</v>
      </c>
      <c r="S156" t="s">
        <v>10365</v>
      </c>
      <c r="T156" t="s">
        <v>10361</v>
      </c>
    </row>
    <row r="157" spans="1:20" x14ac:dyDescent="0.25">
      <c r="A157" t="s">
        <v>113</v>
      </c>
      <c r="B157" t="s">
        <v>114</v>
      </c>
      <c r="C157">
        <v>65</v>
      </c>
      <c r="D157">
        <v>1</v>
      </c>
      <c r="E157" t="s">
        <v>10363</v>
      </c>
      <c r="F157">
        <v>155</v>
      </c>
      <c r="G157">
        <v>0</v>
      </c>
      <c r="H157" t="s">
        <v>631</v>
      </c>
      <c r="I157" t="s">
        <v>10364</v>
      </c>
      <c r="J157" t="s">
        <v>327</v>
      </c>
      <c r="K157" t="s">
        <v>23</v>
      </c>
      <c r="L157" t="s">
        <v>24</v>
      </c>
      <c r="M157" t="s">
        <v>10361</v>
      </c>
      <c r="N157" t="s">
        <v>23</v>
      </c>
      <c r="O157" t="s">
        <v>32</v>
      </c>
      <c r="P157" t="s">
        <v>26</v>
      </c>
      <c r="Q157" t="s">
        <v>33</v>
      </c>
      <c r="R157" t="s">
        <v>24</v>
      </c>
      <c r="S157" t="s">
        <v>10365</v>
      </c>
      <c r="T157" t="s">
        <v>10361</v>
      </c>
    </row>
    <row r="158" spans="1:20" x14ac:dyDescent="0.25">
      <c r="A158" t="s">
        <v>44</v>
      </c>
      <c r="B158" t="s">
        <v>45</v>
      </c>
      <c r="C158">
        <v>66.666666666666671</v>
      </c>
      <c r="D158">
        <v>3</v>
      </c>
      <c r="E158" t="s">
        <v>10366</v>
      </c>
      <c r="F158">
        <v>200</v>
      </c>
      <c r="G158">
        <v>0</v>
      </c>
      <c r="H158" t="s">
        <v>631</v>
      </c>
      <c r="I158" t="s">
        <v>10367</v>
      </c>
      <c r="J158" t="s">
        <v>329</v>
      </c>
      <c r="K158" t="s">
        <v>23</v>
      </c>
      <c r="L158" t="s">
        <v>24</v>
      </c>
      <c r="M158" t="s">
        <v>10368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10369</v>
      </c>
      <c r="T158" t="s">
        <v>10368</v>
      </c>
    </row>
    <row r="159" spans="1:20" x14ac:dyDescent="0.25">
      <c r="A159" t="s">
        <v>42</v>
      </c>
      <c r="B159" t="s">
        <v>43</v>
      </c>
      <c r="C159">
        <v>66.666666666666671</v>
      </c>
      <c r="D159">
        <v>3</v>
      </c>
      <c r="E159" t="s">
        <v>10366</v>
      </c>
      <c r="F159">
        <v>200</v>
      </c>
      <c r="G159">
        <v>0</v>
      </c>
      <c r="H159" t="s">
        <v>631</v>
      </c>
      <c r="I159" t="s">
        <v>10367</v>
      </c>
      <c r="J159" t="s">
        <v>329</v>
      </c>
      <c r="K159" t="s">
        <v>23</v>
      </c>
      <c r="L159" t="s">
        <v>24</v>
      </c>
      <c r="M159" t="s">
        <v>10368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10369</v>
      </c>
      <c r="T159" t="s">
        <v>10368</v>
      </c>
    </row>
    <row r="160" spans="1:20" x14ac:dyDescent="0.25">
      <c r="A160" t="s">
        <v>186</v>
      </c>
      <c r="B160" t="s">
        <v>187</v>
      </c>
      <c r="C160">
        <v>33.333333333333336</v>
      </c>
      <c r="D160">
        <v>3</v>
      </c>
      <c r="E160" t="s">
        <v>10370</v>
      </c>
      <c r="F160">
        <v>100</v>
      </c>
      <c r="G160">
        <v>0</v>
      </c>
      <c r="H160" t="s">
        <v>631</v>
      </c>
      <c r="I160" t="s">
        <v>10371</v>
      </c>
      <c r="J160" t="s">
        <v>343</v>
      </c>
      <c r="K160" t="s">
        <v>23</v>
      </c>
      <c r="L160" t="s">
        <v>24</v>
      </c>
      <c r="M160" t="s">
        <v>10368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10372</v>
      </c>
      <c r="T160" t="s">
        <v>10368</v>
      </c>
    </row>
    <row r="161" spans="1:20" x14ac:dyDescent="0.25">
      <c r="A161" t="s">
        <v>186</v>
      </c>
      <c r="B161" t="s">
        <v>187</v>
      </c>
      <c r="C161">
        <v>33.333333333333336</v>
      </c>
      <c r="D161">
        <v>6</v>
      </c>
      <c r="E161" t="s">
        <v>10373</v>
      </c>
      <c r="F161">
        <v>200</v>
      </c>
      <c r="G161">
        <v>0</v>
      </c>
      <c r="H161" t="s">
        <v>631</v>
      </c>
      <c r="I161" t="s">
        <v>10374</v>
      </c>
      <c r="J161" t="s">
        <v>3517</v>
      </c>
      <c r="K161" t="s">
        <v>23</v>
      </c>
      <c r="L161" t="s">
        <v>24</v>
      </c>
      <c r="M161" t="s">
        <v>10375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10376</v>
      </c>
      <c r="T161" t="s">
        <v>10375</v>
      </c>
    </row>
    <row r="162" spans="1:20" x14ac:dyDescent="0.25">
      <c r="A162" t="s">
        <v>186</v>
      </c>
      <c r="B162" t="s">
        <v>187</v>
      </c>
      <c r="C162">
        <v>33.333333333333336</v>
      </c>
      <c r="D162">
        <v>3</v>
      </c>
      <c r="E162" t="s">
        <v>10377</v>
      </c>
      <c r="F162">
        <v>145</v>
      </c>
      <c r="G162">
        <v>45</v>
      </c>
      <c r="H162" t="s">
        <v>631</v>
      </c>
      <c r="I162" t="s">
        <v>10378</v>
      </c>
      <c r="J162" t="s">
        <v>351</v>
      </c>
      <c r="K162" t="s">
        <v>23</v>
      </c>
      <c r="L162" t="s">
        <v>24</v>
      </c>
      <c r="M162" t="s">
        <v>10375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10379</v>
      </c>
      <c r="T162" t="s">
        <v>10375</v>
      </c>
    </row>
    <row r="163" spans="1:20" x14ac:dyDescent="0.25">
      <c r="A163" t="s">
        <v>44</v>
      </c>
      <c r="B163" t="s">
        <v>45</v>
      </c>
      <c r="C163">
        <v>66.666666666666671</v>
      </c>
      <c r="D163">
        <v>3</v>
      </c>
      <c r="E163" t="s">
        <v>10380</v>
      </c>
      <c r="F163">
        <v>106</v>
      </c>
      <c r="G163">
        <v>6</v>
      </c>
      <c r="H163" t="s">
        <v>631</v>
      </c>
      <c r="I163" t="s">
        <v>10381</v>
      </c>
      <c r="J163" t="s">
        <v>335</v>
      </c>
      <c r="K163" t="s">
        <v>23</v>
      </c>
      <c r="L163" t="s">
        <v>24</v>
      </c>
      <c r="M163" t="s">
        <v>10382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10383</v>
      </c>
      <c r="T163" t="s">
        <v>10382</v>
      </c>
    </row>
    <row r="164" spans="1:20" x14ac:dyDescent="0.25">
      <c r="A164" t="s">
        <v>186</v>
      </c>
      <c r="B164" t="s">
        <v>187</v>
      </c>
      <c r="C164">
        <v>33.333333333333336</v>
      </c>
      <c r="D164">
        <v>3</v>
      </c>
      <c r="E164" t="s">
        <v>10384</v>
      </c>
      <c r="F164">
        <v>106</v>
      </c>
      <c r="G164">
        <v>6</v>
      </c>
      <c r="H164" t="s">
        <v>631</v>
      </c>
      <c r="I164" t="s">
        <v>10385</v>
      </c>
      <c r="J164" t="s">
        <v>638</v>
      </c>
      <c r="K164" t="s">
        <v>23</v>
      </c>
      <c r="L164" t="s">
        <v>24</v>
      </c>
      <c r="M164" t="s">
        <v>10382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10386</v>
      </c>
      <c r="T164" t="s">
        <v>10382</v>
      </c>
    </row>
    <row r="165" spans="1:20" x14ac:dyDescent="0.25">
      <c r="A165" t="s">
        <v>42</v>
      </c>
      <c r="B165" t="s">
        <v>43</v>
      </c>
      <c r="C165">
        <v>66.666666666666671</v>
      </c>
      <c r="D165">
        <v>3</v>
      </c>
      <c r="E165" t="s">
        <v>10387</v>
      </c>
      <c r="F165">
        <v>200</v>
      </c>
      <c r="G165">
        <v>0</v>
      </c>
      <c r="H165" t="s">
        <v>631</v>
      </c>
      <c r="I165" t="s">
        <v>10388</v>
      </c>
      <c r="J165" t="s">
        <v>341</v>
      </c>
      <c r="K165" t="s">
        <v>23</v>
      </c>
      <c r="L165" t="s">
        <v>24</v>
      </c>
      <c r="M165" t="s">
        <v>10382</v>
      </c>
      <c r="N165" t="s">
        <v>23</v>
      </c>
      <c r="O165" t="s">
        <v>32</v>
      </c>
      <c r="P165" t="s">
        <v>26</v>
      </c>
      <c r="Q165" t="s">
        <v>33</v>
      </c>
      <c r="R165" t="s">
        <v>24</v>
      </c>
      <c r="S165" t="s">
        <v>10389</v>
      </c>
      <c r="T165" t="s">
        <v>10390</v>
      </c>
    </row>
    <row r="166" spans="1:20" x14ac:dyDescent="0.25">
      <c r="A166" t="s">
        <v>186</v>
      </c>
      <c r="B166" t="s">
        <v>187</v>
      </c>
      <c r="C166">
        <v>33.333333333333336</v>
      </c>
      <c r="D166">
        <v>3</v>
      </c>
      <c r="E166" t="s">
        <v>10387</v>
      </c>
      <c r="F166">
        <v>200</v>
      </c>
      <c r="G166">
        <v>0</v>
      </c>
      <c r="H166" t="s">
        <v>631</v>
      </c>
      <c r="I166" t="s">
        <v>10388</v>
      </c>
      <c r="J166" t="s">
        <v>341</v>
      </c>
      <c r="K166" t="s">
        <v>23</v>
      </c>
      <c r="L166" t="s">
        <v>24</v>
      </c>
      <c r="M166" t="s">
        <v>10382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10389</v>
      </c>
      <c r="T166" t="s">
        <v>10390</v>
      </c>
    </row>
    <row r="167" spans="1:20" x14ac:dyDescent="0.25">
      <c r="A167" t="s">
        <v>186</v>
      </c>
      <c r="B167" t="s">
        <v>187</v>
      </c>
      <c r="C167">
        <v>33.333333333333336</v>
      </c>
      <c r="D167">
        <v>3</v>
      </c>
      <c r="E167" t="s">
        <v>10391</v>
      </c>
      <c r="F167">
        <v>106</v>
      </c>
      <c r="G167">
        <v>6</v>
      </c>
      <c r="H167" t="s">
        <v>631</v>
      </c>
      <c r="I167" t="s">
        <v>10392</v>
      </c>
      <c r="J167" t="s">
        <v>315</v>
      </c>
      <c r="K167" t="s">
        <v>23</v>
      </c>
      <c r="L167" t="s">
        <v>24</v>
      </c>
      <c r="M167" t="s">
        <v>10393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10394</v>
      </c>
      <c r="T167" t="s">
        <v>10393</v>
      </c>
    </row>
    <row r="168" spans="1:20" x14ac:dyDescent="0.25">
      <c r="A168" t="s">
        <v>186</v>
      </c>
      <c r="B168" t="s">
        <v>187</v>
      </c>
      <c r="C168">
        <v>33.333333333333336</v>
      </c>
      <c r="D168">
        <v>3</v>
      </c>
      <c r="E168" t="s">
        <v>10395</v>
      </c>
      <c r="F168">
        <v>106</v>
      </c>
      <c r="G168">
        <v>6</v>
      </c>
      <c r="H168" t="s">
        <v>631</v>
      </c>
      <c r="I168" t="s">
        <v>10396</v>
      </c>
      <c r="J168" t="s">
        <v>329</v>
      </c>
      <c r="K168" t="s">
        <v>23</v>
      </c>
      <c r="L168" t="s">
        <v>24</v>
      </c>
      <c r="M168" t="s">
        <v>10397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10398</v>
      </c>
      <c r="T168" t="s">
        <v>10399</v>
      </c>
    </row>
    <row r="169" spans="1:20" x14ac:dyDescent="0.25">
      <c r="A169" t="s">
        <v>186</v>
      </c>
      <c r="B169" t="s">
        <v>187</v>
      </c>
      <c r="C169">
        <v>33.333333333333336</v>
      </c>
      <c r="D169">
        <v>3</v>
      </c>
      <c r="E169" t="s">
        <v>10400</v>
      </c>
      <c r="F169">
        <v>106</v>
      </c>
      <c r="G169">
        <v>6</v>
      </c>
      <c r="H169" t="s">
        <v>631</v>
      </c>
      <c r="I169" t="s">
        <v>10401</v>
      </c>
      <c r="J169" t="s">
        <v>1423</v>
      </c>
      <c r="K169" t="s">
        <v>23</v>
      </c>
      <c r="L169" t="s">
        <v>24</v>
      </c>
      <c r="M169" t="s">
        <v>10402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10403</v>
      </c>
      <c r="T169" t="s">
        <v>10399</v>
      </c>
    </row>
    <row r="170" spans="1:20" x14ac:dyDescent="0.25">
      <c r="A170" t="s">
        <v>44</v>
      </c>
      <c r="B170" t="s">
        <v>45</v>
      </c>
      <c r="C170">
        <v>66.666666666666671</v>
      </c>
      <c r="D170">
        <v>3</v>
      </c>
      <c r="E170" t="s">
        <v>10404</v>
      </c>
      <c r="F170">
        <v>200</v>
      </c>
      <c r="G170">
        <v>0</v>
      </c>
      <c r="H170" t="s">
        <v>631</v>
      </c>
      <c r="I170" t="s">
        <v>10405</v>
      </c>
      <c r="J170" t="s">
        <v>8191</v>
      </c>
      <c r="K170" t="s">
        <v>23</v>
      </c>
      <c r="L170" t="s">
        <v>24</v>
      </c>
      <c r="M170" t="s">
        <v>10406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10407</v>
      </c>
      <c r="T170" t="s">
        <v>10406</v>
      </c>
    </row>
    <row r="171" spans="1:20" x14ac:dyDescent="0.25">
      <c r="A171" t="s">
        <v>186</v>
      </c>
      <c r="B171" t="s">
        <v>187</v>
      </c>
      <c r="C171">
        <v>33.333333333333336</v>
      </c>
      <c r="D171">
        <v>3</v>
      </c>
      <c r="E171" t="s">
        <v>10404</v>
      </c>
      <c r="F171">
        <v>200</v>
      </c>
      <c r="G171">
        <v>0</v>
      </c>
      <c r="H171" t="s">
        <v>631</v>
      </c>
      <c r="I171" t="s">
        <v>10405</v>
      </c>
      <c r="J171" t="s">
        <v>8191</v>
      </c>
      <c r="K171" t="s">
        <v>23</v>
      </c>
      <c r="L171" t="s">
        <v>24</v>
      </c>
      <c r="M171" t="s">
        <v>10406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10407</v>
      </c>
      <c r="T171" t="s">
        <v>10406</v>
      </c>
    </row>
    <row r="172" spans="1:20" x14ac:dyDescent="0.25">
      <c r="A172" t="s">
        <v>186</v>
      </c>
      <c r="B172" t="s">
        <v>187</v>
      </c>
      <c r="C172">
        <v>33.333333333333336</v>
      </c>
      <c r="D172">
        <v>3</v>
      </c>
      <c r="E172" t="s">
        <v>10408</v>
      </c>
      <c r="F172">
        <v>106</v>
      </c>
      <c r="G172">
        <v>6</v>
      </c>
      <c r="H172" t="s">
        <v>631</v>
      </c>
      <c r="I172" t="s">
        <v>10409</v>
      </c>
      <c r="J172" t="s">
        <v>305</v>
      </c>
      <c r="K172" t="s">
        <v>23</v>
      </c>
      <c r="L172" t="s">
        <v>24</v>
      </c>
      <c r="M172" t="s">
        <v>10410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10411</v>
      </c>
      <c r="T172" t="s">
        <v>10410</v>
      </c>
    </row>
    <row r="173" spans="1:20" x14ac:dyDescent="0.25">
      <c r="A173" t="s">
        <v>28</v>
      </c>
      <c r="B173" t="s">
        <v>29</v>
      </c>
      <c r="C173">
        <v>33.333333333333336</v>
      </c>
      <c r="D173">
        <v>3</v>
      </c>
      <c r="E173" t="s">
        <v>10412</v>
      </c>
      <c r="F173">
        <v>105</v>
      </c>
      <c r="G173">
        <v>0</v>
      </c>
      <c r="H173" t="s">
        <v>22</v>
      </c>
      <c r="I173" t="s">
        <v>10413</v>
      </c>
      <c r="J173" t="s">
        <v>334</v>
      </c>
      <c r="K173" t="s">
        <v>23</v>
      </c>
      <c r="L173" t="s">
        <v>24</v>
      </c>
      <c r="M173" t="s">
        <v>10414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10415</v>
      </c>
      <c r="T173" t="s">
        <v>10414</v>
      </c>
    </row>
    <row r="174" spans="1:20" x14ac:dyDescent="0.25">
      <c r="A174" t="s">
        <v>186</v>
      </c>
      <c r="B174" t="s">
        <v>187</v>
      </c>
      <c r="C174">
        <v>33.333333333333336</v>
      </c>
      <c r="D174">
        <v>3</v>
      </c>
      <c r="E174" t="s">
        <v>10416</v>
      </c>
      <c r="F174">
        <v>106</v>
      </c>
      <c r="G174">
        <v>6</v>
      </c>
      <c r="H174" t="s">
        <v>631</v>
      </c>
      <c r="I174" t="s">
        <v>10417</v>
      </c>
      <c r="J174" t="s">
        <v>314</v>
      </c>
      <c r="K174" t="s">
        <v>23</v>
      </c>
      <c r="L174" t="s">
        <v>24</v>
      </c>
      <c r="M174" t="s">
        <v>10414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10418</v>
      </c>
      <c r="T174" t="s">
        <v>10419</v>
      </c>
    </row>
    <row r="175" spans="1:20" x14ac:dyDescent="0.25">
      <c r="A175" t="s">
        <v>115</v>
      </c>
      <c r="B175" t="s">
        <v>1740</v>
      </c>
      <c r="C175">
        <v>42.75</v>
      </c>
      <c r="D175">
        <v>1</v>
      </c>
      <c r="E175" t="s">
        <v>10420</v>
      </c>
      <c r="F175">
        <v>57.75</v>
      </c>
      <c r="G175">
        <v>15</v>
      </c>
      <c r="H175" t="s">
        <v>384</v>
      </c>
      <c r="I175" t="s">
        <v>10421</v>
      </c>
      <c r="J175" t="s">
        <v>10422</v>
      </c>
      <c r="K175" t="s">
        <v>4901</v>
      </c>
      <c r="L175" t="s">
        <v>10423</v>
      </c>
      <c r="M175" t="s">
        <v>10424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10425</v>
      </c>
      <c r="T175" t="s">
        <v>10424</v>
      </c>
    </row>
    <row r="176" spans="1:20" x14ac:dyDescent="0.25">
      <c r="A176" t="s">
        <v>186</v>
      </c>
      <c r="B176" t="s">
        <v>187</v>
      </c>
      <c r="C176">
        <v>33.333333333333336</v>
      </c>
      <c r="D176">
        <v>6</v>
      </c>
      <c r="E176" t="s">
        <v>10426</v>
      </c>
      <c r="F176">
        <v>400</v>
      </c>
      <c r="G176">
        <v>0</v>
      </c>
      <c r="H176" t="s">
        <v>631</v>
      </c>
      <c r="I176" t="s">
        <v>10427</v>
      </c>
      <c r="J176" t="s">
        <v>306</v>
      </c>
      <c r="K176" t="s">
        <v>23</v>
      </c>
      <c r="L176" t="s">
        <v>24</v>
      </c>
      <c r="M176" t="s">
        <v>10428</v>
      </c>
      <c r="N176" t="s">
        <v>23</v>
      </c>
      <c r="O176" t="s">
        <v>32</v>
      </c>
      <c r="P176" t="s">
        <v>26</v>
      </c>
      <c r="Q176" t="s">
        <v>33</v>
      </c>
      <c r="R176" t="s">
        <v>24</v>
      </c>
      <c r="S176" t="s">
        <v>10429</v>
      </c>
      <c r="T176" t="s">
        <v>10430</v>
      </c>
    </row>
    <row r="177" spans="1:20" x14ac:dyDescent="0.25">
      <c r="A177" t="s">
        <v>42</v>
      </c>
      <c r="B177" t="s">
        <v>43</v>
      </c>
      <c r="C177">
        <v>66.666666666666671</v>
      </c>
      <c r="D177">
        <v>6</v>
      </c>
      <c r="E177" t="s">
        <v>10426</v>
      </c>
      <c r="F177">
        <v>400</v>
      </c>
      <c r="G177">
        <v>0</v>
      </c>
      <c r="H177" t="s">
        <v>631</v>
      </c>
      <c r="I177" t="s">
        <v>10427</v>
      </c>
      <c r="J177" t="s">
        <v>306</v>
      </c>
      <c r="K177" t="s">
        <v>23</v>
      </c>
      <c r="L177" t="s">
        <v>24</v>
      </c>
      <c r="M177" t="s">
        <v>10428</v>
      </c>
      <c r="N177" t="s">
        <v>23</v>
      </c>
      <c r="O177" t="s">
        <v>32</v>
      </c>
      <c r="P177" t="s">
        <v>26</v>
      </c>
      <c r="Q177" t="s">
        <v>33</v>
      </c>
      <c r="R177" t="s">
        <v>24</v>
      </c>
      <c r="S177" t="s">
        <v>10429</v>
      </c>
      <c r="T177" t="s">
        <v>10430</v>
      </c>
    </row>
    <row r="178" spans="1:20" x14ac:dyDescent="0.25">
      <c r="A178" t="s">
        <v>186</v>
      </c>
      <c r="B178" t="s">
        <v>187</v>
      </c>
      <c r="C178">
        <v>33.333333333333336</v>
      </c>
      <c r="D178">
        <v>3</v>
      </c>
      <c r="E178" t="s">
        <v>10431</v>
      </c>
      <c r="F178">
        <v>106</v>
      </c>
      <c r="G178">
        <v>6</v>
      </c>
      <c r="H178" t="s">
        <v>631</v>
      </c>
      <c r="I178" t="s">
        <v>10432</v>
      </c>
      <c r="J178" t="s">
        <v>62</v>
      </c>
      <c r="K178" t="s">
        <v>23</v>
      </c>
      <c r="L178" t="s">
        <v>24</v>
      </c>
      <c r="M178" t="s">
        <v>10430</v>
      </c>
      <c r="N178" t="s">
        <v>23</v>
      </c>
      <c r="O178" t="s">
        <v>32</v>
      </c>
      <c r="P178" t="s">
        <v>26</v>
      </c>
      <c r="Q178" t="s">
        <v>33</v>
      </c>
      <c r="R178" t="s">
        <v>24</v>
      </c>
      <c r="S178" t="s">
        <v>10433</v>
      </c>
      <c r="T178" t="s">
        <v>10434</v>
      </c>
    </row>
    <row r="179" spans="1:20" x14ac:dyDescent="0.25">
      <c r="A179" t="s">
        <v>186</v>
      </c>
      <c r="B179" t="s">
        <v>187</v>
      </c>
      <c r="C179">
        <v>33.333333333333336</v>
      </c>
      <c r="D179">
        <v>6</v>
      </c>
      <c r="E179" t="s">
        <v>10435</v>
      </c>
      <c r="F179">
        <v>400</v>
      </c>
      <c r="G179">
        <v>0</v>
      </c>
      <c r="H179" t="s">
        <v>631</v>
      </c>
      <c r="I179" t="s">
        <v>9200</v>
      </c>
      <c r="J179" t="s">
        <v>306</v>
      </c>
      <c r="K179" t="s">
        <v>23</v>
      </c>
      <c r="L179" t="s">
        <v>24</v>
      </c>
      <c r="M179" t="s">
        <v>10434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10436</v>
      </c>
      <c r="T179" t="s">
        <v>10434</v>
      </c>
    </row>
    <row r="180" spans="1:20" x14ac:dyDescent="0.25">
      <c r="A180" t="s">
        <v>42</v>
      </c>
      <c r="B180" t="s">
        <v>43</v>
      </c>
      <c r="C180">
        <v>66.666666666666671</v>
      </c>
      <c r="D180">
        <v>3</v>
      </c>
      <c r="E180" t="s">
        <v>10437</v>
      </c>
      <c r="F180">
        <v>300</v>
      </c>
      <c r="G180">
        <v>0</v>
      </c>
      <c r="H180" t="s">
        <v>631</v>
      </c>
      <c r="I180" t="s">
        <v>8265</v>
      </c>
      <c r="J180" t="s">
        <v>302</v>
      </c>
      <c r="K180" t="s">
        <v>23</v>
      </c>
      <c r="L180" t="s">
        <v>24</v>
      </c>
      <c r="M180" t="s">
        <v>10438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10439</v>
      </c>
      <c r="T180" t="s">
        <v>10438</v>
      </c>
    </row>
    <row r="181" spans="1:20" x14ac:dyDescent="0.25">
      <c r="A181" t="s">
        <v>186</v>
      </c>
      <c r="B181" t="s">
        <v>187</v>
      </c>
      <c r="C181">
        <v>33.333333333333336</v>
      </c>
      <c r="D181">
        <v>6</v>
      </c>
      <c r="E181" t="s">
        <v>10437</v>
      </c>
      <c r="F181">
        <v>300</v>
      </c>
      <c r="G181">
        <v>0</v>
      </c>
      <c r="H181" t="s">
        <v>631</v>
      </c>
      <c r="I181" t="s">
        <v>8265</v>
      </c>
      <c r="J181" t="s">
        <v>302</v>
      </c>
      <c r="K181" t="s">
        <v>23</v>
      </c>
      <c r="L181" t="s">
        <v>24</v>
      </c>
      <c r="M181" t="s">
        <v>10438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10439</v>
      </c>
      <c r="T181" t="s">
        <v>10438</v>
      </c>
    </row>
    <row r="182" spans="1:20" x14ac:dyDescent="0.25">
      <c r="A182" t="s">
        <v>186</v>
      </c>
      <c r="B182" t="s">
        <v>187</v>
      </c>
      <c r="C182">
        <v>33.333333333333336</v>
      </c>
      <c r="D182">
        <v>3</v>
      </c>
      <c r="E182" t="s">
        <v>10440</v>
      </c>
      <c r="F182">
        <v>106</v>
      </c>
      <c r="G182">
        <v>6</v>
      </c>
      <c r="H182" t="s">
        <v>631</v>
      </c>
      <c r="I182" t="s">
        <v>10441</v>
      </c>
      <c r="J182" t="s">
        <v>306</v>
      </c>
      <c r="K182" t="s">
        <v>23</v>
      </c>
      <c r="L182" t="s">
        <v>24</v>
      </c>
      <c r="M182" t="s">
        <v>10442</v>
      </c>
      <c r="N182" t="s">
        <v>23</v>
      </c>
      <c r="O182" t="s">
        <v>32</v>
      </c>
      <c r="P182" t="s">
        <v>26</v>
      </c>
      <c r="Q182" t="s">
        <v>33</v>
      </c>
      <c r="R182" t="s">
        <v>24</v>
      </c>
      <c r="S182" t="s">
        <v>10443</v>
      </c>
      <c r="T182" t="s">
        <v>10442</v>
      </c>
    </row>
    <row r="183" spans="1:20" x14ac:dyDescent="0.25">
      <c r="A183" t="s">
        <v>186</v>
      </c>
      <c r="B183" t="s">
        <v>187</v>
      </c>
      <c r="C183">
        <v>33.333333333333336</v>
      </c>
      <c r="D183">
        <v>3</v>
      </c>
      <c r="E183" t="s">
        <v>10444</v>
      </c>
      <c r="F183">
        <v>200</v>
      </c>
      <c r="G183">
        <v>0</v>
      </c>
      <c r="H183" t="s">
        <v>631</v>
      </c>
      <c r="I183" t="s">
        <v>10445</v>
      </c>
      <c r="J183" t="s">
        <v>311</v>
      </c>
      <c r="K183" t="s">
        <v>23</v>
      </c>
      <c r="L183" t="s">
        <v>24</v>
      </c>
      <c r="M183" t="s">
        <v>10442</v>
      </c>
      <c r="N183" t="s">
        <v>23</v>
      </c>
      <c r="O183" t="s">
        <v>32</v>
      </c>
      <c r="P183" t="s">
        <v>26</v>
      </c>
      <c r="Q183" t="s">
        <v>33</v>
      </c>
      <c r="R183" t="s">
        <v>24</v>
      </c>
      <c r="S183" t="s">
        <v>10446</v>
      </c>
      <c r="T183" t="s">
        <v>10442</v>
      </c>
    </row>
    <row r="184" spans="1:20" x14ac:dyDescent="0.25">
      <c r="A184" t="s">
        <v>44</v>
      </c>
      <c r="B184" t="s">
        <v>45</v>
      </c>
      <c r="C184">
        <v>66.666666666666671</v>
      </c>
      <c r="D184">
        <v>3</v>
      </c>
      <c r="E184" t="s">
        <v>10444</v>
      </c>
      <c r="F184">
        <v>200</v>
      </c>
      <c r="G184">
        <v>0</v>
      </c>
      <c r="H184" t="s">
        <v>631</v>
      </c>
      <c r="I184" t="s">
        <v>10445</v>
      </c>
      <c r="J184" t="s">
        <v>311</v>
      </c>
      <c r="K184" t="s">
        <v>23</v>
      </c>
      <c r="L184" t="s">
        <v>24</v>
      </c>
      <c r="M184" t="s">
        <v>10442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10446</v>
      </c>
      <c r="T184" t="s">
        <v>10442</v>
      </c>
    </row>
    <row r="185" spans="1:20" x14ac:dyDescent="0.25">
      <c r="A185" t="s">
        <v>186</v>
      </c>
      <c r="B185" t="s">
        <v>187</v>
      </c>
      <c r="C185">
        <v>33.333333333333336</v>
      </c>
      <c r="D185">
        <v>3</v>
      </c>
      <c r="E185" t="s">
        <v>10447</v>
      </c>
      <c r="F185">
        <v>106</v>
      </c>
      <c r="G185">
        <v>6</v>
      </c>
      <c r="H185" t="s">
        <v>631</v>
      </c>
      <c r="I185" t="s">
        <v>10448</v>
      </c>
      <c r="J185" t="s">
        <v>306</v>
      </c>
      <c r="K185" t="s">
        <v>23</v>
      </c>
      <c r="L185" t="s">
        <v>24</v>
      </c>
      <c r="M185" t="s">
        <v>10449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10450</v>
      </c>
      <c r="T185" t="s">
        <v>10451</v>
      </c>
    </row>
    <row r="186" spans="1:20" x14ac:dyDescent="0.25">
      <c r="A186" t="s">
        <v>186</v>
      </c>
      <c r="B186" t="s">
        <v>187</v>
      </c>
      <c r="C186">
        <v>33.333333333333336</v>
      </c>
      <c r="D186">
        <v>3</v>
      </c>
      <c r="E186" t="s">
        <v>10452</v>
      </c>
      <c r="F186">
        <v>100</v>
      </c>
      <c r="G186">
        <v>0</v>
      </c>
      <c r="H186" t="s">
        <v>631</v>
      </c>
      <c r="I186" t="s">
        <v>10453</v>
      </c>
      <c r="J186" t="s">
        <v>353</v>
      </c>
      <c r="K186" t="s">
        <v>23</v>
      </c>
      <c r="L186" t="s">
        <v>24</v>
      </c>
      <c r="M186" t="s">
        <v>10449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10454</v>
      </c>
      <c r="T186" t="s">
        <v>10451</v>
      </c>
    </row>
    <row r="187" spans="1:20" x14ac:dyDescent="0.25">
      <c r="A187" t="s">
        <v>186</v>
      </c>
      <c r="B187" t="s">
        <v>187</v>
      </c>
      <c r="C187">
        <v>33.333333333333336</v>
      </c>
      <c r="D187">
        <v>6</v>
      </c>
      <c r="E187" t="s">
        <v>10455</v>
      </c>
      <c r="F187">
        <v>200</v>
      </c>
      <c r="G187">
        <v>0</v>
      </c>
      <c r="H187" t="s">
        <v>631</v>
      </c>
      <c r="I187" t="s">
        <v>10456</v>
      </c>
      <c r="J187" t="s">
        <v>319</v>
      </c>
      <c r="K187" t="s">
        <v>23</v>
      </c>
      <c r="L187" t="s">
        <v>24</v>
      </c>
      <c r="M187" t="s">
        <v>10451</v>
      </c>
      <c r="N187" t="s">
        <v>23</v>
      </c>
      <c r="O187" t="s">
        <v>32</v>
      </c>
      <c r="P187" t="s">
        <v>26</v>
      </c>
      <c r="Q187" t="s">
        <v>33</v>
      </c>
      <c r="R187" t="s">
        <v>24</v>
      </c>
      <c r="S187" t="s">
        <v>10457</v>
      </c>
      <c r="T187" t="s">
        <v>10449</v>
      </c>
    </row>
    <row r="188" spans="1:20" x14ac:dyDescent="0.25">
      <c r="A188" t="s">
        <v>186</v>
      </c>
      <c r="B188" t="s">
        <v>187</v>
      </c>
      <c r="C188">
        <v>33.333333333333336</v>
      </c>
      <c r="D188">
        <v>3</v>
      </c>
      <c r="E188" t="s">
        <v>10458</v>
      </c>
      <c r="F188">
        <v>100</v>
      </c>
      <c r="G188">
        <v>0</v>
      </c>
      <c r="H188" t="s">
        <v>631</v>
      </c>
      <c r="I188" t="s">
        <v>10459</v>
      </c>
      <c r="J188" t="s">
        <v>304</v>
      </c>
      <c r="K188" t="s">
        <v>23</v>
      </c>
      <c r="L188" t="s">
        <v>24</v>
      </c>
      <c r="M188" t="s">
        <v>10460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10461</v>
      </c>
      <c r="T188" t="s">
        <v>10460</v>
      </c>
    </row>
    <row r="189" spans="1:20" x14ac:dyDescent="0.25">
      <c r="A189" t="s">
        <v>186</v>
      </c>
      <c r="B189" t="s">
        <v>187</v>
      </c>
      <c r="C189">
        <v>33.333333333333336</v>
      </c>
      <c r="D189">
        <v>3</v>
      </c>
      <c r="E189" t="s">
        <v>10462</v>
      </c>
      <c r="F189">
        <v>106</v>
      </c>
      <c r="G189">
        <v>6</v>
      </c>
      <c r="H189" t="s">
        <v>631</v>
      </c>
      <c r="I189" t="s">
        <v>10463</v>
      </c>
      <c r="J189" t="s">
        <v>329</v>
      </c>
      <c r="K189" t="s">
        <v>23</v>
      </c>
      <c r="L189" t="s">
        <v>24</v>
      </c>
      <c r="M189" t="s">
        <v>10460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10464</v>
      </c>
      <c r="T189" t="s">
        <v>10460</v>
      </c>
    </row>
    <row r="190" spans="1:20" x14ac:dyDescent="0.25">
      <c r="A190" t="s">
        <v>186</v>
      </c>
      <c r="B190" t="s">
        <v>187</v>
      </c>
      <c r="C190">
        <v>33.333333333333336</v>
      </c>
      <c r="D190">
        <v>6</v>
      </c>
      <c r="E190" t="s">
        <v>10465</v>
      </c>
      <c r="F190">
        <v>300</v>
      </c>
      <c r="G190">
        <v>0</v>
      </c>
      <c r="H190" t="s">
        <v>631</v>
      </c>
      <c r="I190" t="s">
        <v>10466</v>
      </c>
      <c r="J190" t="s">
        <v>314</v>
      </c>
      <c r="K190" t="s">
        <v>23</v>
      </c>
      <c r="L190" t="s">
        <v>24</v>
      </c>
      <c r="M190" t="s">
        <v>10467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10468</v>
      </c>
      <c r="T190" t="s">
        <v>10467</v>
      </c>
    </row>
    <row r="191" spans="1:20" x14ac:dyDescent="0.25">
      <c r="A191" t="s">
        <v>44</v>
      </c>
      <c r="B191" t="s">
        <v>45</v>
      </c>
      <c r="C191">
        <v>66.666666666666671</v>
      </c>
      <c r="D191">
        <v>3</v>
      </c>
      <c r="E191" t="s">
        <v>10465</v>
      </c>
      <c r="F191">
        <v>300</v>
      </c>
      <c r="G191">
        <v>0</v>
      </c>
      <c r="H191" t="s">
        <v>631</v>
      </c>
      <c r="I191" t="s">
        <v>10466</v>
      </c>
      <c r="J191" t="s">
        <v>314</v>
      </c>
      <c r="K191" t="s">
        <v>23</v>
      </c>
      <c r="L191" t="s">
        <v>24</v>
      </c>
      <c r="M191" t="s">
        <v>10467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10468</v>
      </c>
      <c r="T191" t="s">
        <v>10467</v>
      </c>
    </row>
    <row r="192" spans="1:20" x14ac:dyDescent="0.25">
      <c r="A192" t="s">
        <v>186</v>
      </c>
      <c r="B192" t="s">
        <v>187</v>
      </c>
      <c r="C192">
        <v>33.333333333333336</v>
      </c>
      <c r="D192">
        <v>3</v>
      </c>
      <c r="E192" t="s">
        <v>10469</v>
      </c>
      <c r="F192">
        <v>106</v>
      </c>
      <c r="G192">
        <v>6</v>
      </c>
      <c r="H192" t="s">
        <v>631</v>
      </c>
      <c r="I192" t="s">
        <v>10470</v>
      </c>
      <c r="J192" t="s">
        <v>305</v>
      </c>
      <c r="K192" t="s">
        <v>23</v>
      </c>
      <c r="L192" t="s">
        <v>24</v>
      </c>
      <c r="M192" t="s">
        <v>10471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10472</v>
      </c>
      <c r="T192" t="s">
        <v>10471</v>
      </c>
    </row>
    <row r="193" spans="1:20" x14ac:dyDescent="0.25">
      <c r="A193" t="s">
        <v>186</v>
      </c>
      <c r="B193" t="s">
        <v>187</v>
      </c>
      <c r="C193">
        <v>33.333333333333336</v>
      </c>
      <c r="D193">
        <v>3</v>
      </c>
      <c r="E193" t="s">
        <v>10473</v>
      </c>
      <c r="F193">
        <v>100</v>
      </c>
      <c r="G193">
        <v>0</v>
      </c>
      <c r="H193" t="s">
        <v>631</v>
      </c>
      <c r="I193" t="s">
        <v>10474</v>
      </c>
      <c r="J193" t="s">
        <v>362</v>
      </c>
      <c r="K193" t="s">
        <v>23</v>
      </c>
      <c r="L193" t="s">
        <v>24</v>
      </c>
      <c r="M193" t="s">
        <v>10471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10475</v>
      </c>
      <c r="T193" t="s">
        <v>10471</v>
      </c>
    </row>
    <row r="194" spans="1:20" x14ac:dyDescent="0.25">
      <c r="A194" t="s">
        <v>186</v>
      </c>
      <c r="B194" t="s">
        <v>187</v>
      </c>
      <c r="C194">
        <v>33.333333333333336</v>
      </c>
      <c r="D194">
        <v>6</v>
      </c>
      <c r="E194" t="s">
        <v>10476</v>
      </c>
      <c r="F194">
        <v>200</v>
      </c>
      <c r="G194">
        <v>0</v>
      </c>
      <c r="H194" t="s">
        <v>631</v>
      </c>
      <c r="I194" t="s">
        <v>10477</v>
      </c>
      <c r="J194" t="s">
        <v>309</v>
      </c>
      <c r="K194" t="s">
        <v>23</v>
      </c>
      <c r="L194" t="s">
        <v>24</v>
      </c>
      <c r="M194" t="s">
        <v>10471</v>
      </c>
      <c r="N194" t="s">
        <v>23</v>
      </c>
      <c r="O194" t="s">
        <v>32</v>
      </c>
      <c r="P194" t="s">
        <v>26</v>
      </c>
      <c r="Q194" t="s">
        <v>33</v>
      </c>
      <c r="R194" t="s">
        <v>24</v>
      </c>
      <c r="S194" t="s">
        <v>10478</v>
      </c>
      <c r="T194" t="s">
        <v>10479</v>
      </c>
    </row>
    <row r="195" spans="1:20" x14ac:dyDescent="0.25">
      <c r="A195" t="s">
        <v>186</v>
      </c>
      <c r="B195" t="s">
        <v>187</v>
      </c>
      <c r="C195">
        <v>33.333333333333336</v>
      </c>
      <c r="D195">
        <v>6</v>
      </c>
      <c r="E195" t="s">
        <v>10480</v>
      </c>
      <c r="F195">
        <v>206</v>
      </c>
      <c r="G195">
        <v>6</v>
      </c>
      <c r="H195" t="s">
        <v>631</v>
      </c>
      <c r="I195" t="s">
        <v>10481</v>
      </c>
      <c r="J195" t="s">
        <v>2374</v>
      </c>
      <c r="K195" t="s">
        <v>23</v>
      </c>
      <c r="L195" t="s">
        <v>24</v>
      </c>
      <c r="M195" t="s">
        <v>10482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10483</v>
      </c>
      <c r="T195" t="s">
        <v>10482</v>
      </c>
    </row>
    <row r="196" spans="1:20" x14ac:dyDescent="0.25">
      <c r="A196" t="s">
        <v>44</v>
      </c>
      <c r="B196" t="s">
        <v>45</v>
      </c>
      <c r="C196">
        <v>66.666666666666671</v>
      </c>
      <c r="D196">
        <v>3</v>
      </c>
      <c r="E196" t="s">
        <v>10484</v>
      </c>
      <c r="F196">
        <v>100</v>
      </c>
      <c r="G196">
        <v>0</v>
      </c>
      <c r="H196" t="s">
        <v>631</v>
      </c>
      <c r="I196" t="s">
        <v>10485</v>
      </c>
      <c r="J196" t="s">
        <v>328</v>
      </c>
      <c r="K196" t="s">
        <v>23</v>
      </c>
      <c r="L196" t="s">
        <v>24</v>
      </c>
      <c r="M196" t="s">
        <v>10486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10487</v>
      </c>
      <c r="T196" t="s">
        <v>10486</v>
      </c>
    </row>
    <row r="197" spans="1:20" x14ac:dyDescent="0.25">
      <c r="A197" t="s">
        <v>186</v>
      </c>
      <c r="B197" t="s">
        <v>187</v>
      </c>
      <c r="C197">
        <v>33.333333333333336</v>
      </c>
      <c r="D197">
        <v>3</v>
      </c>
      <c r="E197" t="s">
        <v>10488</v>
      </c>
      <c r="F197">
        <v>200</v>
      </c>
      <c r="G197">
        <v>0</v>
      </c>
      <c r="H197" t="s">
        <v>631</v>
      </c>
      <c r="I197" t="s">
        <v>10489</v>
      </c>
      <c r="J197" t="s">
        <v>306</v>
      </c>
      <c r="K197" t="s">
        <v>23</v>
      </c>
      <c r="L197" t="s">
        <v>24</v>
      </c>
      <c r="M197" t="s">
        <v>10490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10491</v>
      </c>
      <c r="T197" t="s">
        <v>10492</v>
      </c>
    </row>
    <row r="198" spans="1:20" x14ac:dyDescent="0.25">
      <c r="A198" t="s">
        <v>44</v>
      </c>
      <c r="B198" t="s">
        <v>45</v>
      </c>
      <c r="C198">
        <v>66.666666666666671</v>
      </c>
      <c r="D198">
        <v>3</v>
      </c>
      <c r="E198" t="s">
        <v>10493</v>
      </c>
      <c r="F198">
        <v>100</v>
      </c>
      <c r="G198">
        <v>0</v>
      </c>
      <c r="H198" t="s">
        <v>631</v>
      </c>
      <c r="I198" t="s">
        <v>10494</v>
      </c>
      <c r="J198" t="s">
        <v>341</v>
      </c>
      <c r="K198" t="s">
        <v>23</v>
      </c>
      <c r="L198" t="s">
        <v>24</v>
      </c>
      <c r="M198" t="s">
        <v>10495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10496</v>
      </c>
      <c r="T198" t="s">
        <v>10495</v>
      </c>
    </row>
    <row r="199" spans="1:20" x14ac:dyDescent="0.25">
      <c r="A199" t="s">
        <v>186</v>
      </c>
      <c r="B199" t="s">
        <v>187</v>
      </c>
      <c r="C199">
        <v>33.333333333333336</v>
      </c>
      <c r="D199">
        <v>6</v>
      </c>
      <c r="E199" t="s">
        <v>10497</v>
      </c>
      <c r="F199">
        <v>206</v>
      </c>
      <c r="G199">
        <v>6</v>
      </c>
      <c r="H199" t="s">
        <v>631</v>
      </c>
      <c r="I199" t="s">
        <v>10498</v>
      </c>
      <c r="J199" t="s">
        <v>318</v>
      </c>
      <c r="K199" t="s">
        <v>23</v>
      </c>
      <c r="L199" t="s">
        <v>24</v>
      </c>
      <c r="M199" t="s">
        <v>10499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10500</v>
      </c>
      <c r="T199" t="s">
        <v>10499</v>
      </c>
    </row>
    <row r="200" spans="1:20" x14ac:dyDescent="0.25">
      <c r="A200" t="s">
        <v>186</v>
      </c>
      <c r="B200" t="s">
        <v>187</v>
      </c>
      <c r="C200">
        <v>33.333333333333336</v>
      </c>
      <c r="D200">
        <v>3</v>
      </c>
      <c r="E200" t="s">
        <v>10501</v>
      </c>
      <c r="F200">
        <v>100</v>
      </c>
      <c r="G200">
        <v>0</v>
      </c>
      <c r="H200" t="s">
        <v>631</v>
      </c>
      <c r="I200" t="s">
        <v>10502</v>
      </c>
      <c r="J200" t="s">
        <v>328</v>
      </c>
      <c r="K200" t="s">
        <v>23</v>
      </c>
      <c r="L200" t="s">
        <v>24</v>
      </c>
      <c r="M200" t="s">
        <v>10499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10503</v>
      </c>
      <c r="T200" t="s">
        <v>10499</v>
      </c>
    </row>
    <row r="201" spans="1:20" x14ac:dyDescent="0.25">
      <c r="A201" t="s">
        <v>186</v>
      </c>
      <c r="B201" t="s">
        <v>187</v>
      </c>
      <c r="C201">
        <v>33.333333333333336</v>
      </c>
      <c r="D201">
        <v>3</v>
      </c>
      <c r="E201" t="s">
        <v>10504</v>
      </c>
      <c r="F201">
        <v>106</v>
      </c>
      <c r="G201">
        <v>6</v>
      </c>
      <c r="H201" t="s">
        <v>631</v>
      </c>
      <c r="I201" t="s">
        <v>10505</v>
      </c>
      <c r="J201" t="s">
        <v>10506</v>
      </c>
      <c r="K201" t="s">
        <v>23</v>
      </c>
      <c r="L201" t="s">
        <v>24</v>
      </c>
      <c r="M201" t="s">
        <v>10499</v>
      </c>
      <c r="N201" t="s">
        <v>23</v>
      </c>
      <c r="O201" t="s">
        <v>32</v>
      </c>
      <c r="P201" t="s">
        <v>26</v>
      </c>
      <c r="Q201" t="s">
        <v>33</v>
      </c>
      <c r="R201" t="s">
        <v>24</v>
      </c>
      <c r="S201" t="s">
        <v>10507</v>
      </c>
      <c r="T201" t="s">
        <v>10499</v>
      </c>
    </row>
    <row r="202" spans="1:20" x14ac:dyDescent="0.25">
      <c r="A202" t="s">
        <v>186</v>
      </c>
      <c r="B202" t="s">
        <v>187</v>
      </c>
      <c r="C202">
        <v>33.333333333333336</v>
      </c>
      <c r="D202">
        <v>3</v>
      </c>
      <c r="E202" t="s">
        <v>10508</v>
      </c>
      <c r="F202">
        <v>106</v>
      </c>
      <c r="G202">
        <v>6</v>
      </c>
      <c r="H202" t="s">
        <v>631</v>
      </c>
      <c r="I202" t="s">
        <v>10509</v>
      </c>
      <c r="J202" t="s">
        <v>325</v>
      </c>
      <c r="K202" t="s">
        <v>23</v>
      </c>
      <c r="L202" t="s">
        <v>24</v>
      </c>
      <c r="M202" t="s">
        <v>10510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10511</v>
      </c>
      <c r="T202" t="s">
        <v>10499</v>
      </c>
    </row>
    <row r="203" spans="1:20" x14ac:dyDescent="0.25">
      <c r="A203" t="s">
        <v>186</v>
      </c>
      <c r="B203" t="s">
        <v>187</v>
      </c>
      <c r="C203">
        <v>33.333333333333336</v>
      </c>
      <c r="D203">
        <v>3</v>
      </c>
      <c r="E203" t="s">
        <v>10512</v>
      </c>
      <c r="F203">
        <v>200</v>
      </c>
      <c r="G203">
        <v>0</v>
      </c>
      <c r="H203" t="s">
        <v>631</v>
      </c>
      <c r="I203" t="s">
        <v>10513</v>
      </c>
      <c r="J203" t="s">
        <v>302</v>
      </c>
      <c r="K203" t="s">
        <v>23</v>
      </c>
      <c r="L203" t="s">
        <v>24</v>
      </c>
      <c r="M203" t="s">
        <v>10510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10514</v>
      </c>
      <c r="T203" t="s">
        <v>10510</v>
      </c>
    </row>
    <row r="204" spans="1:20" x14ac:dyDescent="0.25">
      <c r="A204" t="s">
        <v>42</v>
      </c>
      <c r="B204" t="s">
        <v>43</v>
      </c>
      <c r="C204">
        <v>66.666666666666671</v>
      </c>
      <c r="D204">
        <v>3</v>
      </c>
      <c r="E204" t="s">
        <v>10512</v>
      </c>
      <c r="F204">
        <v>200</v>
      </c>
      <c r="G204">
        <v>0</v>
      </c>
      <c r="H204" t="s">
        <v>631</v>
      </c>
      <c r="I204" t="s">
        <v>10513</v>
      </c>
      <c r="J204" t="s">
        <v>302</v>
      </c>
      <c r="K204" t="s">
        <v>23</v>
      </c>
      <c r="L204" t="s">
        <v>24</v>
      </c>
      <c r="M204" t="s">
        <v>10510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10514</v>
      </c>
      <c r="T204" t="s">
        <v>10510</v>
      </c>
    </row>
    <row r="205" spans="1:20" x14ac:dyDescent="0.25">
      <c r="A205" t="s">
        <v>44</v>
      </c>
      <c r="B205" t="s">
        <v>45</v>
      </c>
      <c r="C205">
        <v>66.666666666666671</v>
      </c>
      <c r="D205">
        <v>3</v>
      </c>
      <c r="E205" t="s">
        <v>10515</v>
      </c>
      <c r="F205">
        <v>200</v>
      </c>
      <c r="G205">
        <v>0</v>
      </c>
      <c r="H205" t="s">
        <v>631</v>
      </c>
      <c r="I205" t="s">
        <v>10516</v>
      </c>
      <c r="J205" t="s">
        <v>638</v>
      </c>
      <c r="K205" t="s">
        <v>23</v>
      </c>
      <c r="L205" t="s">
        <v>24</v>
      </c>
      <c r="M205" t="s">
        <v>10499</v>
      </c>
      <c r="N205" t="s">
        <v>23</v>
      </c>
      <c r="O205" t="s">
        <v>32</v>
      </c>
      <c r="P205" t="s">
        <v>26</v>
      </c>
      <c r="Q205" t="s">
        <v>33</v>
      </c>
      <c r="R205" t="s">
        <v>24</v>
      </c>
      <c r="S205" t="s">
        <v>10517</v>
      </c>
      <c r="T205" t="s">
        <v>10510</v>
      </c>
    </row>
    <row r="206" spans="1:20" x14ac:dyDescent="0.25">
      <c r="A206" t="s">
        <v>186</v>
      </c>
      <c r="B206" t="s">
        <v>187</v>
      </c>
      <c r="C206">
        <v>33.333333333333336</v>
      </c>
      <c r="D206">
        <v>3</v>
      </c>
      <c r="E206" t="s">
        <v>10515</v>
      </c>
      <c r="F206">
        <v>200</v>
      </c>
      <c r="G206">
        <v>0</v>
      </c>
      <c r="H206" t="s">
        <v>631</v>
      </c>
      <c r="I206" t="s">
        <v>10516</v>
      </c>
      <c r="J206" t="s">
        <v>638</v>
      </c>
      <c r="K206" t="s">
        <v>23</v>
      </c>
      <c r="L206" t="s">
        <v>24</v>
      </c>
      <c r="M206" t="s">
        <v>10499</v>
      </c>
      <c r="N206" t="s">
        <v>23</v>
      </c>
      <c r="O206" t="s">
        <v>32</v>
      </c>
      <c r="P206" t="s">
        <v>26</v>
      </c>
      <c r="Q206" t="s">
        <v>33</v>
      </c>
      <c r="R206" t="s">
        <v>24</v>
      </c>
      <c r="S206" t="s">
        <v>10517</v>
      </c>
      <c r="T206" t="s">
        <v>10510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10518</v>
      </c>
      <c r="F207">
        <v>106</v>
      </c>
      <c r="G207">
        <v>6</v>
      </c>
      <c r="H207" t="s">
        <v>631</v>
      </c>
      <c r="I207" t="s">
        <v>10519</v>
      </c>
      <c r="J207" t="s">
        <v>351</v>
      </c>
      <c r="K207" t="s">
        <v>23</v>
      </c>
      <c r="L207" t="s">
        <v>24</v>
      </c>
      <c r="M207" t="s">
        <v>10520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10521</v>
      </c>
      <c r="T207" t="s">
        <v>10520</v>
      </c>
    </row>
    <row r="208" spans="1:20" x14ac:dyDescent="0.25">
      <c r="A208" t="s">
        <v>28</v>
      </c>
      <c r="B208" t="s">
        <v>29</v>
      </c>
      <c r="C208">
        <v>50</v>
      </c>
      <c r="D208">
        <v>1</v>
      </c>
      <c r="E208" t="s">
        <v>10518</v>
      </c>
      <c r="F208">
        <v>106</v>
      </c>
      <c r="G208">
        <v>6</v>
      </c>
      <c r="H208" t="s">
        <v>631</v>
      </c>
      <c r="I208" t="s">
        <v>10519</v>
      </c>
      <c r="J208" t="s">
        <v>351</v>
      </c>
      <c r="K208" t="s">
        <v>23</v>
      </c>
      <c r="L208" t="s">
        <v>24</v>
      </c>
      <c r="M208" t="s">
        <v>10520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10521</v>
      </c>
      <c r="T208" t="s">
        <v>10520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10518</v>
      </c>
      <c r="F209">
        <v>106</v>
      </c>
      <c r="G209">
        <v>6</v>
      </c>
      <c r="H209" t="s">
        <v>631</v>
      </c>
      <c r="I209" t="s">
        <v>10519</v>
      </c>
      <c r="J209" t="s">
        <v>351</v>
      </c>
      <c r="K209" t="s">
        <v>23</v>
      </c>
      <c r="L209" t="s">
        <v>24</v>
      </c>
      <c r="M209" t="s">
        <v>10520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10521</v>
      </c>
      <c r="T209" t="s">
        <v>10520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10522</v>
      </c>
      <c r="F210">
        <v>106</v>
      </c>
      <c r="G210">
        <v>6</v>
      </c>
      <c r="H210" t="s">
        <v>631</v>
      </c>
      <c r="I210" t="s">
        <v>10523</v>
      </c>
      <c r="J210" t="s">
        <v>3054</v>
      </c>
      <c r="K210" t="s">
        <v>23</v>
      </c>
      <c r="L210" t="s">
        <v>24</v>
      </c>
      <c r="M210" t="s">
        <v>10524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10525</v>
      </c>
      <c r="T210" t="s">
        <v>10524</v>
      </c>
    </row>
    <row r="211" spans="1:20" x14ac:dyDescent="0.25">
      <c r="A211" t="s">
        <v>28</v>
      </c>
      <c r="B211" t="s">
        <v>29</v>
      </c>
      <c r="C211">
        <v>50</v>
      </c>
      <c r="D211">
        <v>1</v>
      </c>
      <c r="E211" t="s">
        <v>10522</v>
      </c>
      <c r="F211">
        <v>106</v>
      </c>
      <c r="G211">
        <v>6</v>
      </c>
      <c r="H211" t="s">
        <v>631</v>
      </c>
      <c r="I211" t="s">
        <v>10523</v>
      </c>
      <c r="J211" t="s">
        <v>3054</v>
      </c>
      <c r="K211" t="s">
        <v>23</v>
      </c>
      <c r="L211" t="s">
        <v>24</v>
      </c>
      <c r="M211" t="s">
        <v>10524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10525</v>
      </c>
      <c r="T211" t="s">
        <v>10524</v>
      </c>
    </row>
    <row r="212" spans="1:20" x14ac:dyDescent="0.25">
      <c r="A212" t="s">
        <v>30</v>
      </c>
      <c r="B212" t="s">
        <v>31</v>
      </c>
      <c r="C212">
        <v>50</v>
      </c>
      <c r="D212">
        <v>1</v>
      </c>
      <c r="E212" t="s">
        <v>10522</v>
      </c>
      <c r="F212">
        <v>106</v>
      </c>
      <c r="G212">
        <v>6</v>
      </c>
      <c r="H212" t="s">
        <v>631</v>
      </c>
      <c r="I212" t="s">
        <v>10523</v>
      </c>
      <c r="J212" t="s">
        <v>3054</v>
      </c>
      <c r="K212" t="s">
        <v>23</v>
      </c>
      <c r="L212" t="s">
        <v>24</v>
      </c>
      <c r="M212" t="s">
        <v>10524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10525</v>
      </c>
      <c r="T212" t="s">
        <v>10524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10526</v>
      </c>
      <c r="F213">
        <v>106</v>
      </c>
      <c r="G213">
        <v>6</v>
      </c>
      <c r="H213" t="s">
        <v>631</v>
      </c>
      <c r="I213" t="s">
        <v>10527</v>
      </c>
      <c r="J213" t="s">
        <v>329</v>
      </c>
      <c r="K213" t="s">
        <v>23</v>
      </c>
      <c r="L213" t="s">
        <v>24</v>
      </c>
      <c r="M213" t="s">
        <v>10524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10528</v>
      </c>
      <c r="T213" t="s">
        <v>10524</v>
      </c>
    </row>
    <row r="214" spans="1:20" x14ac:dyDescent="0.25">
      <c r="A214" t="s">
        <v>28</v>
      </c>
      <c r="B214" t="s">
        <v>29</v>
      </c>
      <c r="C214">
        <v>50</v>
      </c>
      <c r="D214">
        <v>1</v>
      </c>
      <c r="E214" t="s">
        <v>10526</v>
      </c>
      <c r="F214">
        <v>106</v>
      </c>
      <c r="G214">
        <v>6</v>
      </c>
      <c r="H214" t="s">
        <v>631</v>
      </c>
      <c r="I214" t="s">
        <v>10527</v>
      </c>
      <c r="J214" t="s">
        <v>329</v>
      </c>
      <c r="K214" t="s">
        <v>23</v>
      </c>
      <c r="L214" t="s">
        <v>24</v>
      </c>
      <c r="M214" t="s">
        <v>10524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10528</v>
      </c>
      <c r="T214" t="s">
        <v>10524</v>
      </c>
    </row>
    <row r="215" spans="1:20" x14ac:dyDescent="0.25">
      <c r="A215" t="s">
        <v>30</v>
      </c>
      <c r="B215" t="s">
        <v>31</v>
      </c>
      <c r="C215">
        <v>50</v>
      </c>
      <c r="D215">
        <v>1</v>
      </c>
      <c r="E215" t="s">
        <v>10526</v>
      </c>
      <c r="F215">
        <v>106</v>
      </c>
      <c r="G215">
        <v>6</v>
      </c>
      <c r="H215" t="s">
        <v>631</v>
      </c>
      <c r="I215" t="s">
        <v>10527</v>
      </c>
      <c r="J215" t="s">
        <v>329</v>
      </c>
      <c r="K215" t="s">
        <v>23</v>
      </c>
      <c r="L215" t="s">
        <v>24</v>
      </c>
      <c r="M215" t="s">
        <v>10524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10528</v>
      </c>
      <c r="T215" t="s">
        <v>10524</v>
      </c>
    </row>
    <row r="216" spans="1:20" x14ac:dyDescent="0.25">
      <c r="A216" t="s">
        <v>44</v>
      </c>
      <c r="B216" t="s">
        <v>45</v>
      </c>
      <c r="C216">
        <v>66.666666666666671</v>
      </c>
      <c r="D216">
        <v>3</v>
      </c>
      <c r="E216" t="s">
        <v>10529</v>
      </c>
      <c r="F216">
        <v>100</v>
      </c>
      <c r="G216">
        <v>0</v>
      </c>
      <c r="H216" t="s">
        <v>631</v>
      </c>
      <c r="I216" t="s">
        <v>10530</v>
      </c>
      <c r="J216" t="s">
        <v>1679</v>
      </c>
      <c r="K216" t="s">
        <v>23</v>
      </c>
      <c r="L216" t="s">
        <v>24</v>
      </c>
      <c r="M216" t="s">
        <v>10524</v>
      </c>
      <c r="N216" t="s">
        <v>23</v>
      </c>
      <c r="O216" t="s">
        <v>32</v>
      </c>
      <c r="P216" t="s">
        <v>26</v>
      </c>
      <c r="Q216" t="s">
        <v>33</v>
      </c>
      <c r="R216" t="s">
        <v>24</v>
      </c>
      <c r="S216" t="s">
        <v>10531</v>
      </c>
      <c r="T216" t="s">
        <v>10524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10532</v>
      </c>
      <c r="F217">
        <v>106</v>
      </c>
      <c r="G217">
        <v>6</v>
      </c>
      <c r="H217" t="s">
        <v>631</v>
      </c>
      <c r="I217" t="s">
        <v>10533</v>
      </c>
      <c r="J217" t="s">
        <v>329</v>
      </c>
      <c r="K217" t="s">
        <v>23</v>
      </c>
      <c r="L217" t="s">
        <v>24</v>
      </c>
      <c r="M217" t="s">
        <v>10524</v>
      </c>
      <c r="N217" t="s">
        <v>23</v>
      </c>
      <c r="O217" t="s">
        <v>32</v>
      </c>
      <c r="P217" t="s">
        <v>26</v>
      </c>
      <c r="Q217" t="s">
        <v>33</v>
      </c>
      <c r="R217" t="s">
        <v>24</v>
      </c>
      <c r="S217" t="s">
        <v>10534</v>
      </c>
      <c r="T217" t="s">
        <v>10524</v>
      </c>
    </row>
    <row r="218" spans="1:20" x14ac:dyDescent="0.25">
      <c r="A218" t="s">
        <v>28</v>
      </c>
      <c r="B218" t="s">
        <v>29</v>
      </c>
      <c r="C218">
        <v>50</v>
      </c>
      <c r="D218">
        <v>1</v>
      </c>
      <c r="E218" t="s">
        <v>10532</v>
      </c>
      <c r="F218">
        <v>106</v>
      </c>
      <c r="G218">
        <v>6</v>
      </c>
      <c r="H218" t="s">
        <v>631</v>
      </c>
      <c r="I218" t="s">
        <v>10533</v>
      </c>
      <c r="J218" t="s">
        <v>329</v>
      </c>
      <c r="K218" t="s">
        <v>23</v>
      </c>
      <c r="L218" t="s">
        <v>24</v>
      </c>
      <c r="M218" t="s">
        <v>10524</v>
      </c>
      <c r="N218" t="s">
        <v>23</v>
      </c>
      <c r="O218" t="s">
        <v>32</v>
      </c>
      <c r="P218" t="s">
        <v>26</v>
      </c>
      <c r="Q218" t="s">
        <v>33</v>
      </c>
      <c r="R218" t="s">
        <v>24</v>
      </c>
      <c r="S218" t="s">
        <v>10534</v>
      </c>
      <c r="T218" t="s">
        <v>10524</v>
      </c>
    </row>
    <row r="219" spans="1:20" x14ac:dyDescent="0.25">
      <c r="A219" t="s">
        <v>30</v>
      </c>
      <c r="B219" t="s">
        <v>31</v>
      </c>
      <c r="C219">
        <v>50</v>
      </c>
      <c r="D219">
        <v>1</v>
      </c>
      <c r="E219" t="s">
        <v>10532</v>
      </c>
      <c r="F219">
        <v>106</v>
      </c>
      <c r="G219">
        <v>6</v>
      </c>
      <c r="H219" t="s">
        <v>631</v>
      </c>
      <c r="I219" t="s">
        <v>10533</v>
      </c>
      <c r="J219" t="s">
        <v>329</v>
      </c>
      <c r="K219" t="s">
        <v>23</v>
      </c>
      <c r="L219" t="s">
        <v>24</v>
      </c>
      <c r="M219" t="s">
        <v>10524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10534</v>
      </c>
      <c r="T219" t="s">
        <v>10524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10535</v>
      </c>
      <c r="F220">
        <v>100</v>
      </c>
      <c r="G220">
        <v>0</v>
      </c>
      <c r="H220" t="s">
        <v>631</v>
      </c>
      <c r="I220" t="s">
        <v>10536</v>
      </c>
      <c r="J220" t="s">
        <v>639</v>
      </c>
      <c r="K220" t="s">
        <v>23</v>
      </c>
      <c r="L220" t="s">
        <v>24</v>
      </c>
      <c r="M220" t="s">
        <v>10537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10538</v>
      </c>
      <c r="T220" t="s">
        <v>10537</v>
      </c>
    </row>
    <row r="221" spans="1:20" x14ac:dyDescent="0.25">
      <c r="A221" t="s">
        <v>28</v>
      </c>
      <c r="B221" t="s">
        <v>29</v>
      </c>
      <c r="C221">
        <v>50</v>
      </c>
      <c r="D221">
        <v>1</v>
      </c>
      <c r="E221" t="s">
        <v>10535</v>
      </c>
      <c r="F221">
        <v>100</v>
      </c>
      <c r="G221">
        <v>0</v>
      </c>
      <c r="H221" t="s">
        <v>631</v>
      </c>
      <c r="I221" t="s">
        <v>10536</v>
      </c>
      <c r="J221" t="s">
        <v>639</v>
      </c>
      <c r="K221" t="s">
        <v>23</v>
      </c>
      <c r="L221" t="s">
        <v>24</v>
      </c>
      <c r="M221" t="s">
        <v>10537</v>
      </c>
      <c r="N221" t="s">
        <v>23</v>
      </c>
      <c r="O221" t="s">
        <v>307</v>
      </c>
      <c r="P221" t="s">
        <v>26</v>
      </c>
      <c r="Q221" t="s">
        <v>27</v>
      </c>
      <c r="R221" t="s">
        <v>24</v>
      </c>
      <c r="S221" t="s">
        <v>10538</v>
      </c>
      <c r="T221" t="s">
        <v>10537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10535</v>
      </c>
      <c r="F222">
        <v>100</v>
      </c>
      <c r="G222">
        <v>0</v>
      </c>
      <c r="H222" t="s">
        <v>631</v>
      </c>
      <c r="I222" t="s">
        <v>10536</v>
      </c>
      <c r="J222" t="s">
        <v>639</v>
      </c>
      <c r="K222" t="s">
        <v>23</v>
      </c>
      <c r="L222" t="s">
        <v>24</v>
      </c>
      <c r="M222" t="s">
        <v>10537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10538</v>
      </c>
      <c r="T222" t="s">
        <v>10537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10539</v>
      </c>
      <c r="F223">
        <v>100</v>
      </c>
      <c r="G223">
        <v>0</v>
      </c>
      <c r="H223" t="s">
        <v>631</v>
      </c>
      <c r="I223" t="s">
        <v>10540</v>
      </c>
      <c r="J223" t="s">
        <v>341</v>
      </c>
      <c r="K223" t="s">
        <v>23</v>
      </c>
      <c r="L223" t="s">
        <v>24</v>
      </c>
      <c r="M223" t="s">
        <v>10537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10541</v>
      </c>
      <c r="T223" t="s">
        <v>10537</v>
      </c>
    </row>
    <row r="224" spans="1:20" x14ac:dyDescent="0.25">
      <c r="A224" t="s">
        <v>28</v>
      </c>
      <c r="B224" t="s">
        <v>29</v>
      </c>
      <c r="C224">
        <v>50</v>
      </c>
      <c r="D224">
        <v>1</v>
      </c>
      <c r="E224" t="s">
        <v>10539</v>
      </c>
      <c r="F224">
        <v>100</v>
      </c>
      <c r="G224">
        <v>0</v>
      </c>
      <c r="H224" t="s">
        <v>631</v>
      </c>
      <c r="I224" t="s">
        <v>10540</v>
      </c>
      <c r="J224" t="s">
        <v>341</v>
      </c>
      <c r="K224" t="s">
        <v>23</v>
      </c>
      <c r="L224" t="s">
        <v>24</v>
      </c>
      <c r="M224" t="s">
        <v>10537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10541</v>
      </c>
      <c r="T224" t="s">
        <v>10537</v>
      </c>
    </row>
    <row r="225" spans="1:20" x14ac:dyDescent="0.25">
      <c r="A225" t="s">
        <v>30</v>
      </c>
      <c r="B225" t="s">
        <v>31</v>
      </c>
      <c r="C225">
        <v>50</v>
      </c>
      <c r="D225">
        <v>1</v>
      </c>
      <c r="E225" t="s">
        <v>10539</v>
      </c>
      <c r="F225">
        <v>100</v>
      </c>
      <c r="G225">
        <v>0</v>
      </c>
      <c r="H225" t="s">
        <v>631</v>
      </c>
      <c r="I225" t="s">
        <v>10540</v>
      </c>
      <c r="J225" t="s">
        <v>341</v>
      </c>
      <c r="K225" t="s">
        <v>23</v>
      </c>
      <c r="L225" t="s">
        <v>24</v>
      </c>
      <c r="M225" t="s">
        <v>10537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10541</v>
      </c>
      <c r="T225" t="s">
        <v>10537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10542</v>
      </c>
      <c r="F226">
        <v>106</v>
      </c>
      <c r="G226">
        <v>6</v>
      </c>
      <c r="H226" t="s">
        <v>631</v>
      </c>
      <c r="I226" t="s">
        <v>10543</v>
      </c>
      <c r="J226" t="s">
        <v>6056</v>
      </c>
      <c r="K226" t="s">
        <v>23</v>
      </c>
      <c r="L226" t="s">
        <v>24</v>
      </c>
      <c r="M226" t="s">
        <v>10544</v>
      </c>
      <c r="N226" t="s">
        <v>23</v>
      </c>
      <c r="O226" t="s">
        <v>32</v>
      </c>
      <c r="P226" t="s">
        <v>26</v>
      </c>
      <c r="Q226" t="s">
        <v>33</v>
      </c>
      <c r="R226" t="s">
        <v>24</v>
      </c>
      <c r="S226" t="s">
        <v>10545</v>
      </c>
      <c r="T226" t="s">
        <v>10544</v>
      </c>
    </row>
    <row r="227" spans="1:20" x14ac:dyDescent="0.25">
      <c r="A227" t="s">
        <v>28</v>
      </c>
      <c r="B227" t="s">
        <v>29</v>
      </c>
      <c r="C227">
        <v>50</v>
      </c>
      <c r="D227">
        <v>1</v>
      </c>
      <c r="E227" t="s">
        <v>10542</v>
      </c>
      <c r="F227">
        <v>106</v>
      </c>
      <c r="G227">
        <v>6</v>
      </c>
      <c r="H227" t="s">
        <v>631</v>
      </c>
      <c r="I227" t="s">
        <v>10543</v>
      </c>
      <c r="J227" t="s">
        <v>6056</v>
      </c>
      <c r="K227" t="s">
        <v>23</v>
      </c>
      <c r="L227" t="s">
        <v>24</v>
      </c>
      <c r="M227" t="s">
        <v>10544</v>
      </c>
      <c r="N227" t="s">
        <v>23</v>
      </c>
      <c r="O227" t="s">
        <v>32</v>
      </c>
      <c r="P227" t="s">
        <v>26</v>
      </c>
      <c r="Q227" t="s">
        <v>33</v>
      </c>
      <c r="R227" t="s">
        <v>24</v>
      </c>
      <c r="S227" t="s">
        <v>10545</v>
      </c>
      <c r="T227" t="s">
        <v>10544</v>
      </c>
    </row>
    <row r="228" spans="1:20" x14ac:dyDescent="0.25">
      <c r="A228" t="s">
        <v>30</v>
      </c>
      <c r="B228" t="s">
        <v>31</v>
      </c>
      <c r="C228">
        <v>50</v>
      </c>
      <c r="D228">
        <v>1</v>
      </c>
      <c r="E228" t="s">
        <v>10542</v>
      </c>
      <c r="F228">
        <v>106</v>
      </c>
      <c r="G228">
        <v>6</v>
      </c>
      <c r="H228" t="s">
        <v>631</v>
      </c>
      <c r="I228" t="s">
        <v>10543</v>
      </c>
      <c r="J228" t="s">
        <v>6056</v>
      </c>
      <c r="K228" t="s">
        <v>23</v>
      </c>
      <c r="L228" t="s">
        <v>24</v>
      </c>
      <c r="M228" t="s">
        <v>10544</v>
      </c>
      <c r="N228" t="s">
        <v>23</v>
      </c>
      <c r="O228" t="s">
        <v>32</v>
      </c>
      <c r="P228" t="s">
        <v>26</v>
      </c>
      <c r="Q228" t="s">
        <v>33</v>
      </c>
      <c r="R228" t="s">
        <v>24</v>
      </c>
      <c r="S228" t="s">
        <v>10545</v>
      </c>
      <c r="T228" t="s">
        <v>10544</v>
      </c>
    </row>
    <row r="229" spans="1:20" x14ac:dyDescent="0.25">
      <c r="A229" t="s">
        <v>20</v>
      </c>
      <c r="B229" t="s">
        <v>21</v>
      </c>
      <c r="C229">
        <v>50</v>
      </c>
      <c r="D229">
        <v>1</v>
      </c>
      <c r="E229" t="s">
        <v>10546</v>
      </c>
      <c r="F229">
        <v>145</v>
      </c>
      <c r="G229">
        <v>45</v>
      </c>
      <c r="H229" t="s">
        <v>631</v>
      </c>
      <c r="I229" t="s">
        <v>10547</v>
      </c>
      <c r="J229" t="s">
        <v>306</v>
      </c>
      <c r="K229" t="s">
        <v>23</v>
      </c>
      <c r="L229" t="s">
        <v>24</v>
      </c>
      <c r="M229" t="s">
        <v>10544</v>
      </c>
      <c r="N229" t="s">
        <v>23</v>
      </c>
      <c r="O229" t="s">
        <v>307</v>
      </c>
      <c r="P229" t="s">
        <v>26</v>
      </c>
      <c r="Q229" t="s">
        <v>27</v>
      </c>
      <c r="R229" t="s">
        <v>24</v>
      </c>
      <c r="S229" t="s">
        <v>10548</v>
      </c>
      <c r="T229" t="s">
        <v>10544</v>
      </c>
    </row>
    <row r="230" spans="1:20" x14ac:dyDescent="0.25">
      <c r="A230" t="s">
        <v>28</v>
      </c>
      <c r="B230" t="s">
        <v>29</v>
      </c>
      <c r="C230">
        <v>50</v>
      </c>
      <c r="D230">
        <v>1</v>
      </c>
      <c r="E230" t="s">
        <v>10546</v>
      </c>
      <c r="F230">
        <v>145</v>
      </c>
      <c r="G230">
        <v>45</v>
      </c>
      <c r="H230" t="s">
        <v>631</v>
      </c>
      <c r="I230" t="s">
        <v>10547</v>
      </c>
      <c r="J230" t="s">
        <v>306</v>
      </c>
      <c r="K230" t="s">
        <v>23</v>
      </c>
      <c r="L230" t="s">
        <v>24</v>
      </c>
      <c r="M230" t="s">
        <v>10544</v>
      </c>
      <c r="N230" t="s">
        <v>23</v>
      </c>
      <c r="O230" t="s">
        <v>307</v>
      </c>
      <c r="P230" t="s">
        <v>26</v>
      </c>
      <c r="Q230" t="s">
        <v>27</v>
      </c>
      <c r="R230" t="s">
        <v>24</v>
      </c>
      <c r="S230" t="s">
        <v>10548</v>
      </c>
      <c r="T230" t="s">
        <v>10544</v>
      </c>
    </row>
    <row r="231" spans="1:20" x14ac:dyDescent="0.25">
      <c r="A231" t="s">
        <v>30</v>
      </c>
      <c r="B231" t="s">
        <v>31</v>
      </c>
      <c r="C231">
        <v>50</v>
      </c>
      <c r="D231">
        <v>1</v>
      </c>
      <c r="E231" t="s">
        <v>10546</v>
      </c>
      <c r="F231">
        <v>145</v>
      </c>
      <c r="G231">
        <v>45</v>
      </c>
      <c r="H231" t="s">
        <v>631</v>
      </c>
      <c r="I231" t="s">
        <v>10547</v>
      </c>
      <c r="J231" t="s">
        <v>306</v>
      </c>
      <c r="K231" t="s">
        <v>23</v>
      </c>
      <c r="L231" t="s">
        <v>24</v>
      </c>
      <c r="M231" t="s">
        <v>10544</v>
      </c>
      <c r="N231" t="s">
        <v>23</v>
      </c>
      <c r="O231" t="s">
        <v>307</v>
      </c>
      <c r="P231" t="s">
        <v>26</v>
      </c>
      <c r="Q231" t="s">
        <v>27</v>
      </c>
      <c r="R231" t="s">
        <v>24</v>
      </c>
      <c r="S231" t="s">
        <v>10548</v>
      </c>
      <c r="T231" t="s">
        <v>10544</v>
      </c>
    </row>
    <row r="232" spans="1:20" x14ac:dyDescent="0.25">
      <c r="A232" t="s">
        <v>42</v>
      </c>
      <c r="B232" t="s">
        <v>43</v>
      </c>
      <c r="C232">
        <v>66.666666666666671</v>
      </c>
      <c r="D232">
        <v>3</v>
      </c>
      <c r="E232" t="s">
        <v>10549</v>
      </c>
      <c r="F232">
        <v>200</v>
      </c>
      <c r="G232">
        <v>0</v>
      </c>
      <c r="H232" t="s">
        <v>631</v>
      </c>
      <c r="I232" t="s">
        <v>10550</v>
      </c>
      <c r="J232" t="s">
        <v>322</v>
      </c>
      <c r="K232" t="s">
        <v>23</v>
      </c>
      <c r="L232" t="s">
        <v>24</v>
      </c>
      <c r="M232" t="s">
        <v>10544</v>
      </c>
      <c r="N232" t="s">
        <v>23</v>
      </c>
      <c r="O232" t="s">
        <v>307</v>
      </c>
      <c r="P232" t="s">
        <v>26</v>
      </c>
      <c r="Q232" t="s">
        <v>27</v>
      </c>
      <c r="R232" t="s">
        <v>24</v>
      </c>
      <c r="S232" t="s">
        <v>10551</v>
      </c>
      <c r="T232" t="s">
        <v>10544</v>
      </c>
    </row>
    <row r="233" spans="1:20" x14ac:dyDescent="0.25">
      <c r="A233" t="s">
        <v>186</v>
      </c>
      <c r="B233" t="s">
        <v>187</v>
      </c>
      <c r="C233">
        <v>33.333333333333336</v>
      </c>
      <c r="D233">
        <v>3</v>
      </c>
      <c r="E233" t="s">
        <v>10549</v>
      </c>
      <c r="F233">
        <v>200</v>
      </c>
      <c r="G233">
        <v>0</v>
      </c>
      <c r="H233" t="s">
        <v>631</v>
      </c>
      <c r="I233" t="s">
        <v>10550</v>
      </c>
      <c r="J233" t="s">
        <v>322</v>
      </c>
      <c r="K233" t="s">
        <v>23</v>
      </c>
      <c r="L233" t="s">
        <v>24</v>
      </c>
      <c r="M233" t="s">
        <v>10544</v>
      </c>
      <c r="N233" t="s">
        <v>23</v>
      </c>
      <c r="O233" t="s">
        <v>307</v>
      </c>
      <c r="P233" t="s">
        <v>26</v>
      </c>
      <c r="Q233" t="s">
        <v>27</v>
      </c>
      <c r="R233" t="s">
        <v>24</v>
      </c>
      <c r="S233" t="s">
        <v>10551</v>
      </c>
      <c r="T233" t="s">
        <v>10544</v>
      </c>
    </row>
    <row r="234" spans="1:20" x14ac:dyDescent="0.25">
      <c r="A234" t="s">
        <v>42</v>
      </c>
      <c r="B234" t="s">
        <v>43</v>
      </c>
      <c r="C234">
        <v>66.666666666666671</v>
      </c>
      <c r="D234">
        <v>3</v>
      </c>
      <c r="E234" t="s">
        <v>10552</v>
      </c>
      <c r="F234">
        <v>200</v>
      </c>
      <c r="G234">
        <v>0</v>
      </c>
      <c r="H234" t="s">
        <v>631</v>
      </c>
      <c r="I234" t="s">
        <v>10553</v>
      </c>
      <c r="J234" t="s">
        <v>317</v>
      </c>
      <c r="K234" t="s">
        <v>23</v>
      </c>
      <c r="L234" t="s">
        <v>24</v>
      </c>
      <c r="M234" t="s">
        <v>10554</v>
      </c>
      <c r="N234" t="s">
        <v>23</v>
      </c>
      <c r="O234" t="s">
        <v>307</v>
      </c>
      <c r="P234" t="s">
        <v>26</v>
      </c>
      <c r="Q234" t="s">
        <v>27</v>
      </c>
      <c r="R234" t="s">
        <v>24</v>
      </c>
      <c r="S234" t="s">
        <v>10555</v>
      </c>
      <c r="T234" t="s">
        <v>10554</v>
      </c>
    </row>
    <row r="235" spans="1:20" x14ac:dyDescent="0.25">
      <c r="A235" t="s">
        <v>186</v>
      </c>
      <c r="B235" t="s">
        <v>187</v>
      </c>
      <c r="C235">
        <v>33.333333333333336</v>
      </c>
      <c r="D235">
        <v>3</v>
      </c>
      <c r="E235" t="s">
        <v>10552</v>
      </c>
      <c r="F235">
        <v>200</v>
      </c>
      <c r="G235">
        <v>0</v>
      </c>
      <c r="H235" t="s">
        <v>631</v>
      </c>
      <c r="I235" t="s">
        <v>10553</v>
      </c>
      <c r="J235" t="s">
        <v>317</v>
      </c>
      <c r="K235" t="s">
        <v>23</v>
      </c>
      <c r="L235" t="s">
        <v>24</v>
      </c>
      <c r="M235" t="s">
        <v>10554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10555</v>
      </c>
      <c r="T235" t="s">
        <v>10554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10556</v>
      </c>
      <c r="F236">
        <v>100</v>
      </c>
      <c r="G236">
        <v>0</v>
      </c>
      <c r="H236" t="s">
        <v>631</v>
      </c>
      <c r="I236" t="s">
        <v>10557</v>
      </c>
      <c r="J236" t="s">
        <v>304</v>
      </c>
      <c r="K236" t="s">
        <v>23</v>
      </c>
      <c r="L236" t="s">
        <v>24</v>
      </c>
      <c r="M236" t="s">
        <v>10554</v>
      </c>
      <c r="N236" t="s">
        <v>23</v>
      </c>
      <c r="O236" t="s">
        <v>32</v>
      </c>
      <c r="P236" t="s">
        <v>26</v>
      </c>
      <c r="Q236" t="s">
        <v>33</v>
      </c>
      <c r="R236" t="s">
        <v>24</v>
      </c>
      <c r="S236" t="s">
        <v>10558</v>
      </c>
      <c r="T236" t="s">
        <v>10554</v>
      </c>
    </row>
    <row r="237" spans="1:20" x14ac:dyDescent="0.25">
      <c r="A237" t="s">
        <v>28</v>
      </c>
      <c r="B237" t="s">
        <v>29</v>
      </c>
      <c r="C237">
        <v>50</v>
      </c>
      <c r="D237">
        <v>1</v>
      </c>
      <c r="E237" t="s">
        <v>10556</v>
      </c>
      <c r="F237">
        <v>100</v>
      </c>
      <c r="G237">
        <v>0</v>
      </c>
      <c r="H237" t="s">
        <v>631</v>
      </c>
      <c r="I237" t="s">
        <v>10557</v>
      </c>
      <c r="J237" t="s">
        <v>304</v>
      </c>
      <c r="K237" t="s">
        <v>23</v>
      </c>
      <c r="L237" t="s">
        <v>24</v>
      </c>
      <c r="M237" t="s">
        <v>10554</v>
      </c>
      <c r="N237" t="s">
        <v>23</v>
      </c>
      <c r="O237" t="s">
        <v>32</v>
      </c>
      <c r="P237" t="s">
        <v>26</v>
      </c>
      <c r="Q237" t="s">
        <v>33</v>
      </c>
      <c r="R237" t="s">
        <v>24</v>
      </c>
      <c r="S237" t="s">
        <v>10558</v>
      </c>
      <c r="T237" t="s">
        <v>10554</v>
      </c>
    </row>
    <row r="238" spans="1:20" x14ac:dyDescent="0.25">
      <c r="A238" t="s">
        <v>30</v>
      </c>
      <c r="B238" t="s">
        <v>31</v>
      </c>
      <c r="C238">
        <v>50</v>
      </c>
      <c r="D238">
        <v>1</v>
      </c>
      <c r="E238" t="s">
        <v>10556</v>
      </c>
      <c r="F238">
        <v>100</v>
      </c>
      <c r="G238">
        <v>0</v>
      </c>
      <c r="H238" t="s">
        <v>631</v>
      </c>
      <c r="I238" t="s">
        <v>10557</v>
      </c>
      <c r="J238" t="s">
        <v>304</v>
      </c>
      <c r="K238" t="s">
        <v>23</v>
      </c>
      <c r="L238" t="s">
        <v>24</v>
      </c>
      <c r="M238" t="s">
        <v>10554</v>
      </c>
      <c r="N238" t="s">
        <v>23</v>
      </c>
      <c r="O238" t="s">
        <v>32</v>
      </c>
      <c r="P238" t="s">
        <v>26</v>
      </c>
      <c r="Q238" t="s">
        <v>33</v>
      </c>
      <c r="R238" t="s">
        <v>24</v>
      </c>
      <c r="S238" t="s">
        <v>10558</v>
      </c>
      <c r="T238" t="s">
        <v>10554</v>
      </c>
    </row>
    <row r="239" spans="1:20" x14ac:dyDescent="0.25">
      <c r="A239" t="s">
        <v>44</v>
      </c>
      <c r="B239" t="s">
        <v>45</v>
      </c>
      <c r="C239">
        <v>66.666666666666671</v>
      </c>
      <c r="D239">
        <v>3</v>
      </c>
      <c r="E239" t="s">
        <v>10559</v>
      </c>
      <c r="F239">
        <v>106</v>
      </c>
      <c r="G239">
        <v>6</v>
      </c>
      <c r="H239" t="s">
        <v>631</v>
      </c>
      <c r="I239" t="s">
        <v>10560</v>
      </c>
      <c r="J239" t="s">
        <v>306</v>
      </c>
      <c r="K239" t="s">
        <v>23</v>
      </c>
      <c r="L239" t="s">
        <v>24</v>
      </c>
      <c r="M239" t="s">
        <v>10561</v>
      </c>
      <c r="N239" t="s">
        <v>23</v>
      </c>
      <c r="O239" t="s">
        <v>32</v>
      </c>
      <c r="P239" t="s">
        <v>26</v>
      </c>
      <c r="Q239" t="s">
        <v>33</v>
      </c>
      <c r="R239" t="s">
        <v>24</v>
      </c>
      <c r="S239" t="s">
        <v>10562</v>
      </c>
      <c r="T239" t="s">
        <v>10561</v>
      </c>
    </row>
    <row r="240" spans="1:20" x14ac:dyDescent="0.25">
      <c r="A240" t="s">
        <v>42</v>
      </c>
      <c r="B240" t="s">
        <v>43</v>
      </c>
      <c r="C240">
        <v>66.666666666666671</v>
      </c>
      <c r="D240">
        <v>3</v>
      </c>
      <c r="E240" t="s">
        <v>10563</v>
      </c>
      <c r="F240">
        <v>106</v>
      </c>
      <c r="G240">
        <v>6</v>
      </c>
      <c r="H240" t="s">
        <v>631</v>
      </c>
      <c r="I240" t="s">
        <v>10564</v>
      </c>
      <c r="J240" t="s">
        <v>302</v>
      </c>
      <c r="K240" t="s">
        <v>23</v>
      </c>
      <c r="L240" t="s">
        <v>24</v>
      </c>
      <c r="M240" t="s">
        <v>10565</v>
      </c>
      <c r="N240" t="s">
        <v>23</v>
      </c>
      <c r="O240" t="s">
        <v>32</v>
      </c>
      <c r="P240" t="s">
        <v>26</v>
      </c>
      <c r="Q240" t="s">
        <v>33</v>
      </c>
      <c r="R240" t="s">
        <v>24</v>
      </c>
      <c r="S240" t="s">
        <v>10566</v>
      </c>
      <c r="T240" t="s">
        <v>10567</v>
      </c>
    </row>
    <row r="241" spans="1:20" x14ac:dyDescent="0.25">
      <c r="A241" t="s">
        <v>44</v>
      </c>
      <c r="B241" t="s">
        <v>45</v>
      </c>
      <c r="C241">
        <v>66.666666666666671</v>
      </c>
      <c r="D241">
        <v>3</v>
      </c>
      <c r="E241" t="s">
        <v>10568</v>
      </c>
      <c r="F241">
        <v>106</v>
      </c>
      <c r="G241">
        <v>6</v>
      </c>
      <c r="H241" t="s">
        <v>631</v>
      </c>
      <c r="I241" t="s">
        <v>10569</v>
      </c>
      <c r="J241" t="s">
        <v>2374</v>
      </c>
      <c r="K241" t="s">
        <v>23</v>
      </c>
      <c r="L241" t="s">
        <v>24</v>
      </c>
      <c r="M241" t="s">
        <v>10570</v>
      </c>
      <c r="N241" t="s">
        <v>23</v>
      </c>
      <c r="O241" t="s">
        <v>32</v>
      </c>
      <c r="P241" t="s">
        <v>26</v>
      </c>
      <c r="Q241" t="s">
        <v>33</v>
      </c>
      <c r="R241" t="s">
        <v>24</v>
      </c>
      <c r="S241" t="s">
        <v>10571</v>
      </c>
      <c r="T241" t="s">
        <v>10572</v>
      </c>
    </row>
    <row r="242" spans="1:20" x14ac:dyDescent="0.25">
      <c r="A242" t="s">
        <v>186</v>
      </c>
      <c r="B242" t="s">
        <v>187</v>
      </c>
      <c r="C242">
        <v>33.333333333333336</v>
      </c>
      <c r="D242">
        <v>3</v>
      </c>
      <c r="E242" t="s">
        <v>10573</v>
      </c>
      <c r="F242">
        <v>106</v>
      </c>
      <c r="G242">
        <v>6</v>
      </c>
      <c r="H242" t="s">
        <v>631</v>
      </c>
      <c r="I242" t="s">
        <v>10574</v>
      </c>
      <c r="J242" t="s">
        <v>303</v>
      </c>
      <c r="K242" t="s">
        <v>23</v>
      </c>
      <c r="L242" t="s">
        <v>24</v>
      </c>
      <c r="M242" t="s">
        <v>10575</v>
      </c>
      <c r="N242" t="s">
        <v>23</v>
      </c>
      <c r="O242" t="s">
        <v>307</v>
      </c>
      <c r="P242" t="s">
        <v>26</v>
      </c>
      <c r="Q242" t="s">
        <v>27</v>
      </c>
      <c r="R242" t="s">
        <v>24</v>
      </c>
      <c r="S242" t="s">
        <v>10576</v>
      </c>
      <c r="T242" t="s">
        <v>10565</v>
      </c>
    </row>
    <row r="243" spans="1:20" x14ac:dyDescent="0.25">
      <c r="A243" t="s">
        <v>20</v>
      </c>
      <c r="B243" t="s">
        <v>21</v>
      </c>
      <c r="C243">
        <v>50</v>
      </c>
      <c r="D243">
        <v>2</v>
      </c>
      <c r="E243" t="s">
        <v>10577</v>
      </c>
      <c r="F243">
        <v>200</v>
      </c>
      <c r="G243">
        <v>0</v>
      </c>
      <c r="H243" t="s">
        <v>631</v>
      </c>
      <c r="I243" t="s">
        <v>10578</v>
      </c>
      <c r="J243" t="s">
        <v>313</v>
      </c>
      <c r="K243" t="s">
        <v>23</v>
      </c>
      <c r="L243" t="s">
        <v>24</v>
      </c>
      <c r="M243" t="s">
        <v>10579</v>
      </c>
      <c r="N243" t="s">
        <v>23</v>
      </c>
      <c r="O243" t="s">
        <v>307</v>
      </c>
      <c r="P243" t="s">
        <v>26</v>
      </c>
      <c r="Q243" t="s">
        <v>27</v>
      </c>
      <c r="R243" t="s">
        <v>24</v>
      </c>
      <c r="S243" t="s">
        <v>10580</v>
      </c>
      <c r="T243" t="s">
        <v>10581</v>
      </c>
    </row>
    <row r="244" spans="1:20" x14ac:dyDescent="0.25">
      <c r="A244" t="s">
        <v>28</v>
      </c>
      <c r="B244" t="s">
        <v>29</v>
      </c>
      <c r="C244">
        <v>50</v>
      </c>
      <c r="D244">
        <v>2</v>
      </c>
      <c r="E244" t="s">
        <v>10577</v>
      </c>
      <c r="F244">
        <v>200</v>
      </c>
      <c r="G244">
        <v>0</v>
      </c>
      <c r="H244" t="s">
        <v>631</v>
      </c>
      <c r="I244" t="s">
        <v>10578</v>
      </c>
      <c r="J244" t="s">
        <v>313</v>
      </c>
      <c r="K244" t="s">
        <v>23</v>
      </c>
      <c r="L244" t="s">
        <v>24</v>
      </c>
      <c r="M244" t="s">
        <v>10579</v>
      </c>
      <c r="N244" t="s">
        <v>23</v>
      </c>
      <c r="O244" t="s">
        <v>307</v>
      </c>
      <c r="P244" t="s">
        <v>26</v>
      </c>
      <c r="Q244" t="s">
        <v>27</v>
      </c>
      <c r="R244" t="s">
        <v>24</v>
      </c>
      <c r="S244" t="s">
        <v>10580</v>
      </c>
      <c r="T244" t="s">
        <v>10581</v>
      </c>
    </row>
    <row r="245" spans="1:20" x14ac:dyDescent="0.25">
      <c r="A245" t="s">
        <v>30</v>
      </c>
      <c r="B245" t="s">
        <v>31</v>
      </c>
      <c r="C245">
        <v>50</v>
      </c>
      <c r="D245">
        <v>2</v>
      </c>
      <c r="E245" t="s">
        <v>10577</v>
      </c>
      <c r="F245">
        <v>200</v>
      </c>
      <c r="G245">
        <v>0</v>
      </c>
      <c r="H245" t="s">
        <v>631</v>
      </c>
      <c r="I245" t="s">
        <v>10578</v>
      </c>
      <c r="J245" t="s">
        <v>313</v>
      </c>
      <c r="K245" t="s">
        <v>23</v>
      </c>
      <c r="L245" t="s">
        <v>24</v>
      </c>
      <c r="M245" t="s">
        <v>10579</v>
      </c>
      <c r="N245" t="s">
        <v>23</v>
      </c>
      <c r="O245" t="s">
        <v>307</v>
      </c>
      <c r="P245" t="s">
        <v>26</v>
      </c>
      <c r="Q245" t="s">
        <v>27</v>
      </c>
      <c r="R245" t="s">
        <v>24</v>
      </c>
      <c r="S245" t="s">
        <v>10580</v>
      </c>
      <c r="T245" t="s">
        <v>10581</v>
      </c>
    </row>
    <row r="246" spans="1:20" x14ac:dyDescent="0.25">
      <c r="A246" t="s">
        <v>186</v>
      </c>
      <c r="B246" t="s">
        <v>187</v>
      </c>
      <c r="C246">
        <v>33.333333333333336</v>
      </c>
      <c r="D246">
        <v>12</v>
      </c>
      <c r="E246" t="s">
        <v>10582</v>
      </c>
      <c r="F246">
        <v>400</v>
      </c>
      <c r="G246">
        <v>0</v>
      </c>
      <c r="H246" t="s">
        <v>631</v>
      </c>
      <c r="I246" t="s">
        <v>10578</v>
      </c>
      <c r="J246" t="s">
        <v>313</v>
      </c>
      <c r="K246" t="s">
        <v>23</v>
      </c>
      <c r="L246" t="s">
        <v>24</v>
      </c>
      <c r="M246" t="s">
        <v>10583</v>
      </c>
      <c r="N246" t="s">
        <v>23</v>
      </c>
      <c r="O246" t="s">
        <v>307</v>
      </c>
      <c r="P246" t="s">
        <v>26</v>
      </c>
      <c r="Q246" t="s">
        <v>27</v>
      </c>
      <c r="R246" t="s">
        <v>24</v>
      </c>
      <c r="S246" t="s">
        <v>10584</v>
      </c>
      <c r="T246" t="s">
        <v>10581</v>
      </c>
    </row>
    <row r="247" spans="1:20" x14ac:dyDescent="0.25">
      <c r="A247" t="s">
        <v>186</v>
      </c>
      <c r="B247" t="s">
        <v>187</v>
      </c>
      <c r="C247">
        <v>33.333333333333336</v>
      </c>
      <c r="D247">
        <v>3</v>
      </c>
      <c r="E247" t="s">
        <v>10585</v>
      </c>
      <c r="F247">
        <v>100</v>
      </c>
      <c r="G247">
        <v>0</v>
      </c>
      <c r="H247" t="s">
        <v>631</v>
      </c>
      <c r="I247" t="s">
        <v>10586</v>
      </c>
      <c r="J247" t="s">
        <v>313</v>
      </c>
      <c r="K247" t="s">
        <v>23</v>
      </c>
      <c r="L247" t="s">
        <v>24</v>
      </c>
      <c r="M247" t="s">
        <v>10587</v>
      </c>
      <c r="N247" t="s">
        <v>23</v>
      </c>
      <c r="O247" t="s">
        <v>307</v>
      </c>
      <c r="P247" t="s">
        <v>26</v>
      </c>
      <c r="Q247" t="s">
        <v>27</v>
      </c>
      <c r="R247" t="s">
        <v>24</v>
      </c>
      <c r="S247" t="s">
        <v>10588</v>
      </c>
      <c r="T247" t="s">
        <v>10589</v>
      </c>
    </row>
    <row r="248" spans="1:20" x14ac:dyDescent="0.25">
      <c r="A248" t="s">
        <v>186</v>
      </c>
      <c r="B248" t="s">
        <v>187</v>
      </c>
      <c r="C248">
        <v>33.333333333333336</v>
      </c>
      <c r="D248">
        <v>3</v>
      </c>
      <c r="E248" t="s">
        <v>10590</v>
      </c>
      <c r="F248">
        <v>100</v>
      </c>
      <c r="G248">
        <v>0</v>
      </c>
      <c r="H248" t="s">
        <v>631</v>
      </c>
      <c r="I248" t="s">
        <v>10591</v>
      </c>
      <c r="J248" t="s">
        <v>2211</v>
      </c>
      <c r="K248" t="s">
        <v>23</v>
      </c>
      <c r="L248" t="s">
        <v>24</v>
      </c>
      <c r="M248" t="s">
        <v>10592</v>
      </c>
      <c r="N248" t="s">
        <v>23</v>
      </c>
      <c r="O248" t="s">
        <v>307</v>
      </c>
      <c r="P248" t="s">
        <v>26</v>
      </c>
      <c r="Q248" t="s">
        <v>27</v>
      </c>
      <c r="R248" t="s">
        <v>24</v>
      </c>
      <c r="S248" t="s">
        <v>10593</v>
      </c>
      <c r="T248" t="s">
        <v>10583</v>
      </c>
    </row>
    <row r="249" spans="1:20" x14ac:dyDescent="0.25">
      <c r="A249" t="s">
        <v>20</v>
      </c>
      <c r="B249" t="s">
        <v>21</v>
      </c>
      <c r="C249">
        <v>50</v>
      </c>
      <c r="D249">
        <v>2</v>
      </c>
      <c r="E249" t="s">
        <v>10594</v>
      </c>
      <c r="F249">
        <v>200</v>
      </c>
      <c r="G249">
        <v>0</v>
      </c>
      <c r="H249" t="s">
        <v>631</v>
      </c>
      <c r="I249" t="s">
        <v>10578</v>
      </c>
      <c r="J249" t="s">
        <v>313</v>
      </c>
      <c r="K249" t="s">
        <v>23</v>
      </c>
      <c r="L249" t="s">
        <v>24</v>
      </c>
      <c r="M249" t="s">
        <v>10595</v>
      </c>
      <c r="N249" t="s">
        <v>23</v>
      </c>
      <c r="O249" t="s">
        <v>307</v>
      </c>
      <c r="P249" t="s">
        <v>26</v>
      </c>
      <c r="Q249" t="s">
        <v>27</v>
      </c>
      <c r="R249" t="s">
        <v>24</v>
      </c>
      <c r="S249" t="s">
        <v>10596</v>
      </c>
      <c r="T249" t="s">
        <v>10597</v>
      </c>
    </row>
    <row r="250" spans="1:20" x14ac:dyDescent="0.25">
      <c r="A250" t="s">
        <v>28</v>
      </c>
      <c r="B250" t="s">
        <v>29</v>
      </c>
      <c r="C250">
        <v>50</v>
      </c>
      <c r="D250">
        <v>2</v>
      </c>
      <c r="E250" t="s">
        <v>10594</v>
      </c>
      <c r="F250">
        <v>200</v>
      </c>
      <c r="G250">
        <v>0</v>
      </c>
      <c r="H250" t="s">
        <v>631</v>
      </c>
      <c r="I250" t="s">
        <v>10578</v>
      </c>
      <c r="J250" t="s">
        <v>313</v>
      </c>
      <c r="K250" t="s">
        <v>23</v>
      </c>
      <c r="L250" t="s">
        <v>24</v>
      </c>
      <c r="M250" t="s">
        <v>10595</v>
      </c>
      <c r="N250" t="s">
        <v>23</v>
      </c>
      <c r="O250" t="s">
        <v>307</v>
      </c>
      <c r="P250" t="s">
        <v>26</v>
      </c>
      <c r="Q250" t="s">
        <v>27</v>
      </c>
      <c r="R250" t="s">
        <v>24</v>
      </c>
      <c r="S250" t="s">
        <v>10596</v>
      </c>
      <c r="T250" t="s">
        <v>10597</v>
      </c>
    </row>
    <row r="251" spans="1:20" x14ac:dyDescent="0.25">
      <c r="A251" t="s">
        <v>30</v>
      </c>
      <c r="B251" t="s">
        <v>31</v>
      </c>
      <c r="C251">
        <v>50</v>
      </c>
      <c r="D251">
        <v>2</v>
      </c>
      <c r="E251" t="s">
        <v>10594</v>
      </c>
      <c r="F251">
        <v>200</v>
      </c>
      <c r="G251">
        <v>0</v>
      </c>
      <c r="H251" t="s">
        <v>631</v>
      </c>
      <c r="I251" t="s">
        <v>10578</v>
      </c>
      <c r="J251" t="s">
        <v>313</v>
      </c>
      <c r="K251" t="s">
        <v>23</v>
      </c>
      <c r="L251" t="s">
        <v>24</v>
      </c>
      <c r="M251" t="s">
        <v>10595</v>
      </c>
      <c r="N251" t="s">
        <v>23</v>
      </c>
      <c r="O251" t="s">
        <v>307</v>
      </c>
      <c r="P251" t="s">
        <v>26</v>
      </c>
      <c r="Q251" t="s">
        <v>27</v>
      </c>
      <c r="R251" t="s">
        <v>24</v>
      </c>
      <c r="S251" t="s">
        <v>10596</v>
      </c>
      <c r="T251" t="s">
        <v>10597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10598</v>
      </c>
      <c r="F252">
        <v>100</v>
      </c>
      <c r="G252">
        <v>0</v>
      </c>
      <c r="H252" t="s">
        <v>631</v>
      </c>
      <c r="I252" t="s">
        <v>10599</v>
      </c>
      <c r="J252" t="s">
        <v>341</v>
      </c>
      <c r="K252" t="s">
        <v>23</v>
      </c>
      <c r="L252" t="s">
        <v>24</v>
      </c>
      <c r="M252" t="s">
        <v>10595</v>
      </c>
      <c r="N252" t="s">
        <v>23</v>
      </c>
      <c r="O252" t="s">
        <v>307</v>
      </c>
      <c r="P252" t="s">
        <v>26</v>
      </c>
      <c r="Q252" t="s">
        <v>27</v>
      </c>
      <c r="R252" t="s">
        <v>24</v>
      </c>
      <c r="S252" t="s">
        <v>10600</v>
      </c>
      <c r="T252" t="s">
        <v>10597</v>
      </c>
    </row>
    <row r="253" spans="1:20" x14ac:dyDescent="0.25">
      <c r="A253" t="s">
        <v>28</v>
      </c>
      <c r="B253" t="s">
        <v>29</v>
      </c>
      <c r="C253">
        <v>50</v>
      </c>
      <c r="D253">
        <v>1</v>
      </c>
      <c r="E253" t="s">
        <v>10598</v>
      </c>
      <c r="F253">
        <v>100</v>
      </c>
      <c r="G253">
        <v>0</v>
      </c>
      <c r="H253" t="s">
        <v>631</v>
      </c>
      <c r="I253" t="s">
        <v>10599</v>
      </c>
      <c r="J253" t="s">
        <v>341</v>
      </c>
      <c r="K253" t="s">
        <v>23</v>
      </c>
      <c r="L253" t="s">
        <v>24</v>
      </c>
      <c r="M253" t="s">
        <v>10595</v>
      </c>
      <c r="N253" t="s">
        <v>23</v>
      </c>
      <c r="O253" t="s">
        <v>307</v>
      </c>
      <c r="P253" t="s">
        <v>26</v>
      </c>
      <c r="Q253" t="s">
        <v>27</v>
      </c>
      <c r="R253" t="s">
        <v>24</v>
      </c>
      <c r="S253" t="s">
        <v>10600</v>
      </c>
      <c r="T253" t="s">
        <v>10597</v>
      </c>
    </row>
    <row r="254" spans="1:20" x14ac:dyDescent="0.25">
      <c r="A254" t="s">
        <v>30</v>
      </c>
      <c r="B254" t="s">
        <v>31</v>
      </c>
      <c r="C254">
        <v>50</v>
      </c>
      <c r="D254">
        <v>1</v>
      </c>
      <c r="E254" t="s">
        <v>10598</v>
      </c>
      <c r="F254">
        <v>100</v>
      </c>
      <c r="G254">
        <v>0</v>
      </c>
      <c r="H254" t="s">
        <v>631</v>
      </c>
      <c r="I254" t="s">
        <v>10599</v>
      </c>
      <c r="J254" t="s">
        <v>341</v>
      </c>
      <c r="K254" t="s">
        <v>23</v>
      </c>
      <c r="L254" t="s">
        <v>24</v>
      </c>
      <c r="M254" t="s">
        <v>10595</v>
      </c>
      <c r="N254" t="s">
        <v>23</v>
      </c>
      <c r="O254" t="s">
        <v>307</v>
      </c>
      <c r="P254" t="s">
        <v>26</v>
      </c>
      <c r="Q254" t="s">
        <v>27</v>
      </c>
      <c r="R254" t="s">
        <v>24</v>
      </c>
      <c r="S254" t="s">
        <v>10600</v>
      </c>
      <c r="T254" t="s">
        <v>10597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10601</v>
      </c>
      <c r="F255">
        <v>106</v>
      </c>
      <c r="G255">
        <v>6</v>
      </c>
      <c r="H255" t="s">
        <v>631</v>
      </c>
      <c r="I255" t="s">
        <v>10602</v>
      </c>
      <c r="J255" t="s">
        <v>306</v>
      </c>
      <c r="K255" t="s">
        <v>23</v>
      </c>
      <c r="L255" t="s">
        <v>24</v>
      </c>
      <c r="M255" t="s">
        <v>10595</v>
      </c>
      <c r="N255" t="s">
        <v>23</v>
      </c>
      <c r="O255" t="s">
        <v>307</v>
      </c>
      <c r="P255" t="s">
        <v>26</v>
      </c>
      <c r="Q255" t="s">
        <v>27</v>
      </c>
      <c r="R255" t="s">
        <v>24</v>
      </c>
      <c r="S255" t="s">
        <v>10603</v>
      </c>
      <c r="T255" t="s">
        <v>10595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10601</v>
      </c>
      <c r="F256">
        <v>106</v>
      </c>
      <c r="G256">
        <v>6</v>
      </c>
      <c r="H256" t="s">
        <v>631</v>
      </c>
      <c r="I256" t="s">
        <v>10602</v>
      </c>
      <c r="J256" t="s">
        <v>306</v>
      </c>
      <c r="K256" t="s">
        <v>23</v>
      </c>
      <c r="L256" t="s">
        <v>24</v>
      </c>
      <c r="M256" t="s">
        <v>10595</v>
      </c>
      <c r="N256" t="s">
        <v>23</v>
      </c>
      <c r="O256" t="s">
        <v>307</v>
      </c>
      <c r="P256" t="s">
        <v>26</v>
      </c>
      <c r="Q256" t="s">
        <v>27</v>
      </c>
      <c r="R256" t="s">
        <v>24</v>
      </c>
      <c r="S256" t="s">
        <v>10603</v>
      </c>
      <c r="T256" t="s">
        <v>10595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10601</v>
      </c>
      <c r="F257">
        <v>106</v>
      </c>
      <c r="G257">
        <v>6</v>
      </c>
      <c r="H257" t="s">
        <v>631</v>
      </c>
      <c r="I257" t="s">
        <v>10602</v>
      </c>
      <c r="J257" t="s">
        <v>306</v>
      </c>
      <c r="K257" t="s">
        <v>23</v>
      </c>
      <c r="L257" t="s">
        <v>24</v>
      </c>
      <c r="M257" t="s">
        <v>10595</v>
      </c>
      <c r="N257" t="s">
        <v>23</v>
      </c>
      <c r="O257" t="s">
        <v>307</v>
      </c>
      <c r="P257" t="s">
        <v>26</v>
      </c>
      <c r="Q257" t="s">
        <v>27</v>
      </c>
      <c r="R257" t="s">
        <v>24</v>
      </c>
      <c r="S257" t="s">
        <v>10603</v>
      </c>
      <c r="T257" t="s">
        <v>10595</v>
      </c>
    </row>
    <row r="258" spans="1:20" x14ac:dyDescent="0.25">
      <c r="A258" t="s">
        <v>20</v>
      </c>
      <c r="B258" t="s">
        <v>21</v>
      </c>
      <c r="C258">
        <v>50</v>
      </c>
      <c r="D258">
        <v>2</v>
      </c>
      <c r="E258" t="s">
        <v>10604</v>
      </c>
      <c r="F258">
        <v>200</v>
      </c>
      <c r="G258">
        <v>0</v>
      </c>
      <c r="H258" t="s">
        <v>631</v>
      </c>
      <c r="I258" t="s">
        <v>10605</v>
      </c>
      <c r="J258" t="s">
        <v>8191</v>
      </c>
      <c r="K258" t="s">
        <v>23</v>
      </c>
      <c r="L258" t="s">
        <v>24</v>
      </c>
      <c r="M258" t="s">
        <v>10606</v>
      </c>
      <c r="N258" t="s">
        <v>23</v>
      </c>
      <c r="O258" t="s">
        <v>307</v>
      </c>
      <c r="P258" t="s">
        <v>26</v>
      </c>
      <c r="Q258" t="s">
        <v>27</v>
      </c>
      <c r="R258" t="s">
        <v>24</v>
      </c>
      <c r="S258" t="s">
        <v>10607</v>
      </c>
      <c r="T258" t="s">
        <v>10606</v>
      </c>
    </row>
    <row r="259" spans="1:20" x14ac:dyDescent="0.25">
      <c r="A259" t="s">
        <v>28</v>
      </c>
      <c r="B259" t="s">
        <v>29</v>
      </c>
      <c r="C259">
        <v>50</v>
      </c>
      <c r="D259">
        <v>2</v>
      </c>
      <c r="E259" t="s">
        <v>10604</v>
      </c>
      <c r="F259">
        <v>200</v>
      </c>
      <c r="G259">
        <v>0</v>
      </c>
      <c r="H259" t="s">
        <v>631</v>
      </c>
      <c r="I259" t="s">
        <v>10605</v>
      </c>
      <c r="J259" t="s">
        <v>8191</v>
      </c>
      <c r="K259" t="s">
        <v>23</v>
      </c>
      <c r="L259" t="s">
        <v>24</v>
      </c>
      <c r="M259" t="s">
        <v>10606</v>
      </c>
      <c r="N259" t="s">
        <v>23</v>
      </c>
      <c r="O259" t="s">
        <v>307</v>
      </c>
      <c r="P259" t="s">
        <v>26</v>
      </c>
      <c r="Q259" t="s">
        <v>27</v>
      </c>
      <c r="R259" t="s">
        <v>24</v>
      </c>
      <c r="S259" t="s">
        <v>10607</v>
      </c>
      <c r="T259" t="s">
        <v>10606</v>
      </c>
    </row>
    <row r="260" spans="1:20" x14ac:dyDescent="0.25">
      <c r="A260" t="s">
        <v>30</v>
      </c>
      <c r="B260" t="s">
        <v>31</v>
      </c>
      <c r="C260">
        <v>50</v>
      </c>
      <c r="D260">
        <v>2</v>
      </c>
      <c r="E260" t="s">
        <v>10604</v>
      </c>
      <c r="F260">
        <v>200</v>
      </c>
      <c r="G260">
        <v>0</v>
      </c>
      <c r="H260" t="s">
        <v>631</v>
      </c>
      <c r="I260" t="s">
        <v>10605</v>
      </c>
      <c r="J260" t="s">
        <v>8191</v>
      </c>
      <c r="K260" t="s">
        <v>23</v>
      </c>
      <c r="L260" t="s">
        <v>24</v>
      </c>
      <c r="M260" t="s">
        <v>10606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10607</v>
      </c>
      <c r="T260" t="s">
        <v>10606</v>
      </c>
    </row>
    <row r="261" spans="1:20" x14ac:dyDescent="0.25">
      <c r="A261" t="s">
        <v>20</v>
      </c>
      <c r="B261" t="s">
        <v>21</v>
      </c>
      <c r="C261">
        <v>50</v>
      </c>
      <c r="D261">
        <v>2</v>
      </c>
      <c r="E261" t="s">
        <v>10608</v>
      </c>
      <c r="F261">
        <v>200</v>
      </c>
      <c r="G261">
        <v>0</v>
      </c>
      <c r="H261" t="s">
        <v>631</v>
      </c>
      <c r="I261" t="s">
        <v>10609</v>
      </c>
      <c r="J261" t="s">
        <v>1679</v>
      </c>
      <c r="K261" t="s">
        <v>23</v>
      </c>
      <c r="L261" t="s">
        <v>24</v>
      </c>
      <c r="M261" t="s">
        <v>10606</v>
      </c>
      <c r="N261" t="s">
        <v>23</v>
      </c>
      <c r="O261" t="s">
        <v>307</v>
      </c>
      <c r="P261" t="s">
        <v>26</v>
      </c>
      <c r="Q261" t="s">
        <v>27</v>
      </c>
      <c r="R261" t="s">
        <v>24</v>
      </c>
      <c r="S261" t="s">
        <v>10610</v>
      </c>
      <c r="T261" t="s">
        <v>10606</v>
      </c>
    </row>
    <row r="262" spans="1:20" x14ac:dyDescent="0.25">
      <c r="A262" t="s">
        <v>28</v>
      </c>
      <c r="B262" t="s">
        <v>29</v>
      </c>
      <c r="C262">
        <v>50</v>
      </c>
      <c r="D262">
        <v>2</v>
      </c>
      <c r="E262" t="s">
        <v>10608</v>
      </c>
      <c r="F262">
        <v>200</v>
      </c>
      <c r="G262">
        <v>0</v>
      </c>
      <c r="H262" t="s">
        <v>631</v>
      </c>
      <c r="I262" t="s">
        <v>10609</v>
      </c>
      <c r="J262" t="s">
        <v>1679</v>
      </c>
      <c r="K262" t="s">
        <v>23</v>
      </c>
      <c r="L262" t="s">
        <v>24</v>
      </c>
      <c r="M262" t="s">
        <v>10606</v>
      </c>
      <c r="N262" t="s">
        <v>23</v>
      </c>
      <c r="O262" t="s">
        <v>307</v>
      </c>
      <c r="P262" t="s">
        <v>26</v>
      </c>
      <c r="Q262" t="s">
        <v>27</v>
      </c>
      <c r="R262" t="s">
        <v>24</v>
      </c>
      <c r="S262" t="s">
        <v>10610</v>
      </c>
      <c r="T262" t="s">
        <v>10606</v>
      </c>
    </row>
    <row r="263" spans="1:20" x14ac:dyDescent="0.25">
      <c r="A263" t="s">
        <v>30</v>
      </c>
      <c r="B263" t="s">
        <v>31</v>
      </c>
      <c r="C263">
        <v>50</v>
      </c>
      <c r="D263">
        <v>2</v>
      </c>
      <c r="E263" t="s">
        <v>10608</v>
      </c>
      <c r="F263">
        <v>200</v>
      </c>
      <c r="G263">
        <v>0</v>
      </c>
      <c r="H263" t="s">
        <v>631</v>
      </c>
      <c r="I263" t="s">
        <v>10609</v>
      </c>
      <c r="J263" t="s">
        <v>1679</v>
      </c>
      <c r="K263" t="s">
        <v>23</v>
      </c>
      <c r="L263" t="s">
        <v>24</v>
      </c>
      <c r="M263" t="s">
        <v>10606</v>
      </c>
      <c r="N263" t="s">
        <v>23</v>
      </c>
      <c r="O263" t="s">
        <v>307</v>
      </c>
      <c r="P263" t="s">
        <v>26</v>
      </c>
      <c r="Q263" t="s">
        <v>27</v>
      </c>
      <c r="R263" t="s">
        <v>24</v>
      </c>
      <c r="S263" t="s">
        <v>10610</v>
      </c>
      <c r="T263" t="s">
        <v>10606</v>
      </c>
    </row>
    <row r="264" spans="1:20" x14ac:dyDescent="0.25">
      <c r="A264" t="s">
        <v>20</v>
      </c>
      <c r="B264" t="s">
        <v>21</v>
      </c>
      <c r="C264">
        <v>50</v>
      </c>
      <c r="D264">
        <v>2</v>
      </c>
      <c r="E264" t="s">
        <v>10611</v>
      </c>
      <c r="F264">
        <v>200</v>
      </c>
      <c r="G264">
        <v>0</v>
      </c>
      <c r="H264" t="s">
        <v>631</v>
      </c>
      <c r="I264" t="s">
        <v>10612</v>
      </c>
      <c r="J264" t="s">
        <v>10613</v>
      </c>
      <c r="K264" t="s">
        <v>23</v>
      </c>
      <c r="L264" t="s">
        <v>24</v>
      </c>
      <c r="M264" t="s">
        <v>10614</v>
      </c>
      <c r="N264" t="s">
        <v>23</v>
      </c>
      <c r="O264" t="s">
        <v>32</v>
      </c>
      <c r="P264" t="s">
        <v>26</v>
      </c>
      <c r="Q264" t="s">
        <v>33</v>
      </c>
      <c r="R264" t="s">
        <v>24</v>
      </c>
      <c r="S264" t="s">
        <v>10615</v>
      </c>
      <c r="T264" t="s">
        <v>10616</v>
      </c>
    </row>
    <row r="265" spans="1:20" x14ac:dyDescent="0.25">
      <c r="A265" t="s">
        <v>28</v>
      </c>
      <c r="B265" t="s">
        <v>29</v>
      </c>
      <c r="C265">
        <v>50</v>
      </c>
      <c r="D265">
        <v>2</v>
      </c>
      <c r="E265" t="s">
        <v>10611</v>
      </c>
      <c r="F265">
        <v>200</v>
      </c>
      <c r="G265">
        <v>0</v>
      </c>
      <c r="H265" t="s">
        <v>631</v>
      </c>
      <c r="I265" t="s">
        <v>10612</v>
      </c>
      <c r="J265" t="s">
        <v>10613</v>
      </c>
      <c r="K265" t="s">
        <v>23</v>
      </c>
      <c r="L265" t="s">
        <v>24</v>
      </c>
      <c r="M265" t="s">
        <v>10614</v>
      </c>
      <c r="N265" t="s">
        <v>23</v>
      </c>
      <c r="O265" t="s">
        <v>32</v>
      </c>
      <c r="P265" t="s">
        <v>26</v>
      </c>
      <c r="Q265" t="s">
        <v>33</v>
      </c>
      <c r="R265" t="s">
        <v>24</v>
      </c>
      <c r="S265" t="s">
        <v>10615</v>
      </c>
      <c r="T265" t="s">
        <v>10616</v>
      </c>
    </row>
    <row r="266" spans="1:20" x14ac:dyDescent="0.25">
      <c r="A266" t="s">
        <v>30</v>
      </c>
      <c r="B266" t="s">
        <v>31</v>
      </c>
      <c r="C266">
        <v>50</v>
      </c>
      <c r="D266">
        <v>2</v>
      </c>
      <c r="E266" t="s">
        <v>10611</v>
      </c>
      <c r="F266">
        <v>200</v>
      </c>
      <c r="G266">
        <v>0</v>
      </c>
      <c r="H266" t="s">
        <v>631</v>
      </c>
      <c r="I266" t="s">
        <v>10612</v>
      </c>
      <c r="J266" t="s">
        <v>10613</v>
      </c>
      <c r="K266" t="s">
        <v>23</v>
      </c>
      <c r="L266" t="s">
        <v>24</v>
      </c>
      <c r="M266" t="s">
        <v>10614</v>
      </c>
      <c r="N266" t="s">
        <v>23</v>
      </c>
      <c r="O266" t="s">
        <v>32</v>
      </c>
      <c r="P266" t="s">
        <v>26</v>
      </c>
      <c r="Q266" t="s">
        <v>33</v>
      </c>
      <c r="R266" t="s">
        <v>24</v>
      </c>
      <c r="S266" t="s">
        <v>10615</v>
      </c>
      <c r="T266" t="s">
        <v>10616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10617</v>
      </c>
      <c r="F267">
        <v>106</v>
      </c>
      <c r="G267">
        <v>6</v>
      </c>
      <c r="H267" t="s">
        <v>631</v>
      </c>
      <c r="I267" t="s">
        <v>10618</v>
      </c>
      <c r="J267" t="s">
        <v>303</v>
      </c>
      <c r="K267" t="s">
        <v>23</v>
      </c>
      <c r="L267" t="s">
        <v>24</v>
      </c>
      <c r="M267" t="s">
        <v>10619</v>
      </c>
      <c r="N267" t="s">
        <v>23</v>
      </c>
      <c r="O267" t="s">
        <v>307</v>
      </c>
      <c r="P267" t="s">
        <v>26</v>
      </c>
      <c r="Q267" t="s">
        <v>27</v>
      </c>
      <c r="R267" t="s">
        <v>24</v>
      </c>
      <c r="S267" t="s">
        <v>10620</v>
      </c>
      <c r="T267" t="s">
        <v>10619</v>
      </c>
    </row>
    <row r="268" spans="1:20" x14ac:dyDescent="0.25">
      <c r="A268" t="s">
        <v>28</v>
      </c>
      <c r="B268" t="s">
        <v>29</v>
      </c>
      <c r="C268">
        <v>50</v>
      </c>
      <c r="D268">
        <v>1</v>
      </c>
      <c r="E268" t="s">
        <v>10617</v>
      </c>
      <c r="F268">
        <v>106</v>
      </c>
      <c r="G268">
        <v>6</v>
      </c>
      <c r="H268" t="s">
        <v>631</v>
      </c>
      <c r="I268" t="s">
        <v>10618</v>
      </c>
      <c r="J268" t="s">
        <v>303</v>
      </c>
      <c r="K268" t="s">
        <v>23</v>
      </c>
      <c r="L268" t="s">
        <v>24</v>
      </c>
      <c r="M268" t="s">
        <v>10619</v>
      </c>
      <c r="N268" t="s">
        <v>23</v>
      </c>
      <c r="O268" t="s">
        <v>307</v>
      </c>
      <c r="P268" t="s">
        <v>26</v>
      </c>
      <c r="Q268" t="s">
        <v>27</v>
      </c>
      <c r="R268" t="s">
        <v>24</v>
      </c>
      <c r="S268" t="s">
        <v>10620</v>
      </c>
      <c r="T268" t="s">
        <v>10619</v>
      </c>
    </row>
    <row r="269" spans="1:20" x14ac:dyDescent="0.25">
      <c r="A269" t="s">
        <v>30</v>
      </c>
      <c r="B269" t="s">
        <v>31</v>
      </c>
      <c r="C269">
        <v>50</v>
      </c>
      <c r="D269">
        <v>1</v>
      </c>
      <c r="E269" t="s">
        <v>10617</v>
      </c>
      <c r="F269">
        <v>106</v>
      </c>
      <c r="G269">
        <v>6</v>
      </c>
      <c r="H269" t="s">
        <v>631</v>
      </c>
      <c r="I269" t="s">
        <v>10618</v>
      </c>
      <c r="J269" t="s">
        <v>303</v>
      </c>
      <c r="K269" t="s">
        <v>23</v>
      </c>
      <c r="L269" t="s">
        <v>24</v>
      </c>
      <c r="M269" t="s">
        <v>10619</v>
      </c>
      <c r="N269" t="s">
        <v>23</v>
      </c>
      <c r="O269" t="s">
        <v>307</v>
      </c>
      <c r="P269" t="s">
        <v>26</v>
      </c>
      <c r="Q269" t="s">
        <v>27</v>
      </c>
      <c r="R269" t="s">
        <v>24</v>
      </c>
      <c r="S269" t="s">
        <v>10620</v>
      </c>
      <c r="T269" t="s">
        <v>10619</v>
      </c>
    </row>
    <row r="270" spans="1:20" x14ac:dyDescent="0.25">
      <c r="A270" t="s">
        <v>20</v>
      </c>
      <c r="B270" t="s">
        <v>21</v>
      </c>
      <c r="C270">
        <v>50</v>
      </c>
      <c r="D270">
        <v>1</v>
      </c>
      <c r="E270" t="s">
        <v>10621</v>
      </c>
      <c r="F270">
        <v>100</v>
      </c>
      <c r="G270">
        <v>0</v>
      </c>
      <c r="H270" t="s">
        <v>631</v>
      </c>
      <c r="I270" t="s">
        <v>10622</v>
      </c>
      <c r="J270" t="s">
        <v>330</v>
      </c>
      <c r="K270" t="s">
        <v>23</v>
      </c>
      <c r="L270" t="s">
        <v>24</v>
      </c>
      <c r="M270" t="s">
        <v>10619</v>
      </c>
      <c r="N270" t="s">
        <v>23</v>
      </c>
      <c r="O270" t="s">
        <v>32</v>
      </c>
      <c r="P270" t="s">
        <v>26</v>
      </c>
      <c r="Q270" t="s">
        <v>33</v>
      </c>
      <c r="R270" t="s">
        <v>24</v>
      </c>
      <c r="S270" t="s">
        <v>10623</v>
      </c>
      <c r="T270" t="s">
        <v>10619</v>
      </c>
    </row>
    <row r="271" spans="1:20" x14ac:dyDescent="0.25">
      <c r="A271" t="s">
        <v>28</v>
      </c>
      <c r="B271" t="s">
        <v>29</v>
      </c>
      <c r="C271">
        <v>50</v>
      </c>
      <c r="D271">
        <v>1</v>
      </c>
      <c r="E271" t="s">
        <v>10621</v>
      </c>
      <c r="F271">
        <v>100</v>
      </c>
      <c r="G271">
        <v>0</v>
      </c>
      <c r="H271" t="s">
        <v>631</v>
      </c>
      <c r="I271" t="s">
        <v>10622</v>
      </c>
      <c r="J271" t="s">
        <v>330</v>
      </c>
      <c r="K271" t="s">
        <v>23</v>
      </c>
      <c r="L271" t="s">
        <v>24</v>
      </c>
      <c r="M271" t="s">
        <v>10619</v>
      </c>
      <c r="N271" t="s">
        <v>23</v>
      </c>
      <c r="O271" t="s">
        <v>32</v>
      </c>
      <c r="P271" t="s">
        <v>26</v>
      </c>
      <c r="Q271" t="s">
        <v>33</v>
      </c>
      <c r="R271" t="s">
        <v>24</v>
      </c>
      <c r="S271" t="s">
        <v>10623</v>
      </c>
      <c r="T271" t="s">
        <v>10619</v>
      </c>
    </row>
    <row r="272" spans="1:20" x14ac:dyDescent="0.25">
      <c r="A272" t="s">
        <v>30</v>
      </c>
      <c r="B272" t="s">
        <v>31</v>
      </c>
      <c r="C272">
        <v>50</v>
      </c>
      <c r="D272">
        <v>1</v>
      </c>
      <c r="E272" t="s">
        <v>10621</v>
      </c>
      <c r="F272">
        <v>100</v>
      </c>
      <c r="G272">
        <v>0</v>
      </c>
      <c r="H272" t="s">
        <v>631</v>
      </c>
      <c r="I272" t="s">
        <v>10622</v>
      </c>
      <c r="J272" t="s">
        <v>330</v>
      </c>
      <c r="K272" t="s">
        <v>23</v>
      </c>
      <c r="L272" t="s">
        <v>24</v>
      </c>
      <c r="M272" t="s">
        <v>10619</v>
      </c>
      <c r="N272" t="s">
        <v>23</v>
      </c>
      <c r="O272" t="s">
        <v>32</v>
      </c>
      <c r="P272" t="s">
        <v>26</v>
      </c>
      <c r="Q272" t="s">
        <v>33</v>
      </c>
      <c r="R272" t="s">
        <v>24</v>
      </c>
      <c r="S272" t="s">
        <v>10623</v>
      </c>
      <c r="T272" t="s">
        <v>10619</v>
      </c>
    </row>
    <row r="273" spans="1:20" x14ac:dyDescent="0.25">
      <c r="A273" t="s">
        <v>20</v>
      </c>
      <c r="B273" t="s">
        <v>21</v>
      </c>
      <c r="C273">
        <v>50</v>
      </c>
      <c r="D273">
        <v>2</v>
      </c>
      <c r="E273" t="s">
        <v>10624</v>
      </c>
      <c r="F273">
        <v>200</v>
      </c>
      <c r="G273">
        <v>0</v>
      </c>
      <c r="H273" t="s">
        <v>631</v>
      </c>
      <c r="I273" t="s">
        <v>10625</v>
      </c>
      <c r="J273" t="s">
        <v>10626</v>
      </c>
      <c r="K273" t="s">
        <v>23</v>
      </c>
      <c r="L273" t="s">
        <v>24</v>
      </c>
      <c r="M273" t="s">
        <v>10619</v>
      </c>
      <c r="N273" t="s">
        <v>23</v>
      </c>
      <c r="O273" t="s">
        <v>307</v>
      </c>
      <c r="P273" t="s">
        <v>26</v>
      </c>
      <c r="Q273" t="s">
        <v>27</v>
      </c>
      <c r="R273" t="s">
        <v>24</v>
      </c>
      <c r="S273" t="s">
        <v>10627</v>
      </c>
      <c r="T273" t="s">
        <v>10619</v>
      </c>
    </row>
    <row r="274" spans="1:20" x14ac:dyDescent="0.25">
      <c r="A274" t="s">
        <v>28</v>
      </c>
      <c r="B274" t="s">
        <v>29</v>
      </c>
      <c r="C274">
        <v>50</v>
      </c>
      <c r="D274">
        <v>2</v>
      </c>
      <c r="E274" t="s">
        <v>10624</v>
      </c>
      <c r="F274">
        <v>200</v>
      </c>
      <c r="G274">
        <v>0</v>
      </c>
      <c r="H274" t="s">
        <v>631</v>
      </c>
      <c r="I274" t="s">
        <v>10625</v>
      </c>
      <c r="J274" t="s">
        <v>10626</v>
      </c>
      <c r="K274" t="s">
        <v>23</v>
      </c>
      <c r="L274" t="s">
        <v>24</v>
      </c>
      <c r="M274" t="s">
        <v>10619</v>
      </c>
      <c r="N274" t="s">
        <v>23</v>
      </c>
      <c r="O274" t="s">
        <v>307</v>
      </c>
      <c r="P274" t="s">
        <v>26</v>
      </c>
      <c r="Q274" t="s">
        <v>27</v>
      </c>
      <c r="R274" t="s">
        <v>24</v>
      </c>
      <c r="S274" t="s">
        <v>10627</v>
      </c>
      <c r="T274" t="s">
        <v>10619</v>
      </c>
    </row>
    <row r="275" spans="1:20" x14ac:dyDescent="0.25">
      <c r="A275" t="s">
        <v>30</v>
      </c>
      <c r="B275" t="s">
        <v>31</v>
      </c>
      <c r="C275">
        <v>50</v>
      </c>
      <c r="D275">
        <v>2</v>
      </c>
      <c r="E275" t="s">
        <v>10624</v>
      </c>
      <c r="F275">
        <v>200</v>
      </c>
      <c r="G275">
        <v>0</v>
      </c>
      <c r="H275" t="s">
        <v>631</v>
      </c>
      <c r="I275" t="s">
        <v>10625</v>
      </c>
      <c r="J275" t="s">
        <v>10626</v>
      </c>
      <c r="K275" t="s">
        <v>23</v>
      </c>
      <c r="L275" t="s">
        <v>24</v>
      </c>
      <c r="M275" t="s">
        <v>10619</v>
      </c>
      <c r="N275" t="s">
        <v>23</v>
      </c>
      <c r="O275" t="s">
        <v>307</v>
      </c>
      <c r="P275" t="s">
        <v>26</v>
      </c>
      <c r="Q275" t="s">
        <v>27</v>
      </c>
      <c r="R275" t="s">
        <v>24</v>
      </c>
      <c r="S275" t="s">
        <v>10627</v>
      </c>
      <c r="T275" t="s">
        <v>10619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10628</v>
      </c>
      <c r="F276">
        <v>106</v>
      </c>
      <c r="G276">
        <v>6</v>
      </c>
      <c r="H276" t="s">
        <v>631</v>
      </c>
      <c r="I276" t="s">
        <v>10629</v>
      </c>
      <c r="J276" t="s">
        <v>309</v>
      </c>
      <c r="K276" t="s">
        <v>23</v>
      </c>
      <c r="L276" t="s">
        <v>24</v>
      </c>
      <c r="M276" t="s">
        <v>10619</v>
      </c>
      <c r="N276" t="s">
        <v>23</v>
      </c>
      <c r="O276" t="s">
        <v>307</v>
      </c>
      <c r="P276" t="s">
        <v>26</v>
      </c>
      <c r="Q276" t="s">
        <v>27</v>
      </c>
      <c r="R276" t="s">
        <v>24</v>
      </c>
      <c r="S276" t="s">
        <v>10630</v>
      </c>
      <c r="T276" t="s">
        <v>10619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10628</v>
      </c>
      <c r="F277">
        <v>106</v>
      </c>
      <c r="G277">
        <v>6</v>
      </c>
      <c r="H277" t="s">
        <v>631</v>
      </c>
      <c r="I277" t="s">
        <v>10629</v>
      </c>
      <c r="J277" t="s">
        <v>309</v>
      </c>
      <c r="K277" t="s">
        <v>23</v>
      </c>
      <c r="L277" t="s">
        <v>24</v>
      </c>
      <c r="M277" t="s">
        <v>10619</v>
      </c>
      <c r="N277" t="s">
        <v>23</v>
      </c>
      <c r="O277" t="s">
        <v>307</v>
      </c>
      <c r="P277" t="s">
        <v>26</v>
      </c>
      <c r="Q277" t="s">
        <v>27</v>
      </c>
      <c r="R277" t="s">
        <v>24</v>
      </c>
      <c r="S277" t="s">
        <v>10630</v>
      </c>
      <c r="T277" t="s">
        <v>10619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10628</v>
      </c>
      <c r="F278">
        <v>106</v>
      </c>
      <c r="G278">
        <v>6</v>
      </c>
      <c r="H278" t="s">
        <v>631</v>
      </c>
      <c r="I278" t="s">
        <v>10629</v>
      </c>
      <c r="J278" t="s">
        <v>309</v>
      </c>
      <c r="K278" t="s">
        <v>23</v>
      </c>
      <c r="L278" t="s">
        <v>24</v>
      </c>
      <c r="M278" t="s">
        <v>10619</v>
      </c>
      <c r="N278" t="s">
        <v>23</v>
      </c>
      <c r="O278" t="s">
        <v>307</v>
      </c>
      <c r="P278" t="s">
        <v>26</v>
      </c>
      <c r="Q278" t="s">
        <v>27</v>
      </c>
      <c r="R278" t="s">
        <v>24</v>
      </c>
      <c r="S278" t="s">
        <v>10630</v>
      </c>
      <c r="T278" t="s">
        <v>10619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10631</v>
      </c>
      <c r="F279">
        <v>200</v>
      </c>
      <c r="G279">
        <v>0</v>
      </c>
      <c r="H279" t="s">
        <v>631</v>
      </c>
      <c r="I279" t="s">
        <v>10632</v>
      </c>
      <c r="J279" t="s">
        <v>325</v>
      </c>
      <c r="K279" t="s">
        <v>23</v>
      </c>
      <c r="L279" t="s">
        <v>24</v>
      </c>
      <c r="M279" t="s">
        <v>10633</v>
      </c>
      <c r="N279" t="s">
        <v>23</v>
      </c>
      <c r="O279" t="s">
        <v>307</v>
      </c>
      <c r="P279" t="s">
        <v>26</v>
      </c>
      <c r="Q279" t="s">
        <v>27</v>
      </c>
      <c r="R279" t="s">
        <v>24</v>
      </c>
      <c r="S279" t="s">
        <v>10634</v>
      </c>
      <c r="T279" t="s">
        <v>10633</v>
      </c>
    </row>
    <row r="280" spans="1:20" x14ac:dyDescent="0.25">
      <c r="A280" t="s">
        <v>28</v>
      </c>
      <c r="B280" t="s">
        <v>29</v>
      </c>
      <c r="C280">
        <v>50</v>
      </c>
      <c r="D280">
        <v>1</v>
      </c>
      <c r="E280" t="s">
        <v>10631</v>
      </c>
      <c r="F280">
        <v>200</v>
      </c>
      <c r="G280">
        <v>0</v>
      </c>
      <c r="H280" t="s">
        <v>631</v>
      </c>
      <c r="I280" t="s">
        <v>10632</v>
      </c>
      <c r="J280" t="s">
        <v>325</v>
      </c>
      <c r="K280" t="s">
        <v>23</v>
      </c>
      <c r="L280" t="s">
        <v>24</v>
      </c>
      <c r="M280" t="s">
        <v>10633</v>
      </c>
      <c r="N280" t="s">
        <v>23</v>
      </c>
      <c r="O280" t="s">
        <v>307</v>
      </c>
      <c r="P280" t="s">
        <v>26</v>
      </c>
      <c r="Q280" t="s">
        <v>27</v>
      </c>
      <c r="R280" t="s">
        <v>24</v>
      </c>
      <c r="S280" t="s">
        <v>10634</v>
      </c>
      <c r="T280" t="s">
        <v>10633</v>
      </c>
    </row>
    <row r="281" spans="1:20" x14ac:dyDescent="0.25">
      <c r="A281" t="s">
        <v>30</v>
      </c>
      <c r="B281" t="s">
        <v>31</v>
      </c>
      <c r="C281">
        <v>50</v>
      </c>
      <c r="D281">
        <v>1</v>
      </c>
      <c r="E281" t="s">
        <v>10631</v>
      </c>
      <c r="F281">
        <v>200</v>
      </c>
      <c r="G281">
        <v>0</v>
      </c>
      <c r="H281" t="s">
        <v>631</v>
      </c>
      <c r="I281" t="s">
        <v>10632</v>
      </c>
      <c r="J281" t="s">
        <v>325</v>
      </c>
      <c r="K281" t="s">
        <v>23</v>
      </c>
      <c r="L281" t="s">
        <v>24</v>
      </c>
      <c r="M281" t="s">
        <v>10633</v>
      </c>
      <c r="N281" t="s">
        <v>23</v>
      </c>
      <c r="O281" t="s">
        <v>307</v>
      </c>
      <c r="P281" t="s">
        <v>26</v>
      </c>
      <c r="Q281" t="s">
        <v>27</v>
      </c>
      <c r="R281" t="s">
        <v>24</v>
      </c>
      <c r="S281" t="s">
        <v>10634</v>
      </c>
      <c r="T281" t="s">
        <v>10633</v>
      </c>
    </row>
    <row r="282" spans="1:20" x14ac:dyDescent="0.25">
      <c r="A282" t="s">
        <v>44</v>
      </c>
      <c r="B282" t="s">
        <v>45</v>
      </c>
      <c r="C282">
        <v>66.666666666666671</v>
      </c>
      <c r="D282">
        <v>3</v>
      </c>
      <c r="E282" t="s">
        <v>10631</v>
      </c>
      <c r="F282">
        <v>200</v>
      </c>
      <c r="G282">
        <v>0</v>
      </c>
      <c r="H282" t="s">
        <v>631</v>
      </c>
      <c r="I282" t="s">
        <v>10632</v>
      </c>
      <c r="J282" t="s">
        <v>325</v>
      </c>
      <c r="K282" t="s">
        <v>23</v>
      </c>
      <c r="L282" t="s">
        <v>24</v>
      </c>
      <c r="M282" t="s">
        <v>10633</v>
      </c>
      <c r="N282" t="s">
        <v>23</v>
      </c>
      <c r="O282" t="s">
        <v>307</v>
      </c>
      <c r="P282" t="s">
        <v>26</v>
      </c>
      <c r="Q282" t="s">
        <v>27</v>
      </c>
      <c r="R282" t="s">
        <v>24</v>
      </c>
      <c r="S282" t="s">
        <v>10634</v>
      </c>
      <c r="T282" t="s">
        <v>10633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10635</v>
      </c>
      <c r="F283">
        <v>106</v>
      </c>
      <c r="G283">
        <v>6</v>
      </c>
      <c r="H283" t="s">
        <v>631</v>
      </c>
      <c r="I283" t="s">
        <v>10636</v>
      </c>
      <c r="J283" t="s">
        <v>359</v>
      </c>
      <c r="K283" t="s">
        <v>23</v>
      </c>
      <c r="L283" t="s">
        <v>24</v>
      </c>
      <c r="M283" t="s">
        <v>10633</v>
      </c>
      <c r="N283" t="s">
        <v>23</v>
      </c>
      <c r="O283" t="s">
        <v>307</v>
      </c>
      <c r="P283" t="s">
        <v>26</v>
      </c>
      <c r="Q283" t="s">
        <v>27</v>
      </c>
      <c r="R283" t="s">
        <v>24</v>
      </c>
      <c r="S283" t="s">
        <v>10637</v>
      </c>
      <c r="T283" t="s">
        <v>10633</v>
      </c>
    </row>
    <row r="284" spans="1:20" x14ac:dyDescent="0.25">
      <c r="A284" t="s">
        <v>28</v>
      </c>
      <c r="B284" t="s">
        <v>29</v>
      </c>
      <c r="C284">
        <v>50</v>
      </c>
      <c r="D284">
        <v>1</v>
      </c>
      <c r="E284" t="s">
        <v>10635</v>
      </c>
      <c r="F284">
        <v>106</v>
      </c>
      <c r="G284">
        <v>6</v>
      </c>
      <c r="H284" t="s">
        <v>631</v>
      </c>
      <c r="I284" t="s">
        <v>10636</v>
      </c>
      <c r="J284" t="s">
        <v>359</v>
      </c>
      <c r="K284" t="s">
        <v>23</v>
      </c>
      <c r="L284" t="s">
        <v>24</v>
      </c>
      <c r="M284" t="s">
        <v>10633</v>
      </c>
      <c r="N284" t="s">
        <v>23</v>
      </c>
      <c r="O284" t="s">
        <v>307</v>
      </c>
      <c r="P284" t="s">
        <v>26</v>
      </c>
      <c r="Q284" t="s">
        <v>27</v>
      </c>
      <c r="R284" t="s">
        <v>24</v>
      </c>
      <c r="S284" t="s">
        <v>10637</v>
      </c>
      <c r="T284" t="s">
        <v>10633</v>
      </c>
    </row>
    <row r="285" spans="1:20" x14ac:dyDescent="0.25">
      <c r="A285" t="s">
        <v>30</v>
      </c>
      <c r="B285" t="s">
        <v>31</v>
      </c>
      <c r="C285">
        <v>50</v>
      </c>
      <c r="D285">
        <v>1</v>
      </c>
      <c r="E285" t="s">
        <v>10635</v>
      </c>
      <c r="F285">
        <v>106</v>
      </c>
      <c r="G285">
        <v>6</v>
      </c>
      <c r="H285" t="s">
        <v>631</v>
      </c>
      <c r="I285" t="s">
        <v>10636</v>
      </c>
      <c r="J285" t="s">
        <v>359</v>
      </c>
      <c r="K285" t="s">
        <v>23</v>
      </c>
      <c r="L285" t="s">
        <v>24</v>
      </c>
      <c r="M285" t="s">
        <v>10633</v>
      </c>
      <c r="N285" t="s">
        <v>23</v>
      </c>
      <c r="O285" t="s">
        <v>307</v>
      </c>
      <c r="P285" t="s">
        <v>26</v>
      </c>
      <c r="Q285" t="s">
        <v>27</v>
      </c>
      <c r="R285" t="s">
        <v>24</v>
      </c>
      <c r="S285" t="s">
        <v>10637</v>
      </c>
      <c r="T285" t="s">
        <v>10633</v>
      </c>
    </row>
    <row r="286" spans="1:20" x14ac:dyDescent="0.25">
      <c r="A286" t="s">
        <v>115</v>
      </c>
      <c r="B286" t="s">
        <v>116</v>
      </c>
      <c r="C286">
        <v>43.5</v>
      </c>
      <c r="D286">
        <v>2</v>
      </c>
      <c r="E286" t="s">
        <v>10638</v>
      </c>
      <c r="F286">
        <v>97</v>
      </c>
      <c r="G286">
        <v>10</v>
      </c>
      <c r="H286" t="s">
        <v>47</v>
      </c>
      <c r="I286" t="s">
        <v>10639</v>
      </c>
      <c r="J286" t="s">
        <v>10640</v>
      </c>
      <c r="K286" t="s">
        <v>10641</v>
      </c>
      <c r="L286" t="s">
        <v>4009</v>
      </c>
      <c r="M286" t="s">
        <v>10642</v>
      </c>
      <c r="N286" t="s">
        <v>23</v>
      </c>
      <c r="O286" t="s">
        <v>63</v>
      </c>
      <c r="P286" t="s">
        <v>54</v>
      </c>
      <c r="Q286" t="s">
        <v>55</v>
      </c>
      <c r="R286" t="s">
        <v>24</v>
      </c>
      <c r="S286" t="s">
        <v>10643</v>
      </c>
      <c r="T286" t="s">
        <v>10644</v>
      </c>
    </row>
    <row r="287" spans="1:20" x14ac:dyDescent="0.25">
      <c r="A287" t="s">
        <v>186</v>
      </c>
      <c r="B287" t="s">
        <v>187</v>
      </c>
      <c r="C287">
        <v>33.333333333333336</v>
      </c>
      <c r="D287">
        <v>3</v>
      </c>
      <c r="E287" t="s">
        <v>10645</v>
      </c>
      <c r="F287">
        <v>106</v>
      </c>
      <c r="G287">
        <v>6</v>
      </c>
      <c r="H287" t="s">
        <v>631</v>
      </c>
      <c r="I287" t="s">
        <v>10646</v>
      </c>
      <c r="J287" t="s">
        <v>303</v>
      </c>
      <c r="K287" t="s">
        <v>23</v>
      </c>
      <c r="L287" t="s">
        <v>24</v>
      </c>
      <c r="M287" t="s">
        <v>10644</v>
      </c>
      <c r="N287" t="s">
        <v>23</v>
      </c>
      <c r="O287" t="s">
        <v>307</v>
      </c>
      <c r="P287" t="s">
        <v>26</v>
      </c>
      <c r="Q287" t="s">
        <v>27</v>
      </c>
      <c r="R287" t="s">
        <v>24</v>
      </c>
      <c r="S287" t="s">
        <v>10647</v>
      </c>
      <c r="T287" t="s">
        <v>10644</v>
      </c>
    </row>
    <row r="288" spans="1:20" x14ac:dyDescent="0.25">
      <c r="A288" t="s">
        <v>186</v>
      </c>
      <c r="B288" t="s">
        <v>187</v>
      </c>
      <c r="C288">
        <v>33.333333333333336</v>
      </c>
      <c r="D288">
        <v>3</v>
      </c>
      <c r="E288" t="s">
        <v>10648</v>
      </c>
      <c r="F288">
        <v>106</v>
      </c>
      <c r="G288">
        <v>6</v>
      </c>
      <c r="H288" t="s">
        <v>631</v>
      </c>
      <c r="I288" t="s">
        <v>8086</v>
      </c>
      <c r="J288" t="s">
        <v>62</v>
      </c>
      <c r="K288" t="s">
        <v>23</v>
      </c>
      <c r="L288" t="s">
        <v>24</v>
      </c>
      <c r="M288" t="s">
        <v>10649</v>
      </c>
      <c r="N288" t="s">
        <v>23</v>
      </c>
      <c r="O288" t="s">
        <v>307</v>
      </c>
      <c r="P288" t="s">
        <v>26</v>
      </c>
      <c r="Q288" t="s">
        <v>27</v>
      </c>
      <c r="R288" t="s">
        <v>10650</v>
      </c>
      <c r="S288" t="s">
        <v>10651</v>
      </c>
      <c r="T288" t="s">
        <v>10652</v>
      </c>
    </row>
    <row r="289" spans="1:20" x14ac:dyDescent="0.25">
      <c r="A289" t="s">
        <v>186</v>
      </c>
      <c r="B289" t="s">
        <v>187</v>
      </c>
      <c r="C289">
        <v>33.333333333333336</v>
      </c>
      <c r="D289">
        <v>3</v>
      </c>
      <c r="E289" t="s">
        <v>10653</v>
      </c>
      <c r="F289">
        <v>100</v>
      </c>
      <c r="G289">
        <v>0</v>
      </c>
      <c r="H289" t="s">
        <v>631</v>
      </c>
      <c r="I289" t="s">
        <v>3056</v>
      </c>
      <c r="J289" t="s">
        <v>331</v>
      </c>
      <c r="K289" t="s">
        <v>23</v>
      </c>
      <c r="L289" t="s">
        <v>24</v>
      </c>
      <c r="M289" t="s">
        <v>10649</v>
      </c>
      <c r="N289" t="s">
        <v>23</v>
      </c>
      <c r="O289" t="s">
        <v>307</v>
      </c>
      <c r="P289" t="s">
        <v>26</v>
      </c>
      <c r="Q289" t="s">
        <v>27</v>
      </c>
      <c r="R289" t="s">
        <v>24</v>
      </c>
      <c r="S289" t="s">
        <v>10654</v>
      </c>
      <c r="T289" t="s">
        <v>10649</v>
      </c>
    </row>
    <row r="290" spans="1:20" x14ac:dyDescent="0.25">
      <c r="A290" t="s">
        <v>186</v>
      </c>
      <c r="B290" t="s">
        <v>187</v>
      </c>
      <c r="C290">
        <v>33.333333333333336</v>
      </c>
      <c r="D290">
        <v>3</v>
      </c>
      <c r="E290" t="s">
        <v>10655</v>
      </c>
      <c r="F290">
        <v>106</v>
      </c>
      <c r="G290">
        <v>6</v>
      </c>
      <c r="H290" t="s">
        <v>631</v>
      </c>
      <c r="I290" t="s">
        <v>10656</v>
      </c>
      <c r="J290" t="s">
        <v>302</v>
      </c>
      <c r="K290" t="s">
        <v>23</v>
      </c>
      <c r="L290" t="s">
        <v>24</v>
      </c>
      <c r="M290" t="s">
        <v>10649</v>
      </c>
      <c r="N290" t="s">
        <v>23</v>
      </c>
      <c r="O290" t="s">
        <v>307</v>
      </c>
      <c r="P290" t="s">
        <v>26</v>
      </c>
      <c r="Q290" t="s">
        <v>27</v>
      </c>
      <c r="R290" t="s">
        <v>24</v>
      </c>
      <c r="S290" t="s">
        <v>10657</v>
      </c>
      <c r="T290" t="s">
        <v>10649</v>
      </c>
    </row>
    <row r="291" spans="1:20" x14ac:dyDescent="0.25">
      <c r="A291" t="s">
        <v>186</v>
      </c>
      <c r="B291" t="s">
        <v>187</v>
      </c>
      <c r="C291">
        <v>33.333333333333336</v>
      </c>
      <c r="D291">
        <v>6</v>
      </c>
      <c r="E291" t="s">
        <v>10658</v>
      </c>
      <c r="F291">
        <v>200</v>
      </c>
      <c r="G291">
        <v>0</v>
      </c>
      <c r="H291" t="s">
        <v>631</v>
      </c>
      <c r="I291" t="s">
        <v>10659</v>
      </c>
      <c r="J291" t="s">
        <v>357</v>
      </c>
      <c r="K291" t="s">
        <v>23</v>
      </c>
      <c r="L291" t="s">
        <v>24</v>
      </c>
      <c r="M291" t="s">
        <v>10660</v>
      </c>
      <c r="N291" t="s">
        <v>23</v>
      </c>
      <c r="O291" t="s">
        <v>307</v>
      </c>
      <c r="P291" t="s">
        <v>26</v>
      </c>
      <c r="Q291" t="s">
        <v>27</v>
      </c>
      <c r="R291" t="s">
        <v>24</v>
      </c>
      <c r="S291" t="s">
        <v>10661</v>
      </c>
      <c r="T291" t="s">
        <v>10660</v>
      </c>
    </row>
    <row r="292" spans="1:20" x14ac:dyDescent="0.25">
      <c r="A292" t="s">
        <v>44</v>
      </c>
      <c r="B292" t="s">
        <v>45</v>
      </c>
      <c r="C292">
        <v>66.666666666666671</v>
      </c>
      <c r="D292">
        <v>3</v>
      </c>
      <c r="E292" t="s">
        <v>10662</v>
      </c>
      <c r="F292">
        <v>106</v>
      </c>
      <c r="G292">
        <v>6</v>
      </c>
      <c r="H292" t="s">
        <v>631</v>
      </c>
      <c r="I292" t="s">
        <v>10663</v>
      </c>
      <c r="J292" t="s">
        <v>318</v>
      </c>
      <c r="K292" t="s">
        <v>23</v>
      </c>
      <c r="L292" t="s">
        <v>24</v>
      </c>
      <c r="M292" t="s">
        <v>10660</v>
      </c>
      <c r="N292" t="s">
        <v>23</v>
      </c>
      <c r="O292" t="s">
        <v>307</v>
      </c>
      <c r="P292" t="s">
        <v>26</v>
      </c>
      <c r="Q292" t="s">
        <v>27</v>
      </c>
      <c r="R292" t="s">
        <v>24</v>
      </c>
      <c r="S292" t="s">
        <v>10664</v>
      </c>
      <c r="T292" t="s">
        <v>10660</v>
      </c>
    </row>
    <row r="293" spans="1:20" x14ac:dyDescent="0.25">
      <c r="A293" t="s">
        <v>186</v>
      </c>
      <c r="B293" t="s">
        <v>187</v>
      </c>
      <c r="C293">
        <v>33.333333333333336</v>
      </c>
      <c r="D293">
        <v>3</v>
      </c>
      <c r="E293" t="s">
        <v>10665</v>
      </c>
      <c r="F293">
        <v>106</v>
      </c>
      <c r="G293">
        <v>6</v>
      </c>
      <c r="H293" t="s">
        <v>631</v>
      </c>
      <c r="I293" t="s">
        <v>10666</v>
      </c>
      <c r="J293" t="s">
        <v>357</v>
      </c>
      <c r="K293" t="s">
        <v>23</v>
      </c>
      <c r="L293" t="s">
        <v>24</v>
      </c>
      <c r="M293" t="s">
        <v>10667</v>
      </c>
      <c r="N293" t="s">
        <v>23</v>
      </c>
      <c r="O293" t="s">
        <v>307</v>
      </c>
      <c r="P293" t="s">
        <v>26</v>
      </c>
      <c r="Q293" t="s">
        <v>27</v>
      </c>
      <c r="R293" t="s">
        <v>24</v>
      </c>
      <c r="S293" t="s">
        <v>10668</v>
      </c>
      <c r="T293" t="s">
        <v>10669</v>
      </c>
    </row>
    <row r="294" spans="1:20" x14ac:dyDescent="0.25">
      <c r="A294" t="s">
        <v>186</v>
      </c>
      <c r="B294" t="s">
        <v>187</v>
      </c>
      <c r="C294">
        <v>33.333333333333336</v>
      </c>
      <c r="D294">
        <v>3</v>
      </c>
      <c r="E294" t="s">
        <v>10670</v>
      </c>
      <c r="F294">
        <v>106</v>
      </c>
      <c r="G294">
        <v>6</v>
      </c>
      <c r="H294" t="s">
        <v>631</v>
      </c>
      <c r="I294" t="s">
        <v>10671</v>
      </c>
      <c r="J294" t="s">
        <v>61</v>
      </c>
      <c r="K294" t="s">
        <v>23</v>
      </c>
      <c r="L294" t="s">
        <v>24</v>
      </c>
      <c r="M294" t="s">
        <v>10667</v>
      </c>
      <c r="N294" t="s">
        <v>23</v>
      </c>
      <c r="O294" t="s">
        <v>307</v>
      </c>
      <c r="P294" t="s">
        <v>26</v>
      </c>
      <c r="Q294" t="s">
        <v>27</v>
      </c>
      <c r="R294" t="s">
        <v>24</v>
      </c>
      <c r="S294" t="s">
        <v>10672</v>
      </c>
      <c r="T294" t="s">
        <v>10669</v>
      </c>
    </row>
    <row r="295" spans="1:20" x14ac:dyDescent="0.25">
      <c r="A295" t="s">
        <v>110</v>
      </c>
      <c r="B295" t="s">
        <v>640</v>
      </c>
      <c r="C295">
        <v>66.333333333333329</v>
      </c>
      <c r="D295">
        <v>3</v>
      </c>
      <c r="E295" t="s">
        <v>10673</v>
      </c>
      <c r="F295">
        <v>312</v>
      </c>
      <c r="G295">
        <v>64</v>
      </c>
      <c r="H295" t="s">
        <v>47</v>
      </c>
      <c r="I295" t="s">
        <v>10674</v>
      </c>
      <c r="J295" t="s">
        <v>10675</v>
      </c>
      <c r="K295" t="s">
        <v>722</v>
      </c>
      <c r="L295" t="s">
        <v>10676</v>
      </c>
      <c r="M295" t="s">
        <v>10677</v>
      </c>
      <c r="N295" t="s">
        <v>23</v>
      </c>
      <c r="O295" t="s">
        <v>48</v>
      </c>
      <c r="P295" t="s">
        <v>49</v>
      </c>
      <c r="Q295" t="s">
        <v>50</v>
      </c>
      <c r="R295" t="s">
        <v>24</v>
      </c>
      <c r="S295" t="s">
        <v>10678</v>
      </c>
      <c r="T295" t="s">
        <v>10677</v>
      </c>
    </row>
    <row r="296" spans="1:20" x14ac:dyDescent="0.25">
      <c r="A296" t="s">
        <v>36</v>
      </c>
      <c r="B296" t="s">
        <v>37</v>
      </c>
      <c r="C296">
        <v>54.5</v>
      </c>
      <c r="D296">
        <v>2</v>
      </c>
      <c r="E296" t="s">
        <v>10679</v>
      </c>
      <c r="F296">
        <v>144</v>
      </c>
      <c r="G296">
        <v>64</v>
      </c>
      <c r="H296" t="s">
        <v>47</v>
      </c>
      <c r="I296" t="s">
        <v>10680</v>
      </c>
      <c r="J296" t="s">
        <v>10681</v>
      </c>
      <c r="K296" t="s">
        <v>10682</v>
      </c>
      <c r="L296" t="s">
        <v>10683</v>
      </c>
      <c r="M296" t="s">
        <v>10684</v>
      </c>
      <c r="N296" t="s">
        <v>23</v>
      </c>
      <c r="O296" t="s">
        <v>48</v>
      </c>
      <c r="P296" t="s">
        <v>49</v>
      </c>
      <c r="Q296" t="s">
        <v>50</v>
      </c>
      <c r="R296" t="s">
        <v>24</v>
      </c>
      <c r="S296" t="s">
        <v>10685</v>
      </c>
      <c r="T296" t="s">
        <v>10684</v>
      </c>
    </row>
    <row r="297" spans="1:20" x14ac:dyDescent="0.25">
      <c r="A297" t="s">
        <v>46</v>
      </c>
      <c r="B297" t="s">
        <v>56</v>
      </c>
      <c r="C297">
        <v>66.333333333333329</v>
      </c>
      <c r="D297">
        <v>3</v>
      </c>
      <c r="E297" t="s">
        <v>10686</v>
      </c>
      <c r="F297">
        <v>220</v>
      </c>
      <c r="G297">
        <v>0</v>
      </c>
      <c r="H297" t="s">
        <v>631</v>
      </c>
      <c r="I297" t="s">
        <v>2993</v>
      </c>
      <c r="J297" t="s">
        <v>306</v>
      </c>
      <c r="K297" t="s">
        <v>23</v>
      </c>
      <c r="L297" t="s">
        <v>24</v>
      </c>
      <c r="M297" t="s">
        <v>10687</v>
      </c>
      <c r="N297" t="s">
        <v>23</v>
      </c>
      <c r="O297" t="s">
        <v>307</v>
      </c>
      <c r="P297" t="s">
        <v>26</v>
      </c>
      <c r="Q297" t="s">
        <v>27</v>
      </c>
      <c r="R297" t="s">
        <v>24</v>
      </c>
      <c r="S297" t="s">
        <v>10688</v>
      </c>
      <c r="T297" t="s">
        <v>10687</v>
      </c>
    </row>
    <row r="298" spans="1:20" x14ac:dyDescent="0.25">
      <c r="A298" t="s">
        <v>28</v>
      </c>
      <c r="B298" t="s">
        <v>29</v>
      </c>
      <c r="C298">
        <v>33.333333333333336</v>
      </c>
      <c r="D298">
        <v>3</v>
      </c>
      <c r="E298" t="s">
        <v>10689</v>
      </c>
      <c r="F298">
        <v>199.5</v>
      </c>
      <c r="G298">
        <v>0</v>
      </c>
      <c r="H298" t="s">
        <v>22</v>
      </c>
      <c r="I298" t="s">
        <v>4527</v>
      </c>
      <c r="J298" t="s">
        <v>4162</v>
      </c>
      <c r="K298" t="s">
        <v>23</v>
      </c>
      <c r="L298" t="s">
        <v>24</v>
      </c>
      <c r="M298" t="s">
        <v>10690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10691</v>
      </c>
      <c r="T298" t="s">
        <v>10692</v>
      </c>
    </row>
    <row r="299" spans="1:20" x14ac:dyDescent="0.25">
      <c r="A299" t="s">
        <v>30</v>
      </c>
      <c r="B299" t="s">
        <v>31</v>
      </c>
      <c r="C299">
        <v>60</v>
      </c>
      <c r="D299">
        <v>3</v>
      </c>
      <c r="E299" t="s">
        <v>10689</v>
      </c>
      <c r="F299">
        <v>199.5</v>
      </c>
      <c r="G299">
        <v>0</v>
      </c>
      <c r="H299" t="s">
        <v>22</v>
      </c>
      <c r="I299" t="s">
        <v>4527</v>
      </c>
      <c r="J299" t="s">
        <v>4162</v>
      </c>
      <c r="K299" t="s">
        <v>23</v>
      </c>
      <c r="L299" t="s">
        <v>24</v>
      </c>
      <c r="M299" t="s">
        <v>10690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10691</v>
      </c>
      <c r="T299" t="s">
        <v>10692</v>
      </c>
    </row>
    <row r="300" spans="1:20" x14ac:dyDescent="0.25">
      <c r="A300" t="s">
        <v>186</v>
      </c>
      <c r="B300" t="s">
        <v>187</v>
      </c>
      <c r="C300">
        <v>33.333333333333336</v>
      </c>
      <c r="D300">
        <v>3</v>
      </c>
      <c r="E300" t="s">
        <v>10693</v>
      </c>
      <c r="F300">
        <v>150</v>
      </c>
      <c r="G300">
        <v>0</v>
      </c>
      <c r="H300" t="s">
        <v>22</v>
      </c>
      <c r="I300" t="s">
        <v>8929</v>
      </c>
      <c r="J300" t="s">
        <v>10694</v>
      </c>
      <c r="K300" t="s">
        <v>4596</v>
      </c>
      <c r="L300" t="s">
        <v>717</v>
      </c>
      <c r="M300" t="s">
        <v>10695</v>
      </c>
      <c r="N300" t="s">
        <v>23</v>
      </c>
      <c r="O300" t="s">
        <v>63</v>
      </c>
      <c r="P300" t="s">
        <v>54</v>
      </c>
      <c r="Q300" t="s">
        <v>55</v>
      </c>
      <c r="R300" t="s">
        <v>24</v>
      </c>
      <c r="S300" t="s">
        <v>10696</v>
      </c>
      <c r="T300" t="s">
        <v>10697</v>
      </c>
    </row>
    <row r="301" spans="1:20" x14ac:dyDescent="0.25">
      <c r="A301" t="s">
        <v>46</v>
      </c>
      <c r="B301" t="s">
        <v>56</v>
      </c>
      <c r="C301">
        <v>66.333333333333329</v>
      </c>
      <c r="D301">
        <v>3</v>
      </c>
      <c r="E301" t="s">
        <v>10698</v>
      </c>
      <c r="F301">
        <v>265</v>
      </c>
      <c r="G301">
        <v>35</v>
      </c>
      <c r="H301" t="s">
        <v>47</v>
      </c>
      <c r="I301" t="s">
        <v>1171</v>
      </c>
      <c r="J301" t="s">
        <v>1956</v>
      </c>
      <c r="K301" t="s">
        <v>375</v>
      </c>
      <c r="L301" t="s">
        <v>666</v>
      </c>
      <c r="M301" t="s">
        <v>10699</v>
      </c>
      <c r="N301" t="s">
        <v>23</v>
      </c>
      <c r="O301" t="s">
        <v>53</v>
      </c>
      <c r="P301" t="s">
        <v>54</v>
      </c>
      <c r="Q301" t="s">
        <v>55</v>
      </c>
      <c r="R301" t="s">
        <v>24</v>
      </c>
      <c r="S301" t="s">
        <v>10700</v>
      </c>
      <c r="T301" t="s">
        <v>10699</v>
      </c>
    </row>
    <row r="302" spans="1:20" x14ac:dyDescent="0.25">
      <c r="A302" t="s">
        <v>46</v>
      </c>
      <c r="B302" t="s">
        <v>56</v>
      </c>
      <c r="C302">
        <v>66.333333333333329</v>
      </c>
      <c r="D302">
        <v>3</v>
      </c>
      <c r="E302" t="s">
        <v>10701</v>
      </c>
      <c r="F302">
        <v>254.5</v>
      </c>
      <c r="G302">
        <v>26</v>
      </c>
      <c r="H302" t="s">
        <v>47</v>
      </c>
      <c r="I302" t="s">
        <v>10702</v>
      </c>
      <c r="J302" t="s">
        <v>10703</v>
      </c>
      <c r="K302" t="s">
        <v>1446</v>
      </c>
      <c r="L302" t="s">
        <v>10704</v>
      </c>
      <c r="M302" t="s">
        <v>10705</v>
      </c>
      <c r="N302" t="s">
        <v>23</v>
      </c>
      <c r="O302" t="s">
        <v>48</v>
      </c>
      <c r="P302" t="s">
        <v>49</v>
      </c>
      <c r="Q302" t="s">
        <v>50</v>
      </c>
      <c r="R302" t="s">
        <v>24</v>
      </c>
      <c r="S302" t="s">
        <v>10706</v>
      </c>
      <c r="T302" t="s">
        <v>10705</v>
      </c>
    </row>
    <row r="303" spans="1:20" x14ac:dyDescent="0.25">
      <c r="A303" t="s">
        <v>20</v>
      </c>
      <c r="B303" t="s">
        <v>21</v>
      </c>
      <c r="C303">
        <v>50</v>
      </c>
      <c r="D303">
        <v>1</v>
      </c>
      <c r="E303" t="s">
        <v>10707</v>
      </c>
      <c r="F303">
        <v>275</v>
      </c>
      <c r="G303">
        <v>45</v>
      </c>
      <c r="H303" t="s">
        <v>22</v>
      </c>
      <c r="I303" t="s">
        <v>10708</v>
      </c>
      <c r="J303" t="s">
        <v>10709</v>
      </c>
      <c r="K303" t="s">
        <v>10710</v>
      </c>
      <c r="L303" t="s">
        <v>2721</v>
      </c>
      <c r="M303" t="s">
        <v>10711</v>
      </c>
      <c r="N303" t="s">
        <v>23</v>
      </c>
      <c r="O303" t="s">
        <v>63</v>
      </c>
      <c r="P303" t="s">
        <v>54</v>
      </c>
      <c r="Q303" t="s">
        <v>55</v>
      </c>
      <c r="R303" t="s">
        <v>24</v>
      </c>
      <c r="S303" t="s">
        <v>10712</v>
      </c>
      <c r="T303" t="s">
        <v>10713</v>
      </c>
    </row>
    <row r="304" spans="1:20" x14ac:dyDescent="0.25">
      <c r="A304" t="s">
        <v>28</v>
      </c>
      <c r="B304" t="s">
        <v>29</v>
      </c>
      <c r="C304">
        <v>50</v>
      </c>
      <c r="D304">
        <v>1</v>
      </c>
      <c r="E304" t="s">
        <v>10707</v>
      </c>
      <c r="F304">
        <v>275</v>
      </c>
      <c r="G304">
        <v>45</v>
      </c>
      <c r="H304" t="s">
        <v>22</v>
      </c>
      <c r="I304" t="s">
        <v>10708</v>
      </c>
      <c r="J304" t="s">
        <v>10709</v>
      </c>
      <c r="K304" t="s">
        <v>10710</v>
      </c>
      <c r="L304" t="s">
        <v>2721</v>
      </c>
      <c r="M304" t="s">
        <v>10711</v>
      </c>
      <c r="N304" t="s">
        <v>23</v>
      </c>
      <c r="O304" t="s">
        <v>63</v>
      </c>
      <c r="P304" t="s">
        <v>54</v>
      </c>
      <c r="Q304" t="s">
        <v>55</v>
      </c>
      <c r="R304" t="s">
        <v>24</v>
      </c>
      <c r="S304" t="s">
        <v>10712</v>
      </c>
      <c r="T304" t="s">
        <v>10713</v>
      </c>
    </row>
    <row r="305" spans="1:20" x14ac:dyDescent="0.25">
      <c r="A305" t="s">
        <v>30</v>
      </c>
      <c r="B305" t="s">
        <v>31</v>
      </c>
      <c r="C305">
        <v>50</v>
      </c>
      <c r="D305">
        <v>1</v>
      </c>
      <c r="E305" t="s">
        <v>10707</v>
      </c>
      <c r="F305">
        <v>275</v>
      </c>
      <c r="G305">
        <v>45</v>
      </c>
      <c r="H305" t="s">
        <v>22</v>
      </c>
      <c r="I305" t="s">
        <v>10708</v>
      </c>
      <c r="J305" t="s">
        <v>10709</v>
      </c>
      <c r="K305" t="s">
        <v>10710</v>
      </c>
      <c r="L305" t="s">
        <v>2721</v>
      </c>
      <c r="M305" t="s">
        <v>10711</v>
      </c>
      <c r="N305" t="s">
        <v>23</v>
      </c>
      <c r="O305" t="s">
        <v>63</v>
      </c>
      <c r="P305" t="s">
        <v>54</v>
      </c>
      <c r="Q305" t="s">
        <v>55</v>
      </c>
      <c r="R305" t="s">
        <v>24</v>
      </c>
      <c r="S305" t="s">
        <v>10712</v>
      </c>
      <c r="T305" t="s">
        <v>10713</v>
      </c>
    </row>
    <row r="306" spans="1:20" x14ac:dyDescent="0.25">
      <c r="A306" t="s">
        <v>46</v>
      </c>
      <c r="B306" t="s">
        <v>56</v>
      </c>
      <c r="C306">
        <v>85</v>
      </c>
      <c r="D306">
        <v>1</v>
      </c>
      <c r="E306" t="s">
        <v>10707</v>
      </c>
      <c r="F306">
        <v>275</v>
      </c>
      <c r="G306">
        <v>45</v>
      </c>
      <c r="H306" t="s">
        <v>22</v>
      </c>
      <c r="I306" t="s">
        <v>10708</v>
      </c>
      <c r="J306" t="s">
        <v>10709</v>
      </c>
      <c r="K306" t="s">
        <v>10710</v>
      </c>
      <c r="L306" t="s">
        <v>2721</v>
      </c>
      <c r="M306" t="s">
        <v>10711</v>
      </c>
      <c r="N306" t="s">
        <v>23</v>
      </c>
      <c r="O306" t="s">
        <v>63</v>
      </c>
      <c r="P306" t="s">
        <v>54</v>
      </c>
      <c r="Q306" t="s">
        <v>55</v>
      </c>
      <c r="R306" t="s">
        <v>24</v>
      </c>
      <c r="S306" t="s">
        <v>10712</v>
      </c>
      <c r="T306" t="s">
        <v>10713</v>
      </c>
    </row>
    <row r="307" spans="1:20" x14ac:dyDescent="0.25">
      <c r="A307" t="s">
        <v>139</v>
      </c>
      <c r="B307" t="s">
        <v>112</v>
      </c>
      <c r="C307">
        <v>100</v>
      </c>
      <c r="D307">
        <v>1</v>
      </c>
      <c r="E307" t="s">
        <v>10714</v>
      </c>
      <c r="F307">
        <v>1020</v>
      </c>
      <c r="G307">
        <v>20</v>
      </c>
      <c r="H307" t="s">
        <v>47</v>
      </c>
      <c r="I307" t="s">
        <v>10715</v>
      </c>
      <c r="J307" t="s">
        <v>10716</v>
      </c>
      <c r="K307" t="s">
        <v>10717</v>
      </c>
      <c r="L307" t="s">
        <v>10718</v>
      </c>
      <c r="M307" t="s">
        <v>10719</v>
      </c>
      <c r="N307" t="s">
        <v>9228</v>
      </c>
      <c r="O307" t="s">
        <v>1298</v>
      </c>
      <c r="P307" t="s">
        <v>1763</v>
      </c>
      <c r="Q307" t="s">
        <v>636</v>
      </c>
      <c r="R307" t="s">
        <v>24</v>
      </c>
      <c r="S307" t="s">
        <v>10720</v>
      </c>
      <c r="T307" t="s">
        <v>10721</v>
      </c>
    </row>
    <row r="308" spans="1:20" x14ac:dyDescent="0.25">
      <c r="A308" t="s">
        <v>46</v>
      </c>
      <c r="B308" t="s">
        <v>56</v>
      </c>
      <c r="C308">
        <v>100</v>
      </c>
      <c r="D308">
        <v>11</v>
      </c>
      <c r="E308" t="s">
        <v>10714</v>
      </c>
      <c r="F308">
        <v>1020</v>
      </c>
      <c r="G308">
        <v>20</v>
      </c>
      <c r="H308" t="s">
        <v>47</v>
      </c>
      <c r="I308" t="s">
        <v>10715</v>
      </c>
      <c r="J308" t="s">
        <v>10716</v>
      </c>
      <c r="K308" t="s">
        <v>10717</v>
      </c>
      <c r="L308" t="s">
        <v>10718</v>
      </c>
      <c r="M308" t="s">
        <v>10719</v>
      </c>
      <c r="N308" t="s">
        <v>9228</v>
      </c>
      <c r="O308" t="s">
        <v>1298</v>
      </c>
      <c r="P308" t="s">
        <v>1763</v>
      </c>
      <c r="Q308" t="s">
        <v>636</v>
      </c>
      <c r="R308" t="s">
        <v>24</v>
      </c>
      <c r="S308" t="s">
        <v>10720</v>
      </c>
      <c r="T308" t="s">
        <v>10721</v>
      </c>
    </row>
    <row r="309" spans="1:20" x14ac:dyDescent="0.25">
      <c r="A309" t="s">
        <v>42</v>
      </c>
      <c r="B309" t="s">
        <v>43</v>
      </c>
      <c r="C309">
        <v>66.666666666666671</v>
      </c>
      <c r="D309">
        <v>3</v>
      </c>
      <c r="E309" t="s">
        <v>10722</v>
      </c>
      <c r="F309">
        <v>161</v>
      </c>
      <c r="G309">
        <v>38</v>
      </c>
      <c r="H309" t="s">
        <v>47</v>
      </c>
      <c r="I309" t="s">
        <v>10723</v>
      </c>
      <c r="J309" t="s">
        <v>10724</v>
      </c>
      <c r="K309" t="s">
        <v>10725</v>
      </c>
      <c r="L309" t="s">
        <v>1625</v>
      </c>
      <c r="M309" t="s">
        <v>10726</v>
      </c>
      <c r="N309" t="s">
        <v>23</v>
      </c>
      <c r="O309" t="s">
        <v>63</v>
      </c>
      <c r="P309" t="s">
        <v>54</v>
      </c>
      <c r="Q309" t="s">
        <v>55</v>
      </c>
      <c r="R309" t="s">
        <v>24</v>
      </c>
      <c r="S309" t="s">
        <v>10727</v>
      </c>
      <c r="T309" t="s">
        <v>10726</v>
      </c>
    </row>
    <row r="310" spans="1:20" x14ac:dyDescent="0.25">
      <c r="A310" t="s">
        <v>186</v>
      </c>
      <c r="B310" t="s">
        <v>187</v>
      </c>
      <c r="C310">
        <v>33.333333333333336</v>
      </c>
      <c r="D310">
        <v>3</v>
      </c>
      <c r="E310" t="s">
        <v>10728</v>
      </c>
      <c r="F310">
        <v>200</v>
      </c>
      <c r="G310">
        <v>0</v>
      </c>
      <c r="H310" t="s">
        <v>631</v>
      </c>
      <c r="I310" t="s">
        <v>386</v>
      </c>
      <c r="J310" t="s">
        <v>336</v>
      </c>
      <c r="K310" t="s">
        <v>23</v>
      </c>
      <c r="L310" t="s">
        <v>24</v>
      </c>
      <c r="M310" t="s">
        <v>10729</v>
      </c>
      <c r="N310" t="s">
        <v>23</v>
      </c>
      <c r="O310" t="s">
        <v>307</v>
      </c>
      <c r="P310" t="s">
        <v>26</v>
      </c>
      <c r="Q310" t="s">
        <v>27</v>
      </c>
      <c r="R310" t="s">
        <v>24</v>
      </c>
      <c r="S310" t="s">
        <v>10730</v>
      </c>
      <c r="T310" t="s">
        <v>10729</v>
      </c>
    </row>
    <row r="311" spans="1:20" x14ac:dyDescent="0.25">
      <c r="A311" t="s">
        <v>38</v>
      </c>
      <c r="B311" t="s">
        <v>39</v>
      </c>
      <c r="C311">
        <v>65</v>
      </c>
      <c r="D311">
        <v>4</v>
      </c>
      <c r="E311" t="s">
        <v>10731</v>
      </c>
      <c r="F311">
        <v>420</v>
      </c>
      <c r="G311">
        <v>20</v>
      </c>
      <c r="H311" t="s">
        <v>47</v>
      </c>
      <c r="I311" t="s">
        <v>10732</v>
      </c>
      <c r="J311" t="s">
        <v>10733</v>
      </c>
      <c r="K311" t="s">
        <v>1511</v>
      </c>
      <c r="L311" t="s">
        <v>3554</v>
      </c>
      <c r="M311" t="s">
        <v>10734</v>
      </c>
      <c r="N311" t="s">
        <v>9228</v>
      </c>
      <c r="O311" t="s">
        <v>634</v>
      </c>
      <c r="P311" t="s">
        <v>635</v>
      </c>
      <c r="Q311" t="s">
        <v>636</v>
      </c>
      <c r="R311" t="s">
        <v>24</v>
      </c>
      <c r="S311" t="s">
        <v>10735</v>
      </c>
      <c r="T311" t="s">
        <v>10734</v>
      </c>
    </row>
    <row r="312" spans="1:20" x14ac:dyDescent="0.25">
      <c r="A312" t="s">
        <v>150</v>
      </c>
      <c r="B312" t="s">
        <v>151</v>
      </c>
      <c r="C312">
        <v>65</v>
      </c>
      <c r="D312">
        <v>3</v>
      </c>
      <c r="E312" t="s">
        <v>10731</v>
      </c>
      <c r="F312">
        <v>420</v>
      </c>
      <c r="G312">
        <v>20</v>
      </c>
      <c r="H312" t="s">
        <v>47</v>
      </c>
      <c r="I312" t="s">
        <v>10732</v>
      </c>
      <c r="J312" t="s">
        <v>10733</v>
      </c>
      <c r="K312" t="s">
        <v>1511</v>
      </c>
      <c r="L312" t="s">
        <v>3554</v>
      </c>
      <c r="M312" t="s">
        <v>10734</v>
      </c>
      <c r="N312" t="s">
        <v>9228</v>
      </c>
      <c r="O312" t="s">
        <v>634</v>
      </c>
      <c r="P312" t="s">
        <v>635</v>
      </c>
      <c r="Q312" t="s">
        <v>636</v>
      </c>
      <c r="R312" t="s">
        <v>24</v>
      </c>
      <c r="S312" t="s">
        <v>10735</v>
      </c>
      <c r="T312" t="s">
        <v>10734</v>
      </c>
    </row>
    <row r="313" spans="1:20" x14ac:dyDescent="0.25">
      <c r="A313" t="s">
        <v>36</v>
      </c>
      <c r="B313" t="s">
        <v>37</v>
      </c>
      <c r="C313">
        <v>65</v>
      </c>
      <c r="D313">
        <v>3</v>
      </c>
      <c r="E313" t="s">
        <v>10731</v>
      </c>
      <c r="F313">
        <v>420</v>
      </c>
      <c r="G313">
        <v>20</v>
      </c>
      <c r="H313" t="s">
        <v>47</v>
      </c>
      <c r="I313" t="s">
        <v>10732</v>
      </c>
      <c r="J313" t="s">
        <v>10733</v>
      </c>
      <c r="K313" t="s">
        <v>1511</v>
      </c>
      <c r="L313" t="s">
        <v>3554</v>
      </c>
      <c r="M313" t="s">
        <v>10734</v>
      </c>
      <c r="N313" t="s">
        <v>9228</v>
      </c>
      <c r="O313" t="s">
        <v>634</v>
      </c>
      <c r="P313" t="s">
        <v>635</v>
      </c>
      <c r="Q313" t="s">
        <v>636</v>
      </c>
      <c r="R313" t="s">
        <v>24</v>
      </c>
      <c r="S313" t="s">
        <v>10735</v>
      </c>
      <c r="T313" t="s">
        <v>10736</v>
      </c>
    </row>
    <row r="314" spans="1:20" x14ac:dyDescent="0.25">
      <c r="A314" t="s">
        <v>139</v>
      </c>
      <c r="B314" t="s">
        <v>112</v>
      </c>
      <c r="C314">
        <v>66</v>
      </c>
      <c r="D314">
        <v>1</v>
      </c>
      <c r="E314" t="s">
        <v>10737</v>
      </c>
      <c r="F314">
        <v>268</v>
      </c>
      <c r="G314">
        <v>38</v>
      </c>
      <c r="H314" t="s">
        <v>47</v>
      </c>
      <c r="I314" t="s">
        <v>9555</v>
      </c>
      <c r="J314" t="s">
        <v>10738</v>
      </c>
      <c r="K314" t="s">
        <v>10739</v>
      </c>
      <c r="L314" t="s">
        <v>4402</v>
      </c>
      <c r="M314" t="s">
        <v>10740</v>
      </c>
      <c r="N314" t="s">
        <v>23</v>
      </c>
      <c r="O314" t="s">
        <v>63</v>
      </c>
      <c r="P314" t="s">
        <v>54</v>
      </c>
      <c r="Q314" t="s">
        <v>55</v>
      </c>
      <c r="R314" t="s">
        <v>24</v>
      </c>
      <c r="S314" t="s">
        <v>10741</v>
      </c>
      <c r="T314" t="s">
        <v>10740</v>
      </c>
    </row>
    <row r="315" spans="1:20" x14ac:dyDescent="0.25">
      <c r="A315" t="s">
        <v>110</v>
      </c>
      <c r="B315" t="s">
        <v>640</v>
      </c>
      <c r="C315">
        <v>66</v>
      </c>
      <c r="D315">
        <v>1</v>
      </c>
      <c r="E315" t="s">
        <v>10737</v>
      </c>
      <c r="F315">
        <v>268</v>
      </c>
      <c r="G315">
        <v>38</v>
      </c>
      <c r="H315" t="s">
        <v>47</v>
      </c>
      <c r="I315" t="s">
        <v>9555</v>
      </c>
      <c r="J315" t="s">
        <v>10738</v>
      </c>
      <c r="K315" t="s">
        <v>10739</v>
      </c>
      <c r="L315" t="s">
        <v>4402</v>
      </c>
      <c r="M315" t="s">
        <v>10740</v>
      </c>
      <c r="N315" t="s">
        <v>23</v>
      </c>
      <c r="O315" t="s">
        <v>63</v>
      </c>
      <c r="P315" t="s">
        <v>54</v>
      </c>
      <c r="Q315" t="s">
        <v>55</v>
      </c>
      <c r="R315" t="s">
        <v>24</v>
      </c>
      <c r="S315" t="s">
        <v>10741</v>
      </c>
      <c r="T315" t="s">
        <v>10740</v>
      </c>
    </row>
    <row r="316" spans="1:20" x14ac:dyDescent="0.25">
      <c r="A316" t="s">
        <v>46</v>
      </c>
      <c r="B316" t="s">
        <v>56</v>
      </c>
      <c r="C316">
        <v>67</v>
      </c>
      <c r="D316">
        <v>1</v>
      </c>
      <c r="E316" t="s">
        <v>10737</v>
      </c>
      <c r="F316">
        <v>268</v>
      </c>
      <c r="G316">
        <v>38</v>
      </c>
      <c r="H316" t="s">
        <v>47</v>
      </c>
      <c r="I316" t="s">
        <v>9555</v>
      </c>
      <c r="J316" t="s">
        <v>10738</v>
      </c>
      <c r="K316" t="s">
        <v>10739</v>
      </c>
      <c r="L316" t="s">
        <v>4402</v>
      </c>
      <c r="M316" t="s">
        <v>10740</v>
      </c>
      <c r="N316" t="s">
        <v>23</v>
      </c>
      <c r="O316" t="s">
        <v>63</v>
      </c>
      <c r="P316" t="s">
        <v>54</v>
      </c>
      <c r="Q316" t="s">
        <v>55</v>
      </c>
      <c r="R316" t="s">
        <v>24</v>
      </c>
      <c r="S316" t="s">
        <v>10741</v>
      </c>
      <c r="T316" t="s">
        <v>10740</v>
      </c>
    </row>
    <row r="317" spans="1:20" x14ac:dyDescent="0.25">
      <c r="A317" t="s">
        <v>38</v>
      </c>
      <c r="B317" t="s">
        <v>39</v>
      </c>
      <c r="C317">
        <v>54.5</v>
      </c>
      <c r="D317">
        <v>2</v>
      </c>
      <c r="E317" t="s">
        <v>10742</v>
      </c>
      <c r="F317">
        <v>83.4</v>
      </c>
      <c r="G317">
        <v>7</v>
      </c>
      <c r="H317" t="s">
        <v>47</v>
      </c>
      <c r="I317" t="s">
        <v>10743</v>
      </c>
      <c r="J317" t="s">
        <v>10744</v>
      </c>
      <c r="K317" t="s">
        <v>4727</v>
      </c>
      <c r="L317" t="s">
        <v>10745</v>
      </c>
      <c r="M317" t="s">
        <v>10746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10747</v>
      </c>
      <c r="T317" t="s">
        <v>10746</v>
      </c>
    </row>
    <row r="318" spans="1:20" x14ac:dyDescent="0.25">
      <c r="A318" t="s">
        <v>186</v>
      </c>
      <c r="B318" t="s">
        <v>187</v>
      </c>
      <c r="C318">
        <v>40</v>
      </c>
      <c r="D318">
        <v>10</v>
      </c>
      <c r="E318" t="s">
        <v>10748</v>
      </c>
      <c r="F318">
        <v>420</v>
      </c>
      <c r="G318">
        <v>20</v>
      </c>
      <c r="H318" t="s">
        <v>47</v>
      </c>
      <c r="I318" t="s">
        <v>10749</v>
      </c>
      <c r="J318" t="s">
        <v>10750</v>
      </c>
      <c r="K318" t="s">
        <v>10751</v>
      </c>
      <c r="L318" t="s">
        <v>10752</v>
      </c>
      <c r="M318" t="s">
        <v>10753</v>
      </c>
      <c r="N318" t="s">
        <v>9228</v>
      </c>
      <c r="O318" t="s">
        <v>634</v>
      </c>
      <c r="P318" t="s">
        <v>635</v>
      </c>
      <c r="Q318" t="s">
        <v>636</v>
      </c>
      <c r="R318" t="s">
        <v>24</v>
      </c>
      <c r="S318" t="s">
        <v>10754</v>
      </c>
      <c r="T318" t="s">
        <v>10755</v>
      </c>
    </row>
    <row r="319" spans="1:20" x14ac:dyDescent="0.25">
      <c r="A319" t="s">
        <v>46</v>
      </c>
      <c r="B319" t="s">
        <v>56</v>
      </c>
      <c r="C319">
        <v>66.333333333333329</v>
      </c>
      <c r="D319">
        <v>3</v>
      </c>
      <c r="E319" t="s">
        <v>10756</v>
      </c>
      <c r="F319">
        <v>269</v>
      </c>
      <c r="G319">
        <v>29</v>
      </c>
      <c r="H319" t="s">
        <v>47</v>
      </c>
      <c r="I319" t="s">
        <v>646</v>
      </c>
      <c r="J319" t="s">
        <v>3521</v>
      </c>
      <c r="K319" t="s">
        <v>3522</v>
      </c>
      <c r="L319" t="s">
        <v>1702</v>
      </c>
      <c r="M319" t="s">
        <v>10757</v>
      </c>
      <c r="N319" t="s">
        <v>23</v>
      </c>
      <c r="O319" t="s">
        <v>63</v>
      </c>
      <c r="P319" t="s">
        <v>54</v>
      </c>
      <c r="Q319" t="s">
        <v>55</v>
      </c>
      <c r="R319" t="s">
        <v>24</v>
      </c>
      <c r="S319" t="s">
        <v>10758</v>
      </c>
      <c r="T319" t="s">
        <v>10759</v>
      </c>
    </row>
    <row r="320" spans="1:20" x14ac:dyDescent="0.25">
      <c r="A320" t="s">
        <v>115</v>
      </c>
      <c r="B320" t="s">
        <v>116</v>
      </c>
      <c r="C320">
        <v>43.5</v>
      </c>
      <c r="D320">
        <v>2</v>
      </c>
      <c r="E320" t="s">
        <v>10760</v>
      </c>
      <c r="F320">
        <v>87</v>
      </c>
      <c r="G320">
        <v>0</v>
      </c>
      <c r="H320" t="s">
        <v>47</v>
      </c>
      <c r="I320" t="s">
        <v>2937</v>
      </c>
      <c r="J320" t="s">
        <v>10761</v>
      </c>
      <c r="K320" t="s">
        <v>1005</v>
      </c>
      <c r="L320" t="s">
        <v>3201</v>
      </c>
      <c r="M320" t="s">
        <v>10759</v>
      </c>
      <c r="N320" t="s">
        <v>23</v>
      </c>
      <c r="O320" t="s">
        <v>53</v>
      </c>
      <c r="P320" t="s">
        <v>54</v>
      </c>
      <c r="Q320" t="s">
        <v>55</v>
      </c>
      <c r="R320" t="s">
        <v>24</v>
      </c>
      <c r="S320" t="s">
        <v>10762</v>
      </c>
      <c r="T320" t="s">
        <v>10759</v>
      </c>
    </row>
    <row r="321" spans="1:20" x14ac:dyDescent="0.25">
      <c r="A321" t="s">
        <v>186</v>
      </c>
      <c r="B321" t="s">
        <v>187</v>
      </c>
      <c r="C321">
        <v>37.5</v>
      </c>
      <c r="D321">
        <v>8</v>
      </c>
      <c r="E321" t="s">
        <v>10763</v>
      </c>
      <c r="F321">
        <v>318</v>
      </c>
      <c r="G321">
        <v>0</v>
      </c>
      <c r="H321" t="s">
        <v>631</v>
      </c>
      <c r="I321" t="s">
        <v>10764</v>
      </c>
      <c r="J321" t="s">
        <v>306</v>
      </c>
      <c r="K321" t="s">
        <v>23</v>
      </c>
      <c r="L321" t="s">
        <v>24</v>
      </c>
      <c r="M321" t="s">
        <v>10765</v>
      </c>
      <c r="N321" t="s">
        <v>23</v>
      </c>
      <c r="O321" t="s">
        <v>32</v>
      </c>
      <c r="P321" t="s">
        <v>26</v>
      </c>
      <c r="Q321" t="s">
        <v>33</v>
      </c>
      <c r="R321" t="s">
        <v>10766</v>
      </c>
      <c r="S321" t="s">
        <v>10767</v>
      </c>
      <c r="T321" t="s">
        <v>10768</v>
      </c>
    </row>
    <row r="322" spans="1:20" x14ac:dyDescent="0.25">
      <c r="A322" t="s">
        <v>115</v>
      </c>
      <c r="B322" t="s">
        <v>116</v>
      </c>
      <c r="C322">
        <v>30</v>
      </c>
      <c r="D322">
        <v>12</v>
      </c>
      <c r="E322" t="s">
        <v>10769</v>
      </c>
      <c r="F322">
        <v>420.2</v>
      </c>
      <c r="G322">
        <v>0</v>
      </c>
      <c r="H322" t="s">
        <v>648</v>
      </c>
      <c r="I322" t="s">
        <v>4239</v>
      </c>
      <c r="J322" t="s">
        <v>4240</v>
      </c>
      <c r="K322" t="s">
        <v>4241</v>
      </c>
      <c r="L322" t="s">
        <v>4242</v>
      </c>
      <c r="M322" t="s">
        <v>10770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10771</v>
      </c>
      <c r="T322" t="s">
        <v>10772</v>
      </c>
    </row>
    <row r="323" spans="1:20" x14ac:dyDescent="0.25">
      <c r="A323" t="s">
        <v>186</v>
      </c>
      <c r="B323" t="s">
        <v>187</v>
      </c>
      <c r="C323">
        <v>37.5</v>
      </c>
      <c r="D323">
        <v>4</v>
      </c>
      <c r="E323" t="s">
        <v>10773</v>
      </c>
      <c r="F323">
        <v>159</v>
      </c>
      <c r="G323">
        <v>0</v>
      </c>
      <c r="H323" t="s">
        <v>631</v>
      </c>
      <c r="I323" t="s">
        <v>4099</v>
      </c>
      <c r="J323" t="s">
        <v>302</v>
      </c>
      <c r="K323" t="s">
        <v>23</v>
      </c>
      <c r="L323" t="s">
        <v>24</v>
      </c>
      <c r="M323" t="s">
        <v>10774</v>
      </c>
      <c r="N323" t="s">
        <v>23</v>
      </c>
      <c r="O323" t="s">
        <v>307</v>
      </c>
      <c r="P323" t="s">
        <v>26</v>
      </c>
      <c r="Q323" t="s">
        <v>27</v>
      </c>
      <c r="R323" t="s">
        <v>24</v>
      </c>
      <c r="S323" t="s">
        <v>10775</v>
      </c>
      <c r="T323" t="s">
        <v>10774</v>
      </c>
    </row>
    <row r="324" spans="1:20" x14ac:dyDescent="0.25">
      <c r="A324" t="s">
        <v>46</v>
      </c>
      <c r="B324" t="s">
        <v>56</v>
      </c>
      <c r="C324">
        <v>66.333333333333329</v>
      </c>
      <c r="D324">
        <v>3</v>
      </c>
      <c r="E324" t="s">
        <v>10776</v>
      </c>
      <c r="F324">
        <v>220</v>
      </c>
      <c r="G324">
        <v>0</v>
      </c>
      <c r="H324" t="s">
        <v>631</v>
      </c>
      <c r="I324" t="s">
        <v>10777</v>
      </c>
      <c r="J324" t="s">
        <v>313</v>
      </c>
      <c r="K324" t="s">
        <v>23</v>
      </c>
      <c r="L324" t="s">
        <v>24</v>
      </c>
      <c r="M324" t="s">
        <v>10778</v>
      </c>
      <c r="N324" t="s">
        <v>23</v>
      </c>
      <c r="O324" t="s">
        <v>307</v>
      </c>
      <c r="P324" t="s">
        <v>26</v>
      </c>
      <c r="Q324" t="s">
        <v>27</v>
      </c>
      <c r="R324" t="s">
        <v>24</v>
      </c>
      <c r="S324" t="s">
        <v>10779</v>
      </c>
      <c r="T324" t="s">
        <v>10778</v>
      </c>
    </row>
    <row r="325" spans="1:20" x14ac:dyDescent="0.25">
      <c r="A325" t="s">
        <v>139</v>
      </c>
      <c r="B325" t="s">
        <v>112</v>
      </c>
      <c r="C325">
        <v>66</v>
      </c>
      <c r="D325">
        <v>1</v>
      </c>
      <c r="E325" t="s">
        <v>10780</v>
      </c>
      <c r="F325">
        <v>278</v>
      </c>
      <c r="G325">
        <v>29</v>
      </c>
      <c r="H325" t="s">
        <v>384</v>
      </c>
      <c r="I325" t="s">
        <v>10781</v>
      </c>
      <c r="J325" t="s">
        <v>10782</v>
      </c>
      <c r="K325" t="s">
        <v>1005</v>
      </c>
      <c r="L325" t="s">
        <v>10783</v>
      </c>
      <c r="M325" t="s">
        <v>10784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10785</v>
      </c>
      <c r="T325" t="s">
        <v>10786</v>
      </c>
    </row>
    <row r="326" spans="1:20" x14ac:dyDescent="0.25">
      <c r="A326" t="s">
        <v>110</v>
      </c>
      <c r="B326" t="s">
        <v>640</v>
      </c>
      <c r="C326">
        <v>66</v>
      </c>
      <c r="D326">
        <v>1</v>
      </c>
      <c r="E326" t="s">
        <v>10780</v>
      </c>
      <c r="F326">
        <v>278</v>
      </c>
      <c r="G326">
        <v>29</v>
      </c>
      <c r="H326" t="s">
        <v>384</v>
      </c>
      <c r="I326" t="s">
        <v>10781</v>
      </c>
      <c r="J326" t="s">
        <v>10782</v>
      </c>
      <c r="K326" t="s">
        <v>1005</v>
      </c>
      <c r="L326" t="s">
        <v>10783</v>
      </c>
      <c r="M326" t="s">
        <v>10784</v>
      </c>
      <c r="N326" t="s">
        <v>23</v>
      </c>
      <c r="O326" t="s">
        <v>48</v>
      </c>
      <c r="P326" t="s">
        <v>49</v>
      </c>
      <c r="Q326" t="s">
        <v>50</v>
      </c>
      <c r="R326" t="s">
        <v>24</v>
      </c>
      <c r="S326" t="s">
        <v>10785</v>
      </c>
      <c r="T326" t="s">
        <v>10786</v>
      </c>
    </row>
    <row r="327" spans="1:20" x14ac:dyDescent="0.25">
      <c r="A327" t="s">
        <v>46</v>
      </c>
      <c r="B327" t="s">
        <v>56</v>
      </c>
      <c r="C327">
        <v>67</v>
      </c>
      <c r="D327">
        <v>1</v>
      </c>
      <c r="E327" t="s">
        <v>10780</v>
      </c>
      <c r="F327">
        <v>278</v>
      </c>
      <c r="G327">
        <v>29</v>
      </c>
      <c r="H327" t="s">
        <v>384</v>
      </c>
      <c r="I327" t="s">
        <v>10781</v>
      </c>
      <c r="J327" t="s">
        <v>10782</v>
      </c>
      <c r="K327" t="s">
        <v>1005</v>
      </c>
      <c r="L327" t="s">
        <v>10783</v>
      </c>
      <c r="M327" t="s">
        <v>10784</v>
      </c>
      <c r="N327" t="s">
        <v>23</v>
      </c>
      <c r="O327" t="s">
        <v>48</v>
      </c>
      <c r="P327" t="s">
        <v>49</v>
      </c>
      <c r="Q327" t="s">
        <v>50</v>
      </c>
      <c r="R327" t="s">
        <v>24</v>
      </c>
      <c r="S327" t="s">
        <v>10785</v>
      </c>
      <c r="T327" t="s">
        <v>10786</v>
      </c>
    </row>
    <row r="328" spans="1:20" x14ac:dyDescent="0.25">
      <c r="A328" t="s">
        <v>115</v>
      </c>
      <c r="B328" t="s">
        <v>116</v>
      </c>
      <c r="C328">
        <v>45</v>
      </c>
      <c r="D328">
        <v>4</v>
      </c>
      <c r="E328" t="s">
        <v>10787</v>
      </c>
      <c r="F328">
        <v>199</v>
      </c>
      <c r="G328">
        <v>35</v>
      </c>
      <c r="H328" t="s">
        <v>631</v>
      </c>
      <c r="I328" t="s">
        <v>10788</v>
      </c>
      <c r="J328" t="s">
        <v>10789</v>
      </c>
      <c r="K328" t="s">
        <v>23</v>
      </c>
      <c r="L328" t="s">
        <v>24</v>
      </c>
      <c r="M328" t="s">
        <v>10790</v>
      </c>
      <c r="N328" t="s">
        <v>23</v>
      </c>
      <c r="O328" t="s">
        <v>32</v>
      </c>
      <c r="P328" t="s">
        <v>26</v>
      </c>
      <c r="Q328" t="s">
        <v>33</v>
      </c>
      <c r="R328" t="s">
        <v>24</v>
      </c>
      <c r="S328" t="s">
        <v>10791</v>
      </c>
      <c r="T328" t="s">
        <v>10792</v>
      </c>
    </row>
    <row r="329" spans="1:20" x14ac:dyDescent="0.25">
      <c r="A329" t="s">
        <v>110</v>
      </c>
      <c r="B329" t="s">
        <v>640</v>
      </c>
      <c r="C329">
        <v>66.333333333333329</v>
      </c>
      <c r="D329">
        <v>3</v>
      </c>
      <c r="E329" t="s">
        <v>10793</v>
      </c>
      <c r="F329">
        <v>205</v>
      </c>
      <c r="G329">
        <v>0</v>
      </c>
      <c r="H329" t="s">
        <v>648</v>
      </c>
      <c r="I329" t="s">
        <v>4619</v>
      </c>
      <c r="J329" t="s">
        <v>4620</v>
      </c>
      <c r="K329" t="s">
        <v>1303</v>
      </c>
      <c r="L329" t="s">
        <v>4621</v>
      </c>
      <c r="M329" t="s">
        <v>10794</v>
      </c>
      <c r="N329" t="s">
        <v>23</v>
      </c>
      <c r="O329" t="s">
        <v>48</v>
      </c>
      <c r="P329" t="s">
        <v>49</v>
      </c>
      <c r="Q329" t="s">
        <v>50</v>
      </c>
      <c r="R329" t="s">
        <v>24</v>
      </c>
      <c r="S329" t="s">
        <v>10795</v>
      </c>
      <c r="T329" t="s">
        <v>10794</v>
      </c>
    </row>
    <row r="330" spans="1:20" x14ac:dyDescent="0.25">
      <c r="A330" t="s">
        <v>44</v>
      </c>
      <c r="B330" t="s">
        <v>45</v>
      </c>
      <c r="C330">
        <v>60</v>
      </c>
      <c r="D330">
        <v>4</v>
      </c>
      <c r="E330" t="s">
        <v>10796</v>
      </c>
      <c r="F330">
        <v>200</v>
      </c>
      <c r="G330">
        <v>0</v>
      </c>
      <c r="H330" t="s">
        <v>47</v>
      </c>
      <c r="I330" t="s">
        <v>4764</v>
      </c>
      <c r="J330" t="s">
        <v>4765</v>
      </c>
      <c r="K330" t="s">
        <v>4591</v>
      </c>
      <c r="L330" t="s">
        <v>4766</v>
      </c>
      <c r="M330" t="s">
        <v>10797</v>
      </c>
      <c r="N330" t="s">
        <v>711</v>
      </c>
      <c r="O330" t="s">
        <v>1298</v>
      </c>
      <c r="P330" t="s">
        <v>635</v>
      </c>
      <c r="Q330" t="s">
        <v>636</v>
      </c>
      <c r="R330" t="s">
        <v>24</v>
      </c>
      <c r="S330" t="s">
        <v>10798</v>
      </c>
      <c r="T330" t="s">
        <v>10799</v>
      </c>
    </row>
    <row r="331" spans="1:20" x14ac:dyDescent="0.25">
      <c r="A331" t="s">
        <v>46</v>
      </c>
      <c r="B331" t="s">
        <v>56</v>
      </c>
      <c r="C331">
        <v>78</v>
      </c>
      <c r="D331">
        <v>3</v>
      </c>
      <c r="E331" t="s">
        <v>10800</v>
      </c>
      <c r="F331">
        <v>279</v>
      </c>
      <c r="G331">
        <v>45</v>
      </c>
      <c r="H331" t="s">
        <v>47</v>
      </c>
      <c r="I331" t="s">
        <v>6743</v>
      </c>
      <c r="J331" t="s">
        <v>6744</v>
      </c>
      <c r="K331" t="s">
        <v>1038</v>
      </c>
      <c r="L331" t="s">
        <v>667</v>
      </c>
      <c r="M331" t="s">
        <v>10801</v>
      </c>
      <c r="N331" t="s">
        <v>23</v>
      </c>
      <c r="O331" t="s">
        <v>63</v>
      </c>
      <c r="P331" t="s">
        <v>54</v>
      </c>
      <c r="Q331" t="s">
        <v>55</v>
      </c>
      <c r="R331" t="s">
        <v>24</v>
      </c>
      <c r="S331" t="s">
        <v>10802</v>
      </c>
      <c r="T331" t="s">
        <v>10799</v>
      </c>
    </row>
    <row r="332" spans="1:20" x14ac:dyDescent="0.25">
      <c r="A332" t="s">
        <v>46</v>
      </c>
      <c r="B332" t="s">
        <v>56</v>
      </c>
      <c r="C332">
        <v>78</v>
      </c>
      <c r="D332">
        <v>3</v>
      </c>
      <c r="E332" t="s">
        <v>10803</v>
      </c>
      <c r="F332">
        <v>263</v>
      </c>
      <c r="G332">
        <v>29</v>
      </c>
      <c r="H332" t="s">
        <v>47</v>
      </c>
      <c r="I332" t="s">
        <v>1599</v>
      </c>
      <c r="J332" t="s">
        <v>1632</v>
      </c>
      <c r="K332" t="s">
        <v>1601</v>
      </c>
      <c r="L332" t="s">
        <v>1133</v>
      </c>
      <c r="M332" t="s">
        <v>10804</v>
      </c>
      <c r="N332" t="s">
        <v>23</v>
      </c>
      <c r="O332" t="s">
        <v>63</v>
      </c>
      <c r="P332" t="s">
        <v>54</v>
      </c>
      <c r="Q332" t="s">
        <v>55</v>
      </c>
      <c r="R332" t="s">
        <v>24</v>
      </c>
      <c r="S332" t="s">
        <v>10805</v>
      </c>
      <c r="T332" t="s">
        <v>10806</v>
      </c>
    </row>
    <row r="333" spans="1:20" x14ac:dyDescent="0.25">
      <c r="A333" t="s">
        <v>46</v>
      </c>
      <c r="B333" t="s">
        <v>56</v>
      </c>
      <c r="C333">
        <v>78</v>
      </c>
      <c r="D333">
        <v>3</v>
      </c>
      <c r="E333" t="s">
        <v>10807</v>
      </c>
      <c r="F333">
        <v>263</v>
      </c>
      <c r="G333">
        <v>29</v>
      </c>
      <c r="H333" t="s">
        <v>47</v>
      </c>
      <c r="I333" t="s">
        <v>1599</v>
      </c>
      <c r="J333" t="s">
        <v>1632</v>
      </c>
      <c r="K333" t="s">
        <v>1601</v>
      </c>
      <c r="L333" t="s">
        <v>1133</v>
      </c>
      <c r="M333" t="s">
        <v>10808</v>
      </c>
      <c r="N333" t="s">
        <v>23</v>
      </c>
      <c r="O333" t="s">
        <v>63</v>
      </c>
      <c r="P333" t="s">
        <v>54</v>
      </c>
      <c r="Q333" t="s">
        <v>55</v>
      </c>
      <c r="R333" t="s">
        <v>24</v>
      </c>
      <c r="S333" t="s">
        <v>10809</v>
      </c>
      <c r="T333" t="s">
        <v>10810</v>
      </c>
    </row>
    <row r="334" spans="1:20" x14ac:dyDescent="0.25">
      <c r="A334" t="s">
        <v>139</v>
      </c>
      <c r="B334" t="s">
        <v>112</v>
      </c>
      <c r="C334">
        <v>90</v>
      </c>
      <c r="D334">
        <v>2</v>
      </c>
      <c r="E334" t="s">
        <v>10811</v>
      </c>
      <c r="F334">
        <v>127</v>
      </c>
      <c r="G334">
        <v>7</v>
      </c>
      <c r="H334" t="s">
        <v>647</v>
      </c>
      <c r="I334" t="s">
        <v>7246</v>
      </c>
      <c r="J334" t="s">
        <v>7247</v>
      </c>
      <c r="K334" t="s">
        <v>7248</v>
      </c>
      <c r="L334" t="s">
        <v>7249</v>
      </c>
      <c r="M334" t="s">
        <v>10812</v>
      </c>
      <c r="N334" t="s">
        <v>23</v>
      </c>
      <c r="O334" t="s">
        <v>48</v>
      </c>
      <c r="P334" t="s">
        <v>49</v>
      </c>
      <c r="Q334" t="s">
        <v>50</v>
      </c>
      <c r="R334" t="s">
        <v>24</v>
      </c>
      <c r="S334" t="s">
        <v>10813</v>
      </c>
      <c r="T334" t="s">
        <v>10812</v>
      </c>
    </row>
    <row r="335" spans="1:20" x14ac:dyDescent="0.25">
      <c r="A335" t="s">
        <v>139</v>
      </c>
      <c r="B335" t="s">
        <v>112</v>
      </c>
      <c r="C335">
        <v>66</v>
      </c>
      <c r="D335">
        <v>1</v>
      </c>
      <c r="E335" t="s">
        <v>10814</v>
      </c>
      <c r="F335">
        <v>184.5</v>
      </c>
      <c r="G335">
        <v>26</v>
      </c>
      <c r="H335" t="s">
        <v>47</v>
      </c>
      <c r="I335" t="s">
        <v>10815</v>
      </c>
      <c r="J335" t="s">
        <v>10816</v>
      </c>
      <c r="K335" t="s">
        <v>10817</v>
      </c>
      <c r="L335" t="s">
        <v>10818</v>
      </c>
      <c r="M335" t="s">
        <v>10819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10820</v>
      </c>
      <c r="T335" t="s">
        <v>10821</v>
      </c>
    </row>
    <row r="336" spans="1:20" x14ac:dyDescent="0.25">
      <c r="A336" t="s">
        <v>110</v>
      </c>
      <c r="B336" t="s">
        <v>640</v>
      </c>
      <c r="C336">
        <v>66</v>
      </c>
      <c r="D336">
        <v>1</v>
      </c>
      <c r="E336" t="s">
        <v>10814</v>
      </c>
      <c r="F336">
        <v>184.5</v>
      </c>
      <c r="G336">
        <v>26</v>
      </c>
      <c r="H336" t="s">
        <v>47</v>
      </c>
      <c r="I336" t="s">
        <v>10815</v>
      </c>
      <c r="J336" t="s">
        <v>10816</v>
      </c>
      <c r="K336" t="s">
        <v>10817</v>
      </c>
      <c r="L336" t="s">
        <v>10818</v>
      </c>
      <c r="M336" t="s">
        <v>10819</v>
      </c>
      <c r="N336" t="s">
        <v>23</v>
      </c>
      <c r="O336" t="s">
        <v>48</v>
      </c>
      <c r="P336" t="s">
        <v>49</v>
      </c>
      <c r="Q336" t="s">
        <v>50</v>
      </c>
      <c r="R336" t="s">
        <v>24</v>
      </c>
      <c r="S336" t="s">
        <v>10820</v>
      </c>
      <c r="T336" t="s">
        <v>10821</v>
      </c>
    </row>
    <row r="337" spans="1:20" x14ac:dyDescent="0.25">
      <c r="A337" t="s">
        <v>46</v>
      </c>
      <c r="B337" t="s">
        <v>56</v>
      </c>
      <c r="C337">
        <v>67</v>
      </c>
      <c r="D337">
        <v>1</v>
      </c>
      <c r="E337" t="s">
        <v>10814</v>
      </c>
      <c r="F337">
        <v>184.5</v>
      </c>
      <c r="G337">
        <v>26</v>
      </c>
      <c r="H337" t="s">
        <v>47</v>
      </c>
      <c r="I337" t="s">
        <v>10815</v>
      </c>
      <c r="J337" t="s">
        <v>10816</v>
      </c>
      <c r="K337" t="s">
        <v>10817</v>
      </c>
      <c r="L337" t="s">
        <v>10818</v>
      </c>
      <c r="M337" t="s">
        <v>10819</v>
      </c>
      <c r="N337" t="s">
        <v>23</v>
      </c>
      <c r="O337" t="s">
        <v>48</v>
      </c>
      <c r="P337" t="s">
        <v>49</v>
      </c>
      <c r="Q337" t="s">
        <v>50</v>
      </c>
      <c r="R337" t="s">
        <v>24</v>
      </c>
      <c r="S337" t="s">
        <v>10820</v>
      </c>
      <c r="T337" t="s">
        <v>10821</v>
      </c>
    </row>
    <row r="338" spans="1:20" x14ac:dyDescent="0.25">
      <c r="A338" t="s">
        <v>46</v>
      </c>
      <c r="B338" t="s">
        <v>56</v>
      </c>
      <c r="C338">
        <v>78</v>
      </c>
      <c r="D338">
        <v>2</v>
      </c>
      <c r="E338" t="s">
        <v>10822</v>
      </c>
      <c r="F338">
        <v>156</v>
      </c>
      <c r="G338">
        <v>0</v>
      </c>
      <c r="H338" t="s">
        <v>47</v>
      </c>
      <c r="I338" t="s">
        <v>10823</v>
      </c>
      <c r="J338" t="s">
        <v>10824</v>
      </c>
      <c r="K338" t="s">
        <v>2062</v>
      </c>
      <c r="L338" t="s">
        <v>1083</v>
      </c>
      <c r="M338" t="s">
        <v>10825</v>
      </c>
      <c r="N338" t="s">
        <v>23</v>
      </c>
      <c r="O338" t="s">
        <v>63</v>
      </c>
      <c r="P338" t="s">
        <v>54</v>
      </c>
      <c r="Q338" t="s">
        <v>55</v>
      </c>
      <c r="R338" t="s">
        <v>24</v>
      </c>
      <c r="S338" t="s">
        <v>10826</v>
      </c>
      <c r="T338" t="s">
        <v>10827</v>
      </c>
    </row>
    <row r="339" spans="1:20" x14ac:dyDescent="0.25">
      <c r="A339" t="s">
        <v>46</v>
      </c>
      <c r="B339" t="s">
        <v>56</v>
      </c>
      <c r="C339">
        <v>68</v>
      </c>
      <c r="D339">
        <v>1</v>
      </c>
      <c r="E339" t="s">
        <v>10828</v>
      </c>
      <c r="F339">
        <v>68</v>
      </c>
      <c r="G339">
        <v>0</v>
      </c>
      <c r="H339" t="s">
        <v>47</v>
      </c>
      <c r="I339" t="s">
        <v>4125</v>
      </c>
      <c r="J339" t="s">
        <v>10829</v>
      </c>
      <c r="K339" t="s">
        <v>2062</v>
      </c>
      <c r="L339" t="s">
        <v>1519</v>
      </c>
      <c r="M339" t="s">
        <v>10830</v>
      </c>
      <c r="N339" t="s">
        <v>23</v>
      </c>
      <c r="O339" t="s">
        <v>63</v>
      </c>
      <c r="P339" t="s">
        <v>54</v>
      </c>
      <c r="Q339" t="s">
        <v>55</v>
      </c>
      <c r="R339" t="s">
        <v>24</v>
      </c>
      <c r="S339" t="s">
        <v>10831</v>
      </c>
      <c r="T339" t="s">
        <v>10830</v>
      </c>
    </row>
    <row r="340" spans="1:20" x14ac:dyDescent="0.25">
      <c r="A340" t="s">
        <v>46</v>
      </c>
      <c r="B340" t="s">
        <v>1105</v>
      </c>
      <c r="C340">
        <v>71.25</v>
      </c>
      <c r="D340">
        <v>1</v>
      </c>
      <c r="E340" t="s">
        <v>10832</v>
      </c>
      <c r="F340">
        <v>140</v>
      </c>
      <c r="G340">
        <v>7</v>
      </c>
      <c r="H340" t="s">
        <v>47</v>
      </c>
      <c r="I340" t="s">
        <v>10833</v>
      </c>
      <c r="J340" t="s">
        <v>10834</v>
      </c>
      <c r="K340" t="s">
        <v>10835</v>
      </c>
      <c r="L340" t="s">
        <v>10836</v>
      </c>
      <c r="M340" t="s">
        <v>10837</v>
      </c>
      <c r="N340" t="s">
        <v>23</v>
      </c>
      <c r="O340" t="s">
        <v>48</v>
      </c>
      <c r="P340" t="s">
        <v>49</v>
      </c>
      <c r="Q340" t="s">
        <v>50</v>
      </c>
      <c r="R340" t="s">
        <v>24</v>
      </c>
      <c r="S340" t="s">
        <v>10838</v>
      </c>
      <c r="T340" t="s">
        <v>10837</v>
      </c>
    </row>
    <row r="341" spans="1:20" x14ac:dyDescent="0.25">
      <c r="A341" t="s">
        <v>44</v>
      </c>
      <c r="B341" t="s">
        <v>10839</v>
      </c>
      <c r="C341">
        <v>61.75</v>
      </c>
      <c r="D341">
        <v>1</v>
      </c>
      <c r="E341" t="s">
        <v>10832</v>
      </c>
      <c r="F341">
        <v>140</v>
      </c>
      <c r="G341">
        <v>7</v>
      </c>
      <c r="H341" t="s">
        <v>47</v>
      </c>
      <c r="I341" t="s">
        <v>10833</v>
      </c>
      <c r="J341" t="s">
        <v>10834</v>
      </c>
      <c r="K341" t="s">
        <v>10835</v>
      </c>
      <c r="L341" t="s">
        <v>10836</v>
      </c>
      <c r="M341" t="s">
        <v>10837</v>
      </c>
      <c r="N341" t="s">
        <v>23</v>
      </c>
      <c r="O341" t="s">
        <v>48</v>
      </c>
      <c r="P341" t="s">
        <v>49</v>
      </c>
      <c r="Q341" t="s">
        <v>50</v>
      </c>
      <c r="R341" t="s">
        <v>24</v>
      </c>
      <c r="S341" t="s">
        <v>10838</v>
      </c>
      <c r="T341" t="s">
        <v>10837</v>
      </c>
    </row>
    <row r="342" spans="1:20" x14ac:dyDescent="0.25">
      <c r="A342" t="s">
        <v>30</v>
      </c>
      <c r="B342" t="s">
        <v>31</v>
      </c>
      <c r="C342">
        <v>39</v>
      </c>
      <c r="D342">
        <v>1</v>
      </c>
      <c r="E342" t="s">
        <v>10840</v>
      </c>
      <c r="F342">
        <v>39</v>
      </c>
      <c r="G342">
        <v>0</v>
      </c>
      <c r="H342" t="s">
        <v>47</v>
      </c>
      <c r="I342" t="s">
        <v>10841</v>
      </c>
      <c r="J342" t="s">
        <v>10842</v>
      </c>
      <c r="K342" t="s">
        <v>1581</v>
      </c>
      <c r="L342" t="s">
        <v>2041</v>
      </c>
      <c r="M342" t="s">
        <v>10843</v>
      </c>
      <c r="N342" t="s">
        <v>23</v>
      </c>
      <c r="O342" t="s">
        <v>63</v>
      </c>
      <c r="P342" t="s">
        <v>54</v>
      </c>
      <c r="Q342" t="s">
        <v>55</v>
      </c>
      <c r="R342" t="s">
        <v>24</v>
      </c>
      <c r="S342" t="s">
        <v>10844</v>
      </c>
      <c r="T342" t="s">
        <v>10845</v>
      </c>
    </row>
    <row r="343" spans="1:20" x14ac:dyDescent="0.25">
      <c r="A343" t="s">
        <v>28</v>
      </c>
      <c r="B343" t="s">
        <v>29</v>
      </c>
      <c r="C343">
        <v>33.333333333333336</v>
      </c>
      <c r="D343">
        <v>3</v>
      </c>
      <c r="E343" t="s">
        <v>10846</v>
      </c>
      <c r="F343">
        <v>105</v>
      </c>
      <c r="G343">
        <v>0</v>
      </c>
      <c r="H343" t="s">
        <v>22</v>
      </c>
      <c r="I343" t="s">
        <v>858</v>
      </c>
      <c r="J343" t="s">
        <v>343</v>
      </c>
      <c r="K343" t="s">
        <v>23</v>
      </c>
      <c r="L343" t="s">
        <v>24</v>
      </c>
      <c r="M343" t="s">
        <v>10847</v>
      </c>
      <c r="N343" t="s">
        <v>23</v>
      </c>
      <c r="O343" t="s">
        <v>307</v>
      </c>
      <c r="P343" t="s">
        <v>26</v>
      </c>
      <c r="Q343" t="s">
        <v>27</v>
      </c>
      <c r="R343" t="s">
        <v>24</v>
      </c>
      <c r="S343" t="s">
        <v>10848</v>
      </c>
      <c r="T343" t="s">
        <v>10847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102"/>
  <sheetViews>
    <sheetView zoomScale="70" zoomScaleNormal="70" workbookViewId="0">
      <pane xSplit="2" ySplit="1" topLeftCell="S2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76" sqref="U7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8.453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702</v>
      </c>
      <c r="B2" t="s">
        <v>703</v>
      </c>
      <c r="C2">
        <v>52</v>
      </c>
      <c r="D2">
        <v>1</v>
      </c>
      <c r="E2" t="s">
        <v>10849</v>
      </c>
      <c r="F2">
        <v>255</v>
      </c>
      <c r="G2">
        <v>0</v>
      </c>
      <c r="H2" t="s">
        <v>22</v>
      </c>
      <c r="I2" t="s">
        <v>646</v>
      </c>
      <c r="J2" t="s">
        <v>10850</v>
      </c>
      <c r="K2" t="s">
        <v>2216</v>
      </c>
      <c r="L2" t="s">
        <v>2598</v>
      </c>
      <c r="M2" t="s">
        <v>10851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10852</v>
      </c>
      <c r="T2" t="s">
        <v>10851</v>
      </c>
      <c r="U2" s="55" t="s">
        <v>44</v>
      </c>
      <c r="V2">
        <v>30</v>
      </c>
    </row>
    <row r="3" spans="1:22" x14ac:dyDescent="0.25">
      <c r="A3" t="s">
        <v>139</v>
      </c>
      <c r="B3" t="s">
        <v>112</v>
      </c>
      <c r="C3">
        <v>104</v>
      </c>
      <c r="D3">
        <v>1</v>
      </c>
      <c r="E3" t="s">
        <v>10849</v>
      </c>
      <c r="F3">
        <v>255</v>
      </c>
      <c r="G3">
        <v>0</v>
      </c>
      <c r="H3" t="s">
        <v>22</v>
      </c>
      <c r="I3" t="s">
        <v>646</v>
      </c>
      <c r="J3" t="s">
        <v>10850</v>
      </c>
      <c r="K3" t="s">
        <v>2216</v>
      </c>
      <c r="L3" t="s">
        <v>2598</v>
      </c>
      <c r="M3" t="s">
        <v>10851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10852</v>
      </c>
      <c r="T3" t="s">
        <v>10851</v>
      </c>
      <c r="U3" s="56" t="s">
        <v>45</v>
      </c>
      <c r="V3">
        <v>30</v>
      </c>
    </row>
    <row r="4" spans="1:22" x14ac:dyDescent="0.25">
      <c r="A4" t="s">
        <v>46</v>
      </c>
      <c r="B4" t="s">
        <v>56</v>
      </c>
      <c r="C4">
        <v>104</v>
      </c>
      <c r="D4">
        <v>1</v>
      </c>
      <c r="E4" t="s">
        <v>10849</v>
      </c>
      <c r="F4">
        <v>255</v>
      </c>
      <c r="G4">
        <v>0</v>
      </c>
      <c r="H4" t="s">
        <v>22</v>
      </c>
      <c r="I4" t="s">
        <v>646</v>
      </c>
      <c r="J4" t="s">
        <v>10850</v>
      </c>
      <c r="K4" t="s">
        <v>2216</v>
      </c>
      <c r="L4" t="s">
        <v>2598</v>
      </c>
      <c r="M4" t="s">
        <v>10851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10852</v>
      </c>
      <c r="T4" t="s">
        <v>10851</v>
      </c>
      <c r="U4" s="55" t="s">
        <v>46</v>
      </c>
      <c r="V4">
        <v>56</v>
      </c>
    </row>
    <row r="5" spans="1:22" x14ac:dyDescent="0.25">
      <c r="A5" t="s">
        <v>46</v>
      </c>
      <c r="B5" t="s">
        <v>56</v>
      </c>
      <c r="C5">
        <v>90</v>
      </c>
      <c r="D5">
        <v>2</v>
      </c>
      <c r="E5" t="s">
        <v>10853</v>
      </c>
      <c r="F5">
        <v>178</v>
      </c>
      <c r="G5">
        <v>7</v>
      </c>
      <c r="H5" t="s">
        <v>1233</v>
      </c>
      <c r="I5" t="s">
        <v>10854</v>
      </c>
      <c r="J5" t="s">
        <v>10855</v>
      </c>
      <c r="K5" t="s">
        <v>652</v>
      </c>
      <c r="L5" t="s">
        <v>10856</v>
      </c>
      <c r="M5" t="s">
        <v>10857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10858</v>
      </c>
      <c r="T5" t="s">
        <v>10857</v>
      </c>
      <c r="U5" s="56" t="s">
        <v>56</v>
      </c>
      <c r="V5">
        <v>42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10859</v>
      </c>
      <c r="F6">
        <v>275</v>
      </c>
      <c r="G6">
        <v>45</v>
      </c>
      <c r="H6" t="s">
        <v>47</v>
      </c>
      <c r="I6" t="s">
        <v>10860</v>
      </c>
      <c r="J6" t="s">
        <v>10861</v>
      </c>
      <c r="K6" t="s">
        <v>375</v>
      </c>
      <c r="L6" t="s">
        <v>2721</v>
      </c>
      <c r="M6" t="s">
        <v>10862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10863</v>
      </c>
      <c r="T6" t="s">
        <v>10862</v>
      </c>
      <c r="U6" s="56" t="s">
        <v>1105</v>
      </c>
      <c r="V6">
        <v>14</v>
      </c>
    </row>
    <row r="7" spans="1:22" x14ac:dyDescent="0.25">
      <c r="A7" t="s">
        <v>115</v>
      </c>
      <c r="B7" t="s">
        <v>339</v>
      </c>
      <c r="C7">
        <v>42.75</v>
      </c>
      <c r="D7">
        <v>2</v>
      </c>
      <c r="E7" t="s">
        <v>10864</v>
      </c>
      <c r="F7">
        <v>149.5</v>
      </c>
      <c r="G7">
        <v>64</v>
      </c>
      <c r="H7" t="s">
        <v>647</v>
      </c>
      <c r="I7" t="s">
        <v>10865</v>
      </c>
      <c r="J7" t="s">
        <v>10866</v>
      </c>
      <c r="K7" t="s">
        <v>10867</v>
      </c>
      <c r="L7" t="s">
        <v>10868</v>
      </c>
      <c r="M7" t="s">
        <v>10869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10870</v>
      </c>
      <c r="T7" t="s">
        <v>10869</v>
      </c>
      <c r="U7" s="55" t="s">
        <v>42</v>
      </c>
      <c r="V7">
        <v>66</v>
      </c>
    </row>
    <row r="8" spans="1:22" x14ac:dyDescent="0.25">
      <c r="A8" t="s">
        <v>139</v>
      </c>
      <c r="B8" t="s">
        <v>112</v>
      </c>
      <c r="C8">
        <v>66</v>
      </c>
      <c r="D8">
        <v>1</v>
      </c>
      <c r="E8" t="s">
        <v>10871</v>
      </c>
      <c r="F8">
        <v>220</v>
      </c>
      <c r="G8">
        <v>0</v>
      </c>
      <c r="H8" t="s">
        <v>631</v>
      </c>
      <c r="I8" t="s">
        <v>10872</v>
      </c>
      <c r="J8" t="s">
        <v>3517</v>
      </c>
      <c r="K8" t="s">
        <v>23</v>
      </c>
      <c r="L8" t="s">
        <v>24</v>
      </c>
      <c r="M8" t="s">
        <v>10873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10874</v>
      </c>
      <c r="T8" t="s">
        <v>10875</v>
      </c>
      <c r="U8" s="56" t="s">
        <v>43</v>
      </c>
      <c r="V8">
        <v>66</v>
      </c>
    </row>
    <row r="9" spans="1:22" x14ac:dyDescent="0.25">
      <c r="A9" t="s">
        <v>110</v>
      </c>
      <c r="B9" t="s">
        <v>640</v>
      </c>
      <c r="C9">
        <v>66</v>
      </c>
      <c r="D9">
        <v>1</v>
      </c>
      <c r="E9" t="s">
        <v>10871</v>
      </c>
      <c r="F9">
        <v>220</v>
      </c>
      <c r="G9">
        <v>0</v>
      </c>
      <c r="H9" t="s">
        <v>631</v>
      </c>
      <c r="I9" t="s">
        <v>10872</v>
      </c>
      <c r="J9" t="s">
        <v>3517</v>
      </c>
      <c r="K9" t="s">
        <v>23</v>
      </c>
      <c r="L9" t="s">
        <v>24</v>
      </c>
      <c r="M9" t="s">
        <v>10873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10874</v>
      </c>
      <c r="T9" t="s">
        <v>10875</v>
      </c>
      <c r="U9" s="55" t="s">
        <v>139</v>
      </c>
      <c r="V9">
        <v>23</v>
      </c>
    </row>
    <row r="10" spans="1:22" x14ac:dyDescent="0.25">
      <c r="A10" t="s">
        <v>46</v>
      </c>
      <c r="B10" t="s">
        <v>56</v>
      </c>
      <c r="C10">
        <v>67</v>
      </c>
      <c r="D10">
        <v>1</v>
      </c>
      <c r="E10" t="s">
        <v>10871</v>
      </c>
      <c r="F10">
        <v>220</v>
      </c>
      <c r="G10">
        <v>0</v>
      </c>
      <c r="H10" t="s">
        <v>631</v>
      </c>
      <c r="I10" t="s">
        <v>10872</v>
      </c>
      <c r="J10" t="s">
        <v>3517</v>
      </c>
      <c r="K10" t="s">
        <v>23</v>
      </c>
      <c r="L10" t="s">
        <v>24</v>
      </c>
      <c r="M10" t="s">
        <v>10873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10874</v>
      </c>
      <c r="T10" t="s">
        <v>10875</v>
      </c>
      <c r="U10" s="56" t="s">
        <v>3117</v>
      </c>
      <c r="V10">
        <v>1</v>
      </c>
    </row>
    <row r="11" spans="1:22" x14ac:dyDescent="0.25">
      <c r="A11" t="s">
        <v>46</v>
      </c>
      <c r="B11" t="s">
        <v>56</v>
      </c>
      <c r="C11">
        <v>78</v>
      </c>
      <c r="D11">
        <v>3</v>
      </c>
      <c r="E11" t="s">
        <v>10876</v>
      </c>
      <c r="F11">
        <v>224</v>
      </c>
      <c r="G11">
        <v>0</v>
      </c>
      <c r="H11" t="s">
        <v>47</v>
      </c>
      <c r="I11" t="s">
        <v>10877</v>
      </c>
      <c r="J11" t="s">
        <v>10878</v>
      </c>
      <c r="K11" t="s">
        <v>3698</v>
      </c>
      <c r="L11" t="s">
        <v>4367</v>
      </c>
      <c r="M11" t="s">
        <v>10879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10880</v>
      </c>
      <c r="T11" t="s">
        <v>10881</v>
      </c>
      <c r="U11" s="56" t="s">
        <v>112</v>
      </c>
      <c r="V11">
        <v>19</v>
      </c>
    </row>
    <row r="12" spans="1:22" x14ac:dyDescent="0.25">
      <c r="A12" t="s">
        <v>30</v>
      </c>
      <c r="B12" t="s">
        <v>31</v>
      </c>
      <c r="C12">
        <v>60</v>
      </c>
      <c r="D12">
        <v>3</v>
      </c>
      <c r="E12" t="s">
        <v>10882</v>
      </c>
      <c r="F12">
        <v>90</v>
      </c>
      <c r="G12">
        <v>0</v>
      </c>
      <c r="H12" t="s">
        <v>47</v>
      </c>
      <c r="I12" t="s">
        <v>5244</v>
      </c>
      <c r="J12" t="s">
        <v>5245</v>
      </c>
      <c r="K12" t="s">
        <v>1365</v>
      </c>
      <c r="L12" t="s">
        <v>5246</v>
      </c>
      <c r="M12" t="s">
        <v>10883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10884</v>
      </c>
      <c r="T12" t="s">
        <v>10883</v>
      </c>
      <c r="U12" s="56" t="s">
        <v>1958</v>
      </c>
      <c r="V12">
        <v>3</v>
      </c>
    </row>
    <row r="13" spans="1:22" x14ac:dyDescent="0.25">
      <c r="A13" t="s">
        <v>115</v>
      </c>
      <c r="B13" t="s">
        <v>116</v>
      </c>
      <c r="C13">
        <v>45</v>
      </c>
      <c r="D13">
        <v>1</v>
      </c>
      <c r="E13" t="s">
        <v>10885</v>
      </c>
      <c r="F13">
        <v>87</v>
      </c>
      <c r="G13">
        <v>45</v>
      </c>
      <c r="H13" t="s">
        <v>631</v>
      </c>
      <c r="I13" t="s">
        <v>10886</v>
      </c>
      <c r="J13" t="s">
        <v>325</v>
      </c>
      <c r="K13" t="s">
        <v>23</v>
      </c>
      <c r="L13" t="s">
        <v>24</v>
      </c>
      <c r="M13" t="s">
        <v>10887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10888</v>
      </c>
      <c r="T13" t="s">
        <v>10887</v>
      </c>
      <c r="U13" s="55" t="s">
        <v>110</v>
      </c>
      <c r="V13">
        <v>12</v>
      </c>
    </row>
    <row r="14" spans="1:22" x14ac:dyDescent="0.25">
      <c r="A14" t="s">
        <v>42</v>
      </c>
      <c r="B14" t="s">
        <v>43</v>
      </c>
      <c r="C14">
        <v>66.666666666666671</v>
      </c>
      <c r="D14">
        <v>6</v>
      </c>
      <c r="E14" t="s">
        <v>10889</v>
      </c>
      <c r="F14">
        <v>205.5</v>
      </c>
      <c r="G14">
        <v>6</v>
      </c>
      <c r="H14" t="s">
        <v>22</v>
      </c>
      <c r="I14" t="s">
        <v>1816</v>
      </c>
      <c r="J14" t="s">
        <v>306</v>
      </c>
      <c r="K14" t="s">
        <v>23</v>
      </c>
      <c r="L14" t="s">
        <v>24</v>
      </c>
      <c r="M14" t="s">
        <v>10890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10891</v>
      </c>
      <c r="T14" t="s">
        <v>10890</v>
      </c>
      <c r="U14" s="56" t="s">
        <v>640</v>
      </c>
      <c r="V14">
        <v>9</v>
      </c>
    </row>
    <row r="15" spans="1:22" x14ac:dyDescent="0.25">
      <c r="A15" t="s">
        <v>46</v>
      </c>
      <c r="B15" t="s">
        <v>56</v>
      </c>
      <c r="C15">
        <v>66.333333333333329</v>
      </c>
      <c r="D15">
        <v>3</v>
      </c>
      <c r="E15" t="s">
        <v>10892</v>
      </c>
      <c r="F15">
        <v>279</v>
      </c>
      <c r="G15">
        <v>29</v>
      </c>
      <c r="H15" t="s">
        <v>22</v>
      </c>
      <c r="I15" t="s">
        <v>733</v>
      </c>
      <c r="J15" t="s">
        <v>10893</v>
      </c>
      <c r="K15" t="s">
        <v>10894</v>
      </c>
      <c r="L15" t="s">
        <v>7423</v>
      </c>
      <c r="M15" t="s">
        <v>10895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10896</v>
      </c>
      <c r="T15" t="s">
        <v>10895</v>
      </c>
      <c r="U15" s="56" t="s">
        <v>691</v>
      </c>
      <c r="V15">
        <v>3</v>
      </c>
    </row>
    <row r="16" spans="1:22" x14ac:dyDescent="0.25">
      <c r="A16" t="s">
        <v>42</v>
      </c>
      <c r="B16" t="s">
        <v>43</v>
      </c>
      <c r="C16">
        <v>66.666666666666671</v>
      </c>
      <c r="D16">
        <v>6</v>
      </c>
      <c r="E16" t="s">
        <v>10897</v>
      </c>
      <c r="F16">
        <v>199.5</v>
      </c>
      <c r="G16">
        <v>0</v>
      </c>
      <c r="H16" t="s">
        <v>22</v>
      </c>
      <c r="I16" t="s">
        <v>10898</v>
      </c>
      <c r="J16" t="s">
        <v>333</v>
      </c>
      <c r="K16" t="s">
        <v>23</v>
      </c>
      <c r="L16" t="s">
        <v>24</v>
      </c>
      <c r="M16" t="s">
        <v>10899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10900</v>
      </c>
      <c r="T16" t="s">
        <v>10899</v>
      </c>
      <c r="U16" s="55" t="s">
        <v>30</v>
      </c>
      <c r="V16">
        <v>36</v>
      </c>
    </row>
    <row r="17" spans="1:22" x14ac:dyDescent="0.25">
      <c r="A17" t="s">
        <v>30</v>
      </c>
      <c r="B17" t="s">
        <v>31</v>
      </c>
      <c r="C17">
        <v>60</v>
      </c>
      <c r="D17">
        <v>3</v>
      </c>
      <c r="E17" t="s">
        <v>10901</v>
      </c>
      <c r="F17">
        <v>82</v>
      </c>
      <c r="G17">
        <v>0</v>
      </c>
      <c r="H17" t="s">
        <v>47</v>
      </c>
      <c r="I17" t="s">
        <v>10902</v>
      </c>
      <c r="J17" t="s">
        <v>10903</v>
      </c>
      <c r="K17" t="s">
        <v>2812</v>
      </c>
      <c r="L17" t="s">
        <v>10904</v>
      </c>
      <c r="M17" t="s">
        <v>10905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10906</v>
      </c>
      <c r="T17" t="s">
        <v>10905</v>
      </c>
      <c r="U17" s="56" t="s">
        <v>31</v>
      </c>
      <c r="V17">
        <v>36</v>
      </c>
    </row>
    <row r="18" spans="1:22" x14ac:dyDescent="0.25">
      <c r="A18" t="s">
        <v>46</v>
      </c>
      <c r="B18" t="s">
        <v>1105</v>
      </c>
      <c r="C18">
        <v>67.5</v>
      </c>
      <c r="D18">
        <v>1</v>
      </c>
      <c r="E18" t="s">
        <v>10907</v>
      </c>
      <c r="F18">
        <v>74.5</v>
      </c>
      <c r="G18">
        <v>7</v>
      </c>
      <c r="H18" t="s">
        <v>47</v>
      </c>
      <c r="I18" t="s">
        <v>10908</v>
      </c>
      <c r="J18" t="s">
        <v>10909</v>
      </c>
      <c r="K18" t="s">
        <v>699</v>
      </c>
      <c r="L18" t="s">
        <v>10910</v>
      </c>
      <c r="M18" t="s">
        <v>10911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10912</v>
      </c>
      <c r="T18" t="s">
        <v>10913</v>
      </c>
      <c r="U18" s="55" t="s">
        <v>28</v>
      </c>
      <c r="V18">
        <v>23</v>
      </c>
    </row>
    <row r="19" spans="1:22" x14ac:dyDescent="0.25">
      <c r="A19" t="s">
        <v>30</v>
      </c>
      <c r="B19" t="s">
        <v>31</v>
      </c>
      <c r="C19">
        <v>60</v>
      </c>
      <c r="D19">
        <v>3</v>
      </c>
      <c r="E19" t="s">
        <v>10914</v>
      </c>
      <c r="F19">
        <v>105</v>
      </c>
      <c r="G19">
        <v>0</v>
      </c>
      <c r="H19" t="s">
        <v>22</v>
      </c>
      <c r="I19" t="s">
        <v>10915</v>
      </c>
      <c r="J19" t="s">
        <v>303</v>
      </c>
      <c r="K19" t="s">
        <v>23</v>
      </c>
      <c r="L19" t="s">
        <v>24</v>
      </c>
      <c r="M19" t="s">
        <v>10916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10917</v>
      </c>
      <c r="T19" t="s">
        <v>10916</v>
      </c>
      <c r="U19" s="56" t="s">
        <v>29</v>
      </c>
      <c r="V19">
        <v>23</v>
      </c>
    </row>
    <row r="20" spans="1:22" x14ac:dyDescent="0.25">
      <c r="A20" t="s">
        <v>42</v>
      </c>
      <c r="B20" t="s">
        <v>43</v>
      </c>
      <c r="C20">
        <v>66.666666666666671</v>
      </c>
      <c r="D20">
        <v>6</v>
      </c>
      <c r="E20" t="s">
        <v>10918</v>
      </c>
      <c r="F20">
        <v>200</v>
      </c>
      <c r="G20">
        <v>0</v>
      </c>
      <c r="H20" t="s">
        <v>631</v>
      </c>
      <c r="I20" t="s">
        <v>6675</v>
      </c>
      <c r="J20" t="s">
        <v>306</v>
      </c>
      <c r="K20" t="s">
        <v>23</v>
      </c>
      <c r="L20" t="s">
        <v>24</v>
      </c>
      <c r="M20" t="s">
        <v>10919</v>
      </c>
      <c r="N20" t="s">
        <v>23</v>
      </c>
      <c r="O20" t="s">
        <v>32</v>
      </c>
      <c r="P20" t="s">
        <v>26</v>
      </c>
      <c r="Q20" t="s">
        <v>33</v>
      </c>
      <c r="R20" t="s">
        <v>24</v>
      </c>
      <c r="S20" t="s">
        <v>10920</v>
      </c>
      <c r="T20" t="s">
        <v>10921</v>
      </c>
      <c r="U20" s="55" t="s">
        <v>20</v>
      </c>
      <c r="V20">
        <v>5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10922</v>
      </c>
      <c r="F21">
        <v>150</v>
      </c>
      <c r="G21">
        <v>0</v>
      </c>
      <c r="H21" t="s">
        <v>22</v>
      </c>
      <c r="I21" t="s">
        <v>720</v>
      </c>
      <c r="J21" t="s">
        <v>10923</v>
      </c>
      <c r="K21" t="s">
        <v>10924</v>
      </c>
      <c r="L21" t="s">
        <v>9918</v>
      </c>
      <c r="M21" t="s">
        <v>10925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10926</v>
      </c>
      <c r="T21" t="s">
        <v>10925</v>
      </c>
      <c r="U21" s="56" t="s">
        <v>21</v>
      </c>
      <c r="V21">
        <v>5</v>
      </c>
    </row>
    <row r="22" spans="1:22" x14ac:dyDescent="0.25">
      <c r="A22" t="s">
        <v>28</v>
      </c>
      <c r="B22" t="s">
        <v>29</v>
      </c>
      <c r="C22">
        <v>50</v>
      </c>
      <c r="D22">
        <v>1</v>
      </c>
      <c r="E22" t="s">
        <v>10922</v>
      </c>
      <c r="F22">
        <v>150</v>
      </c>
      <c r="G22">
        <v>0</v>
      </c>
      <c r="H22" t="s">
        <v>22</v>
      </c>
      <c r="I22" t="s">
        <v>720</v>
      </c>
      <c r="J22" t="s">
        <v>10923</v>
      </c>
      <c r="K22" t="s">
        <v>10924</v>
      </c>
      <c r="L22" t="s">
        <v>9918</v>
      </c>
      <c r="M22" t="s">
        <v>10925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10926</v>
      </c>
      <c r="T22" t="s">
        <v>10925</v>
      </c>
      <c r="U22" s="55" t="s">
        <v>115</v>
      </c>
      <c r="V22">
        <v>4</v>
      </c>
    </row>
    <row r="23" spans="1:22" x14ac:dyDescent="0.25">
      <c r="A23" t="s">
        <v>30</v>
      </c>
      <c r="B23" t="s">
        <v>31</v>
      </c>
      <c r="C23">
        <v>50</v>
      </c>
      <c r="D23">
        <v>1</v>
      </c>
      <c r="E23" t="s">
        <v>10922</v>
      </c>
      <c r="F23">
        <v>150</v>
      </c>
      <c r="G23">
        <v>0</v>
      </c>
      <c r="H23" t="s">
        <v>22</v>
      </c>
      <c r="I23" t="s">
        <v>720</v>
      </c>
      <c r="J23" t="s">
        <v>10923</v>
      </c>
      <c r="K23" t="s">
        <v>10924</v>
      </c>
      <c r="L23" t="s">
        <v>9918</v>
      </c>
      <c r="M23" t="s">
        <v>10925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10926</v>
      </c>
      <c r="T23" t="s">
        <v>10925</v>
      </c>
      <c r="U23" s="56" t="s">
        <v>116</v>
      </c>
      <c r="V23">
        <v>2</v>
      </c>
    </row>
    <row r="24" spans="1:22" x14ac:dyDescent="0.25">
      <c r="A24" t="s">
        <v>44</v>
      </c>
      <c r="B24" t="s">
        <v>45</v>
      </c>
      <c r="C24">
        <v>66.666666666666671</v>
      </c>
      <c r="D24">
        <v>3</v>
      </c>
      <c r="E24" t="s">
        <v>10927</v>
      </c>
      <c r="F24">
        <v>106</v>
      </c>
      <c r="G24">
        <v>6</v>
      </c>
      <c r="H24" t="s">
        <v>631</v>
      </c>
      <c r="I24" t="s">
        <v>10928</v>
      </c>
      <c r="J24" t="s">
        <v>309</v>
      </c>
      <c r="K24" t="s">
        <v>23</v>
      </c>
      <c r="L24" t="s">
        <v>24</v>
      </c>
      <c r="M24" t="s">
        <v>10929</v>
      </c>
      <c r="N24" t="s">
        <v>23</v>
      </c>
      <c r="O24" t="s">
        <v>32</v>
      </c>
      <c r="P24" t="s">
        <v>26</v>
      </c>
      <c r="Q24" t="s">
        <v>33</v>
      </c>
      <c r="R24" t="s">
        <v>24</v>
      </c>
      <c r="S24" t="s">
        <v>10930</v>
      </c>
      <c r="T24" t="s">
        <v>10929</v>
      </c>
      <c r="U24" s="56" t="s">
        <v>339</v>
      </c>
      <c r="V24">
        <v>2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10931</v>
      </c>
      <c r="F25">
        <v>150</v>
      </c>
      <c r="G25">
        <v>0</v>
      </c>
      <c r="H25" t="s">
        <v>22</v>
      </c>
      <c r="I25" t="s">
        <v>9839</v>
      </c>
      <c r="J25" t="s">
        <v>10932</v>
      </c>
      <c r="K25" t="s">
        <v>644</v>
      </c>
      <c r="L25" t="s">
        <v>748</v>
      </c>
      <c r="M25" t="s">
        <v>10933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10934</v>
      </c>
      <c r="T25" t="s">
        <v>10935</v>
      </c>
      <c r="U25" s="55" t="s">
        <v>702</v>
      </c>
      <c r="V25">
        <v>1</v>
      </c>
    </row>
    <row r="26" spans="1:22" x14ac:dyDescent="0.25">
      <c r="A26" t="s">
        <v>28</v>
      </c>
      <c r="B26" t="s">
        <v>29</v>
      </c>
      <c r="C26">
        <v>50</v>
      </c>
      <c r="D26">
        <v>1</v>
      </c>
      <c r="E26" t="s">
        <v>10931</v>
      </c>
      <c r="F26">
        <v>150</v>
      </c>
      <c r="G26">
        <v>0</v>
      </c>
      <c r="H26" t="s">
        <v>22</v>
      </c>
      <c r="I26" t="s">
        <v>9839</v>
      </c>
      <c r="J26" t="s">
        <v>10932</v>
      </c>
      <c r="K26" t="s">
        <v>644</v>
      </c>
      <c r="L26" t="s">
        <v>748</v>
      </c>
      <c r="M26" t="s">
        <v>10933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10934</v>
      </c>
      <c r="T26" t="s">
        <v>10935</v>
      </c>
      <c r="U26" s="56" t="s">
        <v>703</v>
      </c>
      <c r="V26">
        <v>1</v>
      </c>
    </row>
    <row r="27" spans="1:22" x14ac:dyDescent="0.25">
      <c r="A27" t="s">
        <v>30</v>
      </c>
      <c r="B27" t="s">
        <v>31</v>
      </c>
      <c r="C27">
        <v>50</v>
      </c>
      <c r="D27">
        <v>1</v>
      </c>
      <c r="E27" t="s">
        <v>10931</v>
      </c>
      <c r="F27">
        <v>150</v>
      </c>
      <c r="G27">
        <v>0</v>
      </c>
      <c r="H27" t="s">
        <v>22</v>
      </c>
      <c r="I27" t="s">
        <v>9839</v>
      </c>
      <c r="J27" t="s">
        <v>10932</v>
      </c>
      <c r="K27" t="s">
        <v>644</v>
      </c>
      <c r="L27" t="s">
        <v>748</v>
      </c>
      <c r="M27" t="s">
        <v>10933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10934</v>
      </c>
      <c r="T27" t="s">
        <v>10935</v>
      </c>
      <c r="U27" s="55" t="s">
        <v>709</v>
      </c>
      <c r="V27">
        <v>6</v>
      </c>
    </row>
    <row r="28" spans="1:22" x14ac:dyDescent="0.25">
      <c r="A28" t="s">
        <v>46</v>
      </c>
      <c r="B28" t="s">
        <v>1105</v>
      </c>
      <c r="C28">
        <v>67.5</v>
      </c>
      <c r="D28">
        <v>3</v>
      </c>
      <c r="E28" t="s">
        <v>10936</v>
      </c>
      <c r="F28">
        <v>228.5</v>
      </c>
      <c r="G28">
        <v>26</v>
      </c>
      <c r="H28" t="s">
        <v>47</v>
      </c>
      <c r="I28" t="s">
        <v>10937</v>
      </c>
      <c r="J28" t="s">
        <v>10938</v>
      </c>
      <c r="K28" t="s">
        <v>10939</v>
      </c>
      <c r="L28" t="s">
        <v>10940</v>
      </c>
      <c r="M28" t="s">
        <v>10941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10942</v>
      </c>
      <c r="T28" t="s">
        <v>10941</v>
      </c>
      <c r="U28" s="56" t="s">
        <v>710</v>
      </c>
      <c r="V28">
        <v>6</v>
      </c>
    </row>
    <row r="29" spans="1:22" x14ac:dyDescent="0.25">
      <c r="A29" t="s">
        <v>709</v>
      </c>
      <c r="B29" t="s">
        <v>710</v>
      </c>
      <c r="C29">
        <v>0</v>
      </c>
      <c r="D29">
        <v>1</v>
      </c>
      <c r="E29" t="s">
        <v>10943</v>
      </c>
      <c r="F29">
        <v>106</v>
      </c>
      <c r="G29">
        <v>6</v>
      </c>
      <c r="H29" t="s">
        <v>631</v>
      </c>
      <c r="I29" t="s">
        <v>10944</v>
      </c>
      <c r="J29" t="s">
        <v>340</v>
      </c>
      <c r="K29" t="s">
        <v>23</v>
      </c>
      <c r="L29" t="s">
        <v>24</v>
      </c>
      <c r="M29" t="s">
        <v>10945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10946</v>
      </c>
      <c r="T29" t="s">
        <v>10945</v>
      </c>
      <c r="U29" s="55" t="s">
        <v>658</v>
      </c>
      <c r="V29">
        <v>262</v>
      </c>
    </row>
    <row r="30" spans="1:22" x14ac:dyDescent="0.25">
      <c r="A30" t="s">
        <v>46</v>
      </c>
      <c r="B30" t="s">
        <v>56</v>
      </c>
      <c r="C30">
        <v>120</v>
      </c>
      <c r="D30">
        <v>1</v>
      </c>
      <c r="E30" t="s">
        <v>10943</v>
      </c>
      <c r="F30">
        <v>106</v>
      </c>
      <c r="G30">
        <v>6</v>
      </c>
      <c r="H30" t="s">
        <v>631</v>
      </c>
      <c r="I30" t="s">
        <v>10944</v>
      </c>
      <c r="J30" t="s">
        <v>340</v>
      </c>
      <c r="K30" t="s">
        <v>23</v>
      </c>
      <c r="L30" t="s">
        <v>24</v>
      </c>
      <c r="M30" t="s">
        <v>10945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10946</v>
      </c>
      <c r="T30" t="s">
        <v>10945</v>
      </c>
    </row>
    <row r="31" spans="1:22" x14ac:dyDescent="0.25">
      <c r="A31" t="s">
        <v>139</v>
      </c>
      <c r="B31" t="s">
        <v>112</v>
      </c>
      <c r="C31">
        <v>76</v>
      </c>
      <c r="D31">
        <v>3</v>
      </c>
      <c r="E31" t="s">
        <v>10947</v>
      </c>
      <c r="F31">
        <v>276</v>
      </c>
      <c r="G31">
        <v>48</v>
      </c>
      <c r="H31" t="s">
        <v>47</v>
      </c>
      <c r="I31" t="s">
        <v>9498</v>
      </c>
      <c r="J31" t="s">
        <v>9499</v>
      </c>
      <c r="K31" t="s">
        <v>2062</v>
      </c>
      <c r="L31" t="s">
        <v>6133</v>
      </c>
      <c r="M31" t="s">
        <v>10919</v>
      </c>
      <c r="N31" t="s">
        <v>23</v>
      </c>
      <c r="O31" t="s">
        <v>53</v>
      </c>
      <c r="P31" t="s">
        <v>54</v>
      </c>
      <c r="Q31" t="s">
        <v>55</v>
      </c>
      <c r="R31" t="s">
        <v>24</v>
      </c>
      <c r="S31" t="s">
        <v>10948</v>
      </c>
      <c r="T31" t="s">
        <v>10949</v>
      </c>
    </row>
    <row r="32" spans="1:22" x14ac:dyDescent="0.25">
      <c r="A32" t="s">
        <v>42</v>
      </c>
      <c r="B32" t="s">
        <v>43</v>
      </c>
      <c r="C32">
        <v>66.666666666666671</v>
      </c>
      <c r="D32">
        <v>3</v>
      </c>
      <c r="E32" t="s">
        <v>10950</v>
      </c>
      <c r="F32">
        <v>200</v>
      </c>
      <c r="G32">
        <v>0</v>
      </c>
      <c r="H32" t="s">
        <v>631</v>
      </c>
      <c r="I32" t="s">
        <v>10951</v>
      </c>
      <c r="J32" t="s">
        <v>4515</v>
      </c>
      <c r="K32" t="s">
        <v>23</v>
      </c>
      <c r="L32" t="s">
        <v>24</v>
      </c>
      <c r="M32" t="s">
        <v>10952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10953</v>
      </c>
      <c r="T32" t="s">
        <v>10952</v>
      </c>
    </row>
    <row r="33" spans="1:20" x14ac:dyDescent="0.25">
      <c r="A33" t="s">
        <v>709</v>
      </c>
      <c r="B33" t="s">
        <v>710</v>
      </c>
      <c r="C33">
        <v>0</v>
      </c>
      <c r="D33">
        <v>1</v>
      </c>
      <c r="E33" t="s">
        <v>10950</v>
      </c>
      <c r="F33">
        <v>200</v>
      </c>
      <c r="G33">
        <v>0</v>
      </c>
      <c r="H33" t="s">
        <v>631</v>
      </c>
      <c r="I33" t="s">
        <v>10951</v>
      </c>
      <c r="J33" t="s">
        <v>4515</v>
      </c>
      <c r="K33" t="s">
        <v>23</v>
      </c>
      <c r="L33" t="s">
        <v>24</v>
      </c>
      <c r="M33" t="s">
        <v>10952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10953</v>
      </c>
      <c r="T33" t="s">
        <v>10952</v>
      </c>
    </row>
    <row r="34" spans="1:20" x14ac:dyDescent="0.25">
      <c r="A34" t="s">
        <v>139</v>
      </c>
      <c r="B34" t="s">
        <v>112</v>
      </c>
      <c r="C34">
        <v>120</v>
      </c>
      <c r="D34">
        <v>1</v>
      </c>
      <c r="E34" t="s">
        <v>10950</v>
      </c>
      <c r="F34">
        <v>200</v>
      </c>
      <c r="G34">
        <v>0</v>
      </c>
      <c r="H34" t="s">
        <v>631</v>
      </c>
      <c r="I34" t="s">
        <v>10951</v>
      </c>
      <c r="J34" t="s">
        <v>4515</v>
      </c>
      <c r="K34" t="s">
        <v>23</v>
      </c>
      <c r="L34" t="s">
        <v>24</v>
      </c>
      <c r="M34" t="s">
        <v>10952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10953</v>
      </c>
      <c r="T34" t="s">
        <v>10952</v>
      </c>
    </row>
    <row r="35" spans="1:20" x14ac:dyDescent="0.25">
      <c r="A35" t="s">
        <v>42</v>
      </c>
      <c r="B35" t="s">
        <v>43</v>
      </c>
      <c r="C35">
        <v>66.666666666666671</v>
      </c>
      <c r="D35">
        <v>3</v>
      </c>
      <c r="E35" t="s">
        <v>10954</v>
      </c>
      <c r="F35">
        <v>106</v>
      </c>
      <c r="G35">
        <v>6</v>
      </c>
      <c r="H35" t="s">
        <v>631</v>
      </c>
      <c r="I35" t="s">
        <v>10955</v>
      </c>
      <c r="J35" t="s">
        <v>325</v>
      </c>
      <c r="K35" t="s">
        <v>23</v>
      </c>
      <c r="L35" t="s">
        <v>24</v>
      </c>
      <c r="M35" t="s">
        <v>10956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10957</v>
      </c>
      <c r="T35" t="s">
        <v>10952</v>
      </c>
    </row>
    <row r="36" spans="1:20" x14ac:dyDescent="0.25">
      <c r="A36" t="s">
        <v>42</v>
      </c>
      <c r="B36" t="s">
        <v>43</v>
      </c>
      <c r="C36">
        <v>66.666666666666671</v>
      </c>
      <c r="D36">
        <v>3</v>
      </c>
      <c r="E36" t="s">
        <v>10958</v>
      </c>
      <c r="F36">
        <v>106</v>
      </c>
      <c r="G36">
        <v>6</v>
      </c>
      <c r="H36" t="s">
        <v>631</v>
      </c>
      <c r="I36" t="s">
        <v>10959</v>
      </c>
      <c r="J36" t="s">
        <v>303</v>
      </c>
      <c r="K36" t="s">
        <v>23</v>
      </c>
      <c r="L36" t="s">
        <v>24</v>
      </c>
      <c r="M36" t="s">
        <v>10960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10961</v>
      </c>
      <c r="T36" t="s">
        <v>10960</v>
      </c>
    </row>
    <row r="37" spans="1:20" x14ac:dyDescent="0.25">
      <c r="A37" t="s">
        <v>42</v>
      </c>
      <c r="B37" t="s">
        <v>43</v>
      </c>
      <c r="C37">
        <v>66.666666666666671</v>
      </c>
      <c r="D37">
        <v>3</v>
      </c>
      <c r="E37" t="s">
        <v>10962</v>
      </c>
      <c r="F37">
        <v>106</v>
      </c>
      <c r="G37">
        <v>6</v>
      </c>
      <c r="H37" t="s">
        <v>631</v>
      </c>
      <c r="I37" t="s">
        <v>10963</v>
      </c>
      <c r="J37" t="s">
        <v>8191</v>
      </c>
      <c r="K37" t="s">
        <v>23</v>
      </c>
      <c r="L37" t="s">
        <v>24</v>
      </c>
      <c r="M37" t="s">
        <v>10964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10965</v>
      </c>
      <c r="T37" t="s">
        <v>10964</v>
      </c>
    </row>
    <row r="38" spans="1:20" x14ac:dyDescent="0.25">
      <c r="A38" t="s">
        <v>709</v>
      </c>
      <c r="B38" t="s">
        <v>710</v>
      </c>
      <c r="C38">
        <v>0</v>
      </c>
      <c r="D38">
        <v>2</v>
      </c>
      <c r="E38" t="s">
        <v>10966</v>
      </c>
      <c r="F38">
        <v>200</v>
      </c>
      <c r="G38">
        <v>0</v>
      </c>
      <c r="H38" t="s">
        <v>631</v>
      </c>
      <c r="I38" t="s">
        <v>9015</v>
      </c>
      <c r="J38" t="s">
        <v>1265</v>
      </c>
      <c r="K38" t="s">
        <v>23</v>
      </c>
      <c r="L38" t="s">
        <v>24</v>
      </c>
      <c r="M38" t="s">
        <v>10967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10968</v>
      </c>
      <c r="T38" t="s">
        <v>10969</v>
      </c>
    </row>
    <row r="39" spans="1:20" x14ac:dyDescent="0.25">
      <c r="A39" t="s">
        <v>139</v>
      </c>
      <c r="B39" t="s">
        <v>112</v>
      </c>
      <c r="C39">
        <v>120</v>
      </c>
      <c r="D39">
        <v>2</v>
      </c>
      <c r="E39" t="s">
        <v>10966</v>
      </c>
      <c r="F39">
        <v>200</v>
      </c>
      <c r="G39">
        <v>0</v>
      </c>
      <c r="H39" t="s">
        <v>631</v>
      </c>
      <c r="I39" t="s">
        <v>9015</v>
      </c>
      <c r="J39" t="s">
        <v>1265</v>
      </c>
      <c r="K39" t="s">
        <v>23</v>
      </c>
      <c r="L39" t="s">
        <v>24</v>
      </c>
      <c r="M39" t="s">
        <v>10967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10968</v>
      </c>
      <c r="T39" t="s">
        <v>10969</v>
      </c>
    </row>
    <row r="40" spans="1:20" x14ac:dyDescent="0.25">
      <c r="A40" t="s">
        <v>115</v>
      </c>
      <c r="B40" t="s">
        <v>116</v>
      </c>
      <c r="C40">
        <v>45</v>
      </c>
      <c r="D40">
        <v>1</v>
      </c>
      <c r="E40" t="s">
        <v>10970</v>
      </c>
      <c r="F40">
        <v>45</v>
      </c>
      <c r="G40">
        <v>0</v>
      </c>
      <c r="H40" t="s">
        <v>47</v>
      </c>
      <c r="I40" t="s">
        <v>10971</v>
      </c>
      <c r="J40" t="s">
        <v>10972</v>
      </c>
      <c r="K40" t="s">
        <v>10973</v>
      </c>
      <c r="L40" t="s">
        <v>1133</v>
      </c>
      <c r="M40" t="s">
        <v>10974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10975</v>
      </c>
      <c r="T40" t="s">
        <v>10976</v>
      </c>
    </row>
    <row r="41" spans="1:20" x14ac:dyDescent="0.25">
      <c r="A41" t="s">
        <v>30</v>
      </c>
      <c r="B41" t="s">
        <v>31</v>
      </c>
      <c r="C41">
        <v>60</v>
      </c>
      <c r="D41">
        <v>3</v>
      </c>
      <c r="E41" t="s">
        <v>10977</v>
      </c>
      <c r="F41">
        <v>255</v>
      </c>
      <c r="G41">
        <v>0</v>
      </c>
      <c r="H41" t="s">
        <v>631</v>
      </c>
      <c r="I41" t="s">
        <v>10609</v>
      </c>
      <c r="J41" t="s">
        <v>323</v>
      </c>
      <c r="K41" t="s">
        <v>23</v>
      </c>
      <c r="L41" t="s">
        <v>24</v>
      </c>
      <c r="M41" t="s">
        <v>10978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10979</v>
      </c>
      <c r="T41" t="s">
        <v>10978</v>
      </c>
    </row>
    <row r="42" spans="1:20" x14ac:dyDescent="0.25">
      <c r="A42" t="s">
        <v>20</v>
      </c>
      <c r="B42" t="s">
        <v>21</v>
      </c>
      <c r="C42">
        <v>33.333333333333336</v>
      </c>
      <c r="D42">
        <v>3</v>
      </c>
      <c r="E42" t="s">
        <v>10977</v>
      </c>
      <c r="F42">
        <v>255</v>
      </c>
      <c r="G42">
        <v>0</v>
      </c>
      <c r="H42" t="s">
        <v>631</v>
      </c>
      <c r="I42" t="s">
        <v>10609</v>
      </c>
      <c r="J42" t="s">
        <v>323</v>
      </c>
      <c r="K42" t="s">
        <v>23</v>
      </c>
      <c r="L42" t="s">
        <v>24</v>
      </c>
      <c r="M42" t="s">
        <v>10978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10979</v>
      </c>
      <c r="T42" t="s">
        <v>10978</v>
      </c>
    </row>
    <row r="43" spans="1:20" x14ac:dyDescent="0.25">
      <c r="A43" t="s">
        <v>30</v>
      </c>
      <c r="B43" t="s">
        <v>31</v>
      </c>
      <c r="C43">
        <v>60</v>
      </c>
      <c r="D43">
        <v>3</v>
      </c>
      <c r="E43" t="s">
        <v>10980</v>
      </c>
      <c r="F43">
        <v>111</v>
      </c>
      <c r="G43">
        <v>6</v>
      </c>
      <c r="H43" t="s">
        <v>631</v>
      </c>
      <c r="I43" t="s">
        <v>10981</v>
      </c>
      <c r="J43" t="s">
        <v>306</v>
      </c>
      <c r="K43" t="s">
        <v>23</v>
      </c>
      <c r="L43" t="s">
        <v>24</v>
      </c>
      <c r="M43" t="s">
        <v>10982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10983</v>
      </c>
      <c r="T43" t="s">
        <v>10982</v>
      </c>
    </row>
    <row r="44" spans="1:20" x14ac:dyDescent="0.25">
      <c r="A44" t="s">
        <v>46</v>
      </c>
      <c r="B44" t="s">
        <v>1105</v>
      </c>
      <c r="C44">
        <v>71.25</v>
      </c>
      <c r="D44">
        <v>1</v>
      </c>
      <c r="E44" t="s">
        <v>10984</v>
      </c>
      <c r="F44">
        <v>220.75</v>
      </c>
      <c r="G44">
        <v>26</v>
      </c>
      <c r="H44" t="s">
        <v>47</v>
      </c>
      <c r="I44" t="s">
        <v>10985</v>
      </c>
      <c r="J44" t="s">
        <v>10986</v>
      </c>
      <c r="K44" t="s">
        <v>976</v>
      </c>
      <c r="L44" t="s">
        <v>10987</v>
      </c>
      <c r="M44" t="s">
        <v>10988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10989</v>
      </c>
      <c r="T44" t="s">
        <v>10988</v>
      </c>
    </row>
    <row r="45" spans="1:20" x14ac:dyDescent="0.25">
      <c r="A45" t="s">
        <v>139</v>
      </c>
      <c r="B45" t="s">
        <v>1958</v>
      </c>
      <c r="C45">
        <v>123.5</v>
      </c>
      <c r="D45">
        <v>1</v>
      </c>
      <c r="E45" t="s">
        <v>10984</v>
      </c>
      <c r="F45">
        <v>220.75</v>
      </c>
      <c r="G45">
        <v>26</v>
      </c>
      <c r="H45" t="s">
        <v>47</v>
      </c>
      <c r="I45" t="s">
        <v>10985</v>
      </c>
      <c r="J45" t="s">
        <v>10986</v>
      </c>
      <c r="K45" t="s">
        <v>976</v>
      </c>
      <c r="L45" t="s">
        <v>10987</v>
      </c>
      <c r="M45" t="s">
        <v>10988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10989</v>
      </c>
      <c r="T45" t="s">
        <v>10988</v>
      </c>
    </row>
    <row r="46" spans="1:20" x14ac:dyDescent="0.25">
      <c r="A46" t="s">
        <v>46</v>
      </c>
      <c r="B46" t="s">
        <v>1105</v>
      </c>
      <c r="C46">
        <v>71.25</v>
      </c>
      <c r="D46">
        <v>1</v>
      </c>
      <c r="E46" t="s">
        <v>10990</v>
      </c>
      <c r="F46">
        <v>78.25</v>
      </c>
      <c r="G46">
        <v>7</v>
      </c>
      <c r="H46" t="s">
        <v>47</v>
      </c>
      <c r="I46" t="s">
        <v>10991</v>
      </c>
      <c r="J46" t="s">
        <v>10992</v>
      </c>
      <c r="K46" t="s">
        <v>4167</v>
      </c>
      <c r="L46" t="s">
        <v>10993</v>
      </c>
      <c r="M46" t="s">
        <v>10994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10995</v>
      </c>
      <c r="T46" t="s">
        <v>10994</v>
      </c>
    </row>
    <row r="47" spans="1:20" x14ac:dyDescent="0.25">
      <c r="A47" t="s">
        <v>139</v>
      </c>
      <c r="B47" t="s">
        <v>3117</v>
      </c>
      <c r="C47">
        <v>20</v>
      </c>
      <c r="D47">
        <v>1</v>
      </c>
      <c r="E47" t="s">
        <v>10996</v>
      </c>
      <c r="F47">
        <v>20</v>
      </c>
      <c r="G47">
        <v>0</v>
      </c>
      <c r="H47" t="s">
        <v>384</v>
      </c>
      <c r="I47" t="s">
        <v>10997</v>
      </c>
      <c r="J47" t="s">
        <v>10998</v>
      </c>
      <c r="K47" t="s">
        <v>1939</v>
      </c>
      <c r="L47" t="s">
        <v>10999</v>
      </c>
      <c r="M47" t="s">
        <v>11000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11001</v>
      </c>
      <c r="T47" t="s">
        <v>11002</v>
      </c>
    </row>
    <row r="48" spans="1:20" x14ac:dyDescent="0.25">
      <c r="A48" t="s">
        <v>44</v>
      </c>
      <c r="B48" t="s">
        <v>45</v>
      </c>
      <c r="C48">
        <v>66.666666666666671</v>
      </c>
      <c r="D48">
        <v>3</v>
      </c>
      <c r="E48" t="s">
        <v>11003</v>
      </c>
      <c r="F48">
        <v>200</v>
      </c>
      <c r="G48">
        <v>0</v>
      </c>
      <c r="H48" t="s">
        <v>631</v>
      </c>
      <c r="I48" t="s">
        <v>11004</v>
      </c>
      <c r="J48" t="s">
        <v>650</v>
      </c>
      <c r="K48" t="s">
        <v>23</v>
      </c>
      <c r="L48" t="s">
        <v>24</v>
      </c>
      <c r="M48" t="s">
        <v>11002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11005</v>
      </c>
      <c r="T48" t="s">
        <v>11002</v>
      </c>
    </row>
    <row r="49" spans="1:20" x14ac:dyDescent="0.25">
      <c r="A49" t="s">
        <v>42</v>
      </c>
      <c r="B49" t="s">
        <v>43</v>
      </c>
      <c r="C49">
        <v>66.666666666666671</v>
      </c>
      <c r="D49">
        <v>3</v>
      </c>
      <c r="E49" t="s">
        <v>11003</v>
      </c>
      <c r="F49">
        <v>200</v>
      </c>
      <c r="G49">
        <v>0</v>
      </c>
      <c r="H49" t="s">
        <v>631</v>
      </c>
      <c r="I49" t="s">
        <v>11004</v>
      </c>
      <c r="J49" t="s">
        <v>650</v>
      </c>
      <c r="K49" t="s">
        <v>23</v>
      </c>
      <c r="L49" t="s">
        <v>24</v>
      </c>
      <c r="M49" t="s">
        <v>11002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11005</v>
      </c>
      <c r="T49" t="s">
        <v>11002</v>
      </c>
    </row>
    <row r="50" spans="1:20" x14ac:dyDescent="0.25">
      <c r="A50" t="s">
        <v>46</v>
      </c>
      <c r="B50" t="s">
        <v>1105</v>
      </c>
      <c r="C50">
        <v>15</v>
      </c>
      <c r="D50">
        <v>1</v>
      </c>
      <c r="E50" t="s">
        <v>11006</v>
      </c>
      <c r="F50">
        <v>15</v>
      </c>
      <c r="G50">
        <v>0</v>
      </c>
      <c r="H50" t="s">
        <v>47</v>
      </c>
      <c r="I50" t="s">
        <v>11007</v>
      </c>
      <c r="J50" t="s">
        <v>11008</v>
      </c>
      <c r="K50" t="s">
        <v>1939</v>
      </c>
      <c r="L50" t="s">
        <v>11009</v>
      </c>
      <c r="M50" t="s">
        <v>11010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11011</v>
      </c>
      <c r="T50" t="s">
        <v>11010</v>
      </c>
    </row>
    <row r="51" spans="1:20" x14ac:dyDescent="0.25">
      <c r="A51" t="s">
        <v>709</v>
      </c>
      <c r="B51" t="s">
        <v>710</v>
      </c>
      <c r="C51">
        <v>0</v>
      </c>
      <c r="D51">
        <v>1</v>
      </c>
      <c r="E51" t="s">
        <v>11012</v>
      </c>
      <c r="F51">
        <v>129</v>
      </c>
      <c r="G51">
        <v>29</v>
      </c>
      <c r="H51" t="s">
        <v>631</v>
      </c>
      <c r="I51" t="s">
        <v>11013</v>
      </c>
      <c r="J51" t="s">
        <v>343</v>
      </c>
      <c r="K51" t="s">
        <v>23</v>
      </c>
      <c r="L51" t="s">
        <v>24</v>
      </c>
      <c r="M51" t="s">
        <v>11014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11015</v>
      </c>
      <c r="T51" t="s">
        <v>11016</v>
      </c>
    </row>
    <row r="52" spans="1:20" x14ac:dyDescent="0.25">
      <c r="A52" t="s">
        <v>46</v>
      </c>
      <c r="B52" t="s">
        <v>56</v>
      </c>
      <c r="C52">
        <v>120</v>
      </c>
      <c r="D52">
        <v>1</v>
      </c>
      <c r="E52" t="s">
        <v>11012</v>
      </c>
      <c r="F52">
        <v>129</v>
      </c>
      <c r="G52">
        <v>29</v>
      </c>
      <c r="H52" t="s">
        <v>631</v>
      </c>
      <c r="I52" t="s">
        <v>11013</v>
      </c>
      <c r="J52" t="s">
        <v>343</v>
      </c>
      <c r="K52" t="s">
        <v>23</v>
      </c>
      <c r="L52" t="s">
        <v>24</v>
      </c>
      <c r="M52" t="s">
        <v>11014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11015</v>
      </c>
      <c r="T52" t="s">
        <v>11016</v>
      </c>
    </row>
    <row r="53" spans="1:20" x14ac:dyDescent="0.25">
      <c r="A53" t="s">
        <v>42</v>
      </c>
      <c r="B53" t="s">
        <v>43</v>
      </c>
      <c r="C53">
        <v>66.666666666666671</v>
      </c>
      <c r="D53">
        <v>6</v>
      </c>
      <c r="E53" t="s">
        <v>11017</v>
      </c>
      <c r="F53">
        <v>762</v>
      </c>
      <c r="G53">
        <v>54</v>
      </c>
      <c r="H53" t="s">
        <v>47</v>
      </c>
      <c r="I53" t="s">
        <v>827</v>
      </c>
      <c r="J53" t="s">
        <v>11018</v>
      </c>
      <c r="K53" t="s">
        <v>1812</v>
      </c>
      <c r="L53" t="s">
        <v>1083</v>
      </c>
      <c r="M53" t="s">
        <v>11019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11020</v>
      </c>
      <c r="T53" t="s">
        <v>11021</v>
      </c>
    </row>
    <row r="54" spans="1:20" x14ac:dyDescent="0.25">
      <c r="A54" t="s">
        <v>42</v>
      </c>
      <c r="B54" t="s">
        <v>43</v>
      </c>
      <c r="C54">
        <v>66.666666666666671</v>
      </c>
      <c r="D54">
        <v>9</v>
      </c>
      <c r="E54" t="s">
        <v>11017</v>
      </c>
      <c r="F54">
        <v>762</v>
      </c>
      <c r="G54">
        <v>54</v>
      </c>
      <c r="H54" t="s">
        <v>47</v>
      </c>
      <c r="I54" t="s">
        <v>827</v>
      </c>
      <c r="J54" t="s">
        <v>11018</v>
      </c>
      <c r="K54" t="s">
        <v>1812</v>
      </c>
      <c r="L54" t="s">
        <v>1083</v>
      </c>
      <c r="M54" t="s">
        <v>11019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11020</v>
      </c>
      <c r="T54" t="s">
        <v>11021</v>
      </c>
    </row>
    <row r="55" spans="1:20" x14ac:dyDescent="0.25">
      <c r="A55" t="s">
        <v>139</v>
      </c>
      <c r="B55" t="s">
        <v>112</v>
      </c>
      <c r="C55">
        <v>76</v>
      </c>
      <c r="D55">
        <v>1</v>
      </c>
      <c r="E55" t="s">
        <v>11017</v>
      </c>
      <c r="F55">
        <v>762</v>
      </c>
      <c r="G55">
        <v>54</v>
      </c>
      <c r="H55" t="s">
        <v>47</v>
      </c>
      <c r="I55" t="s">
        <v>827</v>
      </c>
      <c r="J55" t="s">
        <v>11018</v>
      </c>
      <c r="K55" t="s">
        <v>1812</v>
      </c>
      <c r="L55" t="s">
        <v>1083</v>
      </c>
      <c r="M55" t="s">
        <v>11019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11020</v>
      </c>
      <c r="T55" t="s">
        <v>11021</v>
      </c>
    </row>
    <row r="56" spans="1:20" x14ac:dyDescent="0.25">
      <c r="A56" t="s">
        <v>42</v>
      </c>
      <c r="B56" t="s">
        <v>43</v>
      </c>
      <c r="C56">
        <v>66.666666666666671</v>
      </c>
      <c r="D56">
        <v>3</v>
      </c>
      <c r="E56" t="s">
        <v>11022</v>
      </c>
      <c r="F56">
        <v>205</v>
      </c>
      <c r="G56">
        <v>0</v>
      </c>
      <c r="H56" t="s">
        <v>631</v>
      </c>
      <c r="I56" t="s">
        <v>11023</v>
      </c>
      <c r="J56" t="s">
        <v>330</v>
      </c>
      <c r="K56" t="s">
        <v>23</v>
      </c>
      <c r="L56" t="s">
        <v>24</v>
      </c>
      <c r="M56" t="s">
        <v>11024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11025</v>
      </c>
      <c r="T56" t="s">
        <v>11026</v>
      </c>
    </row>
    <row r="57" spans="1:20" x14ac:dyDescent="0.25">
      <c r="A57" t="s">
        <v>30</v>
      </c>
      <c r="B57" t="s">
        <v>31</v>
      </c>
      <c r="C57">
        <v>60</v>
      </c>
      <c r="D57">
        <v>3</v>
      </c>
      <c r="E57" t="s">
        <v>11022</v>
      </c>
      <c r="F57">
        <v>205</v>
      </c>
      <c r="G57">
        <v>0</v>
      </c>
      <c r="H57" t="s">
        <v>631</v>
      </c>
      <c r="I57" t="s">
        <v>11023</v>
      </c>
      <c r="J57" t="s">
        <v>330</v>
      </c>
      <c r="K57" t="s">
        <v>23</v>
      </c>
      <c r="L57" t="s">
        <v>24</v>
      </c>
      <c r="M57" t="s">
        <v>11024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11025</v>
      </c>
      <c r="T57" t="s">
        <v>11026</v>
      </c>
    </row>
    <row r="58" spans="1:20" x14ac:dyDescent="0.25">
      <c r="A58" t="s">
        <v>30</v>
      </c>
      <c r="B58" t="s">
        <v>31</v>
      </c>
      <c r="C58">
        <v>60</v>
      </c>
      <c r="D58">
        <v>3</v>
      </c>
      <c r="E58" t="s">
        <v>11027</v>
      </c>
      <c r="F58">
        <v>105</v>
      </c>
      <c r="G58">
        <v>0</v>
      </c>
      <c r="H58" t="s">
        <v>22</v>
      </c>
      <c r="I58" t="s">
        <v>11028</v>
      </c>
      <c r="J58" t="s">
        <v>323</v>
      </c>
      <c r="K58" t="s">
        <v>23</v>
      </c>
      <c r="L58" t="s">
        <v>24</v>
      </c>
      <c r="M58" t="s">
        <v>11024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11029</v>
      </c>
      <c r="T58" t="s">
        <v>11026</v>
      </c>
    </row>
    <row r="59" spans="1:20" x14ac:dyDescent="0.25">
      <c r="A59" t="s">
        <v>44</v>
      </c>
      <c r="B59" t="s">
        <v>45</v>
      </c>
      <c r="C59">
        <v>66.666666666666671</v>
      </c>
      <c r="D59">
        <v>6</v>
      </c>
      <c r="E59" t="s">
        <v>11030</v>
      </c>
      <c r="F59">
        <v>305</v>
      </c>
      <c r="G59">
        <v>0</v>
      </c>
      <c r="H59" t="s">
        <v>631</v>
      </c>
      <c r="I59" t="s">
        <v>11031</v>
      </c>
      <c r="J59" t="s">
        <v>319</v>
      </c>
      <c r="K59" t="s">
        <v>23</v>
      </c>
      <c r="L59" t="s">
        <v>24</v>
      </c>
      <c r="M59" t="s">
        <v>11032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11033</v>
      </c>
      <c r="T59" t="s">
        <v>11034</v>
      </c>
    </row>
    <row r="60" spans="1:20" x14ac:dyDescent="0.25">
      <c r="A60" t="s">
        <v>30</v>
      </c>
      <c r="B60" t="s">
        <v>31</v>
      </c>
      <c r="C60">
        <v>60</v>
      </c>
      <c r="D60">
        <v>3</v>
      </c>
      <c r="E60" t="s">
        <v>11030</v>
      </c>
      <c r="F60">
        <v>305</v>
      </c>
      <c r="G60">
        <v>0</v>
      </c>
      <c r="H60" t="s">
        <v>631</v>
      </c>
      <c r="I60" t="s">
        <v>11031</v>
      </c>
      <c r="J60" t="s">
        <v>319</v>
      </c>
      <c r="K60" t="s">
        <v>23</v>
      </c>
      <c r="L60" t="s">
        <v>24</v>
      </c>
      <c r="M60" t="s">
        <v>11032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11033</v>
      </c>
      <c r="T60" t="s">
        <v>11034</v>
      </c>
    </row>
    <row r="61" spans="1:20" x14ac:dyDescent="0.25">
      <c r="A61" t="s">
        <v>42</v>
      </c>
      <c r="B61" t="s">
        <v>43</v>
      </c>
      <c r="C61">
        <v>66.666666666666671</v>
      </c>
      <c r="D61">
        <v>3</v>
      </c>
      <c r="E61" t="s">
        <v>11035</v>
      </c>
      <c r="F61">
        <v>205</v>
      </c>
      <c r="G61">
        <v>0</v>
      </c>
      <c r="H61" t="s">
        <v>631</v>
      </c>
      <c r="I61" t="s">
        <v>9130</v>
      </c>
      <c r="J61" t="s">
        <v>306</v>
      </c>
      <c r="K61" t="s">
        <v>23</v>
      </c>
      <c r="L61" t="s">
        <v>24</v>
      </c>
      <c r="M61" t="s">
        <v>11036</v>
      </c>
      <c r="N61" t="s">
        <v>23</v>
      </c>
      <c r="O61" t="s">
        <v>32</v>
      </c>
      <c r="P61" t="s">
        <v>26</v>
      </c>
      <c r="Q61" t="s">
        <v>33</v>
      </c>
      <c r="R61" t="s">
        <v>24</v>
      </c>
      <c r="S61" t="s">
        <v>11037</v>
      </c>
      <c r="T61" t="s">
        <v>11038</v>
      </c>
    </row>
    <row r="62" spans="1:20" x14ac:dyDescent="0.25">
      <c r="A62" t="s">
        <v>30</v>
      </c>
      <c r="B62" t="s">
        <v>31</v>
      </c>
      <c r="C62">
        <v>60</v>
      </c>
      <c r="D62">
        <v>3</v>
      </c>
      <c r="E62" t="s">
        <v>11035</v>
      </c>
      <c r="F62">
        <v>205</v>
      </c>
      <c r="G62">
        <v>0</v>
      </c>
      <c r="H62" t="s">
        <v>631</v>
      </c>
      <c r="I62" t="s">
        <v>9130</v>
      </c>
      <c r="J62" t="s">
        <v>306</v>
      </c>
      <c r="K62" t="s">
        <v>23</v>
      </c>
      <c r="L62" t="s">
        <v>24</v>
      </c>
      <c r="M62" t="s">
        <v>11036</v>
      </c>
      <c r="N62" t="s">
        <v>23</v>
      </c>
      <c r="O62" t="s">
        <v>32</v>
      </c>
      <c r="P62" t="s">
        <v>26</v>
      </c>
      <c r="Q62" t="s">
        <v>33</v>
      </c>
      <c r="R62" t="s">
        <v>24</v>
      </c>
      <c r="S62" t="s">
        <v>11037</v>
      </c>
      <c r="T62" t="s">
        <v>11038</v>
      </c>
    </row>
    <row r="63" spans="1:20" x14ac:dyDescent="0.25">
      <c r="A63" t="s">
        <v>44</v>
      </c>
      <c r="B63" t="s">
        <v>45</v>
      </c>
      <c r="C63">
        <v>66.666666666666671</v>
      </c>
      <c r="D63">
        <v>3</v>
      </c>
      <c r="E63" t="s">
        <v>11039</v>
      </c>
      <c r="F63">
        <v>106</v>
      </c>
      <c r="G63">
        <v>6</v>
      </c>
      <c r="H63" t="s">
        <v>631</v>
      </c>
      <c r="I63" t="s">
        <v>11040</v>
      </c>
      <c r="J63" t="s">
        <v>65</v>
      </c>
      <c r="K63" t="s">
        <v>23</v>
      </c>
      <c r="L63" t="s">
        <v>24</v>
      </c>
      <c r="M63" t="s">
        <v>11041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11042</v>
      </c>
      <c r="T63" t="s">
        <v>11041</v>
      </c>
    </row>
    <row r="64" spans="1:20" x14ac:dyDescent="0.25">
      <c r="A64" t="s">
        <v>30</v>
      </c>
      <c r="B64" t="s">
        <v>31</v>
      </c>
      <c r="C64">
        <v>60</v>
      </c>
      <c r="D64">
        <v>3</v>
      </c>
      <c r="E64" t="s">
        <v>11043</v>
      </c>
      <c r="F64">
        <v>105</v>
      </c>
      <c r="G64">
        <v>0</v>
      </c>
      <c r="H64" t="s">
        <v>631</v>
      </c>
      <c r="I64" t="s">
        <v>11044</v>
      </c>
      <c r="J64" t="s">
        <v>341</v>
      </c>
      <c r="K64" t="s">
        <v>23</v>
      </c>
      <c r="L64" t="s">
        <v>24</v>
      </c>
      <c r="M64" t="s">
        <v>11045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11046</v>
      </c>
      <c r="T64" t="s">
        <v>11045</v>
      </c>
    </row>
    <row r="65" spans="1:20" x14ac:dyDescent="0.25">
      <c r="A65" t="s">
        <v>709</v>
      </c>
      <c r="B65" t="s">
        <v>710</v>
      </c>
      <c r="C65">
        <v>0</v>
      </c>
      <c r="D65">
        <v>1</v>
      </c>
      <c r="E65" t="s">
        <v>11047</v>
      </c>
      <c r="F65">
        <v>116</v>
      </c>
      <c r="G65">
        <v>16</v>
      </c>
      <c r="H65" t="s">
        <v>631</v>
      </c>
      <c r="I65" t="s">
        <v>11048</v>
      </c>
      <c r="J65" t="s">
        <v>638</v>
      </c>
      <c r="K65" t="s">
        <v>23</v>
      </c>
      <c r="L65" t="s">
        <v>24</v>
      </c>
      <c r="M65" t="s">
        <v>11049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11050</v>
      </c>
      <c r="T65" t="s">
        <v>11051</v>
      </c>
    </row>
    <row r="66" spans="1:20" x14ac:dyDescent="0.25">
      <c r="A66" t="s">
        <v>139</v>
      </c>
      <c r="B66" t="s">
        <v>112</v>
      </c>
      <c r="C66">
        <v>120</v>
      </c>
      <c r="D66">
        <v>1</v>
      </c>
      <c r="E66" t="s">
        <v>11047</v>
      </c>
      <c r="F66">
        <v>116</v>
      </c>
      <c r="G66">
        <v>16</v>
      </c>
      <c r="H66" t="s">
        <v>631</v>
      </c>
      <c r="I66" t="s">
        <v>11048</v>
      </c>
      <c r="J66" t="s">
        <v>638</v>
      </c>
      <c r="K66" t="s">
        <v>23</v>
      </c>
      <c r="L66" t="s">
        <v>24</v>
      </c>
      <c r="M66" t="s">
        <v>11049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11050</v>
      </c>
      <c r="T66" t="s">
        <v>11051</v>
      </c>
    </row>
    <row r="67" spans="1:20" x14ac:dyDescent="0.25">
      <c r="A67" t="s">
        <v>42</v>
      </c>
      <c r="B67" t="s">
        <v>43</v>
      </c>
      <c r="C67">
        <v>66.666666666666671</v>
      </c>
      <c r="D67">
        <v>3</v>
      </c>
      <c r="E67" t="s">
        <v>11052</v>
      </c>
      <c r="F67">
        <v>106</v>
      </c>
      <c r="G67">
        <v>6</v>
      </c>
      <c r="H67" t="s">
        <v>631</v>
      </c>
      <c r="I67" t="s">
        <v>11053</v>
      </c>
      <c r="J67" t="s">
        <v>315</v>
      </c>
      <c r="K67" t="s">
        <v>23</v>
      </c>
      <c r="L67" t="s">
        <v>24</v>
      </c>
      <c r="M67" t="s">
        <v>11054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11055</v>
      </c>
      <c r="T67" t="s">
        <v>11054</v>
      </c>
    </row>
    <row r="68" spans="1:20" x14ac:dyDescent="0.25">
      <c r="A68" t="s">
        <v>139</v>
      </c>
      <c r="B68" t="s">
        <v>112</v>
      </c>
      <c r="C68">
        <v>76</v>
      </c>
      <c r="D68">
        <v>3</v>
      </c>
      <c r="E68" t="s">
        <v>11056</v>
      </c>
      <c r="F68">
        <v>266</v>
      </c>
      <c r="G68">
        <v>48</v>
      </c>
      <c r="H68" t="s">
        <v>47</v>
      </c>
      <c r="I68" t="s">
        <v>4327</v>
      </c>
      <c r="J68" t="s">
        <v>11057</v>
      </c>
      <c r="K68" t="s">
        <v>11058</v>
      </c>
      <c r="L68" t="s">
        <v>6216</v>
      </c>
      <c r="M68" t="s">
        <v>11059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11060</v>
      </c>
      <c r="T68" t="s">
        <v>11059</v>
      </c>
    </row>
    <row r="69" spans="1:20" x14ac:dyDescent="0.25">
      <c r="A69" t="s">
        <v>42</v>
      </c>
      <c r="B69" t="s">
        <v>43</v>
      </c>
      <c r="C69">
        <v>66.666666666666671</v>
      </c>
      <c r="D69">
        <v>9</v>
      </c>
      <c r="E69" t="s">
        <v>11061</v>
      </c>
      <c r="F69">
        <v>410</v>
      </c>
      <c r="G69">
        <v>35</v>
      </c>
      <c r="H69" t="s">
        <v>47</v>
      </c>
      <c r="I69" t="s">
        <v>720</v>
      </c>
      <c r="J69" t="s">
        <v>11062</v>
      </c>
      <c r="K69" t="s">
        <v>4959</v>
      </c>
      <c r="L69" t="s">
        <v>3769</v>
      </c>
      <c r="M69" t="s">
        <v>11063</v>
      </c>
      <c r="N69" t="s">
        <v>23</v>
      </c>
      <c r="O69" t="s">
        <v>53</v>
      </c>
      <c r="P69" t="s">
        <v>54</v>
      </c>
      <c r="Q69" t="s">
        <v>55</v>
      </c>
      <c r="R69" t="s">
        <v>24</v>
      </c>
      <c r="S69" t="s">
        <v>11064</v>
      </c>
      <c r="T69" t="s">
        <v>11065</v>
      </c>
    </row>
    <row r="70" spans="1:20" x14ac:dyDescent="0.25">
      <c r="A70" t="s">
        <v>46</v>
      </c>
      <c r="B70" t="s">
        <v>1105</v>
      </c>
      <c r="C70">
        <v>70.849999999999994</v>
      </c>
      <c r="D70">
        <v>1</v>
      </c>
      <c r="E70" t="s">
        <v>11066</v>
      </c>
      <c r="F70">
        <v>965</v>
      </c>
      <c r="G70">
        <v>96</v>
      </c>
      <c r="H70" t="s">
        <v>47</v>
      </c>
      <c r="I70" t="s">
        <v>11067</v>
      </c>
      <c r="J70" t="s">
        <v>11068</v>
      </c>
      <c r="K70" t="s">
        <v>11069</v>
      </c>
      <c r="L70" t="s">
        <v>11070</v>
      </c>
      <c r="M70" t="s">
        <v>11063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11071</v>
      </c>
      <c r="T70" t="s">
        <v>11072</v>
      </c>
    </row>
    <row r="71" spans="1:20" x14ac:dyDescent="0.25">
      <c r="A71" t="s">
        <v>46</v>
      </c>
      <c r="B71" t="s">
        <v>1105</v>
      </c>
      <c r="C71">
        <v>70.849999999999994</v>
      </c>
      <c r="D71">
        <v>1</v>
      </c>
      <c r="E71" t="s">
        <v>11066</v>
      </c>
      <c r="F71">
        <v>965</v>
      </c>
      <c r="G71">
        <v>96</v>
      </c>
      <c r="H71" t="s">
        <v>47</v>
      </c>
      <c r="I71" t="s">
        <v>11067</v>
      </c>
      <c r="J71" t="s">
        <v>11068</v>
      </c>
      <c r="K71" t="s">
        <v>11069</v>
      </c>
      <c r="L71" t="s">
        <v>11070</v>
      </c>
      <c r="M71" t="s">
        <v>11063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11071</v>
      </c>
      <c r="T71" t="s">
        <v>11072</v>
      </c>
    </row>
    <row r="72" spans="1:20" x14ac:dyDescent="0.25">
      <c r="A72" t="s">
        <v>46</v>
      </c>
      <c r="B72" t="s">
        <v>1105</v>
      </c>
      <c r="C72">
        <v>70.84</v>
      </c>
      <c r="D72">
        <v>2</v>
      </c>
      <c r="E72" t="s">
        <v>11066</v>
      </c>
      <c r="F72">
        <v>965</v>
      </c>
      <c r="G72">
        <v>96</v>
      </c>
      <c r="H72" t="s">
        <v>47</v>
      </c>
      <c r="I72" t="s">
        <v>11067</v>
      </c>
      <c r="J72" t="s">
        <v>11068</v>
      </c>
      <c r="K72" t="s">
        <v>11069</v>
      </c>
      <c r="L72" t="s">
        <v>11070</v>
      </c>
      <c r="M72" t="s">
        <v>11063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11071</v>
      </c>
      <c r="T72" t="s">
        <v>11072</v>
      </c>
    </row>
    <row r="73" spans="1:20" x14ac:dyDescent="0.25">
      <c r="A73" t="s">
        <v>139</v>
      </c>
      <c r="B73" t="s">
        <v>1958</v>
      </c>
      <c r="C73">
        <v>122.79</v>
      </c>
      <c r="D73">
        <v>2</v>
      </c>
      <c r="E73" t="s">
        <v>11066</v>
      </c>
      <c r="F73">
        <v>965</v>
      </c>
      <c r="G73">
        <v>96</v>
      </c>
      <c r="H73" t="s">
        <v>47</v>
      </c>
      <c r="I73" t="s">
        <v>11067</v>
      </c>
      <c r="J73" t="s">
        <v>11068</v>
      </c>
      <c r="K73" t="s">
        <v>11069</v>
      </c>
      <c r="L73" t="s">
        <v>11070</v>
      </c>
      <c r="M73" t="s">
        <v>11063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11071</v>
      </c>
      <c r="T73" t="s">
        <v>11073</v>
      </c>
    </row>
    <row r="74" spans="1:20" x14ac:dyDescent="0.25">
      <c r="A74" t="s">
        <v>110</v>
      </c>
      <c r="B74" t="s">
        <v>640</v>
      </c>
      <c r="C74">
        <v>90</v>
      </c>
      <c r="D74">
        <v>2</v>
      </c>
      <c r="E74" t="s">
        <v>11066</v>
      </c>
      <c r="F74">
        <v>965</v>
      </c>
      <c r="G74">
        <v>96</v>
      </c>
      <c r="H74" t="s">
        <v>47</v>
      </c>
      <c r="I74" t="s">
        <v>11067</v>
      </c>
      <c r="J74" t="s">
        <v>11068</v>
      </c>
      <c r="K74" t="s">
        <v>11069</v>
      </c>
      <c r="L74" t="s">
        <v>11070</v>
      </c>
      <c r="M74" t="s">
        <v>11063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11071</v>
      </c>
      <c r="T74" t="s">
        <v>11073</v>
      </c>
    </row>
    <row r="75" spans="1:20" x14ac:dyDescent="0.25">
      <c r="A75" t="s">
        <v>110</v>
      </c>
      <c r="B75" t="s">
        <v>640</v>
      </c>
      <c r="C75">
        <v>90</v>
      </c>
      <c r="D75">
        <v>2</v>
      </c>
      <c r="E75" t="s">
        <v>11066</v>
      </c>
      <c r="F75">
        <v>965</v>
      </c>
      <c r="G75">
        <v>96</v>
      </c>
      <c r="H75" t="s">
        <v>47</v>
      </c>
      <c r="I75" t="s">
        <v>11067</v>
      </c>
      <c r="J75" t="s">
        <v>11068</v>
      </c>
      <c r="K75" t="s">
        <v>11069</v>
      </c>
      <c r="L75" t="s">
        <v>11070</v>
      </c>
      <c r="M75" t="s">
        <v>11063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11071</v>
      </c>
      <c r="T75" t="s">
        <v>11073</v>
      </c>
    </row>
    <row r="76" spans="1:20" x14ac:dyDescent="0.25">
      <c r="A76" t="s">
        <v>44</v>
      </c>
      <c r="B76" t="s">
        <v>45</v>
      </c>
      <c r="C76">
        <v>66.666666666666671</v>
      </c>
      <c r="D76">
        <v>3</v>
      </c>
      <c r="E76" t="s">
        <v>11074</v>
      </c>
      <c r="F76">
        <v>106</v>
      </c>
      <c r="G76">
        <v>6</v>
      </c>
      <c r="H76" t="s">
        <v>631</v>
      </c>
      <c r="I76" t="s">
        <v>11075</v>
      </c>
      <c r="J76" t="s">
        <v>317</v>
      </c>
      <c r="K76" t="s">
        <v>23</v>
      </c>
      <c r="L76" t="s">
        <v>24</v>
      </c>
      <c r="M76" t="s">
        <v>11076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11077</v>
      </c>
      <c r="T76" t="s">
        <v>11076</v>
      </c>
    </row>
    <row r="77" spans="1:20" x14ac:dyDescent="0.25">
      <c r="A77" t="s">
        <v>44</v>
      </c>
      <c r="B77" t="s">
        <v>45</v>
      </c>
      <c r="C77">
        <v>66.666666666666671</v>
      </c>
      <c r="D77">
        <v>6</v>
      </c>
      <c r="E77" t="s">
        <v>11078</v>
      </c>
      <c r="F77">
        <v>200</v>
      </c>
      <c r="G77">
        <v>0</v>
      </c>
      <c r="H77" t="s">
        <v>631</v>
      </c>
      <c r="I77" t="s">
        <v>4099</v>
      </c>
      <c r="J77" t="s">
        <v>302</v>
      </c>
      <c r="K77" t="s">
        <v>23</v>
      </c>
      <c r="L77" t="s">
        <v>24</v>
      </c>
      <c r="M77" t="s">
        <v>11079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11080</v>
      </c>
      <c r="T77" t="s">
        <v>11079</v>
      </c>
    </row>
    <row r="78" spans="1:20" x14ac:dyDescent="0.25">
      <c r="A78" t="s">
        <v>44</v>
      </c>
      <c r="B78" t="s">
        <v>45</v>
      </c>
      <c r="C78">
        <v>66.666666666666671</v>
      </c>
      <c r="D78">
        <v>3</v>
      </c>
      <c r="E78" t="s">
        <v>11081</v>
      </c>
      <c r="F78">
        <v>106</v>
      </c>
      <c r="G78">
        <v>6</v>
      </c>
      <c r="H78" t="s">
        <v>631</v>
      </c>
      <c r="I78" t="s">
        <v>11082</v>
      </c>
      <c r="J78" t="s">
        <v>305</v>
      </c>
      <c r="K78" t="s">
        <v>23</v>
      </c>
      <c r="L78" t="s">
        <v>24</v>
      </c>
      <c r="M78" t="s">
        <v>11083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11084</v>
      </c>
      <c r="T78" t="s">
        <v>11083</v>
      </c>
    </row>
    <row r="79" spans="1:20" x14ac:dyDescent="0.25">
      <c r="A79" t="s">
        <v>44</v>
      </c>
      <c r="B79" t="s">
        <v>45</v>
      </c>
      <c r="C79">
        <v>66.666666666666671</v>
      </c>
      <c r="D79">
        <v>3</v>
      </c>
      <c r="E79" t="s">
        <v>11085</v>
      </c>
      <c r="F79">
        <v>106</v>
      </c>
      <c r="G79">
        <v>6</v>
      </c>
      <c r="H79" t="s">
        <v>631</v>
      </c>
      <c r="I79" t="s">
        <v>11086</v>
      </c>
      <c r="J79" t="s">
        <v>1966</v>
      </c>
      <c r="K79" t="s">
        <v>23</v>
      </c>
      <c r="L79" t="s">
        <v>24</v>
      </c>
      <c r="M79" t="s">
        <v>11087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11088</v>
      </c>
      <c r="T79" t="s">
        <v>11089</v>
      </c>
    </row>
    <row r="80" spans="1:20" x14ac:dyDescent="0.25">
      <c r="A80" t="s">
        <v>139</v>
      </c>
      <c r="B80" t="s">
        <v>112</v>
      </c>
      <c r="C80">
        <v>66</v>
      </c>
      <c r="D80">
        <v>2</v>
      </c>
      <c r="E80" t="s">
        <v>11090</v>
      </c>
      <c r="F80">
        <v>440</v>
      </c>
      <c r="G80">
        <v>0</v>
      </c>
      <c r="H80" t="s">
        <v>631</v>
      </c>
      <c r="I80" t="s">
        <v>693</v>
      </c>
      <c r="J80" t="s">
        <v>346</v>
      </c>
      <c r="K80" t="s">
        <v>23</v>
      </c>
      <c r="L80" t="s">
        <v>24</v>
      </c>
      <c r="M80" t="s">
        <v>11091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11092</v>
      </c>
      <c r="T80" t="s">
        <v>11091</v>
      </c>
    </row>
    <row r="81" spans="1:20" x14ac:dyDescent="0.25">
      <c r="A81" t="s">
        <v>110</v>
      </c>
      <c r="B81" t="s">
        <v>640</v>
      </c>
      <c r="C81">
        <v>66</v>
      </c>
      <c r="D81">
        <v>2</v>
      </c>
      <c r="E81" t="s">
        <v>11090</v>
      </c>
      <c r="F81">
        <v>440</v>
      </c>
      <c r="G81">
        <v>0</v>
      </c>
      <c r="H81" t="s">
        <v>631</v>
      </c>
      <c r="I81" t="s">
        <v>693</v>
      </c>
      <c r="J81" t="s">
        <v>346</v>
      </c>
      <c r="K81" t="s">
        <v>23</v>
      </c>
      <c r="L81" t="s">
        <v>24</v>
      </c>
      <c r="M81" t="s">
        <v>11091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11092</v>
      </c>
      <c r="T81" t="s">
        <v>11091</v>
      </c>
    </row>
    <row r="82" spans="1:20" x14ac:dyDescent="0.25">
      <c r="A82" t="s">
        <v>46</v>
      </c>
      <c r="B82" t="s">
        <v>56</v>
      </c>
      <c r="C82">
        <v>67</v>
      </c>
      <c r="D82">
        <v>2</v>
      </c>
      <c r="E82" t="s">
        <v>11090</v>
      </c>
      <c r="F82">
        <v>440</v>
      </c>
      <c r="G82">
        <v>0</v>
      </c>
      <c r="H82" t="s">
        <v>631</v>
      </c>
      <c r="I82" t="s">
        <v>693</v>
      </c>
      <c r="J82" t="s">
        <v>346</v>
      </c>
      <c r="K82" t="s">
        <v>23</v>
      </c>
      <c r="L82" t="s">
        <v>24</v>
      </c>
      <c r="M82" t="s">
        <v>11091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11092</v>
      </c>
      <c r="T82" t="s">
        <v>11091</v>
      </c>
    </row>
    <row r="83" spans="1:20" x14ac:dyDescent="0.25">
      <c r="A83" t="s">
        <v>46</v>
      </c>
      <c r="B83" t="s">
        <v>56</v>
      </c>
      <c r="C83">
        <v>66.333333333333329</v>
      </c>
      <c r="D83">
        <v>3</v>
      </c>
      <c r="E83" t="s">
        <v>11093</v>
      </c>
      <c r="F83">
        <v>220</v>
      </c>
      <c r="G83">
        <v>0</v>
      </c>
      <c r="H83" t="s">
        <v>631</v>
      </c>
      <c r="I83" t="s">
        <v>1816</v>
      </c>
      <c r="J83" t="s">
        <v>306</v>
      </c>
      <c r="K83" t="s">
        <v>23</v>
      </c>
      <c r="L83" t="s">
        <v>24</v>
      </c>
      <c r="M83" t="s">
        <v>11094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11095</v>
      </c>
      <c r="T83" t="s">
        <v>11094</v>
      </c>
    </row>
    <row r="84" spans="1:20" x14ac:dyDescent="0.25">
      <c r="A84" t="s">
        <v>46</v>
      </c>
      <c r="B84" t="s">
        <v>56</v>
      </c>
      <c r="C84">
        <v>78</v>
      </c>
      <c r="D84">
        <v>3</v>
      </c>
      <c r="E84" t="s">
        <v>11096</v>
      </c>
      <c r="F84">
        <v>262</v>
      </c>
      <c r="G84">
        <v>38</v>
      </c>
      <c r="H84" t="s">
        <v>47</v>
      </c>
      <c r="I84" t="s">
        <v>1724</v>
      </c>
      <c r="J84" t="s">
        <v>11097</v>
      </c>
      <c r="K84" t="s">
        <v>11098</v>
      </c>
      <c r="L84" t="s">
        <v>717</v>
      </c>
      <c r="M84" t="s">
        <v>11099</v>
      </c>
      <c r="N84" t="s">
        <v>23</v>
      </c>
      <c r="O84" t="s">
        <v>63</v>
      </c>
      <c r="P84" t="s">
        <v>54</v>
      </c>
      <c r="Q84" t="s">
        <v>55</v>
      </c>
      <c r="R84" t="s">
        <v>24</v>
      </c>
      <c r="S84" t="s">
        <v>11100</v>
      </c>
      <c r="T84" t="s">
        <v>11099</v>
      </c>
    </row>
    <row r="85" spans="1:20" x14ac:dyDescent="0.25">
      <c r="A85" t="s">
        <v>46</v>
      </c>
      <c r="B85" t="s">
        <v>56</v>
      </c>
      <c r="C85">
        <v>66.333333333333329</v>
      </c>
      <c r="D85">
        <v>6</v>
      </c>
      <c r="E85" t="s">
        <v>11101</v>
      </c>
      <c r="F85">
        <v>515</v>
      </c>
      <c r="G85">
        <v>48</v>
      </c>
      <c r="H85" t="s">
        <v>47</v>
      </c>
      <c r="I85" t="s">
        <v>381</v>
      </c>
      <c r="J85" t="s">
        <v>1045</v>
      </c>
      <c r="K85" t="s">
        <v>1046</v>
      </c>
      <c r="L85" t="s">
        <v>661</v>
      </c>
      <c r="M85" t="s">
        <v>11102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11103</v>
      </c>
      <c r="T85" t="s">
        <v>11104</v>
      </c>
    </row>
    <row r="86" spans="1:20" x14ac:dyDescent="0.25">
      <c r="A86" t="s">
        <v>46</v>
      </c>
      <c r="B86" t="s">
        <v>1105</v>
      </c>
      <c r="C86">
        <v>73.8</v>
      </c>
      <c r="D86">
        <v>1</v>
      </c>
      <c r="E86" t="s">
        <v>11105</v>
      </c>
      <c r="F86">
        <v>80.8</v>
      </c>
      <c r="G86">
        <v>7</v>
      </c>
      <c r="H86" t="s">
        <v>47</v>
      </c>
      <c r="I86" t="s">
        <v>11106</v>
      </c>
      <c r="J86" t="s">
        <v>11107</v>
      </c>
      <c r="K86" t="s">
        <v>652</v>
      </c>
      <c r="L86" t="s">
        <v>11108</v>
      </c>
      <c r="M86" t="s">
        <v>11109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11110</v>
      </c>
      <c r="T86" t="s">
        <v>11109</v>
      </c>
    </row>
    <row r="87" spans="1:20" x14ac:dyDescent="0.25">
      <c r="A87" t="s">
        <v>46</v>
      </c>
      <c r="B87" t="s">
        <v>56</v>
      </c>
      <c r="C87">
        <v>66.333333333333329</v>
      </c>
      <c r="D87">
        <v>3</v>
      </c>
      <c r="E87" t="s">
        <v>11111</v>
      </c>
      <c r="F87">
        <v>240</v>
      </c>
      <c r="G87">
        <v>0</v>
      </c>
      <c r="H87" t="s">
        <v>47</v>
      </c>
      <c r="I87" t="s">
        <v>11112</v>
      </c>
      <c r="J87" t="s">
        <v>11113</v>
      </c>
      <c r="K87" t="s">
        <v>11114</v>
      </c>
      <c r="L87" t="s">
        <v>3327</v>
      </c>
      <c r="M87" t="s">
        <v>11115</v>
      </c>
      <c r="N87" t="s">
        <v>23</v>
      </c>
      <c r="O87" t="s">
        <v>63</v>
      </c>
      <c r="P87" t="s">
        <v>54</v>
      </c>
      <c r="Q87" t="s">
        <v>55</v>
      </c>
      <c r="R87" t="s">
        <v>24</v>
      </c>
      <c r="S87" t="s">
        <v>11116</v>
      </c>
      <c r="T87" t="s">
        <v>11115</v>
      </c>
    </row>
    <row r="88" spans="1:20" x14ac:dyDescent="0.25">
      <c r="A88" t="s">
        <v>110</v>
      </c>
      <c r="B88" t="s">
        <v>691</v>
      </c>
      <c r="C88">
        <v>120</v>
      </c>
      <c r="D88">
        <v>3</v>
      </c>
      <c r="E88" t="s">
        <v>11117</v>
      </c>
      <c r="F88">
        <v>291</v>
      </c>
      <c r="G88">
        <v>0</v>
      </c>
      <c r="H88" t="s">
        <v>631</v>
      </c>
      <c r="I88" t="s">
        <v>11118</v>
      </c>
      <c r="J88" t="s">
        <v>653</v>
      </c>
      <c r="K88" t="s">
        <v>23</v>
      </c>
      <c r="L88" t="s">
        <v>24</v>
      </c>
      <c r="M88" t="s">
        <v>11119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11120</v>
      </c>
      <c r="T88" t="s">
        <v>11121</v>
      </c>
    </row>
    <row r="89" spans="1:20" x14ac:dyDescent="0.25">
      <c r="A89" t="s">
        <v>28</v>
      </c>
      <c r="B89" t="s">
        <v>29</v>
      </c>
      <c r="C89">
        <v>33.333333333333336</v>
      </c>
      <c r="D89">
        <v>21</v>
      </c>
      <c r="E89" t="s">
        <v>11122</v>
      </c>
      <c r="F89">
        <v>676.2</v>
      </c>
      <c r="G89">
        <v>0</v>
      </c>
      <c r="H89" t="s">
        <v>22</v>
      </c>
      <c r="I89" t="s">
        <v>3140</v>
      </c>
      <c r="J89" t="s">
        <v>633</v>
      </c>
      <c r="K89" t="s">
        <v>23</v>
      </c>
      <c r="L89" t="s">
        <v>24</v>
      </c>
      <c r="M89" t="s">
        <v>11123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11124</v>
      </c>
      <c r="T89" t="s">
        <v>11125</v>
      </c>
    </row>
    <row r="90" spans="1:20" x14ac:dyDescent="0.25">
      <c r="A90" t="s">
        <v>46</v>
      </c>
      <c r="B90" t="s">
        <v>56</v>
      </c>
      <c r="C90">
        <v>78</v>
      </c>
      <c r="D90">
        <v>2</v>
      </c>
      <c r="E90" t="s">
        <v>11126</v>
      </c>
      <c r="F90">
        <v>177</v>
      </c>
      <c r="G90">
        <v>29</v>
      </c>
      <c r="H90" t="s">
        <v>47</v>
      </c>
      <c r="I90" t="s">
        <v>11127</v>
      </c>
      <c r="J90" t="s">
        <v>952</v>
      </c>
      <c r="K90" t="s">
        <v>660</v>
      </c>
      <c r="L90" t="s">
        <v>672</v>
      </c>
      <c r="M90" t="s">
        <v>11128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11129</v>
      </c>
      <c r="T90" t="s">
        <v>11130</v>
      </c>
    </row>
    <row r="91" spans="1:20" x14ac:dyDescent="0.25">
      <c r="A91" t="s">
        <v>46</v>
      </c>
      <c r="B91" t="s">
        <v>56</v>
      </c>
      <c r="C91">
        <v>66.333333333333329</v>
      </c>
      <c r="D91">
        <v>3</v>
      </c>
      <c r="E91" t="s">
        <v>11131</v>
      </c>
      <c r="F91">
        <v>268</v>
      </c>
      <c r="G91">
        <v>38</v>
      </c>
      <c r="H91" t="s">
        <v>47</v>
      </c>
      <c r="I91" t="s">
        <v>7000</v>
      </c>
      <c r="J91" t="s">
        <v>11132</v>
      </c>
      <c r="K91" t="s">
        <v>11133</v>
      </c>
      <c r="L91" t="s">
        <v>2598</v>
      </c>
      <c r="M91" t="s">
        <v>11134</v>
      </c>
      <c r="N91" t="s">
        <v>23</v>
      </c>
      <c r="O91" t="s">
        <v>63</v>
      </c>
      <c r="P91" t="s">
        <v>54</v>
      </c>
      <c r="Q91" t="s">
        <v>55</v>
      </c>
      <c r="R91" t="s">
        <v>24</v>
      </c>
      <c r="S91" t="s">
        <v>11135</v>
      </c>
      <c r="T91" t="s">
        <v>11136</v>
      </c>
    </row>
    <row r="92" spans="1:20" x14ac:dyDescent="0.25">
      <c r="A92" t="s">
        <v>46</v>
      </c>
      <c r="B92" t="s">
        <v>1105</v>
      </c>
      <c r="C92">
        <v>49.75</v>
      </c>
      <c r="D92">
        <v>2</v>
      </c>
      <c r="E92" t="s">
        <v>11131</v>
      </c>
      <c r="F92">
        <v>125.5</v>
      </c>
      <c r="G92">
        <v>26</v>
      </c>
      <c r="H92" t="s">
        <v>47</v>
      </c>
      <c r="I92" t="s">
        <v>11137</v>
      </c>
      <c r="J92" t="s">
        <v>11138</v>
      </c>
      <c r="K92" t="s">
        <v>3332</v>
      </c>
      <c r="L92" t="s">
        <v>11139</v>
      </c>
      <c r="M92" t="s">
        <v>11136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11140</v>
      </c>
      <c r="T92" t="s">
        <v>11136</v>
      </c>
    </row>
    <row r="93" spans="1:20" x14ac:dyDescent="0.25">
      <c r="A93" t="s">
        <v>139</v>
      </c>
      <c r="B93" t="s">
        <v>112</v>
      </c>
      <c r="C93">
        <v>66</v>
      </c>
      <c r="D93">
        <v>1</v>
      </c>
      <c r="E93" t="s">
        <v>11141</v>
      </c>
      <c r="F93">
        <v>193.75</v>
      </c>
      <c r="G93">
        <v>7</v>
      </c>
      <c r="H93" t="s">
        <v>384</v>
      </c>
      <c r="I93" t="s">
        <v>11142</v>
      </c>
      <c r="J93" t="s">
        <v>11143</v>
      </c>
      <c r="K93" t="s">
        <v>11144</v>
      </c>
      <c r="L93" t="s">
        <v>11145</v>
      </c>
      <c r="M93" t="s">
        <v>11146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11147</v>
      </c>
      <c r="T93" t="s">
        <v>11148</v>
      </c>
    </row>
    <row r="94" spans="1:20" x14ac:dyDescent="0.25">
      <c r="A94" t="s">
        <v>110</v>
      </c>
      <c r="B94" t="s">
        <v>640</v>
      </c>
      <c r="C94">
        <v>66</v>
      </c>
      <c r="D94">
        <v>1</v>
      </c>
      <c r="E94" t="s">
        <v>11141</v>
      </c>
      <c r="F94">
        <v>193.75</v>
      </c>
      <c r="G94">
        <v>7</v>
      </c>
      <c r="H94" t="s">
        <v>384</v>
      </c>
      <c r="I94" t="s">
        <v>11142</v>
      </c>
      <c r="J94" t="s">
        <v>11143</v>
      </c>
      <c r="K94" t="s">
        <v>11144</v>
      </c>
      <c r="L94" t="s">
        <v>11145</v>
      </c>
      <c r="M94" t="s">
        <v>11146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11147</v>
      </c>
      <c r="T94" t="s">
        <v>11148</v>
      </c>
    </row>
    <row r="95" spans="1:20" x14ac:dyDescent="0.25">
      <c r="A95" t="s">
        <v>46</v>
      </c>
      <c r="B95" t="s">
        <v>56</v>
      </c>
      <c r="C95">
        <v>67</v>
      </c>
      <c r="D95">
        <v>1</v>
      </c>
      <c r="E95" t="s">
        <v>11141</v>
      </c>
      <c r="F95">
        <v>193.75</v>
      </c>
      <c r="G95">
        <v>7</v>
      </c>
      <c r="H95" t="s">
        <v>384</v>
      </c>
      <c r="I95" t="s">
        <v>11142</v>
      </c>
      <c r="J95" t="s">
        <v>11143</v>
      </c>
      <c r="K95" t="s">
        <v>11144</v>
      </c>
      <c r="L95" t="s">
        <v>11145</v>
      </c>
      <c r="M95" t="s">
        <v>11146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11147</v>
      </c>
      <c r="T95" t="s">
        <v>11148</v>
      </c>
    </row>
    <row r="96" spans="1:20" x14ac:dyDescent="0.25">
      <c r="A96" t="s">
        <v>30</v>
      </c>
      <c r="B96" t="s">
        <v>31</v>
      </c>
      <c r="C96">
        <v>60</v>
      </c>
      <c r="D96">
        <v>3</v>
      </c>
      <c r="E96" t="s">
        <v>11149</v>
      </c>
      <c r="F96">
        <v>114.21</v>
      </c>
      <c r="G96">
        <v>0</v>
      </c>
      <c r="H96" t="s">
        <v>631</v>
      </c>
      <c r="I96" t="s">
        <v>11150</v>
      </c>
      <c r="J96" t="s">
        <v>319</v>
      </c>
      <c r="K96" t="s">
        <v>23</v>
      </c>
      <c r="L96" t="s">
        <v>24</v>
      </c>
      <c r="M96" t="s">
        <v>11151</v>
      </c>
      <c r="N96" t="s">
        <v>23</v>
      </c>
      <c r="O96" t="s">
        <v>32</v>
      </c>
      <c r="P96" t="s">
        <v>26</v>
      </c>
      <c r="Q96" t="s">
        <v>33</v>
      </c>
      <c r="R96" t="s">
        <v>24</v>
      </c>
      <c r="S96" t="s">
        <v>11152</v>
      </c>
      <c r="T96" t="s">
        <v>11151</v>
      </c>
    </row>
    <row r="97" spans="1:20" x14ac:dyDescent="0.25">
      <c r="A97" t="s">
        <v>139</v>
      </c>
      <c r="B97" t="s">
        <v>112</v>
      </c>
      <c r="C97">
        <v>66</v>
      </c>
      <c r="D97">
        <v>1</v>
      </c>
      <c r="E97" t="s">
        <v>11153</v>
      </c>
      <c r="F97">
        <v>259</v>
      </c>
      <c r="G97">
        <v>29</v>
      </c>
      <c r="H97" t="s">
        <v>47</v>
      </c>
      <c r="I97" t="s">
        <v>11154</v>
      </c>
      <c r="J97" t="s">
        <v>11155</v>
      </c>
      <c r="K97" t="s">
        <v>4231</v>
      </c>
      <c r="L97" t="s">
        <v>2978</v>
      </c>
      <c r="M97" t="s">
        <v>11156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11157</v>
      </c>
      <c r="T97" t="s">
        <v>11158</v>
      </c>
    </row>
    <row r="98" spans="1:20" x14ac:dyDescent="0.25">
      <c r="A98" t="s">
        <v>110</v>
      </c>
      <c r="B98" t="s">
        <v>640</v>
      </c>
      <c r="C98">
        <v>66</v>
      </c>
      <c r="D98">
        <v>1</v>
      </c>
      <c r="E98" t="s">
        <v>11153</v>
      </c>
      <c r="F98">
        <v>259</v>
      </c>
      <c r="G98">
        <v>29</v>
      </c>
      <c r="H98" t="s">
        <v>47</v>
      </c>
      <c r="I98" t="s">
        <v>11154</v>
      </c>
      <c r="J98" t="s">
        <v>11155</v>
      </c>
      <c r="K98" t="s">
        <v>4231</v>
      </c>
      <c r="L98" t="s">
        <v>2978</v>
      </c>
      <c r="M98" t="s">
        <v>11156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11157</v>
      </c>
      <c r="T98" t="s">
        <v>11158</v>
      </c>
    </row>
    <row r="99" spans="1:20" x14ac:dyDescent="0.25">
      <c r="A99" t="s">
        <v>46</v>
      </c>
      <c r="B99" t="s">
        <v>56</v>
      </c>
      <c r="C99">
        <v>67</v>
      </c>
      <c r="D99">
        <v>1</v>
      </c>
      <c r="E99" t="s">
        <v>11153</v>
      </c>
      <c r="F99">
        <v>259</v>
      </c>
      <c r="G99">
        <v>29</v>
      </c>
      <c r="H99" t="s">
        <v>47</v>
      </c>
      <c r="I99" t="s">
        <v>11154</v>
      </c>
      <c r="J99" t="s">
        <v>11155</v>
      </c>
      <c r="K99" t="s">
        <v>4231</v>
      </c>
      <c r="L99" t="s">
        <v>2978</v>
      </c>
      <c r="M99" t="s">
        <v>11156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11157</v>
      </c>
      <c r="T99" t="s">
        <v>11158</v>
      </c>
    </row>
    <row r="100" spans="1:20" x14ac:dyDescent="0.25">
      <c r="A100" t="s">
        <v>139</v>
      </c>
      <c r="B100" t="s">
        <v>112</v>
      </c>
      <c r="C100">
        <v>90</v>
      </c>
      <c r="D100">
        <v>2</v>
      </c>
      <c r="E100" t="s">
        <v>11159</v>
      </c>
      <c r="F100">
        <v>129</v>
      </c>
      <c r="G100">
        <v>7</v>
      </c>
      <c r="H100" t="s">
        <v>647</v>
      </c>
      <c r="I100" t="s">
        <v>11160</v>
      </c>
      <c r="J100" t="s">
        <v>11161</v>
      </c>
      <c r="K100" t="s">
        <v>3090</v>
      </c>
      <c r="L100" t="s">
        <v>11162</v>
      </c>
      <c r="M100" t="s">
        <v>11163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11164</v>
      </c>
      <c r="T100" t="s">
        <v>11163</v>
      </c>
    </row>
    <row r="101" spans="1:20" x14ac:dyDescent="0.25">
      <c r="A101" t="s">
        <v>46</v>
      </c>
      <c r="B101" t="s">
        <v>56</v>
      </c>
      <c r="C101">
        <v>66.333333333333329</v>
      </c>
      <c r="D101">
        <v>3</v>
      </c>
      <c r="E101" t="s">
        <v>11165</v>
      </c>
      <c r="F101">
        <v>220</v>
      </c>
      <c r="G101">
        <v>0</v>
      </c>
      <c r="H101" t="s">
        <v>631</v>
      </c>
      <c r="I101" t="s">
        <v>11166</v>
      </c>
      <c r="J101" t="s">
        <v>312</v>
      </c>
      <c r="K101" t="s">
        <v>23</v>
      </c>
      <c r="L101" t="s">
        <v>24</v>
      </c>
      <c r="M101" t="s">
        <v>11167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11168</v>
      </c>
      <c r="T101" t="s">
        <v>11167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11169</v>
      </c>
      <c r="F102">
        <v>50</v>
      </c>
      <c r="G102">
        <v>0</v>
      </c>
      <c r="H102" t="s">
        <v>22</v>
      </c>
      <c r="I102" t="s">
        <v>2291</v>
      </c>
      <c r="J102" t="s">
        <v>11170</v>
      </c>
      <c r="K102" t="s">
        <v>643</v>
      </c>
      <c r="L102" t="s">
        <v>666</v>
      </c>
      <c r="M102" t="s">
        <v>11171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11172</v>
      </c>
      <c r="T102" t="s">
        <v>11173</v>
      </c>
    </row>
  </sheetData>
  <autoFilter ref="A1:T1005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  <pageSetup paperSize="9" scale="30" fitToHeight="0" orientation="landscape" horizontalDpi="0" verticalDpi="0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277"/>
  <sheetViews>
    <sheetView zoomScale="70" zoomScaleNormal="70" workbookViewId="0">
      <pane xSplit="2" ySplit="1" topLeftCell="R14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254" sqref="U25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8.453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186</v>
      </c>
      <c r="B2" t="s">
        <v>187</v>
      </c>
      <c r="C2">
        <v>37.5</v>
      </c>
      <c r="D2">
        <v>4</v>
      </c>
      <c r="E2" t="s">
        <v>11174</v>
      </c>
      <c r="F2">
        <v>204</v>
      </c>
      <c r="G2">
        <v>45</v>
      </c>
      <c r="H2" t="s">
        <v>631</v>
      </c>
      <c r="I2" t="s">
        <v>11175</v>
      </c>
      <c r="J2" t="s">
        <v>306</v>
      </c>
      <c r="K2" t="s">
        <v>23</v>
      </c>
      <c r="L2" t="s">
        <v>24</v>
      </c>
      <c r="M2" t="s">
        <v>11176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11177</v>
      </c>
      <c r="T2" t="s">
        <v>11176</v>
      </c>
      <c r="U2" s="55" t="s">
        <v>186</v>
      </c>
      <c r="V2">
        <v>315</v>
      </c>
    </row>
    <row r="3" spans="1:22" x14ac:dyDescent="0.25">
      <c r="A3" t="s">
        <v>46</v>
      </c>
      <c r="B3" t="s">
        <v>56</v>
      </c>
      <c r="C3">
        <v>90</v>
      </c>
      <c r="D3">
        <v>1</v>
      </c>
      <c r="E3" t="s">
        <v>11178</v>
      </c>
      <c r="F3">
        <v>180</v>
      </c>
      <c r="G3">
        <v>0</v>
      </c>
      <c r="H3" t="s">
        <v>22</v>
      </c>
      <c r="I3" t="s">
        <v>11179</v>
      </c>
      <c r="J3" t="s">
        <v>333</v>
      </c>
      <c r="K3" t="s">
        <v>23</v>
      </c>
      <c r="L3" t="s">
        <v>24</v>
      </c>
      <c r="M3" t="s">
        <v>11180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11181</v>
      </c>
      <c r="T3" t="s">
        <v>11180</v>
      </c>
      <c r="U3" s="56" t="s">
        <v>187</v>
      </c>
      <c r="V3">
        <v>315</v>
      </c>
    </row>
    <row r="4" spans="1:22" x14ac:dyDescent="0.25">
      <c r="A4" t="s">
        <v>110</v>
      </c>
      <c r="B4" t="s">
        <v>640</v>
      </c>
      <c r="C4">
        <v>90</v>
      </c>
      <c r="D4">
        <v>1</v>
      </c>
      <c r="E4" t="s">
        <v>11178</v>
      </c>
      <c r="F4">
        <v>180</v>
      </c>
      <c r="G4">
        <v>0</v>
      </c>
      <c r="H4" t="s">
        <v>22</v>
      </c>
      <c r="I4" t="s">
        <v>11179</v>
      </c>
      <c r="J4" t="s">
        <v>333</v>
      </c>
      <c r="K4" t="s">
        <v>23</v>
      </c>
      <c r="L4" t="s">
        <v>24</v>
      </c>
      <c r="M4" t="s">
        <v>11180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11181</v>
      </c>
      <c r="T4" t="s">
        <v>11180</v>
      </c>
      <c r="U4" s="55" t="s">
        <v>44</v>
      </c>
      <c r="V4">
        <v>188</v>
      </c>
    </row>
    <row r="5" spans="1:22" x14ac:dyDescent="0.25">
      <c r="A5" t="s">
        <v>30</v>
      </c>
      <c r="B5" t="s">
        <v>31</v>
      </c>
      <c r="C5">
        <v>44</v>
      </c>
      <c r="D5">
        <v>1</v>
      </c>
      <c r="E5" t="s">
        <v>11182</v>
      </c>
      <c r="F5">
        <v>44</v>
      </c>
      <c r="G5">
        <v>0</v>
      </c>
      <c r="H5" t="s">
        <v>22</v>
      </c>
      <c r="I5" t="s">
        <v>11183</v>
      </c>
      <c r="J5" t="s">
        <v>11184</v>
      </c>
      <c r="K5" t="s">
        <v>1115</v>
      </c>
      <c r="L5" t="s">
        <v>632</v>
      </c>
      <c r="M5" t="s">
        <v>11185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11186</v>
      </c>
      <c r="T5" t="s">
        <v>11187</v>
      </c>
      <c r="U5" s="56" t="s">
        <v>45</v>
      </c>
      <c r="V5">
        <v>188</v>
      </c>
    </row>
    <row r="6" spans="1:22" x14ac:dyDescent="0.25">
      <c r="A6" t="s">
        <v>51</v>
      </c>
      <c r="B6" t="s">
        <v>52</v>
      </c>
      <c r="C6">
        <v>60</v>
      </c>
      <c r="D6">
        <v>1</v>
      </c>
      <c r="E6" t="s">
        <v>11188</v>
      </c>
      <c r="F6">
        <v>225</v>
      </c>
      <c r="G6">
        <v>0</v>
      </c>
      <c r="H6" t="s">
        <v>47</v>
      </c>
      <c r="I6" t="s">
        <v>8611</v>
      </c>
      <c r="J6" t="s">
        <v>8612</v>
      </c>
      <c r="K6" t="s">
        <v>8613</v>
      </c>
      <c r="L6" t="s">
        <v>11189</v>
      </c>
      <c r="M6" t="s">
        <v>11190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11191</v>
      </c>
      <c r="T6" t="s">
        <v>11190</v>
      </c>
      <c r="U6" s="55" t="s">
        <v>137</v>
      </c>
      <c r="V6">
        <v>250</v>
      </c>
    </row>
    <row r="7" spans="1:22" x14ac:dyDescent="0.25">
      <c r="A7" t="s">
        <v>51</v>
      </c>
      <c r="B7" t="s">
        <v>52</v>
      </c>
      <c r="C7">
        <v>58.333333333333343</v>
      </c>
      <c r="D7">
        <v>3</v>
      </c>
      <c r="E7" t="s">
        <v>11188</v>
      </c>
      <c r="F7">
        <v>225</v>
      </c>
      <c r="G7">
        <v>0</v>
      </c>
      <c r="H7" t="s">
        <v>47</v>
      </c>
      <c r="I7" t="s">
        <v>8611</v>
      </c>
      <c r="J7" t="s">
        <v>8612</v>
      </c>
      <c r="K7" t="s">
        <v>8613</v>
      </c>
      <c r="L7" t="s">
        <v>11189</v>
      </c>
      <c r="M7" t="s">
        <v>11190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11191</v>
      </c>
      <c r="T7" t="s">
        <v>11190</v>
      </c>
      <c r="U7" s="56" t="s">
        <v>138</v>
      </c>
      <c r="V7">
        <v>250</v>
      </c>
    </row>
    <row r="8" spans="1:22" x14ac:dyDescent="0.25">
      <c r="A8" t="s">
        <v>139</v>
      </c>
      <c r="B8" t="s">
        <v>112</v>
      </c>
      <c r="C8">
        <v>76</v>
      </c>
      <c r="D8">
        <v>1</v>
      </c>
      <c r="E8" t="s">
        <v>11192</v>
      </c>
      <c r="F8">
        <v>257</v>
      </c>
      <c r="G8">
        <v>35</v>
      </c>
      <c r="H8" t="s">
        <v>47</v>
      </c>
      <c r="I8" t="s">
        <v>1217</v>
      </c>
      <c r="J8" t="s">
        <v>1218</v>
      </c>
      <c r="K8" t="s">
        <v>705</v>
      </c>
      <c r="L8" t="s">
        <v>1122</v>
      </c>
      <c r="M8" t="s">
        <v>11193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11194</v>
      </c>
      <c r="T8" t="s">
        <v>11193</v>
      </c>
      <c r="U8" s="55" t="s">
        <v>46</v>
      </c>
      <c r="V8">
        <v>89</v>
      </c>
    </row>
    <row r="9" spans="1:22" x14ac:dyDescent="0.25">
      <c r="A9" t="s">
        <v>46</v>
      </c>
      <c r="B9" t="s">
        <v>56</v>
      </c>
      <c r="C9">
        <v>78</v>
      </c>
      <c r="D9">
        <v>2</v>
      </c>
      <c r="E9" t="s">
        <v>11192</v>
      </c>
      <c r="F9">
        <v>257</v>
      </c>
      <c r="G9">
        <v>35</v>
      </c>
      <c r="H9" t="s">
        <v>47</v>
      </c>
      <c r="I9" t="s">
        <v>1217</v>
      </c>
      <c r="J9" t="s">
        <v>1218</v>
      </c>
      <c r="K9" t="s">
        <v>705</v>
      </c>
      <c r="L9" t="s">
        <v>1122</v>
      </c>
      <c r="M9" t="s">
        <v>11193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11194</v>
      </c>
      <c r="T9" t="s">
        <v>11193</v>
      </c>
      <c r="U9" s="56" t="s">
        <v>56</v>
      </c>
      <c r="V9">
        <v>83</v>
      </c>
    </row>
    <row r="10" spans="1:22" x14ac:dyDescent="0.25">
      <c r="A10" t="s">
        <v>115</v>
      </c>
      <c r="B10" t="s">
        <v>116</v>
      </c>
      <c r="C10">
        <v>45</v>
      </c>
      <c r="D10">
        <v>8</v>
      </c>
      <c r="E10" t="s">
        <v>11195</v>
      </c>
      <c r="F10">
        <v>336</v>
      </c>
      <c r="G10">
        <v>0</v>
      </c>
      <c r="H10" t="s">
        <v>631</v>
      </c>
      <c r="I10" t="s">
        <v>11196</v>
      </c>
      <c r="J10" t="s">
        <v>302</v>
      </c>
      <c r="K10" t="s">
        <v>23</v>
      </c>
      <c r="L10" t="s">
        <v>24</v>
      </c>
      <c r="M10" t="s">
        <v>11197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11198</v>
      </c>
      <c r="T10" t="s">
        <v>11197</v>
      </c>
      <c r="U10" s="56" t="s">
        <v>1105</v>
      </c>
      <c r="V10">
        <v>6</v>
      </c>
    </row>
    <row r="11" spans="1:22" x14ac:dyDescent="0.25">
      <c r="A11" t="s">
        <v>38</v>
      </c>
      <c r="B11" t="s">
        <v>39</v>
      </c>
      <c r="C11">
        <v>54.5</v>
      </c>
      <c r="D11">
        <v>2</v>
      </c>
      <c r="E11" t="s">
        <v>11199</v>
      </c>
      <c r="F11">
        <v>83</v>
      </c>
      <c r="G11">
        <v>7</v>
      </c>
      <c r="H11" t="s">
        <v>47</v>
      </c>
      <c r="I11" t="s">
        <v>5487</v>
      </c>
      <c r="J11" t="s">
        <v>5488</v>
      </c>
      <c r="K11" t="s">
        <v>2419</v>
      </c>
      <c r="L11" t="s">
        <v>5489</v>
      </c>
      <c r="M11" t="s">
        <v>11197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11200</v>
      </c>
      <c r="T11" t="s">
        <v>11197</v>
      </c>
      <c r="U11" s="55" t="s">
        <v>42</v>
      </c>
      <c r="V11">
        <v>144</v>
      </c>
    </row>
    <row r="12" spans="1:22" x14ac:dyDescent="0.25">
      <c r="A12" t="s">
        <v>36</v>
      </c>
      <c r="B12" t="s">
        <v>37</v>
      </c>
      <c r="C12">
        <v>54.5</v>
      </c>
      <c r="D12">
        <v>2</v>
      </c>
      <c r="E12" t="s">
        <v>11201</v>
      </c>
      <c r="F12">
        <v>498</v>
      </c>
      <c r="G12">
        <v>66</v>
      </c>
      <c r="H12" t="s">
        <v>47</v>
      </c>
      <c r="I12" t="s">
        <v>11202</v>
      </c>
      <c r="J12" t="s">
        <v>11203</v>
      </c>
      <c r="K12" t="s">
        <v>4966</v>
      </c>
      <c r="L12" t="s">
        <v>11204</v>
      </c>
      <c r="M12" t="s">
        <v>11205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11206</v>
      </c>
      <c r="T12" t="s">
        <v>11207</v>
      </c>
      <c r="U12" s="56" t="s">
        <v>43</v>
      </c>
      <c r="V12">
        <v>144</v>
      </c>
    </row>
    <row r="13" spans="1:22" x14ac:dyDescent="0.25">
      <c r="A13" t="s">
        <v>36</v>
      </c>
      <c r="B13" t="s">
        <v>37</v>
      </c>
      <c r="C13">
        <v>54.5</v>
      </c>
      <c r="D13">
        <v>2</v>
      </c>
      <c r="E13" t="s">
        <v>11201</v>
      </c>
      <c r="F13">
        <v>498</v>
      </c>
      <c r="G13">
        <v>66</v>
      </c>
      <c r="H13" t="s">
        <v>47</v>
      </c>
      <c r="I13" t="s">
        <v>11202</v>
      </c>
      <c r="J13" t="s">
        <v>11203</v>
      </c>
      <c r="K13" t="s">
        <v>4966</v>
      </c>
      <c r="L13" t="s">
        <v>11204</v>
      </c>
      <c r="M13" t="s">
        <v>11205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11206</v>
      </c>
      <c r="T13" t="s">
        <v>11207</v>
      </c>
      <c r="U13" s="55" t="s">
        <v>139</v>
      </c>
      <c r="V13">
        <v>7</v>
      </c>
    </row>
    <row r="14" spans="1:22" x14ac:dyDescent="0.25">
      <c r="A14" t="s">
        <v>46</v>
      </c>
      <c r="B14" t="s">
        <v>56</v>
      </c>
      <c r="C14">
        <v>66.333333333333329</v>
      </c>
      <c r="D14">
        <v>3</v>
      </c>
      <c r="E14" t="s">
        <v>11201</v>
      </c>
      <c r="F14">
        <v>498</v>
      </c>
      <c r="G14">
        <v>66</v>
      </c>
      <c r="H14" t="s">
        <v>47</v>
      </c>
      <c r="I14" t="s">
        <v>11202</v>
      </c>
      <c r="J14" t="s">
        <v>11203</v>
      </c>
      <c r="K14" t="s">
        <v>4966</v>
      </c>
      <c r="L14" t="s">
        <v>11204</v>
      </c>
      <c r="M14" t="s">
        <v>11205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11206</v>
      </c>
      <c r="T14" t="s">
        <v>11207</v>
      </c>
      <c r="U14" s="56" t="s">
        <v>112</v>
      </c>
      <c r="V14">
        <v>7</v>
      </c>
    </row>
    <row r="15" spans="1:22" x14ac:dyDescent="0.25">
      <c r="A15" t="s">
        <v>38</v>
      </c>
      <c r="B15" t="s">
        <v>39</v>
      </c>
      <c r="C15">
        <v>54.5</v>
      </c>
      <c r="D15">
        <v>2</v>
      </c>
      <c r="E15" t="s">
        <v>11201</v>
      </c>
      <c r="F15">
        <v>498</v>
      </c>
      <c r="G15">
        <v>66</v>
      </c>
      <c r="H15" t="s">
        <v>47</v>
      </c>
      <c r="I15" t="s">
        <v>11202</v>
      </c>
      <c r="J15" t="s">
        <v>11203</v>
      </c>
      <c r="K15" t="s">
        <v>4966</v>
      </c>
      <c r="L15" t="s">
        <v>11204</v>
      </c>
      <c r="M15" t="s">
        <v>11205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11206</v>
      </c>
      <c r="T15" t="s">
        <v>11207</v>
      </c>
      <c r="U15" s="55" t="s">
        <v>4860</v>
      </c>
      <c r="V15">
        <v>100</v>
      </c>
    </row>
    <row r="16" spans="1:22" x14ac:dyDescent="0.25">
      <c r="A16" t="s">
        <v>46</v>
      </c>
      <c r="B16" t="s">
        <v>56</v>
      </c>
      <c r="C16">
        <v>66.333333333333329</v>
      </c>
      <c r="D16">
        <v>3</v>
      </c>
      <c r="E16" t="s">
        <v>11208</v>
      </c>
      <c r="F16">
        <v>220</v>
      </c>
      <c r="G16">
        <v>0</v>
      </c>
      <c r="H16" t="s">
        <v>631</v>
      </c>
      <c r="I16" t="s">
        <v>11209</v>
      </c>
      <c r="J16" t="s">
        <v>1554</v>
      </c>
      <c r="K16" t="s">
        <v>23</v>
      </c>
      <c r="L16" t="s">
        <v>24</v>
      </c>
      <c r="M16" t="s">
        <v>11210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11211</v>
      </c>
      <c r="T16" t="s">
        <v>11210</v>
      </c>
      <c r="U16" s="56" t="s">
        <v>4861</v>
      </c>
      <c r="V16">
        <v>100</v>
      </c>
    </row>
    <row r="17" spans="1:22" x14ac:dyDescent="0.25">
      <c r="A17" t="s">
        <v>142</v>
      </c>
      <c r="B17" t="s">
        <v>143</v>
      </c>
      <c r="C17">
        <v>14</v>
      </c>
      <c r="D17">
        <v>1</v>
      </c>
      <c r="E17" t="s">
        <v>11212</v>
      </c>
      <c r="F17">
        <v>24</v>
      </c>
      <c r="G17">
        <v>10</v>
      </c>
      <c r="H17" t="s">
        <v>47</v>
      </c>
      <c r="I17" t="s">
        <v>1394</v>
      </c>
      <c r="J17" t="s">
        <v>11213</v>
      </c>
      <c r="K17" t="s">
        <v>2467</v>
      </c>
      <c r="L17" t="s">
        <v>1224</v>
      </c>
      <c r="M17" t="s">
        <v>11214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11215</v>
      </c>
      <c r="T17" t="s">
        <v>11214</v>
      </c>
      <c r="U17" s="55" t="s">
        <v>110</v>
      </c>
      <c r="V17">
        <v>6</v>
      </c>
    </row>
    <row r="18" spans="1:22" x14ac:dyDescent="0.25">
      <c r="A18" t="s">
        <v>46</v>
      </c>
      <c r="B18" t="s">
        <v>56</v>
      </c>
      <c r="C18">
        <v>78</v>
      </c>
      <c r="D18">
        <v>1</v>
      </c>
      <c r="E18" t="s">
        <v>11216</v>
      </c>
      <c r="F18">
        <v>78</v>
      </c>
      <c r="G18">
        <v>0</v>
      </c>
      <c r="H18" t="s">
        <v>47</v>
      </c>
      <c r="I18" t="s">
        <v>2937</v>
      </c>
      <c r="J18" t="s">
        <v>11217</v>
      </c>
      <c r="K18" t="s">
        <v>1115</v>
      </c>
      <c r="L18" t="s">
        <v>1625</v>
      </c>
      <c r="M18" t="s">
        <v>11218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11219</v>
      </c>
      <c r="T18" t="s">
        <v>11220</v>
      </c>
      <c r="U18" s="56" t="s">
        <v>640</v>
      </c>
      <c r="V18">
        <v>5</v>
      </c>
    </row>
    <row r="19" spans="1:22" x14ac:dyDescent="0.25">
      <c r="A19" t="s">
        <v>42</v>
      </c>
      <c r="B19" t="s">
        <v>43</v>
      </c>
      <c r="C19">
        <v>66.666666666666671</v>
      </c>
      <c r="D19">
        <v>3</v>
      </c>
      <c r="E19" t="s">
        <v>11221</v>
      </c>
      <c r="F19">
        <v>111</v>
      </c>
      <c r="G19">
        <v>6</v>
      </c>
      <c r="H19" t="s">
        <v>22</v>
      </c>
      <c r="I19" t="s">
        <v>11222</v>
      </c>
      <c r="J19" t="s">
        <v>335</v>
      </c>
      <c r="K19" t="s">
        <v>23</v>
      </c>
      <c r="L19" t="s">
        <v>24</v>
      </c>
      <c r="M19" t="s">
        <v>11223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11224</v>
      </c>
      <c r="T19" t="s">
        <v>11223</v>
      </c>
      <c r="U19" s="56" t="s">
        <v>691</v>
      </c>
      <c r="V19">
        <v>1</v>
      </c>
    </row>
    <row r="20" spans="1:22" x14ac:dyDescent="0.25">
      <c r="A20" t="s">
        <v>46</v>
      </c>
      <c r="B20" t="s">
        <v>56</v>
      </c>
      <c r="C20">
        <v>66.333333333333329</v>
      </c>
      <c r="D20">
        <v>3</v>
      </c>
      <c r="E20" t="s">
        <v>11225</v>
      </c>
      <c r="F20">
        <v>237</v>
      </c>
      <c r="G20">
        <v>0</v>
      </c>
      <c r="H20" t="s">
        <v>22</v>
      </c>
      <c r="I20" t="s">
        <v>11226</v>
      </c>
      <c r="J20" t="s">
        <v>11227</v>
      </c>
      <c r="K20" t="s">
        <v>3781</v>
      </c>
      <c r="L20" t="s">
        <v>3161</v>
      </c>
      <c r="M20" t="s">
        <v>11228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11229</v>
      </c>
      <c r="T20" t="s">
        <v>11228</v>
      </c>
      <c r="U20" s="55" t="s">
        <v>422</v>
      </c>
      <c r="V20">
        <v>2</v>
      </c>
    </row>
    <row r="21" spans="1:22" x14ac:dyDescent="0.25">
      <c r="A21" t="s">
        <v>46</v>
      </c>
      <c r="B21" t="s">
        <v>1105</v>
      </c>
      <c r="C21">
        <v>71.25</v>
      </c>
      <c r="D21">
        <v>2</v>
      </c>
      <c r="E21" t="s">
        <v>11230</v>
      </c>
      <c r="F21">
        <v>168.5</v>
      </c>
      <c r="G21">
        <v>26</v>
      </c>
      <c r="H21" t="s">
        <v>47</v>
      </c>
      <c r="I21" t="s">
        <v>11231</v>
      </c>
      <c r="J21" t="s">
        <v>11232</v>
      </c>
      <c r="K21" t="s">
        <v>10817</v>
      </c>
      <c r="L21" t="s">
        <v>11233</v>
      </c>
      <c r="M21" t="s">
        <v>11234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11235</v>
      </c>
      <c r="T21" t="s">
        <v>11234</v>
      </c>
      <c r="U21" s="56" t="s">
        <v>423</v>
      </c>
      <c r="V21">
        <v>2</v>
      </c>
    </row>
    <row r="22" spans="1:22" x14ac:dyDescent="0.25">
      <c r="A22" t="s">
        <v>46</v>
      </c>
      <c r="B22" t="s">
        <v>56</v>
      </c>
      <c r="C22">
        <v>69.900000000000006</v>
      </c>
      <c r="D22">
        <v>10</v>
      </c>
      <c r="E22" t="s">
        <v>11236</v>
      </c>
      <c r="F22">
        <v>1712.5</v>
      </c>
      <c r="G22">
        <v>134</v>
      </c>
      <c r="H22" t="s">
        <v>47</v>
      </c>
      <c r="I22" t="s">
        <v>1792</v>
      </c>
      <c r="J22" t="s">
        <v>1793</v>
      </c>
      <c r="K22" t="s">
        <v>1794</v>
      </c>
      <c r="L22" t="s">
        <v>1795</v>
      </c>
      <c r="M22" t="s">
        <v>11237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11238</v>
      </c>
      <c r="T22" t="s">
        <v>11237</v>
      </c>
      <c r="U22" s="55" t="s">
        <v>36</v>
      </c>
      <c r="V22">
        <v>4</v>
      </c>
    </row>
    <row r="23" spans="1:22" x14ac:dyDescent="0.25">
      <c r="A23" t="s">
        <v>46</v>
      </c>
      <c r="B23" t="s">
        <v>56</v>
      </c>
      <c r="C23">
        <v>69.900000000000006</v>
      </c>
      <c r="D23">
        <v>10</v>
      </c>
      <c r="E23" t="s">
        <v>11236</v>
      </c>
      <c r="F23">
        <v>1712.5</v>
      </c>
      <c r="G23">
        <v>134</v>
      </c>
      <c r="H23" t="s">
        <v>47</v>
      </c>
      <c r="I23" t="s">
        <v>1792</v>
      </c>
      <c r="J23" t="s">
        <v>1793</v>
      </c>
      <c r="K23" t="s">
        <v>1794</v>
      </c>
      <c r="L23" t="s">
        <v>1795</v>
      </c>
      <c r="M23" t="s">
        <v>11237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11238</v>
      </c>
      <c r="T23" t="s">
        <v>11237</v>
      </c>
      <c r="U23" s="56" t="s">
        <v>37</v>
      </c>
      <c r="V23">
        <v>4</v>
      </c>
    </row>
    <row r="24" spans="1:22" x14ac:dyDescent="0.25">
      <c r="A24" t="s">
        <v>115</v>
      </c>
      <c r="B24" t="s">
        <v>116</v>
      </c>
      <c r="C24">
        <v>45</v>
      </c>
      <c r="D24">
        <v>1</v>
      </c>
      <c r="E24" t="s">
        <v>11239</v>
      </c>
      <c r="F24">
        <v>45</v>
      </c>
      <c r="G24">
        <v>0</v>
      </c>
      <c r="H24" t="s">
        <v>22</v>
      </c>
      <c r="I24" t="s">
        <v>11240</v>
      </c>
      <c r="J24" t="s">
        <v>11241</v>
      </c>
      <c r="K24" t="s">
        <v>2062</v>
      </c>
      <c r="L24" t="s">
        <v>9459</v>
      </c>
      <c r="M24" t="s">
        <v>11242</v>
      </c>
      <c r="N24" t="s">
        <v>23</v>
      </c>
      <c r="O24" t="s">
        <v>53</v>
      </c>
      <c r="P24" t="s">
        <v>54</v>
      </c>
      <c r="Q24" t="s">
        <v>55</v>
      </c>
      <c r="R24" t="s">
        <v>24</v>
      </c>
      <c r="S24" t="s">
        <v>11243</v>
      </c>
      <c r="T24" t="s">
        <v>11244</v>
      </c>
      <c r="U24" s="55" t="s">
        <v>38</v>
      </c>
      <c r="V24">
        <v>10</v>
      </c>
    </row>
    <row r="25" spans="1:22" x14ac:dyDescent="0.25">
      <c r="A25" t="s">
        <v>683</v>
      </c>
      <c r="B25" t="s">
        <v>1089</v>
      </c>
      <c r="C25">
        <v>68.34</v>
      </c>
      <c r="D25">
        <v>1</v>
      </c>
      <c r="E25" t="s">
        <v>11245</v>
      </c>
      <c r="F25">
        <v>205</v>
      </c>
      <c r="G25">
        <v>0</v>
      </c>
      <c r="H25" t="s">
        <v>648</v>
      </c>
      <c r="I25" t="s">
        <v>5738</v>
      </c>
      <c r="J25" t="s">
        <v>5739</v>
      </c>
      <c r="K25" t="s">
        <v>1000</v>
      </c>
      <c r="L25" t="s">
        <v>5740</v>
      </c>
      <c r="M25" t="s">
        <v>11246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11247</v>
      </c>
      <c r="T25" t="s">
        <v>11246</v>
      </c>
      <c r="U25" s="56" t="s">
        <v>39</v>
      </c>
      <c r="V25">
        <v>10</v>
      </c>
    </row>
    <row r="26" spans="1:22" x14ac:dyDescent="0.25">
      <c r="A26" t="s">
        <v>683</v>
      </c>
      <c r="B26" t="s">
        <v>1089</v>
      </c>
      <c r="C26">
        <v>68.33</v>
      </c>
      <c r="D26">
        <v>2</v>
      </c>
      <c r="E26" t="s">
        <v>11245</v>
      </c>
      <c r="F26">
        <v>205</v>
      </c>
      <c r="G26">
        <v>0</v>
      </c>
      <c r="H26" t="s">
        <v>648</v>
      </c>
      <c r="I26" t="s">
        <v>5738</v>
      </c>
      <c r="J26" t="s">
        <v>5739</v>
      </c>
      <c r="K26" t="s">
        <v>1000</v>
      </c>
      <c r="L26" t="s">
        <v>5740</v>
      </c>
      <c r="M26" t="s">
        <v>11246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11247</v>
      </c>
      <c r="T26" t="s">
        <v>11246</v>
      </c>
      <c r="U26" s="55" t="s">
        <v>30</v>
      </c>
      <c r="V26">
        <v>55</v>
      </c>
    </row>
    <row r="27" spans="1:22" x14ac:dyDescent="0.25">
      <c r="A27" t="s">
        <v>139</v>
      </c>
      <c r="B27" t="s">
        <v>112</v>
      </c>
      <c r="C27">
        <v>76</v>
      </c>
      <c r="D27">
        <v>3</v>
      </c>
      <c r="E27" t="s">
        <v>11248</v>
      </c>
      <c r="F27">
        <v>276</v>
      </c>
      <c r="G27">
        <v>48</v>
      </c>
      <c r="H27" t="s">
        <v>47</v>
      </c>
      <c r="I27" t="s">
        <v>9498</v>
      </c>
      <c r="J27" t="s">
        <v>9499</v>
      </c>
      <c r="K27" t="s">
        <v>2062</v>
      </c>
      <c r="L27" t="s">
        <v>6133</v>
      </c>
      <c r="M27" t="s">
        <v>11249</v>
      </c>
      <c r="N27" t="s">
        <v>23</v>
      </c>
      <c r="O27" t="s">
        <v>53</v>
      </c>
      <c r="P27" t="s">
        <v>54</v>
      </c>
      <c r="Q27" t="s">
        <v>55</v>
      </c>
      <c r="R27" t="s">
        <v>24</v>
      </c>
      <c r="S27" t="s">
        <v>11250</v>
      </c>
      <c r="T27" t="s">
        <v>11251</v>
      </c>
      <c r="U27" s="56" t="s">
        <v>31</v>
      </c>
      <c r="V27">
        <v>55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6</v>
      </c>
      <c r="E28" t="s">
        <v>11252</v>
      </c>
      <c r="F28">
        <v>200</v>
      </c>
      <c r="G28">
        <v>0</v>
      </c>
      <c r="H28" t="s">
        <v>631</v>
      </c>
      <c r="I28" t="s">
        <v>11253</v>
      </c>
      <c r="J28" t="s">
        <v>322</v>
      </c>
      <c r="K28" t="s">
        <v>23</v>
      </c>
      <c r="L28" t="s">
        <v>24</v>
      </c>
      <c r="M28" t="s">
        <v>11254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11255</v>
      </c>
      <c r="T28" t="s">
        <v>11254</v>
      </c>
      <c r="U28" s="55" t="s">
        <v>28</v>
      </c>
      <c r="V28">
        <v>39</v>
      </c>
    </row>
    <row r="29" spans="1:22" x14ac:dyDescent="0.25">
      <c r="A29" t="s">
        <v>186</v>
      </c>
      <c r="B29" t="s">
        <v>187</v>
      </c>
      <c r="C29">
        <v>33.333333333333336</v>
      </c>
      <c r="D29">
        <v>3</v>
      </c>
      <c r="E29" t="s">
        <v>11256</v>
      </c>
      <c r="F29">
        <v>106</v>
      </c>
      <c r="G29">
        <v>6</v>
      </c>
      <c r="H29" t="s">
        <v>631</v>
      </c>
      <c r="I29" t="s">
        <v>11257</v>
      </c>
      <c r="J29" t="s">
        <v>305</v>
      </c>
      <c r="K29" t="s">
        <v>23</v>
      </c>
      <c r="L29" t="s">
        <v>24</v>
      </c>
      <c r="M29" t="s">
        <v>11258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11259</v>
      </c>
      <c r="T29" t="s">
        <v>11254</v>
      </c>
      <c r="U29" s="56" t="s">
        <v>29</v>
      </c>
      <c r="V29">
        <v>39</v>
      </c>
    </row>
    <row r="30" spans="1:22" x14ac:dyDescent="0.25">
      <c r="A30" t="s">
        <v>186</v>
      </c>
      <c r="B30" t="s">
        <v>187</v>
      </c>
      <c r="C30">
        <v>33.333333333333336</v>
      </c>
      <c r="D30">
        <v>3</v>
      </c>
      <c r="E30" t="s">
        <v>11260</v>
      </c>
      <c r="F30">
        <v>106</v>
      </c>
      <c r="G30">
        <v>6</v>
      </c>
      <c r="H30" t="s">
        <v>631</v>
      </c>
      <c r="I30" t="s">
        <v>11261</v>
      </c>
      <c r="J30" t="s">
        <v>357</v>
      </c>
      <c r="K30" t="s">
        <v>23</v>
      </c>
      <c r="L30" t="s">
        <v>24</v>
      </c>
      <c r="M30" t="s">
        <v>11258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11262</v>
      </c>
      <c r="T30" t="s">
        <v>11254</v>
      </c>
      <c r="U30" s="55" t="s">
        <v>20</v>
      </c>
      <c r="V30">
        <v>38</v>
      </c>
    </row>
    <row r="31" spans="1:22" x14ac:dyDescent="0.25">
      <c r="A31" t="s">
        <v>186</v>
      </c>
      <c r="B31" t="s">
        <v>187</v>
      </c>
      <c r="C31">
        <v>33.333333333333336</v>
      </c>
      <c r="D31">
        <v>3</v>
      </c>
      <c r="E31" t="s">
        <v>11263</v>
      </c>
      <c r="F31">
        <v>100</v>
      </c>
      <c r="G31">
        <v>0</v>
      </c>
      <c r="H31" t="s">
        <v>631</v>
      </c>
      <c r="I31" t="s">
        <v>11264</v>
      </c>
      <c r="J31" t="s">
        <v>336</v>
      </c>
      <c r="K31" t="s">
        <v>23</v>
      </c>
      <c r="L31" t="s">
        <v>24</v>
      </c>
      <c r="M31" t="s">
        <v>11265</v>
      </c>
      <c r="N31" t="s">
        <v>23</v>
      </c>
      <c r="O31" t="s">
        <v>32</v>
      </c>
      <c r="P31" t="s">
        <v>26</v>
      </c>
      <c r="Q31" t="s">
        <v>33</v>
      </c>
      <c r="R31" t="s">
        <v>24</v>
      </c>
      <c r="S31" t="s">
        <v>11266</v>
      </c>
      <c r="T31" t="s">
        <v>11267</v>
      </c>
      <c r="U31" s="56" t="s">
        <v>21</v>
      </c>
      <c r="V31">
        <v>36</v>
      </c>
    </row>
    <row r="32" spans="1:22" x14ac:dyDescent="0.25">
      <c r="A32" t="s">
        <v>42</v>
      </c>
      <c r="B32" t="s">
        <v>43</v>
      </c>
      <c r="C32">
        <v>66.666666666666671</v>
      </c>
      <c r="D32">
        <v>3</v>
      </c>
      <c r="E32" t="s">
        <v>11268</v>
      </c>
      <c r="F32">
        <v>200</v>
      </c>
      <c r="G32">
        <v>0</v>
      </c>
      <c r="H32" t="s">
        <v>631</v>
      </c>
      <c r="I32" t="s">
        <v>11269</v>
      </c>
      <c r="J32" t="s">
        <v>303</v>
      </c>
      <c r="K32" t="s">
        <v>23</v>
      </c>
      <c r="L32" t="s">
        <v>24</v>
      </c>
      <c r="M32" t="s">
        <v>11270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11271</v>
      </c>
      <c r="T32" t="s">
        <v>11270</v>
      </c>
      <c r="U32" s="56" t="s">
        <v>1915</v>
      </c>
      <c r="V32">
        <v>2</v>
      </c>
    </row>
    <row r="33" spans="1:22" x14ac:dyDescent="0.25">
      <c r="A33" t="s">
        <v>186</v>
      </c>
      <c r="B33" t="s">
        <v>187</v>
      </c>
      <c r="C33">
        <v>33.333333333333336</v>
      </c>
      <c r="D33">
        <v>3</v>
      </c>
      <c r="E33" t="s">
        <v>11268</v>
      </c>
      <c r="F33">
        <v>200</v>
      </c>
      <c r="G33">
        <v>0</v>
      </c>
      <c r="H33" t="s">
        <v>631</v>
      </c>
      <c r="I33" t="s">
        <v>11269</v>
      </c>
      <c r="J33" t="s">
        <v>303</v>
      </c>
      <c r="K33" t="s">
        <v>23</v>
      </c>
      <c r="L33" t="s">
        <v>24</v>
      </c>
      <c r="M33" t="s">
        <v>11270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11271</v>
      </c>
      <c r="T33" t="s">
        <v>11270</v>
      </c>
      <c r="U33" s="55" t="s">
        <v>115</v>
      </c>
      <c r="V33">
        <v>25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6</v>
      </c>
      <c r="E34" t="s">
        <v>11272</v>
      </c>
      <c r="F34">
        <v>200</v>
      </c>
      <c r="G34">
        <v>0</v>
      </c>
      <c r="H34" t="s">
        <v>631</v>
      </c>
      <c r="I34" t="s">
        <v>4139</v>
      </c>
      <c r="J34" t="s">
        <v>319</v>
      </c>
      <c r="K34" t="s">
        <v>23</v>
      </c>
      <c r="L34" t="s">
        <v>24</v>
      </c>
      <c r="M34" t="s">
        <v>11273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11274</v>
      </c>
      <c r="T34" t="s">
        <v>11273</v>
      </c>
      <c r="U34" s="56" t="s">
        <v>116</v>
      </c>
      <c r="V34">
        <v>25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11275</v>
      </c>
      <c r="F35">
        <v>100</v>
      </c>
      <c r="G35">
        <v>0</v>
      </c>
      <c r="H35" t="s">
        <v>631</v>
      </c>
      <c r="I35" t="s">
        <v>11276</v>
      </c>
      <c r="J35" t="s">
        <v>2211</v>
      </c>
      <c r="K35" t="s">
        <v>23</v>
      </c>
      <c r="L35" t="s">
        <v>24</v>
      </c>
      <c r="M35" t="s">
        <v>11277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11278</v>
      </c>
      <c r="T35" t="s">
        <v>11277</v>
      </c>
      <c r="U35" s="55" t="s">
        <v>51</v>
      </c>
      <c r="V35">
        <v>12</v>
      </c>
    </row>
    <row r="36" spans="1:22" x14ac:dyDescent="0.25">
      <c r="A36" t="s">
        <v>186</v>
      </c>
      <c r="B36" t="s">
        <v>187</v>
      </c>
      <c r="C36">
        <v>33.333333333333336</v>
      </c>
      <c r="D36">
        <v>3</v>
      </c>
      <c r="E36" t="s">
        <v>11279</v>
      </c>
      <c r="F36">
        <v>106</v>
      </c>
      <c r="G36">
        <v>6</v>
      </c>
      <c r="H36" t="s">
        <v>631</v>
      </c>
      <c r="I36" t="s">
        <v>11280</v>
      </c>
      <c r="J36" t="s">
        <v>3517</v>
      </c>
      <c r="K36" t="s">
        <v>23</v>
      </c>
      <c r="L36" t="s">
        <v>24</v>
      </c>
      <c r="M36" t="s">
        <v>11281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11282</v>
      </c>
      <c r="T36" t="s">
        <v>11281</v>
      </c>
      <c r="U36" s="56" t="s">
        <v>52</v>
      </c>
      <c r="V36">
        <v>12</v>
      </c>
    </row>
    <row r="37" spans="1:22" x14ac:dyDescent="0.25">
      <c r="A37" t="s">
        <v>28</v>
      </c>
      <c r="B37" t="s">
        <v>29</v>
      </c>
      <c r="C37">
        <v>33.333333333333336</v>
      </c>
      <c r="D37">
        <v>3</v>
      </c>
      <c r="E37" t="s">
        <v>11283</v>
      </c>
      <c r="F37">
        <v>111</v>
      </c>
      <c r="G37">
        <v>6</v>
      </c>
      <c r="H37" t="s">
        <v>22</v>
      </c>
      <c r="I37" t="s">
        <v>11284</v>
      </c>
      <c r="J37" t="s">
        <v>633</v>
      </c>
      <c r="K37" t="s">
        <v>23</v>
      </c>
      <c r="L37" t="s">
        <v>24</v>
      </c>
      <c r="M37" t="s">
        <v>11285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11286</v>
      </c>
      <c r="T37" t="s">
        <v>11285</v>
      </c>
      <c r="U37" s="55" t="s">
        <v>709</v>
      </c>
      <c r="V37">
        <v>1</v>
      </c>
    </row>
    <row r="38" spans="1:22" x14ac:dyDescent="0.25">
      <c r="A38" t="s">
        <v>186</v>
      </c>
      <c r="B38" t="s">
        <v>187</v>
      </c>
      <c r="C38">
        <v>33.333333333333336</v>
      </c>
      <c r="D38">
        <v>3</v>
      </c>
      <c r="E38" t="s">
        <v>11287</v>
      </c>
      <c r="F38">
        <v>106</v>
      </c>
      <c r="G38">
        <v>6</v>
      </c>
      <c r="H38" t="s">
        <v>631</v>
      </c>
      <c r="I38" t="s">
        <v>11288</v>
      </c>
      <c r="J38" t="s">
        <v>365</v>
      </c>
      <c r="K38" t="s">
        <v>23</v>
      </c>
      <c r="L38" t="s">
        <v>24</v>
      </c>
      <c r="M38" t="s">
        <v>11289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11290</v>
      </c>
      <c r="T38" t="s">
        <v>11289</v>
      </c>
      <c r="U38" s="56" t="s">
        <v>710</v>
      </c>
      <c r="V38">
        <v>1</v>
      </c>
    </row>
    <row r="39" spans="1:22" x14ac:dyDescent="0.25">
      <c r="A39" t="s">
        <v>42</v>
      </c>
      <c r="B39" t="s">
        <v>43</v>
      </c>
      <c r="C39">
        <v>66.666666666666671</v>
      </c>
      <c r="D39">
        <v>3</v>
      </c>
      <c r="E39" t="s">
        <v>11291</v>
      </c>
      <c r="F39">
        <v>111</v>
      </c>
      <c r="G39">
        <v>6</v>
      </c>
      <c r="H39" t="s">
        <v>22</v>
      </c>
      <c r="I39" t="s">
        <v>11292</v>
      </c>
      <c r="J39" t="s">
        <v>357</v>
      </c>
      <c r="K39" t="s">
        <v>23</v>
      </c>
      <c r="L39" t="s">
        <v>24</v>
      </c>
      <c r="M39" t="s">
        <v>11293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11294</v>
      </c>
      <c r="T39" t="s">
        <v>11293</v>
      </c>
      <c r="U39" s="55" t="s">
        <v>142</v>
      </c>
      <c r="V39">
        <v>8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11295</v>
      </c>
      <c r="F40">
        <v>106</v>
      </c>
      <c r="G40">
        <v>6</v>
      </c>
      <c r="H40" t="s">
        <v>631</v>
      </c>
      <c r="I40" t="s">
        <v>11296</v>
      </c>
      <c r="J40" t="s">
        <v>338</v>
      </c>
      <c r="K40" t="s">
        <v>23</v>
      </c>
      <c r="L40" t="s">
        <v>24</v>
      </c>
      <c r="M40" t="s">
        <v>11293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11297</v>
      </c>
      <c r="T40" t="s">
        <v>11293</v>
      </c>
      <c r="U40" s="56" t="s">
        <v>143</v>
      </c>
      <c r="V40">
        <v>8</v>
      </c>
    </row>
    <row r="41" spans="1:22" x14ac:dyDescent="0.25">
      <c r="A41" t="s">
        <v>186</v>
      </c>
      <c r="B41" t="s">
        <v>187</v>
      </c>
      <c r="C41">
        <v>33.333333333333336</v>
      </c>
      <c r="D41">
        <v>3</v>
      </c>
      <c r="E41" t="s">
        <v>11298</v>
      </c>
      <c r="F41">
        <v>106</v>
      </c>
      <c r="G41">
        <v>6</v>
      </c>
      <c r="H41" t="s">
        <v>631</v>
      </c>
      <c r="I41" t="s">
        <v>11299</v>
      </c>
      <c r="J41" t="s">
        <v>338</v>
      </c>
      <c r="K41" t="s">
        <v>23</v>
      </c>
      <c r="L41" t="s">
        <v>24</v>
      </c>
      <c r="M41" t="s">
        <v>11300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11301</v>
      </c>
      <c r="T41" t="s">
        <v>11300</v>
      </c>
      <c r="U41" s="55" t="s">
        <v>683</v>
      </c>
      <c r="V41">
        <v>3</v>
      </c>
    </row>
    <row r="42" spans="1:22" x14ac:dyDescent="0.25">
      <c r="A42" t="s">
        <v>44</v>
      </c>
      <c r="B42" t="s">
        <v>45</v>
      </c>
      <c r="C42">
        <v>66.666666666666671</v>
      </c>
      <c r="D42">
        <v>3</v>
      </c>
      <c r="E42" t="s">
        <v>11302</v>
      </c>
      <c r="F42">
        <v>200</v>
      </c>
      <c r="G42">
        <v>0</v>
      </c>
      <c r="H42" t="s">
        <v>631</v>
      </c>
      <c r="I42" t="s">
        <v>11303</v>
      </c>
      <c r="J42" t="s">
        <v>4089</v>
      </c>
      <c r="K42" t="s">
        <v>23</v>
      </c>
      <c r="L42" t="s">
        <v>24</v>
      </c>
      <c r="M42" t="s">
        <v>11304</v>
      </c>
      <c r="N42" t="s">
        <v>23</v>
      </c>
      <c r="O42" t="s">
        <v>32</v>
      </c>
      <c r="P42" t="s">
        <v>26</v>
      </c>
      <c r="Q42" t="s">
        <v>33</v>
      </c>
      <c r="R42" t="s">
        <v>24</v>
      </c>
      <c r="S42" t="s">
        <v>11305</v>
      </c>
      <c r="T42" t="s">
        <v>11306</v>
      </c>
      <c r="U42" s="56" t="s">
        <v>1089</v>
      </c>
      <c r="V42">
        <v>3</v>
      </c>
    </row>
    <row r="43" spans="1:22" x14ac:dyDescent="0.25">
      <c r="A43" t="s">
        <v>42</v>
      </c>
      <c r="B43" t="s">
        <v>43</v>
      </c>
      <c r="C43">
        <v>66.666666666666671</v>
      </c>
      <c r="D43">
        <v>3</v>
      </c>
      <c r="E43" t="s">
        <v>11302</v>
      </c>
      <c r="F43">
        <v>200</v>
      </c>
      <c r="G43">
        <v>0</v>
      </c>
      <c r="H43" t="s">
        <v>631</v>
      </c>
      <c r="I43" t="s">
        <v>11303</v>
      </c>
      <c r="J43" t="s">
        <v>4089</v>
      </c>
      <c r="K43" t="s">
        <v>23</v>
      </c>
      <c r="L43" t="s">
        <v>24</v>
      </c>
      <c r="M43" t="s">
        <v>11304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11305</v>
      </c>
      <c r="T43" t="s">
        <v>11306</v>
      </c>
      <c r="U43" s="55" t="s">
        <v>658</v>
      </c>
      <c r="V43">
        <v>1296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3</v>
      </c>
      <c r="E44" t="s">
        <v>11307</v>
      </c>
      <c r="F44">
        <v>100</v>
      </c>
      <c r="G44">
        <v>0</v>
      </c>
      <c r="H44" t="s">
        <v>631</v>
      </c>
      <c r="I44" t="s">
        <v>11308</v>
      </c>
      <c r="J44" t="s">
        <v>2211</v>
      </c>
      <c r="K44" t="s">
        <v>23</v>
      </c>
      <c r="L44" t="s">
        <v>24</v>
      </c>
      <c r="M44" t="s">
        <v>11309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11310</v>
      </c>
      <c r="T44" t="s">
        <v>11311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3</v>
      </c>
      <c r="E45" t="s">
        <v>11312</v>
      </c>
      <c r="F45">
        <v>106</v>
      </c>
      <c r="G45">
        <v>6</v>
      </c>
      <c r="H45" t="s">
        <v>631</v>
      </c>
      <c r="I45" t="s">
        <v>11313</v>
      </c>
      <c r="J45" t="s">
        <v>312</v>
      </c>
      <c r="K45" t="s">
        <v>23</v>
      </c>
      <c r="L45" t="s">
        <v>24</v>
      </c>
      <c r="M45" t="s">
        <v>11314</v>
      </c>
      <c r="N45" t="s">
        <v>23</v>
      </c>
      <c r="O45" t="s">
        <v>32</v>
      </c>
      <c r="P45" t="s">
        <v>26</v>
      </c>
      <c r="Q45" t="s">
        <v>33</v>
      </c>
      <c r="R45" t="s">
        <v>11315</v>
      </c>
      <c r="S45" t="s">
        <v>11316</v>
      </c>
      <c r="T45" t="s">
        <v>11314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9</v>
      </c>
      <c r="E46" t="s">
        <v>11317</v>
      </c>
      <c r="F46">
        <v>300</v>
      </c>
      <c r="G46">
        <v>0</v>
      </c>
      <c r="H46" t="s">
        <v>631</v>
      </c>
      <c r="I46" t="s">
        <v>11318</v>
      </c>
      <c r="J46" t="s">
        <v>1452</v>
      </c>
      <c r="K46" t="s">
        <v>23</v>
      </c>
      <c r="L46" t="s">
        <v>24</v>
      </c>
      <c r="M46" t="s">
        <v>11319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11320</v>
      </c>
      <c r="T46" t="s">
        <v>11321</v>
      </c>
    </row>
    <row r="47" spans="1:22" x14ac:dyDescent="0.25">
      <c r="A47" t="s">
        <v>42</v>
      </c>
      <c r="B47" t="s">
        <v>43</v>
      </c>
      <c r="C47">
        <v>66.666666666666671</v>
      </c>
      <c r="D47">
        <v>6</v>
      </c>
      <c r="E47" t="s">
        <v>11322</v>
      </c>
      <c r="F47">
        <v>200</v>
      </c>
      <c r="G47">
        <v>0</v>
      </c>
      <c r="H47" t="s">
        <v>631</v>
      </c>
      <c r="I47" t="s">
        <v>11323</v>
      </c>
      <c r="J47" t="s">
        <v>1247</v>
      </c>
      <c r="K47" t="s">
        <v>23</v>
      </c>
      <c r="L47" t="s">
        <v>24</v>
      </c>
      <c r="M47" t="s">
        <v>11324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11325</v>
      </c>
      <c r="T47" t="s">
        <v>11319</v>
      </c>
    </row>
    <row r="48" spans="1:22" x14ac:dyDescent="0.25">
      <c r="A48" t="s">
        <v>44</v>
      </c>
      <c r="B48" t="s">
        <v>45</v>
      </c>
      <c r="C48">
        <v>66.666666666666671</v>
      </c>
      <c r="D48">
        <v>3</v>
      </c>
      <c r="E48" t="s">
        <v>11326</v>
      </c>
      <c r="F48">
        <v>106</v>
      </c>
      <c r="G48">
        <v>6</v>
      </c>
      <c r="H48" t="s">
        <v>631</v>
      </c>
      <c r="I48" t="s">
        <v>11327</v>
      </c>
      <c r="J48" t="s">
        <v>325</v>
      </c>
      <c r="K48" t="s">
        <v>23</v>
      </c>
      <c r="L48" t="s">
        <v>24</v>
      </c>
      <c r="M48" t="s">
        <v>11324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11328</v>
      </c>
      <c r="T48" t="s">
        <v>11324</v>
      </c>
    </row>
    <row r="49" spans="1:20" x14ac:dyDescent="0.25">
      <c r="A49" t="s">
        <v>186</v>
      </c>
      <c r="B49" t="s">
        <v>187</v>
      </c>
      <c r="C49">
        <v>33.333333333333336</v>
      </c>
      <c r="D49">
        <v>3</v>
      </c>
      <c r="E49" t="s">
        <v>11329</v>
      </c>
      <c r="F49">
        <v>106</v>
      </c>
      <c r="G49">
        <v>6</v>
      </c>
      <c r="H49" t="s">
        <v>631</v>
      </c>
      <c r="I49" t="s">
        <v>11330</v>
      </c>
      <c r="J49" t="s">
        <v>329</v>
      </c>
      <c r="K49" t="s">
        <v>23</v>
      </c>
      <c r="L49" t="s">
        <v>24</v>
      </c>
      <c r="M49" t="s">
        <v>11324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11331</v>
      </c>
      <c r="T49" t="s">
        <v>11332</v>
      </c>
    </row>
    <row r="50" spans="1:20" x14ac:dyDescent="0.25">
      <c r="A50" t="s">
        <v>139</v>
      </c>
      <c r="B50" t="s">
        <v>112</v>
      </c>
      <c r="C50">
        <v>66</v>
      </c>
      <c r="D50">
        <v>1</v>
      </c>
      <c r="E50" t="s">
        <v>11333</v>
      </c>
      <c r="F50">
        <v>349</v>
      </c>
      <c r="G50">
        <v>29</v>
      </c>
      <c r="H50" t="s">
        <v>47</v>
      </c>
      <c r="I50" t="s">
        <v>11334</v>
      </c>
      <c r="J50" t="s">
        <v>11335</v>
      </c>
      <c r="K50" t="s">
        <v>1479</v>
      </c>
      <c r="L50" t="s">
        <v>5783</v>
      </c>
      <c r="M50" t="s">
        <v>11336</v>
      </c>
      <c r="N50" t="s">
        <v>23</v>
      </c>
      <c r="O50" t="s">
        <v>63</v>
      </c>
      <c r="P50" t="s">
        <v>54</v>
      </c>
      <c r="Q50" t="s">
        <v>55</v>
      </c>
      <c r="R50" t="s">
        <v>24</v>
      </c>
      <c r="S50" t="s">
        <v>23</v>
      </c>
      <c r="T50" t="s">
        <v>11332</v>
      </c>
    </row>
    <row r="51" spans="1:20" x14ac:dyDescent="0.25">
      <c r="A51" t="s">
        <v>110</v>
      </c>
      <c r="B51" t="s">
        <v>640</v>
      </c>
      <c r="C51">
        <v>66</v>
      </c>
      <c r="D51">
        <v>1</v>
      </c>
      <c r="E51" t="s">
        <v>11333</v>
      </c>
      <c r="F51">
        <v>349</v>
      </c>
      <c r="G51">
        <v>29</v>
      </c>
      <c r="H51" t="s">
        <v>47</v>
      </c>
      <c r="I51" t="s">
        <v>11334</v>
      </c>
      <c r="J51" t="s">
        <v>11335</v>
      </c>
      <c r="K51" t="s">
        <v>1479</v>
      </c>
      <c r="L51" t="s">
        <v>5783</v>
      </c>
      <c r="M51" t="s">
        <v>11336</v>
      </c>
      <c r="N51" t="s">
        <v>23</v>
      </c>
      <c r="O51" t="s">
        <v>63</v>
      </c>
      <c r="P51" t="s">
        <v>54</v>
      </c>
      <c r="Q51" t="s">
        <v>55</v>
      </c>
      <c r="R51" t="s">
        <v>24</v>
      </c>
      <c r="S51" t="s">
        <v>23</v>
      </c>
      <c r="T51" t="s">
        <v>11332</v>
      </c>
    </row>
    <row r="52" spans="1:20" x14ac:dyDescent="0.25">
      <c r="A52" t="s">
        <v>46</v>
      </c>
      <c r="B52" t="s">
        <v>56</v>
      </c>
      <c r="C52">
        <v>67</v>
      </c>
      <c r="D52">
        <v>1</v>
      </c>
      <c r="E52" t="s">
        <v>11333</v>
      </c>
      <c r="F52">
        <v>349</v>
      </c>
      <c r="G52">
        <v>29</v>
      </c>
      <c r="H52" t="s">
        <v>47</v>
      </c>
      <c r="I52" t="s">
        <v>11334</v>
      </c>
      <c r="J52" t="s">
        <v>11335</v>
      </c>
      <c r="K52" t="s">
        <v>1479</v>
      </c>
      <c r="L52" t="s">
        <v>5783</v>
      </c>
      <c r="M52" t="s">
        <v>11336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11332</v>
      </c>
    </row>
    <row r="53" spans="1:20" x14ac:dyDescent="0.25">
      <c r="A53" t="s">
        <v>186</v>
      </c>
      <c r="B53" t="s">
        <v>187</v>
      </c>
      <c r="C53">
        <v>48.5</v>
      </c>
      <c r="D53">
        <v>2</v>
      </c>
      <c r="E53" t="s">
        <v>11333</v>
      </c>
      <c r="F53">
        <v>349</v>
      </c>
      <c r="G53">
        <v>29</v>
      </c>
      <c r="H53" t="s">
        <v>47</v>
      </c>
      <c r="I53" t="s">
        <v>11334</v>
      </c>
      <c r="J53" t="s">
        <v>11335</v>
      </c>
      <c r="K53" t="s">
        <v>1479</v>
      </c>
      <c r="L53" t="s">
        <v>5783</v>
      </c>
      <c r="M53" t="s">
        <v>11336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11332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11337</v>
      </c>
      <c r="F54">
        <v>106</v>
      </c>
      <c r="G54">
        <v>6</v>
      </c>
      <c r="H54" t="s">
        <v>631</v>
      </c>
      <c r="I54" t="s">
        <v>11338</v>
      </c>
      <c r="J54" t="s">
        <v>335</v>
      </c>
      <c r="K54" t="s">
        <v>23</v>
      </c>
      <c r="L54" t="s">
        <v>24</v>
      </c>
      <c r="M54" t="s">
        <v>11339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11340</v>
      </c>
      <c r="T54" t="s">
        <v>11339</v>
      </c>
    </row>
    <row r="55" spans="1:20" x14ac:dyDescent="0.25">
      <c r="A55" t="s">
        <v>42</v>
      </c>
      <c r="B55" t="s">
        <v>43</v>
      </c>
      <c r="C55">
        <v>66.666666666666671</v>
      </c>
      <c r="D55">
        <v>3</v>
      </c>
      <c r="E55" t="s">
        <v>11341</v>
      </c>
      <c r="F55">
        <v>106</v>
      </c>
      <c r="G55">
        <v>6</v>
      </c>
      <c r="H55" t="s">
        <v>631</v>
      </c>
      <c r="I55" t="s">
        <v>6439</v>
      </c>
      <c r="J55" t="s">
        <v>303</v>
      </c>
      <c r="K55" t="s">
        <v>23</v>
      </c>
      <c r="L55" t="s">
        <v>24</v>
      </c>
      <c r="M55" t="s">
        <v>11339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11342</v>
      </c>
      <c r="T55" t="s">
        <v>11339</v>
      </c>
    </row>
    <row r="56" spans="1:20" x14ac:dyDescent="0.25">
      <c r="A56" t="s">
        <v>30</v>
      </c>
      <c r="B56" t="s">
        <v>31</v>
      </c>
      <c r="C56">
        <v>60</v>
      </c>
      <c r="D56">
        <v>3</v>
      </c>
      <c r="E56" t="s">
        <v>11343</v>
      </c>
      <c r="F56">
        <v>214.21</v>
      </c>
      <c r="G56">
        <v>0</v>
      </c>
      <c r="H56" t="s">
        <v>631</v>
      </c>
      <c r="I56" t="s">
        <v>11344</v>
      </c>
      <c r="J56" t="s">
        <v>306</v>
      </c>
      <c r="K56" t="s">
        <v>23</v>
      </c>
      <c r="L56" t="s">
        <v>24</v>
      </c>
      <c r="M56" t="s">
        <v>11345</v>
      </c>
      <c r="N56" t="s">
        <v>23</v>
      </c>
      <c r="O56" t="s">
        <v>32</v>
      </c>
      <c r="P56" t="s">
        <v>26</v>
      </c>
      <c r="Q56" t="s">
        <v>33</v>
      </c>
      <c r="R56" t="s">
        <v>24</v>
      </c>
      <c r="S56" t="s">
        <v>11346</v>
      </c>
      <c r="T56" t="s">
        <v>11347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11343</v>
      </c>
      <c r="F57">
        <v>214.21</v>
      </c>
      <c r="G57">
        <v>0</v>
      </c>
      <c r="H57" t="s">
        <v>631</v>
      </c>
      <c r="I57" t="s">
        <v>11344</v>
      </c>
      <c r="J57" t="s">
        <v>306</v>
      </c>
      <c r="K57" t="s">
        <v>23</v>
      </c>
      <c r="L57" t="s">
        <v>24</v>
      </c>
      <c r="M57" t="s">
        <v>11345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11346</v>
      </c>
      <c r="T57" t="s">
        <v>11347</v>
      </c>
    </row>
    <row r="58" spans="1:20" x14ac:dyDescent="0.25">
      <c r="A58" t="s">
        <v>186</v>
      </c>
      <c r="B58" t="s">
        <v>187</v>
      </c>
      <c r="C58">
        <v>33.333333333333336</v>
      </c>
      <c r="D58">
        <v>3</v>
      </c>
      <c r="E58" t="s">
        <v>11348</v>
      </c>
      <c r="F58">
        <v>106</v>
      </c>
      <c r="G58">
        <v>6</v>
      </c>
      <c r="H58" t="s">
        <v>631</v>
      </c>
      <c r="I58" t="s">
        <v>11349</v>
      </c>
      <c r="J58" t="s">
        <v>329</v>
      </c>
      <c r="K58" t="s">
        <v>23</v>
      </c>
      <c r="L58" t="s">
        <v>24</v>
      </c>
      <c r="M58" t="s">
        <v>11350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11351</v>
      </c>
      <c r="T58" t="s">
        <v>11350</v>
      </c>
    </row>
    <row r="59" spans="1:20" x14ac:dyDescent="0.25">
      <c r="A59" t="s">
        <v>51</v>
      </c>
      <c r="B59" t="s">
        <v>52</v>
      </c>
      <c r="C59">
        <v>57</v>
      </c>
      <c r="D59">
        <v>4</v>
      </c>
      <c r="E59" t="s">
        <v>11352</v>
      </c>
      <c r="F59">
        <v>258</v>
      </c>
      <c r="G59">
        <v>35</v>
      </c>
      <c r="H59" t="s">
        <v>22</v>
      </c>
      <c r="I59" t="s">
        <v>7437</v>
      </c>
      <c r="J59" t="s">
        <v>7438</v>
      </c>
      <c r="K59" t="s">
        <v>1025</v>
      </c>
      <c r="L59" t="s">
        <v>981</v>
      </c>
      <c r="M59" t="s">
        <v>11350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11353</v>
      </c>
      <c r="T59" t="s">
        <v>11350</v>
      </c>
    </row>
    <row r="60" spans="1:20" x14ac:dyDescent="0.25">
      <c r="A60" t="s">
        <v>186</v>
      </c>
      <c r="B60" t="s">
        <v>187</v>
      </c>
      <c r="C60">
        <v>33.333333333333336</v>
      </c>
      <c r="D60">
        <v>6</v>
      </c>
      <c r="E60" t="s">
        <v>11354</v>
      </c>
      <c r="F60">
        <v>200</v>
      </c>
      <c r="G60">
        <v>0</v>
      </c>
      <c r="H60" t="s">
        <v>631</v>
      </c>
      <c r="I60" t="s">
        <v>11355</v>
      </c>
      <c r="J60" t="s">
        <v>639</v>
      </c>
      <c r="K60" t="s">
        <v>23</v>
      </c>
      <c r="L60" t="s">
        <v>24</v>
      </c>
      <c r="M60" t="s">
        <v>11356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11357</v>
      </c>
      <c r="T60" t="s">
        <v>11358</v>
      </c>
    </row>
    <row r="61" spans="1:20" x14ac:dyDescent="0.25">
      <c r="A61" t="s">
        <v>186</v>
      </c>
      <c r="B61" t="s">
        <v>187</v>
      </c>
      <c r="C61">
        <v>33.333333333333336</v>
      </c>
      <c r="D61">
        <v>3</v>
      </c>
      <c r="E61" t="s">
        <v>11359</v>
      </c>
      <c r="F61">
        <v>200</v>
      </c>
      <c r="G61">
        <v>0</v>
      </c>
      <c r="H61" t="s">
        <v>631</v>
      </c>
      <c r="I61" t="s">
        <v>11360</v>
      </c>
      <c r="J61" t="s">
        <v>338</v>
      </c>
      <c r="K61" t="s">
        <v>23</v>
      </c>
      <c r="L61" t="s">
        <v>24</v>
      </c>
      <c r="M61" t="s">
        <v>11361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11362</v>
      </c>
      <c r="T61" t="s">
        <v>11361</v>
      </c>
    </row>
    <row r="62" spans="1:20" x14ac:dyDescent="0.25">
      <c r="A62" t="s">
        <v>42</v>
      </c>
      <c r="B62" t="s">
        <v>43</v>
      </c>
      <c r="C62">
        <v>66.666666666666671</v>
      </c>
      <c r="D62">
        <v>3</v>
      </c>
      <c r="E62" t="s">
        <v>11359</v>
      </c>
      <c r="F62">
        <v>200</v>
      </c>
      <c r="G62">
        <v>0</v>
      </c>
      <c r="H62" t="s">
        <v>631</v>
      </c>
      <c r="I62" t="s">
        <v>11360</v>
      </c>
      <c r="J62" t="s">
        <v>338</v>
      </c>
      <c r="K62" t="s">
        <v>23</v>
      </c>
      <c r="L62" t="s">
        <v>24</v>
      </c>
      <c r="M62" t="s">
        <v>11361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11362</v>
      </c>
      <c r="T62" t="s">
        <v>11361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6</v>
      </c>
      <c r="E63" t="s">
        <v>11363</v>
      </c>
      <c r="F63">
        <v>200</v>
      </c>
      <c r="G63">
        <v>0</v>
      </c>
      <c r="H63" t="s">
        <v>631</v>
      </c>
      <c r="I63" t="s">
        <v>4209</v>
      </c>
      <c r="J63" t="s">
        <v>334</v>
      </c>
      <c r="K63" t="s">
        <v>23</v>
      </c>
      <c r="L63" t="s">
        <v>24</v>
      </c>
      <c r="M63" t="s">
        <v>11364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11365</v>
      </c>
      <c r="T63" t="s">
        <v>11366</v>
      </c>
    </row>
    <row r="64" spans="1:20" x14ac:dyDescent="0.25">
      <c r="A64" t="s">
        <v>42</v>
      </c>
      <c r="B64" t="s">
        <v>43</v>
      </c>
      <c r="C64">
        <v>66.666666666666671</v>
      </c>
      <c r="D64">
        <v>3</v>
      </c>
      <c r="E64" t="s">
        <v>11367</v>
      </c>
      <c r="F64">
        <v>200</v>
      </c>
      <c r="G64">
        <v>0</v>
      </c>
      <c r="H64" t="s">
        <v>631</v>
      </c>
      <c r="I64" t="s">
        <v>11368</v>
      </c>
      <c r="J64" t="s">
        <v>1452</v>
      </c>
      <c r="K64" t="s">
        <v>23</v>
      </c>
      <c r="L64" t="s">
        <v>24</v>
      </c>
      <c r="M64" t="s">
        <v>11369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11370</v>
      </c>
      <c r="T64" t="s">
        <v>11369</v>
      </c>
    </row>
    <row r="65" spans="1:20" x14ac:dyDescent="0.25">
      <c r="A65" t="s">
        <v>186</v>
      </c>
      <c r="B65" t="s">
        <v>187</v>
      </c>
      <c r="C65">
        <v>33.333333333333336</v>
      </c>
      <c r="D65">
        <v>3</v>
      </c>
      <c r="E65" t="s">
        <v>11367</v>
      </c>
      <c r="F65">
        <v>200</v>
      </c>
      <c r="G65">
        <v>0</v>
      </c>
      <c r="H65" t="s">
        <v>631</v>
      </c>
      <c r="I65" t="s">
        <v>11368</v>
      </c>
      <c r="J65" t="s">
        <v>1452</v>
      </c>
      <c r="K65" t="s">
        <v>23</v>
      </c>
      <c r="L65" t="s">
        <v>24</v>
      </c>
      <c r="M65" t="s">
        <v>11369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11370</v>
      </c>
      <c r="T65" t="s">
        <v>11369</v>
      </c>
    </row>
    <row r="66" spans="1:20" x14ac:dyDescent="0.25">
      <c r="A66" t="s">
        <v>186</v>
      </c>
      <c r="B66" t="s">
        <v>187</v>
      </c>
      <c r="C66">
        <v>65</v>
      </c>
      <c r="D66">
        <v>10</v>
      </c>
      <c r="E66" t="s">
        <v>11371</v>
      </c>
      <c r="F66">
        <v>400</v>
      </c>
      <c r="G66">
        <v>0</v>
      </c>
      <c r="H66" t="s">
        <v>631</v>
      </c>
      <c r="I66" t="s">
        <v>1285</v>
      </c>
      <c r="J66" t="s">
        <v>306</v>
      </c>
      <c r="K66" t="s">
        <v>23</v>
      </c>
      <c r="L66" t="s">
        <v>24</v>
      </c>
      <c r="M66" t="s">
        <v>11372</v>
      </c>
      <c r="N66" t="s">
        <v>23</v>
      </c>
      <c r="O66" t="s">
        <v>307</v>
      </c>
      <c r="P66" t="s">
        <v>26</v>
      </c>
      <c r="Q66" t="s">
        <v>27</v>
      </c>
      <c r="R66" t="s">
        <v>11373</v>
      </c>
      <c r="S66" t="s">
        <v>11374</v>
      </c>
      <c r="T66" t="s">
        <v>11372</v>
      </c>
    </row>
    <row r="67" spans="1:20" x14ac:dyDescent="0.25">
      <c r="A67" t="s">
        <v>186</v>
      </c>
      <c r="B67" t="s">
        <v>187</v>
      </c>
      <c r="C67">
        <v>33.333333333333336</v>
      </c>
      <c r="D67">
        <v>3</v>
      </c>
      <c r="E67" t="s">
        <v>11375</v>
      </c>
      <c r="F67">
        <v>129</v>
      </c>
      <c r="G67">
        <v>29</v>
      </c>
      <c r="H67" t="s">
        <v>631</v>
      </c>
      <c r="I67" t="s">
        <v>11376</v>
      </c>
      <c r="J67" t="s">
        <v>336</v>
      </c>
      <c r="K67" t="s">
        <v>23</v>
      </c>
      <c r="L67" t="s">
        <v>24</v>
      </c>
      <c r="M67" t="s">
        <v>11234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11377</v>
      </c>
      <c r="T67" t="s">
        <v>11378</v>
      </c>
    </row>
    <row r="68" spans="1:20" x14ac:dyDescent="0.25">
      <c r="A68" t="s">
        <v>44</v>
      </c>
      <c r="B68" t="s">
        <v>45</v>
      </c>
      <c r="C68">
        <v>66.666666666666671</v>
      </c>
      <c r="D68">
        <v>6</v>
      </c>
      <c r="E68" t="s">
        <v>11379</v>
      </c>
      <c r="F68">
        <v>200</v>
      </c>
      <c r="G68">
        <v>0</v>
      </c>
      <c r="H68" t="s">
        <v>631</v>
      </c>
      <c r="I68" t="s">
        <v>11380</v>
      </c>
      <c r="J68" t="s">
        <v>11381</v>
      </c>
      <c r="K68" t="s">
        <v>23</v>
      </c>
      <c r="L68" t="s">
        <v>24</v>
      </c>
      <c r="M68" t="s">
        <v>11382</v>
      </c>
      <c r="N68" t="s">
        <v>23</v>
      </c>
      <c r="O68" t="s">
        <v>32</v>
      </c>
      <c r="P68" t="s">
        <v>26</v>
      </c>
      <c r="Q68" t="s">
        <v>33</v>
      </c>
      <c r="R68" t="s">
        <v>24</v>
      </c>
      <c r="S68" t="s">
        <v>11383</v>
      </c>
      <c r="T68" t="s">
        <v>11378</v>
      </c>
    </row>
    <row r="69" spans="1:20" x14ac:dyDescent="0.25">
      <c r="A69" t="s">
        <v>42</v>
      </c>
      <c r="B69" t="s">
        <v>43</v>
      </c>
      <c r="C69">
        <v>66.666666666666671</v>
      </c>
      <c r="D69">
        <v>3</v>
      </c>
      <c r="E69" t="s">
        <v>11384</v>
      </c>
      <c r="F69">
        <v>300</v>
      </c>
      <c r="G69">
        <v>0</v>
      </c>
      <c r="H69" t="s">
        <v>631</v>
      </c>
      <c r="I69" t="s">
        <v>11385</v>
      </c>
      <c r="J69" t="s">
        <v>633</v>
      </c>
      <c r="K69" t="s">
        <v>23</v>
      </c>
      <c r="L69" t="s">
        <v>24</v>
      </c>
      <c r="M69" t="s">
        <v>11378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11386</v>
      </c>
      <c r="T69" t="s">
        <v>11387</v>
      </c>
    </row>
    <row r="70" spans="1:20" x14ac:dyDescent="0.25">
      <c r="A70" t="s">
        <v>186</v>
      </c>
      <c r="B70" t="s">
        <v>187</v>
      </c>
      <c r="C70">
        <v>33.333333333333336</v>
      </c>
      <c r="D70">
        <v>6</v>
      </c>
      <c r="E70" t="s">
        <v>11384</v>
      </c>
      <c r="F70">
        <v>300</v>
      </c>
      <c r="G70">
        <v>0</v>
      </c>
      <c r="H70" t="s">
        <v>631</v>
      </c>
      <c r="I70" t="s">
        <v>11385</v>
      </c>
      <c r="J70" t="s">
        <v>633</v>
      </c>
      <c r="K70" t="s">
        <v>23</v>
      </c>
      <c r="L70" t="s">
        <v>24</v>
      </c>
      <c r="M70" t="s">
        <v>11378</v>
      </c>
      <c r="N70" t="s">
        <v>23</v>
      </c>
      <c r="O70" t="s">
        <v>32</v>
      </c>
      <c r="P70" t="s">
        <v>26</v>
      </c>
      <c r="Q70" t="s">
        <v>33</v>
      </c>
      <c r="R70" t="s">
        <v>24</v>
      </c>
      <c r="S70" t="s">
        <v>11386</v>
      </c>
      <c r="T70" t="s">
        <v>11387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6</v>
      </c>
      <c r="E71" t="s">
        <v>11388</v>
      </c>
      <c r="F71">
        <v>200</v>
      </c>
      <c r="G71">
        <v>0</v>
      </c>
      <c r="H71" t="s">
        <v>631</v>
      </c>
      <c r="I71" t="s">
        <v>11389</v>
      </c>
      <c r="J71" t="s">
        <v>313</v>
      </c>
      <c r="K71" t="s">
        <v>23</v>
      </c>
      <c r="L71" t="s">
        <v>24</v>
      </c>
      <c r="M71" t="s">
        <v>11390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11391</v>
      </c>
      <c r="T71" t="s">
        <v>11390</v>
      </c>
    </row>
    <row r="72" spans="1:20" x14ac:dyDescent="0.25">
      <c r="A72" t="s">
        <v>42</v>
      </c>
      <c r="B72" t="s">
        <v>43</v>
      </c>
      <c r="C72">
        <v>66.666666666666671</v>
      </c>
      <c r="D72">
        <v>3</v>
      </c>
      <c r="E72" t="s">
        <v>11392</v>
      </c>
      <c r="F72">
        <v>100</v>
      </c>
      <c r="G72">
        <v>0</v>
      </c>
      <c r="H72" t="s">
        <v>631</v>
      </c>
      <c r="I72" t="s">
        <v>11393</v>
      </c>
      <c r="J72" t="s">
        <v>313</v>
      </c>
      <c r="K72" t="s">
        <v>23</v>
      </c>
      <c r="L72" t="s">
        <v>24</v>
      </c>
      <c r="M72" t="s">
        <v>11394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11395</v>
      </c>
      <c r="T72" t="s">
        <v>11394</v>
      </c>
    </row>
    <row r="73" spans="1:20" x14ac:dyDescent="0.25">
      <c r="A73" t="s">
        <v>46</v>
      </c>
      <c r="B73" t="s">
        <v>1105</v>
      </c>
      <c r="C73">
        <v>72.400000000000006</v>
      </c>
      <c r="D73">
        <v>1</v>
      </c>
      <c r="E73" t="s">
        <v>11396</v>
      </c>
      <c r="F73">
        <v>79.400000000000006</v>
      </c>
      <c r="G73">
        <v>7</v>
      </c>
      <c r="H73" t="s">
        <v>47</v>
      </c>
      <c r="I73" t="s">
        <v>11397</v>
      </c>
      <c r="J73" t="s">
        <v>11398</v>
      </c>
      <c r="K73" t="s">
        <v>1321</v>
      </c>
      <c r="L73" t="s">
        <v>11399</v>
      </c>
      <c r="M73" t="s">
        <v>11400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11401</v>
      </c>
      <c r="T73" t="s">
        <v>11400</v>
      </c>
    </row>
    <row r="74" spans="1:20" x14ac:dyDescent="0.25">
      <c r="A74" t="s">
        <v>186</v>
      </c>
      <c r="B74" t="s">
        <v>187</v>
      </c>
      <c r="C74">
        <v>33.333333333333336</v>
      </c>
      <c r="D74">
        <v>3</v>
      </c>
      <c r="E74" t="s">
        <v>11402</v>
      </c>
      <c r="F74">
        <v>106</v>
      </c>
      <c r="G74">
        <v>6</v>
      </c>
      <c r="H74" t="s">
        <v>631</v>
      </c>
      <c r="I74" t="s">
        <v>4099</v>
      </c>
      <c r="J74" t="s">
        <v>302</v>
      </c>
      <c r="K74" t="s">
        <v>23</v>
      </c>
      <c r="L74" t="s">
        <v>24</v>
      </c>
      <c r="M74" t="s">
        <v>11403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11404</v>
      </c>
      <c r="T74" t="s">
        <v>11403</v>
      </c>
    </row>
    <row r="75" spans="1:20" x14ac:dyDescent="0.25">
      <c r="A75" t="s">
        <v>142</v>
      </c>
      <c r="B75" t="s">
        <v>143</v>
      </c>
      <c r="C75">
        <v>14</v>
      </c>
      <c r="D75">
        <v>1</v>
      </c>
      <c r="E75" t="s">
        <v>11405</v>
      </c>
      <c r="F75">
        <v>207</v>
      </c>
      <c r="G75">
        <v>48</v>
      </c>
      <c r="H75" t="s">
        <v>47</v>
      </c>
      <c r="I75" t="s">
        <v>11406</v>
      </c>
      <c r="J75" t="s">
        <v>11407</v>
      </c>
      <c r="K75" t="s">
        <v>980</v>
      </c>
      <c r="L75" t="s">
        <v>9771</v>
      </c>
      <c r="M75" t="s">
        <v>11403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11408</v>
      </c>
      <c r="T75" t="s">
        <v>11409</v>
      </c>
    </row>
    <row r="76" spans="1:20" x14ac:dyDescent="0.25">
      <c r="A76" t="s">
        <v>110</v>
      </c>
      <c r="B76" t="s">
        <v>691</v>
      </c>
      <c r="C76">
        <v>76</v>
      </c>
      <c r="D76">
        <v>1</v>
      </c>
      <c r="E76" t="s">
        <v>11405</v>
      </c>
      <c r="F76">
        <v>207</v>
      </c>
      <c r="G76">
        <v>48</v>
      </c>
      <c r="H76" t="s">
        <v>47</v>
      </c>
      <c r="I76" t="s">
        <v>11406</v>
      </c>
      <c r="J76" t="s">
        <v>11407</v>
      </c>
      <c r="K76" t="s">
        <v>980</v>
      </c>
      <c r="L76" t="s">
        <v>9771</v>
      </c>
      <c r="M76" t="s">
        <v>11403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11408</v>
      </c>
      <c r="T76" t="s">
        <v>11409</v>
      </c>
    </row>
    <row r="77" spans="1:20" x14ac:dyDescent="0.25">
      <c r="A77" t="s">
        <v>46</v>
      </c>
      <c r="B77" t="s">
        <v>56</v>
      </c>
      <c r="C77">
        <v>78</v>
      </c>
      <c r="D77">
        <v>1</v>
      </c>
      <c r="E77" t="s">
        <v>11405</v>
      </c>
      <c r="F77">
        <v>207</v>
      </c>
      <c r="G77">
        <v>48</v>
      </c>
      <c r="H77" t="s">
        <v>47</v>
      </c>
      <c r="I77" t="s">
        <v>11406</v>
      </c>
      <c r="J77" t="s">
        <v>11407</v>
      </c>
      <c r="K77" t="s">
        <v>980</v>
      </c>
      <c r="L77" t="s">
        <v>9771</v>
      </c>
      <c r="M77" t="s">
        <v>11403</v>
      </c>
      <c r="N77" t="s">
        <v>23</v>
      </c>
      <c r="O77" t="s">
        <v>63</v>
      </c>
      <c r="P77" t="s">
        <v>54</v>
      </c>
      <c r="Q77" t="s">
        <v>55</v>
      </c>
      <c r="R77" t="s">
        <v>24</v>
      </c>
      <c r="S77" t="s">
        <v>11408</v>
      </c>
      <c r="T77" t="s">
        <v>11409</v>
      </c>
    </row>
    <row r="78" spans="1:20" x14ac:dyDescent="0.25">
      <c r="A78" t="s">
        <v>186</v>
      </c>
      <c r="B78" t="s">
        <v>187</v>
      </c>
      <c r="C78">
        <v>33.333333333333336</v>
      </c>
      <c r="D78">
        <v>3</v>
      </c>
      <c r="E78" t="s">
        <v>11410</v>
      </c>
      <c r="F78">
        <v>100</v>
      </c>
      <c r="G78">
        <v>0</v>
      </c>
      <c r="H78" t="s">
        <v>631</v>
      </c>
      <c r="I78" t="s">
        <v>11411</v>
      </c>
      <c r="J78" t="s">
        <v>328</v>
      </c>
      <c r="K78" t="s">
        <v>23</v>
      </c>
      <c r="L78" t="s">
        <v>24</v>
      </c>
      <c r="M78" t="s">
        <v>11412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11413</v>
      </c>
      <c r="T78" t="s">
        <v>11412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6</v>
      </c>
      <c r="E79" t="s">
        <v>11414</v>
      </c>
      <c r="F79">
        <v>200</v>
      </c>
      <c r="G79">
        <v>0</v>
      </c>
      <c r="H79" t="s">
        <v>631</v>
      </c>
      <c r="I79" t="s">
        <v>11415</v>
      </c>
      <c r="J79" t="s">
        <v>357</v>
      </c>
      <c r="K79" t="s">
        <v>23</v>
      </c>
      <c r="L79" t="s">
        <v>24</v>
      </c>
      <c r="M79" t="s">
        <v>11412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11416</v>
      </c>
      <c r="T79" t="s">
        <v>11417</v>
      </c>
    </row>
    <row r="80" spans="1:20" x14ac:dyDescent="0.25">
      <c r="A80" t="s">
        <v>42</v>
      </c>
      <c r="B80" t="s">
        <v>43</v>
      </c>
      <c r="C80">
        <v>66.666666666666671</v>
      </c>
      <c r="D80">
        <v>3</v>
      </c>
      <c r="E80" t="s">
        <v>11418</v>
      </c>
      <c r="F80">
        <v>106</v>
      </c>
      <c r="G80">
        <v>6</v>
      </c>
      <c r="H80" t="s">
        <v>631</v>
      </c>
      <c r="I80" t="s">
        <v>11419</v>
      </c>
      <c r="J80" t="s">
        <v>311</v>
      </c>
      <c r="K80" t="s">
        <v>23</v>
      </c>
      <c r="L80" t="s">
        <v>24</v>
      </c>
      <c r="M80" t="s">
        <v>11420</v>
      </c>
      <c r="N80" t="s">
        <v>23</v>
      </c>
      <c r="O80" t="s">
        <v>32</v>
      </c>
      <c r="P80" t="s">
        <v>26</v>
      </c>
      <c r="Q80" t="s">
        <v>33</v>
      </c>
      <c r="R80" t="s">
        <v>24</v>
      </c>
      <c r="S80" t="s">
        <v>11421</v>
      </c>
      <c r="T80" t="s">
        <v>11420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3</v>
      </c>
      <c r="E81" t="s">
        <v>11422</v>
      </c>
      <c r="F81">
        <v>106</v>
      </c>
      <c r="G81">
        <v>6</v>
      </c>
      <c r="H81" t="s">
        <v>631</v>
      </c>
      <c r="I81" t="s">
        <v>11423</v>
      </c>
      <c r="J81" t="s">
        <v>1265</v>
      </c>
      <c r="K81" t="s">
        <v>23</v>
      </c>
      <c r="L81" t="s">
        <v>24</v>
      </c>
      <c r="M81" t="s">
        <v>11424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11425</v>
      </c>
      <c r="T81" t="s">
        <v>11424</v>
      </c>
    </row>
    <row r="82" spans="1:20" x14ac:dyDescent="0.25">
      <c r="A82" t="s">
        <v>186</v>
      </c>
      <c r="B82" t="s">
        <v>187</v>
      </c>
      <c r="C82">
        <v>33.333333333333336</v>
      </c>
      <c r="D82">
        <v>6</v>
      </c>
      <c r="E82" t="s">
        <v>11426</v>
      </c>
      <c r="F82">
        <v>200</v>
      </c>
      <c r="G82">
        <v>0</v>
      </c>
      <c r="H82" t="s">
        <v>631</v>
      </c>
      <c r="I82" t="s">
        <v>11427</v>
      </c>
      <c r="J82" t="s">
        <v>11428</v>
      </c>
      <c r="K82" t="s">
        <v>23</v>
      </c>
      <c r="L82" t="s">
        <v>24</v>
      </c>
      <c r="M82" t="s">
        <v>11429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11430</v>
      </c>
      <c r="T82" t="s">
        <v>11429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11431</v>
      </c>
      <c r="F83">
        <v>106</v>
      </c>
      <c r="G83">
        <v>6</v>
      </c>
      <c r="H83" t="s">
        <v>631</v>
      </c>
      <c r="I83" t="s">
        <v>11432</v>
      </c>
      <c r="J83" t="s">
        <v>303</v>
      </c>
      <c r="K83" t="s">
        <v>23</v>
      </c>
      <c r="L83" t="s">
        <v>24</v>
      </c>
      <c r="M83" t="s">
        <v>11433</v>
      </c>
      <c r="N83" t="s">
        <v>23</v>
      </c>
      <c r="O83" t="s">
        <v>32</v>
      </c>
      <c r="P83" t="s">
        <v>26</v>
      </c>
      <c r="Q83" t="s">
        <v>33</v>
      </c>
      <c r="R83" t="s">
        <v>24</v>
      </c>
      <c r="S83" t="s">
        <v>11434</v>
      </c>
      <c r="T83" t="s">
        <v>11429</v>
      </c>
    </row>
    <row r="84" spans="1:20" x14ac:dyDescent="0.25">
      <c r="A84" t="s">
        <v>186</v>
      </c>
      <c r="B84" t="s">
        <v>187</v>
      </c>
      <c r="C84">
        <v>33.333333333333336</v>
      </c>
      <c r="D84">
        <v>6</v>
      </c>
      <c r="E84" t="s">
        <v>11435</v>
      </c>
      <c r="F84">
        <v>200</v>
      </c>
      <c r="G84">
        <v>0</v>
      </c>
      <c r="H84" t="s">
        <v>631</v>
      </c>
      <c r="I84" t="s">
        <v>11436</v>
      </c>
      <c r="J84" t="s">
        <v>359</v>
      </c>
      <c r="K84" t="s">
        <v>23</v>
      </c>
      <c r="L84" t="s">
        <v>24</v>
      </c>
      <c r="M84" t="s">
        <v>11437</v>
      </c>
      <c r="N84" t="s">
        <v>23</v>
      </c>
      <c r="O84" t="s">
        <v>32</v>
      </c>
      <c r="P84" t="s">
        <v>26</v>
      </c>
      <c r="Q84" t="s">
        <v>33</v>
      </c>
      <c r="R84" t="s">
        <v>24</v>
      </c>
      <c r="S84" t="s">
        <v>11438</v>
      </c>
      <c r="T84" t="s">
        <v>11437</v>
      </c>
    </row>
    <row r="85" spans="1:20" x14ac:dyDescent="0.25">
      <c r="A85" t="s">
        <v>42</v>
      </c>
      <c r="B85" t="s">
        <v>43</v>
      </c>
      <c r="C85">
        <v>66.666666666666671</v>
      </c>
      <c r="D85">
        <v>3</v>
      </c>
      <c r="E85" t="s">
        <v>11439</v>
      </c>
      <c r="F85">
        <v>106</v>
      </c>
      <c r="G85">
        <v>6</v>
      </c>
      <c r="H85" t="s">
        <v>631</v>
      </c>
      <c r="I85" t="s">
        <v>11440</v>
      </c>
      <c r="J85" t="s">
        <v>346</v>
      </c>
      <c r="K85" t="s">
        <v>23</v>
      </c>
      <c r="L85" t="s">
        <v>24</v>
      </c>
      <c r="M85" t="s">
        <v>11437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11441</v>
      </c>
      <c r="T85" t="s">
        <v>11437</v>
      </c>
    </row>
    <row r="86" spans="1:20" x14ac:dyDescent="0.25">
      <c r="A86" t="s">
        <v>46</v>
      </c>
      <c r="B86" t="s">
        <v>56</v>
      </c>
      <c r="C86">
        <v>66.333333333333329</v>
      </c>
      <c r="D86">
        <v>3</v>
      </c>
      <c r="E86" t="s">
        <v>11442</v>
      </c>
      <c r="F86">
        <v>240</v>
      </c>
      <c r="G86">
        <v>0</v>
      </c>
      <c r="H86" t="s">
        <v>47</v>
      </c>
      <c r="I86" t="s">
        <v>11112</v>
      </c>
      <c r="J86" t="s">
        <v>11113</v>
      </c>
      <c r="K86" t="s">
        <v>11114</v>
      </c>
      <c r="L86" t="s">
        <v>3327</v>
      </c>
      <c r="M86" t="s">
        <v>11443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11444</v>
      </c>
      <c r="T86" t="s">
        <v>11443</v>
      </c>
    </row>
    <row r="87" spans="1:20" x14ac:dyDescent="0.25">
      <c r="A87" t="s">
        <v>46</v>
      </c>
      <c r="B87" t="s">
        <v>56</v>
      </c>
      <c r="C87">
        <v>66.333333333333329</v>
      </c>
      <c r="D87">
        <v>3</v>
      </c>
      <c r="E87" t="s">
        <v>11445</v>
      </c>
      <c r="F87">
        <v>220</v>
      </c>
      <c r="G87">
        <v>0</v>
      </c>
      <c r="H87" t="s">
        <v>631</v>
      </c>
      <c r="I87" t="s">
        <v>11446</v>
      </c>
      <c r="J87" t="s">
        <v>650</v>
      </c>
      <c r="K87" t="s">
        <v>23</v>
      </c>
      <c r="L87" t="s">
        <v>24</v>
      </c>
      <c r="M87" t="s">
        <v>11447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11448</v>
      </c>
      <c r="T87" t="s">
        <v>11447</v>
      </c>
    </row>
    <row r="88" spans="1:20" x14ac:dyDescent="0.25">
      <c r="A88" t="s">
        <v>42</v>
      </c>
      <c r="B88" t="s">
        <v>43</v>
      </c>
      <c r="C88">
        <v>66.666666666666671</v>
      </c>
      <c r="D88">
        <v>3</v>
      </c>
      <c r="E88" t="s">
        <v>11449</v>
      </c>
      <c r="F88">
        <v>200</v>
      </c>
      <c r="G88">
        <v>0</v>
      </c>
      <c r="H88" t="s">
        <v>631</v>
      </c>
      <c r="I88" t="s">
        <v>11450</v>
      </c>
      <c r="J88" t="s">
        <v>321</v>
      </c>
      <c r="K88" t="s">
        <v>23</v>
      </c>
      <c r="L88" t="s">
        <v>24</v>
      </c>
      <c r="M88" t="s">
        <v>11451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11452</v>
      </c>
      <c r="T88" t="s">
        <v>11451</v>
      </c>
    </row>
    <row r="89" spans="1:20" x14ac:dyDescent="0.25">
      <c r="A89" t="s">
        <v>186</v>
      </c>
      <c r="B89" t="s">
        <v>187</v>
      </c>
      <c r="C89">
        <v>33.333333333333336</v>
      </c>
      <c r="D89">
        <v>3</v>
      </c>
      <c r="E89" t="s">
        <v>11449</v>
      </c>
      <c r="F89">
        <v>200</v>
      </c>
      <c r="G89">
        <v>0</v>
      </c>
      <c r="H89" t="s">
        <v>631</v>
      </c>
      <c r="I89" t="s">
        <v>11450</v>
      </c>
      <c r="J89" t="s">
        <v>321</v>
      </c>
      <c r="K89" t="s">
        <v>23</v>
      </c>
      <c r="L89" t="s">
        <v>24</v>
      </c>
      <c r="M89" t="s">
        <v>11451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11452</v>
      </c>
      <c r="T89" t="s">
        <v>11451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3</v>
      </c>
      <c r="E90" t="s">
        <v>11453</v>
      </c>
      <c r="F90">
        <v>200</v>
      </c>
      <c r="G90">
        <v>0</v>
      </c>
      <c r="H90" t="s">
        <v>631</v>
      </c>
      <c r="I90" t="s">
        <v>11454</v>
      </c>
      <c r="J90" t="s">
        <v>302</v>
      </c>
      <c r="K90" t="s">
        <v>23</v>
      </c>
      <c r="L90" t="s">
        <v>24</v>
      </c>
      <c r="M90" t="s">
        <v>11451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11455</v>
      </c>
      <c r="T90" t="s">
        <v>11451</v>
      </c>
    </row>
    <row r="91" spans="1:20" x14ac:dyDescent="0.25">
      <c r="A91" t="s">
        <v>44</v>
      </c>
      <c r="B91" t="s">
        <v>45</v>
      </c>
      <c r="C91">
        <v>66.666666666666671</v>
      </c>
      <c r="D91">
        <v>3</v>
      </c>
      <c r="E91" t="s">
        <v>11453</v>
      </c>
      <c r="F91">
        <v>200</v>
      </c>
      <c r="G91">
        <v>0</v>
      </c>
      <c r="H91" t="s">
        <v>631</v>
      </c>
      <c r="I91" t="s">
        <v>11454</v>
      </c>
      <c r="J91" t="s">
        <v>302</v>
      </c>
      <c r="K91" t="s">
        <v>23</v>
      </c>
      <c r="L91" t="s">
        <v>24</v>
      </c>
      <c r="M91" t="s">
        <v>11451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11455</v>
      </c>
      <c r="T91" t="s">
        <v>11451</v>
      </c>
    </row>
    <row r="92" spans="1:20" x14ac:dyDescent="0.25">
      <c r="A92" t="s">
        <v>42</v>
      </c>
      <c r="B92" t="s">
        <v>43</v>
      </c>
      <c r="C92">
        <v>66.666666666666671</v>
      </c>
      <c r="D92">
        <v>3</v>
      </c>
      <c r="E92" t="s">
        <v>11456</v>
      </c>
      <c r="F92">
        <v>145</v>
      </c>
      <c r="G92">
        <v>45</v>
      </c>
      <c r="H92" t="s">
        <v>631</v>
      </c>
      <c r="I92" t="s">
        <v>11457</v>
      </c>
      <c r="J92" t="s">
        <v>365</v>
      </c>
      <c r="K92" t="s">
        <v>23</v>
      </c>
      <c r="L92" t="s">
        <v>24</v>
      </c>
      <c r="M92" t="s">
        <v>11458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11459</v>
      </c>
      <c r="T92" t="s">
        <v>11458</v>
      </c>
    </row>
    <row r="93" spans="1:20" x14ac:dyDescent="0.25">
      <c r="A93" t="s">
        <v>186</v>
      </c>
      <c r="B93" t="s">
        <v>187</v>
      </c>
      <c r="C93">
        <v>33.333333333333336</v>
      </c>
      <c r="D93">
        <v>3</v>
      </c>
      <c r="E93" t="s">
        <v>11460</v>
      </c>
      <c r="F93">
        <v>106</v>
      </c>
      <c r="G93">
        <v>6</v>
      </c>
      <c r="H93" t="s">
        <v>631</v>
      </c>
      <c r="I93" t="s">
        <v>11461</v>
      </c>
      <c r="J93" t="s">
        <v>356</v>
      </c>
      <c r="K93" t="s">
        <v>23</v>
      </c>
      <c r="L93" t="s">
        <v>24</v>
      </c>
      <c r="M93" t="s">
        <v>11462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11463</v>
      </c>
      <c r="T93" t="s">
        <v>11462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6</v>
      </c>
      <c r="E94" t="s">
        <v>11464</v>
      </c>
      <c r="F94">
        <v>200</v>
      </c>
      <c r="G94">
        <v>0</v>
      </c>
      <c r="H94" t="s">
        <v>631</v>
      </c>
      <c r="I94" t="s">
        <v>1285</v>
      </c>
      <c r="J94" t="s">
        <v>306</v>
      </c>
      <c r="K94" t="s">
        <v>23</v>
      </c>
      <c r="L94" t="s">
        <v>24</v>
      </c>
      <c r="M94" t="s">
        <v>11462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11465</v>
      </c>
      <c r="T94" t="s">
        <v>11462</v>
      </c>
    </row>
    <row r="95" spans="1:20" x14ac:dyDescent="0.25">
      <c r="A95" t="s">
        <v>186</v>
      </c>
      <c r="B95" t="s">
        <v>187</v>
      </c>
      <c r="C95">
        <v>33.333333333333336</v>
      </c>
      <c r="D95">
        <v>3</v>
      </c>
      <c r="E95" t="s">
        <v>11466</v>
      </c>
      <c r="F95">
        <v>145</v>
      </c>
      <c r="G95">
        <v>45</v>
      </c>
      <c r="H95" t="s">
        <v>631</v>
      </c>
      <c r="I95" t="s">
        <v>11457</v>
      </c>
      <c r="J95" t="s">
        <v>365</v>
      </c>
      <c r="K95" t="s">
        <v>23</v>
      </c>
      <c r="L95" t="s">
        <v>24</v>
      </c>
      <c r="M95" t="s">
        <v>11467</v>
      </c>
      <c r="N95" t="s">
        <v>23</v>
      </c>
      <c r="O95" t="s">
        <v>307</v>
      </c>
      <c r="P95" t="s">
        <v>26</v>
      </c>
      <c r="Q95" t="s">
        <v>27</v>
      </c>
      <c r="R95" t="s">
        <v>11468</v>
      </c>
      <c r="S95" t="s">
        <v>11469</v>
      </c>
      <c r="T95" t="s">
        <v>11462</v>
      </c>
    </row>
    <row r="96" spans="1:20" x14ac:dyDescent="0.25">
      <c r="A96" t="s">
        <v>186</v>
      </c>
      <c r="B96" t="s">
        <v>187</v>
      </c>
      <c r="C96">
        <v>33.333333333333336</v>
      </c>
      <c r="D96">
        <v>3</v>
      </c>
      <c r="E96" t="s">
        <v>11470</v>
      </c>
      <c r="F96">
        <v>106</v>
      </c>
      <c r="G96">
        <v>6</v>
      </c>
      <c r="H96" t="s">
        <v>631</v>
      </c>
      <c r="I96" t="s">
        <v>11471</v>
      </c>
      <c r="J96" t="s">
        <v>312</v>
      </c>
      <c r="K96" t="s">
        <v>23</v>
      </c>
      <c r="L96" t="s">
        <v>24</v>
      </c>
      <c r="M96" t="s">
        <v>11462</v>
      </c>
      <c r="N96" t="s">
        <v>23</v>
      </c>
      <c r="O96" t="s">
        <v>32</v>
      </c>
      <c r="P96" t="s">
        <v>26</v>
      </c>
      <c r="Q96" t="s">
        <v>33</v>
      </c>
      <c r="R96" t="s">
        <v>24</v>
      </c>
      <c r="S96" t="s">
        <v>11472</v>
      </c>
      <c r="T96" t="s">
        <v>11473</v>
      </c>
    </row>
    <row r="97" spans="1:20" x14ac:dyDescent="0.25">
      <c r="A97" t="s">
        <v>115</v>
      </c>
      <c r="B97" t="s">
        <v>116</v>
      </c>
      <c r="C97">
        <v>35</v>
      </c>
      <c r="D97">
        <v>8</v>
      </c>
      <c r="E97" t="s">
        <v>11474</v>
      </c>
      <c r="F97">
        <v>328</v>
      </c>
      <c r="G97">
        <v>0</v>
      </c>
      <c r="H97" t="s">
        <v>47</v>
      </c>
      <c r="I97" t="s">
        <v>2490</v>
      </c>
      <c r="J97" t="s">
        <v>2491</v>
      </c>
      <c r="K97" t="s">
        <v>2492</v>
      </c>
      <c r="L97" t="s">
        <v>5783</v>
      </c>
      <c r="M97" t="s">
        <v>11417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11475</v>
      </c>
      <c r="T97" t="s">
        <v>11476</v>
      </c>
    </row>
    <row r="98" spans="1:20" x14ac:dyDescent="0.25">
      <c r="A98" t="s">
        <v>44</v>
      </c>
      <c r="B98" t="s">
        <v>45</v>
      </c>
      <c r="C98">
        <v>66.666666666666671</v>
      </c>
      <c r="D98">
        <v>3</v>
      </c>
      <c r="E98" t="s">
        <v>11477</v>
      </c>
      <c r="F98">
        <v>200</v>
      </c>
      <c r="G98">
        <v>0</v>
      </c>
      <c r="H98" t="s">
        <v>631</v>
      </c>
      <c r="I98" t="s">
        <v>360</v>
      </c>
      <c r="J98" t="s">
        <v>311</v>
      </c>
      <c r="K98" t="s">
        <v>23</v>
      </c>
      <c r="L98" t="s">
        <v>24</v>
      </c>
      <c r="M98" t="s">
        <v>11478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11479</v>
      </c>
      <c r="T98" t="s">
        <v>11480</v>
      </c>
    </row>
    <row r="99" spans="1:20" x14ac:dyDescent="0.25">
      <c r="A99" t="s">
        <v>42</v>
      </c>
      <c r="B99" t="s">
        <v>43</v>
      </c>
      <c r="C99">
        <v>66.666666666666671</v>
      </c>
      <c r="D99">
        <v>3</v>
      </c>
      <c r="E99" t="s">
        <v>11477</v>
      </c>
      <c r="F99">
        <v>200</v>
      </c>
      <c r="G99">
        <v>0</v>
      </c>
      <c r="H99" t="s">
        <v>631</v>
      </c>
      <c r="I99" t="s">
        <v>360</v>
      </c>
      <c r="J99" t="s">
        <v>311</v>
      </c>
      <c r="K99" t="s">
        <v>23</v>
      </c>
      <c r="L99" t="s">
        <v>24</v>
      </c>
      <c r="M99" t="s">
        <v>11478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11479</v>
      </c>
      <c r="T99" t="s">
        <v>11480</v>
      </c>
    </row>
    <row r="100" spans="1:20" x14ac:dyDescent="0.25">
      <c r="A100" t="s">
        <v>30</v>
      </c>
      <c r="B100" t="s">
        <v>31</v>
      </c>
      <c r="C100">
        <v>60</v>
      </c>
      <c r="D100">
        <v>3</v>
      </c>
      <c r="E100" t="s">
        <v>11481</v>
      </c>
      <c r="F100">
        <v>105</v>
      </c>
      <c r="G100">
        <v>0</v>
      </c>
      <c r="H100" t="s">
        <v>22</v>
      </c>
      <c r="I100" t="s">
        <v>11482</v>
      </c>
      <c r="J100" t="s">
        <v>323</v>
      </c>
      <c r="K100" t="s">
        <v>23</v>
      </c>
      <c r="L100" t="s">
        <v>24</v>
      </c>
      <c r="M100" t="s">
        <v>11478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11483</v>
      </c>
      <c r="T100" t="s">
        <v>11478</v>
      </c>
    </row>
    <row r="101" spans="1:20" x14ac:dyDescent="0.25">
      <c r="A101" t="s">
        <v>44</v>
      </c>
      <c r="B101" t="s">
        <v>45</v>
      </c>
      <c r="C101">
        <v>66.666666666666671</v>
      </c>
      <c r="D101">
        <v>6</v>
      </c>
      <c r="E101" t="s">
        <v>11484</v>
      </c>
      <c r="F101">
        <v>200</v>
      </c>
      <c r="G101">
        <v>0</v>
      </c>
      <c r="H101" t="s">
        <v>631</v>
      </c>
      <c r="I101" t="s">
        <v>11485</v>
      </c>
      <c r="J101" t="s">
        <v>306</v>
      </c>
      <c r="K101" t="s">
        <v>23</v>
      </c>
      <c r="L101" t="s">
        <v>24</v>
      </c>
      <c r="M101" t="s">
        <v>11478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11486</v>
      </c>
      <c r="T101" t="s">
        <v>11478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3</v>
      </c>
      <c r="E102" t="s">
        <v>11487</v>
      </c>
      <c r="F102">
        <v>106</v>
      </c>
      <c r="G102">
        <v>6</v>
      </c>
      <c r="H102" t="s">
        <v>631</v>
      </c>
      <c r="I102" t="s">
        <v>1678</v>
      </c>
      <c r="J102" t="s">
        <v>61</v>
      </c>
      <c r="K102" t="s">
        <v>23</v>
      </c>
      <c r="L102" t="s">
        <v>24</v>
      </c>
      <c r="M102" t="s">
        <v>11488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11489</v>
      </c>
      <c r="T102" t="s">
        <v>11488</v>
      </c>
    </row>
    <row r="103" spans="1:20" x14ac:dyDescent="0.25">
      <c r="A103" t="s">
        <v>44</v>
      </c>
      <c r="B103" t="s">
        <v>45</v>
      </c>
      <c r="C103">
        <v>66.666666666666671</v>
      </c>
      <c r="D103">
        <v>3</v>
      </c>
      <c r="E103" t="s">
        <v>11490</v>
      </c>
      <c r="F103">
        <v>106</v>
      </c>
      <c r="G103">
        <v>6</v>
      </c>
      <c r="H103" t="s">
        <v>631</v>
      </c>
      <c r="I103" t="s">
        <v>11491</v>
      </c>
      <c r="J103" t="s">
        <v>311</v>
      </c>
      <c r="K103" t="s">
        <v>23</v>
      </c>
      <c r="L103" t="s">
        <v>24</v>
      </c>
      <c r="M103" t="s">
        <v>11488</v>
      </c>
      <c r="N103" t="s">
        <v>23</v>
      </c>
      <c r="O103" t="s">
        <v>32</v>
      </c>
      <c r="P103" t="s">
        <v>26</v>
      </c>
      <c r="Q103" t="s">
        <v>33</v>
      </c>
      <c r="R103" t="s">
        <v>24</v>
      </c>
      <c r="S103" t="s">
        <v>11492</v>
      </c>
      <c r="T103" t="s">
        <v>11488</v>
      </c>
    </row>
    <row r="104" spans="1:20" x14ac:dyDescent="0.25">
      <c r="A104" t="s">
        <v>46</v>
      </c>
      <c r="B104" t="s">
        <v>56</v>
      </c>
      <c r="C104">
        <v>150</v>
      </c>
      <c r="D104">
        <v>1</v>
      </c>
      <c r="E104" t="s">
        <v>11493</v>
      </c>
      <c r="F104">
        <v>150</v>
      </c>
      <c r="G104">
        <v>0</v>
      </c>
      <c r="H104" t="s">
        <v>47</v>
      </c>
      <c r="I104" t="s">
        <v>11494</v>
      </c>
      <c r="J104" t="s">
        <v>11495</v>
      </c>
      <c r="K104" t="s">
        <v>1365</v>
      </c>
      <c r="L104" t="s">
        <v>11496</v>
      </c>
      <c r="M104" t="s">
        <v>11497</v>
      </c>
      <c r="N104" t="s">
        <v>9228</v>
      </c>
      <c r="O104" t="s">
        <v>1298</v>
      </c>
      <c r="P104" t="s">
        <v>635</v>
      </c>
      <c r="Q104" t="s">
        <v>636</v>
      </c>
      <c r="R104" t="s">
        <v>11498</v>
      </c>
      <c r="S104" t="s">
        <v>11499</v>
      </c>
      <c r="T104" t="s">
        <v>11500</v>
      </c>
    </row>
    <row r="105" spans="1:20" x14ac:dyDescent="0.25">
      <c r="A105" t="s">
        <v>42</v>
      </c>
      <c r="B105" t="s">
        <v>43</v>
      </c>
      <c r="C105">
        <v>66.666666666666671</v>
      </c>
      <c r="D105">
        <v>6</v>
      </c>
      <c r="E105" t="s">
        <v>11501</v>
      </c>
      <c r="F105">
        <v>200</v>
      </c>
      <c r="G105">
        <v>0</v>
      </c>
      <c r="H105" t="s">
        <v>631</v>
      </c>
      <c r="I105" t="s">
        <v>378</v>
      </c>
      <c r="J105" t="s">
        <v>344</v>
      </c>
      <c r="K105" t="s">
        <v>23</v>
      </c>
      <c r="L105" t="s">
        <v>24</v>
      </c>
      <c r="M105" t="s">
        <v>11502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11503</v>
      </c>
      <c r="T105" t="s">
        <v>11502</v>
      </c>
    </row>
    <row r="106" spans="1:20" x14ac:dyDescent="0.25">
      <c r="A106" t="s">
        <v>186</v>
      </c>
      <c r="B106" t="s">
        <v>187</v>
      </c>
      <c r="C106">
        <v>33.333333333333336</v>
      </c>
      <c r="D106">
        <v>6</v>
      </c>
      <c r="E106" t="s">
        <v>11504</v>
      </c>
      <c r="F106">
        <v>200</v>
      </c>
      <c r="G106">
        <v>0</v>
      </c>
      <c r="H106" t="s">
        <v>631</v>
      </c>
      <c r="I106" t="s">
        <v>11505</v>
      </c>
      <c r="J106" t="s">
        <v>306</v>
      </c>
      <c r="K106" t="s">
        <v>23</v>
      </c>
      <c r="L106" t="s">
        <v>24</v>
      </c>
      <c r="M106" t="s">
        <v>11506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11507</v>
      </c>
      <c r="T106" t="s">
        <v>11502</v>
      </c>
    </row>
    <row r="107" spans="1:20" x14ac:dyDescent="0.25">
      <c r="A107" t="s">
        <v>42</v>
      </c>
      <c r="B107" t="s">
        <v>43</v>
      </c>
      <c r="C107">
        <v>66.666666666666671</v>
      </c>
      <c r="D107">
        <v>3</v>
      </c>
      <c r="E107" t="s">
        <v>11508</v>
      </c>
      <c r="F107">
        <v>106</v>
      </c>
      <c r="G107">
        <v>6</v>
      </c>
      <c r="H107" t="s">
        <v>631</v>
      </c>
      <c r="I107" t="s">
        <v>11509</v>
      </c>
      <c r="J107" t="s">
        <v>11510</v>
      </c>
      <c r="K107" t="s">
        <v>23</v>
      </c>
      <c r="L107" t="s">
        <v>24</v>
      </c>
      <c r="M107" t="s">
        <v>11502</v>
      </c>
      <c r="N107" t="s">
        <v>23</v>
      </c>
      <c r="O107" t="s">
        <v>32</v>
      </c>
      <c r="P107" t="s">
        <v>26</v>
      </c>
      <c r="Q107" t="s">
        <v>33</v>
      </c>
      <c r="R107" t="s">
        <v>24</v>
      </c>
      <c r="S107" t="s">
        <v>11511</v>
      </c>
      <c r="T107" t="s">
        <v>11502</v>
      </c>
    </row>
    <row r="108" spans="1:20" x14ac:dyDescent="0.25">
      <c r="A108" t="s">
        <v>186</v>
      </c>
      <c r="B108" t="s">
        <v>187</v>
      </c>
      <c r="C108">
        <v>33.333333333333336</v>
      </c>
      <c r="D108">
        <v>3</v>
      </c>
      <c r="E108" t="s">
        <v>11512</v>
      </c>
      <c r="F108">
        <v>100</v>
      </c>
      <c r="G108">
        <v>0</v>
      </c>
      <c r="H108" t="s">
        <v>631</v>
      </c>
      <c r="I108" t="s">
        <v>11513</v>
      </c>
      <c r="J108" t="s">
        <v>341</v>
      </c>
      <c r="K108" t="s">
        <v>23</v>
      </c>
      <c r="L108" t="s">
        <v>24</v>
      </c>
      <c r="M108" t="s">
        <v>11502</v>
      </c>
      <c r="N108" t="s">
        <v>23</v>
      </c>
      <c r="O108" t="s">
        <v>32</v>
      </c>
      <c r="P108" t="s">
        <v>26</v>
      </c>
      <c r="Q108" t="s">
        <v>33</v>
      </c>
      <c r="R108" t="s">
        <v>24</v>
      </c>
      <c r="S108" t="s">
        <v>11514</v>
      </c>
      <c r="T108" t="s">
        <v>11502</v>
      </c>
    </row>
    <row r="109" spans="1:20" x14ac:dyDescent="0.25">
      <c r="A109" t="s">
        <v>186</v>
      </c>
      <c r="B109" t="s">
        <v>187</v>
      </c>
      <c r="C109">
        <v>40</v>
      </c>
      <c r="D109">
        <v>50</v>
      </c>
      <c r="E109" t="s">
        <v>11515</v>
      </c>
      <c r="F109">
        <v>5450</v>
      </c>
      <c r="G109">
        <v>100</v>
      </c>
      <c r="H109" t="s">
        <v>47</v>
      </c>
      <c r="I109" t="s">
        <v>11516</v>
      </c>
      <c r="J109" t="s">
        <v>11517</v>
      </c>
      <c r="K109" t="s">
        <v>10835</v>
      </c>
      <c r="L109" t="s">
        <v>11518</v>
      </c>
      <c r="M109" t="s">
        <v>11519</v>
      </c>
      <c r="N109" t="s">
        <v>9228</v>
      </c>
      <c r="O109" t="s">
        <v>1298</v>
      </c>
      <c r="P109" t="s">
        <v>635</v>
      </c>
      <c r="Q109" t="s">
        <v>636</v>
      </c>
      <c r="R109" t="s">
        <v>24</v>
      </c>
      <c r="S109" t="s">
        <v>11520</v>
      </c>
      <c r="T109" t="s">
        <v>11502</v>
      </c>
    </row>
    <row r="110" spans="1:20" x14ac:dyDescent="0.25">
      <c r="A110" t="s">
        <v>44</v>
      </c>
      <c r="B110" t="s">
        <v>45</v>
      </c>
      <c r="C110">
        <v>40</v>
      </c>
      <c r="D110">
        <v>50</v>
      </c>
      <c r="E110" t="s">
        <v>11515</v>
      </c>
      <c r="F110">
        <v>5450</v>
      </c>
      <c r="G110">
        <v>100</v>
      </c>
      <c r="H110" t="s">
        <v>47</v>
      </c>
      <c r="I110" t="s">
        <v>11516</v>
      </c>
      <c r="J110" t="s">
        <v>11517</v>
      </c>
      <c r="K110" t="s">
        <v>10835</v>
      </c>
      <c r="L110" t="s">
        <v>11518</v>
      </c>
      <c r="M110" t="s">
        <v>11519</v>
      </c>
      <c r="N110" t="s">
        <v>9228</v>
      </c>
      <c r="O110" t="s">
        <v>1298</v>
      </c>
      <c r="P110" t="s">
        <v>635</v>
      </c>
      <c r="Q110" t="s">
        <v>636</v>
      </c>
      <c r="R110" t="s">
        <v>24</v>
      </c>
      <c r="S110" t="s">
        <v>11520</v>
      </c>
      <c r="T110" t="s">
        <v>11502</v>
      </c>
    </row>
    <row r="111" spans="1:20" x14ac:dyDescent="0.25">
      <c r="A111" t="s">
        <v>28</v>
      </c>
      <c r="B111" t="s">
        <v>29</v>
      </c>
      <c r="C111">
        <v>45</v>
      </c>
      <c r="D111">
        <v>10</v>
      </c>
      <c r="E111" t="s">
        <v>11515</v>
      </c>
      <c r="F111">
        <v>5450</v>
      </c>
      <c r="G111">
        <v>100</v>
      </c>
      <c r="H111" t="s">
        <v>47</v>
      </c>
      <c r="I111" t="s">
        <v>11516</v>
      </c>
      <c r="J111" t="s">
        <v>11517</v>
      </c>
      <c r="K111" t="s">
        <v>10835</v>
      </c>
      <c r="L111" t="s">
        <v>11518</v>
      </c>
      <c r="M111" t="s">
        <v>11519</v>
      </c>
      <c r="N111" t="s">
        <v>9228</v>
      </c>
      <c r="O111" t="s">
        <v>1298</v>
      </c>
      <c r="P111" t="s">
        <v>635</v>
      </c>
      <c r="Q111" t="s">
        <v>636</v>
      </c>
      <c r="R111" t="s">
        <v>24</v>
      </c>
      <c r="S111" t="s">
        <v>11520</v>
      </c>
      <c r="T111" t="s">
        <v>11502</v>
      </c>
    </row>
    <row r="112" spans="1:20" x14ac:dyDescent="0.25">
      <c r="A112" t="s">
        <v>30</v>
      </c>
      <c r="B112" t="s">
        <v>31</v>
      </c>
      <c r="C112">
        <v>45</v>
      </c>
      <c r="D112">
        <v>10</v>
      </c>
      <c r="E112" t="s">
        <v>11515</v>
      </c>
      <c r="F112">
        <v>5450</v>
      </c>
      <c r="G112">
        <v>100</v>
      </c>
      <c r="H112" t="s">
        <v>47</v>
      </c>
      <c r="I112" t="s">
        <v>11516</v>
      </c>
      <c r="J112" t="s">
        <v>11517</v>
      </c>
      <c r="K112" t="s">
        <v>10835</v>
      </c>
      <c r="L112" t="s">
        <v>11518</v>
      </c>
      <c r="M112" t="s">
        <v>11519</v>
      </c>
      <c r="N112" t="s">
        <v>9228</v>
      </c>
      <c r="O112" t="s">
        <v>1298</v>
      </c>
      <c r="P112" t="s">
        <v>635</v>
      </c>
      <c r="Q112" t="s">
        <v>636</v>
      </c>
      <c r="R112" t="s">
        <v>24</v>
      </c>
      <c r="S112" t="s">
        <v>11520</v>
      </c>
      <c r="T112" t="s">
        <v>11502</v>
      </c>
    </row>
    <row r="113" spans="1:20" x14ac:dyDescent="0.25">
      <c r="A113" t="s">
        <v>20</v>
      </c>
      <c r="B113" t="s">
        <v>21</v>
      </c>
      <c r="C113">
        <v>45</v>
      </c>
      <c r="D113">
        <v>10</v>
      </c>
      <c r="E113" t="s">
        <v>11515</v>
      </c>
      <c r="F113">
        <v>5450</v>
      </c>
      <c r="G113">
        <v>100</v>
      </c>
      <c r="H113" t="s">
        <v>47</v>
      </c>
      <c r="I113" t="s">
        <v>11516</v>
      </c>
      <c r="J113" t="s">
        <v>11517</v>
      </c>
      <c r="K113" t="s">
        <v>10835</v>
      </c>
      <c r="L113" t="s">
        <v>11518</v>
      </c>
      <c r="M113" t="s">
        <v>11519</v>
      </c>
      <c r="N113" t="s">
        <v>9228</v>
      </c>
      <c r="O113" t="s">
        <v>1298</v>
      </c>
      <c r="P113" t="s">
        <v>635</v>
      </c>
      <c r="Q113" t="s">
        <v>636</v>
      </c>
      <c r="R113" t="s">
        <v>24</v>
      </c>
      <c r="S113" t="s">
        <v>11520</v>
      </c>
      <c r="T113" t="s">
        <v>11502</v>
      </c>
    </row>
    <row r="114" spans="1:20" x14ac:dyDescent="0.25">
      <c r="A114" t="s">
        <v>186</v>
      </c>
      <c r="B114" t="s">
        <v>187</v>
      </c>
      <c r="C114">
        <v>33.333333333333336</v>
      </c>
      <c r="D114">
        <v>3</v>
      </c>
      <c r="E114" t="s">
        <v>11521</v>
      </c>
      <c r="F114">
        <v>106</v>
      </c>
      <c r="G114">
        <v>6</v>
      </c>
      <c r="H114" t="s">
        <v>631</v>
      </c>
      <c r="I114" t="s">
        <v>11522</v>
      </c>
      <c r="J114" t="s">
        <v>65</v>
      </c>
      <c r="K114" t="s">
        <v>23</v>
      </c>
      <c r="L114" t="s">
        <v>24</v>
      </c>
      <c r="M114" t="s">
        <v>11523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11524</v>
      </c>
      <c r="T114" t="s">
        <v>11525</v>
      </c>
    </row>
    <row r="115" spans="1:20" x14ac:dyDescent="0.25">
      <c r="A115" t="s">
        <v>137</v>
      </c>
      <c r="B115" t="s">
        <v>138</v>
      </c>
      <c r="C115">
        <v>10</v>
      </c>
      <c r="D115">
        <v>250</v>
      </c>
      <c r="E115" t="s">
        <v>11526</v>
      </c>
      <c r="F115">
        <v>2530</v>
      </c>
      <c r="G115">
        <v>30</v>
      </c>
      <c r="H115" t="s">
        <v>47</v>
      </c>
      <c r="I115" t="s">
        <v>11527</v>
      </c>
      <c r="J115" t="s">
        <v>11528</v>
      </c>
      <c r="K115" t="s">
        <v>11529</v>
      </c>
      <c r="L115" t="s">
        <v>11530</v>
      </c>
      <c r="M115" t="s">
        <v>11531</v>
      </c>
      <c r="N115" t="s">
        <v>9228</v>
      </c>
      <c r="O115" t="s">
        <v>634</v>
      </c>
      <c r="P115" t="s">
        <v>635</v>
      </c>
      <c r="Q115" t="s">
        <v>636</v>
      </c>
      <c r="R115" t="s">
        <v>24</v>
      </c>
      <c r="S115" t="s">
        <v>11532</v>
      </c>
      <c r="T115" t="s">
        <v>11533</v>
      </c>
    </row>
    <row r="116" spans="1:20" x14ac:dyDescent="0.25">
      <c r="A116" t="s">
        <v>110</v>
      </c>
      <c r="B116" t="s">
        <v>640</v>
      </c>
      <c r="C116">
        <v>66.333333333333329</v>
      </c>
      <c r="D116">
        <v>3</v>
      </c>
      <c r="E116" t="s">
        <v>11534</v>
      </c>
      <c r="F116">
        <v>268</v>
      </c>
      <c r="G116">
        <v>38</v>
      </c>
      <c r="H116" t="s">
        <v>47</v>
      </c>
      <c r="I116" t="s">
        <v>1003</v>
      </c>
      <c r="J116" t="s">
        <v>1222</v>
      </c>
      <c r="K116" t="s">
        <v>1223</v>
      </c>
      <c r="L116" t="s">
        <v>1224</v>
      </c>
      <c r="M116" t="s">
        <v>11535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11536</v>
      </c>
      <c r="T116" t="s">
        <v>11535</v>
      </c>
    </row>
    <row r="117" spans="1:20" x14ac:dyDescent="0.25">
      <c r="A117" t="s">
        <v>46</v>
      </c>
      <c r="B117" t="s">
        <v>56</v>
      </c>
      <c r="C117">
        <v>100</v>
      </c>
      <c r="D117">
        <v>1</v>
      </c>
      <c r="E117" t="s">
        <v>11537</v>
      </c>
      <c r="F117">
        <v>130</v>
      </c>
      <c r="G117">
        <v>30</v>
      </c>
      <c r="H117" t="s">
        <v>47</v>
      </c>
      <c r="I117" t="s">
        <v>11538</v>
      </c>
      <c r="J117" t="s">
        <v>11539</v>
      </c>
      <c r="K117" t="s">
        <v>989</v>
      </c>
      <c r="L117" t="s">
        <v>11540</v>
      </c>
      <c r="M117" t="s">
        <v>11535</v>
      </c>
      <c r="N117" t="s">
        <v>9228</v>
      </c>
      <c r="O117" t="s">
        <v>634</v>
      </c>
      <c r="P117" t="s">
        <v>635</v>
      </c>
      <c r="Q117" t="s">
        <v>636</v>
      </c>
      <c r="R117" t="s">
        <v>24</v>
      </c>
      <c r="S117" t="s">
        <v>11541</v>
      </c>
      <c r="T117" t="s">
        <v>11535</v>
      </c>
    </row>
    <row r="118" spans="1:20" x14ac:dyDescent="0.25">
      <c r="A118" t="s">
        <v>186</v>
      </c>
      <c r="B118" t="s">
        <v>187</v>
      </c>
      <c r="C118">
        <v>33.333333333333336</v>
      </c>
      <c r="D118">
        <v>6</v>
      </c>
      <c r="E118" t="s">
        <v>11542</v>
      </c>
      <c r="F118">
        <v>200</v>
      </c>
      <c r="G118">
        <v>0</v>
      </c>
      <c r="H118" t="s">
        <v>631</v>
      </c>
      <c r="I118" t="s">
        <v>11543</v>
      </c>
      <c r="J118" t="s">
        <v>311</v>
      </c>
      <c r="K118" t="s">
        <v>23</v>
      </c>
      <c r="L118" t="s">
        <v>24</v>
      </c>
      <c r="M118" t="s">
        <v>11544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11545</v>
      </c>
      <c r="T118" t="s">
        <v>11523</v>
      </c>
    </row>
    <row r="119" spans="1:20" x14ac:dyDescent="0.25">
      <c r="A119" t="s">
        <v>4860</v>
      </c>
      <c r="B119" t="s">
        <v>4861</v>
      </c>
      <c r="C119">
        <v>12</v>
      </c>
      <c r="D119">
        <v>100</v>
      </c>
      <c r="E119" t="s">
        <v>11546</v>
      </c>
      <c r="F119">
        <v>1200</v>
      </c>
      <c r="G119">
        <v>0</v>
      </c>
      <c r="H119" t="s">
        <v>47</v>
      </c>
      <c r="I119" t="s">
        <v>11547</v>
      </c>
      <c r="J119" t="s">
        <v>11548</v>
      </c>
      <c r="K119" t="s">
        <v>3207</v>
      </c>
      <c r="L119" t="s">
        <v>11549</v>
      </c>
      <c r="M119" t="s">
        <v>10974</v>
      </c>
      <c r="N119" t="s">
        <v>9228</v>
      </c>
      <c r="O119" t="s">
        <v>1298</v>
      </c>
      <c r="P119" t="s">
        <v>635</v>
      </c>
      <c r="Q119" t="s">
        <v>636</v>
      </c>
      <c r="R119" t="s">
        <v>24</v>
      </c>
      <c r="S119" t="s">
        <v>11550</v>
      </c>
      <c r="T119" t="s">
        <v>11551</v>
      </c>
    </row>
    <row r="120" spans="1:20" x14ac:dyDescent="0.25">
      <c r="A120" t="s">
        <v>44</v>
      </c>
      <c r="B120" t="s">
        <v>45</v>
      </c>
      <c r="C120">
        <v>50</v>
      </c>
      <c r="D120">
        <v>2</v>
      </c>
      <c r="E120" t="s">
        <v>11552</v>
      </c>
      <c r="F120">
        <v>200</v>
      </c>
      <c r="G120">
        <v>0</v>
      </c>
      <c r="H120" t="s">
        <v>47</v>
      </c>
      <c r="I120" t="s">
        <v>11553</v>
      </c>
      <c r="J120" t="s">
        <v>11554</v>
      </c>
      <c r="K120" t="s">
        <v>2267</v>
      </c>
      <c r="L120" t="s">
        <v>11555</v>
      </c>
      <c r="M120" t="s">
        <v>11556</v>
      </c>
      <c r="N120" t="s">
        <v>9228</v>
      </c>
      <c r="O120" t="s">
        <v>1298</v>
      </c>
      <c r="P120" t="s">
        <v>635</v>
      </c>
      <c r="Q120" t="s">
        <v>636</v>
      </c>
      <c r="R120" t="s">
        <v>24</v>
      </c>
      <c r="S120" t="s">
        <v>11557</v>
      </c>
      <c r="T120" t="s">
        <v>11558</v>
      </c>
    </row>
    <row r="121" spans="1:20" x14ac:dyDescent="0.25">
      <c r="A121" t="s">
        <v>42</v>
      </c>
      <c r="B121" t="s">
        <v>43</v>
      </c>
      <c r="C121">
        <v>50</v>
      </c>
      <c r="D121">
        <v>2</v>
      </c>
      <c r="E121" t="s">
        <v>11552</v>
      </c>
      <c r="F121">
        <v>200</v>
      </c>
      <c r="G121">
        <v>0</v>
      </c>
      <c r="H121" t="s">
        <v>47</v>
      </c>
      <c r="I121" t="s">
        <v>11553</v>
      </c>
      <c r="J121" t="s">
        <v>11554</v>
      </c>
      <c r="K121" t="s">
        <v>2267</v>
      </c>
      <c r="L121" t="s">
        <v>11555</v>
      </c>
      <c r="M121" t="s">
        <v>11556</v>
      </c>
      <c r="N121" t="s">
        <v>9228</v>
      </c>
      <c r="O121" t="s">
        <v>1298</v>
      </c>
      <c r="P121" t="s">
        <v>635</v>
      </c>
      <c r="Q121" t="s">
        <v>636</v>
      </c>
      <c r="R121" t="s">
        <v>24</v>
      </c>
      <c r="S121" t="s">
        <v>11557</v>
      </c>
      <c r="T121" t="s">
        <v>11558</v>
      </c>
    </row>
    <row r="122" spans="1:20" x14ac:dyDescent="0.25">
      <c r="A122" t="s">
        <v>44</v>
      </c>
      <c r="B122" t="s">
        <v>45</v>
      </c>
      <c r="C122">
        <v>50</v>
      </c>
      <c r="D122">
        <v>4</v>
      </c>
      <c r="E122" t="s">
        <v>11559</v>
      </c>
      <c r="F122">
        <v>200</v>
      </c>
      <c r="G122">
        <v>0</v>
      </c>
      <c r="H122" t="s">
        <v>47</v>
      </c>
      <c r="I122" t="s">
        <v>2080</v>
      </c>
      <c r="J122" t="s">
        <v>11560</v>
      </c>
      <c r="K122" t="s">
        <v>348</v>
      </c>
      <c r="L122" t="s">
        <v>9375</v>
      </c>
      <c r="M122" t="s">
        <v>11544</v>
      </c>
      <c r="N122" t="s">
        <v>9228</v>
      </c>
      <c r="O122" t="s">
        <v>634</v>
      </c>
      <c r="P122" t="s">
        <v>635</v>
      </c>
      <c r="Q122" t="s">
        <v>636</v>
      </c>
      <c r="R122" t="s">
        <v>24</v>
      </c>
      <c r="S122" t="s">
        <v>11561</v>
      </c>
      <c r="T122" t="s">
        <v>11544</v>
      </c>
    </row>
    <row r="123" spans="1:20" x14ac:dyDescent="0.25">
      <c r="A123" t="s">
        <v>186</v>
      </c>
      <c r="B123" t="s">
        <v>187</v>
      </c>
      <c r="C123">
        <v>40</v>
      </c>
      <c r="D123">
        <v>10</v>
      </c>
      <c r="E123" t="s">
        <v>11562</v>
      </c>
      <c r="F123">
        <v>400</v>
      </c>
      <c r="G123">
        <v>0</v>
      </c>
      <c r="H123" t="s">
        <v>47</v>
      </c>
      <c r="I123" t="s">
        <v>11563</v>
      </c>
      <c r="J123" t="s">
        <v>11564</v>
      </c>
      <c r="K123" t="s">
        <v>1082</v>
      </c>
      <c r="L123" t="s">
        <v>11565</v>
      </c>
      <c r="M123" t="s">
        <v>11566</v>
      </c>
      <c r="N123" t="s">
        <v>9228</v>
      </c>
      <c r="O123" t="s">
        <v>634</v>
      </c>
      <c r="P123" t="s">
        <v>635</v>
      </c>
      <c r="Q123" t="s">
        <v>636</v>
      </c>
      <c r="R123" t="s">
        <v>24</v>
      </c>
      <c r="S123" t="s">
        <v>11567</v>
      </c>
      <c r="T123" t="s">
        <v>11566</v>
      </c>
    </row>
    <row r="124" spans="1:20" x14ac:dyDescent="0.25">
      <c r="A124" t="s">
        <v>42</v>
      </c>
      <c r="B124" t="s">
        <v>43</v>
      </c>
      <c r="C124">
        <v>50</v>
      </c>
      <c r="D124">
        <v>6</v>
      </c>
      <c r="E124" t="s">
        <v>11568</v>
      </c>
      <c r="F124">
        <v>320</v>
      </c>
      <c r="G124">
        <v>20</v>
      </c>
      <c r="H124" t="s">
        <v>47</v>
      </c>
      <c r="I124" t="s">
        <v>11569</v>
      </c>
      <c r="J124" t="s">
        <v>11570</v>
      </c>
      <c r="K124" t="s">
        <v>1835</v>
      </c>
      <c r="L124" t="s">
        <v>11571</v>
      </c>
      <c r="M124" t="s">
        <v>11572</v>
      </c>
      <c r="N124" t="s">
        <v>9228</v>
      </c>
      <c r="O124" t="s">
        <v>1298</v>
      </c>
      <c r="P124" t="s">
        <v>635</v>
      </c>
      <c r="Q124" t="s">
        <v>636</v>
      </c>
      <c r="R124" t="s">
        <v>24</v>
      </c>
      <c r="S124" t="s">
        <v>11573</v>
      </c>
      <c r="T124" t="s">
        <v>11574</v>
      </c>
    </row>
    <row r="125" spans="1:20" x14ac:dyDescent="0.25">
      <c r="A125" t="s">
        <v>42</v>
      </c>
      <c r="B125" t="s">
        <v>43</v>
      </c>
      <c r="C125">
        <v>50</v>
      </c>
      <c r="D125">
        <v>4</v>
      </c>
      <c r="E125" t="s">
        <v>11575</v>
      </c>
      <c r="F125">
        <v>220</v>
      </c>
      <c r="G125">
        <v>20</v>
      </c>
      <c r="H125" t="s">
        <v>47</v>
      </c>
      <c r="I125" t="s">
        <v>11576</v>
      </c>
      <c r="J125" t="s">
        <v>11577</v>
      </c>
      <c r="K125" t="s">
        <v>11578</v>
      </c>
      <c r="L125" t="s">
        <v>11579</v>
      </c>
      <c r="M125" t="s">
        <v>11580</v>
      </c>
      <c r="N125" t="s">
        <v>9228</v>
      </c>
      <c r="O125" t="s">
        <v>1298</v>
      </c>
      <c r="P125" t="s">
        <v>635</v>
      </c>
      <c r="Q125" t="s">
        <v>636</v>
      </c>
      <c r="R125" t="s">
        <v>24</v>
      </c>
      <c r="S125" t="s">
        <v>11581</v>
      </c>
      <c r="T125" t="s">
        <v>11582</v>
      </c>
    </row>
    <row r="126" spans="1:20" x14ac:dyDescent="0.25">
      <c r="A126" t="s">
        <v>51</v>
      </c>
      <c r="B126" t="s">
        <v>52</v>
      </c>
      <c r="C126">
        <v>60</v>
      </c>
      <c r="D126">
        <v>1</v>
      </c>
      <c r="E126" t="s">
        <v>11583</v>
      </c>
      <c r="F126">
        <v>235</v>
      </c>
      <c r="G126">
        <v>0</v>
      </c>
      <c r="H126" t="s">
        <v>47</v>
      </c>
      <c r="I126" t="s">
        <v>8611</v>
      </c>
      <c r="J126" t="s">
        <v>8612</v>
      </c>
      <c r="K126" t="s">
        <v>8613</v>
      </c>
      <c r="L126" t="s">
        <v>3270</v>
      </c>
      <c r="M126" t="s">
        <v>11582</v>
      </c>
      <c r="N126" t="s">
        <v>23</v>
      </c>
      <c r="O126" t="s">
        <v>53</v>
      </c>
      <c r="P126" t="s">
        <v>54</v>
      </c>
      <c r="Q126" t="s">
        <v>55</v>
      </c>
      <c r="R126" t="s">
        <v>24</v>
      </c>
      <c r="S126" t="s">
        <v>11584</v>
      </c>
      <c r="T126" t="s">
        <v>11585</v>
      </c>
    </row>
    <row r="127" spans="1:20" x14ac:dyDescent="0.25">
      <c r="A127" t="s">
        <v>51</v>
      </c>
      <c r="B127" t="s">
        <v>52</v>
      </c>
      <c r="C127">
        <v>58.333333333333343</v>
      </c>
      <c r="D127">
        <v>3</v>
      </c>
      <c r="E127" t="s">
        <v>11583</v>
      </c>
      <c r="F127">
        <v>235</v>
      </c>
      <c r="G127">
        <v>0</v>
      </c>
      <c r="H127" t="s">
        <v>47</v>
      </c>
      <c r="I127" t="s">
        <v>8611</v>
      </c>
      <c r="J127" t="s">
        <v>8612</v>
      </c>
      <c r="K127" t="s">
        <v>8613</v>
      </c>
      <c r="L127" t="s">
        <v>3270</v>
      </c>
      <c r="M127" t="s">
        <v>11582</v>
      </c>
      <c r="N127" t="s">
        <v>23</v>
      </c>
      <c r="O127" t="s">
        <v>53</v>
      </c>
      <c r="P127" t="s">
        <v>54</v>
      </c>
      <c r="Q127" t="s">
        <v>55</v>
      </c>
      <c r="R127" t="s">
        <v>24</v>
      </c>
      <c r="S127" t="s">
        <v>11584</v>
      </c>
      <c r="T127" t="s">
        <v>11585</v>
      </c>
    </row>
    <row r="128" spans="1:20" x14ac:dyDescent="0.25">
      <c r="A128" t="s">
        <v>20</v>
      </c>
      <c r="B128" t="s">
        <v>1915</v>
      </c>
      <c r="C128">
        <v>13.7</v>
      </c>
      <c r="D128">
        <v>2</v>
      </c>
      <c r="E128" t="s">
        <v>11586</v>
      </c>
      <c r="F128">
        <v>27.4</v>
      </c>
      <c r="G128">
        <v>0</v>
      </c>
      <c r="H128" t="s">
        <v>47</v>
      </c>
      <c r="I128" t="s">
        <v>11587</v>
      </c>
      <c r="J128" t="s">
        <v>11588</v>
      </c>
      <c r="K128" t="s">
        <v>5293</v>
      </c>
      <c r="L128" t="s">
        <v>5294</v>
      </c>
      <c r="M128" t="s">
        <v>11589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11590</v>
      </c>
      <c r="T128" t="s">
        <v>11591</v>
      </c>
    </row>
    <row r="129" spans="1:20" x14ac:dyDescent="0.25">
      <c r="A129" t="s">
        <v>38</v>
      </c>
      <c r="B129" t="s">
        <v>39</v>
      </c>
      <c r="C129">
        <v>54.5</v>
      </c>
      <c r="D129">
        <v>2</v>
      </c>
      <c r="E129" t="s">
        <v>11592</v>
      </c>
      <c r="F129">
        <v>254</v>
      </c>
      <c r="G129">
        <v>26</v>
      </c>
      <c r="H129" t="s">
        <v>47</v>
      </c>
      <c r="I129" t="s">
        <v>9275</v>
      </c>
      <c r="J129" t="s">
        <v>4602</v>
      </c>
      <c r="K129" t="s">
        <v>4603</v>
      </c>
      <c r="L129" t="s">
        <v>4604</v>
      </c>
      <c r="M129" t="s">
        <v>11593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11594</v>
      </c>
      <c r="T129" t="s">
        <v>11595</v>
      </c>
    </row>
    <row r="130" spans="1:20" x14ac:dyDescent="0.25">
      <c r="A130" t="s">
        <v>38</v>
      </c>
      <c r="B130" t="s">
        <v>39</v>
      </c>
      <c r="C130">
        <v>54.5</v>
      </c>
      <c r="D130">
        <v>2</v>
      </c>
      <c r="E130" t="s">
        <v>11592</v>
      </c>
      <c r="F130">
        <v>254</v>
      </c>
      <c r="G130">
        <v>26</v>
      </c>
      <c r="H130" t="s">
        <v>47</v>
      </c>
      <c r="I130" t="s">
        <v>9275</v>
      </c>
      <c r="J130" t="s">
        <v>4602</v>
      </c>
      <c r="K130" t="s">
        <v>4603</v>
      </c>
      <c r="L130" t="s">
        <v>4604</v>
      </c>
      <c r="M130" t="s">
        <v>11593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11594</v>
      </c>
      <c r="T130" t="s">
        <v>11595</v>
      </c>
    </row>
    <row r="131" spans="1:20" x14ac:dyDescent="0.25">
      <c r="A131" t="s">
        <v>38</v>
      </c>
      <c r="B131" t="s">
        <v>39</v>
      </c>
      <c r="C131">
        <v>54.5</v>
      </c>
      <c r="D131">
        <v>2</v>
      </c>
      <c r="E131" t="s">
        <v>11592</v>
      </c>
      <c r="F131">
        <v>254</v>
      </c>
      <c r="G131">
        <v>26</v>
      </c>
      <c r="H131" t="s">
        <v>47</v>
      </c>
      <c r="I131" t="s">
        <v>9275</v>
      </c>
      <c r="J131" t="s">
        <v>4602</v>
      </c>
      <c r="K131" t="s">
        <v>4603</v>
      </c>
      <c r="L131" t="s">
        <v>4604</v>
      </c>
      <c r="M131" t="s">
        <v>11593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11594</v>
      </c>
      <c r="T131" t="s">
        <v>11593</v>
      </c>
    </row>
    <row r="132" spans="1:20" x14ac:dyDescent="0.25">
      <c r="A132" t="s">
        <v>46</v>
      </c>
      <c r="B132" t="s">
        <v>56</v>
      </c>
      <c r="C132">
        <v>78</v>
      </c>
      <c r="D132">
        <v>3</v>
      </c>
      <c r="E132" t="s">
        <v>11596</v>
      </c>
      <c r="F132">
        <v>269</v>
      </c>
      <c r="G132">
        <v>45</v>
      </c>
      <c r="H132" t="s">
        <v>47</v>
      </c>
      <c r="I132" t="s">
        <v>3885</v>
      </c>
      <c r="J132" t="s">
        <v>3886</v>
      </c>
      <c r="K132" t="s">
        <v>1581</v>
      </c>
      <c r="L132" t="s">
        <v>1630</v>
      </c>
      <c r="M132" t="s">
        <v>11597</v>
      </c>
      <c r="N132" t="s">
        <v>23</v>
      </c>
      <c r="O132" t="s">
        <v>63</v>
      </c>
      <c r="P132" t="s">
        <v>54</v>
      </c>
      <c r="Q132" t="s">
        <v>55</v>
      </c>
      <c r="R132" t="s">
        <v>24</v>
      </c>
      <c r="S132" t="s">
        <v>11598</v>
      </c>
      <c r="T132" t="s">
        <v>11599</v>
      </c>
    </row>
    <row r="133" spans="1:20" x14ac:dyDescent="0.25">
      <c r="A133" t="s">
        <v>46</v>
      </c>
      <c r="B133" t="s">
        <v>56</v>
      </c>
      <c r="C133">
        <v>78</v>
      </c>
      <c r="D133">
        <v>3</v>
      </c>
      <c r="E133" t="s">
        <v>11600</v>
      </c>
      <c r="F133">
        <v>259</v>
      </c>
      <c r="G133">
        <v>35</v>
      </c>
      <c r="H133" t="s">
        <v>47</v>
      </c>
      <c r="I133" t="s">
        <v>2937</v>
      </c>
      <c r="J133" t="s">
        <v>3916</v>
      </c>
      <c r="K133" t="s">
        <v>1581</v>
      </c>
      <c r="L133" t="s">
        <v>1630</v>
      </c>
      <c r="M133" t="s">
        <v>11601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11602</v>
      </c>
      <c r="T133" t="s">
        <v>11603</v>
      </c>
    </row>
    <row r="134" spans="1:20" x14ac:dyDescent="0.25">
      <c r="A134" t="s">
        <v>46</v>
      </c>
      <c r="B134" t="s">
        <v>1105</v>
      </c>
      <c r="C134">
        <v>15</v>
      </c>
      <c r="D134">
        <v>1</v>
      </c>
      <c r="E134" t="s">
        <v>11604</v>
      </c>
      <c r="F134">
        <v>15</v>
      </c>
      <c r="G134">
        <v>0</v>
      </c>
      <c r="H134" t="s">
        <v>47</v>
      </c>
      <c r="I134" t="s">
        <v>11605</v>
      </c>
      <c r="J134" t="s">
        <v>11606</v>
      </c>
      <c r="K134" t="s">
        <v>1939</v>
      </c>
      <c r="L134" t="s">
        <v>11607</v>
      </c>
      <c r="M134" t="s">
        <v>11608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11609</v>
      </c>
      <c r="T134" t="s">
        <v>11610</v>
      </c>
    </row>
    <row r="135" spans="1:20" x14ac:dyDescent="0.25">
      <c r="A135" t="s">
        <v>42</v>
      </c>
      <c r="B135" t="s">
        <v>43</v>
      </c>
      <c r="C135">
        <v>66.666666666666671</v>
      </c>
      <c r="D135">
        <v>3</v>
      </c>
      <c r="E135" t="s">
        <v>11611</v>
      </c>
      <c r="F135">
        <v>111</v>
      </c>
      <c r="G135">
        <v>6</v>
      </c>
      <c r="H135" t="s">
        <v>22</v>
      </c>
      <c r="I135" t="s">
        <v>11612</v>
      </c>
      <c r="J135" t="s">
        <v>65</v>
      </c>
      <c r="K135" t="s">
        <v>23</v>
      </c>
      <c r="L135" t="s">
        <v>24</v>
      </c>
      <c r="M135" t="s">
        <v>11613</v>
      </c>
      <c r="N135" t="s">
        <v>23</v>
      </c>
      <c r="O135" t="s">
        <v>58</v>
      </c>
      <c r="P135" t="s">
        <v>26</v>
      </c>
      <c r="Q135" t="s">
        <v>33</v>
      </c>
      <c r="R135" t="s">
        <v>24</v>
      </c>
      <c r="S135" t="s">
        <v>11614</v>
      </c>
      <c r="T135" t="s">
        <v>11615</v>
      </c>
    </row>
    <row r="136" spans="1:20" x14ac:dyDescent="0.25">
      <c r="A136" t="s">
        <v>142</v>
      </c>
      <c r="B136" t="s">
        <v>143</v>
      </c>
      <c r="C136">
        <v>12.5</v>
      </c>
      <c r="D136">
        <v>2</v>
      </c>
      <c r="E136" t="s">
        <v>11616</v>
      </c>
      <c r="F136">
        <v>29</v>
      </c>
      <c r="G136">
        <v>4</v>
      </c>
      <c r="H136" t="s">
        <v>47</v>
      </c>
      <c r="I136" t="s">
        <v>1860</v>
      </c>
      <c r="J136" t="s">
        <v>11617</v>
      </c>
      <c r="K136" t="s">
        <v>11618</v>
      </c>
      <c r="L136" t="s">
        <v>370</v>
      </c>
      <c r="M136" t="s">
        <v>11615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11619</v>
      </c>
      <c r="T136" t="s">
        <v>11613</v>
      </c>
    </row>
    <row r="137" spans="1:20" x14ac:dyDescent="0.25">
      <c r="A137" t="s">
        <v>422</v>
      </c>
      <c r="B137" t="s">
        <v>423</v>
      </c>
      <c r="C137">
        <v>94</v>
      </c>
      <c r="D137">
        <v>2</v>
      </c>
      <c r="E137" t="s">
        <v>11620</v>
      </c>
      <c r="F137">
        <v>223</v>
      </c>
      <c r="G137">
        <v>35</v>
      </c>
      <c r="H137" t="s">
        <v>22</v>
      </c>
      <c r="I137" t="s">
        <v>11621</v>
      </c>
      <c r="J137" t="s">
        <v>11622</v>
      </c>
      <c r="K137" t="s">
        <v>1794</v>
      </c>
      <c r="L137" t="s">
        <v>1519</v>
      </c>
      <c r="M137" t="s">
        <v>11623</v>
      </c>
      <c r="N137" t="s">
        <v>23</v>
      </c>
      <c r="O137" t="s">
        <v>53</v>
      </c>
      <c r="P137" t="s">
        <v>54</v>
      </c>
      <c r="Q137" t="s">
        <v>55</v>
      </c>
      <c r="R137" t="s">
        <v>24</v>
      </c>
      <c r="S137" t="s">
        <v>11624</v>
      </c>
      <c r="T137" t="s">
        <v>11625</v>
      </c>
    </row>
    <row r="138" spans="1:20" x14ac:dyDescent="0.25">
      <c r="A138" t="s">
        <v>139</v>
      </c>
      <c r="B138" t="s">
        <v>112</v>
      </c>
      <c r="C138">
        <v>90</v>
      </c>
      <c r="D138">
        <v>2</v>
      </c>
      <c r="E138" t="s">
        <v>11626</v>
      </c>
      <c r="F138">
        <v>127</v>
      </c>
      <c r="G138">
        <v>7</v>
      </c>
      <c r="H138" t="s">
        <v>1233</v>
      </c>
      <c r="I138" t="s">
        <v>11627</v>
      </c>
      <c r="J138" t="s">
        <v>11628</v>
      </c>
      <c r="K138" t="s">
        <v>1581</v>
      </c>
      <c r="L138" t="s">
        <v>11629</v>
      </c>
      <c r="M138" t="s">
        <v>11625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11630</v>
      </c>
      <c r="T138" t="s">
        <v>11625</v>
      </c>
    </row>
    <row r="139" spans="1:20" x14ac:dyDescent="0.25">
      <c r="A139" t="s">
        <v>30</v>
      </c>
      <c r="B139" t="s">
        <v>31</v>
      </c>
      <c r="C139">
        <v>60</v>
      </c>
      <c r="D139">
        <v>3</v>
      </c>
      <c r="E139" t="s">
        <v>11631</v>
      </c>
      <c r="F139">
        <v>105</v>
      </c>
      <c r="G139">
        <v>0</v>
      </c>
      <c r="H139" t="s">
        <v>631</v>
      </c>
      <c r="I139" t="s">
        <v>2545</v>
      </c>
      <c r="J139" t="s">
        <v>336</v>
      </c>
      <c r="K139" t="s">
        <v>23</v>
      </c>
      <c r="L139" t="s">
        <v>24</v>
      </c>
      <c r="M139" t="s">
        <v>11632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11633</v>
      </c>
      <c r="T139" t="s">
        <v>11632</v>
      </c>
    </row>
    <row r="140" spans="1:20" x14ac:dyDescent="0.25">
      <c r="A140" t="s">
        <v>44</v>
      </c>
      <c r="B140" t="s">
        <v>45</v>
      </c>
      <c r="C140">
        <v>66.666666666666671</v>
      </c>
      <c r="D140">
        <v>3</v>
      </c>
      <c r="E140" t="s">
        <v>11634</v>
      </c>
      <c r="F140">
        <v>300</v>
      </c>
      <c r="G140">
        <v>0</v>
      </c>
      <c r="H140" t="s">
        <v>631</v>
      </c>
      <c r="I140" t="s">
        <v>11635</v>
      </c>
      <c r="J140" t="s">
        <v>329</v>
      </c>
      <c r="K140" t="s">
        <v>23</v>
      </c>
      <c r="L140" t="s">
        <v>24</v>
      </c>
      <c r="M140" t="s">
        <v>11636</v>
      </c>
      <c r="N140" t="s">
        <v>23</v>
      </c>
      <c r="O140" t="s">
        <v>32</v>
      </c>
      <c r="P140" t="s">
        <v>26</v>
      </c>
      <c r="Q140" t="s">
        <v>33</v>
      </c>
      <c r="R140" t="s">
        <v>24</v>
      </c>
      <c r="S140" t="s">
        <v>11637</v>
      </c>
      <c r="T140" t="s">
        <v>11638</v>
      </c>
    </row>
    <row r="141" spans="1:20" x14ac:dyDescent="0.25">
      <c r="A141" t="s">
        <v>42</v>
      </c>
      <c r="B141" t="s">
        <v>43</v>
      </c>
      <c r="C141">
        <v>66.666666666666671</v>
      </c>
      <c r="D141">
        <v>3</v>
      </c>
      <c r="E141" t="s">
        <v>11634</v>
      </c>
      <c r="F141">
        <v>300</v>
      </c>
      <c r="G141">
        <v>0</v>
      </c>
      <c r="H141" t="s">
        <v>631</v>
      </c>
      <c r="I141" t="s">
        <v>11635</v>
      </c>
      <c r="J141" t="s">
        <v>329</v>
      </c>
      <c r="K141" t="s">
        <v>23</v>
      </c>
      <c r="L141" t="s">
        <v>24</v>
      </c>
      <c r="M141" t="s">
        <v>11636</v>
      </c>
      <c r="N141" t="s">
        <v>23</v>
      </c>
      <c r="O141" t="s">
        <v>32</v>
      </c>
      <c r="P141" t="s">
        <v>26</v>
      </c>
      <c r="Q141" t="s">
        <v>33</v>
      </c>
      <c r="R141" t="s">
        <v>24</v>
      </c>
      <c r="S141" t="s">
        <v>11637</v>
      </c>
      <c r="T141" t="s">
        <v>11638</v>
      </c>
    </row>
    <row r="142" spans="1:20" x14ac:dyDescent="0.25">
      <c r="A142" t="s">
        <v>186</v>
      </c>
      <c r="B142" t="s">
        <v>187</v>
      </c>
      <c r="C142">
        <v>33.333333333333336</v>
      </c>
      <c r="D142">
        <v>3</v>
      </c>
      <c r="E142" t="s">
        <v>11634</v>
      </c>
      <c r="F142">
        <v>300</v>
      </c>
      <c r="G142">
        <v>0</v>
      </c>
      <c r="H142" t="s">
        <v>631</v>
      </c>
      <c r="I142" t="s">
        <v>11635</v>
      </c>
      <c r="J142" t="s">
        <v>329</v>
      </c>
      <c r="K142" t="s">
        <v>23</v>
      </c>
      <c r="L142" t="s">
        <v>24</v>
      </c>
      <c r="M142" t="s">
        <v>11636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11637</v>
      </c>
      <c r="T142" t="s">
        <v>11638</v>
      </c>
    </row>
    <row r="143" spans="1:20" x14ac:dyDescent="0.25">
      <c r="A143" t="s">
        <v>42</v>
      </c>
      <c r="B143" t="s">
        <v>43</v>
      </c>
      <c r="C143">
        <v>66.666666666666671</v>
      </c>
      <c r="D143">
        <v>3</v>
      </c>
      <c r="E143" t="s">
        <v>11639</v>
      </c>
      <c r="F143">
        <v>106</v>
      </c>
      <c r="G143">
        <v>6</v>
      </c>
      <c r="H143" t="s">
        <v>631</v>
      </c>
      <c r="I143" t="s">
        <v>11640</v>
      </c>
      <c r="J143" t="s">
        <v>11641</v>
      </c>
      <c r="K143" t="s">
        <v>23</v>
      </c>
      <c r="L143" t="s">
        <v>24</v>
      </c>
      <c r="M143" t="s">
        <v>11638</v>
      </c>
      <c r="N143" t="s">
        <v>23</v>
      </c>
      <c r="O143" t="s">
        <v>32</v>
      </c>
      <c r="P143" t="s">
        <v>26</v>
      </c>
      <c r="Q143" t="s">
        <v>33</v>
      </c>
      <c r="R143" t="s">
        <v>24</v>
      </c>
      <c r="S143" t="s">
        <v>11642</v>
      </c>
      <c r="T143" t="s">
        <v>11638</v>
      </c>
    </row>
    <row r="144" spans="1:20" x14ac:dyDescent="0.25">
      <c r="A144" t="s">
        <v>44</v>
      </c>
      <c r="B144" t="s">
        <v>45</v>
      </c>
      <c r="C144">
        <v>66.666666666666671</v>
      </c>
      <c r="D144">
        <v>6</v>
      </c>
      <c r="E144" t="s">
        <v>11643</v>
      </c>
      <c r="F144">
        <v>200</v>
      </c>
      <c r="G144">
        <v>0</v>
      </c>
      <c r="H144" t="s">
        <v>631</v>
      </c>
      <c r="I144" t="s">
        <v>11644</v>
      </c>
      <c r="J144" t="s">
        <v>309</v>
      </c>
      <c r="K144" t="s">
        <v>23</v>
      </c>
      <c r="L144" t="s">
        <v>24</v>
      </c>
      <c r="M144" t="s">
        <v>11645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11646</v>
      </c>
      <c r="T144" t="s">
        <v>11647</v>
      </c>
    </row>
    <row r="145" spans="1:20" x14ac:dyDescent="0.25">
      <c r="A145" t="s">
        <v>42</v>
      </c>
      <c r="B145" t="s">
        <v>43</v>
      </c>
      <c r="C145">
        <v>66.666666666666671</v>
      </c>
      <c r="D145">
        <v>6</v>
      </c>
      <c r="E145" t="s">
        <v>11648</v>
      </c>
      <c r="F145">
        <v>300</v>
      </c>
      <c r="G145">
        <v>0</v>
      </c>
      <c r="H145" t="s">
        <v>631</v>
      </c>
      <c r="I145" t="s">
        <v>11649</v>
      </c>
      <c r="J145" t="s">
        <v>306</v>
      </c>
      <c r="K145" t="s">
        <v>23</v>
      </c>
      <c r="L145" t="s">
        <v>24</v>
      </c>
      <c r="M145" t="s">
        <v>11650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11651</v>
      </c>
      <c r="T145" t="s">
        <v>11650</v>
      </c>
    </row>
    <row r="146" spans="1:20" x14ac:dyDescent="0.25">
      <c r="A146" t="s">
        <v>186</v>
      </c>
      <c r="B146" t="s">
        <v>187</v>
      </c>
      <c r="C146">
        <v>33.333333333333336</v>
      </c>
      <c r="D146">
        <v>3</v>
      </c>
      <c r="E146" t="s">
        <v>11648</v>
      </c>
      <c r="F146">
        <v>300</v>
      </c>
      <c r="G146">
        <v>0</v>
      </c>
      <c r="H146" t="s">
        <v>631</v>
      </c>
      <c r="I146" t="s">
        <v>11649</v>
      </c>
      <c r="J146" t="s">
        <v>306</v>
      </c>
      <c r="K146" t="s">
        <v>23</v>
      </c>
      <c r="L146" t="s">
        <v>24</v>
      </c>
      <c r="M146" t="s">
        <v>11650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11651</v>
      </c>
      <c r="T146" t="s">
        <v>11650</v>
      </c>
    </row>
    <row r="147" spans="1:20" x14ac:dyDescent="0.25">
      <c r="A147" t="s">
        <v>44</v>
      </c>
      <c r="B147" t="s">
        <v>45</v>
      </c>
      <c r="C147">
        <v>66.666666666666671</v>
      </c>
      <c r="D147">
        <v>3</v>
      </c>
      <c r="E147" t="s">
        <v>11652</v>
      </c>
      <c r="F147">
        <v>106</v>
      </c>
      <c r="G147">
        <v>6</v>
      </c>
      <c r="H147" t="s">
        <v>631</v>
      </c>
      <c r="I147" t="s">
        <v>5979</v>
      </c>
      <c r="J147" t="s">
        <v>302</v>
      </c>
      <c r="K147" t="s">
        <v>23</v>
      </c>
      <c r="L147" t="s">
        <v>24</v>
      </c>
      <c r="M147" t="s">
        <v>11653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11654</v>
      </c>
      <c r="T147" t="s">
        <v>11653</v>
      </c>
    </row>
    <row r="148" spans="1:20" x14ac:dyDescent="0.25">
      <c r="A148" t="s">
        <v>44</v>
      </c>
      <c r="B148" t="s">
        <v>45</v>
      </c>
      <c r="C148">
        <v>66.666666666666671</v>
      </c>
      <c r="D148">
        <v>6</v>
      </c>
      <c r="E148" t="s">
        <v>11655</v>
      </c>
      <c r="F148">
        <v>200</v>
      </c>
      <c r="G148">
        <v>0</v>
      </c>
      <c r="H148" t="s">
        <v>631</v>
      </c>
      <c r="I148" t="s">
        <v>11656</v>
      </c>
      <c r="J148" t="s">
        <v>306</v>
      </c>
      <c r="K148" t="s">
        <v>23</v>
      </c>
      <c r="L148" t="s">
        <v>24</v>
      </c>
      <c r="M148" t="s">
        <v>11657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11658</v>
      </c>
      <c r="T148" t="s">
        <v>11657</v>
      </c>
    </row>
    <row r="149" spans="1:20" x14ac:dyDescent="0.25">
      <c r="A149" t="s">
        <v>44</v>
      </c>
      <c r="B149" t="s">
        <v>45</v>
      </c>
      <c r="C149">
        <v>66.666666666666671</v>
      </c>
      <c r="D149">
        <v>3</v>
      </c>
      <c r="E149" t="s">
        <v>11659</v>
      </c>
      <c r="F149">
        <v>200</v>
      </c>
      <c r="G149">
        <v>0</v>
      </c>
      <c r="H149" t="s">
        <v>631</v>
      </c>
      <c r="I149" t="s">
        <v>11660</v>
      </c>
      <c r="J149" t="s">
        <v>306</v>
      </c>
      <c r="K149" t="s">
        <v>23</v>
      </c>
      <c r="L149" t="s">
        <v>24</v>
      </c>
      <c r="M149" t="s">
        <v>11661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11662</v>
      </c>
      <c r="T149" t="s">
        <v>11661</v>
      </c>
    </row>
    <row r="150" spans="1:20" x14ac:dyDescent="0.25">
      <c r="A150" t="s">
        <v>42</v>
      </c>
      <c r="B150" t="s">
        <v>43</v>
      </c>
      <c r="C150">
        <v>66.666666666666671</v>
      </c>
      <c r="D150">
        <v>3</v>
      </c>
      <c r="E150" t="s">
        <v>11659</v>
      </c>
      <c r="F150">
        <v>200</v>
      </c>
      <c r="G150">
        <v>0</v>
      </c>
      <c r="H150" t="s">
        <v>631</v>
      </c>
      <c r="I150" t="s">
        <v>11660</v>
      </c>
      <c r="J150" t="s">
        <v>306</v>
      </c>
      <c r="K150" t="s">
        <v>23</v>
      </c>
      <c r="L150" t="s">
        <v>24</v>
      </c>
      <c r="M150" t="s">
        <v>11661</v>
      </c>
      <c r="N150" t="s">
        <v>23</v>
      </c>
      <c r="O150" t="s">
        <v>32</v>
      </c>
      <c r="P150" t="s">
        <v>26</v>
      </c>
      <c r="Q150" t="s">
        <v>33</v>
      </c>
      <c r="R150" t="s">
        <v>24</v>
      </c>
      <c r="S150" t="s">
        <v>11662</v>
      </c>
      <c r="T150" t="s">
        <v>11661</v>
      </c>
    </row>
    <row r="151" spans="1:20" x14ac:dyDescent="0.25">
      <c r="A151" t="s">
        <v>42</v>
      </c>
      <c r="B151" t="s">
        <v>43</v>
      </c>
      <c r="C151">
        <v>66.666666666666671</v>
      </c>
      <c r="D151">
        <v>15</v>
      </c>
      <c r="E151" t="s">
        <v>11663</v>
      </c>
      <c r="F151">
        <v>500</v>
      </c>
      <c r="G151">
        <v>0</v>
      </c>
      <c r="H151" t="s">
        <v>631</v>
      </c>
      <c r="I151" t="s">
        <v>11664</v>
      </c>
      <c r="J151" t="s">
        <v>365</v>
      </c>
      <c r="K151" t="s">
        <v>23</v>
      </c>
      <c r="L151" t="s">
        <v>24</v>
      </c>
      <c r="M151" t="s">
        <v>11665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11666</v>
      </c>
      <c r="T151" t="s">
        <v>11665</v>
      </c>
    </row>
    <row r="152" spans="1:20" x14ac:dyDescent="0.25">
      <c r="A152" t="s">
        <v>44</v>
      </c>
      <c r="B152" t="s">
        <v>45</v>
      </c>
      <c r="C152">
        <v>66.666666666666671</v>
      </c>
      <c r="D152">
        <v>3</v>
      </c>
      <c r="E152" t="s">
        <v>11667</v>
      </c>
      <c r="F152">
        <v>116</v>
      </c>
      <c r="G152">
        <v>16</v>
      </c>
      <c r="H152" t="s">
        <v>631</v>
      </c>
      <c r="I152" t="s">
        <v>11668</v>
      </c>
      <c r="J152" t="s">
        <v>306</v>
      </c>
      <c r="K152" t="s">
        <v>23</v>
      </c>
      <c r="L152" t="s">
        <v>24</v>
      </c>
      <c r="M152" t="s">
        <v>11669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11670</v>
      </c>
      <c r="T152" t="s">
        <v>11669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11671</v>
      </c>
      <c r="F153">
        <v>100</v>
      </c>
      <c r="G153">
        <v>0</v>
      </c>
      <c r="H153" t="s">
        <v>631</v>
      </c>
      <c r="I153" t="s">
        <v>11672</v>
      </c>
      <c r="J153" t="s">
        <v>334</v>
      </c>
      <c r="K153" t="s">
        <v>23</v>
      </c>
      <c r="L153" t="s">
        <v>24</v>
      </c>
      <c r="M153" t="s">
        <v>11673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11674</v>
      </c>
      <c r="T153" t="s">
        <v>11673</v>
      </c>
    </row>
    <row r="154" spans="1:20" x14ac:dyDescent="0.25">
      <c r="A154" t="s">
        <v>28</v>
      </c>
      <c r="B154" t="s">
        <v>29</v>
      </c>
      <c r="C154">
        <v>50</v>
      </c>
      <c r="D154">
        <v>1</v>
      </c>
      <c r="E154" t="s">
        <v>11671</v>
      </c>
      <c r="F154">
        <v>100</v>
      </c>
      <c r="G154">
        <v>0</v>
      </c>
      <c r="H154" t="s">
        <v>631</v>
      </c>
      <c r="I154" t="s">
        <v>11672</v>
      </c>
      <c r="J154" t="s">
        <v>334</v>
      </c>
      <c r="K154" t="s">
        <v>23</v>
      </c>
      <c r="L154" t="s">
        <v>24</v>
      </c>
      <c r="M154" t="s">
        <v>11673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11674</v>
      </c>
      <c r="T154" t="s">
        <v>11673</v>
      </c>
    </row>
    <row r="155" spans="1:20" x14ac:dyDescent="0.25">
      <c r="A155" t="s">
        <v>30</v>
      </c>
      <c r="B155" t="s">
        <v>31</v>
      </c>
      <c r="C155">
        <v>50</v>
      </c>
      <c r="D155">
        <v>1</v>
      </c>
      <c r="E155" t="s">
        <v>11671</v>
      </c>
      <c r="F155">
        <v>100</v>
      </c>
      <c r="G155">
        <v>0</v>
      </c>
      <c r="H155" t="s">
        <v>631</v>
      </c>
      <c r="I155" t="s">
        <v>11672</v>
      </c>
      <c r="J155" t="s">
        <v>334</v>
      </c>
      <c r="K155" t="s">
        <v>23</v>
      </c>
      <c r="L155" t="s">
        <v>24</v>
      </c>
      <c r="M155" t="s">
        <v>11673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11674</v>
      </c>
      <c r="T155" t="s">
        <v>11673</v>
      </c>
    </row>
    <row r="156" spans="1:20" x14ac:dyDescent="0.25">
      <c r="A156" t="s">
        <v>44</v>
      </c>
      <c r="B156" t="s">
        <v>45</v>
      </c>
      <c r="C156">
        <v>66.666666666666671</v>
      </c>
      <c r="D156">
        <v>9</v>
      </c>
      <c r="E156" t="s">
        <v>11675</v>
      </c>
      <c r="F156">
        <v>300</v>
      </c>
      <c r="G156">
        <v>0</v>
      </c>
      <c r="H156" t="s">
        <v>631</v>
      </c>
      <c r="I156" t="s">
        <v>378</v>
      </c>
      <c r="J156" t="s">
        <v>344</v>
      </c>
      <c r="K156" t="s">
        <v>23</v>
      </c>
      <c r="L156" t="s">
        <v>24</v>
      </c>
      <c r="M156" t="s">
        <v>11676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11677</v>
      </c>
      <c r="T156" t="s">
        <v>11676</v>
      </c>
    </row>
    <row r="157" spans="1:20" x14ac:dyDescent="0.25">
      <c r="A157" t="s">
        <v>20</v>
      </c>
      <c r="B157" t="s">
        <v>21</v>
      </c>
      <c r="C157">
        <v>50</v>
      </c>
      <c r="D157">
        <v>2</v>
      </c>
      <c r="E157" t="s">
        <v>11678</v>
      </c>
      <c r="F157">
        <v>200</v>
      </c>
      <c r="G157">
        <v>0</v>
      </c>
      <c r="H157" t="s">
        <v>631</v>
      </c>
      <c r="I157" t="s">
        <v>11679</v>
      </c>
      <c r="J157" t="s">
        <v>312</v>
      </c>
      <c r="K157" t="s">
        <v>23</v>
      </c>
      <c r="L157" t="s">
        <v>24</v>
      </c>
      <c r="M157" t="s">
        <v>11680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11681</v>
      </c>
      <c r="T157" t="s">
        <v>11680</v>
      </c>
    </row>
    <row r="158" spans="1:20" x14ac:dyDescent="0.25">
      <c r="A158" t="s">
        <v>28</v>
      </c>
      <c r="B158" t="s">
        <v>29</v>
      </c>
      <c r="C158">
        <v>50</v>
      </c>
      <c r="D158">
        <v>2</v>
      </c>
      <c r="E158" t="s">
        <v>11678</v>
      </c>
      <c r="F158">
        <v>200</v>
      </c>
      <c r="G158">
        <v>0</v>
      </c>
      <c r="H158" t="s">
        <v>631</v>
      </c>
      <c r="I158" t="s">
        <v>11679</v>
      </c>
      <c r="J158" t="s">
        <v>312</v>
      </c>
      <c r="K158" t="s">
        <v>23</v>
      </c>
      <c r="L158" t="s">
        <v>24</v>
      </c>
      <c r="M158" t="s">
        <v>11680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11681</v>
      </c>
      <c r="T158" t="s">
        <v>11680</v>
      </c>
    </row>
    <row r="159" spans="1:20" x14ac:dyDescent="0.25">
      <c r="A159" t="s">
        <v>30</v>
      </c>
      <c r="B159" t="s">
        <v>31</v>
      </c>
      <c r="C159">
        <v>50</v>
      </c>
      <c r="D159">
        <v>2</v>
      </c>
      <c r="E159" t="s">
        <v>11678</v>
      </c>
      <c r="F159">
        <v>200</v>
      </c>
      <c r="G159">
        <v>0</v>
      </c>
      <c r="H159" t="s">
        <v>631</v>
      </c>
      <c r="I159" t="s">
        <v>11679</v>
      </c>
      <c r="J159" t="s">
        <v>312</v>
      </c>
      <c r="K159" t="s">
        <v>23</v>
      </c>
      <c r="L159" t="s">
        <v>24</v>
      </c>
      <c r="M159" t="s">
        <v>11680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11681</v>
      </c>
      <c r="T159" t="s">
        <v>11680</v>
      </c>
    </row>
    <row r="160" spans="1:20" x14ac:dyDescent="0.25">
      <c r="A160" t="s">
        <v>20</v>
      </c>
      <c r="B160" t="s">
        <v>21</v>
      </c>
      <c r="C160">
        <v>50</v>
      </c>
      <c r="D160">
        <v>3</v>
      </c>
      <c r="E160" t="s">
        <v>11682</v>
      </c>
      <c r="F160">
        <v>300</v>
      </c>
      <c r="G160">
        <v>0</v>
      </c>
      <c r="H160" t="s">
        <v>631</v>
      </c>
      <c r="I160" t="s">
        <v>858</v>
      </c>
      <c r="J160" t="s">
        <v>343</v>
      </c>
      <c r="K160" t="s">
        <v>23</v>
      </c>
      <c r="L160" t="s">
        <v>24</v>
      </c>
      <c r="M160" t="s">
        <v>11683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11684</v>
      </c>
      <c r="T160" t="s">
        <v>11683</v>
      </c>
    </row>
    <row r="161" spans="1:20" x14ac:dyDescent="0.25">
      <c r="A161" t="s">
        <v>28</v>
      </c>
      <c r="B161" t="s">
        <v>29</v>
      </c>
      <c r="C161">
        <v>50</v>
      </c>
      <c r="D161">
        <v>3</v>
      </c>
      <c r="E161" t="s">
        <v>11682</v>
      </c>
      <c r="F161">
        <v>300</v>
      </c>
      <c r="G161">
        <v>0</v>
      </c>
      <c r="H161" t="s">
        <v>631</v>
      </c>
      <c r="I161" t="s">
        <v>858</v>
      </c>
      <c r="J161" t="s">
        <v>343</v>
      </c>
      <c r="K161" t="s">
        <v>23</v>
      </c>
      <c r="L161" t="s">
        <v>24</v>
      </c>
      <c r="M161" t="s">
        <v>11683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11684</v>
      </c>
      <c r="T161" t="s">
        <v>11683</v>
      </c>
    </row>
    <row r="162" spans="1:20" x14ac:dyDescent="0.25">
      <c r="A162" t="s">
        <v>30</v>
      </c>
      <c r="B162" t="s">
        <v>31</v>
      </c>
      <c r="C162">
        <v>50</v>
      </c>
      <c r="D162">
        <v>3</v>
      </c>
      <c r="E162" t="s">
        <v>11682</v>
      </c>
      <c r="F162">
        <v>300</v>
      </c>
      <c r="G162">
        <v>0</v>
      </c>
      <c r="H162" t="s">
        <v>631</v>
      </c>
      <c r="I162" t="s">
        <v>858</v>
      </c>
      <c r="J162" t="s">
        <v>343</v>
      </c>
      <c r="K162" t="s">
        <v>23</v>
      </c>
      <c r="L162" t="s">
        <v>24</v>
      </c>
      <c r="M162" t="s">
        <v>11683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11684</v>
      </c>
      <c r="T162" t="s">
        <v>11683</v>
      </c>
    </row>
    <row r="163" spans="1:20" x14ac:dyDescent="0.25">
      <c r="A163" t="s">
        <v>20</v>
      </c>
      <c r="B163" t="s">
        <v>21</v>
      </c>
      <c r="C163">
        <v>50</v>
      </c>
      <c r="D163">
        <v>2</v>
      </c>
      <c r="E163" t="s">
        <v>11685</v>
      </c>
      <c r="F163">
        <v>200</v>
      </c>
      <c r="G163">
        <v>0</v>
      </c>
      <c r="H163" t="s">
        <v>631</v>
      </c>
      <c r="I163" t="s">
        <v>11686</v>
      </c>
      <c r="J163" t="s">
        <v>306</v>
      </c>
      <c r="K163" t="s">
        <v>23</v>
      </c>
      <c r="L163" t="s">
        <v>24</v>
      </c>
      <c r="M163" t="s">
        <v>11687</v>
      </c>
      <c r="N163" t="s">
        <v>23</v>
      </c>
      <c r="O163" t="s">
        <v>32</v>
      </c>
      <c r="P163" t="s">
        <v>26</v>
      </c>
      <c r="Q163" t="s">
        <v>33</v>
      </c>
      <c r="R163" t="s">
        <v>24</v>
      </c>
      <c r="S163" t="s">
        <v>11688</v>
      </c>
      <c r="T163" t="s">
        <v>11689</v>
      </c>
    </row>
    <row r="164" spans="1:20" x14ac:dyDescent="0.25">
      <c r="A164" t="s">
        <v>28</v>
      </c>
      <c r="B164" t="s">
        <v>29</v>
      </c>
      <c r="C164">
        <v>50</v>
      </c>
      <c r="D164">
        <v>2</v>
      </c>
      <c r="E164" t="s">
        <v>11685</v>
      </c>
      <c r="F164">
        <v>200</v>
      </c>
      <c r="G164">
        <v>0</v>
      </c>
      <c r="H164" t="s">
        <v>631</v>
      </c>
      <c r="I164" t="s">
        <v>11686</v>
      </c>
      <c r="J164" t="s">
        <v>306</v>
      </c>
      <c r="K164" t="s">
        <v>23</v>
      </c>
      <c r="L164" t="s">
        <v>24</v>
      </c>
      <c r="M164" t="s">
        <v>11687</v>
      </c>
      <c r="N164" t="s">
        <v>23</v>
      </c>
      <c r="O164" t="s">
        <v>32</v>
      </c>
      <c r="P164" t="s">
        <v>26</v>
      </c>
      <c r="Q164" t="s">
        <v>33</v>
      </c>
      <c r="R164" t="s">
        <v>24</v>
      </c>
      <c r="S164" t="s">
        <v>11688</v>
      </c>
      <c r="T164" t="s">
        <v>11689</v>
      </c>
    </row>
    <row r="165" spans="1:20" x14ac:dyDescent="0.25">
      <c r="A165" t="s">
        <v>30</v>
      </c>
      <c r="B165" t="s">
        <v>31</v>
      </c>
      <c r="C165">
        <v>50</v>
      </c>
      <c r="D165">
        <v>2</v>
      </c>
      <c r="E165" t="s">
        <v>11685</v>
      </c>
      <c r="F165">
        <v>200</v>
      </c>
      <c r="G165">
        <v>0</v>
      </c>
      <c r="H165" t="s">
        <v>631</v>
      </c>
      <c r="I165" t="s">
        <v>11686</v>
      </c>
      <c r="J165" t="s">
        <v>306</v>
      </c>
      <c r="K165" t="s">
        <v>23</v>
      </c>
      <c r="L165" t="s">
        <v>24</v>
      </c>
      <c r="M165" t="s">
        <v>11687</v>
      </c>
      <c r="N165" t="s">
        <v>23</v>
      </c>
      <c r="O165" t="s">
        <v>32</v>
      </c>
      <c r="P165" t="s">
        <v>26</v>
      </c>
      <c r="Q165" t="s">
        <v>33</v>
      </c>
      <c r="R165" t="s">
        <v>24</v>
      </c>
      <c r="S165" t="s">
        <v>11688</v>
      </c>
      <c r="T165" t="s">
        <v>11689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11690</v>
      </c>
      <c r="F166">
        <v>106</v>
      </c>
      <c r="G166">
        <v>6</v>
      </c>
      <c r="H166" t="s">
        <v>631</v>
      </c>
      <c r="I166" t="s">
        <v>11691</v>
      </c>
      <c r="J166" t="s">
        <v>2374</v>
      </c>
      <c r="K166" t="s">
        <v>23</v>
      </c>
      <c r="L166" t="s">
        <v>24</v>
      </c>
      <c r="M166" t="s">
        <v>11692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11693</v>
      </c>
      <c r="T166" t="s">
        <v>11692</v>
      </c>
    </row>
    <row r="167" spans="1:20" x14ac:dyDescent="0.25">
      <c r="A167" t="s">
        <v>28</v>
      </c>
      <c r="B167" t="s">
        <v>29</v>
      </c>
      <c r="C167">
        <v>50</v>
      </c>
      <c r="D167">
        <v>1</v>
      </c>
      <c r="E167" t="s">
        <v>11690</v>
      </c>
      <c r="F167">
        <v>106</v>
      </c>
      <c r="G167">
        <v>6</v>
      </c>
      <c r="H167" t="s">
        <v>631</v>
      </c>
      <c r="I167" t="s">
        <v>11691</v>
      </c>
      <c r="J167" t="s">
        <v>2374</v>
      </c>
      <c r="K167" t="s">
        <v>23</v>
      </c>
      <c r="L167" t="s">
        <v>24</v>
      </c>
      <c r="M167" t="s">
        <v>11692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11693</v>
      </c>
      <c r="T167" t="s">
        <v>11692</v>
      </c>
    </row>
    <row r="168" spans="1:20" x14ac:dyDescent="0.25">
      <c r="A168" t="s">
        <v>30</v>
      </c>
      <c r="B168" t="s">
        <v>31</v>
      </c>
      <c r="C168">
        <v>50</v>
      </c>
      <c r="D168">
        <v>1</v>
      </c>
      <c r="E168" t="s">
        <v>11690</v>
      </c>
      <c r="F168">
        <v>106</v>
      </c>
      <c r="G168">
        <v>6</v>
      </c>
      <c r="H168" t="s">
        <v>631</v>
      </c>
      <c r="I168" t="s">
        <v>11691</v>
      </c>
      <c r="J168" t="s">
        <v>2374</v>
      </c>
      <c r="K168" t="s">
        <v>23</v>
      </c>
      <c r="L168" t="s">
        <v>24</v>
      </c>
      <c r="M168" t="s">
        <v>11692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11693</v>
      </c>
      <c r="T168" t="s">
        <v>11692</v>
      </c>
    </row>
    <row r="169" spans="1:20" x14ac:dyDescent="0.25">
      <c r="A169" t="s">
        <v>44</v>
      </c>
      <c r="B169" t="s">
        <v>45</v>
      </c>
      <c r="C169">
        <v>66.666666666666671</v>
      </c>
      <c r="D169">
        <v>3</v>
      </c>
      <c r="E169" t="s">
        <v>11694</v>
      </c>
      <c r="F169">
        <v>200</v>
      </c>
      <c r="G169">
        <v>0</v>
      </c>
      <c r="H169" t="s">
        <v>631</v>
      </c>
      <c r="I169" t="s">
        <v>11695</v>
      </c>
      <c r="J169" t="s">
        <v>325</v>
      </c>
      <c r="K169" t="s">
        <v>23</v>
      </c>
      <c r="L169" t="s">
        <v>24</v>
      </c>
      <c r="M169" t="s">
        <v>11696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11697</v>
      </c>
      <c r="T169" t="s">
        <v>11696</v>
      </c>
    </row>
    <row r="170" spans="1:20" x14ac:dyDescent="0.25">
      <c r="A170" t="s">
        <v>42</v>
      </c>
      <c r="B170" t="s">
        <v>43</v>
      </c>
      <c r="C170">
        <v>66.666666666666671</v>
      </c>
      <c r="D170">
        <v>3</v>
      </c>
      <c r="E170" t="s">
        <v>11694</v>
      </c>
      <c r="F170">
        <v>200</v>
      </c>
      <c r="G170">
        <v>0</v>
      </c>
      <c r="H170" t="s">
        <v>631</v>
      </c>
      <c r="I170" t="s">
        <v>11695</v>
      </c>
      <c r="J170" t="s">
        <v>325</v>
      </c>
      <c r="K170" t="s">
        <v>23</v>
      </c>
      <c r="L170" t="s">
        <v>24</v>
      </c>
      <c r="M170" t="s">
        <v>11696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11697</v>
      </c>
      <c r="T170" t="s">
        <v>11696</v>
      </c>
    </row>
    <row r="171" spans="1:20" x14ac:dyDescent="0.25">
      <c r="A171" t="s">
        <v>186</v>
      </c>
      <c r="B171" t="s">
        <v>187</v>
      </c>
      <c r="C171">
        <v>37.5</v>
      </c>
      <c r="D171">
        <v>4</v>
      </c>
      <c r="E171" t="s">
        <v>11698</v>
      </c>
      <c r="F171">
        <v>159</v>
      </c>
      <c r="G171">
        <v>0</v>
      </c>
      <c r="H171" t="s">
        <v>631</v>
      </c>
      <c r="I171" t="s">
        <v>11699</v>
      </c>
      <c r="J171" t="s">
        <v>361</v>
      </c>
      <c r="K171" t="s">
        <v>23</v>
      </c>
      <c r="L171" t="s">
        <v>24</v>
      </c>
      <c r="M171" t="s">
        <v>11696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11700</v>
      </c>
      <c r="T171" t="s">
        <v>11696</v>
      </c>
    </row>
    <row r="172" spans="1:20" x14ac:dyDescent="0.25">
      <c r="A172" t="s">
        <v>142</v>
      </c>
      <c r="B172" t="s">
        <v>143</v>
      </c>
      <c r="C172">
        <v>12.5</v>
      </c>
      <c r="D172">
        <v>2</v>
      </c>
      <c r="E172" t="s">
        <v>11701</v>
      </c>
      <c r="F172">
        <v>41</v>
      </c>
      <c r="G172">
        <v>16</v>
      </c>
      <c r="H172" t="s">
        <v>47</v>
      </c>
      <c r="I172" t="s">
        <v>8589</v>
      </c>
      <c r="J172" t="s">
        <v>11702</v>
      </c>
      <c r="K172" t="s">
        <v>1518</v>
      </c>
      <c r="L172" t="s">
        <v>654</v>
      </c>
      <c r="M172" t="s">
        <v>11703</v>
      </c>
      <c r="N172" t="s">
        <v>23</v>
      </c>
      <c r="O172" t="s">
        <v>53</v>
      </c>
      <c r="P172" t="s">
        <v>54</v>
      </c>
      <c r="Q172" t="s">
        <v>55</v>
      </c>
      <c r="R172" t="s">
        <v>24</v>
      </c>
      <c r="S172" t="s">
        <v>11704</v>
      </c>
      <c r="T172" t="s">
        <v>11705</v>
      </c>
    </row>
    <row r="173" spans="1:20" x14ac:dyDescent="0.25">
      <c r="A173" t="s">
        <v>186</v>
      </c>
      <c r="B173" t="s">
        <v>187</v>
      </c>
      <c r="C173">
        <v>33.333333333333336</v>
      </c>
      <c r="D173">
        <v>3</v>
      </c>
      <c r="E173" t="s">
        <v>11706</v>
      </c>
      <c r="F173">
        <v>106</v>
      </c>
      <c r="G173">
        <v>6</v>
      </c>
      <c r="H173" t="s">
        <v>631</v>
      </c>
      <c r="I173" t="s">
        <v>11707</v>
      </c>
      <c r="J173" t="s">
        <v>311</v>
      </c>
      <c r="K173" t="s">
        <v>23</v>
      </c>
      <c r="L173" t="s">
        <v>24</v>
      </c>
      <c r="M173" t="s">
        <v>11708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11709</v>
      </c>
      <c r="T173" t="s">
        <v>11705</v>
      </c>
    </row>
    <row r="174" spans="1:20" x14ac:dyDescent="0.25">
      <c r="A174" t="s">
        <v>42</v>
      </c>
      <c r="B174" t="s">
        <v>43</v>
      </c>
      <c r="C174">
        <v>66.666666666666671</v>
      </c>
      <c r="D174">
        <v>3</v>
      </c>
      <c r="E174" t="s">
        <v>11710</v>
      </c>
      <c r="F174">
        <v>200</v>
      </c>
      <c r="G174">
        <v>0</v>
      </c>
      <c r="H174" t="s">
        <v>631</v>
      </c>
      <c r="I174" t="s">
        <v>11711</v>
      </c>
      <c r="J174" t="s">
        <v>309</v>
      </c>
      <c r="K174" t="s">
        <v>23</v>
      </c>
      <c r="L174" t="s">
        <v>24</v>
      </c>
      <c r="M174" t="s">
        <v>11705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11712</v>
      </c>
      <c r="T174" t="s">
        <v>11705</v>
      </c>
    </row>
    <row r="175" spans="1:20" x14ac:dyDescent="0.25">
      <c r="A175" t="s">
        <v>186</v>
      </c>
      <c r="B175" t="s">
        <v>187</v>
      </c>
      <c r="C175">
        <v>33.333333333333336</v>
      </c>
      <c r="D175">
        <v>3</v>
      </c>
      <c r="E175" t="s">
        <v>11710</v>
      </c>
      <c r="F175">
        <v>200</v>
      </c>
      <c r="G175">
        <v>0</v>
      </c>
      <c r="H175" t="s">
        <v>631</v>
      </c>
      <c r="I175" t="s">
        <v>11711</v>
      </c>
      <c r="J175" t="s">
        <v>309</v>
      </c>
      <c r="K175" t="s">
        <v>23</v>
      </c>
      <c r="L175" t="s">
        <v>24</v>
      </c>
      <c r="M175" t="s">
        <v>11705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11712</v>
      </c>
      <c r="T175" t="s">
        <v>11705</v>
      </c>
    </row>
    <row r="176" spans="1:20" x14ac:dyDescent="0.25">
      <c r="A176" t="s">
        <v>186</v>
      </c>
      <c r="B176" t="s">
        <v>187</v>
      </c>
      <c r="C176">
        <v>33.333333333333336</v>
      </c>
      <c r="D176">
        <v>3</v>
      </c>
      <c r="E176" t="s">
        <v>11713</v>
      </c>
      <c r="F176">
        <v>200</v>
      </c>
      <c r="G176">
        <v>0</v>
      </c>
      <c r="H176" t="s">
        <v>631</v>
      </c>
      <c r="I176" t="s">
        <v>11714</v>
      </c>
      <c r="J176" t="s">
        <v>329</v>
      </c>
      <c r="K176" t="s">
        <v>23</v>
      </c>
      <c r="L176" t="s">
        <v>24</v>
      </c>
      <c r="M176" t="s">
        <v>11715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11716</v>
      </c>
      <c r="T176" t="s">
        <v>11715</v>
      </c>
    </row>
    <row r="177" spans="1:20" x14ac:dyDescent="0.25">
      <c r="A177" t="s">
        <v>42</v>
      </c>
      <c r="B177" t="s">
        <v>43</v>
      </c>
      <c r="C177">
        <v>66.666666666666671</v>
      </c>
      <c r="D177">
        <v>3</v>
      </c>
      <c r="E177" t="s">
        <v>11713</v>
      </c>
      <c r="F177">
        <v>200</v>
      </c>
      <c r="G177">
        <v>0</v>
      </c>
      <c r="H177" t="s">
        <v>631</v>
      </c>
      <c r="I177" t="s">
        <v>11714</v>
      </c>
      <c r="J177" t="s">
        <v>329</v>
      </c>
      <c r="K177" t="s">
        <v>23</v>
      </c>
      <c r="L177" t="s">
        <v>24</v>
      </c>
      <c r="M177" t="s">
        <v>11715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11716</v>
      </c>
      <c r="T177" t="s">
        <v>11715</v>
      </c>
    </row>
    <row r="178" spans="1:20" x14ac:dyDescent="0.25">
      <c r="A178" t="s">
        <v>44</v>
      </c>
      <c r="B178" t="s">
        <v>45</v>
      </c>
      <c r="C178">
        <v>66.666666666666671</v>
      </c>
      <c r="D178">
        <v>9</v>
      </c>
      <c r="E178" t="s">
        <v>11717</v>
      </c>
      <c r="F178">
        <v>300</v>
      </c>
      <c r="G178">
        <v>0</v>
      </c>
      <c r="H178" t="s">
        <v>631</v>
      </c>
      <c r="I178" t="s">
        <v>6803</v>
      </c>
      <c r="J178" t="s">
        <v>306</v>
      </c>
      <c r="K178" t="s">
        <v>23</v>
      </c>
      <c r="L178" t="s">
        <v>24</v>
      </c>
      <c r="M178" t="s">
        <v>11718</v>
      </c>
      <c r="N178" t="s">
        <v>23</v>
      </c>
      <c r="O178" t="s">
        <v>32</v>
      </c>
      <c r="P178" t="s">
        <v>26</v>
      </c>
      <c r="Q178" t="s">
        <v>33</v>
      </c>
      <c r="R178" t="s">
        <v>11719</v>
      </c>
      <c r="S178" t="s">
        <v>11720</v>
      </c>
      <c r="T178" t="s">
        <v>11718</v>
      </c>
    </row>
    <row r="179" spans="1:20" x14ac:dyDescent="0.25">
      <c r="A179" t="s">
        <v>44</v>
      </c>
      <c r="B179" t="s">
        <v>45</v>
      </c>
      <c r="C179">
        <v>66.666666666666671</v>
      </c>
      <c r="D179">
        <v>3</v>
      </c>
      <c r="E179" t="s">
        <v>11721</v>
      </c>
      <c r="F179">
        <v>100</v>
      </c>
      <c r="G179">
        <v>0</v>
      </c>
      <c r="H179" t="s">
        <v>631</v>
      </c>
      <c r="I179" t="s">
        <v>11722</v>
      </c>
      <c r="J179" t="s">
        <v>336</v>
      </c>
      <c r="K179" t="s">
        <v>23</v>
      </c>
      <c r="L179" t="s">
        <v>24</v>
      </c>
      <c r="M179" t="s">
        <v>11723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11724</v>
      </c>
      <c r="T179" t="s">
        <v>11718</v>
      </c>
    </row>
    <row r="180" spans="1:20" x14ac:dyDescent="0.25">
      <c r="A180" t="s">
        <v>186</v>
      </c>
      <c r="B180" t="s">
        <v>187</v>
      </c>
      <c r="C180">
        <v>33.333333333333336</v>
      </c>
      <c r="D180">
        <v>6</v>
      </c>
      <c r="E180" t="s">
        <v>11725</v>
      </c>
      <c r="F180">
        <v>200</v>
      </c>
      <c r="G180">
        <v>0</v>
      </c>
      <c r="H180" t="s">
        <v>631</v>
      </c>
      <c r="I180" t="s">
        <v>1460</v>
      </c>
      <c r="J180" t="s">
        <v>309</v>
      </c>
      <c r="K180" t="s">
        <v>23</v>
      </c>
      <c r="L180" t="s">
        <v>24</v>
      </c>
      <c r="M180" t="s">
        <v>11718</v>
      </c>
      <c r="N180" t="s">
        <v>23</v>
      </c>
      <c r="O180" t="s">
        <v>32</v>
      </c>
      <c r="P180" t="s">
        <v>26</v>
      </c>
      <c r="Q180" t="s">
        <v>33</v>
      </c>
      <c r="R180" t="s">
        <v>24</v>
      </c>
      <c r="S180" t="s">
        <v>11726</v>
      </c>
      <c r="T180" t="s">
        <v>11723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11727</v>
      </c>
      <c r="F181">
        <v>106</v>
      </c>
      <c r="G181">
        <v>6</v>
      </c>
      <c r="H181" t="s">
        <v>631</v>
      </c>
      <c r="I181" t="s">
        <v>11728</v>
      </c>
      <c r="J181" t="s">
        <v>306</v>
      </c>
      <c r="K181" t="s">
        <v>23</v>
      </c>
      <c r="L181" t="s">
        <v>24</v>
      </c>
      <c r="M181" t="s">
        <v>11729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11730</v>
      </c>
      <c r="T181" t="s">
        <v>11729</v>
      </c>
    </row>
    <row r="182" spans="1:20" x14ac:dyDescent="0.25">
      <c r="A182" t="s">
        <v>28</v>
      </c>
      <c r="B182" t="s">
        <v>29</v>
      </c>
      <c r="C182">
        <v>50</v>
      </c>
      <c r="D182">
        <v>1</v>
      </c>
      <c r="E182" t="s">
        <v>11727</v>
      </c>
      <c r="F182">
        <v>106</v>
      </c>
      <c r="G182">
        <v>6</v>
      </c>
      <c r="H182" t="s">
        <v>631</v>
      </c>
      <c r="I182" t="s">
        <v>11728</v>
      </c>
      <c r="J182" t="s">
        <v>306</v>
      </c>
      <c r="K182" t="s">
        <v>23</v>
      </c>
      <c r="L182" t="s">
        <v>24</v>
      </c>
      <c r="M182" t="s">
        <v>11729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11730</v>
      </c>
      <c r="T182" t="s">
        <v>11729</v>
      </c>
    </row>
    <row r="183" spans="1:20" x14ac:dyDescent="0.25">
      <c r="A183" t="s">
        <v>30</v>
      </c>
      <c r="B183" t="s">
        <v>31</v>
      </c>
      <c r="C183">
        <v>50</v>
      </c>
      <c r="D183">
        <v>1</v>
      </c>
      <c r="E183" t="s">
        <v>11727</v>
      </c>
      <c r="F183">
        <v>106</v>
      </c>
      <c r="G183">
        <v>6</v>
      </c>
      <c r="H183" t="s">
        <v>631</v>
      </c>
      <c r="I183" t="s">
        <v>11728</v>
      </c>
      <c r="J183" t="s">
        <v>306</v>
      </c>
      <c r="K183" t="s">
        <v>23</v>
      </c>
      <c r="L183" t="s">
        <v>24</v>
      </c>
      <c r="M183" t="s">
        <v>11729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11730</v>
      </c>
      <c r="T183" t="s">
        <v>11729</v>
      </c>
    </row>
    <row r="184" spans="1:20" x14ac:dyDescent="0.25">
      <c r="A184" t="s">
        <v>42</v>
      </c>
      <c r="B184" t="s">
        <v>43</v>
      </c>
      <c r="C184">
        <v>66.666666666666671</v>
      </c>
      <c r="D184">
        <v>3</v>
      </c>
      <c r="E184" t="s">
        <v>11731</v>
      </c>
      <c r="F184">
        <v>145</v>
      </c>
      <c r="G184">
        <v>45</v>
      </c>
      <c r="H184" t="s">
        <v>631</v>
      </c>
      <c r="I184" t="s">
        <v>4538</v>
      </c>
      <c r="J184" t="s">
        <v>329</v>
      </c>
      <c r="K184" t="s">
        <v>23</v>
      </c>
      <c r="L184" t="s">
        <v>24</v>
      </c>
      <c r="M184" t="s">
        <v>11732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11733</v>
      </c>
      <c r="T184" t="s">
        <v>11732</v>
      </c>
    </row>
    <row r="185" spans="1:20" x14ac:dyDescent="0.25">
      <c r="A185" t="s">
        <v>186</v>
      </c>
      <c r="B185" t="s">
        <v>187</v>
      </c>
      <c r="C185">
        <v>33.333333333333336</v>
      </c>
      <c r="D185">
        <v>3</v>
      </c>
      <c r="E185" t="s">
        <v>11734</v>
      </c>
      <c r="F185">
        <v>106</v>
      </c>
      <c r="G185">
        <v>6</v>
      </c>
      <c r="H185" t="s">
        <v>631</v>
      </c>
      <c r="I185" t="s">
        <v>11735</v>
      </c>
      <c r="J185" t="s">
        <v>633</v>
      </c>
      <c r="K185" t="s">
        <v>23</v>
      </c>
      <c r="L185" t="s">
        <v>24</v>
      </c>
      <c r="M185" t="s">
        <v>11736</v>
      </c>
      <c r="N185" t="s">
        <v>23</v>
      </c>
      <c r="O185" t="s">
        <v>307</v>
      </c>
      <c r="P185" t="s">
        <v>26</v>
      </c>
      <c r="Q185" t="s">
        <v>27</v>
      </c>
      <c r="R185" t="s">
        <v>11737</v>
      </c>
      <c r="S185" t="s">
        <v>11738</v>
      </c>
      <c r="T185" t="s">
        <v>11736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11739</v>
      </c>
      <c r="F186">
        <v>100</v>
      </c>
      <c r="G186">
        <v>0</v>
      </c>
      <c r="H186" t="s">
        <v>631</v>
      </c>
      <c r="I186" t="s">
        <v>11740</v>
      </c>
      <c r="J186" t="s">
        <v>323</v>
      </c>
      <c r="K186" t="s">
        <v>23</v>
      </c>
      <c r="L186" t="s">
        <v>24</v>
      </c>
      <c r="M186" t="s">
        <v>11736</v>
      </c>
      <c r="N186" t="s">
        <v>23</v>
      </c>
      <c r="O186" t="s">
        <v>32</v>
      </c>
      <c r="P186" t="s">
        <v>26</v>
      </c>
      <c r="Q186" t="s">
        <v>33</v>
      </c>
      <c r="R186" t="s">
        <v>11741</v>
      </c>
      <c r="S186" t="s">
        <v>11742</v>
      </c>
      <c r="T186" t="s">
        <v>11736</v>
      </c>
    </row>
    <row r="187" spans="1:20" x14ac:dyDescent="0.25">
      <c r="A187" t="s">
        <v>28</v>
      </c>
      <c r="B187" t="s">
        <v>29</v>
      </c>
      <c r="C187">
        <v>50</v>
      </c>
      <c r="D187">
        <v>1</v>
      </c>
      <c r="E187" t="s">
        <v>11739</v>
      </c>
      <c r="F187">
        <v>100</v>
      </c>
      <c r="G187">
        <v>0</v>
      </c>
      <c r="H187" t="s">
        <v>631</v>
      </c>
      <c r="I187" t="s">
        <v>11740</v>
      </c>
      <c r="J187" t="s">
        <v>323</v>
      </c>
      <c r="K187" t="s">
        <v>23</v>
      </c>
      <c r="L187" t="s">
        <v>24</v>
      </c>
      <c r="M187" t="s">
        <v>11736</v>
      </c>
      <c r="N187" t="s">
        <v>23</v>
      </c>
      <c r="O187" t="s">
        <v>32</v>
      </c>
      <c r="P187" t="s">
        <v>26</v>
      </c>
      <c r="Q187" t="s">
        <v>33</v>
      </c>
      <c r="R187" t="s">
        <v>11741</v>
      </c>
      <c r="S187" t="s">
        <v>11742</v>
      </c>
      <c r="T187" t="s">
        <v>11736</v>
      </c>
    </row>
    <row r="188" spans="1:20" x14ac:dyDescent="0.25">
      <c r="A188" t="s">
        <v>30</v>
      </c>
      <c r="B188" t="s">
        <v>31</v>
      </c>
      <c r="C188">
        <v>50</v>
      </c>
      <c r="D188">
        <v>1</v>
      </c>
      <c r="E188" t="s">
        <v>11739</v>
      </c>
      <c r="F188">
        <v>100</v>
      </c>
      <c r="G188">
        <v>0</v>
      </c>
      <c r="H188" t="s">
        <v>631</v>
      </c>
      <c r="I188" t="s">
        <v>11740</v>
      </c>
      <c r="J188" t="s">
        <v>323</v>
      </c>
      <c r="K188" t="s">
        <v>23</v>
      </c>
      <c r="L188" t="s">
        <v>24</v>
      </c>
      <c r="M188" t="s">
        <v>11736</v>
      </c>
      <c r="N188" t="s">
        <v>23</v>
      </c>
      <c r="O188" t="s">
        <v>32</v>
      </c>
      <c r="P188" t="s">
        <v>26</v>
      </c>
      <c r="Q188" t="s">
        <v>33</v>
      </c>
      <c r="R188" t="s">
        <v>11741</v>
      </c>
      <c r="S188" t="s">
        <v>11742</v>
      </c>
      <c r="T188" t="s">
        <v>11736</v>
      </c>
    </row>
    <row r="189" spans="1:20" x14ac:dyDescent="0.25">
      <c r="A189" t="s">
        <v>42</v>
      </c>
      <c r="B189" t="s">
        <v>43</v>
      </c>
      <c r="C189">
        <v>66.666666666666671</v>
      </c>
      <c r="D189">
        <v>3</v>
      </c>
      <c r="E189" t="s">
        <v>11743</v>
      </c>
      <c r="F189">
        <v>100</v>
      </c>
      <c r="G189">
        <v>0</v>
      </c>
      <c r="H189" t="s">
        <v>631</v>
      </c>
      <c r="I189" t="s">
        <v>11744</v>
      </c>
      <c r="J189" t="s">
        <v>639</v>
      </c>
      <c r="K189" t="s">
        <v>23</v>
      </c>
      <c r="L189" t="s">
        <v>24</v>
      </c>
      <c r="M189" t="s">
        <v>11736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11745</v>
      </c>
      <c r="T189" t="s">
        <v>11736</v>
      </c>
    </row>
    <row r="190" spans="1:20" x14ac:dyDescent="0.25">
      <c r="A190" t="s">
        <v>186</v>
      </c>
      <c r="B190" t="s">
        <v>187</v>
      </c>
      <c r="C190">
        <v>33.333333333333336</v>
      </c>
      <c r="D190">
        <v>3</v>
      </c>
      <c r="E190" t="s">
        <v>11746</v>
      </c>
      <c r="F190">
        <v>129</v>
      </c>
      <c r="G190">
        <v>29</v>
      </c>
      <c r="H190" t="s">
        <v>631</v>
      </c>
      <c r="I190" t="s">
        <v>11747</v>
      </c>
      <c r="J190" t="s">
        <v>330</v>
      </c>
      <c r="K190" t="s">
        <v>23</v>
      </c>
      <c r="L190" t="s">
        <v>24</v>
      </c>
      <c r="M190" t="s">
        <v>11736</v>
      </c>
      <c r="N190" t="s">
        <v>23</v>
      </c>
      <c r="O190" t="s">
        <v>32</v>
      </c>
      <c r="P190" t="s">
        <v>26</v>
      </c>
      <c r="Q190" t="s">
        <v>33</v>
      </c>
      <c r="R190" t="s">
        <v>24</v>
      </c>
      <c r="S190" t="s">
        <v>11748</v>
      </c>
      <c r="T190" t="s">
        <v>11736</v>
      </c>
    </row>
    <row r="191" spans="1:20" x14ac:dyDescent="0.25">
      <c r="A191" t="s">
        <v>20</v>
      </c>
      <c r="B191" t="s">
        <v>21</v>
      </c>
      <c r="C191">
        <v>50</v>
      </c>
      <c r="D191">
        <v>3</v>
      </c>
      <c r="E191" t="s">
        <v>11749</v>
      </c>
      <c r="F191">
        <v>300</v>
      </c>
      <c r="G191">
        <v>0</v>
      </c>
      <c r="H191" t="s">
        <v>631</v>
      </c>
      <c r="I191" t="s">
        <v>378</v>
      </c>
      <c r="J191" t="s">
        <v>344</v>
      </c>
      <c r="K191" t="s">
        <v>23</v>
      </c>
      <c r="L191" t="s">
        <v>24</v>
      </c>
      <c r="M191" t="s">
        <v>11750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11751</v>
      </c>
      <c r="T191" t="s">
        <v>11750</v>
      </c>
    </row>
    <row r="192" spans="1:20" x14ac:dyDescent="0.25">
      <c r="A192" t="s">
        <v>28</v>
      </c>
      <c r="B192" t="s">
        <v>29</v>
      </c>
      <c r="C192">
        <v>50</v>
      </c>
      <c r="D192">
        <v>3</v>
      </c>
      <c r="E192" t="s">
        <v>11749</v>
      </c>
      <c r="F192">
        <v>300</v>
      </c>
      <c r="G192">
        <v>0</v>
      </c>
      <c r="H192" t="s">
        <v>631</v>
      </c>
      <c r="I192" t="s">
        <v>378</v>
      </c>
      <c r="J192" t="s">
        <v>344</v>
      </c>
      <c r="K192" t="s">
        <v>23</v>
      </c>
      <c r="L192" t="s">
        <v>24</v>
      </c>
      <c r="M192" t="s">
        <v>11750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11751</v>
      </c>
      <c r="T192" t="s">
        <v>11750</v>
      </c>
    </row>
    <row r="193" spans="1:20" x14ac:dyDescent="0.25">
      <c r="A193" t="s">
        <v>30</v>
      </c>
      <c r="B193" t="s">
        <v>31</v>
      </c>
      <c r="C193">
        <v>50</v>
      </c>
      <c r="D193">
        <v>3</v>
      </c>
      <c r="E193" t="s">
        <v>11749</v>
      </c>
      <c r="F193">
        <v>300</v>
      </c>
      <c r="G193">
        <v>0</v>
      </c>
      <c r="H193" t="s">
        <v>631</v>
      </c>
      <c r="I193" t="s">
        <v>378</v>
      </c>
      <c r="J193" t="s">
        <v>344</v>
      </c>
      <c r="K193" t="s">
        <v>23</v>
      </c>
      <c r="L193" t="s">
        <v>24</v>
      </c>
      <c r="M193" t="s">
        <v>11750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11751</v>
      </c>
      <c r="T193" t="s">
        <v>11750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11752</v>
      </c>
      <c r="F194">
        <v>106</v>
      </c>
      <c r="G194">
        <v>6</v>
      </c>
      <c r="H194" t="s">
        <v>631</v>
      </c>
      <c r="I194" t="s">
        <v>11753</v>
      </c>
      <c r="J194" t="s">
        <v>65</v>
      </c>
      <c r="K194" t="s">
        <v>23</v>
      </c>
      <c r="L194" t="s">
        <v>24</v>
      </c>
      <c r="M194" t="s">
        <v>11750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11754</v>
      </c>
      <c r="T194" t="s">
        <v>11750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11752</v>
      </c>
      <c r="F195">
        <v>106</v>
      </c>
      <c r="G195">
        <v>6</v>
      </c>
      <c r="H195" t="s">
        <v>631</v>
      </c>
      <c r="I195" t="s">
        <v>11753</v>
      </c>
      <c r="J195" t="s">
        <v>65</v>
      </c>
      <c r="K195" t="s">
        <v>23</v>
      </c>
      <c r="L195" t="s">
        <v>24</v>
      </c>
      <c r="M195" t="s">
        <v>11750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11754</v>
      </c>
      <c r="T195" t="s">
        <v>11750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11752</v>
      </c>
      <c r="F196">
        <v>106</v>
      </c>
      <c r="G196">
        <v>6</v>
      </c>
      <c r="H196" t="s">
        <v>631</v>
      </c>
      <c r="I196" t="s">
        <v>11753</v>
      </c>
      <c r="J196" t="s">
        <v>65</v>
      </c>
      <c r="K196" t="s">
        <v>23</v>
      </c>
      <c r="L196" t="s">
        <v>24</v>
      </c>
      <c r="M196" t="s">
        <v>11750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11754</v>
      </c>
      <c r="T196" t="s">
        <v>11750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11755</v>
      </c>
      <c r="F197">
        <v>106</v>
      </c>
      <c r="G197">
        <v>6</v>
      </c>
      <c r="H197" t="s">
        <v>631</v>
      </c>
      <c r="I197" t="s">
        <v>11756</v>
      </c>
      <c r="J197" t="s">
        <v>65</v>
      </c>
      <c r="K197" t="s">
        <v>23</v>
      </c>
      <c r="L197" t="s">
        <v>24</v>
      </c>
      <c r="M197" t="s">
        <v>11750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11757</v>
      </c>
      <c r="T197" t="s">
        <v>11750</v>
      </c>
    </row>
    <row r="198" spans="1:20" x14ac:dyDescent="0.25">
      <c r="A198" t="s">
        <v>28</v>
      </c>
      <c r="B198" t="s">
        <v>29</v>
      </c>
      <c r="C198">
        <v>50</v>
      </c>
      <c r="D198">
        <v>1</v>
      </c>
      <c r="E198" t="s">
        <v>11755</v>
      </c>
      <c r="F198">
        <v>106</v>
      </c>
      <c r="G198">
        <v>6</v>
      </c>
      <c r="H198" t="s">
        <v>631</v>
      </c>
      <c r="I198" t="s">
        <v>11756</v>
      </c>
      <c r="J198" t="s">
        <v>65</v>
      </c>
      <c r="K198" t="s">
        <v>23</v>
      </c>
      <c r="L198" t="s">
        <v>24</v>
      </c>
      <c r="M198" t="s">
        <v>11750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11757</v>
      </c>
      <c r="T198" t="s">
        <v>11750</v>
      </c>
    </row>
    <row r="199" spans="1:20" x14ac:dyDescent="0.25">
      <c r="A199" t="s">
        <v>30</v>
      </c>
      <c r="B199" t="s">
        <v>31</v>
      </c>
      <c r="C199">
        <v>50</v>
      </c>
      <c r="D199">
        <v>1</v>
      </c>
      <c r="E199" t="s">
        <v>11755</v>
      </c>
      <c r="F199">
        <v>106</v>
      </c>
      <c r="G199">
        <v>6</v>
      </c>
      <c r="H199" t="s">
        <v>631</v>
      </c>
      <c r="I199" t="s">
        <v>11756</v>
      </c>
      <c r="J199" t="s">
        <v>65</v>
      </c>
      <c r="K199" t="s">
        <v>23</v>
      </c>
      <c r="L199" t="s">
        <v>24</v>
      </c>
      <c r="M199" t="s">
        <v>11750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11757</v>
      </c>
      <c r="T199" t="s">
        <v>11750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11758</v>
      </c>
      <c r="F200">
        <v>106</v>
      </c>
      <c r="G200">
        <v>6</v>
      </c>
      <c r="H200" t="s">
        <v>631</v>
      </c>
      <c r="I200" t="s">
        <v>1141</v>
      </c>
      <c r="J200" t="s">
        <v>302</v>
      </c>
      <c r="K200" t="s">
        <v>23</v>
      </c>
      <c r="L200" t="s">
        <v>24</v>
      </c>
      <c r="M200" t="s">
        <v>11750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11759</v>
      </c>
      <c r="T200" t="s">
        <v>11750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11758</v>
      </c>
      <c r="F201">
        <v>106</v>
      </c>
      <c r="G201">
        <v>6</v>
      </c>
      <c r="H201" t="s">
        <v>631</v>
      </c>
      <c r="I201" t="s">
        <v>1141</v>
      </c>
      <c r="J201" t="s">
        <v>302</v>
      </c>
      <c r="K201" t="s">
        <v>23</v>
      </c>
      <c r="L201" t="s">
        <v>24</v>
      </c>
      <c r="M201" t="s">
        <v>11750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11759</v>
      </c>
      <c r="T201" t="s">
        <v>11750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11758</v>
      </c>
      <c r="F202">
        <v>106</v>
      </c>
      <c r="G202">
        <v>6</v>
      </c>
      <c r="H202" t="s">
        <v>631</v>
      </c>
      <c r="I202" t="s">
        <v>1141</v>
      </c>
      <c r="J202" t="s">
        <v>302</v>
      </c>
      <c r="K202" t="s">
        <v>23</v>
      </c>
      <c r="L202" t="s">
        <v>24</v>
      </c>
      <c r="M202" t="s">
        <v>11750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11759</v>
      </c>
      <c r="T202" t="s">
        <v>11750</v>
      </c>
    </row>
    <row r="203" spans="1:20" x14ac:dyDescent="0.25">
      <c r="A203" t="s">
        <v>46</v>
      </c>
      <c r="B203" t="s">
        <v>56</v>
      </c>
      <c r="C203">
        <v>66.333333333333329</v>
      </c>
      <c r="D203">
        <v>3</v>
      </c>
      <c r="E203" t="s">
        <v>11760</v>
      </c>
      <c r="F203">
        <v>220</v>
      </c>
      <c r="G203">
        <v>0</v>
      </c>
      <c r="H203" t="s">
        <v>631</v>
      </c>
      <c r="I203" t="s">
        <v>1678</v>
      </c>
      <c r="J203" t="s">
        <v>311</v>
      </c>
      <c r="K203" t="s">
        <v>23</v>
      </c>
      <c r="L203" t="s">
        <v>24</v>
      </c>
      <c r="M203" t="s">
        <v>11750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11761</v>
      </c>
      <c r="T203" t="s">
        <v>11750</v>
      </c>
    </row>
    <row r="204" spans="1:20" x14ac:dyDescent="0.25">
      <c r="A204" t="s">
        <v>46</v>
      </c>
      <c r="B204" t="s">
        <v>56</v>
      </c>
      <c r="C204">
        <v>66.333333333333329</v>
      </c>
      <c r="D204">
        <v>3</v>
      </c>
      <c r="E204" t="s">
        <v>11762</v>
      </c>
      <c r="F204">
        <v>220</v>
      </c>
      <c r="G204">
        <v>0</v>
      </c>
      <c r="H204" t="s">
        <v>631</v>
      </c>
      <c r="I204" t="s">
        <v>11763</v>
      </c>
      <c r="J204" t="s">
        <v>306</v>
      </c>
      <c r="K204" t="s">
        <v>23</v>
      </c>
      <c r="L204" t="s">
        <v>24</v>
      </c>
      <c r="M204" t="s">
        <v>11764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11765</v>
      </c>
      <c r="T204" t="s">
        <v>11764</v>
      </c>
    </row>
    <row r="205" spans="1:20" x14ac:dyDescent="0.25">
      <c r="A205" t="s">
        <v>20</v>
      </c>
      <c r="B205" t="s">
        <v>21</v>
      </c>
      <c r="C205">
        <v>50</v>
      </c>
      <c r="D205">
        <v>2</v>
      </c>
      <c r="E205" t="s">
        <v>11766</v>
      </c>
      <c r="F205">
        <v>206</v>
      </c>
      <c r="G205">
        <v>6</v>
      </c>
      <c r="H205" t="s">
        <v>631</v>
      </c>
      <c r="I205" t="s">
        <v>11767</v>
      </c>
      <c r="J205" t="s">
        <v>315</v>
      </c>
      <c r="K205" t="s">
        <v>23</v>
      </c>
      <c r="L205" t="s">
        <v>24</v>
      </c>
      <c r="M205" t="s">
        <v>11768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11769</v>
      </c>
      <c r="T205" t="s">
        <v>11768</v>
      </c>
    </row>
    <row r="206" spans="1:20" x14ac:dyDescent="0.25">
      <c r="A206" t="s">
        <v>28</v>
      </c>
      <c r="B206" t="s">
        <v>29</v>
      </c>
      <c r="C206">
        <v>50</v>
      </c>
      <c r="D206">
        <v>2</v>
      </c>
      <c r="E206" t="s">
        <v>11766</v>
      </c>
      <c r="F206">
        <v>206</v>
      </c>
      <c r="G206">
        <v>6</v>
      </c>
      <c r="H206" t="s">
        <v>631</v>
      </c>
      <c r="I206" t="s">
        <v>11767</v>
      </c>
      <c r="J206" t="s">
        <v>315</v>
      </c>
      <c r="K206" t="s">
        <v>23</v>
      </c>
      <c r="L206" t="s">
        <v>24</v>
      </c>
      <c r="M206" t="s">
        <v>11768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11769</v>
      </c>
      <c r="T206" t="s">
        <v>11768</v>
      </c>
    </row>
    <row r="207" spans="1:20" x14ac:dyDescent="0.25">
      <c r="A207" t="s">
        <v>30</v>
      </c>
      <c r="B207" t="s">
        <v>31</v>
      </c>
      <c r="C207">
        <v>50</v>
      </c>
      <c r="D207">
        <v>2</v>
      </c>
      <c r="E207" t="s">
        <v>11766</v>
      </c>
      <c r="F207">
        <v>206</v>
      </c>
      <c r="G207">
        <v>6</v>
      </c>
      <c r="H207" t="s">
        <v>631</v>
      </c>
      <c r="I207" t="s">
        <v>11767</v>
      </c>
      <c r="J207" t="s">
        <v>315</v>
      </c>
      <c r="K207" t="s">
        <v>23</v>
      </c>
      <c r="L207" t="s">
        <v>24</v>
      </c>
      <c r="M207" t="s">
        <v>11768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11769</v>
      </c>
      <c r="T207" t="s">
        <v>11768</v>
      </c>
    </row>
    <row r="208" spans="1:20" x14ac:dyDescent="0.25">
      <c r="A208" t="s">
        <v>115</v>
      </c>
      <c r="B208" t="s">
        <v>116</v>
      </c>
      <c r="C208">
        <v>35</v>
      </c>
      <c r="D208">
        <v>8</v>
      </c>
      <c r="E208" t="s">
        <v>11770</v>
      </c>
      <c r="F208">
        <v>328</v>
      </c>
      <c r="G208">
        <v>0</v>
      </c>
      <c r="H208" t="s">
        <v>47</v>
      </c>
      <c r="I208" t="s">
        <v>2490</v>
      </c>
      <c r="J208" t="s">
        <v>2491</v>
      </c>
      <c r="K208" t="s">
        <v>2492</v>
      </c>
      <c r="L208" t="s">
        <v>5783</v>
      </c>
      <c r="M208" t="s">
        <v>11771</v>
      </c>
      <c r="N208" t="s">
        <v>23</v>
      </c>
      <c r="O208" t="s">
        <v>63</v>
      </c>
      <c r="P208" t="s">
        <v>54</v>
      </c>
      <c r="Q208" t="s">
        <v>55</v>
      </c>
      <c r="R208" t="s">
        <v>24</v>
      </c>
      <c r="S208" t="s">
        <v>11772</v>
      </c>
      <c r="T208" t="s">
        <v>11768</v>
      </c>
    </row>
    <row r="209" spans="1:20" x14ac:dyDescent="0.25">
      <c r="A209" t="s">
        <v>46</v>
      </c>
      <c r="B209" t="s">
        <v>56</v>
      </c>
      <c r="C209">
        <v>66.333333333333329</v>
      </c>
      <c r="D209">
        <v>3</v>
      </c>
      <c r="E209" t="s">
        <v>11773</v>
      </c>
      <c r="F209">
        <v>269</v>
      </c>
      <c r="G209">
        <v>29</v>
      </c>
      <c r="H209" t="s">
        <v>47</v>
      </c>
      <c r="I209" t="s">
        <v>646</v>
      </c>
      <c r="J209" t="s">
        <v>3521</v>
      </c>
      <c r="K209" t="s">
        <v>3522</v>
      </c>
      <c r="L209" t="s">
        <v>1702</v>
      </c>
      <c r="M209" t="s">
        <v>11774</v>
      </c>
      <c r="N209" t="s">
        <v>23</v>
      </c>
      <c r="O209" t="s">
        <v>63</v>
      </c>
      <c r="P209" t="s">
        <v>54</v>
      </c>
      <c r="Q209" t="s">
        <v>55</v>
      </c>
      <c r="R209" t="s">
        <v>24</v>
      </c>
      <c r="S209" t="s">
        <v>11775</v>
      </c>
      <c r="T209" t="s">
        <v>11776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11777</v>
      </c>
      <c r="F210">
        <v>106</v>
      </c>
      <c r="G210">
        <v>6</v>
      </c>
      <c r="H210" t="s">
        <v>631</v>
      </c>
      <c r="I210" t="s">
        <v>4202</v>
      </c>
      <c r="J210" t="s">
        <v>305</v>
      </c>
      <c r="K210" t="s">
        <v>23</v>
      </c>
      <c r="L210" t="s">
        <v>24</v>
      </c>
      <c r="M210" t="s">
        <v>11776</v>
      </c>
      <c r="N210" t="s">
        <v>23</v>
      </c>
      <c r="O210" t="s">
        <v>32</v>
      </c>
      <c r="P210" t="s">
        <v>26</v>
      </c>
      <c r="Q210" t="s">
        <v>33</v>
      </c>
      <c r="R210" t="s">
        <v>24</v>
      </c>
      <c r="S210" t="s">
        <v>11778</v>
      </c>
      <c r="T210" t="s">
        <v>11776</v>
      </c>
    </row>
    <row r="211" spans="1:20" x14ac:dyDescent="0.25">
      <c r="A211" t="s">
        <v>28</v>
      </c>
      <c r="B211" t="s">
        <v>29</v>
      </c>
      <c r="C211">
        <v>50</v>
      </c>
      <c r="D211">
        <v>1</v>
      </c>
      <c r="E211" t="s">
        <v>11777</v>
      </c>
      <c r="F211">
        <v>106</v>
      </c>
      <c r="G211">
        <v>6</v>
      </c>
      <c r="H211" t="s">
        <v>631</v>
      </c>
      <c r="I211" t="s">
        <v>4202</v>
      </c>
      <c r="J211" t="s">
        <v>305</v>
      </c>
      <c r="K211" t="s">
        <v>23</v>
      </c>
      <c r="L211" t="s">
        <v>24</v>
      </c>
      <c r="M211" t="s">
        <v>11776</v>
      </c>
      <c r="N211" t="s">
        <v>23</v>
      </c>
      <c r="O211" t="s">
        <v>32</v>
      </c>
      <c r="P211" t="s">
        <v>26</v>
      </c>
      <c r="Q211" t="s">
        <v>33</v>
      </c>
      <c r="R211" t="s">
        <v>24</v>
      </c>
      <c r="S211" t="s">
        <v>11778</v>
      </c>
      <c r="T211" t="s">
        <v>11776</v>
      </c>
    </row>
    <row r="212" spans="1:20" x14ac:dyDescent="0.25">
      <c r="A212" t="s">
        <v>30</v>
      </c>
      <c r="B212" t="s">
        <v>31</v>
      </c>
      <c r="C212">
        <v>50</v>
      </c>
      <c r="D212">
        <v>1</v>
      </c>
      <c r="E212" t="s">
        <v>11777</v>
      </c>
      <c r="F212">
        <v>106</v>
      </c>
      <c r="G212">
        <v>6</v>
      </c>
      <c r="H212" t="s">
        <v>631</v>
      </c>
      <c r="I212" t="s">
        <v>4202</v>
      </c>
      <c r="J212" t="s">
        <v>305</v>
      </c>
      <c r="K212" t="s">
        <v>23</v>
      </c>
      <c r="L212" t="s">
        <v>24</v>
      </c>
      <c r="M212" t="s">
        <v>11776</v>
      </c>
      <c r="N212" t="s">
        <v>23</v>
      </c>
      <c r="O212" t="s">
        <v>32</v>
      </c>
      <c r="P212" t="s">
        <v>26</v>
      </c>
      <c r="Q212" t="s">
        <v>33</v>
      </c>
      <c r="R212" t="s">
        <v>24</v>
      </c>
      <c r="S212" t="s">
        <v>11778</v>
      </c>
      <c r="T212" t="s">
        <v>11776</v>
      </c>
    </row>
    <row r="213" spans="1:20" x14ac:dyDescent="0.25">
      <c r="A213" t="s">
        <v>42</v>
      </c>
      <c r="B213" t="s">
        <v>43</v>
      </c>
      <c r="C213">
        <v>66.666666666666671</v>
      </c>
      <c r="D213">
        <v>3</v>
      </c>
      <c r="E213" t="s">
        <v>11779</v>
      </c>
      <c r="F213">
        <v>200</v>
      </c>
      <c r="G213">
        <v>0</v>
      </c>
      <c r="H213" t="s">
        <v>631</v>
      </c>
      <c r="I213" t="s">
        <v>11780</v>
      </c>
      <c r="J213" t="s">
        <v>335</v>
      </c>
      <c r="K213" t="s">
        <v>23</v>
      </c>
      <c r="L213" t="s">
        <v>24</v>
      </c>
      <c r="M213" t="s">
        <v>11776</v>
      </c>
      <c r="N213" t="s">
        <v>23</v>
      </c>
      <c r="O213" t="s">
        <v>32</v>
      </c>
      <c r="P213" t="s">
        <v>26</v>
      </c>
      <c r="Q213" t="s">
        <v>33</v>
      </c>
      <c r="R213" t="s">
        <v>24</v>
      </c>
      <c r="S213" t="s">
        <v>11781</v>
      </c>
      <c r="T213" t="s">
        <v>11782</v>
      </c>
    </row>
    <row r="214" spans="1:20" x14ac:dyDescent="0.25">
      <c r="A214" t="s">
        <v>186</v>
      </c>
      <c r="B214" t="s">
        <v>187</v>
      </c>
      <c r="C214">
        <v>33.333333333333336</v>
      </c>
      <c r="D214">
        <v>3</v>
      </c>
      <c r="E214" t="s">
        <v>11779</v>
      </c>
      <c r="F214">
        <v>200</v>
      </c>
      <c r="G214">
        <v>0</v>
      </c>
      <c r="H214" t="s">
        <v>631</v>
      </c>
      <c r="I214" t="s">
        <v>11780</v>
      </c>
      <c r="J214" t="s">
        <v>335</v>
      </c>
      <c r="K214" t="s">
        <v>23</v>
      </c>
      <c r="L214" t="s">
        <v>24</v>
      </c>
      <c r="M214" t="s">
        <v>11776</v>
      </c>
      <c r="N214" t="s">
        <v>23</v>
      </c>
      <c r="O214" t="s">
        <v>32</v>
      </c>
      <c r="P214" t="s">
        <v>26</v>
      </c>
      <c r="Q214" t="s">
        <v>33</v>
      </c>
      <c r="R214" t="s">
        <v>24</v>
      </c>
      <c r="S214" t="s">
        <v>11781</v>
      </c>
      <c r="T214" t="s">
        <v>11782</v>
      </c>
    </row>
    <row r="215" spans="1:20" x14ac:dyDescent="0.25">
      <c r="A215" t="s">
        <v>44</v>
      </c>
      <c r="B215" t="s">
        <v>45</v>
      </c>
      <c r="C215">
        <v>66.666666666666671</v>
      </c>
      <c r="D215">
        <v>3</v>
      </c>
      <c r="E215" t="s">
        <v>11783</v>
      </c>
      <c r="F215">
        <v>106</v>
      </c>
      <c r="G215">
        <v>6</v>
      </c>
      <c r="H215" t="s">
        <v>631</v>
      </c>
      <c r="I215" t="s">
        <v>11784</v>
      </c>
      <c r="J215" t="s">
        <v>1423</v>
      </c>
      <c r="K215" t="s">
        <v>23</v>
      </c>
      <c r="L215" t="s">
        <v>24</v>
      </c>
      <c r="M215" t="s">
        <v>11782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11785</v>
      </c>
      <c r="T215" t="s">
        <v>11782</v>
      </c>
    </row>
    <row r="216" spans="1:20" x14ac:dyDescent="0.25">
      <c r="A216" t="s">
        <v>186</v>
      </c>
      <c r="B216" t="s">
        <v>187</v>
      </c>
      <c r="C216">
        <v>33.333333333333336</v>
      </c>
      <c r="D216">
        <v>3</v>
      </c>
      <c r="E216" t="s">
        <v>11786</v>
      </c>
      <c r="F216">
        <v>200</v>
      </c>
      <c r="G216">
        <v>0</v>
      </c>
      <c r="H216" t="s">
        <v>631</v>
      </c>
      <c r="I216" t="s">
        <v>11787</v>
      </c>
      <c r="J216" t="s">
        <v>3109</v>
      </c>
      <c r="K216" t="s">
        <v>23</v>
      </c>
      <c r="L216" t="s">
        <v>24</v>
      </c>
      <c r="M216" t="s">
        <v>11788</v>
      </c>
      <c r="N216" t="s">
        <v>23</v>
      </c>
      <c r="O216" t="s">
        <v>32</v>
      </c>
      <c r="P216" t="s">
        <v>26</v>
      </c>
      <c r="Q216" t="s">
        <v>33</v>
      </c>
      <c r="R216" t="s">
        <v>24</v>
      </c>
      <c r="S216" t="s">
        <v>11789</v>
      </c>
      <c r="T216" t="s">
        <v>11788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11786</v>
      </c>
      <c r="F217">
        <v>200</v>
      </c>
      <c r="G217">
        <v>0</v>
      </c>
      <c r="H217" t="s">
        <v>631</v>
      </c>
      <c r="I217" t="s">
        <v>11787</v>
      </c>
      <c r="J217" t="s">
        <v>3109</v>
      </c>
      <c r="K217" t="s">
        <v>23</v>
      </c>
      <c r="L217" t="s">
        <v>24</v>
      </c>
      <c r="M217" t="s">
        <v>11788</v>
      </c>
      <c r="N217" t="s">
        <v>23</v>
      </c>
      <c r="O217" t="s">
        <v>32</v>
      </c>
      <c r="P217" t="s">
        <v>26</v>
      </c>
      <c r="Q217" t="s">
        <v>33</v>
      </c>
      <c r="R217" t="s">
        <v>24</v>
      </c>
      <c r="S217" t="s">
        <v>11789</v>
      </c>
      <c r="T217" t="s">
        <v>11788</v>
      </c>
    </row>
    <row r="218" spans="1:20" x14ac:dyDescent="0.25">
      <c r="A218" t="s">
        <v>28</v>
      </c>
      <c r="B218" t="s">
        <v>29</v>
      </c>
      <c r="C218">
        <v>50</v>
      </c>
      <c r="D218">
        <v>1</v>
      </c>
      <c r="E218" t="s">
        <v>11786</v>
      </c>
      <c r="F218">
        <v>200</v>
      </c>
      <c r="G218">
        <v>0</v>
      </c>
      <c r="H218" t="s">
        <v>631</v>
      </c>
      <c r="I218" t="s">
        <v>11787</v>
      </c>
      <c r="J218" t="s">
        <v>3109</v>
      </c>
      <c r="K218" t="s">
        <v>23</v>
      </c>
      <c r="L218" t="s">
        <v>24</v>
      </c>
      <c r="M218" t="s">
        <v>11788</v>
      </c>
      <c r="N218" t="s">
        <v>23</v>
      </c>
      <c r="O218" t="s">
        <v>32</v>
      </c>
      <c r="P218" t="s">
        <v>26</v>
      </c>
      <c r="Q218" t="s">
        <v>33</v>
      </c>
      <c r="R218" t="s">
        <v>24</v>
      </c>
      <c r="S218" t="s">
        <v>11789</v>
      </c>
      <c r="T218" t="s">
        <v>11788</v>
      </c>
    </row>
    <row r="219" spans="1:20" x14ac:dyDescent="0.25">
      <c r="A219" t="s">
        <v>30</v>
      </c>
      <c r="B219" t="s">
        <v>31</v>
      </c>
      <c r="C219">
        <v>50</v>
      </c>
      <c r="D219">
        <v>1</v>
      </c>
      <c r="E219" t="s">
        <v>11786</v>
      </c>
      <c r="F219">
        <v>200</v>
      </c>
      <c r="G219">
        <v>0</v>
      </c>
      <c r="H219" t="s">
        <v>631</v>
      </c>
      <c r="I219" t="s">
        <v>11787</v>
      </c>
      <c r="J219" t="s">
        <v>3109</v>
      </c>
      <c r="K219" t="s">
        <v>23</v>
      </c>
      <c r="L219" t="s">
        <v>24</v>
      </c>
      <c r="M219" t="s">
        <v>11788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11789</v>
      </c>
      <c r="T219" t="s">
        <v>11788</v>
      </c>
    </row>
    <row r="220" spans="1:20" x14ac:dyDescent="0.25">
      <c r="A220" t="s">
        <v>30</v>
      </c>
      <c r="B220" t="s">
        <v>31</v>
      </c>
      <c r="C220">
        <v>60</v>
      </c>
      <c r="D220">
        <v>3</v>
      </c>
      <c r="E220" t="s">
        <v>11790</v>
      </c>
      <c r="F220">
        <v>106</v>
      </c>
      <c r="G220">
        <v>6</v>
      </c>
      <c r="H220" t="s">
        <v>631</v>
      </c>
      <c r="I220" t="s">
        <v>11791</v>
      </c>
      <c r="J220" t="s">
        <v>1265</v>
      </c>
      <c r="K220" t="s">
        <v>23</v>
      </c>
      <c r="L220" t="s">
        <v>24</v>
      </c>
      <c r="M220" t="s">
        <v>11792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11793</v>
      </c>
      <c r="T220" t="s">
        <v>11792</v>
      </c>
    </row>
    <row r="221" spans="1:20" x14ac:dyDescent="0.25">
      <c r="A221" t="s">
        <v>30</v>
      </c>
      <c r="B221" t="s">
        <v>31</v>
      </c>
      <c r="C221">
        <v>60</v>
      </c>
      <c r="D221">
        <v>3</v>
      </c>
      <c r="E221" t="s">
        <v>11794</v>
      </c>
      <c r="F221">
        <v>106</v>
      </c>
      <c r="G221">
        <v>6</v>
      </c>
      <c r="H221" t="s">
        <v>631</v>
      </c>
      <c r="I221" t="s">
        <v>11795</v>
      </c>
      <c r="J221" t="s">
        <v>8191</v>
      </c>
      <c r="K221" t="s">
        <v>23</v>
      </c>
      <c r="L221" t="s">
        <v>24</v>
      </c>
      <c r="M221" t="s">
        <v>11796</v>
      </c>
      <c r="N221" t="s">
        <v>23</v>
      </c>
      <c r="O221" t="s">
        <v>307</v>
      </c>
      <c r="P221" t="s">
        <v>26</v>
      </c>
      <c r="Q221" t="s">
        <v>27</v>
      </c>
      <c r="R221" t="s">
        <v>24</v>
      </c>
      <c r="S221" t="s">
        <v>11797</v>
      </c>
      <c r="T221" t="s">
        <v>11796</v>
      </c>
    </row>
    <row r="222" spans="1:20" x14ac:dyDescent="0.25">
      <c r="A222" t="s">
        <v>44</v>
      </c>
      <c r="B222" t="s">
        <v>45</v>
      </c>
      <c r="C222">
        <v>66.666666666666671</v>
      </c>
      <c r="D222">
        <v>3</v>
      </c>
      <c r="E222" t="s">
        <v>11798</v>
      </c>
      <c r="F222">
        <v>200</v>
      </c>
      <c r="G222">
        <v>0</v>
      </c>
      <c r="H222" t="s">
        <v>631</v>
      </c>
      <c r="I222" t="s">
        <v>8086</v>
      </c>
      <c r="J222" t="s">
        <v>62</v>
      </c>
      <c r="K222" t="s">
        <v>23</v>
      </c>
      <c r="L222" t="s">
        <v>24</v>
      </c>
      <c r="M222" t="s">
        <v>11799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11800</v>
      </c>
      <c r="T222" t="s">
        <v>11799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11798</v>
      </c>
      <c r="F223">
        <v>200</v>
      </c>
      <c r="G223">
        <v>0</v>
      </c>
      <c r="H223" t="s">
        <v>631</v>
      </c>
      <c r="I223" t="s">
        <v>8086</v>
      </c>
      <c r="J223" t="s">
        <v>62</v>
      </c>
      <c r="K223" t="s">
        <v>23</v>
      </c>
      <c r="L223" t="s">
        <v>24</v>
      </c>
      <c r="M223" t="s">
        <v>11799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11800</v>
      </c>
      <c r="T223" t="s">
        <v>11799</v>
      </c>
    </row>
    <row r="224" spans="1:20" x14ac:dyDescent="0.25">
      <c r="A224" t="s">
        <v>28</v>
      </c>
      <c r="B224" t="s">
        <v>29</v>
      </c>
      <c r="C224">
        <v>50</v>
      </c>
      <c r="D224">
        <v>1</v>
      </c>
      <c r="E224" t="s">
        <v>11798</v>
      </c>
      <c r="F224">
        <v>200</v>
      </c>
      <c r="G224">
        <v>0</v>
      </c>
      <c r="H224" t="s">
        <v>631</v>
      </c>
      <c r="I224" t="s">
        <v>8086</v>
      </c>
      <c r="J224" t="s">
        <v>62</v>
      </c>
      <c r="K224" t="s">
        <v>23</v>
      </c>
      <c r="L224" t="s">
        <v>24</v>
      </c>
      <c r="M224" t="s">
        <v>11799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11800</v>
      </c>
      <c r="T224" t="s">
        <v>11799</v>
      </c>
    </row>
    <row r="225" spans="1:20" x14ac:dyDescent="0.25">
      <c r="A225" t="s">
        <v>30</v>
      </c>
      <c r="B225" t="s">
        <v>31</v>
      </c>
      <c r="C225">
        <v>50</v>
      </c>
      <c r="D225">
        <v>1</v>
      </c>
      <c r="E225" t="s">
        <v>11798</v>
      </c>
      <c r="F225">
        <v>200</v>
      </c>
      <c r="G225">
        <v>0</v>
      </c>
      <c r="H225" t="s">
        <v>631</v>
      </c>
      <c r="I225" t="s">
        <v>8086</v>
      </c>
      <c r="J225" t="s">
        <v>62</v>
      </c>
      <c r="K225" t="s">
        <v>23</v>
      </c>
      <c r="L225" t="s">
        <v>24</v>
      </c>
      <c r="M225" t="s">
        <v>11799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11800</v>
      </c>
      <c r="T225" t="s">
        <v>11799</v>
      </c>
    </row>
    <row r="226" spans="1:20" x14ac:dyDescent="0.25">
      <c r="A226" t="s">
        <v>42</v>
      </c>
      <c r="B226" t="s">
        <v>43</v>
      </c>
      <c r="C226">
        <v>66.666666666666671</v>
      </c>
      <c r="D226">
        <v>3</v>
      </c>
      <c r="E226" t="s">
        <v>11801</v>
      </c>
      <c r="F226">
        <v>106</v>
      </c>
      <c r="G226">
        <v>6</v>
      </c>
      <c r="H226" t="s">
        <v>631</v>
      </c>
      <c r="I226" t="s">
        <v>11802</v>
      </c>
      <c r="J226" t="s">
        <v>318</v>
      </c>
      <c r="K226" t="s">
        <v>23</v>
      </c>
      <c r="L226" t="s">
        <v>24</v>
      </c>
      <c r="M226" t="s">
        <v>11803</v>
      </c>
      <c r="N226" t="s">
        <v>23</v>
      </c>
      <c r="O226" t="s">
        <v>32</v>
      </c>
      <c r="P226" t="s">
        <v>26</v>
      </c>
      <c r="Q226" t="s">
        <v>33</v>
      </c>
      <c r="R226" t="s">
        <v>24</v>
      </c>
      <c r="S226" t="s">
        <v>11804</v>
      </c>
      <c r="T226" t="s">
        <v>11803</v>
      </c>
    </row>
    <row r="227" spans="1:20" x14ac:dyDescent="0.25">
      <c r="A227" t="s">
        <v>44</v>
      </c>
      <c r="B227" t="s">
        <v>45</v>
      </c>
      <c r="C227">
        <v>66.666666666666671</v>
      </c>
      <c r="D227">
        <v>3</v>
      </c>
      <c r="E227" t="s">
        <v>11805</v>
      </c>
      <c r="F227">
        <v>100</v>
      </c>
      <c r="G227">
        <v>0</v>
      </c>
      <c r="H227" t="s">
        <v>631</v>
      </c>
      <c r="I227" t="s">
        <v>11806</v>
      </c>
      <c r="J227" t="s">
        <v>11807</v>
      </c>
      <c r="K227" t="s">
        <v>23</v>
      </c>
      <c r="L227" t="s">
        <v>24</v>
      </c>
      <c r="M227" t="s">
        <v>11808</v>
      </c>
      <c r="N227" t="s">
        <v>23</v>
      </c>
      <c r="O227" t="s">
        <v>307</v>
      </c>
      <c r="P227" t="s">
        <v>26</v>
      </c>
      <c r="Q227" t="s">
        <v>27</v>
      </c>
      <c r="R227" t="s">
        <v>24</v>
      </c>
      <c r="S227" t="s">
        <v>11809</v>
      </c>
      <c r="T227" t="s">
        <v>11803</v>
      </c>
    </row>
    <row r="228" spans="1:20" x14ac:dyDescent="0.25">
      <c r="A228" t="s">
        <v>142</v>
      </c>
      <c r="B228" t="s">
        <v>143</v>
      </c>
      <c r="C228">
        <v>12.5</v>
      </c>
      <c r="D228">
        <v>2</v>
      </c>
      <c r="E228" t="s">
        <v>11810</v>
      </c>
      <c r="F228">
        <v>41</v>
      </c>
      <c r="G228">
        <v>16</v>
      </c>
      <c r="H228" t="s">
        <v>47</v>
      </c>
      <c r="I228" t="s">
        <v>11811</v>
      </c>
      <c r="J228" t="s">
        <v>11812</v>
      </c>
      <c r="K228" t="s">
        <v>1000</v>
      </c>
      <c r="L228" t="s">
        <v>717</v>
      </c>
      <c r="M228" t="s">
        <v>11813</v>
      </c>
      <c r="N228" t="s">
        <v>23</v>
      </c>
      <c r="O228" t="s">
        <v>63</v>
      </c>
      <c r="P228" t="s">
        <v>54</v>
      </c>
      <c r="Q228" t="s">
        <v>55</v>
      </c>
      <c r="R228" t="s">
        <v>24</v>
      </c>
      <c r="S228" t="s">
        <v>11814</v>
      </c>
      <c r="T228" t="s">
        <v>11808</v>
      </c>
    </row>
    <row r="229" spans="1:20" x14ac:dyDescent="0.25">
      <c r="A229" t="s">
        <v>42</v>
      </c>
      <c r="B229" t="s">
        <v>43</v>
      </c>
      <c r="C229">
        <v>66.666666666666671</v>
      </c>
      <c r="D229">
        <v>3</v>
      </c>
      <c r="E229" t="s">
        <v>11815</v>
      </c>
      <c r="F229">
        <v>106</v>
      </c>
      <c r="G229">
        <v>6</v>
      </c>
      <c r="H229" t="s">
        <v>631</v>
      </c>
      <c r="I229" t="s">
        <v>11816</v>
      </c>
      <c r="J229" t="s">
        <v>306</v>
      </c>
      <c r="K229" t="s">
        <v>23</v>
      </c>
      <c r="L229" t="s">
        <v>24</v>
      </c>
      <c r="M229" t="s">
        <v>11817</v>
      </c>
      <c r="N229" t="s">
        <v>23</v>
      </c>
      <c r="O229" t="s">
        <v>307</v>
      </c>
      <c r="P229" t="s">
        <v>26</v>
      </c>
      <c r="Q229" t="s">
        <v>27</v>
      </c>
      <c r="R229" t="s">
        <v>24</v>
      </c>
      <c r="S229" t="s">
        <v>11818</v>
      </c>
      <c r="T229" t="s">
        <v>11817</v>
      </c>
    </row>
    <row r="230" spans="1:20" x14ac:dyDescent="0.25">
      <c r="A230" t="s">
        <v>186</v>
      </c>
      <c r="B230" t="s">
        <v>187</v>
      </c>
      <c r="C230">
        <v>33.333333333333336</v>
      </c>
      <c r="D230">
        <v>3</v>
      </c>
      <c r="E230" t="s">
        <v>11819</v>
      </c>
      <c r="F230">
        <v>100</v>
      </c>
      <c r="G230">
        <v>0</v>
      </c>
      <c r="H230" t="s">
        <v>631</v>
      </c>
      <c r="I230" t="s">
        <v>11820</v>
      </c>
      <c r="J230" t="s">
        <v>331</v>
      </c>
      <c r="K230" t="s">
        <v>23</v>
      </c>
      <c r="L230" t="s">
        <v>24</v>
      </c>
      <c r="M230" t="s">
        <v>11821</v>
      </c>
      <c r="N230" t="s">
        <v>23</v>
      </c>
      <c r="O230" t="s">
        <v>307</v>
      </c>
      <c r="P230" t="s">
        <v>26</v>
      </c>
      <c r="Q230" t="s">
        <v>27</v>
      </c>
      <c r="R230" t="s">
        <v>24</v>
      </c>
      <c r="S230" t="s">
        <v>11822</v>
      </c>
      <c r="T230" t="s">
        <v>11817</v>
      </c>
    </row>
    <row r="231" spans="1:20" x14ac:dyDescent="0.25">
      <c r="A231" t="s">
        <v>42</v>
      </c>
      <c r="B231" t="s">
        <v>43</v>
      </c>
      <c r="C231">
        <v>66.666666666666671</v>
      </c>
      <c r="D231">
        <v>3</v>
      </c>
      <c r="E231" t="s">
        <v>11823</v>
      </c>
      <c r="F231">
        <v>200</v>
      </c>
      <c r="G231">
        <v>0</v>
      </c>
      <c r="H231" t="s">
        <v>631</v>
      </c>
      <c r="I231" t="s">
        <v>11824</v>
      </c>
      <c r="J231" t="s">
        <v>306</v>
      </c>
      <c r="K231" t="s">
        <v>23</v>
      </c>
      <c r="L231" t="s">
        <v>24</v>
      </c>
      <c r="M231" t="s">
        <v>11821</v>
      </c>
      <c r="N231" t="s">
        <v>23</v>
      </c>
      <c r="O231" t="s">
        <v>307</v>
      </c>
      <c r="P231" t="s">
        <v>26</v>
      </c>
      <c r="Q231" t="s">
        <v>27</v>
      </c>
      <c r="R231" t="s">
        <v>24</v>
      </c>
      <c r="S231" t="s">
        <v>11825</v>
      </c>
      <c r="T231" t="s">
        <v>11821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11823</v>
      </c>
      <c r="F232">
        <v>200</v>
      </c>
      <c r="G232">
        <v>0</v>
      </c>
      <c r="H232" t="s">
        <v>631</v>
      </c>
      <c r="I232" t="s">
        <v>11824</v>
      </c>
      <c r="J232" t="s">
        <v>306</v>
      </c>
      <c r="K232" t="s">
        <v>23</v>
      </c>
      <c r="L232" t="s">
        <v>24</v>
      </c>
      <c r="M232" t="s">
        <v>11821</v>
      </c>
      <c r="N232" t="s">
        <v>23</v>
      </c>
      <c r="O232" t="s">
        <v>307</v>
      </c>
      <c r="P232" t="s">
        <v>26</v>
      </c>
      <c r="Q232" t="s">
        <v>27</v>
      </c>
      <c r="R232" t="s">
        <v>24</v>
      </c>
      <c r="S232" t="s">
        <v>11825</v>
      </c>
      <c r="T232" t="s">
        <v>11821</v>
      </c>
    </row>
    <row r="233" spans="1:20" x14ac:dyDescent="0.25">
      <c r="A233" t="s">
        <v>28</v>
      </c>
      <c r="B233" t="s">
        <v>29</v>
      </c>
      <c r="C233">
        <v>50</v>
      </c>
      <c r="D233">
        <v>1</v>
      </c>
      <c r="E233" t="s">
        <v>11823</v>
      </c>
      <c r="F233">
        <v>200</v>
      </c>
      <c r="G233">
        <v>0</v>
      </c>
      <c r="H233" t="s">
        <v>631</v>
      </c>
      <c r="I233" t="s">
        <v>11824</v>
      </c>
      <c r="J233" t="s">
        <v>306</v>
      </c>
      <c r="K233" t="s">
        <v>23</v>
      </c>
      <c r="L233" t="s">
        <v>24</v>
      </c>
      <c r="M233" t="s">
        <v>11821</v>
      </c>
      <c r="N233" t="s">
        <v>23</v>
      </c>
      <c r="O233" t="s">
        <v>307</v>
      </c>
      <c r="P233" t="s">
        <v>26</v>
      </c>
      <c r="Q233" t="s">
        <v>27</v>
      </c>
      <c r="R233" t="s">
        <v>24</v>
      </c>
      <c r="S233" t="s">
        <v>11825</v>
      </c>
      <c r="T233" t="s">
        <v>11821</v>
      </c>
    </row>
    <row r="234" spans="1:20" x14ac:dyDescent="0.25">
      <c r="A234" t="s">
        <v>30</v>
      </c>
      <c r="B234" t="s">
        <v>31</v>
      </c>
      <c r="C234">
        <v>50</v>
      </c>
      <c r="D234">
        <v>1</v>
      </c>
      <c r="E234" t="s">
        <v>11823</v>
      </c>
      <c r="F234">
        <v>200</v>
      </c>
      <c r="G234">
        <v>0</v>
      </c>
      <c r="H234" t="s">
        <v>631</v>
      </c>
      <c r="I234" t="s">
        <v>11824</v>
      </c>
      <c r="J234" t="s">
        <v>306</v>
      </c>
      <c r="K234" t="s">
        <v>23</v>
      </c>
      <c r="L234" t="s">
        <v>24</v>
      </c>
      <c r="M234" t="s">
        <v>11821</v>
      </c>
      <c r="N234" t="s">
        <v>23</v>
      </c>
      <c r="O234" t="s">
        <v>307</v>
      </c>
      <c r="P234" t="s">
        <v>26</v>
      </c>
      <c r="Q234" t="s">
        <v>27</v>
      </c>
      <c r="R234" t="s">
        <v>24</v>
      </c>
      <c r="S234" t="s">
        <v>11825</v>
      </c>
      <c r="T234" t="s">
        <v>11821</v>
      </c>
    </row>
    <row r="235" spans="1:20" x14ac:dyDescent="0.25">
      <c r="A235" t="s">
        <v>186</v>
      </c>
      <c r="B235" t="s">
        <v>187</v>
      </c>
      <c r="C235">
        <v>33.333333333333336</v>
      </c>
      <c r="D235">
        <v>3</v>
      </c>
      <c r="E235" t="s">
        <v>11826</v>
      </c>
      <c r="F235">
        <v>106</v>
      </c>
      <c r="G235">
        <v>6</v>
      </c>
      <c r="H235" t="s">
        <v>631</v>
      </c>
      <c r="I235" t="s">
        <v>8065</v>
      </c>
      <c r="J235" t="s">
        <v>310</v>
      </c>
      <c r="K235" t="s">
        <v>23</v>
      </c>
      <c r="L235" t="s">
        <v>24</v>
      </c>
      <c r="M235" t="s">
        <v>11827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11828</v>
      </c>
      <c r="T235" t="s">
        <v>11827</v>
      </c>
    </row>
    <row r="236" spans="1:20" x14ac:dyDescent="0.25">
      <c r="A236" t="s">
        <v>46</v>
      </c>
      <c r="B236" t="s">
        <v>56</v>
      </c>
      <c r="C236">
        <v>66.333333333333329</v>
      </c>
      <c r="D236">
        <v>3</v>
      </c>
      <c r="E236" t="s">
        <v>11829</v>
      </c>
      <c r="F236">
        <v>265</v>
      </c>
      <c r="G236">
        <v>35</v>
      </c>
      <c r="H236" t="s">
        <v>47</v>
      </c>
      <c r="I236" t="s">
        <v>1615</v>
      </c>
      <c r="J236" t="s">
        <v>3912</v>
      </c>
      <c r="K236" t="s">
        <v>1581</v>
      </c>
      <c r="L236" t="s">
        <v>2598</v>
      </c>
      <c r="M236" t="s">
        <v>11830</v>
      </c>
      <c r="N236" t="s">
        <v>23</v>
      </c>
      <c r="O236" t="s">
        <v>63</v>
      </c>
      <c r="P236" t="s">
        <v>54</v>
      </c>
      <c r="Q236" t="s">
        <v>55</v>
      </c>
      <c r="R236" t="s">
        <v>24</v>
      </c>
      <c r="S236" t="s">
        <v>11831</v>
      </c>
      <c r="T236" t="s">
        <v>11832</v>
      </c>
    </row>
    <row r="237" spans="1:20" x14ac:dyDescent="0.25">
      <c r="A237" t="s">
        <v>42</v>
      </c>
      <c r="B237" t="s">
        <v>43</v>
      </c>
      <c r="C237">
        <v>66.666666666666671</v>
      </c>
      <c r="D237">
        <v>3</v>
      </c>
      <c r="E237" t="s">
        <v>11833</v>
      </c>
      <c r="F237">
        <v>106</v>
      </c>
      <c r="G237">
        <v>6</v>
      </c>
      <c r="H237" t="s">
        <v>631</v>
      </c>
      <c r="I237" t="s">
        <v>11834</v>
      </c>
      <c r="J237" t="s">
        <v>306</v>
      </c>
      <c r="K237" t="s">
        <v>23</v>
      </c>
      <c r="L237" t="s">
        <v>24</v>
      </c>
      <c r="M237" t="s">
        <v>11835</v>
      </c>
      <c r="N237" t="s">
        <v>23</v>
      </c>
      <c r="O237" t="s">
        <v>307</v>
      </c>
      <c r="P237" t="s">
        <v>26</v>
      </c>
      <c r="Q237" t="s">
        <v>27</v>
      </c>
      <c r="R237" t="s">
        <v>24</v>
      </c>
      <c r="S237" t="s">
        <v>11836</v>
      </c>
      <c r="T237" t="s">
        <v>11835</v>
      </c>
    </row>
    <row r="238" spans="1:20" x14ac:dyDescent="0.25">
      <c r="A238" t="s">
        <v>44</v>
      </c>
      <c r="B238" t="s">
        <v>45</v>
      </c>
      <c r="C238">
        <v>66.666666666666671</v>
      </c>
      <c r="D238">
        <v>3</v>
      </c>
      <c r="E238" t="s">
        <v>11837</v>
      </c>
      <c r="F238">
        <v>300</v>
      </c>
      <c r="G238">
        <v>0</v>
      </c>
      <c r="H238" t="s">
        <v>631</v>
      </c>
      <c r="I238" t="s">
        <v>11838</v>
      </c>
      <c r="J238" t="s">
        <v>332</v>
      </c>
      <c r="K238" t="s">
        <v>23</v>
      </c>
      <c r="L238" t="s">
        <v>24</v>
      </c>
      <c r="M238" t="s">
        <v>11835</v>
      </c>
      <c r="N238" t="s">
        <v>23</v>
      </c>
      <c r="O238" t="s">
        <v>32</v>
      </c>
      <c r="P238" t="s">
        <v>26</v>
      </c>
      <c r="Q238" t="s">
        <v>33</v>
      </c>
      <c r="R238" t="s">
        <v>24</v>
      </c>
      <c r="S238" t="s">
        <v>11839</v>
      </c>
      <c r="T238" t="s">
        <v>11835</v>
      </c>
    </row>
    <row r="239" spans="1:20" x14ac:dyDescent="0.25">
      <c r="A239" t="s">
        <v>42</v>
      </c>
      <c r="B239" t="s">
        <v>43</v>
      </c>
      <c r="C239">
        <v>66.666666666666671</v>
      </c>
      <c r="D239">
        <v>3</v>
      </c>
      <c r="E239" t="s">
        <v>11837</v>
      </c>
      <c r="F239">
        <v>300</v>
      </c>
      <c r="G239">
        <v>0</v>
      </c>
      <c r="H239" t="s">
        <v>631</v>
      </c>
      <c r="I239" t="s">
        <v>11838</v>
      </c>
      <c r="J239" t="s">
        <v>332</v>
      </c>
      <c r="K239" t="s">
        <v>23</v>
      </c>
      <c r="L239" t="s">
        <v>24</v>
      </c>
      <c r="M239" t="s">
        <v>11835</v>
      </c>
      <c r="N239" t="s">
        <v>23</v>
      </c>
      <c r="O239" t="s">
        <v>32</v>
      </c>
      <c r="P239" t="s">
        <v>26</v>
      </c>
      <c r="Q239" t="s">
        <v>33</v>
      </c>
      <c r="R239" t="s">
        <v>24</v>
      </c>
      <c r="S239" t="s">
        <v>11839</v>
      </c>
      <c r="T239" t="s">
        <v>11835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11837</v>
      </c>
      <c r="F240">
        <v>300</v>
      </c>
      <c r="G240">
        <v>0</v>
      </c>
      <c r="H240" t="s">
        <v>631</v>
      </c>
      <c r="I240" t="s">
        <v>11838</v>
      </c>
      <c r="J240" t="s">
        <v>332</v>
      </c>
      <c r="K240" t="s">
        <v>23</v>
      </c>
      <c r="L240" t="s">
        <v>24</v>
      </c>
      <c r="M240" t="s">
        <v>11835</v>
      </c>
      <c r="N240" t="s">
        <v>23</v>
      </c>
      <c r="O240" t="s">
        <v>32</v>
      </c>
      <c r="P240" t="s">
        <v>26</v>
      </c>
      <c r="Q240" t="s">
        <v>33</v>
      </c>
      <c r="R240" t="s">
        <v>24</v>
      </c>
      <c r="S240" t="s">
        <v>11839</v>
      </c>
      <c r="T240" t="s">
        <v>11835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11837</v>
      </c>
      <c r="F241">
        <v>300</v>
      </c>
      <c r="G241">
        <v>0</v>
      </c>
      <c r="H241" t="s">
        <v>631</v>
      </c>
      <c r="I241" t="s">
        <v>11838</v>
      </c>
      <c r="J241" t="s">
        <v>332</v>
      </c>
      <c r="K241" t="s">
        <v>23</v>
      </c>
      <c r="L241" t="s">
        <v>24</v>
      </c>
      <c r="M241" t="s">
        <v>11835</v>
      </c>
      <c r="N241" t="s">
        <v>23</v>
      </c>
      <c r="O241" t="s">
        <v>32</v>
      </c>
      <c r="P241" t="s">
        <v>26</v>
      </c>
      <c r="Q241" t="s">
        <v>33</v>
      </c>
      <c r="R241" t="s">
        <v>24</v>
      </c>
      <c r="S241" t="s">
        <v>11839</v>
      </c>
      <c r="T241" t="s">
        <v>11835</v>
      </c>
    </row>
    <row r="242" spans="1:20" x14ac:dyDescent="0.25">
      <c r="A242" t="s">
        <v>30</v>
      </c>
      <c r="B242" t="s">
        <v>31</v>
      </c>
      <c r="C242">
        <v>50</v>
      </c>
      <c r="D242">
        <v>1</v>
      </c>
      <c r="E242" t="s">
        <v>11837</v>
      </c>
      <c r="F242">
        <v>300</v>
      </c>
      <c r="G242">
        <v>0</v>
      </c>
      <c r="H242" t="s">
        <v>631</v>
      </c>
      <c r="I242" t="s">
        <v>11838</v>
      </c>
      <c r="J242" t="s">
        <v>332</v>
      </c>
      <c r="K242" t="s">
        <v>23</v>
      </c>
      <c r="L242" t="s">
        <v>24</v>
      </c>
      <c r="M242" t="s">
        <v>11835</v>
      </c>
      <c r="N242" t="s">
        <v>23</v>
      </c>
      <c r="O242" t="s">
        <v>32</v>
      </c>
      <c r="P242" t="s">
        <v>26</v>
      </c>
      <c r="Q242" t="s">
        <v>33</v>
      </c>
      <c r="R242" t="s">
        <v>24</v>
      </c>
      <c r="S242" t="s">
        <v>11839</v>
      </c>
      <c r="T242" t="s">
        <v>11835</v>
      </c>
    </row>
    <row r="243" spans="1:20" x14ac:dyDescent="0.25">
      <c r="A243" t="s">
        <v>44</v>
      </c>
      <c r="B243" t="s">
        <v>45</v>
      </c>
      <c r="C243">
        <v>66.666666666666671</v>
      </c>
      <c r="D243">
        <v>3</v>
      </c>
      <c r="E243" t="s">
        <v>11840</v>
      </c>
      <c r="F243">
        <v>200</v>
      </c>
      <c r="G243">
        <v>0</v>
      </c>
      <c r="H243" t="s">
        <v>631</v>
      </c>
      <c r="I243" t="s">
        <v>11841</v>
      </c>
      <c r="J243" t="s">
        <v>303</v>
      </c>
      <c r="K243" t="s">
        <v>23</v>
      </c>
      <c r="L243" t="s">
        <v>24</v>
      </c>
      <c r="M243" t="s">
        <v>11842</v>
      </c>
      <c r="N243" t="s">
        <v>23</v>
      </c>
      <c r="O243" t="s">
        <v>307</v>
      </c>
      <c r="P243" t="s">
        <v>26</v>
      </c>
      <c r="Q243" t="s">
        <v>27</v>
      </c>
      <c r="R243" t="s">
        <v>24</v>
      </c>
      <c r="S243" t="s">
        <v>11843</v>
      </c>
      <c r="T243" t="s">
        <v>11844</v>
      </c>
    </row>
    <row r="244" spans="1:20" x14ac:dyDescent="0.25">
      <c r="A244" t="s">
        <v>30</v>
      </c>
      <c r="B244" t="s">
        <v>31</v>
      </c>
      <c r="C244">
        <v>60</v>
      </c>
      <c r="D244">
        <v>3</v>
      </c>
      <c r="E244" t="s">
        <v>11840</v>
      </c>
      <c r="F244">
        <v>200</v>
      </c>
      <c r="G244">
        <v>0</v>
      </c>
      <c r="H244" t="s">
        <v>631</v>
      </c>
      <c r="I244" t="s">
        <v>11841</v>
      </c>
      <c r="J244" t="s">
        <v>303</v>
      </c>
      <c r="K244" t="s">
        <v>23</v>
      </c>
      <c r="L244" t="s">
        <v>24</v>
      </c>
      <c r="M244" t="s">
        <v>11842</v>
      </c>
      <c r="N244" t="s">
        <v>23</v>
      </c>
      <c r="O244" t="s">
        <v>307</v>
      </c>
      <c r="P244" t="s">
        <v>26</v>
      </c>
      <c r="Q244" t="s">
        <v>27</v>
      </c>
      <c r="R244" t="s">
        <v>24</v>
      </c>
      <c r="S244" t="s">
        <v>11843</v>
      </c>
      <c r="T244" t="s">
        <v>11844</v>
      </c>
    </row>
    <row r="245" spans="1:20" x14ac:dyDescent="0.25">
      <c r="A245" t="s">
        <v>46</v>
      </c>
      <c r="B245" t="s">
        <v>56</v>
      </c>
      <c r="C245">
        <v>69.900000000000006</v>
      </c>
      <c r="D245">
        <v>10</v>
      </c>
      <c r="E245" t="s">
        <v>11845</v>
      </c>
      <c r="F245">
        <v>680.9</v>
      </c>
      <c r="G245">
        <v>66</v>
      </c>
      <c r="H245" t="s">
        <v>47</v>
      </c>
      <c r="I245" t="s">
        <v>7850</v>
      </c>
      <c r="J245" t="s">
        <v>7851</v>
      </c>
      <c r="K245" t="s">
        <v>5657</v>
      </c>
      <c r="L245" t="s">
        <v>7852</v>
      </c>
      <c r="M245" t="s">
        <v>11844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11846</v>
      </c>
      <c r="T245" t="s">
        <v>11842</v>
      </c>
    </row>
    <row r="246" spans="1:20" x14ac:dyDescent="0.25">
      <c r="A246" t="s">
        <v>186</v>
      </c>
      <c r="B246" t="s">
        <v>187</v>
      </c>
      <c r="C246">
        <v>33.333333333333336</v>
      </c>
      <c r="D246">
        <v>3</v>
      </c>
      <c r="E246" t="s">
        <v>11847</v>
      </c>
      <c r="F246">
        <v>200</v>
      </c>
      <c r="G246">
        <v>0</v>
      </c>
      <c r="H246" t="s">
        <v>631</v>
      </c>
      <c r="I246" t="s">
        <v>11848</v>
      </c>
      <c r="J246" t="s">
        <v>329</v>
      </c>
      <c r="K246" t="s">
        <v>23</v>
      </c>
      <c r="L246" t="s">
        <v>24</v>
      </c>
      <c r="M246" t="s">
        <v>11842</v>
      </c>
      <c r="N246" t="s">
        <v>23</v>
      </c>
      <c r="O246" t="s">
        <v>32</v>
      </c>
      <c r="P246" t="s">
        <v>26</v>
      </c>
      <c r="Q246" t="s">
        <v>33</v>
      </c>
      <c r="R246" t="s">
        <v>24</v>
      </c>
      <c r="S246" t="s">
        <v>11849</v>
      </c>
      <c r="T246" t="s">
        <v>11842</v>
      </c>
    </row>
    <row r="247" spans="1:20" x14ac:dyDescent="0.25">
      <c r="A247" t="s">
        <v>44</v>
      </c>
      <c r="B247" t="s">
        <v>45</v>
      </c>
      <c r="C247">
        <v>66.666666666666671</v>
      </c>
      <c r="D247">
        <v>3</v>
      </c>
      <c r="E247" t="s">
        <v>11847</v>
      </c>
      <c r="F247">
        <v>200</v>
      </c>
      <c r="G247">
        <v>0</v>
      </c>
      <c r="H247" t="s">
        <v>631</v>
      </c>
      <c r="I247" t="s">
        <v>11848</v>
      </c>
      <c r="J247" t="s">
        <v>329</v>
      </c>
      <c r="K247" t="s">
        <v>23</v>
      </c>
      <c r="L247" t="s">
        <v>24</v>
      </c>
      <c r="M247" t="s">
        <v>11842</v>
      </c>
      <c r="N247" t="s">
        <v>23</v>
      </c>
      <c r="O247" t="s">
        <v>32</v>
      </c>
      <c r="P247" t="s">
        <v>26</v>
      </c>
      <c r="Q247" t="s">
        <v>33</v>
      </c>
      <c r="R247" t="s">
        <v>24</v>
      </c>
      <c r="S247" t="s">
        <v>11849</v>
      </c>
      <c r="T247" t="s">
        <v>11842</v>
      </c>
    </row>
    <row r="248" spans="1:20" x14ac:dyDescent="0.25">
      <c r="A248" t="s">
        <v>186</v>
      </c>
      <c r="B248" t="s">
        <v>187</v>
      </c>
      <c r="C248">
        <v>33.333333333333336</v>
      </c>
      <c r="D248">
        <v>3</v>
      </c>
      <c r="E248" t="s">
        <v>11850</v>
      </c>
      <c r="F248">
        <v>106</v>
      </c>
      <c r="G248">
        <v>6</v>
      </c>
      <c r="H248" t="s">
        <v>631</v>
      </c>
      <c r="I248" t="s">
        <v>11851</v>
      </c>
      <c r="J248" t="s">
        <v>346</v>
      </c>
      <c r="K248" t="s">
        <v>23</v>
      </c>
      <c r="L248" t="s">
        <v>24</v>
      </c>
      <c r="M248" t="s">
        <v>11852</v>
      </c>
      <c r="N248" t="s">
        <v>23</v>
      </c>
      <c r="O248" t="s">
        <v>307</v>
      </c>
      <c r="P248" t="s">
        <v>26</v>
      </c>
      <c r="Q248" t="s">
        <v>27</v>
      </c>
      <c r="R248" t="s">
        <v>24</v>
      </c>
      <c r="S248" t="s">
        <v>11853</v>
      </c>
      <c r="T248" t="s">
        <v>11852</v>
      </c>
    </row>
    <row r="249" spans="1:20" x14ac:dyDescent="0.25">
      <c r="A249" t="s">
        <v>44</v>
      </c>
      <c r="B249" t="s">
        <v>45</v>
      </c>
      <c r="C249">
        <v>66.666666666666671</v>
      </c>
      <c r="D249">
        <v>3</v>
      </c>
      <c r="E249" t="s">
        <v>11854</v>
      </c>
      <c r="F249">
        <v>100</v>
      </c>
      <c r="G249">
        <v>0</v>
      </c>
      <c r="H249" t="s">
        <v>631</v>
      </c>
      <c r="I249" t="s">
        <v>11855</v>
      </c>
      <c r="J249" t="s">
        <v>319</v>
      </c>
      <c r="K249" t="s">
        <v>23</v>
      </c>
      <c r="L249" t="s">
        <v>24</v>
      </c>
      <c r="M249" t="s">
        <v>11856</v>
      </c>
      <c r="N249" t="s">
        <v>23</v>
      </c>
      <c r="O249" t="s">
        <v>307</v>
      </c>
      <c r="P249" t="s">
        <v>26</v>
      </c>
      <c r="Q249" t="s">
        <v>27</v>
      </c>
      <c r="R249" t="s">
        <v>24</v>
      </c>
      <c r="S249" t="s">
        <v>11857</v>
      </c>
      <c r="T249" t="s">
        <v>11856</v>
      </c>
    </row>
    <row r="250" spans="1:20" x14ac:dyDescent="0.25">
      <c r="A250" t="s">
        <v>44</v>
      </c>
      <c r="B250" t="s">
        <v>45</v>
      </c>
      <c r="C250">
        <v>66.666666666666671</v>
      </c>
      <c r="D250">
        <v>3</v>
      </c>
      <c r="E250" t="s">
        <v>11858</v>
      </c>
      <c r="F250">
        <v>106</v>
      </c>
      <c r="G250">
        <v>6</v>
      </c>
      <c r="H250" t="s">
        <v>631</v>
      </c>
      <c r="I250" t="s">
        <v>11859</v>
      </c>
      <c r="J250" t="s">
        <v>303</v>
      </c>
      <c r="K250" t="s">
        <v>23</v>
      </c>
      <c r="L250" t="s">
        <v>24</v>
      </c>
      <c r="M250" t="s">
        <v>11860</v>
      </c>
      <c r="N250" t="s">
        <v>23</v>
      </c>
      <c r="O250" t="s">
        <v>307</v>
      </c>
      <c r="P250" t="s">
        <v>26</v>
      </c>
      <c r="Q250" t="s">
        <v>27</v>
      </c>
      <c r="R250" t="s">
        <v>24</v>
      </c>
      <c r="S250" t="s">
        <v>11861</v>
      </c>
      <c r="T250" t="s">
        <v>11860</v>
      </c>
    </row>
    <row r="251" spans="1:20" x14ac:dyDescent="0.25">
      <c r="A251" t="s">
        <v>44</v>
      </c>
      <c r="B251" t="s">
        <v>45</v>
      </c>
      <c r="C251">
        <v>66.666666666666671</v>
      </c>
      <c r="D251">
        <v>3</v>
      </c>
      <c r="E251" t="s">
        <v>11862</v>
      </c>
      <c r="F251">
        <v>300</v>
      </c>
      <c r="G251">
        <v>0</v>
      </c>
      <c r="H251" t="s">
        <v>631</v>
      </c>
      <c r="I251" t="s">
        <v>11863</v>
      </c>
      <c r="J251" t="s">
        <v>332</v>
      </c>
      <c r="K251" t="s">
        <v>23</v>
      </c>
      <c r="L251" t="s">
        <v>24</v>
      </c>
      <c r="M251" t="s">
        <v>11864</v>
      </c>
      <c r="N251" t="s">
        <v>23</v>
      </c>
      <c r="O251" t="s">
        <v>307</v>
      </c>
      <c r="P251" t="s">
        <v>26</v>
      </c>
      <c r="Q251" t="s">
        <v>27</v>
      </c>
      <c r="R251" t="s">
        <v>24</v>
      </c>
      <c r="S251" t="s">
        <v>11865</v>
      </c>
      <c r="T251" t="s">
        <v>11866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11862</v>
      </c>
      <c r="F252">
        <v>300</v>
      </c>
      <c r="G252">
        <v>0</v>
      </c>
      <c r="H252" t="s">
        <v>631</v>
      </c>
      <c r="I252" t="s">
        <v>11863</v>
      </c>
      <c r="J252" t="s">
        <v>332</v>
      </c>
      <c r="K252" t="s">
        <v>23</v>
      </c>
      <c r="L252" t="s">
        <v>24</v>
      </c>
      <c r="M252" t="s">
        <v>11864</v>
      </c>
      <c r="N252" t="s">
        <v>23</v>
      </c>
      <c r="O252" t="s">
        <v>307</v>
      </c>
      <c r="P252" t="s">
        <v>26</v>
      </c>
      <c r="Q252" t="s">
        <v>27</v>
      </c>
      <c r="R252" t="s">
        <v>24</v>
      </c>
      <c r="S252" t="s">
        <v>11865</v>
      </c>
      <c r="T252" t="s">
        <v>11866</v>
      </c>
    </row>
    <row r="253" spans="1:20" x14ac:dyDescent="0.25">
      <c r="A253" t="s">
        <v>28</v>
      </c>
      <c r="B253" t="s">
        <v>29</v>
      </c>
      <c r="C253">
        <v>50</v>
      </c>
      <c r="D253">
        <v>1</v>
      </c>
      <c r="E253" t="s">
        <v>11862</v>
      </c>
      <c r="F253">
        <v>300</v>
      </c>
      <c r="G253">
        <v>0</v>
      </c>
      <c r="H253" t="s">
        <v>631</v>
      </c>
      <c r="I253" t="s">
        <v>11863</v>
      </c>
      <c r="J253" t="s">
        <v>332</v>
      </c>
      <c r="K253" t="s">
        <v>23</v>
      </c>
      <c r="L253" t="s">
        <v>24</v>
      </c>
      <c r="M253" t="s">
        <v>11864</v>
      </c>
      <c r="N253" t="s">
        <v>23</v>
      </c>
      <c r="O253" t="s">
        <v>307</v>
      </c>
      <c r="P253" t="s">
        <v>26</v>
      </c>
      <c r="Q253" t="s">
        <v>27</v>
      </c>
      <c r="R253" t="s">
        <v>24</v>
      </c>
      <c r="S253" t="s">
        <v>11865</v>
      </c>
      <c r="T253" t="s">
        <v>11866</v>
      </c>
    </row>
    <row r="254" spans="1:20" x14ac:dyDescent="0.25">
      <c r="A254" t="s">
        <v>30</v>
      </c>
      <c r="B254" t="s">
        <v>31</v>
      </c>
      <c r="C254">
        <v>50</v>
      </c>
      <c r="D254">
        <v>1</v>
      </c>
      <c r="E254" t="s">
        <v>11862</v>
      </c>
      <c r="F254">
        <v>300</v>
      </c>
      <c r="G254">
        <v>0</v>
      </c>
      <c r="H254" t="s">
        <v>631</v>
      </c>
      <c r="I254" t="s">
        <v>11863</v>
      </c>
      <c r="J254" t="s">
        <v>332</v>
      </c>
      <c r="K254" t="s">
        <v>23</v>
      </c>
      <c r="L254" t="s">
        <v>24</v>
      </c>
      <c r="M254" t="s">
        <v>11864</v>
      </c>
      <c r="N254" t="s">
        <v>23</v>
      </c>
      <c r="O254" t="s">
        <v>307</v>
      </c>
      <c r="P254" t="s">
        <v>26</v>
      </c>
      <c r="Q254" t="s">
        <v>27</v>
      </c>
      <c r="R254" t="s">
        <v>24</v>
      </c>
      <c r="S254" t="s">
        <v>11865</v>
      </c>
      <c r="T254" t="s">
        <v>11866</v>
      </c>
    </row>
    <row r="255" spans="1:20" x14ac:dyDescent="0.25">
      <c r="A255" t="s">
        <v>186</v>
      </c>
      <c r="B255" t="s">
        <v>187</v>
      </c>
      <c r="C255">
        <v>33.333333333333336</v>
      </c>
      <c r="D255">
        <v>3</v>
      </c>
      <c r="E255" t="s">
        <v>11862</v>
      </c>
      <c r="F255">
        <v>300</v>
      </c>
      <c r="G255">
        <v>0</v>
      </c>
      <c r="H255" t="s">
        <v>631</v>
      </c>
      <c r="I255" t="s">
        <v>11863</v>
      </c>
      <c r="J255" t="s">
        <v>332</v>
      </c>
      <c r="K255" t="s">
        <v>23</v>
      </c>
      <c r="L255" t="s">
        <v>24</v>
      </c>
      <c r="M255" t="s">
        <v>11864</v>
      </c>
      <c r="N255" t="s">
        <v>23</v>
      </c>
      <c r="O255" t="s">
        <v>307</v>
      </c>
      <c r="P255" t="s">
        <v>26</v>
      </c>
      <c r="Q255" t="s">
        <v>27</v>
      </c>
      <c r="R255" t="s">
        <v>24</v>
      </c>
      <c r="S255" t="s">
        <v>11865</v>
      </c>
      <c r="T255" t="s">
        <v>11866</v>
      </c>
    </row>
    <row r="256" spans="1:20" x14ac:dyDescent="0.25">
      <c r="A256" t="s">
        <v>186</v>
      </c>
      <c r="B256" t="s">
        <v>187</v>
      </c>
      <c r="C256">
        <v>33.333333333333336</v>
      </c>
      <c r="D256">
        <v>6</v>
      </c>
      <c r="E256" t="s">
        <v>11867</v>
      </c>
      <c r="F256">
        <v>200</v>
      </c>
      <c r="G256">
        <v>0</v>
      </c>
      <c r="H256" t="s">
        <v>631</v>
      </c>
      <c r="I256" t="s">
        <v>10872</v>
      </c>
      <c r="J256" t="s">
        <v>3517</v>
      </c>
      <c r="K256" t="s">
        <v>23</v>
      </c>
      <c r="L256" t="s">
        <v>24</v>
      </c>
      <c r="M256" t="s">
        <v>11864</v>
      </c>
      <c r="N256" t="s">
        <v>23</v>
      </c>
      <c r="O256" t="s">
        <v>307</v>
      </c>
      <c r="P256" t="s">
        <v>26</v>
      </c>
      <c r="Q256" t="s">
        <v>27</v>
      </c>
      <c r="R256" t="s">
        <v>24</v>
      </c>
      <c r="S256" t="s">
        <v>11868</v>
      </c>
      <c r="T256" t="s">
        <v>11864</v>
      </c>
    </row>
    <row r="257" spans="1:20" x14ac:dyDescent="0.25">
      <c r="A257" t="s">
        <v>44</v>
      </c>
      <c r="B257" t="s">
        <v>45</v>
      </c>
      <c r="C257">
        <v>66.666666666666671</v>
      </c>
      <c r="D257">
        <v>3</v>
      </c>
      <c r="E257" t="s">
        <v>11869</v>
      </c>
      <c r="F257">
        <v>100</v>
      </c>
      <c r="G257">
        <v>0</v>
      </c>
      <c r="H257" t="s">
        <v>631</v>
      </c>
      <c r="I257" t="s">
        <v>11870</v>
      </c>
      <c r="J257" t="s">
        <v>334</v>
      </c>
      <c r="K257" t="s">
        <v>23</v>
      </c>
      <c r="L257" t="s">
        <v>24</v>
      </c>
      <c r="M257" t="s">
        <v>11864</v>
      </c>
      <c r="N257" t="s">
        <v>23</v>
      </c>
      <c r="O257" t="s">
        <v>32</v>
      </c>
      <c r="P257" t="s">
        <v>26</v>
      </c>
      <c r="Q257" t="s">
        <v>33</v>
      </c>
      <c r="R257" t="s">
        <v>24</v>
      </c>
      <c r="S257" t="s">
        <v>11871</v>
      </c>
      <c r="T257" t="s">
        <v>11872</v>
      </c>
    </row>
    <row r="258" spans="1:20" x14ac:dyDescent="0.25">
      <c r="A258" t="s">
        <v>44</v>
      </c>
      <c r="B258" t="s">
        <v>45</v>
      </c>
      <c r="C258">
        <v>66.666666666666671</v>
      </c>
      <c r="D258">
        <v>12</v>
      </c>
      <c r="E258" t="s">
        <v>11873</v>
      </c>
      <c r="F258">
        <v>400</v>
      </c>
      <c r="G258">
        <v>0</v>
      </c>
      <c r="H258" t="s">
        <v>631</v>
      </c>
      <c r="I258" t="s">
        <v>9188</v>
      </c>
      <c r="J258" t="s">
        <v>330</v>
      </c>
      <c r="K258" t="s">
        <v>23</v>
      </c>
      <c r="L258" t="s">
        <v>24</v>
      </c>
      <c r="M258" t="s">
        <v>11874</v>
      </c>
      <c r="N258" t="s">
        <v>23</v>
      </c>
      <c r="O258" t="s">
        <v>307</v>
      </c>
      <c r="P258" t="s">
        <v>26</v>
      </c>
      <c r="Q258" t="s">
        <v>27</v>
      </c>
      <c r="R258" t="s">
        <v>24</v>
      </c>
      <c r="S258" t="s">
        <v>11875</v>
      </c>
      <c r="T258" t="s">
        <v>11874</v>
      </c>
    </row>
    <row r="259" spans="1:20" x14ac:dyDescent="0.25">
      <c r="A259" t="s">
        <v>44</v>
      </c>
      <c r="B259" t="s">
        <v>45</v>
      </c>
      <c r="C259">
        <v>66.666666666666671</v>
      </c>
      <c r="D259">
        <v>3</v>
      </c>
      <c r="E259" t="s">
        <v>11876</v>
      </c>
      <c r="F259">
        <v>100</v>
      </c>
      <c r="G259">
        <v>0</v>
      </c>
      <c r="H259" t="s">
        <v>631</v>
      </c>
      <c r="I259" t="s">
        <v>11877</v>
      </c>
      <c r="J259" t="s">
        <v>353</v>
      </c>
      <c r="K259" t="s">
        <v>23</v>
      </c>
      <c r="L259" t="s">
        <v>24</v>
      </c>
      <c r="M259" t="s">
        <v>11864</v>
      </c>
      <c r="N259" t="s">
        <v>23</v>
      </c>
      <c r="O259" t="s">
        <v>32</v>
      </c>
      <c r="P259" t="s">
        <v>26</v>
      </c>
      <c r="Q259" t="s">
        <v>33</v>
      </c>
      <c r="R259" t="s">
        <v>24</v>
      </c>
      <c r="S259" t="s">
        <v>11878</v>
      </c>
      <c r="T259" t="s">
        <v>11874</v>
      </c>
    </row>
    <row r="260" spans="1:20" x14ac:dyDescent="0.25">
      <c r="A260" t="s">
        <v>186</v>
      </c>
      <c r="B260" t="s">
        <v>187</v>
      </c>
      <c r="C260">
        <v>33.333333333333336</v>
      </c>
      <c r="D260">
        <v>3</v>
      </c>
      <c r="E260" t="s">
        <v>11879</v>
      </c>
      <c r="F260">
        <v>200</v>
      </c>
      <c r="G260">
        <v>0</v>
      </c>
      <c r="H260" t="s">
        <v>631</v>
      </c>
      <c r="I260" t="s">
        <v>10872</v>
      </c>
      <c r="J260" t="s">
        <v>3517</v>
      </c>
      <c r="K260" t="s">
        <v>23</v>
      </c>
      <c r="L260" t="s">
        <v>24</v>
      </c>
      <c r="M260" t="s">
        <v>11880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11881</v>
      </c>
      <c r="T260" t="s">
        <v>11880</v>
      </c>
    </row>
    <row r="261" spans="1:20" x14ac:dyDescent="0.25">
      <c r="A261" t="s">
        <v>44</v>
      </c>
      <c r="B261" t="s">
        <v>45</v>
      </c>
      <c r="C261">
        <v>66.666666666666671</v>
      </c>
      <c r="D261">
        <v>3</v>
      </c>
      <c r="E261" t="s">
        <v>11879</v>
      </c>
      <c r="F261">
        <v>200</v>
      </c>
      <c r="G261">
        <v>0</v>
      </c>
      <c r="H261" t="s">
        <v>631</v>
      </c>
      <c r="I261" t="s">
        <v>10872</v>
      </c>
      <c r="J261" t="s">
        <v>3517</v>
      </c>
      <c r="K261" t="s">
        <v>23</v>
      </c>
      <c r="L261" t="s">
        <v>24</v>
      </c>
      <c r="M261" t="s">
        <v>11880</v>
      </c>
      <c r="N261" t="s">
        <v>23</v>
      </c>
      <c r="O261" t="s">
        <v>307</v>
      </c>
      <c r="P261" t="s">
        <v>26</v>
      </c>
      <c r="Q261" t="s">
        <v>27</v>
      </c>
      <c r="R261" t="s">
        <v>24</v>
      </c>
      <c r="S261" t="s">
        <v>11881</v>
      </c>
      <c r="T261" t="s">
        <v>11880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11882</v>
      </c>
      <c r="F262">
        <v>100</v>
      </c>
      <c r="G262">
        <v>0</v>
      </c>
      <c r="H262" t="s">
        <v>631</v>
      </c>
      <c r="I262" t="s">
        <v>3145</v>
      </c>
      <c r="J262" t="s">
        <v>330</v>
      </c>
      <c r="K262" t="s">
        <v>23</v>
      </c>
      <c r="L262" t="s">
        <v>24</v>
      </c>
      <c r="M262" t="s">
        <v>11883</v>
      </c>
      <c r="N262" t="s">
        <v>23</v>
      </c>
      <c r="O262" t="s">
        <v>307</v>
      </c>
      <c r="P262" t="s">
        <v>26</v>
      </c>
      <c r="Q262" t="s">
        <v>27</v>
      </c>
      <c r="R262" t="s">
        <v>24</v>
      </c>
      <c r="S262" t="s">
        <v>11884</v>
      </c>
      <c r="T262" t="s">
        <v>11883</v>
      </c>
    </row>
    <row r="263" spans="1:20" x14ac:dyDescent="0.25">
      <c r="A263" t="s">
        <v>28</v>
      </c>
      <c r="B263" t="s">
        <v>29</v>
      </c>
      <c r="C263">
        <v>50</v>
      </c>
      <c r="D263">
        <v>1</v>
      </c>
      <c r="E263" t="s">
        <v>11882</v>
      </c>
      <c r="F263">
        <v>100</v>
      </c>
      <c r="G263">
        <v>0</v>
      </c>
      <c r="H263" t="s">
        <v>631</v>
      </c>
      <c r="I263" t="s">
        <v>3145</v>
      </c>
      <c r="J263" t="s">
        <v>330</v>
      </c>
      <c r="K263" t="s">
        <v>23</v>
      </c>
      <c r="L263" t="s">
        <v>24</v>
      </c>
      <c r="M263" t="s">
        <v>11883</v>
      </c>
      <c r="N263" t="s">
        <v>23</v>
      </c>
      <c r="O263" t="s">
        <v>307</v>
      </c>
      <c r="P263" t="s">
        <v>26</v>
      </c>
      <c r="Q263" t="s">
        <v>27</v>
      </c>
      <c r="R263" t="s">
        <v>24</v>
      </c>
      <c r="S263" t="s">
        <v>11884</v>
      </c>
      <c r="T263" t="s">
        <v>11883</v>
      </c>
    </row>
    <row r="264" spans="1:20" x14ac:dyDescent="0.25">
      <c r="A264" t="s">
        <v>30</v>
      </c>
      <c r="B264" t="s">
        <v>31</v>
      </c>
      <c r="C264">
        <v>50</v>
      </c>
      <c r="D264">
        <v>1</v>
      </c>
      <c r="E264" t="s">
        <v>11882</v>
      </c>
      <c r="F264">
        <v>100</v>
      </c>
      <c r="G264">
        <v>0</v>
      </c>
      <c r="H264" t="s">
        <v>631</v>
      </c>
      <c r="I264" t="s">
        <v>3145</v>
      </c>
      <c r="J264" t="s">
        <v>330</v>
      </c>
      <c r="K264" t="s">
        <v>23</v>
      </c>
      <c r="L264" t="s">
        <v>24</v>
      </c>
      <c r="M264" t="s">
        <v>11883</v>
      </c>
      <c r="N264" t="s">
        <v>23</v>
      </c>
      <c r="O264" t="s">
        <v>307</v>
      </c>
      <c r="P264" t="s">
        <v>26</v>
      </c>
      <c r="Q264" t="s">
        <v>27</v>
      </c>
      <c r="R264" t="s">
        <v>24</v>
      </c>
      <c r="S264" t="s">
        <v>11884</v>
      </c>
      <c r="T264" t="s">
        <v>11883</v>
      </c>
    </row>
    <row r="265" spans="1:20" x14ac:dyDescent="0.25">
      <c r="A265" t="s">
        <v>44</v>
      </c>
      <c r="B265" t="s">
        <v>45</v>
      </c>
      <c r="C265">
        <v>66.666666666666671</v>
      </c>
      <c r="D265">
        <v>3</v>
      </c>
      <c r="E265" t="s">
        <v>11885</v>
      </c>
      <c r="F265">
        <v>106</v>
      </c>
      <c r="G265">
        <v>6</v>
      </c>
      <c r="H265" t="s">
        <v>631</v>
      </c>
      <c r="I265" t="s">
        <v>2738</v>
      </c>
      <c r="J265" t="s">
        <v>65</v>
      </c>
      <c r="K265" t="s">
        <v>23</v>
      </c>
      <c r="L265" t="s">
        <v>24</v>
      </c>
      <c r="M265" t="s">
        <v>11886</v>
      </c>
      <c r="N265" t="s">
        <v>23</v>
      </c>
      <c r="O265" t="s">
        <v>307</v>
      </c>
      <c r="P265" t="s">
        <v>26</v>
      </c>
      <c r="Q265" t="s">
        <v>27</v>
      </c>
      <c r="R265" t="s">
        <v>24</v>
      </c>
      <c r="S265" t="s">
        <v>11887</v>
      </c>
      <c r="T265" t="s">
        <v>11886</v>
      </c>
    </row>
    <row r="266" spans="1:20" x14ac:dyDescent="0.25">
      <c r="A266" t="s">
        <v>44</v>
      </c>
      <c r="B266" t="s">
        <v>45</v>
      </c>
      <c r="C266">
        <v>66.666666666666671</v>
      </c>
      <c r="D266">
        <v>3</v>
      </c>
      <c r="E266" t="s">
        <v>11888</v>
      </c>
      <c r="F266">
        <v>106</v>
      </c>
      <c r="G266">
        <v>6</v>
      </c>
      <c r="H266" t="s">
        <v>631</v>
      </c>
      <c r="I266" t="s">
        <v>4212</v>
      </c>
      <c r="J266" t="s">
        <v>329</v>
      </c>
      <c r="K266" t="s">
        <v>23</v>
      </c>
      <c r="L266" t="s">
        <v>24</v>
      </c>
      <c r="M266" t="s">
        <v>11889</v>
      </c>
      <c r="N266" t="s">
        <v>23</v>
      </c>
      <c r="O266" t="s">
        <v>307</v>
      </c>
      <c r="P266" t="s">
        <v>26</v>
      </c>
      <c r="Q266" t="s">
        <v>27</v>
      </c>
      <c r="R266" t="s">
        <v>24</v>
      </c>
      <c r="S266" t="s">
        <v>11890</v>
      </c>
      <c r="T266" t="s">
        <v>11889</v>
      </c>
    </row>
    <row r="267" spans="1:20" x14ac:dyDescent="0.25">
      <c r="A267" t="s">
        <v>186</v>
      </c>
      <c r="B267" t="s">
        <v>187</v>
      </c>
      <c r="C267">
        <v>33.333333333333336</v>
      </c>
      <c r="D267">
        <v>3</v>
      </c>
      <c r="E267" t="s">
        <v>11891</v>
      </c>
      <c r="F267">
        <v>200</v>
      </c>
      <c r="G267">
        <v>0</v>
      </c>
      <c r="H267" t="s">
        <v>631</v>
      </c>
      <c r="I267" t="s">
        <v>9443</v>
      </c>
      <c r="J267" t="s">
        <v>306</v>
      </c>
      <c r="K267" t="s">
        <v>23</v>
      </c>
      <c r="L267" t="s">
        <v>24</v>
      </c>
      <c r="M267" t="s">
        <v>11889</v>
      </c>
      <c r="N267" t="s">
        <v>23</v>
      </c>
      <c r="O267" t="s">
        <v>307</v>
      </c>
      <c r="P267" t="s">
        <v>26</v>
      </c>
      <c r="Q267" t="s">
        <v>27</v>
      </c>
      <c r="R267" t="s">
        <v>24</v>
      </c>
      <c r="S267" t="s">
        <v>11892</v>
      </c>
      <c r="T267" t="s">
        <v>11889</v>
      </c>
    </row>
    <row r="268" spans="1:20" x14ac:dyDescent="0.25">
      <c r="A268" t="s">
        <v>44</v>
      </c>
      <c r="B268" t="s">
        <v>45</v>
      </c>
      <c r="C268">
        <v>66.666666666666671</v>
      </c>
      <c r="D268">
        <v>3</v>
      </c>
      <c r="E268" t="s">
        <v>11893</v>
      </c>
      <c r="F268">
        <v>100</v>
      </c>
      <c r="G268">
        <v>0</v>
      </c>
      <c r="H268" t="s">
        <v>631</v>
      </c>
      <c r="I268" t="s">
        <v>11894</v>
      </c>
      <c r="J268" t="s">
        <v>639</v>
      </c>
      <c r="K268" t="s">
        <v>23</v>
      </c>
      <c r="L268" t="s">
        <v>24</v>
      </c>
      <c r="M268" t="s">
        <v>11895</v>
      </c>
      <c r="N268" t="s">
        <v>23</v>
      </c>
      <c r="O268" t="s">
        <v>32</v>
      </c>
      <c r="P268" t="s">
        <v>26</v>
      </c>
      <c r="Q268" t="s">
        <v>33</v>
      </c>
      <c r="R268" t="s">
        <v>24</v>
      </c>
      <c r="S268" t="s">
        <v>11896</v>
      </c>
      <c r="T268" t="s">
        <v>11895</v>
      </c>
    </row>
    <row r="269" spans="1:20" x14ac:dyDescent="0.25">
      <c r="A269" t="s">
        <v>42</v>
      </c>
      <c r="B269" t="s">
        <v>43</v>
      </c>
      <c r="C269">
        <v>66.666666666666671</v>
      </c>
      <c r="D269">
        <v>9</v>
      </c>
      <c r="E269" t="s">
        <v>11897</v>
      </c>
      <c r="F269">
        <v>289.8</v>
      </c>
      <c r="G269">
        <v>0</v>
      </c>
      <c r="H269" t="s">
        <v>22</v>
      </c>
      <c r="I269" t="s">
        <v>11898</v>
      </c>
      <c r="J269" t="s">
        <v>5419</v>
      </c>
      <c r="K269" t="s">
        <v>23</v>
      </c>
      <c r="L269" t="s">
        <v>24</v>
      </c>
      <c r="M269" t="s">
        <v>11899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11900</v>
      </c>
      <c r="T269" t="s">
        <v>11899</v>
      </c>
    </row>
    <row r="270" spans="1:20" x14ac:dyDescent="0.25">
      <c r="A270" t="s">
        <v>46</v>
      </c>
      <c r="B270" t="s">
        <v>1105</v>
      </c>
      <c r="C270">
        <v>67.5</v>
      </c>
      <c r="D270">
        <v>1</v>
      </c>
      <c r="E270" t="s">
        <v>11901</v>
      </c>
      <c r="F270">
        <v>67.5</v>
      </c>
      <c r="G270">
        <v>0</v>
      </c>
      <c r="H270" t="s">
        <v>47</v>
      </c>
      <c r="I270" t="s">
        <v>11902</v>
      </c>
      <c r="J270" t="s">
        <v>11903</v>
      </c>
      <c r="K270" t="s">
        <v>379</v>
      </c>
      <c r="L270" t="s">
        <v>11904</v>
      </c>
      <c r="M270" t="s">
        <v>11905</v>
      </c>
      <c r="N270" t="s">
        <v>23</v>
      </c>
      <c r="O270" t="s">
        <v>48</v>
      </c>
      <c r="P270" t="s">
        <v>49</v>
      </c>
      <c r="Q270" t="s">
        <v>50</v>
      </c>
      <c r="R270" t="s">
        <v>24</v>
      </c>
      <c r="S270" t="s">
        <v>11906</v>
      </c>
      <c r="T270" t="s">
        <v>11905</v>
      </c>
    </row>
    <row r="271" spans="1:20" x14ac:dyDescent="0.25">
      <c r="A271" t="s">
        <v>46</v>
      </c>
      <c r="B271" t="s">
        <v>56</v>
      </c>
      <c r="C271">
        <v>66.333333333333329</v>
      </c>
      <c r="D271">
        <v>6</v>
      </c>
      <c r="E271" t="s">
        <v>11907</v>
      </c>
      <c r="F271">
        <v>440</v>
      </c>
      <c r="G271">
        <v>0</v>
      </c>
      <c r="H271" t="s">
        <v>631</v>
      </c>
      <c r="I271" t="s">
        <v>714</v>
      </c>
      <c r="J271" t="s">
        <v>316</v>
      </c>
      <c r="K271" t="s">
        <v>23</v>
      </c>
      <c r="L271" t="s">
        <v>24</v>
      </c>
      <c r="M271" t="s">
        <v>11908</v>
      </c>
      <c r="N271" t="s">
        <v>23</v>
      </c>
      <c r="O271" t="s">
        <v>307</v>
      </c>
      <c r="P271" t="s">
        <v>26</v>
      </c>
      <c r="Q271" t="s">
        <v>27</v>
      </c>
      <c r="R271" t="s">
        <v>24</v>
      </c>
      <c r="S271" t="s">
        <v>11909</v>
      </c>
      <c r="T271" t="s">
        <v>11908</v>
      </c>
    </row>
    <row r="272" spans="1:20" x14ac:dyDescent="0.25">
      <c r="A272" t="s">
        <v>46</v>
      </c>
      <c r="B272" t="s">
        <v>1105</v>
      </c>
      <c r="C272">
        <v>13</v>
      </c>
      <c r="D272">
        <v>1</v>
      </c>
      <c r="E272" t="s">
        <v>11910</v>
      </c>
      <c r="F272">
        <v>13</v>
      </c>
      <c r="G272">
        <v>0</v>
      </c>
      <c r="H272" t="s">
        <v>47</v>
      </c>
      <c r="I272" t="s">
        <v>11911</v>
      </c>
      <c r="J272" t="s">
        <v>11912</v>
      </c>
      <c r="K272" t="s">
        <v>1005</v>
      </c>
      <c r="L272" t="s">
        <v>11913</v>
      </c>
      <c r="M272" t="s">
        <v>11914</v>
      </c>
      <c r="N272" t="s">
        <v>23</v>
      </c>
      <c r="O272" t="s">
        <v>48</v>
      </c>
      <c r="P272" t="s">
        <v>49</v>
      </c>
      <c r="Q272" t="s">
        <v>50</v>
      </c>
      <c r="R272" t="s">
        <v>24</v>
      </c>
      <c r="S272" t="s">
        <v>11915</v>
      </c>
      <c r="T272" t="s">
        <v>11916</v>
      </c>
    </row>
    <row r="273" spans="1:20" x14ac:dyDescent="0.25">
      <c r="A273" t="s">
        <v>46</v>
      </c>
      <c r="B273" t="s">
        <v>56</v>
      </c>
      <c r="C273">
        <v>66.333333333333329</v>
      </c>
      <c r="D273">
        <v>3</v>
      </c>
      <c r="E273" t="s">
        <v>11917</v>
      </c>
      <c r="F273">
        <v>240</v>
      </c>
      <c r="G273">
        <v>0</v>
      </c>
      <c r="H273" t="s">
        <v>47</v>
      </c>
      <c r="I273" t="s">
        <v>11918</v>
      </c>
      <c r="J273" t="s">
        <v>11919</v>
      </c>
      <c r="K273" t="s">
        <v>11920</v>
      </c>
      <c r="L273" t="s">
        <v>4009</v>
      </c>
      <c r="M273" t="s">
        <v>11921</v>
      </c>
      <c r="N273" t="s">
        <v>23</v>
      </c>
      <c r="O273" t="s">
        <v>53</v>
      </c>
      <c r="P273" t="s">
        <v>54</v>
      </c>
      <c r="Q273" t="s">
        <v>55</v>
      </c>
      <c r="R273" t="s">
        <v>24</v>
      </c>
      <c r="S273" t="s">
        <v>11922</v>
      </c>
      <c r="T273" t="s">
        <v>11921</v>
      </c>
    </row>
    <row r="274" spans="1:20" x14ac:dyDescent="0.25">
      <c r="A274" t="s">
        <v>709</v>
      </c>
      <c r="B274" t="s">
        <v>710</v>
      </c>
      <c r="C274">
        <v>0</v>
      </c>
      <c r="D274">
        <v>1</v>
      </c>
      <c r="E274" t="s">
        <v>11923</v>
      </c>
      <c r="F274">
        <v>106</v>
      </c>
      <c r="G274">
        <v>6</v>
      </c>
      <c r="H274" t="s">
        <v>631</v>
      </c>
      <c r="I274" t="s">
        <v>11924</v>
      </c>
      <c r="J274" t="s">
        <v>335</v>
      </c>
      <c r="K274" t="s">
        <v>23</v>
      </c>
      <c r="L274" t="s">
        <v>24</v>
      </c>
      <c r="M274" t="s">
        <v>11925</v>
      </c>
      <c r="N274" t="s">
        <v>23</v>
      </c>
      <c r="O274" t="s">
        <v>32</v>
      </c>
      <c r="P274" t="s">
        <v>26</v>
      </c>
      <c r="Q274" t="s">
        <v>33</v>
      </c>
      <c r="R274" t="s">
        <v>24</v>
      </c>
      <c r="S274" t="s">
        <v>11926</v>
      </c>
      <c r="T274" t="s">
        <v>11927</v>
      </c>
    </row>
    <row r="275" spans="1:20" x14ac:dyDescent="0.25">
      <c r="A275" t="s">
        <v>46</v>
      </c>
      <c r="B275" t="s">
        <v>56</v>
      </c>
      <c r="C275">
        <v>120</v>
      </c>
      <c r="D275">
        <v>1</v>
      </c>
      <c r="E275" t="s">
        <v>11923</v>
      </c>
      <c r="F275">
        <v>106</v>
      </c>
      <c r="G275">
        <v>6</v>
      </c>
      <c r="H275" t="s">
        <v>631</v>
      </c>
      <c r="I275" t="s">
        <v>11924</v>
      </c>
      <c r="J275" t="s">
        <v>335</v>
      </c>
      <c r="K275" t="s">
        <v>23</v>
      </c>
      <c r="L275" t="s">
        <v>24</v>
      </c>
      <c r="M275" t="s">
        <v>11925</v>
      </c>
      <c r="N275" t="s">
        <v>23</v>
      </c>
      <c r="O275" t="s">
        <v>32</v>
      </c>
      <c r="P275" t="s">
        <v>26</v>
      </c>
      <c r="Q275" t="s">
        <v>33</v>
      </c>
      <c r="R275" t="s">
        <v>24</v>
      </c>
      <c r="S275" t="s">
        <v>11926</v>
      </c>
      <c r="T275" t="s">
        <v>11927</v>
      </c>
    </row>
    <row r="276" spans="1:20" x14ac:dyDescent="0.25">
      <c r="A276" t="s">
        <v>46</v>
      </c>
      <c r="B276" t="s">
        <v>56</v>
      </c>
      <c r="C276">
        <v>78</v>
      </c>
      <c r="D276">
        <v>2</v>
      </c>
      <c r="E276" t="s">
        <v>11928</v>
      </c>
      <c r="F276">
        <v>148</v>
      </c>
      <c r="G276">
        <v>0</v>
      </c>
      <c r="H276" t="s">
        <v>47</v>
      </c>
      <c r="I276" t="s">
        <v>2039</v>
      </c>
      <c r="J276" t="s">
        <v>3296</v>
      </c>
      <c r="K276" t="s">
        <v>3297</v>
      </c>
      <c r="L276" t="s">
        <v>6216</v>
      </c>
      <c r="M276" t="s">
        <v>11929</v>
      </c>
      <c r="N276" t="s">
        <v>23</v>
      </c>
      <c r="O276" t="s">
        <v>63</v>
      </c>
      <c r="P276" t="s">
        <v>54</v>
      </c>
      <c r="Q276" t="s">
        <v>55</v>
      </c>
      <c r="R276" t="s">
        <v>24</v>
      </c>
      <c r="S276" t="s">
        <v>11930</v>
      </c>
      <c r="T276" t="s">
        <v>11931</v>
      </c>
    </row>
    <row r="277" spans="1:20" x14ac:dyDescent="0.25">
      <c r="A277" t="s">
        <v>186</v>
      </c>
      <c r="B277" t="s">
        <v>187</v>
      </c>
      <c r="C277">
        <v>37.5</v>
      </c>
      <c r="D277">
        <v>4</v>
      </c>
      <c r="E277" t="s">
        <v>11932</v>
      </c>
      <c r="F277">
        <v>159</v>
      </c>
      <c r="G277">
        <v>0</v>
      </c>
      <c r="H277" t="s">
        <v>631</v>
      </c>
      <c r="I277" t="s">
        <v>11933</v>
      </c>
      <c r="J277" t="s">
        <v>638</v>
      </c>
      <c r="K277" t="s">
        <v>23</v>
      </c>
      <c r="L277" t="s">
        <v>24</v>
      </c>
      <c r="M277" t="s">
        <v>11934</v>
      </c>
      <c r="N277" t="s">
        <v>23</v>
      </c>
      <c r="O277" t="s">
        <v>307</v>
      </c>
      <c r="P277" t="s">
        <v>26</v>
      </c>
      <c r="Q277" t="s">
        <v>27</v>
      </c>
      <c r="R277" t="s">
        <v>24</v>
      </c>
      <c r="S277" t="s">
        <v>11935</v>
      </c>
      <c r="T277" t="s">
        <v>11934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215"/>
  <sheetViews>
    <sheetView zoomScale="70" zoomScaleNormal="70" workbookViewId="0">
      <pane xSplit="2" ySplit="1" topLeftCell="S2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193" sqref="U19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2.3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115</v>
      </c>
      <c r="B2" t="s">
        <v>116</v>
      </c>
      <c r="C2">
        <v>45</v>
      </c>
      <c r="D2">
        <v>2</v>
      </c>
      <c r="E2" t="s">
        <v>11936</v>
      </c>
      <c r="F2">
        <v>88</v>
      </c>
      <c r="G2">
        <v>6</v>
      </c>
      <c r="H2" t="s">
        <v>631</v>
      </c>
      <c r="I2" t="s">
        <v>11937</v>
      </c>
      <c r="J2" t="s">
        <v>318</v>
      </c>
      <c r="K2" t="s">
        <v>23</v>
      </c>
      <c r="L2" t="s">
        <v>24</v>
      </c>
      <c r="M2" t="s">
        <v>11938</v>
      </c>
      <c r="N2" t="s">
        <v>23</v>
      </c>
      <c r="O2" t="s">
        <v>32</v>
      </c>
      <c r="P2" t="s">
        <v>26</v>
      </c>
      <c r="Q2" t="s">
        <v>33</v>
      </c>
      <c r="R2" t="s">
        <v>24</v>
      </c>
      <c r="S2" t="s">
        <v>23</v>
      </c>
      <c r="T2" t="s">
        <v>11938</v>
      </c>
      <c r="U2" s="55" t="s">
        <v>186</v>
      </c>
      <c r="V2">
        <v>225</v>
      </c>
    </row>
    <row r="3" spans="1:22" x14ac:dyDescent="0.25">
      <c r="A3" t="s">
        <v>30</v>
      </c>
      <c r="B3" t="s">
        <v>31</v>
      </c>
      <c r="C3">
        <v>44</v>
      </c>
      <c r="D3">
        <v>1</v>
      </c>
      <c r="E3" t="s">
        <v>11939</v>
      </c>
      <c r="F3">
        <v>51</v>
      </c>
      <c r="G3">
        <v>7</v>
      </c>
      <c r="H3" t="s">
        <v>22</v>
      </c>
      <c r="I3" t="s">
        <v>11940</v>
      </c>
      <c r="J3" t="s">
        <v>11941</v>
      </c>
      <c r="K3" t="s">
        <v>1530</v>
      </c>
      <c r="L3" t="s">
        <v>372</v>
      </c>
      <c r="M3" t="s">
        <v>11942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11943</v>
      </c>
      <c r="U3" s="56" t="s">
        <v>187</v>
      </c>
      <c r="V3">
        <v>225</v>
      </c>
    </row>
    <row r="4" spans="1:22" x14ac:dyDescent="0.25">
      <c r="A4" t="s">
        <v>46</v>
      </c>
      <c r="B4" t="s">
        <v>56</v>
      </c>
      <c r="C4">
        <v>69.900000000000006</v>
      </c>
      <c r="D4">
        <v>10</v>
      </c>
      <c r="E4" t="s">
        <v>11944</v>
      </c>
      <c r="F4">
        <v>1343.55</v>
      </c>
      <c r="G4">
        <v>134</v>
      </c>
      <c r="H4" t="s">
        <v>47</v>
      </c>
      <c r="I4" t="s">
        <v>11945</v>
      </c>
      <c r="J4" t="s">
        <v>11946</v>
      </c>
      <c r="K4" t="s">
        <v>3078</v>
      </c>
      <c r="L4" t="s">
        <v>3079</v>
      </c>
      <c r="M4" t="s">
        <v>11947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11947</v>
      </c>
      <c r="U4" s="55" t="s">
        <v>44</v>
      </c>
      <c r="V4">
        <v>70</v>
      </c>
    </row>
    <row r="5" spans="1:22" x14ac:dyDescent="0.25">
      <c r="A5" t="s">
        <v>46</v>
      </c>
      <c r="B5" t="s">
        <v>56</v>
      </c>
      <c r="C5">
        <v>69.900000000000006</v>
      </c>
      <c r="D5">
        <v>10</v>
      </c>
      <c r="E5" t="s">
        <v>11944</v>
      </c>
      <c r="F5">
        <v>1343.55</v>
      </c>
      <c r="G5">
        <v>134</v>
      </c>
      <c r="H5" t="s">
        <v>47</v>
      </c>
      <c r="I5" t="s">
        <v>11945</v>
      </c>
      <c r="J5" t="s">
        <v>11946</v>
      </c>
      <c r="K5" t="s">
        <v>3078</v>
      </c>
      <c r="L5" t="s">
        <v>3079</v>
      </c>
      <c r="M5" t="s">
        <v>11947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11947</v>
      </c>
      <c r="U5" s="56" t="s">
        <v>45</v>
      </c>
      <c r="V5">
        <v>70</v>
      </c>
    </row>
    <row r="6" spans="1:22" x14ac:dyDescent="0.25">
      <c r="A6" t="s">
        <v>28</v>
      </c>
      <c r="B6" t="s">
        <v>29</v>
      </c>
      <c r="C6">
        <v>44</v>
      </c>
      <c r="D6">
        <v>1</v>
      </c>
      <c r="E6" t="s">
        <v>11948</v>
      </c>
      <c r="F6">
        <v>44</v>
      </c>
      <c r="G6">
        <v>0</v>
      </c>
      <c r="H6" t="s">
        <v>22</v>
      </c>
      <c r="I6" t="s">
        <v>2937</v>
      </c>
      <c r="J6" t="s">
        <v>11949</v>
      </c>
      <c r="K6" t="s">
        <v>1492</v>
      </c>
      <c r="L6" t="s">
        <v>163</v>
      </c>
      <c r="M6" t="s">
        <v>11950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11951</v>
      </c>
      <c r="U6" s="55" t="s">
        <v>46</v>
      </c>
      <c r="V6">
        <v>100</v>
      </c>
    </row>
    <row r="7" spans="1:22" x14ac:dyDescent="0.25">
      <c r="A7" t="s">
        <v>46</v>
      </c>
      <c r="B7" t="s">
        <v>56</v>
      </c>
      <c r="C7">
        <v>69.900000000000006</v>
      </c>
      <c r="D7">
        <v>10</v>
      </c>
      <c r="E7" t="s">
        <v>11952</v>
      </c>
      <c r="F7">
        <v>652.35</v>
      </c>
      <c r="G7">
        <v>67.38</v>
      </c>
      <c r="H7" t="s">
        <v>47</v>
      </c>
      <c r="I7" t="s">
        <v>1771</v>
      </c>
      <c r="J7" t="s">
        <v>1772</v>
      </c>
      <c r="K7" t="s">
        <v>708</v>
      </c>
      <c r="L7" t="s">
        <v>1773</v>
      </c>
      <c r="M7" t="s">
        <v>11951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11951</v>
      </c>
      <c r="U7" s="56" t="s">
        <v>56</v>
      </c>
      <c r="V7">
        <v>95</v>
      </c>
    </row>
    <row r="8" spans="1:22" x14ac:dyDescent="0.25">
      <c r="A8" t="s">
        <v>42</v>
      </c>
      <c r="B8" t="s">
        <v>43</v>
      </c>
      <c r="C8">
        <v>66.666666666666671</v>
      </c>
      <c r="D8">
        <v>3</v>
      </c>
      <c r="E8" t="s">
        <v>11953</v>
      </c>
      <c r="F8">
        <v>123</v>
      </c>
      <c r="G8">
        <v>0</v>
      </c>
      <c r="H8" t="s">
        <v>47</v>
      </c>
      <c r="I8" t="s">
        <v>4327</v>
      </c>
      <c r="J8" t="s">
        <v>11954</v>
      </c>
      <c r="K8" t="s">
        <v>2467</v>
      </c>
      <c r="L8" t="s">
        <v>3270</v>
      </c>
      <c r="M8" t="s">
        <v>11955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11956</v>
      </c>
      <c r="U8" s="56" t="s">
        <v>1105</v>
      </c>
      <c r="V8">
        <v>5</v>
      </c>
    </row>
    <row r="9" spans="1:22" x14ac:dyDescent="0.25">
      <c r="A9" t="s">
        <v>110</v>
      </c>
      <c r="B9" t="s">
        <v>640</v>
      </c>
      <c r="C9">
        <v>66.333333333333329</v>
      </c>
      <c r="D9">
        <v>3</v>
      </c>
      <c r="E9" t="s">
        <v>11957</v>
      </c>
      <c r="F9">
        <v>240</v>
      </c>
      <c r="G9">
        <v>0</v>
      </c>
      <c r="H9" t="s">
        <v>47</v>
      </c>
      <c r="I9" t="s">
        <v>1558</v>
      </c>
      <c r="J9" t="s">
        <v>11958</v>
      </c>
      <c r="K9" t="s">
        <v>3820</v>
      </c>
      <c r="L9" t="s">
        <v>1087</v>
      </c>
      <c r="M9" t="s">
        <v>11959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11960</v>
      </c>
      <c r="U9" s="55" t="s">
        <v>42</v>
      </c>
      <c r="V9">
        <v>141</v>
      </c>
    </row>
    <row r="10" spans="1:22" x14ac:dyDescent="0.25">
      <c r="A10" t="s">
        <v>38</v>
      </c>
      <c r="B10" t="s">
        <v>39</v>
      </c>
      <c r="C10">
        <v>54.5</v>
      </c>
      <c r="D10">
        <v>2</v>
      </c>
      <c r="E10" t="s">
        <v>11961</v>
      </c>
      <c r="F10">
        <v>120.24</v>
      </c>
      <c r="G10">
        <v>45</v>
      </c>
      <c r="H10" t="s">
        <v>47</v>
      </c>
      <c r="I10" t="s">
        <v>11962</v>
      </c>
      <c r="J10" t="s">
        <v>11963</v>
      </c>
      <c r="K10" t="s">
        <v>11964</v>
      </c>
      <c r="L10" t="s">
        <v>11965</v>
      </c>
      <c r="M10" t="s">
        <v>11966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11967</v>
      </c>
      <c r="U10" s="56" t="s">
        <v>43</v>
      </c>
      <c r="V10">
        <v>141</v>
      </c>
    </row>
    <row r="11" spans="1:22" x14ac:dyDescent="0.25">
      <c r="A11" t="s">
        <v>110</v>
      </c>
      <c r="B11" t="s">
        <v>640</v>
      </c>
      <c r="C11">
        <v>66.333333333333329</v>
      </c>
      <c r="D11">
        <v>3</v>
      </c>
      <c r="E11" t="s">
        <v>11968</v>
      </c>
      <c r="F11">
        <v>278</v>
      </c>
      <c r="G11">
        <v>38</v>
      </c>
      <c r="H11" t="s">
        <v>47</v>
      </c>
      <c r="I11" t="s">
        <v>8825</v>
      </c>
      <c r="J11" t="s">
        <v>11969</v>
      </c>
      <c r="K11" t="s">
        <v>3241</v>
      </c>
      <c r="L11" t="s">
        <v>4047</v>
      </c>
      <c r="M11" t="s">
        <v>11960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23</v>
      </c>
      <c r="T11" t="s">
        <v>11970</v>
      </c>
      <c r="U11" s="55" t="s">
        <v>139</v>
      </c>
      <c r="V11">
        <v>14</v>
      </c>
    </row>
    <row r="12" spans="1:22" x14ac:dyDescent="0.25">
      <c r="A12" t="s">
        <v>20</v>
      </c>
      <c r="B12" t="s">
        <v>1915</v>
      </c>
      <c r="C12">
        <v>41.88</v>
      </c>
      <c r="D12">
        <v>1</v>
      </c>
      <c r="E12" t="s">
        <v>11971</v>
      </c>
      <c r="F12">
        <v>651.5</v>
      </c>
      <c r="G12">
        <v>64</v>
      </c>
      <c r="H12" t="s">
        <v>47</v>
      </c>
      <c r="I12" t="s">
        <v>7394</v>
      </c>
      <c r="J12" t="s">
        <v>7395</v>
      </c>
      <c r="K12" t="s">
        <v>1115</v>
      </c>
      <c r="L12" t="s">
        <v>7396</v>
      </c>
      <c r="M12" t="s">
        <v>11972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11972</v>
      </c>
      <c r="U12" s="56" t="s">
        <v>112</v>
      </c>
      <c r="V12">
        <v>14</v>
      </c>
    </row>
    <row r="13" spans="1:22" x14ac:dyDescent="0.25">
      <c r="A13" t="s">
        <v>46</v>
      </c>
      <c r="B13" t="s">
        <v>56</v>
      </c>
      <c r="C13">
        <v>69.900000000000006</v>
      </c>
      <c r="D13">
        <v>10</v>
      </c>
      <c r="E13" t="s">
        <v>11971</v>
      </c>
      <c r="F13">
        <v>651.5</v>
      </c>
      <c r="G13">
        <v>64</v>
      </c>
      <c r="H13" t="s">
        <v>47</v>
      </c>
      <c r="I13" t="s">
        <v>7394</v>
      </c>
      <c r="J13" t="s">
        <v>7395</v>
      </c>
      <c r="K13" t="s">
        <v>1115</v>
      </c>
      <c r="L13" t="s">
        <v>7396</v>
      </c>
      <c r="M13" t="s">
        <v>11972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11972</v>
      </c>
      <c r="U13" s="55" t="s">
        <v>110</v>
      </c>
      <c r="V13">
        <v>23</v>
      </c>
    </row>
    <row r="14" spans="1:22" x14ac:dyDescent="0.25">
      <c r="A14" t="s">
        <v>110</v>
      </c>
      <c r="B14" t="s">
        <v>640</v>
      </c>
      <c r="C14">
        <v>66.333333333333329</v>
      </c>
      <c r="D14">
        <v>3</v>
      </c>
      <c r="E14" t="s">
        <v>11973</v>
      </c>
      <c r="F14">
        <v>206.54</v>
      </c>
      <c r="G14">
        <v>26</v>
      </c>
      <c r="H14" t="s">
        <v>47</v>
      </c>
      <c r="I14" t="s">
        <v>1689</v>
      </c>
      <c r="J14" t="s">
        <v>11974</v>
      </c>
      <c r="K14" t="s">
        <v>1691</v>
      </c>
      <c r="L14" t="s">
        <v>1692</v>
      </c>
      <c r="M14" t="s">
        <v>11975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11976</v>
      </c>
      <c r="U14" s="56" t="s">
        <v>146</v>
      </c>
      <c r="V14">
        <v>1</v>
      </c>
    </row>
    <row r="15" spans="1:22" x14ac:dyDescent="0.25">
      <c r="A15" t="s">
        <v>110</v>
      </c>
      <c r="B15" t="s">
        <v>640</v>
      </c>
      <c r="C15">
        <v>66.333333333333329</v>
      </c>
      <c r="D15">
        <v>3</v>
      </c>
      <c r="E15" t="s">
        <v>11977</v>
      </c>
      <c r="F15">
        <v>153.53</v>
      </c>
      <c r="G15">
        <v>26</v>
      </c>
      <c r="H15" t="s">
        <v>47</v>
      </c>
      <c r="I15" t="s">
        <v>1100</v>
      </c>
      <c r="J15" t="s">
        <v>1101</v>
      </c>
      <c r="K15" t="s">
        <v>1102</v>
      </c>
      <c r="L15" t="s">
        <v>1103</v>
      </c>
      <c r="M15" t="s">
        <v>11978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11978</v>
      </c>
      <c r="U15" s="56" t="s">
        <v>640</v>
      </c>
      <c r="V15">
        <v>22</v>
      </c>
    </row>
    <row r="16" spans="1:22" x14ac:dyDescent="0.25">
      <c r="A16" t="s">
        <v>139</v>
      </c>
      <c r="B16" t="s">
        <v>112</v>
      </c>
      <c r="C16">
        <v>76</v>
      </c>
      <c r="D16">
        <v>1</v>
      </c>
      <c r="E16" t="s">
        <v>11979</v>
      </c>
      <c r="F16">
        <v>146</v>
      </c>
      <c r="G16">
        <v>0</v>
      </c>
      <c r="H16" t="s">
        <v>47</v>
      </c>
      <c r="I16" t="s">
        <v>1509</v>
      </c>
      <c r="J16" t="s">
        <v>11980</v>
      </c>
      <c r="K16" t="s">
        <v>1025</v>
      </c>
      <c r="L16" t="s">
        <v>3161</v>
      </c>
      <c r="M16" t="s">
        <v>11981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11981</v>
      </c>
      <c r="U16" s="55" t="s">
        <v>152</v>
      </c>
      <c r="V16">
        <v>1</v>
      </c>
    </row>
    <row r="17" spans="1:22" x14ac:dyDescent="0.25">
      <c r="A17" t="s">
        <v>46</v>
      </c>
      <c r="B17" t="s">
        <v>56</v>
      </c>
      <c r="C17">
        <v>78</v>
      </c>
      <c r="D17">
        <v>1</v>
      </c>
      <c r="E17" t="s">
        <v>11979</v>
      </c>
      <c r="F17">
        <v>146</v>
      </c>
      <c r="G17">
        <v>0</v>
      </c>
      <c r="H17" t="s">
        <v>47</v>
      </c>
      <c r="I17" t="s">
        <v>1509</v>
      </c>
      <c r="J17" t="s">
        <v>11980</v>
      </c>
      <c r="K17" t="s">
        <v>1025</v>
      </c>
      <c r="L17" t="s">
        <v>3161</v>
      </c>
      <c r="M17" t="s">
        <v>11981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11981</v>
      </c>
      <c r="U17" s="56" t="s">
        <v>153</v>
      </c>
      <c r="V17">
        <v>1</v>
      </c>
    </row>
    <row r="18" spans="1:22" x14ac:dyDescent="0.25">
      <c r="A18" t="s">
        <v>46</v>
      </c>
      <c r="B18" t="s">
        <v>56</v>
      </c>
      <c r="C18">
        <v>66.333333333333329</v>
      </c>
      <c r="D18">
        <v>3</v>
      </c>
      <c r="E18" t="s">
        <v>11982</v>
      </c>
      <c r="F18">
        <v>220</v>
      </c>
      <c r="G18">
        <v>0</v>
      </c>
      <c r="H18" t="s">
        <v>631</v>
      </c>
      <c r="I18" t="s">
        <v>11983</v>
      </c>
      <c r="J18" t="s">
        <v>357</v>
      </c>
      <c r="K18" t="s">
        <v>23</v>
      </c>
      <c r="L18" t="s">
        <v>24</v>
      </c>
      <c r="M18" t="s">
        <v>11984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23</v>
      </c>
      <c r="T18" t="s">
        <v>11984</v>
      </c>
      <c r="U18" s="55" t="s">
        <v>150</v>
      </c>
      <c r="V18">
        <v>8</v>
      </c>
    </row>
    <row r="19" spans="1:22" x14ac:dyDescent="0.25">
      <c r="A19" t="s">
        <v>186</v>
      </c>
      <c r="B19" t="s">
        <v>187</v>
      </c>
      <c r="C19">
        <v>37.5</v>
      </c>
      <c r="D19">
        <v>4</v>
      </c>
      <c r="E19" t="s">
        <v>11985</v>
      </c>
      <c r="F19">
        <v>159</v>
      </c>
      <c r="G19">
        <v>0</v>
      </c>
      <c r="H19" t="s">
        <v>631</v>
      </c>
      <c r="I19" t="s">
        <v>11986</v>
      </c>
      <c r="J19" t="s">
        <v>1243</v>
      </c>
      <c r="K19" t="s">
        <v>23</v>
      </c>
      <c r="L19" t="s">
        <v>24</v>
      </c>
      <c r="M19" t="s">
        <v>11987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11987</v>
      </c>
      <c r="U19" s="56" t="s">
        <v>151</v>
      </c>
      <c r="V19">
        <v>8</v>
      </c>
    </row>
    <row r="20" spans="1:22" x14ac:dyDescent="0.25">
      <c r="A20" t="s">
        <v>115</v>
      </c>
      <c r="B20" t="s">
        <v>116</v>
      </c>
      <c r="C20">
        <v>43.5</v>
      </c>
      <c r="D20">
        <v>2</v>
      </c>
      <c r="E20" t="s">
        <v>11988</v>
      </c>
      <c r="F20">
        <v>97</v>
      </c>
      <c r="G20">
        <v>10</v>
      </c>
      <c r="H20" t="s">
        <v>47</v>
      </c>
      <c r="I20" t="s">
        <v>11989</v>
      </c>
      <c r="J20" t="s">
        <v>11990</v>
      </c>
      <c r="K20" t="s">
        <v>980</v>
      </c>
      <c r="L20" t="s">
        <v>1862</v>
      </c>
      <c r="M20" t="s">
        <v>11991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11991</v>
      </c>
      <c r="U20" s="55" t="s">
        <v>36</v>
      </c>
      <c r="V20">
        <v>9</v>
      </c>
    </row>
    <row r="21" spans="1:22" x14ac:dyDescent="0.25">
      <c r="A21" t="s">
        <v>152</v>
      </c>
      <c r="B21" t="s">
        <v>153</v>
      </c>
      <c r="C21">
        <v>65</v>
      </c>
      <c r="D21">
        <v>1</v>
      </c>
      <c r="E21" t="s">
        <v>11992</v>
      </c>
      <c r="F21">
        <v>199</v>
      </c>
      <c r="G21">
        <v>0</v>
      </c>
      <c r="H21" t="s">
        <v>47</v>
      </c>
      <c r="I21" t="s">
        <v>6451</v>
      </c>
      <c r="J21" t="s">
        <v>6452</v>
      </c>
      <c r="K21" t="s">
        <v>5707</v>
      </c>
      <c r="L21" t="s">
        <v>6453</v>
      </c>
      <c r="M21" t="s">
        <v>11993</v>
      </c>
      <c r="N21" t="s">
        <v>711</v>
      </c>
      <c r="O21" t="s">
        <v>1298</v>
      </c>
      <c r="P21" t="s">
        <v>635</v>
      </c>
      <c r="Q21" t="s">
        <v>636</v>
      </c>
      <c r="R21" t="s">
        <v>24</v>
      </c>
      <c r="S21" t="s">
        <v>23</v>
      </c>
      <c r="T21" t="s">
        <v>11994</v>
      </c>
      <c r="U21" s="56" t="s">
        <v>37</v>
      </c>
      <c r="V21">
        <v>9</v>
      </c>
    </row>
    <row r="22" spans="1:22" x14ac:dyDescent="0.25">
      <c r="A22" t="s">
        <v>150</v>
      </c>
      <c r="B22" t="s">
        <v>151</v>
      </c>
      <c r="C22">
        <v>65</v>
      </c>
      <c r="D22">
        <v>1</v>
      </c>
      <c r="E22" t="s">
        <v>11992</v>
      </c>
      <c r="F22">
        <v>199</v>
      </c>
      <c r="G22">
        <v>0</v>
      </c>
      <c r="H22" t="s">
        <v>47</v>
      </c>
      <c r="I22" t="s">
        <v>6451</v>
      </c>
      <c r="J22" t="s">
        <v>6452</v>
      </c>
      <c r="K22" t="s">
        <v>5707</v>
      </c>
      <c r="L22" t="s">
        <v>6453</v>
      </c>
      <c r="M22" t="s">
        <v>11993</v>
      </c>
      <c r="N22" t="s">
        <v>711</v>
      </c>
      <c r="O22" t="s">
        <v>1298</v>
      </c>
      <c r="P22" t="s">
        <v>635</v>
      </c>
      <c r="Q22" t="s">
        <v>636</v>
      </c>
      <c r="R22" t="s">
        <v>24</v>
      </c>
      <c r="S22" t="s">
        <v>23</v>
      </c>
      <c r="T22" t="s">
        <v>11994</v>
      </c>
      <c r="U22" s="55" t="s">
        <v>38</v>
      </c>
      <c r="V22">
        <v>5</v>
      </c>
    </row>
    <row r="23" spans="1:22" x14ac:dyDescent="0.25">
      <c r="A23" t="s">
        <v>36</v>
      </c>
      <c r="B23" t="s">
        <v>37</v>
      </c>
      <c r="C23">
        <v>65</v>
      </c>
      <c r="D23">
        <v>1</v>
      </c>
      <c r="E23" t="s">
        <v>11992</v>
      </c>
      <c r="F23">
        <v>199</v>
      </c>
      <c r="G23">
        <v>0</v>
      </c>
      <c r="H23" t="s">
        <v>47</v>
      </c>
      <c r="I23" t="s">
        <v>6451</v>
      </c>
      <c r="J23" t="s">
        <v>6452</v>
      </c>
      <c r="K23" t="s">
        <v>5707</v>
      </c>
      <c r="L23" t="s">
        <v>6453</v>
      </c>
      <c r="M23" t="s">
        <v>11993</v>
      </c>
      <c r="N23" t="s">
        <v>711</v>
      </c>
      <c r="O23" t="s">
        <v>1298</v>
      </c>
      <c r="P23" t="s">
        <v>635</v>
      </c>
      <c r="Q23" t="s">
        <v>636</v>
      </c>
      <c r="R23" t="s">
        <v>24</v>
      </c>
      <c r="S23" t="s">
        <v>23</v>
      </c>
      <c r="T23" t="s">
        <v>11994</v>
      </c>
      <c r="U23" s="56" t="s">
        <v>39</v>
      </c>
      <c r="V23">
        <v>5</v>
      </c>
    </row>
    <row r="24" spans="1:22" x14ac:dyDescent="0.25">
      <c r="A24" t="s">
        <v>38</v>
      </c>
      <c r="B24" t="s">
        <v>39</v>
      </c>
      <c r="C24">
        <v>65</v>
      </c>
      <c r="D24">
        <v>1</v>
      </c>
      <c r="E24" t="s">
        <v>11992</v>
      </c>
      <c r="F24">
        <v>199</v>
      </c>
      <c r="G24">
        <v>0</v>
      </c>
      <c r="H24" t="s">
        <v>47</v>
      </c>
      <c r="I24" t="s">
        <v>6451</v>
      </c>
      <c r="J24" t="s">
        <v>6452</v>
      </c>
      <c r="K24" t="s">
        <v>5707</v>
      </c>
      <c r="L24" t="s">
        <v>6453</v>
      </c>
      <c r="M24" t="s">
        <v>11993</v>
      </c>
      <c r="N24" t="s">
        <v>711</v>
      </c>
      <c r="O24" t="s">
        <v>1298</v>
      </c>
      <c r="P24" t="s">
        <v>635</v>
      </c>
      <c r="Q24" t="s">
        <v>636</v>
      </c>
      <c r="R24" t="s">
        <v>24</v>
      </c>
      <c r="S24" t="s">
        <v>23</v>
      </c>
      <c r="T24" t="s">
        <v>11994</v>
      </c>
      <c r="U24" s="55" t="s">
        <v>30</v>
      </c>
      <c r="V24">
        <v>23</v>
      </c>
    </row>
    <row r="25" spans="1:22" x14ac:dyDescent="0.25">
      <c r="A25" t="s">
        <v>46</v>
      </c>
      <c r="B25" t="s">
        <v>56</v>
      </c>
      <c r="C25">
        <v>78</v>
      </c>
      <c r="D25">
        <v>1</v>
      </c>
      <c r="E25" t="s">
        <v>11995</v>
      </c>
      <c r="F25">
        <v>76</v>
      </c>
      <c r="G25">
        <v>0</v>
      </c>
      <c r="H25" t="s">
        <v>47</v>
      </c>
      <c r="I25" t="s">
        <v>11996</v>
      </c>
      <c r="J25" t="s">
        <v>11997</v>
      </c>
      <c r="K25" t="s">
        <v>2370</v>
      </c>
      <c r="L25" t="s">
        <v>6216</v>
      </c>
      <c r="M25" t="s">
        <v>11998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11998</v>
      </c>
      <c r="U25" s="56" t="s">
        <v>31</v>
      </c>
      <c r="V25">
        <v>23</v>
      </c>
    </row>
    <row r="26" spans="1:22" x14ac:dyDescent="0.25">
      <c r="A26" t="s">
        <v>42</v>
      </c>
      <c r="B26" t="s">
        <v>43</v>
      </c>
      <c r="C26">
        <v>66.666666666666671</v>
      </c>
      <c r="D26">
        <v>3</v>
      </c>
      <c r="E26" t="s">
        <v>11999</v>
      </c>
      <c r="F26">
        <v>234</v>
      </c>
      <c r="G26">
        <v>38</v>
      </c>
      <c r="H26" t="s">
        <v>47</v>
      </c>
      <c r="I26" t="s">
        <v>827</v>
      </c>
      <c r="J26" t="s">
        <v>11018</v>
      </c>
      <c r="K26" t="s">
        <v>1812</v>
      </c>
      <c r="L26" t="s">
        <v>1083</v>
      </c>
      <c r="M26" t="s">
        <v>12000</v>
      </c>
      <c r="N26" t="s">
        <v>23</v>
      </c>
      <c r="O26" t="s">
        <v>53</v>
      </c>
      <c r="P26" t="s">
        <v>54</v>
      </c>
      <c r="Q26" t="s">
        <v>55</v>
      </c>
      <c r="R26" t="s">
        <v>24</v>
      </c>
      <c r="S26" t="s">
        <v>23</v>
      </c>
      <c r="T26" t="s">
        <v>12001</v>
      </c>
      <c r="U26" s="55" t="s">
        <v>28</v>
      </c>
      <c r="V26">
        <v>16</v>
      </c>
    </row>
    <row r="27" spans="1:22" x14ac:dyDescent="0.25">
      <c r="A27" t="s">
        <v>139</v>
      </c>
      <c r="B27" t="s">
        <v>112</v>
      </c>
      <c r="C27">
        <v>76</v>
      </c>
      <c r="D27">
        <v>1</v>
      </c>
      <c r="E27" t="s">
        <v>11999</v>
      </c>
      <c r="F27">
        <v>234</v>
      </c>
      <c r="G27">
        <v>38</v>
      </c>
      <c r="H27" t="s">
        <v>47</v>
      </c>
      <c r="I27" t="s">
        <v>827</v>
      </c>
      <c r="J27" t="s">
        <v>11018</v>
      </c>
      <c r="K27" t="s">
        <v>1812</v>
      </c>
      <c r="L27" t="s">
        <v>1083</v>
      </c>
      <c r="M27" t="s">
        <v>12000</v>
      </c>
      <c r="N27" t="s">
        <v>23</v>
      </c>
      <c r="O27" t="s">
        <v>53</v>
      </c>
      <c r="P27" t="s">
        <v>54</v>
      </c>
      <c r="Q27" t="s">
        <v>55</v>
      </c>
      <c r="R27" t="s">
        <v>24</v>
      </c>
      <c r="S27" t="s">
        <v>23</v>
      </c>
      <c r="T27" t="s">
        <v>12001</v>
      </c>
      <c r="U27" s="56" t="s">
        <v>29</v>
      </c>
      <c r="V27">
        <v>16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12002</v>
      </c>
      <c r="F28">
        <v>106</v>
      </c>
      <c r="G28">
        <v>6</v>
      </c>
      <c r="H28" t="s">
        <v>631</v>
      </c>
      <c r="I28" t="s">
        <v>12003</v>
      </c>
      <c r="J28" t="s">
        <v>309</v>
      </c>
      <c r="K28" t="s">
        <v>23</v>
      </c>
      <c r="L28" t="s">
        <v>24</v>
      </c>
      <c r="M28" t="s">
        <v>12004</v>
      </c>
      <c r="N28" t="s">
        <v>23</v>
      </c>
      <c r="O28" t="s">
        <v>32</v>
      </c>
      <c r="P28" t="s">
        <v>26</v>
      </c>
      <c r="Q28" t="s">
        <v>33</v>
      </c>
      <c r="R28" t="s">
        <v>24</v>
      </c>
      <c r="S28" t="s">
        <v>23</v>
      </c>
      <c r="T28" t="s">
        <v>12005</v>
      </c>
      <c r="U28" s="55" t="s">
        <v>20</v>
      </c>
      <c r="V28">
        <v>15</v>
      </c>
    </row>
    <row r="29" spans="1:22" x14ac:dyDescent="0.25">
      <c r="A29" t="s">
        <v>115</v>
      </c>
      <c r="B29" t="s">
        <v>116</v>
      </c>
      <c r="C29">
        <v>27.5</v>
      </c>
      <c r="D29">
        <v>4</v>
      </c>
      <c r="E29" t="s">
        <v>12006</v>
      </c>
      <c r="F29">
        <v>235</v>
      </c>
      <c r="G29">
        <v>64</v>
      </c>
      <c r="H29" t="s">
        <v>648</v>
      </c>
      <c r="I29" t="s">
        <v>12007</v>
      </c>
      <c r="J29" t="s">
        <v>12008</v>
      </c>
      <c r="K29" t="s">
        <v>6466</v>
      </c>
      <c r="L29" t="s">
        <v>12009</v>
      </c>
      <c r="M29" t="s">
        <v>12010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12010</v>
      </c>
      <c r="U29" s="56" t="s">
        <v>21</v>
      </c>
      <c r="V29">
        <v>14</v>
      </c>
    </row>
    <row r="30" spans="1:22" x14ac:dyDescent="0.25">
      <c r="A30" t="s">
        <v>186</v>
      </c>
      <c r="B30" t="s">
        <v>187</v>
      </c>
      <c r="C30">
        <v>37.5</v>
      </c>
      <c r="D30">
        <v>4</v>
      </c>
      <c r="E30" t="s">
        <v>12011</v>
      </c>
      <c r="F30">
        <v>159</v>
      </c>
      <c r="G30">
        <v>0</v>
      </c>
      <c r="H30" t="s">
        <v>631</v>
      </c>
      <c r="I30" t="s">
        <v>12012</v>
      </c>
      <c r="J30" t="s">
        <v>2374</v>
      </c>
      <c r="K30" t="s">
        <v>23</v>
      </c>
      <c r="L30" t="s">
        <v>24</v>
      </c>
      <c r="M30" t="s">
        <v>12013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12013</v>
      </c>
      <c r="U30" s="56" t="s">
        <v>1915</v>
      </c>
      <c r="V30">
        <v>1</v>
      </c>
    </row>
    <row r="31" spans="1:22" x14ac:dyDescent="0.25">
      <c r="A31" t="s">
        <v>46</v>
      </c>
      <c r="B31" t="s">
        <v>1105</v>
      </c>
      <c r="C31">
        <v>67.5</v>
      </c>
      <c r="D31">
        <v>1</v>
      </c>
      <c r="E31" t="s">
        <v>12014</v>
      </c>
      <c r="F31">
        <v>67.5</v>
      </c>
      <c r="G31">
        <v>0</v>
      </c>
      <c r="H31" t="s">
        <v>47</v>
      </c>
      <c r="I31" t="s">
        <v>12015</v>
      </c>
      <c r="J31" t="s">
        <v>12016</v>
      </c>
      <c r="K31" t="s">
        <v>1788</v>
      </c>
      <c r="L31" t="s">
        <v>12017</v>
      </c>
      <c r="M31" t="s">
        <v>12018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12018</v>
      </c>
      <c r="U31" s="55" t="s">
        <v>115</v>
      </c>
      <c r="V31">
        <v>50</v>
      </c>
    </row>
    <row r="32" spans="1:22" x14ac:dyDescent="0.25">
      <c r="A32" t="s">
        <v>186</v>
      </c>
      <c r="B32" t="s">
        <v>187</v>
      </c>
      <c r="C32">
        <v>33.333333333333336</v>
      </c>
      <c r="D32">
        <v>6</v>
      </c>
      <c r="E32" t="s">
        <v>12019</v>
      </c>
      <c r="F32">
        <v>200</v>
      </c>
      <c r="G32">
        <v>0</v>
      </c>
      <c r="H32" t="s">
        <v>631</v>
      </c>
      <c r="I32" t="s">
        <v>12020</v>
      </c>
      <c r="J32" t="s">
        <v>318</v>
      </c>
      <c r="K32" t="s">
        <v>23</v>
      </c>
      <c r="L32" t="s">
        <v>24</v>
      </c>
      <c r="M32" t="s">
        <v>12021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12021</v>
      </c>
      <c r="U32" s="56" t="s">
        <v>116</v>
      </c>
      <c r="V32">
        <v>50</v>
      </c>
    </row>
    <row r="33" spans="1:22" x14ac:dyDescent="0.25">
      <c r="A33" t="s">
        <v>186</v>
      </c>
      <c r="B33" t="s">
        <v>187</v>
      </c>
      <c r="C33">
        <v>33.333333333333336</v>
      </c>
      <c r="D33">
        <v>3</v>
      </c>
      <c r="E33" t="s">
        <v>12022</v>
      </c>
      <c r="F33">
        <v>106</v>
      </c>
      <c r="G33">
        <v>6</v>
      </c>
      <c r="H33" t="s">
        <v>631</v>
      </c>
      <c r="I33" t="s">
        <v>12023</v>
      </c>
      <c r="J33" t="s">
        <v>329</v>
      </c>
      <c r="K33" t="s">
        <v>23</v>
      </c>
      <c r="L33" t="s">
        <v>24</v>
      </c>
      <c r="M33" t="s">
        <v>12024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23</v>
      </c>
      <c r="T33" t="s">
        <v>12024</v>
      </c>
      <c r="U33" s="55" t="s">
        <v>51</v>
      </c>
      <c r="V33">
        <v>5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6</v>
      </c>
      <c r="E34" t="s">
        <v>12025</v>
      </c>
      <c r="F34">
        <v>200</v>
      </c>
      <c r="G34">
        <v>0</v>
      </c>
      <c r="H34" t="s">
        <v>631</v>
      </c>
      <c r="I34" t="s">
        <v>1816</v>
      </c>
      <c r="J34" t="s">
        <v>306</v>
      </c>
      <c r="K34" t="s">
        <v>23</v>
      </c>
      <c r="L34" t="s">
        <v>24</v>
      </c>
      <c r="M34" t="s">
        <v>12026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12026</v>
      </c>
      <c r="U34" s="56" t="s">
        <v>52</v>
      </c>
      <c r="V34">
        <v>5</v>
      </c>
    </row>
    <row r="35" spans="1:22" x14ac:dyDescent="0.25">
      <c r="A35" t="s">
        <v>115</v>
      </c>
      <c r="B35" t="s">
        <v>116</v>
      </c>
      <c r="C35">
        <v>30</v>
      </c>
      <c r="D35">
        <v>12</v>
      </c>
      <c r="E35" t="s">
        <v>12027</v>
      </c>
      <c r="F35">
        <v>425.7</v>
      </c>
      <c r="G35">
        <v>41</v>
      </c>
      <c r="H35" t="s">
        <v>47</v>
      </c>
      <c r="I35" t="s">
        <v>12028</v>
      </c>
      <c r="J35" t="s">
        <v>12029</v>
      </c>
      <c r="K35" t="s">
        <v>1371</v>
      </c>
      <c r="L35" t="s">
        <v>12030</v>
      </c>
      <c r="M35" t="s">
        <v>12031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23</v>
      </c>
      <c r="T35" t="s">
        <v>12031</v>
      </c>
      <c r="U35" s="55" t="s">
        <v>709</v>
      </c>
      <c r="V35">
        <v>1</v>
      </c>
    </row>
    <row r="36" spans="1:22" x14ac:dyDescent="0.25">
      <c r="A36" t="s">
        <v>42</v>
      </c>
      <c r="B36" t="s">
        <v>43</v>
      </c>
      <c r="C36">
        <v>66.666666666666671</v>
      </c>
      <c r="D36">
        <v>3</v>
      </c>
      <c r="E36" t="s">
        <v>12032</v>
      </c>
      <c r="F36">
        <v>106</v>
      </c>
      <c r="G36">
        <v>6</v>
      </c>
      <c r="H36" t="s">
        <v>631</v>
      </c>
      <c r="I36" t="s">
        <v>12033</v>
      </c>
      <c r="J36" t="s">
        <v>357</v>
      </c>
      <c r="K36" t="s">
        <v>23</v>
      </c>
      <c r="L36" t="s">
        <v>24</v>
      </c>
      <c r="M36" t="s">
        <v>12034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12035</v>
      </c>
      <c r="U36" s="56" t="s">
        <v>710</v>
      </c>
      <c r="V36">
        <v>1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3</v>
      </c>
      <c r="E37" t="s">
        <v>12036</v>
      </c>
      <c r="F37">
        <v>106</v>
      </c>
      <c r="G37">
        <v>6</v>
      </c>
      <c r="H37" t="s">
        <v>631</v>
      </c>
      <c r="I37" t="s">
        <v>12037</v>
      </c>
      <c r="J37" t="s">
        <v>306</v>
      </c>
      <c r="K37" t="s">
        <v>23</v>
      </c>
      <c r="L37" t="s">
        <v>24</v>
      </c>
      <c r="M37" t="s">
        <v>12038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12038</v>
      </c>
      <c r="U37" s="55" t="s">
        <v>658</v>
      </c>
      <c r="V37">
        <v>706</v>
      </c>
    </row>
    <row r="38" spans="1:22" x14ac:dyDescent="0.25">
      <c r="A38" t="s">
        <v>42</v>
      </c>
      <c r="B38" t="s">
        <v>43</v>
      </c>
      <c r="C38">
        <v>66.666666666666671</v>
      </c>
      <c r="D38">
        <v>6</v>
      </c>
      <c r="E38" t="s">
        <v>12039</v>
      </c>
      <c r="F38">
        <v>200</v>
      </c>
      <c r="G38">
        <v>0</v>
      </c>
      <c r="H38" t="s">
        <v>631</v>
      </c>
      <c r="I38" t="s">
        <v>12040</v>
      </c>
      <c r="J38" t="s">
        <v>343</v>
      </c>
      <c r="K38" t="s">
        <v>23</v>
      </c>
      <c r="L38" t="s">
        <v>24</v>
      </c>
      <c r="M38" t="s">
        <v>12038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23</v>
      </c>
      <c r="T38" t="s">
        <v>12038</v>
      </c>
    </row>
    <row r="39" spans="1:22" x14ac:dyDescent="0.25">
      <c r="A39" t="s">
        <v>42</v>
      </c>
      <c r="B39" t="s">
        <v>43</v>
      </c>
      <c r="C39">
        <v>66.666666666666671</v>
      </c>
      <c r="D39">
        <v>6</v>
      </c>
      <c r="E39" t="s">
        <v>12041</v>
      </c>
      <c r="F39">
        <v>686</v>
      </c>
      <c r="G39">
        <v>54</v>
      </c>
      <c r="H39" t="s">
        <v>47</v>
      </c>
      <c r="I39" t="s">
        <v>12042</v>
      </c>
      <c r="J39" t="s">
        <v>12043</v>
      </c>
      <c r="K39" t="s">
        <v>12044</v>
      </c>
      <c r="L39" t="s">
        <v>1512</v>
      </c>
      <c r="M39" t="s">
        <v>12021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23</v>
      </c>
      <c r="T39" t="s">
        <v>12045</v>
      </c>
    </row>
    <row r="40" spans="1:22" x14ac:dyDescent="0.25">
      <c r="A40" t="s">
        <v>42</v>
      </c>
      <c r="B40" t="s">
        <v>43</v>
      </c>
      <c r="C40">
        <v>66.666666666666671</v>
      </c>
      <c r="D40">
        <v>9</v>
      </c>
      <c r="E40" t="s">
        <v>12041</v>
      </c>
      <c r="F40">
        <v>686</v>
      </c>
      <c r="G40">
        <v>54</v>
      </c>
      <c r="H40" t="s">
        <v>47</v>
      </c>
      <c r="I40" t="s">
        <v>12042</v>
      </c>
      <c r="J40" t="s">
        <v>12043</v>
      </c>
      <c r="K40" t="s">
        <v>12044</v>
      </c>
      <c r="L40" t="s">
        <v>1512</v>
      </c>
      <c r="M40" t="s">
        <v>12021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12045</v>
      </c>
    </row>
    <row r="41" spans="1:22" x14ac:dyDescent="0.25">
      <c r="A41" t="s">
        <v>186</v>
      </c>
      <c r="B41" t="s">
        <v>187</v>
      </c>
      <c r="C41">
        <v>33.333333333333336</v>
      </c>
      <c r="D41">
        <v>6</v>
      </c>
      <c r="E41" t="s">
        <v>12046</v>
      </c>
      <c r="F41">
        <v>200</v>
      </c>
      <c r="G41">
        <v>0</v>
      </c>
      <c r="H41" t="s">
        <v>631</v>
      </c>
      <c r="I41" t="s">
        <v>12047</v>
      </c>
      <c r="J41" t="s">
        <v>341</v>
      </c>
      <c r="K41" t="s">
        <v>23</v>
      </c>
      <c r="L41" t="s">
        <v>24</v>
      </c>
      <c r="M41" t="s">
        <v>12048</v>
      </c>
      <c r="N41" t="s">
        <v>23</v>
      </c>
      <c r="O41" t="s">
        <v>32</v>
      </c>
      <c r="P41" t="s">
        <v>26</v>
      </c>
      <c r="Q41" t="s">
        <v>33</v>
      </c>
      <c r="R41" t="s">
        <v>24</v>
      </c>
      <c r="S41" t="s">
        <v>23</v>
      </c>
      <c r="T41" t="s">
        <v>12048</v>
      </c>
    </row>
    <row r="42" spans="1:22" x14ac:dyDescent="0.25">
      <c r="A42" t="s">
        <v>44</v>
      </c>
      <c r="B42" t="s">
        <v>45</v>
      </c>
      <c r="C42">
        <v>66.666666666666671</v>
      </c>
      <c r="D42">
        <v>3</v>
      </c>
      <c r="E42" t="s">
        <v>12049</v>
      </c>
      <c r="F42">
        <v>106</v>
      </c>
      <c r="G42">
        <v>6</v>
      </c>
      <c r="H42" t="s">
        <v>631</v>
      </c>
      <c r="I42" t="s">
        <v>12050</v>
      </c>
      <c r="J42" t="s">
        <v>305</v>
      </c>
      <c r="K42" t="s">
        <v>23</v>
      </c>
      <c r="L42" t="s">
        <v>24</v>
      </c>
      <c r="M42" t="s">
        <v>12051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12051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12052</v>
      </c>
      <c r="F43">
        <v>106</v>
      </c>
      <c r="G43">
        <v>6</v>
      </c>
      <c r="H43" t="s">
        <v>631</v>
      </c>
      <c r="I43" t="s">
        <v>12053</v>
      </c>
      <c r="J43" t="s">
        <v>333</v>
      </c>
      <c r="K43" t="s">
        <v>23</v>
      </c>
      <c r="L43" t="s">
        <v>24</v>
      </c>
      <c r="M43" t="s">
        <v>12054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12051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6</v>
      </c>
      <c r="E44" t="s">
        <v>12055</v>
      </c>
      <c r="F44">
        <v>200</v>
      </c>
      <c r="G44">
        <v>0</v>
      </c>
      <c r="H44" t="s">
        <v>631</v>
      </c>
      <c r="I44" t="s">
        <v>12056</v>
      </c>
      <c r="J44" t="s">
        <v>306</v>
      </c>
      <c r="K44" t="s">
        <v>23</v>
      </c>
      <c r="L44" t="s">
        <v>24</v>
      </c>
      <c r="M44" t="s">
        <v>12057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12057</v>
      </c>
    </row>
    <row r="45" spans="1:22" x14ac:dyDescent="0.25">
      <c r="A45" t="s">
        <v>42</v>
      </c>
      <c r="B45" t="s">
        <v>43</v>
      </c>
      <c r="C45">
        <v>66.666666666666671</v>
      </c>
      <c r="D45">
        <v>6</v>
      </c>
      <c r="E45" t="s">
        <v>12058</v>
      </c>
      <c r="F45">
        <v>199.5</v>
      </c>
      <c r="G45">
        <v>0</v>
      </c>
      <c r="H45" t="s">
        <v>22</v>
      </c>
      <c r="I45" t="s">
        <v>6403</v>
      </c>
      <c r="J45" t="s">
        <v>57</v>
      </c>
      <c r="K45" t="s">
        <v>23</v>
      </c>
      <c r="L45" t="s">
        <v>24</v>
      </c>
      <c r="M45" t="s">
        <v>12059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12059</v>
      </c>
    </row>
    <row r="46" spans="1:22" x14ac:dyDescent="0.25">
      <c r="A46" t="s">
        <v>42</v>
      </c>
      <c r="B46" t="s">
        <v>43</v>
      </c>
      <c r="C46">
        <v>66.666666666666671</v>
      </c>
      <c r="D46">
        <v>3</v>
      </c>
      <c r="E46" t="s">
        <v>12060</v>
      </c>
      <c r="F46">
        <v>200</v>
      </c>
      <c r="G46">
        <v>0</v>
      </c>
      <c r="H46" t="s">
        <v>631</v>
      </c>
      <c r="I46" t="s">
        <v>12061</v>
      </c>
      <c r="J46" t="s">
        <v>306</v>
      </c>
      <c r="K46" t="s">
        <v>23</v>
      </c>
      <c r="L46" t="s">
        <v>24</v>
      </c>
      <c r="M46" t="s">
        <v>12062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12062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3</v>
      </c>
      <c r="E47" t="s">
        <v>12060</v>
      </c>
      <c r="F47">
        <v>200</v>
      </c>
      <c r="G47">
        <v>0</v>
      </c>
      <c r="H47" t="s">
        <v>631</v>
      </c>
      <c r="I47" t="s">
        <v>12061</v>
      </c>
      <c r="J47" t="s">
        <v>306</v>
      </c>
      <c r="K47" t="s">
        <v>23</v>
      </c>
      <c r="L47" t="s">
        <v>24</v>
      </c>
      <c r="M47" t="s">
        <v>12062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12062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12063</v>
      </c>
      <c r="F48">
        <v>230</v>
      </c>
      <c r="G48">
        <v>0</v>
      </c>
      <c r="H48" t="s">
        <v>47</v>
      </c>
      <c r="I48" t="s">
        <v>2412</v>
      </c>
      <c r="J48" t="s">
        <v>12064</v>
      </c>
      <c r="K48" t="s">
        <v>707</v>
      </c>
      <c r="L48" t="s">
        <v>347</v>
      </c>
      <c r="M48" t="s">
        <v>12065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12062</v>
      </c>
    </row>
    <row r="49" spans="1:20" x14ac:dyDescent="0.25">
      <c r="A49" t="s">
        <v>186</v>
      </c>
      <c r="B49" t="s">
        <v>187</v>
      </c>
      <c r="C49">
        <v>33.333333333333336</v>
      </c>
      <c r="D49">
        <v>3</v>
      </c>
      <c r="E49" t="s">
        <v>12066</v>
      </c>
      <c r="F49">
        <v>300</v>
      </c>
      <c r="G49">
        <v>0</v>
      </c>
      <c r="H49" t="s">
        <v>631</v>
      </c>
      <c r="I49" t="s">
        <v>12067</v>
      </c>
      <c r="J49" t="s">
        <v>1265</v>
      </c>
      <c r="K49" t="s">
        <v>23</v>
      </c>
      <c r="L49" t="s">
        <v>24</v>
      </c>
      <c r="M49" t="s">
        <v>12068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23</v>
      </c>
      <c r="T49" t="s">
        <v>12069</v>
      </c>
    </row>
    <row r="50" spans="1:20" x14ac:dyDescent="0.25">
      <c r="A50" t="s">
        <v>44</v>
      </c>
      <c r="B50" t="s">
        <v>45</v>
      </c>
      <c r="C50">
        <v>66.666666666666671</v>
      </c>
      <c r="D50">
        <v>3</v>
      </c>
      <c r="E50" t="s">
        <v>12066</v>
      </c>
      <c r="F50">
        <v>300</v>
      </c>
      <c r="G50">
        <v>0</v>
      </c>
      <c r="H50" t="s">
        <v>631</v>
      </c>
      <c r="I50" t="s">
        <v>12067</v>
      </c>
      <c r="J50" t="s">
        <v>1265</v>
      </c>
      <c r="K50" t="s">
        <v>23</v>
      </c>
      <c r="L50" t="s">
        <v>24</v>
      </c>
      <c r="M50" t="s">
        <v>12068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23</v>
      </c>
      <c r="T50" t="s">
        <v>12069</v>
      </c>
    </row>
    <row r="51" spans="1:20" x14ac:dyDescent="0.25">
      <c r="A51" t="s">
        <v>42</v>
      </c>
      <c r="B51" t="s">
        <v>43</v>
      </c>
      <c r="C51">
        <v>66.666666666666671</v>
      </c>
      <c r="D51">
        <v>3</v>
      </c>
      <c r="E51" t="s">
        <v>12066</v>
      </c>
      <c r="F51">
        <v>300</v>
      </c>
      <c r="G51">
        <v>0</v>
      </c>
      <c r="H51" t="s">
        <v>631</v>
      </c>
      <c r="I51" t="s">
        <v>12067</v>
      </c>
      <c r="J51" t="s">
        <v>1265</v>
      </c>
      <c r="K51" t="s">
        <v>23</v>
      </c>
      <c r="L51" t="s">
        <v>24</v>
      </c>
      <c r="M51" t="s">
        <v>12068</v>
      </c>
      <c r="N51" t="s">
        <v>23</v>
      </c>
      <c r="O51" t="s">
        <v>32</v>
      </c>
      <c r="P51" t="s">
        <v>26</v>
      </c>
      <c r="Q51" t="s">
        <v>33</v>
      </c>
      <c r="R51" t="s">
        <v>24</v>
      </c>
      <c r="S51" t="s">
        <v>23</v>
      </c>
      <c r="T51" t="s">
        <v>12069</v>
      </c>
    </row>
    <row r="52" spans="1:20" x14ac:dyDescent="0.25">
      <c r="A52" t="s">
        <v>42</v>
      </c>
      <c r="B52" t="s">
        <v>43</v>
      </c>
      <c r="C52">
        <v>66.666666666666671</v>
      </c>
      <c r="D52">
        <v>6</v>
      </c>
      <c r="E52" t="s">
        <v>12070</v>
      </c>
      <c r="F52">
        <v>200</v>
      </c>
      <c r="G52">
        <v>0</v>
      </c>
      <c r="H52" t="s">
        <v>631</v>
      </c>
      <c r="I52" t="s">
        <v>12071</v>
      </c>
      <c r="J52" t="s">
        <v>303</v>
      </c>
      <c r="K52" t="s">
        <v>23</v>
      </c>
      <c r="L52" t="s">
        <v>24</v>
      </c>
      <c r="M52" t="s">
        <v>12069</v>
      </c>
      <c r="N52" t="s">
        <v>23</v>
      </c>
      <c r="O52" t="s">
        <v>32</v>
      </c>
      <c r="P52" t="s">
        <v>26</v>
      </c>
      <c r="Q52" t="s">
        <v>33</v>
      </c>
      <c r="R52" t="s">
        <v>24</v>
      </c>
      <c r="S52" t="s">
        <v>23</v>
      </c>
      <c r="T52" t="s">
        <v>12069</v>
      </c>
    </row>
    <row r="53" spans="1:20" x14ac:dyDescent="0.25">
      <c r="A53" t="s">
        <v>42</v>
      </c>
      <c r="B53" t="s">
        <v>43</v>
      </c>
      <c r="C53">
        <v>66.666666666666671</v>
      </c>
      <c r="D53">
        <v>3</v>
      </c>
      <c r="E53" t="s">
        <v>12072</v>
      </c>
      <c r="F53">
        <v>200</v>
      </c>
      <c r="G53">
        <v>0</v>
      </c>
      <c r="H53" t="s">
        <v>631</v>
      </c>
      <c r="I53" t="s">
        <v>12073</v>
      </c>
      <c r="J53" t="s">
        <v>309</v>
      </c>
      <c r="K53" t="s">
        <v>23</v>
      </c>
      <c r="L53" t="s">
        <v>24</v>
      </c>
      <c r="M53" t="s">
        <v>12074</v>
      </c>
      <c r="N53" t="s">
        <v>23</v>
      </c>
      <c r="O53" t="s">
        <v>307</v>
      </c>
      <c r="P53" t="s">
        <v>26</v>
      </c>
      <c r="Q53" t="s">
        <v>27</v>
      </c>
      <c r="R53" t="s">
        <v>12075</v>
      </c>
      <c r="S53" t="s">
        <v>23</v>
      </c>
      <c r="T53" t="s">
        <v>12074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12072</v>
      </c>
      <c r="F54">
        <v>200</v>
      </c>
      <c r="G54">
        <v>0</v>
      </c>
      <c r="H54" t="s">
        <v>631</v>
      </c>
      <c r="I54" t="s">
        <v>12073</v>
      </c>
      <c r="J54" t="s">
        <v>309</v>
      </c>
      <c r="K54" t="s">
        <v>23</v>
      </c>
      <c r="L54" t="s">
        <v>24</v>
      </c>
      <c r="M54" t="s">
        <v>12074</v>
      </c>
      <c r="N54" t="s">
        <v>23</v>
      </c>
      <c r="O54" t="s">
        <v>307</v>
      </c>
      <c r="P54" t="s">
        <v>26</v>
      </c>
      <c r="Q54" t="s">
        <v>27</v>
      </c>
      <c r="R54" t="s">
        <v>12075</v>
      </c>
      <c r="S54" t="s">
        <v>23</v>
      </c>
      <c r="T54" t="s">
        <v>12074</v>
      </c>
    </row>
    <row r="55" spans="1:20" x14ac:dyDescent="0.25">
      <c r="A55" t="s">
        <v>44</v>
      </c>
      <c r="B55" t="s">
        <v>45</v>
      </c>
      <c r="C55">
        <v>66.666666666666671</v>
      </c>
      <c r="D55">
        <v>3</v>
      </c>
      <c r="E55" t="s">
        <v>12076</v>
      </c>
      <c r="F55">
        <v>200</v>
      </c>
      <c r="G55">
        <v>0</v>
      </c>
      <c r="H55" t="s">
        <v>631</v>
      </c>
      <c r="I55" t="s">
        <v>12077</v>
      </c>
      <c r="J55" t="s">
        <v>57</v>
      </c>
      <c r="K55" t="s">
        <v>23</v>
      </c>
      <c r="L55" t="s">
        <v>24</v>
      </c>
      <c r="M55" t="s">
        <v>12074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12074</v>
      </c>
    </row>
    <row r="56" spans="1:20" x14ac:dyDescent="0.25">
      <c r="A56" t="s">
        <v>42</v>
      </c>
      <c r="B56" t="s">
        <v>43</v>
      </c>
      <c r="C56">
        <v>66.666666666666671</v>
      </c>
      <c r="D56">
        <v>3</v>
      </c>
      <c r="E56" t="s">
        <v>12076</v>
      </c>
      <c r="F56">
        <v>200</v>
      </c>
      <c r="G56">
        <v>0</v>
      </c>
      <c r="H56" t="s">
        <v>631</v>
      </c>
      <c r="I56" t="s">
        <v>12077</v>
      </c>
      <c r="J56" t="s">
        <v>57</v>
      </c>
      <c r="K56" t="s">
        <v>23</v>
      </c>
      <c r="L56" t="s">
        <v>24</v>
      </c>
      <c r="M56" t="s">
        <v>12074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12074</v>
      </c>
    </row>
    <row r="57" spans="1:20" x14ac:dyDescent="0.25">
      <c r="A57" t="s">
        <v>42</v>
      </c>
      <c r="B57" t="s">
        <v>43</v>
      </c>
      <c r="C57">
        <v>66.666666666666671</v>
      </c>
      <c r="D57">
        <v>3</v>
      </c>
      <c r="E57" t="s">
        <v>12078</v>
      </c>
      <c r="F57">
        <v>106</v>
      </c>
      <c r="G57">
        <v>6</v>
      </c>
      <c r="H57" t="s">
        <v>631</v>
      </c>
      <c r="I57" t="s">
        <v>12079</v>
      </c>
      <c r="J57" t="s">
        <v>317</v>
      </c>
      <c r="K57" t="s">
        <v>23</v>
      </c>
      <c r="L57" t="s">
        <v>24</v>
      </c>
      <c r="M57" t="s">
        <v>12074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23</v>
      </c>
      <c r="T57" t="s">
        <v>12080</v>
      </c>
    </row>
    <row r="58" spans="1:20" x14ac:dyDescent="0.25">
      <c r="A58" t="s">
        <v>42</v>
      </c>
      <c r="B58" t="s">
        <v>43</v>
      </c>
      <c r="C58">
        <v>66.666666666666671</v>
      </c>
      <c r="D58">
        <v>3</v>
      </c>
      <c r="E58" t="s">
        <v>12081</v>
      </c>
      <c r="F58">
        <v>200</v>
      </c>
      <c r="G58">
        <v>0</v>
      </c>
      <c r="H58" t="s">
        <v>631</v>
      </c>
      <c r="I58" t="s">
        <v>12082</v>
      </c>
      <c r="J58" t="s">
        <v>330</v>
      </c>
      <c r="K58" t="s">
        <v>23</v>
      </c>
      <c r="L58" t="s">
        <v>24</v>
      </c>
      <c r="M58" t="s">
        <v>12080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12080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12081</v>
      </c>
      <c r="F59">
        <v>200</v>
      </c>
      <c r="G59">
        <v>0</v>
      </c>
      <c r="H59" t="s">
        <v>631</v>
      </c>
      <c r="I59" t="s">
        <v>12082</v>
      </c>
      <c r="J59" t="s">
        <v>330</v>
      </c>
      <c r="K59" t="s">
        <v>23</v>
      </c>
      <c r="L59" t="s">
        <v>24</v>
      </c>
      <c r="M59" t="s">
        <v>12080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12080</v>
      </c>
    </row>
    <row r="60" spans="1:20" x14ac:dyDescent="0.25">
      <c r="A60" t="s">
        <v>150</v>
      </c>
      <c r="B60" t="s">
        <v>151</v>
      </c>
      <c r="C60">
        <v>40</v>
      </c>
      <c r="D60">
        <v>7</v>
      </c>
      <c r="E60" t="s">
        <v>12083</v>
      </c>
      <c r="F60">
        <v>635</v>
      </c>
      <c r="G60">
        <v>35</v>
      </c>
      <c r="H60" t="s">
        <v>47</v>
      </c>
      <c r="I60" t="s">
        <v>1333</v>
      </c>
      <c r="J60" t="s">
        <v>1334</v>
      </c>
      <c r="K60" t="s">
        <v>1335</v>
      </c>
      <c r="L60" t="s">
        <v>1336</v>
      </c>
      <c r="M60" t="s">
        <v>12084</v>
      </c>
      <c r="N60" t="s">
        <v>711</v>
      </c>
      <c r="O60" t="s">
        <v>634</v>
      </c>
      <c r="P60" t="s">
        <v>635</v>
      </c>
      <c r="Q60" t="s">
        <v>636</v>
      </c>
      <c r="R60" t="s">
        <v>24</v>
      </c>
      <c r="S60" t="s">
        <v>23</v>
      </c>
      <c r="T60" t="s">
        <v>12084</v>
      </c>
    </row>
    <row r="61" spans="1:20" x14ac:dyDescent="0.25">
      <c r="A61" t="s">
        <v>36</v>
      </c>
      <c r="B61" t="s">
        <v>37</v>
      </c>
      <c r="C61">
        <v>40</v>
      </c>
      <c r="D61">
        <v>8</v>
      </c>
      <c r="E61" t="s">
        <v>12083</v>
      </c>
      <c r="F61">
        <v>635</v>
      </c>
      <c r="G61">
        <v>35</v>
      </c>
      <c r="H61" t="s">
        <v>47</v>
      </c>
      <c r="I61" t="s">
        <v>1333</v>
      </c>
      <c r="J61" t="s">
        <v>1334</v>
      </c>
      <c r="K61" t="s">
        <v>1335</v>
      </c>
      <c r="L61" t="s">
        <v>1336</v>
      </c>
      <c r="M61" t="s">
        <v>12084</v>
      </c>
      <c r="N61" t="s">
        <v>711</v>
      </c>
      <c r="O61" t="s">
        <v>634</v>
      </c>
      <c r="P61" t="s">
        <v>635</v>
      </c>
      <c r="Q61" t="s">
        <v>636</v>
      </c>
      <c r="R61" t="s">
        <v>24</v>
      </c>
      <c r="S61" t="s">
        <v>23</v>
      </c>
      <c r="T61" t="s">
        <v>12084</v>
      </c>
    </row>
    <row r="62" spans="1:20" x14ac:dyDescent="0.25">
      <c r="A62" t="s">
        <v>186</v>
      </c>
      <c r="B62" t="s">
        <v>187</v>
      </c>
      <c r="C62">
        <v>33.333333333333336</v>
      </c>
      <c r="D62">
        <v>3</v>
      </c>
      <c r="E62" t="s">
        <v>12085</v>
      </c>
      <c r="F62">
        <v>106</v>
      </c>
      <c r="G62">
        <v>6</v>
      </c>
      <c r="H62" t="s">
        <v>631</v>
      </c>
      <c r="I62" t="s">
        <v>12086</v>
      </c>
      <c r="J62" t="s">
        <v>2339</v>
      </c>
      <c r="K62" t="s">
        <v>23</v>
      </c>
      <c r="L62" t="s">
        <v>24</v>
      </c>
      <c r="M62" t="s">
        <v>12087</v>
      </c>
      <c r="N62" t="s">
        <v>23</v>
      </c>
      <c r="O62" t="s">
        <v>307</v>
      </c>
      <c r="P62" t="s">
        <v>26</v>
      </c>
      <c r="Q62" t="s">
        <v>27</v>
      </c>
      <c r="R62" t="s">
        <v>12088</v>
      </c>
      <c r="S62" t="s">
        <v>23</v>
      </c>
      <c r="T62" t="s">
        <v>12087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3</v>
      </c>
      <c r="E63" t="s">
        <v>12089</v>
      </c>
      <c r="F63">
        <v>100</v>
      </c>
      <c r="G63">
        <v>0</v>
      </c>
      <c r="H63" t="s">
        <v>631</v>
      </c>
      <c r="I63" t="s">
        <v>12090</v>
      </c>
      <c r="J63" t="s">
        <v>328</v>
      </c>
      <c r="K63" t="s">
        <v>23</v>
      </c>
      <c r="L63" t="s">
        <v>24</v>
      </c>
      <c r="M63" t="s">
        <v>12091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12091</v>
      </c>
    </row>
    <row r="64" spans="1:20" x14ac:dyDescent="0.25">
      <c r="A64" t="s">
        <v>42</v>
      </c>
      <c r="B64" t="s">
        <v>43</v>
      </c>
      <c r="C64">
        <v>66.666666666666671</v>
      </c>
      <c r="D64">
        <v>3</v>
      </c>
      <c r="E64" t="s">
        <v>12092</v>
      </c>
      <c r="F64">
        <v>420</v>
      </c>
      <c r="G64">
        <v>0</v>
      </c>
      <c r="H64" t="s">
        <v>631</v>
      </c>
      <c r="I64" t="s">
        <v>12093</v>
      </c>
      <c r="J64" t="s">
        <v>305</v>
      </c>
      <c r="K64" t="s">
        <v>23</v>
      </c>
      <c r="L64" t="s">
        <v>24</v>
      </c>
      <c r="M64" t="s">
        <v>12094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12091</v>
      </c>
    </row>
    <row r="65" spans="1:20" x14ac:dyDescent="0.25">
      <c r="A65" t="s">
        <v>46</v>
      </c>
      <c r="B65" t="s">
        <v>56</v>
      </c>
      <c r="C65">
        <v>66.333333333333329</v>
      </c>
      <c r="D65">
        <v>3</v>
      </c>
      <c r="E65" t="s">
        <v>12092</v>
      </c>
      <c r="F65">
        <v>420</v>
      </c>
      <c r="G65">
        <v>0</v>
      </c>
      <c r="H65" t="s">
        <v>631</v>
      </c>
      <c r="I65" t="s">
        <v>12093</v>
      </c>
      <c r="J65" t="s">
        <v>305</v>
      </c>
      <c r="K65" t="s">
        <v>23</v>
      </c>
      <c r="L65" t="s">
        <v>24</v>
      </c>
      <c r="M65" t="s">
        <v>12094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12094</v>
      </c>
    </row>
    <row r="66" spans="1:20" x14ac:dyDescent="0.25">
      <c r="A66" t="s">
        <v>186</v>
      </c>
      <c r="B66" t="s">
        <v>187</v>
      </c>
      <c r="C66">
        <v>33.333333333333336</v>
      </c>
      <c r="D66">
        <v>3</v>
      </c>
      <c r="E66" t="s">
        <v>12092</v>
      </c>
      <c r="F66">
        <v>420</v>
      </c>
      <c r="G66">
        <v>0</v>
      </c>
      <c r="H66" t="s">
        <v>631</v>
      </c>
      <c r="I66" t="s">
        <v>12093</v>
      </c>
      <c r="J66" t="s">
        <v>305</v>
      </c>
      <c r="K66" t="s">
        <v>23</v>
      </c>
      <c r="L66" t="s">
        <v>24</v>
      </c>
      <c r="M66" t="s">
        <v>12094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23</v>
      </c>
      <c r="T66" t="s">
        <v>12094</v>
      </c>
    </row>
    <row r="67" spans="1:20" x14ac:dyDescent="0.25">
      <c r="A67" t="s">
        <v>42</v>
      </c>
      <c r="B67" t="s">
        <v>43</v>
      </c>
      <c r="C67">
        <v>66.666666666666671</v>
      </c>
      <c r="D67">
        <v>3</v>
      </c>
      <c r="E67" t="s">
        <v>12095</v>
      </c>
      <c r="F67">
        <v>111</v>
      </c>
      <c r="G67">
        <v>6</v>
      </c>
      <c r="H67" t="s">
        <v>22</v>
      </c>
      <c r="I67" t="s">
        <v>12096</v>
      </c>
      <c r="J67" t="s">
        <v>633</v>
      </c>
      <c r="K67" t="s">
        <v>23</v>
      </c>
      <c r="L67" t="s">
        <v>24</v>
      </c>
      <c r="M67" t="s">
        <v>12097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12097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12098</v>
      </c>
      <c r="F68">
        <v>106</v>
      </c>
      <c r="G68">
        <v>6</v>
      </c>
      <c r="H68" t="s">
        <v>631</v>
      </c>
      <c r="I68" t="s">
        <v>12099</v>
      </c>
      <c r="J68" t="s">
        <v>306</v>
      </c>
      <c r="K68" t="s">
        <v>23</v>
      </c>
      <c r="L68" t="s">
        <v>24</v>
      </c>
      <c r="M68" t="s">
        <v>12100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12100</v>
      </c>
    </row>
    <row r="69" spans="1:20" x14ac:dyDescent="0.25">
      <c r="A69" t="s">
        <v>186</v>
      </c>
      <c r="B69" t="s">
        <v>187</v>
      </c>
      <c r="C69">
        <v>33.333333333333336</v>
      </c>
      <c r="D69">
        <v>3</v>
      </c>
      <c r="E69" t="s">
        <v>12101</v>
      </c>
      <c r="F69">
        <v>500</v>
      </c>
      <c r="G69">
        <v>0</v>
      </c>
      <c r="H69" t="s">
        <v>631</v>
      </c>
      <c r="I69" t="s">
        <v>12102</v>
      </c>
      <c r="J69" t="s">
        <v>329</v>
      </c>
      <c r="K69" t="s">
        <v>23</v>
      </c>
      <c r="L69" t="s">
        <v>24</v>
      </c>
      <c r="M69" t="s">
        <v>12103</v>
      </c>
      <c r="N69" t="s">
        <v>23</v>
      </c>
      <c r="O69" t="s">
        <v>307</v>
      </c>
      <c r="P69" t="s">
        <v>26</v>
      </c>
      <c r="Q69" t="s">
        <v>27</v>
      </c>
      <c r="R69" t="s">
        <v>12088</v>
      </c>
      <c r="S69" t="s">
        <v>23</v>
      </c>
      <c r="T69" t="s">
        <v>12104</v>
      </c>
    </row>
    <row r="70" spans="1:20" x14ac:dyDescent="0.25">
      <c r="A70" t="s">
        <v>44</v>
      </c>
      <c r="B70" t="s">
        <v>45</v>
      </c>
      <c r="C70">
        <v>66.666666666666671</v>
      </c>
      <c r="D70">
        <v>6</v>
      </c>
      <c r="E70" t="s">
        <v>12101</v>
      </c>
      <c r="F70">
        <v>500</v>
      </c>
      <c r="G70">
        <v>0</v>
      </c>
      <c r="H70" t="s">
        <v>631</v>
      </c>
      <c r="I70" t="s">
        <v>12102</v>
      </c>
      <c r="J70" t="s">
        <v>329</v>
      </c>
      <c r="K70" t="s">
        <v>23</v>
      </c>
      <c r="L70" t="s">
        <v>24</v>
      </c>
      <c r="M70" t="s">
        <v>12103</v>
      </c>
      <c r="N70" t="s">
        <v>23</v>
      </c>
      <c r="O70" t="s">
        <v>307</v>
      </c>
      <c r="P70" t="s">
        <v>26</v>
      </c>
      <c r="Q70" t="s">
        <v>27</v>
      </c>
      <c r="R70" t="s">
        <v>12088</v>
      </c>
      <c r="S70" t="s">
        <v>23</v>
      </c>
      <c r="T70" t="s">
        <v>12104</v>
      </c>
    </row>
    <row r="71" spans="1:20" x14ac:dyDescent="0.25">
      <c r="A71" t="s">
        <v>42</v>
      </c>
      <c r="B71" t="s">
        <v>43</v>
      </c>
      <c r="C71">
        <v>66.666666666666671</v>
      </c>
      <c r="D71">
        <v>6</v>
      </c>
      <c r="E71" t="s">
        <v>12101</v>
      </c>
      <c r="F71">
        <v>500</v>
      </c>
      <c r="G71">
        <v>0</v>
      </c>
      <c r="H71" t="s">
        <v>631</v>
      </c>
      <c r="I71" t="s">
        <v>12102</v>
      </c>
      <c r="J71" t="s">
        <v>329</v>
      </c>
      <c r="K71" t="s">
        <v>23</v>
      </c>
      <c r="L71" t="s">
        <v>24</v>
      </c>
      <c r="M71" t="s">
        <v>12103</v>
      </c>
      <c r="N71" t="s">
        <v>23</v>
      </c>
      <c r="O71" t="s">
        <v>307</v>
      </c>
      <c r="P71" t="s">
        <v>26</v>
      </c>
      <c r="Q71" t="s">
        <v>27</v>
      </c>
      <c r="R71" t="s">
        <v>12088</v>
      </c>
      <c r="S71" t="s">
        <v>23</v>
      </c>
      <c r="T71" t="s">
        <v>12104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3</v>
      </c>
      <c r="E72" t="s">
        <v>12105</v>
      </c>
      <c r="F72">
        <v>145</v>
      </c>
      <c r="G72">
        <v>45</v>
      </c>
      <c r="H72" t="s">
        <v>631</v>
      </c>
      <c r="I72" t="s">
        <v>12106</v>
      </c>
      <c r="J72" t="s">
        <v>344</v>
      </c>
      <c r="K72" t="s">
        <v>23</v>
      </c>
      <c r="L72" t="s">
        <v>24</v>
      </c>
      <c r="M72" t="s">
        <v>12103</v>
      </c>
      <c r="N72" t="s">
        <v>23</v>
      </c>
      <c r="O72" t="s">
        <v>32</v>
      </c>
      <c r="P72" t="s">
        <v>26</v>
      </c>
      <c r="Q72" t="s">
        <v>33</v>
      </c>
      <c r="R72" t="s">
        <v>24</v>
      </c>
      <c r="S72" t="s">
        <v>23</v>
      </c>
      <c r="T72" t="s">
        <v>12107</v>
      </c>
    </row>
    <row r="73" spans="1:20" x14ac:dyDescent="0.25">
      <c r="A73" t="s">
        <v>186</v>
      </c>
      <c r="B73" t="s">
        <v>187</v>
      </c>
      <c r="C73">
        <v>33.333333333333336</v>
      </c>
      <c r="D73">
        <v>3</v>
      </c>
      <c r="E73" t="s">
        <v>12108</v>
      </c>
      <c r="F73">
        <v>106</v>
      </c>
      <c r="G73">
        <v>6</v>
      </c>
      <c r="H73" t="s">
        <v>631</v>
      </c>
      <c r="I73" t="s">
        <v>12109</v>
      </c>
      <c r="J73" t="s">
        <v>303</v>
      </c>
      <c r="K73" t="s">
        <v>23</v>
      </c>
      <c r="L73" t="s">
        <v>24</v>
      </c>
      <c r="M73" t="s">
        <v>12107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12107</v>
      </c>
    </row>
    <row r="74" spans="1:20" x14ac:dyDescent="0.25">
      <c r="A74" t="s">
        <v>186</v>
      </c>
      <c r="B74" t="s">
        <v>187</v>
      </c>
      <c r="C74">
        <v>33.333333333333336</v>
      </c>
      <c r="D74">
        <v>3</v>
      </c>
      <c r="E74" t="s">
        <v>12110</v>
      </c>
      <c r="F74">
        <v>100</v>
      </c>
      <c r="G74">
        <v>0</v>
      </c>
      <c r="H74" t="s">
        <v>631</v>
      </c>
      <c r="I74" t="s">
        <v>12111</v>
      </c>
      <c r="J74" t="s">
        <v>341</v>
      </c>
      <c r="K74" t="s">
        <v>23</v>
      </c>
      <c r="L74" t="s">
        <v>24</v>
      </c>
      <c r="M74" t="s">
        <v>12112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12112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3</v>
      </c>
      <c r="E75" t="s">
        <v>12113</v>
      </c>
      <c r="F75">
        <v>100</v>
      </c>
      <c r="G75">
        <v>0</v>
      </c>
      <c r="H75" t="s">
        <v>631</v>
      </c>
      <c r="I75" t="s">
        <v>12114</v>
      </c>
      <c r="J75" t="s">
        <v>313</v>
      </c>
      <c r="K75" t="s">
        <v>23</v>
      </c>
      <c r="L75" t="s">
        <v>24</v>
      </c>
      <c r="M75" t="s">
        <v>12115</v>
      </c>
      <c r="N75" t="s">
        <v>23</v>
      </c>
      <c r="O75" t="s">
        <v>307</v>
      </c>
      <c r="P75" t="s">
        <v>26</v>
      </c>
      <c r="Q75" t="s">
        <v>27</v>
      </c>
      <c r="R75" t="s">
        <v>12116</v>
      </c>
      <c r="S75" t="s">
        <v>23</v>
      </c>
      <c r="T75" t="s">
        <v>12115</v>
      </c>
    </row>
    <row r="76" spans="1:20" x14ac:dyDescent="0.25">
      <c r="A76" t="s">
        <v>186</v>
      </c>
      <c r="B76" t="s">
        <v>187</v>
      </c>
      <c r="C76">
        <v>33.333333333333336</v>
      </c>
      <c r="D76">
        <v>3</v>
      </c>
      <c r="E76" t="s">
        <v>12117</v>
      </c>
      <c r="F76">
        <v>100</v>
      </c>
      <c r="G76">
        <v>0</v>
      </c>
      <c r="H76" t="s">
        <v>631</v>
      </c>
      <c r="I76" t="s">
        <v>12118</v>
      </c>
      <c r="J76" t="s">
        <v>328</v>
      </c>
      <c r="K76" t="s">
        <v>23</v>
      </c>
      <c r="L76" t="s">
        <v>24</v>
      </c>
      <c r="M76" t="s">
        <v>12119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12119</v>
      </c>
    </row>
    <row r="77" spans="1:20" x14ac:dyDescent="0.25">
      <c r="A77" t="s">
        <v>42</v>
      </c>
      <c r="B77" t="s">
        <v>43</v>
      </c>
      <c r="C77">
        <v>66.666666666666671</v>
      </c>
      <c r="D77">
        <v>3</v>
      </c>
      <c r="E77" t="s">
        <v>12120</v>
      </c>
      <c r="F77">
        <v>229</v>
      </c>
      <c r="G77">
        <v>29</v>
      </c>
      <c r="H77" t="s">
        <v>631</v>
      </c>
      <c r="I77" t="s">
        <v>12121</v>
      </c>
      <c r="J77" t="s">
        <v>334</v>
      </c>
      <c r="K77" t="s">
        <v>23</v>
      </c>
      <c r="L77" t="s">
        <v>24</v>
      </c>
      <c r="M77" t="s">
        <v>12122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12122</v>
      </c>
    </row>
    <row r="78" spans="1:20" x14ac:dyDescent="0.25">
      <c r="A78" t="s">
        <v>186</v>
      </c>
      <c r="B78" t="s">
        <v>187</v>
      </c>
      <c r="C78">
        <v>33.333333333333336</v>
      </c>
      <c r="D78">
        <v>3</v>
      </c>
      <c r="E78" t="s">
        <v>12120</v>
      </c>
      <c r="F78">
        <v>229</v>
      </c>
      <c r="G78">
        <v>29</v>
      </c>
      <c r="H78" t="s">
        <v>631</v>
      </c>
      <c r="I78" t="s">
        <v>12121</v>
      </c>
      <c r="J78" t="s">
        <v>334</v>
      </c>
      <c r="K78" t="s">
        <v>23</v>
      </c>
      <c r="L78" t="s">
        <v>24</v>
      </c>
      <c r="M78" t="s">
        <v>12122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12122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3</v>
      </c>
      <c r="E79" t="s">
        <v>12123</v>
      </c>
      <c r="F79">
        <v>106</v>
      </c>
      <c r="G79">
        <v>6</v>
      </c>
      <c r="H79" t="s">
        <v>631</v>
      </c>
      <c r="I79" t="s">
        <v>12124</v>
      </c>
      <c r="J79" t="s">
        <v>87</v>
      </c>
      <c r="K79" t="s">
        <v>23</v>
      </c>
      <c r="L79" t="s">
        <v>24</v>
      </c>
      <c r="M79" t="s">
        <v>12122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23</v>
      </c>
      <c r="T79" t="s">
        <v>12122</v>
      </c>
    </row>
    <row r="80" spans="1:20" x14ac:dyDescent="0.25">
      <c r="A80" t="s">
        <v>186</v>
      </c>
      <c r="B80" t="s">
        <v>187</v>
      </c>
      <c r="C80">
        <v>33.333333333333336</v>
      </c>
      <c r="D80">
        <v>3</v>
      </c>
      <c r="E80" t="s">
        <v>12125</v>
      </c>
      <c r="F80">
        <v>106</v>
      </c>
      <c r="G80">
        <v>6</v>
      </c>
      <c r="H80" t="s">
        <v>631</v>
      </c>
      <c r="I80" t="s">
        <v>12126</v>
      </c>
      <c r="J80" t="s">
        <v>65</v>
      </c>
      <c r="K80" t="s">
        <v>23</v>
      </c>
      <c r="L80" t="s">
        <v>24</v>
      </c>
      <c r="M80" t="s">
        <v>12127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12127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3</v>
      </c>
      <c r="E81" t="s">
        <v>12128</v>
      </c>
      <c r="F81">
        <v>100</v>
      </c>
      <c r="G81">
        <v>0</v>
      </c>
      <c r="H81" t="s">
        <v>631</v>
      </c>
      <c r="I81" t="s">
        <v>12129</v>
      </c>
      <c r="J81" t="s">
        <v>12130</v>
      </c>
      <c r="K81" t="s">
        <v>23</v>
      </c>
      <c r="L81" t="s">
        <v>24</v>
      </c>
      <c r="M81" t="s">
        <v>12131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12131</v>
      </c>
    </row>
    <row r="82" spans="1:20" x14ac:dyDescent="0.25">
      <c r="A82" t="s">
        <v>44</v>
      </c>
      <c r="B82" t="s">
        <v>45</v>
      </c>
      <c r="C82">
        <v>66.666666666666671</v>
      </c>
      <c r="D82">
        <v>3</v>
      </c>
      <c r="E82" t="s">
        <v>12132</v>
      </c>
      <c r="F82">
        <v>106</v>
      </c>
      <c r="G82">
        <v>6</v>
      </c>
      <c r="H82" t="s">
        <v>631</v>
      </c>
      <c r="I82" t="s">
        <v>12133</v>
      </c>
      <c r="J82" t="s">
        <v>61</v>
      </c>
      <c r="K82" t="s">
        <v>23</v>
      </c>
      <c r="L82" t="s">
        <v>24</v>
      </c>
      <c r="M82" t="s">
        <v>12131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12131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12134</v>
      </c>
      <c r="F83">
        <v>116</v>
      </c>
      <c r="G83">
        <v>16</v>
      </c>
      <c r="H83" t="s">
        <v>631</v>
      </c>
      <c r="I83" t="s">
        <v>12135</v>
      </c>
      <c r="J83" t="s">
        <v>306</v>
      </c>
      <c r="K83" t="s">
        <v>23</v>
      </c>
      <c r="L83" t="s">
        <v>24</v>
      </c>
      <c r="M83" t="s">
        <v>12131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12131</v>
      </c>
    </row>
    <row r="84" spans="1:20" x14ac:dyDescent="0.25">
      <c r="A84" t="s">
        <v>186</v>
      </c>
      <c r="B84" t="s">
        <v>187</v>
      </c>
      <c r="C84">
        <v>33.333333333333336</v>
      </c>
      <c r="D84">
        <v>3</v>
      </c>
      <c r="E84" t="s">
        <v>12136</v>
      </c>
      <c r="F84">
        <v>106</v>
      </c>
      <c r="G84">
        <v>6</v>
      </c>
      <c r="H84" t="s">
        <v>631</v>
      </c>
      <c r="I84" t="s">
        <v>12137</v>
      </c>
      <c r="J84" t="s">
        <v>57</v>
      </c>
      <c r="K84" t="s">
        <v>23</v>
      </c>
      <c r="L84" t="s">
        <v>24</v>
      </c>
      <c r="M84" t="s">
        <v>12138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12139</v>
      </c>
    </row>
    <row r="85" spans="1:20" x14ac:dyDescent="0.25">
      <c r="A85" t="s">
        <v>42</v>
      </c>
      <c r="B85" t="s">
        <v>43</v>
      </c>
      <c r="C85">
        <v>66.666666666666671</v>
      </c>
      <c r="D85">
        <v>3</v>
      </c>
      <c r="E85" t="s">
        <v>12140</v>
      </c>
      <c r="F85">
        <v>200</v>
      </c>
      <c r="G85">
        <v>0</v>
      </c>
      <c r="H85" t="s">
        <v>631</v>
      </c>
      <c r="I85" t="s">
        <v>12141</v>
      </c>
      <c r="J85" t="s">
        <v>3907</v>
      </c>
      <c r="K85" t="s">
        <v>23</v>
      </c>
      <c r="L85" t="s">
        <v>24</v>
      </c>
      <c r="M85" t="s">
        <v>12138</v>
      </c>
      <c r="N85" t="s">
        <v>23</v>
      </c>
      <c r="O85" t="s">
        <v>32</v>
      </c>
      <c r="P85" t="s">
        <v>26</v>
      </c>
      <c r="Q85" t="s">
        <v>33</v>
      </c>
      <c r="R85" t="s">
        <v>24</v>
      </c>
      <c r="S85" t="s">
        <v>23</v>
      </c>
      <c r="T85" t="s">
        <v>12142</v>
      </c>
    </row>
    <row r="86" spans="1:20" x14ac:dyDescent="0.25">
      <c r="A86" t="s">
        <v>44</v>
      </c>
      <c r="B86" t="s">
        <v>45</v>
      </c>
      <c r="C86">
        <v>66.666666666666671</v>
      </c>
      <c r="D86">
        <v>3</v>
      </c>
      <c r="E86" t="s">
        <v>12140</v>
      </c>
      <c r="F86">
        <v>200</v>
      </c>
      <c r="G86">
        <v>0</v>
      </c>
      <c r="H86" t="s">
        <v>631</v>
      </c>
      <c r="I86" t="s">
        <v>12141</v>
      </c>
      <c r="J86" t="s">
        <v>3907</v>
      </c>
      <c r="K86" t="s">
        <v>23</v>
      </c>
      <c r="L86" t="s">
        <v>24</v>
      </c>
      <c r="M86" t="s">
        <v>12138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23</v>
      </c>
      <c r="T86" t="s">
        <v>12142</v>
      </c>
    </row>
    <row r="87" spans="1:20" x14ac:dyDescent="0.25">
      <c r="A87" t="s">
        <v>186</v>
      </c>
      <c r="B87" t="s">
        <v>187</v>
      </c>
      <c r="C87">
        <v>33.333333333333336</v>
      </c>
      <c r="D87">
        <v>12</v>
      </c>
      <c r="E87" t="s">
        <v>12143</v>
      </c>
      <c r="F87">
        <v>400</v>
      </c>
      <c r="G87">
        <v>0</v>
      </c>
      <c r="H87" t="s">
        <v>631</v>
      </c>
      <c r="I87" t="s">
        <v>9200</v>
      </c>
      <c r="J87" t="s">
        <v>306</v>
      </c>
      <c r="K87" t="s">
        <v>23</v>
      </c>
      <c r="L87" t="s">
        <v>24</v>
      </c>
      <c r="M87" t="s">
        <v>12142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12142</v>
      </c>
    </row>
    <row r="88" spans="1:20" x14ac:dyDescent="0.25">
      <c r="A88" t="s">
        <v>44</v>
      </c>
      <c r="B88" t="s">
        <v>45</v>
      </c>
      <c r="C88">
        <v>66.666666666666671</v>
      </c>
      <c r="D88">
        <v>6</v>
      </c>
      <c r="E88" t="s">
        <v>12144</v>
      </c>
      <c r="F88">
        <v>200</v>
      </c>
      <c r="G88">
        <v>0</v>
      </c>
      <c r="H88" t="s">
        <v>631</v>
      </c>
      <c r="I88" t="s">
        <v>12145</v>
      </c>
      <c r="J88" t="s">
        <v>319</v>
      </c>
      <c r="K88" t="s">
        <v>23</v>
      </c>
      <c r="L88" t="s">
        <v>24</v>
      </c>
      <c r="M88" t="s">
        <v>12146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23</v>
      </c>
      <c r="T88" t="s">
        <v>12147</v>
      </c>
    </row>
    <row r="89" spans="1:20" x14ac:dyDescent="0.25">
      <c r="A89" t="s">
        <v>20</v>
      </c>
      <c r="B89" t="s">
        <v>21</v>
      </c>
      <c r="C89">
        <v>50</v>
      </c>
      <c r="D89">
        <v>3</v>
      </c>
      <c r="E89" t="s">
        <v>12148</v>
      </c>
      <c r="F89">
        <v>300</v>
      </c>
      <c r="G89">
        <v>0</v>
      </c>
      <c r="H89" t="s">
        <v>631</v>
      </c>
      <c r="I89" t="s">
        <v>10427</v>
      </c>
      <c r="J89" t="s">
        <v>306</v>
      </c>
      <c r="K89" t="s">
        <v>23</v>
      </c>
      <c r="L89" t="s">
        <v>24</v>
      </c>
      <c r="M89" t="s">
        <v>12149</v>
      </c>
      <c r="N89" t="s">
        <v>23</v>
      </c>
      <c r="O89" t="s">
        <v>32</v>
      </c>
      <c r="P89" t="s">
        <v>26</v>
      </c>
      <c r="Q89" t="s">
        <v>33</v>
      </c>
      <c r="R89" t="s">
        <v>24</v>
      </c>
      <c r="S89" t="s">
        <v>23</v>
      </c>
      <c r="T89" t="s">
        <v>12149</v>
      </c>
    </row>
    <row r="90" spans="1:20" x14ac:dyDescent="0.25">
      <c r="A90" t="s">
        <v>28</v>
      </c>
      <c r="B90" t="s">
        <v>29</v>
      </c>
      <c r="C90">
        <v>50</v>
      </c>
      <c r="D90">
        <v>3</v>
      </c>
      <c r="E90" t="s">
        <v>12148</v>
      </c>
      <c r="F90">
        <v>300</v>
      </c>
      <c r="G90">
        <v>0</v>
      </c>
      <c r="H90" t="s">
        <v>631</v>
      </c>
      <c r="I90" t="s">
        <v>10427</v>
      </c>
      <c r="J90" t="s">
        <v>306</v>
      </c>
      <c r="K90" t="s">
        <v>23</v>
      </c>
      <c r="L90" t="s">
        <v>24</v>
      </c>
      <c r="M90" t="s">
        <v>12149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23</v>
      </c>
      <c r="T90" t="s">
        <v>12149</v>
      </c>
    </row>
    <row r="91" spans="1:20" x14ac:dyDescent="0.25">
      <c r="A91" t="s">
        <v>30</v>
      </c>
      <c r="B91" t="s">
        <v>31</v>
      </c>
      <c r="C91">
        <v>50</v>
      </c>
      <c r="D91">
        <v>3</v>
      </c>
      <c r="E91" t="s">
        <v>12148</v>
      </c>
      <c r="F91">
        <v>300</v>
      </c>
      <c r="G91">
        <v>0</v>
      </c>
      <c r="H91" t="s">
        <v>631</v>
      </c>
      <c r="I91" t="s">
        <v>10427</v>
      </c>
      <c r="J91" t="s">
        <v>306</v>
      </c>
      <c r="K91" t="s">
        <v>23</v>
      </c>
      <c r="L91" t="s">
        <v>24</v>
      </c>
      <c r="M91" t="s">
        <v>12149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12149</v>
      </c>
    </row>
    <row r="92" spans="1:20" x14ac:dyDescent="0.25">
      <c r="A92" t="s">
        <v>42</v>
      </c>
      <c r="B92" t="s">
        <v>43</v>
      </c>
      <c r="C92">
        <v>66.666666666666671</v>
      </c>
      <c r="D92">
        <v>3</v>
      </c>
      <c r="E92" t="s">
        <v>12150</v>
      </c>
      <c r="F92">
        <v>100</v>
      </c>
      <c r="G92">
        <v>0</v>
      </c>
      <c r="H92" t="s">
        <v>631</v>
      </c>
      <c r="I92" t="s">
        <v>12151</v>
      </c>
      <c r="J92" t="s">
        <v>334</v>
      </c>
      <c r="K92" t="s">
        <v>23</v>
      </c>
      <c r="L92" t="s">
        <v>24</v>
      </c>
      <c r="M92" t="s">
        <v>12152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23</v>
      </c>
      <c r="T92" t="s">
        <v>12152</v>
      </c>
    </row>
    <row r="93" spans="1:20" x14ac:dyDescent="0.25">
      <c r="A93" t="s">
        <v>709</v>
      </c>
      <c r="B93" t="s">
        <v>710</v>
      </c>
      <c r="C93">
        <v>0</v>
      </c>
      <c r="D93">
        <v>1</v>
      </c>
      <c r="E93" t="s">
        <v>12153</v>
      </c>
      <c r="F93">
        <v>145</v>
      </c>
      <c r="G93">
        <v>45</v>
      </c>
      <c r="H93" t="s">
        <v>631</v>
      </c>
      <c r="I93" t="s">
        <v>12154</v>
      </c>
      <c r="J93" t="s">
        <v>302</v>
      </c>
      <c r="K93" t="s">
        <v>23</v>
      </c>
      <c r="L93" t="s">
        <v>24</v>
      </c>
      <c r="M93" t="s">
        <v>12155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23</v>
      </c>
      <c r="T93" t="s">
        <v>12155</v>
      </c>
    </row>
    <row r="94" spans="1:20" x14ac:dyDescent="0.25">
      <c r="A94" t="s">
        <v>46</v>
      </c>
      <c r="B94" t="s">
        <v>56</v>
      </c>
      <c r="C94">
        <v>120</v>
      </c>
      <c r="D94">
        <v>1</v>
      </c>
      <c r="E94" t="s">
        <v>12153</v>
      </c>
      <c r="F94">
        <v>145</v>
      </c>
      <c r="G94">
        <v>45</v>
      </c>
      <c r="H94" t="s">
        <v>631</v>
      </c>
      <c r="I94" t="s">
        <v>12154</v>
      </c>
      <c r="J94" t="s">
        <v>302</v>
      </c>
      <c r="K94" t="s">
        <v>23</v>
      </c>
      <c r="L94" t="s">
        <v>24</v>
      </c>
      <c r="M94" t="s">
        <v>12155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23</v>
      </c>
      <c r="T94" t="s">
        <v>12155</v>
      </c>
    </row>
    <row r="95" spans="1:20" x14ac:dyDescent="0.25">
      <c r="A95" t="s">
        <v>42</v>
      </c>
      <c r="B95" t="s">
        <v>43</v>
      </c>
      <c r="C95">
        <v>66.666666666666671</v>
      </c>
      <c r="D95">
        <v>3</v>
      </c>
      <c r="E95" t="s">
        <v>12156</v>
      </c>
      <c r="F95">
        <v>106</v>
      </c>
      <c r="G95">
        <v>6</v>
      </c>
      <c r="H95" t="s">
        <v>631</v>
      </c>
      <c r="I95" t="s">
        <v>12157</v>
      </c>
      <c r="J95" t="s">
        <v>356</v>
      </c>
      <c r="K95" t="s">
        <v>23</v>
      </c>
      <c r="L95" t="s">
        <v>24</v>
      </c>
      <c r="M95" t="s">
        <v>12158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12158</v>
      </c>
    </row>
    <row r="96" spans="1:20" x14ac:dyDescent="0.25">
      <c r="A96" t="s">
        <v>44</v>
      </c>
      <c r="B96" t="s">
        <v>45</v>
      </c>
      <c r="C96">
        <v>66.666666666666671</v>
      </c>
      <c r="D96">
        <v>6</v>
      </c>
      <c r="E96" t="s">
        <v>12159</v>
      </c>
      <c r="F96">
        <v>400</v>
      </c>
      <c r="G96">
        <v>0</v>
      </c>
      <c r="H96" t="s">
        <v>631</v>
      </c>
      <c r="I96" t="s">
        <v>12160</v>
      </c>
      <c r="J96" t="s">
        <v>1265</v>
      </c>
      <c r="K96" t="s">
        <v>23</v>
      </c>
      <c r="L96" t="s">
        <v>24</v>
      </c>
      <c r="M96" t="s">
        <v>12161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12161</v>
      </c>
    </row>
    <row r="97" spans="1:20" x14ac:dyDescent="0.25">
      <c r="A97" t="s">
        <v>42</v>
      </c>
      <c r="B97" t="s">
        <v>43</v>
      </c>
      <c r="C97">
        <v>66.666666666666671</v>
      </c>
      <c r="D97">
        <v>6</v>
      </c>
      <c r="E97" t="s">
        <v>12159</v>
      </c>
      <c r="F97">
        <v>400</v>
      </c>
      <c r="G97">
        <v>0</v>
      </c>
      <c r="H97" t="s">
        <v>631</v>
      </c>
      <c r="I97" t="s">
        <v>12160</v>
      </c>
      <c r="J97" t="s">
        <v>1265</v>
      </c>
      <c r="K97" t="s">
        <v>23</v>
      </c>
      <c r="L97" t="s">
        <v>24</v>
      </c>
      <c r="M97" t="s">
        <v>12161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12161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12162</v>
      </c>
      <c r="F98">
        <v>106</v>
      </c>
      <c r="G98">
        <v>6</v>
      </c>
      <c r="H98" t="s">
        <v>631</v>
      </c>
      <c r="I98" t="s">
        <v>12163</v>
      </c>
      <c r="J98" t="s">
        <v>65</v>
      </c>
      <c r="K98" t="s">
        <v>23</v>
      </c>
      <c r="L98" t="s">
        <v>24</v>
      </c>
      <c r="M98" t="s">
        <v>12164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12165</v>
      </c>
    </row>
    <row r="99" spans="1:20" x14ac:dyDescent="0.25">
      <c r="A99" t="s">
        <v>28</v>
      </c>
      <c r="B99" t="s">
        <v>29</v>
      </c>
      <c r="C99">
        <v>50</v>
      </c>
      <c r="D99">
        <v>1</v>
      </c>
      <c r="E99" t="s">
        <v>12162</v>
      </c>
      <c r="F99">
        <v>106</v>
      </c>
      <c r="G99">
        <v>6</v>
      </c>
      <c r="H99" t="s">
        <v>631</v>
      </c>
      <c r="I99" t="s">
        <v>12163</v>
      </c>
      <c r="J99" t="s">
        <v>65</v>
      </c>
      <c r="K99" t="s">
        <v>23</v>
      </c>
      <c r="L99" t="s">
        <v>24</v>
      </c>
      <c r="M99" t="s">
        <v>12164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12165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12162</v>
      </c>
      <c r="F100">
        <v>106</v>
      </c>
      <c r="G100">
        <v>6</v>
      </c>
      <c r="H100" t="s">
        <v>631</v>
      </c>
      <c r="I100" t="s">
        <v>12163</v>
      </c>
      <c r="J100" t="s">
        <v>65</v>
      </c>
      <c r="K100" t="s">
        <v>23</v>
      </c>
      <c r="L100" t="s">
        <v>24</v>
      </c>
      <c r="M100" t="s">
        <v>12164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12165</v>
      </c>
    </row>
    <row r="101" spans="1:20" x14ac:dyDescent="0.25">
      <c r="A101" t="s">
        <v>42</v>
      </c>
      <c r="B101" t="s">
        <v>43</v>
      </c>
      <c r="C101">
        <v>66.666666666666671</v>
      </c>
      <c r="D101">
        <v>6</v>
      </c>
      <c r="E101" t="s">
        <v>12166</v>
      </c>
      <c r="F101">
        <v>200</v>
      </c>
      <c r="G101">
        <v>0</v>
      </c>
      <c r="H101" t="s">
        <v>631</v>
      </c>
      <c r="I101" t="s">
        <v>12167</v>
      </c>
      <c r="J101" t="s">
        <v>324</v>
      </c>
      <c r="K101" t="s">
        <v>23</v>
      </c>
      <c r="L101" t="s">
        <v>24</v>
      </c>
      <c r="M101" t="s">
        <v>12168</v>
      </c>
      <c r="N101" t="s">
        <v>23</v>
      </c>
      <c r="O101" t="s">
        <v>32</v>
      </c>
      <c r="P101" t="s">
        <v>26</v>
      </c>
      <c r="Q101" t="s">
        <v>33</v>
      </c>
      <c r="R101" t="s">
        <v>24</v>
      </c>
      <c r="S101" t="s">
        <v>23</v>
      </c>
      <c r="T101" t="s">
        <v>12169</v>
      </c>
    </row>
    <row r="102" spans="1:20" x14ac:dyDescent="0.25">
      <c r="A102" t="s">
        <v>44</v>
      </c>
      <c r="B102" t="s">
        <v>45</v>
      </c>
      <c r="C102">
        <v>66.666666666666671</v>
      </c>
      <c r="D102">
        <v>3</v>
      </c>
      <c r="E102" t="s">
        <v>12170</v>
      </c>
      <c r="F102">
        <v>100</v>
      </c>
      <c r="G102">
        <v>0</v>
      </c>
      <c r="H102" t="s">
        <v>631</v>
      </c>
      <c r="I102" t="s">
        <v>12171</v>
      </c>
      <c r="J102" t="s">
        <v>341</v>
      </c>
      <c r="K102" t="s">
        <v>23</v>
      </c>
      <c r="L102" t="s">
        <v>24</v>
      </c>
      <c r="M102" t="s">
        <v>12172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12169</v>
      </c>
    </row>
    <row r="103" spans="1:20" x14ac:dyDescent="0.25">
      <c r="A103" t="s">
        <v>139</v>
      </c>
      <c r="B103" t="s">
        <v>112</v>
      </c>
      <c r="C103">
        <v>66</v>
      </c>
      <c r="D103">
        <v>1</v>
      </c>
      <c r="E103" t="s">
        <v>12173</v>
      </c>
      <c r="F103">
        <v>258</v>
      </c>
      <c r="G103">
        <v>35</v>
      </c>
      <c r="H103" t="s">
        <v>47</v>
      </c>
      <c r="I103" t="s">
        <v>12174</v>
      </c>
      <c r="J103" t="s">
        <v>12175</v>
      </c>
      <c r="K103" t="s">
        <v>2945</v>
      </c>
      <c r="L103" t="s">
        <v>1083</v>
      </c>
      <c r="M103" t="s">
        <v>12168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23</v>
      </c>
      <c r="T103" t="s">
        <v>12168</v>
      </c>
    </row>
    <row r="104" spans="1:20" x14ac:dyDescent="0.25">
      <c r="A104" t="s">
        <v>110</v>
      </c>
      <c r="B104" t="s">
        <v>640</v>
      </c>
      <c r="C104">
        <v>66</v>
      </c>
      <c r="D104">
        <v>1</v>
      </c>
      <c r="E104" t="s">
        <v>12173</v>
      </c>
      <c r="F104">
        <v>258</v>
      </c>
      <c r="G104">
        <v>35</v>
      </c>
      <c r="H104" t="s">
        <v>47</v>
      </c>
      <c r="I104" t="s">
        <v>12174</v>
      </c>
      <c r="J104" t="s">
        <v>12175</v>
      </c>
      <c r="K104" t="s">
        <v>2945</v>
      </c>
      <c r="L104" t="s">
        <v>1083</v>
      </c>
      <c r="M104" t="s">
        <v>12168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23</v>
      </c>
      <c r="T104" t="s">
        <v>12168</v>
      </c>
    </row>
    <row r="105" spans="1:20" x14ac:dyDescent="0.25">
      <c r="A105" t="s">
        <v>46</v>
      </c>
      <c r="B105" t="s">
        <v>56</v>
      </c>
      <c r="C105">
        <v>67</v>
      </c>
      <c r="D105">
        <v>1</v>
      </c>
      <c r="E105" t="s">
        <v>12173</v>
      </c>
      <c r="F105">
        <v>258</v>
      </c>
      <c r="G105">
        <v>35</v>
      </c>
      <c r="H105" t="s">
        <v>47</v>
      </c>
      <c r="I105" t="s">
        <v>12174</v>
      </c>
      <c r="J105" t="s">
        <v>12175</v>
      </c>
      <c r="K105" t="s">
        <v>2945</v>
      </c>
      <c r="L105" t="s">
        <v>1083</v>
      </c>
      <c r="M105" t="s">
        <v>12168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23</v>
      </c>
      <c r="T105" t="s">
        <v>12168</v>
      </c>
    </row>
    <row r="106" spans="1:20" x14ac:dyDescent="0.25">
      <c r="A106" t="s">
        <v>186</v>
      </c>
      <c r="B106" t="s">
        <v>187</v>
      </c>
      <c r="C106">
        <v>33.333333333333336</v>
      </c>
      <c r="D106">
        <v>3</v>
      </c>
      <c r="E106" t="s">
        <v>12176</v>
      </c>
      <c r="F106">
        <v>100</v>
      </c>
      <c r="G106">
        <v>0</v>
      </c>
      <c r="H106" t="s">
        <v>631</v>
      </c>
      <c r="I106" t="s">
        <v>12177</v>
      </c>
      <c r="J106" t="s">
        <v>334</v>
      </c>
      <c r="K106" t="s">
        <v>23</v>
      </c>
      <c r="L106" t="s">
        <v>24</v>
      </c>
      <c r="M106" t="s">
        <v>12178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12168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12179</v>
      </c>
      <c r="F107">
        <v>245</v>
      </c>
      <c r="G107">
        <v>45</v>
      </c>
      <c r="H107" t="s">
        <v>631</v>
      </c>
      <c r="I107" t="s">
        <v>12180</v>
      </c>
      <c r="J107" t="s">
        <v>332</v>
      </c>
      <c r="K107" t="s">
        <v>23</v>
      </c>
      <c r="L107" t="s">
        <v>24</v>
      </c>
      <c r="M107" t="s">
        <v>12181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12182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12179</v>
      </c>
      <c r="F108">
        <v>245</v>
      </c>
      <c r="G108">
        <v>45</v>
      </c>
      <c r="H108" t="s">
        <v>631</v>
      </c>
      <c r="I108" t="s">
        <v>12180</v>
      </c>
      <c r="J108" t="s">
        <v>332</v>
      </c>
      <c r="K108" t="s">
        <v>23</v>
      </c>
      <c r="L108" t="s">
        <v>24</v>
      </c>
      <c r="M108" t="s">
        <v>12181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12178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12179</v>
      </c>
      <c r="F109">
        <v>245</v>
      </c>
      <c r="G109">
        <v>45</v>
      </c>
      <c r="H109" t="s">
        <v>631</v>
      </c>
      <c r="I109" t="s">
        <v>12180</v>
      </c>
      <c r="J109" t="s">
        <v>332</v>
      </c>
      <c r="K109" t="s">
        <v>23</v>
      </c>
      <c r="L109" t="s">
        <v>24</v>
      </c>
      <c r="M109" t="s">
        <v>12181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12178</v>
      </c>
    </row>
    <row r="110" spans="1:20" x14ac:dyDescent="0.25">
      <c r="A110" t="s">
        <v>42</v>
      </c>
      <c r="B110" t="s">
        <v>43</v>
      </c>
      <c r="C110">
        <v>66.666666666666671</v>
      </c>
      <c r="D110">
        <v>3</v>
      </c>
      <c r="E110" t="s">
        <v>12179</v>
      </c>
      <c r="F110">
        <v>245</v>
      </c>
      <c r="G110">
        <v>45</v>
      </c>
      <c r="H110" t="s">
        <v>631</v>
      </c>
      <c r="I110" t="s">
        <v>12180</v>
      </c>
      <c r="J110" t="s">
        <v>332</v>
      </c>
      <c r="K110" t="s">
        <v>23</v>
      </c>
      <c r="L110" t="s">
        <v>24</v>
      </c>
      <c r="M110" t="s">
        <v>12181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12178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3</v>
      </c>
      <c r="E111" t="s">
        <v>12183</v>
      </c>
      <c r="F111">
        <v>106</v>
      </c>
      <c r="G111">
        <v>6</v>
      </c>
      <c r="H111" t="s">
        <v>631</v>
      </c>
      <c r="I111" t="s">
        <v>12184</v>
      </c>
      <c r="J111" t="s">
        <v>306</v>
      </c>
      <c r="K111" t="s">
        <v>23</v>
      </c>
      <c r="L111" t="s">
        <v>24</v>
      </c>
      <c r="M111" t="s">
        <v>12181</v>
      </c>
      <c r="N111" t="s">
        <v>23</v>
      </c>
      <c r="O111" t="s">
        <v>32</v>
      </c>
      <c r="P111" t="s">
        <v>26</v>
      </c>
      <c r="Q111" t="s">
        <v>33</v>
      </c>
      <c r="R111" t="s">
        <v>12185</v>
      </c>
      <c r="S111" t="s">
        <v>23</v>
      </c>
      <c r="T111" t="s">
        <v>12186</v>
      </c>
    </row>
    <row r="112" spans="1:20" x14ac:dyDescent="0.25">
      <c r="A112" t="s">
        <v>46</v>
      </c>
      <c r="B112" t="s">
        <v>56</v>
      </c>
      <c r="C112">
        <v>69.900000000000006</v>
      </c>
      <c r="D112">
        <v>10</v>
      </c>
      <c r="E112" t="s">
        <v>12187</v>
      </c>
      <c r="F112">
        <v>1715</v>
      </c>
      <c r="G112">
        <v>134</v>
      </c>
      <c r="H112" t="s">
        <v>47</v>
      </c>
      <c r="I112" t="s">
        <v>1792</v>
      </c>
      <c r="J112" t="s">
        <v>1793</v>
      </c>
      <c r="K112" t="s">
        <v>1794</v>
      </c>
      <c r="L112" t="s">
        <v>1795</v>
      </c>
      <c r="M112" t="s">
        <v>12188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12188</v>
      </c>
    </row>
    <row r="113" spans="1:20" x14ac:dyDescent="0.25">
      <c r="A113" t="s">
        <v>46</v>
      </c>
      <c r="B113" t="s">
        <v>56</v>
      </c>
      <c r="C113">
        <v>69.900000000000006</v>
      </c>
      <c r="D113">
        <v>10</v>
      </c>
      <c r="E113" t="s">
        <v>12187</v>
      </c>
      <c r="F113">
        <v>1715</v>
      </c>
      <c r="G113">
        <v>134</v>
      </c>
      <c r="H113" t="s">
        <v>47</v>
      </c>
      <c r="I113" t="s">
        <v>1792</v>
      </c>
      <c r="J113" t="s">
        <v>1793</v>
      </c>
      <c r="K113" t="s">
        <v>1794</v>
      </c>
      <c r="L113" t="s">
        <v>1795</v>
      </c>
      <c r="M113" t="s">
        <v>12188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12188</v>
      </c>
    </row>
    <row r="114" spans="1:20" x14ac:dyDescent="0.25">
      <c r="A114" t="s">
        <v>186</v>
      </c>
      <c r="B114" t="s">
        <v>187</v>
      </c>
      <c r="C114">
        <v>33.333333333333336</v>
      </c>
      <c r="D114">
        <v>9</v>
      </c>
      <c r="E114" t="s">
        <v>12189</v>
      </c>
      <c r="F114">
        <v>306</v>
      </c>
      <c r="G114">
        <v>6</v>
      </c>
      <c r="H114" t="s">
        <v>631</v>
      </c>
      <c r="I114" t="s">
        <v>12190</v>
      </c>
      <c r="J114" t="s">
        <v>57</v>
      </c>
      <c r="K114" t="s">
        <v>23</v>
      </c>
      <c r="L114" t="s">
        <v>24</v>
      </c>
      <c r="M114" t="s">
        <v>12191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12191</v>
      </c>
    </row>
    <row r="115" spans="1:20" x14ac:dyDescent="0.25">
      <c r="A115" t="s">
        <v>139</v>
      </c>
      <c r="B115" t="s">
        <v>112</v>
      </c>
      <c r="C115">
        <v>66</v>
      </c>
      <c r="D115">
        <v>1</v>
      </c>
      <c r="E115" t="s">
        <v>12192</v>
      </c>
      <c r="F115">
        <v>201.9</v>
      </c>
      <c r="G115">
        <v>26</v>
      </c>
      <c r="H115" t="s">
        <v>47</v>
      </c>
      <c r="I115" t="s">
        <v>12193</v>
      </c>
      <c r="J115" t="s">
        <v>12194</v>
      </c>
      <c r="K115" t="s">
        <v>1025</v>
      </c>
      <c r="L115" t="s">
        <v>12195</v>
      </c>
      <c r="M115" t="s">
        <v>12196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12196</v>
      </c>
    </row>
    <row r="116" spans="1:20" x14ac:dyDescent="0.25">
      <c r="A116" t="s">
        <v>110</v>
      </c>
      <c r="B116" t="s">
        <v>640</v>
      </c>
      <c r="C116">
        <v>66</v>
      </c>
      <c r="D116">
        <v>1</v>
      </c>
      <c r="E116" t="s">
        <v>12192</v>
      </c>
      <c r="F116">
        <v>201.9</v>
      </c>
      <c r="G116">
        <v>26</v>
      </c>
      <c r="H116" t="s">
        <v>47</v>
      </c>
      <c r="I116" t="s">
        <v>12193</v>
      </c>
      <c r="J116" t="s">
        <v>12194</v>
      </c>
      <c r="K116" t="s">
        <v>1025</v>
      </c>
      <c r="L116" t="s">
        <v>12195</v>
      </c>
      <c r="M116" t="s">
        <v>12196</v>
      </c>
      <c r="N116" t="s">
        <v>23</v>
      </c>
      <c r="O116" t="s">
        <v>48</v>
      </c>
      <c r="P116" t="s">
        <v>49</v>
      </c>
      <c r="Q116" t="s">
        <v>50</v>
      </c>
      <c r="R116" t="s">
        <v>24</v>
      </c>
      <c r="S116" t="s">
        <v>23</v>
      </c>
      <c r="T116" t="s">
        <v>12196</v>
      </c>
    </row>
    <row r="117" spans="1:20" x14ac:dyDescent="0.25">
      <c r="A117" t="s">
        <v>46</v>
      </c>
      <c r="B117" t="s">
        <v>56</v>
      </c>
      <c r="C117">
        <v>67</v>
      </c>
      <c r="D117">
        <v>1</v>
      </c>
      <c r="E117" t="s">
        <v>12192</v>
      </c>
      <c r="F117">
        <v>201.9</v>
      </c>
      <c r="G117">
        <v>26</v>
      </c>
      <c r="H117" t="s">
        <v>47</v>
      </c>
      <c r="I117" t="s">
        <v>12193</v>
      </c>
      <c r="J117" t="s">
        <v>12194</v>
      </c>
      <c r="K117" t="s">
        <v>1025</v>
      </c>
      <c r="L117" t="s">
        <v>12195</v>
      </c>
      <c r="M117" t="s">
        <v>12196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12196</v>
      </c>
    </row>
    <row r="118" spans="1:20" x14ac:dyDescent="0.25">
      <c r="A118" t="s">
        <v>139</v>
      </c>
      <c r="B118" t="s">
        <v>112</v>
      </c>
      <c r="C118">
        <v>100</v>
      </c>
      <c r="D118">
        <v>1</v>
      </c>
      <c r="E118" t="s">
        <v>12197</v>
      </c>
      <c r="F118">
        <v>250</v>
      </c>
      <c r="G118">
        <v>0</v>
      </c>
      <c r="H118" t="s">
        <v>47</v>
      </c>
      <c r="I118" t="s">
        <v>12198</v>
      </c>
      <c r="J118" t="s">
        <v>12199</v>
      </c>
      <c r="K118" t="s">
        <v>1025</v>
      </c>
      <c r="L118" t="s">
        <v>12200</v>
      </c>
      <c r="M118" t="s">
        <v>12201</v>
      </c>
      <c r="N118" t="s">
        <v>711</v>
      </c>
      <c r="O118" t="s">
        <v>634</v>
      </c>
      <c r="P118" t="s">
        <v>635</v>
      </c>
      <c r="Q118" t="s">
        <v>636</v>
      </c>
      <c r="R118" t="s">
        <v>24</v>
      </c>
      <c r="S118" t="s">
        <v>23</v>
      </c>
      <c r="T118" t="s">
        <v>12202</v>
      </c>
    </row>
    <row r="119" spans="1:20" x14ac:dyDescent="0.25">
      <c r="A119" t="s">
        <v>110</v>
      </c>
      <c r="B119" t="s">
        <v>146</v>
      </c>
      <c r="C119">
        <v>100</v>
      </c>
      <c r="D119">
        <v>1</v>
      </c>
      <c r="E119" t="s">
        <v>12197</v>
      </c>
      <c r="F119">
        <v>250</v>
      </c>
      <c r="G119">
        <v>0</v>
      </c>
      <c r="H119" t="s">
        <v>47</v>
      </c>
      <c r="I119" t="s">
        <v>12198</v>
      </c>
      <c r="J119" t="s">
        <v>12199</v>
      </c>
      <c r="K119" t="s">
        <v>1025</v>
      </c>
      <c r="L119" t="s">
        <v>12200</v>
      </c>
      <c r="M119" t="s">
        <v>12201</v>
      </c>
      <c r="N119" t="s">
        <v>711</v>
      </c>
      <c r="O119" t="s">
        <v>634</v>
      </c>
      <c r="P119" t="s">
        <v>635</v>
      </c>
      <c r="Q119" t="s">
        <v>636</v>
      </c>
      <c r="R119" t="s">
        <v>24</v>
      </c>
      <c r="S119" t="s">
        <v>23</v>
      </c>
      <c r="T119" t="s">
        <v>12202</v>
      </c>
    </row>
    <row r="120" spans="1:20" x14ac:dyDescent="0.25">
      <c r="A120" t="s">
        <v>46</v>
      </c>
      <c r="B120" t="s">
        <v>56</v>
      </c>
      <c r="C120">
        <v>100</v>
      </c>
      <c r="D120">
        <v>1</v>
      </c>
      <c r="E120" t="s">
        <v>12197</v>
      </c>
      <c r="F120">
        <v>250</v>
      </c>
      <c r="G120">
        <v>0</v>
      </c>
      <c r="H120" t="s">
        <v>47</v>
      </c>
      <c r="I120" t="s">
        <v>12198</v>
      </c>
      <c r="J120" t="s">
        <v>12199</v>
      </c>
      <c r="K120" t="s">
        <v>1025</v>
      </c>
      <c r="L120" t="s">
        <v>12200</v>
      </c>
      <c r="M120" t="s">
        <v>12201</v>
      </c>
      <c r="N120" t="s">
        <v>711</v>
      </c>
      <c r="O120" t="s">
        <v>634</v>
      </c>
      <c r="P120" t="s">
        <v>635</v>
      </c>
      <c r="Q120" t="s">
        <v>636</v>
      </c>
      <c r="R120" t="s">
        <v>24</v>
      </c>
      <c r="S120" t="s">
        <v>23</v>
      </c>
      <c r="T120" t="s">
        <v>12202</v>
      </c>
    </row>
    <row r="121" spans="1:20" x14ac:dyDescent="0.25">
      <c r="A121" t="s">
        <v>46</v>
      </c>
      <c r="B121" t="s">
        <v>1105</v>
      </c>
      <c r="C121">
        <v>67.5</v>
      </c>
      <c r="D121">
        <v>1</v>
      </c>
      <c r="E121" t="s">
        <v>12203</v>
      </c>
      <c r="F121">
        <v>74.5</v>
      </c>
      <c r="G121">
        <v>7</v>
      </c>
      <c r="H121" t="s">
        <v>47</v>
      </c>
      <c r="I121" t="s">
        <v>12204</v>
      </c>
      <c r="J121" t="s">
        <v>12205</v>
      </c>
      <c r="K121" t="s">
        <v>9812</v>
      </c>
      <c r="L121" t="s">
        <v>12206</v>
      </c>
      <c r="M121" t="s">
        <v>12207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12207</v>
      </c>
    </row>
    <row r="122" spans="1:20" x14ac:dyDescent="0.25">
      <c r="A122" t="s">
        <v>186</v>
      </c>
      <c r="B122" t="s">
        <v>187</v>
      </c>
      <c r="C122">
        <v>33.333333333333336</v>
      </c>
      <c r="D122">
        <v>3</v>
      </c>
      <c r="E122" t="s">
        <v>12208</v>
      </c>
      <c r="F122">
        <v>325</v>
      </c>
      <c r="G122">
        <v>35</v>
      </c>
      <c r="H122" t="s">
        <v>22</v>
      </c>
      <c r="I122" t="s">
        <v>11940</v>
      </c>
      <c r="J122" t="s">
        <v>12209</v>
      </c>
      <c r="K122" t="s">
        <v>2840</v>
      </c>
      <c r="L122" t="s">
        <v>1006</v>
      </c>
      <c r="M122" t="s">
        <v>12210</v>
      </c>
      <c r="N122" t="s">
        <v>23</v>
      </c>
      <c r="O122" t="s">
        <v>53</v>
      </c>
      <c r="P122" t="s">
        <v>54</v>
      </c>
      <c r="Q122" t="s">
        <v>55</v>
      </c>
      <c r="R122" t="s">
        <v>24</v>
      </c>
      <c r="S122" t="s">
        <v>23</v>
      </c>
      <c r="T122" t="s">
        <v>12210</v>
      </c>
    </row>
    <row r="123" spans="1:20" x14ac:dyDescent="0.25">
      <c r="A123" t="s">
        <v>44</v>
      </c>
      <c r="B123" t="s">
        <v>45</v>
      </c>
      <c r="C123">
        <v>66.666666666666671</v>
      </c>
      <c r="D123">
        <v>3</v>
      </c>
      <c r="E123" t="s">
        <v>12208</v>
      </c>
      <c r="F123">
        <v>325</v>
      </c>
      <c r="G123">
        <v>35</v>
      </c>
      <c r="H123" t="s">
        <v>22</v>
      </c>
      <c r="I123" t="s">
        <v>11940</v>
      </c>
      <c r="J123" t="s">
        <v>12209</v>
      </c>
      <c r="K123" t="s">
        <v>2840</v>
      </c>
      <c r="L123" t="s">
        <v>1006</v>
      </c>
      <c r="M123" t="s">
        <v>12210</v>
      </c>
      <c r="N123" t="s">
        <v>23</v>
      </c>
      <c r="O123" t="s">
        <v>53</v>
      </c>
      <c r="P123" t="s">
        <v>54</v>
      </c>
      <c r="Q123" t="s">
        <v>55</v>
      </c>
      <c r="R123" t="s">
        <v>24</v>
      </c>
      <c r="S123" t="s">
        <v>23</v>
      </c>
      <c r="T123" t="s">
        <v>12210</v>
      </c>
    </row>
    <row r="124" spans="1:20" x14ac:dyDescent="0.25">
      <c r="A124" t="s">
        <v>44</v>
      </c>
      <c r="B124" t="s">
        <v>45</v>
      </c>
      <c r="C124">
        <v>50</v>
      </c>
      <c r="D124">
        <v>2</v>
      </c>
      <c r="E124" t="s">
        <v>12211</v>
      </c>
      <c r="F124">
        <v>200</v>
      </c>
      <c r="G124">
        <v>0</v>
      </c>
      <c r="H124" t="s">
        <v>47</v>
      </c>
      <c r="I124" t="s">
        <v>12212</v>
      </c>
      <c r="J124" t="s">
        <v>12213</v>
      </c>
      <c r="K124" t="s">
        <v>12214</v>
      </c>
      <c r="L124" t="s">
        <v>12215</v>
      </c>
      <c r="M124" t="s">
        <v>12216</v>
      </c>
      <c r="N124" t="s">
        <v>711</v>
      </c>
      <c r="O124" t="s">
        <v>1298</v>
      </c>
      <c r="P124" t="s">
        <v>635</v>
      </c>
      <c r="Q124" t="s">
        <v>636</v>
      </c>
      <c r="R124" t="s">
        <v>24</v>
      </c>
      <c r="S124" t="s">
        <v>23</v>
      </c>
      <c r="T124" t="s">
        <v>12217</v>
      </c>
    </row>
    <row r="125" spans="1:20" x14ac:dyDescent="0.25">
      <c r="A125" t="s">
        <v>42</v>
      </c>
      <c r="B125" t="s">
        <v>43</v>
      </c>
      <c r="C125">
        <v>50</v>
      </c>
      <c r="D125">
        <v>2</v>
      </c>
      <c r="E125" t="s">
        <v>12211</v>
      </c>
      <c r="F125">
        <v>200</v>
      </c>
      <c r="G125">
        <v>0</v>
      </c>
      <c r="H125" t="s">
        <v>47</v>
      </c>
      <c r="I125" t="s">
        <v>12212</v>
      </c>
      <c r="J125" t="s">
        <v>12213</v>
      </c>
      <c r="K125" t="s">
        <v>12214</v>
      </c>
      <c r="L125" t="s">
        <v>12215</v>
      </c>
      <c r="M125" t="s">
        <v>12216</v>
      </c>
      <c r="N125" t="s">
        <v>711</v>
      </c>
      <c r="O125" t="s">
        <v>1298</v>
      </c>
      <c r="P125" t="s">
        <v>635</v>
      </c>
      <c r="Q125" t="s">
        <v>636</v>
      </c>
      <c r="R125" t="s">
        <v>24</v>
      </c>
      <c r="S125" t="s">
        <v>23</v>
      </c>
      <c r="T125" t="s">
        <v>12217</v>
      </c>
    </row>
    <row r="126" spans="1:20" x14ac:dyDescent="0.25">
      <c r="A126" t="s">
        <v>28</v>
      </c>
      <c r="B126" t="s">
        <v>29</v>
      </c>
      <c r="C126">
        <v>44</v>
      </c>
      <c r="D126">
        <v>1</v>
      </c>
      <c r="E126" t="s">
        <v>12218</v>
      </c>
      <c r="F126">
        <v>44</v>
      </c>
      <c r="G126">
        <v>0</v>
      </c>
      <c r="H126" t="s">
        <v>22</v>
      </c>
      <c r="I126" t="s">
        <v>12219</v>
      </c>
      <c r="J126" t="s">
        <v>12220</v>
      </c>
      <c r="K126" t="s">
        <v>2070</v>
      </c>
      <c r="L126" t="s">
        <v>656</v>
      </c>
      <c r="M126" t="s">
        <v>12221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12221</v>
      </c>
    </row>
    <row r="127" spans="1:20" x14ac:dyDescent="0.25">
      <c r="A127" t="s">
        <v>46</v>
      </c>
      <c r="B127" t="s">
        <v>1105</v>
      </c>
      <c r="C127">
        <v>74.2</v>
      </c>
      <c r="D127">
        <v>1</v>
      </c>
      <c r="E127" t="s">
        <v>12222</v>
      </c>
      <c r="F127">
        <v>81.2</v>
      </c>
      <c r="G127">
        <v>7</v>
      </c>
      <c r="H127" t="s">
        <v>47</v>
      </c>
      <c r="I127" t="s">
        <v>11397</v>
      </c>
      <c r="J127" t="s">
        <v>11398</v>
      </c>
      <c r="K127" t="s">
        <v>1321</v>
      </c>
      <c r="L127" t="s">
        <v>11399</v>
      </c>
      <c r="M127" t="s">
        <v>12223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12223</v>
      </c>
    </row>
    <row r="128" spans="1:20" x14ac:dyDescent="0.25">
      <c r="A128" t="s">
        <v>46</v>
      </c>
      <c r="B128" t="s">
        <v>56</v>
      </c>
      <c r="C128">
        <v>78</v>
      </c>
      <c r="D128">
        <v>1</v>
      </c>
      <c r="E128" t="s">
        <v>12224</v>
      </c>
      <c r="F128">
        <v>289</v>
      </c>
      <c r="G128">
        <v>48</v>
      </c>
      <c r="H128" t="s">
        <v>47</v>
      </c>
      <c r="I128" t="s">
        <v>747</v>
      </c>
      <c r="J128" t="s">
        <v>12225</v>
      </c>
      <c r="K128" t="s">
        <v>1595</v>
      </c>
      <c r="L128" t="s">
        <v>2225</v>
      </c>
      <c r="M128" t="s">
        <v>12226</v>
      </c>
      <c r="N128" t="s">
        <v>23</v>
      </c>
      <c r="O128" t="s">
        <v>63</v>
      </c>
      <c r="P128" t="s">
        <v>54</v>
      </c>
      <c r="Q128" t="s">
        <v>55</v>
      </c>
      <c r="R128" t="s">
        <v>24</v>
      </c>
      <c r="S128" t="s">
        <v>23</v>
      </c>
      <c r="T128" t="s">
        <v>12227</v>
      </c>
    </row>
    <row r="129" spans="1:20" x14ac:dyDescent="0.25">
      <c r="A129" t="s">
        <v>30</v>
      </c>
      <c r="B129" t="s">
        <v>31</v>
      </c>
      <c r="C129">
        <v>43.5</v>
      </c>
      <c r="D129">
        <v>2</v>
      </c>
      <c r="E129" t="s">
        <v>12224</v>
      </c>
      <c r="F129">
        <v>289</v>
      </c>
      <c r="G129">
        <v>48</v>
      </c>
      <c r="H129" t="s">
        <v>47</v>
      </c>
      <c r="I129" t="s">
        <v>747</v>
      </c>
      <c r="J129" t="s">
        <v>12225</v>
      </c>
      <c r="K129" t="s">
        <v>1595</v>
      </c>
      <c r="L129" t="s">
        <v>2225</v>
      </c>
      <c r="M129" t="s">
        <v>12226</v>
      </c>
      <c r="N129" t="s">
        <v>23</v>
      </c>
      <c r="O129" t="s">
        <v>63</v>
      </c>
      <c r="P129" t="s">
        <v>54</v>
      </c>
      <c r="Q129" t="s">
        <v>55</v>
      </c>
      <c r="R129" t="s">
        <v>24</v>
      </c>
      <c r="S129" t="s">
        <v>23</v>
      </c>
      <c r="T129" t="s">
        <v>12227</v>
      </c>
    </row>
    <row r="130" spans="1:20" x14ac:dyDescent="0.25">
      <c r="A130" t="s">
        <v>139</v>
      </c>
      <c r="B130" t="s">
        <v>112</v>
      </c>
      <c r="C130">
        <v>76</v>
      </c>
      <c r="D130">
        <v>1</v>
      </c>
      <c r="E130" t="s">
        <v>12224</v>
      </c>
      <c r="F130">
        <v>289</v>
      </c>
      <c r="G130">
        <v>48</v>
      </c>
      <c r="H130" t="s">
        <v>47</v>
      </c>
      <c r="I130" t="s">
        <v>747</v>
      </c>
      <c r="J130" t="s">
        <v>12225</v>
      </c>
      <c r="K130" t="s">
        <v>1595</v>
      </c>
      <c r="L130" t="s">
        <v>2225</v>
      </c>
      <c r="M130" t="s">
        <v>12226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23</v>
      </c>
      <c r="T130" t="s">
        <v>12227</v>
      </c>
    </row>
    <row r="131" spans="1:20" x14ac:dyDescent="0.25">
      <c r="A131" t="s">
        <v>30</v>
      </c>
      <c r="B131" t="s">
        <v>31</v>
      </c>
      <c r="C131">
        <v>45</v>
      </c>
      <c r="D131">
        <v>1</v>
      </c>
      <c r="E131" t="s">
        <v>12228</v>
      </c>
      <c r="F131">
        <v>151</v>
      </c>
      <c r="G131">
        <v>35</v>
      </c>
      <c r="H131" t="s">
        <v>47</v>
      </c>
      <c r="I131" t="s">
        <v>12229</v>
      </c>
      <c r="J131" t="s">
        <v>12230</v>
      </c>
      <c r="K131" t="s">
        <v>1939</v>
      </c>
      <c r="L131" t="s">
        <v>637</v>
      </c>
      <c r="M131" t="s">
        <v>12231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23</v>
      </c>
      <c r="T131" t="s">
        <v>12232</v>
      </c>
    </row>
    <row r="132" spans="1:20" x14ac:dyDescent="0.25">
      <c r="A132" t="s">
        <v>46</v>
      </c>
      <c r="B132" t="s">
        <v>56</v>
      </c>
      <c r="C132">
        <v>78</v>
      </c>
      <c r="D132">
        <v>1</v>
      </c>
      <c r="E132" t="s">
        <v>12228</v>
      </c>
      <c r="F132">
        <v>151</v>
      </c>
      <c r="G132">
        <v>35</v>
      </c>
      <c r="H132" t="s">
        <v>47</v>
      </c>
      <c r="I132" t="s">
        <v>12229</v>
      </c>
      <c r="J132" t="s">
        <v>12230</v>
      </c>
      <c r="K132" t="s">
        <v>1939</v>
      </c>
      <c r="L132" t="s">
        <v>637</v>
      </c>
      <c r="M132" t="s">
        <v>12231</v>
      </c>
      <c r="N132" t="s">
        <v>23</v>
      </c>
      <c r="O132" t="s">
        <v>63</v>
      </c>
      <c r="P132" t="s">
        <v>54</v>
      </c>
      <c r="Q132" t="s">
        <v>55</v>
      </c>
      <c r="R132" t="s">
        <v>24</v>
      </c>
      <c r="S132" t="s">
        <v>23</v>
      </c>
      <c r="T132" t="s">
        <v>12232</v>
      </c>
    </row>
    <row r="133" spans="1:20" x14ac:dyDescent="0.25">
      <c r="A133" t="s">
        <v>44</v>
      </c>
      <c r="B133" t="s">
        <v>45</v>
      </c>
      <c r="C133">
        <v>46</v>
      </c>
      <c r="D133">
        <v>1</v>
      </c>
      <c r="E133" t="s">
        <v>12233</v>
      </c>
      <c r="F133">
        <v>200</v>
      </c>
      <c r="G133">
        <v>0</v>
      </c>
      <c r="H133" t="s">
        <v>631</v>
      </c>
      <c r="I133" t="s">
        <v>12234</v>
      </c>
      <c r="J133" t="s">
        <v>373</v>
      </c>
      <c r="K133" t="s">
        <v>23</v>
      </c>
      <c r="L133" t="s">
        <v>24</v>
      </c>
      <c r="M133" t="s">
        <v>12235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12235</v>
      </c>
    </row>
    <row r="134" spans="1:20" x14ac:dyDescent="0.25">
      <c r="A134" t="s">
        <v>46</v>
      </c>
      <c r="B134" t="s">
        <v>56</v>
      </c>
      <c r="C134">
        <v>76</v>
      </c>
      <c r="D134">
        <v>1</v>
      </c>
      <c r="E134" t="s">
        <v>12233</v>
      </c>
      <c r="F134">
        <v>200</v>
      </c>
      <c r="G134">
        <v>0</v>
      </c>
      <c r="H134" t="s">
        <v>631</v>
      </c>
      <c r="I134" t="s">
        <v>12234</v>
      </c>
      <c r="J134" t="s">
        <v>373</v>
      </c>
      <c r="K134" t="s">
        <v>23</v>
      </c>
      <c r="L134" t="s">
        <v>24</v>
      </c>
      <c r="M134" t="s">
        <v>12235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23</v>
      </c>
      <c r="T134" t="s">
        <v>12235</v>
      </c>
    </row>
    <row r="135" spans="1:20" x14ac:dyDescent="0.25">
      <c r="A135" t="s">
        <v>139</v>
      </c>
      <c r="B135" t="s">
        <v>112</v>
      </c>
      <c r="C135">
        <v>78</v>
      </c>
      <c r="D135">
        <v>1</v>
      </c>
      <c r="E135" t="s">
        <v>12233</v>
      </c>
      <c r="F135">
        <v>200</v>
      </c>
      <c r="G135">
        <v>0</v>
      </c>
      <c r="H135" t="s">
        <v>631</v>
      </c>
      <c r="I135" t="s">
        <v>12234</v>
      </c>
      <c r="J135" t="s">
        <v>373</v>
      </c>
      <c r="K135" t="s">
        <v>23</v>
      </c>
      <c r="L135" t="s">
        <v>24</v>
      </c>
      <c r="M135" t="s">
        <v>12235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23</v>
      </c>
      <c r="T135" t="s">
        <v>12235</v>
      </c>
    </row>
    <row r="136" spans="1:20" x14ac:dyDescent="0.25">
      <c r="A136" t="s">
        <v>186</v>
      </c>
      <c r="B136" t="s">
        <v>187</v>
      </c>
      <c r="C136">
        <v>33.333333333333336</v>
      </c>
      <c r="D136">
        <v>6</v>
      </c>
      <c r="E136" t="s">
        <v>12236</v>
      </c>
      <c r="F136">
        <v>377</v>
      </c>
      <c r="G136">
        <v>29</v>
      </c>
      <c r="H136" t="s">
        <v>22</v>
      </c>
      <c r="I136" t="s">
        <v>1699</v>
      </c>
      <c r="J136" t="s">
        <v>12237</v>
      </c>
      <c r="K136" t="s">
        <v>8613</v>
      </c>
      <c r="L136" t="s">
        <v>1996</v>
      </c>
      <c r="M136" t="s">
        <v>12238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</v>
      </c>
      <c r="T136" t="s">
        <v>12238</v>
      </c>
    </row>
    <row r="137" spans="1:20" x14ac:dyDescent="0.25">
      <c r="A137" t="s">
        <v>42</v>
      </c>
      <c r="B137" t="s">
        <v>43</v>
      </c>
      <c r="C137">
        <v>58</v>
      </c>
      <c r="D137">
        <v>1</v>
      </c>
      <c r="E137" t="s">
        <v>12236</v>
      </c>
      <c r="F137">
        <v>377</v>
      </c>
      <c r="G137">
        <v>29</v>
      </c>
      <c r="H137" t="s">
        <v>22</v>
      </c>
      <c r="I137" t="s">
        <v>1699</v>
      </c>
      <c r="J137" t="s">
        <v>12237</v>
      </c>
      <c r="K137" t="s">
        <v>8613</v>
      </c>
      <c r="L137" t="s">
        <v>1996</v>
      </c>
      <c r="M137" t="s">
        <v>12238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23</v>
      </c>
      <c r="T137" t="s">
        <v>12238</v>
      </c>
    </row>
    <row r="138" spans="1:20" x14ac:dyDescent="0.25">
      <c r="A138" t="s">
        <v>38</v>
      </c>
      <c r="B138" t="s">
        <v>39</v>
      </c>
      <c r="C138">
        <v>54.5</v>
      </c>
      <c r="D138">
        <v>2</v>
      </c>
      <c r="E138" t="s">
        <v>12239</v>
      </c>
      <c r="F138">
        <v>79</v>
      </c>
      <c r="G138">
        <v>7</v>
      </c>
      <c r="H138" t="s">
        <v>47</v>
      </c>
      <c r="I138" t="s">
        <v>12240</v>
      </c>
      <c r="J138" t="s">
        <v>12241</v>
      </c>
      <c r="K138" t="s">
        <v>1923</v>
      </c>
      <c r="L138" t="s">
        <v>12242</v>
      </c>
      <c r="M138" t="s">
        <v>12243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23</v>
      </c>
      <c r="T138" t="s">
        <v>12243</v>
      </c>
    </row>
    <row r="139" spans="1:20" x14ac:dyDescent="0.25">
      <c r="A139" t="s">
        <v>30</v>
      </c>
      <c r="B139" t="s">
        <v>31</v>
      </c>
      <c r="C139">
        <v>60</v>
      </c>
      <c r="D139">
        <v>3</v>
      </c>
      <c r="E139" t="s">
        <v>12244</v>
      </c>
      <c r="F139">
        <v>158</v>
      </c>
      <c r="G139">
        <v>35</v>
      </c>
      <c r="H139" t="s">
        <v>47</v>
      </c>
      <c r="I139" t="s">
        <v>12245</v>
      </c>
      <c r="J139" t="s">
        <v>12246</v>
      </c>
      <c r="K139" t="s">
        <v>652</v>
      </c>
      <c r="L139" t="s">
        <v>11189</v>
      </c>
      <c r="M139" t="s">
        <v>23</v>
      </c>
      <c r="N139" t="s">
        <v>23</v>
      </c>
      <c r="O139" t="s">
        <v>24</v>
      </c>
      <c r="P139" t="s">
        <v>54</v>
      </c>
      <c r="Q139" t="s">
        <v>23</v>
      </c>
      <c r="R139" t="s">
        <v>24</v>
      </c>
      <c r="S139" t="s">
        <v>23</v>
      </c>
      <c r="T139" t="s">
        <v>12247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12248</v>
      </c>
      <c r="F140">
        <v>180</v>
      </c>
      <c r="G140">
        <v>0</v>
      </c>
      <c r="H140" t="s">
        <v>631</v>
      </c>
      <c r="I140" t="s">
        <v>12249</v>
      </c>
      <c r="J140" t="s">
        <v>352</v>
      </c>
      <c r="K140" t="s">
        <v>23</v>
      </c>
      <c r="L140" t="s">
        <v>24</v>
      </c>
      <c r="M140" t="s">
        <v>12250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12250</v>
      </c>
    </row>
    <row r="141" spans="1:20" x14ac:dyDescent="0.25">
      <c r="A141" t="s">
        <v>28</v>
      </c>
      <c r="B141" t="s">
        <v>29</v>
      </c>
      <c r="C141">
        <v>50</v>
      </c>
      <c r="D141">
        <v>1</v>
      </c>
      <c r="E141" t="s">
        <v>12248</v>
      </c>
      <c r="F141">
        <v>180</v>
      </c>
      <c r="G141">
        <v>0</v>
      </c>
      <c r="H141" t="s">
        <v>631</v>
      </c>
      <c r="I141" t="s">
        <v>12249</v>
      </c>
      <c r="J141" t="s">
        <v>352</v>
      </c>
      <c r="K141" t="s">
        <v>23</v>
      </c>
      <c r="L141" t="s">
        <v>24</v>
      </c>
      <c r="M141" t="s">
        <v>12250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12250</v>
      </c>
    </row>
    <row r="142" spans="1:20" x14ac:dyDescent="0.25">
      <c r="A142" t="s">
        <v>30</v>
      </c>
      <c r="B142" t="s">
        <v>31</v>
      </c>
      <c r="C142">
        <v>50</v>
      </c>
      <c r="D142">
        <v>1</v>
      </c>
      <c r="E142" t="s">
        <v>12248</v>
      </c>
      <c r="F142">
        <v>180</v>
      </c>
      <c r="G142">
        <v>0</v>
      </c>
      <c r="H142" t="s">
        <v>631</v>
      </c>
      <c r="I142" t="s">
        <v>12249</v>
      </c>
      <c r="J142" t="s">
        <v>352</v>
      </c>
      <c r="K142" t="s">
        <v>23</v>
      </c>
      <c r="L142" t="s">
        <v>24</v>
      </c>
      <c r="M142" t="s">
        <v>12250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23</v>
      </c>
      <c r="T142" t="s">
        <v>12250</v>
      </c>
    </row>
    <row r="143" spans="1:20" x14ac:dyDescent="0.25">
      <c r="A143" t="s">
        <v>42</v>
      </c>
      <c r="B143" t="s">
        <v>43</v>
      </c>
      <c r="C143">
        <v>66.666666666666671</v>
      </c>
      <c r="D143">
        <v>3</v>
      </c>
      <c r="E143" t="s">
        <v>12251</v>
      </c>
      <c r="F143">
        <v>106</v>
      </c>
      <c r="G143">
        <v>6</v>
      </c>
      <c r="H143" t="s">
        <v>631</v>
      </c>
      <c r="I143" t="s">
        <v>12252</v>
      </c>
      <c r="J143" t="s">
        <v>333</v>
      </c>
      <c r="K143" t="s">
        <v>23</v>
      </c>
      <c r="L143" t="s">
        <v>24</v>
      </c>
      <c r="M143" t="s">
        <v>12253</v>
      </c>
      <c r="N143" t="s">
        <v>23</v>
      </c>
      <c r="O143" t="s">
        <v>32</v>
      </c>
      <c r="P143" t="s">
        <v>26</v>
      </c>
      <c r="Q143" t="s">
        <v>33</v>
      </c>
      <c r="R143" t="s">
        <v>24</v>
      </c>
      <c r="S143" t="s">
        <v>23</v>
      </c>
      <c r="T143" t="s">
        <v>12254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9</v>
      </c>
      <c r="E144" t="s">
        <v>12255</v>
      </c>
      <c r="F144">
        <v>300</v>
      </c>
      <c r="G144">
        <v>0</v>
      </c>
      <c r="H144" t="s">
        <v>631</v>
      </c>
      <c r="I144" t="s">
        <v>12256</v>
      </c>
      <c r="J144" t="s">
        <v>306</v>
      </c>
      <c r="K144" t="s">
        <v>23</v>
      </c>
      <c r="L144" t="s">
        <v>24</v>
      </c>
      <c r="M144" t="s">
        <v>12254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23</v>
      </c>
      <c r="T144" t="s">
        <v>12254</v>
      </c>
    </row>
    <row r="145" spans="1:20" x14ac:dyDescent="0.25">
      <c r="A145" t="s">
        <v>42</v>
      </c>
      <c r="B145" t="s">
        <v>43</v>
      </c>
      <c r="C145">
        <v>66.666666666666671</v>
      </c>
      <c r="D145">
        <v>3</v>
      </c>
      <c r="E145" t="s">
        <v>12257</v>
      </c>
      <c r="F145">
        <v>200</v>
      </c>
      <c r="G145">
        <v>0</v>
      </c>
      <c r="H145" t="s">
        <v>631</v>
      </c>
      <c r="I145" t="s">
        <v>12258</v>
      </c>
      <c r="J145" t="s">
        <v>302</v>
      </c>
      <c r="K145" t="s">
        <v>23</v>
      </c>
      <c r="L145" t="s">
        <v>24</v>
      </c>
      <c r="M145" t="s">
        <v>12259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12259</v>
      </c>
    </row>
    <row r="146" spans="1:20" x14ac:dyDescent="0.25">
      <c r="A146" t="s">
        <v>44</v>
      </c>
      <c r="B146" t="s">
        <v>45</v>
      </c>
      <c r="C146">
        <v>66.666666666666671</v>
      </c>
      <c r="D146">
        <v>3</v>
      </c>
      <c r="E146" t="s">
        <v>12257</v>
      </c>
      <c r="F146">
        <v>200</v>
      </c>
      <c r="G146">
        <v>0</v>
      </c>
      <c r="H146" t="s">
        <v>631</v>
      </c>
      <c r="I146" t="s">
        <v>12258</v>
      </c>
      <c r="J146" t="s">
        <v>302</v>
      </c>
      <c r="K146" t="s">
        <v>23</v>
      </c>
      <c r="L146" t="s">
        <v>24</v>
      </c>
      <c r="M146" t="s">
        <v>12259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23</v>
      </c>
      <c r="T146" t="s">
        <v>12259</v>
      </c>
    </row>
    <row r="147" spans="1:20" x14ac:dyDescent="0.25">
      <c r="A147" t="s">
        <v>42</v>
      </c>
      <c r="B147" t="s">
        <v>43</v>
      </c>
      <c r="C147">
        <v>66.666666666666671</v>
      </c>
      <c r="D147">
        <v>3</v>
      </c>
      <c r="E147" t="s">
        <v>12260</v>
      </c>
      <c r="F147">
        <v>106</v>
      </c>
      <c r="G147">
        <v>6</v>
      </c>
      <c r="H147" t="s">
        <v>631</v>
      </c>
      <c r="I147" t="s">
        <v>12261</v>
      </c>
      <c r="J147" t="s">
        <v>338</v>
      </c>
      <c r="K147" t="s">
        <v>23</v>
      </c>
      <c r="L147" t="s">
        <v>24</v>
      </c>
      <c r="M147" t="s">
        <v>12254</v>
      </c>
      <c r="N147" t="s">
        <v>23</v>
      </c>
      <c r="O147" t="s">
        <v>32</v>
      </c>
      <c r="P147" t="s">
        <v>26</v>
      </c>
      <c r="Q147" t="s">
        <v>33</v>
      </c>
      <c r="R147" t="s">
        <v>24</v>
      </c>
      <c r="S147" t="s">
        <v>23</v>
      </c>
      <c r="T147" t="s">
        <v>12262</v>
      </c>
    </row>
    <row r="148" spans="1:20" x14ac:dyDescent="0.25">
      <c r="A148" t="s">
        <v>186</v>
      </c>
      <c r="B148" t="s">
        <v>187</v>
      </c>
      <c r="C148">
        <v>33.333333333333336</v>
      </c>
      <c r="D148">
        <v>15</v>
      </c>
      <c r="E148" t="s">
        <v>12263</v>
      </c>
      <c r="F148">
        <v>500</v>
      </c>
      <c r="G148">
        <v>0</v>
      </c>
      <c r="H148" t="s">
        <v>631</v>
      </c>
      <c r="I148" t="s">
        <v>12256</v>
      </c>
      <c r="J148" t="s">
        <v>306</v>
      </c>
      <c r="K148" t="s">
        <v>23</v>
      </c>
      <c r="L148" t="s">
        <v>24</v>
      </c>
      <c r="M148" t="s">
        <v>12264</v>
      </c>
      <c r="N148" t="s">
        <v>23</v>
      </c>
      <c r="O148" t="s">
        <v>32</v>
      </c>
      <c r="P148" t="s">
        <v>26</v>
      </c>
      <c r="Q148" t="s">
        <v>33</v>
      </c>
      <c r="R148" t="s">
        <v>24</v>
      </c>
      <c r="S148" t="s">
        <v>23</v>
      </c>
      <c r="T148" t="s">
        <v>12264</v>
      </c>
    </row>
    <row r="149" spans="1:20" x14ac:dyDescent="0.25">
      <c r="A149" t="s">
        <v>42</v>
      </c>
      <c r="B149" t="s">
        <v>43</v>
      </c>
      <c r="C149">
        <v>66.666666666666671</v>
      </c>
      <c r="D149">
        <v>3</v>
      </c>
      <c r="E149" t="s">
        <v>12265</v>
      </c>
      <c r="F149">
        <v>106</v>
      </c>
      <c r="G149">
        <v>6</v>
      </c>
      <c r="H149" t="s">
        <v>631</v>
      </c>
      <c r="I149" t="s">
        <v>12266</v>
      </c>
      <c r="J149" t="s">
        <v>306</v>
      </c>
      <c r="K149" t="s">
        <v>23</v>
      </c>
      <c r="L149" t="s">
        <v>24</v>
      </c>
      <c r="M149" t="s">
        <v>12267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23</v>
      </c>
      <c r="T149" t="s">
        <v>12267</v>
      </c>
    </row>
    <row r="150" spans="1:20" x14ac:dyDescent="0.25">
      <c r="A150" t="s">
        <v>186</v>
      </c>
      <c r="B150" t="s">
        <v>187</v>
      </c>
      <c r="C150">
        <v>33.333333333333336</v>
      </c>
      <c r="D150">
        <v>3</v>
      </c>
      <c r="E150" t="s">
        <v>12268</v>
      </c>
      <c r="F150">
        <v>129</v>
      </c>
      <c r="G150">
        <v>29</v>
      </c>
      <c r="H150" t="s">
        <v>631</v>
      </c>
      <c r="I150" t="s">
        <v>6252</v>
      </c>
      <c r="J150" t="s">
        <v>330</v>
      </c>
      <c r="K150" t="s">
        <v>23</v>
      </c>
      <c r="L150" t="s">
        <v>24</v>
      </c>
      <c r="M150" t="s">
        <v>12269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23</v>
      </c>
      <c r="T150" t="s">
        <v>12270</v>
      </c>
    </row>
    <row r="151" spans="1:20" x14ac:dyDescent="0.25">
      <c r="A151" t="s">
        <v>42</v>
      </c>
      <c r="B151" t="s">
        <v>43</v>
      </c>
      <c r="C151">
        <v>66.666666666666671</v>
      </c>
      <c r="D151">
        <v>3</v>
      </c>
      <c r="E151" t="s">
        <v>12271</v>
      </c>
      <c r="F151">
        <v>100</v>
      </c>
      <c r="G151">
        <v>0</v>
      </c>
      <c r="H151" t="s">
        <v>631</v>
      </c>
      <c r="I151" t="s">
        <v>12272</v>
      </c>
      <c r="J151" t="s">
        <v>326</v>
      </c>
      <c r="K151" t="s">
        <v>23</v>
      </c>
      <c r="L151" t="s">
        <v>24</v>
      </c>
      <c r="M151" t="s">
        <v>12273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12273</v>
      </c>
    </row>
    <row r="152" spans="1:20" x14ac:dyDescent="0.25">
      <c r="A152" t="s">
        <v>42</v>
      </c>
      <c r="B152" t="s">
        <v>43</v>
      </c>
      <c r="C152">
        <v>66.666666666666671</v>
      </c>
      <c r="D152">
        <v>3</v>
      </c>
      <c r="E152" t="s">
        <v>12274</v>
      </c>
      <c r="F152">
        <v>106</v>
      </c>
      <c r="G152">
        <v>6</v>
      </c>
      <c r="H152" t="s">
        <v>631</v>
      </c>
      <c r="I152" t="s">
        <v>2578</v>
      </c>
      <c r="J152" t="s">
        <v>650</v>
      </c>
      <c r="K152" t="s">
        <v>23</v>
      </c>
      <c r="L152" t="s">
        <v>24</v>
      </c>
      <c r="M152" t="s">
        <v>12259</v>
      </c>
      <c r="N152" t="s">
        <v>23</v>
      </c>
      <c r="O152" t="s">
        <v>32</v>
      </c>
      <c r="P152" t="s">
        <v>26</v>
      </c>
      <c r="Q152" t="s">
        <v>33</v>
      </c>
      <c r="R152" t="s">
        <v>24</v>
      </c>
      <c r="S152" t="s">
        <v>23</v>
      </c>
      <c r="T152" t="s">
        <v>12275</v>
      </c>
    </row>
    <row r="153" spans="1:20" x14ac:dyDescent="0.25">
      <c r="A153" t="s">
        <v>46</v>
      </c>
      <c r="B153" t="s">
        <v>56</v>
      </c>
      <c r="C153">
        <v>78</v>
      </c>
      <c r="D153">
        <v>3</v>
      </c>
      <c r="E153" t="s">
        <v>12276</v>
      </c>
      <c r="F153">
        <v>259</v>
      </c>
      <c r="G153">
        <v>35</v>
      </c>
      <c r="H153" t="s">
        <v>47</v>
      </c>
      <c r="I153" t="s">
        <v>6289</v>
      </c>
      <c r="J153" t="s">
        <v>6290</v>
      </c>
      <c r="K153" t="s">
        <v>2334</v>
      </c>
      <c r="L153" t="s">
        <v>666</v>
      </c>
      <c r="M153" t="s">
        <v>12277</v>
      </c>
      <c r="N153" t="s">
        <v>23</v>
      </c>
      <c r="O153" t="s">
        <v>63</v>
      </c>
      <c r="P153" t="s">
        <v>54</v>
      </c>
      <c r="Q153" t="s">
        <v>55</v>
      </c>
      <c r="R153" t="s">
        <v>24</v>
      </c>
      <c r="S153" t="s">
        <v>23</v>
      </c>
      <c r="T153" t="s">
        <v>12278</v>
      </c>
    </row>
    <row r="154" spans="1:20" x14ac:dyDescent="0.25">
      <c r="A154" t="s">
        <v>42</v>
      </c>
      <c r="B154" t="s">
        <v>43</v>
      </c>
      <c r="C154">
        <v>66.666666666666671</v>
      </c>
      <c r="D154">
        <v>3</v>
      </c>
      <c r="E154" t="s">
        <v>12279</v>
      </c>
      <c r="F154">
        <v>106</v>
      </c>
      <c r="G154">
        <v>6</v>
      </c>
      <c r="H154" t="s">
        <v>631</v>
      </c>
      <c r="I154" t="s">
        <v>12280</v>
      </c>
      <c r="J154" t="s">
        <v>650</v>
      </c>
      <c r="K154" t="s">
        <v>23</v>
      </c>
      <c r="L154" t="s">
        <v>24</v>
      </c>
      <c r="M154" t="s">
        <v>12281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23</v>
      </c>
      <c r="T154" t="s">
        <v>12281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6</v>
      </c>
      <c r="E155" t="s">
        <v>12282</v>
      </c>
      <c r="F155">
        <v>200</v>
      </c>
      <c r="G155">
        <v>0</v>
      </c>
      <c r="H155" t="s">
        <v>631</v>
      </c>
      <c r="I155" t="s">
        <v>12283</v>
      </c>
      <c r="J155" t="s">
        <v>331</v>
      </c>
      <c r="K155" t="s">
        <v>23</v>
      </c>
      <c r="L155" t="s">
        <v>24</v>
      </c>
      <c r="M155" t="s">
        <v>12284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23</v>
      </c>
      <c r="T155" t="s">
        <v>12284</v>
      </c>
    </row>
    <row r="156" spans="1:20" x14ac:dyDescent="0.25">
      <c r="A156" t="s">
        <v>44</v>
      </c>
      <c r="B156" t="s">
        <v>45</v>
      </c>
      <c r="C156">
        <v>66.666666666666671</v>
      </c>
      <c r="D156">
        <v>3</v>
      </c>
      <c r="E156" t="s">
        <v>12285</v>
      </c>
      <c r="F156">
        <v>300</v>
      </c>
      <c r="G156">
        <v>0</v>
      </c>
      <c r="H156" t="s">
        <v>631</v>
      </c>
      <c r="I156" t="s">
        <v>12286</v>
      </c>
      <c r="J156" t="s">
        <v>340</v>
      </c>
      <c r="K156" t="s">
        <v>23</v>
      </c>
      <c r="L156" t="s">
        <v>24</v>
      </c>
      <c r="M156" t="s">
        <v>12287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12287</v>
      </c>
    </row>
    <row r="157" spans="1:20" x14ac:dyDescent="0.25">
      <c r="A157" t="s">
        <v>42</v>
      </c>
      <c r="B157" t="s">
        <v>43</v>
      </c>
      <c r="C157">
        <v>66.666666666666671</v>
      </c>
      <c r="D157">
        <v>6</v>
      </c>
      <c r="E157" t="s">
        <v>12285</v>
      </c>
      <c r="F157">
        <v>300</v>
      </c>
      <c r="G157">
        <v>0</v>
      </c>
      <c r="H157" t="s">
        <v>631</v>
      </c>
      <c r="I157" t="s">
        <v>12286</v>
      </c>
      <c r="J157" t="s">
        <v>340</v>
      </c>
      <c r="K157" t="s">
        <v>23</v>
      </c>
      <c r="L157" t="s">
        <v>24</v>
      </c>
      <c r="M157" t="s">
        <v>12287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23</v>
      </c>
      <c r="T157" t="s">
        <v>12287</v>
      </c>
    </row>
    <row r="158" spans="1:20" x14ac:dyDescent="0.25">
      <c r="A158" t="s">
        <v>186</v>
      </c>
      <c r="B158" t="s">
        <v>187</v>
      </c>
      <c r="C158">
        <v>33.333333333333336</v>
      </c>
      <c r="D158">
        <v>3</v>
      </c>
      <c r="E158" t="s">
        <v>12288</v>
      </c>
      <c r="F158">
        <v>229</v>
      </c>
      <c r="G158">
        <v>29</v>
      </c>
      <c r="H158" t="s">
        <v>631</v>
      </c>
      <c r="I158" t="s">
        <v>12289</v>
      </c>
      <c r="J158" t="s">
        <v>334</v>
      </c>
      <c r="K158" t="s">
        <v>23</v>
      </c>
      <c r="L158" t="s">
        <v>24</v>
      </c>
      <c r="M158" t="s">
        <v>12290</v>
      </c>
      <c r="N158" t="s">
        <v>23</v>
      </c>
      <c r="O158" t="s">
        <v>32</v>
      </c>
      <c r="P158" t="s">
        <v>26</v>
      </c>
      <c r="Q158" t="s">
        <v>33</v>
      </c>
      <c r="R158" t="s">
        <v>24</v>
      </c>
      <c r="S158" t="s">
        <v>23</v>
      </c>
      <c r="T158" t="s">
        <v>12291</v>
      </c>
    </row>
    <row r="159" spans="1:20" x14ac:dyDescent="0.25">
      <c r="A159" t="s">
        <v>42</v>
      </c>
      <c r="B159" t="s">
        <v>43</v>
      </c>
      <c r="C159">
        <v>66.666666666666671</v>
      </c>
      <c r="D159">
        <v>3</v>
      </c>
      <c r="E159" t="s">
        <v>12288</v>
      </c>
      <c r="F159">
        <v>229</v>
      </c>
      <c r="G159">
        <v>29</v>
      </c>
      <c r="H159" t="s">
        <v>631</v>
      </c>
      <c r="I159" t="s">
        <v>12289</v>
      </c>
      <c r="J159" t="s">
        <v>334</v>
      </c>
      <c r="K159" t="s">
        <v>23</v>
      </c>
      <c r="L159" t="s">
        <v>24</v>
      </c>
      <c r="M159" t="s">
        <v>12290</v>
      </c>
      <c r="N159" t="s">
        <v>23</v>
      </c>
      <c r="O159" t="s">
        <v>32</v>
      </c>
      <c r="P159" t="s">
        <v>26</v>
      </c>
      <c r="Q159" t="s">
        <v>33</v>
      </c>
      <c r="R159" t="s">
        <v>24</v>
      </c>
      <c r="S159" t="s">
        <v>23</v>
      </c>
      <c r="T159" t="s">
        <v>12291</v>
      </c>
    </row>
    <row r="160" spans="1:20" x14ac:dyDescent="0.25">
      <c r="A160" t="s">
        <v>110</v>
      </c>
      <c r="B160" t="s">
        <v>640</v>
      </c>
      <c r="C160">
        <v>66.333333333333329</v>
      </c>
      <c r="D160">
        <v>3</v>
      </c>
      <c r="E160" t="s">
        <v>12292</v>
      </c>
      <c r="F160">
        <v>278</v>
      </c>
      <c r="G160">
        <v>38</v>
      </c>
      <c r="H160" t="s">
        <v>47</v>
      </c>
      <c r="I160" t="s">
        <v>1003</v>
      </c>
      <c r="J160" t="s">
        <v>1222</v>
      </c>
      <c r="K160" t="s">
        <v>1223</v>
      </c>
      <c r="L160" t="s">
        <v>1224</v>
      </c>
      <c r="M160" t="s">
        <v>12293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23</v>
      </c>
      <c r="T160" t="s">
        <v>12294</v>
      </c>
    </row>
    <row r="161" spans="1:20" x14ac:dyDescent="0.25">
      <c r="A161" t="s">
        <v>186</v>
      </c>
      <c r="B161" t="s">
        <v>187</v>
      </c>
      <c r="C161">
        <v>33.333333333333336</v>
      </c>
      <c r="D161">
        <v>6</v>
      </c>
      <c r="E161" t="s">
        <v>12295</v>
      </c>
      <c r="F161">
        <v>206</v>
      </c>
      <c r="G161">
        <v>6</v>
      </c>
      <c r="H161" t="s">
        <v>631</v>
      </c>
      <c r="I161" t="s">
        <v>12296</v>
      </c>
      <c r="J161" t="s">
        <v>65</v>
      </c>
      <c r="K161" t="s">
        <v>23</v>
      </c>
      <c r="L161" t="s">
        <v>24</v>
      </c>
      <c r="M161" t="s">
        <v>12294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23</v>
      </c>
      <c r="T161" t="s">
        <v>12294</v>
      </c>
    </row>
    <row r="162" spans="1:20" x14ac:dyDescent="0.25">
      <c r="A162" t="s">
        <v>30</v>
      </c>
      <c r="B162" t="s">
        <v>31</v>
      </c>
      <c r="C162">
        <v>43.5</v>
      </c>
      <c r="D162">
        <v>2</v>
      </c>
      <c r="E162" t="s">
        <v>12297</v>
      </c>
      <c r="F162">
        <v>229</v>
      </c>
      <c r="G162">
        <v>0</v>
      </c>
      <c r="H162" t="s">
        <v>47</v>
      </c>
      <c r="I162" t="s">
        <v>1171</v>
      </c>
      <c r="J162" t="s">
        <v>12298</v>
      </c>
      <c r="K162" t="s">
        <v>4690</v>
      </c>
      <c r="L162" t="s">
        <v>2978</v>
      </c>
      <c r="M162" t="s">
        <v>12299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23</v>
      </c>
      <c r="T162" t="s">
        <v>12300</v>
      </c>
    </row>
    <row r="163" spans="1:20" x14ac:dyDescent="0.25">
      <c r="A163" t="s">
        <v>139</v>
      </c>
      <c r="B163" t="s">
        <v>112</v>
      </c>
      <c r="C163">
        <v>76</v>
      </c>
      <c r="D163">
        <v>2</v>
      </c>
      <c r="E163" t="s">
        <v>12297</v>
      </c>
      <c r="F163">
        <v>229</v>
      </c>
      <c r="G163">
        <v>0</v>
      </c>
      <c r="H163" t="s">
        <v>47</v>
      </c>
      <c r="I163" t="s">
        <v>1171</v>
      </c>
      <c r="J163" t="s">
        <v>12298</v>
      </c>
      <c r="K163" t="s">
        <v>4690</v>
      </c>
      <c r="L163" t="s">
        <v>2978</v>
      </c>
      <c r="M163" t="s">
        <v>12299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23</v>
      </c>
      <c r="T163" t="s">
        <v>12300</v>
      </c>
    </row>
    <row r="164" spans="1:20" x14ac:dyDescent="0.25">
      <c r="A164" t="s">
        <v>46</v>
      </c>
      <c r="B164" t="s">
        <v>56</v>
      </c>
      <c r="C164">
        <v>66.333333333333329</v>
      </c>
      <c r="D164">
        <v>3</v>
      </c>
      <c r="E164" t="s">
        <v>12301</v>
      </c>
      <c r="F164">
        <v>220</v>
      </c>
      <c r="G164">
        <v>0</v>
      </c>
      <c r="H164" t="s">
        <v>631</v>
      </c>
      <c r="I164" t="s">
        <v>12302</v>
      </c>
      <c r="J164" t="s">
        <v>338</v>
      </c>
      <c r="K164" t="s">
        <v>23</v>
      </c>
      <c r="L164" t="s">
        <v>24</v>
      </c>
      <c r="M164" t="s">
        <v>12303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23</v>
      </c>
      <c r="T164" t="s">
        <v>12303</v>
      </c>
    </row>
    <row r="165" spans="1:20" x14ac:dyDescent="0.25">
      <c r="A165" t="s">
        <v>186</v>
      </c>
      <c r="B165" t="s">
        <v>187</v>
      </c>
      <c r="C165">
        <v>33.333333333333336</v>
      </c>
      <c r="D165">
        <v>3</v>
      </c>
      <c r="E165" t="s">
        <v>12304</v>
      </c>
      <c r="F165">
        <v>106</v>
      </c>
      <c r="G165">
        <v>6</v>
      </c>
      <c r="H165" t="s">
        <v>631</v>
      </c>
      <c r="I165" t="s">
        <v>12305</v>
      </c>
      <c r="J165" t="s">
        <v>357</v>
      </c>
      <c r="K165" t="s">
        <v>23</v>
      </c>
      <c r="L165" t="s">
        <v>24</v>
      </c>
      <c r="M165" t="s">
        <v>12306</v>
      </c>
      <c r="N165" t="s">
        <v>23</v>
      </c>
      <c r="O165" t="s">
        <v>32</v>
      </c>
      <c r="P165" t="s">
        <v>26</v>
      </c>
      <c r="Q165" t="s">
        <v>33</v>
      </c>
      <c r="R165" t="s">
        <v>24</v>
      </c>
      <c r="S165" t="s">
        <v>23</v>
      </c>
      <c r="T165" t="s">
        <v>12306</v>
      </c>
    </row>
    <row r="166" spans="1:20" x14ac:dyDescent="0.25">
      <c r="A166" t="s">
        <v>186</v>
      </c>
      <c r="B166" t="s">
        <v>187</v>
      </c>
      <c r="C166">
        <v>33.333333333333336</v>
      </c>
      <c r="D166">
        <v>6</v>
      </c>
      <c r="E166" t="s">
        <v>12307</v>
      </c>
      <c r="F166">
        <v>206</v>
      </c>
      <c r="G166">
        <v>6</v>
      </c>
      <c r="H166" t="s">
        <v>631</v>
      </c>
      <c r="I166" t="s">
        <v>12308</v>
      </c>
      <c r="J166" t="s">
        <v>1243</v>
      </c>
      <c r="K166" t="s">
        <v>23</v>
      </c>
      <c r="L166" t="s">
        <v>24</v>
      </c>
      <c r="M166" t="s">
        <v>12309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23</v>
      </c>
      <c r="T166" t="s">
        <v>12309</v>
      </c>
    </row>
    <row r="167" spans="1:20" x14ac:dyDescent="0.25">
      <c r="A167" t="s">
        <v>186</v>
      </c>
      <c r="B167" t="s">
        <v>187</v>
      </c>
      <c r="C167">
        <v>33.333333333333336</v>
      </c>
      <c r="D167">
        <v>3</v>
      </c>
      <c r="E167" t="s">
        <v>12310</v>
      </c>
      <c r="F167">
        <v>129</v>
      </c>
      <c r="G167">
        <v>29</v>
      </c>
      <c r="H167" t="s">
        <v>631</v>
      </c>
      <c r="I167" t="s">
        <v>12311</v>
      </c>
      <c r="J167" t="s">
        <v>2211</v>
      </c>
      <c r="K167" t="s">
        <v>23</v>
      </c>
      <c r="L167" t="s">
        <v>24</v>
      </c>
      <c r="M167" t="s">
        <v>12312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12312</v>
      </c>
    </row>
    <row r="168" spans="1:20" x14ac:dyDescent="0.25">
      <c r="A168" t="s">
        <v>44</v>
      </c>
      <c r="B168" t="s">
        <v>45</v>
      </c>
      <c r="C168">
        <v>66.666666666666671</v>
      </c>
      <c r="D168">
        <v>3</v>
      </c>
      <c r="E168" t="s">
        <v>12313</v>
      </c>
      <c r="F168">
        <v>245</v>
      </c>
      <c r="G168">
        <v>45</v>
      </c>
      <c r="H168" t="s">
        <v>631</v>
      </c>
      <c r="I168" t="s">
        <v>12314</v>
      </c>
      <c r="J168" t="s">
        <v>338</v>
      </c>
      <c r="K168" t="s">
        <v>23</v>
      </c>
      <c r="L168" t="s">
        <v>24</v>
      </c>
      <c r="M168" t="s">
        <v>12315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23</v>
      </c>
      <c r="T168" t="s">
        <v>12315</v>
      </c>
    </row>
    <row r="169" spans="1:20" x14ac:dyDescent="0.25">
      <c r="A169" t="s">
        <v>186</v>
      </c>
      <c r="B169" t="s">
        <v>187</v>
      </c>
      <c r="C169">
        <v>33.333333333333336</v>
      </c>
      <c r="D169">
        <v>3</v>
      </c>
      <c r="E169" t="s">
        <v>12313</v>
      </c>
      <c r="F169">
        <v>245</v>
      </c>
      <c r="G169">
        <v>45</v>
      </c>
      <c r="H169" t="s">
        <v>631</v>
      </c>
      <c r="I169" t="s">
        <v>12314</v>
      </c>
      <c r="J169" t="s">
        <v>338</v>
      </c>
      <c r="K169" t="s">
        <v>23</v>
      </c>
      <c r="L169" t="s">
        <v>24</v>
      </c>
      <c r="M169" t="s">
        <v>12315</v>
      </c>
      <c r="N169" t="s">
        <v>23</v>
      </c>
      <c r="O169" t="s">
        <v>32</v>
      </c>
      <c r="P169" t="s">
        <v>26</v>
      </c>
      <c r="Q169" t="s">
        <v>33</v>
      </c>
      <c r="R169" t="s">
        <v>24</v>
      </c>
      <c r="S169" t="s">
        <v>23</v>
      </c>
      <c r="T169" t="s">
        <v>12315</v>
      </c>
    </row>
    <row r="170" spans="1:20" x14ac:dyDescent="0.25">
      <c r="A170" t="s">
        <v>186</v>
      </c>
      <c r="B170" t="s">
        <v>187</v>
      </c>
      <c r="C170">
        <v>33.333333333333336</v>
      </c>
      <c r="D170">
        <v>9</v>
      </c>
      <c r="E170" t="s">
        <v>12316</v>
      </c>
      <c r="F170">
        <v>300</v>
      </c>
      <c r="G170">
        <v>0</v>
      </c>
      <c r="H170" t="s">
        <v>631</v>
      </c>
      <c r="I170" t="s">
        <v>12317</v>
      </c>
      <c r="J170" t="s">
        <v>306</v>
      </c>
      <c r="K170" t="s">
        <v>23</v>
      </c>
      <c r="L170" t="s">
        <v>24</v>
      </c>
      <c r="M170" t="s">
        <v>12315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12315</v>
      </c>
    </row>
    <row r="171" spans="1:20" x14ac:dyDescent="0.25">
      <c r="A171" t="s">
        <v>186</v>
      </c>
      <c r="B171" t="s">
        <v>187</v>
      </c>
      <c r="C171">
        <v>33.333333333333336</v>
      </c>
      <c r="D171">
        <v>3</v>
      </c>
      <c r="E171" t="s">
        <v>12318</v>
      </c>
      <c r="F171">
        <v>200</v>
      </c>
      <c r="G171">
        <v>0</v>
      </c>
      <c r="H171" t="s">
        <v>631</v>
      </c>
      <c r="I171" t="s">
        <v>12319</v>
      </c>
      <c r="J171" t="s">
        <v>12320</v>
      </c>
      <c r="K171" t="s">
        <v>23</v>
      </c>
      <c r="L171" t="s">
        <v>24</v>
      </c>
      <c r="M171" t="s">
        <v>12321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23</v>
      </c>
      <c r="T171" t="s">
        <v>12321</v>
      </c>
    </row>
    <row r="172" spans="1:20" x14ac:dyDescent="0.25">
      <c r="A172" t="s">
        <v>46</v>
      </c>
      <c r="B172" t="s">
        <v>56</v>
      </c>
      <c r="C172">
        <v>66.333333333333329</v>
      </c>
      <c r="D172">
        <v>3</v>
      </c>
      <c r="E172" t="s">
        <v>12322</v>
      </c>
      <c r="F172">
        <v>220</v>
      </c>
      <c r="G172">
        <v>0</v>
      </c>
      <c r="H172" t="s">
        <v>631</v>
      </c>
      <c r="I172" t="s">
        <v>12323</v>
      </c>
      <c r="J172" t="s">
        <v>321</v>
      </c>
      <c r="K172" t="s">
        <v>23</v>
      </c>
      <c r="L172" t="s">
        <v>24</v>
      </c>
      <c r="M172" t="s">
        <v>12321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23</v>
      </c>
      <c r="T172" t="s">
        <v>12321</v>
      </c>
    </row>
    <row r="173" spans="1:20" x14ac:dyDescent="0.25">
      <c r="A173" t="s">
        <v>186</v>
      </c>
      <c r="B173" t="s">
        <v>187</v>
      </c>
      <c r="C173">
        <v>33.333333333333336</v>
      </c>
      <c r="D173">
        <v>3</v>
      </c>
      <c r="E173" t="s">
        <v>12324</v>
      </c>
      <c r="F173">
        <v>106</v>
      </c>
      <c r="G173">
        <v>6</v>
      </c>
      <c r="H173" t="s">
        <v>631</v>
      </c>
      <c r="I173" t="s">
        <v>12325</v>
      </c>
      <c r="J173" t="s">
        <v>57</v>
      </c>
      <c r="K173" t="s">
        <v>23</v>
      </c>
      <c r="L173" t="s">
        <v>24</v>
      </c>
      <c r="M173" t="s">
        <v>12326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23</v>
      </c>
      <c r="T173" t="s">
        <v>12326</v>
      </c>
    </row>
    <row r="174" spans="1:20" x14ac:dyDescent="0.25">
      <c r="A174" t="s">
        <v>44</v>
      </c>
      <c r="B174" t="s">
        <v>45</v>
      </c>
      <c r="C174">
        <v>66.666666666666671</v>
      </c>
      <c r="D174">
        <v>3</v>
      </c>
      <c r="E174" t="s">
        <v>12327</v>
      </c>
      <c r="F174">
        <v>106</v>
      </c>
      <c r="G174">
        <v>6</v>
      </c>
      <c r="H174" t="s">
        <v>631</v>
      </c>
      <c r="I174" t="s">
        <v>12328</v>
      </c>
      <c r="J174" t="s">
        <v>2374</v>
      </c>
      <c r="K174" t="s">
        <v>23</v>
      </c>
      <c r="L174" t="s">
        <v>24</v>
      </c>
      <c r="M174" t="s">
        <v>12329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23</v>
      </c>
      <c r="T174" t="s">
        <v>12329</v>
      </c>
    </row>
    <row r="175" spans="1:20" x14ac:dyDescent="0.25">
      <c r="A175" t="s">
        <v>115</v>
      </c>
      <c r="B175" t="s">
        <v>116</v>
      </c>
      <c r="C175">
        <v>30</v>
      </c>
      <c r="D175">
        <v>12</v>
      </c>
      <c r="E175" t="s">
        <v>12330</v>
      </c>
      <c r="F175">
        <v>387</v>
      </c>
      <c r="G175">
        <v>41</v>
      </c>
      <c r="H175" t="s">
        <v>47</v>
      </c>
      <c r="I175" t="s">
        <v>8464</v>
      </c>
      <c r="J175" t="s">
        <v>8465</v>
      </c>
      <c r="K175" t="s">
        <v>1800</v>
      </c>
      <c r="L175" t="s">
        <v>8466</v>
      </c>
      <c r="M175" t="s">
        <v>12331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23</v>
      </c>
      <c r="T175" t="s">
        <v>12332</v>
      </c>
    </row>
    <row r="176" spans="1:20" x14ac:dyDescent="0.25">
      <c r="A176" t="s">
        <v>20</v>
      </c>
      <c r="B176" t="s">
        <v>21</v>
      </c>
      <c r="C176">
        <v>50</v>
      </c>
      <c r="D176">
        <v>2</v>
      </c>
      <c r="E176" t="s">
        <v>12333</v>
      </c>
      <c r="F176">
        <v>200</v>
      </c>
      <c r="G176">
        <v>0</v>
      </c>
      <c r="H176" t="s">
        <v>631</v>
      </c>
      <c r="I176" t="s">
        <v>12334</v>
      </c>
      <c r="J176" t="s">
        <v>306</v>
      </c>
      <c r="K176" t="s">
        <v>23</v>
      </c>
      <c r="L176" t="s">
        <v>24</v>
      </c>
      <c r="M176" t="s">
        <v>12335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12335</v>
      </c>
    </row>
    <row r="177" spans="1:20" x14ac:dyDescent="0.25">
      <c r="A177" t="s">
        <v>28</v>
      </c>
      <c r="B177" t="s">
        <v>29</v>
      </c>
      <c r="C177">
        <v>50</v>
      </c>
      <c r="D177">
        <v>2</v>
      </c>
      <c r="E177" t="s">
        <v>12333</v>
      </c>
      <c r="F177">
        <v>200</v>
      </c>
      <c r="G177">
        <v>0</v>
      </c>
      <c r="H177" t="s">
        <v>631</v>
      </c>
      <c r="I177" t="s">
        <v>12334</v>
      </c>
      <c r="J177" t="s">
        <v>306</v>
      </c>
      <c r="K177" t="s">
        <v>23</v>
      </c>
      <c r="L177" t="s">
        <v>24</v>
      </c>
      <c r="M177" t="s">
        <v>12335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12335</v>
      </c>
    </row>
    <row r="178" spans="1:20" x14ac:dyDescent="0.25">
      <c r="A178" t="s">
        <v>30</v>
      </c>
      <c r="B178" t="s">
        <v>31</v>
      </c>
      <c r="C178">
        <v>50</v>
      </c>
      <c r="D178">
        <v>2</v>
      </c>
      <c r="E178" t="s">
        <v>12333</v>
      </c>
      <c r="F178">
        <v>200</v>
      </c>
      <c r="G178">
        <v>0</v>
      </c>
      <c r="H178" t="s">
        <v>631</v>
      </c>
      <c r="I178" t="s">
        <v>12334</v>
      </c>
      <c r="J178" t="s">
        <v>306</v>
      </c>
      <c r="K178" t="s">
        <v>23</v>
      </c>
      <c r="L178" t="s">
        <v>24</v>
      </c>
      <c r="M178" t="s">
        <v>12335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12335</v>
      </c>
    </row>
    <row r="179" spans="1:20" x14ac:dyDescent="0.25">
      <c r="A179" t="s">
        <v>186</v>
      </c>
      <c r="B179" t="s">
        <v>187</v>
      </c>
      <c r="C179">
        <v>33.333333333333336</v>
      </c>
      <c r="D179">
        <v>6</v>
      </c>
      <c r="E179" t="s">
        <v>12336</v>
      </c>
      <c r="F179">
        <v>700</v>
      </c>
      <c r="G179">
        <v>0</v>
      </c>
      <c r="H179" t="s">
        <v>631</v>
      </c>
      <c r="I179" t="s">
        <v>8265</v>
      </c>
      <c r="J179" t="s">
        <v>302</v>
      </c>
      <c r="K179" t="s">
        <v>23</v>
      </c>
      <c r="L179" t="s">
        <v>24</v>
      </c>
      <c r="M179" t="s">
        <v>12337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12337</v>
      </c>
    </row>
    <row r="180" spans="1:20" x14ac:dyDescent="0.25">
      <c r="A180" t="s">
        <v>44</v>
      </c>
      <c r="B180" t="s">
        <v>45</v>
      </c>
      <c r="C180">
        <v>66.666666666666671</v>
      </c>
      <c r="D180">
        <v>6</v>
      </c>
      <c r="E180" t="s">
        <v>12336</v>
      </c>
      <c r="F180">
        <v>700</v>
      </c>
      <c r="G180">
        <v>0</v>
      </c>
      <c r="H180" t="s">
        <v>631</v>
      </c>
      <c r="I180" t="s">
        <v>8265</v>
      </c>
      <c r="J180" t="s">
        <v>302</v>
      </c>
      <c r="K180" t="s">
        <v>23</v>
      </c>
      <c r="L180" t="s">
        <v>24</v>
      </c>
      <c r="M180" t="s">
        <v>12337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23</v>
      </c>
      <c r="T180" t="s">
        <v>12337</v>
      </c>
    </row>
    <row r="181" spans="1:20" x14ac:dyDescent="0.25">
      <c r="A181" t="s">
        <v>20</v>
      </c>
      <c r="B181" t="s">
        <v>21</v>
      </c>
      <c r="C181">
        <v>50</v>
      </c>
      <c r="D181">
        <v>3</v>
      </c>
      <c r="E181" t="s">
        <v>12336</v>
      </c>
      <c r="F181">
        <v>700</v>
      </c>
      <c r="G181">
        <v>0</v>
      </c>
      <c r="H181" t="s">
        <v>631</v>
      </c>
      <c r="I181" t="s">
        <v>8265</v>
      </c>
      <c r="J181" t="s">
        <v>302</v>
      </c>
      <c r="K181" t="s">
        <v>23</v>
      </c>
      <c r="L181" t="s">
        <v>24</v>
      </c>
      <c r="M181" t="s">
        <v>12337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23</v>
      </c>
      <c r="T181" t="s">
        <v>12337</v>
      </c>
    </row>
    <row r="182" spans="1:20" x14ac:dyDescent="0.25">
      <c r="A182" t="s">
        <v>28</v>
      </c>
      <c r="B182" t="s">
        <v>29</v>
      </c>
      <c r="C182">
        <v>50</v>
      </c>
      <c r="D182">
        <v>3</v>
      </c>
      <c r="E182" t="s">
        <v>12336</v>
      </c>
      <c r="F182">
        <v>700</v>
      </c>
      <c r="G182">
        <v>0</v>
      </c>
      <c r="H182" t="s">
        <v>631</v>
      </c>
      <c r="I182" t="s">
        <v>8265</v>
      </c>
      <c r="J182" t="s">
        <v>302</v>
      </c>
      <c r="K182" t="s">
        <v>23</v>
      </c>
      <c r="L182" t="s">
        <v>24</v>
      </c>
      <c r="M182" t="s">
        <v>12337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23</v>
      </c>
      <c r="T182" t="s">
        <v>12337</v>
      </c>
    </row>
    <row r="183" spans="1:20" x14ac:dyDescent="0.25">
      <c r="A183" t="s">
        <v>30</v>
      </c>
      <c r="B183" t="s">
        <v>31</v>
      </c>
      <c r="C183">
        <v>50</v>
      </c>
      <c r="D183">
        <v>3</v>
      </c>
      <c r="E183" t="s">
        <v>12336</v>
      </c>
      <c r="F183">
        <v>700</v>
      </c>
      <c r="G183">
        <v>0</v>
      </c>
      <c r="H183" t="s">
        <v>631</v>
      </c>
      <c r="I183" t="s">
        <v>8265</v>
      </c>
      <c r="J183" t="s">
        <v>302</v>
      </c>
      <c r="K183" t="s">
        <v>23</v>
      </c>
      <c r="L183" t="s">
        <v>24</v>
      </c>
      <c r="M183" t="s">
        <v>12337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23</v>
      </c>
      <c r="T183" t="s">
        <v>12337</v>
      </c>
    </row>
    <row r="184" spans="1:20" x14ac:dyDescent="0.25">
      <c r="A184" t="s">
        <v>42</v>
      </c>
      <c r="B184" t="s">
        <v>43</v>
      </c>
      <c r="C184">
        <v>66.666666666666671</v>
      </c>
      <c r="D184">
        <v>3</v>
      </c>
      <c r="E184" t="s">
        <v>12338</v>
      </c>
      <c r="F184">
        <v>145</v>
      </c>
      <c r="G184">
        <v>45</v>
      </c>
      <c r="H184" t="s">
        <v>631</v>
      </c>
      <c r="I184" t="s">
        <v>12339</v>
      </c>
      <c r="J184" t="s">
        <v>302</v>
      </c>
      <c r="K184" t="s">
        <v>23</v>
      </c>
      <c r="L184" t="s">
        <v>24</v>
      </c>
      <c r="M184" t="s">
        <v>12340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23</v>
      </c>
      <c r="T184" t="s">
        <v>12340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12341</v>
      </c>
      <c r="F185">
        <v>100</v>
      </c>
      <c r="G185">
        <v>0</v>
      </c>
      <c r="H185" t="s">
        <v>631</v>
      </c>
      <c r="I185" t="s">
        <v>12342</v>
      </c>
      <c r="J185" t="s">
        <v>304</v>
      </c>
      <c r="K185" t="s">
        <v>23</v>
      </c>
      <c r="L185" t="s">
        <v>24</v>
      </c>
      <c r="M185" t="s">
        <v>12343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23</v>
      </c>
      <c r="T185" t="s">
        <v>12343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12341</v>
      </c>
      <c r="F186">
        <v>100</v>
      </c>
      <c r="G186">
        <v>0</v>
      </c>
      <c r="H186" t="s">
        <v>631</v>
      </c>
      <c r="I186" t="s">
        <v>12342</v>
      </c>
      <c r="J186" t="s">
        <v>304</v>
      </c>
      <c r="K186" t="s">
        <v>23</v>
      </c>
      <c r="L186" t="s">
        <v>24</v>
      </c>
      <c r="M186" t="s">
        <v>12343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23</v>
      </c>
      <c r="T186" t="s">
        <v>12343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12341</v>
      </c>
      <c r="F187">
        <v>100</v>
      </c>
      <c r="G187">
        <v>0</v>
      </c>
      <c r="H187" t="s">
        <v>631</v>
      </c>
      <c r="I187" t="s">
        <v>12342</v>
      </c>
      <c r="J187" t="s">
        <v>304</v>
      </c>
      <c r="K187" t="s">
        <v>23</v>
      </c>
      <c r="L187" t="s">
        <v>24</v>
      </c>
      <c r="M187" t="s">
        <v>12343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23</v>
      </c>
      <c r="T187" t="s">
        <v>12343</v>
      </c>
    </row>
    <row r="188" spans="1:20" x14ac:dyDescent="0.25">
      <c r="A188" t="s">
        <v>42</v>
      </c>
      <c r="B188" t="s">
        <v>43</v>
      </c>
      <c r="C188">
        <v>66.666666666666671</v>
      </c>
      <c r="D188">
        <v>3</v>
      </c>
      <c r="E188" t="s">
        <v>12344</v>
      </c>
      <c r="F188">
        <v>106</v>
      </c>
      <c r="G188">
        <v>6</v>
      </c>
      <c r="H188" t="s">
        <v>631</v>
      </c>
      <c r="I188" t="s">
        <v>12345</v>
      </c>
      <c r="J188" t="s">
        <v>303</v>
      </c>
      <c r="K188" t="s">
        <v>23</v>
      </c>
      <c r="L188" t="s">
        <v>24</v>
      </c>
      <c r="M188" t="s">
        <v>12346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23</v>
      </c>
      <c r="T188" t="s">
        <v>12347</v>
      </c>
    </row>
    <row r="189" spans="1:20" x14ac:dyDescent="0.25">
      <c r="A189" t="s">
        <v>42</v>
      </c>
      <c r="B189" t="s">
        <v>43</v>
      </c>
      <c r="C189">
        <v>66.666666666666671</v>
      </c>
      <c r="D189">
        <v>3</v>
      </c>
      <c r="E189" t="s">
        <v>12348</v>
      </c>
      <c r="F189">
        <v>106</v>
      </c>
      <c r="G189">
        <v>6</v>
      </c>
      <c r="H189" t="s">
        <v>631</v>
      </c>
      <c r="I189" t="s">
        <v>12349</v>
      </c>
      <c r="J189" t="s">
        <v>309</v>
      </c>
      <c r="K189" t="s">
        <v>23</v>
      </c>
      <c r="L189" t="s">
        <v>24</v>
      </c>
      <c r="M189" t="s">
        <v>12350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23</v>
      </c>
      <c r="T189" t="s">
        <v>12350</v>
      </c>
    </row>
    <row r="190" spans="1:20" x14ac:dyDescent="0.25">
      <c r="A190" t="s">
        <v>115</v>
      </c>
      <c r="B190" t="s">
        <v>116</v>
      </c>
      <c r="C190">
        <v>30</v>
      </c>
      <c r="D190">
        <v>12</v>
      </c>
      <c r="E190" t="s">
        <v>12351</v>
      </c>
      <c r="F190">
        <v>301</v>
      </c>
      <c r="G190">
        <v>41</v>
      </c>
      <c r="H190" t="s">
        <v>47</v>
      </c>
      <c r="I190" t="s">
        <v>4815</v>
      </c>
      <c r="J190" t="s">
        <v>4816</v>
      </c>
      <c r="K190" t="s">
        <v>722</v>
      </c>
      <c r="L190" t="s">
        <v>4817</v>
      </c>
      <c r="M190" t="s">
        <v>12352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23</v>
      </c>
      <c r="T190" t="s">
        <v>12350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12353</v>
      </c>
      <c r="F191">
        <v>106</v>
      </c>
      <c r="G191">
        <v>6</v>
      </c>
      <c r="H191" t="s">
        <v>631</v>
      </c>
      <c r="I191" t="s">
        <v>9746</v>
      </c>
      <c r="J191" t="s">
        <v>6263</v>
      </c>
      <c r="K191" t="s">
        <v>23</v>
      </c>
      <c r="L191" t="s">
        <v>24</v>
      </c>
      <c r="M191" t="s">
        <v>12350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23</v>
      </c>
      <c r="T191" t="s">
        <v>12350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12353</v>
      </c>
      <c r="F192">
        <v>106</v>
      </c>
      <c r="G192">
        <v>6</v>
      </c>
      <c r="H192" t="s">
        <v>631</v>
      </c>
      <c r="I192" t="s">
        <v>9746</v>
      </c>
      <c r="J192" t="s">
        <v>6263</v>
      </c>
      <c r="K192" t="s">
        <v>23</v>
      </c>
      <c r="L192" t="s">
        <v>24</v>
      </c>
      <c r="M192" t="s">
        <v>12350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12350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12353</v>
      </c>
      <c r="F193">
        <v>106</v>
      </c>
      <c r="G193">
        <v>6</v>
      </c>
      <c r="H193" t="s">
        <v>631</v>
      </c>
      <c r="I193" t="s">
        <v>9746</v>
      </c>
      <c r="J193" t="s">
        <v>6263</v>
      </c>
      <c r="K193" t="s">
        <v>23</v>
      </c>
      <c r="L193" t="s">
        <v>24</v>
      </c>
      <c r="M193" t="s">
        <v>12350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23</v>
      </c>
      <c r="T193" t="s">
        <v>12350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12354</v>
      </c>
      <c r="F194">
        <v>106</v>
      </c>
      <c r="G194">
        <v>6</v>
      </c>
      <c r="H194" t="s">
        <v>631</v>
      </c>
      <c r="I194" t="s">
        <v>12355</v>
      </c>
      <c r="J194" t="s">
        <v>315</v>
      </c>
      <c r="K194" t="s">
        <v>23</v>
      </c>
      <c r="L194" t="s">
        <v>24</v>
      </c>
      <c r="M194" t="s">
        <v>12356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23</v>
      </c>
      <c r="T194" t="s">
        <v>12356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12354</v>
      </c>
      <c r="F195">
        <v>106</v>
      </c>
      <c r="G195">
        <v>6</v>
      </c>
      <c r="H195" t="s">
        <v>631</v>
      </c>
      <c r="I195" t="s">
        <v>12355</v>
      </c>
      <c r="J195" t="s">
        <v>315</v>
      </c>
      <c r="K195" t="s">
        <v>23</v>
      </c>
      <c r="L195" t="s">
        <v>24</v>
      </c>
      <c r="M195" t="s">
        <v>12356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23</v>
      </c>
      <c r="T195" t="s">
        <v>12356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12354</v>
      </c>
      <c r="F196">
        <v>106</v>
      </c>
      <c r="G196">
        <v>6</v>
      </c>
      <c r="H196" t="s">
        <v>631</v>
      </c>
      <c r="I196" t="s">
        <v>12355</v>
      </c>
      <c r="J196" t="s">
        <v>315</v>
      </c>
      <c r="K196" t="s">
        <v>23</v>
      </c>
      <c r="L196" t="s">
        <v>24</v>
      </c>
      <c r="M196" t="s">
        <v>12356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23</v>
      </c>
      <c r="T196" t="s">
        <v>12356</v>
      </c>
    </row>
    <row r="197" spans="1:20" x14ac:dyDescent="0.25">
      <c r="A197" t="s">
        <v>46</v>
      </c>
      <c r="B197" t="s">
        <v>56</v>
      </c>
      <c r="C197">
        <v>150</v>
      </c>
      <c r="D197">
        <v>1</v>
      </c>
      <c r="E197" t="s">
        <v>12357</v>
      </c>
      <c r="F197">
        <v>150</v>
      </c>
      <c r="G197">
        <v>0</v>
      </c>
      <c r="H197" t="s">
        <v>47</v>
      </c>
      <c r="I197" t="s">
        <v>12358</v>
      </c>
      <c r="J197" t="s">
        <v>12359</v>
      </c>
      <c r="K197" t="s">
        <v>12360</v>
      </c>
      <c r="L197" t="s">
        <v>12361</v>
      </c>
      <c r="M197" t="s">
        <v>11218</v>
      </c>
      <c r="N197" t="s">
        <v>711</v>
      </c>
      <c r="O197" t="s">
        <v>1298</v>
      </c>
      <c r="P197" t="s">
        <v>635</v>
      </c>
      <c r="Q197" t="s">
        <v>636</v>
      </c>
      <c r="R197" t="s">
        <v>2537</v>
      </c>
      <c r="S197" t="s">
        <v>23</v>
      </c>
      <c r="T197" t="s">
        <v>12362</v>
      </c>
    </row>
    <row r="198" spans="1:20" x14ac:dyDescent="0.25">
      <c r="A198" t="s">
        <v>115</v>
      </c>
      <c r="B198" t="s">
        <v>116</v>
      </c>
      <c r="C198">
        <v>33.166666666666664</v>
      </c>
      <c r="D198">
        <v>6</v>
      </c>
      <c r="E198" t="s">
        <v>12363</v>
      </c>
      <c r="F198">
        <v>243.3</v>
      </c>
      <c r="G198">
        <v>26</v>
      </c>
      <c r="H198" t="s">
        <v>47</v>
      </c>
      <c r="I198" t="s">
        <v>12364</v>
      </c>
      <c r="J198" t="s">
        <v>12365</v>
      </c>
      <c r="K198" t="s">
        <v>4231</v>
      </c>
      <c r="L198" t="s">
        <v>12366</v>
      </c>
      <c r="M198" t="s">
        <v>12367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12367</v>
      </c>
    </row>
    <row r="199" spans="1:20" x14ac:dyDescent="0.25">
      <c r="A199" t="s">
        <v>46</v>
      </c>
      <c r="B199" t="s">
        <v>56</v>
      </c>
      <c r="C199">
        <v>66.333333333333329</v>
      </c>
      <c r="D199">
        <v>3</v>
      </c>
      <c r="E199" t="s">
        <v>12368</v>
      </c>
      <c r="F199">
        <v>220</v>
      </c>
      <c r="G199">
        <v>0</v>
      </c>
      <c r="H199" t="s">
        <v>631</v>
      </c>
      <c r="I199" t="s">
        <v>6356</v>
      </c>
      <c r="J199" t="s">
        <v>65</v>
      </c>
      <c r="K199" t="s">
        <v>23</v>
      </c>
      <c r="L199" t="s">
        <v>24</v>
      </c>
      <c r="M199" t="s">
        <v>12369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12369</v>
      </c>
    </row>
    <row r="200" spans="1:20" x14ac:dyDescent="0.25">
      <c r="A200" t="s">
        <v>51</v>
      </c>
      <c r="B200" t="s">
        <v>52</v>
      </c>
      <c r="C200">
        <v>58.5</v>
      </c>
      <c r="D200">
        <v>2</v>
      </c>
      <c r="E200" t="s">
        <v>12370</v>
      </c>
      <c r="F200">
        <v>317</v>
      </c>
      <c r="G200">
        <v>35</v>
      </c>
      <c r="H200" t="s">
        <v>47</v>
      </c>
      <c r="I200" t="s">
        <v>646</v>
      </c>
      <c r="J200" t="s">
        <v>12371</v>
      </c>
      <c r="K200" t="s">
        <v>2062</v>
      </c>
      <c r="L200" t="s">
        <v>4632</v>
      </c>
      <c r="M200" t="s">
        <v>12372</v>
      </c>
      <c r="N200" t="s">
        <v>23</v>
      </c>
      <c r="O200" t="s">
        <v>53</v>
      </c>
      <c r="P200" t="s">
        <v>54</v>
      </c>
      <c r="Q200" t="s">
        <v>55</v>
      </c>
      <c r="R200" t="s">
        <v>24</v>
      </c>
      <c r="S200" t="s">
        <v>23</v>
      </c>
      <c r="T200" t="s">
        <v>12372</v>
      </c>
    </row>
    <row r="201" spans="1:20" x14ac:dyDescent="0.25">
      <c r="A201" t="s">
        <v>51</v>
      </c>
      <c r="B201" t="s">
        <v>52</v>
      </c>
      <c r="C201">
        <v>58.333333333333343</v>
      </c>
      <c r="D201">
        <v>3</v>
      </c>
      <c r="E201" t="s">
        <v>12370</v>
      </c>
      <c r="F201">
        <v>317</v>
      </c>
      <c r="G201">
        <v>35</v>
      </c>
      <c r="H201" t="s">
        <v>47</v>
      </c>
      <c r="I201" t="s">
        <v>646</v>
      </c>
      <c r="J201" t="s">
        <v>12371</v>
      </c>
      <c r="K201" t="s">
        <v>2062</v>
      </c>
      <c r="L201" t="s">
        <v>4632</v>
      </c>
      <c r="M201" t="s">
        <v>12372</v>
      </c>
      <c r="N201" t="s">
        <v>23</v>
      </c>
      <c r="O201" t="s">
        <v>53</v>
      </c>
      <c r="P201" t="s">
        <v>54</v>
      </c>
      <c r="Q201" t="s">
        <v>55</v>
      </c>
      <c r="R201" t="s">
        <v>24</v>
      </c>
      <c r="S201" t="s">
        <v>23</v>
      </c>
      <c r="T201" t="s">
        <v>12372</v>
      </c>
    </row>
    <row r="202" spans="1:20" x14ac:dyDescent="0.25">
      <c r="A202" t="s">
        <v>46</v>
      </c>
      <c r="B202" t="s">
        <v>56</v>
      </c>
      <c r="C202">
        <v>78</v>
      </c>
      <c r="D202">
        <v>2</v>
      </c>
      <c r="E202" t="s">
        <v>12373</v>
      </c>
      <c r="F202">
        <v>148</v>
      </c>
      <c r="G202">
        <v>0</v>
      </c>
      <c r="H202" t="s">
        <v>47</v>
      </c>
      <c r="I202" t="s">
        <v>8500</v>
      </c>
      <c r="J202" t="s">
        <v>8501</v>
      </c>
      <c r="K202" t="s">
        <v>2334</v>
      </c>
      <c r="L202" t="s">
        <v>654</v>
      </c>
      <c r="M202" t="s">
        <v>12374</v>
      </c>
      <c r="N202" t="s">
        <v>23</v>
      </c>
      <c r="O202" t="s">
        <v>63</v>
      </c>
      <c r="P202" t="s">
        <v>54</v>
      </c>
      <c r="Q202" t="s">
        <v>55</v>
      </c>
      <c r="R202" t="s">
        <v>24</v>
      </c>
      <c r="S202" t="s">
        <v>23</v>
      </c>
      <c r="T202" t="s">
        <v>12374</v>
      </c>
    </row>
    <row r="203" spans="1:20" x14ac:dyDescent="0.25">
      <c r="A203" t="s">
        <v>186</v>
      </c>
      <c r="B203" t="s">
        <v>187</v>
      </c>
      <c r="C203">
        <v>33.333333333333336</v>
      </c>
      <c r="D203">
        <v>3</v>
      </c>
      <c r="E203" t="s">
        <v>12375</v>
      </c>
      <c r="F203">
        <v>200</v>
      </c>
      <c r="G203">
        <v>0</v>
      </c>
      <c r="H203" t="s">
        <v>631</v>
      </c>
      <c r="I203" t="s">
        <v>12376</v>
      </c>
      <c r="J203" t="s">
        <v>64</v>
      </c>
      <c r="K203" t="s">
        <v>23</v>
      </c>
      <c r="L203" t="s">
        <v>24</v>
      </c>
      <c r="M203" t="s">
        <v>12377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12378</v>
      </c>
      <c r="T203" t="s">
        <v>12377</v>
      </c>
    </row>
    <row r="204" spans="1:20" x14ac:dyDescent="0.25">
      <c r="A204" t="s">
        <v>46</v>
      </c>
      <c r="B204" t="s">
        <v>1105</v>
      </c>
      <c r="C204">
        <v>67.5</v>
      </c>
      <c r="D204">
        <v>1</v>
      </c>
      <c r="E204" t="s">
        <v>12379</v>
      </c>
      <c r="F204">
        <v>74.5</v>
      </c>
      <c r="G204">
        <v>7</v>
      </c>
      <c r="H204" t="s">
        <v>47</v>
      </c>
      <c r="I204" t="s">
        <v>12380</v>
      </c>
      <c r="J204" t="s">
        <v>12381</v>
      </c>
      <c r="K204" t="s">
        <v>12382</v>
      </c>
      <c r="L204" t="s">
        <v>12383</v>
      </c>
      <c r="M204" t="s">
        <v>12384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12385</v>
      </c>
      <c r="T204" t="s">
        <v>12384</v>
      </c>
    </row>
    <row r="205" spans="1:20" x14ac:dyDescent="0.25">
      <c r="A205" t="s">
        <v>44</v>
      </c>
      <c r="B205" t="s">
        <v>45</v>
      </c>
      <c r="C205">
        <v>37</v>
      </c>
      <c r="D205">
        <v>10</v>
      </c>
      <c r="E205" t="s">
        <v>12386</v>
      </c>
      <c r="F205">
        <v>465</v>
      </c>
      <c r="G205">
        <v>0</v>
      </c>
      <c r="H205" t="s">
        <v>47</v>
      </c>
      <c r="I205" t="s">
        <v>369</v>
      </c>
      <c r="J205" t="s">
        <v>12387</v>
      </c>
      <c r="K205" t="s">
        <v>1356</v>
      </c>
      <c r="L205" t="s">
        <v>1122</v>
      </c>
      <c r="M205" t="s">
        <v>12388</v>
      </c>
      <c r="N205" t="s">
        <v>23</v>
      </c>
      <c r="O205" t="s">
        <v>63</v>
      </c>
      <c r="P205" t="s">
        <v>54</v>
      </c>
      <c r="Q205" t="s">
        <v>55</v>
      </c>
      <c r="R205" t="s">
        <v>24</v>
      </c>
      <c r="S205" t="s">
        <v>12389</v>
      </c>
      <c r="T205" t="s">
        <v>12388</v>
      </c>
    </row>
    <row r="206" spans="1:20" x14ac:dyDescent="0.25">
      <c r="A206" t="s">
        <v>110</v>
      </c>
      <c r="B206" t="s">
        <v>640</v>
      </c>
      <c r="C206">
        <v>66.333333333333329</v>
      </c>
      <c r="D206">
        <v>3</v>
      </c>
      <c r="E206" t="s">
        <v>12390</v>
      </c>
      <c r="F206">
        <v>265</v>
      </c>
      <c r="G206">
        <v>35</v>
      </c>
      <c r="H206" t="s">
        <v>47</v>
      </c>
      <c r="I206" t="s">
        <v>735</v>
      </c>
      <c r="J206" t="s">
        <v>12391</v>
      </c>
      <c r="K206" t="s">
        <v>652</v>
      </c>
      <c r="L206" t="s">
        <v>4141</v>
      </c>
      <c r="M206" t="s">
        <v>12392</v>
      </c>
      <c r="N206" t="s">
        <v>23</v>
      </c>
      <c r="O206" t="s">
        <v>63</v>
      </c>
      <c r="P206" t="s">
        <v>54</v>
      </c>
      <c r="Q206" t="s">
        <v>55</v>
      </c>
      <c r="R206" t="s">
        <v>24</v>
      </c>
      <c r="S206" t="s">
        <v>12393</v>
      </c>
      <c r="T206" t="s">
        <v>12394</v>
      </c>
    </row>
    <row r="207" spans="1:20" x14ac:dyDescent="0.25">
      <c r="A207" t="s">
        <v>186</v>
      </c>
      <c r="B207" t="s">
        <v>187</v>
      </c>
      <c r="C207">
        <v>37.5</v>
      </c>
      <c r="D207">
        <v>4</v>
      </c>
      <c r="E207" t="s">
        <v>12395</v>
      </c>
      <c r="F207">
        <v>159</v>
      </c>
      <c r="G207">
        <v>0</v>
      </c>
      <c r="H207" t="s">
        <v>631</v>
      </c>
      <c r="I207" t="s">
        <v>12396</v>
      </c>
      <c r="J207" t="s">
        <v>12397</v>
      </c>
      <c r="K207" t="s">
        <v>23</v>
      </c>
      <c r="L207" t="s">
        <v>24</v>
      </c>
      <c r="M207" t="s">
        <v>12398</v>
      </c>
      <c r="N207" t="s">
        <v>23</v>
      </c>
      <c r="O207" t="s">
        <v>32</v>
      </c>
      <c r="P207" t="s">
        <v>26</v>
      </c>
      <c r="Q207" t="s">
        <v>33</v>
      </c>
      <c r="R207" t="s">
        <v>24</v>
      </c>
      <c r="S207" t="s">
        <v>12399</v>
      </c>
      <c r="T207" t="s">
        <v>12398</v>
      </c>
    </row>
    <row r="208" spans="1:20" x14ac:dyDescent="0.25">
      <c r="A208" t="s">
        <v>139</v>
      </c>
      <c r="B208" t="s">
        <v>112</v>
      </c>
      <c r="C208">
        <v>66</v>
      </c>
      <c r="D208">
        <v>1</v>
      </c>
      <c r="E208" t="s">
        <v>12400</v>
      </c>
      <c r="F208">
        <v>258</v>
      </c>
      <c r="G208">
        <v>35</v>
      </c>
      <c r="H208" t="s">
        <v>47</v>
      </c>
      <c r="I208" t="s">
        <v>2937</v>
      </c>
      <c r="J208" t="s">
        <v>3916</v>
      </c>
      <c r="K208" t="s">
        <v>1581</v>
      </c>
      <c r="L208" t="s">
        <v>1630</v>
      </c>
      <c r="M208" t="s">
        <v>12401</v>
      </c>
      <c r="N208" t="s">
        <v>23</v>
      </c>
      <c r="O208" t="s">
        <v>63</v>
      </c>
      <c r="P208" t="s">
        <v>54</v>
      </c>
      <c r="Q208" t="s">
        <v>55</v>
      </c>
      <c r="R208" t="s">
        <v>24</v>
      </c>
      <c r="S208" t="s">
        <v>12402</v>
      </c>
      <c r="T208" t="s">
        <v>12401</v>
      </c>
    </row>
    <row r="209" spans="1:20" x14ac:dyDescent="0.25">
      <c r="A209" t="s">
        <v>110</v>
      </c>
      <c r="B209" t="s">
        <v>640</v>
      </c>
      <c r="C209">
        <v>66</v>
      </c>
      <c r="D209">
        <v>1</v>
      </c>
      <c r="E209" t="s">
        <v>12400</v>
      </c>
      <c r="F209">
        <v>258</v>
      </c>
      <c r="G209">
        <v>35</v>
      </c>
      <c r="H209" t="s">
        <v>47</v>
      </c>
      <c r="I209" t="s">
        <v>2937</v>
      </c>
      <c r="J209" t="s">
        <v>3916</v>
      </c>
      <c r="K209" t="s">
        <v>1581</v>
      </c>
      <c r="L209" t="s">
        <v>1630</v>
      </c>
      <c r="M209" t="s">
        <v>12401</v>
      </c>
      <c r="N209" t="s">
        <v>23</v>
      </c>
      <c r="O209" t="s">
        <v>63</v>
      </c>
      <c r="P209" t="s">
        <v>54</v>
      </c>
      <c r="Q209" t="s">
        <v>55</v>
      </c>
      <c r="R209" t="s">
        <v>24</v>
      </c>
      <c r="S209" t="s">
        <v>12402</v>
      </c>
      <c r="T209" t="s">
        <v>12401</v>
      </c>
    </row>
    <row r="210" spans="1:20" x14ac:dyDescent="0.25">
      <c r="A210" t="s">
        <v>46</v>
      </c>
      <c r="B210" t="s">
        <v>56</v>
      </c>
      <c r="C210">
        <v>67</v>
      </c>
      <c r="D210">
        <v>1</v>
      </c>
      <c r="E210" t="s">
        <v>12400</v>
      </c>
      <c r="F210">
        <v>258</v>
      </c>
      <c r="G210">
        <v>35</v>
      </c>
      <c r="H210" t="s">
        <v>47</v>
      </c>
      <c r="I210" t="s">
        <v>2937</v>
      </c>
      <c r="J210" t="s">
        <v>3916</v>
      </c>
      <c r="K210" t="s">
        <v>1581</v>
      </c>
      <c r="L210" t="s">
        <v>1630</v>
      </c>
      <c r="M210" t="s">
        <v>12401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12402</v>
      </c>
      <c r="T210" t="s">
        <v>12401</v>
      </c>
    </row>
    <row r="211" spans="1:20" x14ac:dyDescent="0.25">
      <c r="A211" t="s">
        <v>139</v>
      </c>
      <c r="B211" t="s">
        <v>112</v>
      </c>
      <c r="C211">
        <v>66</v>
      </c>
      <c r="D211">
        <v>1</v>
      </c>
      <c r="E211" t="s">
        <v>12403</v>
      </c>
      <c r="F211">
        <v>258</v>
      </c>
      <c r="G211">
        <v>35</v>
      </c>
      <c r="H211" t="s">
        <v>47</v>
      </c>
      <c r="I211" t="s">
        <v>1615</v>
      </c>
      <c r="J211" t="s">
        <v>3912</v>
      </c>
      <c r="K211" t="s">
        <v>1581</v>
      </c>
      <c r="L211" t="s">
        <v>2598</v>
      </c>
      <c r="M211" t="s">
        <v>12404</v>
      </c>
      <c r="N211" t="s">
        <v>23</v>
      </c>
      <c r="O211" t="s">
        <v>63</v>
      </c>
      <c r="P211" t="s">
        <v>54</v>
      </c>
      <c r="Q211" t="s">
        <v>55</v>
      </c>
      <c r="R211" t="s">
        <v>24</v>
      </c>
      <c r="S211" t="s">
        <v>12405</v>
      </c>
      <c r="T211" t="s">
        <v>12406</v>
      </c>
    </row>
    <row r="212" spans="1:20" x14ac:dyDescent="0.25">
      <c r="A212" t="s">
        <v>110</v>
      </c>
      <c r="B212" t="s">
        <v>640</v>
      </c>
      <c r="C212">
        <v>66</v>
      </c>
      <c r="D212">
        <v>1</v>
      </c>
      <c r="E212" t="s">
        <v>12403</v>
      </c>
      <c r="F212">
        <v>258</v>
      </c>
      <c r="G212">
        <v>35</v>
      </c>
      <c r="H212" t="s">
        <v>47</v>
      </c>
      <c r="I212" t="s">
        <v>1615</v>
      </c>
      <c r="J212" t="s">
        <v>3912</v>
      </c>
      <c r="K212" t="s">
        <v>1581</v>
      </c>
      <c r="L212" t="s">
        <v>2598</v>
      </c>
      <c r="M212" t="s">
        <v>12404</v>
      </c>
      <c r="N212" t="s">
        <v>23</v>
      </c>
      <c r="O212" t="s">
        <v>63</v>
      </c>
      <c r="P212" t="s">
        <v>54</v>
      </c>
      <c r="Q212" t="s">
        <v>55</v>
      </c>
      <c r="R212" t="s">
        <v>24</v>
      </c>
      <c r="S212" t="s">
        <v>12405</v>
      </c>
      <c r="T212" t="s">
        <v>12406</v>
      </c>
    </row>
    <row r="213" spans="1:20" x14ac:dyDescent="0.25">
      <c r="A213" t="s">
        <v>46</v>
      </c>
      <c r="B213" t="s">
        <v>56</v>
      </c>
      <c r="C213">
        <v>67</v>
      </c>
      <c r="D213">
        <v>1</v>
      </c>
      <c r="E213" t="s">
        <v>12403</v>
      </c>
      <c r="F213">
        <v>258</v>
      </c>
      <c r="G213">
        <v>35</v>
      </c>
      <c r="H213" t="s">
        <v>47</v>
      </c>
      <c r="I213" t="s">
        <v>1615</v>
      </c>
      <c r="J213" t="s">
        <v>3912</v>
      </c>
      <c r="K213" t="s">
        <v>1581</v>
      </c>
      <c r="L213" t="s">
        <v>2598</v>
      </c>
      <c r="M213" t="s">
        <v>12404</v>
      </c>
      <c r="N213" t="s">
        <v>23</v>
      </c>
      <c r="O213" t="s">
        <v>63</v>
      </c>
      <c r="P213" t="s">
        <v>54</v>
      </c>
      <c r="Q213" t="s">
        <v>55</v>
      </c>
      <c r="R213" t="s">
        <v>24</v>
      </c>
      <c r="S213" t="s">
        <v>12405</v>
      </c>
      <c r="T213" t="s">
        <v>12406</v>
      </c>
    </row>
    <row r="214" spans="1:20" x14ac:dyDescent="0.25">
      <c r="A214" t="s">
        <v>139</v>
      </c>
      <c r="B214" t="s">
        <v>112</v>
      </c>
      <c r="C214">
        <v>76</v>
      </c>
      <c r="D214">
        <v>3</v>
      </c>
      <c r="E214" t="s">
        <v>12407</v>
      </c>
      <c r="F214">
        <v>266</v>
      </c>
      <c r="G214">
        <v>48</v>
      </c>
      <c r="H214" t="s">
        <v>47</v>
      </c>
      <c r="I214" t="s">
        <v>9498</v>
      </c>
      <c r="J214" t="s">
        <v>9499</v>
      </c>
      <c r="K214" t="s">
        <v>2062</v>
      </c>
      <c r="L214" t="s">
        <v>6133</v>
      </c>
      <c r="M214" t="s">
        <v>12408</v>
      </c>
      <c r="N214" t="s">
        <v>23</v>
      </c>
      <c r="O214" t="s">
        <v>53</v>
      </c>
      <c r="P214" t="s">
        <v>54</v>
      </c>
      <c r="Q214" t="s">
        <v>55</v>
      </c>
      <c r="R214" t="s">
        <v>24</v>
      </c>
      <c r="S214" t="s">
        <v>12409</v>
      </c>
      <c r="T214" t="s">
        <v>12410</v>
      </c>
    </row>
    <row r="215" spans="1:20" x14ac:dyDescent="0.25">
      <c r="A215" t="s">
        <v>46</v>
      </c>
      <c r="B215" t="s">
        <v>1105</v>
      </c>
      <c r="C215">
        <v>13</v>
      </c>
      <c r="D215">
        <v>1</v>
      </c>
      <c r="E215" t="s">
        <v>12411</v>
      </c>
      <c r="F215">
        <v>13</v>
      </c>
      <c r="G215">
        <v>0</v>
      </c>
      <c r="H215" t="s">
        <v>47</v>
      </c>
      <c r="I215" t="s">
        <v>12412</v>
      </c>
      <c r="J215" t="s">
        <v>12413</v>
      </c>
      <c r="K215" t="s">
        <v>1939</v>
      </c>
      <c r="L215" t="s">
        <v>12414</v>
      </c>
      <c r="M215" t="s">
        <v>12415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12416</v>
      </c>
      <c r="T215" t="s">
        <v>12415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  <pageSetUpPr fitToPage="1"/>
  </sheetPr>
  <dimension ref="A1:V647"/>
  <sheetViews>
    <sheetView zoomScale="70" zoomScaleNormal="70" workbookViewId="0">
      <pane xSplit="2" ySplit="1" topLeftCell="W14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X45" sqref="X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12417</v>
      </c>
      <c r="F2">
        <v>220</v>
      </c>
      <c r="G2">
        <v>0</v>
      </c>
      <c r="H2" t="s">
        <v>631</v>
      </c>
      <c r="I2" t="s">
        <v>12418</v>
      </c>
      <c r="J2" t="s">
        <v>3892</v>
      </c>
      <c r="K2" t="s">
        <v>23</v>
      </c>
      <c r="L2" t="s">
        <v>24</v>
      </c>
      <c r="M2" t="s">
        <v>12419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12419</v>
      </c>
      <c r="U2" s="55" t="s">
        <v>186</v>
      </c>
      <c r="V2">
        <v>270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12420</v>
      </c>
      <c r="F3">
        <v>250</v>
      </c>
      <c r="G3">
        <v>45</v>
      </c>
      <c r="H3" t="s">
        <v>47</v>
      </c>
      <c r="I3" t="s">
        <v>3885</v>
      </c>
      <c r="J3" t="s">
        <v>3886</v>
      </c>
      <c r="K3" t="s">
        <v>1581</v>
      </c>
      <c r="L3" t="s">
        <v>1630</v>
      </c>
      <c r="M3" t="s">
        <v>23</v>
      </c>
      <c r="N3" t="s">
        <v>23</v>
      </c>
      <c r="O3" t="s">
        <v>24</v>
      </c>
      <c r="P3" t="s">
        <v>54</v>
      </c>
      <c r="Q3" t="s">
        <v>23</v>
      </c>
      <c r="R3" t="s">
        <v>24</v>
      </c>
      <c r="S3" t="s">
        <v>23</v>
      </c>
      <c r="T3" t="s">
        <v>12421</v>
      </c>
      <c r="U3" s="56" t="s">
        <v>187</v>
      </c>
      <c r="V3">
        <v>270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12422</v>
      </c>
      <c r="F4">
        <v>234</v>
      </c>
      <c r="G4">
        <v>29</v>
      </c>
      <c r="H4" t="s">
        <v>47</v>
      </c>
      <c r="I4" t="s">
        <v>1086</v>
      </c>
      <c r="J4" t="s">
        <v>1081</v>
      </c>
      <c r="K4" t="s">
        <v>1082</v>
      </c>
      <c r="L4" t="s">
        <v>1087</v>
      </c>
      <c r="M4" t="s">
        <v>12423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12423</v>
      </c>
      <c r="U4" s="55" t="s">
        <v>44</v>
      </c>
      <c r="V4">
        <v>149</v>
      </c>
    </row>
    <row r="5" spans="1:22" x14ac:dyDescent="0.25">
      <c r="A5" t="s">
        <v>139</v>
      </c>
      <c r="B5" t="s">
        <v>112</v>
      </c>
      <c r="C5">
        <v>66</v>
      </c>
      <c r="D5">
        <v>1</v>
      </c>
      <c r="E5" t="s">
        <v>12424</v>
      </c>
      <c r="F5">
        <v>665.42</v>
      </c>
      <c r="G5">
        <v>44</v>
      </c>
      <c r="H5" t="s">
        <v>47</v>
      </c>
      <c r="I5" t="s">
        <v>12425</v>
      </c>
      <c r="J5" t="s">
        <v>12426</v>
      </c>
      <c r="K5" t="s">
        <v>3348</v>
      </c>
      <c r="L5" t="s">
        <v>12427</v>
      </c>
      <c r="M5" t="s">
        <v>12428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12428</v>
      </c>
      <c r="U5" s="56" t="s">
        <v>10839</v>
      </c>
      <c r="V5">
        <v>2</v>
      </c>
    </row>
    <row r="6" spans="1:22" x14ac:dyDescent="0.25">
      <c r="A6" t="s">
        <v>110</v>
      </c>
      <c r="B6" t="s">
        <v>640</v>
      </c>
      <c r="C6">
        <v>66</v>
      </c>
      <c r="D6">
        <v>1</v>
      </c>
      <c r="E6" t="s">
        <v>12424</v>
      </c>
      <c r="F6">
        <v>665.42</v>
      </c>
      <c r="G6">
        <v>44</v>
      </c>
      <c r="H6" t="s">
        <v>47</v>
      </c>
      <c r="I6" t="s">
        <v>12425</v>
      </c>
      <c r="J6" t="s">
        <v>12426</v>
      </c>
      <c r="K6" t="s">
        <v>3348</v>
      </c>
      <c r="L6" t="s">
        <v>12427</v>
      </c>
      <c r="M6" t="s">
        <v>12428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12428</v>
      </c>
      <c r="U6" s="56" t="s">
        <v>45</v>
      </c>
      <c r="V6">
        <v>147</v>
      </c>
    </row>
    <row r="7" spans="1:22" x14ac:dyDescent="0.25">
      <c r="A7" t="s">
        <v>46</v>
      </c>
      <c r="B7" t="s">
        <v>56</v>
      </c>
      <c r="C7">
        <v>67</v>
      </c>
      <c r="D7">
        <v>1</v>
      </c>
      <c r="E7" t="s">
        <v>12424</v>
      </c>
      <c r="F7">
        <v>665.42</v>
      </c>
      <c r="G7">
        <v>44</v>
      </c>
      <c r="H7" t="s">
        <v>47</v>
      </c>
      <c r="I7" t="s">
        <v>12425</v>
      </c>
      <c r="J7" t="s">
        <v>12426</v>
      </c>
      <c r="K7" t="s">
        <v>3348</v>
      </c>
      <c r="L7" t="s">
        <v>12427</v>
      </c>
      <c r="M7" t="s">
        <v>12428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12428</v>
      </c>
      <c r="U7" s="55" t="s">
        <v>113</v>
      </c>
      <c r="V7">
        <v>1</v>
      </c>
    </row>
    <row r="8" spans="1:22" x14ac:dyDescent="0.25">
      <c r="A8" t="s">
        <v>38</v>
      </c>
      <c r="B8" t="s">
        <v>39</v>
      </c>
      <c r="C8">
        <v>54.5</v>
      </c>
      <c r="D8">
        <v>2</v>
      </c>
      <c r="E8" t="s">
        <v>12424</v>
      </c>
      <c r="F8">
        <v>665.42</v>
      </c>
      <c r="G8">
        <v>44</v>
      </c>
      <c r="H8" t="s">
        <v>47</v>
      </c>
      <c r="I8" t="s">
        <v>12425</v>
      </c>
      <c r="J8" t="s">
        <v>12426</v>
      </c>
      <c r="K8" t="s">
        <v>3348</v>
      </c>
      <c r="L8" t="s">
        <v>12427</v>
      </c>
      <c r="M8" t="s">
        <v>12428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12428</v>
      </c>
      <c r="U8" s="56" t="s">
        <v>727</v>
      </c>
      <c r="V8">
        <v>1</v>
      </c>
    </row>
    <row r="9" spans="1:22" x14ac:dyDescent="0.25">
      <c r="A9" t="s">
        <v>44</v>
      </c>
      <c r="B9" t="s">
        <v>45</v>
      </c>
      <c r="C9">
        <v>37</v>
      </c>
      <c r="D9">
        <v>10</v>
      </c>
      <c r="E9" t="s">
        <v>12424</v>
      </c>
      <c r="F9">
        <v>665.42</v>
      </c>
      <c r="G9">
        <v>44</v>
      </c>
      <c r="H9" t="s">
        <v>47</v>
      </c>
      <c r="I9" t="s">
        <v>12425</v>
      </c>
      <c r="J9" t="s">
        <v>12426</v>
      </c>
      <c r="K9" t="s">
        <v>3348</v>
      </c>
      <c r="L9" t="s">
        <v>12427</v>
      </c>
      <c r="M9" t="s">
        <v>12428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12428</v>
      </c>
      <c r="U9" s="55" t="s">
        <v>137</v>
      </c>
      <c r="V9">
        <v>620</v>
      </c>
    </row>
    <row r="10" spans="1:22" x14ac:dyDescent="0.25">
      <c r="A10" t="s">
        <v>46</v>
      </c>
      <c r="B10" t="s">
        <v>1105</v>
      </c>
      <c r="C10">
        <v>65.7</v>
      </c>
      <c r="D10">
        <v>1</v>
      </c>
      <c r="E10" t="s">
        <v>12429</v>
      </c>
      <c r="F10">
        <v>352.18</v>
      </c>
      <c r="G10">
        <v>79</v>
      </c>
      <c r="H10" t="s">
        <v>47</v>
      </c>
      <c r="I10" t="s">
        <v>12430</v>
      </c>
      <c r="J10" t="s">
        <v>12431</v>
      </c>
      <c r="K10" t="s">
        <v>5376</v>
      </c>
      <c r="L10" t="s">
        <v>12432</v>
      </c>
      <c r="M10" t="s">
        <v>12433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12433</v>
      </c>
      <c r="U10" s="56" t="s">
        <v>138</v>
      </c>
      <c r="V10">
        <v>620</v>
      </c>
    </row>
    <row r="11" spans="1:22" x14ac:dyDescent="0.25">
      <c r="A11" t="s">
        <v>36</v>
      </c>
      <c r="B11" t="s">
        <v>37</v>
      </c>
      <c r="C11">
        <v>54.5</v>
      </c>
      <c r="D11">
        <v>2</v>
      </c>
      <c r="E11" t="s">
        <v>12429</v>
      </c>
      <c r="F11">
        <v>352.18</v>
      </c>
      <c r="G11">
        <v>79</v>
      </c>
      <c r="H11" t="s">
        <v>47</v>
      </c>
      <c r="I11" t="s">
        <v>12430</v>
      </c>
      <c r="J11" t="s">
        <v>12431</v>
      </c>
      <c r="K11" t="s">
        <v>5376</v>
      </c>
      <c r="L11" t="s">
        <v>12432</v>
      </c>
      <c r="M11" t="s">
        <v>12433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12433</v>
      </c>
      <c r="U11" s="55" t="s">
        <v>46</v>
      </c>
      <c r="V11">
        <v>244</v>
      </c>
    </row>
    <row r="12" spans="1:22" x14ac:dyDescent="0.25">
      <c r="A12" t="s">
        <v>51</v>
      </c>
      <c r="B12" t="s">
        <v>941</v>
      </c>
      <c r="C12">
        <v>57</v>
      </c>
      <c r="D12">
        <v>1</v>
      </c>
      <c r="E12" t="s">
        <v>12429</v>
      </c>
      <c r="F12">
        <v>352.18</v>
      </c>
      <c r="G12">
        <v>79</v>
      </c>
      <c r="H12" t="s">
        <v>47</v>
      </c>
      <c r="I12" t="s">
        <v>12430</v>
      </c>
      <c r="J12" t="s">
        <v>12431</v>
      </c>
      <c r="K12" t="s">
        <v>5376</v>
      </c>
      <c r="L12" t="s">
        <v>12432</v>
      </c>
      <c r="M12" t="s">
        <v>12433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12433</v>
      </c>
      <c r="U12" s="56" t="s">
        <v>56</v>
      </c>
      <c r="V12">
        <v>219</v>
      </c>
    </row>
    <row r="13" spans="1:22" x14ac:dyDescent="0.25">
      <c r="A13" t="s">
        <v>38</v>
      </c>
      <c r="B13" t="s">
        <v>39</v>
      </c>
      <c r="C13">
        <v>54.5</v>
      </c>
      <c r="D13">
        <v>2</v>
      </c>
      <c r="E13" t="s">
        <v>12429</v>
      </c>
      <c r="F13">
        <v>352.18</v>
      </c>
      <c r="G13">
        <v>79</v>
      </c>
      <c r="H13" t="s">
        <v>47</v>
      </c>
      <c r="I13" t="s">
        <v>12430</v>
      </c>
      <c r="J13" t="s">
        <v>12431</v>
      </c>
      <c r="K13" t="s">
        <v>5376</v>
      </c>
      <c r="L13" t="s">
        <v>12432</v>
      </c>
      <c r="M13" t="s">
        <v>12433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12433</v>
      </c>
      <c r="U13" s="56" t="s">
        <v>1105</v>
      </c>
      <c r="V13">
        <v>25</v>
      </c>
    </row>
    <row r="14" spans="1:22" x14ac:dyDescent="0.25">
      <c r="A14" t="s">
        <v>186</v>
      </c>
      <c r="B14" t="s">
        <v>187</v>
      </c>
      <c r="C14">
        <v>33.333333333333336</v>
      </c>
      <c r="D14">
        <v>3</v>
      </c>
      <c r="E14" t="s">
        <v>12434</v>
      </c>
      <c r="F14">
        <v>200</v>
      </c>
      <c r="G14">
        <v>0</v>
      </c>
      <c r="H14" t="s">
        <v>631</v>
      </c>
      <c r="I14" t="s">
        <v>12435</v>
      </c>
      <c r="J14" t="s">
        <v>315</v>
      </c>
      <c r="K14" t="s">
        <v>23</v>
      </c>
      <c r="L14" t="s">
        <v>24</v>
      </c>
      <c r="M14" t="s">
        <v>12436</v>
      </c>
      <c r="N14" t="s">
        <v>23</v>
      </c>
      <c r="O14" t="s">
        <v>32</v>
      </c>
      <c r="P14" t="s">
        <v>26</v>
      </c>
      <c r="Q14" t="s">
        <v>33</v>
      </c>
      <c r="R14" t="s">
        <v>24</v>
      </c>
      <c r="S14" t="s">
        <v>23</v>
      </c>
      <c r="T14" t="s">
        <v>12437</v>
      </c>
      <c r="U14" s="55" t="s">
        <v>42</v>
      </c>
      <c r="V14">
        <v>128</v>
      </c>
    </row>
    <row r="15" spans="1:22" x14ac:dyDescent="0.25">
      <c r="A15" t="s">
        <v>38</v>
      </c>
      <c r="B15" t="s">
        <v>39</v>
      </c>
      <c r="C15">
        <v>54.5</v>
      </c>
      <c r="D15">
        <v>2</v>
      </c>
      <c r="E15" t="s">
        <v>12438</v>
      </c>
      <c r="F15">
        <v>19.2</v>
      </c>
      <c r="G15">
        <v>0</v>
      </c>
      <c r="H15" t="s">
        <v>47</v>
      </c>
      <c r="I15" t="s">
        <v>12439</v>
      </c>
      <c r="J15" t="s">
        <v>12440</v>
      </c>
      <c r="K15" t="s">
        <v>12441</v>
      </c>
      <c r="L15" t="s">
        <v>12442</v>
      </c>
      <c r="M15" t="s">
        <v>12443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12443</v>
      </c>
      <c r="U15" s="56" t="s">
        <v>43</v>
      </c>
      <c r="V15">
        <v>128</v>
      </c>
    </row>
    <row r="16" spans="1:22" x14ac:dyDescent="0.25">
      <c r="A16" t="s">
        <v>139</v>
      </c>
      <c r="B16" t="s">
        <v>112</v>
      </c>
      <c r="C16">
        <v>66</v>
      </c>
      <c r="D16">
        <v>1</v>
      </c>
      <c r="E16" t="s">
        <v>12444</v>
      </c>
      <c r="F16">
        <v>248</v>
      </c>
      <c r="G16">
        <v>38</v>
      </c>
      <c r="H16" t="s">
        <v>47</v>
      </c>
      <c r="I16" t="s">
        <v>12445</v>
      </c>
      <c r="J16" t="s">
        <v>12446</v>
      </c>
      <c r="K16" t="s">
        <v>10739</v>
      </c>
      <c r="L16" t="s">
        <v>667</v>
      </c>
      <c r="M16" t="s">
        <v>12447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12447</v>
      </c>
      <c r="U16" s="55" t="s">
        <v>139</v>
      </c>
      <c r="V16">
        <v>36</v>
      </c>
    </row>
    <row r="17" spans="1:22" x14ac:dyDescent="0.25">
      <c r="A17" t="s">
        <v>110</v>
      </c>
      <c r="B17" t="s">
        <v>640</v>
      </c>
      <c r="C17">
        <v>66</v>
      </c>
      <c r="D17">
        <v>1</v>
      </c>
      <c r="E17" t="s">
        <v>12444</v>
      </c>
      <c r="F17">
        <v>248</v>
      </c>
      <c r="G17">
        <v>38</v>
      </c>
      <c r="H17" t="s">
        <v>47</v>
      </c>
      <c r="I17" t="s">
        <v>12445</v>
      </c>
      <c r="J17" t="s">
        <v>12446</v>
      </c>
      <c r="K17" t="s">
        <v>10739</v>
      </c>
      <c r="L17" t="s">
        <v>667</v>
      </c>
      <c r="M17" t="s">
        <v>12447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12447</v>
      </c>
      <c r="U17" s="56" t="s">
        <v>715</v>
      </c>
      <c r="V17">
        <v>1</v>
      </c>
    </row>
    <row r="18" spans="1:22" x14ac:dyDescent="0.25">
      <c r="A18" t="s">
        <v>46</v>
      </c>
      <c r="B18" t="s">
        <v>56</v>
      </c>
      <c r="C18">
        <v>67</v>
      </c>
      <c r="D18">
        <v>1</v>
      </c>
      <c r="E18" t="s">
        <v>12444</v>
      </c>
      <c r="F18">
        <v>248</v>
      </c>
      <c r="G18">
        <v>38</v>
      </c>
      <c r="H18" t="s">
        <v>47</v>
      </c>
      <c r="I18" t="s">
        <v>12445</v>
      </c>
      <c r="J18" t="s">
        <v>12446</v>
      </c>
      <c r="K18" t="s">
        <v>10739</v>
      </c>
      <c r="L18" t="s">
        <v>667</v>
      </c>
      <c r="M18" t="s">
        <v>12447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23</v>
      </c>
      <c r="T18" t="s">
        <v>12447</v>
      </c>
      <c r="U18" s="56" t="s">
        <v>112</v>
      </c>
      <c r="V18">
        <v>32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12448</v>
      </c>
      <c r="F19">
        <v>225</v>
      </c>
      <c r="G19">
        <v>0</v>
      </c>
      <c r="H19" t="s">
        <v>47</v>
      </c>
      <c r="I19" t="s">
        <v>4152</v>
      </c>
      <c r="J19" t="s">
        <v>12449</v>
      </c>
      <c r="K19" t="s">
        <v>12450</v>
      </c>
      <c r="L19" t="s">
        <v>3769</v>
      </c>
      <c r="M19" t="s">
        <v>12451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23</v>
      </c>
      <c r="T19" t="s">
        <v>12451</v>
      </c>
      <c r="U19" s="56" t="s">
        <v>1958</v>
      </c>
      <c r="V19">
        <v>3</v>
      </c>
    </row>
    <row r="20" spans="1:22" x14ac:dyDescent="0.25">
      <c r="A20" t="s">
        <v>46</v>
      </c>
      <c r="B20" t="s">
        <v>56</v>
      </c>
      <c r="C20">
        <v>66.333333333333329</v>
      </c>
      <c r="D20">
        <v>3</v>
      </c>
      <c r="E20" t="s">
        <v>12452</v>
      </c>
      <c r="F20">
        <v>205</v>
      </c>
      <c r="G20">
        <v>0</v>
      </c>
      <c r="H20" t="s">
        <v>47</v>
      </c>
      <c r="I20" t="s">
        <v>8145</v>
      </c>
      <c r="J20" t="s">
        <v>12453</v>
      </c>
      <c r="K20" t="s">
        <v>12450</v>
      </c>
      <c r="L20" t="s">
        <v>3769</v>
      </c>
      <c r="M20" t="s">
        <v>12454</v>
      </c>
      <c r="N20" t="s">
        <v>23</v>
      </c>
      <c r="O20" t="s">
        <v>53</v>
      </c>
      <c r="P20" t="s">
        <v>54</v>
      </c>
      <c r="Q20" t="s">
        <v>55</v>
      </c>
      <c r="R20" t="s">
        <v>24</v>
      </c>
      <c r="S20" t="s">
        <v>23</v>
      </c>
      <c r="T20" t="s">
        <v>12454</v>
      </c>
      <c r="U20" s="55" t="s">
        <v>110</v>
      </c>
      <c r="V20">
        <v>70</v>
      </c>
    </row>
    <row r="21" spans="1:22" x14ac:dyDescent="0.25">
      <c r="A21" t="s">
        <v>46</v>
      </c>
      <c r="B21" t="s">
        <v>1105</v>
      </c>
      <c r="C21">
        <v>69.349999999999994</v>
      </c>
      <c r="D21">
        <v>1</v>
      </c>
      <c r="E21" t="s">
        <v>12455</v>
      </c>
      <c r="F21">
        <v>76.349999999999994</v>
      </c>
      <c r="G21">
        <v>7</v>
      </c>
      <c r="H21" t="s">
        <v>47</v>
      </c>
      <c r="I21" t="s">
        <v>12456</v>
      </c>
      <c r="J21" t="s">
        <v>12457</v>
      </c>
      <c r="K21" t="s">
        <v>12458</v>
      </c>
      <c r="L21" t="s">
        <v>12459</v>
      </c>
      <c r="M21" t="s">
        <v>12460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12460</v>
      </c>
      <c r="U21" s="56" t="s">
        <v>146</v>
      </c>
      <c r="V21">
        <v>3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12461</v>
      </c>
      <c r="F22">
        <v>220</v>
      </c>
      <c r="G22">
        <v>0</v>
      </c>
      <c r="H22" t="s">
        <v>631</v>
      </c>
      <c r="I22" t="s">
        <v>12462</v>
      </c>
      <c r="J22" t="s">
        <v>87</v>
      </c>
      <c r="K22" t="s">
        <v>23</v>
      </c>
      <c r="L22" t="s">
        <v>24</v>
      </c>
      <c r="M22" t="s">
        <v>12463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23</v>
      </c>
      <c r="T22" t="s">
        <v>12463</v>
      </c>
      <c r="U22" s="56" t="s">
        <v>640</v>
      </c>
      <c r="V22">
        <v>67</v>
      </c>
    </row>
    <row r="23" spans="1:22" x14ac:dyDescent="0.25">
      <c r="A23" t="s">
        <v>46</v>
      </c>
      <c r="B23" t="s">
        <v>56</v>
      </c>
      <c r="C23">
        <v>78</v>
      </c>
      <c r="D23">
        <v>1</v>
      </c>
      <c r="E23" t="s">
        <v>12464</v>
      </c>
      <c r="F23">
        <v>78</v>
      </c>
      <c r="G23">
        <v>0</v>
      </c>
      <c r="H23" t="s">
        <v>47</v>
      </c>
      <c r="I23" t="s">
        <v>6556</v>
      </c>
      <c r="J23" t="s">
        <v>12465</v>
      </c>
      <c r="K23" t="s">
        <v>2776</v>
      </c>
      <c r="L23" t="s">
        <v>2978</v>
      </c>
      <c r="M23" t="s">
        <v>12466</v>
      </c>
      <c r="N23" t="s">
        <v>23</v>
      </c>
      <c r="O23" t="s">
        <v>53</v>
      </c>
      <c r="P23" t="s">
        <v>54</v>
      </c>
      <c r="Q23" t="s">
        <v>55</v>
      </c>
      <c r="R23" t="s">
        <v>24</v>
      </c>
      <c r="S23" t="s">
        <v>23</v>
      </c>
      <c r="T23" t="s">
        <v>12467</v>
      </c>
      <c r="U23" s="55" t="s">
        <v>152</v>
      </c>
      <c r="V23">
        <v>1</v>
      </c>
    </row>
    <row r="24" spans="1:22" x14ac:dyDescent="0.25">
      <c r="A24" t="s">
        <v>36</v>
      </c>
      <c r="B24" t="s">
        <v>37</v>
      </c>
      <c r="C24">
        <v>54.5</v>
      </c>
      <c r="D24">
        <v>2</v>
      </c>
      <c r="E24" t="s">
        <v>12468</v>
      </c>
      <c r="F24">
        <v>448.84</v>
      </c>
      <c r="G24">
        <v>66</v>
      </c>
      <c r="H24" t="s">
        <v>47</v>
      </c>
      <c r="I24" t="s">
        <v>12469</v>
      </c>
      <c r="J24" t="s">
        <v>12470</v>
      </c>
      <c r="K24" t="s">
        <v>663</v>
      </c>
      <c r="L24" t="s">
        <v>12471</v>
      </c>
      <c r="M24" t="s">
        <v>12472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12472</v>
      </c>
      <c r="U24" s="56" t="s">
        <v>153</v>
      </c>
      <c r="V24">
        <v>1</v>
      </c>
    </row>
    <row r="25" spans="1:22" x14ac:dyDescent="0.25">
      <c r="A25" t="s">
        <v>36</v>
      </c>
      <c r="B25" t="s">
        <v>37</v>
      </c>
      <c r="C25">
        <v>54.5</v>
      </c>
      <c r="D25">
        <v>2</v>
      </c>
      <c r="E25" t="s">
        <v>12468</v>
      </c>
      <c r="F25">
        <v>448.84</v>
      </c>
      <c r="G25">
        <v>66</v>
      </c>
      <c r="H25" t="s">
        <v>47</v>
      </c>
      <c r="I25" t="s">
        <v>12469</v>
      </c>
      <c r="J25" t="s">
        <v>12470</v>
      </c>
      <c r="K25" t="s">
        <v>663</v>
      </c>
      <c r="L25" t="s">
        <v>12471</v>
      </c>
      <c r="M25" t="s">
        <v>12472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12472</v>
      </c>
      <c r="U25" s="55" t="s">
        <v>150</v>
      </c>
      <c r="V25">
        <v>1</v>
      </c>
    </row>
    <row r="26" spans="1:22" x14ac:dyDescent="0.25">
      <c r="A26" t="s">
        <v>46</v>
      </c>
      <c r="B26" t="s">
        <v>1105</v>
      </c>
      <c r="C26">
        <v>62.05</v>
      </c>
      <c r="D26">
        <v>4</v>
      </c>
      <c r="E26" t="s">
        <v>12468</v>
      </c>
      <c r="F26">
        <v>448.84</v>
      </c>
      <c r="G26">
        <v>66</v>
      </c>
      <c r="H26" t="s">
        <v>47</v>
      </c>
      <c r="I26" t="s">
        <v>12469</v>
      </c>
      <c r="J26" t="s">
        <v>12470</v>
      </c>
      <c r="K26" t="s">
        <v>663</v>
      </c>
      <c r="L26" t="s">
        <v>12471</v>
      </c>
      <c r="M26" t="s">
        <v>12472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12472</v>
      </c>
      <c r="U26" s="56" t="s">
        <v>151</v>
      </c>
      <c r="V26">
        <v>1</v>
      </c>
    </row>
    <row r="27" spans="1:22" x14ac:dyDescent="0.25">
      <c r="A27" t="s">
        <v>46</v>
      </c>
      <c r="B27" t="s">
        <v>1105</v>
      </c>
      <c r="C27">
        <v>12</v>
      </c>
      <c r="D27">
        <v>1</v>
      </c>
      <c r="E27" t="s">
        <v>12473</v>
      </c>
      <c r="F27">
        <v>12</v>
      </c>
      <c r="G27">
        <v>0</v>
      </c>
      <c r="H27" t="s">
        <v>47</v>
      </c>
      <c r="I27" t="s">
        <v>12474</v>
      </c>
      <c r="J27" t="s">
        <v>12475</v>
      </c>
      <c r="K27" t="s">
        <v>1939</v>
      </c>
      <c r="L27" t="s">
        <v>12476</v>
      </c>
      <c r="M27" t="s">
        <v>12477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12477</v>
      </c>
      <c r="U27" s="55" t="s">
        <v>36</v>
      </c>
      <c r="V27">
        <v>21</v>
      </c>
    </row>
    <row r="28" spans="1:22" x14ac:dyDescent="0.25">
      <c r="A28" t="s">
        <v>44</v>
      </c>
      <c r="B28" t="s">
        <v>45</v>
      </c>
      <c r="C28">
        <v>66.666666666666671</v>
      </c>
      <c r="D28">
        <v>6</v>
      </c>
      <c r="E28" t="s">
        <v>12478</v>
      </c>
      <c r="F28">
        <v>200</v>
      </c>
      <c r="G28">
        <v>0</v>
      </c>
      <c r="H28" t="s">
        <v>631</v>
      </c>
      <c r="I28" t="s">
        <v>6304</v>
      </c>
      <c r="J28" t="s">
        <v>1071</v>
      </c>
      <c r="K28" t="s">
        <v>23</v>
      </c>
      <c r="L28" t="s">
        <v>24</v>
      </c>
      <c r="M28" t="s">
        <v>12479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12479</v>
      </c>
      <c r="U28" s="56" t="s">
        <v>37</v>
      </c>
      <c r="V28">
        <v>21</v>
      </c>
    </row>
    <row r="29" spans="1:22" x14ac:dyDescent="0.25">
      <c r="A29" t="s">
        <v>46</v>
      </c>
      <c r="B29" t="s">
        <v>56</v>
      </c>
      <c r="C29">
        <v>66.333333333333329</v>
      </c>
      <c r="D29">
        <v>3</v>
      </c>
      <c r="E29" t="s">
        <v>12480</v>
      </c>
      <c r="F29">
        <v>374</v>
      </c>
      <c r="G29">
        <v>64</v>
      </c>
      <c r="H29" t="s">
        <v>47</v>
      </c>
      <c r="I29" t="s">
        <v>12481</v>
      </c>
      <c r="J29" t="s">
        <v>12482</v>
      </c>
      <c r="K29" t="s">
        <v>10973</v>
      </c>
      <c r="L29" t="s">
        <v>2225</v>
      </c>
      <c r="M29" t="s">
        <v>23</v>
      </c>
      <c r="N29" t="s">
        <v>23</v>
      </c>
      <c r="O29" t="s">
        <v>24</v>
      </c>
      <c r="P29" t="s">
        <v>54</v>
      </c>
      <c r="Q29" t="s">
        <v>23</v>
      </c>
      <c r="R29" t="s">
        <v>24</v>
      </c>
      <c r="S29" t="s">
        <v>23</v>
      </c>
      <c r="T29" t="s">
        <v>12479</v>
      </c>
      <c r="U29" s="55" t="s">
        <v>38</v>
      </c>
      <c r="V29">
        <v>22</v>
      </c>
    </row>
    <row r="30" spans="1:22" x14ac:dyDescent="0.25">
      <c r="A30" t="s">
        <v>30</v>
      </c>
      <c r="B30" t="s">
        <v>31</v>
      </c>
      <c r="C30">
        <v>45</v>
      </c>
      <c r="D30">
        <v>1</v>
      </c>
      <c r="E30" t="s">
        <v>12480</v>
      </c>
      <c r="F30">
        <v>374</v>
      </c>
      <c r="G30">
        <v>64</v>
      </c>
      <c r="H30" t="s">
        <v>47</v>
      </c>
      <c r="I30" t="s">
        <v>12481</v>
      </c>
      <c r="J30" t="s">
        <v>12482</v>
      </c>
      <c r="K30" t="s">
        <v>10973</v>
      </c>
      <c r="L30" t="s">
        <v>2225</v>
      </c>
      <c r="M30" t="s">
        <v>23</v>
      </c>
      <c r="N30" t="s">
        <v>23</v>
      </c>
      <c r="O30" t="s">
        <v>24</v>
      </c>
      <c r="P30" t="s">
        <v>54</v>
      </c>
      <c r="Q30" t="s">
        <v>23</v>
      </c>
      <c r="R30" t="s">
        <v>24</v>
      </c>
      <c r="S30" t="s">
        <v>23</v>
      </c>
      <c r="T30" t="s">
        <v>12479</v>
      </c>
      <c r="U30" s="56" t="s">
        <v>39</v>
      </c>
      <c r="V30">
        <v>22</v>
      </c>
    </row>
    <row r="31" spans="1:22" x14ac:dyDescent="0.25">
      <c r="A31" t="s">
        <v>51</v>
      </c>
      <c r="B31" t="s">
        <v>52</v>
      </c>
      <c r="C31">
        <v>64</v>
      </c>
      <c r="D31">
        <v>1</v>
      </c>
      <c r="E31" t="s">
        <v>12480</v>
      </c>
      <c r="F31">
        <v>374</v>
      </c>
      <c r="G31">
        <v>64</v>
      </c>
      <c r="H31" t="s">
        <v>47</v>
      </c>
      <c r="I31" t="s">
        <v>12481</v>
      </c>
      <c r="J31" t="s">
        <v>12482</v>
      </c>
      <c r="K31" t="s">
        <v>10973</v>
      </c>
      <c r="L31" t="s">
        <v>2225</v>
      </c>
      <c r="M31" t="s">
        <v>23</v>
      </c>
      <c r="N31" t="s">
        <v>23</v>
      </c>
      <c r="O31" t="s">
        <v>24</v>
      </c>
      <c r="P31" t="s">
        <v>54</v>
      </c>
      <c r="Q31" t="s">
        <v>23</v>
      </c>
      <c r="R31" t="s">
        <v>24</v>
      </c>
      <c r="S31" t="s">
        <v>23</v>
      </c>
      <c r="T31" t="s">
        <v>12479</v>
      </c>
      <c r="U31" s="55" t="s">
        <v>148</v>
      </c>
      <c r="V31">
        <v>1</v>
      </c>
    </row>
    <row r="32" spans="1:22" x14ac:dyDescent="0.25">
      <c r="A32" t="s">
        <v>46</v>
      </c>
      <c r="B32" t="s">
        <v>1105</v>
      </c>
      <c r="C32">
        <v>65.7</v>
      </c>
      <c r="D32">
        <v>1</v>
      </c>
      <c r="E32" t="s">
        <v>12483</v>
      </c>
      <c r="F32">
        <v>65.7</v>
      </c>
      <c r="G32">
        <v>0</v>
      </c>
      <c r="H32" t="s">
        <v>47</v>
      </c>
      <c r="I32" t="s">
        <v>5030</v>
      </c>
      <c r="J32" t="s">
        <v>5031</v>
      </c>
      <c r="K32" t="s">
        <v>665</v>
      </c>
      <c r="L32" t="s">
        <v>5032</v>
      </c>
      <c r="M32" t="s">
        <v>12484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23</v>
      </c>
      <c r="T32" t="s">
        <v>12484</v>
      </c>
      <c r="U32" s="56" t="s">
        <v>149</v>
      </c>
      <c r="V32">
        <v>1</v>
      </c>
    </row>
    <row r="33" spans="1:22" x14ac:dyDescent="0.25">
      <c r="A33" t="s">
        <v>42</v>
      </c>
      <c r="B33" t="s">
        <v>43</v>
      </c>
      <c r="C33">
        <v>55</v>
      </c>
      <c r="D33">
        <v>1</v>
      </c>
      <c r="E33" t="s">
        <v>12485</v>
      </c>
      <c r="F33">
        <v>53</v>
      </c>
      <c r="G33">
        <v>0</v>
      </c>
      <c r="H33" t="s">
        <v>47</v>
      </c>
      <c r="I33" t="s">
        <v>12486</v>
      </c>
      <c r="J33" t="s">
        <v>12487</v>
      </c>
      <c r="K33" t="s">
        <v>5778</v>
      </c>
      <c r="L33" t="s">
        <v>9918</v>
      </c>
      <c r="M33" t="s">
        <v>23</v>
      </c>
      <c r="N33" t="s">
        <v>23</v>
      </c>
      <c r="O33" t="s">
        <v>24</v>
      </c>
      <c r="P33" t="s">
        <v>54</v>
      </c>
      <c r="Q33" t="s">
        <v>23</v>
      </c>
      <c r="R33" t="s">
        <v>24</v>
      </c>
      <c r="S33" t="s">
        <v>23</v>
      </c>
      <c r="T33" t="s">
        <v>12488</v>
      </c>
      <c r="U33" s="55" t="s">
        <v>30</v>
      </c>
      <c r="V33">
        <v>157</v>
      </c>
    </row>
    <row r="34" spans="1:22" x14ac:dyDescent="0.25">
      <c r="A34" t="s">
        <v>46</v>
      </c>
      <c r="B34" t="s">
        <v>56</v>
      </c>
      <c r="C34">
        <v>78</v>
      </c>
      <c r="D34">
        <v>9</v>
      </c>
      <c r="E34" t="s">
        <v>12489</v>
      </c>
      <c r="F34">
        <v>737</v>
      </c>
      <c r="G34">
        <v>54</v>
      </c>
      <c r="H34" t="s">
        <v>47</v>
      </c>
      <c r="I34" t="s">
        <v>369</v>
      </c>
      <c r="J34" t="s">
        <v>8586</v>
      </c>
      <c r="K34" t="s">
        <v>1840</v>
      </c>
      <c r="L34" t="s">
        <v>4632</v>
      </c>
      <c r="M34" t="s">
        <v>12490</v>
      </c>
      <c r="N34" t="s">
        <v>23</v>
      </c>
      <c r="O34" t="s">
        <v>53</v>
      </c>
      <c r="P34" t="s">
        <v>54</v>
      </c>
      <c r="Q34" t="s">
        <v>55</v>
      </c>
      <c r="R34" t="s">
        <v>24</v>
      </c>
      <c r="S34" t="s">
        <v>23</v>
      </c>
      <c r="T34" t="s">
        <v>12490</v>
      </c>
      <c r="U34" s="56" t="s">
        <v>6784</v>
      </c>
      <c r="V34">
        <v>1</v>
      </c>
    </row>
    <row r="35" spans="1:22" x14ac:dyDescent="0.25">
      <c r="A35" t="s">
        <v>46</v>
      </c>
      <c r="B35" t="s">
        <v>56</v>
      </c>
      <c r="C35">
        <v>78</v>
      </c>
      <c r="D35">
        <v>1</v>
      </c>
      <c r="E35" t="s">
        <v>12491</v>
      </c>
      <c r="F35">
        <v>495</v>
      </c>
      <c r="G35">
        <v>48</v>
      </c>
      <c r="H35" t="s">
        <v>47</v>
      </c>
      <c r="I35" t="s">
        <v>369</v>
      </c>
      <c r="J35" t="s">
        <v>8586</v>
      </c>
      <c r="K35" t="s">
        <v>1840</v>
      </c>
      <c r="L35" t="s">
        <v>4632</v>
      </c>
      <c r="M35" t="s">
        <v>12492</v>
      </c>
      <c r="N35" t="s">
        <v>23</v>
      </c>
      <c r="O35" t="s">
        <v>53</v>
      </c>
      <c r="P35" t="s">
        <v>54</v>
      </c>
      <c r="Q35" t="s">
        <v>55</v>
      </c>
      <c r="R35" t="s">
        <v>24</v>
      </c>
      <c r="S35" t="s">
        <v>23</v>
      </c>
      <c r="T35" t="s">
        <v>12490</v>
      </c>
      <c r="U35" s="56" t="s">
        <v>31</v>
      </c>
      <c r="V35">
        <v>153</v>
      </c>
    </row>
    <row r="36" spans="1:22" x14ac:dyDescent="0.25">
      <c r="A36" t="s">
        <v>51</v>
      </c>
      <c r="B36" t="s">
        <v>52</v>
      </c>
      <c r="C36">
        <v>63.333333333333343</v>
      </c>
      <c r="D36">
        <v>3</v>
      </c>
      <c r="E36" t="s">
        <v>12491</v>
      </c>
      <c r="F36">
        <v>495</v>
      </c>
      <c r="G36">
        <v>48</v>
      </c>
      <c r="H36" t="s">
        <v>47</v>
      </c>
      <c r="I36" t="s">
        <v>369</v>
      </c>
      <c r="J36" t="s">
        <v>8586</v>
      </c>
      <c r="K36" t="s">
        <v>1840</v>
      </c>
      <c r="L36" t="s">
        <v>4632</v>
      </c>
      <c r="M36" t="s">
        <v>12492</v>
      </c>
      <c r="N36" t="s">
        <v>23</v>
      </c>
      <c r="O36" t="s">
        <v>53</v>
      </c>
      <c r="P36" t="s">
        <v>54</v>
      </c>
      <c r="Q36" t="s">
        <v>55</v>
      </c>
      <c r="R36" t="s">
        <v>24</v>
      </c>
      <c r="S36" t="s">
        <v>23</v>
      </c>
      <c r="T36" t="s">
        <v>12490</v>
      </c>
      <c r="U36" s="56" t="s">
        <v>1915</v>
      </c>
      <c r="V36">
        <v>3</v>
      </c>
    </row>
    <row r="37" spans="1:22" x14ac:dyDescent="0.25">
      <c r="A37" t="s">
        <v>51</v>
      </c>
      <c r="B37" t="s">
        <v>52</v>
      </c>
      <c r="C37">
        <v>63.333333333333343</v>
      </c>
      <c r="D37">
        <v>3</v>
      </c>
      <c r="E37" t="s">
        <v>12491</v>
      </c>
      <c r="F37">
        <v>495</v>
      </c>
      <c r="G37">
        <v>48</v>
      </c>
      <c r="H37" t="s">
        <v>47</v>
      </c>
      <c r="I37" t="s">
        <v>369</v>
      </c>
      <c r="J37" t="s">
        <v>8586</v>
      </c>
      <c r="K37" t="s">
        <v>1840</v>
      </c>
      <c r="L37" t="s">
        <v>4632</v>
      </c>
      <c r="M37" t="s">
        <v>12492</v>
      </c>
      <c r="N37" t="s">
        <v>23</v>
      </c>
      <c r="O37" t="s">
        <v>53</v>
      </c>
      <c r="P37" t="s">
        <v>54</v>
      </c>
      <c r="Q37" t="s">
        <v>55</v>
      </c>
      <c r="R37" t="s">
        <v>24</v>
      </c>
      <c r="S37" t="s">
        <v>23</v>
      </c>
      <c r="T37" t="s">
        <v>12490</v>
      </c>
      <c r="U37" s="55" t="s">
        <v>28</v>
      </c>
      <c r="V37">
        <v>128</v>
      </c>
    </row>
    <row r="38" spans="1:22" x14ac:dyDescent="0.25">
      <c r="A38" t="s">
        <v>44</v>
      </c>
      <c r="B38" t="s">
        <v>45</v>
      </c>
      <c r="C38">
        <v>66.666666666666671</v>
      </c>
      <c r="D38">
        <v>3</v>
      </c>
      <c r="E38" t="s">
        <v>12493</v>
      </c>
      <c r="F38">
        <v>200</v>
      </c>
      <c r="G38">
        <v>0</v>
      </c>
      <c r="H38" t="s">
        <v>631</v>
      </c>
      <c r="I38" t="s">
        <v>360</v>
      </c>
      <c r="J38" t="s">
        <v>329</v>
      </c>
      <c r="K38" t="s">
        <v>23</v>
      </c>
      <c r="L38" t="s">
        <v>24</v>
      </c>
      <c r="M38" t="s">
        <v>12494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23</v>
      </c>
      <c r="T38" t="s">
        <v>12494</v>
      </c>
      <c r="U38" s="56" t="s">
        <v>29</v>
      </c>
      <c r="V38">
        <v>128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12493</v>
      </c>
      <c r="F39">
        <v>200</v>
      </c>
      <c r="G39">
        <v>0</v>
      </c>
      <c r="H39" t="s">
        <v>631</v>
      </c>
      <c r="I39" t="s">
        <v>360</v>
      </c>
      <c r="J39" t="s">
        <v>329</v>
      </c>
      <c r="K39" t="s">
        <v>23</v>
      </c>
      <c r="L39" t="s">
        <v>24</v>
      </c>
      <c r="M39" t="s">
        <v>12494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12494</v>
      </c>
      <c r="U39" s="55" t="s">
        <v>20</v>
      </c>
      <c r="V39">
        <v>126</v>
      </c>
    </row>
    <row r="40" spans="1:22" x14ac:dyDescent="0.25">
      <c r="A40" t="s">
        <v>28</v>
      </c>
      <c r="B40" t="s">
        <v>29</v>
      </c>
      <c r="C40">
        <v>50</v>
      </c>
      <c r="D40">
        <v>1</v>
      </c>
      <c r="E40" t="s">
        <v>12493</v>
      </c>
      <c r="F40">
        <v>200</v>
      </c>
      <c r="G40">
        <v>0</v>
      </c>
      <c r="H40" t="s">
        <v>631</v>
      </c>
      <c r="I40" t="s">
        <v>360</v>
      </c>
      <c r="J40" t="s">
        <v>329</v>
      </c>
      <c r="K40" t="s">
        <v>23</v>
      </c>
      <c r="L40" t="s">
        <v>24</v>
      </c>
      <c r="M40" t="s">
        <v>12494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23</v>
      </c>
      <c r="T40" t="s">
        <v>12494</v>
      </c>
      <c r="U40" s="56" t="s">
        <v>21</v>
      </c>
      <c r="V40">
        <v>126</v>
      </c>
    </row>
    <row r="41" spans="1:22" x14ac:dyDescent="0.25">
      <c r="A41" t="s">
        <v>30</v>
      </c>
      <c r="B41" t="s">
        <v>31</v>
      </c>
      <c r="C41">
        <v>50</v>
      </c>
      <c r="D41">
        <v>1</v>
      </c>
      <c r="E41" t="s">
        <v>12493</v>
      </c>
      <c r="F41">
        <v>200</v>
      </c>
      <c r="G41">
        <v>0</v>
      </c>
      <c r="H41" t="s">
        <v>631</v>
      </c>
      <c r="I41" t="s">
        <v>360</v>
      </c>
      <c r="J41" t="s">
        <v>329</v>
      </c>
      <c r="K41" t="s">
        <v>23</v>
      </c>
      <c r="L41" t="s">
        <v>24</v>
      </c>
      <c r="M41" t="s">
        <v>12494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12494</v>
      </c>
      <c r="U41" s="55" t="s">
        <v>115</v>
      </c>
      <c r="V41">
        <v>12</v>
      </c>
    </row>
    <row r="42" spans="1:22" x14ac:dyDescent="0.25">
      <c r="A42" t="s">
        <v>46</v>
      </c>
      <c r="B42" t="s">
        <v>1105</v>
      </c>
      <c r="C42">
        <v>65.7</v>
      </c>
      <c r="D42">
        <v>1</v>
      </c>
      <c r="E42" t="s">
        <v>12495</v>
      </c>
      <c r="F42">
        <v>72.7</v>
      </c>
      <c r="G42">
        <v>7</v>
      </c>
      <c r="H42" t="s">
        <v>47</v>
      </c>
      <c r="I42" t="s">
        <v>12496</v>
      </c>
      <c r="J42" t="s">
        <v>12497</v>
      </c>
      <c r="K42" t="s">
        <v>3305</v>
      </c>
      <c r="L42" t="s">
        <v>12498</v>
      </c>
      <c r="M42" t="s">
        <v>12499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12499</v>
      </c>
      <c r="U42" s="56" t="s">
        <v>116</v>
      </c>
      <c r="V42">
        <v>12</v>
      </c>
    </row>
    <row r="43" spans="1:22" x14ac:dyDescent="0.25">
      <c r="A43" t="s">
        <v>139</v>
      </c>
      <c r="B43" t="s">
        <v>1958</v>
      </c>
      <c r="C43">
        <v>80.349999999999994</v>
      </c>
      <c r="D43">
        <v>1</v>
      </c>
      <c r="E43" t="s">
        <v>12500</v>
      </c>
      <c r="F43">
        <v>80.349999999999994</v>
      </c>
      <c r="G43">
        <v>0</v>
      </c>
      <c r="H43" t="s">
        <v>47</v>
      </c>
      <c r="I43" t="s">
        <v>12501</v>
      </c>
      <c r="J43" t="s">
        <v>12502</v>
      </c>
      <c r="K43" t="s">
        <v>4879</v>
      </c>
      <c r="L43" t="s">
        <v>12503</v>
      </c>
      <c r="M43" t="s">
        <v>12504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23</v>
      </c>
      <c r="T43" t="s">
        <v>12504</v>
      </c>
      <c r="U43" s="55" t="s">
        <v>51</v>
      </c>
      <c r="V43">
        <v>11</v>
      </c>
    </row>
    <row r="44" spans="1:22" x14ac:dyDescent="0.25">
      <c r="A44" t="s">
        <v>46</v>
      </c>
      <c r="B44" t="s">
        <v>56</v>
      </c>
      <c r="C44">
        <v>66.333333333333329</v>
      </c>
      <c r="D44">
        <v>3</v>
      </c>
      <c r="E44" t="s">
        <v>12505</v>
      </c>
      <c r="F44">
        <v>243</v>
      </c>
      <c r="G44">
        <v>38</v>
      </c>
      <c r="H44" t="s">
        <v>47</v>
      </c>
      <c r="I44" t="s">
        <v>12506</v>
      </c>
      <c r="J44" t="s">
        <v>12507</v>
      </c>
      <c r="K44" t="s">
        <v>12508</v>
      </c>
      <c r="L44" t="s">
        <v>1650</v>
      </c>
      <c r="M44" t="s">
        <v>12509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23</v>
      </c>
      <c r="T44" t="s">
        <v>12509</v>
      </c>
      <c r="U44" s="56" t="s">
        <v>52</v>
      </c>
      <c r="V44">
        <v>8</v>
      </c>
    </row>
    <row r="45" spans="1:22" x14ac:dyDescent="0.25">
      <c r="A45" t="s">
        <v>30</v>
      </c>
      <c r="B45" t="s">
        <v>1915</v>
      </c>
      <c r="C45">
        <v>38</v>
      </c>
      <c r="D45">
        <v>1</v>
      </c>
      <c r="E45" t="s">
        <v>12510</v>
      </c>
      <c r="F45">
        <v>214.48</v>
      </c>
      <c r="G45">
        <v>26</v>
      </c>
      <c r="H45" t="s">
        <v>47</v>
      </c>
      <c r="I45" t="s">
        <v>12511</v>
      </c>
      <c r="J45" t="s">
        <v>12512</v>
      </c>
      <c r="K45" t="s">
        <v>1691</v>
      </c>
      <c r="L45" t="s">
        <v>12513</v>
      </c>
      <c r="M45" t="s">
        <v>12514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12514</v>
      </c>
      <c r="U45" s="56" t="s">
        <v>941</v>
      </c>
      <c r="V45">
        <v>3</v>
      </c>
    </row>
    <row r="46" spans="1:22" x14ac:dyDescent="0.25">
      <c r="A46" t="s">
        <v>38</v>
      </c>
      <c r="B46" t="s">
        <v>39</v>
      </c>
      <c r="C46">
        <v>54.5</v>
      </c>
      <c r="D46">
        <v>2</v>
      </c>
      <c r="E46" t="s">
        <v>12510</v>
      </c>
      <c r="F46">
        <v>214.48</v>
      </c>
      <c r="G46">
        <v>26</v>
      </c>
      <c r="H46" t="s">
        <v>47</v>
      </c>
      <c r="I46" t="s">
        <v>12511</v>
      </c>
      <c r="J46" t="s">
        <v>12512</v>
      </c>
      <c r="K46" t="s">
        <v>1691</v>
      </c>
      <c r="L46" t="s">
        <v>12513</v>
      </c>
      <c r="M46" t="s">
        <v>12514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23</v>
      </c>
      <c r="T46" t="s">
        <v>12514</v>
      </c>
      <c r="U46" s="55" t="s">
        <v>683</v>
      </c>
      <c r="V46">
        <v>1</v>
      </c>
    </row>
    <row r="47" spans="1:22" x14ac:dyDescent="0.25">
      <c r="A47" t="s">
        <v>36</v>
      </c>
      <c r="B47" t="s">
        <v>37</v>
      </c>
      <c r="C47">
        <v>54.5</v>
      </c>
      <c r="D47">
        <v>2</v>
      </c>
      <c r="E47" t="s">
        <v>12510</v>
      </c>
      <c r="F47">
        <v>214.48</v>
      </c>
      <c r="G47">
        <v>26</v>
      </c>
      <c r="H47" t="s">
        <v>47</v>
      </c>
      <c r="I47" t="s">
        <v>12511</v>
      </c>
      <c r="J47" t="s">
        <v>12512</v>
      </c>
      <c r="K47" t="s">
        <v>1691</v>
      </c>
      <c r="L47" t="s">
        <v>12513</v>
      </c>
      <c r="M47" t="s">
        <v>12514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12514</v>
      </c>
      <c r="U47" s="56" t="s">
        <v>12543</v>
      </c>
      <c r="V47">
        <v>1</v>
      </c>
    </row>
    <row r="48" spans="1:22" x14ac:dyDescent="0.25">
      <c r="A48" t="s">
        <v>44</v>
      </c>
      <c r="B48" t="s">
        <v>45</v>
      </c>
      <c r="C48">
        <v>50</v>
      </c>
      <c r="D48">
        <v>4</v>
      </c>
      <c r="E48" t="s">
        <v>12515</v>
      </c>
      <c r="F48">
        <v>214</v>
      </c>
      <c r="G48">
        <v>45</v>
      </c>
      <c r="H48" t="s">
        <v>47</v>
      </c>
      <c r="I48" t="s">
        <v>12516</v>
      </c>
      <c r="J48" t="s">
        <v>12517</v>
      </c>
      <c r="K48" t="s">
        <v>707</v>
      </c>
      <c r="L48" t="s">
        <v>4374</v>
      </c>
      <c r="M48" t="s">
        <v>12518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12519</v>
      </c>
      <c r="U48" s="55" t="s">
        <v>658</v>
      </c>
      <c r="V48">
        <v>1999</v>
      </c>
    </row>
    <row r="49" spans="1:20" x14ac:dyDescent="0.25">
      <c r="A49" t="s">
        <v>46</v>
      </c>
      <c r="B49" t="s">
        <v>1105</v>
      </c>
      <c r="C49">
        <v>69.099999999999994</v>
      </c>
      <c r="D49">
        <v>1</v>
      </c>
      <c r="E49" t="s">
        <v>12520</v>
      </c>
      <c r="F49">
        <v>76.099999999999994</v>
      </c>
      <c r="G49">
        <v>7</v>
      </c>
      <c r="H49" t="s">
        <v>47</v>
      </c>
      <c r="I49" t="s">
        <v>12521</v>
      </c>
      <c r="J49" t="s">
        <v>12522</v>
      </c>
      <c r="K49" t="s">
        <v>12523</v>
      </c>
      <c r="L49" t="s">
        <v>12524</v>
      </c>
      <c r="M49" t="s">
        <v>12525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12525</v>
      </c>
    </row>
    <row r="50" spans="1:20" x14ac:dyDescent="0.25">
      <c r="A50" t="s">
        <v>28</v>
      </c>
      <c r="B50" t="s">
        <v>29</v>
      </c>
      <c r="C50">
        <v>33.333333333333336</v>
      </c>
      <c r="D50">
        <v>3</v>
      </c>
      <c r="E50" t="s">
        <v>12526</v>
      </c>
      <c r="F50">
        <v>199.5</v>
      </c>
      <c r="G50">
        <v>0</v>
      </c>
      <c r="H50" t="s">
        <v>22</v>
      </c>
      <c r="I50" t="s">
        <v>12527</v>
      </c>
      <c r="J50" t="s">
        <v>313</v>
      </c>
      <c r="K50" t="s">
        <v>23</v>
      </c>
      <c r="L50" t="s">
        <v>24</v>
      </c>
      <c r="M50" t="s">
        <v>12528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12528</v>
      </c>
    </row>
    <row r="51" spans="1:20" x14ac:dyDescent="0.25">
      <c r="A51" t="s">
        <v>42</v>
      </c>
      <c r="B51" t="s">
        <v>43</v>
      </c>
      <c r="C51">
        <v>66.666666666666671</v>
      </c>
      <c r="D51">
        <v>3</v>
      </c>
      <c r="E51" t="s">
        <v>12526</v>
      </c>
      <c r="F51">
        <v>199.5</v>
      </c>
      <c r="G51">
        <v>0</v>
      </c>
      <c r="H51" t="s">
        <v>22</v>
      </c>
      <c r="I51" t="s">
        <v>12527</v>
      </c>
      <c r="J51" t="s">
        <v>313</v>
      </c>
      <c r="K51" t="s">
        <v>23</v>
      </c>
      <c r="L51" t="s">
        <v>24</v>
      </c>
      <c r="M51" t="s">
        <v>12528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23</v>
      </c>
      <c r="T51" t="s">
        <v>12528</v>
      </c>
    </row>
    <row r="52" spans="1:20" x14ac:dyDescent="0.25">
      <c r="A52" t="s">
        <v>46</v>
      </c>
      <c r="B52" t="s">
        <v>1105</v>
      </c>
      <c r="C52">
        <v>13</v>
      </c>
      <c r="D52">
        <v>1</v>
      </c>
      <c r="E52" t="s">
        <v>12529</v>
      </c>
      <c r="F52">
        <v>13</v>
      </c>
      <c r="G52">
        <v>0</v>
      </c>
      <c r="H52" t="s">
        <v>47</v>
      </c>
      <c r="I52" t="s">
        <v>12530</v>
      </c>
      <c r="J52" t="s">
        <v>12531</v>
      </c>
      <c r="K52" t="s">
        <v>6829</v>
      </c>
      <c r="L52" t="s">
        <v>12532</v>
      </c>
      <c r="M52" t="s">
        <v>12533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12533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12534</v>
      </c>
      <c r="F53">
        <v>100</v>
      </c>
      <c r="G53">
        <v>0</v>
      </c>
      <c r="H53" t="s">
        <v>631</v>
      </c>
      <c r="I53" t="s">
        <v>12535</v>
      </c>
      <c r="J53" t="s">
        <v>330</v>
      </c>
      <c r="K53" t="s">
        <v>23</v>
      </c>
      <c r="L53" t="s">
        <v>24</v>
      </c>
      <c r="M53" t="s">
        <v>12536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12537</v>
      </c>
    </row>
    <row r="54" spans="1:20" x14ac:dyDescent="0.25">
      <c r="A54" t="s">
        <v>46</v>
      </c>
      <c r="B54" t="s">
        <v>1105</v>
      </c>
      <c r="C54">
        <v>73</v>
      </c>
      <c r="D54">
        <v>1</v>
      </c>
      <c r="E54" t="s">
        <v>12538</v>
      </c>
      <c r="F54">
        <v>12101.2</v>
      </c>
      <c r="G54">
        <v>860</v>
      </c>
      <c r="H54" t="s">
        <v>47</v>
      </c>
      <c r="I54" t="s">
        <v>12539</v>
      </c>
      <c r="J54" t="s">
        <v>12540</v>
      </c>
      <c r="K54" t="s">
        <v>12541</v>
      </c>
      <c r="L54" t="s">
        <v>24</v>
      </c>
      <c r="M54" t="s">
        <v>23</v>
      </c>
      <c r="N54" t="s">
        <v>23</v>
      </c>
      <c r="O54" t="s">
        <v>48</v>
      </c>
      <c r="P54" t="s">
        <v>49</v>
      </c>
      <c r="Q54" t="s">
        <v>23</v>
      </c>
      <c r="R54" t="s">
        <v>24</v>
      </c>
      <c r="S54" t="s">
        <v>23</v>
      </c>
      <c r="T54" t="s">
        <v>12542</v>
      </c>
    </row>
    <row r="55" spans="1:20" x14ac:dyDescent="0.25">
      <c r="A55" t="s">
        <v>44</v>
      </c>
      <c r="B55" t="s">
        <v>10839</v>
      </c>
      <c r="C55">
        <v>45</v>
      </c>
      <c r="D55">
        <v>1</v>
      </c>
      <c r="E55" t="s">
        <v>12538</v>
      </c>
      <c r="F55">
        <v>12101.2</v>
      </c>
      <c r="G55">
        <v>860</v>
      </c>
      <c r="H55" t="s">
        <v>47</v>
      </c>
      <c r="I55" t="s">
        <v>12539</v>
      </c>
      <c r="J55" t="s">
        <v>12540</v>
      </c>
      <c r="K55" t="s">
        <v>12541</v>
      </c>
      <c r="L55" t="s">
        <v>24</v>
      </c>
      <c r="M55" t="s">
        <v>23</v>
      </c>
      <c r="N55" t="s">
        <v>23</v>
      </c>
      <c r="O55" t="s">
        <v>48</v>
      </c>
      <c r="P55" t="s">
        <v>49</v>
      </c>
      <c r="Q55" t="s">
        <v>23</v>
      </c>
      <c r="R55" t="s">
        <v>24</v>
      </c>
      <c r="S55" t="s">
        <v>23</v>
      </c>
      <c r="T55" t="s">
        <v>12542</v>
      </c>
    </row>
    <row r="56" spans="1:20" x14ac:dyDescent="0.25">
      <c r="A56" t="s">
        <v>44</v>
      </c>
      <c r="B56" t="s">
        <v>45</v>
      </c>
      <c r="C56">
        <v>66.666666666666671</v>
      </c>
      <c r="D56">
        <v>3</v>
      </c>
      <c r="E56" t="s">
        <v>12538</v>
      </c>
      <c r="F56">
        <v>12101.2</v>
      </c>
      <c r="G56">
        <v>860</v>
      </c>
      <c r="H56" t="s">
        <v>47</v>
      </c>
      <c r="I56" t="s">
        <v>12539</v>
      </c>
      <c r="J56" t="s">
        <v>12540</v>
      </c>
      <c r="K56" t="s">
        <v>12541</v>
      </c>
      <c r="L56" t="s">
        <v>24</v>
      </c>
      <c r="M56" t="s">
        <v>23</v>
      </c>
      <c r="N56" t="s">
        <v>23</v>
      </c>
      <c r="O56" t="s">
        <v>48</v>
      </c>
      <c r="P56" t="s">
        <v>49</v>
      </c>
      <c r="Q56" t="s">
        <v>23</v>
      </c>
      <c r="R56" t="s">
        <v>24</v>
      </c>
      <c r="S56" t="s">
        <v>23</v>
      </c>
      <c r="T56" t="s">
        <v>12542</v>
      </c>
    </row>
    <row r="57" spans="1:20" x14ac:dyDescent="0.25">
      <c r="A57" t="s">
        <v>44</v>
      </c>
      <c r="B57" t="s">
        <v>45</v>
      </c>
      <c r="C57">
        <v>37</v>
      </c>
      <c r="D57">
        <v>10</v>
      </c>
      <c r="E57" t="s">
        <v>12538</v>
      </c>
      <c r="F57">
        <v>12101.2</v>
      </c>
      <c r="G57">
        <v>860</v>
      </c>
      <c r="H57" t="s">
        <v>47</v>
      </c>
      <c r="I57" t="s">
        <v>12539</v>
      </c>
      <c r="J57" t="s">
        <v>12540</v>
      </c>
      <c r="K57" t="s">
        <v>12541</v>
      </c>
      <c r="L57" t="s">
        <v>24</v>
      </c>
      <c r="M57" t="s">
        <v>23</v>
      </c>
      <c r="N57" t="s">
        <v>23</v>
      </c>
      <c r="O57" t="s">
        <v>48</v>
      </c>
      <c r="P57" t="s">
        <v>49</v>
      </c>
      <c r="Q57" t="s">
        <v>23</v>
      </c>
      <c r="R57" t="s">
        <v>24</v>
      </c>
      <c r="S57" t="s">
        <v>23</v>
      </c>
      <c r="T57" t="s">
        <v>12542</v>
      </c>
    </row>
    <row r="58" spans="1:20" x14ac:dyDescent="0.25">
      <c r="A58" t="s">
        <v>139</v>
      </c>
      <c r="B58" t="s">
        <v>1958</v>
      </c>
      <c r="C58">
        <v>93</v>
      </c>
      <c r="D58">
        <v>1</v>
      </c>
      <c r="E58" t="s">
        <v>12538</v>
      </c>
      <c r="F58">
        <v>12101.2</v>
      </c>
      <c r="G58">
        <v>860</v>
      </c>
      <c r="H58" t="s">
        <v>47</v>
      </c>
      <c r="I58" t="s">
        <v>12539</v>
      </c>
      <c r="J58" t="s">
        <v>12540</v>
      </c>
      <c r="K58" t="s">
        <v>12541</v>
      </c>
      <c r="L58" t="s">
        <v>24</v>
      </c>
      <c r="M58" t="s">
        <v>23</v>
      </c>
      <c r="N58" t="s">
        <v>23</v>
      </c>
      <c r="O58" t="s">
        <v>48</v>
      </c>
      <c r="P58" t="s">
        <v>49</v>
      </c>
      <c r="Q58" t="s">
        <v>23</v>
      </c>
      <c r="R58" t="s">
        <v>24</v>
      </c>
      <c r="S58" t="s">
        <v>23</v>
      </c>
      <c r="T58" t="s">
        <v>12542</v>
      </c>
    </row>
    <row r="59" spans="1:20" x14ac:dyDescent="0.25">
      <c r="A59" t="s">
        <v>110</v>
      </c>
      <c r="B59" t="s">
        <v>640</v>
      </c>
      <c r="C59">
        <v>66.333333333333329</v>
      </c>
      <c r="D59">
        <v>3</v>
      </c>
      <c r="E59" t="s">
        <v>12538</v>
      </c>
      <c r="F59">
        <v>12101.2</v>
      </c>
      <c r="G59">
        <v>860</v>
      </c>
      <c r="H59" t="s">
        <v>47</v>
      </c>
      <c r="I59" t="s">
        <v>12539</v>
      </c>
      <c r="J59" t="s">
        <v>12540</v>
      </c>
      <c r="K59" t="s">
        <v>12541</v>
      </c>
      <c r="L59" t="s">
        <v>24</v>
      </c>
      <c r="M59" t="s">
        <v>23</v>
      </c>
      <c r="N59" t="s">
        <v>23</v>
      </c>
      <c r="O59" t="s">
        <v>48</v>
      </c>
      <c r="P59" t="s">
        <v>49</v>
      </c>
      <c r="Q59" t="s">
        <v>23</v>
      </c>
      <c r="R59" t="s">
        <v>24</v>
      </c>
      <c r="S59" t="s">
        <v>23</v>
      </c>
      <c r="T59" t="s">
        <v>12542</v>
      </c>
    </row>
    <row r="60" spans="1:20" x14ac:dyDescent="0.25">
      <c r="A60" t="s">
        <v>42</v>
      </c>
      <c r="B60" t="s">
        <v>43</v>
      </c>
      <c r="C60">
        <v>66.666666666666671</v>
      </c>
      <c r="D60">
        <v>3</v>
      </c>
      <c r="E60" t="s">
        <v>12538</v>
      </c>
      <c r="F60">
        <v>12101.2</v>
      </c>
      <c r="G60">
        <v>860</v>
      </c>
      <c r="H60" t="s">
        <v>47</v>
      </c>
      <c r="I60" t="s">
        <v>12539</v>
      </c>
      <c r="J60" t="s">
        <v>12540</v>
      </c>
      <c r="K60" t="s">
        <v>12541</v>
      </c>
      <c r="L60" t="s">
        <v>24</v>
      </c>
      <c r="M60" t="s">
        <v>23</v>
      </c>
      <c r="N60" t="s">
        <v>23</v>
      </c>
      <c r="O60" t="s">
        <v>48</v>
      </c>
      <c r="P60" t="s">
        <v>49</v>
      </c>
      <c r="Q60" t="s">
        <v>23</v>
      </c>
      <c r="R60" t="s">
        <v>24</v>
      </c>
      <c r="S60" t="s">
        <v>23</v>
      </c>
      <c r="T60" t="s">
        <v>12542</v>
      </c>
    </row>
    <row r="61" spans="1:20" x14ac:dyDescent="0.25">
      <c r="A61" t="s">
        <v>683</v>
      </c>
      <c r="B61" t="s">
        <v>12543</v>
      </c>
      <c r="C61">
        <v>72</v>
      </c>
      <c r="D61">
        <v>1</v>
      </c>
      <c r="E61" t="s">
        <v>12538</v>
      </c>
      <c r="F61">
        <v>12101.2</v>
      </c>
      <c r="G61">
        <v>860</v>
      </c>
      <c r="H61" t="s">
        <v>47</v>
      </c>
      <c r="I61" t="s">
        <v>12539</v>
      </c>
      <c r="J61" t="s">
        <v>12540</v>
      </c>
      <c r="K61" t="s">
        <v>12541</v>
      </c>
      <c r="L61" t="s">
        <v>24</v>
      </c>
      <c r="M61" t="s">
        <v>23</v>
      </c>
      <c r="N61" t="s">
        <v>23</v>
      </c>
      <c r="O61" t="s">
        <v>48</v>
      </c>
      <c r="P61" t="s">
        <v>49</v>
      </c>
      <c r="Q61" t="s">
        <v>23</v>
      </c>
      <c r="R61" t="s">
        <v>24</v>
      </c>
      <c r="S61" t="s">
        <v>23</v>
      </c>
      <c r="T61" t="s">
        <v>12542</v>
      </c>
    </row>
    <row r="62" spans="1:20" x14ac:dyDescent="0.25">
      <c r="A62" t="s">
        <v>38</v>
      </c>
      <c r="B62" t="s">
        <v>39</v>
      </c>
      <c r="C62">
        <v>54.5</v>
      </c>
      <c r="D62">
        <v>2</v>
      </c>
      <c r="E62" t="s">
        <v>12538</v>
      </c>
      <c r="F62">
        <v>12101.2</v>
      </c>
      <c r="G62">
        <v>860</v>
      </c>
      <c r="H62" t="s">
        <v>47</v>
      </c>
      <c r="I62" t="s">
        <v>12539</v>
      </c>
      <c r="J62" t="s">
        <v>12540</v>
      </c>
      <c r="K62" t="s">
        <v>12541</v>
      </c>
      <c r="L62" t="s">
        <v>24</v>
      </c>
      <c r="M62" t="s">
        <v>23</v>
      </c>
      <c r="N62" t="s">
        <v>23</v>
      </c>
      <c r="O62" t="s">
        <v>48</v>
      </c>
      <c r="P62" t="s">
        <v>49</v>
      </c>
      <c r="Q62" t="s">
        <v>23</v>
      </c>
      <c r="R62" t="s">
        <v>24</v>
      </c>
      <c r="S62" t="s">
        <v>23</v>
      </c>
      <c r="T62" t="s">
        <v>12542</v>
      </c>
    </row>
    <row r="63" spans="1:20" x14ac:dyDescent="0.25">
      <c r="A63" t="s">
        <v>139</v>
      </c>
      <c r="B63" t="s">
        <v>112</v>
      </c>
      <c r="C63">
        <v>66</v>
      </c>
      <c r="D63">
        <v>1</v>
      </c>
      <c r="E63" t="s">
        <v>12538</v>
      </c>
      <c r="F63">
        <v>12101.2</v>
      </c>
      <c r="G63">
        <v>860</v>
      </c>
      <c r="H63" t="s">
        <v>47</v>
      </c>
      <c r="I63" t="s">
        <v>12539</v>
      </c>
      <c r="J63" t="s">
        <v>12540</v>
      </c>
      <c r="K63" t="s">
        <v>12541</v>
      </c>
      <c r="L63" t="s">
        <v>24</v>
      </c>
      <c r="M63" t="s">
        <v>23</v>
      </c>
      <c r="N63" t="s">
        <v>23</v>
      </c>
      <c r="O63" t="s">
        <v>48</v>
      </c>
      <c r="P63" t="s">
        <v>49</v>
      </c>
      <c r="Q63" t="s">
        <v>23</v>
      </c>
      <c r="R63" t="s">
        <v>24</v>
      </c>
      <c r="S63" t="s">
        <v>23</v>
      </c>
      <c r="T63" t="s">
        <v>12542</v>
      </c>
    </row>
    <row r="64" spans="1:20" x14ac:dyDescent="0.25">
      <c r="A64" t="s">
        <v>110</v>
      </c>
      <c r="B64" t="s">
        <v>640</v>
      </c>
      <c r="C64">
        <v>66</v>
      </c>
      <c r="D64">
        <v>1</v>
      </c>
      <c r="E64" t="s">
        <v>12538</v>
      </c>
      <c r="F64">
        <v>12101.2</v>
      </c>
      <c r="G64">
        <v>860</v>
      </c>
      <c r="H64" t="s">
        <v>47</v>
      </c>
      <c r="I64" t="s">
        <v>12539</v>
      </c>
      <c r="J64" t="s">
        <v>12540</v>
      </c>
      <c r="K64" t="s">
        <v>12541</v>
      </c>
      <c r="L64" t="s">
        <v>24</v>
      </c>
      <c r="M64" t="s">
        <v>23</v>
      </c>
      <c r="N64" t="s">
        <v>23</v>
      </c>
      <c r="O64" t="s">
        <v>48</v>
      </c>
      <c r="P64" t="s">
        <v>49</v>
      </c>
      <c r="Q64" t="s">
        <v>23</v>
      </c>
      <c r="R64" t="s">
        <v>24</v>
      </c>
      <c r="S64" t="s">
        <v>23</v>
      </c>
      <c r="T64" t="s">
        <v>12542</v>
      </c>
    </row>
    <row r="65" spans="1:20" x14ac:dyDescent="0.25">
      <c r="A65" t="s">
        <v>46</v>
      </c>
      <c r="B65" t="s">
        <v>56</v>
      </c>
      <c r="C65">
        <v>67</v>
      </c>
      <c r="D65">
        <v>1</v>
      </c>
      <c r="E65" t="s">
        <v>12538</v>
      </c>
      <c r="F65">
        <v>12101.2</v>
      </c>
      <c r="G65">
        <v>860</v>
      </c>
      <c r="H65" t="s">
        <v>47</v>
      </c>
      <c r="I65" t="s">
        <v>12539</v>
      </c>
      <c r="J65" t="s">
        <v>12540</v>
      </c>
      <c r="K65" t="s">
        <v>12541</v>
      </c>
      <c r="L65" t="s">
        <v>24</v>
      </c>
      <c r="M65" t="s">
        <v>23</v>
      </c>
      <c r="N65" t="s">
        <v>23</v>
      </c>
      <c r="O65" t="s">
        <v>48</v>
      </c>
      <c r="P65" t="s">
        <v>49</v>
      </c>
      <c r="Q65" t="s">
        <v>23</v>
      </c>
      <c r="R65" t="s">
        <v>24</v>
      </c>
      <c r="S65" t="s">
        <v>23</v>
      </c>
      <c r="T65" t="s">
        <v>12542</v>
      </c>
    </row>
    <row r="66" spans="1:20" x14ac:dyDescent="0.25">
      <c r="A66" t="s">
        <v>46</v>
      </c>
      <c r="B66" t="s">
        <v>56</v>
      </c>
      <c r="C66">
        <v>69.900000000000006</v>
      </c>
      <c r="D66">
        <v>10</v>
      </c>
      <c r="E66" t="s">
        <v>12538</v>
      </c>
      <c r="F66">
        <v>12101.2</v>
      </c>
      <c r="G66">
        <v>860</v>
      </c>
      <c r="H66" t="s">
        <v>47</v>
      </c>
      <c r="I66" t="s">
        <v>12539</v>
      </c>
      <c r="J66" t="s">
        <v>12540</v>
      </c>
      <c r="K66" t="s">
        <v>12541</v>
      </c>
      <c r="L66" t="s">
        <v>24</v>
      </c>
      <c r="M66" t="s">
        <v>23</v>
      </c>
      <c r="N66" t="s">
        <v>23</v>
      </c>
      <c r="O66" t="s">
        <v>48</v>
      </c>
      <c r="P66" t="s">
        <v>49</v>
      </c>
      <c r="Q66" t="s">
        <v>23</v>
      </c>
      <c r="R66" t="s">
        <v>24</v>
      </c>
      <c r="S66" t="s">
        <v>23</v>
      </c>
      <c r="T66" t="s">
        <v>12542</v>
      </c>
    </row>
    <row r="67" spans="1:20" x14ac:dyDescent="0.25">
      <c r="A67" t="s">
        <v>139</v>
      </c>
      <c r="B67" t="s">
        <v>112</v>
      </c>
      <c r="C67">
        <v>83.333333333333329</v>
      </c>
      <c r="D67">
        <v>3</v>
      </c>
      <c r="E67" t="s">
        <v>12538</v>
      </c>
      <c r="F67">
        <v>12101.2</v>
      </c>
      <c r="G67">
        <v>860</v>
      </c>
      <c r="H67" t="s">
        <v>47</v>
      </c>
      <c r="I67" t="s">
        <v>12539</v>
      </c>
      <c r="J67" t="s">
        <v>12540</v>
      </c>
      <c r="K67" t="s">
        <v>12541</v>
      </c>
      <c r="L67" t="s">
        <v>24</v>
      </c>
      <c r="M67" t="s">
        <v>23</v>
      </c>
      <c r="N67" t="s">
        <v>23</v>
      </c>
      <c r="O67" t="s">
        <v>48</v>
      </c>
      <c r="P67" t="s">
        <v>49</v>
      </c>
      <c r="Q67" t="s">
        <v>23</v>
      </c>
      <c r="R67" t="s">
        <v>24</v>
      </c>
      <c r="S67" t="s">
        <v>23</v>
      </c>
      <c r="T67" t="s">
        <v>12542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12538</v>
      </c>
      <c r="F68">
        <v>12101.2</v>
      </c>
      <c r="G68">
        <v>860</v>
      </c>
      <c r="H68" t="s">
        <v>47</v>
      </c>
      <c r="I68" t="s">
        <v>12539</v>
      </c>
      <c r="J68" t="s">
        <v>12540</v>
      </c>
      <c r="K68" t="s">
        <v>12541</v>
      </c>
      <c r="L68" t="s">
        <v>24</v>
      </c>
      <c r="M68" t="s">
        <v>23</v>
      </c>
      <c r="N68" t="s">
        <v>23</v>
      </c>
      <c r="O68" t="s">
        <v>48</v>
      </c>
      <c r="P68" t="s">
        <v>49</v>
      </c>
      <c r="Q68" t="s">
        <v>23</v>
      </c>
      <c r="R68" t="s">
        <v>24</v>
      </c>
      <c r="S68" t="s">
        <v>23</v>
      </c>
      <c r="T68" t="s">
        <v>12542</v>
      </c>
    </row>
    <row r="69" spans="1:20" x14ac:dyDescent="0.25">
      <c r="A69" t="s">
        <v>186</v>
      </c>
      <c r="B69" t="s">
        <v>187</v>
      </c>
      <c r="C69">
        <v>49</v>
      </c>
      <c r="D69">
        <v>1</v>
      </c>
      <c r="E69" t="s">
        <v>12538</v>
      </c>
      <c r="F69">
        <v>12101.2</v>
      </c>
      <c r="G69">
        <v>860</v>
      </c>
      <c r="H69" t="s">
        <v>47</v>
      </c>
      <c r="I69" t="s">
        <v>12539</v>
      </c>
      <c r="J69" t="s">
        <v>12540</v>
      </c>
      <c r="K69" t="s">
        <v>12541</v>
      </c>
      <c r="L69" t="s">
        <v>24</v>
      </c>
      <c r="M69" t="s">
        <v>23</v>
      </c>
      <c r="N69" t="s">
        <v>23</v>
      </c>
      <c r="O69" t="s">
        <v>48</v>
      </c>
      <c r="P69" t="s">
        <v>49</v>
      </c>
      <c r="Q69" t="s">
        <v>23</v>
      </c>
      <c r="R69" t="s">
        <v>24</v>
      </c>
      <c r="S69" t="s">
        <v>23</v>
      </c>
      <c r="T69" t="s">
        <v>12542</v>
      </c>
    </row>
    <row r="70" spans="1:20" x14ac:dyDescent="0.25">
      <c r="A70" t="s">
        <v>139</v>
      </c>
      <c r="B70" t="s">
        <v>112</v>
      </c>
      <c r="C70">
        <v>75</v>
      </c>
      <c r="D70">
        <v>1</v>
      </c>
      <c r="E70" t="s">
        <v>12538</v>
      </c>
      <c r="F70">
        <v>12101.2</v>
      </c>
      <c r="G70">
        <v>860</v>
      </c>
      <c r="H70" t="s">
        <v>47</v>
      </c>
      <c r="I70" t="s">
        <v>12539</v>
      </c>
      <c r="J70" t="s">
        <v>12540</v>
      </c>
      <c r="K70" t="s">
        <v>12541</v>
      </c>
      <c r="L70" t="s">
        <v>24</v>
      </c>
      <c r="M70" t="s">
        <v>23</v>
      </c>
      <c r="N70" t="s">
        <v>23</v>
      </c>
      <c r="O70" t="s">
        <v>48</v>
      </c>
      <c r="P70" t="s">
        <v>49</v>
      </c>
      <c r="Q70" t="s">
        <v>23</v>
      </c>
      <c r="R70" t="s">
        <v>24</v>
      </c>
      <c r="S70" t="s">
        <v>23</v>
      </c>
      <c r="T70" t="s">
        <v>12542</v>
      </c>
    </row>
    <row r="71" spans="1:20" x14ac:dyDescent="0.25">
      <c r="A71" t="s">
        <v>46</v>
      </c>
      <c r="B71" t="s">
        <v>56</v>
      </c>
      <c r="C71">
        <v>76</v>
      </c>
      <c r="D71">
        <v>1</v>
      </c>
      <c r="E71" t="s">
        <v>12538</v>
      </c>
      <c r="F71">
        <v>12101.2</v>
      </c>
      <c r="G71">
        <v>860</v>
      </c>
      <c r="H71" t="s">
        <v>47</v>
      </c>
      <c r="I71" t="s">
        <v>12539</v>
      </c>
      <c r="J71" t="s">
        <v>12540</v>
      </c>
      <c r="K71" t="s">
        <v>12541</v>
      </c>
      <c r="L71" t="s">
        <v>24</v>
      </c>
      <c r="M71" t="s">
        <v>23</v>
      </c>
      <c r="N71" t="s">
        <v>23</v>
      </c>
      <c r="O71" t="s">
        <v>48</v>
      </c>
      <c r="P71" t="s">
        <v>49</v>
      </c>
      <c r="Q71" t="s">
        <v>23</v>
      </c>
      <c r="R71" t="s">
        <v>24</v>
      </c>
      <c r="S71" t="s">
        <v>23</v>
      </c>
      <c r="T71" t="s">
        <v>12542</v>
      </c>
    </row>
    <row r="72" spans="1:20" x14ac:dyDescent="0.25">
      <c r="A72" t="s">
        <v>30</v>
      </c>
      <c r="B72" t="s">
        <v>31</v>
      </c>
      <c r="C72">
        <v>47.5</v>
      </c>
      <c r="D72">
        <v>4</v>
      </c>
      <c r="E72" t="s">
        <v>12538</v>
      </c>
      <c r="F72">
        <v>12101.2</v>
      </c>
      <c r="G72">
        <v>860</v>
      </c>
      <c r="H72" t="s">
        <v>47</v>
      </c>
      <c r="I72" t="s">
        <v>12539</v>
      </c>
      <c r="J72" t="s">
        <v>12540</v>
      </c>
      <c r="K72" t="s">
        <v>12541</v>
      </c>
      <c r="L72" t="s">
        <v>24</v>
      </c>
      <c r="M72" t="s">
        <v>23</v>
      </c>
      <c r="N72" t="s">
        <v>23</v>
      </c>
      <c r="O72" t="s">
        <v>48</v>
      </c>
      <c r="P72" t="s">
        <v>49</v>
      </c>
      <c r="Q72" t="s">
        <v>23</v>
      </c>
      <c r="R72" t="s">
        <v>24</v>
      </c>
      <c r="S72" t="s">
        <v>23</v>
      </c>
      <c r="T72" t="s">
        <v>12542</v>
      </c>
    </row>
    <row r="73" spans="1:20" x14ac:dyDescent="0.25">
      <c r="A73" t="s">
        <v>110</v>
      </c>
      <c r="B73" t="s">
        <v>640</v>
      </c>
      <c r="C73">
        <v>90</v>
      </c>
      <c r="D73">
        <v>2</v>
      </c>
      <c r="E73" t="s">
        <v>12538</v>
      </c>
      <c r="F73">
        <v>12101.2</v>
      </c>
      <c r="G73">
        <v>860</v>
      </c>
      <c r="H73" t="s">
        <v>47</v>
      </c>
      <c r="I73" t="s">
        <v>12539</v>
      </c>
      <c r="J73" t="s">
        <v>12540</v>
      </c>
      <c r="K73" t="s">
        <v>12541</v>
      </c>
      <c r="L73" t="s">
        <v>24</v>
      </c>
      <c r="M73" t="s">
        <v>23</v>
      </c>
      <c r="N73" t="s">
        <v>23</v>
      </c>
      <c r="O73" t="s">
        <v>48</v>
      </c>
      <c r="P73" t="s">
        <v>49</v>
      </c>
      <c r="Q73" t="s">
        <v>23</v>
      </c>
      <c r="R73" t="s">
        <v>24</v>
      </c>
      <c r="S73" t="s">
        <v>23</v>
      </c>
      <c r="T73" t="s">
        <v>12542</v>
      </c>
    </row>
    <row r="74" spans="1:20" x14ac:dyDescent="0.25">
      <c r="A74" t="s">
        <v>30</v>
      </c>
      <c r="B74" t="s">
        <v>1915</v>
      </c>
      <c r="C74">
        <v>40</v>
      </c>
      <c r="D74">
        <v>1</v>
      </c>
      <c r="E74" t="s">
        <v>12538</v>
      </c>
      <c r="F74">
        <v>12101.2</v>
      </c>
      <c r="G74">
        <v>860</v>
      </c>
      <c r="H74" t="s">
        <v>47</v>
      </c>
      <c r="I74" t="s">
        <v>12539</v>
      </c>
      <c r="J74" t="s">
        <v>12540</v>
      </c>
      <c r="K74" t="s">
        <v>12541</v>
      </c>
      <c r="L74" t="s">
        <v>24</v>
      </c>
      <c r="M74" t="s">
        <v>23</v>
      </c>
      <c r="N74" t="s">
        <v>23</v>
      </c>
      <c r="O74" t="s">
        <v>48</v>
      </c>
      <c r="P74" t="s">
        <v>49</v>
      </c>
      <c r="Q74" t="s">
        <v>23</v>
      </c>
      <c r="R74" t="s">
        <v>24</v>
      </c>
      <c r="S74" t="s">
        <v>23</v>
      </c>
      <c r="T74" t="s">
        <v>12542</v>
      </c>
    </row>
    <row r="75" spans="1:20" x14ac:dyDescent="0.25">
      <c r="A75" t="s">
        <v>137</v>
      </c>
      <c r="B75" t="s">
        <v>138</v>
      </c>
      <c r="C75">
        <v>12</v>
      </c>
      <c r="D75">
        <v>80</v>
      </c>
      <c r="E75" t="s">
        <v>12538</v>
      </c>
      <c r="F75">
        <v>12101.2</v>
      </c>
      <c r="G75">
        <v>860</v>
      </c>
      <c r="H75" t="s">
        <v>47</v>
      </c>
      <c r="I75" t="s">
        <v>12539</v>
      </c>
      <c r="J75" t="s">
        <v>12540</v>
      </c>
      <c r="K75" t="s">
        <v>12541</v>
      </c>
      <c r="L75" t="s">
        <v>24</v>
      </c>
      <c r="M75" t="s">
        <v>23</v>
      </c>
      <c r="N75" t="s">
        <v>23</v>
      </c>
      <c r="O75" t="s">
        <v>48</v>
      </c>
      <c r="P75" t="s">
        <v>49</v>
      </c>
      <c r="Q75" t="s">
        <v>23</v>
      </c>
      <c r="R75" t="s">
        <v>24</v>
      </c>
      <c r="S75" t="s">
        <v>23</v>
      </c>
      <c r="T75" t="s">
        <v>12542</v>
      </c>
    </row>
    <row r="76" spans="1:20" x14ac:dyDescent="0.25">
      <c r="A76" t="s">
        <v>36</v>
      </c>
      <c r="B76" t="s">
        <v>37</v>
      </c>
      <c r="C76">
        <v>54.5</v>
      </c>
      <c r="D76">
        <v>2</v>
      </c>
      <c r="E76" t="s">
        <v>12538</v>
      </c>
      <c r="F76">
        <v>12101.2</v>
      </c>
      <c r="G76">
        <v>860</v>
      </c>
      <c r="H76" t="s">
        <v>47</v>
      </c>
      <c r="I76" t="s">
        <v>12539</v>
      </c>
      <c r="J76" t="s">
        <v>12540</v>
      </c>
      <c r="K76" t="s">
        <v>12541</v>
      </c>
      <c r="L76" t="s">
        <v>24</v>
      </c>
      <c r="M76" t="s">
        <v>23</v>
      </c>
      <c r="N76" t="s">
        <v>23</v>
      </c>
      <c r="O76" t="s">
        <v>48</v>
      </c>
      <c r="P76" t="s">
        <v>49</v>
      </c>
      <c r="Q76" t="s">
        <v>23</v>
      </c>
      <c r="R76" t="s">
        <v>24</v>
      </c>
      <c r="S76" t="s">
        <v>23</v>
      </c>
      <c r="T76" t="s">
        <v>12542</v>
      </c>
    </row>
    <row r="77" spans="1:20" x14ac:dyDescent="0.25">
      <c r="A77" t="s">
        <v>113</v>
      </c>
      <c r="B77" t="s">
        <v>727</v>
      </c>
      <c r="C77">
        <v>46.41</v>
      </c>
      <c r="D77">
        <v>1</v>
      </c>
      <c r="E77" t="s">
        <v>12538</v>
      </c>
      <c r="F77">
        <v>12101.2</v>
      </c>
      <c r="G77">
        <v>860</v>
      </c>
      <c r="H77" t="s">
        <v>47</v>
      </c>
      <c r="I77" t="s">
        <v>12539</v>
      </c>
      <c r="J77" t="s">
        <v>12540</v>
      </c>
      <c r="K77" t="s">
        <v>12541</v>
      </c>
      <c r="L77" t="s">
        <v>24</v>
      </c>
      <c r="M77" t="s">
        <v>23</v>
      </c>
      <c r="N77" t="s">
        <v>23</v>
      </c>
      <c r="O77" t="s">
        <v>48</v>
      </c>
      <c r="P77" t="s">
        <v>49</v>
      </c>
      <c r="Q77" t="s">
        <v>23</v>
      </c>
      <c r="R77" t="s">
        <v>24</v>
      </c>
      <c r="S77" t="s">
        <v>23</v>
      </c>
      <c r="T77" t="s">
        <v>12542</v>
      </c>
    </row>
    <row r="78" spans="1:20" x14ac:dyDescent="0.25">
      <c r="A78" t="s">
        <v>46</v>
      </c>
      <c r="B78" t="s">
        <v>56</v>
      </c>
      <c r="C78">
        <v>90</v>
      </c>
      <c r="D78">
        <v>2</v>
      </c>
      <c r="E78" t="s">
        <v>12538</v>
      </c>
      <c r="F78">
        <v>12101.2</v>
      </c>
      <c r="G78">
        <v>860</v>
      </c>
      <c r="H78" t="s">
        <v>47</v>
      </c>
      <c r="I78" t="s">
        <v>12539</v>
      </c>
      <c r="J78" t="s">
        <v>12540</v>
      </c>
      <c r="K78" t="s">
        <v>12541</v>
      </c>
      <c r="L78" t="s">
        <v>24</v>
      </c>
      <c r="M78" t="s">
        <v>23</v>
      </c>
      <c r="N78" t="s">
        <v>23</v>
      </c>
      <c r="O78" t="s">
        <v>48</v>
      </c>
      <c r="P78" t="s">
        <v>49</v>
      </c>
      <c r="Q78" t="s">
        <v>23</v>
      </c>
      <c r="R78" t="s">
        <v>24</v>
      </c>
      <c r="S78" t="s">
        <v>23</v>
      </c>
      <c r="T78" t="s">
        <v>12542</v>
      </c>
    </row>
    <row r="79" spans="1:20" x14ac:dyDescent="0.25">
      <c r="A79" t="s">
        <v>51</v>
      </c>
      <c r="B79" t="s">
        <v>941</v>
      </c>
      <c r="C79">
        <v>60</v>
      </c>
      <c r="D79">
        <v>1</v>
      </c>
      <c r="E79" t="s">
        <v>12538</v>
      </c>
      <c r="F79">
        <v>12101.2</v>
      </c>
      <c r="G79">
        <v>860</v>
      </c>
      <c r="H79" t="s">
        <v>47</v>
      </c>
      <c r="I79" t="s">
        <v>12539</v>
      </c>
      <c r="J79" t="s">
        <v>12540</v>
      </c>
      <c r="K79" t="s">
        <v>12541</v>
      </c>
      <c r="L79" t="s">
        <v>24</v>
      </c>
      <c r="M79" t="s">
        <v>23</v>
      </c>
      <c r="N79" t="s">
        <v>23</v>
      </c>
      <c r="O79" t="s">
        <v>48</v>
      </c>
      <c r="P79" t="s">
        <v>49</v>
      </c>
      <c r="Q79" t="s">
        <v>23</v>
      </c>
      <c r="R79" t="s">
        <v>24</v>
      </c>
      <c r="S79" t="s">
        <v>23</v>
      </c>
      <c r="T79" t="s">
        <v>12542</v>
      </c>
    </row>
    <row r="80" spans="1:20" x14ac:dyDescent="0.25">
      <c r="A80" t="s">
        <v>137</v>
      </c>
      <c r="B80" t="s">
        <v>138</v>
      </c>
      <c r="C80">
        <v>10</v>
      </c>
      <c r="D80">
        <v>20</v>
      </c>
      <c r="E80" t="s">
        <v>12538</v>
      </c>
      <c r="F80">
        <v>12101.2</v>
      </c>
      <c r="G80">
        <v>860</v>
      </c>
      <c r="H80" t="s">
        <v>47</v>
      </c>
      <c r="I80" t="s">
        <v>12539</v>
      </c>
      <c r="J80" t="s">
        <v>12540</v>
      </c>
      <c r="K80" t="s">
        <v>12541</v>
      </c>
      <c r="L80" t="s">
        <v>24</v>
      </c>
      <c r="M80" t="s">
        <v>23</v>
      </c>
      <c r="N80" t="s">
        <v>23</v>
      </c>
      <c r="O80" t="s">
        <v>48</v>
      </c>
      <c r="P80" t="s">
        <v>49</v>
      </c>
      <c r="Q80" t="s">
        <v>23</v>
      </c>
      <c r="R80" t="s">
        <v>24</v>
      </c>
      <c r="S80" t="s">
        <v>23</v>
      </c>
      <c r="T80" t="s">
        <v>12542</v>
      </c>
    </row>
    <row r="81" spans="1:20" x14ac:dyDescent="0.25">
      <c r="A81" t="s">
        <v>137</v>
      </c>
      <c r="B81" t="s">
        <v>138</v>
      </c>
      <c r="C81">
        <v>10</v>
      </c>
      <c r="D81">
        <v>30</v>
      </c>
      <c r="E81" t="s">
        <v>12538</v>
      </c>
      <c r="F81">
        <v>12101.2</v>
      </c>
      <c r="G81">
        <v>860</v>
      </c>
      <c r="H81" t="s">
        <v>47</v>
      </c>
      <c r="I81" t="s">
        <v>12539</v>
      </c>
      <c r="J81" t="s">
        <v>12540</v>
      </c>
      <c r="K81" t="s">
        <v>12541</v>
      </c>
      <c r="L81" t="s">
        <v>24</v>
      </c>
      <c r="M81" t="s">
        <v>23</v>
      </c>
      <c r="N81" t="s">
        <v>23</v>
      </c>
      <c r="O81" t="s">
        <v>48</v>
      </c>
      <c r="P81" t="s">
        <v>49</v>
      </c>
      <c r="Q81" t="s">
        <v>23</v>
      </c>
      <c r="R81" t="s">
        <v>24</v>
      </c>
      <c r="S81" t="s">
        <v>23</v>
      </c>
      <c r="T81" t="s">
        <v>12542</v>
      </c>
    </row>
    <row r="82" spans="1:20" x14ac:dyDescent="0.25">
      <c r="A82" t="s">
        <v>137</v>
      </c>
      <c r="B82" t="s">
        <v>138</v>
      </c>
      <c r="C82">
        <v>10</v>
      </c>
      <c r="D82">
        <v>40</v>
      </c>
      <c r="E82" t="s">
        <v>12538</v>
      </c>
      <c r="F82">
        <v>12101.2</v>
      </c>
      <c r="G82">
        <v>860</v>
      </c>
      <c r="H82" t="s">
        <v>47</v>
      </c>
      <c r="I82" t="s">
        <v>12539</v>
      </c>
      <c r="J82" t="s">
        <v>12540</v>
      </c>
      <c r="K82" t="s">
        <v>12541</v>
      </c>
      <c r="L82" t="s">
        <v>24</v>
      </c>
      <c r="M82" t="s">
        <v>23</v>
      </c>
      <c r="N82" t="s">
        <v>23</v>
      </c>
      <c r="O82" t="s">
        <v>48</v>
      </c>
      <c r="P82" t="s">
        <v>49</v>
      </c>
      <c r="Q82" t="s">
        <v>23</v>
      </c>
      <c r="R82" t="s">
        <v>24</v>
      </c>
      <c r="S82" t="s">
        <v>23</v>
      </c>
      <c r="T82" t="s">
        <v>12542</v>
      </c>
    </row>
    <row r="83" spans="1:20" x14ac:dyDescent="0.25">
      <c r="A83" t="s">
        <v>137</v>
      </c>
      <c r="B83" t="s">
        <v>138</v>
      </c>
      <c r="C83">
        <v>10</v>
      </c>
      <c r="D83">
        <v>50</v>
      </c>
      <c r="E83" t="s">
        <v>12538</v>
      </c>
      <c r="F83">
        <v>12101.2</v>
      </c>
      <c r="G83">
        <v>860</v>
      </c>
      <c r="H83" t="s">
        <v>47</v>
      </c>
      <c r="I83" t="s">
        <v>12539</v>
      </c>
      <c r="J83" t="s">
        <v>12540</v>
      </c>
      <c r="K83" t="s">
        <v>12541</v>
      </c>
      <c r="L83" t="s">
        <v>24</v>
      </c>
      <c r="M83" t="s">
        <v>23</v>
      </c>
      <c r="N83" t="s">
        <v>23</v>
      </c>
      <c r="O83" t="s">
        <v>48</v>
      </c>
      <c r="P83" t="s">
        <v>49</v>
      </c>
      <c r="Q83" t="s">
        <v>23</v>
      </c>
      <c r="R83" t="s">
        <v>24</v>
      </c>
      <c r="S83" t="s">
        <v>23</v>
      </c>
      <c r="T83" t="s">
        <v>12542</v>
      </c>
    </row>
    <row r="84" spans="1:20" x14ac:dyDescent="0.25">
      <c r="A84" t="s">
        <v>137</v>
      </c>
      <c r="B84" t="s">
        <v>138</v>
      </c>
      <c r="C84">
        <v>10</v>
      </c>
      <c r="D84">
        <v>60</v>
      </c>
      <c r="E84" t="s">
        <v>12538</v>
      </c>
      <c r="F84">
        <v>12101.2</v>
      </c>
      <c r="G84">
        <v>860</v>
      </c>
      <c r="H84" t="s">
        <v>47</v>
      </c>
      <c r="I84" t="s">
        <v>12539</v>
      </c>
      <c r="J84" t="s">
        <v>12540</v>
      </c>
      <c r="K84" t="s">
        <v>12541</v>
      </c>
      <c r="L84" t="s">
        <v>24</v>
      </c>
      <c r="M84" t="s">
        <v>23</v>
      </c>
      <c r="N84" t="s">
        <v>23</v>
      </c>
      <c r="O84" t="s">
        <v>48</v>
      </c>
      <c r="P84" t="s">
        <v>49</v>
      </c>
      <c r="Q84" t="s">
        <v>23</v>
      </c>
      <c r="R84" t="s">
        <v>24</v>
      </c>
      <c r="S84" t="s">
        <v>23</v>
      </c>
      <c r="T84" t="s">
        <v>12542</v>
      </c>
    </row>
    <row r="85" spans="1:20" x14ac:dyDescent="0.25">
      <c r="A85" t="s">
        <v>137</v>
      </c>
      <c r="B85" t="s">
        <v>138</v>
      </c>
      <c r="C85">
        <v>10</v>
      </c>
      <c r="D85">
        <v>70</v>
      </c>
      <c r="E85" t="s">
        <v>12538</v>
      </c>
      <c r="F85">
        <v>12101.2</v>
      </c>
      <c r="G85">
        <v>860</v>
      </c>
      <c r="H85" t="s">
        <v>47</v>
      </c>
      <c r="I85" t="s">
        <v>12539</v>
      </c>
      <c r="J85" t="s">
        <v>12540</v>
      </c>
      <c r="K85" t="s">
        <v>12541</v>
      </c>
      <c r="L85" t="s">
        <v>24</v>
      </c>
      <c r="M85" t="s">
        <v>23</v>
      </c>
      <c r="N85" t="s">
        <v>23</v>
      </c>
      <c r="O85" t="s">
        <v>48</v>
      </c>
      <c r="P85" t="s">
        <v>49</v>
      </c>
      <c r="Q85" t="s">
        <v>23</v>
      </c>
      <c r="R85" t="s">
        <v>24</v>
      </c>
      <c r="S85" t="s">
        <v>23</v>
      </c>
      <c r="T85" t="s">
        <v>12542</v>
      </c>
    </row>
    <row r="86" spans="1:20" x14ac:dyDescent="0.25">
      <c r="A86" t="s">
        <v>137</v>
      </c>
      <c r="B86" t="s">
        <v>138</v>
      </c>
      <c r="C86">
        <v>10</v>
      </c>
      <c r="D86">
        <v>80</v>
      </c>
      <c r="E86" t="s">
        <v>12538</v>
      </c>
      <c r="F86">
        <v>12101.2</v>
      </c>
      <c r="G86">
        <v>860</v>
      </c>
      <c r="H86" t="s">
        <v>47</v>
      </c>
      <c r="I86" t="s">
        <v>12539</v>
      </c>
      <c r="J86" t="s">
        <v>12540</v>
      </c>
      <c r="K86" t="s">
        <v>12541</v>
      </c>
      <c r="L86" t="s">
        <v>24</v>
      </c>
      <c r="M86" t="s">
        <v>23</v>
      </c>
      <c r="N86" t="s">
        <v>23</v>
      </c>
      <c r="O86" t="s">
        <v>48</v>
      </c>
      <c r="P86" t="s">
        <v>49</v>
      </c>
      <c r="Q86" t="s">
        <v>23</v>
      </c>
      <c r="R86" t="s">
        <v>24</v>
      </c>
      <c r="S86" t="s">
        <v>23</v>
      </c>
      <c r="T86" t="s">
        <v>12542</v>
      </c>
    </row>
    <row r="87" spans="1:20" x14ac:dyDescent="0.25">
      <c r="A87" t="s">
        <v>137</v>
      </c>
      <c r="B87" t="s">
        <v>138</v>
      </c>
      <c r="C87">
        <v>10</v>
      </c>
      <c r="D87">
        <v>90</v>
      </c>
      <c r="E87" t="s">
        <v>12538</v>
      </c>
      <c r="F87">
        <v>12101.2</v>
      </c>
      <c r="G87">
        <v>860</v>
      </c>
      <c r="H87" t="s">
        <v>47</v>
      </c>
      <c r="I87" t="s">
        <v>12539</v>
      </c>
      <c r="J87" t="s">
        <v>12540</v>
      </c>
      <c r="K87" t="s">
        <v>12541</v>
      </c>
      <c r="L87" t="s">
        <v>24</v>
      </c>
      <c r="M87" t="s">
        <v>23</v>
      </c>
      <c r="N87" t="s">
        <v>23</v>
      </c>
      <c r="O87" t="s">
        <v>48</v>
      </c>
      <c r="P87" t="s">
        <v>49</v>
      </c>
      <c r="Q87" t="s">
        <v>23</v>
      </c>
      <c r="R87" t="s">
        <v>24</v>
      </c>
      <c r="S87" t="s">
        <v>23</v>
      </c>
      <c r="T87" t="s">
        <v>12542</v>
      </c>
    </row>
    <row r="88" spans="1:20" x14ac:dyDescent="0.25">
      <c r="A88" t="s">
        <v>137</v>
      </c>
      <c r="B88" t="s">
        <v>138</v>
      </c>
      <c r="C88">
        <v>10</v>
      </c>
      <c r="D88">
        <v>100</v>
      </c>
      <c r="E88" t="s">
        <v>12538</v>
      </c>
      <c r="F88">
        <v>12101.2</v>
      </c>
      <c r="G88">
        <v>860</v>
      </c>
      <c r="H88" t="s">
        <v>47</v>
      </c>
      <c r="I88" t="s">
        <v>12539</v>
      </c>
      <c r="J88" t="s">
        <v>12540</v>
      </c>
      <c r="K88" t="s">
        <v>12541</v>
      </c>
      <c r="L88" t="s">
        <v>24</v>
      </c>
      <c r="M88" t="s">
        <v>23</v>
      </c>
      <c r="N88" t="s">
        <v>23</v>
      </c>
      <c r="O88" t="s">
        <v>48</v>
      </c>
      <c r="P88" t="s">
        <v>49</v>
      </c>
      <c r="Q88" t="s">
        <v>23</v>
      </c>
      <c r="R88" t="s">
        <v>24</v>
      </c>
      <c r="S88" t="s">
        <v>23</v>
      </c>
      <c r="T88" t="s">
        <v>12542</v>
      </c>
    </row>
    <row r="89" spans="1:20" x14ac:dyDescent="0.25">
      <c r="A89" t="s">
        <v>186</v>
      </c>
      <c r="B89" t="s">
        <v>187</v>
      </c>
      <c r="C89">
        <v>33.333333333333336</v>
      </c>
      <c r="D89">
        <v>3</v>
      </c>
      <c r="E89" t="s">
        <v>12544</v>
      </c>
      <c r="F89">
        <v>106</v>
      </c>
      <c r="G89">
        <v>6</v>
      </c>
      <c r="H89" t="s">
        <v>631</v>
      </c>
      <c r="I89" t="s">
        <v>12545</v>
      </c>
      <c r="J89" t="s">
        <v>61</v>
      </c>
      <c r="K89" t="s">
        <v>23</v>
      </c>
      <c r="L89" t="s">
        <v>24</v>
      </c>
      <c r="M89" t="s">
        <v>12546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12547</v>
      </c>
    </row>
    <row r="90" spans="1:20" x14ac:dyDescent="0.25">
      <c r="A90" t="s">
        <v>46</v>
      </c>
      <c r="B90" t="s">
        <v>1105</v>
      </c>
      <c r="C90">
        <v>73</v>
      </c>
      <c r="D90">
        <v>1</v>
      </c>
      <c r="E90" t="s">
        <v>12548</v>
      </c>
      <c r="F90">
        <v>118</v>
      </c>
      <c r="G90">
        <v>45</v>
      </c>
      <c r="H90" t="s">
        <v>47</v>
      </c>
      <c r="I90" t="s">
        <v>12539</v>
      </c>
      <c r="J90" t="s">
        <v>12540</v>
      </c>
      <c r="K90" t="s">
        <v>12541</v>
      </c>
      <c r="L90" t="s">
        <v>24</v>
      </c>
      <c r="M90" t="s">
        <v>23</v>
      </c>
      <c r="N90" t="s">
        <v>23</v>
      </c>
      <c r="O90" t="s">
        <v>48</v>
      </c>
      <c r="P90" t="s">
        <v>49</v>
      </c>
      <c r="Q90" t="s">
        <v>23</v>
      </c>
      <c r="R90" t="s">
        <v>24</v>
      </c>
      <c r="S90" t="s">
        <v>23</v>
      </c>
      <c r="T90" t="s">
        <v>12549</v>
      </c>
    </row>
    <row r="91" spans="1:20" x14ac:dyDescent="0.25">
      <c r="A91" t="s">
        <v>186</v>
      </c>
      <c r="B91" t="s">
        <v>187</v>
      </c>
      <c r="C91">
        <v>33.333333333333336</v>
      </c>
      <c r="D91">
        <v>3</v>
      </c>
      <c r="E91" t="s">
        <v>12550</v>
      </c>
      <c r="F91">
        <v>200</v>
      </c>
      <c r="G91">
        <v>0</v>
      </c>
      <c r="H91" t="s">
        <v>631</v>
      </c>
      <c r="I91" t="s">
        <v>12551</v>
      </c>
      <c r="J91" t="s">
        <v>352</v>
      </c>
      <c r="K91" t="s">
        <v>23</v>
      </c>
      <c r="L91" t="s">
        <v>24</v>
      </c>
      <c r="M91" t="s">
        <v>12552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12552</v>
      </c>
    </row>
    <row r="92" spans="1:20" x14ac:dyDescent="0.25">
      <c r="A92" t="s">
        <v>44</v>
      </c>
      <c r="B92" t="s">
        <v>45</v>
      </c>
      <c r="C92">
        <v>66.666666666666671</v>
      </c>
      <c r="D92">
        <v>3</v>
      </c>
      <c r="E92" t="s">
        <v>12550</v>
      </c>
      <c r="F92">
        <v>200</v>
      </c>
      <c r="G92">
        <v>0</v>
      </c>
      <c r="H92" t="s">
        <v>631</v>
      </c>
      <c r="I92" t="s">
        <v>12551</v>
      </c>
      <c r="J92" t="s">
        <v>352</v>
      </c>
      <c r="K92" t="s">
        <v>23</v>
      </c>
      <c r="L92" t="s">
        <v>24</v>
      </c>
      <c r="M92" t="s">
        <v>12552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12552</v>
      </c>
    </row>
    <row r="93" spans="1:20" x14ac:dyDescent="0.25">
      <c r="A93" t="s">
        <v>44</v>
      </c>
      <c r="B93" t="s">
        <v>45</v>
      </c>
      <c r="C93">
        <v>66.666666666666671</v>
      </c>
      <c r="D93">
        <v>6</v>
      </c>
      <c r="E93" t="s">
        <v>12553</v>
      </c>
      <c r="F93">
        <v>200</v>
      </c>
      <c r="G93">
        <v>0</v>
      </c>
      <c r="H93" t="s">
        <v>631</v>
      </c>
      <c r="I93" t="s">
        <v>3338</v>
      </c>
      <c r="J93" t="s">
        <v>333</v>
      </c>
      <c r="K93" t="s">
        <v>23</v>
      </c>
      <c r="L93" t="s">
        <v>24</v>
      </c>
      <c r="M93" t="s">
        <v>12554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12554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3</v>
      </c>
      <c r="E94" t="s">
        <v>12555</v>
      </c>
      <c r="F94">
        <v>106</v>
      </c>
      <c r="G94">
        <v>6</v>
      </c>
      <c r="H94" t="s">
        <v>631</v>
      </c>
      <c r="I94" t="s">
        <v>12556</v>
      </c>
      <c r="J94" t="s">
        <v>1452</v>
      </c>
      <c r="K94" t="s">
        <v>23</v>
      </c>
      <c r="L94" t="s">
        <v>24</v>
      </c>
      <c r="M94" t="s">
        <v>12557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23</v>
      </c>
      <c r="T94" t="s">
        <v>12557</v>
      </c>
    </row>
    <row r="95" spans="1:20" x14ac:dyDescent="0.25">
      <c r="A95" t="s">
        <v>42</v>
      </c>
      <c r="B95" t="s">
        <v>43</v>
      </c>
      <c r="C95">
        <v>66.666666666666671</v>
      </c>
      <c r="D95">
        <v>3</v>
      </c>
      <c r="E95" t="s">
        <v>12558</v>
      </c>
      <c r="F95">
        <v>229</v>
      </c>
      <c r="G95">
        <v>29</v>
      </c>
      <c r="H95" t="s">
        <v>631</v>
      </c>
      <c r="I95" t="s">
        <v>12559</v>
      </c>
      <c r="J95" t="s">
        <v>343</v>
      </c>
      <c r="K95" t="s">
        <v>23</v>
      </c>
      <c r="L95" t="s">
        <v>24</v>
      </c>
      <c r="M95" t="s">
        <v>12560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12560</v>
      </c>
    </row>
    <row r="96" spans="1:20" x14ac:dyDescent="0.25">
      <c r="A96" t="s">
        <v>186</v>
      </c>
      <c r="B96" t="s">
        <v>187</v>
      </c>
      <c r="C96">
        <v>33.333333333333336</v>
      </c>
      <c r="D96">
        <v>3</v>
      </c>
      <c r="E96" t="s">
        <v>12558</v>
      </c>
      <c r="F96">
        <v>229</v>
      </c>
      <c r="G96">
        <v>29</v>
      </c>
      <c r="H96" t="s">
        <v>631</v>
      </c>
      <c r="I96" t="s">
        <v>12559</v>
      </c>
      <c r="J96" t="s">
        <v>343</v>
      </c>
      <c r="K96" t="s">
        <v>23</v>
      </c>
      <c r="L96" t="s">
        <v>24</v>
      </c>
      <c r="M96" t="s">
        <v>12560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12560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3</v>
      </c>
      <c r="E97" t="s">
        <v>12561</v>
      </c>
      <c r="F97">
        <v>106</v>
      </c>
      <c r="G97">
        <v>6</v>
      </c>
      <c r="H97" t="s">
        <v>631</v>
      </c>
      <c r="I97" t="s">
        <v>12562</v>
      </c>
      <c r="J97" t="s">
        <v>309</v>
      </c>
      <c r="K97" t="s">
        <v>23</v>
      </c>
      <c r="L97" t="s">
        <v>24</v>
      </c>
      <c r="M97" t="s">
        <v>12560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12560</v>
      </c>
    </row>
    <row r="98" spans="1:20" x14ac:dyDescent="0.25">
      <c r="A98" t="s">
        <v>186</v>
      </c>
      <c r="B98" t="s">
        <v>187</v>
      </c>
      <c r="C98">
        <v>33.333333333333336</v>
      </c>
      <c r="D98">
        <v>6</v>
      </c>
      <c r="E98" t="s">
        <v>12563</v>
      </c>
      <c r="F98">
        <v>206</v>
      </c>
      <c r="G98">
        <v>6</v>
      </c>
      <c r="H98" t="s">
        <v>631</v>
      </c>
      <c r="I98" t="s">
        <v>12564</v>
      </c>
      <c r="J98" t="s">
        <v>12565</v>
      </c>
      <c r="K98" t="s">
        <v>23</v>
      </c>
      <c r="L98" t="s">
        <v>24</v>
      </c>
      <c r="M98" t="s">
        <v>12566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12566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12567</v>
      </c>
      <c r="F99">
        <v>100.11</v>
      </c>
      <c r="G99">
        <v>7</v>
      </c>
      <c r="H99" t="s">
        <v>47</v>
      </c>
      <c r="I99" t="s">
        <v>12568</v>
      </c>
      <c r="J99" t="s">
        <v>12569</v>
      </c>
      <c r="K99" t="s">
        <v>1953</v>
      </c>
      <c r="L99" t="s">
        <v>12570</v>
      </c>
      <c r="M99" t="s">
        <v>12571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12571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12567</v>
      </c>
      <c r="F100">
        <v>100.11</v>
      </c>
      <c r="G100">
        <v>7</v>
      </c>
      <c r="H100" t="s">
        <v>47</v>
      </c>
      <c r="I100" t="s">
        <v>12568</v>
      </c>
      <c r="J100" t="s">
        <v>12569</v>
      </c>
      <c r="K100" t="s">
        <v>1953</v>
      </c>
      <c r="L100" t="s">
        <v>12570</v>
      </c>
      <c r="M100" t="s">
        <v>12571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23</v>
      </c>
      <c r="T100" t="s">
        <v>12571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12567</v>
      </c>
      <c r="F101">
        <v>100.11</v>
      </c>
      <c r="G101">
        <v>7</v>
      </c>
      <c r="H101" t="s">
        <v>47</v>
      </c>
      <c r="I101" t="s">
        <v>12568</v>
      </c>
      <c r="J101" t="s">
        <v>12569</v>
      </c>
      <c r="K101" t="s">
        <v>1953</v>
      </c>
      <c r="L101" t="s">
        <v>12570</v>
      </c>
      <c r="M101" t="s">
        <v>12571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12571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3</v>
      </c>
      <c r="E102" t="s">
        <v>12572</v>
      </c>
      <c r="F102">
        <v>100</v>
      </c>
      <c r="G102">
        <v>0</v>
      </c>
      <c r="H102" t="s">
        <v>631</v>
      </c>
      <c r="I102" t="s">
        <v>2265</v>
      </c>
      <c r="J102" t="s">
        <v>319</v>
      </c>
      <c r="K102" t="s">
        <v>23</v>
      </c>
      <c r="L102" t="s">
        <v>24</v>
      </c>
      <c r="M102" t="s">
        <v>12573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12573</v>
      </c>
    </row>
    <row r="103" spans="1:20" x14ac:dyDescent="0.25">
      <c r="A103" t="s">
        <v>186</v>
      </c>
      <c r="B103" t="s">
        <v>187</v>
      </c>
      <c r="C103">
        <v>33.333333333333336</v>
      </c>
      <c r="D103">
        <v>3</v>
      </c>
      <c r="E103" t="s">
        <v>12574</v>
      </c>
      <c r="F103">
        <v>106</v>
      </c>
      <c r="G103">
        <v>6</v>
      </c>
      <c r="H103" t="s">
        <v>631</v>
      </c>
      <c r="I103" t="s">
        <v>12575</v>
      </c>
      <c r="J103" t="s">
        <v>329</v>
      </c>
      <c r="K103" t="s">
        <v>23</v>
      </c>
      <c r="L103" t="s">
        <v>24</v>
      </c>
      <c r="M103" t="s">
        <v>12576</v>
      </c>
      <c r="N103" t="s">
        <v>23</v>
      </c>
      <c r="O103" t="s">
        <v>32</v>
      </c>
      <c r="P103" t="s">
        <v>26</v>
      </c>
      <c r="Q103" t="s">
        <v>33</v>
      </c>
      <c r="R103" t="s">
        <v>24</v>
      </c>
      <c r="S103" t="s">
        <v>23</v>
      </c>
      <c r="T103" t="s">
        <v>12576</v>
      </c>
    </row>
    <row r="104" spans="1:20" x14ac:dyDescent="0.25">
      <c r="A104" t="s">
        <v>186</v>
      </c>
      <c r="B104" t="s">
        <v>187</v>
      </c>
      <c r="C104">
        <v>33.333333333333336</v>
      </c>
      <c r="D104">
        <v>3</v>
      </c>
      <c r="E104" t="s">
        <v>12577</v>
      </c>
      <c r="F104">
        <v>106</v>
      </c>
      <c r="G104">
        <v>6</v>
      </c>
      <c r="H104" t="s">
        <v>631</v>
      </c>
      <c r="I104" t="s">
        <v>12578</v>
      </c>
      <c r="J104" t="s">
        <v>638</v>
      </c>
      <c r="K104" t="s">
        <v>23</v>
      </c>
      <c r="L104" t="s">
        <v>24</v>
      </c>
      <c r="M104" t="s">
        <v>12579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23</v>
      </c>
      <c r="T104" t="s">
        <v>12579</v>
      </c>
    </row>
    <row r="105" spans="1:20" x14ac:dyDescent="0.25">
      <c r="A105" t="s">
        <v>38</v>
      </c>
      <c r="B105" t="s">
        <v>39</v>
      </c>
      <c r="C105">
        <v>65</v>
      </c>
      <c r="D105">
        <v>1</v>
      </c>
      <c r="E105" t="s">
        <v>12580</v>
      </c>
      <c r="F105">
        <v>848</v>
      </c>
      <c r="G105">
        <v>0</v>
      </c>
      <c r="H105" t="s">
        <v>47</v>
      </c>
      <c r="I105" t="s">
        <v>12581</v>
      </c>
      <c r="J105" t="s">
        <v>12582</v>
      </c>
      <c r="K105" t="s">
        <v>3084</v>
      </c>
      <c r="L105" t="s">
        <v>12583</v>
      </c>
      <c r="M105" t="s">
        <v>12579</v>
      </c>
      <c r="N105" t="s">
        <v>711</v>
      </c>
      <c r="O105" t="s">
        <v>634</v>
      </c>
      <c r="P105" t="s">
        <v>635</v>
      </c>
      <c r="Q105" t="s">
        <v>636</v>
      </c>
      <c r="R105" t="s">
        <v>24</v>
      </c>
      <c r="S105" t="s">
        <v>23</v>
      </c>
      <c r="T105" t="s">
        <v>12579</v>
      </c>
    </row>
    <row r="106" spans="1:20" x14ac:dyDescent="0.25">
      <c r="A106" t="s">
        <v>36</v>
      </c>
      <c r="B106" t="s">
        <v>37</v>
      </c>
      <c r="C106">
        <v>65</v>
      </c>
      <c r="D106">
        <v>1</v>
      </c>
      <c r="E106" t="s">
        <v>12580</v>
      </c>
      <c r="F106">
        <v>848</v>
      </c>
      <c r="G106">
        <v>0</v>
      </c>
      <c r="H106" t="s">
        <v>47</v>
      </c>
      <c r="I106" t="s">
        <v>12581</v>
      </c>
      <c r="J106" t="s">
        <v>12582</v>
      </c>
      <c r="K106" t="s">
        <v>3084</v>
      </c>
      <c r="L106" t="s">
        <v>12583</v>
      </c>
      <c r="M106" t="s">
        <v>12579</v>
      </c>
      <c r="N106" t="s">
        <v>711</v>
      </c>
      <c r="O106" t="s">
        <v>634</v>
      </c>
      <c r="P106" t="s">
        <v>635</v>
      </c>
      <c r="Q106" t="s">
        <v>636</v>
      </c>
      <c r="R106" t="s">
        <v>24</v>
      </c>
      <c r="S106" t="s">
        <v>23</v>
      </c>
      <c r="T106" t="s">
        <v>12579</v>
      </c>
    </row>
    <row r="107" spans="1:20" x14ac:dyDescent="0.25">
      <c r="A107" t="s">
        <v>46</v>
      </c>
      <c r="B107" t="s">
        <v>56</v>
      </c>
      <c r="C107">
        <v>100</v>
      </c>
      <c r="D107">
        <v>5</v>
      </c>
      <c r="E107" t="s">
        <v>12580</v>
      </c>
      <c r="F107">
        <v>848</v>
      </c>
      <c r="G107">
        <v>0</v>
      </c>
      <c r="H107" t="s">
        <v>47</v>
      </c>
      <c r="I107" t="s">
        <v>12581</v>
      </c>
      <c r="J107" t="s">
        <v>12582</v>
      </c>
      <c r="K107" t="s">
        <v>3084</v>
      </c>
      <c r="L107" t="s">
        <v>12583</v>
      </c>
      <c r="M107" t="s">
        <v>12579</v>
      </c>
      <c r="N107" t="s">
        <v>711</v>
      </c>
      <c r="O107" t="s">
        <v>634</v>
      </c>
      <c r="P107" t="s">
        <v>635</v>
      </c>
      <c r="Q107" t="s">
        <v>636</v>
      </c>
      <c r="R107" t="s">
        <v>24</v>
      </c>
      <c r="S107" t="s">
        <v>23</v>
      </c>
      <c r="T107" t="s">
        <v>12579</v>
      </c>
    </row>
    <row r="108" spans="1:20" x14ac:dyDescent="0.25">
      <c r="A108" t="s">
        <v>110</v>
      </c>
      <c r="B108" t="s">
        <v>146</v>
      </c>
      <c r="C108">
        <v>100</v>
      </c>
      <c r="D108">
        <v>2</v>
      </c>
      <c r="E108" t="s">
        <v>12580</v>
      </c>
      <c r="F108">
        <v>848</v>
      </c>
      <c r="G108">
        <v>0</v>
      </c>
      <c r="H108" t="s">
        <v>47</v>
      </c>
      <c r="I108" t="s">
        <v>12581</v>
      </c>
      <c r="J108" t="s">
        <v>12582</v>
      </c>
      <c r="K108" t="s">
        <v>3084</v>
      </c>
      <c r="L108" t="s">
        <v>12583</v>
      </c>
      <c r="M108" t="s">
        <v>12579</v>
      </c>
      <c r="N108" t="s">
        <v>711</v>
      </c>
      <c r="O108" t="s">
        <v>634</v>
      </c>
      <c r="P108" t="s">
        <v>635</v>
      </c>
      <c r="Q108" t="s">
        <v>636</v>
      </c>
      <c r="R108" t="s">
        <v>24</v>
      </c>
      <c r="S108" t="s">
        <v>23</v>
      </c>
      <c r="T108" t="s">
        <v>12579</v>
      </c>
    </row>
    <row r="109" spans="1:20" x14ac:dyDescent="0.25">
      <c r="A109" t="s">
        <v>139</v>
      </c>
      <c r="B109" t="s">
        <v>112</v>
      </c>
      <c r="C109">
        <v>100</v>
      </c>
      <c r="D109">
        <v>2</v>
      </c>
      <c r="E109" t="s">
        <v>12580</v>
      </c>
      <c r="F109">
        <v>848</v>
      </c>
      <c r="G109">
        <v>0</v>
      </c>
      <c r="H109" t="s">
        <v>47</v>
      </c>
      <c r="I109" t="s">
        <v>12581</v>
      </c>
      <c r="J109" t="s">
        <v>12582</v>
      </c>
      <c r="K109" t="s">
        <v>3084</v>
      </c>
      <c r="L109" t="s">
        <v>12583</v>
      </c>
      <c r="M109" t="s">
        <v>12579</v>
      </c>
      <c r="N109" t="s">
        <v>711</v>
      </c>
      <c r="O109" t="s">
        <v>634</v>
      </c>
      <c r="P109" t="s">
        <v>635</v>
      </c>
      <c r="Q109" t="s">
        <v>636</v>
      </c>
      <c r="R109" t="s">
        <v>24</v>
      </c>
      <c r="S109" t="s">
        <v>23</v>
      </c>
      <c r="T109" t="s">
        <v>12579</v>
      </c>
    </row>
    <row r="110" spans="1:20" x14ac:dyDescent="0.25">
      <c r="A110" t="s">
        <v>46</v>
      </c>
      <c r="B110" t="s">
        <v>1105</v>
      </c>
      <c r="C110">
        <v>13</v>
      </c>
      <c r="D110">
        <v>1</v>
      </c>
      <c r="E110" t="s">
        <v>12584</v>
      </c>
      <c r="F110">
        <v>13</v>
      </c>
      <c r="G110">
        <v>0</v>
      </c>
      <c r="H110" t="s">
        <v>47</v>
      </c>
      <c r="I110" t="s">
        <v>12585</v>
      </c>
      <c r="J110" t="s">
        <v>12586</v>
      </c>
      <c r="K110" t="s">
        <v>2354</v>
      </c>
      <c r="L110" t="s">
        <v>12587</v>
      </c>
      <c r="M110" t="s">
        <v>12588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12589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3</v>
      </c>
      <c r="E111" t="s">
        <v>12590</v>
      </c>
      <c r="F111">
        <v>200</v>
      </c>
      <c r="G111">
        <v>0</v>
      </c>
      <c r="H111" t="s">
        <v>631</v>
      </c>
      <c r="I111" t="s">
        <v>12591</v>
      </c>
      <c r="J111" t="s">
        <v>325</v>
      </c>
      <c r="K111" t="s">
        <v>23</v>
      </c>
      <c r="L111" t="s">
        <v>24</v>
      </c>
      <c r="M111" t="s">
        <v>12592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23</v>
      </c>
      <c r="T111" t="s">
        <v>12592</v>
      </c>
    </row>
    <row r="112" spans="1:20" x14ac:dyDescent="0.25">
      <c r="A112" t="s">
        <v>46</v>
      </c>
      <c r="B112" t="s">
        <v>56</v>
      </c>
      <c r="C112">
        <v>120</v>
      </c>
      <c r="D112">
        <v>1</v>
      </c>
      <c r="E112" t="s">
        <v>12590</v>
      </c>
      <c r="F112">
        <v>200</v>
      </c>
      <c r="G112">
        <v>0</v>
      </c>
      <c r="H112" t="s">
        <v>631</v>
      </c>
      <c r="I112" t="s">
        <v>12591</v>
      </c>
      <c r="J112" t="s">
        <v>325</v>
      </c>
      <c r="K112" t="s">
        <v>23</v>
      </c>
      <c r="L112" t="s">
        <v>24</v>
      </c>
      <c r="M112" t="s">
        <v>12592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12592</v>
      </c>
    </row>
    <row r="113" spans="1:20" x14ac:dyDescent="0.25">
      <c r="A113" t="s">
        <v>110</v>
      </c>
      <c r="B113" t="s">
        <v>640</v>
      </c>
      <c r="C113">
        <v>66.333333333333329</v>
      </c>
      <c r="D113">
        <v>6</v>
      </c>
      <c r="E113" t="s">
        <v>12593</v>
      </c>
      <c r="F113">
        <v>440</v>
      </c>
      <c r="G113">
        <v>0</v>
      </c>
      <c r="H113" t="s">
        <v>631</v>
      </c>
      <c r="I113" t="s">
        <v>1285</v>
      </c>
      <c r="J113" t="s">
        <v>306</v>
      </c>
      <c r="K113" t="s">
        <v>23</v>
      </c>
      <c r="L113" t="s">
        <v>24</v>
      </c>
      <c r="M113" t="s">
        <v>12594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12594</v>
      </c>
    </row>
    <row r="114" spans="1:20" x14ac:dyDescent="0.25">
      <c r="A114" t="s">
        <v>30</v>
      </c>
      <c r="B114" t="s">
        <v>6784</v>
      </c>
      <c r="C114">
        <v>0</v>
      </c>
      <c r="D114">
        <v>1</v>
      </c>
      <c r="E114" t="s">
        <v>12595</v>
      </c>
      <c r="F114">
        <v>0</v>
      </c>
      <c r="G114">
        <v>0</v>
      </c>
      <c r="H114" t="s">
        <v>1233</v>
      </c>
      <c r="I114" t="s">
        <v>12585</v>
      </c>
      <c r="J114" t="s">
        <v>12596</v>
      </c>
      <c r="K114" t="s">
        <v>2354</v>
      </c>
      <c r="L114" t="s">
        <v>12597</v>
      </c>
      <c r="M114" t="s">
        <v>12594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12594</v>
      </c>
    </row>
    <row r="115" spans="1:20" x14ac:dyDescent="0.25">
      <c r="A115" t="s">
        <v>186</v>
      </c>
      <c r="B115" t="s">
        <v>187</v>
      </c>
      <c r="C115">
        <v>33.333333333333336</v>
      </c>
      <c r="D115">
        <v>3</v>
      </c>
      <c r="E115" t="s">
        <v>12598</v>
      </c>
      <c r="F115">
        <v>106</v>
      </c>
      <c r="G115">
        <v>6</v>
      </c>
      <c r="H115" t="s">
        <v>631</v>
      </c>
      <c r="I115" t="s">
        <v>12599</v>
      </c>
      <c r="J115" t="s">
        <v>1423</v>
      </c>
      <c r="K115" t="s">
        <v>23</v>
      </c>
      <c r="L115" t="s">
        <v>24</v>
      </c>
      <c r="M115" t="s">
        <v>12600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23</v>
      </c>
      <c r="T115" t="s">
        <v>12600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12601</v>
      </c>
      <c r="F116">
        <v>106</v>
      </c>
      <c r="G116">
        <v>6</v>
      </c>
      <c r="H116" t="s">
        <v>631</v>
      </c>
      <c r="I116" t="s">
        <v>12602</v>
      </c>
      <c r="J116" t="s">
        <v>1247</v>
      </c>
      <c r="K116" t="s">
        <v>23</v>
      </c>
      <c r="L116" t="s">
        <v>24</v>
      </c>
      <c r="M116" t="s">
        <v>12603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12603</v>
      </c>
    </row>
    <row r="117" spans="1:20" x14ac:dyDescent="0.25">
      <c r="A117" t="s">
        <v>46</v>
      </c>
      <c r="B117" t="s">
        <v>1105</v>
      </c>
      <c r="C117">
        <v>69.349999999999994</v>
      </c>
      <c r="D117">
        <v>1</v>
      </c>
      <c r="E117" t="s">
        <v>12604</v>
      </c>
      <c r="F117">
        <v>76.349999999999994</v>
      </c>
      <c r="G117">
        <v>7</v>
      </c>
      <c r="H117" t="s">
        <v>47</v>
      </c>
      <c r="I117" t="s">
        <v>12605</v>
      </c>
      <c r="J117" t="s">
        <v>12606</v>
      </c>
      <c r="K117" t="s">
        <v>2467</v>
      </c>
      <c r="L117" t="s">
        <v>12607</v>
      </c>
      <c r="M117" t="s">
        <v>12608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12608</v>
      </c>
    </row>
    <row r="118" spans="1:20" x14ac:dyDescent="0.25">
      <c r="A118" t="s">
        <v>186</v>
      </c>
      <c r="B118" t="s">
        <v>187</v>
      </c>
      <c r="C118">
        <v>37.5</v>
      </c>
      <c r="D118">
        <v>4</v>
      </c>
      <c r="E118" t="s">
        <v>12609</v>
      </c>
      <c r="F118">
        <v>159</v>
      </c>
      <c r="G118">
        <v>0</v>
      </c>
      <c r="H118" t="s">
        <v>631</v>
      </c>
      <c r="I118" t="s">
        <v>12610</v>
      </c>
      <c r="J118" t="s">
        <v>334</v>
      </c>
      <c r="K118" t="s">
        <v>23</v>
      </c>
      <c r="L118" t="s">
        <v>24</v>
      </c>
      <c r="M118" t="s">
        <v>12611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23</v>
      </c>
      <c r="T118" t="s">
        <v>12611</v>
      </c>
    </row>
    <row r="119" spans="1:20" x14ac:dyDescent="0.25">
      <c r="A119" t="s">
        <v>44</v>
      </c>
      <c r="B119" t="s">
        <v>45</v>
      </c>
      <c r="C119">
        <v>66.666666666666671</v>
      </c>
      <c r="D119">
        <v>3</v>
      </c>
      <c r="E119" t="s">
        <v>12612</v>
      </c>
      <c r="F119">
        <v>200</v>
      </c>
      <c r="G119">
        <v>0</v>
      </c>
      <c r="H119" t="s">
        <v>631</v>
      </c>
      <c r="I119" t="s">
        <v>12613</v>
      </c>
      <c r="J119" t="s">
        <v>306</v>
      </c>
      <c r="K119" t="s">
        <v>23</v>
      </c>
      <c r="L119" t="s">
        <v>24</v>
      </c>
      <c r="M119" t="s">
        <v>12611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12611</v>
      </c>
    </row>
    <row r="120" spans="1:20" x14ac:dyDescent="0.25">
      <c r="A120" t="s">
        <v>186</v>
      </c>
      <c r="B120" t="s">
        <v>187</v>
      </c>
      <c r="C120">
        <v>33.333333333333336</v>
      </c>
      <c r="D120">
        <v>3</v>
      </c>
      <c r="E120" t="s">
        <v>12612</v>
      </c>
      <c r="F120">
        <v>200</v>
      </c>
      <c r="G120">
        <v>0</v>
      </c>
      <c r="H120" t="s">
        <v>631</v>
      </c>
      <c r="I120" t="s">
        <v>12613</v>
      </c>
      <c r="J120" t="s">
        <v>306</v>
      </c>
      <c r="K120" t="s">
        <v>23</v>
      </c>
      <c r="L120" t="s">
        <v>24</v>
      </c>
      <c r="M120" t="s">
        <v>12611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12611</v>
      </c>
    </row>
    <row r="121" spans="1:20" x14ac:dyDescent="0.25">
      <c r="A121" t="s">
        <v>186</v>
      </c>
      <c r="B121" t="s">
        <v>187</v>
      </c>
      <c r="C121">
        <v>33.333333333333336</v>
      </c>
      <c r="D121">
        <v>3</v>
      </c>
      <c r="E121" t="s">
        <v>12614</v>
      </c>
      <c r="F121">
        <v>200</v>
      </c>
      <c r="G121">
        <v>0</v>
      </c>
      <c r="H121" t="s">
        <v>631</v>
      </c>
      <c r="I121" t="s">
        <v>12615</v>
      </c>
      <c r="J121" t="s">
        <v>650</v>
      </c>
      <c r="K121" t="s">
        <v>23</v>
      </c>
      <c r="L121" t="s">
        <v>24</v>
      </c>
      <c r="M121" t="s">
        <v>12616</v>
      </c>
      <c r="N121" t="s">
        <v>23</v>
      </c>
      <c r="O121" t="s">
        <v>307</v>
      </c>
      <c r="P121" t="s">
        <v>26</v>
      </c>
      <c r="Q121" t="s">
        <v>27</v>
      </c>
      <c r="R121" t="s">
        <v>12617</v>
      </c>
      <c r="S121" t="s">
        <v>23</v>
      </c>
      <c r="T121" t="s">
        <v>12616</v>
      </c>
    </row>
    <row r="122" spans="1:20" x14ac:dyDescent="0.25">
      <c r="A122" t="s">
        <v>44</v>
      </c>
      <c r="B122" t="s">
        <v>45</v>
      </c>
      <c r="C122">
        <v>66.666666666666671</v>
      </c>
      <c r="D122">
        <v>3</v>
      </c>
      <c r="E122" t="s">
        <v>12614</v>
      </c>
      <c r="F122">
        <v>200</v>
      </c>
      <c r="G122">
        <v>0</v>
      </c>
      <c r="H122" t="s">
        <v>631</v>
      </c>
      <c r="I122" t="s">
        <v>12615</v>
      </c>
      <c r="J122" t="s">
        <v>650</v>
      </c>
      <c r="K122" t="s">
        <v>23</v>
      </c>
      <c r="L122" t="s">
        <v>24</v>
      </c>
      <c r="M122" t="s">
        <v>12616</v>
      </c>
      <c r="N122" t="s">
        <v>23</v>
      </c>
      <c r="O122" t="s">
        <v>307</v>
      </c>
      <c r="P122" t="s">
        <v>26</v>
      </c>
      <c r="Q122" t="s">
        <v>27</v>
      </c>
      <c r="R122" t="s">
        <v>12617</v>
      </c>
      <c r="S122" t="s">
        <v>23</v>
      </c>
      <c r="T122" t="s">
        <v>12616</v>
      </c>
    </row>
    <row r="123" spans="1:20" x14ac:dyDescent="0.25">
      <c r="A123" t="s">
        <v>186</v>
      </c>
      <c r="B123" t="s">
        <v>187</v>
      </c>
      <c r="C123">
        <v>33.333333333333336</v>
      </c>
      <c r="D123">
        <v>3</v>
      </c>
      <c r="E123" t="s">
        <v>12618</v>
      </c>
      <c r="F123">
        <v>106</v>
      </c>
      <c r="G123">
        <v>6</v>
      </c>
      <c r="H123" t="s">
        <v>631</v>
      </c>
      <c r="I123" t="s">
        <v>12619</v>
      </c>
      <c r="J123" t="s">
        <v>325</v>
      </c>
      <c r="K123" t="s">
        <v>23</v>
      </c>
      <c r="L123" t="s">
        <v>24</v>
      </c>
      <c r="M123" t="s">
        <v>12620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12620</v>
      </c>
    </row>
    <row r="124" spans="1:20" x14ac:dyDescent="0.25">
      <c r="A124" t="s">
        <v>186</v>
      </c>
      <c r="B124" t="s">
        <v>187</v>
      </c>
      <c r="C124">
        <v>33.333333333333336</v>
      </c>
      <c r="D124">
        <v>6</v>
      </c>
      <c r="E124" t="s">
        <v>12621</v>
      </c>
      <c r="F124">
        <v>200</v>
      </c>
      <c r="G124">
        <v>0</v>
      </c>
      <c r="H124" t="s">
        <v>631</v>
      </c>
      <c r="I124" t="s">
        <v>12622</v>
      </c>
      <c r="J124" t="s">
        <v>2374</v>
      </c>
      <c r="K124" t="s">
        <v>23</v>
      </c>
      <c r="L124" t="s">
        <v>24</v>
      </c>
      <c r="M124" t="s">
        <v>12623</v>
      </c>
      <c r="N124" t="s">
        <v>23</v>
      </c>
      <c r="O124" t="s">
        <v>307</v>
      </c>
      <c r="P124" t="s">
        <v>26</v>
      </c>
      <c r="Q124" t="s">
        <v>27</v>
      </c>
      <c r="R124" t="s">
        <v>12624</v>
      </c>
      <c r="S124" t="s">
        <v>23</v>
      </c>
      <c r="T124" t="s">
        <v>12623</v>
      </c>
    </row>
    <row r="125" spans="1:20" x14ac:dyDescent="0.25">
      <c r="A125" t="s">
        <v>186</v>
      </c>
      <c r="B125" t="s">
        <v>187</v>
      </c>
      <c r="C125">
        <v>33.333333333333336</v>
      </c>
      <c r="D125">
        <v>6</v>
      </c>
      <c r="E125" t="s">
        <v>12625</v>
      </c>
      <c r="F125">
        <v>200</v>
      </c>
      <c r="G125">
        <v>0</v>
      </c>
      <c r="H125" t="s">
        <v>631</v>
      </c>
      <c r="I125" t="s">
        <v>12626</v>
      </c>
      <c r="J125" t="s">
        <v>650</v>
      </c>
      <c r="K125" t="s">
        <v>23</v>
      </c>
      <c r="L125" t="s">
        <v>24</v>
      </c>
      <c r="M125" t="s">
        <v>12623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12623</v>
      </c>
    </row>
    <row r="126" spans="1:20" x14ac:dyDescent="0.25">
      <c r="A126" t="s">
        <v>186</v>
      </c>
      <c r="B126" t="s">
        <v>187</v>
      </c>
      <c r="C126">
        <v>33.333333333333336</v>
      </c>
      <c r="D126">
        <v>6</v>
      </c>
      <c r="E126" t="s">
        <v>12627</v>
      </c>
      <c r="F126">
        <v>200</v>
      </c>
      <c r="G126">
        <v>0</v>
      </c>
      <c r="H126" t="s">
        <v>631</v>
      </c>
      <c r="I126" t="s">
        <v>12628</v>
      </c>
      <c r="J126" t="s">
        <v>1243</v>
      </c>
      <c r="K126" t="s">
        <v>23</v>
      </c>
      <c r="L126" t="s">
        <v>24</v>
      </c>
      <c r="M126" t="s">
        <v>12629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23</v>
      </c>
      <c r="T126" t="s">
        <v>12623</v>
      </c>
    </row>
    <row r="127" spans="1:20" x14ac:dyDescent="0.25">
      <c r="A127" t="s">
        <v>186</v>
      </c>
      <c r="B127" t="s">
        <v>187</v>
      </c>
      <c r="C127">
        <v>37.5</v>
      </c>
      <c r="D127">
        <v>4</v>
      </c>
      <c r="E127" t="s">
        <v>12630</v>
      </c>
      <c r="F127">
        <v>204</v>
      </c>
      <c r="G127">
        <v>45</v>
      </c>
      <c r="H127" t="s">
        <v>631</v>
      </c>
      <c r="I127" t="s">
        <v>12631</v>
      </c>
      <c r="J127" t="s">
        <v>306</v>
      </c>
      <c r="K127" t="s">
        <v>23</v>
      </c>
      <c r="L127" t="s">
        <v>24</v>
      </c>
      <c r="M127" t="s">
        <v>12632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12632</v>
      </c>
    </row>
    <row r="128" spans="1:20" x14ac:dyDescent="0.25">
      <c r="A128" t="s">
        <v>186</v>
      </c>
      <c r="B128" t="s">
        <v>187</v>
      </c>
      <c r="C128">
        <v>33.333333333333336</v>
      </c>
      <c r="D128">
        <v>6</v>
      </c>
      <c r="E128" t="s">
        <v>12633</v>
      </c>
      <c r="F128">
        <v>200</v>
      </c>
      <c r="G128">
        <v>0</v>
      </c>
      <c r="H128" t="s">
        <v>631</v>
      </c>
      <c r="I128" t="s">
        <v>12634</v>
      </c>
      <c r="J128" t="s">
        <v>309</v>
      </c>
      <c r="K128" t="s">
        <v>23</v>
      </c>
      <c r="L128" t="s">
        <v>24</v>
      </c>
      <c r="M128" t="s">
        <v>12632</v>
      </c>
      <c r="N128" t="s">
        <v>23</v>
      </c>
      <c r="O128" t="s">
        <v>32</v>
      </c>
      <c r="P128" t="s">
        <v>26</v>
      </c>
      <c r="Q128" t="s">
        <v>33</v>
      </c>
      <c r="R128" t="s">
        <v>12635</v>
      </c>
      <c r="S128" t="s">
        <v>23</v>
      </c>
      <c r="T128" t="s">
        <v>12632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3</v>
      </c>
      <c r="E129" t="s">
        <v>12636</v>
      </c>
      <c r="F129">
        <v>106</v>
      </c>
      <c r="G129">
        <v>6</v>
      </c>
      <c r="H129" t="s">
        <v>631</v>
      </c>
      <c r="I129" t="s">
        <v>12637</v>
      </c>
      <c r="J129" t="s">
        <v>335</v>
      </c>
      <c r="K129" t="s">
        <v>23</v>
      </c>
      <c r="L129" t="s">
        <v>24</v>
      </c>
      <c r="M129" t="s">
        <v>12638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12638</v>
      </c>
    </row>
    <row r="130" spans="1:20" x14ac:dyDescent="0.25">
      <c r="A130" t="s">
        <v>186</v>
      </c>
      <c r="B130" t="s">
        <v>187</v>
      </c>
      <c r="C130">
        <v>33.333333333333336</v>
      </c>
      <c r="D130">
        <v>3</v>
      </c>
      <c r="E130" t="s">
        <v>12639</v>
      </c>
      <c r="F130">
        <v>100</v>
      </c>
      <c r="G130">
        <v>0</v>
      </c>
      <c r="H130" t="s">
        <v>631</v>
      </c>
      <c r="I130" t="s">
        <v>12640</v>
      </c>
      <c r="J130" t="s">
        <v>326</v>
      </c>
      <c r="K130" t="s">
        <v>23</v>
      </c>
      <c r="L130" t="s">
        <v>24</v>
      </c>
      <c r="M130" t="s">
        <v>12641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23</v>
      </c>
      <c r="T130" t="s">
        <v>12642</v>
      </c>
    </row>
    <row r="131" spans="1:20" x14ac:dyDescent="0.25">
      <c r="A131" t="s">
        <v>186</v>
      </c>
      <c r="B131" t="s">
        <v>187</v>
      </c>
      <c r="C131">
        <v>33.333333333333336</v>
      </c>
      <c r="D131">
        <v>3</v>
      </c>
      <c r="E131" t="s">
        <v>12643</v>
      </c>
      <c r="F131">
        <v>106</v>
      </c>
      <c r="G131">
        <v>6</v>
      </c>
      <c r="H131" t="s">
        <v>631</v>
      </c>
      <c r="I131" t="s">
        <v>12644</v>
      </c>
      <c r="J131" t="s">
        <v>61</v>
      </c>
      <c r="K131" t="s">
        <v>23</v>
      </c>
      <c r="L131" t="s">
        <v>24</v>
      </c>
      <c r="M131" t="s">
        <v>12641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12641</v>
      </c>
    </row>
    <row r="132" spans="1:20" x14ac:dyDescent="0.25">
      <c r="A132" t="s">
        <v>42</v>
      </c>
      <c r="B132" t="s">
        <v>43</v>
      </c>
      <c r="C132">
        <v>66.666666666666671</v>
      </c>
      <c r="D132">
        <v>6</v>
      </c>
      <c r="E132" t="s">
        <v>12645</v>
      </c>
      <c r="F132">
        <v>200</v>
      </c>
      <c r="G132">
        <v>0</v>
      </c>
      <c r="H132" t="s">
        <v>631</v>
      </c>
      <c r="I132" t="s">
        <v>12646</v>
      </c>
      <c r="J132" t="s">
        <v>345</v>
      </c>
      <c r="K132" t="s">
        <v>23</v>
      </c>
      <c r="L132" t="s">
        <v>24</v>
      </c>
      <c r="M132" t="s">
        <v>12647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12647</v>
      </c>
    </row>
    <row r="133" spans="1:20" x14ac:dyDescent="0.25">
      <c r="A133" t="s">
        <v>42</v>
      </c>
      <c r="B133" t="s">
        <v>43</v>
      </c>
      <c r="C133">
        <v>50</v>
      </c>
      <c r="D133">
        <v>1</v>
      </c>
      <c r="E133" t="s">
        <v>12648</v>
      </c>
      <c r="F133">
        <v>260</v>
      </c>
      <c r="G133">
        <v>0</v>
      </c>
      <c r="H133" t="s">
        <v>47</v>
      </c>
      <c r="I133" t="s">
        <v>12649</v>
      </c>
      <c r="J133" t="s">
        <v>12650</v>
      </c>
      <c r="K133" t="s">
        <v>3441</v>
      </c>
      <c r="L133" t="s">
        <v>12651</v>
      </c>
      <c r="M133" t="s">
        <v>12652</v>
      </c>
      <c r="N133" t="s">
        <v>711</v>
      </c>
      <c r="O133" t="s">
        <v>634</v>
      </c>
      <c r="P133" t="s">
        <v>635</v>
      </c>
      <c r="Q133" t="s">
        <v>636</v>
      </c>
      <c r="R133" t="s">
        <v>24</v>
      </c>
      <c r="S133" t="s">
        <v>23</v>
      </c>
      <c r="T133" t="s">
        <v>12653</v>
      </c>
    </row>
    <row r="134" spans="1:20" x14ac:dyDescent="0.25">
      <c r="A134" t="s">
        <v>148</v>
      </c>
      <c r="B134" t="s">
        <v>149</v>
      </c>
      <c r="C134">
        <v>65</v>
      </c>
      <c r="D134">
        <v>1</v>
      </c>
      <c r="E134" t="s">
        <v>12648</v>
      </c>
      <c r="F134">
        <v>260</v>
      </c>
      <c r="G134">
        <v>0</v>
      </c>
      <c r="H134" t="s">
        <v>47</v>
      </c>
      <c r="I134" t="s">
        <v>12649</v>
      </c>
      <c r="J134" t="s">
        <v>12650</v>
      </c>
      <c r="K134" t="s">
        <v>3441</v>
      </c>
      <c r="L134" t="s">
        <v>12651</v>
      </c>
      <c r="M134" t="s">
        <v>12652</v>
      </c>
      <c r="N134" t="s">
        <v>711</v>
      </c>
      <c r="O134" t="s">
        <v>634</v>
      </c>
      <c r="P134" t="s">
        <v>635</v>
      </c>
      <c r="Q134" t="s">
        <v>636</v>
      </c>
      <c r="R134" t="s">
        <v>24</v>
      </c>
      <c r="S134" t="s">
        <v>23</v>
      </c>
      <c r="T134" t="s">
        <v>12653</v>
      </c>
    </row>
    <row r="135" spans="1:20" x14ac:dyDescent="0.25">
      <c r="A135" t="s">
        <v>150</v>
      </c>
      <c r="B135" t="s">
        <v>151</v>
      </c>
      <c r="C135">
        <v>65</v>
      </c>
      <c r="D135">
        <v>1</v>
      </c>
      <c r="E135" t="s">
        <v>12648</v>
      </c>
      <c r="F135">
        <v>260</v>
      </c>
      <c r="G135">
        <v>0</v>
      </c>
      <c r="H135" t="s">
        <v>47</v>
      </c>
      <c r="I135" t="s">
        <v>12649</v>
      </c>
      <c r="J135" t="s">
        <v>12650</v>
      </c>
      <c r="K135" t="s">
        <v>3441</v>
      </c>
      <c r="L135" t="s">
        <v>12651</v>
      </c>
      <c r="M135" t="s">
        <v>12652</v>
      </c>
      <c r="N135" t="s">
        <v>711</v>
      </c>
      <c r="O135" t="s">
        <v>634</v>
      </c>
      <c r="P135" t="s">
        <v>635</v>
      </c>
      <c r="Q135" t="s">
        <v>636</v>
      </c>
      <c r="R135" t="s">
        <v>24</v>
      </c>
      <c r="S135" t="s">
        <v>23</v>
      </c>
      <c r="T135" t="s">
        <v>12653</v>
      </c>
    </row>
    <row r="136" spans="1:20" x14ac:dyDescent="0.25">
      <c r="A136" t="s">
        <v>36</v>
      </c>
      <c r="B136" t="s">
        <v>37</v>
      </c>
      <c r="C136">
        <v>65</v>
      </c>
      <c r="D136">
        <v>1</v>
      </c>
      <c r="E136" t="s">
        <v>12648</v>
      </c>
      <c r="F136">
        <v>260</v>
      </c>
      <c r="G136">
        <v>0</v>
      </c>
      <c r="H136" t="s">
        <v>47</v>
      </c>
      <c r="I136" t="s">
        <v>12649</v>
      </c>
      <c r="J136" t="s">
        <v>12650</v>
      </c>
      <c r="K136" t="s">
        <v>3441</v>
      </c>
      <c r="L136" t="s">
        <v>12651</v>
      </c>
      <c r="M136" t="s">
        <v>12652</v>
      </c>
      <c r="N136" t="s">
        <v>711</v>
      </c>
      <c r="O136" t="s">
        <v>634</v>
      </c>
      <c r="P136" t="s">
        <v>635</v>
      </c>
      <c r="Q136" t="s">
        <v>636</v>
      </c>
      <c r="R136" t="s">
        <v>24</v>
      </c>
      <c r="S136" t="s">
        <v>23</v>
      </c>
      <c r="T136" t="s">
        <v>12653</v>
      </c>
    </row>
    <row r="137" spans="1:20" x14ac:dyDescent="0.25">
      <c r="A137" t="s">
        <v>186</v>
      </c>
      <c r="B137" t="s">
        <v>187</v>
      </c>
      <c r="C137">
        <v>33.333333333333336</v>
      </c>
      <c r="D137">
        <v>6</v>
      </c>
      <c r="E137" t="s">
        <v>12648</v>
      </c>
      <c r="F137">
        <v>200</v>
      </c>
      <c r="G137">
        <v>0</v>
      </c>
      <c r="H137" t="s">
        <v>631</v>
      </c>
      <c r="I137" t="s">
        <v>12654</v>
      </c>
      <c r="J137" t="s">
        <v>303</v>
      </c>
      <c r="K137" t="s">
        <v>23</v>
      </c>
      <c r="L137" t="s">
        <v>24</v>
      </c>
      <c r="M137" t="s">
        <v>12653</v>
      </c>
      <c r="N137" t="s">
        <v>23</v>
      </c>
      <c r="O137" t="s">
        <v>32</v>
      </c>
      <c r="P137" t="s">
        <v>26</v>
      </c>
      <c r="Q137" t="s">
        <v>33</v>
      </c>
      <c r="R137" t="s">
        <v>24</v>
      </c>
      <c r="S137" t="s">
        <v>23</v>
      </c>
      <c r="T137" t="s">
        <v>12653</v>
      </c>
    </row>
    <row r="138" spans="1:20" x14ac:dyDescent="0.25">
      <c r="A138" t="s">
        <v>38</v>
      </c>
      <c r="B138" t="s">
        <v>39</v>
      </c>
      <c r="C138">
        <v>65</v>
      </c>
      <c r="D138">
        <v>1</v>
      </c>
      <c r="E138" t="s">
        <v>12648</v>
      </c>
      <c r="F138">
        <v>260</v>
      </c>
      <c r="G138">
        <v>0</v>
      </c>
      <c r="H138" t="s">
        <v>47</v>
      </c>
      <c r="I138" t="s">
        <v>12649</v>
      </c>
      <c r="J138" t="s">
        <v>12650</v>
      </c>
      <c r="K138" t="s">
        <v>3441</v>
      </c>
      <c r="L138" t="s">
        <v>12651</v>
      </c>
      <c r="M138" t="s">
        <v>12652</v>
      </c>
      <c r="N138" t="s">
        <v>711</v>
      </c>
      <c r="O138" t="s">
        <v>634</v>
      </c>
      <c r="P138" t="s">
        <v>635</v>
      </c>
      <c r="Q138" t="s">
        <v>636</v>
      </c>
      <c r="R138" t="s">
        <v>24</v>
      </c>
      <c r="S138" t="s">
        <v>23</v>
      </c>
      <c r="T138" t="s">
        <v>12653</v>
      </c>
    </row>
    <row r="139" spans="1:20" x14ac:dyDescent="0.25">
      <c r="A139" t="s">
        <v>44</v>
      </c>
      <c r="B139" t="s">
        <v>45</v>
      </c>
      <c r="C139">
        <v>66.666666666666671</v>
      </c>
      <c r="D139">
        <v>3</v>
      </c>
      <c r="E139" t="s">
        <v>12655</v>
      </c>
      <c r="F139">
        <v>200</v>
      </c>
      <c r="G139">
        <v>0</v>
      </c>
      <c r="H139" t="s">
        <v>631</v>
      </c>
      <c r="I139" t="s">
        <v>12656</v>
      </c>
      <c r="J139" t="s">
        <v>357</v>
      </c>
      <c r="K139" t="s">
        <v>23</v>
      </c>
      <c r="L139" t="s">
        <v>24</v>
      </c>
      <c r="M139" t="s">
        <v>12653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12653</v>
      </c>
    </row>
    <row r="140" spans="1:20" x14ac:dyDescent="0.25">
      <c r="A140" t="s">
        <v>186</v>
      </c>
      <c r="B140" t="s">
        <v>187</v>
      </c>
      <c r="C140">
        <v>33.333333333333336</v>
      </c>
      <c r="D140">
        <v>3</v>
      </c>
      <c r="E140" t="s">
        <v>12655</v>
      </c>
      <c r="F140">
        <v>200</v>
      </c>
      <c r="G140">
        <v>0</v>
      </c>
      <c r="H140" t="s">
        <v>631</v>
      </c>
      <c r="I140" t="s">
        <v>12656</v>
      </c>
      <c r="J140" t="s">
        <v>357</v>
      </c>
      <c r="K140" t="s">
        <v>23</v>
      </c>
      <c r="L140" t="s">
        <v>24</v>
      </c>
      <c r="M140" t="s">
        <v>12653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12653</v>
      </c>
    </row>
    <row r="141" spans="1:20" x14ac:dyDescent="0.25">
      <c r="A141" t="s">
        <v>186</v>
      </c>
      <c r="B141" t="s">
        <v>187</v>
      </c>
      <c r="C141">
        <v>33.333333333333336</v>
      </c>
      <c r="D141">
        <v>3</v>
      </c>
      <c r="E141" t="s">
        <v>12657</v>
      </c>
      <c r="F141">
        <v>106</v>
      </c>
      <c r="G141">
        <v>6</v>
      </c>
      <c r="H141" t="s">
        <v>631</v>
      </c>
      <c r="I141" t="s">
        <v>12658</v>
      </c>
      <c r="J141" t="s">
        <v>650</v>
      </c>
      <c r="K141" t="s">
        <v>23</v>
      </c>
      <c r="L141" t="s">
        <v>24</v>
      </c>
      <c r="M141" t="s">
        <v>12659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12659</v>
      </c>
    </row>
    <row r="142" spans="1:20" x14ac:dyDescent="0.25">
      <c r="A142" t="s">
        <v>186</v>
      </c>
      <c r="B142" t="s">
        <v>187</v>
      </c>
      <c r="C142">
        <v>33.333333333333336</v>
      </c>
      <c r="D142">
        <v>3</v>
      </c>
      <c r="E142" t="s">
        <v>12660</v>
      </c>
      <c r="F142">
        <v>200</v>
      </c>
      <c r="G142">
        <v>0</v>
      </c>
      <c r="H142" t="s">
        <v>631</v>
      </c>
      <c r="I142" t="s">
        <v>12661</v>
      </c>
      <c r="J142" t="s">
        <v>309</v>
      </c>
      <c r="K142" t="s">
        <v>23</v>
      </c>
      <c r="L142" t="s">
        <v>24</v>
      </c>
      <c r="M142" t="s">
        <v>12659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23</v>
      </c>
      <c r="T142" t="s">
        <v>12659</v>
      </c>
    </row>
    <row r="143" spans="1:20" x14ac:dyDescent="0.25">
      <c r="A143" t="s">
        <v>42</v>
      </c>
      <c r="B143" t="s">
        <v>43</v>
      </c>
      <c r="C143">
        <v>66.666666666666671</v>
      </c>
      <c r="D143">
        <v>3</v>
      </c>
      <c r="E143" t="s">
        <v>12660</v>
      </c>
      <c r="F143">
        <v>200</v>
      </c>
      <c r="G143">
        <v>0</v>
      </c>
      <c r="H143" t="s">
        <v>631</v>
      </c>
      <c r="I143" t="s">
        <v>12661</v>
      </c>
      <c r="J143" t="s">
        <v>309</v>
      </c>
      <c r="K143" t="s">
        <v>23</v>
      </c>
      <c r="L143" t="s">
        <v>24</v>
      </c>
      <c r="M143" t="s">
        <v>12659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23</v>
      </c>
      <c r="T143" t="s">
        <v>12659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6</v>
      </c>
      <c r="E144" t="s">
        <v>12662</v>
      </c>
      <c r="F144">
        <v>200</v>
      </c>
      <c r="G144">
        <v>0</v>
      </c>
      <c r="H144" t="s">
        <v>631</v>
      </c>
      <c r="I144" t="s">
        <v>10951</v>
      </c>
      <c r="J144" t="s">
        <v>4515</v>
      </c>
      <c r="K144" t="s">
        <v>23</v>
      </c>
      <c r="L144" t="s">
        <v>24</v>
      </c>
      <c r="M144" t="s">
        <v>12663</v>
      </c>
      <c r="N144" t="s">
        <v>23</v>
      </c>
      <c r="O144" t="s">
        <v>307</v>
      </c>
      <c r="P144" t="s">
        <v>26</v>
      </c>
      <c r="Q144" t="s">
        <v>27</v>
      </c>
      <c r="R144" t="s">
        <v>12664</v>
      </c>
      <c r="S144" t="s">
        <v>23</v>
      </c>
      <c r="T144" t="s">
        <v>12663</v>
      </c>
    </row>
    <row r="145" spans="1:20" x14ac:dyDescent="0.25">
      <c r="A145" t="s">
        <v>42</v>
      </c>
      <c r="B145" t="s">
        <v>43</v>
      </c>
      <c r="C145">
        <v>66.666666666666671</v>
      </c>
      <c r="D145">
        <v>3</v>
      </c>
      <c r="E145" t="s">
        <v>12665</v>
      </c>
      <c r="F145">
        <v>106</v>
      </c>
      <c r="G145">
        <v>6</v>
      </c>
      <c r="H145" t="s">
        <v>631</v>
      </c>
      <c r="I145" t="s">
        <v>12666</v>
      </c>
      <c r="J145" t="s">
        <v>306</v>
      </c>
      <c r="K145" t="s">
        <v>23</v>
      </c>
      <c r="L145" t="s">
        <v>24</v>
      </c>
      <c r="M145" t="s">
        <v>12659</v>
      </c>
      <c r="N145" t="s">
        <v>23</v>
      </c>
      <c r="O145" t="s">
        <v>32</v>
      </c>
      <c r="P145" t="s">
        <v>26</v>
      </c>
      <c r="Q145" t="s">
        <v>33</v>
      </c>
      <c r="R145" t="s">
        <v>24</v>
      </c>
      <c r="S145" t="s">
        <v>23</v>
      </c>
      <c r="T145" t="s">
        <v>12663</v>
      </c>
    </row>
    <row r="146" spans="1:20" x14ac:dyDescent="0.25">
      <c r="A146" t="s">
        <v>110</v>
      </c>
      <c r="B146" t="s">
        <v>146</v>
      </c>
      <c r="C146">
        <v>100</v>
      </c>
      <c r="D146">
        <v>1</v>
      </c>
      <c r="E146" t="s">
        <v>12667</v>
      </c>
      <c r="F146">
        <v>250</v>
      </c>
      <c r="G146">
        <v>0</v>
      </c>
      <c r="H146" t="s">
        <v>47</v>
      </c>
      <c r="I146" t="s">
        <v>12668</v>
      </c>
      <c r="J146" t="s">
        <v>12669</v>
      </c>
      <c r="K146" t="s">
        <v>12670</v>
      </c>
      <c r="L146" t="s">
        <v>12671</v>
      </c>
      <c r="M146" t="s">
        <v>12663</v>
      </c>
      <c r="N146" t="s">
        <v>711</v>
      </c>
      <c r="O146" t="s">
        <v>634</v>
      </c>
      <c r="P146" t="s">
        <v>635</v>
      </c>
      <c r="Q146" t="s">
        <v>636</v>
      </c>
      <c r="R146" t="s">
        <v>24</v>
      </c>
      <c r="S146" t="s">
        <v>23</v>
      </c>
      <c r="T146" t="s">
        <v>12672</v>
      </c>
    </row>
    <row r="147" spans="1:20" x14ac:dyDescent="0.25">
      <c r="A147" t="s">
        <v>46</v>
      </c>
      <c r="B147" t="s">
        <v>56</v>
      </c>
      <c r="C147">
        <v>100</v>
      </c>
      <c r="D147">
        <v>1</v>
      </c>
      <c r="E147" t="s">
        <v>12667</v>
      </c>
      <c r="F147">
        <v>250</v>
      </c>
      <c r="G147">
        <v>0</v>
      </c>
      <c r="H147" t="s">
        <v>47</v>
      </c>
      <c r="I147" t="s">
        <v>12668</v>
      </c>
      <c r="J147" t="s">
        <v>12669</v>
      </c>
      <c r="K147" t="s">
        <v>12670</v>
      </c>
      <c r="L147" t="s">
        <v>12671</v>
      </c>
      <c r="M147" t="s">
        <v>12663</v>
      </c>
      <c r="N147" t="s">
        <v>711</v>
      </c>
      <c r="O147" t="s">
        <v>634</v>
      </c>
      <c r="P147" t="s">
        <v>635</v>
      </c>
      <c r="Q147" t="s">
        <v>636</v>
      </c>
      <c r="R147" t="s">
        <v>24</v>
      </c>
      <c r="S147" t="s">
        <v>23</v>
      </c>
      <c r="T147" t="s">
        <v>12672</v>
      </c>
    </row>
    <row r="148" spans="1:20" x14ac:dyDescent="0.25">
      <c r="A148" t="s">
        <v>139</v>
      </c>
      <c r="B148" t="s">
        <v>112</v>
      </c>
      <c r="C148">
        <v>100</v>
      </c>
      <c r="D148">
        <v>1</v>
      </c>
      <c r="E148" t="s">
        <v>12667</v>
      </c>
      <c r="F148">
        <v>250</v>
      </c>
      <c r="G148">
        <v>0</v>
      </c>
      <c r="H148" t="s">
        <v>47</v>
      </c>
      <c r="I148" t="s">
        <v>12668</v>
      </c>
      <c r="J148" t="s">
        <v>12669</v>
      </c>
      <c r="K148" t="s">
        <v>12670</v>
      </c>
      <c r="L148" t="s">
        <v>12671</v>
      </c>
      <c r="M148" t="s">
        <v>12663</v>
      </c>
      <c r="N148" t="s">
        <v>711</v>
      </c>
      <c r="O148" t="s">
        <v>634</v>
      </c>
      <c r="P148" t="s">
        <v>635</v>
      </c>
      <c r="Q148" t="s">
        <v>636</v>
      </c>
      <c r="R148" t="s">
        <v>24</v>
      </c>
      <c r="S148" t="s">
        <v>23</v>
      </c>
      <c r="T148" t="s">
        <v>12672</v>
      </c>
    </row>
    <row r="149" spans="1:20" x14ac:dyDescent="0.25">
      <c r="A149" t="s">
        <v>46</v>
      </c>
      <c r="B149" t="s">
        <v>56</v>
      </c>
      <c r="C149">
        <v>78</v>
      </c>
      <c r="D149">
        <v>1</v>
      </c>
      <c r="E149" t="s">
        <v>12673</v>
      </c>
      <c r="F149">
        <v>78</v>
      </c>
      <c r="G149">
        <v>0</v>
      </c>
      <c r="H149" t="s">
        <v>47</v>
      </c>
      <c r="I149" t="s">
        <v>371</v>
      </c>
      <c r="J149" t="s">
        <v>12674</v>
      </c>
      <c r="K149" t="s">
        <v>708</v>
      </c>
      <c r="L149" t="s">
        <v>355</v>
      </c>
      <c r="M149" t="s">
        <v>12675</v>
      </c>
      <c r="N149" t="s">
        <v>23</v>
      </c>
      <c r="O149" t="s">
        <v>63</v>
      </c>
      <c r="P149" t="s">
        <v>54</v>
      </c>
      <c r="Q149" t="s">
        <v>55</v>
      </c>
      <c r="R149" t="s">
        <v>24</v>
      </c>
      <c r="S149" t="s">
        <v>23</v>
      </c>
      <c r="T149" t="s">
        <v>12676</v>
      </c>
    </row>
    <row r="150" spans="1:20" x14ac:dyDescent="0.25">
      <c r="A150" t="s">
        <v>186</v>
      </c>
      <c r="B150" t="s">
        <v>187</v>
      </c>
      <c r="C150">
        <v>33.333333333333336</v>
      </c>
      <c r="D150">
        <v>6</v>
      </c>
      <c r="E150" t="s">
        <v>12677</v>
      </c>
      <c r="F150">
        <v>229</v>
      </c>
      <c r="G150">
        <v>29</v>
      </c>
      <c r="H150" t="s">
        <v>631</v>
      </c>
      <c r="I150" t="s">
        <v>12678</v>
      </c>
      <c r="J150" t="s">
        <v>324</v>
      </c>
      <c r="K150" t="s">
        <v>23</v>
      </c>
      <c r="L150" t="s">
        <v>24</v>
      </c>
      <c r="M150" t="s">
        <v>12676</v>
      </c>
      <c r="N150" t="s">
        <v>23</v>
      </c>
      <c r="O150" t="s">
        <v>307</v>
      </c>
      <c r="P150" t="s">
        <v>26</v>
      </c>
      <c r="Q150" t="s">
        <v>27</v>
      </c>
      <c r="R150" t="s">
        <v>12679</v>
      </c>
      <c r="S150" t="s">
        <v>23</v>
      </c>
      <c r="T150" t="s">
        <v>12676</v>
      </c>
    </row>
    <row r="151" spans="1:20" x14ac:dyDescent="0.25">
      <c r="A151" t="s">
        <v>186</v>
      </c>
      <c r="B151" t="s">
        <v>187</v>
      </c>
      <c r="C151">
        <v>33.333333333333336</v>
      </c>
      <c r="D151">
        <v>3</v>
      </c>
      <c r="E151" t="s">
        <v>12680</v>
      </c>
      <c r="F151">
        <v>106</v>
      </c>
      <c r="G151">
        <v>6</v>
      </c>
      <c r="H151" t="s">
        <v>631</v>
      </c>
      <c r="I151" t="s">
        <v>12681</v>
      </c>
      <c r="J151" t="s">
        <v>311</v>
      </c>
      <c r="K151" t="s">
        <v>23</v>
      </c>
      <c r="L151" t="s">
        <v>24</v>
      </c>
      <c r="M151" t="s">
        <v>12682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12682</v>
      </c>
    </row>
    <row r="152" spans="1:20" x14ac:dyDescent="0.25">
      <c r="A152" t="s">
        <v>186</v>
      </c>
      <c r="B152" t="s">
        <v>187</v>
      </c>
      <c r="C152">
        <v>33.333333333333336</v>
      </c>
      <c r="D152">
        <v>3</v>
      </c>
      <c r="E152" t="s">
        <v>12683</v>
      </c>
      <c r="F152">
        <v>106</v>
      </c>
      <c r="G152">
        <v>6</v>
      </c>
      <c r="H152" t="s">
        <v>631</v>
      </c>
      <c r="I152" t="s">
        <v>12684</v>
      </c>
      <c r="J152" t="s">
        <v>1423</v>
      </c>
      <c r="K152" t="s">
        <v>23</v>
      </c>
      <c r="L152" t="s">
        <v>24</v>
      </c>
      <c r="M152" t="s">
        <v>12685</v>
      </c>
      <c r="N152" t="s">
        <v>23</v>
      </c>
      <c r="O152" t="s">
        <v>32</v>
      </c>
      <c r="P152" t="s">
        <v>26</v>
      </c>
      <c r="Q152" t="s">
        <v>33</v>
      </c>
      <c r="R152" t="s">
        <v>24</v>
      </c>
      <c r="S152" t="s">
        <v>23</v>
      </c>
      <c r="T152" t="s">
        <v>12682</v>
      </c>
    </row>
    <row r="153" spans="1:20" x14ac:dyDescent="0.25">
      <c r="A153" t="s">
        <v>44</v>
      </c>
      <c r="B153" t="s">
        <v>45</v>
      </c>
      <c r="C153">
        <v>66.666666666666671</v>
      </c>
      <c r="D153">
        <v>3</v>
      </c>
      <c r="E153" t="s">
        <v>12686</v>
      </c>
      <c r="F153">
        <v>106</v>
      </c>
      <c r="G153">
        <v>6</v>
      </c>
      <c r="H153" t="s">
        <v>631</v>
      </c>
      <c r="I153" t="s">
        <v>12687</v>
      </c>
      <c r="J153" t="s">
        <v>65</v>
      </c>
      <c r="K153" t="s">
        <v>23</v>
      </c>
      <c r="L153" t="s">
        <v>24</v>
      </c>
      <c r="M153" t="s">
        <v>12688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23</v>
      </c>
      <c r="T153" t="s">
        <v>12689</v>
      </c>
    </row>
    <row r="154" spans="1:20" x14ac:dyDescent="0.25">
      <c r="A154" t="s">
        <v>186</v>
      </c>
      <c r="B154" t="s">
        <v>187</v>
      </c>
      <c r="C154">
        <v>33.333333333333336</v>
      </c>
      <c r="D154">
        <v>3</v>
      </c>
      <c r="E154" t="s">
        <v>12690</v>
      </c>
      <c r="F154">
        <v>106</v>
      </c>
      <c r="G154">
        <v>6</v>
      </c>
      <c r="H154" t="s">
        <v>631</v>
      </c>
      <c r="I154" t="s">
        <v>12691</v>
      </c>
      <c r="J154" t="s">
        <v>338</v>
      </c>
      <c r="K154" t="s">
        <v>23</v>
      </c>
      <c r="L154" t="s">
        <v>24</v>
      </c>
      <c r="M154" t="s">
        <v>12689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23</v>
      </c>
      <c r="T154" t="s">
        <v>12692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3</v>
      </c>
      <c r="E155" t="s">
        <v>12693</v>
      </c>
      <c r="F155">
        <v>100</v>
      </c>
      <c r="G155">
        <v>0</v>
      </c>
      <c r="H155" t="s">
        <v>631</v>
      </c>
      <c r="I155" t="s">
        <v>12694</v>
      </c>
      <c r="J155" t="s">
        <v>1679</v>
      </c>
      <c r="K155" t="s">
        <v>23</v>
      </c>
      <c r="L155" t="s">
        <v>24</v>
      </c>
      <c r="M155" t="s">
        <v>12689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23</v>
      </c>
      <c r="T155" t="s">
        <v>12692</v>
      </c>
    </row>
    <row r="156" spans="1:20" x14ac:dyDescent="0.25">
      <c r="A156" t="s">
        <v>186</v>
      </c>
      <c r="B156" t="s">
        <v>187</v>
      </c>
      <c r="C156">
        <v>33.333333333333336</v>
      </c>
      <c r="D156">
        <v>3</v>
      </c>
      <c r="E156" t="s">
        <v>12695</v>
      </c>
      <c r="F156">
        <v>106</v>
      </c>
      <c r="G156">
        <v>6</v>
      </c>
      <c r="H156" t="s">
        <v>631</v>
      </c>
      <c r="I156" t="s">
        <v>12696</v>
      </c>
      <c r="J156" t="s">
        <v>359</v>
      </c>
      <c r="K156" t="s">
        <v>23</v>
      </c>
      <c r="L156" t="s">
        <v>24</v>
      </c>
      <c r="M156" t="s">
        <v>12692</v>
      </c>
      <c r="N156" t="s">
        <v>23</v>
      </c>
      <c r="O156" t="s">
        <v>32</v>
      </c>
      <c r="P156" t="s">
        <v>26</v>
      </c>
      <c r="Q156" t="s">
        <v>33</v>
      </c>
      <c r="R156" t="s">
        <v>24</v>
      </c>
      <c r="S156" t="s">
        <v>23</v>
      </c>
      <c r="T156" t="s">
        <v>12692</v>
      </c>
    </row>
    <row r="157" spans="1:20" x14ac:dyDescent="0.25">
      <c r="A157" t="s">
        <v>186</v>
      </c>
      <c r="B157" t="s">
        <v>187</v>
      </c>
      <c r="C157">
        <v>33.333333333333336</v>
      </c>
      <c r="D157">
        <v>3</v>
      </c>
      <c r="E157" t="s">
        <v>12697</v>
      </c>
      <c r="F157">
        <v>100</v>
      </c>
      <c r="G157">
        <v>0</v>
      </c>
      <c r="H157" t="s">
        <v>631</v>
      </c>
      <c r="I157" t="s">
        <v>12698</v>
      </c>
      <c r="J157" t="s">
        <v>334</v>
      </c>
      <c r="K157" t="s">
        <v>23</v>
      </c>
      <c r="L157" t="s">
        <v>24</v>
      </c>
      <c r="M157" t="s">
        <v>12692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23</v>
      </c>
      <c r="T157" t="s">
        <v>12692</v>
      </c>
    </row>
    <row r="158" spans="1:20" x14ac:dyDescent="0.25">
      <c r="A158" t="s">
        <v>42</v>
      </c>
      <c r="B158" t="s">
        <v>43</v>
      </c>
      <c r="C158">
        <v>66.666666666666671</v>
      </c>
      <c r="D158">
        <v>3</v>
      </c>
      <c r="E158" t="s">
        <v>12699</v>
      </c>
      <c r="F158">
        <v>200</v>
      </c>
      <c r="G158">
        <v>0</v>
      </c>
      <c r="H158" t="s">
        <v>631</v>
      </c>
      <c r="I158" t="s">
        <v>12700</v>
      </c>
      <c r="J158" t="s">
        <v>303</v>
      </c>
      <c r="K158" t="s">
        <v>23</v>
      </c>
      <c r="L158" t="s">
        <v>24</v>
      </c>
      <c r="M158" t="s">
        <v>12692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12692</v>
      </c>
    </row>
    <row r="159" spans="1:20" x14ac:dyDescent="0.25">
      <c r="A159" t="s">
        <v>44</v>
      </c>
      <c r="B159" t="s">
        <v>45</v>
      </c>
      <c r="C159">
        <v>66.666666666666671</v>
      </c>
      <c r="D159">
        <v>3</v>
      </c>
      <c r="E159" t="s">
        <v>12699</v>
      </c>
      <c r="F159">
        <v>200</v>
      </c>
      <c r="G159">
        <v>0</v>
      </c>
      <c r="H159" t="s">
        <v>631</v>
      </c>
      <c r="I159" t="s">
        <v>12700</v>
      </c>
      <c r="J159" t="s">
        <v>303</v>
      </c>
      <c r="K159" t="s">
        <v>23</v>
      </c>
      <c r="L159" t="s">
        <v>24</v>
      </c>
      <c r="M159" t="s">
        <v>12692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23</v>
      </c>
      <c r="T159" t="s">
        <v>12692</v>
      </c>
    </row>
    <row r="160" spans="1:20" x14ac:dyDescent="0.25">
      <c r="A160" t="s">
        <v>44</v>
      </c>
      <c r="B160" t="s">
        <v>45</v>
      </c>
      <c r="C160">
        <v>66.666666666666671</v>
      </c>
      <c r="D160">
        <v>3</v>
      </c>
      <c r="E160" t="s">
        <v>12701</v>
      </c>
      <c r="F160">
        <v>300</v>
      </c>
      <c r="G160">
        <v>0</v>
      </c>
      <c r="H160" t="s">
        <v>631</v>
      </c>
      <c r="I160" t="s">
        <v>12702</v>
      </c>
      <c r="J160" t="s">
        <v>302</v>
      </c>
      <c r="K160" t="s">
        <v>23</v>
      </c>
      <c r="L160" t="s">
        <v>24</v>
      </c>
      <c r="M160" t="s">
        <v>12703</v>
      </c>
      <c r="N160" t="s">
        <v>23</v>
      </c>
      <c r="O160" t="s">
        <v>32</v>
      </c>
      <c r="P160" t="s">
        <v>26</v>
      </c>
      <c r="Q160" t="s">
        <v>33</v>
      </c>
      <c r="R160" t="s">
        <v>12704</v>
      </c>
      <c r="S160" t="s">
        <v>23</v>
      </c>
      <c r="T160" t="s">
        <v>12703</v>
      </c>
    </row>
    <row r="161" spans="1:20" x14ac:dyDescent="0.25">
      <c r="A161" t="s">
        <v>42</v>
      </c>
      <c r="B161" t="s">
        <v>43</v>
      </c>
      <c r="C161">
        <v>66.666666666666671</v>
      </c>
      <c r="D161">
        <v>3</v>
      </c>
      <c r="E161" t="s">
        <v>12701</v>
      </c>
      <c r="F161">
        <v>300</v>
      </c>
      <c r="G161">
        <v>0</v>
      </c>
      <c r="H161" t="s">
        <v>631</v>
      </c>
      <c r="I161" t="s">
        <v>12702</v>
      </c>
      <c r="J161" t="s">
        <v>302</v>
      </c>
      <c r="K161" t="s">
        <v>23</v>
      </c>
      <c r="L161" t="s">
        <v>24</v>
      </c>
      <c r="M161" t="s">
        <v>12703</v>
      </c>
      <c r="N161" t="s">
        <v>23</v>
      </c>
      <c r="O161" t="s">
        <v>32</v>
      </c>
      <c r="P161" t="s">
        <v>26</v>
      </c>
      <c r="Q161" t="s">
        <v>33</v>
      </c>
      <c r="R161" t="s">
        <v>12704</v>
      </c>
      <c r="S161" t="s">
        <v>23</v>
      </c>
      <c r="T161" t="s">
        <v>12703</v>
      </c>
    </row>
    <row r="162" spans="1:20" x14ac:dyDescent="0.25">
      <c r="A162" t="s">
        <v>186</v>
      </c>
      <c r="B162" t="s">
        <v>187</v>
      </c>
      <c r="C162">
        <v>33.333333333333336</v>
      </c>
      <c r="D162">
        <v>3</v>
      </c>
      <c r="E162" t="s">
        <v>12701</v>
      </c>
      <c r="F162">
        <v>300</v>
      </c>
      <c r="G162">
        <v>0</v>
      </c>
      <c r="H162" t="s">
        <v>631</v>
      </c>
      <c r="I162" t="s">
        <v>12702</v>
      </c>
      <c r="J162" t="s">
        <v>302</v>
      </c>
      <c r="K162" t="s">
        <v>23</v>
      </c>
      <c r="L162" t="s">
        <v>24</v>
      </c>
      <c r="M162" t="s">
        <v>12703</v>
      </c>
      <c r="N162" t="s">
        <v>23</v>
      </c>
      <c r="O162" t="s">
        <v>32</v>
      </c>
      <c r="P162" t="s">
        <v>26</v>
      </c>
      <c r="Q162" t="s">
        <v>33</v>
      </c>
      <c r="R162" t="s">
        <v>12704</v>
      </c>
      <c r="S162" t="s">
        <v>23</v>
      </c>
      <c r="T162" t="s">
        <v>12703</v>
      </c>
    </row>
    <row r="163" spans="1:20" x14ac:dyDescent="0.25">
      <c r="A163" t="s">
        <v>186</v>
      </c>
      <c r="B163" t="s">
        <v>187</v>
      </c>
      <c r="C163">
        <v>33.333333333333336</v>
      </c>
      <c r="D163">
        <v>3</v>
      </c>
      <c r="E163" t="s">
        <v>12705</v>
      </c>
      <c r="F163">
        <v>106</v>
      </c>
      <c r="G163">
        <v>6</v>
      </c>
      <c r="H163" t="s">
        <v>631</v>
      </c>
      <c r="I163" t="s">
        <v>12706</v>
      </c>
      <c r="J163" t="s">
        <v>329</v>
      </c>
      <c r="K163" t="s">
        <v>23</v>
      </c>
      <c r="L163" t="s">
        <v>24</v>
      </c>
      <c r="M163" t="s">
        <v>12707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23</v>
      </c>
      <c r="T163" t="s">
        <v>12707</v>
      </c>
    </row>
    <row r="164" spans="1:20" x14ac:dyDescent="0.25">
      <c r="A164" t="s">
        <v>44</v>
      </c>
      <c r="B164" t="s">
        <v>45</v>
      </c>
      <c r="C164">
        <v>66.666666666666671</v>
      </c>
      <c r="D164">
        <v>3</v>
      </c>
      <c r="E164" t="s">
        <v>12708</v>
      </c>
      <c r="F164">
        <v>300</v>
      </c>
      <c r="G164">
        <v>0</v>
      </c>
      <c r="H164" t="s">
        <v>631</v>
      </c>
      <c r="I164" t="s">
        <v>12709</v>
      </c>
      <c r="J164" t="s">
        <v>64</v>
      </c>
      <c r="K164" t="s">
        <v>23</v>
      </c>
      <c r="L164" t="s">
        <v>24</v>
      </c>
      <c r="M164" t="s">
        <v>12710</v>
      </c>
      <c r="N164" t="s">
        <v>23</v>
      </c>
      <c r="O164" t="s">
        <v>32</v>
      </c>
      <c r="P164" t="s">
        <v>26</v>
      </c>
      <c r="Q164" t="s">
        <v>33</v>
      </c>
      <c r="R164" t="s">
        <v>12711</v>
      </c>
      <c r="S164" t="s">
        <v>23</v>
      </c>
      <c r="T164" t="s">
        <v>12710</v>
      </c>
    </row>
    <row r="165" spans="1:20" x14ac:dyDescent="0.25">
      <c r="A165" t="s">
        <v>42</v>
      </c>
      <c r="B165" t="s">
        <v>43</v>
      </c>
      <c r="C165">
        <v>66.666666666666671</v>
      </c>
      <c r="D165">
        <v>3</v>
      </c>
      <c r="E165" t="s">
        <v>12708</v>
      </c>
      <c r="F165">
        <v>300</v>
      </c>
      <c r="G165">
        <v>0</v>
      </c>
      <c r="H165" t="s">
        <v>631</v>
      </c>
      <c r="I165" t="s">
        <v>12709</v>
      </c>
      <c r="J165" t="s">
        <v>64</v>
      </c>
      <c r="K165" t="s">
        <v>23</v>
      </c>
      <c r="L165" t="s">
        <v>24</v>
      </c>
      <c r="M165" t="s">
        <v>12710</v>
      </c>
      <c r="N165" t="s">
        <v>23</v>
      </c>
      <c r="O165" t="s">
        <v>32</v>
      </c>
      <c r="P165" t="s">
        <v>26</v>
      </c>
      <c r="Q165" t="s">
        <v>33</v>
      </c>
      <c r="R165" t="s">
        <v>12711</v>
      </c>
      <c r="S165" t="s">
        <v>23</v>
      </c>
      <c r="T165" t="s">
        <v>12710</v>
      </c>
    </row>
    <row r="166" spans="1:20" x14ac:dyDescent="0.25">
      <c r="A166" t="s">
        <v>186</v>
      </c>
      <c r="B166" t="s">
        <v>187</v>
      </c>
      <c r="C166">
        <v>33.333333333333336</v>
      </c>
      <c r="D166">
        <v>3</v>
      </c>
      <c r="E166" t="s">
        <v>12708</v>
      </c>
      <c r="F166">
        <v>300</v>
      </c>
      <c r="G166">
        <v>0</v>
      </c>
      <c r="H166" t="s">
        <v>631</v>
      </c>
      <c r="I166" t="s">
        <v>12709</v>
      </c>
      <c r="J166" t="s">
        <v>64</v>
      </c>
      <c r="K166" t="s">
        <v>23</v>
      </c>
      <c r="L166" t="s">
        <v>24</v>
      </c>
      <c r="M166" t="s">
        <v>12710</v>
      </c>
      <c r="N166" t="s">
        <v>23</v>
      </c>
      <c r="O166" t="s">
        <v>32</v>
      </c>
      <c r="P166" t="s">
        <v>26</v>
      </c>
      <c r="Q166" t="s">
        <v>33</v>
      </c>
      <c r="R166" t="s">
        <v>12711</v>
      </c>
      <c r="S166" t="s">
        <v>23</v>
      </c>
      <c r="T166" t="s">
        <v>12710</v>
      </c>
    </row>
    <row r="167" spans="1:20" x14ac:dyDescent="0.25">
      <c r="A167" t="s">
        <v>42</v>
      </c>
      <c r="B167" t="s">
        <v>43</v>
      </c>
      <c r="C167">
        <v>66.666666666666671</v>
      </c>
      <c r="D167">
        <v>3</v>
      </c>
      <c r="E167" t="s">
        <v>12712</v>
      </c>
      <c r="F167">
        <v>100</v>
      </c>
      <c r="G167">
        <v>0</v>
      </c>
      <c r="H167" t="s">
        <v>631</v>
      </c>
      <c r="I167" t="s">
        <v>12713</v>
      </c>
      <c r="J167" t="s">
        <v>304</v>
      </c>
      <c r="K167" t="s">
        <v>23</v>
      </c>
      <c r="L167" t="s">
        <v>24</v>
      </c>
      <c r="M167" t="s">
        <v>12714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12714</v>
      </c>
    </row>
    <row r="168" spans="1:20" x14ac:dyDescent="0.25">
      <c r="A168" t="s">
        <v>42</v>
      </c>
      <c r="B168" t="s">
        <v>43</v>
      </c>
      <c r="C168">
        <v>66.666666666666671</v>
      </c>
      <c r="D168">
        <v>3</v>
      </c>
      <c r="E168" t="s">
        <v>12715</v>
      </c>
      <c r="F168">
        <v>200</v>
      </c>
      <c r="G168">
        <v>0</v>
      </c>
      <c r="H168" t="s">
        <v>631</v>
      </c>
      <c r="I168" t="s">
        <v>12716</v>
      </c>
      <c r="J168" t="s">
        <v>303</v>
      </c>
      <c r="K168" t="s">
        <v>23</v>
      </c>
      <c r="L168" t="s">
        <v>24</v>
      </c>
      <c r="M168" t="s">
        <v>12717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23</v>
      </c>
      <c r="T168" t="s">
        <v>12717</v>
      </c>
    </row>
    <row r="169" spans="1:20" x14ac:dyDescent="0.25">
      <c r="A169" t="s">
        <v>186</v>
      </c>
      <c r="B169" t="s">
        <v>187</v>
      </c>
      <c r="C169">
        <v>33.333333333333336</v>
      </c>
      <c r="D169">
        <v>3</v>
      </c>
      <c r="E169" t="s">
        <v>12715</v>
      </c>
      <c r="F169">
        <v>200</v>
      </c>
      <c r="G169">
        <v>0</v>
      </c>
      <c r="H169" t="s">
        <v>631</v>
      </c>
      <c r="I169" t="s">
        <v>12716</v>
      </c>
      <c r="J169" t="s">
        <v>303</v>
      </c>
      <c r="K169" t="s">
        <v>23</v>
      </c>
      <c r="L169" t="s">
        <v>24</v>
      </c>
      <c r="M169" t="s">
        <v>12717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23</v>
      </c>
      <c r="T169" t="s">
        <v>12717</v>
      </c>
    </row>
    <row r="170" spans="1:20" x14ac:dyDescent="0.25">
      <c r="A170" t="s">
        <v>186</v>
      </c>
      <c r="B170" t="s">
        <v>187</v>
      </c>
      <c r="C170">
        <v>33.333333333333336</v>
      </c>
      <c r="D170">
        <v>6</v>
      </c>
      <c r="E170" t="s">
        <v>12718</v>
      </c>
      <c r="F170">
        <v>200</v>
      </c>
      <c r="G170">
        <v>0</v>
      </c>
      <c r="H170" t="s">
        <v>631</v>
      </c>
      <c r="I170" t="s">
        <v>12719</v>
      </c>
      <c r="J170" t="s">
        <v>328</v>
      </c>
      <c r="K170" t="s">
        <v>23</v>
      </c>
      <c r="L170" t="s">
        <v>24</v>
      </c>
      <c r="M170" t="s">
        <v>12720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12720</v>
      </c>
    </row>
    <row r="171" spans="1:20" x14ac:dyDescent="0.25">
      <c r="A171" t="s">
        <v>186</v>
      </c>
      <c r="B171" t="s">
        <v>187</v>
      </c>
      <c r="C171">
        <v>33.333333333333336</v>
      </c>
      <c r="D171">
        <v>3</v>
      </c>
      <c r="E171" t="s">
        <v>12721</v>
      </c>
      <c r="F171">
        <v>106</v>
      </c>
      <c r="G171">
        <v>6</v>
      </c>
      <c r="H171" t="s">
        <v>631</v>
      </c>
      <c r="I171" t="s">
        <v>12722</v>
      </c>
      <c r="J171" t="s">
        <v>316</v>
      </c>
      <c r="K171" t="s">
        <v>23</v>
      </c>
      <c r="L171" t="s">
        <v>24</v>
      </c>
      <c r="M171" t="s">
        <v>12720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23</v>
      </c>
      <c r="T171" t="s">
        <v>12720</v>
      </c>
    </row>
    <row r="172" spans="1:20" x14ac:dyDescent="0.25">
      <c r="A172" t="s">
        <v>44</v>
      </c>
      <c r="B172" t="s">
        <v>45</v>
      </c>
      <c r="C172">
        <v>60</v>
      </c>
      <c r="D172">
        <v>4</v>
      </c>
      <c r="E172" t="s">
        <v>12723</v>
      </c>
      <c r="F172">
        <v>398</v>
      </c>
      <c r="G172">
        <v>0</v>
      </c>
      <c r="H172" t="s">
        <v>47</v>
      </c>
      <c r="I172" t="s">
        <v>12724</v>
      </c>
      <c r="J172" t="s">
        <v>12725</v>
      </c>
      <c r="K172" t="s">
        <v>375</v>
      </c>
      <c r="L172" t="s">
        <v>12726</v>
      </c>
      <c r="M172" t="s">
        <v>12727</v>
      </c>
      <c r="N172" t="s">
        <v>711</v>
      </c>
      <c r="O172" t="s">
        <v>1298</v>
      </c>
      <c r="P172" t="s">
        <v>1763</v>
      </c>
      <c r="Q172" t="s">
        <v>636</v>
      </c>
      <c r="R172" t="s">
        <v>24</v>
      </c>
      <c r="S172" t="s">
        <v>23</v>
      </c>
      <c r="T172" t="s">
        <v>12720</v>
      </c>
    </row>
    <row r="173" spans="1:20" x14ac:dyDescent="0.25">
      <c r="A173" t="s">
        <v>42</v>
      </c>
      <c r="B173" t="s">
        <v>43</v>
      </c>
      <c r="C173">
        <v>60</v>
      </c>
      <c r="D173">
        <v>4</v>
      </c>
      <c r="E173" t="s">
        <v>12723</v>
      </c>
      <c r="F173">
        <v>398</v>
      </c>
      <c r="G173">
        <v>0</v>
      </c>
      <c r="H173" t="s">
        <v>47</v>
      </c>
      <c r="I173" t="s">
        <v>12724</v>
      </c>
      <c r="J173" t="s">
        <v>12725</v>
      </c>
      <c r="K173" t="s">
        <v>375</v>
      </c>
      <c r="L173" t="s">
        <v>12726</v>
      </c>
      <c r="M173" t="s">
        <v>12727</v>
      </c>
      <c r="N173" t="s">
        <v>711</v>
      </c>
      <c r="O173" t="s">
        <v>1298</v>
      </c>
      <c r="P173" t="s">
        <v>1763</v>
      </c>
      <c r="Q173" t="s">
        <v>636</v>
      </c>
      <c r="R173" t="s">
        <v>24</v>
      </c>
      <c r="S173" t="s">
        <v>23</v>
      </c>
      <c r="T173" t="s">
        <v>12720</v>
      </c>
    </row>
    <row r="174" spans="1:20" x14ac:dyDescent="0.25">
      <c r="A174" t="s">
        <v>186</v>
      </c>
      <c r="B174" t="s">
        <v>187</v>
      </c>
      <c r="C174">
        <v>33.333333333333336</v>
      </c>
      <c r="D174">
        <v>6</v>
      </c>
      <c r="E174" t="s">
        <v>12728</v>
      </c>
      <c r="F174">
        <v>200</v>
      </c>
      <c r="G174">
        <v>0</v>
      </c>
      <c r="H174" t="s">
        <v>631</v>
      </c>
      <c r="I174" t="s">
        <v>12729</v>
      </c>
      <c r="J174" t="s">
        <v>306</v>
      </c>
      <c r="K174" t="s">
        <v>23</v>
      </c>
      <c r="L174" t="s">
        <v>24</v>
      </c>
      <c r="M174" t="s">
        <v>12720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23</v>
      </c>
      <c r="T174" t="s">
        <v>12720</v>
      </c>
    </row>
    <row r="175" spans="1:20" x14ac:dyDescent="0.25">
      <c r="A175" t="s">
        <v>186</v>
      </c>
      <c r="B175" t="s">
        <v>187</v>
      </c>
      <c r="C175">
        <v>33.333333333333336</v>
      </c>
      <c r="D175">
        <v>6</v>
      </c>
      <c r="E175" t="s">
        <v>12730</v>
      </c>
      <c r="F175">
        <v>200</v>
      </c>
      <c r="G175">
        <v>0</v>
      </c>
      <c r="H175" t="s">
        <v>631</v>
      </c>
      <c r="I175" t="s">
        <v>12731</v>
      </c>
      <c r="J175" t="s">
        <v>309</v>
      </c>
      <c r="K175" t="s">
        <v>23</v>
      </c>
      <c r="L175" t="s">
        <v>24</v>
      </c>
      <c r="M175" t="s">
        <v>12732</v>
      </c>
      <c r="N175" t="s">
        <v>23</v>
      </c>
      <c r="O175" t="s">
        <v>32</v>
      </c>
      <c r="P175" t="s">
        <v>26</v>
      </c>
      <c r="Q175" t="s">
        <v>33</v>
      </c>
      <c r="R175" t="s">
        <v>24</v>
      </c>
      <c r="S175" t="s">
        <v>23</v>
      </c>
      <c r="T175" t="s">
        <v>12732</v>
      </c>
    </row>
    <row r="176" spans="1:20" x14ac:dyDescent="0.25">
      <c r="A176" t="s">
        <v>186</v>
      </c>
      <c r="B176" t="s">
        <v>187</v>
      </c>
      <c r="C176">
        <v>33.333333333333336</v>
      </c>
      <c r="D176">
        <v>3</v>
      </c>
      <c r="E176" t="s">
        <v>12733</v>
      </c>
      <c r="F176">
        <v>106</v>
      </c>
      <c r="G176">
        <v>6</v>
      </c>
      <c r="H176" t="s">
        <v>631</v>
      </c>
      <c r="I176" t="s">
        <v>12734</v>
      </c>
      <c r="J176" t="s">
        <v>303</v>
      </c>
      <c r="K176" t="s">
        <v>23</v>
      </c>
      <c r="L176" t="s">
        <v>24</v>
      </c>
      <c r="M176" t="s">
        <v>12732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12732</v>
      </c>
    </row>
    <row r="177" spans="1:20" x14ac:dyDescent="0.25">
      <c r="A177" t="s">
        <v>44</v>
      </c>
      <c r="B177" t="s">
        <v>45</v>
      </c>
      <c r="C177">
        <v>65</v>
      </c>
      <c r="D177">
        <v>1</v>
      </c>
      <c r="E177" t="s">
        <v>12735</v>
      </c>
      <c r="F177">
        <v>199</v>
      </c>
      <c r="G177">
        <v>0</v>
      </c>
      <c r="H177" t="s">
        <v>47</v>
      </c>
      <c r="I177" t="s">
        <v>12736</v>
      </c>
      <c r="J177" t="s">
        <v>12737</v>
      </c>
      <c r="K177" t="s">
        <v>652</v>
      </c>
      <c r="L177" t="s">
        <v>12738</v>
      </c>
      <c r="M177" t="s">
        <v>12732</v>
      </c>
      <c r="N177" t="s">
        <v>711</v>
      </c>
      <c r="O177" t="s">
        <v>634</v>
      </c>
      <c r="P177" t="s">
        <v>1763</v>
      </c>
      <c r="Q177" t="s">
        <v>27</v>
      </c>
      <c r="R177" t="s">
        <v>24</v>
      </c>
      <c r="S177" t="s">
        <v>23</v>
      </c>
      <c r="T177" t="s">
        <v>12732</v>
      </c>
    </row>
    <row r="178" spans="1:20" x14ac:dyDescent="0.25">
      <c r="A178" t="s">
        <v>42</v>
      </c>
      <c r="B178" t="s">
        <v>43</v>
      </c>
      <c r="C178">
        <v>65</v>
      </c>
      <c r="D178">
        <v>1</v>
      </c>
      <c r="E178" t="s">
        <v>12735</v>
      </c>
      <c r="F178">
        <v>199</v>
      </c>
      <c r="G178">
        <v>0</v>
      </c>
      <c r="H178" t="s">
        <v>47</v>
      </c>
      <c r="I178" t="s">
        <v>12736</v>
      </c>
      <c r="J178" t="s">
        <v>12737</v>
      </c>
      <c r="K178" t="s">
        <v>652</v>
      </c>
      <c r="L178" t="s">
        <v>12738</v>
      </c>
      <c r="M178" t="s">
        <v>12732</v>
      </c>
      <c r="N178" t="s">
        <v>711</v>
      </c>
      <c r="O178" t="s">
        <v>634</v>
      </c>
      <c r="P178" t="s">
        <v>1763</v>
      </c>
      <c r="Q178" t="s">
        <v>27</v>
      </c>
      <c r="R178" t="s">
        <v>24</v>
      </c>
      <c r="S178" t="s">
        <v>23</v>
      </c>
      <c r="T178" t="s">
        <v>12732</v>
      </c>
    </row>
    <row r="179" spans="1:20" x14ac:dyDescent="0.25">
      <c r="A179" t="s">
        <v>152</v>
      </c>
      <c r="B179" t="s">
        <v>153</v>
      </c>
      <c r="C179">
        <v>65</v>
      </c>
      <c r="D179">
        <v>1</v>
      </c>
      <c r="E179" t="s">
        <v>12735</v>
      </c>
      <c r="F179">
        <v>199</v>
      </c>
      <c r="G179">
        <v>0</v>
      </c>
      <c r="H179" t="s">
        <v>47</v>
      </c>
      <c r="I179" t="s">
        <v>12736</v>
      </c>
      <c r="J179" t="s">
        <v>12737</v>
      </c>
      <c r="K179" t="s">
        <v>652</v>
      </c>
      <c r="L179" t="s">
        <v>12738</v>
      </c>
      <c r="M179" t="s">
        <v>12732</v>
      </c>
      <c r="N179" t="s">
        <v>711</v>
      </c>
      <c r="O179" t="s">
        <v>634</v>
      </c>
      <c r="P179" t="s">
        <v>1763</v>
      </c>
      <c r="Q179" t="s">
        <v>27</v>
      </c>
      <c r="R179" t="s">
        <v>24</v>
      </c>
      <c r="S179" t="s">
        <v>23</v>
      </c>
      <c r="T179" t="s">
        <v>12732</v>
      </c>
    </row>
    <row r="180" spans="1:20" x14ac:dyDescent="0.25">
      <c r="A180" t="s">
        <v>36</v>
      </c>
      <c r="B180" t="s">
        <v>37</v>
      </c>
      <c r="C180">
        <v>65</v>
      </c>
      <c r="D180">
        <v>1</v>
      </c>
      <c r="E180" t="s">
        <v>12735</v>
      </c>
      <c r="F180">
        <v>199</v>
      </c>
      <c r="G180">
        <v>0</v>
      </c>
      <c r="H180" t="s">
        <v>47</v>
      </c>
      <c r="I180" t="s">
        <v>12736</v>
      </c>
      <c r="J180" t="s">
        <v>12737</v>
      </c>
      <c r="K180" t="s">
        <v>652</v>
      </c>
      <c r="L180" t="s">
        <v>12738</v>
      </c>
      <c r="M180" t="s">
        <v>12732</v>
      </c>
      <c r="N180" t="s">
        <v>711</v>
      </c>
      <c r="O180" t="s">
        <v>634</v>
      </c>
      <c r="P180" t="s">
        <v>1763</v>
      </c>
      <c r="Q180" t="s">
        <v>27</v>
      </c>
      <c r="R180" t="s">
        <v>24</v>
      </c>
      <c r="S180" t="s">
        <v>23</v>
      </c>
      <c r="T180" t="s">
        <v>12732</v>
      </c>
    </row>
    <row r="181" spans="1:20" x14ac:dyDescent="0.25">
      <c r="A181" t="s">
        <v>44</v>
      </c>
      <c r="B181" t="s">
        <v>45</v>
      </c>
      <c r="C181">
        <v>66.666666666666671</v>
      </c>
      <c r="D181">
        <v>3</v>
      </c>
      <c r="E181" t="s">
        <v>12739</v>
      </c>
      <c r="F181">
        <v>200</v>
      </c>
      <c r="G181">
        <v>0</v>
      </c>
      <c r="H181" t="s">
        <v>631</v>
      </c>
      <c r="I181" t="s">
        <v>12740</v>
      </c>
      <c r="J181" t="s">
        <v>9614</v>
      </c>
      <c r="K181" t="s">
        <v>23</v>
      </c>
      <c r="L181" t="s">
        <v>24</v>
      </c>
      <c r="M181" t="s">
        <v>12741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23</v>
      </c>
      <c r="T181" t="s">
        <v>12741</v>
      </c>
    </row>
    <row r="182" spans="1:20" x14ac:dyDescent="0.25">
      <c r="A182" t="s">
        <v>186</v>
      </c>
      <c r="B182" t="s">
        <v>187</v>
      </c>
      <c r="C182">
        <v>33.333333333333336</v>
      </c>
      <c r="D182">
        <v>3</v>
      </c>
      <c r="E182" t="s">
        <v>12739</v>
      </c>
      <c r="F182">
        <v>200</v>
      </c>
      <c r="G182">
        <v>0</v>
      </c>
      <c r="H182" t="s">
        <v>631</v>
      </c>
      <c r="I182" t="s">
        <v>12740</v>
      </c>
      <c r="J182" t="s">
        <v>9614</v>
      </c>
      <c r="K182" t="s">
        <v>23</v>
      </c>
      <c r="L182" t="s">
        <v>24</v>
      </c>
      <c r="M182" t="s">
        <v>12741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23</v>
      </c>
      <c r="T182" t="s">
        <v>12741</v>
      </c>
    </row>
    <row r="183" spans="1:20" x14ac:dyDescent="0.25">
      <c r="A183" t="s">
        <v>186</v>
      </c>
      <c r="B183" t="s">
        <v>187</v>
      </c>
      <c r="C183">
        <v>33.333333333333336</v>
      </c>
      <c r="D183">
        <v>3</v>
      </c>
      <c r="E183" t="s">
        <v>12742</v>
      </c>
      <c r="F183">
        <v>150</v>
      </c>
      <c r="G183">
        <v>0</v>
      </c>
      <c r="H183" t="s">
        <v>631</v>
      </c>
      <c r="I183" t="s">
        <v>12743</v>
      </c>
      <c r="J183" t="s">
        <v>346</v>
      </c>
      <c r="K183" t="s">
        <v>23</v>
      </c>
      <c r="L183" t="s">
        <v>24</v>
      </c>
      <c r="M183" t="s">
        <v>12744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23</v>
      </c>
      <c r="T183" t="s">
        <v>12744</v>
      </c>
    </row>
    <row r="184" spans="1:20" x14ac:dyDescent="0.25">
      <c r="A184" t="s">
        <v>20</v>
      </c>
      <c r="B184" t="s">
        <v>21</v>
      </c>
      <c r="C184">
        <v>65</v>
      </c>
      <c r="D184">
        <v>1</v>
      </c>
      <c r="E184" t="s">
        <v>12742</v>
      </c>
      <c r="F184">
        <v>150</v>
      </c>
      <c r="G184">
        <v>0</v>
      </c>
      <c r="H184" t="s">
        <v>631</v>
      </c>
      <c r="I184" t="s">
        <v>12743</v>
      </c>
      <c r="J184" t="s">
        <v>346</v>
      </c>
      <c r="K184" t="s">
        <v>23</v>
      </c>
      <c r="L184" t="s">
        <v>24</v>
      </c>
      <c r="M184" t="s">
        <v>12744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23</v>
      </c>
      <c r="T184" t="s">
        <v>12744</v>
      </c>
    </row>
    <row r="185" spans="1:20" x14ac:dyDescent="0.25">
      <c r="A185" t="s">
        <v>186</v>
      </c>
      <c r="B185" t="s">
        <v>187</v>
      </c>
      <c r="C185">
        <v>33.333333333333336</v>
      </c>
      <c r="D185">
        <v>6</v>
      </c>
      <c r="E185" t="s">
        <v>12745</v>
      </c>
      <c r="F185">
        <v>200</v>
      </c>
      <c r="G185">
        <v>0</v>
      </c>
      <c r="H185" t="s">
        <v>631</v>
      </c>
      <c r="I185" t="s">
        <v>9039</v>
      </c>
      <c r="J185" t="s">
        <v>2374</v>
      </c>
      <c r="K185" t="s">
        <v>23</v>
      </c>
      <c r="L185" t="s">
        <v>24</v>
      </c>
      <c r="M185" t="s">
        <v>12746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23</v>
      </c>
      <c r="T185" t="s">
        <v>12746</v>
      </c>
    </row>
    <row r="186" spans="1:20" x14ac:dyDescent="0.25">
      <c r="A186" t="s">
        <v>186</v>
      </c>
      <c r="B186" t="s">
        <v>187</v>
      </c>
      <c r="C186">
        <v>33.333333333333336</v>
      </c>
      <c r="D186">
        <v>3</v>
      </c>
      <c r="E186" t="s">
        <v>12747</v>
      </c>
      <c r="F186">
        <v>100</v>
      </c>
      <c r="G186">
        <v>0</v>
      </c>
      <c r="H186" t="s">
        <v>631</v>
      </c>
      <c r="I186" t="s">
        <v>387</v>
      </c>
      <c r="J186" t="s">
        <v>319</v>
      </c>
      <c r="K186" t="s">
        <v>23</v>
      </c>
      <c r="L186" t="s">
        <v>24</v>
      </c>
      <c r="M186" t="s">
        <v>12748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23</v>
      </c>
      <c r="T186" t="s">
        <v>12748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12749</v>
      </c>
      <c r="F187">
        <v>400</v>
      </c>
      <c r="G187">
        <v>0</v>
      </c>
      <c r="H187" t="s">
        <v>631</v>
      </c>
      <c r="I187" t="s">
        <v>12750</v>
      </c>
      <c r="J187" t="s">
        <v>316</v>
      </c>
      <c r="K187" t="s">
        <v>23</v>
      </c>
      <c r="L187" t="s">
        <v>24</v>
      </c>
      <c r="M187" t="s">
        <v>12751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23</v>
      </c>
      <c r="T187" t="s">
        <v>12751</v>
      </c>
    </row>
    <row r="188" spans="1:20" x14ac:dyDescent="0.25">
      <c r="A188" t="s">
        <v>28</v>
      </c>
      <c r="B188" t="s">
        <v>29</v>
      </c>
      <c r="C188">
        <v>50</v>
      </c>
      <c r="D188">
        <v>1</v>
      </c>
      <c r="E188" t="s">
        <v>12749</v>
      </c>
      <c r="F188">
        <v>400</v>
      </c>
      <c r="G188">
        <v>0</v>
      </c>
      <c r="H188" t="s">
        <v>631</v>
      </c>
      <c r="I188" t="s">
        <v>12750</v>
      </c>
      <c r="J188" t="s">
        <v>316</v>
      </c>
      <c r="K188" t="s">
        <v>23</v>
      </c>
      <c r="L188" t="s">
        <v>24</v>
      </c>
      <c r="M188" t="s">
        <v>12751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23</v>
      </c>
      <c r="T188" t="s">
        <v>12751</v>
      </c>
    </row>
    <row r="189" spans="1:20" x14ac:dyDescent="0.25">
      <c r="A189" t="s">
        <v>30</v>
      </c>
      <c r="B189" t="s">
        <v>31</v>
      </c>
      <c r="C189">
        <v>50</v>
      </c>
      <c r="D189">
        <v>1</v>
      </c>
      <c r="E189" t="s">
        <v>12749</v>
      </c>
      <c r="F189">
        <v>400</v>
      </c>
      <c r="G189">
        <v>0</v>
      </c>
      <c r="H189" t="s">
        <v>631</v>
      </c>
      <c r="I189" t="s">
        <v>12750</v>
      </c>
      <c r="J189" t="s">
        <v>316</v>
      </c>
      <c r="K189" t="s">
        <v>23</v>
      </c>
      <c r="L189" t="s">
        <v>24</v>
      </c>
      <c r="M189" t="s">
        <v>12751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23</v>
      </c>
      <c r="T189" t="s">
        <v>12751</v>
      </c>
    </row>
    <row r="190" spans="1:20" x14ac:dyDescent="0.25">
      <c r="A190" t="s">
        <v>46</v>
      </c>
      <c r="B190" t="s">
        <v>56</v>
      </c>
      <c r="C190">
        <v>66.333333333333329</v>
      </c>
      <c r="D190">
        <v>3</v>
      </c>
      <c r="E190" t="s">
        <v>12749</v>
      </c>
      <c r="F190">
        <v>400</v>
      </c>
      <c r="G190">
        <v>0</v>
      </c>
      <c r="H190" t="s">
        <v>631</v>
      </c>
      <c r="I190" t="s">
        <v>12750</v>
      </c>
      <c r="J190" t="s">
        <v>316</v>
      </c>
      <c r="K190" t="s">
        <v>23</v>
      </c>
      <c r="L190" t="s">
        <v>24</v>
      </c>
      <c r="M190" t="s">
        <v>12751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23</v>
      </c>
      <c r="T190" t="s">
        <v>12751</v>
      </c>
    </row>
    <row r="191" spans="1:20" x14ac:dyDescent="0.25">
      <c r="A191" t="s">
        <v>42</v>
      </c>
      <c r="B191" t="s">
        <v>43</v>
      </c>
      <c r="C191">
        <v>66.666666666666671</v>
      </c>
      <c r="D191">
        <v>3</v>
      </c>
      <c r="E191" t="s">
        <v>12752</v>
      </c>
      <c r="F191">
        <v>200</v>
      </c>
      <c r="G191">
        <v>0</v>
      </c>
      <c r="H191" t="s">
        <v>631</v>
      </c>
      <c r="I191" t="s">
        <v>12753</v>
      </c>
      <c r="J191" t="s">
        <v>334</v>
      </c>
      <c r="K191" t="s">
        <v>23</v>
      </c>
      <c r="L191" t="s">
        <v>24</v>
      </c>
      <c r="M191" t="s">
        <v>12754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23</v>
      </c>
      <c r="T191" t="s">
        <v>12755</v>
      </c>
    </row>
    <row r="192" spans="1:20" x14ac:dyDescent="0.25">
      <c r="A192" t="s">
        <v>44</v>
      </c>
      <c r="B192" t="s">
        <v>45</v>
      </c>
      <c r="C192">
        <v>66.666666666666671</v>
      </c>
      <c r="D192">
        <v>3</v>
      </c>
      <c r="E192" t="s">
        <v>12752</v>
      </c>
      <c r="F192">
        <v>200</v>
      </c>
      <c r="G192">
        <v>0</v>
      </c>
      <c r="H192" t="s">
        <v>631</v>
      </c>
      <c r="I192" t="s">
        <v>12753</v>
      </c>
      <c r="J192" t="s">
        <v>334</v>
      </c>
      <c r="K192" t="s">
        <v>23</v>
      </c>
      <c r="L192" t="s">
        <v>24</v>
      </c>
      <c r="M192" t="s">
        <v>12754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12755</v>
      </c>
    </row>
    <row r="193" spans="1:20" x14ac:dyDescent="0.25">
      <c r="A193" t="s">
        <v>42</v>
      </c>
      <c r="B193" t="s">
        <v>43</v>
      </c>
      <c r="C193">
        <v>66.666666666666671</v>
      </c>
      <c r="D193">
        <v>3</v>
      </c>
      <c r="E193" t="s">
        <v>12756</v>
      </c>
      <c r="F193">
        <v>106</v>
      </c>
      <c r="G193">
        <v>6</v>
      </c>
      <c r="H193" t="s">
        <v>631</v>
      </c>
      <c r="I193" t="s">
        <v>12757</v>
      </c>
      <c r="J193" t="s">
        <v>87</v>
      </c>
      <c r="K193" t="s">
        <v>23</v>
      </c>
      <c r="L193" t="s">
        <v>24</v>
      </c>
      <c r="M193" t="s">
        <v>12758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23</v>
      </c>
      <c r="T193" t="s">
        <v>12758</v>
      </c>
    </row>
    <row r="194" spans="1:20" x14ac:dyDescent="0.25">
      <c r="A194" t="s">
        <v>44</v>
      </c>
      <c r="B194" t="s">
        <v>45</v>
      </c>
      <c r="C194">
        <v>66.666666666666671</v>
      </c>
      <c r="D194">
        <v>3</v>
      </c>
      <c r="E194" t="s">
        <v>12759</v>
      </c>
      <c r="F194">
        <v>200</v>
      </c>
      <c r="G194">
        <v>0</v>
      </c>
      <c r="H194" t="s">
        <v>631</v>
      </c>
      <c r="I194" t="s">
        <v>12760</v>
      </c>
      <c r="J194" t="s">
        <v>61</v>
      </c>
      <c r="K194" t="s">
        <v>23</v>
      </c>
      <c r="L194" t="s">
        <v>24</v>
      </c>
      <c r="M194" t="s">
        <v>12761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23</v>
      </c>
      <c r="T194" t="s">
        <v>12761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12759</v>
      </c>
      <c r="F195">
        <v>200</v>
      </c>
      <c r="G195">
        <v>0</v>
      </c>
      <c r="H195" t="s">
        <v>631</v>
      </c>
      <c r="I195" t="s">
        <v>12760</v>
      </c>
      <c r="J195" t="s">
        <v>61</v>
      </c>
      <c r="K195" t="s">
        <v>23</v>
      </c>
      <c r="L195" t="s">
        <v>24</v>
      </c>
      <c r="M195" t="s">
        <v>12761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23</v>
      </c>
      <c r="T195" t="s">
        <v>12761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12759</v>
      </c>
      <c r="F196">
        <v>200</v>
      </c>
      <c r="G196">
        <v>0</v>
      </c>
      <c r="H196" t="s">
        <v>631</v>
      </c>
      <c r="I196" t="s">
        <v>12760</v>
      </c>
      <c r="J196" t="s">
        <v>61</v>
      </c>
      <c r="K196" t="s">
        <v>23</v>
      </c>
      <c r="L196" t="s">
        <v>24</v>
      </c>
      <c r="M196" t="s">
        <v>12761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23</v>
      </c>
      <c r="T196" t="s">
        <v>12761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12759</v>
      </c>
      <c r="F197">
        <v>200</v>
      </c>
      <c r="G197">
        <v>0</v>
      </c>
      <c r="H197" t="s">
        <v>631</v>
      </c>
      <c r="I197" t="s">
        <v>12760</v>
      </c>
      <c r="J197" t="s">
        <v>61</v>
      </c>
      <c r="K197" t="s">
        <v>23</v>
      </c>
      <c r="L197" t="s">
        <v>24</v>
      </c>
      <c r="M197" t="s">
        <v>12761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23</v>
      </c>
      <c r="T197" t="s">
        <v>12761</v>
      </c>
    </row>
    <row r="198" spans="1:20" x14ac:dyDescent="0.25">
      <c r="A198" t="s">
        <v>44</v>
      </c>
      <c r="B198" t="s">
        <v>45</v>
      </c>
      <c r="C198">
        <v>66.666666666666671</v>
      </c>
      <c r="D198">
        <v>3</v>
      </c>
      <c r="E198" t="s">
        <v>12762</v>
      </c>
      <c r="F198">
        <v>200</v>
      </c>
      <c r="G198">
        <v>0</v>
      </c>
      <c r="H198" t="s">
        <v>631</v>
      </c>
      <c r="I198" t="s">
        <v>6812</v>
      </c>
      <c r="J198" t="s">
        <v>305</v>
      </c>
      <c r="K198" t="s">
        <v>23</v>
      </c>
      <c r="L198" t="s">
        <v>24</v>
      </c>
      <c r="M198" t="s">
        <v>12763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23</v>
      </c>
      <c r="T198" t="s">
        <v>12763</v>
      </c>
    </row>
    <row r="199" spans="1:20" x14ac:dyDescent="0.25">
      <c r="A199" t="s">
        <v>42</v>
      </c>
      <c r="B199" t="s">
        <v>43</v>
      </c>
      <c r="C199">
        <v>66.666666666666671</v>
      </c>
      <c r="D199">
        <v>3</v>
      </c>
      <c r="E199" t="s">
        <v>12762</v>
      </c>
      <c r="F199">
        <v>200</v>
      </c>
      <c r="G199">
        <v>0</v>
      </c>
      <c r="H199" t="s">
        <v>631</v>
      </c>
      <c r="I199" t="s">
        <v>6812</v>
      </c>
      <c r="J199" t="s">
        <v>305</v>
      </c>
      <c r="K199" t="s">
        <v>23</v>
      </c>
      <c r="L199" t="s">
        <v>24</v>
      </c>
      <c r="M199" t="s">
        <v>12763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12763</v>
      </c>
    </row>
    <row r="200" spans="1:20" x14ac:dyDescent="0.25">
      <c r="A200" t="s">
        <v>46</v>
      </c>
      <c r="B200" t="s">
        <v>1105</v>
      </c>
      <c r="C200">
        <v>73</v>
      </c>
      <c r="D200">
        <v>2</v>
      </c>
      <c r="E200" t="s">
        <v>12764</v>
      </c>
      <c r="F200">
        <v>172</v>
      </c>
      <c r="G200">
        <v>26</v>
      </c>
      <c r="H200" t="s">
        <v>47</v>
      </c>
      <c r="I200" t="s">
        <v>12765</v>
      </c>
      <c r="J200" t="s">
        <v>12766</v>
      </c>
      <c r="K200" t="s">
        <v>1046</v>
      </c>
      <c r="L200" t="s">
        <v>12767</v>
      </c>
      <c r="M200" t="s">
        <v>12768</v>
      </c>
      <c r="N200" t="s">
        <v>23</v>
      </c>
      <c r="O200" t="s">
        <v>48</v>
      </c>
      <c r="P200" t="s">
        <v>49</v>
      </c>
      <c r="Q200" t="s">
        <v>50</v>
      </c>
      <c r="R200" t="s">
        <v>24</v>
      </c>
      <c r="S200" t="s">
        <v>23</v>
      </c>
      <c r="T200" t="s">
        <v>12768</v>
      </c>
    </row>
    <row r="201" spans="1:20" x14ac:dyDescent="0.25">
      <c r="A201" t="s">
        <v>110</v>
      </c>
      <c r="B201" t="s">
        <v>640</v>
      </c>
      <c r="C201">
        <v>66.333333333333329</v>
      </c>
      <c r="D201">
        <v>3</v>
      </c>
      <c r="E201" t="s">
        <v>12769</v>
      </c>
      <c r="F201">
        <v>206.54</v>
      </c>
      <c r="G201">
        <v>26</v>
      </c>
      <c r="H201" t="s">
        <v>47</v>
      </c>
      <c r="I201" t="s">
        <v>9394</v>
      </c>
      <c r="J201" t="s">
        <v>9395</v>
      </c>
      <c r="K201" t="s">
        <v>2062</v>
      </c>
      <c r="L201" t="s">
        <v>9396</v>
      </c>
      <c r="M201" t="s">
        <v>12770</v>
      </c>
      <c r="N201" t="s">
        <v>23</v>
      </c>
      <c r="O201" t="s">
        <v>48</v>
      </c>
      <c r="P201" t="s">
        <v>49</v>
      </c>
      <c r="Q201" t="s">
        <v>50</v>
      </c>
      <c r="R201" t="s">
        <v>24</v>
      </c>
      <c r="S201" t="s">
        <v>23</v>
      </c>
      <c r="T201" t="s">
        <v>12770</v>
      </c>
    </row>
    <row r="202" spans="1:20" x14ac:dyDescent="0.25">
      <c r="A202" t="s">
        <v>46</v>
      </c>
      <c r="B202" t="s">
        <v>1105</v>
      </c>
      <c r="C202">
        <v>62.05</v>
      </c>
      <c r="D202">
        <v>4</v>
      </c>
      <c r="E202" t="s">
        <v>12771</v>
      </c>
      <c r="F202">
        <v>327.2</v>
      </c>
      <c r="G202">
        <v>79</v>
      </c>
      <c r="H202" t="s">
        <v>47</v>
      </c>
      <c r="I202" t="s">
        <v>9974</v>
      </c>
      <c r="J202" t="s">
        <v>9975</v>
      </c>
      <c r="K202" t="s">
        <v>9976</v>
      </c>
      <c r="L202" t="s">
        <v>9977</v>
      </c>
      <c r="M202" t="s">
        <v>12772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23</v>
      </c>
      <c r="T202" t="s">
        <v>12772</v>
      </c>
    </row>
    <row r="203" spans="1:20" x14ac:dyDescent="0.25">
      <c r="A203" t="s">
        <v>46</v>
      </c>
      <c r="B203" t="s">
        <v>56</v>
      </c>
      <c r="C203">
        <v>66.333333333333329</v>
      </c>
      <c r="D203">
        <v>3</v>
      </c>
      <c r="E203" t="s">
        <v>12773</v>
      </c>
      <c r="F203">
        <v>231.75</v>
      </c>
      <c r="G203">
        <v>19</v>
      </c>
      <c r="H203" t="s">
        <v>647</v>
      </c>
      <c r="I203" t="s">
        <v>12774</v>
      </c>
      <c r="J203" t="s">
        <v>12775</v>
      </c>
      <c r="K203" t="s">
        <v>7694</v>
      </c>
      <c r="L203" t="s">
        <v>12776</v>
      </c>
      <c r="M203" t="s">
        <v>12777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23</v>
      </c>
      <c r="T203" t="s">
        <v>12777</v>
      </c>
    </row>
    <row r="204" spans="1:20" x14ac:dyDescent="0.25">
      <c r="A204" t="s">
        <v>20</v>
      </c>
      <c r="B204" t="s">
        <v>21</v>
      </c>
      <c r="C204">
        <v>50</v>
      </c>
      <c r="D204">
        <v>2</v>
      </c>
      <c r="E204" t="s">
        <v>12778</v>
      </c>
      <c r="F204">
        <v>200</v>
      </c>
      <c r="G204">
        <v>0</v>
      </c>
      <c r="H204" t="s">
        <v>631</v>
      </c>
      <c r="I204" t="s">
        <v>12779</v>
      </c>
      <c r="J204" t="s">
        <v>341</v>
      </c>
      <c r="K204" t="s">
        <v>23</v>
      </c>
      <c r="L204" t="s">
        <v>24</v>
      </c>
      <c r="M204" t="s">
        <v>12780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23</v>
      </c>
      <c r="T204" t="s">
        <v>12781</v>
      </c>
    </row>
    <row r="205" spans="1:20" x14ac:dyDescent="0.25">
      <c r="A205" t="s">
        <v>28</v>
      </c>
      <c r="B205" t="s">
        <v>29</v>
      </c>
      <c r="C205">
        <v>50</v>
      </c>
      <c r="D205">
        <v>2</v>
      </c>
      <c r="E205" t="s">
        <v>12778</v>
      </c>
      <c r="F205">
        <v>200</v>
      </c>
      <c r="G205">
        <v>0</v>
      </c>
      <c r="H205" t="s">
        <v>631</v>
      </c>
      <c r="I205" t="s">
        <v>12779</v>
      </c>
      <c r="J205" t="s">
        <v>341</v>
      </c>
      <c r="K205" t="s">
        <v>23</v>
      </c>
      <c r="L205" t="s">
        <v>24</v>
      </c>
      <c r="M205" t="s">
        <v>12780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12781</v>
      </c>
    </row>
    <row r="206" spans="1:20" x14ac:dyDescent="0.25">
      <c r="A206" t="s">
        <v>30</v>
      </c>
      <c r="B206" t="s">
        <v>31</v>
      </c>
      <c r="C206">
        <v>50</v>
      </c>
      <c r="D206">
        <v>2</v>
      </c>
      <c r="E206" t="s">
        <v>12778</v>
      </c>
      <c r="F206">
        <v>200</v>
      </c>
      <c r="G206">
        <v>0</v>
      </c>
      <c r="H206" t="s">
        <v>631</v>
      </c>
      <c r="I206" t="s">
        <v>12779</v>
      </c>
      <c r="J206" t="s">
        <v>341</v>
      </c>
      <c r="K206" t="s">
        <v>23</v>
      </c>
      <c r="L206" t="s">
        <v>24</v>
      </c>
      <c r="M206" t="s">
        <v>12780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12781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12782</v>
      </c>
      <c r="F207">
        <v>106</v>
      </c>
      <c r="G207">
        <v>6</v>
      </c>
      <c r="H207" t="s">
        <v>631</v>
      </c>
      <c r="I207" t="s">
        <v>12783</v>
      </c>
      <c r="J207" t="s">
        <v>65</v>
      </c>
      <c r="K207" t="s">
        <v>23</v>
      </c>
      <c r="L207" t="s">
        <v>24</v>
      </c>
      <c r="M207" t="s">
        <v>12780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23</v>
      </c>
      <c r="T207" t="s">
        <v>12781</v>
      </c>
    </row>
    <row r="208" spans="1:20" x14ac:dyDescent="0.25">
      <c r="A208" t="s">
        <v>28</v>
      </c>
      <c r="B208" t="s">
        <v>29</v>
      </c>
      <c r="C208">
        <v>50</v>
      </c>
      <c r="D208">
        <v>1</v>
      </c>
      <c r="E208" t="s">
        <v>12782</v>
      </c>
      <c r="F208">
        <v>106</v>
      </c>
      <c r="G208">
        <v>6</v>
      </c>
      <c r="H208" t="s">
        <v>631</v>
      </c>
      <c r="I208" t="s">
        <v>12783</v>
      </c>
      <c r="J208" t="s">
        <v>65</v>
      </c>
      <c r="K208" t="s">
        <v>23</v>
      </c>
      <c r="L208" t="s">
        <v>24</v>
      </c>
      <c r="M208" t="s">
        <v>12780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23</v>
      </c>
      <c r="T208" t="s">
        <v>12781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12782</v>
      </c>
      <c r="F209">
        <v>106</v>
      </c>
      <c r="G209">
        <v>6</v>
      </c>
      <c r="H209" t="s">
        <v>631</v>
      </c>
      <c r="I209" t="s">
        <v>12783</v>
      </c>
      <c r="J209" t="s">
        <v>65</v>
      </c>
      <c r="K209" t="s">
        <v>23</v>
      </c>
      <c r="L209" t="s">
        <v>24</v>
      </c>
      <c r="M209" t="s">
        <v>12780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23</v>
      </c>
      <c r="T209" t="s">
        <v>12781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12784</v>
      </c>
      <c r="F210">
        <v>106</v>
      </c>
      <c r="G210">
        <v>6</v>
      </c>
      <c r="H210" t="s">
        <v>631</v>
      </c>
      <c r="I210" t="s">
        <v>12785</v>
      </c>
      <c r="J210" t="s">
        <v>317</v>
      </c>
      <c r="K210" t="s">
        <v>23</v>
      </c>
      <c r="L210" t="s">
        <v>24</v>
      </c>
      <c r="M210" t="s">
        <v>12780</v>
      </c>
      <c r="N210" t="s">
        <v>23</v>
      </c>
      <c r="O210" t="s">
        <v>32</v>
      </c>
      <c r="P210" t="s">
        <v>26</v>
      </c>
      <c r="Q210" t="s">
        <v>33</v>
      </c>
      <c r="R210" t="s">
        <v>24</v>
      </c>
      <c r="S210" t="s">
        <v>23</v>
      </c>
      <c r="T210" t="s">
        <v>12781</v>
      </c>
    </row>
    <row r="211" spans="1:20" x14ac:dyDescent="0.25">
      <c r="A211" t="s">
        <v>28</v>
      </c>
      <c r="B211" t="s">
        <v>29</v>
      </c>
      <c r="C211">
        <v>50</v>
      </c>
      <c r="D211">
        <v>1</v>
      </c>
      <c r="E211" t="s">
        <v>12784</v>
      </c>
      <c r="F211">
        <v>106</v>
      </c>
      <c r="G211">
        <v>6</v>
      </c>
      <c r="H211" t="s">
        <v>631</v>
      </c>
      <c r="I211" t="s">
        <v>12785</v>
      </c>
      <c r="J211" t="s">
        <v>317</v>
      </c>
      <c r="K211" t="s">
        <v>23</v>
      </c>
      <c r="L211" t="s">
        <v>24</v>
      </c>
      <c r="M211" t="s">
        <v>12780</v>
      </c>
      <c r="N211" t="s">
        <v>23</v>
      </c>
      <c r="O211" t="s">
        <v>32</v>
      </c>
      <c r="P211" t="s">
        <v>26</v>
      </c>
      <c r="Q211" t="s">
        <v>33</v>
      </c>
      <c r="R211" t="s">
        <v>24</v>
      </c>
      <c r="S211" t="s">
        <v>23</v>
      </c>
      <c r="T211" t="s">
        <v>12781</v>
      </c>
    </row>
    <row r="212" spans="1:20" x14ac:dyDescent="0.25">
      <c r="A212" t="s">
        <v>30</v>
      </c>
      <c r="B212" t="s">
        <v>31</v>
      </c>
      <c r="C212">
        <v>50</v>
      </c>
      <c r="D212">
        <v>1</v>
      </c>
      <c r="E212" t="s">
        <v>12784</v>
      </c>
      <c r="F212">
        <v>106</v>
      </c>
      <c r="G212">
        <v>6</v>
      </c>
      <c r="H212" t="s">
        <v>631</v>
      </c>
      <c r="I212" t="s">
        <v>12785</v>
      </c>
      <c r="J212" t="s">
        <v>317</v>
      </c>
      <c r="K212" t="s">
        <v>23</v>
      </c>
      <c r="L212" t="s">
        <v>24</v>
      </c>
      <c r="M212" t="s">
        <v>12780</v>
      </c>
      <c r="N212" t="s">
        <v>23</v>
      </c>
      <c r="O212" t="s">
        <v>32</v>
      </c>
      <c r="P212" t="s">
        <v>26</v>
      </c>
      <c r="Q212" t="s">
        <v>33</v>
      </c>
      <c r="R212" t="s">
        <v>24</v>
      </c>
      <c r="S212" t="s">
        <v>23</v>
      </c>
      <c r="T212" t="s">
        <v>12781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12786</v>
      </c>
      <c r="F213">
        <v>100</v>
      </c>
      <c r="G213">
        <v>0</v>
      </c>
      <c r="H213" t="s">
        <v>631</v>
      </c>
      <c r="I213" t="s">
        <v>12787</v>
      </c>
      <c r="J213" t="s">
        <v>1679</v>
      </c>
      <c r="K213" t="s">
        <v>23</v>
      </c>
      <c r="L213" t="s">
        <v>24</v>
      </c>
      <c r="M213" t="s">
        <v>12788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23</v>
      </c>
      <c r="T213" t="s">
        <v>12789</v>
      </c>
    </row>
    <row r="214" spans="1:20" x14ac:dyDescent="0.25">
      <c r="A214" t="s">
        <v>28</v>
      </c>
      <c r="B214" t="s">
        <v>29</v>
      </c>
      <c r="C214">
        <v>50</v>
      </c>
      <c r="D214">
        <v>1</v>
      </c>
      <c r="E214" t="s">
        <v>12786</v>
      </c>
      <c r="F214">
        <v>100</v>
      </c>
      <c r="G214">
        <v>0</v>
      </c>
      <c r="H214" t="s">
        <v>631</v>
      </c>
      <c r="I214" t="s">
        <v>12787</v>
      </c>
      <c r="J214" t="s">
        <v>1679</v>
      </c>
      <c r="K214" t="s">
        <v>23</v>
      </c>
      <c r="L214" t="s">
        <v>24</v>
      </c>
      <c r="M214" t="s">
        <v>12788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23</v>
      </c>
      <c r="T214" t="s">
        <v>12789</v>
      </c>
    </row>
    <row r="215" spans="1:20" x14ac:dyDescent="0.25">
      <c r="A215" t="s">
        <v>30</v>
      </c>
      <c r="B215" t="s">
        <v>31</v>
      </c>
      <c r="C215">
        <v>50</v>
      </c>
      <c r="D215">
        <v>1</v>
      </c>
      <c r="E215" t="s">
        <v>12786</v>
      </c>
      <c r="F215">
        <v>100</v>
      </c>
      <c r="G215">
        <v>0</v>
      </c>
      <c r="H215" t="s">
        <v>631</v>
      </c>
      <c r="I215" t="s">
        <v>12787</v>
      </c>
      <c r="J215" t="s">
        <v>1679</v>
      </c>
      <c r="K215" t="s">
        <v>23</v>
      </c>
      <c r="L215" t="s">
        <v>24</v>
      </c>
      <c r="M215" t="s">
        <v>12788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23</v>
      </c>
      <c r="T215" t="s">
        <v>12789</v>
      </c>
    </row>
    <row r="216" spans="1:20" x14ac:dyDescent="0.25">
      <c r="A216" t="s">
        <v>30</v>
      </c>
      <c r="B216" t="s">
        <v>31</v>
      </c>
      <c r="C216">
        <v>60</v>
      </c>
      <c r="D216">
        <v>3</v>
      </c>
      <c r="E216" t="s">
        <v>12790</v>
      </c>
      <c r="F216">
        <v>216</v>
      </c>
      <c r="G216">
        <v>29</v>
      </c>
      <c r="H216" t="s">
        <v>47</v>
      </c>
      <c r="I216" t="s">
        <v>12791</v>
      </c>
      <c r="J216" t="s">
        <v>12792</v>
      </c>
      <c r="K216" t="s">
        <v>2311</v>
      </c>
      <c r="L216" t="s">
        <v>3327</v>
      </c>
      <c r="M216" t="s">
        <v>12770</v>
      </c>
      <c r="N216" t="s">
        <v>23</v>
      </c>
      <c r="O216" t="s">
        <v>53</v>
      </c>
      <c r="P216" t="s">
        <v>54</v>
      </c>
      <c r="Q216" t="s">
        <v>55</v>
      </c>
      <c r="R216" t="s">
        <v>24</v>
      </c>
      <c r="S216" t="s">
        <v>23</v>
      </c>
      <c r="T216" t="s">
        <v>12793</v>
      </c>
    </row>
    <row r="217" spans="1:20" x14ac:dyDescent="0.25">
      <c r="A217" t="s">
        <v>30</v>
      </c>
      <c r="B217" t="s">
        <v>31</v>
      </c>
      <c r="C217">
        <v>43.5</v>
      </c>
      <c r="D217">
        <v>2</v>
      </c>
      <c r="E217" t="s">
        <v>12790</v>
      </c>
      <c r="F217">
        <v>216</v>
      </c>
      <c r="G217">
        <v>29</v>
      </c>
      <c r="H217" t="s">
        <v>47</v>
      </c>
      <c r="I217" t="s">
        <v>12791</v>
      </c>
      <c r="J217" t="s">
        <v>12792</v>
      </c>
      <c r="K217" t="s">
        <v>2311</v>
      </c>
      <c r="L217" t="s">
        <v>3327</v>
      </c>
      <c r="M217" t="s">
        <v>12770</v>
      </c>
      <c r="N217" t="s">
        <v>23</v>
      </c>
      <c r="O217" t="s">
        <v>53</v>
      </c>
      <c r="P217" t="s">
        <v>54</v>
      </c>
      <c r="Q217" t="s">
        <v>55</v>
      </c>
      <c r="R217" t="s">
        <v>24</v>
      </c>
      <c r="S217" t="s">
        <v>23</v>
      </c>
      <c r="T217" t="s">
        <v>12793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12794</v>
      </c>
      <c r="F218">
        <v>116</v>
      </c>
      <c r="G218">
        <v>16</v>
      </c>
      <c r="H218" t="s">
        <v>631</v>
      </c>
      <c r="I218" t="s">
        <v>12795</v>
      </c>
      <c r="J218" t="s">
        <v>2374</v>
      </c>
      <c r="K218" t="s">
        <v>23</v>
      </c>
      <c r="L218" t="s">
        <v>24</v>
      </c>
      <c r="M218" t="s">
        <v>12793</v>
      </c>
      <c r="N218" t="s">
        <v>23</v>
      </c>
      <c r="O218" t="s">
        <v>307</v>
      </c>
      <c r="P218" t="s">
        <v>26</v>
      </c>
      <c r="Q218" t="s">
        <v>27</v>
      </c>
      <c r="R218" t="s">
        <v>24</v>
      </c>
      <c r="S218" t="s">
        <v>23</v>
      </c>
      <c r="T218" t="s">
        <v>12793</v>
      </c>
    </row>
    <row r="219" spans="1:20" x14ac:dyDescent="0.25">
      <c r="A219" t="s">
        <v>28</v>
      </c>
      <c r="B219" t="s">
        <v>29</v>
      </c>
      <c r="C219">
        <v>50</v>
      </c>
      <c r="D219">
        <v>1</v>
      </c>
      <c r="E219" t="s">
        <v>12794</v>
      </c>
      <c r="F219">
        <v>116</v>
      </c>
      <c r="G219">
        <v>16</v>
      </c>
      <c r="H219" t="s">
        <v>631</v>
      </c>
      <c r="I219" t="s">
        <v>12795</v>
      </c>
      <c r="J219" t="s">
        <v>2374</v>
      </c>
      <c r="K219" t="s">
        <v>23</v>
      </c>
      <c r="L219" t="s">
        <v>24</v>
      </c>
      <c r="M219" t="s">
        <v>12793</v>
      </c>
      <c r="N219" t="s">
        <v>23</v>
      </c>
      <c r="O219" t="s">
        <v>307</v>
      </c>
      <c r="P219" t="s">
        <v>26</v>
      </c>
      <c r="Q219" t="s">
        <v>27</v>
      </c>
      <c r="R219" t="s">
        <v>24</v>
      </c>
      <c r="S219" t="s">
        <v>23</v>
      </c>
      <c r="T219" t="s">
        <v>12793</v>
      </c>
    </row>
    <row r="220" spans="1:20" x14ac:dyDescent="0.25">
      <c r="A220" t="s">
        <v>30</v>
      </c>
      <c r="B220" t="s">
        <v>31</v>
      </c>
      <c r="C220">
        <v>50</v>
      </c>
      <c r="D220">
        <v>1</v>
      </c>
      <c r="E220" t="s">
        <v>12794</v>
      </c>
      <c r="F220">
        <v>116</v>
      </c>
      <c r="G220">
        <v>16</v>
      </c>
      <c r="H220" t="s">
        <v>631</v>
      </c>
      <c r="I220" t="s">
        <v>12795</v>
      </c>
      <c r="J220" t="s">
        <v>2374</v>
      </c>
      <c r="K220" t="s">
        <v>23</v>
      </c>
      <c r="L220" t="s">
        <v>24</v>
      </c>
      <c r="M220" t="s">
        <v>12793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23</v>
      </c>
      <c r="T220" t="s">
        <v>12793</v>
      </c>
    </row>
    <row r="221" spans="1:20" x14ac:dyDescent="0.25">
      <c r="A221" t="s">
        <v>20</v>
      </c>
      <c r="B221" t="s">
        <v>21</v>
      </c>
      <c r="C221">
        <v>50</v>
      </c>
      <c r="D221">
        <v>2</v>
      </c>
      <c r="E221" t="s">
        <v>12796</v>
      </c>
      <c r="F221">
        <v>200</v>
      </c>
      <c r="G221">
        <v>0</v>
      </c>
      <c r="H221" t="s">
        <v>631</v>
      </c>
      <c r="I221" t="s">
        <v>12797</v>
      </c>
      <c r="J221" t="s">
        <v>357</v>
      </c>
      <c r="K221" t="s">
        <v>23</v>
      </c>
      <c r="L221" t="s">
        <v>24</v>
      </c>
      <c r="M221" t="s">
        <v>12798</v>
      </c>
      <c r="N221" t="s">
        <v>23</v>
      </c>
      <c r="O221" t="s">
        <v>307</v>
      </c>
      <c r="P221" t="s">
        <v>26</v>
      </c>
      <c r="Q221" t="s">
        <v>27</v>
      </c>
      <c r="R221" t="s">
        <v>24</v>
      </c>
      <c r="S221" t="s">
        <v>23</v>
      </c>
      <c r="T221" t="s">
        <v>12798</v>
      </c>
    </row>
    <row r="222" spans="1:20" x14ac:dyDescent="0.25">
      <c r="A222" t="s">
        <v>28</v>
      </c>
      <c r="B222" t="s">
        <v>29</v>
      </c>
      <c r="C222">
        <v>50</v>
      </c>
      <c r="D222">
        <v>2</v>
      </c>
      <c r="E222" t="s">
        <v>12796</v>
      </c>
      <c r="F222">
        <v>200</v>
      </c>
      <c r="G222">
        <v>0</v>
      </c>
      <c r="H222" t="s">
        <v>631</v>
      </c>
      <c r="I222" t="s">
        <v>12797</v>
      </c>
      <c r="J222" t="s">
        <v>357</v>
      </c>
      <c r="K222" t="s">
        <v>23</v>
      </c>
      <c r="L222" t="s">
        <v>24</v>
      </c>
      <c r="M222" t="s">
        <v>12798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23</v>
      </c>
      <c r="T222" t="s">
        <v>12798</v>
      </c>
    </row>
    <row r="223" spans="1:20" x14ac:dyDescent="0.25">
      <c r="A223" t="s">
        <v>30</v>
      </c>
      <c r="B223" t="s">
        <v>31</v>
      </c>
      <c r="C223">
        <v>50</v>
      </c>
      <c r="D223">
        <v>2</v>
      </c>
      <c r="E223" t="s">
        <v>12796</v>
      </c>
      <c r="F223">
        <v>200</v>
      </c>
      <c r="G223">
        <v>0</v>
      </c>
      <c r="H223" t="s">
        <v>631</v>
      </c>
      <c r="I223" t="s">
        <v>12797</v>
      </c>
      <c r="J223" t="s">
        <v>357</v>
      </c>
      <c r="K223" t="s">
        <v>23</v>
      </c>
      <c r="L223" t="s">
        <v>24</v>
      </c>
      <c r="M223" t="s">
        <v>12798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23</v>
      </c>
      <c r="T223" t="s">
        <v>12798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12799</v>
      </c>
      <c r="F224">
        <v>100</v>
      </c>
      <c r="G224">
        <v>0</v>
      </c>
      <c r="H224" t="s">
        <v>631</v>
      </c>
      <c r="I224" t="s">
        <v>2686</v>
      </c>
      <c r="J224" t="s">
        <v>334</v>
      </c>
      <c r="K224" t="s">
        <v>23</v>
      </c>
      <c r="L224" t="s">
        <v>24</v>
      </c>
      <c r="M224" t="s">
        <v>12800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23</v>
      </c>
      <c r="T224" t="s">
        <v>12800</v>
      </c>
    </row>
    <row r="225" spans="1:20" x14ac:dyDescent="0.25">
      <c r="A225" t="s">
        <v>28</v>
      </c>
      <c r="B225" t="s">
        <v>29</v>
      </c>
      <c r="C225">
        <v>50</v>
      </c>
      <c r="D225">
        <v>1</v>
      </c>
      <c r="E225" t="s">
        <v>12799</v>
      </c>
      <c r="F225">
        <v>100</v>
      </c>
      <c r="G225">
        <v>0</v>
      </c>
      <c r="H225" t="s">
        <v>631</v>
      </c>
      <c r="I225" t="s">
        <v>2686</v>
      </c>
      <c r="J225" t="s">
        <v>334</v>
      </c>
      <c r="K225" t="s">
        <v>23</v>
      </c>
      <c r="L225" t="s">
        <v>24</v>
      </c>
      <c r="M225" t="s">
        <v>12800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23</v>
      </c>
      <c r="T225" t="s">
        <v>12800</v>
      </c>
    </row>
    <row r="226" spans="1:20" x14ac:dyDescent="0.25">
      <c r="A226" t="s">
        <v>30</v>
      </c>
      <c r="B226" t="s">
        <v>31</v>
      </c>
      <c r="C226">
        <v>50</v>
      </c>
      <c r="D226">
        <v>1</v>
      </c>
      <c r="E226" t="s">
        <v>12799</v>
      </c>
      <c r="F226">
        <v>100</v>
      </c>
      <c r="G226">
        <v>0</v>
      </c>
      <c r="H226" t="s">
        <v>631</v>
      </c>
      <c r="I226" t="s">
        <v>2686</v>
      </c>
      <c r="J226" t="s">
        <v>334</v>
      </c>
      <c r="K226" t="s">
        <v>23</v>
      </c>
      <c r="L226" t="s">
        <v>24</v>
      </c>
      <c r="M226" t="s">
        <v>12800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23</v>
      </c>
      <c r="T226" t="s">
        <v>12800</v>
      </c>
    </row>
    <row r="227" spans="1:20" x14ac:dyDescent="0.25">
      <c r="A227" t="s">
        <v>20</v>
      </c>
      <c r="B227" t="s">
        <v>21</v>
      </c>
      <c r="C227">
        <v>50</v>
      </c>
      <c r="D227">
        <v>2</v>
      </c>
      <c r="E227" t="s">
        <v>12801</v>
      </c>
      <c r="F227">
        <v>200</v>
      </c>
      <c r="G227">
        <v>0</v>
      </c>
      <c r="H227" t="s">
        <v>631</v>
      </c>
      <c r="I227" t="s">
        <v>12802</v>
      </c>
      <c r="J227" t="s">
        <v>306</v>
      </c>
      <c r="K227" t="s">
        <v>23</v>
      </c>
      <c r="L227" t="s">
        <v>24</v>
      </c>
      <c r="M227" t="s">
        <v>12803</v>
      </c>
      <c r="N227" t="s">
        <v>23</v>
      </c>
      <c r="O227" t="s">
        <v>307</v>
      </c>
      <c r="P227" t="s">
        <v>26</v>
      </c>
      <c r="Q227" t="s">
        <v>27</v>
      </c>
      <c r="R227" t="s">
        <v>24</v>
      </c>
      <c r="S227" t="s">
        <v>23</v>
      </c>
      <c r="T227" t="s">
        <v>12803</v>
      </c>
    </row>
    <row r="228" spans="1:20" x14ac:dyDescent="0.25">
      <c r="A228" t="s">
        <v>28</v>
      </c>
      <c r="B228" t="s">
        <v>29</v>
      </c>
      <c r="C228">
        <v>50</v>
      </c>
      <c r="D228">
        <v>2</v>
      </c>
      <c r="E228" t="s">
        <v>12801</v>
      </c>
      <c r="F228">
        <v>200</v>
      </c>
      <c r="G228">
        <v>0</v>
      </c>
      <c r="H228" t="s">
        <v>631</v>
      </c>
      <c r="I228" t="s">
        <v>12802</v>
      </c>
      <c r="J228" t="s">
        <v>306</v>
      </c>
      <c r="K228" t="s">
        <v>23</v>
      </c>
      <c r="L228" t="s">
        <v>24</v>
      </c>
      <c r="M228" t="s">
        <v>12803</v>
      </c>
      <c r="N228" t="s">
        <v>23</v>
      </c>
      <c r="O228" t="s">
        <v>307</v>
      </c>
      <c r="P228" t="s">
        <v>26</v>
      </c>
      <c r="Q228" t="s">
        <v>27</v>
      </c>
      <c r="R228" t="s">
        <v>24</v>
      </c>
      <c r="S228" t="s">
        <v>23</v>
      </c>
      <c r="T228" t="s">
        <v>12803</v>
      </c>
    </row>
    <row r="229" spans="1:20" x14ac:dyDescent="0.25">
      <c r="A229" t="s">
        <v>30</v>
      </c>
      <c r="B229" t="s">
        <v>31</v>
      </c>
      <c r="C229">
        <v>50</v>
      </c>
      <c r="D229">
        <v>2</v>
      </c>
      <c r="E229" t="s">
        <v>12801</v>
      </c>
      <c r="F229">
        <v>200</v>
      </c>
      <c r="G229">
        <v>0</v>
      </c>
      <c r="H229" t="s">
        <v>631</v>
      </c>
      <c r="I229" t="s">
        <v>12802</v>
      </c>
      <c r="J229" t="s">
        <v>306</v>
      </c>
      <c r="K229" t="s">
        <v>23</v>
      </c>
      <c r="L229" t="s">
        <v>24</v>
      </c>
      <c r="M229" t="s">
        <v>12803</v>
      </c>
      <c r="N229" t="s">
        <v>23</v>
      </c>
      <c r="O229" t="s">
        <v>307</v>
      </c>
      <c r="P229" t="s">
        <v>26</v>
      </c>
      <c r="Q229" t="s">
        <v>27</v>
      </c>
      <c r="R229" t="s">
        <v>24</v>
      </c>
      <c r="S229" t="s">
        <v>23</v>
      </c>
      <c r="T229" t="s">
        <v>12803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12804</v>
      </c>
      <c r="F230">
        <v>100</v>
      </c>
      <c r="G230">
        <v>0</v>
      </c>
      <c r="H230" t="s">
        <v>631</v>
      </c>
      <c r="I230" t="s">
        <v>12805</v>
      </c>
      <c r="J230" t="s">
        <v>1679</v>
      </c>
      <c r="K230" t="s">
        <v>23</v>
      </c>
      <c r="L230" t="s">
        <v>24</v>
      </c>
      <c r="M230" t="s">
        <v>12806</v>
      </c>
      <c r="N230" t="s">
        <v>23</v>
      </c>
      <c r="O230" t="s">
        <v>307</v>
      </c>
      <c r="P230" t="s">
        <v>26</v>
      </c>
      <c r="Q230" t="s">
        <v>27</v>
      </c>
      <c r="R230" t="s">
        <v>24</v>
      </c>
      <c r="S230" t="s">
        <v>23</v>
      </c>
      <c r="T230" t="s">
        <v>12806</v>
      </c>
    </row>
    <row r="231" spans="1:20" x14ac:dyDescent="0.25">
      <c r="A231" t="s">
        <v>28</v>
      </c>
      <c r="B231" t="s">
        <v>29</v>
      </c>
      <c r="C231">
        <v>50</v>
      </c>
      <c r="D231">
        <v>1</v>
      </c>
      <c r="E231" t="s">
        <v>12804</v>
      </c>
      <c r="F231">
        <v>100</v>
      </c>
      <c r="G231">
        <v>0</v>
      </c>
      <c r="H231" t="s">
        <v>631</v>
      </c>
      <c r="I231" t="s">
        <v>12805</v>
      </c>
      <c r="J231" t="s">
        <v>1679</v>
      </c>
      <c r="K231" t="s">
        <v>23</v>
      </c>
      <c r="L231" t="s">
        <v>24</v>
      </c>
      <c r="M231" t="s">
        <v>12806</v>
      </c>
      <c r="N231" t="s">
        <v>23</v>
      </c>
      <c r="O231" t="s">
        <v>307</v>
      </c>
      <c r="P231" t="s">
        <v>26</v>
      </c>
      <c r="Q231" t="s">
        <v>27</v>
      </c>
      <c r="R231" t="s">
        <v>24</v>
      </c>
      <c r="S231" t="s">
        <v>23</v>
      </c>
      <c r="T231" t="s">
        <v>12806</v>
      </c>
    </row>
    <row r="232" spans="1:20" x14ac:dyDescent="0.25">
      <c r="A232" t="s">
        <v>30</v>
      </c>
      <c r="B232" t="s">
        <v>31</v>
      </c>
      <c r="C232">
        <v>50</v>
      </c>
      <c r="D232">
        <v>1</v>
      </c>
      <c r="E232" t="s">
        <v>12804</v>
      </c>
      <c r="F232">
        <v>100</v>
      </c>
      <c r="G232">
        <v>0</v>
      </c>
      <c r="H232" t="s">
        <v>631</v>
      </c>
      <c r="I232" t="s">
        <v>12805</v>
      </c>
      <c r="J232" t="s">
        <v>1679</v>
      </c>
      <c r="K232" t="s">
        <v>23</v>
      </c>
      <c r="L232" t="s">
        <v>24</v>
      </c>
      <c r="M232" t="s">
        <v>12806</v>
      </c>
      <c r="N232" t="s">
        <v>23</v>
      </c>
      <c r="O232" t="s">
        <v>307</v>
      </c>
      <c r="P232" t="s">
        <v>26</v>
      </c>
      <c r="Q232" t="s">
        <v>27</v>
      </c>
      <c r="R232" t="s">
        <v>24</v>
      </c>
      <c r="S232" t="s">
        <v>23</v>
      </c>
      <c r="T232" t="s">
        <v>12806</v>
      </c>
    </row>
    <row r="233" spans="1:20" x14ac:dyDescent="0.25">
      <c r="A233" t="s">
        <v>20</v>
      </c>
      <c r="B233" t="s">
        <v>21</v>
      </c>
      <c r="C233">
        <v>50</v>
      </c>
      <c r="D233">
        <v>2</v>
      </c>
      <c r="E233" t="s">
        <v>12807</v>
      </c>
      <c r="F233">
        <v>200</v>
      </c>
      <c r="G233">
        <v>0</v>
      </c>
      <c r="H233" t="s">
        <v>631</v>
      </c>
      <c r="I233" t="s">
        <v>12808</v>
      </c>
      <c r="J233" t="s">
        <v>65</v>
      </c>
      <c r="K233" t="s">
        <v>23</v>
      </c>
      <c r="L233" t="s">
        <v>24</v>
      </c>
      <c r="M233" t="s">
        <v>12809</v>
      </c>
      <c r="N233" t="s">
        <v>23</v>
      </c>
      <c r="O233" t="s">
        <v>307</v>
      </c>
      <c r="P233" t="s">
        <v>26</v>
      </c>
      <c r="Q233" t="s">
        <v>27</v>
      </c>
      <c r="R233" t="s">
        <v>24</v>
      </c>
      <c r="S233" t="s">
        <v>23</v>
      </c>
      <c r="T233" t="s">
        <v>12809</v>
      </c>
    </row>
    <row r="234" spans="1:20" x14ac:dyDescent="0.25">
      <c r="A234" t="s">
        <v>28</v>
      </c>
      <c r="B234" t="s">
        <v>29</v>
      </c>
      <c r="C234">
        <v>50</v>
      </c>
      <c r="D234">
        <v>2</v>
      </c>
      <c r="E234" t="s">
        <v>12807</v>
      </c>
      <c r="F234">
        <v>200</v>
      </c>
      <c r="G234">
        <v>0</v>
      </c>
      <c r="H234" t="s">
        <v>631</v>
      </c>
      <c r="I234" t="s">
        <v>12808</v>
      </c>
      <c r="J234" t="s">
        <v>65</v>
      </c>
      <c r="K234" t="s">
        <v>23</v>
      </c>
      <c r="L234" t="s">
        <v>24</v>
      </c>
      <c r="M234" t="s">
        <v>12809</v>
      </c>
      <c r="N234" t="s">
        <v>23</v>
      </c>
      <c r="O234" t="s">
        <v>307</v>
      </c>
      <c r="P234" t="s">
        <v>26</v>
      </c>
      <c r="Q234" t="s">
        <v>27</v>
      </c>
      <c r="R234" t="s">
        <v>24</v>
      </c>
      <c r="S234" t="s">
        <v>23</v>
      </c>
      <c r="T234" t="s">
        <v>12809</v>
      </c>
    </row>
    <row r="235" spans="1:20" x14ac:dyDescent="0.25">
      <c r="A235" t="s">
        <v>30</v>
      </c>
      <c r="B235" t="s">
        <v>31</v>
      </c>
      <c r="C235">
        <v>50</v>
      </c>
      <c r="D235">
        <v>2</v>
      </c>
      <c r="E235" t="s">
        <v>12807</v>
      </c>
      <c r="F235">
        <v>200</v>
      </c>
      <c r="G235">
        <v>0</v>
      </c>
      <c r="H235" t="s">
        <v>631</v>
      </c>
      <c r="I235" t="s">
        <v>12808</v>
      </c>
      <c r="J235" t="s">
        <v>65</v>
      </c>
      <c r="K235" t="s">
        <v>23</v>
      </c>
      <c r="L235" t="s">
        <v>24</v>
      </c>
      <c r="M235" t="s">
        <v>12809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23</v>
      </c>
      <c r="T235" t="s">
        <v>12809</v>
      </c>
    </row>
    <row r="236" spans="1:20" x14ac:dyDescent="0.25">
      <c r="A236" t="s">
        <v>42</v>
      </c>
      <c r="B236" t="s">
        <v>43</v>
      </c>
      <c r="C236">
        <v>66.666666666666671</v>
      </c>
      <c r="D236">
        <v>9</v>
      </c>
      <c r="E236" t="s">
        <v>12810</v>
      </c>
      <c r="F236">
        <v>300</v>
      </c>
      <c r="G236">
        <v>0</v>
      </c>
      <c r="H236" t="s">
        <v>631</v>
      </c>
      <c r="I236" t="s">
        <v>378</v>
      </c>
      <c r="J236" t="s">
        <v>344</v>
      </c>
      <c r="K236" t="s">
        <v>23</v>
      </c>
      <c r="L236" t="s">
        <v>24</v>
      </c>
      <c r="M236" t="s">
        <v>12811</v>
      </c>
      <c r="N236" t="s">
        <v>23</v>
      </c>
      <c r="O236" t="s">
        <v>307</v>
      </c>
      <c r="P236" t="s">
        <v>26</v>
      </c>
      <c r="Q236" t="s">
        <v>27</v>
      </c>
      <c r="R236" t="s">
        <v>24</v>
      </c>
      <c r="S236" t="s">
        <v>23</v>
      </c>
      <c r="T236" t="s">
        <v>12811</v>
      </c>
    </row>
    <row r="237" spans="1:20" x14ac:dyDescent="0.25">
      <c r="A237" t="s">
        <v>42</v>
      </c>
      <c r="B237" t="s">
        <v>43</v>
      </c>
      <c r="C237">
        <v>66.666666666666671</v>
      </c>
      <c r="D237">
        <v>3</v>
      </c>
      <c r="E237" t="s">
        <v>12812</v>
      </c>
      <c r="F237">
        <v>200</v>
      </c>
      <c r="G237">
        <v>0</v>
      </c>
      <c r="H237" t="s">
        <v>631</v>
      </c>
      <c r="I237" t="s">
        <v>12813</v>
      </c>
      <c r="J237" t="s">
        <v>310</v>
      </c>
      <c r="K237" t="s">
        <v>23</v>
      </c>
      <c r="L237" t="s">
        <v>24</v>
      </c>
      <c r="M237" t="s">
        <v>12811</v>
      </c>
      <c r="N237" t="s">
        <v>23</v>
      </c>
      <c r="O237" t="s">
        <v>307</v>
      </c>
      <c r="P237" t="s">
        <v>26</v>
      </c>
      <c r="Q237" t="s">
        <v>27</v>
      </c>
      <c r="R237" t="s">
        <v>24</v>
      </c>
      <c r="S237" t="s">
        <v>23</v>
      </c>
      <c r="T237" t="s">
        <v>12811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12812</v>
      </c>
      <c r="F238">
        <v>200</v>
      </c>
      <c r="G238">
        <v>0</v>
      </c>
      <c r="H238" t="s">
        <v>631</v>
      </c>
      <c r="I238" t="s">
        <v>12813</v>
      </c>
      <c r="J238" t="s">
        <v>310</v>
      </c>
      <c r="K238" t="s">
        <v>23</v>
      </c>
      <c r="L238" t="s">
        <v>24</v>
      </c>
      <c r="M238" t="s">
        <v>12811</v>
      </c>
      <c r="N238" t="s">
        <v>23</v>
      </c>
      <c r="O238" t="s">
        <v>307</v>
      </c>
      <c r="P238" t="s">
        <v>26</v>
      </c>
      <c r="Q238" t="s">
        <v>27</v>
      </c>
      <c r="R238" t="s">
        <v>24</v>
      </c>
      <c r="S238" t="s">
        <v>23</v>
      </c>
      <c r="T238" t="s">
        <v>12811</v>
      </c>
    </row>
    <row r="239" spans="1:20" x14ac:dyDescent="0.25">
      <c r="A239" t="s">
        <v>28</v>
      </c>
      <c r="B239" t="s">
        <v>29</v>
      </c>
      <c r="C239">
        <v>50</v>
      </c>
      <c r="D239">
        <v>1</v>
      </c>
      <c r="E239" t="s">
        <v>12812</v>
      </c>
      <c r="F239">
        <v>200</v>
      </c>
      <c r="G239">
        <v>0</v>
      </c>
      <c r="H239" t="s">
        <v>631</v>
      </c>
      <c r="I239" t="s">
        <v>12813</v>
      </c>
      <c r="J239" t="s">
        <v>310</v>
      </c>
      <c r="K239" t="s">
        <v>23</v>
      </c>
      <c r="L239" t="s">
        <v>24</v>
      </c>
      <c r="M239" t="s">
        <v>12811</v>
      </c>
      <c r="N239" t="s">
        <v>23</v>
      </c>
      <c r="O239" t="s">
        <v>307</v>
      </c>
      <c r="P239" t="s">
        <v>26</v>
      </c>
      <c r="Q239" t="s">
        <v>27</v>
      </c>
      <c r="R239" t="s">
        <v>24</v>
      </c>
      <c r="S239" t="s">
        <v>23</v>
      </c>
      <c r="T239" t="s">
        <v>12811</v>
      </c>
    </row>
    <row r="240" spans="1:20" x14ac:dyDescent="0.25">
      <c r="A240" t="s">
        <v>30</v>
      </c>
      <c r="B240" t="s">
        <v>31</v>
      </c>
      <c r="C240">
        <v>50</v>
      </c>
      <c r="D240">
        <v>1</v>
      </c>
      <c r="E240" t="s">
        <v>12812</v>
      </c>
      <c r="F240">
        <v>200</v>
      </c>
      <c r="G240">
        <v>0</v>
      </c>
      <c r="H240" t="s">
        <v>631</v>
      </c>
      <c r="I240" t="s">
        <v>12813</v>
      </c>
      <c r="J240" t="s">
        <v>310</v>
      </c>
      <c r="K240" t="s">
        <v>23</v>
      </c>
      <c r="L240" t="s">
        <v>24</v>
      </c>
      <c r="M240" t="s">
        <v>12811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23</v>
      </c>
      <c r="T240" t="s">
        <v>12811</v>
      </c>
    </row>
    <row r="241" spans="1:20" x14ac:dyDescent="0.25">
      <c r="A241" t="s">
        <v>20</v>
      </c>
      <c r="B241" t="s">
        <v>21</v>
      </c>
      <c r="C241">
        <v>50</v>
      </c>
      <c r="D241">
        <v>2</v>
      </c>
      <c r="E241" t="s">
        <v>12814</v>
      </c>
      <c r="F241">
        <v>200</v>
      </c>
      <c r="G241">
        <v>0</v>
      </c>
      <c r="H241" t="s">
        <v>631</v>
      </c>
      <c r="I241" t="s">
        <v>12815</v>
      </c>
      <c r="J241" t="s">
        <v>329</v>
      </c>
      <c r="K241" t="s">
        <v>23</v>
      </c>
      <c r="L241" t="s">
        <v>24</v>
      </c>
      <c r="M241" t="s">
        <v>12816</v>
      </c>
      <c r="N241" t="s">
        <v>23</v>
      </c>
      <c r="O241" t="s">
        <v>32</v>
      </c>
      <c r="P241" t="s">
        <v>26</v>
      </c>
      <c r="Q241" t="s">
        <v>33</v>
      </c>
      <c r="R241" t="s">
        <v>24</v>
      </c>
      <c r="S241" t="s">
        <v>23</v>
      </c>
      <c r="T241" t="s">
        <v>12811</v>
      </c>
    </row>
    <row r="242" spans="1:20" x14ac:dyDescent="0.25">
      <c r="A242" t="s">
        <v>28</v>
      </c>
      <c r="B242" t="s">
        <v>29</v>
      </c>
      <c r="C242">
        <v>50</v>
      </c>
      <c r="D242">
        <v>2</v>
      </c>
      <c r="E242" t="s">
        <v>12814</v>
      </c>
      <c r="F242">
        <v>200</v>
      </c>
      <c r="G242">
        <v>0</v>
      </c>
      <c r="H242" t="s">
        <v>631</v>
      </c>
      <c r="I242" t="s">
        <v>12815</v>
      </c>
      <c r="J242" t="s">
        <v>329</v>
      </c>
      <c r="K242" t="s">
        <v>23</v>
      </c>
      <c r="L242" t="s">
        <v>24</v>
      </c>
      <c r="M242" t="s">
        <v>12816</v>
      </c>
      <c r="N242" t="s">
        <v>23</v>
      </c>
      <c r="O242" t="s">
        <v>32</v>
      </c>
      <c r="P242" t="s">
        <v>26</v>
      </c>
      <c r="Q242" t="s">
        <v>33</v>
      </c>
      <c r="R242" t="s">
        <v>24</v>
      </c>
      <c r="S242" t="s">
        <v>23</v>
      </c>
      <c r="T242" t="s">
        <v>12811</v>
      </c>
    </row>
    <row r="243" spans="1:20" x14ac:dyDescent="0.25">
      <c r="A243" t="s">
        <v>30</v>
      </c>
      <c r="B243" t="s">
        <v>31</v>
      </c>
      <c r="C243">
        <v>50</v>
      </c>
      <c r="D243">
        <v>2</v>
      </c>
      <c r="E243" t="s">
        <v>12814</v>
      </c>
      <c r="F243">
        <v>200</v>
      </c>
      <c r="G243">
        <v>0</v>
      </c>
      <c r="H243" t="s">
        <v>631</v>
      </c>
      <c r="I243" t="s">
        <v>12815</v>
      </c>
      <c r="J243" t="s">
        <v>329</v>
      </c>
      <c r="K243" t="s">
        <v>23</v>
      </c>
      <c r="L243" t="s">
        <v>24</v>
      </c>
      <c r="M243" t="s">
        <v>12816</v>
      </c>
      <c r="N243" t="s">
        <v>23</v>
      </c>
      <c r="O243" t="s">
        <v>32</v>
      </c>
      <c r="P243" t="s">
        <v>26</v>
      </c>
      <c r="Q243" t="s">
        <v>33</v>
      </c>
      <c r="R243" t="s">
        <v>24</v>
      </c>
      <c r="S243" t="s">
        <v>23</v>
      </c>
      <c r="T243" t="s">
        <v>12811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12817</v>
      </c>
      <c r="F244">
        <v>106</v>
      </c>
      <c r="G244">
        <v>6</v>
      </c>
      <c r="H244" t="s">
        <v>631</v>
      </c>
      <c r="I244" t="s">
        <v>12818</v>
      </c>
      <c r="J244" t="s">
        <v>87</v>
      </c>
      <c r="K244" t="s">
        <v>23</v>
      </c>
      <c r="L244" t="s">
        <v>24</v>
      </c>
      <c r="M244" t="s">
        <v>12819</v>
      </c>
      <c r="N244" t="s">
        <v>23</v>
      </c>
      <c r="O244" t="s">
        <v>307</v>
      </c>
      <c r="P244" t="s">
        <v>26</v>
      </c>
      <c r="Q244" t="s">
        <v>27</v>
      </c>
      <c r="R244" t="s">
        <v>24</v>
      </c>
      <c r="S244" t="s">
        <v>23</v>
      </c>
      <c r="T244" t="s">
        <v>12819</v>
      </c>
    </row>
    <row r="245" spans="1:20" x14ac:dyDescent="0.25">
      <c r="A245" t="s">
        <v>28</v>
      </c>
      <c r="B245" t="s">
        <v>29</v>
      </c>
      <c r="C245">
        <v>50</v>
      </c>
      <c r="D245">
        <v>1</v>
      </c>
      <c r="E245" t="s">
        <v>12817</v>
      </c>
      <c r="F245">
        <v>106</v>
      </c>
      <c r="G245">
        <v>6</v>
      </c>
      <c r="H245" t="s">
        <v>631</v>
      </c>
      <c r="I245" t="s">
        <v>12818</v>
      </c>
      <c r="J245" t="s">
        <v>87</v>
      </c>
      <c r="K245" t="s">
        <v>23</v>
      </c>
      <c r="L245" t="s">
        <v>24</v>
      </c>
      <c r="M245" t="s">
        <v>12819</v>
      </c>
      <c r="N245" t="s">
        <v>23</v>
      </c>
      <c r="O245" t="s">
        <v>307</v>
      </c>
      <c r="P245" t="s">
        <v>26</v>
      </c>
      <c r="Q245" t="s">
        <v>27</v>
      </c>
      <c r="R245" t="s">
        <v>24</v>
      </c>
      <c r="S245" t="s">
        <v>23</v>
      </c>
      <c r="T245" t="s">
        <v>12819</v>
      </c>
    </row>
    <row r="246" spans="1:20" x14ac:dyDescent="0.25">
      <c r="A246" t="s">
        <v>30</v>
      </c>
      <c r="B246" t="s">
        <v>31</v>
      </c>
      <c r="C246">
        <v>50</v>
      </c>
      <c r="D246">
        <v>1</v>
      </c>
      <c r="E246" t="s">
        <v>12817</v>
      </c>
      <c r="F246">
        <v>106</v>
      </c>
      <c r="G246">
        <v>6</v>
      </c>
      <c r="H246" t="s">
        <v>631</v>
      </c>
      <c r="I246" t="s">
        <v>12818</v>
      </c>
      <c r="J246" t="s">
        <v>87</v>
      </c>
      <c r="K246" t="s">
        <v>23</v>
      </c>
      <c r="L246" t="s">
        <v>24</v>
      </c>
      <c r="M246" t="s">
        <v>12819</v>
      </c>
      <c r="N246" t="s">
        <v>23</v>
      </c>
      <c r="O246" t="s">
        <v>307</v>
      </c>
      <c r="P246" t="s">
        <v>26</v>
      </c>
      <c r="Q246" t="s">
        <v>27</v>
      </c>
      <c r="R246" t="s">
        <v>24</v>
      </c>
      <c r="S246" t="s">
        <v>23</v>
      </c>
      <c r="T246" t="s">
        <v>12819</v>
      </c>
    </row>
    <row r="247" spans="1:20" x14ac:dyDescent="0.25">
      <c r="A247" t="s">
        <v>46</v>
      </c>
      <c r="B247" t="s">
        <v>56</v>
      </c>
      <c r="C247">
        <v>100</v>
      </c>
      <c r="D247">
        <v>6</v>
      </c>
      <c r="E247" t="s">
        <v>12820</v>
      </c>
      <c r="F247">
        <v>500</v>
      </c>
      <c r="G247">
        <v>0</v>
      </c>
      <c r="H247" t="s">
        <v>47</v>
      </c>
      <c r="I247" t="s">
        <v>12821</v>
      </c>
      <c r="J247" t="s">
        <v>12822</v>
      </c>
      <c r="K247" t="s">
        <v>1115</v>
      </c>
      <c r="L247" t="s">
        <v>12823</v>
      </c>
      <c r="M247" t="s">
        <v>12824</v>
      </c>
      <c r="N247" t="s">
        <v>9228</v>
      </c>
      <c r="O247" t="s">
        <v>1298</v>
      </c>
      <c r="P247" t="s">
        <v>635</v>
      </c>
      <c r="Q247" t="s">
        <v>636</v>
      </c>
      <c r="R247" t="s">
        <v>24</v>
      </c>
      <c r="S247" t="s">
        <v>23</v>
      </c>
      <c r="T247" t="s">
        <v>12825</v>
      </c>
    </row>
    <row r="248" spans="1:20" x14ac:dyDescent="0.25">
      <c r="A248" t="s">
        <v>46</v>
      </c>
      <c r="B248" t="s">
        <v>56</v>
      </c>
      <c r="C248">
        <v>69.900000000000006</v>
      </c>
      <c r="D248">
        <v>10</v>
      </c>
      <c r="E248" t="s">
        <v>12826</v>
      </c>
      <c r="F248">
        <v>1280.3499999999999</v>
      </c>
      <c r="G248">
        <v>89</v>
      </c>
      <c r="H248" t="s">
        <v>47</v>
      </c>
      <c r="I248" t="s">
        <v>1792</v>
      </c>
      <c r="J248" t="s">
        <v>1793</v>
      </c>
      <c r="K248" t="s">
        <v>1794</v>
      </c>
      <c r="L248" t="s">
        <v>1795</v>
      </c>
      <c r="M248" t="s">
        <v>12827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23</v>
      </c>
      <c r="T248" t="s">
        <v>12827</v>
      </c>
    </row>
    <row r="249" spans="1:20" x14ac:dyDescent="0.25">
      <c r="A249" t="s">
        <v>46</v>
      </c>
      <c r="B249" t="s">
        <v>56</v>
      </c>
      <c r="C249">
        <v>69.900000000000006</v>
      </c>
      <c r="D249">
        <v>10</v>
      </c>
      <c r="E249" t="s">
        <v>12826</v>
      </c>
      <c r="F249">
        <v>1280.3499999999999</v>
      </c>
      <c r="G249">
        <v>89</v>
      </c>
      <c r="H249" t="s">
        <v>47</v>
      </c>
      <c r="I249" t="s">
        <v>1792</v>
      </c>
      <c r="J249" t="s">
        <v>1793</v>
      </c>
      <c r="K249" t="s">
        <v>1794</v>
      </c>
      <c r="L249" t="s">
        <v>1795</v>
      </c>
      <c r="M249" t="s">
        <v>12827</v>
      </c>
      <c r="N249" t="s">
        <v>23</v>
      </c>
      <c r="O249" t="s">
        <v>48</v>
      </c>
      <c r="P249" t="s">
        <v>49</v>
      </c>
      <c r="Q249" t="s">
        <v>50</v>
      </c>
      <c r="R249" t="s">
        <v>24</v>
      </c>
      <c r="S249" t="s">
        <v>23</v>
      </c>
      <c r="T249" t="s">
        <v>12827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12828</v>
      </c>
      <c r="F250">
        <v>106</v>
      </c>
      <c r="G250">
        <v>6</v>
      </c>
      <c r="H250" t="s">
        <v>631</v>
      </c>
      <c r="I250" t="s">
        <v>12829</v>
      </c>
      <c r="J250" t="s">
        <v>65</v>
      </c>
      <c r="K250" t="s">
        <v>23</v>
      </c>
      <c r="L250" t="s">
        <v>24</v>
      </c>
      <c r="M250" t="s">
        <v>12830</v>
      </c>
      <c r="N250" t="s">
        <v>23</v>
      </c>
      <c r="O250" t="s">
        <v>32</v>
      </c>
      <c r="P250" t="s">
        <v>26</v>
      </c>
      <c r="Q250" t="s">
        <v>33</v>
      </c>
      <c r="R250" t="s">
        <v>24</v>
      </c>
      <c r="S250" t="s">
        <v>23</v>
      </c>
      <c r="T250" t="s">
        <v>12830</v>
      </c>
    </row>
    <row r="251" spans="1:20" x14ac:dyDescent="0.25">
      <c r="A251" t="s">
        <v>28</v>
      </c>
      <c r="B251" t="s">
        <v>29</v>
      </c>
      <c r="C251">
        <v>50</v>
      </c>
      <c r="D251">
        <v>1</v>
      </c>
      <c r="E251" t="s">
        <v>12828</v>
      </c>
      <c r="F251">
        <v>106</v>
      </c>
      <c r="G251">
        <v>6</v>
      </c>
      <c r="H251" t="s">
        <v>631</v>
      </c>
      <c r="I251" t="s">
        <v>12829</v>
      </c>
      <c r="J251" t="s">
        <v>65</v>
      </c>
      <c r="K251" t="s">
        <v>23</v>
      </c>
      <c r="L251" t="s">
        <v>24</v>
      </c>
      <c r="M251" t="s">
        <v>12830</v>
      </c>
      <c r="N251" t="s">
        <v>23</v>
      </c>
      <c r="O251" t="s">
        <v>32</v>
      </c>
      <c r="P251" t="s">
        <v>26</v>
      </c>
      <c r="Q251" t="s">
        <v>33</v>
      </c>
      <c r="R251" t="s">
        <v>24</v>
      </c>
      <c r="S251" t="s">
        <v>23</v>
      </c>
      <c r="T251" t="s">
        <v>12830</v>
      </c>
    </row>
    <row r="252" spans="1:20" x14ac:dyDescent="0.25">
      <c r="A252" t="s">
        <v>30</v>
      </c>
      <c r="B252" t="s">
        <v>31</v>
      </c>
      <c r="C252">
        <v>50</v>
      </c>
      <c r="D252">
        <v>1</v>
      </c>
      <c r="E252" t="s">
        <v>12828</v>
      </c>
      <c r="F252">
        <v>106</v>
      </c>
      <c r="G252">
        <v>6</v>
      </c>
      <c r="H252" t="s">
        <v>631</v>
      </c>
      <c r="I252" t="s">
        <v>12829</v>
      </c>
      <c r="J252" t="s">
        <v>65</v>
      </c>
      <c r="K252" t="s">
        <v>23</v>
      </c>
      <c r="L252" t="s">
        <v>24</v>
      </c>
      <c r="M252" t="s">
        <v>12830</v>
      </c>
      <c r="N252" t="s">
        <v>23</v>
      </c>
      <c r="O252" t="s">
        <v>32</v>
      </c>
      <c r="P252" t="s">
        <v>26</v>
      </c>
      <c r="Q252" t="s">
        <v>33</v>
      </c>
      <c r="R252" t="s">
        <v>24</v>
      </c>
      <c r="S252" t="s">
        <v>23</v>
      </c>
      <c r="T252" t="s">
        <v>12830</v>
      </c>
    </row>
    <row r="253" spans="1:20" x14ac:dyDescent="0.25">
      <c r="A253" t="s">
        <v>44</v>
      </c>
      <c r="B253" t="s">
        <v>45</v>
      </c>
      <c r="C253">
        <v>40</v>
      </c>
      <c r="D253">
        <v>10</v>
      </c>
      <c r="E253" t="s">
        <v>12831</v>
      </c>
      <c r="F253">
        <v>2600</v>
      </c>
      <c r="G253">
        <v>100</v>
      </c>
      <c r="H253" t="s">
        <v>47</v>
      </c>
      <c r="I253" t="s">
        <v>5829</v>
      </c>
      <c r="J253" t="s">
        <v>5830</v>
      </c>
      <c r="K253" t="s">
        <v>5831</v>
      </c>
      <c r="L253" t="s">
        <v>5832</v>
      </c>
      <c r="M253" t="s">
        <v>12832</v>
      </c>
      <c r="N253" t="s">
        <v>711</v>
      </c>
      <c r="O253" t="s">
        <v>1298</v>
      </c>
      <c r="P253" t="s">
        <v>635</v>
      </c>
      <c r="Q253" t="s">
        <v>636</v>
      </c>
      <c r="R253" t="s">
        <v>24</v>
      </c>
      <c r="S253" t="s">
        <v>12833</v>
      </c>
      <c r="T253" t="s">
        <v>12834</v>
      </c>
    </row>
    <row r="254" spans="1:20" x14ac:dyDescent="0.25">
      <c r="A254" t="s">
        <v>42</v>
      </c>
      <c r="B254" t="s">
        <v>43</v>
      </c>
      <c r="C254">
        <v>40</v>
      </c>
      <c r="D254">
        <v>10</v>
      </c>
      <c r="E254" t="s">
        <v>12831</v>
      </c>
      <c r="F254">
        <v>2600</v>
      </c>
      <c r="G254">
        <v>100</v>
      </c>
      <c r="H254" t="s">
        <v>47</v>
      </c>
      <c r="I254" t="s">
        <v>5829</v>
      </c>
      <c r="J254" t="s">
        <v>5830</v>
      </c>
      <c r="K254" t="s">
        <v>5831</v>
      </c>
      <c r="L254" t="s">
        <v>5832</v>
      </c>
      <c r="M254" t="s">
        <v>12832</v>
      </c>
      <c r="N254" t="s">
        <v>711</v>
      </c>
      <c r="O254" t="s">
        <v>1298</v>
      </c>
      <c r="P254" t="s">
        <v>635</v>
      </c>
      <c r="Q254" t="s">
        <v>636</v>
      </c>
      <c r="R254" t="s">
        <v>24</v>
      </c>
      <c r="S254" t="s">
        <v>12833</v>
      </c>
      <c r="T254" t="s">
        <v>12834</v>
      </c>
    </row>
    <row r="255" spans="1:20" x14ac:dyDescent="0.25">
      <c r="A255" t="s">
        <v>46</v>
      </c>
      <c r="B255" t="s">
        <v>56</v>
      </c>
      <c r="C255">
        <v>85</v>
      </c>
      <c r="D255">
        <v>10</v>
      </c>
      <c r="E255" t="s">
        <v>12831</v>
      </c>
      <c r="F255">
        <v>2600</v>
      </c>
      <c r="G255">
        <v>100</v>
      </c>
      <c r="H255" t="s">
        <v>47</v>
      </c>
      <c r="I255" t="s">
        <v>5829</v>
      </c>
      <c r="J255" t="s">
        <v>5830</v>
      </c>
      <c r="K255" t="s">
        <v>5831</v>
      </c>
      <c r="L255" t="s">
        <v>5832</v>
      </c>
      <c r="M255" t="s">
        <v>12832</v>
      </c>
      <c r="N255" t="s">
        <v>711</v>
      </c>
      <c r="O255" t="s">
        <v>1298</v>
      </c>
      <c r="P255" t="s">
        <v>635</v>
      </c>
      <c r="Q255" t="s">
        <v>636</v>
      </c>
      <c r="R255" t="s">
        <v>24</v>
      </c>
      <c r="S255" t="s">
        <v>12833</v>
      </c>
      <c r="T255" t="s">
        <v>12834</v>
      </c>
    </row>
    <row r="256" spans="1:20" x14ac:dyDescent="0.25">
      <c r="A256" t="s">
        <v>139</v>
      </c>
      <c r="B256" t="s">
        <v>112</v>
      </c>
      <c r="C256">
        <v>85</v>
      </c>
      <c r="D256">
        <v>10</v>
      </c>
      <c r="E256" t="s">
        <v>12831</v>
      </c>
      <c r="F256">
        <v>2600</v>
      </c>
      <c r="G256">
        <v>100</v>
      </c>
      <c r="H256" t="s">
        <v>47</v>
      </c>
      <c r="I256" t="s">
        <v>5829</v>
      </c>
      <c r="J256" t="s">
        <v>5830</v>
      </c>
      <c r="K256" t="s">
        <v>5831</v>
      </c>
      <c r="L256" t="s">
        <v>5832</v>
      </c>
      <c r="M256" t="s">
        <v>12832</v>
      </c>
      <c r="N256" t="s">
        <v>711</v>
      </c>
      <c r="O256" t="s">
        <v>1298</v>
      </c>
      <c r="P256" t="s">
        <v>635</v>
      </c>
      <c r="Q256" t="s">
        <v>636</v>
      </c>
      <c r="R256" t="s">
        <v>24</v>
      </c>
      <c r="S256" t="s">
        <v>12833</v>
      </c>
      <c r="T256" t="s">
        <v>12834</v>
      </c>
    </row>
    <row r="257" spans="1:20" x14ac:dyDescent="0.25">
      <c r="A257" t="s">
        <v>30</v>
      </c>
      <c r="B257" t="s">
        <v>31</v>
      </c>
      <c r="C257">
        <v>60</v>
      </c>
      <c r="D257">
        <v>3</v>
      </c>
      <c r="E257" t="s">
        <v>12835</v>
      </c>
      <c r="F257">
        <v>90.25</v>
      </c>
      <c r="G257">
        <v>7</v>
      </c>
      <c r="H257" t="s">
        <v>47</v>
      </c>
      <c r="I257" t="s">
        <v>12836</v>
      </c>
      <c r="J257" t="s">
        <v>12837</v>
      </c>
      <c r="K257" t="s">
        <v>6477</v>
      </c>
      <c r="L257" t="s">
        <v>12838</v>
      </c>
      <c r="M257" t="s">
        <v>12839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23</v>
      </c>
      <c r="T257" t="s">
        <v>12839</v>
      </c>
    </row>
    <row r="258" spans="1:20" x14ac:dyDescent="0.25">
      <c r="A258" t="s">
        <v>30</v>
      </c>
      <c r="B258" t="s">
        <v>31</v>
      </c>
      <c r="C258">
        <v>0</v>
      </c>
      <c r="D258">
        <v>1</v>
      </c>
      <c r="E258" t="s">
        <v>12840</v>
      </c>
      <c r="F258">
        <v>0</v>
      </c>
      <c r="G258">
        <v>0</v>
      </c>
      <c r="H258" t="s">
        <v>47</v>
      </c>
      <c r="I258" t="s">
        <v>12841</v>
      </c>
      <c r="J258" t="s">
        <v>12842</v>
      </c>
      <c r="K258" t="s">
        <v>2945</v>
      </c>
      <c r="L258" t="s">
        <v>12843</v>
      </c>
      <c r="M258" t="s">
        <v>12844</v>
      </c>
      <c r="N258" t="s">
        <v>711</v>
      </c>
      <c r="O258" t="s">
        <v>1298</v>
      </c>
      <c r="P258" t="s">
        <v>1763</v>
      </c>
      <c r="Q258" t="s">
        <v>636</v>
      </c>
      <c r="R258" t="s">
        <v>12845</v>
      </c>
      <c r="S258" t="s">
        <v>23</v>
      </c>
      <c r="T258" t="s">
        <v>12846</v>
      </c>
    </row>
    <row r="259" spans="1:20" x14ac:dyDescent="0.25">
      <c r="A259" t="s">
        <v>28</v>
      </c>
      <c r="B259" t="s">
        <v>29</v>
      </c>
      <c r="C259">
        <v>0</v>
      </c>
      <c r="D259">
        <v>1</v>
      </c>
      <c r="E259" t="s">
        <v>12840</v>
      </c>
      <c r="F259">
        <v>0</v>
      </c>
      <c r="G259">
        <v>0</v>
      </c>
      <c r="H259" t="s">
        <v>47</v>
      </c>
      <c r="I259" t="s">
        <v>12841</v>
      </c>
      <c r="J259" t="s">
        <v>12842</v>
      </c>
      <c r="K259" t="s">
        <v>2945</v>
      </c>
      <c r="L259" t="s">
        <v>12843</v>
      </c>
      <c r="M259" t="s">
        <v>12844</v>
      </c>
      <c r="N259" t="s">
        <v>711</v>
      </c>
      <c r="O259" t="s">
        <v>1298</v>
      </c>
      <c r="P259" t="s">
        <v>1763</v>
      </c>
      <c r="Q259" t="s">
        <v>636</v>
      </c>
      <c r="R259" t="s">
        <v>12845</v>
      </c>
      <c r="S259" t="s">
        <v>23</v>
      </c>
      <c r="T259" t="s">
        <v>12846</v>
      </c>
    </row>
    <row r="260" spans="1:20" x14ac:dyDescent="0.25">
      <c r="A260" t="s">
        <v>36</v>
      </c>
      <c r="B260" t="s">
        <v>37</v>
      </c>
      <c r="C260">
        <v>65</v>
      </c>
      <c r="D260">
        <v>8</v>
      </c>
      <c r="E260" t="s">
        <v>12847</v>
      </c>
      <c r="F260">
        <v>398</v>
      </c>
      <c r="G260">
        <v>0</v>
      </c>
      <c r="H260" t="s">
        <v>47</v>
      </c>
      <c r="I260" t="s">
        <v>4995</v>
      </c>
      <c r="J260" t="s">
        <v>12848</v>
      </c>
      <c r="K260" t="s">
        <v>1569</v>
      </c>
      <c r="L260" t="s">
        <v>4997</v>
      </c>
      <c r="M260" t="s">
        <v>12849</v>
      </c>
      <c r="N260" t="s">
        <v>711</v>
      </c>
      <c r="O260" t="s">
        <v>1298</v>
      </c>
      <c r="P260" t="s">
        <v>1763</v>
      </c>
      <c r="Q260" t="s">
        <v>636</v>
      </c>
      <c r="R260" t="s">
        <v>24</v>
      </c>
      <c r="S260" t="s">
        <v>23</v>
      </c>
      <c r="T260" t="s">
        <v>12850</v>
      </c>
    </row>
    <row r="261" spans="1:20" x14ac:dyDescent="0.25">
      <c r="A261" t="s">
        <v>44</v>
      </c>
      <c r="B261" t="s">
        <v>45</v>
      </c>
      <c r="C261">
        <v>60</v>
      </c>
      <c r="D261">
        <v>2</v>
      </c>
      <c r="E261" t="s">
        <v>12851</v>
      </c>
      <c r="F261">
        <v>199</v>
      </c>
      <c r="G261">
        <v>0</v>
      </c>
      <c r="H261" t="s">
        <v>47</v>
      </c>
      <c r="I261" t="s">
        <v>12852</v>
      </c>
      <c r="J261" t="s">
        <v>12853</v>
      </c>
      <c r="K261" t="s">
        <v>4581</v>
      </c>
      <c r="L261" t="s">
        <v>12854</v>
      </c>
      <c r="M261" t="s">
        <v>12855</v>
      </c>
      <c r="N261" t="s">
        <v>711</v>
      </c>
      <c r="O261" t="s">
        <v>634</v>
      </c>
      <c r="P261" t="s">
        <v>1763</v>
      </c>
      <c r="Q261" t="s">
        <v>27</v>
      </c>
      <c r="R261" t="s">
        <v>24</v>
      </c>
      <c r="S261" t="s">
        <v>23</v>
      </c>
      <c r="T261" t="s">
        <v>12855</v>
      </c>
    </row>
    <row r="262" spans="1:20" x14ac:dyDescent="0.25">
      <c r="A262" t="s">
        <v>42</v>
      </c>
      <c r="B262" t="s">
        <v>43</v>
      </c>
      <c r="C262">
        <v>60</v>
      </c>
      <c r="D262">
        <v>2</v>
      </c>
      <c r="E262" t="s">
        <v>12851</v>
      </c>
      <c r="F262">
        <v>199</v>
      </c>
      <c r="G262">
        <v>0</v>
      </c>
      <c r="H262" t="s">
        <v>47</v>
      </c>
      <c r="I262" t="s">
        <v>12852</v>
      </c>
      <c r="J262" t="s">
        <v>12853</v>
      </c>
      <c r="K262" t="s">
        <v>4581</v>
      </c>
      <c r="L262" t="s">
        <v>12854</v>
      </c>
      <c r="M262" t="s">
        <v>12855</v>
      </c>
      <c r="N262" t="s">
        <v>711</v>
      </c>
      <c r="O262" t="s">
        <v>634</v>
      </c>
      <c r="P262" t="s">
        <v>1763</v>
      </c>
      <c r="Q262" t="s">
        <v>27</v>
      </c>
      <c r="R262" t="s">
        <v>24</v>
      </c>
      <c r="S262" t="s">
        <v>23</v>
      </c>
      <c r="T262" t="s">
        <v>12855</v>
      </c>
    </row>
    <row r="263" spans="1:20" x14ac:dyDescent="0.25">
      <c r="A263" t="s">
        <v>44</v>
      </c>
      <c r="B263" t="s">
        <v>45</v>
      </c>
      <c r="C263">
        <v>60</v>
      </c>
      <c r="D263">
        <v>2</v>
      </c>
      <c r="E263" t="s">
        <v>12856</v>
      </c>
      <c r="F263">
        <v>199</v>
      </c>
      <c r="G263">
        <v>0</v>
      </c>
      <c r="H263" t="s">
        <v>47</v>
      </c>
      <c r="I263" t="s">
        <v>12857</v>
      </c>
      <c r="J263" t="s">
        <v>12858</v>
      </c>
      <c r="K263" t="s">
        <v>12859</v>
      </c>
      <c r="L263" t="s">
        <v>12860</v>
      </c>
      <c r="M263" t="s">
        <v>12861</v>
      </c>
      <c r="N263" t="s">
        <v>711</v>
      </c>
      <c r="O263" t="s">
        <v>1298</v>
      </c>
      <c r="P263" t="s">
        <v>1763</v>
      </c>
      <c r="Q263" t="s">
        <v>636</v>
      </c>
      <c r="R263" t="s">
        <v>24</v>
      </c>
      <c r="S263" t="s">
        <v>23</v>
      </c>
      <c r="T263" t="s">
        <v>12862</v>
      </c>
    </row>
    <row r="264" spans="1:20" x14ac:dyDescent="0.25">
      <c r="A264" t="s">
        <v>42</v>
      </c>
      <c r="B264" t="s">
        <v>43</v>
      </c>
      <c r="C264">
        <v>60</v>
      </c>
      <c r="D264">
        <v>2</v>
      </c>
      <c r="E264" t="s">
        <v>12856</v>
      </c>
      <c r="F264">
        <v>199</v>
      </c>
      <c r="G264">
        <v>0</v>
      </c>
      <c r="H264" t="s">
        <v>47</v>
      </c>
      <c r="I264" t="s">
        <v>12857</v>
      </c>
      <c r="J264" t="s">
        <v>12858</v>
      </c>
      <c r="K264" t="s">
        <v>12859</v>
      </c>
      <c r="L264" t="s">
        <v>12860</v>
      </c>
      <c r="M264" t="s">
        <v>12861</v>
      </c>
      <c r="N264" t="s">
        <v>711</v>
      </c>
      <c r="O264" t="s">
        <v>1298</v>
      </c>
      <c r="P264" t="s">
        <v>1763</v>
      </c>
      <c r="Q264" t="s">
        <v>636</v>
      </c>
      <c r="R264" t="s">
        <v>24</v>
      </c>
      <c r="S264" t="s">
        <v>23</v>
      </c>
      <c r="T264" t="s">
        <v>12862</v>
      </c>
    </row>
    <row r="265" spans="1:20" x14ac:dyDescent="0.25">
      <c r="A265" t="s">
        <v>46</v>
      </c>
      <c r="B265" t="s">
        <v>56</v>
      </c>
      <c r="C265">
        <v>69.900000000000006</v>
      </c>
      <c r="D265">
        <v>10</v>
      </c>
      <c r="E265" t="s">
        <v>12863</v>
      </c>
      <c r="F265">
        <v>608.07000000000005</v>
      </c>
      <c r="G265">
        <v>64</v>
      </c>
      <c r="H265" t="s">
        <v>47</v>
      </c>
      <c r="I265" t="s">
        <v>5633</v>
      </c>
      <c r="J265" t="s">
        <v>12864</v>
      </c>
      <c r="K265" t="s">
        <v>1115</v>
      </c>
      <c r="L265" t="s">
        <v>12865</v>
      </c>
      <c r="M265" t="s">
        <v>12866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23</v>
      </c>
      <c r="T265" t="s">
        <v>12866</v>
      </c>
    </row>
    <row r="266" spans="1:20" x14ac:dyDescent="0.25">
      <c r="A266" t="s">
        <v>44</v>
      </c>
      <c r="B266" t="s">
        <v>45</v>
      </c>
      <c r="C266">
        <v>60</v>
      </c>
      <c r="D266">
        <v>2</v>
      </c>
      <c r="E266" t="s">
        <v>12867</v>
      </c>
      <c r="F266">
        <v>199</v>
      </c>
      <c r="G266">
        <v>0</v>
      </c>
      <c r="H266" t="s">
        <v>47</v>
      </c>
      <c r="I266" t="s">
        <v>12868</v>
      </c>
      <c r="J266" t="s">
        <v>12869</v>
      </c>
      <c r="K266" t="s">
        <v>1115</v>
      </c>
      <c r="L266" t="s">
        <v>12870</v>
      </c>
      <c r="M266" t="s">
        <v>12871</v>
      </c>
      <c r="N266" t="s">
        <v>711</v>
      </c>
      <c r="O266" t="s">
        <v>1298</v>
      </c>
      <c r="P266" t="s">
        <v>1763</v>
      </c>
      <c r="Q266" t="s">
        <v>636</v>
      </c>
      <c r="R266" t="s">
        <v>24</v>
      </c>
      <c r="S266" t="s">
        <v>23</v>
      </c>
      <c r="T266" t="s">
        <v>12872</v>
      </c>
    </row>
    <row r="267" spans="1:20" x14ac:dyDescent="0.25">
      <c r="A267" t="s">
        <v>42</v>
      </c>
      <c r="B267" t="s">
        <v>43</v>
      </c>
      <c r="C267">
        <v>60</v>
      </c>
      <c r="D267">
        <v>2</v>
      </c>
      <c r="E267" t="s">
        <v>12867</v>
      </c>
      <c r="F267">
        <v>199</v>
      </c>
      <c r="G267">
        <v>0</v>
      </c>
      <c r="H267" t="s">
        <v>47</v>
      </c>
      <c r="I267" t="s">
        <v>12868</v>
      </c>
      <c r="J267" t="s">
        <v>12869</v>
      </c>
      <c r="K267" t="s">
        <v>1115</v>
      </c>
      <c r="L267" t="s">
        <v>12870</v>
      </c>
      <c r="M267" t="s">
        <v>12871</v>
      </c>
      <c r="N267" t="s">
        <v>711</v>
      </c>
      <c r="O267" t="s">
        <v>1298</v>
      </c>
      <c r="P267" t="s">
        <v>1763</v>
      </c>
      <c r="Q267" t="s">
        <v>636</v>
      </c>
      <c r="R267" t="s">
        <v>24</v>
      </c>
      <c r="S267" t="s">
        <v>23</v>
      </c>
      <c r="T267" t="s">
        <v>12872</v>
      </c>
    </row>
    <row r="268" spans="1:20" x14ac:dyDescent="0.25">
      <c r="A268" t="s">
        <v>44</v>
      </c>
      <c r="B268" t="s">
        <v>45</v>
      </c>
      <c r="C268">
        <v>60</v>
      </c>
      <c r="D268">
        <v>2</v>
      </c>
      <c r="E268" t="s">
        <v>12873</v>
      </c>
      <c r="F268">
        <v>199</v>
      </c>
      <c r="G268">
        <v>0</v>
      </c>
      <c r="H268" t="s">
        <v>47</v>
      </c>
      <c r="I268" t="s">
        <v>2794</v>
      </c>
      <c r="J268" t="s">
        <v>2795</v>
      </c>
      <c r="K268" t="s">
        <v>665</v>
      </c>
      <c r="L268" t="s">
        <v>2796</v>
      </c>
      <c r="M268" t="s">
        <v>12874</v>
      </c>
      <c r="N268" t="s">
        <v>711</v>
      </c>
      <c r="O268" t="s">
        <v>634</v>
      </c>
      <c r="P268" t="s">
        <v>1763</v>
      </c>
      <c r="Q268" t="s">
        <v>27</v>
      </c>
      <c r="R268" t="s">
        <v>24</v>
      </c>
      <c r="S268" t="s">
        <v>12875</v>
      </c>
      <c r="T268" t="s">
        <v>12874</v>
      </c>
    </row>
    <row r="269" spans="1:20" x14ac:dyDescent="0.25">
      <c r="A269" t="s">
        <v>42</v>
      </c>
      <c r="B269" t="s">
        <v>43</v>
      </c>
      <c r="C269">
        <v>60</v>
      </c>
      <c r="D269">
        <v>2</v>
      </c>
      <c r="E269" t="s">
        <v>12873</v>
      </c>
      <c r="F269">
        <v>199</v>
      </c>
      <c r="G269">
        <v>0</v>
      </c>
      <c r="H269" t="s">
        <v>47</v>
      </c>
      <c r="I269" t="s">
        <v>2794</v>
      </c>
      <c r="J269" t="s">
        <v>2795</v>
      </c>
      <c r="K269" t="s">
        <v>665</v>
      </c>
      <c r="L269" t="s">
        <v>2796</v>
      </c>
      <c r="M269" t="s">
        <v>12874</v>
      </c>
      <c r="N269" t="s">
        <v>711</v>
      </c>
      <c r="O269" t="s">
        <v>634</v>
      </c>
      <c r="P269" t="s">
        <v>1763</v>
      </c>
      <c r="Q269" t="s">
        <v>27</v>
      </c>
      <c r="R269" t="s">
        <v>24</v>
      </c>
      <c r="S269" t="s">
        <v>12875</v>
      </c>
      <c r="T269" t="s">
        <v>12874</v>
      </c>
    </row>
    <row r="270" spans="1:20" x14ac:dyDescent="0.25">
      <c r="A270" t="s">
        <v>44</v>
      </c>
      <c r="B270" t="s">
        <v>45</v>
      </c>
      <c r="C270">
        <v>60</v>
      </c>
      <c r="D270">
        <v>2</v>
      </c>
      <c r="E270" t="s">
        <v>12876</v>
      </c>
      <c r="F270">
        <v>199</v>
      </c>
      <c r="G270">
        <v>0</v>
      </c>
      <c r="H270" t="s">
        <v>47</v>
      </c>
      <c r="I270" t="s">
        <v>12877</v>
      </c>
      <c r="J270" t="s">
        <v>12878</v>
      </c>
      <c r="K270" t="s">
        <v>1595</v>
      </c>
      <c r="L270" t="s">
        <v>12879</v>
      </c>
      <c r="M270" t="s">
        <v>12880</v>
      </c>
      <c r="N270" t="s">
        <v>711</v>
      </c>
      <c r="O270" t="s">
        <v>1298</v>
      </c>
      <c r="P270" t="s">
        <v>1763</v>
      </c>
      <c r="Q270" t="s">
        <v>636</v>
      </c>
      <c r="R270" t="s">
        <v>24</v>
      </c>
      <c r="S270" t="s">
        <v>12881</v>
      </c>
      <c r="T270" t="s">
        <v>12882</v>
      </c>
    </row>
    <row r="271" spans="1:20" x14ac:dyDescent="0.25">
      <c r="A271" t="s">
        <v>42</v>
      </c>
      <c r="B271" t="s">
        <v>43</v>
      </c>
      <c r="C271">
        <v>60</v>
      </c>
      <c r="D271">
        <v>2</v>
      </c>
      <c r="E271" t="s">
        <v>12876</v>
      </c>
      <c r="F271">
        <v>199</v>
      </c>
      <c r="G271">
        <v>0</v>
      </c>
      <c r="H271" t="s">
        <v>47</v>
      </c>
      <c r="I271" t="s">
        <v>12877</v>
      </c>
      <c r="J271" t="s">
        <v>12878</v>
      </c>
      <c r="K271" t="s">
        <v>1595</v>
      </c>
      <c r="L271" t="s">
        <v>12879</v>
      </c>
      <c r="M271" t="s">
        <v>12880</v>
      </c>
      <c r="N271" t="s">
        <v>711</v>
      </c>
      <c r="O271" t="s">
        <v>1298</v>
      </c>
      <c r="P271" t="s">
        <v>1763</v>
      </c>
      <c r="Q271" t="s">
        <v>636</v>
      </c>
      <c r="R271" t="s">
        <v>24</v>
      </c>
      <c r="S271" t="s">
        <v>12881</v>
      </c>
      <c r="T271" t="s">
        <v>12882</v>
      </c>
    </row>
    <row r="272" spans="1:20" x14ac:dyDescent="0.25">
      <c r="A272" t="s">
        <v>51</v>
      </c>
      <c r="B272" t="s">
        <v>941</v>
      </c>
      <c r="C272">
        <v>49.53</v>
      </c>
      <c r="D272">
        <v>1</v>
      </c>
      <c r="E272" t="s">
        <v>12883</v>
      </c>
      <c r="F272">
        <v>436.41</v>
      </c>
      <c r="G272">
        <v>39</v>
      </c>
      <c r="H272" t="s">
        <v>47</v>
      </c>
      <c r="I272" t="s">
        <v>8622</v>
      </c>
      <c r="J272" t="s">
        <v>8623</v>
      </c>
      <c r="K272" t="s">
        <v>3781</v>
      </c>
      <c r="L272" t="s">
        <v>8624</v>
      </c>
      <c r="M272" t="s">
        <v>12884</v>
      </c>
      <c r="N272" t="s">
        <v>23</v>
      </c>
      <c r="O272" t="s">
        <v>48</v>
      </c>
      <c r="P272" t="s">
        <v>49</v>
      </c>
      <c r="Q272" t="s">
        <v>50</v>
      </c>
      <c r="R272" t="s">
        <v>24</v>
      </c>
      <c r="S272" t="s">
        <v>12885</v>
      </c>
      <c r="T272" t="s">
        <v>12886</v>
      </c>
    </row>
    <row r="273" spans="1:20" x14ac:dyDescent="0.25">
      <c r="A273" t="s">
        <v>139</v>
      </c>
      <c r="B273" t="s">
        <v>112</v>
      </c>
      <c r="C273">
        <v>83.333333333333329</v>
      </c>
      <c r="D273">
        <v>3</v>
      </c>
      <c r="E273" t="s">
        <v>12883</v>
      </c>
      <c r="F273">
        <v>436.41</v>
      </c>
      <c r="G273">
        <v>39</v>
      </c>
      <c r="H273" t="s">
        <v>47</v>
      </c>
      <c r="I273" t="s">
        <v>8622</v>
      </c>
      <c r="J273" t="s">
        <v>8623</v>
      </c>
      <c r="K273" t="s">
        <v>3781</v>
      </c>
      <c r="L273" t="s">
        <v>8624</v>
      </c>
      <c r="M273" t="s">
        <v>12884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12885</v>
      </c>
      <c r="T273" t="s">
        <v>12886</v>
      </c>
    </row>
    <row r="274" spans="1:20" x14ac:dyDescent="0.25">
      <c r="A274" t="s">
        <v>30</v>
      </c>
      <c r="B274" t="s">
        <v>31</v>
      </c>
      <c r="C274">
        <v>60</v>
      </c>
      <c r="D274">
        <v>3</v>
      </c>
      <c r="E274" t="s">
        <v>12883</v>
      </c>
      <c r="F274">
        <v>436.41</v>
      </c>
      <c r="G274">
        <v>39</v>
      </c>
      <c r="H274" t="s">
        <v>47</v>
      </c>
      <c r="I274" t="s">
        <v>8622</v>
      </c>
      <c r="J274" t="s">
        <v>8623</v>
      </c>
      <c r="K274" t="s">
        <v>3781</v>
      </c>
      <c r="L274" t="s">
        <v>8624</v>
      </c>
      <c r="M274" t="s">
        <v>12884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12885</v>
      </c>
      <c r="T274" t="s">
        <v>12886</v>
      </c>
    </row>
    <row r="275" spans="1:20" x14ac:dyDescent="0.25">
      <c r="A275" t="s">
        <v>38</v>
      </c>
      <c r="B275" t="s">
        <v>39</v>
      </c>
      <c r="C275">
        <v>54.5</v>
      </c>
      <c r="D275">
        <v>2</v>
      </c>
      <c r="E275" t="s">
        <v>12883</v>
      </c>
      <c r="F275">
        <v>436.41</v>
      </c>
      <c r="G275">
        <v>39</v>
      </c>
      <c r="H275" t="s">
        <v>47</v>
      </c>
      <c r="I275" t="s">
        <v>8622</v>
      </c>
      <c r="J275" t="s">
        <v>8623</v>
      </c>
      <c r="K275" t="s">
        <v>3781</v>
      </c>
      <c r="L275" t="s">
        <v>8624</v>
      </c>
      <c r="M275" t="s">
        <v>12884</v>
      </c>
      <c r="N275" t="s">
        <v>23</v>
      </c>
      <c r="O275" t="s">
        <v>48</v>
      </c>
      <c r="P275" t="s">
        <v>49</v>
      </c>
      <c r="Q275" t="s">
        <v>50</v>
      </c>
      <c r="R275" t="s">
        <v>24</v>
      </c>
      <c r="S275" t="s">
        <v>12885</v>
      </c>
      <c r="T275" t="s">
        <v>12884</v>
      </c>
    </row>
    <row r="276" spans="1:20" x14ac:dyDescent="0.25">
      <c r="A276" t="s">
        <v>30</v>
      </c>
      <c r="B276" t="s">
        <v>31</v>
      </c>
      <c r="C276">
        <v>60</v>
      </c>
      <c r="D276">
        <v>3</v>
      </c>
      <c r="E276" t="s">
        <v>12887</v>
      </c>
      <c r="F276">
        <v>105</v>
      </c>
      <c r="G276">
        <v>0</v>
      </c>
      <c r="H276" t="s">
        <v>22</v>
      </c>
      <c r="I276" t="s">
        <v>12888</v>
      </c>
      <c r="J276" t="s">
        <v>2211</v>
      </c>
      <c r="K276" t="s">
        <v>23</v>
      </c>
      <c r="L276" t="s">
        <v>24</v>
      </c>
      <c r="M276" t="s">
        <v>12889</v>
      </c>
      <c r="N276" t="s">
        <v>23</v>
      </c>
      <c r="O276" t="s">
        <v>307</v>
      </c>
      <c r="P276" t="s">
        <v>26</v>
      </c>
      <c r="Q276" t="s">
        <v>27</v>
      </c>
      <c r="R276" t="s">
        <v>24</v>
      </c>
      <c r="S276" t="s">
        <v>12890</v>
      </c>
      <c r="T276" t="s">
        <v>12889</v>
      </c>
    </row>
    <row r="277" spans="1:20" x14ac:dyDescent="0.25">
      <c r="A277" t="s">
        <v>139</v>
      </c>
      <c r="B277" t="s">
        <v>112</v>
      </c>
      <c r="C277">
        <v>66</v>
      </c>
      <c r="D277">
        <v>1</v>
      </c>
      <c r="E277" t="s">
        <v>12891</v>
      </c>
      <c r="F277">
        <v>149.91</v>
      </c>
      <c r="G277">
        <v>19</v>
      </c>
      <c r="H277" t="s">
        <v>47</v>
      </c>
      <c r="I277" t="s">
        <v>7754</v>
      </c>
      <c r="J277" t="s">
        <v>7755</v>
      </c>
      <c r="K277" t="s">
        <v>3441</v>
      </c>
      <c r="L277" t="s">
        <v>7756</v>
      </c>
      <c r="M277" t="s">
        <v>12892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12893</v>
      </c>
      <c r="T277" t="s">
        <v>12892</v>
      </c>
    </row>
    <row r="278" spans="1:20" x14ac:dyDescent="0.25">
      <c r="A278" t="s">
        <v>110</v>
      </c>
      <c r="B278" t="s">
        <v>640</v>
      </c>
      <c r="C278">
        <v>66</v>
      </c>
      <c r="D278">
        <v>1</v>
      </c>
      <c r="E278" t="s">
        <v>12891</v>
      </c>
      <c r="F278">
        <v>149.91</v>
      </c>
      <c r="G278">
        <v>19</v>
      </c>
      <c r="H278" t="s">
        <v>47</v>
      </c>
      <c r="I278" t="s">
        <v>7754</v>
      </c>
      <c r="J278" t="s">
        <v>7755</v>
      </c>
      <c r="K278" t="s">
        <v>3441</v>
      </c>
      <c r="L278" t="s">
        <v>7756</v>
      </c>
      <c r="M278" t="s">
        <v>12892</v>
      </c>
      <c r="N278" t="s">
        <v>23</v>
      </c>
      <c r="O278" t="s">
        <v>48</v>
      </c>
      <c r="P278" t="s">
        <v>49</v>
      </c>
      <c r="Q278" t="s">
        <v>50</v>
      </c>
      <c r="R278" t="s">
        <v>24</v>
      </c>
      <c r="S278" t="s">
        <v>12893</v>
      </c>
      <c r="T278" t="s">
        <v>12892</v>
      </c>
    </row>
    <row r="279" spans="1:20" x14ac:dyDescent="0.25">
      <c r="A279" t="s">
        <v>46</v>
      </c>
      <c r="B279" t="s">
        <v>56</v>
      </c>
      <c r="C279">
        <v>67</v>
      </c>
      <c r="D279">
        <v>1</v>
      </c>
      <c r="E279" t="s">
        <v>12891</v>
      </c>
      <c r="F279">
        <v>149.91</v>
      </c>
      <c r="G279">
        <v>19</v>
      </c>
      <c r="H279" t="s">
        <v>47</v>
      </c>
      <c r="I279" t="s">
        <v>7754</v>
      </c>
      <c r="J279" t="s">
        <v>7755</v>
      </c>
      <c r="K279" t="s">
        <v>3441</v>
      </c>
      <c r="L279" t="s">
        <v>7756</v>
      </c>
      <c r="M279" t="s">
        <v>12892</v>
      </c>
      <c r="N279" t="s">
        <v>23</v>
      </c>
      <c r="O279" t="s">
        <v>48</v>
      </c>
      <c r="P279" t="s">
        <v>49</v>
      </c>
      <c r="Q279" t="s">
        <v>50</v>
      </c>
      <c r="R279" t="s">
        <v>24</v>
      </c>
      <c r="S279" t="s">
        <v>12893</v>
      </c>
      <c r="T279" t="s">
        <v>12892</v>
      </c>
    </row>
    <row r="280" spans="1:20" x14ac:dyDescent="0.25">
      <c r="A280" t="s">
        <v>139</v>
      </c>
      <c r="B280" t="s">
        <v>112</v>
      </c>
      <c r="C280">
        <v>66</v>
      </c>
      <c r="D280">
        <v>1</v>
      </c>
      <c r="E280" t="s">
        <v>12894</v>
      </c>
      <c r="F280">
        <v>416.43</v>
      </c>
      <c r="G280">
        <v>64</v>
      </c>
      <c r="H280" t="s">
        <v>47</v>
      </c>
      <c r="I280" t="s">
        <v>12895</v>
      </c>
      <c r="J280" t="s">
        <v>12896</v>
      </c>
      <c r="K280" t="s">
        <v>707</v>
      </c>
      <c r="L280" t="s">
        <v>12897</v>
      </c>
      <c r="M280" t="s">
        <v>12898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12899</v>
      </c>
      <c r="T280" t="s">
        <v>12898</v>
      </c>
    </row>
    <row r="281" spans="1:20" x14ac:dyDescent="0.25">
      <c r="A281" t="s">
        <v>110</v>
      </c>
      <c r="B281" t="s">
        <v>640</v>
      </c>
      <c r="C281">
        <v>66</v>
      </c>
      <c r="D281">
        <v>1</v>
      </c>
      <c r="E281" t="s">
        <v>12894</v>
      </c>
      <c r="F281">
        <v>416.43</v>
      </c>
      <c r="G281">
        <v>64</v>
      </c>
      <c r="H281" t="s">
        <v>47</v>
      </c>
      <c r="I281" t="s">
        <v>12895</v>
      </c>
      <c r="J281" t="s">
        <v>12896</v>
      </c>
      <c r="K281" t="s">
        <v>707</v>
      </c>
      <c r="L281" t="s">
        <v>12897</v>
      </c>
      <c r="M281" t="s">
        <v>12898</v>
      </c>
      <c r="N281" t="s">
        <v>23</v>
      </c>
      <c r="O281" t="s">
        <v>48</v>
      </c>
      <c r="P281" t="s">
        <v>49</v>
      </c>
      <c r="Q281" t="s">
        <v>50</v>
      </c>
      <c r="R281" t="s">
        <v>24</v>
      </c>
      <c r="S281" t="s">
        <v>12899</v>
      </c>
      <c r="T281" t="s">
        <v>12898</v>
      </c>
    </row>
    <row r="282" spans="1:20" x14ac:dyDescent="0.25">
      <c r="A282" t="s">
        <v>46</v>
      </c>
      <c r="B282" t="s">
        <v>56</v>
      </c>
      <c r="C282">
        <v>67</v>
      </c>
      <c r="D282">
        <v>1</v>
      </c>
      <c r="E282" t="s">
        <v>12894</v>
      </c>
      <c r="F282">
        <v>416.43</v>
      </c>
      <c r="G282">
        <v>64</v>
      </c>
      <c r="H282" t="s">
        <v>47</v>
      </c>
      <c r="I282" t="s">
        <v>12895</v>
      </c>
      <c r="J282" t="s">
        <v>12896</v>
      </c>
      <c r="K282" t="s">
        <v>707</v>
      </c>
      <c r="L282" t="s">
        <v>12897</v>
      </c>
      <c r="M282" t="s">
        <v>12898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12899</v>
      </c>
      <c r="T282" t="s">
        <v>12898</v>
      </c>
    </row>
    <row r="283" spans="1:20" x14ac:dyDescent="0.25">
      <c r="A283" t="s">
        <v>139</v>
      </c>
      <c r="B283" t="s">
        <v>112</v>
      </c>
      <c r="C283">
        <v>66</v>
      </c>
      <c r="D283">
        <v>1</v>
      </c>
      <c r="E283" t="s">
        <v>12894</v>
      </c>
      <c r="F283">
        <v>416.43</v>
      </c>
      <c r="G283">
        <v>64</v>
      </c>
      <c r="H283" t="s">
        <v>47</v>
      </c>
      <c r="I283" t="s">
        <v>12895</v>
      </c>
      <c r="J283" t="s">
        <v>12896</v>
      </c>
      <c r="K283" t="s">
        <v>707</v>
      </c>
      <c r="L283" t="s">
        <v>12897</v>
      </c>
      <c r="M283" t="s">
        <v>12898</v>
      </c>
      <c r="N283" t="s">
        <v>23</v>
      </c>
      <c r="O283" t="s">
        <v>48</v>
      </c>
      <c r="P283" t="s">
        <v>49</v>
      </c>
      <c r="Q283" t="s">
        <v>50</v>
      </c>
      <c r="R283" t="s">
        <v>24</v>
      </c>
      <c r="S283" t="s">
        <v>12899</v>
      </c>
      <c r="T283" t="s">
        <v>12898</v>
      </c>
    </row>
    <row r="284" spans="1:20" x14ac:dyDescent="0.25">
      <c r="A284" t="s">
        <v>110</v>
      </c>
      <c r="B284" t="s">
        <v>640</v>
      </c>
      <c r="C284">
        <v>66</v>
      </c>
      <c r="D284">
        <v>1</v>
      </c>
      <c r="E284" t="s">
        <v>12894</v>
      </c>
      <c r="F284">
        <v>416.43</v>
      </c>
      <c r="G284">
        <v>64</v>
      </c>
      <c r="H284" t="s">
        <v>47</v>
      </c>
      <c r="I284" t="s">
        <v>12895</v>
      </c>
      <c r="J284" t="s">
        <v>12896</v>
      </c>
      <c r="K284" t="s">
        <v>707</v>
      </c>
      <c r="L284" t="s">
        <v>12897</v>
      </c>
      <c r="M284" t="s">
        <v>12898</v>
      </c>
      <c r="N284" t="s">
        <v>23</v>
      </c>
      <c r="O284" t="s">
        <v>48</v>
      </c>
      <c r="P284" t="s">
        <v>49</v>
      </c>
      <c r="Q284" t="s">
        <v>50</v>
      </c>
      <c r="R284" t="s">
        <v>24</v>
      </c>
      <c r="S284" t="s">
        <v>12899</v>
      </c>
      <c r="T284" t="s">
        <v>12898</v>
      </c>
    </row>
    <row r="285" spans="1:20" x14ac:dyDescent="0.25">
      <c r="A285" t="s">
        <v>46</v>
      </c>
      <c r="B285" t="s">
        <v>56</v>
      </c>
      <c r="C285">
        <v>67</v>
      </c>
      <c r="D285">
        <v>1</v>
      </c>
      <c r="E285" t="s">
        <v>12894</v>
      </c>
      <c r="F285">
        <v>416.43</v>
      </c>
      <c r="G285">
        <v>64</v>
      </c>
      <c r="H285" t="s">
        <v>47</v>
      </c>
      <c r="I285" t="s">
        <v>12895</v>
      </c>
      <c r="J285" t="s">
        <v>12896</v>
      </c>
      <c r="K285" t="s">
        <v>707</v>
      </c>
      <c r="L285" t="s">
        <v>12897</v>
      </c>
      <c r="M285" t="s">
        <v>12898</v>
      </c>
      <c r="N285" t="s">
        <v>23</v>
      </c>
      <c r="O285" t="s">
        <v>48</v>
      </c>
      <c r="P285" t="s">
        <v>49</v>
      </c>
      <c r="Q285" t="s">
        <v>50</v>
      </c>
      <c r="R285" t="s">
        <v>24</v>
      </c>
      <c r="S285" t="s">
        <v>12899</v>
      </c>
      <c r="T285" t="s">
        <v>12898</v>
      </c>
    </row>
    <row r="286" spans="1:20" x14ac:dyDescent="0.25">
      <c r="A286" t="s">
        <v>139</v>
      </c>
      <c r="B286" t="s">
        <v>112</v>
      </c>
      <c r="C286">
        <v>66</v>
      </c>
      <c r="D286">
        <v>1</v>
      </c>
      <c r="E286" t="s">
        <v>12894</v>
      </c>
      <c r="F286">
        <v>416.43</v>
      </c>
      <c r="G286">
        <v>64</v>
      </c>
      <c r="H286" t="s">
        <v>47</v>
      </c>
      <c r="I286" t="s">
        <v>12895</v>
      </c>
      <c r="J286" t="s">
        <v>12896</v>
      </c>
      <c r="K286" t="s">
        <v>707</v>
      </c>
      <c r="L286" t="s">
        <v>12897</v>
      </c>
      <c r="M286" t="s">
        <v>12898</v>
      </c>
      <c r="N286" t="s">
        <v>23</v>
      </c>
      <c r="O286" t="s">
        <v>48</v>
      </c>
      <c r="P286" t="s">
        <v>49</v>
      </c>
      <c r="Q286" t="s">
        <v>50</v>
      </c>
      <c r="R286" t="s">
        <v>24</v>
      </c>
      <c r="S286" t="s">
        <v>12899</v>
      </c>
      <c r="T286" t="s">
        <v>12898</v>
      </c>
    </row>
    <row r="287" spans="1:20" x14ac:dyDescent="0.25">
      <c r="A287" t="s">
        <v>110</v>
      </c>
      <c r="B287" t="s">
        <v>640</v>
      </c>
      <c r="C287">
        <v>66</v>
      </c>
      <c r="D287">
        <v>1</v>
      </c>
      <c r="E287" t="s">
        <v>12894</v>
      </c>
      <c r="F287">
        <v>416.43</v>
      </c>
      <c r="G287">
        <v>64</v>
      </c>
      <c r="H287" t="s">
        <v>47</v>
      </c>
      <c r="I287" t="s">
        <v>12895</v>
      </c>
      <c r="J287" t="s">
        <v>12896</v>
      </c>
      <c r="K287" t="s">
        <v>707</v>
      </c>
      <c r="L287" t="s">
        <v>12897</v>
      </c>
      <c r="M287" t="s">
        <v>12898</v>
      </c>
      <c r="N287" t="s">
        <v>23</v>
      </c>
      <c r="O287" t="s">
        <v>48</v>
      </c>
      <c r="P287" t="s">
        <v>49</v>
      </c>
      <c r="Q287" t="s">
        <v>50</v>
      </c>
      <c r="R287" t="s">
        <v>24</v>
      </c>
      <c r="S287" t="s">
        <v>12899</v>
      </c>
      <c r="T287" t="s">
        <v>12898</v>
      </c>
    </row>
    <row r="288" spans="1:20" x14ac:dyDescent="0.25">
      <c r="A288" t="s">
        <v>46</v>
      </c>
      <c r="B288" t="s">
        <v>56</v>
      </c>
      <c r="C288">
        <v>67</v>
      </c>
      <c r="D288">
        <v>1</v>
      </c>
      <c r="E288" t="s">
        <v>12894</v>
      </c>
      <c r="F288">
        <v>416.43</v>
      </c>
      <c r="G288">
        <v>64</v>
      </c>
      <c r="H288" t="s">
        <v>47</v>
      </c>
      <c r="I288" t="s">
        <v>12895</v>
      </c>
      <c r="J288" t="s">
        <v>12896</v>
      </c>
      <c r="K288" t="s">
        <v>707</v>
      </c>
      <c r="L288" t="s">
        <v>12897</v>
      </c>
      <c r="M288" t="s">
        <v>12898</v>
      </c>
      <c r="N288" t="s">
        <v>23</v>
      </c>
      <c r="O288" t="s">
        <v>48</v>
      </c>
      <c r="P288" t="s">
        <v>49</v>
      </c>
      <c r="Q288" t="s">
        <v>50</v>
      </c>
      <c r="R288" t="s">
        <v>24</v>
      </c>
      <c r="S288" t="s">
        <v>12899</v>
      </c>
      <c r="T288" t="s">
        <v>12898</v>
      </c>
    </row>
    <row r="289" spans="1:20" x14ac:dyDescent="0.25">
      <c r="A289" t="s">
        <v>42</v>
      </c>
      <c r="B289" t="s">
        <v>43</v>
      </c>
      <c r="C289">
        <v>60</v>
      </c>
      <c r="D289">
        <v>4</v>
      </c>
      <c r="E289" t="s">
        <v>12900</v>
      </c>
      <c r="F289">
        <v>400</v>
      </c>
      <c r="G289">
        <v>0</v>
      </c>
      <c r="H289" t="s">
        <v>47</v>
      </c>
      <c r="I289" t="s">
        <v>6388</v>
      </c>
      <c r="J289" t="s">
        <v>12901</v>
      </c>
      <c r="K289" t="s">
        <v>6390</v>
      </c>
      <c r="L289" t="s">
        <v>6391</v>
      </c>
      <c r="M289" t="s">
        <v>12871</v>
      </c>
      <c r="N289" t="s">
        <v>711</v>
      </c>
      <c r="O289" t="s">
        <v>1298</v>
      </c>
      <c r="P289" t="s">
        <v>1763</v>
      </c>
      <c r="Q289" t="s">
        <v>636</v>
      </c>
      <c r="R289" t="s">
        <v>24</v>
      </c>
      <c r="S289" t="s">
        <v>12902</v>
      </c>
      <c r="T289" t="s">
        <v>12898</v>
      </c>
    </row>
    <row r="290" spans="1:20" x14ac:dyDescent="0.25">
      <c r="A290" t="s">
        <v>44</v>
      </c>
      <c r="B290" t="s">
        <v>45</v>
      </c>
      <c r="C290">
        <v>60</v>
      </c>
      <c r="D290">
        <v>4</v>
      </c>
      <c r="E290" t="s">
        <v>12900</v>
      </c>
      <c r="F290">
        <v>400</v>
      </c>
      <c r="G290">
        <v>0</v>
      </c>
      <c r="H290" t="s">
        <v>47</v>
      </c>
      <c r="I290" t="s">
        <v>6388</v>
      </c>
      <c r="J290" t="s">
        <v>12901</v>
      </c>
      <c r="K290" t="s">
        <v>6390</v>
      </c>
      <c r="L290" t="s">
        <v>6391</v>
      </c>
      <c r="M290" t="s">
        <v>12871</v>
      </c>
      <c r="N290" t="s">
        <v>711</v>
      </c>
      <c r="O290" t="s">
        <v>1298</v>
      </c>
      <c r="P290" t="s">
        <v>1763</v>
      </c>
      <c r="Q290" t="s">
        <v>636</v>
      </c>
      <c r="R290" t="s">
        <v>24</v>
      </c>
      <c r="S290" t="s">
        <v>12902</v>
      </c>
      <c r="T290" t="s">
        <v>12898</v>
      </c>
    </row>
    <row r="291" spans="1:20" x14ac:dyDescent="0.25">
      <c r="A291" t="s">
        <v>44</v>
      </c>
      <c r="B291" t="s">
        <v>45</v>
      </c>
      <c r="C291">
        <v>60</v>
      </c>
      <c r="D291">
        <v>2</v>
      </c>
      <c r="E291" t="s">
        <v>12903</v>
      </c>
      <c r="F291">
        <v>199</v>
      </c>
      <c r="G291">
        <v>0</v>
      </c>
      <c r="H291" t="s">
        <v>47</v>
      </c>
      <c r="I291" t="s">
        <v>2732</v>
      </c>
      <c r="J291" t="s">
        <v>12904</v>
      </c>
      <c r="K291" t="s">
        <v>2676</v>
      </c>
      <c r="L291" t="s">
        <v>2734</v>
      </c>
      <c r="M291" t="s">
        <v>12905</v>
      </c>
      <c r="N291" t="s">
        <v>711</v>
      </c>
      <c r="O291" t="s">
        <v>1298</v>
      </c>
      <c r="P291" t="s">
        <v>1763</v>
      </c>
      <c r="Q291" t="s">
        <v>636</v>
      </c>
      <c r="R291" t="s">
        <v>24</v>
      </c>
      <c r="S291" t="s">
        <v>12906</v>
      </c>
      <c r="T291" t="s">
        <v>12907</v>
      </c>
    </row>
    <row r="292" spans="1:20" x14ac:dyDescent="0.25">
      <c r="A292" t="s">
        <v>42</v>
      </c>
      <c r="B292" t="s">
        <v>43</v>
      </c>
      <c r="C292">
        <v>60</v>
      </c>
      <c r="D292">
        <v>2</v>
      </c>
      <c r="E292" t="s">
        <v>12903</v>
      </c>
      <c r="F292">
        <v>199</v>
      </c>
      <c r="G292">
        <v>0</v>
      </c>
      <c r="H292" t="s">
        <v>47</v>
      </c>
      <c r="I292" t="s">
        <v>2732</v>
      </c>
      <c r="J292" t="s">
        <v>12904</v>
      </c>
      <c r="K292" t="s">
        <v>2676</v>
      </c>
      <c r="L292" t="s">
        <v>2734</v>
      </c>
      <c r="M292" t="s">
        <v>12905</v>
      </c>
      <c r="N292" t="s">
        <v>711</v>
      </c>
      <c r="O292" t="s">
        <v>1298</v>
      </c>
      <c r="P292" t="s">
        <v>1763</v>
      </c>
      <c r="Q292" t="s">
        <v>636</v>
      </c>
      <c r="R292" t="s">
        <v>24</v>
      </c>
      <c r="S292" t="s">
        <v>12906</v>
      </c>
      <c r="T292" t="s">
        <v>12907</v>
      </c>
    </row>
    <row r="293" spans="1:20" x14ac:dyDescent="0.25">
      <c r="A293" t="s">
        <v>44</v>
      </c>
      <c r="B293" t="s">
        <v>45</v>
      </c>
      <c r="C293">
        <v>60</v>
      </c>
      <c r="D293">
        <v>2</v>
      </c>
      <c r="E293" t="s">
        <v>12908</v>
      </c>
      <c r="F293">
        <v>199</v>
      </c>
      <c r="G293">
        <v>0</v>
      </c>
      <c r="H293" t="s">
        <v>47</v>
      </c>
      <c r="I293" t="s">
        <v>12909</v>
      </c>
      <c r="J293" t="s">
        <v>12910</v>
      </c>
      <c r="K293" t="s">
        <v>1109</v>
      </c>
      <c r="L293" t="s">
        <v>12911</v>
      </c>
      <c r="M293" t="s">
        <v>12912</v>
      </c>
      <c r="N293" t="s">
        <v>711</v>
      </c>
      <c r="O293" t="s">
        <v>634</v>
      </c>
      <c r="P293" t="s">
        <v>1763</v>
      </c>
      <c r="Q293" t="s">
        <v>27</v>
      </c>
      <c r="R293" t="s">
        <v>24</v>
      </c>
      <c r="S293" t="s">
        <v>12913</v>
      </c>
      <c r="T293" t="s">
        <v>12912</v>
      </c>
    </row>
    <row r="294" spans="1:20" x14ac:dyDescent="0.25">
      <c r="A294" t="s">
        <v>42</v>
      </c>
      <c r="B294" t="s">
        <v>43</v>
      </c>
      <c r="C294">
        <v>60</v>
      </c>
      <c r="D294">
        <v>2</v>
      </c>
      <c r="E294" t="s">
        <v>12908</v>
      </c>
      <c r="F294">
        <v>199</v>
      </c>
      <c r="G294">
        <v>0</v>
      </c>
      <c r="H294" t="s">
        <v>47</v>
      </c>
      <c r="I294" t="s">
        <v>12909</v>
      </c>
      <c r="J294" t="s">
        <v>12910</v>
      </c>
      <c r="K294" t="s">
        <v>1109</v>
      </c>
      <c r="L294" t="s">
        <v>12911</v>
      </c>
      <c r="M294" t="s">
        <v>12912</v>
      </c>
      <c r="N294" t="s">
        <v>711</v>
      </c>
      <c r="O294" t="s">
        <v>634</v>
      </c>
      <c r="P294" t="s">
        <v>1763</v>
      </c>
      <c r="Q294" t="s">
        <v>27</v>
      </c>
      <c r="R294" t="s">
        <v>24</v>
      </c>
      <c r="S294" t="s">
        <v>12913</v>
      </c>
      <c r="T294" t="s">
        <v>12912</v>
      </c>
    </row>
    <row r="295" spans="1:20" x14ac:dyDescent="0.25">
      <c r="A295" t="s">
        <v>44</v>
      </c>
      <c r="B295" t="s">
        <v>45</v>
      </c>
      <c r="C295">
        <v>60</v>
      </c>
      <c r="D295">
        <v>2</v>
      </c>
      <c r="E295" t="s">
        <v>12914</v>
      </c>
      <c r="F295">
        <v>199</v>
      </c>
      <c r="G295">
        <v>0</v>
      </c>
      <c r="H295" t="s">
        <v>47</v>
      </c>
      <c r="I295" t="s">
        <v>12915</v>
      </c>
      <c r="J295" t="s">
        <v>12916</v>
      </c>
      <c r="K295" t="s">
        <v>668</v>
      </c>
      <c r="L295" t="s">
        <v>12917</v>
      </c>
      <c r="M295" t="s">
        <v>12918</v>
      </c>
      <c r="N295" t="s">
        <v>711</v>
      </c>
      <c r="O295" t="s">
        <v>634</v>
      </c>
      <c r="P295" t="s">
        <v>1763</v>
      </c>
      <c r="Q295" t="s">
        <v>27</v>
      </c>
      <c r="R295" t="s">
        <v>24</v>
      </c>
      <c r="S295" t="s">
        <v>12919</v>
      </c>
      <c r="T295" t="s">
        <v>12918</v>
      </c>
    </row>
    <row r="296" spans="1:20" x14ac:dyDescent="0.25">
      <c r="A296" t="s">
        <v>42</v>
      </c>
      <c r="B296" t="s">
        <v>43</v>
      </c>
      <c r="C296">
        <v>60</v>
      </c>
      <c r="D296">
        <v>2</v>
      </c>
      <c r="E296" t="s">
        <v>12914</v>
      </c>
      <c r="F296">
        <v>199</v>
      </c>
      <c r="G296">
        <v>0</v>
      </c>
      <c r="H296" t="s">
        <v>47</v>
      </c>
      <c r="I296" t="s">
        <v>12915</v>
      </c>
      <c r="J296" t="s">
        <v>12916</v>
      </c>
      <c r="K296" t="s">
        <v>668</v>
      </c>
      <c r="L296" t="s">
        <v>12917</v>
      </c>
      <c r="M296" t="s">
        <v>12918</v>
      </c>
      <c r="N296" t="s">
        <v>711</v>
      </c>
      <c r="O296" t="s">
        <v>634</v>
      </c>
      <c r="P296" t="s">
        <v>1763</v>
      </c>
      <c r="Q296" t="s">
        <v>27</v>
      </c>
      <c r="R296" t="s">
        <v>24</v>
      </c>
      <c r="S296" t="s">
        <v>12919</v>
      </c>
      <c r="T296" t="s">
        <v>12918</v>
      </c>
    </row>
    <row r="297" spans="1:20" x14ac:dyDescent="0.25">
      <c r="A297" t="s">
        <v>20</v>
      </c>
      <c r="B297" t="s">
        <v>21</v>
      </c>
      <c r="C297">
        <v>50</v>
      </c>
      <c r="D297">
        <v>3</v>
      </c>
      <c r="E297" t="s">
        <v>12920</v>
      </c>
      <c r="F297">
        <v>300</v>
      </c>
      <c r="G297">
        <v>0</v>
      </c>
      <c r="H297" t="s">
        <v>631</v>
      </c>
      <c r="I297" t="s">
        <v>12921</v>
      </c>
      <c r="J297" t="s">
        <v>356</v>
      </c>
      <c r="K297" t="s">
        <v>23</v>
      </c>
      <c r="L297" t="s">
        <v>24</v>
      </c>
      <c r="M297" t="s">
        <v>12918</v>
      </c>
      <c r="N297" t="s">
        <v>23</v>
      </c>
      <c r="O297" t="s">
        <v>307</v>
      </c>
      <c r="P297" t="s">
        <v>26</v>
      </c>
      <c r="Q297" t="s">
        <v>27</v>
      </c>
      <c r="R297" t="s">
        <v>24</v>
      </c>
      <c r="S297" t="s">
        <v>23</v>
      </c>
      <c r="T297" t="s">
        <v>12918</v>
      </c>
    </row>
    <row r="298" spans="1:20" x14ac:dyDescent="0.25">
      <c r="A298" t="s">
        <v>28</v>
      </c>
      <c r="B298" t="s">
        <v>29</v>
      </c>
      <c r="C298">
        <v>50</v>
      </c>
      <c r="D298">
        <v>3</v>
      </c>
      <c r="E298" t="s">
        <v>12920</v>
      </c>
      <c r="F298">
        <v>300</v>
      </c>
      <c r="G298">
        <v>0</v>
      </c>
      <c r="H298" t="s">
        <v>631</v>
      </c>
      <c r="I298" t="s">
        <v>12921</v>
      </c>
      <c r="J298" t="s">
        <v>356</v>
      </c>
      <c r="K298" t="s">
        <v>23</v>
      </c>
      <c r="L298" t="s">
        <v>24</v>
      </c>
      <c r="M298" t="s">
        <v>12918</v>
      </c>
      <c r="N298" t="s">
        <v>23</v>
      </c>
      <c r="O298" t="s">
        <v>307</v>
      </c>
      <c r="P298" t="s">
        <v>26</v>
      </c>
      <c r="Q298" t="s">
        <v>27</v>
      </c>
      <c r="R298" t="s">
        <v>24</v>
      </c>
      <c r="S298" t="s">
        <v>23</v>
      </c>
      <c r="T298" t="s">
        <v>12918</v>
      </c>
    </row>
    <row r="299" spans="1:20" x14ac:dyDescent="0.25">
      <c r="A299" t="s">
        <v>30</v>
      </c>
      <c r="B299" t="s">
        <v>31</v>
      </c>
      <c r="C299">
        <v>50</v>
      </c>
      <c r="D299">
        <v>3</v>
      </c>
      <c r="E299" t="s">
        <v>12920</v>
      </c>
      <c r="F299">
        <v>300</v>
      </c>
      <c r="G299">
        <v>0</v>
      </c>
      <c r="H299" t="s">
        <v>631</v>
      </c>
      <c r="I299" t="s">
        <v>12921</v>
      </c>
      <c r="J299" t="s">
        <v>356</v>
      </c>
      <c r="K299" t="s">
        <v>23</v>
      </c>
      <c r="L299" t="s">
        <v>24</v>
      </c>
      <c r="M299" t="s">
        <v>12918</v>
      </c>
      <c r="N299" t="s">
        <v>23</v>
      </c>
      <c r="O299" t="s">
        <v>307</v>
      </c>
      <c r="P299" t="s">
        <v>26</v>
      </c>
      <c r="Q299" t="s">
        <v>27</v>
      </c>
      <c r="R299" t="s">
        <v>24</v>
      </c>
      <c r="S299" t="s">
        <v>23</v>
      </c>
      <c r="T299" t="s">
        <v>12918</v>
      </c>
    </row>
    <row r="300" spans="1:20" x14ac:dyDescent="0.25">
      <c r="A300" t="s">
        <v>20</v>
      </c>
      <c r="B300" t="s">
        <v>21</v>
      </c>
      <c r="C300">
        <v>50</v>
      </c>
      <c r="D300">
        <v>2</v>
      </c>
      <c r="E300" t="s">
        <v>12922</v>
      </c>
      <c r="F300">
        <v>200</v>
      </c>
      <c r="G300">
        <v>0</v>
      </c>
      <c r="H300" t="s">
        <v>631</v>
      </c>
      <c r="I300" t="s">
        <v>5431</v>
      </c>
      <c r="J300" t="s">
        <v>302</v>
      </c>
      <c r="K300" t="s">
        <v>23</v>
      </c>
      <c r="L300" t="s">
        <v>24</v>
      </c>
      <c r="M300" t="s">
        <v>12923</v>
      </c>
      <c r="N300" t="s">
        <v>23</v>
      </c>
      <c r="O300" t="s">
        <v>307</v>
      </c>
      <c r="P300" t="s">
        <v>26</v>
      </c>
      <c r="Q300" t="s">
        <v>27</v>
      </c>
      <c r="R300" t="s">
        <v>24</v>
      </c>
      <c r="S300" t="s">
        <v>23</v>
      </c>
      <c r="T300" t="s">
        <v>12923</v>
      </c>
    </row>
    <row r="301" spans="1:20" x14ac:dyDescent="0.25">
      <c r="A301" t="s">
        <v>28</v>
      </c>
      <c r="B301" t="s">
        <v>29</v>
      </c>
      <c r="C301">
        <v>50</v>
      </c>
      <c r="D301">
        <v>2</v>
      </c>
      <c r="E301" t="s">
        <v>12922</v>
      </c>
      <c r="F301">
        <v>200</v>
      </c>
      <c r="G301">
        <v>0</v>
      </c>
      <c r="H301" t="s">
        <v>631</v>
      </c>
      <c r="I301" t="s">
        <v>5431</v>
      </c>
      <c r="J301" t="s">
        <v>302</v>
      </c>
      <c r="K301" t="s">
        <v>23</v>
      </c>
      <c r="L301" t="s">
        <v>24</v>
      </c>
      <c r="M301" t="s">
        <v>12923</v>
      </c>
      <c r="N301" t="s">
        <v>23</v>
      </c>
      <c r="O301" t="s">
        <v>307</v>
      </c>
      <c r="P301" t="s">
        <v>26</v>
      </c>
      <c r="Q301" t="s">
        <v>27</v>
      </c>
      <c r="R301" t="s">
        <v>24</v>
      </c>
      <c r="S301" t="s">
        <v>23</v>
      </c>
      <c r="T301" t="s">
        <v>12923</v>
      </c>
    </row>
    <row r="302" spans="1:20" x14ac:dyDescent="0.25">
      <c r="A302" t="s">
        <v>30</v>
      </c>
      <c r="B302" t="s">
        <v>31</v>
      </c>
      <c r="C302">
        <v>50</v>
      </c>
      <c r="D302">
        <v>2</v>
      </c>
      <c r="E302" t="s">
        <v>12922</v>
      </c>
      <c r="F302">
        <v>200</v>
      </c>
      <c r="G302">
        <v>0</v>
      </c>
      <c r="H302" t="s">
        <v>631</v>
      </c>
      <c r="I302" t="s">
        <v>5431</v>
      </c>
      <c r="J302" t="s">
        <v>302</v>
      </c>
      <c r="K302" t="s">
        <v>23</v>
      </c>
      <c r="L302" t="s">
        <v>24</v>
      </c>
      <c r="M302" t="s">
        <v>12923</v>
      </c>
      <c r="N302" t="s">
        <v>23</v>
      </c>
      <c r="O302" t="s">
        <v>307</v>
      </c>
      <c r="P302" t="s">
        <v>26</v>
      </c>
      <c r="Q302" t="s">
        <v>27</v>
      </c>
      <c r="R302" t="s">
        <v>24</v>
      </c>
      <c r="S302" t="s">
        <v>23</v>
      </c>
      <c r="T302" t="s">
        <v>12923</v>
      </c>
    </row>
    <row r="303" spans="1:20" x14ac:dyDescent="0.25">
      <c r="A303" t="s">
        <v>44</v>
      </c>
      <c r="B303" t="s">
        <v>45</v>
      </c>
      <c r="C303">
        <v>60</v>
      </c>
      <c r="D303">
        <v>2</v>
      </c>
      <c r="E303" t="s">
        <v>12924</v>
      </c>
      <c r="F303">
        <v>199</v>
      </c>
      <c r="G303">
        <v>0</v>
      </c>
      <c r="H303" t="s">
        <v>47</v>
      </c>
      <c r="I303" t="s">
        <v>2403</v>
      </c>
      <c r="J303" t="s">
        <v>12925</v>
      </c>
      <c r="K303" t="s">
        <v>1321</v>
      </c>
      <c r="L303" t="s">
        <v>2405</v>
      </c>
      <c r="M303" t="s">
        <v>12926</v>
      </c>
      <c r="N303" t="s">
        <v>711</v>
      </c>
      <c r="O303" t="s">
        <v>634</v>
      </c>
      <c r="P303" t="s">
        <v>1763</v>
      </c>
      <c r="Q303" t="s">
        <v>27</v>
      </c>
      <c r="R303" t="s">
        <v>24</v>
      </c>
      <c r="S303" t="s">
        <v>12927</v>
      </c>
      <c r="T303" t="s">
        <v>12926</v>
      </c>
    </row>
    <row r="304" spans="1:20" x14ac:dyDescent="0.25">
      <c r="A304" t="s">
        <v>42</v>
      </c>
      <c r="B304" t="s">
        <v>43</v>
      </c>
      <c r="C304">
        <v>60</v>
      </c>
      <c r="D304">
        <v>2</v>
      </c>
      <c r="E304" t="s">
        <v>12924</v>
      </c>
      <c r="F304">
        <v>199</v>
      </c>
      <c r="G304">
        <v>0</v>
      </c>
      <c r="H304" t="s">
        <v>47</v>
      </c>
      <c r="I304" t="s">
        <v>2403</v>
      </c>
      <c r="J304" t="s">
        <v>12925</v>
      </c>
      <c r="K304" t="s">
        <v>1321</v>
      </c>
      <c r="L304" t="s">
        <v>2405</v>
      </c>
      <c r="M304" t="s">
        <v>12926</v>
      </c>
      <c r="N304" t="s">
        <v>711</v>
      </c>
      <c r="O304" t="s">
        <v>634</v>
      </c>
      <c r="P304" t="s">
        <v>1763</v>
      </c>
      <c r="Q304" t="s">
        <v>27</v>
      </c>
      <c r="R304" t="s">
        <v>24</v>
      </c>
      <c r="S304" t="s">
        <v>12927</v>
      </c>
      <c r="T304" t="s">
        <v>12926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12928</v>
      </c>
      <c r="F305">
        <v>106</v>
      </c>
      <c r="G305">
        <v>6</v>
      </c>
      <c r="H305" t="s">
        <v>631</v>
      </c>
      <c r="I305" t="s">
        <v>12929</v>
      </c>
      <c r="J305" t="s">
        <v>357</v>
      </c>
      <c r="K305" t="s">
        <v>23</v>
      </c>
      <c r="L305" t="s">
        <v>24</v>
      </c>
      <c r="M305" t="s">
        <v>12926</v>
      </c>
      <c r="N305" t="s">
        <v>23</v>
      </c>
      <c r="O305" t="s">
        <v>307</v>
      </c>
      <c r="P305" t="s">
        <v>26</v>
      </c>
      <c r="Q305" t="s">
        <v>27</v>
      </c>
      <c r="R305" t="s">
        <v>24</v>
      </c>
      <c r="S305" t="s">
        <v>23</v>
      </c>
      <c r="T305" t="s">
        <v>12926</v>
      </c>
    </row>
    <row r="306" spans="1:20" x14ac:dyDescent="0.25">
      <c r="A306" t="s">
        <v>28</v>
      </c>
      <c r="B306" t="s">
        <v>29</v>
      </c>
      <c r="C306">
        <v>50</v>
      </c>
      <c r="D306">
        <v>1</v>
      </c>
      <c r="E306" t="s">
        <v>12928</v>
      </c>
      <c r="F306">
        <v>106</v>
      </c>
      <c r="G306">
        <v>6</v>
      </c>
      <c r="H306" t="s">
        <v>631</v>
      </c>
      <c r="I306" t="s">
        <v>12929</v>
      </c>
      <c r="J306" t="s">
        <v>357</v>
      </c>
      <c r="K306" t="s">
        <v>23</v>
      </c>
      <c r="L306" t="s">
        <v>24</v>
      </c>
      <c r="M306" t="s">
        <v>12926</v>
      </c>
      <c r="N306" t="s">
        <v>23</v>
      </c>
      <c r="O306" t="s">
        <v>307</v>
      </c>
      <c r="P306" t="s">
        <v>26</v>
      </c>
      <c r="Q306" t="s">
        <v>27</v>
      </c>
      <c r="R306" t="s">
        <v>24</v>
      </c>
      <c r="S306" t="s">
        <v>23</v>
      </c>
      <c r="T306" t="s">
        <v>12926</v>
      </c>
    </row>
    <row r="307" spans="1:20" x14ac:dyDescent="0.25">
      <c r="A307" t="s">
        <v>30</v>
      </c>
      <c r="B307" t="s">
        <v>31</v>
      </c>
      <c r="C307">
        <v>50</v>
      </c>
      <c r="D307">
        <v>1</v>
      </c>
      <c r="E307" t="s">
        <v>12928</v>
      </c>
      <c r="F307">
        <v>106</v>
      </c>
      <c r="G307">
        <v>6</v>
      </c>
      <c r="H307" t="s">
        <v>631</v>
      </c>
      <c r="I307" t="s">
        <v>12929</v>
      </c>
      <c r="J307" t="s">
        <v>357</v>
      </c>
      <c r="K307" t="s">
        <v>23</v>
      </c>
      <c r="L307" t="s">
        <v>24</v>
      </c>
      <c r="M307" t="s">
        <v>12926</v>
      </c>
      <c r="N307" t="s">
        <v>23</v>
      </c>
      <c r="O307" t="s">
        <v>307</v>
      </c>
      <c r="P307" t="s">
        <v>26</v>
      </c>
      <c r="Q307" t="s">
        <v>27</v>
      </c>
      <c r="R307" t="s">
        <v>24</v>
      </c>
      <c r="S307" t="s">
        <v>23</v>
      </c>
      <c r="T307" t="s">
        <v>12926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12930</v>
      </c>
      <c r="F308">
        <v>100</v>
      </c>
      <c r="G308">
        <v>0</v>
      </c>
      <c r="H308" t="s">
        <v>631</v>
      </c>
      <c r="I308" t="s">
        <v>12931</v>
      </c>
      <c r="J308" t="s">
        <v>323</v>
      </c>
      <c r="K308" t="s">
        <v>23</v>
      </c>
      <c r="L308" t="s">
        <v>24</v>
      </c>
      <c r="M308" t="s">
        <v>12932</v>
      </c>
      <c r="N308" t="s">
        <v>23</v>
      </c>
      <c r="O308" t="s">
        <v>307</v>
      </c>
      <c r="P308" t="s">
        <v>26</v>
      </c>
      <c r="Q308" t="s">
        <v>27</v>
      </c>
      <c r="R308" t="s">
        <v>24</v>
      </c>
      <c r="S308" t="s">
        <v>12933</v>
      </c>
      <c r="T308" t="s">
        <v>12926</v>
      </c>
    </row>
    <row r="309" spans="1:20" x14ac:dyDescent="0.25">
      <c r="A309" t="s">
        <v>28</v>
      </c>
      <c r="B309" t="s">
        <v>29</v>
      </c>
      <c r="C309">
        <v>50</v>
      </c>
      <c r="D309">
        <v>1</v>
      </c>
      <c r="E309" t="s">
        <v>12930</v>
      </c>
      <c r="F309">
        <v>100</v>
      </c>
      <c r="G309">
        <v>0</v>
      </c>
      <c r="H309" t="s">
        <v>631</v>
      </c>
      <c r="I309" t="s">
        <v>12931</v>
      </c>
      <c r="J309" t="s">
        <v>323</v>
      </c>
      <c r="K309" t="s">
        <v>23</v>
      </c>
      <c r="L309" t="s">
        <v>24</v>
      </c>
      <c r="M309" t="s">
        <v>12932</v>
      </c>
      <c r="N309" t="s">
        <v>23</v>
      </c>
      <c r="O309" t="s">
        <v>307</v>
      </c>
      <c r="P309" t="s">
        <v>26</v>
      </c>
      <c r="Q309" t="s">
        <v>27</v>
      </c>
      <c r="R309" t="s">
        <v>24</v>
      </c>
      <c r="S309" t="s">
        <v>12933</v>
      </c>
      <c r="T309" t="s">
        <v>12926</v>
      </c>
    </row>
    <row r="310" spans="1:20" x14ac:dyDescent="0.25">
      <c r="A310" t="s">
        <v>30</v>
      </c>
      <c r="B310" t="s">
        <v>31</v>
      </c>
      <c r="C310">
        <v>50</v>
      </c>
      <c r="D310">
        <v>1</v>
      </c>
      <c r="E310" t="s">
        <v>12930</v>
      </c>
      <c r="F310">
        <v>100</v>
      </c>
      <c r="G310">
        <v>0</v>
      </c>
      <c r="H310" t="s">
        <v>631</v>
      </c>
      <c r="I310" t="s">
        <v>12931</v>
      </c>
      <c r="J310" t="s">
        <v>323</v>
      </c>
      <c r="K310" t="s">
        <v>23</v>
      </c>
      <c r="L310" t="s">
        <v>24</v>
      </c>
      <c r="M310" t="s">
        <v>12932</v>
      </c>
      <c r="N310" t="s">
        <v>23</v>
      </c>
      <c r="O310" t="s">
        <v>307</v>
      </c>
      <c r="P310" t="s">
        <v>26</v>
      </c>
      <c r="Q310" t="s">
        <v>27</v>
      </c>
      <c r="R310" t="s">
        <v>24</v>
      </c>
      <c r="S310" t="s">
        <v>12933</v>
      </c>
      <c r="T310" t="s">
        <v>12926</v>
      </c>
    </row>
    <row r="311" spans="1:20" x14ac:dyDescent="0.25">
      <c r="A311" t="s">
        <v>186</v>
      </c>
      <c r="B311" t="s">
        <v>187</v>
      </c>
      <c r="C311">
        <v>33.333333333333336</v>
      </c>
      <c r="D311">
        <v>6</v>
      </c>
      <c r="E311" t="s">
        <v>12934</v>
      </c>
      <c r="F311">
        <v>200</v>
      </c>
      <c r="G311">
        <v>0</v>
      </c>
      <c r="H311" t="s">
        <v>631</v>
      </c>
      <c r="I311" t="s">
        <v>3124</v>
      </c>
      <c r="J311" t="s">
        <v>337</v>
      </c>
      <c r="K311" t="s">
        <v>23</v>
      </c>
      <c r="L311" t="s">
        <v>24</v>
      </c>
      <c r="M311" t="s">
        <v>12926</v>
      </c>
      <c r="N311" t="s">
        <v>23</v>
      </c>
      <c r="O311" t="s">
        <v>32</v>
      </c>
      <c r="P311" t="s">
        <v>26</v>
      </c>
      <c r="Q311" t="s">
        <v>33</v>
      </c>
      <c r="R311" t="s">
        <v>24</v>
      </c>
      <c r="S311" t="s">
        <v>12935</v>
      </c>
      <c r="T311" t="s">
        <v>12932</v>
      </c>
    </row>
    <row r="312" spans="1:20" x14ac:dyDescent="0.25">
      <c r="A312" t="s">
        <v>20</v>
      </c>
      <c r="B312" t="s">
        <v>21</v>
      </c>
      <c r="C312">
        <v>50</v>
      </c>
      <c r="D312">
        <v>2</v>
      </c>
      <c r="E312" t="s">
        <v>12936</v>
      </c>
      <c r="F312">
        <v>200</v>
      </c>
      <c r="G312">
        <v>0</v>
      </c>
      <c r="H312" t="s">
        <v>631</v>
      </c>
      <c r="I312" t="s">
        <v>7506</v>
      </c>
      <c r="J312" t="s">
        <v>356</v>
      </c>
      <c r="K312" t="s">
        <v>23</v>
      </c>
      <c r="L312" t="s">
        <v>24</v>
      </c>
      <c r="M312" t="s">
        <v>12937</v>
      </c>
      <c r="N312" t="s">
        <v>23</v>
      </c>
      <c r="O312" t="s">
        <v>32</v>
      </c>
      <c r="P312" t="s">
        <v>26</v>
      </c>
      <c r="Q312" t="s">
        <v>33</v>
      </c>
      <c r="R312" t="s">
        <v>24</v>
      </c>
      <c r="S312" t="s">
        <v>23</v>
      </c>
      <c r="T312" t="s">
        <v>12938</v>
      </c>
    </row>
    <row r="313" spans="1:20" x14ac:dyDescent="0.25">
      <c r="A313" t="s">
        <v>44</v>
      </c>
      <c r="B313" t="s">
        <v>45</v>
      </c>
      <c r="C313">
        <v>60</v>
      </c>
      <c r="D313">
        <v>2</v>
      </c>
      <c r="E313" t="s">
        <v>12939</v>
      </c>
      <c r="F313">
        <v>199</v>
      </c>
      <c r="G313">
        <v>0</v>
      </c>
      <c r="H313" t="s">
        <v>47</v>
      </c>
      <c r="I313" t="s">
        <v>12940</v>
      </c>
      <c r="J313" t="s">
        <v>12941</v>
      </c>
      <c r="K313" t="s">
        <v>1193</v>
      </c>
      <c r="L313" t="s">
        <v>12942</v>
      </c>
      <c r="M313" t="s">
        <v>12938</v>
      </c>
      <c r="N313" t="s">
        <v>711</v>
      </c>
      <c r="O313" t="s">
        <v>634</v>
      </c>
      <c r="P313" t="s">
        <v>1763</v>
      </c>
      <c r="Q313" t="s">
        <v>27</v>
      </c>
      <c r="R313" t="s">
        <v>24</v>
      </c>
      <c r="S313" t="s">
        <v>12943</v>
      </c>
      <c r="T313" t="s">
        <v>12938</v>
      </c>
    </row>
    <row r="314" spans="1:20" x14ac:dyDescent="0.25">
      <c r="A314" t="s">
        <v>28</v>
      </c>
      <c r="B314" t="s">
        <v>29</v>
      </c>
      <c r="C314">
        <v>50</v>
      </c>
      <c r="D314">
        <v>2</v>
      </c>
      <c r="E314" t="s">
        <v>12936</v>
      </c>
      <c r="F314">
        <v>200</v>
      </c>
      <c r="G314">
        <v>0</v>
      </c>
      <c r="H314" t="s">
        <v>631</v>
      </c>
      <c r="I314" t="s">
        <v>7506</v>
      </c>
      <c r="J314" t="s">
        <v>356</v>
      </c>
      <c r="K314" t="s">
        <v>23</v>
      </c>
      <c r="L314" t="s">
        <v>24</v>
      </c>
      <c r="M314" t="s">
        <v>12937</v>
      </c>
      <c r="N314" t="s">
        <v>23</v>
      </c>
      <c r="O314" t="s">
        <v>32</v>
      </c>
      <c r="P314" t="s">
        <v>26</v>
      </c>
      <c r="Q314" t="s">
        <v>33</v>
      </c>
      <c r="R314" t="s">
        <v>24</v>
      </c>
      <c r="S314" t="s">
        <v>23</v>
      </c>
      <c r="T314" t="s">
        <v>12938</v>
      </c>
    </row>
    <row r="315" spans="1:20" x14ac:dyDescent="0.25">
      <c r="A315" t="s">
        <v>42</v>
      </c>
      <c r="B315" t="s">
        <v>43</v>
      </c>
      <c r="C315">
        <v>60</v>
      </c>
      <c r="D315">
        <v>2</v>
      </c>
      <c r="E315" t="s">
        <v>12939</v>
      </c>
      <c r="F315">
        <v>199</v>
      </c>
      <c r="G315">
        <v>0</v>
      </c>
      <c r="H315" t="s">
        <v>47</v>
      </c>
      <c r="I315" t="s">
        <v>12940</v>
      </c>
      <c r="J315" t="s">
        <v>12941</v>
      </c>
      <c r="K315" t="s">
        <v>1193</v>
      </c>
      <c r="L315" t="s">
        <v>12942</v>
      </c>
      <c r="M315" t="s">
        <v>12938</v>
      </c>
      <c r="N315" t="s">
        <v>711</v>
      </c>
      <c r="O315" t="s">
        <v>634</v>
      </c>
      <c r="P315" t="s">
        <v>1763</v>
      </c>
      <c r="Q315" t="s">
        <v>27</v>
      </c>
      <c r="R315" t="s">
        <v>24</v>
      </c>
      <c r="S315" t="s">
        <v>12943</v>
      </c>
      <c r="T315" t="s">
        <v>12938</v>
      </c>
    </row>
    <row r="316" spans="1:20" x14ac:dyDescent="0.25">
      <c r="A316" t="s">
        <v>30</v>
      </c>
      <c r="B316" t="s">
        <v>31</v>
      </c>
      <c r="C316">
        <v>50</v>
      </c>
      <c r="D316">
        <v>2</v>
      </c>
      <c r="E316" t="s">
        <v>12936</v>
      </c>
      <c r="F316">
        <v>200</v>
      </c>
      <c r="G316">
        <v>0</v>
      </c>
      <c r="H316" t="s">
        <v>631</v>
      </c>
      <c r="I316" t="s">
        <v>7506</v>
      </c>
      <c r="J316" t="s">
        <v>356</v>
      </c>
      <c r="K316" t="s">
        <v>23</v>
      </c>
      <c r="L316" t="s">
        <v>24</v>
      </c>
      <c r="M316" t="s">
        <v>12937</v>
      </c>
      <c r="N316" t="s">
        <v>23</v>
      </c>
      <c r="O316" t="s">
        <v>32</v>
      </c>
      <c r="P316" t="s">
        <v>26</v>
      </c>
      <c r="Q316" t="s">
        <v>33</v>
      </c>
      <c r="R316" t="s">
        <v>24</v>
      </c>
      <c r="S316" t="s">
        <v>23</v>
      </c>
      <c r="T316" t="s">
        <v>12938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12944</v>
      </c>
      <c r="F317">
        <v>106</v>
      </c>
      <c r="G317">
        <v>6</v>
      </c>
      <c r="H317" t="s">
        <v>631</v>
      </c>
      <c r="I317" t="s">
        <v>12945</v>
      </c>
      <c r="J317" t="s">
        <v>305</v>
      </c>
      <c r="K317" t="s">
        <v>23</v>
      </c>
      <c r="L317" t="s">
        <v>24</v>
      </c>
      <c r="M317" t="s">
        <v>12946</v>
      </c>
      <c r="N317" t="s">
        <v>23</v>
      </c>
      <c r="O317" t="s">
        <v>307</v>
      </c>
      <c r="P317" t="s">
        <v>26</v>
      </c>
      <c r="Q317" t="s">
        <v>27</v>
      </c>
      <c r="R317" t="s">
        <v>24</v>
      </c>
      <c r="S317" t="s">
        <v>12947</v>
      </c>
      <c r="T317" t="s">
        <v>12938</v>
      </c>
    </row>
    <row r="318" spans="1:20" x14ac:dyDescent="0.25">
      <c r="A318" t="s">
        <v>28</v>
      </c>
      <c r="B318" t="s">
        <v>29</v>
      </c>
      <c r="C318">
        <v>50</v>
      </c>
      <c r="D318">
        <v>1</v>
      </c>
      <c r="E318" t="s">
        <v>12944</v>
      </c>
      <c r="F318">
        <v>106</v>
      </c>
      <c r="G318">
        <v>6</v>
      </c>
      <c r="H318" t="s">
        <v>631</v>
      </c>
      <c r="I318" t="s">
        <v>12945</v>
      </c>
      <c r="J318" t="s">
        <v>305</v>
      </c>
      <c r="K318" t="s">
        <v>23</v>
      </c>
      <c r="L318" t="s">
        <v>24</v>
      </c>
      <c r="M318" t="s">
        <v>12946</v>
      </c>
      <c r="N318" t="s">
        <v>23</v>
      </c>
      <c r="O318" t="s">
        <v>307</v>
      </c>
      <c r="P318" t="s">
        <v>26</v>
      </c>
      <c r="Q318" t="s">
        <v>27</v>
      </c>
      <c r="R318" t="s">
        <v>24</v>
      </c>
      <c r="S318" t="s">
        <v>12947</v>
      </c>
      <c r="T318" t="s">
        <v>12937</v>
      </c>
    </row>
    <row r="319" spans="1:20" x14ac:dyDescent="0.25">
      <c r="A319" t="s">
        <v>30</v>
      </c>
      <c r="B319" t="s">
        <v>31</v>
      </c>
      <c r="C319">
        <v>50</v>
      </c>
      <c r="D319">
        <v>1</v>
      </c>
      <c r="E319" t="s">
        <v>12944</v>
      </c>
      <c r="F319">
        <v>106</v>
      </c>
      <c r="G319">
        <v>6</v>
      </c>
      <c r="H319" t="s">
        <v>631</v>
      </c>
      <c r="I319" t="s">
        <v>12945</v>
      </c>
      <c r="J319" t="s">
        <v>305</v>
      </c>
      <c r="K319" t="s">
        <v>23</v>
      </c>
      <c r="L319" t="s">
        <v>24</v>
      </c>
      <c r="M319" t="s">
        <v>12946</v>
      </c>
      <c r="N319" t="s">
        <v>23</v>
      </c>
      <c r="O319" t="s">
        <v>307</v>
      </c>
      <c r="P319" t="s">
        <v>26</v>
      </c>
      <c r="Q319" t="s">
        <v>27</v>
      </c>
      <c r="R319" t="s">
        <v>24</v>
      </c>
      <c r="S319" t="s">
        <v>12947</v>
      </c>
      <c r="T319" t="s">
        <v>12937</v>
      </c>
    </row>
    <row r="320" spans="1:20" x14ac:dyDescent="0.25">
      <c r="A320" t="s">
        <v>44</v>
      </c>
      <c r="B320" t="s">
        <v>45</v>
      </c>
      <c r="C320">
        <v>60</v>
      </c>
      <c r="D320">
        <v>2</v>
      </c>
      <c r="E320" t="s">
        <v>12948</v>
      </c>
      <c r="F320">
        <v>199</v>
      </c>
      <c r="G320">
        <v>0</v>
      </c>
      <c r="H320" t="s">
        <v>47</v>
      </c>
      <c r="I320" t="s">
        <v>12949</v>
      </c>
      <c r="J320" t="s">
        <v>12950</v>
      </c>
      <c r="K320" t="s">
        <v>3781</v>
      </c>
      <c r="L320" t="s">
        <v>12951</v>
      </c>
      <c r="M320" t="s">
        <v>12952</v>
      </c>
      <c r="N320" t="s">
        <v>711</v>
      </c>
      <c r="O320" t="s">
        <v>634</v>
      </c>
      <c r="P320" t="s">
        <v>1763</v>
      </c>
      <c r="Q320" t="s">
        <v>27</v>
      </c>
      <c r="R320" t="s">
        <v>24</v>
      </c>
      <c r="S320" t="s">
        <v>12953</v>
      </c>
      <c r="T320" t="s">
        <v>12952</v>
      </c>
    </row>
    <row r="321" spans="1:20" x14ac:dyDescent="0.25">
      <c r="A321" t="s">
        <v>42</v>
      </c>
      <c r="B321" t="s">
        <v>43</v>
      </c>
      <c r="C321">
        <v>60</v>
      </c>
      <c r="D321">
        <v>2</v>
      </c>
      <c r="E321" t="s">
        <v>12948</v>
      </c>
      <c r="F321">
        <v>199</v>
      </c>
      <c r="G321">
        <v>0</v>
      </c>
      <c r="H321" t="s">
        <v>47</v>
      </c>
      <c r="I321" t="s">
        <v>12949</v>
      </c>
      <c r="J321" t="s">
        <v>12950</v>
      </c>
      <c r="K321" t="s">
        <v>3781</v>
      </c>
      <c r="L321" t="s">
        <v>12951</v>
      </c>
      <c r="M321" t="s">
        <v>12952</v>
      </c>
      <c r="N321" t="s">
        <v>711</v>
      </c>
      <c r="O321" t="s">
        <v>634</v>
      </c>
      <c r="P321" t="s">
        <v>1763</v>
      </c>
      <c r="Q321" t="s">
        <v>27</v>
      </c>
      <c r="R321" t="s">
        <v>24</v>
      </c>
      <c r="S321" t="s">
        <v>12953</v>
      </c>
      <c r="T321" t="s">
        <v>12952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12954</v>
      </c>
      <c r="F322">
        <v>106</v>
      </c>
      <c r="G322">
        <v>6</v>
      </c>
      <c r="H322" t="s">
        <v>631</v>
      </c>
      <c r="I322" t="s">
        <v>12955</v>
      </c>
      <c r="J322" t="s">
        <v>311</v>
      </c>
      <c r="K322" t="s">
        <v>23</v>
      </c>
      <c r="L322" t="s">
        <v>24</v>
      </c>
      <c r="M322" t="s">
        <v>12956</v>
      </c>
      <c r="N322" t="s">
        <v>23</v>
      </c>
      <c r="O322" t="s">
        <v>307</v>
      </c>
      <c r="P322" t="s">
        <v>26</v>
      </c>
      <c r="Q322" t="s">
        <v>27</v>
      </c>
      <c r="R322" t="s">
        <v>24</v>
      </c>
      <c r="S322" t="s">
        <v>12957</v>
      </c>
      <c r="T322" t="s">
        <v>12958</v>
      </c>
    </row>
    <row r="323" spans="1:20" x14ac:dyDescent="0.25">
      <c r="A323" t="s">
        <v>28</v>
      </c>
      <c r="B323" t="s">
        <v>29</v>
      </c>
      <c r="C323">
        <v>50</v>
      </c>
      <c r="D323">
        <v>1</v>
      </c>
      <c r="E323" t="s">
        <v>12954</v>
      </c>
      <c r="F323">
        <v>106</v>
      </c>
      <c r="G323">
        <v>6</v>
      </c>
      <c r="H323" t="s">
        <v>631</v>
      </c>
      <c r="I323" t="s">
        <v>12955</v>
      </c>
      <c r="J323" t="s">
        <v>311</v>
      </c>
      <c r="K323" t="s">
        <v>23</v>
      </c>
      <c r="L323" t="s">
        <v>24</v>
      </c>
      <c r="M323" t="s">
        <v>12956</v>
      </c>
      <c r="N323" t="s">
        <v>23</v>
      </c>
      <c r="O323" t="s">
        <v>307</v>
      </c>
      <c r="P323" t="s">
        <v>26</v>
      </c>
      <c r="Q323" t="s">
        <v>27</v>
      </c>
      <c r="R323" t="s">
        <v>24</v>
      </c>
      <c r="S323" t="s">
        <v>12957</v>
      </c>
      <c r="T323" t="s">
        <v>12958</v>
      </c>
    </row>
    <row r="324" spans="1:20" x14ac:dyDescent="0.25">
      <c r="A324" t="s">
        <v>30</v>
      </c>
      <c r="B324" t="s">
        <v>31</v>
      </c>
      <c r="C324">
        <v>50</v>
      </c>
      <c r="D324">
        <v>1</v>
      </c>
      <c r="E324" t="s">
        <v>12954</v>
      </c>
      <c r="F324">
        <v>106</v>
      </c>
      <c r="G324">
        <v>6</v>
      </c>
      <c r="H324" t="s">
        <v>631</v>
      </c>
      <c r="I324" t="s">
        <v>12955</v>
      </c>
      <c r="J324" t="s">
        <v>311</v>
      </c>
      <c r="K324" t="s">
        <v>23</v>
      </c>
      <c r="L324" t="s">
        <v>24</v>
      </c>
      <c r="M324" t="s">
        <v>12956</v>
      </c>
      <c r="N324" t="s">
        <v>23</v>
      </c>
      <c r="O324" t="s">
        <v>307</v>
      </c>
      <c r="P324" t="s">
        <v>26</v>
      </c>
      <c r="Q324" t="s">
        <v>27</v>
      </c>
      <c r="R324" t="s">
        <v>24</v>
      </c>
      <c r="S324" t="s">
        <v>12957</v>
      </c>
      <c r="T324" t="s">
        <v>12958</v>
      </c>
    </row>
    <row r="325" spans="1:20" x14ac:dyDescent="0.25">
      <c r="A325" t="s">
        <v>38</v>
      </c>
      <c r="B325" t="s">
        <v>39</v>
      </c>
      <c r="C325">
        <v>54.5</v>
      </c>
      <c r="D325">
        <v>2</v>
      </c>
      <c r="E325" t="s">
        <v>12959</v>
      </c>
      <c r="F325">
        <v>78.28</v>
      </c>
      <c r="G325">
        <v>7</v>
      </c>
      <c r="H325" t="s">
        <v>47</v>
      </c>
      <c r="I325" t="s">
        <v>12960</v>
      </c>
      <c r="J325" t="s">
        <v>12961</v>
      </c>
      <c r="K325" t="s">
        <v>3078</v>
      </c>
      <c r="L325" t="s">
        <v>12962</v>
      </c>
      <c r="M325" t="s">
        <v>12963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12964</v>
      </c>
      <c r="T325" t="s">
        <v>12963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12965</v>
      </c>
      <c r="F326">
        <v>46.96</v>
      </c>
      <c r="G326">
        <v>7</v>
      </c>
      <c r="H326" t="s">
        <v>47</v>
      </c>
      <c r="I326" t="s">
        <v>12966</v>
      </c>
      <c r="J326" t="s">
        <v>12967</v>
      </c>
      <c r="K326" t="s">
        <v>1314</v>
      </c>
      <c r="L326" t="s">
        <v>12968</v>
      </c>
      <c r="M326" t="s">
        <v>12963</v>
      </c>
      <c r="N326" t="s">
        <v>23</v>
      </c>
      <c r="O326" t="s">
        <v>48</v>
      </c>
      <c r="P326" t="s">
        <v>49</v>
      </c>
      <c r="Q326" t="s">
        <v>50</v>
      </c>
      <c r="R326" t="s">
        <v>24</v>
      </c>
      <c r="S326" t="s">
        <v>12969</v>
      </c>
      <c r="T326" t="s">
        <v>12963</v>
      </c>
    </row>
    <row r="327" spans="1:20" x14ac:dyDescent="0.25">
      <c r="A327" t="s">
        <v>28</v>
      </c>
      <c r="B327" t="s">
        <v>29</v>
      </c>
      <c r="C327">
        <v>50</v>
      </c>
      <c r="D327">
        <v>1</v>
      </c>
      <c r="E327" t="s">
        <v>12965</v>
      </c>
      <c r="F327">
        <v>46.96</v>
      </c>
      <c r="G327">
        <v>7</v>
      </c>
      <c r="H327" t="s">
        <v>47</v>
      </c>
      <c r="I327" t="s">
        <v>12966</v>
      </c>
      <c r="J327" t="s">
        <v>12967</v>
      </c>
      <c r="K327" t="s">
        <v>1314</v>
      </c>
      <c r="L327" t="s">
        <v>12968</v>
      </c>
      <c r="M327" t="s">
        <v>12963</v>
      </c>
      <c r="N327" t="s">
        <v>23</v>
      </c>
      <c r="O327" t="s">
        <v>48</v>
      </c>
      <c r="P327" t="s">
        <v>49</v>
      </c>
      <c r="Q327" t="s">
        <v>50</v>
      </c>
      <c r="R327" t="s">
        <v>24</v>
      </c>
      <c r="S327" t="s">
        <v>12969</v>
      </c>
      <c r="T327" t="s">
        <v>12963</v>
      </c>
    </row>
    <row r="328" spans="1:20" x14ac:dyDescent="0.25">
      <c r="A328" t="s">
        <v>30</v>
      </c>
      <c r="B328" t="s">
        <v>31</v>
      </c>
      <c r="C328">
        <v>50</v>
      </c>
      <c r="D328">
        <v>1</v>
      </c>
      <c r="E328" t="s">
        <v>12965</v>
      </c>
      <c r="F328">
        <v>46.96</v>
      </c>
      <c r="G328">
        <v>7</v>
      </c>
      <c r="H328" t="s">
        <v>47</v>
      </c>
      <c r="I328" t="s">
        <v>12966</v>
      </c>
      <c r="J328" t="s">
        <v>12967</v>
      </c>
      <c r="K328" t="s">
        <v>1314</v>
      </c>
      <c r="L328" t="s">
        <v>12968</v>
      </c>
      <c r="M328" t="s">
        <v>12963</v>
      </c>
      <c r="N328" t="s">
        <v>23</v>
      </c>
      <c r="O328" t="s">
        <v>48</v>
      </c>
      <c r="P328" t="s">
        <v>49</v>
      </c>
      <c r="Q328" t="s">
        <v>50</v>
      </c>
      <c r="R328" t="s">
        <v>24</v>
      </c>
      <c r="S328" t="s">
        <v>12969</v>
      </c>
      <c r="T328" t="s">
        <v>12963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12970</v>
      </c>
      <c r="F329">
        <v>106</v>
      </c>
      <c r="G329">
        <v>6</v>
      </c>
      <c r="H329" t="s">
        <v>631</v>
      </c>
      <c r="I329" t="s">
        <v>12971</v>
      </c>
      <c r="J329" t="s">
        <v>318</v>
      </c>
      <c r="K329" t="s">
        <v>23</v>
      </c>
      <c r="L329" t="s">
        <v>24</v>
      </c>
      <c r="M329" t="s">
        <v>12972</v>
      </c>
      <c r="N329" t="s">
        <v>23</v>
      </c>
      <c r="O329" t="s">
        <v>307</v>
      </c>
      <c r="P329" t="s">
        <v>26</v>
      </c>
      <c r="Q329" t="s">
        <v>27</v>
      </c>
      <c r="R329" t="s">
        <v>24</v>
      </c>
      <c r="S329" t="s">
        <v>12973</v>
      </c>
      <c r="T329" t="s">
        <v>12963</v>
      </c>
    </row>
    <row r="330" spans="1:20" x14ac:dyDescent="0.25">
      <c r="A330" t="s">
        <v>28</v>
      </c>
      <c r="B330" t="s">
        <v>29</v>
      </c>
      <c r="C330">
        <v>50</v>
      </c>
      <c r="D330">
        <v>1</v>
      </c>
      <c r="E330" t="s">
        <v>12970</v>
      </c>
      <c r="F330">
        <v>106</v>
      </c>
      <c r="G330">
        <v>6</v>
      </c>
      <c r="H330" t="s">
        <v>631</v>
      </c>
      <c r="I330" t="s">
        <v>12971</v>
      </c>
      <c r="J330" t="s">
        <v>318</v>
      </c>
      <c r="K330" t="s">
        <v>23</v>
      </c>
      <c r="L330" t="s">
        <v>24</v>
      </c>
      <c r="M330" t="s">
        <v>12972</v>
      </c>
      <c r="N330" t="s">
        <v>23</v>
      </c>
      <c r="O330" t="s">
        <v>307</v>
      </c>
      <c r="P330" t="s">
        <v>26</v>
      </c>
      <c r="Q330" t="s">
        <v>27</v>
      </c>
      <c r="R330" t="s">
        <v>24</v>
      </c>
      <c r="S330" t="s">
        <v>12973</v>
      </c>
      <c r="T330" t="s">
        <v>12963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12974</v>
      </c>
      <c r="F331">
        <v>106</v>
      </c>
      <c r="G331">
        <v>6</v>
      </c>
      <c r="H331" t="s">
        <v>631</v>
      </c>
      <c r="I331" t="s">
        <v>12975</v>
      </c>
      <c r="J331" t="s">
        <v>62</v>
      </c>
      <c r="K331" t="s">
        <v>23</v>
      </c>
      <c r="L331" t="s">
        <v>24</v>
      </c>
      <c r="M331" t="s">
        <v>12972</v>
      </c>
      <c r="N331" t="s">
        <v>23</v>
      </c>
      <c r="O331" t="s">
        <v>307</v>
      </c>
      <c r="P331" t="s">
        <v>26</v>
      </c>
      <c r="Q331" t="s">
        <v>27</v>
      </c>
      <c r="R331" t="s">
        <v>24</v>
      </c>
      <c r="S331" t="s">
        <v>12976</v>
      </c>
      <c r="T331" t="s">
        <v>12963</v>
      </c>
    </row>
    <row r="332" spans="1:20" x14ac:dyDescent="0.25">
      <c r="A332" t="s">
        <v>28</v>
      </c>
      <c r="B332" t="s">
        <v>29</v>
      </c>
      <c r="C332">
        <v>50</v>
      </c>
      <c r="D332">
        <v>1</v>
      </c>
      <c r="E332" t="s">
        <v>12974</v>
      </c>
      <c r="F332">
        <v>106</v>
      </c>
      <c r="G332">
        <v>6</v>
      </c>
      <c r="H332" t="s">
        <v>631</v>
      </c>
      <c r="I332" t="s">
        <v>12975</v>
      </c>
      <c r="J332" t="s">
        <v>62</v>
      </c>
      <c r="K332" t="s">
        <v>23</v>
      </c>
      <c r="L332" t="s">
        <v>24</v>
      </c>
      <c r="M332" t="s">
        <v>12972</v>
      </c>
      <c r="N332" t="s">
        <v>23</v>
      </c>
      <c r="O332" t="s">
        <v>307</v>
      </c>
      <c r="P332" t="s">
        <v>26</v>
      </c>
      <c r="Q332" t="s">
        <v>27</v>
      </c>
      <c r="R332" t="s">
        <v>24</v>
      </c>
      <c r="S332" t="s">
        <v>12976</v>
      </c>
      <c r="T332" t="s">
        <v>12963</v>
      </c>
    </row>
    <row r="333" spans="1:20" x14ac:dyDescent="0.25">
      <c r="A333" t="s">
        <v>30</v>
      </c>
      <c r="B333" t="s">
        <v>31</v>
      </c>
      <c r="C333">
        <v>50</v>
      </c>
      <c r="D333">
        <v>1</v>
      </c>
      <c r="E333" t="s">
        <v>12970</v>
      </c>
      <c r="F333">
        <v>106</v>
      </c>
      <c r="G333">
        <v>6</v>
      </c>
      <c r="H333" t="s">
        <v>631</v>
      </c>
      <c r="I333" t="s">
        <v>12971</v>
      </c>
      <c r="J333" t="s">
        <v>318</v>
      </c>
      <c r="K333" t="s">
        <v>23</v>
      </c>
      <c r="L333" t="s">
        <v>24</v>
      </c>
      <c r="M333" t="s">
        <v>12972</v>
      </c>
      <c r="N333" t="s">
        <v>23</v>
      </c>
      <c r="O333" t="s">
        <v>307</v>
      </c>
      <c r="P333" t="s">
        <v>26</v>
      </c>
      <c r="Q333" t="s">
        <v>27</v>
      </c>
      <c r="R333" t="s">
        <v>24</v>
      </c>
      <c r="S333" t="s">
        <v>12973</v>
      </c>
      <c r="T333" t="s">
        <v>12963</v>
      </c>
    </row>
    <row r="334" spans="1:20" x14ac:dyDescent="0.25">
      <c r="A334" t="s">
        <v>30</v>
      </c>
      <c r="B334" t="s">
        <v>31</v>
      </c>
      <c r="C334">
        <v>50</v>
      </c>
      <c r="D334">
        <v>1</v>
      </c>
      <c r="E334" t="s">
        <v>12974</v>
      </c>
      <c r="F334">
        <v>106</v>
      </c>
      <c r="G334">
        <v>6</v>
      </c>
      <c r="H334" t="s">
        <v>631</v>
      </c>
      <c r="I334" t="s">
        <v>12975</v>
      </c>
      <c r="J334" t="s">
        <v>62</v>
      </c>
      <c r="K334" t="s">
        <v>23</v>
      </c>
      <c r="L334" t="s">
        <v>24</v>
      </c>
      <c r="M334" t="s">
        <v>12972</v>
      </c>
      <c r="N334" t="s">
        <v>23</v>
      </c>
      <c r="O334" t="s">
        <v>307</v>
      </c>
      <c r="P334" t="s">
        <v>26</v>
      </c>
      <c r="Q334" t="s">
        <v>27</v>
      </c>
      <c r="R334" t="s">
        <v>24</v>
      </c>
      <c r="S334" t="s">
        <v>12976</v>
      </c>
      <c r="T334" t="s">
        <v>12972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12977</v>
      </c>
      <c r="F335">
        <v>106</v>
      </c>
      <c r="G335">
        <v>6</v>
      </c>
      <c r="H335" t="s">
        <v>631</v>
      </c>
      <c r="I335" t="s">
        <v>12978</v>
      </c>
      <c r="J335" t="s">
        <v>633</v>
      </c>
      <c r="K335" t="s">
        <v>23</v>
      </c>
      <c r="L335" t="s">
        <v>24</v>
      </c>
      <c r="M335" t="s">
        <v>12979</v>
      </c>
      <c r="N335" t="s">
        <v>23</v>
      </c>
      <c r="O335" t="s">
        <v>307</v>
      </c>
      <c r="P335" t="s">
        <v>26</v>
      </c>
      <c r="Q335" t="s">
        <v>27</v>
      </c>
      <c r="R335" t="s">
        <v>24</v>
      </c>
      <c r="S335" t="s">
        <v>12980</v>
      </c>
      <c r="T335" t="s">
        <v>12972</v>
      </c>
    </row>
    <row r="336" spans="1:20" x14ac:dyDescent="0.25">
      <c r="A336" t="s">
        <v>28</v>
      </c>
      <c r="B336" t="s">
        <v>29</v>
      </c>
      <c r="C336">
        <v>50</v>
      </c>
      <c r="D336">
        <v>1</v>
      </c>
      <c r="E336" t="s">
        <v>12977</v>
      </c>
      <c r="F336">
        <v>106</v>
      </c>
      <c r="G336">
        <v>6</v>
      </c>
      <c r="H336" t="s">
        <v>631</v>
      </c>
      <c r="I336" t="s">
        <v>12978</v>
      </c>
      <c r="J336" t="s">
        <v>633</v>
      </c>
      <c r="K336" t="s">
        <v>23</v>
      </c>
      <c r="L336" t="s">
        <v>24</v>
      </c>
      <c r="M336" t="s">
        <v>12979</v>
      </c>
      <c r="N336" t="s">
        <v>23</v>
      </c>
      <c r="O336" t="s">
        <v>307</v>
      </c>
      <c r="P336" t="s">
        <v>26</v>
      </c>
      <c r="Q336" t="s">
        <v>27</v>
      </c>
      <c r="R336" t="s">
        <v>24</v>
      </c>
      <c r="S336" t="s">
        <v>12980</v>
      </c>
      <c r="T336" t="s">
        <v>12981</v>
      </c>
    </row>
    <row r="337" spans="1:20" x14ac:dyDescent="0.25">
      <c r="A337" t="s">
        <v>30</v>
      </c>
      <c r="B337" t="s">
        <v>31</v>
      </c>
      <c r="C337">
        <v>50</v>
      </c>
      <c r="D337">
        <v>1</v>
      </c>
      <c r="E337" t="s">
        <v>12977</v>
      </c>
      <c r="F337">
        <v>106</v>
      </c>
      <c r="G337">
        <v>6</v>
      </c>
      <c r="H337" t="s">
        <v>631</v>
      </c>
      <c r="I337" t="s">
        <v>12978</v>
      </c>
      <c r="J337" t="s">
        <v>633</v>
      </c>
      <c r="K337" t="s">
        <v>23</v>
      </c>
      <c r="L337" t="s">
        <v>24</v>
      </c>
      <c r="M337" t="s">
        <v>12979</v>
      </c>
      <c r="N337" t="s">
        <v>23</v>
      </c>
      <c r="O337" t="s">
        <v>307</v>
      </c>
      <c r="P337" t="s">
        <v>26</v>
      </c>
      <c r="Q337" t="s">
        <v>27</v>
      </c>
      <c r="R337" t="s">
        <v>24</v>
      </c>
      <c r="S337" t="s">
        <v>12980</v>
      </c>
      <c r="T337" t="s">
        <v>12979</v>
      </c>
    </row>
    <row r="338" spans="1:20" x14ac:dyDescent="0.25">
      <c r="A338" t="s">
        <v>44</v>
      </c>
      <c r="B338" t="s">
        <v>45</v>
      </c>
      <c r="C338">
        <v>66.666666666666671</v>
      </c>
      <c r="D338">
        <v>3</v>
      </c>
      <c r="E338" t="s">
        <v>12982</v>
      </c>
      <c r="F338">
        <v>200</v>
      </c>
      <c r="G338">
        <v>0</v>
      </c>
      <c r="H338" t="s">
        <v>631</v>
      </c>
      <c r="I338" t="s">
        <v>12983</v>
      </c>
      <c r="J338" t="s">
        <v>314</v>
      </c>
      <c r="K338" t="s">
        <v>23</v>
      </c>
      <c r="L338" t="s">
        <v>24</v>
      </c>
      <c r="M338" t="s">
        <v>12984</v>
      </c>
      <c r="N338" t="s">
        <v>23</v>
      </c>
      <c r="O338" t="s">
        <v>32</v>
      </c>
      <c r="P338" t="s">
        <v>26</v>
      </c>
      <c r="Q338" t="s">
        <v>33</v>
      </c>
      <c r="R338" t="s">
        <v>24</v>
      </c>
      <c r="S338" t="s">
        <v>23</v>
      </c>
      <c r="T338" t="s">
        <v>12985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12982</v>
      </c>
      <c r="F339">
        <v>200</v>
      </c>
      <c r="G339">
        <v>0</v>
      </c>
      <c r="H339" t="s">
        <v>631</v>
      </c>
      <c r="I339" t="s">
        <v>12983</v>
      </c>
      <c r="J339" t="s">
        <v>314</v>
      </c>
      <c r="K339" t="s">
        <v>23</v>
      </c>
      <c r="L339" t="s">
        <v>24</v>
      </c>
      <c r="M339" t="s">
        <v>12984</v>
      </c>
      <c r="N339" t="s">
        <v>23</v>
      </c>
      <c r="O339" t="s">
        <v>32</v>
      </c>
      <c r="P339" t="s">
        <v>26</v>
      </c>
      <c r="Q339" t="s">
        <v>33</v>
      </c>
      <c r="R339" t="s">
        <v>24</v>
      </c>
      <c r="S339" t="s">
        <v>23</v>
      </c>
      <c r="T339" t="s">
        <v>12985</v>
      </c>
    </row>
    <row r="340" spans="1:20" x14ac:dyDescent="0.25">
      <c r="A340" t="s">
        <v>28</v>
      </c>
      <c r="B340" t="s">
        <v>29</v>
      </c>
      <c r="C340">
        <v>50</v>
      </c>
      <c r="D340">
        <v>1</v>
      </c>
      <c r="E340" t="s">
        <v>12982</v>
      </c>
      <c r="F340">
        <v>200</v>
      </c>
      <c r="G340">
        <v>0</v>
      </c>
      <c r="H340" t="s">
        <v>631</v>
      </c>
      <c r="I340" t="s">
        <v>12983</v>
      </c>
      <c r="J340" t="s">
        <v>314</v>
      </c>
      <c r="K340" t="s">
        <v>23</v>
      </c>
      <c r="L340" t="s">
        <v>24</v>
      </c>
      <c r="M340" t="s">
        <v>12984</v>
      </c>
      <c r="N340" t="s">
        <v>23</v>
      </c>
      <c r="O340" t="s">
        <v>32</v>
      </c>
      <c r="P340" t="s">
        <v>26</v>
      </c>
      <c r="Q340" t="s">
        <v>33</v>
      </c>
      <c r="R340" t="s">
        <v>24</v>
      </c>
      <c r="S340" t="s">
        <v>23</v>
      </c>
      <c r="T340" t="s">
        <v>12985</v>
      </c>
    </row>
    <row r="341" spans="1:20" x14ac:dyDescent="0.25">
      <c r="A341" t="s">
        <v>30</v>
      </c>
      <c r="B341" t="s">
        <v>31</v>
      </c>
      <c r="C341">
        <v>50</v>
      </c>
      <c r="D341">
        <v>1</v>
      </c>
      <c r="E341" t="s">
        <v>12982</v>
      </c>
      <c r="F341">
        <v>200</v>
      </c>
      <c r="G341">
        <v>0</v>
      </c>
      <c r="H341" t="s">
        <v>631</v>
      </c>
      <c r="I341" t="s">
        <v>12983</v>
      </c>
      <c r="J341" t="s">
        <v>314</v>
      </c>
      <c r="K341" t="s">
        <v>23</v>
      </c>
      <c r="L341" t="s">
        <v>24</v>
      </c>
      <c r="M341" t="s">
        <v>12984</v>
      </c>
      <c r="N341" t="s">
        <v>23</v>
      </c>
      <c r="O341" t="s">
        <v>32</v>
      </c>
      <c r="P341" t="s">
        <v>26</v>
      </c>
      <c r="Q341" t="s">
        <v>33</v>
      </c>
      <c r="R341" t="s">
        <v>24</v>
      </c>
      <c r="S341" t="s">
        <v>23</v>
      </c>
      <c r="T341" t="s">
        <v>12985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12986</v>
      </c>
      <c r="F342">
        <v>100</v>
      </c>
      <c r="G342">
        <v>0</v>
      </c>
      <c r="H342" t="s">
        <v>631</v>
      </c>
      <c r="I342" t="s">
        <v>12987</v>
      </c>
      <c r="J342" t="s">
        <v>334</v>
      </c>
      <c r="K342" t="s">
        <v>23</v>
      </c>
      <c r="L342" t="s">
        <v>24</v>
      </c>
      <c r="M342" t="s">
        <v>12985</v>
      </c>
      <c r="N342" t="s">
        <v>23</v>
      </c>
      <c r="O342" t="s">
        <v>307</v>
      </c>
      <c r="P342" t="s">
        <v>26</v>
      </c>
      <c r="Q342" t="s">
        <v>27</v>
      </c>
      <c r="R342" t="s">
        <v>24</v>
      </c>
      <c r="S342" t="s">
        <v>12988</v>
      </c>
      <c r="T342" t="s">
        <v>12985</v>
      </c>
    </row>
    <row r="343" spans="1:20" x14ac:dyDescent="0.25">
      <c r="A343" t="s">
        <v>28</v>
      </c>
      <c r="B343" t="s">
        <v>29</v>
      </c>
      <c r="C343">
        <v>50</v>
      </c>
      <c r="D343">
        <v>1</v>
      </c>
      <c r="E343" t="s">
        <v>12986</v>
      </c>
      <c r="F343">
        <v>100</v>
      </c>
      <c r="G343">
        <v>0</v>
      </c>
      <c r="H343" t="s">
        <v>631</v>
      </c>
      <c r="I343" t="s">
        <v>12987</v>
      </c>
      <c r="J343" t="s">
        <v>334</v>
      </c>
      <c r="K343" t="s">
        <v>23</v>
      </c>
      <c r="L343" t="s">
        <v>24</v>
      </c>
      <c r="M343" t="s">
        <v>12985</v>
      </c>
      <c r="N343" t="s">
        <v>23</v>
      </c>
      <c r="O343" t="s">
        <v>307</v>
      </c>
      <c r="P343" t="s">
        <v>26</v>
      </c>
      <c r="Q343" t="s">
        <v>27</v>
      </c>
      <c r="R343" t="s">
        <v>24</v>
      </c>
      <c r="S343" t="s">
        <v>12988</v>
      </c>
      <c r="T343" t="s">
        <v>12985</v>
      </c>
    </row>
    <row r="344" spans="1:20" x14ac:dyDescent="0.25">
      <c r="A344" t="s">
        <v>30</v>
      </c>
      <c r="B344" t="s">
        <v>31</v>
      </c>
      <c r="C344">
        <v>50</v>
      </c>
      <c r="D344">
        <v>1</v>
      </c>
      <c r="E344" t="s">
        <v>12986</v>
      </c>
      <c r="F344">
        <v>100</v>
      </c>
      <c r="G344">
        <v>0</v>
      </c>
      <c r="H344" t="s">
        <v>631</v>
      </c>
      <c r="I344" t="s">
        <v>12987</v>
      </c>
      <c r="J344" t="s">
        <v>334</v>
      </c>
      <c r="K344" t="s">
        <v>23</v>
      </c>
      <c r="L344" t="s">
        <v>24</v>
      </c>
      <c r="M344" t="s">
        <v>12985</v>
      </c>
      <c r="N344" t="s">
        <v>23</v>
      </c>
      <c r="O344" t="s">
        <v>307</v>
      </c>
      <c r="P344" t="s">
        <v>26</v>
      </c>
      <c r="Q344" t="s">
        <v>27</v>
      </c>
      <c r="R344" t="s">
        <v>24</v>
      </c>
      <c r="S344" t="s">
        <v>12988</v>
      </c>
      <c r="T344" t="s">
        <v>12985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12989</v>
      </c>
      <c r="F345">
        <v>106</v>
      </c>
      <c r="G345">
        <v>6</v>
      </c>
      <c r="H345" t="s">
        <v>631</v>
      </c>
      <c r="I345" t="s">
        <v>5452</v>
      </c>
      <c r="J345" t="s">
        <v>344</v>
      </c>
      <c r="K345" t="s">
        <v>23</v>
      </c>
      <c r="L345" t="s">
        <v>24</v>
      </c>
      <c r="M345" t="s">
        <v>12990</v>
      </c>
      <c r="N345" t="s">
        <v>23</v>
      </c>
      <c r="O345" t="s">
        <v>307</v>
      </c>
      <c r="P345" t="s">
        <v>26</v>
      </c>
      <c r="Q345" t="s">
        <v>27</v>
      </c>
      <c r="R345" t="s">
        <v>24</v>
      </c>
      <c r="S345" t="s">
        <v>23</v>
      </c>
      <c r="T345" t="s">
        <v>12990</v>
      </c>
    </row>
    <row r="346" spans="1:20" x14ac:dyDescent="0.25">
      <c r="A346" t="s">
        <v>28</v>
      </c>
      <c r="B346" t="s">
        <v>29</v>
      </c>
      <c r="C346">
        <v>50</v>
      </c>
      <c r="D346">
        <v>1</v>
      </c>
      <c r="E346" t="s">
        <v>12989</v>
      </c>
      <c r="F346">
        <v>106</v>
      </c>
      <c r="G346">
        <v>6</v>
      </c>
      <c r="H346" t="s">
        <v>631</v>
      </c>
      <c r="I346" t="s">
        <v>5452</v>
      </c>
      <c r="J346" t="s">
        <v>344</v>
      </c>
      <c r="K346" t="s">
        <v>23</v>
      </c>
      <c r="L346" t="s">
        <v>24</v>
      </c>
      <c r="M346" t="s">
        <v>12990</v>
      </c>
      <c r="N346" t="s">
        <v>23</v>
      </c>
      <c r="O346" t="s">
        <v>307</v>
      </c>
      <c r="P346" t="s">
        <v>26</v>
      </c>
      <c r="Q346" t="s">
        <v>27</v>
      </c>
      <c r="R346" t="s">
        <v>24</v>
      </c>
      <c r="S346" t="s">
        <v>23</v>
      </c>
      <c r="T346" t="s">
        <v>12990</v>
      </c>
    </row>
    <row r="347" spans="1:20" x14ac:dyDescent="0.25">
      <c r="A347" t="s">
        <v>30</v>
      </c>
      <c r="B347" t="s">
        <v>31</v>
      </c>
      <c r="C347">
        <v>50</v>
      </c>
      <c r="D347">
        <v>1</v>
      </c>
      <c r="E347" t="s">
        <v>12989</v>
      </c>
      <c r="F347">
        <v>106</v>
      </c>
      <c r="G347">
        <v>6</v>
      </c>
      <c r="H347" t="s">
        <v>631</v>
      </c>
      <c r="I347" t="s">
        <v>5452</v>
      </c>
      <c r="J347" t="s">
        <v>344</v>
      </c>
      <c r="K347" t="s">
        <v>23</v>
      </c>
      <c r="L347" t="s">
        <v>24</v>
      </c>
      <c r="M347" t="s">
        <v>12990</v>
      </c>
      <c r="N347" t="s">
        <v>23</v>
      </c>
      <c r="O347" t="s">
        <v>307</v>
      </c>
      <c r="P347" t="s">
        <v>26</v>
      </c>
      <c r="Q347" t="s">
        <v>27</v>
      </c>
      <c r="R347" t="s">
        <v>24</v>
      </c>
      <c r="S347" t="s">
        <v>23</v>
      </c>
      <c r="T347" t="s">
        <v>12990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12991</v>
      </c>
      <c r="F348">
        <v>145</v>
      </c>
      <c r="G348">
        <v>45</v>
      </c>
      <c r="H348" t="s">
        <v>631</v>
      </c>
      <c r="I348" t="s">
        <v>12992</v>
      </c>
      <c r="J348" t="s">
        <v>357</v>
      </c>
      <c r="K348" t="s">
        <v>23</v>
      </c>
      <c r="L348" t="s">
        <v>24</v>
      </c>
      <c r="M348" t="s">
        <v>12990</v>
      </c>
      <c r="N348" t="s">
        <v>23</v>
      </c>
      <c r="O348" t="s">
        <v>307</v>
      </c>
      <c r="P348" t="s">
        <v>26</v>
      </c>
      <c r="Q348" t="s">
        <v>27</v>
      </c>
      <c r="R348" t="s">
        <v>24</v>
      </c>
      <c r="S348" t="s">
        <v>23</v>
      </c>
      <c r="T348" t="s">
        <v>12990</v>
      </c>
    </row>
    <row r="349" spans="1:20" x14ac:dyDescent="0.25">
      <c r="A349" t="s">
        <v>28</v>
      </c>
      <c r="B349" t="s">
        <v>29</v>
      </c>
      <c r="C349">
        <v>50</v>
      </c>
      <c r="D349">
        <v>1</v>
      </c>
      <c r="E349" t="s">
        <v>12991</v>
      </c>
      <c r="F349">
        <v>145</v>
      </c>
      <c r="G349">
        <v>45</v>
      </c>
      <c r="H349" t="s">
        <v>631</v>
      </c>
      <c r="I349" t="s">
        <v>12992</v>
      </c>
      <c r="J349" t="s">
        <v>357</v>
      </c>
      <c r="K349" t="s">
        <v>23</v>
      </c>
      <c r="L349" t="s">
        <v>24</v>
      </c>
      <c r="M349" t="s">
        <v>12990</v>
      </c>
      <c r="N349" t="s">
        <v>23</v>
      </c>
      <c r="O349" t="s">
        <v>307</v>
      </c>
      <c r="P349" t="s">
        <v>26</v>
      </c>
      <c r="Q349" t="s">
        <v>27</v>
      </c>
      <c r="R349" t="s">
        <v>24</v>
      </c>
      <c r="S349" t="s">
        <v>23</v>
      </c>
      <c r="T349" t="s">
        <v>12990</v>
      </c>
    </row>
    <row r="350" spans="1:20" x14ac:dyDescent="0.25">
      <c r="A350" t="s">
        <v>30</v>
      </c>
      <c r="B350" t="s">
        <v>31</v>
      </c>
      <c r="C350">
        <v>50</v>
      </c>
      <c r="D350">
        <v>1</v>
      </c>
      <c r="E350" t="s">
        <v>12991</v>
      </c>
      <c r="F350">
        <v>145</v>
      </c>
      <c r="G350">
        <v>45</v>
      </c>
      <c r="H350" t="s">
        <v>631</v>
      </c>
      <c r="I350" t="s">
        <v>12992</v>
      </c>
      <c r="J350" t="s">
        <v>357</v>
      </c>
      <c r="K350" t="s">
        <v>23</v>
      </c>
      <c r="L350" t="s">
        <v>24</v>
      </c>
      <c r="M350" t="s">
        <v>12990</v>
      </c>
      <c r="N350" t="s">
        <v>23</v>
      </c>
      <c r="O350" t="s">
        <v>307</v>
      </c>
      <c r="P350" t="s">
        <v>26</v>
      </c>
      <c r="Q350" t="s">
        <v>27</v>
      </c>
      <c r="R350" t="s">
        <v>24</v>
      </c>
      <c r="S350" t="s">
        <v>23</v>
      </c>
      <c r="T350" t="s">
        <v>12990</v>
      </c>
    </row>
    <row r="351" spans="1:20" x14ac:dyDescent="0.25">
      <c r="A351" t="s">
        <v>42</v>
      </c>
      <c r="B351" t="s">
        <v>43</v>
      </c>
      <c r="C351">
        <v>66.666666666666671</v>
      </c>
      <c r="D351">
        <v>3</v>
      </c>
      <c r="E351" t="s">
        <v>12993</v>
      </c>
      <c r="F351">
        <v>106</v>
      </c>
      <c r="G351">
        <v>6</v>
      </c>
      <c r="H351" t="s">
        <v>631</v>
      </c>
      <c r="I351" t="s">
        <v>12994</v>
      </c>
      <c r="J351" t="s">
        <v>329</v>
      </c>
      <c r="K351" t="s">
        <v>23</v>
      </c>
      <c r="L351" t="s">
        <v>24</v>
      </c>
      <c r="M351" t="s">
        <v>12995</v>
      </c>
      <c r="N351" t="s">
        <v>23</v>
      </c>
      <c r="O351" t="s">
        <v>307</v>
      </c>
      <c r="P351" t="s">
        <v>26</v>
      </c>
      <c r="Q351" t="s">
        <v>27</v>
      </c>
      <c r="R351" t="s">
        <v>24</v>
      </c>
      <c r="S351" t="s">
        <v>12996</v>
      </c>
      <c r="T351" t="s">
        <v>12995</v>
      </c>
    </row>
    <row r="352" spans="1:20" x14ac:dyDescent="0.25">
      <c r="A352" t="s">
        <v>186</v>
      </c>
      <c r="B352" t="s">
        <v>187</v>
      </c>
      <c r="C352">
        <v>48.333333333333343</v>
      </c>
      <c r="D352">
        <v>3</v>
      </c>
      <c r="E352" t="s">
        <v>12997</v>
      </c>
      <c r="F352">
        <v>247</v>
      </c>
      <c r="G352">
        <v>35</v>
      </c>
      <c r="H352" t="s">
        <v>47</v>
      </c>
      <c r="I352" t="s">
        <v>6289</v>
      </c>
      <c r="J352" t="s">
        <v>6290</v>
      </c>
      <c r="K352" t="s">
        <v>2334</v>
      </c>
      <c r="L352" t="s">
        <v>666</v>
      </c>
      <c r="M352" t="s">
        <v>12998</v>
      </c>
      <c r="N352" t="s">
        <v>23</v>
      </c>
      <c r="O352" t="s">
        <v>63</v>
      </c>
      <c r="P352" t="s">
        <v>54</v>
      </c>
      <c r="Q352" t="s">
        <v>55</v>
      </c>
      <c r="R352" t="s">
        <v>24</v>
      </c>
      <c r="S352" t="s">
        <v>12999</v>
      </c>
      <c r="T352" t="s">
        <v>12995</v>
      </c>
    </row>
    <row r="353" spans="1:20" x14ac:dyDescent="0.25">
      <c r="A353" t="s">
        <v>186</v>
      </c>
      <c r="B353" t="s">
        <v>187</v>
      </c>
      <c r="C353">
        <v>48.5</v>
      </c>
      <c r="D353">
        <v>2</v>
      </c>
      <c r="E353" t="s">
        <v>12997</v>
      </c>
      <c r="F353">
        <v>247</v>
      </c>
      <c r="G353">
        <v>35</v>
      </c>
      <c r="H353" t="s">
        <v>47</v>
      </c>
      <c r="I353" t="s">
        <v>6289</v>
      </c>
      <c r="J353" t="s">
        <v>6290</v>
      </c>
      <c r="K353" t="s">
        <v>2334</v>
      </c>
      <c r="L353" t="s">
        <v>666</v>
      </c>
      <c r="M353" t="s">
        <v>12998</v>
      </c>
      <c r="N353" t="s">
        <v>23</v>
      </c>
      <c r="O353" t="s">
        <v>63</v>
      </c>
      <c r="P353" t="s">
        <v>54</v>
      </c>
      <c r="Q353" t="s">
        <v>55</v>
      </c>
      <c r="R353" t="s">
        <v>24</v>
      </c>
      <c r="S353" t="s">
        <v>12999</v>
      </c>
      <c r="T353" t="s">
        <v>12995</v>
      </c>
    </row>
    <row r="354" spans="1:20" x14ac:dyDescent="0.25">
      <c r="A354" t="s">
        <v>186</v>
      </c>
      <c r="B354" t="s">
        <v>187</v>
      </c>
      <c r="C354">
        <v>33.333333333333336</v>
      </c>
      <c r="D354">
        <v>3</v>
      </c>
      <c r="E354" t="s">
        <v>13000</v>
      </c>
      <c r="F354">
        <v>200</v>
      </c>
      <c r="G354">
        <v>0</v>
      </c>
      <c r="H354" t="s">
        <v>631</v>
      </c>
      <c r="I354" t="s">
        <v>8773</v>
      </c>
      <c r="J354" t="s">
        <v>1243</v>
      </c>
      <c r="K354" t="s">
        <v>23</v>
      </c>
      <c r="L354" t="s">
        <v>24</v>
      </c>
      <c r="M354" t="s">
        <v>13001</v>
      </c>
      <c r="N354" t="s">
        <v>23</v>
      </c>
      <c r="O354" t="s">
        <v>307</v>
      </c>
      <c r="P354" t="s">
        <v>26</v>
      </c>
      <c r="Q354" t="s">
        <v>27</v>
      </c>
      <c r="R354" t="s">
        <v>24</v>
      </c>
      <c r="S354" t="s">
        <v>23</v>
      </c>
      <c r="T354" t="s">
        <v>12995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13000</v>
      </c>
      <c r="F355">
        <v>200</v>
      </c>
      <c r="G355">
        <v>0</v>
      </c>
      <c r="H355" t="s">
        <v>631</v>
      </c>
      <c r="I355" t="s">
        <v>8773</v>
      </c>
      <c r="J355" t="s">
        <v>1243</v>
      </c>
      <c r="K355" t="s">
        <v>23</v>
      </c>
      <c r="L355" t="s">
        <v>24</v>
      </c>
      <c r="M355" t="s">
        <v>13001</v>
      </c>
      <c r="N355" t="s">
        <v>23</v>
      </c>
      <c r="O355" t="s">
        <v>307</v>
      </c>
      <c r="P355" t="s">
        <v>26</v>
      </c>
      <c r="Q355" t="s">
        <v>27</v>
      </c>
      <c r="R355" t="s">
        <v>24</v>
      </c>
      <c r="S355" t="s">
        <v>23</v>
      </c>
      <c r="T355" t="s">
        <v>13001</v>
      </c>
    </row>
    <row r="356" spans="1:20" x14ac:dyDescent="0.25">
      <c r="A356" t="s">
        <v>28</v>
      </c>
      <c r="B356" t="s">
        <v>29</v>
      </c>
      <c r="C356">
        <v>50</v>
      </c>
      <c r="D356">
        <v>1</v>
      </c>
      <c r="E356" t="s">
        <v>13000</v>
      </c>
      <c r="F356">
        <v>200</v>
      </c>
      <c r="G356">
        <v>0</v>
      </c>
      <c r="H356" t="s">
        <v>631</v>
      </c>
      <c r="I356" t="s">
        <v>8773</v>
      </c>
      <c r="J356" t="s">
        <v>1243</v>
      </c>
      <c r="K356" t="s">
        <v>23</v>
      </c>
      <c r="L356" t="s">
        <v>24</v>
      </c>
      <c r="M356" t="s">
        <v>13001</v>
      </c>
      <c r="N356" t="s">
        <v>23</v>
      </c>
      <c r="O356" t="s">
        <v>307</v>
      </c>
      <c r="P356" t="s">
        <v>26</v>
      </c>
      <c r="Q356" t="s">
        <v>27</v>
      </c>
      <c r="R356" t="s">
        <v>24</v>
      </c>
      <c r="S356" t="s">
        <v>23</v>
      </c>
      <c r="T356" t="s">
        <v>13001</v>
      </c>
    </row>
    <row r="357" spans="1:20" x14ac:dyDescent="0.25">
      <c r="A357" t="s">
        <v>30</v>
      </c>
      <c r="B357" t="s">
        <v>31</v>
      </c>
      <c r="C357">
        <v>50</v>
      </c>
      <c r="D357">
        <v>1</v>
      </c>
      <c r="E357" t="s">
        <v>13000</v>
      </c>
      <c r="F357">
        <v>200</v>
      </c>
      <c r="G357">
        <v>0</v>
      </c>
      <c r="H357" t="s">
        <v>631</v>
      </c>
      <c r="I357" t="s">
        <v>8773</v>
      </c>
      <c r="J357" t="s">
        <v>1243</v>
      </c>
      <c r="K357" t="s">
        <v>23</v>
      </c>
      <c r="L357" t="s">
        <v>24</v>
      </c>
      <c r="M357" t="s">
        <v>13001</v>
      </c>
      <c r="N357" t="s">
        <v>23</v>
      </c>
      <c r="O357" t="s">
        <v>307</v>
      </c>
      <c r="P357" t="s">
        <v>26</v>
      </c>
      <c r="Q357" t="s">
        <v>27</v>
      </c>
      <c r="R357" t="s">
        <v>24</v>
      </c>
      <c r="S357" t="s">
        <v>23</v>
      </c>
      <c r="T357" t="s">
        <v>13001</v>
      </c>
    </row>
    <row r="358" spans="1:20" x14ac:dyDescent="0.25">
      <c r="A358" t="s">
        <v>20</v>
      </c>
      <c r="B358" t="s">
        <v>21</v>
      </c>
      <c r="C358">
        <v>60</v>
      </c>
      <c r="D358">
        <v>1</v>
      </c>
      <c r="E358" t="s">
        <v>13002</v>
      </c>
      <c r="F358">
        <v>100</v>
      </c>
      <c r="G358">
        <v>0</v>
      </c>
      <c r="H358" t="s">
        <v>22</v>
      </c>
      <c r="I358" t="s">
        <v>11127</v>
      </c>
      <c r="J358" t="s">
        <v>13003</v>
      </c>
      <c r="K358" t="s">
        <v>2132</v>
      </c>
      <c r="L358" t="s">
        <v>1416</v>
      </c>
      <c r="M358" t="s">
        <v>13004</v>
      </c>
      <c r="N358" t="s">
        <v>23</v>
      </c>
      <c r="O358" t="s">
        <v>63</v>
      </c>
      <c r="P358" t="s">
        <v>54</v>
      </c>
      <c r="Q358" t="s">
        <v>55</v>
      </c>
      <c r="R358" t="s">
        <v>24</v>
      </c>
      <c r="S358" t="s">
        <v>13005</v>
      </c>
      <c r="T358" t="s">
        <v>13006</v>
      </c>
    </row>
    <row r="359" spans="1:20" x14ac:dyDescent="0.25">
      <c r="A359" t="s">
        <v>30</v>
      </c>
      <c r="B359" t="s">
        <v>31</v>
      </c>
      <c r="C359">
        <v>40</v>
      </c>
      <c r="D359">
        <v>1</v>
      </c>
      <c r="E359" t="s">
        <v>13002</v>
      </c>
      <c r="F359">
        <v>100</v>
      </c>
      <c r="G359">
        <v>0</v>
      </c>
      <c r="H359" t="s">
        <v>22</v>
      </c>
      <c r="I359" t="s">
        <v>11127</v>
      </c>
      <c r="J359" t="s">
        <v>13003</v>
      </c>
      <c r="K359" t="s">
        <v>2132</v>
      </c>
      <c r="L359" t="s">
        <v>1416</v>
      </c>
      <c r="M359" t="s">
        <v>13004</v>
      </c>
      <c r="N359" t="s">
        <v>23</v>
      </c>
      <c r="O359" t="s">
        <v>63</v>
      </c>
      <c r="P359" t="s">
        <v>54</v>
      </c>
      <c r="Q359" t="s">
        <v>55</v>
      </c>
      <c r="R359" t="s">
        <v>24</v>
      </c>
      <c r="S359" t="s">
        <v>13005</v>
      </c>
      <c r="T359" t="s">
        <v>13006</v>
      </c>
    </row>
    <row r="360" spans="1:20" x14ac:dyDescent="0.25">
      <c r="A360" t="s">
        <v>30</v>
      </c>
      <c r="B360" t="s">
        <v>31</v>
      </c>
      <c r="C360">
        <v>60</v>
      </c>
      <c r="D360">
        <v>3</v>
      </c>
      <c r="E360" t="s">
        <v>13007</v>
      </c>
      <c r="F360">
        <v>75.25</v>
      </c>
      <c r="G360">
        <v>0</v>
      </c>
      <c r="H360" t="s">
        <v>47</v>
      </c>
      <c r="I360" t="s">
        <v>13008</v>
      </c>
      <c r="J360" t="s">
        <v>13009</v>
      </c>
      <c r="K360" t="s">
        <v>6333</v>
      </c>
      <c r="L360" t="s">
        <v>13010</v>
      </c>
      <c r="M360" t="s">
        <v>13001</v>
      </c>
      <c r="N360" t="s">
        <v>23</v>
      </c>
      <c r="O360" t="s">
        <v>48</v>
      </c>
      <c r="P360" t="s">
        <v>49</v>
      </c>
      <c r="Q360" t="s">
        <v>50</v>
      </c>
      <c r="R360" t="s">
        <v>24</v>
      </c>
      <c r="S360" t="s">
        <v>13011</v>
      </c>
      <c r="T360" t="s">
        <v>13006</v>
      </c>
    </row>
    <row r="361" spans="1:20" x14ac:dyDescent="0.25">
      <c r="A361" t="s">
        <v>186</v>
      </c>
      <c r="B361" t="s">
        <v>187</v>
      </c>
      <c r="C361">
        <v>37.5</v>
      </c>
      <c r="D361">
        <v>8</v>
      </c>
      <c r="E361" t="s">
        <v>13012</v>
      </c>
      <c r="F361">
        <v>318</v>
      </c>
      <c r="G361">
        <v>0</v>
      </c>
      <c r="H361" t="s">
        <v>631</v>
      </c>
      <c r="I361" t="s">
        <v>4821</v>
      </c>
      <c r="J361" t="s">
        <v>302</v>
      </c>
      <c r="K361" t="s">
        <v>23</v>
      </c>
      <c r="L361" t="s">
        <v>24</v>
      </c>
      <c r="M361" t="s">
        <v>13006</v>
      </c>
      <c r="N361" t="s">
        <v>23</v>
      </c>
      <c r="O361" t="s">
        <v>32</v>
      </c>
      <c r="P361" t="s">
        <v>26</v>
      </c>
      <c r="Q361" t="s">
        <v>33</v>
      </c>
      <c r="R361" t="s">
        <v>24</v>
      </c>
      <c r="S361" t="s">
        <v>13013</v>
      </c>
      <c r="T361" t="s">
        <v>13006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13014</v>
      </c>
      <c r="F362">
        <v>106</v>
      </c>
      <c r="G362">
        <v>6</v>
      </c>
      <c r="H362" t="s">
        <v>631</v>
      </c>
      <c r="I362" t="s">
        <v>13015</v>
      </c>
      <c r="J362" t="s">
        <v>650</v>
      </c>
      <c r="K362" t="s">
        <v>23</v>
      </c>
      <c r="L362" t="s">
        <v>24</v>
      </c>
      <c r="M362" t="s">
        <v>13016</v>
      </c>
      <c r="N362" t="s">
        <v>23</v>
      </c>
      <c r="O362" t="s">
        <v>32</v>
      </c>
      <c r="P362" t="s">
        <v>26</v>
      </c>
      <c r="Q362" t="s">
        <v>33</v>
      </c>
      <c r="R362" t="s">
        <v>24</v>
      </c>
      <c r="S362" t="s">
        <v>23</v>
      </c>
      <c r="T362" t="s">
        <v>13017</v>
      </c>
    </row>
    <row r="363" spans="1:20" x14ac:dyDescent="0.25">
      <c r="A363" t="s">
        <v>28</v>
      </c>
      <c r="B363" t="s">
        <v>29</v>
      </c>
      <c r="C363">
        <v>50</v>
      </c>
      <c r="D363">
        <v>1</v>
      </c>
      <c r="E363" t="s">
        <v>13014</v>
      </c>
      <c r="F363">
        <v>106</v>
      </c>
      <c r="G363">
        <v>6</v>
      </c>
      <c r="H363" t="s">
        <v>631</v>
      </c>
      <c r="I363" t="s">
        <v>13015</v>
      </c>
      <c r="J363" t="s">
        <v>650</v>
      </c>
      <c r="K363" t="s">
        <v>23</v>
      </c>
      <c r="L363" t="s">
        <v>24</v>
      </c>
      <c r="M363" t="s">
        <v>13016</v>
      </c>
      <c r="N363" t="s">
        <v>23</v>
      </c>
      <c r="O363" t="s">
        <v>32</v>
      </c>
      <c r="P363" t="s">
        <v>26</v>
      </c>
      <c r="Q363" t="s">
        <v>33</v>
      </c>
      <c r="R363" t="s">
        <v>24</v>
      </c>
      <c r="S363" t="s">
        <v>23</v>
      </c>
      <c r="T363" t="s">
        <v>13017</v>
      </c>
    </row>
    <row r="364" spans="1:20" x14ac:dyDescent="0.25">
      <c r="A364" t="s">
        <v>30</v>
      </c>
      <c r="B364" t="s">
        <v>31</v>
      </c>
      <c r="C364">
        <v>50</v>
      </c>
      <c r="D364">
        <v>1</v>
      </c>
      <c r="E364" t="s">
        <v>13014</v>
      </c>
      <c r="F364">
        <v>106</v>
      </c>
      <c r="G364">
        <v>6</v>
      </c>
      <c r="H364" t="s">
        <v>631</v>
      </c>
      <c r="I364" t="s">
        <v>13015</v>
      </c>
      <c r="J364" t="s">
        <v>650</v>
      </c>
      <c r="K364" t="s">
        <v>23</v>
      </c>
      <c r="L364" t="s">
        <v>24</v>
      </c>
      <c r="M364" t="s">
        <v>13016</v>
      </c>
      <c r="N364" t="s">
        <v>23</v>
      </c>
      <c r="O364" t="s">
        <v>32</v>
      </c>
      <c r="P364" t="s">
        <v>26</v>
      </c>
      <c r="Q364" t="s">
        <v>33</v>
      </c>
      <c r="R364" t="s">
        <v>24</v>
      </c>
      <c r="S364" t="s">
        <v>23</v>
      </c>
      <c r="T364" t="s">
        <v>13017</v>
      </c>
    </row>
    <row r="365" spans="1:20" x14ac:dyDescent="0.25">
      <c r="A365" t="s">
        <v>20</v>
      </c>
      <c r="B365" t="s">
        <v>21</v>
      </c>
      <c r="C365">
        <v>50</v>
      </c>
      <c r="D365">
        <v>1</v>
      </c>
      <c r="E365" t="s">
        <v>13018</v>
      </c>
      <c r="F365">
        <v>100</v>
      </c>
      <c r="G365">
        <v>0</v>
      </c>
      <c r="H365" t="s">
        <v>631</v>
      </c>
      <c r="I365" t="s">
        <v>13019</v>
      </c>
      <c r="J365" t="s">
        <v>358</v>
      </c>
      <c r="K365" t="s">
        <v>23</v>
      </c>
      <c r="L365" t="s">
        <v>24</v>
      </c>
      <c r="M365" t="s">
        <v>13020</v>
      </c>
      <c r="N365" t="s">
        <v>23</v>
      </c>
      <c r="O365" t="s">
        <v>307</v>
      </c>
      <c r="P365" t="s">
        <v>26</v>
      </c>
      <c r="Q365" t="s">
        <v>27</v>
      </c>
      <c r="R365" t="s">
        <v>24</v>
      </c>
      <c r="S365" t="s">
        <v>23</v>
      </c>
      <c r="T365" t="s">
        <v>13020</v>
      </c>
    </row>
    <row r="366" spans="1:20" x14ac:dyDescent="0.25">
      <c r="A366" t="s">
        <v>28</v>
      </c>
      <c r="B366" t="s">
        <v>29</v>
      </c>
      <c r="C366">
        <v>50</v>
      </c>
      <c r="D366">
        <v>1</v>
      </c>
      <c r="E366" t="s">
        <v>13018</v>
      </c>
      <c r="F366">
        <v>100</v>
      </c>
      <c r="G366">
        <v>0</v>
      </c>
      <c r="H366" t="s">
        <v>631</v>
      </c>
      <c r="I366" t="s">
        <v>13019</v>
      </c>
      <c r="J366" t="s">
        <v>358</v>
      </c>
      <c r="K366" t="s">
        <v>23</v>
      </c>
      <c r="L366" t="s">
        <v>24</v>
      </c>
      <c r="M366" t="s">
        <v>13020</v>
      </c>
      <c r="N366" t="s">
        <v>23</v>
      </c>
      <c r="O366" t="s">
        <v>307</v>
      </c>
      <c r="P366" t="s">
        <v>26</v>
      </c>
      <c r="Q366" t="s">
        <v>27</v>
      </c>
      <c r="R366" t="s">
        <v>24</v>
      </c>
      <c r="S366" t="s">
        <v>23</v>
      </c>
      <c r="T366" t="s">
        <v>13020</v>
      </c>
    </row>
    <row r="367" spans="1:20" x14ac:dyDescent="0.25">
      <c r="A367" t="s">
        <v>30</v>
      </c>
      <c r="B367" t="s">
        <v>31</v>
      </c>
      <c r="C367">
        <v>50</v>
      </c>
      <c r="D367">
        <v>1</v>
      </c>
      <c r="E367" t="s">
        <v>13018</v>
      </c>
      <c r="F367">
        <v>100</v>
      </c>
      <c r="G367">
        <v>0</v>
      </c>
      <c r="H367" t="s">
        <v>631</v>
      </c>
      <c r="I367" t="s">
        <v>13019</v>
      </c>
      <c r="J367" t="s">
        <v>358</v>
      </c>
      <c r="K367" t="s">
        <v>23</v>
      </c>
      <c r="L367" t="s">
        <v>24</v>
      </c>
      <c r="M367" t="s">
        <v>13020</v>
      </c>
      <c r="N367" t="s">
        <v>23</v>
      </c>
      <c r="O367" t="s">
        <v>307</v>
      </c>
      <c r="P367" t="s">
        <v>26</v>
      </c>
      <c r="Q367" t="s">
        <v>27</v>
      </c>
      <c r="R367" t="s">
        <v>24</v>
      </c>
      <c r="S367" t="s">
        <v>23</v>
      </c>
      <c r="T367" t="s">
        <v>13020</v>
      </c>
    </row>
    <row r="368" spans="1:20" x14ac:dyDescent="0.25">
      <c r="A368" t="s">
        <v>20</v>
      </c>
      <c r="B368" t="s">
        <v>21</v>
      </c>
      <c r="C368">
        <v>50</v>
      </c>
      <c r="D368">
        <v>6</v>
      </c>
      <c r="E368" t="s">
        <v>13021</v>
      </c>
      <c r="F368">
        <v>600</v>
      </c>
      <c r="G368">
        <v>0</v>
      </c>
      <c r="H368" t="s">
        <v>631</v>
      </c>
      <c r="I368" t="s">
        <v>3140</v>
      </c>
      <c r="J368" t="s">
        <v>633</v>
      </c>
      <c r="K368" t="s">
        <v>23</v>
      </c>
      <c r="L368" t="s">
        <v>24</v>
      </c>
      <c r="M368" t="s">
        <v>13022</v>
      </c>
      <c r="N368" t="s">
        <v>23</v>
      </c>
      <c r="O368" t="s">
        <v>307</v>
      </c>
      <c r="P368" t="s">
        <v>26</v>
      </c>
      <c r="Q368" t="s">
        <v>27</v>
      </c>
      <c r="R368" t="s">
        <v>24</v>
      </c>
      <c r="S368" t="s">
        <v>13023</v>
      </c>
      <c r="T368" t="s">
        <v>13022</v>
      </c>
    </row>
    <row r="369" spans="1:20" x14ac:dyDescent="0.25">
      <c r="A369" t="s">
        <v>28</v>
      </c>
      <c r="B369" t="s">
        <v>29</v>
      </c>
      <c r="C369">
        <v>50</v>
      </c>
      <c r="D369">
        <v>6</v>
      </c>
      <c r="E369" t="s">
        <v>13021</v>
      </c>
      <c r="F369">
        <v>600</v>
      </c>
      <c r="G369">
        <v>0</v>
      </c>
      <c r="H369" t="s">
        <v>631</v>
      </c>
      <c r="I369" t="s">
        <v>3140</v>
      </c>
      <c r="J369" t="s">
        <v>633</v>
      </c>
      <c r="K369" t="s">
        <v>23</v>
      </c>
      <c r="L369" t="s">
        <v>24</v>
      </c>
      <c r="M369" t="s">
        <v>13022</v>
      </c>
      <c r="N369" t="s">
        <v>23</v>
      </c>
      <c r="O369" t="s">
        <v>307</v>
      </c>
      <c r="P369" t="s">
        <v>26</v>
      </c>
      <c r="Q369" t="s">
        <v>27</v>
      </c>
      <c r="R369" t="s">
        <v>24</v>
      </c>
      <c r="S369" t="s">
        <v>13023</v>
      </c>
      <c r="T369" t="s">
        <v>13022</v>
      </c>
    </row>
    <row r="370" spans="1:20" x14ac:dyDescent="0.25">
      <c r="A370" t="s">
        <v>30</v>
      </c>
      <c r="B370" t="s">
        <v>31</v>
      </c>
      <c r="C370">
        <v>50</v>
      </c>
      <c r="D370">
        <v>6</v>
      </c>
      <c r="E370" t="s">
        <v>13021</v>
      </c>
      <c r="F370">
        <v>600</v>
      </c>
      <c r="G370">
        <v>0</v>
      </c>
      <c r="H370" t="s">
        <v>631</v>
      </c>
      <c r="I370" t="s">
        <v>3140</v>
      </c>
      <c r="J370" t="s">
        <v>633</v>
      </c>
      <c r="K370" t="s">
        <v>23</v>
      </c>
      <c r="L370" t="s">
        <v>24</v>
      </c>
      <c r="M370" t="s">
        <v>13022</v>
      </c>
      <c r="N370" t="s">
        <v>23</v>
      </c>
      <c r="O370" t="s">
        <v>307</v>
      </c>
      <c r="P370" t="s">
        <v>26</v>
      </c>
      <c r="Q370" t="s">
        <v>27</v>
      </c>
      <c r="R370" t="s">
        <v>24</v>
      </c>
      <c r="S370" t="s">
        <v>13023</v>
      </c>
      <c r="T370" t="s">
        <v>13022</v>
      </c>
    </row>
    <row r="371" spans="1:20" x14ac:dyDescent="0.25">
      <c r="A371" t="s">
        <v>20</v>
      </c>
      <c r="B371" t="s">
        <v>21</v>
      </c>
      <c r="C371">
        <v>50</v>
      </c>
      <c r="D371">
        <v>1</v>
      </c>
      <c r="E371" t="s">
        <v>13024</v>
      </c>
      <c r="F371">
        <v>200</v>
      </c>
      <c r="G371">
        <v>0</v>
      </c>
      <c r="H371" t="s">
        <v>631</v>
      </c>
      <c r="I371" t="s">
        <v>13025</v>
      </c>
      <c r="J371" t="s">
        <v>365</v>
      </c>
      <c r="K371" t="s">
        <v>23</v>
      </c>
      <c r="L371" t="s">
        <v>24</v>
      </c>
      <c r="M371" t="s">
        <v>13026</v>
      </c>
      <c r="N371" t="s">
        <v>23</v>
      </c>
      <c r="O371" t="s">
        <v>307</v>
      </c>
      <c r="P371" t="s">
        <v>26</v>
      </c>
      <c r="Q371" t="s">
        <v>27</v>
      </c>
      <c r="R371" t="s">
        <v>13027</v>
      </c>
      <c r="S371" t="s">
        <v>23</v>
      </c>
      <c r="T371" t="s">
        <v>13026</v>
      </c>
    </row>
    <row r="372" spans="1:20" x14ac:dyDescent="0.25">
      <c r="A372" t="s">
        <v>28</v>
      </c>
      <c r="B372" t="s">
        <v>29</v>
      </c>
      <c r="C372">
        <v>50</v>
      </c>
      <c r="D372">
        <v>1</v>
      </c>
      <c r="E372" t="s">
        <v>13024</v>
      </c>
      <c r="F372">
        <v>200</v>
      </c>
      <c r="G372">
        <v>0</v>
      </c>
      <c r="H372" t="s">
        <v>631</v>
      </c>
      <c r="I372" t="s">
        <v>13025</v>
      </c>
      <c r="J372" t="s">
        <v>365</v>
      </c>
      <c r="K372" t="s">
        <v>23</v>
      </c>
      <c r="L372" t="s">
        <v>24</v>
      </c>
      <c r="M372" t="s">
        <v>13026</v>
      </c>
      <c r="N372" t="s">
        <v>23</v>
      </c>
      <c r="O372" t="s">
        <v>307</v>
      </c>
      <c r="P372" t="s">
        <v>26</v>
      </c>
      <c r="Q372" t="s">
        <v>27</v>
      </c>
      <c r="R372" t="s">
        <v>13027</v>
      </c>
      <c r="S372" t="s">
        <v>23</v>
      </c>
      <c r="T372" t="s">
        <v>13026</v>
      </c>
    </row>
    <row r="373" spans="1:20" x14ac:dyDescent="0.25">
      <c r="A373" t="s">
        <v>30</v>
      </c>
      <c r="B373" t="s">
        <v>31</v>
      </c>
      <c r="C373">
        <v>50</v>
      </c>
      <c r="D373">
        <v>1</v>
      </c>
      <c r="E373" t="s">
        <v>13024</v>
      </c>
      <c r="F373">
        <v>200</v>
      </c>
      <c r="G373">
        <v>0</v>
      </c>
      <c r="H373" t="s">
        <v>631</v>
      </c>
      <c r="I373" t="s">
        <v>13025</v>
      </c>
      <c r="J373" t="s">
        <v>365</v>
      </c>
      <c r="K373" t="s">
        <v>23</v>
      </c>
      <c r="L373" t="s">
        <v>24</v>
      </c>
      <c r="M373" t="s">
        <v>13026</v>
      </c>
      <c r="N373" t="s">
        <v>23</v>
      </c>
      <c r="O373" t="s">
        <v>307</v>
      </c>
      <c r="P373" t="s">
        <v>26</v>
      </c>
      <c r="Q373" t="s">
        <v>27</v>
      </c>
      <c r="R373" t="s">
        <v>13027</v>
      </c>
      <c r="S373" t="s">
        <v>23</v>
      </c>
      <c r="T373" t="s">
        <v>13026</v>
      </c>
    </row>
    <row r="374" spans="1:20" x14ac:dyDescent="0.25">
      <c r="A374" t="s">
        <v>186</v>
      </c>
      <c r="B374" t="s">
        <v>187</v>
      </c>
      <c r="C374">
        <v>33.333333333333336</v>
      </c>
      <c r="D374">
        <v>3</v>
      </c>
      <c r="E374" t="s">
        <v>13024</v>
      </c>
      <c r="F374">
        <v>200</v>
      </c>
      <c r="G374">
        <v>0</v>
      </c>
      <c r="H374" t="s">
        <v>631</v>
      </c>
      <c r="I374" t="s">
        <v>13025</v>
      </c>
      <c r="J374" t="s">
        <v>365</v>
      </c>
      <c r="K374" t="s">
        <v>23</v>
      </c>
      <c r="L374" t="s">
        <v>24</v>
      </c>
      <c r="M374" t="s">
        <v>13026</v>
      </c>
      <c r="N374" t="s">
        <v>23</v>
      </c>
      <c r="O374" t="s">
        <v>307</v>
      </c>
      <c r="P374" t="s">
        <v>26</v>
      </c>
      <c r="Q374" t="s">
        <v>27</v>
      </c>
      <c r="R374" t="s">
        <v>13027</v>
      </c>
      <c r="S374" t="s">
        <v>23</v>
      </c>
      <c r="T374" t="s">
        <v>13026</v>
      </c>
    </row>
    <row r="375" spans="1:20" x14ac:dyDescent="0.25">
      <c r="A375" t="s">
        <v>44</v>
      </c>
      <c r="B375" t="s">
        <v>45</v>
      </c>
      <c r="C375">
        <v>66.666666666666671</v>
      </c>
      <c r="D375">
        <v>3</v>
      </c>
      <c r="E375" t="s">
        <v>13028</v>
      </c>
      <c r="F375">
        <v>200</v>
      </c>
      <c r="G375">
        <v>0</v>
      </c>
      <c r="H375" t="s">
        <v>631</v>
      </c>
      <c r="I375" t="s">
        <v>13029</v>
      </c>
      <c r="J375" t="s">
        <v>305</v>
      </c>
      <c r="K375" t="s">
        <v>23</v>
      </c>
      <c r="L375" t="s">
        <v>24</v>
      </c>
      <c r="M375" t="s">
        <v>13030</v>
      </c>
      <c r="N375" t="s">
        <v>23</v>
      </c>
      <c r="O375" t="s">
        <v>307</v>
      </c>
      <c r="P375" t="s">
        <v>26</v>
      </c>
      <c r="Q375" t="s">
        <v>27</v>
      </c>
      <c r="R375" t="s">
        <v>24</v>
      </c>
      <c r="S375" t="s">
        <v>13031</v>
      </c>
      <c r="T375" t="s">
        <v>13030</v>
      </c>
    </row>
    <row r="376" spans="1:20" x14ac:dyDescent="0.25">
      <c r="A376" t="s">
        <v>186</v>
      </c>
      <c r="B376" t="s">
        <v>187</v>
      </c>
      <c r="C376">
        <v>33.333333333333336</v>
      </c>
      <c r="D376">
        <v>3</v>
      </c>
      <c r="E376" t="s">
        <v>13028</v>
      </c>
      <c r="F376">
        <v>200</v>
      </c>
      <c r="G376">
        <v>0</v>
      </c>
      <c r="H376" t="s">
        <v>631</v>
      </c>
      <c r="I376" t="s">
        <v>13029</v>
      </c>
      <c r="J376" t="s">
        <v>305</v>
      </c>
      <c r="K376" t="s">
        <v>23</v>
      </c>
      <c r="L376" t="s">
        <v>24</v>
      </c>
      <c r="M376" t="s">
        <v>13030</v>
      </c>
      <c r="N376" t="s">
        <v>23</v>
      </c>
      <c r="O376" t="s">
        <v>307</v>
      </c>
      <c r="P376" t="s">
        <v>26</v>
      </c>
      <c r="Q376" t="s">
        <v>27</v>
      </c>
      <c r="R376" t="s">
        <v>24</v>
      </c>
      <c r="S376" t="s">
        <v>13031</v>
      </c>
      <c r="T376" t="s">
        <v>13030</v>
      </c>
    </row>
    <row r="377" spans="1:20" x14ac:dyDescent="0.25">
      <c r="A377" t="s">
        <v>20</v>
      </c>
      <c r="B377" t="s">
        <v>21</v>
      </c>
      <c r="C377">
        <v>50</v>
      </c>
      <c r="D377">
        <v>1</v>
      </c>
      <c r="E377" t="s">
        <v>13032</v>
      </c>
      <c r="F377">
        <v>106</v>
      </c>
      <c r="G377">
        <v>6</v>
      </c>
      <c r="H377" t="s">
        <v>631</v>
      </c>
      <c r="I377" t="s">
        <v>13033</v>
      </c>
      <c r="J377" t="s">
        <v>332</v>
      </c>
      <c r="K377" t="s">
        <v>23</v>
      </c>
      <c r="L377" t="s">
        <v>24</v>
      </c>
      <c r="M377" t="s">
        <v>13030</v>
      </c>
      <c r="N377" t="s">
        <v>23</v>
      </c>
      <c r="O377" t="s">
        <v>307</v>
      </c>
      <c r="P377" t="s">
        <v>26</v>
      </c>
      <c r="Q377" t="s">
        <v>27</v>
      </c>
      <c r="R377" t="s">
        <v>24</v>
      </c>
      <c r="S377" t="s">
        <v>13034</v>
      </c>
      <c r="T377" t="s">
        <v>13030</v>
      </c>
    </row>
    <row r="378" spans="1:20" x14ac:dyDescent="0.25">
      <c r="A378" t="s">
        <v>28</v>
      </c>
      <c r="B378" t="s">
        <v>29</v>
      </c>
      <c r="C378">
        <v>50</v>
      </c>
      <c r="D378">
        <v>1</v>
      </c>
      <c r="E378" t="s">
        <v>13032</v>
      </c>
      <c r="F378">
        <v>106</v>
      </c>
      <c r="G378">
        <v>6</v>
      </c>
      <c r="H378" t="s">
        <v>631</v>
      </c>
      <c r="I378" t="s">
        <v>13033</v>
      </c>
      <c r="J378" t="s">
        <v>332</v>
      </c>
      <c r="K378" t="s">
        <v>23</v>
      </c>
      <c r="L378" t="s">
        <v>24</v>
      </c>
      <c r="M378" t="s">
        <v>13030</v>
      </c>
      <c r="N378" t="s">
        <v>23</v>
      </c>
      <c r="O378" t="s">
        <v>307</v>
      </c>
      <c r="P378" t="s">
        <v>26</v>
      </c>
      <c r="Q378" t="s">
        <v>27</v>
      </c>
      <c r="R378" t="s">
        <v>24</v>
      </c>
      <c r="S378" t="s">
        <v>13034</v>
      </c>
      <c r="T378" t="s">
        <v>13030</v>
      </c>
    </row>
    <row r="379" spans="1:20" x14ac:dyDescent="0.25">
      <c r="A379" t="s">
        <v>30</v>
      </c>
      <c r="B379" t="s">
        <v>31</v>
      </c>
      <c r="C379">
        <v>50</v>
      </c>
      <c r="D379">
        <v>1</v>
      </c>
      <c r="E379" t="s">
        <v>13032</v>
      </c>
      <c r="F379">
        <v>106</v>
      </c>
      <c r="G379">
        <v>6</v>
      </c>
      <c r="H379" t="s">
        <v>631</v>
      </c>
      <c r="I379" t="s">
        <v>13033</v>
      </c>
      <c r="J379" t="s">
        <v>332</v>
      </c>
      <c r="K379" t="s">
        <v>23</v>
      </c>
      <c r="L379" t="s">
        <v>24</v>
      </c>
      <c r="M379" t="s">
        <v>13030</v>
      </c>
      <c r="N379" t="s">
        <v>23</v>
      </c>
      <c r="O379" t="s">
        <v>307</v>
      </c>
      <c r="P379" t="s">
        <v>26</v>
      </c>
      <c r="Q379" t="s">
        <v>27</v>
      </c>
      <c r="R379" t="s">
        <v>24</v>
      </c>
      <c r="S379" t="s">
        <v>13034</v>
      </c>
      <c r="T379" t="s">
        <v>13030</v>
      </c>
    </row>
    <row r="380" spans="1:20" x14ac:dyDescent="0.25">
      <c r="A380" t="s">
        <v>20</v>
      </c>
      <c r="B380" t="s">
        <v>21</v>
      </c>
      <c r="C380">
        <v>50</v>
      </c>
      <c r="D380">
        <v>2</v>
      </c>
      <c r="E380" t="s">
        <v>13035</v>
      </c>
      <c r="F380">
        <v>200</v>
      </c>
      <c r="G380">
        <v>0</v>
      </c>
      <c r="H380" t="s">
        <v>631</v>
      </c>
      <c r="I380" t="s">
        <v>13036</v>
      </c>
      <c r="J380" t="s">
        <v>334</v>
      </c>
      <c r="K380" t="s">
        <v>23</v>
      </c>
      <c r="L380" t="s">
        <v>24</v>
      </c>
      <c r="M380" t="s">
        <v>13030</v>
      </c>
      <c r="N380" t="s">
        <v>23</v>
      </c>
      <c r="O380" t="s">
        <v>307</v>
      </c>
      <c r="P380" t="s">
        <v>26</v>
      </c>
      <c r="Q380" t="s">
        <v>27</v>
      </c>
      <c r="R380" t="s">
        <v>24</v>
      </c>
      <c r="S380" t="s">
        <v>23</v>
      </c>
      <c r="T380" t="s">
        <v>13030</v>
      </c>
    </row>
    <row r="381" spans="1:20" x14ac:dyDescent="0.25">
      <c r="A381" t="s">
        <v>28</v>
      </c>
      <c r="B381" t="s">
        <v>29</v>
      </c>
      <c r="C381">
        <v>50</v>
      </c>
      <c r="D381">
        <v>2</v>
      </c>
      <c r="E381" t="s">
        <v>13035</v>
      </c>
      <c r="F381">
        <v>200</v>
      </c>
      <c r="G381">
        <v>0</v>
      </c>
      <c r="H381" t="s">
        <v>631</v>
      </c>
      <c r="I381" t="s">
        <v>13036</v>
      </c>
      <c r="J381" t="s">
        <v>334</v>
      </c>
      <c r="K381" t="s">
        <v>23</v>
      </c>
      <c r="L381" t="s">
        <v>24</v>
      </c>
      <c r="M381" t="s">
        <v>13030</v>
      </c>
      <c r="N381" t="s">
        <v>23</v>
      </c>
      <c r="O381" t="s">
        <v>307</v>
      </c>
      <c r="P381" t="s">
        <v>26</v>
      </c>
      <c r="Q381" t="s">
        <v>27</v>
      </c>
      <c r="R381" t="s">
        <v>24</v>
      </c>
      <c r="S381" t="s">
        <v>23</v>
      </c>
      <c r="T381" t="s">
        <v>13030</v>
      </c>
    </row>
    <row r="382" spans="1:20" x14ac:dyDescent="0.25">
      <c r="A382" t="s">
        <v>30</v>
      </c>
      <c r="B382" t="s">
        <v>31</v>
      </c>
      <c r="C382">
        <v>50</v>
      </c>
      <c r="D382">
        <v>2</v>
      </c>
      <c r="E382" t="s">
        <v>13035</v>
      </c>
      <c r="F382">
        <v>200</v>
      </c>
      <c r="G382">
        <v>0</v>
      </c>
      <c r="H382" t="s">
        <v>631</v>
      </c>
      <c r="I382" t="s">
        <v>13036</v>
      </c>
      <c r="J382" t="s">
        <v>334</v>
      </c>
      <c r="K382" t="s">
        <v>23</v>
      </c>
      <c r="L382" t="s">
        <v>24</v>
      </c>
      <c r="M382" t="s">
        <v>13030</v>
      </c>
      <c r="N382" t="s">
        <v>23</v>
      </c>
      <c r="O382" t="s">
        <v>307</v>
      </c>
      <c r="P382" t="s">
        <v>26</v>
      </c>
      <c r="Q382" t="s">
        <v>27</v>
      </c>
      <c r="R382" t="s">
        <v>24</v>
      </c>
      <c r="S382" t="s">
        <v>23</v>
      </c>
      <c r="T382" t="s">
        <v>13030</v>
      </c>
    </row>
    <row r="383" spans="1:20" x14ac:dyDescent="0.25">
      <c r="A383" t="s">
        <v>20</v>
      </c>
      <c r="B383" t="s">
        <v>21</v>
      </c>
      <c r="C383">
        <v>50</v>
      </c>
      <c r="D383">
        <v>1</v>
      </c>
      <c r="E383" t="s">
        <v>13037</v>
      </c>
      <c r="F383">
        <v>106</v>
      </c>
      <c r="G383">
        <v>6</v>
      </c>
      <c r="H383" t="s">
        <v>631</v>
      </c>
      <c r="I383" t="s">
        <v>13038</v>
      </c>
      <c r="J383" t="s">
        <v>361</v>
      </c>
      <c r="K383" t="s">
        <v>23</v>
      </c>
      <c r="L383" t="s">
        <v>24</v>
      </c>
      <c r="M383" t="s">
        <v>13039</v>
      </c>
      <c r="N383" t="s">
        <v>23</v>
      </c>
      <c r="O383" t="s">
        <v>307</v>
      </c>
      <c r="P383" t="s">
        <v>26</v>
      </c>
      <c r="Q383" t="s">
        <v>27</v>
      </c>
      <c r="R383" t="s">
        <v>24</v>
      </c>
      <c r="S383" t="s">
        <v>13040</v>
      </c>
      <c r="T383" t="s">
        <v>13039</v>
      </c>
    </row>
    <row r="384" spans="1:20" x14ac:dyDescent="0.25">
      <c r="A384" t="s">
        <v>28</v>
      </c>
      <c r="B384" t="s">
        <v>29</v>
      </c>
      <c r="C384">
        <v>50</v>
      </c>
      <c r="D384">
        <v>1</v>
      </c>
      <c r="E384" t="s">
        <v>13037</v>
      </c>
      <c r="F384">
        <v>106</v>
      </c>
      <c r="G384">
        <v>6</v>
      </c>
      <c r="H384" t="s">
        <v>631</v>
      </c>
      <c r="I384" t="s">
        <v>13038</v>
      </c>
      <c r="J384" t="s">
        <v>361</v>
      </c>
      <c r="K384" t="s">
        <v>23</v>
      </c>
      <c r="L384" t="s">
        <v>24</v>
      </c>
      <c r="M384" t="s">
        <v>13039</v>
      </c>
      <c r="N384" t="s">
        <v>23</v>
      </c>
      <c r="O384" t="s">
        <v>307</v>
      </c>
      <c r="P384" t="s">
        <v>26</v>
      </c>
      <c r="Q384" t="s">
        <v>27</v>
      </c>
      <c r="R384" t="s">
        <v>24</v>
      </c>
      <c r="S384" t="s">
        <v>13040</v>
      </c>
      <c r="T384" t="s">
        <v>13039</v>
      </c>
    </row>
    <row r="385" spans="1:20" x14ac:dyDescent="0.25">
      <c r="A385" t="s">
        <v>30</v>
      </c>
      <c r="B385" t="s">
        <v>31</v>
      </c>
      <c r="C385">
        <v>50</v>
      </c>
      <c r="D385">
        <v>1</v>
      </c>
      <c r="E385" t="s">
        <v>13037</v>
      </c>
      <c r="F385">
        <v>106</v>
      </c>
      <c r="G385">
        <v>6</v>
      </c>
      <c r="H385" t="s">
        <v>631</v>
      </c>
      <c r="I385" t="s">
        <v>13038</v>
      </c>
      <c r="J385" t="s">
        <v>361</v>
      </c>
      <c r="K385" t="s">
        <v>23</v>
      </c>
      <c r="L385" t="s">
        <v>24</v>
      </c>
      <c r="M385" t="s">
        <v>13039</v>
      </c>
      <c r="N385" t="s">
        <v>23</v>
      </c>
      <c r="O385" t="s">
        <v>307</v>
      </c>
      <c r="P385" t="s">
        <v>26</v>
      </c>
      <c r="Q385" t="s">
        <v>27</v>
      </c>
      <c r="R385" t="s">
        <v>24</v>
      </c>
      <c r="S385" t="s">
        <v>13040</v>
      </c>
      <c r="T385" t="s">
        <v>13039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13041</v>
      </c>
      <c r="F386">
        <v>100</v>
      </c>
      <c r="G386">
        <v>0</v>
      </c>
      <c r="H386" t="s">
        <v>631</v>
      </c>
      <c r="I386" t="s">
        <v>13042</v>
      </c>
      <c r="J386" t="s">
        <v>1679</v>
      </c>
      <c r="K386" t="s">
        <v>23</v>
      </c>
      <c r="L386" t="s">
        <v>24</v>
      </c>
      <c r="M386" t="s">
        <v>13043</v>
      </c>
      <c r="N386" t="s">
        <v>23</v>
      </c>
      <c r="O386" t="s">
        <v>307</v>
      </c>
      <c r="P386" t="s">
        <v>26</v>
      </c>
      <c r="Q386" t="s">
        <v>27</v>
      </c>
      <c r="R386" t="s">
        <v>24</v>
      </c>
      <c r="S386" t="s">
        <v>13044</v>
      </c>
      <c r="T386" t="s">
        <v>13043</v>
      </c>
    </row>
    <row r="387" spans="1:20" x14ac:dyDescent="0.25">
      <c r="A387" t="s">
        <v>28</v>
      </c>
      <c r="B387" t="s">
        <v>29</v>
      </c>
      <c r="C387">
        <v>50</v>
      </c>
      <c r="D387">
        <v>1</v>
      </c>
      <c r="E387" t="s">
        <v>13041</v>
      </c>
      <c r="F387">
        <v>100</v>
      </c>
      <c r="G387">
        <v>0</v>
      </c>
      <c r="H387" t="s">
        <v>631</v>
      </c>
      <c r="I387" t="s">
        <v>13042</v>
      </c>
      <c r="J387" t="s">
        <v>1679</v>
      </c>
      <c r="K387" t="s">
        <v>23</v>
      </c>
      <c r="L387" t="s">
        <v>24</v>
      </c>
      <c r="M387" t="s">
        <v>13043</v>
      </c>
      <c r="N387" t="s">
        <v>23</v>
      </c>
      <c r="O387" t="s">
        <v>307</v>
      </c>
      <c r="P387" t="s">
        <v>26</v>
      </c>
      <c r="Q387" t="s">
        <v>27</v>
      </c>
      <c r="R387" t="s">
        <v>24</v>
      </c>
      <c r="S387" t="s">
        <v>13044</v>
      </c>
      <c r="T387" t="s">
        <v>13043</v>
      </c>
    </row>
    <row r="388" spans="1:20" x14ac:dyDescent="0.25">
      <c r="A388" t="s">
        <v>30</v>
      </c>
      <c r="B388" t="s">
        <v>31</v>
      </c>
      <c r="C388">
        <v>50</v>
      </c>
      <c r="D388">
        <v>1</v>
      </c>
      <c r="E388" t="s">
        <v>13041</v>
      </c>
      <c r="F388">
        <v>100</v>
      </c>
      <c r="G388">
        <v>0</v>
      </c>
      <c r="H388" t="s">
        <v>631</v>
      </c>
      <c r="I388" t="s">
        <v>13042</v>
      </c>
      <c r="J388" t="s">
        <v>1679</v>
      </c>
      <c r="K388" t="s">
        <v>23</v>
      </c>
      <c r="L388" t="s">
        <v>24</v>
      </c>
      <c r="M388" t="s">
        <v>13043</v>
      </c>
      <c r="N388" t="s">
        <v>23</v>
      </c>
      <c r="O388" t="s">
        <v>307</v>
      </c>
      <c r="P388" t="s">
        <v>26</v>
      </c>
      <c r="Q388" t="s">
        <v>27</v>
      </c>
      <c r="R388" t="s">
        <v>24</v>
      </c>
      <c r="S388" t="s">
        <v>13044</v>
      </c>
      <c r="T388" t="s">
        <v>13043</v>
      </c>
    </row>
    <row r="389" spans="1:20" x14ac:dyDescent="0.25">
      <c r="A389" t="s">
        <v>186</v>
      </c>
      <c r="B389" t="s">
        <v>187</v>
      </c>
      <c r="C389">
        <v>33.333333333333336</v>
      </c>
      <c r="D389">
        <v>3</v>
      </c>
      <c r="E389" t="s">
        <v>13045</v>
      </c>
      <c r="F389">
        <v>106</v>
      </c>
      <c r="G389">
        <v>6</v>
      </c>
      <c r="H389" t="s">
        <v>631</v>
      </c>
      <c r="I389" t="s">
        <v>13046</v>
      </c>
      <c r="J389" t="s">
        <v>633</v>
      </c>
      <c r="K389" t="s">
        <v>23</v>
      </c>
      <c r="L389" t="s">
        <v>24</v>
      </c>
      <c r="M389" t="s">
        <v>13043</v>
      </c>
      <c r="N389" t="s">
        <v>23</v>
      </c>
      <c r="O389" t="s">
        <v>307</v>
      </c>
      <c r="P389" t="s">
        <v>26</v>
      </c>
      <c r="Q389" t="s">
        <v>27</v>
      </c>
      <c r="R389" t="s">
        <v>13047</v>
      </c>
      <c r="S389" t="s">
        <v>13048</v>
      </c>
      <c r="T389" t="s">
        <v>13043</v>
      </c>
    </row>
    <row r="390" spans="1:20" x14ac:dyDescent="0.25">
      <c r="A390" t="s">
        <v>20</v>
      </c>
      <c r="B390" t="s">
        <v>21</v>
      </c>
      <c r="C390">
        <v>50</v>
      </c>
      <c r="D390">
        <v>1</v>
      </c>
      <c r="E390" t="s">
        <v>13049</v>
      </c>
      <c r="F390">
        <v>106</v>
      </c>
      <c r="G390">
        <v>6</v>
      </c>
      <c r="H390" t="s">
        <v>631</v>
      </c>
      <c r="I390" t="s">
        <v>13050</v>
      </c>
      <c r="J390" t="s">
        <v>325</v>
      </c>
      <c r="K390" t="s">
        <v>23</v>
      </c>
      <c r="L390" t="s">
        <v>24</v>
      </c>
      <c r="M390" t="s">
        <v>13051</v>
      </c>
      <c r="N390" t="s">
        <v>23</v>
      </c>
      <c r="O390" t="s">
        <v>307</v>
      </c>
      <c r="P390" t="s">
        <v>26</v>
      </c>
      <c r="Q390" t="s">
        <v>27</v>
      </c>
      <c r="R390" t="s">
        <v>24</v>
      </c>
      <c r="S390" t="s">
        <v>13052</v>
      </c>
      <c r="T390" t="s">
        <v>13043</v>
      </c>
    </row>
    <row r="391" spans="1:20" x14ac:dyDescent="0.25">
      <c r="A391" t="s">
        <v>28</v>
      </c>
      <c r="B391" t="s">
        <v>29</v>
      </c>
      <c r="C391">
        <v>50</v>
      </c>
      <c r="D391">
        <v>1</v>
      </c>
      <c r="E391" t="s">
        <v>13049</v>
      </c>
      <c r="F391">
        <v>106</v>
      </c>
      <c r="G391">
        <v>6</v>
      </c>
      <c r="H391" t="s">
        <v>631</v>
      </c>
      <c r="I391" t="s">
        <v>13050</v>
      </c>
      <c r="J391" t="s">
        <v>325</v>
      </c>
      <c r="K391" t="s">
        <v>23</v>
      </c>
      <c r="L391" t="s">
        <v>24</v>
      </c>
      <c r="M391" t="s">
        <v>13051</v>
      </c>
      <c r="N391" t="s">
        <v>23</v>
      </c>
      <c r="O391" t="s">
        <v>307</v>
      </c>
      <c r="P391" t="s">
        <v>26</v>
      </c>
      <c r="Q391" t="s">
        <v>27</v>
      </c>
      <c r="R391" t="s">
        <v>24</v>
      </c>
      <c r="S391" t="s">
        <v>13052</v>
      </c>
      <c r="T391" t="s">
        <v>13043</v>
      </c>
    </row>
    <row r="392" spans="1:20" x14ac:dyDescent="0.25">
      <c r="A392" t="s">
        <v>30</v>
      </c>
      <c r="B392" t="s">
        <v>31</v>
      </c>
      <c r="C392">
        <v>50</v>
      </c>
      <c r="D392">
        <v>1</v>
      </c>
      <c r="E392" t="s">
        <v>13049</v>
      </c>
      <c r="F392">
        <v>106</v>
      </c>
      <c r="G392">
        <v>6</v>
      </c>
      <c r="H392" t="s">
        <v>631</v>
      </c>
      <c r="I392" t="s">
        <v>13050</v>
      </c>
      <c r="J392" t="s">
        <v>325</v>
      </c>
      <c r="K392" t="s">
        <v>23</v>
      </c>
      <c r="L392" t="s">
        <v>24</v>
      </c>
      <c r="M392" t="s">
        <v>13051</v>
      </c>
      <c r="N392" t="s">
        <v>23</v>
      </c>
      <c r="O392" t="s">
        <v>307</v>
      </c>
      <c r="P392" t="s">
        <v>26</v>
      </c>
      <c r="Q392" t="s">
        <v>27</v>
      </c>
      <c r="R392" t="s">
        <v>24</v>
      </c>
      <c r="S392" t="s">
        <v>13052</v>
      </c>
      <c r="T392" t="s">
        <v>13043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13053</v>
      </c>
      <c r="F393">
        <v>100</v>
      </c>
      <c r="G393">
        <v>0</v>
      </c>
      <c r="H393" t="s">
        <v>631</v>
      </c>
      <c r="I393" t="s">
        <v>13054</v>
      </c>
      <c r="J393" t="s">
        <v>334</v>
      </c>
      <c r="K393" t="s">
        <v>23</v>
      </c>
      <c r="L393" t="s">
        <v>24</v>
      </c>
      <c r="M393" t="s">
        <v>13051</v>
      </c>
      <c r="N393" t="s">
        <v>23</v>
      </c>
      <c r="O393" t="s">
        <v>307</v>
      </c>
      <c r="P393" t="s">
        <v>26</v>
      </c>
      <c r="Q393" t="s">
        <v>27</v>
      </c>
      <c r="R393" t="s">
        <v>24</v>
      </c>
      <c r="S393" t="s">
        <v>13055</v>
      </c>
      <c r="T393" t="s">
        <v>13051</v>
      </c>
    </row>
    <row r="394" spans="1:20" x14ac:dyDescent="0.25">
      <c r="A394" t="s">
        <v>28</v>
      </c>
      <c r="B394" t="s">
        <v>29</v>
      </c>
      <c r="C394">
        <v>50</v>
      </c>
      <c r="D394">
        <v>1</v>
      </c>
      <c r="E394" t="s">
        <v>13053</v>
      </c>
      <c r="F394">
        <v>100</v>
      </c>
      <c r="G394">
        <v>0</v>
      </c>
      <c r="H394" t="s">
        <v>631</v>
      </c>
      <c r="I394" t="s">
        <v>13054</v>
      </c>
      <c r="J394" t="s">
        <v>334</v>
      </c>
      <c r="K394" t="s">
        <v>23</v>
      </c>
      <c r="L394" t="s">
        <v>24</v>
      </c>
      <c r="M394" t="s">
        <v>13051</v>
      </c>
      <c r="N394" t="s">
        <v>23</v>
      </c>
      <c r="O394" t="s">
        <v>307</v>
      </c>
      <c r="P394" t="s">
        <v>26</v>
      </c>
      <c r="Q394" t="s">
        <v>27</v>
      </c>
      <c r="R394" t="s">
        <v>24</v>
      </c>
      <c r="S394" t="s">
        <v>13055</v>
      </c>
      <c r="T394" t="s">
        <v>13051</v>
      </c>
    </row>
    <row r="395" spans="1:20" x14ac:dyDescent="0.25">
      <c r="A395" t="s">
        <v>30</v>
      </c>
      <c r="B395" t="s">
        <v>31</v>
      </c>
      <c r="C395">
        <v>50</v>
      </c>
      <c r="D395">
        <v>1</v>
      </c>
      <c r="E395" t="s">
        <v>13053</v>
      </c>
      <c r="F395">
        <v>100</v>
      </c>
      <c r="G395">
        <v>0</v>
      </c>
      <c r="H395" t="s">
        <v>631</v>
      </c>
      <c r="I395" t="s">
        <v>13054</v>
      </c>
      <c r="J395" t="s">
        <v>334</v>
      </c>
      <c r="K395" t="s">
        <v>23</v>
      </c>
      <c r="L395" t="s">
        <v>24</v>
      </c>
      <c r="M395" t="s">
        <v>13051</v>
      </c>
      <c r="N395" t="s">
        <v>23</v>
      </c>
      <c r="O395" t="s">
        <v>307</v>
      </c>
      <c r="P395" t="s">
        <v>26</v>
      </c>
      <c r="Q395" t="s">
        <v>27</v>
      </c>
      <c r="R395" t="s">
        <v>24</v>
      </c>
      <c r="S395" t="s">
        <v>13055</v>
      </c>
      <c r="T395" t="s">
        <v>13051</v>
      </c>
    </row>
    <row r="396" spans="1:20" x14ac:dyDescent="0.25">
      <c r="A396" t="s">
        <v>20</v>
      </c>
      <c r="B396" t="s">
        <v>21</v>
      </c>
      <c r="C396">
        <v>50</v>
      </c>
      <c r="D396">
        <v>1</v>
      </c>
      <c r="E396" t="s">
        <v>13056</v>
      </c>
      <c r="F396">
        <v>100</v>
      </c>
      <c r="G396">
        <v>0</v>
      </c>
      <c r="H396" t="s">
        <v>631</v>
      </c>
      <c r="I396" t="s">
        <v>13057</v>
      </c>
      <c r="J396" t="s">
        <v>331</v>
      </c>
      <c r="K396" t="s">
        <v>23</v>
      </c>
      <c r="L396" t="s">
        <v>24</v>
      </c>
      <c r="M396" t="s">
        <v>13043</v>
      </c>
      <c r="N396" t="s">
        <v>23</v>
      </c>
      <c r="O396" t="s">
        <v>32</v>
      </c>
      <c r="P396" t="s">
        <v>26</v>
      </c>
      <c r="Q396" t="s">
        <v>33</v>
      </c>
      <c r="R396" t="s">
        <v>24</v>
      </c>
      <c r="S396" t="s">
        <v>13058</v>
      </c>
      <c r="T396" t="s">
        <v>13051</v>
      </c>
    </row>
    <row r="397" spans="1:20" x14ac:dyDescent="0.25">
      <c r="A397" t="s">
        <v>28</v>
      </c>
      <c r="B397" t="s">
        <v>29</v>
      </c>
      <c r="C397">
        <v>50</v>
      </c>
      <c r="D397">
        <v>1</v>
      </c>
      <c r="E397" t="s">
        <v>13056</v>
      </c>
      <c r="F397">
        <v>100</v>
      </c>
      <c r="G397">
        <v>0</v>
      </c>
      <c r="H397" t="s">
        <v>631</v>
      </c>
      <c r="I397" t="s">
        <v>13057</v>
      </c>
      <c r="J397" t="s">
        <v>331</v>
      </c>
      <c r="K397" t="s">
        <v>23</v>
      </c>
      <c r="L397" t="s">
        <v>24</v>
      </c>
      <c r="M397" t="s">
        <v>13043</v>
      </c>
      <c r="N397" t="s">
        <v>23</v>
      </c>
      <c r="O397" t="s">
        <v>32</v>
      </c>
      <c r="P397" t="s">
        <v>26</v>
      </c>
      <c r="Q397" t="s">
        <v>33</v>
      </c>
      <c r="R397" t="s">
        <v>24</v>
      </c>
      <c r="S397" t="s">
        <v>13058</v>
      </c>
      <c r="T397" t="s">
        <v>13051</v>
      </c>
    </row>
    <row r="398" spans="1:20" x14ac:dyDescent="0.25">
      <c r="A398" t="s">
        <v>30</v>
      </c>
      <c r="B398" t="s">
        <v>31</v>
      </c>
      <c r="C398">
        <v>50</v>
      </c>
      <c r="D398">
        <v>1</v>
      </c>
      <c r="E398" t="s">
        <v>13056</v>
      </c>
      <c r="F398">
        <v>100</v>
      </c>
      <c r="G398">
        <v>0</v>
      </c>
      <c r="H398" t="s">
        <v>631</v>
      </c>
      <c r="I398" t="s">
        <v>13057</v>
      </c>
      <c r="J398" t="s">
        <v>331</v>
      </c>
      <c r="K398" t="s">
        <v>23</v>
      </c>
      <c r="L398" t="s">
        <v>24</v>
      </c>
      <c r="M398" t="s">
        <v>13043</v>
      </c>
      <c r="N398" t="s">
        <v>23</v>
      </c>
      <c r="O398" t="s">
        <v>32</v>
      </c>
      <c r="P398" t="s">
        <v>26</v>
      </c>
      <c r="Q398" t="s">
        <v>33</v>
      </c>
      <c r="R398" t="s">
        <v>24</v>
      </c>
      <c r="S398" t="s">
        <v>13058</v>
      </c>
      <c r="T398" t="s">
        <v>13051</v>
      </c>
    </row>
    <row r="399" spans="1:20" x14ac:dyDescent="0.25">
      <c r="A399" t="s">
        <v>20</v>
      </c>
      <c r="B399" t="s">
        <v>21</v>
      </c>
      <c r="C399">
        <v>50</v>
      </c>
      <c r="D399">
        <v>1</v>
      </c>
      <c r="E399" t="s">
        <v>13059</v>
      </c>
      <c r="F399">
        <v>106</v>
      </c>
      <c r="G399">
        <v>6</v>
      </c>
      <c r="H399" t="s">
        <v>631</v>
      </c>
      <c r="I399" t="s">
        <v>13060</v>
      </c>
      <c r="J399" t="s">
        <v>306</v>
      </c>
      <c r="K399" t="s">
        <v>23</v>
      </c>
      <c r="L399" t="s">
        <v>24</v>
      </c>
      <c r="M399" t="s">
        <v>13051</v>
      </c>
      <c r="N399" t="s">
        <v>23</v>
      </c>
      <c r="O399" t="s">
        <v>307</v>
      </c>
      <c r="P399" t="s">
        <v>26</v>
      </c>
      <c r="Q399" t="s">
        <v>27</v>
      </c>
      <c r="R399" t="s">
        <v>24</v>
      </c>
      <c r="S399" t="s">
        <v>13061</v>
      </c>
      <c r="T399" t="s">
        <v>13051</v>
      </c>
    </row>
    <row r="400" spans="1:20" x14ac:dyDescent="0.25">
      <c r="A400" t="s">
        <v>28</v>
      </c>
      <c r="B400" t="s">
        <v>29</v>
      </c>
      <c r="C400">
        <v>50</v>
      </c>
      <c r="D400">
        <v>1</v>
      </c>
      <c r="E400" t="s">
        <v>13059</v>
      </c>
      <c r="F400">
        <v>106</v>
      </c>
      <c r="G400">
        <v>6</v>
      </c>
      <c r="H400" t="s">
        <v>631</v>
      </c>
      <c r="I400" t="s">
        <v>13060</v>
      </c>
      <c r="J400" t="s">
        <v>306</v>
      </c>
      <c r="K400" t="s">
        <v>23</v>
      </c>
      <c r="L400" t="s">
        <v>24</v>
      </c>
      <c r="M400" t="s">
        <v>13051</v>
      </c>
      <c r="N400" t="s">
        <v>23</v>
      </c>
      <c r="O400" t="s">
        <v>307</v>
      </c>
      <c r="P400" t="s">
        <v>26</v>
      </c>
      <c r="Q400" t="s">
        <v>27</v>
      </c>
      <c r="R400" t="s">
        <v>24</v>
      </c>
      <c r="S400" t="s">
        <v>13061</v>
      </c>
      <c r="T400" t="s">
        <v>13051</v>
      </c>
    </row>
    <row r="401" spans="1:20" x14ac:dyDescent="0.25">
      <c r="A401" t="s">
        <v>30</v>
      </c>
      <c r="B401" t="s">
        <v>31</v>
      </c>
      <c r="C401">
        <v>50</v>
      </c>
      <c r="D401">
        <v>1</v>
      </c>
      <c r="E401" t="s">
        <v>13059</v>
      </c>
      <c r="F401">
        <v>106</v>
      </c>
      <c r="G401">
        <v>6</v>
      </c>
      <c r="H401" t="s">
        <v>631</v>
      </c>
      <c r="I401" t="s">
        <v>13060</v>
      </c>
      <c r="J401" t="s">
        <v>306</v>
      </c>
      <c r="K401" t="s">
        <v>23</v>
      </c>
      <c r="L401" t="s">
        <v>24</v>
      </c>
      <c r="M401" t="s">
        <v>13051</v>
      </c>
      <c r="N401" t="s">
        <v>23</v>
      </c>
      <c r="O401" t="s">
        <v>307</v>
      </c>
      <c r="P401" t="s">
        <v>26</v>
      </c>
      <c r="Q401" t="s">
        <v>27</v>
      </c>
      <c r="R401" t="s">
        <v>24</v>
      </c>
      <c r="S401" t="s">
        <v>13061</v>
      </c>
      <c r="T401" t="s">
        <v>13051</v>
      </c>
    </row>
    <row r="402" spans="1:20" x14ac:dyDescent="0.25">
      <c r="A402" t="s">
        <v>42</v>
      </c>
      <c r="B402" t="s">
        <v>43</v>
      </c>
      <c r="C402">
        <v>53</v>
      </c>
      <c r="D402">
        <v>1</v>
      </c>
      <c r="E402" t="s">
        <v>13062</v>
      </c>
      <c r="F402">
        <v>114</v>
      </c>
      <c r="G402">
        <v>7</v>
      </c>
      <c r="H402" t="s">
        <v>47</v>
      </c>
      <c r="I402" t="s">
        <v>13063</v>
      </c>
      <c r="J402" t="s">
        <v>13064</v>
      </c>
      <c r="K402" t="s">
        <v>3090</v>
      </c>
      <c r="L402" t="s">
        <v>1174</v>
      </c>
      <c r="M402" t="s">
        <v>13065</v>
      </c>
      <c r="N402" t="s">
        <v>23</v>
      </c>
      <c r="O402" t="s">
        <v>63</v>
      </c>
      <c r="P402" t="s">
        <v>54</v>
      </c>
      <c r="Q402" t="s">
        <v>55</v>
      </c>
      <c r="R402" t="s">
        <v>24</v>
      </c>
      <c r="S402" t="s">
        <v>13066</v>
      </c>
      <c r="T402" t="s">
        <v>13065</v>
      </c>
    </row>
    <row r="403" spans="1:20" x14ac:dyDescent="0.25">
      <c r="A403" t="s">
        <v>44</v>
      </c>
      <c r="B403" t="s">
        <v>45</v>
      </c>
      <c r="C403">
        <v>54</v>
      </c>
      <c r="D403">
        <v>1</v>
      </c>
      <c r="E403" t="s">
        <v>13062</v>
      </c>
      <c r="F403">
        <v>114</v>
      </c>
      <c r="G403">
        <v>7</v>
      </c>
      <c r="H403" t="s">
        <v>47</v>
      </c>
      <c r="I403" t="s">
        <v>13063</v>
      </c>
      <c r="J403" t="s">
        <v>13064</v>
      </c>
      <c r="K403" t="s">
        <v>3090</v>
      </c>
      <c r="L403" t="s">
        <v>1174</v>
      </c>
      <c r="M403" t="s">
        <v>13065</v>
      </c>
      <c r="N403" t="s">
        <v>23</v>
      </c>
      <c r="O403" t="s">
        <v>63</v>
      </c>
      <c r="P403" t="s">
        <v>54</v>
      </c>
      <c r="Q403" t="s">
        <v>55</v>
      </c>
      <c r="R403" t="s">
        <v>24</v>
      </c>
      <c r="S403" t="s">
        <v>13066</v>
      </c>
      <c r="T403" t="s">
        <v>13065</v>
      </c>
    </row>
    <row r="404" spans="1:20" x14ac:dyDescent="0.25">
      <c r="A404" t="s">
        <v>20</v>
      </c>
      <c r="B404" t="s">
        <v>21</v>
      </c>
      <c r="C404">
        <v>50</v>
      </c>
      <c r="D404">
        <v>1</v>
      </c>
      <c r="E404" t="s">
        <v>13067</v>
      </c>
      <c r="F404">
        <v>200</v>
      </c>
      <c r="G404">
        <v>0</v>
      </c>
      <c r="H404" t="s">
        <v>631</v>
      </c>
      <c r="I404" t="s">
        <v>13068</v>
      </c>
      <c r="J404" t="s">
        <v>87</v>
      </c>
      <c r="K404" t="s">
        <v>23</v>
      </c>
      <c r="L404" t="s">
        <v>24</v>
      </c>
      <c r="M404" t="s">
        <v>23</v>
      </c>
      <c r="N404" t="s">
        <v>23</v>
      </c>
      <c r="O404" t="s">
        <v>58</v>
      </c>
      <c r="P404" t="s">
        <v>26</v>
      </c>
      <c r="Q404" t="s">
        <v>23</v>
      </c>
      <c r="R404" t="s">
        <v>24</v>
      </c>
      <c r="S404" t="s">
        <v>23</v>
      </c>
      <c r="T404" t="s">
        <v>13065</v>
      </c>
    </row>
    <row r="405" spans="1:20" x14ac:dyDescent="0.25">
      <c r="A405" t="s">
        <v>28</v>
      </c>
      <c r="B405" t="s">
        <v>29</v>
      </c>
      <c r="C405">
        <v>50</v>
      </c>
      <c r="D405">
        <v>1</v>
      </c>
      <c r="E405" t="s">
        <v>13067</v>
      </c>
      <c r="F405">
        <v>200</v>
      </c>
      <c r="G405">
        <v>0</v>
      </c>
      <c r="H405" t="s">
        <v>631</v>
      </c>
      <c r="I405" t="s">
        <v>13068</v>
      </c>
      <c r="J405" t="s">
        <v>87</v>
      </c>
      <c r="K405" t="s">
        <v>23</v>
      </c>
      <c r="L405" t="s">
        <v>24</v>
      </c>
      <c r="M405" t="s">
        <v>23</v>
      </c>
      <c r="N405" t="s">
        <v>23</v>
      </c>
      <c r="O405" t="s">
        <v>58</v>
      </c>
      <c r="P405" t="s">
        <v>26</v>
      </c>
      <c r="Q405" t="s">
        <v>23</v>
      </c>
      <c r="R405" t="s">
        <v>24</v>
      </c>
      <c r="S405" t="s">
        <v>23</v>
      </c>
      <c r="T405" t="s">
        <v>13065</v>
      </c>
    </row>
    <row r="406" spans="1:20" x14ac:dyDescent="0.25">
      <c r="A406" t="s">
        <v>30</v>
      </c>
      <c r="B406" t="s">
        <v>31</v>
      </c>
      <c r="C406">
        <v>50</v>
      </c>
      <c r="D406">
        <v>1</v>
      </c>
      <c r="E406" t="s">
        <v>13067</v>
      </c>
      <c r="F406">
        <v>200</v>
      </c>
      <c r="G406">
        <v>0</v>
      </c>
      <c r="H406" t="s">
        <v>631</v>
      </c>
      <c r="I406" t="s">
        <v>13068</v>
      </c>
      <c r="J406" t="s">
        <v>87</v>
      </c>
      <c r="K406" t="s">
        <v>23</v>
      </c>
      <c r="L406" t="s">
        <v>24</v>
      </c>
      <c r="M406" t="s">
        <v>23</v>
      </c>
      <c r="N406" t="s">
        <v>23</v>
      </c>
      <c r="O406" t="s">
        <v>58</v>
      </c>
      <c r="P406" t="s">
        <v>26</v>
      </c>
      <c r="Q406" t="s">
        <v>23</v>
      </c>
      <c r="R406" t="s">
        <v>24</v>
      </c>
      <c r="S406" t="s">
        <v>23</v>
      </c>
      <c r="T406" t="s">
        <v>13065</v>
      </c>
    </row>
    <row r="407" spans="1:20" x14ac:dyDescent="0.25">
      <c r="A407" t="s">
        <v>44</v>
      </c>
      <c r="B407" t="s">
        <v>45</v>
      </c>
      <c r="C407">
        <v>66.666666666666671</v>
      </c>
      <c r="D407">
        <v>3</v>
      </c>
      <c r="E407" t="s">
        <v>13067</v>
      </c>
      <c r="F407">
        <v>200</v>
      </c>
      <c r="G407">
        <v>0</v>
      </c>
      <c r="H407" t="s">
        <v>631</v>
      </c>
      <c r="I407" t="s">
        <v>13068</v>
      </c>
      <c r="J407" t="s">
        <v>87</v>
      </c>
      <c r="K407" t="s">
        <v>23</v>
      </c>
      <c r="L407" t="s">
        <v>24</v>
      </c>
      <c r="M407" t="s">
        <v>23</v>
      </c>
      <c r="N407" t="s">
        <v>23</v>
      </c>
      <c r="O407" t="s">
        <v>58</v>
      </c>
      <c r="P407" t="s">
        <v>26</v>
      </c>
      <c r="Q407" t="s">
        <v>23</v>
      </c>
      <c r="R407" t="s">
        <v>24</v>
      </c>
      <c r="S407" t="s">
        <v>23</v>
      </c>
      <c r="T407" t="s">
        <v>13065</v>
      </c>
    </row>
    <row r="408" spans="1:20" x14ac:dyDescent="0.25">
      <c r="A408" t="s">
        <v>20</v>
      </c>
      <c r="B408" t="s">
        <v>21</v>
      </c>
      <c r="C408">
        <v>50</v>
      </c>
      <c r="D408">
        <v>1</v>
      </c>
      <c r="E408" t="s">
        <v>13069</v>
      </c>
      <c r="F408">
        <v>106</v>
      </c>
      <c r="G408">
        <v>6</v>
      </c>
      <c r="H408" t="s">
        <v>631</v>
      </c>
      <c r="I408" t="s">
        <v>13070</v>
      </c>
      <c r="J408" t="s">
        <v>3517</v>
      </c>
      <c r="K408" t="s">
        <v>23</v>
      </c>
      <c r="L408" t="s">
        <v>24</v>
      </c>
      <c r="M408" t="s">
        <v>13071</v>
      </c>
      <c r="N408" t="s">
        <v>23</v>
      </c>
      <c r="O408" t="s">
        <v>307</v>
      </c>
      <c r="P408" t="s">
        <v>26</v>
      </c>
      <c r="Q408" t="s">
        <v>27</v>
      </c>
      <c r="R408" t="s">
        <v>24</v>
      </c>
      <c r="S408" t="s">
        <v>13072</v>
      </c>
      <c r="T408" t="s">
        <v>13071</v>
      </c>
    </row>
    <row r="409" spans="1:20" x14ac:dyDescent="0.25">
      <c r="A409" t="s">
        <v>28</v>
      </c>
      <c r="B409" t="s">
        <v>29</v>
      </c>
      <c r="C409">
        <v>50</v>
      </c>
      <c r="D409">
        <v>1</v>
      </c>
      <c r="E409" t="s">
        <v>13069</v>
      </c>
      <c r="F409">
        <v>106</v>
      </c>
      <c r="G409">
        <v>6</v>
      </c>
      <c r="H409" t="s">
        <v>631</v>
      </c>
      <c r="I409" t="s">
        <v>13070</v>
      </c>
      <c r="J409" t="s">
        <v>3517</v>
      </c>
      <c r="K409" t="s">
        <v>23</v>
      </c>
      <c r="L409" t="s">
        <v>24</v>
      </c>
      <c r="M409" t="s">
        <v>13071</v>
      </c>
      <c r="N409" t="s">
        <v>23</v>
      </c>
      <c r="O409" t="s">
        <v>307</v>
      </c>
      <c r="P409" t="s">
        <v>26</v>
      </c>
      <c r="Q409" t="s">
        <v>27</v>
      </c>
      <c r="R409" t="s">
        <v>24</v>
      </c>
      <c r="S409" t="s">
        <v>13072</v>
      </c>
      <c r="T409" t="s">
        <v>13071</v>
      </c>
    </row>
    <row r="410" spans="1:20" x14ac:dyDescent="0.25">
      <c r="A410" t="s">
        <v>30</v>
      </c>
      <c r="B410" t="s">
        <v>31</v>
      </c>
      <c r="C410">
        <v>50</v>
      </c>
      <c r="D410">
        <v>1</v>
      </c>
      <c r="E410" t="s">
        <v>13069</v>
      </c>
      <c r="F410">
        <v>106</v>
      </c>
      <c r="G410">
        <v>6</v>
      </c>
      <c r="H410" t="s">
        <v>631</v>
      </c>
      <c r="I410" t="s">
        <v>13070</v>
      </c>
      <c r="J410" t="s">
        <v>3517</v>
      </c>
      <c r="K410" t="s">
        <v>23</v>
      </c>
      <c r="L410" t="s">
        <v>24</v>
      </c>
      <c r="M410" t="s">
        <v>13071</v>
      </c>
      <c r="N410" t="s">
        <v>23</v>
      </c>
      <c r="O410" t="s">
        <v>307</v>
      </c>
      <c r="P410" t="s">
        <v>26</v>
      </c>
      <c r="Q410" t="s">
        <v>27</v>
      </c>
      <c r="R410" t="s">
        <v>24</v>
      </c>
      <c r="S410" t="s">
        <v>13072</v>
      </c>
      <c r="T410" t="s">
        <v>13071</v>
      </c>
    </row>
    <row r="411" spans="1:20" x14ac:dyDescent="0.25">
      <c r="A411" t="s">
        <v>20</v>
      </c>
      <c r="B411" t="s">
        <v>21</v>
      </c>
      <c r="C411">
        <v>50</v>
      </c>
      <c r="D411">
        <v>1</v>
      </c>
      <c r="E411" t="s">
        <v>13073</v>
      </c>
      <c r="F411">
        <v>106</v>
      </c>
      <c r="G411">
        <v>6</v>
      </c>
      <c r="H411" t="s">
        <v>631</v>
      </c>
      <c r="I411" t="s">
        <v>13074</v>
      </c>
      <c r="J411" t="s">
        <v>311</v>
      </c>
      <c r="K411" t="s">
        <v>23</v>
      </c>
      <c r="L411" t="s">
        <v>24</v>
      </c>
      <c r="M411" t="s">
        <v>13071</v>
      </c>
      <c r="N411" t="s">
        <v>23</v>
      </c>
      <c r="O411" t="s">
        <v>307</v>
      </c>
      <c r="P411" t="s">
        <v>26</v>
      </c>
      <c r="Q411" t="s">
        <v>27</v>
      </c>
      <c r="R411" t="s">
        <v>24</v>
      </c>
      <c r="S411" t="s">
        <v>13075</v>
      </c>
      <c r="T411" t="s">
        <v>13071</v>
      </c>
    </row>
    <row r="412" spans="1:20" x14ac:dyDescent="0.25">
      <c r="A412" t="s">
        <v>28</v>
      </c>
      <c r="B412" t="s">
        <v>29</v>
      </c>
      <c r="C412">
        <v>50</v>
      </c>
      <c r="D412">
        <v>1</v>
      </c>
      <c r="E412" t="s">
        <v>13073</v>
      </c>
      <c r="F412">
        <v>106</v>
      </c>
      <c r="G412">
        <v>6</v>
      </c>
      <c r="H412" t="s">
        <v>631</v>
      </c>
      <c r="I412" t="s">
        <v>13074</v>
      </c>
      <c r="J412" t="s">
        <v>311</v>
      </c>
      <c r="K412" t="s">
        <v>23</v>
      </c>
      <c r="L412" t="s">
        <v>24</v>
      </c>
      <c r="M412" t="s">
        <v>13071</v>
      </c>
      <c r="N412" t="s">
        <v>23</v>
      </c>
      <c r="O412" t="s">
        <v>307</v>
      </c>
      <c r="P412" t="s">
        <v>26</v>
      </c>
      <c r="Q412" t="s">
        <v>27</v>
      </c>
      <c r="R412" t="s">
        <v>24</v>
      </c>
      <c r="S412" t="s">
        <v>13075</v>
      </c>
      <c r="T412" t="s">
        <v>13071</v>
      </c>
    </row>
    <row r="413" spans="1:20" x14ac:dyDescent="0.25">
      <c r="A413" t="s">
        <v>30</v>
      </c>
      <c r="B413" t="s">
        <v>31</v>
      </c>
      <c r="C413">
        <v>50</v>
      </c>
      <c r="D413">
        <v>1</v>
      </c>
      <c r="E413" t="s">
        <v>13073</v>
      </c>
      <c r="F413">
        <v>106</v>
      </c>
      <c r="G413">
        <v>6</v>
      </c>
      <c r="H413" t="s">
        <v>631</v>
      </c>
      <c r="I413" t="s">
        <v>13074</v>
      </c>
      <c r="J413" t="s">
        <v>311</v>
      </c>
      <c r="K413" t="s">
        <v>23</v>
      </c>
      <c r="L413" t="s">
        <v>24</v>
      </c>
      <c r="M413" t="s">
        <v>13071</v>
      </c>
      <c r="N413" t="s">
        <v>23</v>
      </c>
      <c r="O413" t="s">
        <v>307</v>
      </c>
      <c r="P413" t="s">
        <v>26</v>
      </c>
      <c r="Q413" t="s">
        <v>27</v>
      </c>
      <c r="R413" t="s">
        <v>24</v>
      </c>
      <c r="S413" t="s">
        <v>13075</v>
      </c>
      <c r="T413" t="s">
        <v>13071</v>
      </c>
    </row>
    <row r="414" spans="1:20" x14ac:dyDescent="0.25">
      <c r="A414" t="s">
        <v>20</v>
      </c>
      <c r="B414" t="s">
        <v>21</v>
      </c>
      <c r="C414">
        <v>50</v>
      </c>
      <c r="D414">
        <v>1</v>
      </c>
      <c r="E414" t="s">
        <v>13076</v>
      </c>
      <c r="F414">
        <v>106</v>
      </c>
      <c r="G414">
        <v>6</v>
      </c>
      <c r="H414" t="s">
        <v>631</v>
      </c>
      <c r="I414" t="s">
        <v>13077</v>
      </c>
      <c r="J414" t="s">
        <v>305</v>
      </c>
      <c r="K414" t="s">
        <v>23</v>
      </c>
      <c r="L414" t="s">
        <v>24</v>
      </c>
      <c r="M414" t="s">
        <v>13071</v>
      </c>
      <c r="N414" t="s">
        <v>23</v>
      </c>
      <c r="O414" t="s">
        <v>307</v>
      </c>
      <c r="P414" t="s">
        <v>26</v>
      </c>
      <c r="Q414" t="s">
        <v>27</v>
      </c>
      <c r="R414" t="s">
        <v>24</v>
      </c>
      <c r="S414" t="s">
        <v>23</v>
      </c>
      <c r="T414" t="s">
        <v>13071</v>
      </c>
    </row>
    <row r="415" spans="1:20" x14ac:dyDescent="0.25">
      <c r="A415" t="s">
        <v>28</v>
      </c>
      <c r="B415" t="s">
        <v>29</v>
      </c>
      <c r="C415">
        <v>50</v>
      </c>
      <c r="D415">
        <v>1</v>
      </c>
      <c r="E415" t="s">
        <v>13076</v>
      </c>
      <c r="F415">
        <v>106</v>
      </c>
      <c r="G415">
        <v>6</v>
      </c>
      <c r="H415" t="s">
        <v>631</v>
      </c>
      <c r="I415" t="s">
        <v>13077</v>
      </c>
      <c r="J415" t="s">
        <v>305</v>
      </c>
      <c r="K415" t="s">
        <v>23</v>
      </c>
      <c r="L415" t="s">
        <v>24</v>
      </c>
      <c r="M415" t="s">
        <v>13071</v>
      </c>
      <c r="N415" t="s">
        <v>23</v>
      </c>
      <c r="O415" t="s">
        <v>307</v>
      </c>
      <c r="P415" t="s">
        <v>26</v>
      </c>
      <c r="Q415" t="s">
        <v>27</v>
      </c>
      <c r="R415" t="s">
        <v>24</v>
      </c>
      <c r="S415" t="s">
        <v>23</v>
      </c>
      <c r="T415" t="s">
        <v>13071</v>
      </c>
    </row>
    <row r="416" spans="1:20" x14ac:dyDescent="0.25">
      <c r="A416" t="s">
        <v>30</v>
      </c>
      <c r="B416" t="s">
        <v>31</v>
      </c>
      <c r="C416">
        <v>50</v>
      </c>
      <c r="D416">
        <v>1</v>
      </c>
      <c r="E416" t="s">
        <v>13076</v>
      </c>
      <c r="F416">
        <v>106</v>
      </c>
      <c r="G416">
        <v>6</v>
      </c>
      <c r="H416" t="s">
        <v>631</v>
      </c>
      <c r="I416" t="s">
        <v>13077</v>
      </c>
      <c r="J416" t="s">
        <v>305</v>
      </c>
      <c r="K416" t="s">
        <v>23</v>
      </c>
      <c r="L416" t="s">
        <v>24</v>
      </c>
      <c r="M416" t="s">
        <v>13071</v>
      </c>
      <c r="N416" t="s">
        <v>23</v>
      </c>
      <c r="O416" t="s">
        <v>307</v>
      </c>
      <c r="P416" t="s">
        <v>26</v>
      </c>
      <c r="Q416" t="s">
        <v>27</v>
      </c>
      <c r="R416" t="s">
        <v>24</v>
      </c>
      <c r="S416" t="s">
        <v>23</v>
      </c>
      <c r="T416" t="s">
        <v>13071</v>
      </c>
    </row>
    <row r="417" spans="1:20" x14ac:dyDescent="0.25">
      <c r="A417" t="s">
        <v>20</v>
      </c>
      <c r="B417" t="s">
        <v>21</v>
      </c>
      <c r="C417">
        <v>50</v>
      </c>
      <c r="D417">
        <v>1</v>
      </c>
      <c r="E417" t="s">
        <v>13078</v>
      </c>
      <c r="F417">
        <v>106</v>
      </c>
      <c r="G417">
        <v>6</v>
      </c>
      <c r="H417" t="s">
        <v>631</v>
      </c>
      <c r="I417" t="s">
        <v>13079</v>
      </c>
      <c r="J417" t="s">
        <v>12565</v>
      </c>
      <c r="K417" t="s">
        <v>23</v>
      </c>
      <c r="L417" t="s">
        <v>24</v>
      </c>
      <c r="M417" t="s">
        <v>13080</v>
      </c>
      <c r="N417" t="s">
        <v>23</v>
      </c>
      <c r="O417" t="s">
        <v>307</v>
      </c>
      <c r="P417" t="s">
        <v>26</v>
      </c>
      <c r="Q417" t="s">
        <v>27</v>
      </c>
      <c r="R417" t="s">
        <v>24</v>
      </c>
      <c r="S417" t="s">
        <v>23</v>
      </c>
      <c r="T417" t="s">
        <v>13080</v>
      </c>
    </row>
    <row r="418" spans="1:20" x14ac:dyDescent="0.25">
      <c r="A418" t="s">
        <v>28</v>
      </c>
      <c r="B418" t="s">
        <v>29</v>
      </c>
      <c r="C418">
        <v>50</v>
      </c>
      <c r="D418">
        <v>1</v>
      </c>
      <c r="E418" t="s">
        <v>13078</v>
      </c>
      <c r="F418">
        <v>106</v>
      </c>
      <c r="G418">
        <v>6</v>
      </c>
      <c r="H418" t="s">
        <v>631</v>
      </c>
      <c r="I418" t="s">
        <v>13079</v>
      </c>
      <c r="J418" t="s">
        <v>12565</v>
      </c>
      <c r="K418" t="s">
        <v>23</v>
      </c>
      <c r="L418" t="s">
        <v>24</v>
      </c>
      <c r="M418" t="s">
        <v>13080</v>
      </c>
      <c r="N418" t="s">
        <v>23</v>
      </c>
      <c r="O418" t="s">
        <v>307</v>
      </c>
      <c r="P418" t="s">
        <v>26</v>
      </c>
      <c r="Q418" t="s">
        <v>27</v>
      </c>
      <c r="R418" t="s">
        <v>24</v>
      </c>
      <c r="S418" t="s">
        <v>23</v>
      </c>
      <c r="T418" t="s">
        <v>13080</v>
      </c>
    </row>
    <row r="419" spans="1:20" x14ac:dyDescent="0.25">
      <c r="A419" t="s">
        <v>30</v>
      </c>
      <c r="B419" t="s">
        <v>31</v>
      </c>
      <c r="C419">
        <v>50</v>
      </c>
      <c r="D419">
        <v>1</v>
      </c>
      <c r="E419" t="s">
        <v>13078</v>
      </c>
      <c r="F419">
        <v>106</v>
      </c>
      <c r="G419">
        <v>6</v>
      </c>
      <c r="H419" t="s">
        <v>631</v>
      </c>
      <c r="I419" t="s">
        <v>13079</v>
      </c>
      <c r="J419" t="s">
        <v>12565</v>
      </c>
      <c r="K419" t="s">
        <v>23</v>
      </c>
      <c r="L419" t="s">
        <v>24</v>
      </c>
      <c r="M419" t="s">
        <v>13080</v>
      </c>
      <c r="N419" t="s">
        <v>23</v>
      </c>
      <c r="O419" t="s">
        <v>307</v>
      </c>
      <c r="P419" t="s">
        <v>26</v>
      </c>
      <c r="Q419" t="s">
        <v>27</v>
      </c>
      <c r="R419" t="s">
        <v>24</v>
      </c>
      <c r="S419" t="s">
        <v>23</v>
      </c>
      <c r="T419" t="s">
        <v>13080</v>
      </c>
    </row>
    <row r="420" spans="1:20" x14ac:dyDescent="0.25">
      <c r="A420" t="s">
        <v>20</v>
      </c>
      <c r="B420" t="s">
        <v>21</v>
      </c>
      <c r="C420">
        <v>50</v>
      </c>
      <c r="D420">
        <v>1</v>
      </c>
      <c r="E420" t="s">
        <v>13081</v>
      </c>
      <c r="F420">
        <v>106</v>
      </c>
      <c r="G420">
        <v>6</v>
      </c>
      <c r="H420" t="s">
        <v>631</v>
      </c>
      <c r="I420" t="s">
        <v>13082</v>
      </c>
      <c r="J420" t="s">
        <v>346</v>
      </c>
      <c r="K420" t="s">
        <v>23</v>
      </c>
      <c r="L420" t="s">
        <v>24</v>
      </c>
      <c r="M420" t="s">
        <v>13080</v>
      </c>
      <c r="N420" t="s">
        <v>23</v>
      </c>
      <c r="O420" t="s">
        <v>307</v>
      </c>
      <c r="P420" t="s">
        <v>26</v>
      </c>
      <c r="Q420" t="s">
        <v>27</v>
      </c>
      <c r="R420" t="s">
        <v>24</v>
      </c>
      <c r="S420" t="s">
        <v>23</v>
      </c>
      <c r="T420" t="s">
        <v>13080</v>
      </c>
    </row>
    <row r="421" spans="1:20" x14ac:dyDescent="0.25">
      <c r="A421" t="s">
        <v>28</v>
      </c>
      <c r="B421" t="s">
        <v>29</v>
      </c>
      <c r="C421">
        <v>50</v>
      </c>
      <c r="D421">
        <v>1</v>
      </c>
      <c r="E421" t="s">
        <v>13081</v>
      </c>
      <c r="F421">
        <v>106</v>
      </c>
      <c r="G421">
        <v>6</v>
      </c>
      <c r="H421" t="s">
        <v>631</v>
      </c>
      <c r="I421" t="s">
        <v>13082</v>
      </c>
      <c r="J421" t="s">
        <v>346</v>
      </c>
      <c r="K421" t="s">
        <v>23</v>
      </c>
      <c r="L421" t="s">
        <v>24</v>
      </c>
      <c r="M421" t="s">
        <v>13080</v>
      </c>
      <c r="N421" t="s">
        <v>23</v>
      </c>
      <c r="O421" t="s">
        <v>307</v>
      </c>
      <c r="P421" t="s">
        <v>26</v>
      </c>
      <c r="Q421" t="s">
        <v>27</v>
      </c>
      <c r="R421" t="s">
        <v>24</v>
      </c>
      <c r="S421" t="s">
        <v>23</v>
      </c>
      <c r="T421" t="s">
        <v>13080</v>
      </c>
    </row>
    <row r="422" spans="1:20" x14ac:dyDescent="0.25">
      <c r="A422" t="s">
        <v>30</v>
      </c>
      <c r="B422" t="s">
        <v>31</v>
      </c>
      <c r="C422">
        <v>50</v>
      </c>
      <c r="D422">
        <v>1</v>
      </c>
      <c r="E422" t="s">
        <v>13081</v>
      </c>
      <c r="F422">
        <v>106</v>
      </c>
      <c r="G422">
        <v>6</v>
      </c>
      <c r="H422" t="s">
        <v>631</v>
      </c>
      <c r="I422" t="s">
        <v>13082</v>
      </c>
      <c r="J422" t="s">
        <v>346</v>
      </c>
      <c r="K422" t="s">
        <v>23</v>
      </c>
      <c r="L422" t="s">
        <v>24</v>
      </c>
      <c r="M422" t="s">
        <v>13080</v>
      </c>
      <c r="N422" t="s">
        <v>23</v>
      </c>
      <c r="O422" t="s">
        <v>307</v>
      </c>
      <c r="P422" t="s">
        <v>26</v>
      </c>
      <c r="Q422" t="s">
        <v>27</v>
      </c>
      <c r="R422" t="s">
        <v>24</v>
      </c>
      <c r="S422" t="s">
        <v>23</v>
      </c>
      <c r="T422" t="s">
        <v>13080</v>
      </c>
    </row>
    <row r="423" spans="1:20" x14ac:dyDescent="0.25">
      <c r="A423" t="s">
        <v>20</v>
      </c>
      <c r="B423" t="s">
        <v>21</v>
      </c>
      <c r="C423">
        <v>50</v>
      </c>
      <c r="D423">
        <v>1</v>
      </c>
      <c r="E423" t="s">
        <v>13083</v>
      </c>
      <c r="F423">
        <v>145</v>
      </c>
      <c r="G423">
        <v>45</v>
      </c>
      <c r="H423" t="s">
        <v>631</v>
      </c>
      <c r="I423" t="s">
        <v>13084</v>
      </c>
      <c r="J423" t="s">
        <v>346</v>
      </c>
      <c r="K423" t="s">
        <v>23</v>
      </c>
      <c r="L423" t="s">
        <v>24</v>
      </c>
      <c r="M423" t="s">
        <v>13085</v>
      </c>
      <c r="N423" t="s">
        <v>23</v>
      </c>
      <c r="O423" t="s">
        <v>307</v>
      </c>
      <c r="P423" t="s">
        <v>26</v>
      </c>
      <c r="Q423" t="s">
        <v>27</v>
      </c>
      <c r="R423" t="s">
        <v>24</v>
      </c>
      <c r="S423" t="s">
        <v>23</v>
      </c>
      <c r="T423" t="s">
        <v>13085</v>
      </c>
    </row>
    <row r="424" spans="1:20" x14ac:dyDescent="0.25">
      <c r="A424" t="s">
        <v>28</v>
      </c>
      <c r="B424" t="s">
        <v>29</v>
      </c>
      <c r="C424">
        <v>50</v>
      </c>
      <c r="D424">
        <v>1</v>
      </c>
      <c r="E424" t="s">
        <v>13083</v>
      </c>
      <c r="F424">
        <v>145</v>
      </c>
      <c r="G424">
        <v>45</v>
      </c>
      <c r="H424" t="s">
        <v>631</v>
      </c>
      <c r="I424" t="s">
        <v>13084</v>
      </c>
      <c r="J424" t="s">
        <v>346</v>
      </c>
      <c r="K424" t="s">
        <v>23</v>
      </c>
      <c r="L424" t="s">
        <v>24</v>
      </c>
      <c r="M424" t="s">
        <v>13085</v>
      </c>
      <c r="N424" t="s">
        <v>23</v>
      </c>
      <c r="O424" t="s">
        <v>307</v>
      </c>
      <c r="P424" t="s">
        <v>26</v>
      </c>
      <c r="Q424" t="s">
        <v>27</v>
      </c>
      <c r="R424" t="s">
        <v>24</v>
      </c>
      <c r="S424" t="s">
        <v>23</v>
      </c>
      <c r="T424" t="s">
        <v>13085</v>
      </c>
    </row>
    <row r="425" spans="1:20" x14ac:dyDescent="0.25">
      <c r="A425" t="s">
        <v>30</v>
      </c>
      <c r="B425" t="s">
        <v>31</v>
      </c>
      <c r="C425">
        <v>50</v>
      </c>
      <c r="D425">
        <v>1</v>
      </c>
      <c r="E425" t="s">
        <v>13083</v>
      </c>
      <c r="F425">
        <v>145</v>
      </c>
      <c r="G425">
        <v>45</v>
      </c>
      <c r="H425" t="s">
        <v>631</v>
      </c>
      <c r="I425" t="s">
        <v>13084</v>
      </c>
      <c r="J425" t="s">
        <v>346</v>
      </c>
      <c r="K425" t="s">
        <v>23</v>
      </c>
      <c r="L425" t="s">
        <v>24</v>
      </c>
      <c r="M425" t="s">
        <v>13085</v>
      </c>
      <c r="N425" t="s">
        <v>23</v>
      </c>
      <c r="O425" t="s">
        <v>307</v>
      </c>
      <c r="P425" t="s">
        <v>26</v>
      </c>
      <c r="Q425" t="s">
        <v>27</v>
      </c>
      <c r="R425" t="s">
        <v>24</v>
      </c>
      <c r="S425" t="s">
        <v>23</v>
      </c>
      <c r="T425" t="s">
        <v>13085</v>
      </c>
    </row>
    <row r="426" spans="1:20" x14ac:dyDescent="0.25">
      <c r="A426" t="s">
        <v>186</v>
      </c>
      <c r="B426" t="s">
        <v>187</v>
      </c>
      <c r="C426">
        <v>33.333333333333336</v>
      </c>
      <c r="D426">
        <v>3</v>
      </c>
      <c r="E426" t="s">
        <v>13086</v>
      </c>
      <c r="F426">
        <v>106</v>
      </c>
      <c r="G426">
        <v>6</v>
      </c>
      <c r="H426" t="s">
        <v>631</v>
      </c>
      <c r="I426" t="s">
        <v>13087</v>
      </c>
      <c r="J426" t="s">
        <v>310</v>
      </c>
      <c r="K426" t="s">
        <v>23</v>
      </c>
      <c r="L426" t="s">
        <v>24</v>
      </c>
      <c r="M426" t="s">
        <v>13088</v>
      </c>
      <c r="N426" t="s">
        <v>23</v>
      </c>
      <c r="O426" t="s">
        <v>307</v>
      </c>
      <c r="P426" t="s">
        <v>26</v>
      </c>
      <c r="Q426" t="s">
        <v>27</v>
      </c>
      <c r="R426" t="s">
        <v>24</v>
      </c>
      <c r="S426" t="s">
        <v>13089</v>
      </c>
      <c r="T426" t="s">
        <v>13085</v>
      </c>
    </row>
    <row r="427" spans="1:20" x14ac:dyDescent="0.25">
      <c r="A427" t="s">
        <v>20</v>
      </c>
      <c r="B427" t="s">
        <v>21</v>
      </c>
      <c r="C427">
        <v>50</v>
      </c>
      <c r="D427">
        <v>1</v>
      </c>
      <c r="E427" t="s">
        <v>13090</v>
      </c>
      <c r="F427">
        <v>106</v>
      </c>
      <c r="G427">
        <v>6</v>
      </c>
      <c r="H427" t="s">
        <v>631</v>
      </c>
      <c r="I427" t="s">
        <v>13091</v>
      </c>
      <c r="J427" t="s">
        <v>345</v>
      </c>
      <c r="K427" t="s">
        <v>23</v>
      </c>
      <c r="L427" t="s">
        <v>24</v>
      </c>
      <c r="M427" t="s">
        <v>13088</v>
      </c>
      <c r="N427" t="s">
        <v>23</v>
      </c>
      <c r="O427" t="s">
        <v>307</v>
      </c>
      <c r="P427" t="s">
        <v>26</v>
      </c>
      <c r="Q427" t="s">
        <v>27</v>
      </c>
      <c r="R427" t="s">
        <v>24</v>
      </c>
      <c r="S427" t="s">
        <v>23</v>
      </c>
      <c r="T427" t="s">
        <v>13088</v>
      </c>
    </row>
    <row r="428" spans="1:20" x14ac:dyDescent="0.25">
      <c r="A428" t="s">
        <v>28</v>
      </c>
      <c r="B428" t="s">
        <v>29</v>
      </c>
      <c r="C428">
        <v>50</v>
      </c>
      <c r="D428">
        <v>1</v>
      </c>
      <c r="E428" t="s">
        <v>13090</v>
      </c>
      <c r="F428">
        <v>106</v>
      </c>
      <c r="G428">
        <v>6</v>
      </c>
      <c r="H428" t="s">
        <v>631</v>
      </c>
      <c r="I428" t="s">
        <v>13091</v>
      </c>
      <c r="J428" t="s">
        <v>345</v>
      </c>
      <c r="K428" t="s">
        <v>23</v>
      </c>
      <c r="L428" t="s">
        <v>24</v>
      </c>
      <c r="M428" t="s">
        <v>13088</v>
      </c>
      <c r="N428" t="s">
        <v>23</v>
      </c>
      <c r="O428" t="s">
        <v>307</v>
      </c>
      <c r="P428" t="s">
        <v>26</v>
      </c>
      <c r="Q428" t="s">
        <v>27</v>
      </c>
      <c r="R428" t="s">
        <v>24</v>
      </c>
      <c r="S428" t="s">
        <v>23</v>
      </c>
      <c r="T428" t="s">
        <v>13088</v>
      </c>
    </row>
    <row r="429" spans="1:20" x14ac:dyDescent="0.25">
      <c r="A429" t="s">
        <v>30</v>
      </c>
      <c r="B429" t="s">
        <v>31</v>
      </c>
      <c r="C429">
        <v>50</v>
      </c>
      <c r="D429">
        <v>1</v>
      </c>
      <c r="E429" t="s">
        <v>13090</v>
      </c>
      <c r="F429">
        <v>106</v>
      </c>
      <c r="G429">
        <v>6</v>
      </c>
      <c r="H429" t="s">
        <v>631</v>
      </c>
      <c r="I429" t="s">
        <v>13091</v>
      </c>
      <c r="J429" t="s">
        <v>345</v>
      </c>
      <c r="K429" t="s">
        <v>23</v>
      </c>
      <c r="L429" t="s">
        <v>24</v>
      </c>
      <c r="M429" t="s">
        <v>13088</v>
      </c>
      <c r="N429" t="s">
        <v>23</v>
      </c>
      <c r="O429" t="s">
        <v>307</v>
      </c>
      <c r="P429" t="s">
        <v>26</v>
      </c>
      <c r="Q429" t="s">
        <v>27</v>
      </c>
      <c r="R429" t="s">
        <v>24</v>
      </c>
      <c r="S429" t="s">
        <v>23</v>
      </c>
      <c r="T429" t="s">
        <v>13088</v>
      </c>
    </row>
    <row r="430" spans="1:20" x14ac:dyDescent="0.25">
      <c r="A430" t="s">
        <v>20</v>
      </c>
      <c r="B430" t="s">
        <v>21</v>
      </c>
      <c r="C430">
        <v>50</v>
      </c>
      <c r="D430">
        <v>3</v>
      </c>
      <c r="E430" t="s">
        <v>13092</v>
      </c>
      <c r="F430">
        <v>300</v>
      </c>
      <c r="G430">
        <v>0</v>
      </c>
      <c r="H430" t="s">
        <v>631</v>
      </c>
      <c r="I430" t="s">
        <v>13093</v>
      </c>
      <c r="J430" t="s">
        <v>343</v>
      </c>
      <c r="K430" t="s">
        <v>23</v>
      </c>
      <c r="L430" t="s">
        <v>24</v>
      </c>
      <c r="M430" t="s">
        <v>13088</v>
      </c>
      <c r="N430" t="s">
        <v>23</v>
      </c>
      <c r="O430" t="s">
        <v>307</v>
      </c>
      <c r="P430" t="s">
        <v>26</v>
      </c>
      <c r="Q430" t="s">
        <v>27</v>
      </c>
      <c r="R430" t="s">
        <v>24</v>
      </c>
      <c r="S430" t="s">
        <v>23</v>
      </c>
      <c r="T430" t="s">
        <v>13088</v>
      </c>
    </row>
    <row r="431" spans="1:20" x14ac:dyDescent="0.25">
      <c r="A431" t="s">
        <v>28</v>
      </c>
      <c r="B431" t="s">
        <v>29</v>
      </c>
      <c r="C431">
        <v>50</v>
      </c>
      <c r="D431">
        <v>3</v>
      </c>
      <c r="E431" t="s">
        <v>13092</v>
      </c>
      <c r="F431">
        <v>300</v>
      </c>
      <c r="G431">
        <v>0</v>
      </c>
      <c r="H431" t="s">
        <v>631</v>
      </c>
      <c r="I431" t="s">
        <v>13093</v>
      </c>
      <c r="J431" t="s">
        <v>343</v>
      </c>
      <c r="K431" t="s">
        <v>23</v>
      </c>
      <c r="L431" t="s">
        <v>24</v>
      </c>
      <c r="M431" t="s">
        <v>13088</v>
      </c>
      <c r="N431" t="s">
        <v>23</v>
      </c>
      <c r="O431" t="s">
        <v>307</v>
      </c>
      <c r="P431" t="s">
        <v>26</v>
      </c>
      <c r="Q431" t="s">
        <v>27</v>
      </c>
      <c r="R431" t="s">
        <v>24</v>
      </c>
      <c r="S431" t="s">
        <v>23</v>
      </c>
      <c r="T431" t="s">
        <v>13088</v>
      </c>
    </row>
    <row r="432" spans="1:20" x14ac:dyDescent="0.25">
      <c r="A432" t="s">
        <v>30</v>
      </c>
      <c r="B432" t="s">
        <v>31</v>
      </c>
      <c r="C432">
        <v>50</v>
      </c>
      <c r="D432">
        <v>3</v>
      </c>
      <c r="E432" t="s">
        <v>13092</v>
      </c>
      <c r="F432">
        <v>300</v>
      </c>
      <c r="G432">
        <v>0</v>
      </c>
      <c r="H432" t="s">
        <v>631</v>
      </c>
      <c r="I432" t="s">
        <v>13093</v>
      </c>
      <c r="J432" t="s">
        <v>343</v>
      </c>
      <c r="K432" t="s">
        <v>23</v>
      </c>
      <c r="L432" t="s">
        <v>24</v>
      </c>
      <c r="M432" t="s">
        <v>13088</v>
      </c>
      <c r="N432" t="s">
        <v>23</v>
      </c>
      <c r="O432" t="s">
        <v>307</v>
      </c>
      <c r="P432" t="s">
        <v>26</v>
      </c>
      <c r="Q432" t="s">
        <v>27</v>
      </c>
      <c r="R432" t="s">
        <v>24</v>
      </c>
      <c r="S432" t="s">
        <v>23</v>
      </c>
      <c r="T432" t="s">
        <v>13088</v>
      </c>
    </row>
    <row r="433" spans="1:20" x14ac:dyDescent="0.25">
      <c r="A433" t="s">
        <v>20</v>
      </c>
      <c r="B433" t="s">
        <v>21</v>
      </c>
      <c r="C433">
        <v>50</v>
      </c>
      <c r="D433">
        <v>2</v>
      </c>
      <c r="E433" t="s">
        <v>13094</v>
      </c>
      <c r="F433">
        <v>200</v>
      </c>
      <c r="G433">
        <v>0</v>
      </c>
      <c r="H433" t="s">
        <v>631</v>
      </c>
      <c r="I433" t="s">
        <v>13095</v>
      </c>
      <c r="J433" t="s">
        <v>1966</v>
      </c>
      <c r="K433" t="s">
        <v>23</v>
      </c>
      <c r="L433" t="s">
        <v>24</v>
      </c>
      <c r="M433" t="s">
        <v>13088</v>
      </c>
      <c r="N433" t="s">
        <v>23</v>
      </c>
      <c r="O433" t="s">
        <v>307</v>
      </c>
      <c r="P433" t="s">
        <v>26</v>
      </c>
      <c r="Q433" t="s">
        <v>27</v>
      </c>
      <c r="R433" t="s">
        <v>24</v>
      </c>
      <c r="S433" t="s">
        <v>23</v>
      </c>
      <c r="T433" t="s">
        <v>13088</v>
      </c>
    </row>
    <row r="434" spans="1:20" x14ac:dyDescent="0.25">
      <c r="A434" t="s">
        <v>28</v>
      </c>
      <c r="B434" t="s">
        <v>29</v>
      </c>
      <c r="C434">
        <v>50</v>
      </c>
      <c r="D434">
        <v>2</v>
      </c>
      <c r="E434" t="s">
        <v>13094</v>
      </c>
      <c r="F434">
        <v>200</v>
      </c>
      <c r="G434">
        <v>0</v>
      </c>
      <c r="H434" t="s">
        <v>631</v>
      </c>
      <c r="I434" t="s">
        <v>13095</v>
      </c>
      <c r="J434" t="s">
        <v>1966</v>
      </c>
      <c r="K434" t="s">
        <v>23</v>
      </c>
      <c r="L434" t="s">
        <v>24</v>
      </c>
      <c r="M434" t="s">
        <v>13088</v>
      </c>
      <c r="N434" t="s">
        <v>23</v>
      </c>
      <c r="O434" t="s">
        <v>307</v>
      </c>
      <c r="P434" t="s">
        <v>26</v>
      </c>
      <c r="Q434" t="s">
        <v>27</v>
      </c>
      <c r="R434" t="s">
        <v>24</v>
      </c>
      <c r="S434" t="s">
        <v>23</v>
      </c>
      <c r="T434" t="s">
        <v>13088</v>
      </c>
    </row>
    <row r="435" spans="1:20" x14ac:dyDescent="0.25">
      <c r="A435" t="s">
        <v>30</v>
      </c>
      <c r="B435" t="s">
        <v>31</v>
      </c>
      <c r="C435">
        <v>50</v>
      </c>
      <c r="D435">
        <v>2</v>
      </c>
      <c r="E435" t="s">
        <v>13094</v>
      </c>
      <c r="F435">
        <v>200</v>
      </c>
      <c r="G435">
        <v>0</v>
      </c>
      <c r="H435" t="s">
        <v>631</v>
      </c>
      <c r="I435" t="s">
        <v>13095</v>
      </c>
      <c r="J435" t="s">
        <v>1966</v>
      </c>
      <c r="K435" t="s">
        <v>23</v>
      </c>
      <c r="L435" t="s">
        <v>24</v>
      </c>
      <c r="M435" t="s">
        <v>13088</v>
      </c>
      <c r="N435" t="s">
        <v>23</v>
      </c>
      <c r="O435" t="s">
        <v>307</v>
      </c>
      <c r="P435" t="s">
        <v>26</v>
      </c>
      <c r="Q435" t="s">
        <v>27</v>
      </c>
      <c r="R435" t="s">
        <v>24</v>
      </c>
      <c r="S435" t="s">
        <v>23</v>
      </c>
      <c r="T435" t="s">
        <v>13088</v>
      </c>
    </row>
    <row r="436" spans="1:20" x14ac:dyDescent="0.25">
      <c r="A436" t="s">
        <v>20</v>
      </c>
      <c r="B436" t="s">
        <v>21</v>
      </c>
      <c r="C436">
        <v>50</v>
      </c>
      <c r="D436">
        <v>1</v>
      </c>
      <c r="E436" t="s">
        <v>13096</v>
      </c>
      <c r="F436">
        <v>86.4</v>
      </c>
      <c r="G436">
        <v>0</v>
      </c>
      <c r="H436" t="s">
        <v>47</v>
      </c>
      <c r="I436" t="s">
        <v>5244</v>
      </c>
      <c r="J436" t="s">
        <v>5245</v>
      </c>
      <c r="K436" t="s">
        <v>1365</v>
      </c>
      <c r="L436" t="s">
        <v>5246</v>
      </c>
      <c r="M436" t="s">
        <v>13088</v>
      </c>
      <c r="N436" t="s">
        <v>23</v>
      </c>
      <c r="O436" t="s">
        <v>48</v>
      </c>
      <c r="P436" t="s">
        <v>49</v>
      </c>
      <c r="Q436" t="s">
        <v>50</v>
      </c>
      <c r="R436" t="s">
        <v>24</v>
      </c>
      <c r="S436" t="s">
        <v>13097</v>
      </c>
      <c r="T436" t="s">
        <v>13088</v>
      </c>
    </row>
    <row r="437" spans="1:20" x14ac:dyDescent="0.25">
      <c r="A437" t="s">
        <v>28</v>
      </c>
      <c r="B437" t="s">
        <v>29</v>
      </c>
      <c r="C437">
        <v>50</v>
      </c>
      <c r="D437">
        <v>1</v>
      </c>
      <c r="E437" t="s">
        <v>13096</v>
      </c>
      <c r="F437">
        <v>86.4</v>
      </c>
      <c r="G437">
        <v>0</v>
      </c>
      <c r="H437" t="s">
        <v>47</v>
      </c>
      <c r="I437" t="s">
        <v>5244</v>
      </c>
      <c r="J437" t="s">
        <v>5245</v>
      </c>
      <c r="K437" t="s">
        <v>1365</v>
      </c>
      <c r="L437" t="s">
        <v>5246</v>
      </c>
      <c r="M437" t="s">
        <v>13088</v>
      </c>
      <c r="N437" t="s">
        <v>23</v>
      </c>
      <c r="O437" t="s">
        <v>48</v>
      </c>
      <c r="P437" t="s">
        <v>49</v>
      </c>
      <c r="Q437" t="s">
        <v>50</v>
      </c>
      <c r="R437" t="s">
        <v>24</v>
      </c>
      <c r="S437" t="s">
        <v>13097</v>
      </c>
      <c r="T437" t="s">
        <v>13088</v>
      </c>
    </row>
    <row r="438" spans="1:20" x14ac:dyDescent="0.25">
      <c r="A438" t="s">
        <v>30</v>
      </c>
      <c r="B438" t="s">
        <v>31</v>
      </c>
      <c r="C438">
        <v>50</v>
      </c>
      <c r="D438">
        <v>1</v>
      </c>
      <c r="E438" t="s">
        <v>13096</v>
      </c>
      <c r="F438">
        <v>86.4</v>
      </c>
      <c r="G438">
        <v>0</v>
      </c>
      <c r="H438" t="s">
        <v>47</v>
      </c>
      <c r="I438" t="s">
        <v>5244</v>
      </c>
      <c r="J438" t="s">
        <v>5245</v>
      </c>
      <c r="K438" t="s">
        <v>1365</v>
      </c>
      <c r="L438" t="s">
        <v>5246</v>
      </c>
      <c r="M438" t="s">
        <v>13088</v>
      </c>
      <c r="N438" t="s">
        <v>23</v>
      </c>
      <c r="O438" t="s">
        <v>48</v>
      </c>
      <c r="P438" t="s">
        <v>49</v>
      </c>
      <c r="Q438" t="s">
        <v>50</v>
      </c>
      <c r="R438" t="s">
        <v>24</v>
      </c>
      <c r="S438" t="s">
        <v>13097</v>
      </c>
      <c r="T438" t="s">
        <v>13088</v>
      </c>
    </row>
    <row r="439" spans="1:20" x14ac:dyDescent="0.25">
      <c r="A439" t="s">
        <v>20</v>
      </c>
      <c r="B439" t="s">
        <v>21</v>
      </c>
      <c r="C439">
        <v>50</v>
      </c>
      <c r="D439">
        <v>1</v>
      </c>
      <c r="E439" t="s">
        <v>13098</v>
      </c>
      <c r="F439">
        <v>106</v>
      </c>
      <c r="G439">
        <v>6</v>
      </c>
      <c r="H439" t="s">
        <v>631</v>
      </c>
      <c r="I439" t="s">
        <v>13099</v>
      </c>
      <c r="J439" t="s">
        <v>3517</v>
      </c>
      <c r="K439" t="s">
        <v>23</v>
      </c>
      <c r="L439" t="s">
        <v>24</v>
      </c>
      <c r="M439" t="s">
        <v>13100</v>
      </c>
      <c r="N439" t="s">
        <v>23</v>
      </c>
      <c r="O439" t="s">
        <v>307</v>
      </c>
      <c r="P439" t="s">
        <v>26</v>
      </c>
      <c r="Q439" t="s">
        <v>27</v>
      </c>
      <c r="R439" t="s">
        <v>24</v>
      </c>
      <c r="S439" t="s">
        <v>13101</v>
      </c>
      <c r="T439" t="s">
        <v>13100</v>
      </c>
    </row>
    <row r="440" spans="1:20" x14ac:dyDescent="0.25">
      <c r="A440" t="s">
        <v>28</v>
      </c>
      <c r="B440" t="s">
        <v>29</v>
      </c>
      <c r="C440">
        <v>50</v>
      </c>
      <c r="D440">
        <v>1</v>
      </c>
      <c r="E440" t="s">
        <v>13098</v>
      </c>
      <c r="F440">
        <v>106</v>
      </c>
      <c r="G440">
        <v>6</v>
      </c>
      <c r="H440" t="s">
        <v>631</v>
      </c>
      <c r="I440" t="s">
        <v>13099</v>
      </c>
      <c r="J440" t="s">
        <v>3517</v>
      </c>
      <c r="K440" t="s">
        <v>23</v>
      </c>
      <c r="L440" t="s">
        <v>24</v>
      </c>
      <c r="M440" t="s">
        <v>13100</v>
      </c>
      <c r="N440" t="s">
        <v>23</v>
      </c>
      <c r="O440" t="s">
        <v>307</v>
      </c>
      <c r="P440" t="s">
        <v>26</v>
      </c>
      <c r="Q440" t="s">
        <v>27</v>
      </c>
      <c r="R440" t="s">
        <v>24</v>
      </c>
      <c r="S440" t="s">
        <v>13101</v>
      </c>
      <c r="T440" t="s">
        <v>13100</v>
      </c>
    </row>
    <row r="441" spans="1:20" x14ac:dyDescent="0.25">
      <c r="A441" t="s">
        <v>30</v>
      </c>
      <c r="B441" t="s">
        <v>31</v>
      </c>
      <c r="C441">
        <v>50</v>
      </c>
      <c r="D441">
        <v>1</v>
      </c>
      <c r="E441" t="s">
        <v>13098</v>
      </c>
      <c r="F441">
        <v>106</v>
      </c>
      <c r="G441">
        <v>6</v>
      </c>
      <c r="H441" t="s">
        <v>631</v>
      </c>
      <c r="I441" t="s">
        <v>13099</v>
      </c>
      <c r="J441" t="s">
        <v>3517</v>
      </c>
      <c r="K441" t="s">
        <v>23</v>
      </c>
      <c r="L441" t="s">
        <v>24</v>
      </c>
      <c r="M441" t="s">
        <v>13100</v>
      </c>
      <c r="N441" t="s">
        <v>23</v>
      </c>
      <c r="O441" t="s">
        <v>307</v>
      </c>
      <c r="P441" t="s">
        <v>26</v>
      </c>
      <c r="Q441" t="s">
        <v>27</v>
      </c>
      <c r="R441" t="s">
        <v>24</v>
      </c>
      <c r="S441" t="s">
        <v>13101</v>
      </c>
      <c r="T441" t="s">
        <v>13100</v>
      </c>
    </row>
    <row r="442" spans="1:20" x14ac:dyDescent="0.25">
      <c r="A442" t="s">
        <v>20</v>
      </c>
      <c r="B442" t="s">
        <v>21</v>
      </c>
      <c r="C442">
        <v>50</v>
      </c>
      <c r="D442">
        <v>1</v>
      </c>
      <c r="E442" t="s">
        <v>13102</v>
      </c>
      <c r="F442">
        <v>207</v>
      </c>
      <c r="G442">
        <v>29</v>
      </c>
      <c r="H442" t="s">
        <v>47</v>
      </c>
      <c r="I442" t="s">
        <v>13103</v>
      </c>
      <c r="J442" t="s">
        <v>13104</v>
      </c>
      <c r="K442" t="s">
        <v>2818</v>
      </c>
      <c r="L442" t="s">
        <v>1505</v>
      </c>
      <c r="M442" t="s">
        <v>13105</v>
      </c>
      <c r="N442" t="s">
        <v>23</v>
      </c>
      <c r="O442" t="s">
        <v>63</v>
      </c>
      <c r="P442" t="s">
        <v>54</v>
      </c>
      <c r="Q442" t="s">
        <v>55</v>
      </c>
      <c r="R442" t="s">
        <v>24</v>
      </c>
      <c r="S442" t="s">
        <v>13106</v>
      </c>
      <c r="T442" t="s">
        <v>13105</v>
      </c>
    </row>
    <row r="443" spans="1:20" x14ac:dyDescent="0.25">
      <c r="A443" t="s">
        <v>28</v>
      </c>
      <c r="B443" t="s">
        <v>29</v>
      </c>
      <c r="C443">
        <v>50</v>
      </c>
      <c r="D443">
        <v>1</v>
      </c>
      <c r="E443" t="s">
        <v>13102</v>
      </c>
      <c r="F443">
        <v>207</v>
      </c>
      <c r="G443">
        <v>29</v>
      </c>
      <c r="H443" t="s">
        <v>47</v>
      </c>
      <c r="I443" t="s">
        <v>13103</v>
      </c>
      <c r="J443" t="s">
        <v>13104</v>
      </c>
      <c r="K443" t="s">
        <v>2818</v>
      </c>
      <c r="L443" t="s">
        <v>1505</v>
      </c>
      <c r="M443" t="s">
        <v>13105</v>
      </c>
      <c r="N443" t="s">
        <v>23</v>
      </c>
      <c r="O443" t="s">
        <v>63</v>
      </c>
      <c r="P443" t="s">
        <v>54</v>
      </c>
      <c r="Q443" t="s">
        <v>55</v>
      </c>
      <c r="R443" t="s">
        <v>24</v>
      </c>
      <c r="S443" t="s">
        <v>13106</v>
      </c>
      <c r="T443" t="s">
        <v>13105</v>
      </c>
    </row>
    <row r="444" spans="1:20" x14ac:dyDescent="0.25">
      <c r="A444" t="s">
        <v>30</v>
      </c>
      <c r="B444" t="s">
        <v>31</v>
      </c>
      <c r="C444">
        <v>50</v>
      </c>
      <c r="D444">
        <v>1</v>
      </c>
      <c r="E444" t="s">
        <v>13102</v>
      </c>
      <c r="F444">
        <v>207</v>
      </c>
      <c r="G444">
        <v>29</v>
      </c>
      <c r="H444" t="s">
        <v>47</v>
      </c>
      <c r="I444" t="s">
        <v>13103</v>
      </c>
      <c r="J444" t="s">
        <v>13104</v>
      </c>
      <c r="K444" t="s">
        <v>2818</v>
      </c>
      <c r="L444" t="s">
        <v>1505</v>
      </c>
      <c r="M444" t="s">
        <v>13105</v>
      </c>
      <c r="N444" t="s">
        <v>23</v>
      </c>
      <c r="O444" t="s">
        <v>63</v>
      </c>
      <c r="P444" t="s">
        <v>54</v>
      </c>
      <c r="Q444" t="s">
        <v>55</v>
      </c>
      <c r="R444" t="s">
        <v>24</v>
      </c>
      <c r="S444" t="s">
        <v>13106</v>
      </c>
      <c r="T444" t="s">
        <v>13105</v>
      </c>
    </row>
    <row r="445" spans="1:20" x14ac:dyDescent="0.25">
      <c r="A445" t="s">
        <v>20</v>
      </c>
      <c r="B445" t="s">
        <v>21</v>
      </c>
      <c r="C445">
        <v>50</v>
      </c>
      <c r="D445">
        <v>2</v>
      </c>
      <c r="E445" t="s">
        <v>13107</v>
      </c>
      <c r="F445">
        <v>200</v>
      </c>
      <c r="G445">
        <v>0</v>
      </c>
      <c r="H445" t="s">
        <v>631</v>
      </c>
      <c r="I445" t="s">
        <v>1965</v>
      </c>
      <c r="J445" t="s">
        <v>1966</v>
      </c>
      <c r="K445" t="s">
        <v>23</v>
      </c>
      <c r="L445" t="s">
        <v>24</v>
      </c>
      <c r="M445" t="s">
        <v>12905</v>
      </c>
      <c r="N445" t="s">
        <v>23</v>
      </c>
      <c r="O445" t="s">
        <v>307</v>
      </c>
      <c r="P445" t="s">
        <v>26</v>
      </c>
      <c r="Q445" t="s">
        <v>27</v>
      </c>
      <c r="R445" t="s">
        <v>24</v>
      </c>
      <c r="S445" t="s">
        <v>23</v>
      </c>
      <c r="T445" t="s">
        <v>12905</v>
      </c>
    </row>
    <row r="446" spans="1:20" x14ac:dyDescent="0.25">
      <c r="A446" t="s">
        <v>28</v>
      </c>
      <c r="B446" t="s">
        <v>29</v>
      </c>
      <c r="C446">
        <v>50</v>
      </c>
      <c r="D446">
        <v>2</v>
      </c>
      <c r="E446" t="s">
        <v>13107</v>
      </c>
      <c r="F446">
        <v>200</v>
      </c>
      <c r="G446">
        <v>0</v>
      </c>
      <c r="H446" t="s">
        <v>631</v>
      </c>
      <c r="I446" t="s">
        <v>1965</v>
      </c>
      <c r="J446" t="s">
        <v>1966</v>
      </c>
      <c r="K446" t="s">
        <v>23</v>
      </c>
      <c r="L446" t="s">
        <v>24</v>
      </c>
      <c r="M446" t="s">
        <v>12905</v>
      </c>
      <c r="N446" t="s">
        <v>23</v>
      </c>
      <c r="O446" t="s">
        <v>307</v>
      </c>
      <c r="P446" t="s">
        <v>26</v>
      </c>
      <c r="Q446" t="s">
        <v>27</v>
      </c>
      <c r="R446" t="s">
        <v>24</v>
      </c>
      <c r="S446" t="s">
        <v>23</v>
      </c>
      <c r="T446" t="s">
        <v>12905</v>
      </c>
    </row>
    <row r="447" spans="1:20" x14ac:dyDescent="0.25">
      <c r="A447" t="s">
        <v>30</v>
      </c>
      <c r="B447" t="s">
        <v>31</v>
      </c>
      <c r="C447">
        <v>50</v>
      </c>
      <c r="D447">
        <v>2</v>
      </c>
      <c r="E447" t="s">
        <v>13107</v>
      </c>
      <c r="F447">
        <v>200</v>
      </c>
      <c r="G447">
        <v>0</v>
      </c>
      <c r="H447" t="s">
        <v>631</v>
      </c>
      <c r="I447" t="s">
        <v>1965</v>
      </c>
      <c r="J447" t="s">
        <v>1966</v>
      </c>
      <c r="K447" t="s">
        <v>23</v>
      </c>
      <c r="L447" t="s">
        <v>24</v>
      </c>
      <c r="M447" t="s">
        <v>12905</v>
      </c>
      <c r="N447" t="s">
        <v>23</v>
      </c>
      <c r="O447" t="s">
        <v>307</v>
      </c>
      <c r="P447" t="s">
        <v>26</v>
      </c>
      <c r="Q447" t="s">
        <v>27</v>
      </c>
      <c r="R447" t="s">
        <v>24</v>
      </c>
      <c r="S447" t="s">
        <v>23</v>
      </c>
      <c r="T447" t="s">
        <v>12905</v>
      </c>
    </row>
    <row r="448" spans="1:20" x14ac:dyDescent="0.25">
      <c r="A448" t="s">
        <v>20</v>
      </c>
      <c r="B448" t="s">
        <v>21</v>
      </c>
      <c r="C448">
        <v>50</v>
      </c>
      <c r="D448">
        <v>1</v>
      </c>
      <c r="E448" t="s">
        <v>13108</v>
      </c>
      <c r="F448">
        <v>100</v>
      </c>
      <c r="G448">
        <v>0</v>
      </c>
      <c r="H448" t="s">
        <v>631</v>
      </c>
      <c r="I448" t="s">
        <v>13109</v>
      </c>
      <c r="J448" t="s">
        <v>304</v>
      </c>
      <c r="K448" t="s">
        <v>23</v>
      </c>
      <c r="L448" t="s">
        <v>24</v>
      </c>
      <c r="M448" t="s">
        <v>12905</v>
      </c>
      <c r="N448" t="s">
        <v>23</v>
      </c>
      <c r="O448" t="s">
        <v>307</v>
      </c>
      <c r="P448" t="s">
        <v>26</v>
      </c>
      <c r="Q448" t="s">
        <v>27</v>
      </c>
      <c r="R448" t="s">
        <v>24</v>
      </c>
      <c r="S448" t="s">
        <v>13110</v>
      </c>
      <c r="T448" t="s">
        <v>12905</v>
      </c>
    </row>
    <row r="449" spans="1:20" x14ac:dyDescent="0.25">
      <c r="A449" t="s">
        <v>28</v>
      </c>
      <c r="B449" t="s">
        <v>29</v>
      </c>
      <c r="C449">
        <v>50</v>
      </c>
      <c r="D449">
        <v>1</v>
      </c>
      <c r="E449" t="s">
        <v>13108</v>
      </c>
      <c r="F449">
        <v>100</v>
      </c>
      <c r="G449">
        <v>0</v>
      </c>
      <c r="H449" t="s">
        <v>631</v>
      </c>
      <c r="I449" t="s">
        <v>13109</v>
      </c>
      <c r="J449" t="s">
        <v>304</v>
      </c>
      <c r="K449" t="s">
        <v>23</v>
      </c>
      <c r="L449" t="s">
        <v>24</v>
      </c>
      <c r="M449" t="s">
        <v>12905</v>
      </c>
      <c r="N449" t="s">
        <v>23</v>
      </c>
      <c r="O449" t="s">
        <v>307</v>
      </c>
      <c r="P449" t="s">
        <v>26</v>
      </c>
      <c r="Q449" t="s">
        <v>27</v>
      </c>
      <c r="R449" t="s">
        <v>24</v>
      </c>
      <c r="S449" t="s">
        <v>13110</v>
      </c>
      <c r="T449" t="s">
        <v>12905</v>
      </c>
    </row>
    <row r="450" spans="1:20" x14ac:dyDescent="0.25">
      <c r="A450" t="s">
        <v>30</v>
      </c>
      <c r="B450" t="s">
        <v>31</v>
      </c>
      <c r="C450">
        <v>50</v>
      </c>
      <c r="D450">
        <v>1</v>
      </c>
      <c r="E450" t="s">
        <v>13108</v>
      </c>
      <c r="F450">
        <v>100</v>
      </c>
      <c r="G450">
        <v>0</v>
      </c>
      <c r="H450" t="s">
        <v>631</v>
      </c>
      <c r="I450" t="s">
        <v>13109</v>
      </c>
      <c r="J450" t="s">
        <v>304</v>
      </c>
      <c r="K450" t="s">
        <v>23</v>
      </c>
      <c r="L450" t="s">
        <v>24</v>
      </c>
      <c r="M450" t="s">
        <v>12905</v>
      </c>
      <c r="N450" t="s">
        <v>23</v>
      </c>
      <c r="O450" t="s">
        <v>307</v>
      </c>
      <c r="P450" t="s">
        <v>26</v>
      </c>
      <c r="Q450" t="s">
        <v>27</v>
      </c>
      <c r="R450" t="s">
        <v>24</v>
      </c>
      <c r="S450" t="s">
        <v>13110</v>
      </c>
      <c r="T450" t="s">
        <v>12905</v>
      </c>
    </row>
    <row r="451" spans="1:20" x14ac:dyDescent="0.25">
      <c r="A451" t="s">
        <v>20</v>
      </c>
      <c r="B451" t="s">
        <v>21</v>
      </c>
      <c r="C451">
        <v>50</v>
      </c>
      <c r="D451">
        <v>1</v>
      </c>
      <c r="E451" t="s">
        <v>13111</v>
      </c>
      <c r="F451">
        <v>145</v>
      </c>
      <c r="G451">
        <v>45</v>
      </c>
      <c r="H451" t="s">
        <v>631</v>
      </c>
      <c r="I451" t="s">
        <v>13112</v>
      </c>
      <c r="J451" t="s">
        <v>6263</v>
      </c>
      <c r="K451" t="s">
        <v>23</v>
      </c>
      <c r="L451" t="s">
        <v>24</v>
      </c>
      <c r="M451" t="s">
        <v>12905</v>
      </c>
      <c r="N451" t="s">
        <v>23</v>
      </c>
      <c r="O451" t="s">
        <v>307</v>
      </c>
      <c r="P451" t="s">
        <v>26</v>
      </c>
      <c r="Q451" t="s">
        <v>27</v>
      </c>
      <c r="R451" t="s">
        <v>24</v>
      </c>
      <c r="S451" t="s">
        <v>13113</v>
      </c>
      <c r="T451" t="s">
        <v>12905</v>
      </c>
    </row>
    <row r="452" spans="1:20" x14ac:dyDescent="0.25">
      <c r="A452" t="s">
        <v>28</v>
      </c>
      <c r="B452" t="s">
        <v>29</v>
      </c>
      <c r="C452">
        <v>50</v>
      </c>
      <c r="D452">
        <v>1</v>
      </c>
      <c r="E452" t="s">
        <v>13111</v>
      </c>
      <c r="F452">
        <v>145</v>
      </c>
      <c r="G452">
        <v>45</v>
      </c>
      <c r="H452" t="s">
        <v>631</v>
      </c>
      <c r="I452" t="s">
        <v>13112</v>
      </c>
      <c r="J452" t="s">
        <v>6263</v>
      </c>
      <c r="K452" t="s">
        <v>23</v>
      </c>
      <c r="L452" t="s">
        <v>24</v>
      </c>
      <c r="M452" t="s">
        <v>12905</v>
      </c>
      <c r="N452" t="s">
        <v>23</v>
      </c>
      <c r="O452" t="s">
        <v>307</v>
      </c>
      <c r="P452" t="s">
        <v>26</v>
      </c>
      <c r="Q452" t="s">
        <v>27</v>
      </c>
      <c r="R452" t="s">
        <v>24</v>
      </c>
      <c r="S452" t="s">
        <v>13113</v>
      </c>
      <c r="T452" t="s">
        <v>12905</v>
      </c>
    </row>
    <row r="453" spans="1:20" x14ac:dyDescent="0.25">
      <c r="A453" t="s">
        <v>30</v>
      </c>
      <c r="B453" t="s">
        <v>31</v>
      </c>
      <c r="C453">
        <v>50</v>
      </c>
      <c r="D453">
        <v>1</v>
      </c>
      <c r="E453" t="s">
        <v>13111</v>
      </c>
      <c r="F453">
        <v>145</v>
      </c>
      <c r="G453">
        <v>45</v>
      </c>
      <c r="H453" t="s">
        <v>631</v>
      </c>
      <c r="I453" t="s">
        <v>13112</v>
      </c>
      <c r="J453" t="s">
        <v>6263</v>
      </c>
      <c r="K453" t="s">
        <v>23</v>
      </c>
      <c r="L453" t="s">
        <v>24</v>
      </c>
      <c r="M453" t="s">
        <v>12905</v>
      </c>
      <c r="N453" t="s">
        <v>23</v>
      </c>
      <c r="O453" t="s">
        <v>307</v>
      </c>
      <c r="P453" t="s">
        <v>26</v>
      </c>
      <c r="Q453" t="s">
        <v>27</v>
      </c>
      <c r="R453" t="s">
        <v>24</v>
      </c>
      <c r="S453" t="s">
        <v>13113</v>
      </c>
      <c r="T453" t="s">
        <v>12905</v>
      </c>
    </row>
    <row r="454" spans="1:20" x14ac:dyDescent="0.25">
      <c r="A454" t="s">
        <v>20</v>
      </c>
      <c r="B454" t="s">
        <v>21</v>
      </c>
      <c r="C454">
        <v>50</v>
      </c>
      <c r="D454">
        <v>1</v>
      </c>
      <c r="E454" t="s">
        <v>13114</v>
      </c>
      <c r="F454">
        <v>145</v>
      </c>
      <c r="G454">
        <v>45</v>
      </c>
      <c r="H454" t="s">
        <v>631</v>
      </c>
      <c r="I454" t="s">
        <v>13115</v>
      </c>
      <c r="J454" t="s">
        <v>335</v>
      </c>
      <c r="K454" t="s">
        <v>23</v>
      </c>
      <c r="L454" t="s">
        <v>24</v>
      </c>
      <c r="M454" t="s">
        <v>13116</v>
      </c>
      <c r="N454" t="s">
        <v>23</v>
      </c>
      <c r="O454" t="s">
        <v>307</v>
      </c>
      <c r="P454" t="s">
        <v>26</v>
      </c>
      <c r="Q454" t="s">
        <v>27</v>
      </c>
      <c r="R454" t="s">
        <v>24</v>
      </c>
      <c r="S454" t="s">
        <v>13117</v>
      </c>
      <c r="T454" t="s">
        <v>13116</v>
      </c>
    </row>
    <row r="455" spans="1:20" x14ac:dyDescent="0.25">
      <c r="A455" t="s">
        <v>28</v>
      </c>
      <c r="B455" t="s">
        <v>29</v>
      </c>
      <c r="C455">
        <v>50</v>
      </c>
      <c r="D455">
        <v>1</v>
      </c>
      <c r="E455" t="s">
        <v>13114</v>
      </c>
      <c r="F455">
        <v>145</v>
      </c>
      <c r="G455">
        <v>45</v>
      </c>
      <c r="H455" t="s">
        <v>631</v>
      </c>
      <c r="I455" t="s">
        <v>13115</v>
      </c>
      <c r="J455" t="s">
        <v>335</v>
      </c>
      <c r="K455" t="s">
        <v>23</v>
      </c>
      <c r="L455" t="s">
        <v>24</v>
      </c>
      <c r="M455" t="s">
        <v>13116</v>
      </c>
      <c r="N455" t="s">
        <v>23</v>
      </c>
      <c r="O455" t="s">
        <v>307</v>
      </c>
      <c r="P455" t="s">
        <v>26</v>
      </c>
      <c r="Q455" t="s">
        <v>27</v>
      </c>
      <c r="R455" t="s">
        <v>24</v>
      </c>
      <c r="S455" t="s">
        <v>13117</v>
      </c>
      <c r="T455" t="s">
        <v>13116</v>
      </c>
    </row>
    <row r="456" spans="1:20" x14ac:dyDescent="0.25">
      <c r="A456" t="s">
        <v>30</v>
      </c>
      <c r="B456" t="s">
        <v>31</v>
      </c>
      <c r="C456">
        <v>50</v>
      </c>
      <c r="D456">
        <v>1</v>
      </c>
      <c r="E456" t="s">
        <v>13114</v>
      </c>
      <c r="F456">
        <v>145</v>
      </c>
      <c r="G456">
        <v>45</v>
      </c>
      <c r="H456" t="s">
        <v>631</v>
      </c>
      <c r="I456" t="s">
        <v>13115</v>
      </c>
      <c r="J456" t="s">
        <v>335</v>
      </c>
      <c r="K456" t="s">
        <v>23</v>
      </c>
      <c r="L456" t="s">
        <v>24</v>
      </c>
      <c r="M456" t="s">
        <v>13116</v>
      </c>
      <c r="N456" t="s">
        <v>23</v>
      </c>
      <c r="O456" t="s">
        <v>307</v>
      </c>
      <c r="P456" t="s">
        <v>26</v>
      </c>
      <c r="Q456" t="s">
        <v>27</v>
      </c>
      <c r="R456" t="s">
        <v>24</v>
      </c>
      <c r="S456" t="s">
        <v>13117</v>
      </c>
      <c r="T456" t="s">
        <v>13116</v>
      </c>
    </row>
    <row r="457" spans="1:20" x14ac:dyDescent="0.25">
      <c r="A457" t="s">
        <v>20</v>
      </c>
      <c r="B457" t="s">
        <v>21</v>
      </c>
      <c r="C457">
        <v>50</v>
      </c>
      <c r="D457">
        <v>1</v>
      </c>
      <c r="E457" t="s">
        <v>13118</v>
      </c>
      <c r="F457">
        <v>106</v>
      </c>
      <c r="G457">
        <v>6</v>
      </c>
      <c r="H457" t="s">
        <v>631</v>
      </c>
      <c r="I457" t="s">
        <v>13119</v>
      </c>
      <c r="J457" t="s">
        <v>309</v>
      </c>
      <c r="K457" t="s">
        <v>23</v>
      </c>
      <c r="L457" t="s">
        <v>24</v>
      </c>
      <c r="M457" t="s">
        <v>13116</v>
      </c>
      <c r="N457" t="s">
        <v>23</v>
      </c>
      <c r="O457" t="s">
        <v>307</v>
      </c>
      <c r="P457" t="s">
        <v>26</v>
      </c>
      <c r="Q457" t="s">
        <v>27</v>
      </c>
      <c r="R457" t="s">
        <v>24</v>
      </c>
      <c r="S457" t="s">
        <v>13120</v>
      </c>
      <c r="T457" t="s">
        <v>13116</v>
      </c>
    </row>
    <row r="458" spans="1:20" x14ac:dyDescent="0.25">
      <c r="A458" t="s">
        <v>28</v>
      </c>
      <c r="B458" t="s">
        <v>29</v>
      </c>
      <c r="C458">
        <v>50</v>
      </c>
      <c r="D458">
        <v>1</v>
      </c>
      <c r="E458" t="s">
        <v>13118</v>
      </c>
      <c r="F458">
        <v>106</v>
      </c>
      <c r="G458">
        <v>6</v>
      </c>
      <c r="H458" t="s">
        <v>631</v>
      </c>
      <c r="I458" t="s">
        <v>13119</v>
      </c>
      <c r="J458" t="s">
        <v>309</v>
      </c>
      <c r="K458" t="s">
        <v>23</v>
      </c>
      <c r="L458" t="s">
        <v>24</v>
      </c>
      <c r="M458" t="s">
        <v>13116</v>
      </c>
      <c r="N458" t="s">
        <v>23</v>
      </c>
      <c r="O458" t="s">
        <v>307</v>
      </c>
      <c r="P458" t="s">
        <v>26</v>
      </c>
      <c r="Q458" t="s">
        <v>27</v>
      </c>
      <c r="R458" t="s">
        <v>24</v>
      </c>
      <c r="S458" t="s">
        <v>13120</v>
      </c>
      <c r="T458" t="s">
        <v>13116</v>
      </c>
    </row>
    <row r="459" spans="1:20" x14ac:dyDescent="0.25">
      <c r="A459" t="s">
        <v>30</v>
      </c>
      <c r="B459" t="s">
        <v>31</v>
      </c>
      <c r="C459">
        <v>50</v>
      </c>
      <c r="D459">
        <v>1</v>
      </c>
      <c r="E459" t="s">
        <v>13118</v>
      </c>
      <c r="F459">
        <v>106</v>
      </c>
      <c r="G459">
        <v>6</v>
      </c>
      <c r="H459" t="s">
        <v>631</v>
      </c>
      <c r="I459" t="s">
        <v>13119</v>
      </c>
      <c r="J459" t="s">
        <v>309</v>
      </c>
      <c r="K459" t="s">
        <v>23</v>
      </c>
      <c r="L459" t="s">
        <v>24</v>
      </c>
      <c r="M459" t="s">
        <v>13116</v>
      </c>
      <c r="N459" t="s">
        <v>23</v>
      </c>
      <c r="O459" t="s">
        <v>307</v>
      </c>
      <c r="P459" t="s">
        <v>26</v>
      </c>
      <c r="Q459" t="s">
        <v>27</v>
      </c>
      <c r="R459" t="s">
        <v>24</v>
      </c>
      <c r="S459" t="s">
        <v>13120</v>
      </c>
      <c r="T459" t="s">
        <v>13116</v>
      </c>
    </row>
    <row r="460" spans="1:20" x14ac:dyDescent="0.25">
      <c r="A460" t="s">
        <v>20</v>
      </c>
      <c r="B460" t="s">
        <v>21</v>
      </c>
      <c r="C460">
        <v>50</v>
      </c>
      <c r="D460">
        <v>2</v>
      </c>
      <c r="E460" t="s">
        <v>13121</v>
      </c>
      <c r="F460">
        <v>229</v>
      </c>
      <c r="G460">
        <v>29</v>
      </c>
      <c r="H460" t="s">
        <v>631</v>
      </c>
      <c r="I460" t="s">
        <v>13122</v>
      </c>
      <c r="J460" t="s">
        <v>334</v>
      </c>
      <c r="K460" t="s">
        <v>23</v>
      </c>
      <c r="L460" t="s">
        <v>24</v>
      </c>
      <c r="M460" t="s">
        <v>13116</v>
      </c>
      <c r="N460" t="s">
        <v>23</v>
      </c>
      <c r="O460" t="s">
        <v>307</v>
      </c>
      <c r="P460" t="s">
        <v>26</v>
      </c>
      <c r="Q460" t="s">
        <v>27</v>
      </c>
      <c r="R460" t="s">
        <v>24</v>
      </c>
      <c r="S460" t="s">
        <v>23</v>
      </c>
      <c r="T460" t="s">
        <v>13116</v>
      </c>
    </row>
    <row r="461" spans="1:20" x14ac:dyDescent="0.25">
      <c r="A461" t="s">
        <v>28</v>
      </c>
      <c r="B461" t="s">
        <v>29</v>
      </c>
      <c r="C461">
        <v>50</v>
      </c>
      <c r="D461">
        <v>2</v>
      </c>
      <c r="E461" t="s">
        <v>13121</v>
      </c>
      <c r="F461">
        <v>229</v>
      </c>
      <c r="G461">
        <v>29</v>
      </c>
      <c r="H461" t="s">
        <v>631</v>
      </c>
      <c r="I461" t="s">
        <v>13122</v>
      </c>
      <c r="J461" t="s">
        <v>334</v>
      </c>
      <c r="K461" t="s">
        <v>23</v>
      </c>
      <c r="L461" t="s">
        <v>24</v>
      </c>
      <c r="M461" t="s">
        <v>13116</v>
      </c>
      <c r="N461" t="s">
        <v>23</v>
      </c>
      <c r="O461" t="s">
        <v>307</v>
      </c>
      <c r="P461" t="s">
        <v>26</v>
      </c>
      <c r="Q461" t="s">
        <v>27</v>
      </c>
      <c r="R461" t="s">
        <v>24</v>
      </c>
      <c r="S461" t="s">
        <v>23</v>
      </c>
      <c r="T461" t="s">
        <v>13116</v>
      </c>
    </row>
    <row r="462" spans="1:20" x14ac:dyDescent="0.25">
      <c r="A462" t="s">
        <v>30</v>
      </c>
      <c r="B462" t="s">
        <v>31</v>
      </c>
      <c r="C462">
        <v>50</v>
      </c>
      <c r="D462">
        <v>2</v>
      </c>
      <c r="E462" t="s">
        <v>13121</v>
      </c>
      <c r="F462">
        <v>229</v>
      </c>
      <c r="G462">
        <v>29</v>
      </c>
      <c r="H462" t="s">
        <v>631</v>
      </c>
      <c r="I462" t="s">
        <v>13122</v>
      </c>
      <c r="J462" t="s">
        <v>334</v>
      </c>
      <c r="K462" t="s">
        <v>23</v>
      </c>
      <c r="L462" t="s">
        <v>24</v>
      </c>
      <c r="M462" t="s">
        <v>13116</v>
      </c>
      <c r="N462" t="s">
        <v>23</v>
      </c>
      <c r="O462" t="s">
        <v>307</v>
      </c>
      <c r="P462" t="s">
        <v>26</v>
      </c>
      <c r="Q462" t="s">
        <v>27</v>
      </c>
      <c r="R462" t="s">
        <v>24</v>
      </c>
      <c r="S462" t="s">
        <v>23</v>
      </c>
      <c r="T462" t="s">
        <v>13116</v>
      </c>
    </row>
    <row r="463" spans="1:20" x14ac:dyDescent="0.25">
      <c r="A463" t="s">
        <v>20</v>
      </c>
      <c r="B463" t="s">
        <v>21</v>
      </c>
      <c r="C463">
        <v>50</v>
      </c>
      <c r="D463">
        <v>1</v>
      </c>
      <c r="E463" t="s">
        <v>13123</v>
      </c>
      <c r="F463">
        <v>116</v>
      </c>
      <c r="G463">
        <v>16</v>
      </c>
      <c r="H463" t="s">
        <v>631</v>
      </c>
      <c r="I463" t="s">
        <v>13124</v>
      </c>
      <c r="J463" t="s">
        <v>349</v>
      </c>
      <c r="K463" t="s">
        <v>23</v>
      </c>
      <c r="L463" t="s">
        <v>24</v>
      </c>
      <c r="M463" t="s">
        <v>13116</v>
      </c>
      <c r="N463" t="s">
        <v>23</v>
      </c>
      <c r="O463" t="s">
        <v>32</v>
      </c>
      <c r="P463" t="s">
        <v>26</v>
      </c>
      <c r="Q463" t="s">
        <v>33</v>
      </c>
      <c r="R463" t="s">
        <v>24</v>
      </c>
      <c r="S463" t="s">
        <v>13125</v>
      </c>
      <c r="T463" t="s">
        <v>13116</v>
      </c>
    </row>
    <row r="464" spans="1:20" x14ac:dyDescent="0.25">
      <c r="A464" t="s">
        <v>28</v>
      </c>
      <c r="B464" t="s">
        <v>29</v>
      </c>
      <c r="C464">
        <v>50</v>
      </c>
      <c r="D464">
        <v>1</v>
      </c>
      <c r="E464" t="s">
        <v>13123</v>
      </c>
      <c r="F464">
        <v>116</v>
      </c>
      <c r="G464">
        <v>16</v>
      </c>
      <c r="H464" t="s">
        <v>631</v>
      </c>
      <c r="I464" t="s">
        <v>13124</v>
      </c>
      <c r="J464" t="s">
        <v>349</v>
      </c>
      <c r="K464" t="s">
        <v>23</v>
      </c>
      <c r="L464" t="s">
        <v>24</v>
      </c>
      <c r="M464" t="s">
        <v>13116</v>
      </c>
      <c r="N464" t="s">
        <v>23</v>
      </c>
      <c r="O464" t="s">
        <v>32</v>
      </c>
      <c r="P464" t="s">
        <v>26</v>
      </c>
      <c r="Q464" t="s">
        <v>33</v>
      </c>
      <c r="R464" t="s">
        <v>24</v>
      </c>
      <c r="S464" t="s">
        <v>13125</v>
      </c>
      <c r="T464" t="s">
        <v>13116</v>
      </c>
    </row>
    <row r="465" spans="1:20" x14ac:dyDescent="0.25">
      <c r="A465" t="s">
        <v>30</v>
      </c>
      <c r="B465" t="s">
        <v>31</v>
      </c>
      <c r="C465">
        <v>50</v>
      </c>
      <c r="D465">
        <v>1</v>
      </c>
      <c r="E465" t="s">
        <v>13123</v>
      </c>
      <c r="F465">
        <v>116</v>
      </c>
      <c r="G465">
        <v>16</v>
      </c>
      <c r="H465" t="s">
        <v>631</v>
      </c>
      <c r="I465" t="s">
        <v>13124</v>
      </c>
      <c r="J465" t="s">
        <v>349</v>
      </c>
      <c r="K465" t="s">
        <v>23</v>
      </c>
      <c r="L465" t="s">
        <v>24</v>
      </c>
      <c r="M465" t="s">
        <v>13116</v>
      </c>
      <c r="N465" t="s">
        <v>23</v>
      </c>
      <c r="O465" t="s">
        <v>32</v>
      </c>
      <c r="P465" t="s">
        <v>26</v>
      </c>
      <c r="Q465" t="s">
        <v>33</v>
      </c>
      <c r="R465" t="s">
        <v>24</v>
      </c>
      <c r="S465" t="s">
        <v>13125</v>
      </c>
      <c r="T465" t="s">
        <v>13116</v>
      </c>
    </row>
    <row r="466" spans="1:20" x14ac:dyDescent="0.25">
      <c r="A466" t="s">
        <v>20</v>
      </c>
      <c r="B466" t="s">
        <v>21</v>
      </c>
      <c r="C466">
        <v>50</v>
      </c>
      <c r="D466">
        <v>1</v>
      </c>
      <c r="E466" t="s">
        <v>13126</v>
      </c>
      <c r="F466">
        <v>106</v>
      </c>
      <c r="G466">
        <v>6</v>
      </c>
      <c r="H466" t="s">
        <v>631</v>
      </c>
      <c r="I466" t="s">
        <v>13127</v>
      </c>
      <c r="J466" t="s">
        <v>306</v>
      </c>
      <c r="K466" t="s">
        <v>23</v>
      </c>
      <c r="L466" t="s">
        <v>24</v>
      </c>
      <c r="M466" t="s">
        <v>13128</v>
      </c>
      <c r="N466" t="s">
        <v>23</v>
      </c>
      <c r="O466" t="s">
        <v>307</v>
      </c>
      <c r="P466" t="s">
        <v>26</v>
      </c>
      <c r="Q466" t="s">
        <v>27</v>
      </c>
      <c r="R466" t="s">
        <v>24</v>
      </c>
      <c r="S466" t="s">
        <v>13129</v>
      </c>
      <c r="T466" t="s">
        <v>13128</v>
      </c>
    </row>
    <row r="467" spans="1:20" x14ac:dyDescent="0.25">
      <c r="A467" t="s">
        <v>28</v>
      </c>
      <c r="B467" t="s">
        <v>29</v>
      </c>
      <c r="C467">
        <v>50</v>
      </c>
      <c r="D467">
        <v>1</v>
      </c>
      <c r="E467" t="s">
        <v>13126</v>
      </c>
      <c r="F467">
        <v>106</v>
      </c>
      <c r="G467">
        <v>6</v>
      </c>
      <c r="H467" t="s">
        <v>631</v>
      </c>
      <c r="I467" t="s">
        <v>13127</v>
      </c>
      <c r="J467" t="s">
        <v>306</v>
      </c>
      <c r="K467" t="s">
        <v>23</v>
      </c>
      <c r="L467" t="s">
        <v>24</v>
      </c>
      <c r="M467" t="s">
        <v>13128</v>
      </c>
      <c r="N467" t="s">
        <v>23</v>
      </c>
      <c r="O467" t="s">
        <v>307</v>
      </c>
      <c r="P467" t="s">
        <v>26</v>
      </c>
      <c r="Q467" t="s">
        <v>27</v>
      </c>
      <c r="R467" t="s">
        <v>24</v>
      </c>
      <c r="S467" t="s">
        <v>13129</v>
      </c>
      <c r="T467" t="s">
        <v>13128</v>
      </c>
    </row>
    <row r="468" spans="1:20" x14ac:dyDescent="0.25">
      <c r="A468" t="s">
        <v>30</v>
      </c>
      <c r="B468" t="s">
        <v>31</v>
      </c>
      <c r="C468">
        <v>50</v>
      </c>
      <c r="D468">
        <v>1</v>
      </c>
      <c r="E468" t="s">
        <v>13126</v>
      </c>
      <c r="F468">
        <v>106</v>
      </c>
      <c r="G468">
        <v>6</v>
      </c>
      <c r="H468" t="s">
        <v>631</v>
      </c>
      <c r="I468" t="s">
        <v>13127</v>
      </c>
      <c r="J468" t="s">
        <v>306</v>
      </c>
      <c r="K468" t="s">
        <v>23</v>
      </c>
      <c r="L468" t="s">
        <v>24</v>
      </c>
      <c r="M468" t="s">
        <v>13128</v>
      </c>
      <c r="N468" t="s">
        <v>23</v>
      </c>
      <c r="O468" t="s">
        <v>307</v>
      </c>
      <c r="P468" t="s">
        <v>26</v>
      </c>
      <c r="Q468" t="s">
        <v>27</v>
      </c>
      <c r="R468" t="s">
        <v>24</v>
      </c>
      <c r="S468" t="s">
        <v>13129</v>
      </c>
      <c r="T468" t="s">
        <v>13128</v>
      </c>
    </row>
    <row r="469" spans="1:20" x14ac:dyDescent="0.25">
      <c r="A469" t="s">
        <v>42</v>
      </c>
      <c r="B469" t="s">
        <v>43</v>
      </c>
      <c r="C469">
        <v>66.666666666666671</v>
      </c>
      <c r="D469">
        <v>3</v>
      </c>
      <c r="E469" t="s">
        <v>13130</v>
      </c>
      <c r="F469">
        <v>106</v>
      </c>
      <c r="G469">
        <v>6</v>
      </c>
      <c r="H469" t="s">
        <v>631</v>
      </c>
      <c r="I469" t="s">
        <v>13112</v>
      </c>
      <c r="J469" t="s">
        <v>6263</v>
      </c>
      <c r="K469" t="s">
        <v>23</v>
      </c>
      <c r="L469" t="s">
        <v>24</v>
      </c>
      <c r="M469" t="s">
        <v>13128</v>
      </c>
      <c r="N469" t="s">
        <v>23</v>
      </c>
      <c r="O469" t="s">
        <v>307</v>
      </c>
      <c r="P469" t="s">
        <v>26</v>
      </c>
      <c r="Q469" t="s">
        <v>27</v>
      </c>
      <c r="R469" t="s">
        <v>24</v>
      </c>
      <c r="S469" t="s">
        <v>13131</v>
      </c>
      <c r="T469" t="s">
        <v>13128</v>
      </c>
    </row>
    <row r="470" spans="1:20" x14ac:dyDescent="0.25">
      <c r="A470" t="s">
        <v>44</v>
      </c>
      <c r="B470" t="s">
        <v>45</v>
      </c>
      <c r="C470">
        <v>66.666666666666671</v>
      </c>
      <c r="D470">
        <v>3</v>
      </c>
      <c r="E470" t="s">
        <v>13132</v>
      </c>
      <c r="F470">
        <v>200</v>
      </c>
      <c r="G470">
        <v>0</v>
      </c>
      <c r="H470" t="s">
        <v>631</v>
      </c>
      <c r="I470" t="s">
        <v>11543</v>
      </c>
      <c r="J470" t="s">
        <v>87</v>
      </c>
      <c r="K470" t="s">
        <v>23</v>
      </c>
      <c r="L470" t="s">
        <v>24</v>
      </c>
      <c r="M470" t="s">
        <v>13128</v>
      </c>
      <c r="N470" t="s">
        <v>23</v>
      </c>
      <c r="O470" t="s">
        <v>307</v>
      </c>
      <c r="P470" t="s">
        <v>26</v>
      </c>
      <c r="Q470" t="s">
        <v>27</v>
      </c>
      <c r="R470" t="s">
        <v>24</v>
      </c>
      <c r="S470" t="s">
        <v>23</v>
      </c>
      <c r="T470" t="s">
        <v>13128</v>
      </c>
    </row>
    <row r="471" spans="1:20" x14ac:dyDescent="0.25">
      <c r="A471" t="s">
        <v>20</v>
      </c>
      <c r="B471" t="s">
        <v>21</v>
      </c>
      <c r="C471">
        <v>50</v>
      </c>
      <c r="D471">
        <v>1</v>
      </c>
      <c r="E471" t="s">
        <v>13132</v>
      </c>
      <c r="F471">
        <v>200</v>
      </c>
      <c r="G471">
        <v>0</v>
      </c>
      <c r="H471" t="s">
        <v>631</v>
      </c>
      <c r="I471" t="s">
        <v>11543</v>
      </c>
      <c r="J471" t="s">
        <v>87</v>
      </c>
      <c r="K471" t="s">
        <v>23</v>
      </c>
      <c r="L471" t="s">
        <v>24</v>
      </c>
      <c r="M471" t="s">
        <v>13128</v>
      </c>
      <c r="N471" t="s">
        <v>23</v>
      </c>
      <c r="O471" t="s">
        <v>307</v>
      </c>
      <c r="P471" t="s">
        <v>26</v>
      </c>
      <c r="Q471" t="s">
        <v>27</v>
      </c>
      <c r="R471" t="s">
        <v>24</v>
      </c>
      <c r="S471" t="s">
        <v>23</v>
      </c>
      <c r="T471" t="s">
        <v>13128</v>
      </c>
    </row>
    <row r="472" spans="1:20" x14ac:dyDescent="0.25">
      <c r="A472" t="s">
        <v>28</v>
      </c>
      <c r="B472" t="s">
        <v>29</v>
      </c>
      <c r="C472">
        <v>50</v>
      </c>
      <c r="D472">
        <v>1</v>
      </c>
      <c r="E472" t="s">
        <v>13132</v>
      </c>
      <c r="F472">
        <v>200</v>
      </c>
      <c r="G472">
        <v>0</v>
      </c>
      <c r="H472" t="s">
        <v>631</v>
      </c>
      <c r="I472" t="s">
        <v>11543</v>
      </c>
      <c r="J472" t="s">
        <v>87</v>
      </c>
      <c r="K472" t="s">
        <v>23</v>
      </c>
      <c r="L472" t="s">
        <v>24</v>
      </c>
      <c r="M472" t="s">
        <v>13128</v>
      </c>
      <c r="N472" t="s">
        <v>23</v>
      </c>
      <c r="O472" t="s">
        <v>307</v>
      </c>
      <c r="P472" t="s">
        <v>26</v>
      </c>
      <c r="Q472" t="s">
        <v>27</v>
      </c>
      <c r="R472" t="s">
        <v>24</v>
      </c>
      <c r="S472" t="s">
        <v>23</v>
      </c>
      <c r="T472" t="s">
        <v>13128</v>
      </c>
    </row>
    <row r="473" spans="1:20" x14ac:dyDescent="0.25">
      <c r="A473" t="s">
        <v>30</v>
      </c>
      <c r="B473" t="s">
        <v>31</v>
      </c>
      <c r="C473">
        <v>50</v>
      </c>
      <c r="D473">
        <v>1</v>
      </c>
      <c r="E473" t="s">
        <v>13132</v>
      </c>
      <c r="F473">
        <v>200</v>
      </c>
      <c r="G473">
        <v>0</v>
      </c>
      <c r="H473" t="s">
        <v>631</v>
      </c>
      <c r="I473" t="s">
        <v>11543</v>
      </c>
      <c r="J473" t="s">
        <v>87</v>
      </c>
      <c r="K473" t="s">
        <v>23</v>
      </c>
      <c r="L473" t="s">
        <v>24</v>
      </c>
      <c r="M473" t="s">
        <v>13128</v>
      </c>
      <c r="N473" t="s">
        <v>23</v>
      </c>
      <c r="O473" t="s">
        <v>307</v>
      </c>
      <c r="P473" t="s">
        <v>26</v>
      </c>
      <c r="Q473" t="s">
        <v>27</v>
      </c>
      <c r="R473" t="s">
        <v>24</v>
      </c>
      <c r="S473" t="s">
        <v>23</v>
      </c>
      <c r="T473" t="s">
        <v>13128</v>
      </c>
    </row>
    <row r="474" spans="1:20" x14ac:dyDescent="0.25">
      <c r="A474" t="s">
        <v>20</v>
      </c>
      <c r="B474" t="s">
        <v>21</v>
      </c>
      <c r="C474">
        <v>50</v>
      </c>
      <c r="D474">
        <v>1</v>
      </c>
      <c r="E474" t="s">
        <v>13133</v>
      </c>
      <c r="F474">
        <v>200</v>
      </c>
      <c r="G474">
        <v>0</v>
      </c>
      <c r="H474" t="s">
        <v>631</v>
      </c>
      <c r="I474" t="s">
        <v>13134</v>
      </c>
      <c r="J474" t="s">
        <v>353</v>
      </c>
      <c r="K474" t="s">
        <v>23</v>
      </c>
      <c r="L474" t="s">
        <v>24</v>
      </c>
      <c r="M474" t="s">
        <v>13135</v>
      </c>
      <c r="N474" t="s">
        <v>23</v>
      </c>
      <c r="O474" t="s">
        <v>307</v>
      </c>
      <c r="P474" t="s">
        <v>26</v>
      </c>
      <c r="Q474" t="s">
        <v>27</v>
      </c>
      <c r="R474" t="s">
        <v>24</v>
      </c>
      <c r="S474" t="s">
        <v>23</v>
      </c>
      <c r="T474" t="s">
        <v>13128</v>
      </c>
    </row>
    <row r="475" spans="1:20" x14ac:dyDescent="0.25">
      <c r="A475" t="s">
        <v>28</v>
      </c>
      <c r="B475" t="s">
        <v>29</v>
      </c>
      <c r="C475">
        <v>50</v>
      </c>
      <c r="D475">
        <v>1</v>
      </c>
      <c r="E475" t="s">
        <v>13133</v>
      </c>
      <c r="F475">
        <v>200</v>
      </c>
      <c r="G475">
        <v>0</v>
      </c>
      <c r="H475" t="s">
        <v>631</v>
      </c>
      <c r="I475" t="s">
        <v>13134</v>
      </c>
      <c r="J475" t="s">
        <v>353</v>
      </c>
      <c r="K475" t="s">
        <v>23</v>
      </c>
      <c r="L475" t="s">
        <v>24</v>
      </c>
      <c r="M475" t="s">
        <v>13135</v>
      </c>
      <c r="N475" t="s">
        <v>23</v>
      </c>
      <c r="O475" t="s">
        <v>307</v>
      </c>
      <c r="P475" t="s">
        <v>26</v>
      </c>
      <c r="Q475" t="s">
        <v>27</v>
      </c>
      <c r="R475" t="s">
        <v>24</v>
      </c>
      <c r="S475" t="s">
        <v>23</v>
      </c>
      <c r="T475" t="s">
        <v>13128</v>
      </c>
    </row>
    <row r="476" spans="1:20" x14ac:dyDescent="0.25">
      <c r="A476" t="s">
        <v>30</v>
      </c>
      <c r="B476" t="s">
        <v>31</v>
      </c>
      <c r="C476">
        <v>50</v>
      </c>
      <c r="D476">
        <v>1</v>
      </c>
      <c r="E476" t="s">
        <v>13133</v>
      </c>
      <c r="F476">
        <v>200</v>
      </c>
      <c r="G476">
        <v>0</v>
      </c>
      <c r="H476" t="s">
        <v>631</v>
      </c>
      <c r="I476" t="s">
        <v>13134</v>
      </c>
      <c r="J476" t="s">
        <v>353</v>
      </c>
      <c r="K476" t="s">
        <v>23</v>
      </c>
      <c r="L476" t="s">
        <v>24</v>
      </c>
      <c r="M476" t="s">
        <v>13135</v>
      </c>
      <c r="N476" t="s">
        <v>23</v>
      </c>
      <c r="O476" t="s">
        <v>307</v>
      </c>
      <c r="P476" t="s">
        <v>26</v>
      </c>
      <c r="Q476" t="s">
        <v>27</v>
      </c>
      <c r="R476" t="s">
        <v>24</v>
      </c>
      <c r="S476" t="s">
        <v>23</v>
      </c>
      <c r="T476" t="s">
        <v>13128</v>
      </c>
    </row>
    <row r="477" spans="1:20" x14ac:dyDescent="0.25">
      <c r="A477" t="s">
        <v>186</v>
      </c>
      <c r="B477" t="s">
        <v>187</v>
      </c>
      <c r="C477">
        <v>33.333333333333336</v>
      </c>
      <c r="D477">
        <v>3</v>
      </c>
      <c r="E477" t="s">
        <v>13133</v>
      </c>
      <c r="F477">
        <v>200</v>
      </c>
      <c r="G477">
        <v>0</v>
      </c>
      <c r="H477" t="s">
        <v>631</v>
      </c>
      <c r="I477" t="s">
        <v>13134</v>
      </c>
      <c r="J477" t="s">
        <v>353</v>
      </c>
      <c r="K477" t="s">
        <v>23</v>
      </c>
      <c r="L477" t="s">
        <v>24</v>
      </c>
      <c r="M477" t="s">
        <v>13135</v>
      </c>
      <c r="N477" t="s">
        <v>23</v>
      </c>
      <c r="O477" t="s">
        <v>307</v>
      </c>
      <c r="P477" t="s">
        <v>26</v>
      </c>
      <c r="Q477" t="s">
        <v>27</v>
      </c>
      <c r="R477" t="s">
        <v>24</v>
      </c>
      <c r="S477" t="s">
        <v>23</v>
      </c>
      <c r="T477" t="s">
        <v>13135</v>
      </c>
    </row>
    <row r="478" spans="1:20" x14ac:dyDescent="0.25">
      <c r="A478" t="s">
        <v>20</v>
      </c>
      <c r="B478" t="s">
        <v>21</v>
      </c>
      <c r="C478">
        <v>50</v>
      </c>
      <c r="D478">
        <v>2</v>
      </c>
      <c r="E478" t="s">
        <v>13136</v>
      </c>
      <c r="F478">
        <v>200</v>
      </c>
      <c r="G478">
        <v>0</v>
      </c>
      <c r="H478" t="s">
        <v>631</v>
      </c>
      <c r="I478" t="s">
        <v>12619</v>
      </c>
      <c r="J478" t="s">
        <v>303</v>
      </c>
      <c r="K478" t="s">
        <v>23</v>
      </c>
      <c r="L478" t="s">
        <v>24</v>
      </c>
      <c r="M478" t="s">
        <v>13135</v>
      </c>
      <c r="N478" t="s">
        <v>23</v>
      </c>
      <c r="O478" t="s">
        <v>307</v>
      </c>
      <c r="P478" t="s">
        <v>26</v>
      </c>
      <c r="Q478" t="s">
        <v>27</v>
      </c>
      <c r="R478" t="s">
        <v>24</v>
      </c>
      <c r="S478" t="s">
        <v>23</v>
      </c>
      <c r="T478" t="s">
        <v>13135</v>
      </c>
    </row>
    <row r="479" spans="1:20" x14ac:dyDescent="0.25">
      <c r="A479" t="s">
        <v>28</v>
      </c>
      <c r="B479" t="s">
        <v>29</v>
      </c>
      <c r="C479">
        <v>50</v>
      </c>
      <c r="D479">
        <v>2</v>
      </c>
      <c r="E479" t="s">
        <v>13136</v>
      </c>
      <c r="F479">
        <v>200</v>
      </c>
      <c r="G479">
        <v>0</v>
      </c>
      <c r="H479" t="s">
        <v>631</v>
      </c>
      <c r="I479" t="s">
        <v>12619</v>
      </c>
      <c r="J479" t="s">
        <v>303</v>
      </c>
      <c r="K479" t="s">
        <v>23</v>
      </c>
      <c r="L479" t="s">
        <v>24</v>
      </c>
      <c r="M479" t="s">
        <v>13135</v>
      </c>
      <c r="N479" t="s">
        <v>23</v>
      </c>
      <c r="O479" t="s">
        <v>307</v>
      </c>
      <c r="P479" t="s">
        <v>26</v>
      </c>
      <c r="Q479" t="s">
        <v>27</v>
      </c>
      <c r="R479" t="s">
        <v>24</v>
      </c>
      <c r="S479" t="s">
        <v>23</v>
      </c>
      <c r="T479" t="s">
        <v>13135</v>
      </c>
    </row>
    <row r="480" spans="1:20" x14ac:dyDescent="0.25">
      <c r="A480" t="s">
        <v>30</v>
      </c>
      <c r="B480" t="s">
        <v>31</v>
      </c>
      <c r="C480">
        <v>50</v>
      </c>
      <c r="D480">
        <v>2</v>
      </c>
      <c r="E480" t="s">
        <v>13136</v>
      </c>
      <c r="F480">
        <v>200</v>
      </c>
      <c r="G480">
        <v>0</v>
      </c>
      <c r="H480" t="s">
        <v>631</v>
      </c>
      <c r="I480" t="s">
        <v>12619</v>
      </c>
      <c r="J480" t="s">
        <v>303</v>
      </c>
      <c r="K480" t="s">
        <v>23</v>
      </c>
      <c r="L480" t="s">
        <v>24</v>
      </c>
      <c r="M480" t="s">
        <v>13135</v>
      </c>
      <c r="N480" t="s">
        <v>23</v>
      </c>
      <c r="O480" t="s">
        <v>307</v>
      </c>
      <c r="P480" t="s">
        <v>26</v>
      </c>
      <c r="Q480" t="s">
        <v>27</v>
      </c>
      <c r="R480" t="s">
        <v>24</v>
      </c>
      <c r="S480" t="s">
        <v>23</v>
      </c>
      <c r="T480" t="s">
        <v>13135</v>
      </c>
    </row>
    <row r="481" spans="1:20" x14ac:dyDescent="0.25">
      <c r="A481" t="s">
        <v>20</v>
      </c>
      <c r="B481" t="s">
        <v>21</v>
      </c>
      <c r="C481">
        <v>50</v>
      </c>
      <c r="D481">
        <v>1</v>
      </c>
      <c r="E481" t="s">
        <v>13137</v>
      </c>
      <c r="F481">
        <v>145</v>
      </c>
      <c r="G481">
        <v>45</v>
      </c>
      <c r="H481" t="s">
        <v>631</v>
      </c>
      <c r="I481" t="s">
        <v>13138</v>
      </c>
      <c r="J481" t="s">
        <v>1554</v>
      </c>
      <c r="K481" t="s">
        <v>23</v>
      </c>
      <c r="L481" t="s">
        <v>24</v>
      </c>
      <c r="M481" t="s">
        <v>13135</v>
      </c>
      <c r="N481" t="s">
        <v>23</v>
      </c>
      <c r="O481" t="s">
        <v>307</v>
      </c>
      <c r="P481" t="s">
        <v>26</v>
      </c>
      <c r="Q481" t="s">
        <v>27</v>
      </c>
      <c r="R481" t="s">
        <v>24</v>
      </c>
      <c r="S481" t="s">
        <v>23</v>
      </c>
      <c r="T481" t="s">
        <v>13135</v>
      </c>
    </row>
    <row r="482" spans="1:20" x14ac:dyDescent="0.25">
      <c r="A482" t="s">
        <v>28</v>
      </c>
      <c r="B482" t="s">
        <v>29</v>
      </c>
      <c r="C482">
        <v>50</v>
      </c>
      <c r="D482">
        <v>1</v>
      </c>
      <c r="E482" t="s">
        <v>13137</v>
      </c>
      <c r="F482">
        <v>145</v>
      </c>
      <c r="G482">
        <v>45</v>
      </c>
      <c r="H482" t="s">
        <v>631</v>
      </c>
      <c r="I482" t="s">
        <v>13138</v>
      </c>
      <c r="J482" t="s">
        <v>1554</v>
      </c>
      <c r="K482" t="s">
        <v>23</v>
      </c>
      <c r="L482" t="s">
        <v>24</v>
      </c>
      <c r="M482" t="s">
        <v>13135</v>
      </c>
      <c r="N482" t="s">
        <v>23</v>
      </c>
      <c r="O482" t="s">
        <v>307</v>
      </c>
      <c r="P482" t="s">
        <v>26</v>
      </c>
      <c r="Q482" t="s">
        <v>27</v>
      </c>
      <c r="R482" t="s">
        <v>24</v>
      </c>
      <c r="S482" t="s">
        <v>23</v>
      </c>
      <c r="T482" t="s">
        <v>13135</v>
      </c>
    </row>
    <row r="483" spans="1:20" x14ac:dyDescent="0.25">
      <c r="A483" t="s">
        <v>30</v>
      </c>
      <c r="B483" t="s">
        <v>31</v>
      </c>
      <c r="C483">
        <v>50</v>
      </c>
      <c r="D483">
        <v>1</v>
      </c>
      <c r="E483" t="s">
        <v>13137</v>
      </c>
      <c r="F483">
        <v>145</v>
      </c>
      <c r="G483">
        <v>45</v>
      </c>
      <c r="H483" t="s">
        <v>631</v>
      </c>
      <c r="I483" t="s">
        <v>13138</v>
      </c>
      <c r="J483" t="s">
        <v>1554</v>
      </c>
      <c r="K483" t="s">
        <v>23</v>
      </c>
      <c r="L483" t="s">
        <v>24</v>
      </c>
      <c r="M483" t="s">
        <v>13135</v>
      </c>
      <c r="N483" t="s">
        <v>23</v>
      </c>
      <c r="O483" t="s">
        <v>307</v>
      </c>
      <c r="P483" t="s">
        <v>26</v>
      </c>
      <c r="Q483" t="s">
        <v>27</v>
      </c>
      <c r="R483" t="s">
        <v>24</v>
      </c>
      <c r="S483" t="s">
        <v>23</v>
      </c>
      <c r="T483" t="s">
        <v>13135</v>
      </c>
    </row>
    <row r="484" spans="1:20" x14ac:dyDescent="0.25">
      <c r="A484" t="s">
        <v>20</v>
      </c>
      <c r="B484" t="s">
        <v>21</v>
      </c>
      <c r="C484">
        <v>50</v>
      </c>
      <c r="D484">
        <v>1</v>
      </c>
      <c r="E484" t="s">
        <v>13139</v>
      </c>
      <c r="F484">
        <v>129</v>
      </c>
      <c r="G484">
        <v>29</v>
      </c>
      <c r="H484" t="s">
        <v>631</v>
      </c>
      <c r="I484" t="s">
        <v>13140</v>
      </c>
      <c r="J484" t="s">
        <v>334</v>
      </c>
      <c r="K484" t="s">
        <v>23</v>
      </c>
      <c r="L484" t="s">
        <v>24</v>
      </c>
      <c r="M484" t="s">
        <v>13141</v>
      </c>
      <c r="N484" t="s">
        <v>23</v>
      </c>
      <c r="O484" t="s">
        <v>307</v>
      </c>
      <c r="P484" t="s">
        <v>26</v>
      </c>
      <c r="Q484" t="s">
        <v>27</v>
      </c>
      <c r="R484" t="s">
        <v>24</v>
      </c>
      <c r="S484" t="s">
        <v>23</v>
      </c>
      <c r="T484" t="s">
        <v>13141</v>
      </c>
    </row>
    <row r="485" spans="1:20" x14ac:dyDescent="0.25">
      <c r="A485" t="s">
        <v>28</v>
      </c>
      <c r="B485" t="s">
        <v>29</v>
      </c>
      <c r="C485">
        <v>50</v>
      </c>
      <c r="D485">
        <v>1</v>
      </c>
      <c r="E485" t="s">
        <v>13139</v>
      </c>
      <c r="F485">
        <v>129</v>
      </c>
      <c r="G485">
        <v>29</v>
      </c>
      <c r="H485" t="s">
        <v>631</v>
      </c>
      <c r="I485" t="s">
        <v>13140</v>
      </c>
      <c r="J485" t="s">
        <v>334</v>
      </c>
      <c r="K485" t="s">
        <v>23</v>
      </c>
      <c r="L485" t="s">
        <v>24</v>
      </c>
      <c r="M485" t="s">
        <v>13141</v>
      </c>
      <c r="N485" t="s">
        <v>23</v>
      </c>
      <c r="O485" t="s">
        <v>307</v>
      </c>
      <c r="P485" t="s">
        <v>26</v>
      </c>
      <c r="Q485" t="s">
        <v>27</v>
      </c>
      <c r="R485" t="s">
        <v>24</v>
      </c>
      <c r="S485" t="s">
        <v>23</v>
      </c>
      <c r="T485" t="s">
        <v>13141</v>
      </c>
    </row>
    <row r="486" spans="1:20" x14ac:dyDescent="0.25">
      <c r="A486" t="s">
        <v>30</v>
      </c>
      <c r="B486" t="s">
        <v>31</v>
      </c>
      <c r="C486">
        <v>50</v>
      </c>
      <c r="D486">
        <v>1</v>
      </c>
      <c r="E486" t="s">
        <v>13139</v>
      </c>
      <c r="F486">
        <v>129</v>
      </c>
      <c r="G486">
        <v>29</v>
      </c>
      <c r="H486" t="s">
        <v>631</v>
      </c>
      <c r="I486" t="s">
        <v>13140</v>
      </c>
      <c r="J486" t="s">
        <v>334</v>
      </c>
      <c r="K486" t="s">
        <v>23</v>
      </c>
      <c r="L486" t="s">
        <v>24</v>
      </c>
      <c r="M486" t="s">
        <v>13141</v>
      </c>
      <c r="N486" t="s">
        <v>23</v>
      </c>
      <c r="O486" t="s">
        <v>307</v>
      </c>
      <c r="P486" t="s">
        <v>26</v>
      </c>
      <c r="Q486" t="s">
        <v>27</v>
      </c>
      <c r="R486" t="s">
        <v>24</v>
      </c>
      <c r="S486" t="s">
        <v>23</v>
      </c>
      <c r="T486" t="s">
        <v>13141</v>
      </c>
    </row>
    <row r="487" spans="1:20" x14ac:dyDescent="0.25">
      <c r="A487" t="s">
        <v>20</v>
      </c>
      <c r="B487" t="s">
        <v>21</v>
      </c>
      <c r="C487">
        <v>50</v>
      </c>
      <c r="D487">
        <v>2</v>
      </c>
      <c r="E487" t="s">
        <v>13142</v>
      </c>
      <c r="F487">
        <v>200</v>
      </c>
      <c r="G487">
        <v>0</v>
      </c>
      <c r="H487" t="s">
        <v>631</v>
      </c>
      <c r="I487" t="s">
        <v>13143</v>
      </c>
      <c r="J487" t="s">
        <v>343</v>
      </c>
      <c r="K487" t="s">
        <v>23</v>
      </c>
      <c r="L487" t="s">
        <v>24</v>
      </c>
      <c r="M487" t="s">
        <v>13141</v>
      </c>
      <c r="N487" t="s">
        <v>23</v>
      </c>
      <c r="O487" t="s">
        <v>307</v>
      </c>
      <c r="P487" t="s">
        <v>26</v>
      </c>
      <c r="Q487" t="s">
        <v>27</v>
      </c>
      <c r="R487" t="s">
        <v>24</v>
      </c>
      <c r="S487" t="s">
        <v>23</v>
      </c>
      <c r="T487" t="s">
        <v>13141</v>
      </c>
    </row>
    <row r="488" spans="1:20" x14ac:dyDescent="0.25">
      <c r="A488" t="s">
        <v>28</v>
      </c>
      <c r="B488" t="s">
        <v>29</v>
      </c>
      <c r="C488">
        <v>50</v>
      </c>
      <c r="D488">
        <v>2</v>
      </c>
      <c r="E488" t="s">
        <v>13142</v>
      </c>
      <c r="F488">
        <v>200</v>
      </c>
      <c r="G488">
        <v>0</v>
      </c>
      <c r="H488" t="s">
        <v>631</v>
      </c>
      <c r="I488" t="s">
        <v>13143</v>
      </c>
      <c r="J488" t="s">
        <v>343</v>
      </c>
      <c r="K488" t="s">
        <v>23</v>
      </c>
      <c r="L488" t="s">
        <v>24</v>
      </c>
      <c r="M488" t="s">
        <v>13141</v>
      </c>
      <c r="N488" t="s">
        <v>23</v>
      </c>
      <c r="O488" t="s">
        <v>307</v>
      </c>
      <c r="P488" t="s">
        <v>26</v>
      </c>
      <c r="Q488" t="s">
        <v>27</v>
      </c>
      <c r="R488" t="s">
        <v>24</v>
      </c>
      <c r="S488" t="s">
        <v>23</v>
      </c>
      <c r="T488" t="s">
        <v>13141</v>
      </c>
    </row>
    <row r="489" spans="1:20" x14ac:dyDescent="0.25">
      <c r="A489" t="s">
        <v>30</v>
      </c>
      <c r="B489" t="s">
        <v>31</v>
      </c>
      <c r="C489">
        <v>50</v>
      </c>
      <c r="D489">
        <v>2</v>
      </c>
      <c r="E489" t="s">
        <v>13142</v>
      </c>
      <c r="F489">
        <v>200</v>
      </c>
      <c r="G489">
        <v>0</v>
      </c>
      <c r="H489" t="s">
        <v>631</v>
      </c>
      <c r="I489" t="s">
        <v>13143</v>
      </c>
      <c r="J489" t="s">
        <v>343</v>
      </c>
      <c r="K489" t="s">
        <v>23</v>
      </c>
      <c r="L489" t="s">
        <v>24</v>
      </c>
      <c r="M489" t="s">
        <v>13141</v>
      </c>
      <c r="N489" t="s">
        <v>23</v>
      </c>
      <c r="O489" t="s">
        <v>307</v>
      </c>
      <c r="P489" t="s">
        <v>26</v>
      </c>
      <c r="Q489" t="s">
        <v>27</v>
      </c>
      <c r="R489" t="s">
        <v>24</v>
      </c>
      <c r="S489" t="s">
        <v>23</v>
      </c>
      <c r="T489" t="s">
        <v>13141</v>
      </c>
    </row>
    <row r="490" spans="1:20" x14ac:dyDescent="0.25">
      <c r="A490" t="s">
        <v>20</v>
      </c>
      <c r="B490" t="s">
        <v>21</v>
      </c>
      <c r="C490">
        <v>50</v>
      </c>
      <c r="D490">
        <v>1</v>
      </c>
      <c r="E490" t="s">
        <v>13144</v>
      </c>
      <c r="F490">
        <v>106</v>
      </c>
      <c r="G490">
        <v>6</v>
      </c>
      <c r="H490" t="s">
        <v>631</v>
      </c>
      <c r="I490" t="s">
        <v>13145</v>
      </c>
      <c r="J490" t="s">
        <v>57</v>
      </c>
      <c r="K490" t="s">
        <v>23</v>
      </c>
      <c r="L490" t="s">
        <v>24</v>
      </c>
      <c r="M490" t="s">
        <v>13146</v>
      </c>
      <c r="N490" t="s">
        <v>23</v>
      </c>
      <c r="O490" t="s">
        <v>307</v>
      </c>
      <c r="P490" t="s">
        <v>26</v>
      </c>
      <c r="Q490" t="s">
        <v>27</v>
      </c>
      <c r="R490" t="s">
        <v>24</v>
      </c>
      <c r="S490" t="s">
        <v>13147</v>
      </c>
      <c r="T490" t="s">
        <v>13146</v>
      </c>
    </row>
    <row r="491" spans="1:20" x14ac:dyDescent="0.25">
      <c r="A491" t="s">
        <v>28</v>
      </c>
      <c r="B491" t="s">
        <v>29</v>
      </c>
      <c r="C491">
        <v>50</v>
      </c>
      <c r="D491">
        <v>1</v>
      </c>
      <c r="E491" t="s">
        <v>13144</v>
      </c>
      <c r="F491">
        <v>106</v>
      </c>
      <c r="G491">
        <v>6</v>
      </c>
      <c r="H491" t="s">
        <v>631</v>
      </c>
      <c r="I491" t="s">
        <v>13145</v>
      </c>
      <c r="J491" t="s">
        <v>57</v>
      </c>
      <c r="K491" t="s">
        <v>23</v>
      </c>
      <c r="L491" t="s">
        <v>24</v>
      </c>
      <c r="M491" t="s">
        <v>13146</v>
      </c>
      <c r="N491" t="s">
        <v>23</v>
      </c>
      <c r="O491" t="s">
        <v>307</v>
      </c>
      <c r="P491" t="s">
        <v>26</v>
      </c>
      <c r="Q491" t="s">
        <v>27</v>
      </c>
      <c r="R491" t="s">
        <v>24</v>
      </c>
      <c r="S491" t="s">
        <v>13147</v>
      </c>
      <c r="T491" t="s">
        <v>13146</v>
      </c>
    </row>
    <row r="492" spans="1:20" x14ac:dyDescent="0.25">
      <c r="A492" t="s">
        <v>30</v>
      </c>
      <c r="B492" t="s">
        <v>31</v>
      </c>
      <c r="C492">
        <v>50</v>
      </c>
      <c r="D492">
        <v>1</v>
      </c>
      <c r="E492" t="s">
        <v>13144</v>
      </c>
      <c r="F492">
        <v>106</v>
      </c>
      <c r="G492">
        <v>6</v>
      </c>
      <c r="H492" t="s">
        <v>631</v>
      </c>
      <c r="I492" t="s">
        <v>13145</v>
      </c>
      <c r="J492" t="s">
        <v>57</v>
      </c>
      <c r="K492" t="s">
        <v>23</v>
      </c>
      <c r="L492" t="s">
        <v>24</v>
      </c>
      <c r="M492" t="s">
        <v>13146</v>
      </c>
      <c r="N492" t="s">
        <v>23</v>
      </c>
      <c r="O492" t="s">
        <v>307</v>
      </c>
      <c r="P492" t="s">
        <v>26</v>
      </c>
      <c r="Q492" t="s">
        <v>27</v>
      </c>
      <c r="R492" t="s">
        <v>24</v>
      </c>
      <c r="S492" t="s">
        <v>13147</v>
      </c>
      <c r="T492" t="s">
        <v>13146</v>
      </c>
    </row>
    <row r="493" spans="1:20" x14ac:dyDescent="0.25">
      <c r="A493" t="s">
        <v>20</v>
      </c>
      <c r="B493" t="s">
        <v>21</v>
      </c>
      <c r="C493">
        <v>50</v>
      </c>
      <c r="D493">
        <v>1</v>
      </c>
      <c r="E493" t="s">
        <v>13148</v>
      </c>
      <c r="F493">
        <v>106</v>
      </c>
      <c r="G493">
        <v>6</v>
      </c>
      <c r="H493" t="s">
        <v>631</v>
      </c>
      <c r="I493" t="s">
        <v>13149</v>
      </c>
      <c r="J493" t="s">
        <v>303</v>
      </c>
      <c r="K493" t="s">
        <v>23</v>
      </c>
      <c r="L493" t="s">
        <v>24</v>
      </c>
      <c r="M493" t="s">
        <v>13146</v>
      </c>
      <c r="N493" t="s">
        <v>23</v>
      </c>
      <c r="O493" t="s">
        <v>307</v>
      </c>
      <c r="P493" t="s">
        <v>26</v>
      </c>
      <c r="Q493" t="s">
        <v>27</v>
      </c>
      <c r="R493" t="s">
        <v>24</v>
      </c>
      <c r="S493" t="s">
        <v>13150</v>
      </c>
      <c r="T493" t="s">
        <v>13146</v>
      </c>
    </row>
    <row r="494" spans="1:20" x14ac:dyDescent="0.25">
      <c r="A494" t="s">
        <v>28</v>
      </c>
      <c r="B494" t="s">
        <v>29</v>
      </c>
      <c r="C494">
        <v>50</v>
      </c>
      <c r="D494">
        <v>1</v>
      </c>
      <c r="E494" t="s">
        <v>13148</v>
      </c>
      <c r="F494">
        <v>106</v>
      </c>
      <c r="G494">
        <v>6</v>
      </c>
      <c r="H494" t="s">
        <v>631</v>
      </c>
      <c r="I494" t="s">
        <v>13149</v>
      </c>
      <c r="J494" t="s">
        <v>303</v>
      </c>
      <c r="K494" t="s">
        <v>23</v>
      </c>
      <c r="L494" t="s">
        <v>24</v>
      </c>
      <c r="M494" t="s">
        <v>13146</v>
      </c>
      <c r="N494" t="s">
        <v>23</v>
      </c>
      <c r="O494" t="s">
        <v>307</v>
      </c>
      <c r="P494" t="s">
        <v>26</v>
      </c>
      <c r="Q494" t="s">
        <v>27</v>
      </c>
      <c r="R494" t="s">
        <v>24</v>
      </c>
      <c r="S494" t="s">
        <v>13150</v>
      </c>
      <c r="T494" t="s">
        <v>13146</v>
      </c>
    </row>
    <row r="495" spans="1:20" x14ac:dyDescent="0.25">
      <c r="A495" t="s">
        <v>30</v>
      </c>
      <c r="B495" t="s">
        <v>31</v>
      </c>
      <c r="C495">
        <v>50</v>
      </c>
      <c r="D495">
        <v>1</v>
      </c>
      <c r="E495" t="s">
        <v>13148</v>
      </c>
      <c r="F495">
        <v>106</v>
      </c>
      <c r="G495">
        <v>6</v>
      </c>
      <c r="H495" t="s">
        <v>631</v>
      </c>
      <c r="I495" t="s">
        <v>13149</v>
      </c>
      <c r="J495" t="s">
        <v>303</v>
      </c>
      <c r="K495" t="s">
        <v>23</v>
      </c>
      <c r="L495" t="s">
        <v>24</v>
      </c>
      <c r="M495" t="s">
        <v>13146</v>
      </c>
      <c r="N495" t="s">
        <v>23</v>
      </c>
      <c r="O495" t="s">
        <v>307</v>
      </c>
      <c r="P495" t="s">
        <v>26</v>
      </c>
      <c r="Q495" t="s">
        <v>27</v>
      </c>
      <c r="R495" t="s">
        <v>24</v>
      </c>
      <c r="S495" t="s">
        <v>13150</v>
      </c>
      <c r="T495" t="s">
        <v>13146</v>
      </c>
    </row>
    <row r="496" spans="1:20" x14ac:dyDescent="0.25">
      <c r="A496" t="s">
        <v>20</v>
      </c>
      <c r="B496" t="s">
        <v>21</v>
      </c>
      <c r="C496">
        <v>50</v>
      </c>
      <c r="D496">
        <v>1</v>
      </c>
      <c r="E496" t="s">
        <v>13151</v>
      </c>
      <c r="F496">
        <v>106</v>
      </c>
      <c r="G496">
        <v>6</v>
      </c>
      <c r="H496" t="s">
        <v>631</v>
      </c>
      <c r="I496" t="s">
        <v>13152</v>
      </c>
      <c r="J496" t="s">
        <v>356</v>
      </c>
      <c r="K496" t="s">
        <v>23</v>
      </c>
      <c r="L496" t="s">
        <v>24</v>
      </c>
      <c r="M496" t="s">
        <v>13146</v>
      </c>
      <c r="N496" t="s">
        <v>23</v>
      </c>
      <c r="O496" t="s">
        <v>307</v>
      </c>
      <c r="P496" t="s">
        <v>26</v>
      </c>
      <c r="Q496" t="s">
        <v>27</v>
      </c>
      <c r="R496" t="s">
        <v>24</v>
      </c>
      <c r="S496" t="s">
        <v>13153</v>
      </c>
      <c r="T496" t="s">
        <v>13146</v>
      </c>
    </row>
    <row r="497" spans="1:20" x14ac:dyDescent="0.25">
      <c r="A497" t="s">
        <v>28</v>
      </c>
      <c r="B497" t="s">
        <v>29</v>
      </c>
      <c r="C497">
        <v>50</v>
      </c>
      <c r="D497">
        <v>1</v>
      </c>
      <c r="E497" t="s">
        <v>13151</v>
      </c>
      <c r="F497">
        <v>106</v>
      </c>
      <c r="G497">
        <v>6</v>
      </c>
      <c r="H497" t="s">
        <v>631</v>
      </c>
      <c r="I497" t="s">
        <v>13152</v>
      </c>
      <c r="J497" t="s">
        <v>356</v>
      </c>
      <c r="K497" t="s">
        <v>23</v>
      </c>
      <c r="L497" t="s">
        <v>24</v>
      </c>
      <c r="M497" t="s">
        <v>13146</v>
      </c>
      <c r="N497" t="s">
        <v>23</v>
      </c>
      <c r="O497" t="s">
        <v>307</v>
      </c>
      <c r="P497" t="s">
        <v>26</v>
      </c>
      <c r="Q497" t="s">
        <v>27</v>
      </c>
      <c r="R497" t="s">
        <v>24</v>
      </c>
      <c r="S497" t="s">
        <v>13153</v>
      </c>
      <c r="T497" t="s">
        <v>13146</v>
      </c>
    </row>
    <row r="498" spans="1:20" x14ac:dyDescent="0.25">
      <c r="A498" t="s">
        <v>30</v>
      </c>
      <c r="B498" t="s">
        <v>31</v>
      </c>
      <c r="C498">
        <v>50</v>
      </c>
      <c r="D498">
        <v>1</v>
      </c>
      <c r="E498" t="s">
        <v>13151</v>
      </c>
      <c r="F498">
        <v>106</v>
      </c>
      <c r="G498">
        <v>6</v>
      </c>
      <c r="H498" t="s">
        <v>631</v>
      </c>
      <c r="I498" t="s">
        <v>13152</v>
      </c>
      <c r="J498" t="s">
        <v>356</v>
      </c>
      <c r="K498" t="s">
        <v>23</v>
      </c>
      <c r="L498" t="s">
        <v>24</v>
      </c>
      <c r="M498" t="s">
        <v>13146</v>
      </c>
      <c r="N498" t="s">
        <v>23</v>
      </c>
      <c r="O498" t="s">
        <v>307</v>
      </c>
      <c r="P498" t="s">
        <v>26</v>
      </c>
      <c r="Q498" t="s">
        <v>27</v>
      </c>
      <c r="R498" t="s">
        <v>24</v>
      </c>
      <c r="S498" t="s">
        <v>13153</v>
      </c>
      <c r="T498" t="s">
        <v>13146</v>
      </c>
    </row>
    <row r="499" spans="1:20" x14ac:dyDescent="0.25">
      <c r="A499" t="s">
        <v>20</v>
      </c>
      <c r="B499" t="s">
        <v>21</v>
      </c>
      <c r="C499">
        <v>50</v>
      </c>
      <c r="D499">
        <v>1</v>
      </c>
      <c r="E499" t="s">
        <v>13154</v>
      </c>
      <c r="F499">
        <v>106</v>
      </c>
      <c r="G499">
        <v>6</v>
      </c>
      <c r="H499" t="s">
        <v>631</v>
      </c>
      <c r="I499" t="s">
        <v>13155</v>
      </c>
      <c r="J499" t="s">
        <v>332</v>
      </c>
      <c r="K499" t="s">
        <v>23</v>
      </c>
      <c r="L499" t="s">
        <v>24</v>
      </c>
      <c r="M499" t="s">
        <v>13146</v>
      </c>
      <c r="N499" t="s">
        <v>23</v>
      </c>
      <c r="O499" t="s">
        <v>307</v>
      </c>
      <c r="P499" t="s">
        <v>26</v>
      </c>
      <c r="Q499" t="s">
        <v>27</v>
      </c>
      <c r="R499" t="s">
        <v>24</v>
      </c>
      <c r="S499" t="s">
        <v>13156</v>
      </c>
      <c r="T499" t="s">
        <v>13146</v>
      </c>
    </row>
    <row r="500" spans="1:20" x14ac:dyDescent="0.25">
      <c r="A500" t="s">
        <v>28</v>
      </c>
      <c r="B500" t="s">
        <v>29</v>
      </c>
      <c r="C500">
        <v>50</v>
      </c>
      <c r="D500">
        <v>1</v>
      </c>
      <c r="E500" t="s">
        <v>13154</v>
      </c>
      <c r="F500">
        <v>106</v>
      </c>
      <c r="G500">
        <v>6</v>
      </c>
      <c r="H500" t="s">
        <v>631</v>
      </c>
      <c r="I500" t="s">
        <v>13155</v>
      </c>
      <c r="J500" t="s">
        <v>332</v>
      </c>
      <c r="K500" t="s">
        <v>23</v>
      </c>
      <c r="L500" t="s">
        <v>24</v>
      </c>
      <c r="M500" t="s">
        <v>13146</v>
      </c>
      <c r="N500" t="s">
        <v>23</v>
      </c>
      <c r="O500" t="s">
        <v>307</v>
      </c>
      <c r="P500" t="s">
        <v>26</v>
      </c>
      <c r="Q500" t="s">
        <v>27</v>
      </c>
      <c r="R500" t="s">
        <v>24</v>
      </c>
      <c r="S500" t="s">
        <v>13156</v>
      </c>
      <c r="T500" t="s">
        <v>13146</v>
      </c>
    </row>
    <row r="501" spans="1:20" x14ac:dyDescent="0.25">
      <c r="A501" t="s">
        <v>30</v>
      </c>
      <c r="B501" t="s">
        <v>31</v>
      </c>
      <c r="C501">
        <v>50</v>
      </c>
      <c r="D501">
        <v>1</v>
      </c>
      <c r="E501" t="s">
        <v>13154</v>
      </c>
      <c r="F501">
        <v>106</v>
      </c>
      <c r="G501">
        <v>6</v>
      </c>
      <c r="H501" t="s">
        <v>631</v>
      </c>
      <c r="I501" t="s">
        <v>13155</v>
      </c>
      <c r="J501" t="s">
        <v>332</v>
      </c>
      <c r="K501" t="s">
        <v>23</v>
      </c>
      <c r="L501" t="s">
        <v>24</v>
      </c>
      <c r="M501" t="s">
        <v>13146</v>
      </c>
      <c r="N501" t="s">
        <v>23</v>
      </c>
      <c r="O501" t="s">
        <v>307</v>
      </c>
      <c r="P501" t="s">
        <v>26</v>
      </c>
      <c r="Q501" t="s">
        <v>27</v>
      </c>
      <c r="R501" t="s">
        <v>24</v>
      </c>
      <c r="S501" t="s">
        <v>13156</v>
      </c>
      <c r="T501" t="s">
        <v>13146</v>
      </c>
    </row>
    <row r="502" spans="1:20" x14ac:dyDescent="0.25">
      <c r="A502" t="s">
        <v>30</v>
      </c>
      <c r="B502" t="s">
        <v>31</v>
      </c>
      <c r="C502">
        <v>60</v>
      </c>
      <c r="D502">
        <v>3</v>
      </c>
      <c r="E502" t="s">
        <v>13157</v>
      </c>
      <c r="F502">
        <v>148</v>
      </c>
      <c r="G502">
        <v>38</v>
      </c>
      <c r="H502" t="s">
        <v>47</v>
      </c>
      <c r="I502" t="s">
        <v>13158</v>
      </c>
      <c r="J502" t="s">
        <v>13159</v>
      </c>
      <c r="K502" t="s">
        <v>6309</v>
      </c>
      <c r="L502" t="s">
        <v>3369</v>
      </c>
      <c r="M502" t="s">
        <v>13146</v>
      </c>
      <c r="N502" t="s">
        <v>23</v>
      </c>
      <c r="O502" t="s">
        <v>53</v>
      </c>
      <c r="P502" t="s">
        <v>54</v>
      </c>
      <c r="Q502" t="s">
        <v>55</v>
      </c>
      <c r="R502" t="s">
        <v>24</v>
      </c>
      <c r="S502" t="s">
        <v>13160</v>
      </c>
      <c r="T502" t="s">
        <v>13161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13162</v>
      </c>
      <c r="F503">
        <v>106</v>
      </c>
      <c r="G503">
        <v>6</v>
      </c>
      <c r="H503" t="s">
        <v>631</v>
      </c>
      <c r="I503" t="s">
        <v>13163</v>
      </c>
      <c r="J503" t="s">
        <v>325</v>
      </c>
      <c r="K503" t="s">
        <v>23</v>
      </c>
      <c r="L503" t="s">
        <v>24</v>
      </c>
      <c r="M503" t="s">
        <v>13161</v>
      </c>
      <c r="N503" t="s">
        <v>23</v>
      </c>
      <c r="O503" t="s">
        <v>307</v>
      </c>
      <c r="P503" t="s">
        <v>26</v>
      </c>
      <c r="Q503" t="s">
        <v>27</v>
      </c>
      <c r="R503" t="s">
        <v>24</v>
      </c>
      <c r="S503" t="s">
        <v>13164</v>
      </c>
      <c r="T503" t="s">
        <v>13161</v>
      </c>
    </row>
    <row r="504" spans="1:20" x14ac:dyDescent="0.25">
      <c r="A504" t="s">
        <v>28</v>
      </c>
      <c r="B504" t="s">
        <v>29</v>
      </c>
      <c r="C504">
        <v>50</v>
      </c>
      <c r="D504">
        <v>1</v>
      </c>
      <c r="E504" t="s">
        <v>13162</v>
      </c>
      <c r="F504">
        <v>106</v>
      </c>
      <c r="G504">
        <v>6</v>
      </c>
      <c r="H504" t="s">
        <v>631</v>
      </c>
      <c r="I504" t="s">
        <v>13163</v>
      </c>
      <c r="J504" t="s">
        <v>325</v>
      </c>
      <c r="K504" t="s">
        <v>23</v>
      </c>
      <c r="L504" t="s">
        <v>24</v>
      </c>
      <c r="M504" t="s">
        <v>13161</v>
      </c>
      <c r="N504" t="s">
        <v>23</v>
      </c>
      <c r="O504" t="s">
        <v>307</v>
      </c>
      <c r="P504" t="s">
        <v>26</v>
      </c>
      <c r="Q504" t="s">
        <v>27</v>
      </c>
      <c r="R504" t="s">
        <v>24</v>
      </c>
      <c r="S504" t="s">
        <v>13164</v>
      </c>
      <c r="T504" t="s">
        <v>13161</v>
      </c>
    </row>
    <row r="505" spans="1:20" x14ac:dyDescent="0.25">
      <c r="A505" t="s">
        <v>30</v>
      </c>
      <c r="B505" t="s">
        <v>31</v>
      </c>
      <c r="C505">
        <v>50</v>
      </c>
      <c r="D505">
        <v>1</v>
      </c>
      <c r="E505" t="s">
        <v>13162</v>
      </c>
      <c r="F505">
        <v>106</v>
      </c>
      <c r="G505">
        <v>6</v>
      </c>
      <c r="H505" t="s">
        <v>631</v>
      </c>
      <c r="I505" t="s">
        <v>13163</v>
      </c>
      <c r="J505" t="s">
        <v>325</v>
      </c>
      <c r="K505" t="s">
        <v>23</v>
      </c>
      <c r="L505" t="s">
        <v>24</v>
      </c>
      <c r="M505" t="s">
        <v>13161</v>
      </c>
      <c r="N505" t="s">
        <v>23</v>
      </c>
      <c r="O505" t="s">
        <v>307</v>
      </c>
      <c r="P505" t="s">
        <v>26</v>
      </c>
      <c r="Q505" t="s">
        <v>27</v>
      </c>
      <c r="R505" t="s">
        <v>24</v>
      </c>
      <c r="S505" t="s">
        <v>13164</v>
      </c>
      <c r="T505" t="s">
        <v>13161</v>
      </c>
    </row>
    <row r="506" spans="1:20" x14ac:dyDescent="0.25">
      <c r="A506" t="s">
        <v>20</v>
      </c>
      <c r="B506" t="s">
        <v>21</v>
      </c>
      <c r="C506">
        <v>50</v>
      </c>
      <c r="D506">
        <v>1</v>
      </c>
      <c r="E506" t="s">
        <v>13165</v>
      </c>
      <c r="F506">
        <v>106</v>
      </c>
      <c r="G506">
        <v>6</v>
      </c>
      <c r="H506" t="s">
        <v>631</v>
      </c>
      <c r="I506" t="s">
        <v>13166</v>
      </c>
      <c r="J506" t="s">
        <v>1452</v>
      </c>
      <c r="K506" t="s">
        <v>23</v>
      </c>
      <c r="L506" t="s">
        <v>24</v>
      </c>
      <c r="M506" t="s">
        <v>13161</v>
      </c>
      <c r="N506" t="s">
        <v>23</v>
      </c>
      <c r="O506" t="s">
        <v>307</v>
      </c>
      <c r="P506" t="s">
        <v>26</v>
      </c>
      <c r="Q506" t="s">
        <v>27</v>
      </c>
      <c r="R506" t="s">
        <v>24</v>
      </c>
      <c r="S506" t="s">
        <v>13167</v>
      </c>
      <c r="T506" t="s">
        <v>13161</v>
      </c>
    </row>
    <row r="507" spans="1:20" x14ac:dyDescent="0.25">
      <c r="A507" t="s">
        <v>28</v>
      </c>
      <c r="B507" t="s">
        <v>29</v>
      </c>
      <c r="C507">
        <v>50</v>
      </c>
      <c r="D507">
        <v>1</v>
      </c>
      <c r="E507" t="s">
        <v>13165</v>
      </c>
      <c r="F507">
        <v>106</v>
      </c>
      <c r="G507">
        <v>6</v>
      </c>
      <c r="H507" t="s">
        <v>631</v>
      </c>
      <c r="I507" t="s">
        <v>13166</v>
      </c>
      <c r="J507" t="s">
        <v>1452</v>
      </c>
      <c r="K507" t="s">
        <v>23</v>
      </c>
      <c r="L507" t="s">
        <v>24</v>
      </c>
      <c r="M507" t="s">
        <v>13161</v>
      </c>
      <c r="N507" t="s">
        <v>23</v>
      </c>
      <c r="O507" t="s">
        <v>307</v>
      </c>
      <c r="P507" t="s">
        <v>26</v>
      </c>
      <c r="Q507" t="s">
        <v>27</v>
      </c>
      <c r="R507" t="s">
        <v>24</v>
      </c>
      <c r="S507" t="s">
        <v>13167</v>
      </c>
      <c r="T507" t="s">
        <v>13161</v>
      </c>
    </row>
    <row r="508" spans="1:20" x14ac:dyDescent="0.25">
      <c r="A508" t="s">
        <v>30</v>
      </c>
      <c r="B508" t="s">
        <v>31</v>
      </c>
      <c r="C508">
        <v>50</v>
      </c>
      <c r="D508">
        <v>1</v>
      </c>
      <c r="E508" t="s">
        <v>13165</v>
      </c>
      <c r="F508">
        <v>106</v>
      </c>
      <c r="G508">
        <v>6</v>
      </c>
      <c r="H508" t="s">
        <v>631</v>
      </c>
      <c r="I508" t="s">
        <v>13166</v>
      </c>
      <c r="J508" t="s">
        <v>1452</v>
      </c>
      <c r="K508" t="s">
        <v>23</v>
      </c>
      <c r="L508" t="s">
        <v>24</v>
      </c>
      <c r="M508" t="s">
        <v>13161</v>
      </c>
      <c r="N508" t="s">
        <v>23</v>
      </c>
      <c r="O508" t="s">
        <v>307</v>
      </c>
      <c r="P508" t="s">
        <v>26</v>
      </c>
      <c r="Q508" t="s">
        <v>27</v>
      </c>
      <c r="R508" t="s">
        <v>24</v>
      </c>
      <c r="S508" t="s">
        <v>13167</v>
      </c>
      <c r="T508" t="s">
        <v>13161</v>
      </c>
    </row>
    <row r="509" spans="1:20" x14ac:dyDescent="0.25">
      <c r="A509" t="s">
        <v>20</v>
      </c>
      <c r="B509" t="s">
        <v>21</v>
      </c>
      <c r="C509">
        <v>50</v>
      </c>
      <c r="D509">
        <v>1</v>
      </c>
      <c r="E509" t="s">
        <v>13168</v>
      </c>
      <c r="F509">
        <v>106</v>
      </c>
      <c r="G509">
        <v>6</v>
      </c>
      <c r="H509" t="s">
        <v>631</v>
      </c>
      <c r="I509" t="s">
        <v>13169</v>
      </c>
      <c r="J509" t="s">
        <v>356</v>
      </c>
      <c r="K509" t="s">
        <v>23</v>
      </c>
      <c r="L509" t="s">
        <v>24</v>
      </c>
      <c r="M509" t="s">
        <v>13170</v>
      </c>
      <c r="N509" t="s">
        <v>23</v>
      </c>
      <c r="O509" t="s">
        <v>307</v>
      </c>
      <c r="P509" t="s">
        <v>26</v>
      </c>
      <c r="Q509" t="s">
        <v>27</v>
      </c>
      <c r="R509" t="s">
        <v>24</v>
      </c>
      <c r="S509" t="s">
        <v>13171</v>
      </c>
      <c r="T509" t="s">
        <v>13170</v>
      </c>
    </row>
    <row r="510" spans="1:20" x14ac:dyDescent="0.25">
      <c r="A510" t="s">
        <v>28</v>
      </c>
      <c r="B510" t="s">
        <v>29</v>
      </c>
      <c r="C510">
        <v>50</v>
      </c>
      <c r="D510">
        <v>1</v>
      </c>
      <c r="E510" t="s">
        <v>13168</v>
      </c>
      <c r="F510">
        <v>106</v>
      </c>
      <c r="G510">
        <v>6</v>
      </c>
      <c r="H510" t="s">
        <v>631</v>
      </c>
      <c r="I510" t="s">
        <v>13169</v>
      </c>
      <c r="J510" t="s">
        <v>356</v>
      </c>
      <c r="K510" t="s">
        <v>23</v>
      </c>
      <c r="L510" t="s">
        <v>24</v>
      </c>
      <c r="M510" t="s">
        <v>13170</v>
      </c>
      <c r="N510" t="s">
        <v>23</v>
      </c>
      <c r="O510" t="s">
        <v>307</v>
      </c>
      <c r="P510" t="s">
        <v>26</v>
      </c>
      <c r="Q510" t="s">
        <v>27</v>
      </c>
      <c r="R510" t="s">
        <v>24</v>
      </c>
      <c r="S510" t="s">
        <v>13171</v>
      </c>
      <c r="T510" t="s">
        <v>13170</v>
      </c>
    </row>
    <row r="511" spans="1:20" x14ac:dyDescent="0.25">
      <c r="A511" t="s">
        <v>30</v>
      </c>
      <c r="B511" t="s">
        <v>31</v>
      </c>
      <c r="C511">
        <v>50</v>
      </c>
      <c r="D511">
        <v>1</v>
      </c>
      <c r="E511" t="s">
        <v>13168</v>
      </c>
      <c r="F511">
        <v>106</v>
      </c>
      <c r="G511">
        <v>6</v>
      </c>
      <c r="H511" t="s">
        <v>631</v>
      </c>
      <c r="I511" t="s">
        <v>13169</v>
      </c>
      <c r="J511" t="s">
        <v>356</v>
      </c>
      <c r="K511" t="s">
        <v>23</v>
      </c>
      <c r="L511" t="s">
        <v>24</v>
      </c>
      <c r="M511" t="s">
        <v>13170</v>
      </c>
      <c r="N511" t="s">
        <v>23</v>
      </c>
      <c r="O511" t="s">
        <v>307</v>
      </c>
      <c r="P511" t="s">
        <v>26</v>
      </c>
      <c r="Q511" t="s">
        <v>27</v>
      </c>
      <c r="R511" t="s">
        <v>24</v>
      </c>
      <c r="S511" t="s">
        <v>13171</v>
      </c>
      <c r="T511" t="s">
        <v>13170</v>
      </c>
    </row>
    <row r="512" spans="1:20" x14ac:dyDescent="0.25">
      <c r="A512" t="s">
        <v>20</v>
      </c>
      <c r="B512" t="s">
        <v>21</v>
      </c>
      <c r="C512">
        <v>50</v>
      </c>
      <c r="D512">
        <v>1</v>
      </c>
      <c r="E512" t="s">
        <v>13172</v>
      </c>
      <c r="F512">
        <v>106</v>
      </c>
      <c r="G512">
        <v>6</v>
      </c>
      <c r="H512" t="s">
        <v>631</v>
      </c>
      <c r="I512" t="s">
        <v>13173</v>
      </c>
      <c r="J512" t="s">
        <v>354</v>
      </c>
      <c r="K512" t="s">
        <v>23</v>
      </c>
      <c r="L512" t="s">
        <v>24</v>
      </c>
      <c r="M512" t="s">
        <v>13170</v>
      </c>
      <c r="N512" t="s">
        <v>23</v>
      </c>
      <c r="O512" t="s">
        <v>32</v>
      </c>
      <c r="P512" t="s">
        <v>26</v>
      </c>
      <c r="Q512" t="s">
        <v>33</v>
      </c>
      <c r="R512" t="s">
        <v>24</v>
      </c>
      <c r="S512" t="s">
        <v>23</v>
      </c>
      <c r="T512" t="s">
        <v>13170</v>
      </c>
    </row>
    <row r="513" spans="1:20" x14ac:dyDescent="0.25">
      <c r="A513" t="s">
        <v>28</v>
      </c>
      <c r="B513" t="s">
        <v>29</v>
      </c>
      <c r="C513">
        <v>50</v>
      </c>
      <c r="D513">
        <v>1</v>
      </c>
      <c r="E513" t="s">
        <v>13172</v>
      </c>
      <c r="F513">
        <v>106</v>
      </c>
      <c r="G513">
        <v>6</v>
      </c>
      <c r="H513" t="s">
        <v>631</v>
      </c>
      <c r="I513" t="s">
        <v>13173</v>
      </c>
      <c r="J513" t="s">
        <v>354</v>
      </c>
      <c r="K513" t="s">
        <v>23</v>
      </c>
      <c r="L513" t="s">
        <v>24</v>
      </c>
      <c r="M513" t="s">
        <v>13170</v>
      </c>
      <c r="N513" t="s">
        <v>23</v>
      </c>
      <c r="O513" t="s">
        <v>32</v>
      </c>
      <c r="P513" t="s">
        <v>26</v>
      </c>
      <c r="Q513" t="s">
        <v>33</v>
      </c>
      <c r="R513" t="s">
        <v>24</v>
      </c>
      <c r="S513" t="s">
        <v>23</v>
      </c>
      <c r="T513" t="s">
        <v>13170</v>
      </c>
    </row>
    <row r="514" spans="1:20" x14ac:dyDescent="0.25">
      <c r="A514" t="s">
        <v>30</v>
      </c>
      <c r="B514" t="s">
        <v>31</v>
      </c>
      <c r="C514">
        <v>50</v>
      </c>
      <c r="D514">
        <v>1</v>
      </c>
      <c r="E514" t="s">
        <v>13172</v>
      </c>
      <c r="F514">
        <v>106</v>
      </c>
      <c r="G514">
        <v>6</v>
      </c>
      <c r="H514" t="s">
        <v>631</v>
      </c>
      <c r="I514" t="s">
        <v>13173</v>
      </c>
      <c r="J514" t="s">
        <v>354</v>
      </c>
      <c r="K514" t="s">
        <v>23</v>
      </c>
      <c r="L514" t="s">
        <v>24</v>
      </c>
      <c r="M514" t="s">
        <v>13170</v>
      </c>
      <c r="N514" t="s">
        <v>23</v>
      </c>
      <c r="O514" t="s">
        <v>32</v>
      </c>
      <c r="P514" t="s">
        <v>26</v>
      </c>
      <c r="Q514" t="s">
        <v>33</v>
      </c>
      <c r="R514" t="s">
        <v>24</v>
      </c>
      <c r="S514" t="s">
        <v>23</v>
      </c>
      <c r="T514" t="s">
        <v>13170</v>
      </c>
    </row>
    <row r="515" spans="1:20" x14ac:dyDescent="0.25">
      <c r="A515" t="s">
        <v>110</v>
      </c>
      <c r="B515" t="s">
        <v>640</v>
      </c>
      <c r="C515">
        <v>66.333333333333329</v>
      </c>
      <c r="D515">
        <v>3</v>
      </c>
      <c r="E515" t="s">
        <v>13174</v>
      </c>
      <c r="F515">
        <v>562.32000000000005</v>
      </c>
      <c r="G515">
        <v>66</v>
      </c>
      <c r="H515" t="s">
        <v>47</v>
      </c>
      <c r="I515" t="s">
        <v>13175</v>
      </c>
      <c r="J515" t="s">
        <v>13176</v>
      </c>
      <c r="K515" t="s">
        <v>3348</v>
      </c>
      <c r="L515" t="s">
        <v>13177</v>
      </c>
      <c r="M515" t="s">
        <v>13178</v>
      </c>
      <c r="N515" t="s">
        <v>23</v>
      </c>
      <c r="O515" t="s">
        <v>48</v>
      </c>
      <c r="P515" t="s">
        <v>49</v>
      </c>
      <c r="Q515" t="s">
        <v>50</v>
      </c>
      <c r="R515" t="s">
        <v>24</v>
      </c>
      <c r="S515" t="s">
        <v>13179</v>
      </c>
      <c r="T515" t="s">
        <v>13178</v>
      </c>
    </row>
    <row r="516" spans="1:20" x14ac:dyDescent="0.25">
      <c r="A516" t="s">
        <v>110</v>
      </c>
      <c r="B516" t="s">
        <v>640</v>
      </c>
      <c r="C516">
        <v>66.333333333333329</v>
      </c>
      <c r="D516">
        <v>3</v>
      </c>
      <c r="E516" t="s">
        <v>13174</v>
      </c>
      <c r="F516">
        <v>562.32000000000005</v>
      </c>
      <c r="G516">
        <v>66</v>
      </c>
      <c r="H516" t="s">
        <v>47</v>
      </c>
      <c r="I516" t="s">
        <v>13175</v>
      </c>
      <c r="J516" t="s">
        <v>13176</v>
      </c>
      <c r="K516" t="s">
        <v>3348</v>
      </c>
      <c r="L516" t="s">
        <v>13177</v>
      </c>
      <c r="M516" t="s">
        <v>13178</v>
      </c>
      <c r="N516" t="s">
        <v>23</v>
      </c>
      <c r="O516" t="s">
        <v>48</v>
      </c>
      <c r="P516" t="s">
        <v>49</v>
      </c>
      <c r="Q516" t="s">
        <v>50</v>
      </c>
      <c r="R516" t="s">
        <v>24</v>
      </c>
      <c r="S516" t="s">
        <v>13179</v>
      </c>
      <c r="T516" t="s">
        <v>13178</v>
      </c>
    </row>
    <row r="517" spans="1:20" x14ac:dyDescent="0.25">
      <c r="A517" t="s">
        <v>110</v>
      </c>
      <c r="B517" t="s">
        <v>640</v>
      </c>
      <c r="C517">
        <v>66.333333333333329</v>
      </c>
      <c r="D517">
        <v>3</v>
      </c>
      <c r="E517" t="s">
        <v>13174</v>
      </c>
      <c r="F517">
        <v>562.32000000000005</v>
      </c>
      <c r="G517">
        <v>66</v>
      </c>
      <c r="H517" t="s">
        <v>47</v>
      </c>
      <c r="I517" t="s">
        <v>13175</v>
      </c>
      <c r="J517" t="s">
        <v>13176</v>
      </c>
      <c r="K517" t="s">
        <v>3348</v>
      </c>
      <c r="L517" t="s">
        <v>13177</v>
      </c>
      <c r="M517" t="s">
        <v>13178</v>
      </c>
      <c r="N517" t="s">
        <v>23</v>
      </c>
      <c r="O517" t="s">
        <v>48</v>
      </c>
      <c r="P517" t="s">
        <v>49</v>
      </c>
      <c r="Q517" t="s">
        <v>50</v>
      </c>
      <c r="R517" t="s">
        <v>24</v>
      </c>
      <c r="S517" t="s">
        <v>13179</v>
      </c>
      <c r="T517" t="s">
        <v>13178</v>
      </c>
    </row>
    <row r="518" spans="1:20" x14ac:dyDescent="0.25">
      <c r="A518" t="s">
        <v>20</v>
      </c>
      <c r="B518" t="s">
        <v>21</v>
      </c>
      <c r="C518">
        <v>50</v>
      </c>
      <c r="D518">
        <v>1</v>
      </c>
      <c r="E518" t="s">
        <v>13180</v>
      </c>
      <c r="F518">
        <v>145</v>
      </c>
      <c r="G518">
        <v>45</v>
      </c>
      <c r="H518" t="s">
        <v>631</v>
      </c>
      <c r="I518" t="s">
        <v>10066</v>
      </c>
      <c r="J518" t="s">
        <v>306</v>
      </c>
      <c r="K518" t="s">
        <v>23</v>
      </c>
      <c r="L518" t="s">
        <v>24</v>
      </c>
      <c r="M518" t="s">
        <v>13178</v>
      </c>
      <c r="N518" t="s">
        <v>23</v>
      </c>
      <c r="O518" t="s">
        <v>307</v>
      </c>
      <c r="P518" t="s">
        <v>26</v>
      </c>
      <c r="Q518" t="s">
        <v>27</v>
      </c>
      <c r="R518" t="s">
        <v>24</v>
      </c>
      <c r="S518" t="s">
        <v>23</v>
      </c>
      <c r="T518" t="s">
        <v>13178</v>
      </c>
    </row>
    <row r="519" spans="1:20" x14ac:dyDescent="0.25">
      <c r="A519" t="s">
        <v>28</v>
      </c>
      <c r="B519" t="s">
        <v>29</v>
      </c>
      <c r="C519">
        <v>50</v>
      </c>
      <c r="D519">
        <v>1</v>
      </c>
      <c r="E519" t="s">
        <v>13180</v>
      </c>
      <c r="F519">
        <v>145</v>
      </c>
      <c r="G519">
        <v>45</v>
      </c>
      <c r="H519" t="s">
        <v>631</v>
      </c>
      <c r="I519" t="s">
        <v>10066</v>
      </c>
      <c r="J519" t="s">
        <v>306</v>
      </c>
      <c r="K519" t="s">
        <v>23</v>
      </c>
      <c r="L519" t="s">
        <v>24</v>
      </c>
      <c r="M519" t="s">
        <v>13178</v>
      </c>
      <c r="N519" t="s">
        <v>23</v>
      </c>
      <c r="O519" t="s">
        <v>307</v>
      </c>
      <c r="P519" t="s">
        <v>26</v>
      </c>
      <c r="Q519" t="s">
        <v>27</v>
      </c>
      <c r="R519" t="s">
        <v>24</v>
      </c>
      <c r="S519" t="s">
        <v>23</v>
      </c>
      <c r="T519" t="s">
        <v>13178</v>
      </c>
    </row>
    <row r="520" spans="1:20" x14ac:dyDescent="0.25">
      <c r="A520" t="s">
        <v>30</v>
      </c>
      <c r="B520" t="s">
        <v>31</v>
      </c>
      <c r="C520">
        <v>50</v>
      </c>
      <c r="D520">
        <v>1</v>
      </c>
      <c r="E520" t="s">
        <v>13180</v>
      </c>
      <c r="F520">
        <v>145</v>
      </c>
      <c r="G520">
        <v>45</v>
      </c>
      <c r="H520" t="s">
        <v>631</v>
      </c>
      <c r="I520" t="s">
        <v>10066</v>
      </c>
      <c r="J520" t="s">
        <v>306</v>
      </c>
      <c r="K520" t="s">
        <v>23</v>
      </c>
      <c r="L520" t="s">
        <v>24</v>
      </c>
      <c r="M520" t="s">
        <v>13178</v>
      </c>
      <c r="N520" t="s">
        <v>23</v>
      </c>
      <c r="O520" t="s">
        <v>307</v>
      </c>
      <c r="P520" t="s">
        <v>26</v>
      </c>
      <c r="Q520" t="s">
        <v>27</v>
      </c>
      <c r="R520" t="s">
        <v>24</v>
      </c>
      <c r="S520" t="s">
        <v>23</v>
      </c>
      <c r="T520" t="s">
        <v>13178</v>
      </c>
    </row>
    <row r="521" spans="1:20" x14ac:dyDescent="0.25">
      <c r="A521" t="s">
        <v>20</v>
      </c>
      <c r="B521" t="s">
        <v>21</v>
      </c>
      <c r="C521">
        <v>50</v>
      </c>
      <c r="D521">
        <v>1</v>
      </c>
      <c r="E521" t="s">
        <v>13181</v>
      </c>
      <c r="F521">
        <v>106</v>
      </c>
      <c r="G521">
        <v>6</v>
      </c>
      <c r="H521" t="s">
        <v>631</v>
      </c>
      <c r="I521" t="s">
        <v>13182</v>
      </c>
      <c r="J521" t="s">
        <v>62</v>
      </c>
      <c r="K521" t="s">
        <v>23</v>
      </c>
      <c r="L521" t="s">
        <v>24</v>
      </c>
      <c r="M521" t="s">
        <v>13178</v>
      </c>
      <c r="N521" t="s">
        <v>23</v>
      </c>
      <c r="O521" t="s">
        <v>307</v>
      </c>
      <c r="P521" t="s">
        <v>26</v>
      </c>
      <c r="Q521" t="s">
        <v>27</v>
      </c>
      <c r="R521" t="s">
        <v>24</v>
      </c>
      <c r="S521" t="s">
        <v>23</v>
      </c>
      <c r="T521" t="s">
        <v>13178</v>
      </c>
    </row>
    <row r="522" spans="1:20" x14ac:dyDescent="0.25">
      <c r="A522" t="s">
        <v>28</v>
      </c>
      <c r="B522" t="s">
        <v>29</v>
      </c>
      <c r="C522">
        <v>50</v>
      </c>
      <c r="D522">
        <v>1</v>
      </c>
      <c r="E522" t="s">
        <v>13181</v>
      </c>
      <c r="F522">
        <v>106</v>
      </c>
      <c r="G522">
        <v>6</v>
      </c>
      <c r="H522" t="s">
        <v>631</v>
      </c>
      <c r="I522" t="s">
        <v>13182</v>
      </c>
      <c r="J522" t="s">
        <v>62</v>
      </c>
      <c r="K522" t="s">
        <v>23</v>
      </c>
      <c r="L522" t="s">
        <v>24</v>
      </c>
      <c r="M522" t="s">
        <v>13178</v>
      </c>
      <c r="N522" t="s">
        <v>23</v>
      </c>
      <c r="O522" t="s">
        <v>307</v>
      </c>
      <c r="P522" t="s">
        <v>26</v>
      </c>
      <c r="Q522" t="s">
        <v>27</v>
      </c>
      <c r="R522" t="s">
        <v>24</v>
      </c>
      <c r="S522" t="s">
        <v>23</v>
      </c>
      <c r="T522" t="s">
        <v>13178</v>
      </c>
    </row>
    <row r="523" spans="1:20" x14ac:dyDescent="0.25">
      <c r="A523" t="s">
        <v>30</v>
      </c>
      <c r="B523" t="s">
        <v>31</v>
      </c>
      <c r="C523">
        <v>50</v>
      </c>
      <c r="D523">
        <v>1</v>
      </c>
      <c r="E523" t="s">
        <v>13181</v>
      </c>
      <c r="F523">
        <v>106</v>
      </c>
      <c r="G523">
        <v>6</v>
      </c>
      <c r="H523" t="s">
        <v>631</v>
      </c>
      <c r="I523" t="s">
        <v>13182</v>
      </c>
      <c r="J523" t="s">
        <v>62</v>
      </c>
      <c r="K523" t="s">
        <v>23</v>
      </c>
      <c r="L523" t="s">
        <v>24</v>
      </c>
      <c r="M523" t="s">
        <v>13178</v>
      </c>
      <c r="N523" t="s">
        <v>23</v>
      </c>
      <c r="O523" t="s">
        <v>307</v>
      </c>
      <c r="P523" t="s">
        <v>26</v>
      </c>
      <c r="Q523" t="s">
        <v>27</v>
      </c>
      <c r="R523" t="s">
        <v>24</v>
      </c>
      <c r="S523" t="s">
        <v>23</v>
      </c>
      <c r="T523" t="s">
        <v>13178</v>
      </c>
    </row>
    <row r="524" spans="1:20" x14ac:dyDescent="0.25">
      <c r="A524" t="s">
        <v>20</v>
      </c>
      <c r="B524" t="s">
        <v>21</v>
      </c>
      <c r="C524">
        <v>50</v>
      </c>
      <c r="D524">
        <v>2</v>
      </c>
      <c r="E524" t="s">
        <v>13183</v>
      </c>
      <c r="F524">
        <v>200</v>
      </c>
      <c r="G524">
        <v>0</v>
      </c>
      <c r="H524" t="s">
        <v>631</v>
      </c>
      <c r="I524" t="s">
        <v>13184</v>
      </c>
      <c r="J524" t="s">
        <v>334</v>
      </c>
      <c r="K524" t="s">
        <v>23</v>
      </c>
      <c r="L524" t="s">
        <v>24</v>
      </c>
      <c r="M524" t="s">
        <v>13178</v>
      </c>
      <c r="N524" t="s">
        <v>23</v>
      </c>
      <c r="O524" t="s">
        <v>32</v>
      </c>
      <c r="P524" t="s">
        <v>26</v>
      </c>
      <c r="Q524" t="s">
        <v>33</v>
      </c>
      <c r="R524" t="s">
        <v>24</v>
      </c>
      <c r="S524" t="s">
        <v>23</v>
      </c>
      <c r="T524" t="s">
        <v>13178</v>
      </c>
    </row>
    <row r="525" spans="1:20" x14ac:dyDescent="0.25">
      <c r="A525" t="s">
        <v>28</v>
      </c>
      <c r="B525" t="s">
        <v>29</v>
      </c>
      <c r="C525">
        <v>50</v>
      </c>
      <c r="D525">
        <v>2</v>
      </c>
      <c r="E525" t="s">
        <v>13183</v>
      </c>
      <c r="F525">
        <v>200</v>
      </c>
      <c r="G525">
        <v>0</v>
      </c>
      <c r="H525" t="s">
        <v>631</v>
      </c>
      <c r="I525" t="s">
        <v>13184</v>
      </c>
      <c r="J525" t="s">
        <v>334</v>
      </c>
      <c r="K525" t="s">
        <v>23</v>
      </c>
      <c r="L525" t="s">
        <v>24</v>
      </c>
      <c r="M525" t="s">
        <v>13178</v>
      </c>
      <c r="N525" t="s">
        <v>23</v>
      </c>
      <c r="O525" t="s">
        <v>32</v>
      </c>
      <c r="P525" t="s">
        <v>26</v>
      </c>
      <c r="Q525" t="s">
        <v>33</v>
      </c>
      <c r="R525" t="s">
        <v>24</v>
      </c>
      <c r="S525" t="s">
        <v>23</v>
      </c>
      <c r="T525" t="s">
        <v>13178</v>
      </c>
    </row>
    <row r="526" spans="1:20" x14ac:dyDescent="0.25">
      <c r="A526" t="s">
        <v>30</v>
      </c>
      <c r="B526" t="s">
        <v>31</v>
      </c>
      <c r="C526">
        <v>50</v>
      </c>
      <c r="D526">
        <v>2</v>
      </c>
      <c r="E526" t="s">
        <v>13183</v>
      </c>
      <c r="F526">
        <v>200</v>
      </c>
      <c r="G526">
        <v>0</v>
      </c>
      <c r="H526" t="s">
        <v>631</v>
      </c>
      <c r="I526" t="s">
        <v>13184</v>
      </c>
      <c r="J526" t="s">
        <v>334</v>
      </c>
      <c r="K526" t="s">
        <v>23</v>
      </c>
      <c r="L526" t="s">
        <v>24</v>
      </c>
      <c r="M526" t="s">
        <v>13178</v>
      </c>
      <c r="N526" t="s">
        <v>23</v>
      </c>
      <c r="O526" t="s">
        <v>32</v>
      </c>
      <c r="P526" t="s">
        <v>26</v>
      </c>
      <c r="Q526" t="s">
        <v>33</v>
      </c>
      <c r="R526" t="s">
        <v>24</v>
      </c>
      <c r="S526" t="s">
        <v>23</v>
      </c>
      <c r="T526" t="s">
        <v>13178</v>
      </c>
    </row>
    <row r="527" spans="1:20" x14ac:dyDescent="0.25">
      <c r="A527" t="s">
        <v>20</v>
      </c>
      <c r="B527" t="s">
        <v>21</v>
      </c>
      <c r="C527">
        <v>50</v>
      </c>
      <c r="D527">
        <v>1</v>
      </c>
      <c r="E527" t="s">
        <v>13185</v>
      </c>
      <c r="F527">
        <v>200</v>
      </c>
      <c r="G527">
        <v>0</v>
      </c>
      <c r="H527" t="s">
        <v>631</v>
      </c>
      <c r="I527" t="s">
        <v>13186</v>
      </c>
      <c r="J527" t="s">
        <v>329</v>
      </c>
      <c r="K527" t="s">
        <v>23</v>
      </c>
      <c r="L527" t="s">
        <v>24</v>
      </c>
      <c r="M527" t="s">
        <v>13187</v>
      </c>
      <c r="N527" t="s">
        <v>23</v>
      </c>
      <c r="O527" t="s">
        <v>307</v>
      </c>
      <c r="P527" t="s">
        <v>26</v>
      </c>
      <c r="Q527" t="s">
        <v>27</v>
      </c>
      <c r="R527" t="s">
        <v>24</v>
      </c>
      <c r="S527" t="s">
        <v>23</v>
      </c>
      <c r="T527" t="s">
        <v>13187</v>
      </c>
    </row>
    <row r="528" spans="1:20" x14ac:dyDescent="0.25">
      <c r="A528" t="s">
        <v>28</v>
      </c>
      <c r="B528" t="s">
        <v>29</v>
      </c>
      <c r="C528">
        <v>50</v>
      </c>
      <c r="D528">
        <v>1</v>
      </c>
      <c r="E528" t="s">
        <v>13185</v>
      </c>
      <c r="F528">
        <v>200</v>
      </c>
      <c r="G528">
        <v>0</v>
      </c>
      <c r="H528" t="s">
        <v>631</v>
      </c>
      <c r="I528" t="s">
        <v>13186</v>
      </c>
      <c r="J528" t="s">
        <v>329</v>
      </c>
      <c r="K528" t="s">
        <v>23</v>
      </c>
      <c r="L528" t="s">
        <v>24</v>
      </c>
      <c r="M528" t="s">
        <v>13187</v>
      </c>
      <c r="N528" t="s">
        <v>23</v>
      </c>
      <c r="O528" t="s">
        <v>307</v>
      </c>
      <c r="P528" t="s">
        <v>26</v>
      </c>
      <c r="Q528" t="s">
        <v>27</v>
      </c>
      <c r="R528" t="s">
        <v>24</v>
      </c>
      <c r="S528" t="s">
        <v>23</v>
      </c>
      <c r="T528" t="s">
        <v>13187</v>
      </c>
    </row>
    <row r="529" spans="1:20" x14ac:dyDescent="0.25">
      <c r="A529" t="s">
        <v>30</v>
      </c>
      <c r="B529" t="s">
        <v>31</v>
      </c>
      <c r="C529">
        <v>50</v>
      </c>
      <c r="D529">
        <v>1</v>
      </c>
      <c r="E529" t="s">
        <v>13185</v>
      </c>
      <c r="F529">
        <v>200</v>
      </c>
      <c r="G529">
        <v>0</v>
      </c>
      <c r="H529" t="s">
        <v>631</v>
      </c>
      <c r="I529" t="s">
        <v>13186</v>
      </c>
      <c r="J529" t="s">
        <v>329</v>
      </c>
      <c r="K529" t="s">
        <v>23</v>
      </c>
      <c r="L529" t="s">
        <v>24</v>
      </c>
      <c r="M529" t="s">
        <v>13187</v>
      </c>
      <c r="N529" t="s">
        <v>23</v>
      </c>
      <c r="O529" t="s">
        <v>307</v>
      </c>
      <c r="P529" t="s">
        <v>26</v>
      </c>
      <c r="Q529" t="s">
        <v>27</v>
      </c>
      <c r="R529" t="s">
        <v>24</v>
      </c>
      <c r="S529" t="s">
        <v>23</v>
      </c>
      <c r="T529" t="s">
        <v>13187</v>
      </c>
    </row>
    <row r="530" spans="1:20" x14ac:dyDescent="0.25">
      <c r="A530" t="s">
        <v>186</v>
      </c>
      <c r="B530" t="s">
        <v>187</v>
      </c>
      <c r="C530">
        <v>33.333333333333336</v>
      </c>
      <c r="D530">
        <v>3</v>
      </c>
      <c r="E530" t="s">
        <v>13185</v>
      </c>
      <c r="F530">
        <v>200</v>
      </c>
      <c r="G530">
        <v>0</v>
      </c>
      <c r="H530" t="s">
        <v>631</v>
      </c>
      <c r="I530" t="s">
        <v>13186</v>
      </c>
      <c r="J530" t="s">
        <v>329</v>
      </c>
      <c r="K530" t="s">
        <v>23</v>
      </c>
      <c r="L530" t="s">
        <v>24</v>
      </c>
      <c r="M530" t="s">
        <v>13187</v>
      </c>
      <c r="N530" t="s">
        <v>23</v>
      </c>
      <c r="O530" t="s">
        <v>307</v>
      </c>
      <c r="P530" t="s">
        <v>26</v>
      </c>
      <c r="Q530" t="s">
        <v>27</v>
      </c>
      <c r="R530" t="s">
        <v>24</v>
      </c>
      <c r="S530" t="s">
        <v>23</v>
      </c>
      <c r="T530" t="s">
        <v>13187</v>
      </c>
    </row>
    <row r="531" spans="1:20" x14ac:dyDescent="0.25">
      <c r="A531" t="s">
        <v>186</v>
      </c>
      <c r="B531" t="s">
        <v>187</v>
      </c>
      <c r="C531">
        <v>33.333333333333336</v>
      </c>
      <c r="D531">
        <v>6</v>
      </c>
      <c r="E531" t="s">
        <v>13188</v>
      </c>
      <c r="F531">
        <v>300</v>
      </c>
      <c r="G531">
        <v>0</v>
      </c>
      <c r="H531" t="s">
        <v>631</v>
      </c>
      <c r="I531" t="s">
        <v>10374</v>
      </c>
      <c r="J531" t="s">
        <v>3517</v>
      </c>
      <c r="K531" t="s">
        <v>23</v>
      </c>
      <c r="L531" t="s">
        <v>24</v>
      </c>
      <c r="M531" t="s">
        <v>13189</v>
      </c>
      <c r="N531" t="s">
        <v>23</v>
      </c>
      <c r="O531" t="s">
        <v>307</v>
      </c>
      <c r="P531" t="s">
        <v>26</v>
      </c>
      <c r="Q531" t="s">
        <v>27</v>
      </c>
      <c r="R531" t="s">
        <v>13190</v>
      </c>
      <c r="S531" t="s">
        <v>23</v>
      </c>
      <c r="T531" t="s">
        <v>13189</v>
      </c>
    </row>
    <row r="532" spans="1:20" x14ac:dyDescent="0.25">
      <c r="A532" t="s">
        <v>20</v>
      </c>
      <c r="B532" t="s">
        <v>21</v>
      </c>
      <c r="C532">
        <v>50</v>
      </c>
      <c r="D532">
        <v>1</v>
      </c>
      <c r="E532" t="s">
        <v>13188</v>
      </c>
      <c r="F532">
        <v>300</v>
      </c>
      <c r="G532">
        <v>0</v>
      </c>
      <c r="H532" t="s">
        <v>631</v>
      </c>
      <c r="I532" t="s">
        <v>10374</v>
      </c>
      <c r="J532" t="s">
        <v>3517</v>
      </c>
      <c r="K532" t="s">
        <v>23</v>
      </c>
      <c r="L532" t="s">
        <v>24</v>
      </c>
      <c r="M532" t="s">
        <v>13189</v>
      </c>
      <c r="N532" t="s">
        <v>23</v>
      </c>
      <c r="O532" t="s">
        <v>307</v>
      </c>
      <c r="P532" t="s">
        <v>26</v>
      </c>
      <c r="Q532" t="s">
        <v>27</v>
      </c>
      <c r="R532" t="s">
        <v>13190</v>
      </c>
      <c r="S532" t="s">
        <v>23</v>
      </c>
      <c r="T532" t="s">
        <v>13189</v>
      </c>
    </row>
    <row r="533" spans="1:20" x14ac:dyDescent="0.25">
      <c r="A533" t="s">
        <v>28</v>
      </c>
      <c r="B533" t="s">
        <v>29</v>
      </c>
      <c r="C533">
        <v>50</v>
      </c>
      <c r="D533">
        <v>1</v>
      </c>
      <c r="E533" t="s">
        <v>13188</v>
      </c>
      <c r="F533">
        <v>300</v>
      </c>
      <c r="G533">
        <v>0</v>
      </c>
      <c r="H533" t="s">
        <v>631</v>
      </c>
      <c r="I533" t="s">
        <v>10374</v>
      </c>
      <c r="J533" t="s">
        <v>3517</v>
      </c>
      <c r="K533" t="s">
        <v>23</v>
      </c>
      <c r="L533" t="s">
        <v>24</v>
      </c>
      <c r="M533" t="s">
        <v>13189</v>
      </c>
      <c r="N533" t="s">
        <v>23</v>
      </c>
      <c r="O533" t="s">
        <v>307</v>
      </c>
      <c r="P533" t="s">
        <v>26</v>
      </c>
      <c r="Q533" t="s">
        <v>27</v>
      </c>
      <c r="R533" t="s">
        <v>13190</v>
      </c>
      <c r="S533" t="s">
        <v>23</v>
      </c>
      <c r="T533" t="s">
        <v>13189</v>
      </c>
    </row>
    <row r="534" spans="1:20" x14ac:dyDescent="0.25">
      <c r="A534" t="s">
        <v>30</v>
      </c>
      <c r="B534" t="s">
        <v>31</v>
      </c>
      <c r="C534">
        <v>50</v>
      </c>
      <c r="D534">
        <v>1</v>
      </c>
      <c r="E534" t="s">
        <v>13188</v>
      </c>
      <c r="F534">
        <v>300</v>
      </c>
      <c r="G534">
        <v>0</v>
      </c>
      <c r="H534" t="s">
        <v>631</v>
      </c>
      <c r="I534" t="s">
        <v>10374</v>
      </c>
      <c r="J534" t="s">
        <v>3517</v>
      </c>
      <c r="K534" t="s">
        <v>23</v>
      </c>
      <c r="L534" t="s">
        <v>24</v>
      </c>
      <c r="M534" t="s">
        <v>13189</v>
      </c>
      <c r="N534" t="s">
        <v>23</v>
      </c>
      <c r="O534" t="s">
        <v>307</v>
      </c>
      <c r="P534" t="s">
        <v>26</v>
      </c>
      <c r="Q534" t="s">
        <v>27</v>
      </c>
      <c r="R534" t="s">
        <v>13190</v>
      </c>
      <c r="S534" t="s">
        <v>23</v>
      </c>
      <c r="T534" t="s">
        <v>13189</v>
      </c>
    </row>
    <row r="535" spans="1:20" x14ac:dyDescent="0.25">
      <c r="A535" t="s">
        <v>20</v>
      </c>
      <c r="B535" t="s">
        <v>21</v>
      </c>
      <c r="C535">
        <v>50</v>
      </c>
      <c r="D535">
        <v>1</v>
      </c>
      <c r="E535" t="s">
        <v>13191</v>
      </c>
      <c r="F535">
        <v>116</v>
      </c>
      <c r="G535">
        <v>16</v>
      </c>
      <c r="H535" t="s">
        <v>631</v>
      </c>
      <c r="I535" t="s">
        <v>13192</v>
      </c>
      <c r="J535" t="s">
        <v>318</v>
      </c>
      <c r="K535" t="s">
        <v>23</v>
      </c>
      <c r="L535" t="s">
        <v>24</v>
      </c>
      <c r="M535" t="s">
        <v>13193</v>
      </c>
      <c r="N535" t="s">
        <v>23</v>
      </c>
      <c r="O535" t="s">
        <v>32</v>
      </c>
      <c r="P535" t="s">
        <v>26</v>
      </c>
      <c r="Q535" t="s">
        <v>33</v>
      </c>
      <c r="R535" t="s">
        <v>24</v>
      </c>
      <c r="S535" t="s">
        <v>23</v>
      </c>
      <c r="T535" t="s">
        <v>13189</v>
      </c>
    </row>
    <row r="536" spans="1:20" x14ac:dyDescent="0.25">
      <c r="A536" t="s">
        <v>28</v>
      </c>
      <c r="B536" t="s">
        <v>29</v>
      </c>
      <c r="C536">
        <v>50</v>
      </c>
      <c r="D536">
        <v>1</v>
      </c>
      <c r="E536" t="s">
        <v>13191</v>
      </c>
      <c r="F536">
        <v>116</v>
      </c>
      <c r="G536">
        <v>16</v>
      </c>
      <c r="H536" t="s">
        <v>631</v>
      </c>
      <c r="I536" t="s">
        <v>13192</v>
      </c>
      <c r="J536" t="s">
        <v>318</v>
      </c>
      <c r="K536" t="s">
        <v>23</v>
      </c>
      <c r="L536" t="s">
        <v>24</v>
      </c>
      <c r="M536" t="s">
        <v>13193</v>
      </c>
      <c r="N536" t="s">
        <v>23</v>
      </c>
      <c r="O536" t="s">
        <v>32</v>
      </c>
      <c r="P536" t="s">
        <v>26</v>
      </c>
      <c r="Q536" t="s">
        <v>33</v>
      </c>
      <c r="R536" t="s">
        <v>24</v>
      </c>
      <c r="S536" t="s">
        <v>23</v>
      </c>
      <c r="T536" t="s">
        <v>13189</v>
      </c>
    </row>
    <row r="537" spans="1:20" x14ac:dyDescent="0.25">
      <c r="A537" t="s">
        <v>30</v>
      </c>
      <c r="B537" t="s">
        <v>31</v>
      </c>
      <c r="C537">
        <v>50</v>
      </c>
      <c r="D537">
        <v>1</v>
      </c>
      <c r="E537" t="s">
        <v>13191</v>
      </c>
      <c r="F537">
        <v>116</v>
      </c>
      <c r="G537">
        <v>16</v>
      </c>
      <c r="H537" t="s">
        <v>631</v>
      </c>
      <c r="I537" t="s">
        <v>13192</v>
      </c>
      <c r="J537" t="s">
        <v>318</v>
      </c>
      <c r="K537" t="s">
        <v>23</v>
      </c>
      <c r="L537" t="s">
        <v>24</v>
      </c>
      <c r="M537" t="s">
        <v>13193</v>
      </c>
      <c r="N537" t="s">
        <v>23</v>
      </c>
      <c r="O537" t="s">
        <v>32</v>
      </c>
      <c r="P537" t="s">
        <v>26</v>
      </c>
      <c r="Q537" t="s">
        <v>33</v>
      </c>
      <c r="R537" t="s">
        <v>24</v>
      </c>
      <c r="S537" t="s">
        <v>23</v>
      </c>
      <c r="T537" t="s">
        <v>13189</v>
      </c>
    </row>
    <row r="538" spans="1:20" x14ac:dyDescent="0.25">
      <c r="A538" t="s">
        <v>20</v>
      </c>
      <c r="B538" t="s">
        <v>21</v>
      </c>
      <c r="C538">
        <v>50</v>
      </c>
      <c r="D538">
        <v>1</v>
      </c>
      <c r="E538" t="s">
        <v>13194</v>
      </c>
      <c r="F538">
        <v>300</v>
      </c>
      <c r="G538">
        <v>0</v>
      </c>
      <c r="H538" t="s">
        <v>631</v>
      </c>
      <c r="I538" t="s">
        <v>13195</v>
      </c>
      <c r="J538" t="s">
        <v>61</v>
      </c>
      <c r="K538" t="s">
        <v>23</v>
      </c>
      <c r="L538" t="s">
        <v>24</v>
      </c>
      <c r="M538" t="s">
        <v>13196</v>
      </c>
      <c r="N538" t="s">
        <v>23</v>
      </c>
      <c r="O538" t="s">
        <v>307</v>
      </c>
      <c r="P538" t="s">
        <v>26</v>
      </c>
      <c r="Q538" t="s">
        <v>27</v>
      </c>
      <c r="R538" t="s">
        <v>24</v>
      </c>
      <c r="S538" t="s">
        <v>23</v>
      </c>
      <c r="T538" t="s">
        <v>13196</v>
      </c>
    </row>
    <row r="539" spans="1:20" x14ac:dyDescent="0.25">
      <c r="A539" t="s">
        <v>28</v>
      </c>
      <c r="B539" t="s">
        <v>29</v>
      </c>
      <c r="C539">
        <v>50</v>
      </c>
      <c r="D539">
        <v>1</v>
      </c>
      <c r="E539" t="s">
        <v>13194</v>
      </c>
      <c r="F539">
        <v>300</v>
      </c>
      <c r="G539">
        <v>0</v>
      </c>
      <c r="H539" t="s">
        <v>631</v>
      </c>
      <c r="I539" t="s">
        <v>13195</v>
      </c>
      <c r="J539" t="s">
        <v>61</v>
      </c>
      <c r="K539" t="s">
        <v>23</v>
      </c>
      <c r="L539" t="s">
        <v>24</v>
      </c>
      <c r="M539" t="s">
        <v>13196</v>
      </c>
      <c r="N539" t="s">
        <v>23</v>
      </c>
      <c r="O539" t="s">
        <v>307</v>
      </c>
      <c r="P539" t="s">
        <v>26</v>
      </c>
      <c r="Q539" t="s">
        <v>27</v>
      </c>
      <c r="R539" t="s">
        <v>24</v>
      </c>
      <c r="S539" t="s">
        <v>23</v>
      </c>
      <c r="T539" t="s">
        <v>13196</v>
      </c>
    </row>
    <row r="540" spans="1:20" x14ac:dyDescent="0.25">
      <c r="A540" t="s">
        <v>30</v>
      </c>
      <c r="B540" t="s">
        <v>31</v>
      </c>
      <c r="C540">
        <v>50</v>
      </c>
      <c r="D540">
        <v>1</v>
      </c>
      <c r="E540" t="s">
        <v>13194</v>
      </c>
      <c r="F540">
        <v>300</v>
      </c>
      <c r="G540">
        <v>0</v>
      </c>
      <c r="H540" t="s">
        <v>631</v>
      </c>
      <c r="I540" t="s">
        <v>13195</v>
      </c>
      <c r="J540" t="s">
        <v>61</v>
      </c>
      <c r="K540" t="s">
        <v>23</v>
      </c>
      <c r="L540" t="s">
        <v>24</v>
      </c>
      <c r="M540" t="s">
        <v>13196</v>
      </c>
      <c r="N540" t="s">
        <v>23</v>
      </c>
      <c r="O540" t="s">
        <v>307</v>
      </c>
      <c r="P540" t="s">
        <v>26</v>
      </c>
      <c r="Q540" t="s">
        <v>27</v>
      </c>
      <c r="R540" t="s">
        <v>24</v>
      </c>
      <c r="S540" t="s">
        <v>23</v>
      </c>
      <c r="T540" t="s">
        <v>13196</v>
      </c>
    </row>
    <row r="541" spans="1:20" x14ac:dyDescent="0.25">
      <c r="A541" t="s">
        <v>186</v>
      </c>
      <c r="B541" t="s">
        <v>187</v>
      </c>
      <c r="C541">
        <v>33.333333333333336</v>
      </c>
      <c r="D541">
        <v>3</v>
      </c>
      <c r="E541" t="s">
        <v>13194</v>
      </c>
      <c r="F541">
        <v>300</v>
      </c>
      <c r="G541">
        <v>0</v>
      </c>
      <c r="H541" t="s">
        <v>631</v>
      </c>
      <c r="I541" t="s">
        <v>13195</v>
      </c>
      <c r="J541" t="s">
        <v>61</v>
      </c>
      <c r="K541" t="s">
        <v>23</v>
      </c>
      <c r="L541" t="s">
        <v>24</v>
      </c>
      <c r="M541" t="s">
        <v>13196</v>
      </c>
      <c r="N541" t="s">
        <v>23</v>
      </c>
      <c r="O541" t="s">
        <v>307</v>
      </c>
      <c r="P541" t="s">
        <v>26</v>
      </c>
      <c r="Q541" t="s">
        <v>27</v>
      </c>
      <c r="R541" t="s">
        <v>24</v>
      </c>
      <c r="S541" t="s">
        <v>23</v>
      </c>
      <c r="T541" t="s">
        <v>13196</v>
      </c>
    </row>
    <row r="542" spans="1:20" x14ac:dyDescent="0.25">
      <c r="A542" t="s">
        <v>42</v>
      </c>
      <c r="B542" t="s">
        <v>43</v>
      </c>
      <c r="C542">
        <v>66.666666666666671</v>
      </c>
      <c r="D542">
        <v>3</v>
      </c>
      <c r="E542" t="s">
        <v>13194</v>
      </c>
      <c r="F542">
        <v>300</v>
      </c>
      <c r="G542">
        <v>0</v>
      </c>
      <c r="H542" t="s">
        <v>631</v>
      </c>
      <c r="I542" t="s">
        <v>13195</v>
      </c>
      <c r="J542" t="s">
        <v>61</v>
      </c>
      <c r="K542" t="s">
        <v>23</v>
      </c>
      <c r="L542" t="s">
        <v>24</v>
      </c>
      <c r="M542" t="s">
        <v>13196</v>
      </c>
      <c r="N542" t="s">
        <v>23</v>
      </c>
      <c r="O542" t="s">
        <v>307</v>
      </c>
      <c r="P542" t="s">
        <v>26</v>
      </c>
      <c r="Q542" t="s">
        <v>27</v>
      </c>
      <c r="R542" t="s">
        <v>24</v>
      </c>
      <c r="S542" t="s">
        <v>23</v>
      </c>
      <c r="T542" t="s">
        <v>13196</v>
      </c>
    </row>
    <row r="543" spans="1:20" x14ac:dyDescent="0.25">
      <c r="A543" t="s">
        <v>20</v>
      </c>
      <c r="B543" t="s">
        <v>21</v>
      </c>
      <c r="C543">
        <v>50</v>
      </c>
      <c r="D543">
        <v>1</v>
      </c>
      <c r="E543" t="s">
        <v>13197</v>
      </c>
      <c r="F543">
        <v>106</v>
      </c>
      <c r="G543">
        <v>6</v>
      </c>
      <c r="H543" t="s">
        <v>631</v>
      </c>
      <c r="I543" t="s">
        <v>6356</v>
      </c>
      <c r="J543" t="s">
        <v>303</v>
      </c>
      <c r="K543" t="s">
        <v>23</v>
      </c>
      <c r="L543" t="s">
        <v>24</v>
      </c>
      <c r="M543" t="s">
        <v>13196</v>
      </c>
      <c r="N543" t="s">
        <v>23</v>
      </c>
      <c r="O543" t="s">
        <v>32</v>
      </c>
      <c r="P543" t="s">
        <v>26</v>
      </c>
      <c r="Q543" t="s">
        <v>33</v>
      </c>
      <c r="R543" t="s">
        <v>24</v>
      </c>
      <c r="S543" t="s">
        <v>13198</v>
      </c>
      <c r="T543" t="s">
        <v>13196</v>
      </c>
    </row>
    <row r="544" spans="1:20" x14ac:dyDescent="0.25">
      <c r="A544" t="s">
        <v>28</v>
      </c>
      <c r="B544" t="s">
        <v>29</v>
      </c>
      <c r="C544">
        <v>50</v>
      </c>
      <c r="D544">
        <v>1</v>
      </c>
      <c r="E544" t="s">
        <v>13197</v>
      </c>
      <c r="F544">
        <v>106</v>
      </c>
      <c r="G544">
        <v>6</v>
      </c>
      <c r="H544" t="s">
        <v>631</v>
      </c>
      <c r="I544" t="s">
        <v>6356</v>
      </c>
      <c r="J544" t="s">
        <v>303</v>
      </c>
      <c r="K544" t="s">
        <v>23</v>
      </c>
      <c r="L544" t="s">
        <v>24</v>
      </c>
      <c r="M544" t="s">
        <v>13196</v>
      </c>
      <c r="N544" t="s">
        <v>23</v>
      </c>
      <c r="O544" t="s">
        <v>32</v>
      </c>
      <c r="P544" t="s">
        <v>26</v>
      </c>
      <c r="Q544" t="s">
        <v>33</v>
      </c>
      <c r="R544" t="s">
        <v>24</v>
      </c>
      <c r="S544" t="s">
        <v>13198</v>
      </c>
      <c r="T544" t="s">
        <v>13196</v>
      </c>
    </row>
    <row r="545" spans="1:20" x14ac:dyDescent="0.25">
      <c r="A545" t="s">
        <v>30</v>
      </c>
      <c r="B545" t="s">
        <v>31</v>
      </c>
      <c r="C545">
        <v>50</v>
      </c>
      <c r="D545">
        <v>1</v>
      </c>
      <c r="E545" t="s">
        <v>13197</v>
      </c>
      <c r="F545">
        <v>106</v>
      </c>
      <c r="G545">
        <v>6</v>
      </c>
      <c r="H545" t="s">
        <v>631</v>
      </c>
      <c r="I545" t="s">
        <v>6356</v>
      </c>
      <c r="J545" t="s">
        <v>303</v>
      </c>
      <c r="K545" t="s">
        <v>23</v>
      </c>
      <c r="L545" t="s">
        <v>24</v>
      </c>
      <c r="M545" t="s">
        <v>13196</v>
      </c>
      <c r="N545" t="s">
        <v>23</v>
      </c>
      <c r="O545" t="s">
        <v>32</v>
      </c>
      <c r="P545" t="s">
        <v>26</v>
      </c>
      <c r="Q545" t="s">
        <v>33</v>
      </c>
      <c r="R545" t="s">
        <v>24</v>
      </c>
      <c r="S545" t="s">
        <v>13198</v>
      </c>
      <c r="T545" t="s">
        <v>13196</v>
      </c>
    </row>
    <row r="546" spans="1:20" x14ac:dyDescent="0.25">
      <c r="A546" t="s">
        <v>186</v>
      </c>
      <c r="B546" t="s">
        <v>187</v>
      </c>
      <c r="C546">
        <v>33.333333333333336</v>
      </c>
      <c r="D546">
        <v>3</v>
      </c>
      <c r="E546" t="s">
        <v>13199</v>
      </c>
      <c r="F546">
        <v>200</v>
      </c>
      <c r="G546">
        <v>0</v>
      </c>
      <c r="H546" t="s">
        <v>22</v>
      </c>
      <c r="I546" t="s">
        <v>13200</v>
      </c>
      <c r="J546" t="s">
        <v>341</v>
      </c>
      <c r="K546" t="s">
        <v>23</v>
      </c>
      <c r="L546" t="s">
        <v>24</v>
      </c>
      <c r="M546" t="s">
        <v>13196</v>
      </c>
      <c r="N546" t="s">
        <v>23</v>
      </c>
      <c r="O546" t="s">
        <v>58</v>
      </c>
      <c r="P546" t="s">
        <v>26</v>
      </c>
      <c r="Q546" t="s">
        <v>33</v>
      </c>
      <c r="R546" t="s">
        <v>24</v>
      </c>
      <c r="S546" t="s">
        <v>13201</v>
      </c>
      <c r="T546" t="s">
        <v>13196</v>
      </c>
    </row>
    <row r="547" spans="1:20" x14ac:dyDescent="0.25">
      <c r="A547" t="s">
        <v>20</v>
      </c>
      <c r="B547" t="s">
        <v>21</v>
      </c>
      <c r="C547">
        <v>50</v>
      </c>
      <c r="D547">
        <v>1</v>
      </c>
      <c r="E547" t="s">
        <v>13202</v>
      </c>
      <c r="F547">
        <v>153</v>
      </c>
      <c r="G547">
        <v>0</v>
      </c>
      <c r="H547" t="s">
        <v>47</v>
      </c>
      <c r="I547" t="s">
        <v>13203</v>
      </c>
      <c r="J547" t="s">
        <v>13204</v>
      </c>
      <c r="K547" t="s">
        <v>3078</v>
      </c>
      <c r="L547" t="s">
        <v>1625</v>
      </c>
      <c r="M547" t="s">
        <v>13205</v>
      </c>
      <c r="N547" t="s">
        <v>23</v>
      </c>
      <c r="O547" t="s">
        <v>63</v>
      </c>
      <c r="P547" t="s">
        <v>54</v>
      </c>
      <c r="Q547" t="s">
        <v>55</v>
      </c>
      <c r="R547" t="s">
        <v>24</v>
      </c>
      <c r="S547" t="s">
        <v>13206</v>
      </c>
      <c r="T547" t="s">
        <v>13205</v>
      </c>
    </row>
    <row r="548" spans="1:20" x14ac:dyDescent="0.25">
      <c r="A548" t="s">
        <v>28</v>
      </c>
      <c r="B548" t="s">
        <v>29</v>
      </c>
      <c r="C548">
        <v>50</v>
      </c>
      <c r="D548">
        <v>1</v>
      </c>
      <c r="E548" t="s">
        <v>13202</v>
      </c>
      <c r="F548">
        <v>153</v>
      </c>
      <c r="G548">
        <v>0</v>
      </c>
      <c r="H548" t="s">
        <v>47</v>
      </c>
      <c r="I548" t="s">
        <v>13203</v>
      </c>
      <c r="J548" t="s">
        <v>13204</v>
      </c>
      <c r="K548" t="s">
        <v>3078</v>
      </c>
      <c r="L548" t="s">
        <v>1625</v>
      </c>
      <c r="M548" t="s">
        <v>13205</v>
      </c>
      <c r="N548" t="s">
        <v>23</v>
      </c>
      <c r="O548" t="s">
        <v>63</v>
      </c>
      <c r="P548" t="s">
        <v>54</v>
      </c>
      <c r="Q548" t="s">
        <v>55</v>
      </c>
      <c r="R548" t="s">
        <v>24</v>
      </c>
      <c r="S548" t="s">
        <v>13206</v>
      </c>
      <c r="T548" t="s">
        <v>13205</v>
      </c>
    </row>
    <row r="549" spans="1:20" x14ac:dyDescent="0.25">
      <c r="A549" t="s">
        <v>30</v>
      </c>
      <c r="B549" t="s">
        <v>31</v>
      </c>
      <c r="C549">
        <v>50</v>
      </c>
      <c r="D549">
        <v>1</v>
      </c>
      <c r="E549" t="s">
        <v>13202</v>
      </c>
      <c r="F549">
        <v>153</v>
      </c>
      <c r="G549">
        <v>0</v>
      </c>
      <c r="H549" t="s">
        <v>47</v>
      </c>
      <c r="I549" t="s">
        <v>13203</v>
      </c>
      <c r="J549" t="s">
        <v>13204</v>
      </c>
      <c r="K549" t="s">
        <v>3078</v>
      </c>
      <c r="L549" t="s">
        <v>1625</v>
      </c>
      <c r="M549" t="s">
        <v>13205</v>
      </c>
      <c r="N549" t="s">
        <v>23</v>
      </c>
      <c r="O549" t="s">
        <v>63</v>
      </c>
      <c r="P549" t="s">
        <v>54</v>
      </c>
      <c r="Q549" t="s">
        <v>55</v>
      </c>
      <c r="R549" t="s">
        <v>24</v>
      </c>
      <c r="S549" t="s">
        <v>13206</v>
      </c>
      <c r="T549" t="s">
        <v>13205</v>
      </c>
    </row>
    <row r="550" spans="1:20" x14ac:dyDescent="0.25">
      <c r="A550" t="s">
        <v>20</v>
      </c>
      <c r="B550" t="s">
        <v>21</v>
      </c>
      <c r="C550">
        <v>50</v>
      </c>
      <c r="D550">
        <v>1</v>
      </c>
      <c r="E550" t="s">
        <v>13207</v>
      </c>
      <c r="F550">
        <v>100</v>
      </c>
      <c r="G550">
        <v>0</v>
      </c>
      <c r="H550" t="s">
        <v>631</v>
      </c>
      <c r="I550" t="s">
        <v>13208</v>
      </c>
      <c r="J550" t="s">
        <v>319</v>
      </c>
      <c r="K550" t="s">
        <v>23</v>
      </c>
      <c r="L550" t="s">
        <v>24</v>
      </c>
      <c r="M550" t="s">
        <v>13209</v>
      </c>
      <c r="N550" t="s">
        <v>23</v>
      </c>
      <c r="O550" t="s">
        <v>307</v>
      </c>
      <c r="P550" t="s">
        <v>26</v>
      </c>
      <c r="Q550" t="s">
        <v>27</v>
      </c>
      <c r="R550" t="s">
        <v>24</v>
      </c>
      <c r="S550" t="s">
        <v>13210</v>
      </c>
      <c r="T550" t="s">
        <v>13209</v>
      </c>
    </row>
    <row r="551" spans="1:20" x14ac:dyDescent="0.25">
      <c r="A551" t="s">
        <v>28</v>
      </c>
      <c r="B551" t="s">
        <v>29</v>
      </c>
      <c r="C551">
        <v>50</v>
      </c>
      <c r="D551">
        <v>1</v>
      </c>
      <c r="E551" t="s">
        <v>13207</v>
      </c>
      <c r="F551">
        <v>100</v>
      </c>
      <c r="G551">
        <v>0</v>
      </c>
      <c r="H551" t="s">
        <v>631</v>
      </c>
      <c r="I551" t="s">
        <v>13208</v>
      </c>
      <c r="J551" t="s">
        <v>319</v>
      </c>
      <c r="K551" t="s">
        <v>23</v>
      </c>
      <c r="L551" t="s">
        <v>24</v>
      </c>
      <c r="M551" t="s">
        <v>13209</v>
      </c>
      <c r="N551" t="s">
        <v>23</v>
      </c>
      <c r="O551" t="s">
        <v>307</v>
      </c>
      <c r="P551" t="s">
        <v>26</v>
      </c>
      <c r="Q551" t="s">
        <v>27</v>
      </c>
      <c r="R551" t="s">
        <v>24</v>
      </c>
      <c r="S551" t="s">
        <v>13210</v>
      </c>
      <c r="T551" t="s">
        <v>13209</v>
      </c>
    </row>
    <row r="552" spans="1:20" x14ac:dyDescent="0.25">
      <c r="A552" t="s">
        <v>30</v>
      </c>
      <c r="B552" t="s">
        <v>31</v>
      </c>
      <c r="C552">
        <v>50</v>
      </c>
      <c r="D552">
        <v>1</v>
      </c>
      <c r="E552" t="s">
        <v>13207</v>
      </c>
      <c r="F552">
        <v>100</v>
      </c>
      <c r="G552">
        <v>0</v>
      </c>
      <c r="H552" t="s">
        <v>631</v>
      </c>
      <c r="I552" t="s">
        <v>13208</v>
      </c>
      <c r="J552" t="s">
        <v>319</v>
      </c>
      <c r="K552" t="s">
        <v>23</v>
      </c>
      <c r="L552" t="s">
        <v>24</v>
      </c>
      <c r="M552" t="s">
        <v>13209</v>
      </c>
      <c r="N552" t="s">
        <v>23</v>
      </c>
      <c r="O552" t="s">
        <v>307</v>
      </c>
      <c r="P552" t="s">
        <v>26</v>
      </c>
      <c r="Q552" t="s">
        <v>27</v>
      </c>
      <c r="R552" t="s">
        <v>24</v>
      </c>
      <c r="S552" t="s">
        <v>13210</v>
      </c>
      <c r="T552" t="s">
        <v>13209</v>
      </c>
    </row>
    <row r="553" spans="1:20" x14ac:dyDescent="0.25">
      <c r="A553" t="s">
        <v>20</v>
      </c>
      <c r="B553" t="s">
        <v>21</v>
      </c>
      <c r="C553">
        <v>50</v>
      </c>
      <c r="D553">
        <v>1</v>
      </c>
      <c r="E553" t="s">
        <v>13211</v>
      </c>
      <c r="F553">
        <v>106</v>
      </c>
      <c r="G553">
        <v>6</v>
      </c>
      <c r="H553" t="s">
        <v>631</v>
      </c>
      <c r="I553" t="s">
        <v>6608</v>
      </c>
      <c r="J553" t="s">
        <v>306</v>
      </c>
      <c r="K553" t="s">
        <v>23</v>
      </c>
      <c r="L553" t="s">
        <v>24</v>
      </c>
      <c r="M553" t="s">
        <v>13212</v>
      </c>
      <c r="N553" t="s">
        <v>23</v>
      </c>
      <c r="O553" t="s">
        <v>32</v>
      </c>
      <c r="P553" t="s">
        <v>26</v>
      </c>
      <c r="Q553" t="s">
        <v>33</v>
      </c>
      <c r="R553" t="s">
        <v>24</v>
      </c>
      <c r="S553" t="s">
        <v>23</v>
      </c>
      <c r="T553" t="s">
        <v>13212</v>
      </c>
    </row>
    <row r="554" spans="1:20" x14ac:dyDescent="0.25">
      <c r="A554" t="s">
        <v>28</v>
      </c>
      <c r="B554" t="s">
        <v>29</v>
      </c>
      <c r="C554">
        <v>50</v>
      </c>
      <c r="D554">
        <v>1</v>
      </c>
      <c r="E554" t="s">
        <v>13211</v>
      </c>
      <c r="F554">
        <v>106</v>
      </c>
      <c r="G554">
        <v>6</v>
      </c>
      <c r="H554" t="s">
        <v>631</v>
      </c>
      <c r="I554" t="s">
        <v>6608</v>
      </c>
      <c r="J554" t="s">
        <v>306</v>
      </c>
      <c r="K554" t="s">
        <v>23</v>
      </c>
      <c r="L554" t="s">
        <v>24</v>
      </c>
      <c r="M554" t="s">
        <v>13212</v>
      </c>
      <c r="N554" t="s">
        <v>23</v>
      </c>
      <c r="O554" t="s">
        <v>32</v>
      </c>
      <c r="P554" t="s">
        <v>26</v>
      </c>
      <c r="Q554" t="s">
        <v>33</v>
      </c>
      <c r="R554" t="s">
        <v>24</v>
      </c>
      <c r="S554" t="s">
        <v>23</v>
      </c>
      <c r="T554" t="s">
        <v>13212</v>
      </c>
    </row>
    <row r="555" spans="1:20" x14ac:dyDescent="0.25">
      <c r="A555" t="s">
        <v>30</v>
      </c>
      <c r="B555" t="s">
        <v>31</v>
      </c>
      <c r="C555">
        <v>50</v>
      </c>
      <c r="D555">
        <v>1</v>
      </c>
      <c r="E555" t="s">
        <v>13211</v>
      </c>
      <c r="F555">
        <v>106</v>
      </c>
      <c r="G555">
        <v>6</v>
      </c>
      <c r="H555" t="s">
        <v>631</v>
      </c>
      <c r="I555" t="s">
        <v>6608</v>
      </c>
      <c r="J555" t="s">
        <v>306</v>
      </c>
      <c r="K555" t="s">
        <v>23</v>
      </c>
      <c r="L555" t="s">
        <v>24</v>
      </c>
      <c r="M555" t="s">
        <v>13212</v>
      </c>
      <c r="N555" t="s">
        <v>23</v>
      </c>
      <c r="O555" t="s">
        <v>32</v>
      </c>
      <c r="P555" t="s">
        <v>26</v>
      </c>
      <c r="Q555" t="s">
        <v>33</v>
      </c>
      <c r="R555" t="s">
        <v>24</v>
      </c>
      <c r="S555" t="s">
        <v>23</v>
      </c>
      <c r="T555" t="s">
        <v>13212</v>
      </c>
    </row>
    <row r="556" spans="1:20" x14ac:dyDescent="0.25">
      <c r="A556" t="s">
        <v>186</v>
      </c>
      <c r="B556" t="s">
        <v>187</v>
      </c>
      <c r="C556">
        <v>37.5</v>
      </c>
      <c r="D556">
        <v>4</v>
      </c>
      <c r="E556" t="s">
        <v>13213</v>
      </c>
      <c r="F556">
        <v>159</v>
      </c>
      <c r="G556">
        <v>0</v>
      </c>
      <c r="H556" t="s">
        <v>631</v>
      </c>
      <c r="I556" t="s">
        <v>12167</v>
      </c>
      <c r="J556" t="s">
        <v>324</v>
      </c>
      <c r="K556" t="s">
        <v>23</v>
      </c>
      <c r="L556" t="s">
        <v>24</v>
      </c>
      <c r="M556" t="s">
        <v>13212</v>
      </c>
      <c r="N556" t="s">
        <v>23</v>
      </c>
      <c r="O556" t="s">
        <v>32</v>
      </c>
      <c r="P556" t="s">
        <v>26</v>
      </c>
      <c r="Q556" t="s">
        <v>33</v>
      </c>
      <c r="R556" t="s">
        <v>24</v>
      </c>
      <c r="S556" t="s">
        <v>13214</v>
      </c>
      <c r="T556" t="s">
        <v>13212</v>
      </c>
    </row>
    <row r="557" spans="1:20" x14ac:dyDescent="0.25">
      <c r="A557" t="s">
        <v>20</v>
      </c>
      <c r="B557" t="s">
        <v>21</v>
      </c>
      <c r="C557">
        <v>50</v>
      </c>
      <c r="D557">
        <v>1</v>
      </c>
      <c r="E557" t="s">
        <v>13215</v>
      </c>
      <c r="F557">
        <v>145</v>
      </c>
      <c r="G557">
        <v>45</v>
      </c>
      <c r="H557" t="s">
        <v>631</v>
      </c>
      <c r="I557" t="s">
        <v>13216</v>
      </c>
      <c r="J557" t="s">
        <v>306</v>
      </c>
      <c r="K557" t="s">
        <v>23</v>
      </c>
      <c r="L557" t="s">
        <v>24</v>
      </c>
      <c r="M557" t="s">
        <v>13217</v>
      </c>
      <c r="N557" t="s">
        <v>23</v>
      </c>
      <c r="O557" t="s">
        <v>307</v>
      </c>
      <c r="P557" t="s">
        <v>26</v>
      </c>
      <c r="Q557" t="s">
        <v>27</v>
      </c>
      <c r="R557" t="s">
        <v>24</v>
      </c>
      <c r="S557" t="s">
        <v>23</v>
      </c>
      <c r="T557" t="s">
        <v>13217</v>
      </c>
    </row>
    <row r="558" spans="1:20" x14ac:dyDescent="0.25">
      <c r="A558" t="s">
        <v>28</v>
      </c>
      <c r="B558" t="s">
        <v>29</v>
      </c>
      <c r="C558">
        <v>50</v>
      </c>
      <c r="D558">
        <v>1</v>
      </c>
      <c r="E558" t="s">
        <v>13215</v>
      </c>
      <c r="F558">
        <v>145</v>
      </c>
      <c r="G558">
        <v>45</v>
      </c>
      <c r="H558" t="s">
        <v>631</v>
      </c>
      <c r="I558" t="s">
        <v>13216</v>
      </c>
      <c r="J558" t="s">
        <v>306</v>
      </c>
      <c r="K558" t="s">
        <v>23</v>
      </c>
      <c r="L558" t="s">
        <v>24</v>
      </c>
      <c r="M558" t="s">
        <v>13217</v>
      </c>
      <c r="N558" t="s">
        <v>23</v>
      </c>
      <c r="O558" t="s">
        <v>307</v>
      </c>
      <c r="P558" t="s">
        <v>26</v>
      </c>
      <c r="Q558" t="s">
        <v>27</v>
      </c>
      <c r="R558" t="s">
        <v>24</v>
      </c>
      <c r="S558" t="s">
        <v>23</v>
      </c>
      <c r="T558" t="s">
        <v>13217</v>
      </c>
    </row>
    <row r="559" spans="1:20" x14ac:dyDescent="0.25">
      <c r="A559" t="s">
        <v>30</v>
      </c>
      <c r="B559" t="s">
        <v>31</v>
      </c>
      <c r="C559">
        <v>50</v>
      </c>
      <c r="D559">
        <v>1</v>
      </c>
      <c r="E559" t="s">
        <v>13215</v>
      </c>
      <c r="F559">
        <v>145</v>
      </c>
      <c r="G559">
        <v>45</v>
      </c>
      <c r="H559" t="s">
        <v>631</v>
      </c>
      <c r="I559" t="s">
        <v>13216</v>
      </c>
      <c r="J559" t="s">
        <v>306</v>
      </c>
      <c r="K559" t="s">
        <v>23</v>
      </c>
      <c r="L559" t="s">
        <v>24</v>
      </c>
      <c r="M559" t="s">
        <v>13217</v>
      </c>
      <c r="N559" t="s">
        <v>23</v>
      </c>
      <c r="O559" t="s">
        <v>307</v>
      </c>
      <c r="P559" t="s">
        <v>26</v>
      </c>
      <c r="Q559" t="s">
        <v>27</v>
      </c>
      <c r="R559" t="s">
        <v>24</v>
      </c>
      <c r="S559" t="s">
        <v>23</v>
      </c>
      <c r="T559" t="s">
        <v>13217</v>
      </c>
    </row>
    <row r="560" spans="1:20" x14ac:dyDescent="0.25">
      <c r="A560" t="s">
        <v>186</v>
      </c>
      <c r="B560" t="s">
        <v>187</v>
      </c>
      <c r="C560">
        <v>33.333333333333336</v>
      </c>
      <c r="D560">
        <v>3</v>
      </c>
      <c r="E560" t="s">
        <v>13218</v>
      </c>
      <c r="F560">
        <v>106</v>
      </c>
      <c r="G560">
        <v>6</v>
      </c>
      <c r="H560" t="s">
        <v>631</v>
      </c>
      <c r="I560" t="s">
        <v>6600</v>
      </c>
      <c r="J560" t="s">
        <v>303</v>
      </c>
      <c r="K560" t="s">
        <v>23</v>
      </c>
      <c r="L560" t="s">
        <v>24</v>
      </c>
      <c r="M560" t="s">
        <v>13219</v>
      </c>
      <c r="N560" t="s">
        <v>23</v>
      </c>
      <c r="O560" t="s">
        <v>307</v>
      </c>
      <c r="P560" t="s">
        <v>26</v>
      </c>
      <c r="Q560" t="s">
        <v>27</v>
      </c>
      <c r="R560" t="s">
        <v>24</v>
      </c>
      <c r="S560" t="s">
        <v>13220</v>
      </c>
      <c r="T560" t="s">
        <v>13219</v>
      </c>
    </row>
    <row r="561" spans="1:20" x14ac:dyDescent="0.25">
      <c r="A561" t="s">
        <v>186</v>
      </c>
      <c r="B561" t="s">
        <v>187</v>
      </c>
      <c r="C561">
        <v>33.333333333333336</v>
      </c>
      <c r="D561">
        <v>6</v>
      </c>
      <c r="E561" t="s">
        <v>13221</v>
      </c>
      <c r="F561">
        <v>300</v>
      </c>
      <c r="G561">
        <v>0</v>
      </c>
      <c r="H561" t="s">
        <v>631</v>
      </c>
      <c r="I561" t="s">
        <v>13222</v>
      </c>
      <c r="J561" t="s">
        <v>306</v>
      </c>
      <c r="K561" t="s">
        <v>23</v>
      </c>
      <c r="L561" t="s">
        <v>24</v>
      </c>
      <c r="M561" t="s">
        <v>13223</v>
      </c>
      <c r="N561" t="s">
        <v>23</v>
      </c>
      <c r="O561" t="s">
        <v>32</v>
      </c>
      <c r="P561" t="s">
        <v>26</v>
      </c>
      <c r="Q561" t="s">
        <v>33</v>
      </c>
      <c r="R561" t="s">
        <v>13224</v>
      </c>
      <c r="S561" t="s">
        <v>13225</v>
      </c>
      <c r="T561" t="s">
        <v>13223</v>
      </c>
    </row>
    <row r="562" spans="1:20" x14ac:dyDescent="0.25">
      <c r="A562" t="s">
        <v>44</v>
      </c>
      <c r="B562" t="s">
        <v>45</v>
      </c>
      <c r="C562">
        <v>66.666666666666671</v>
      </c>
      <c r="D562">
        <v>3</v>
      </c>
      <c r="E562" t="s">
        <v>13221</v>
      </c>
      <c r="F562">
        <v>300</v>
      </c>
      <c r="G562">
        <v>0</v>
      </c>
      <c r="H562" t="s">
        <v>631</v>
      </c>
      <c r="I562" t="s">
        <v>13222</v>
      </c>
      <c r="J562" t="s">
        <v>306</v>
      </c>
      <c r="K562" t="s">
        <v>23</v>
      </c>
      <c r="L562" t="s">
        <v>24</v>
      </c>
      <c r="M562" t="s">
        <v>13223</v>
      </c>
      <c r="N562" t="s">
        <v>23</v>
      </c>
      <c r="O562" t="s">
        <v>32</v>
      </c>
      <c r="P562" t="s">
        <v>26</v>
      </c>
      <c r="Q562" t="s">
        <v>33</v>
      </c>
      <c r="R562" t="s">
        <v>13224</v>
      </c>
      <c r="S562" t="s">
        <v>13225</v>
      </c>
      <c r="T562" t="s">
        <v>13223</v>
      </c>
    </row>
    <row r="563" spans="1:20" x14ac:dyDescent="0.25">
      <c r="A563" t="s">
        <v>20</v>
      </c>
      <c r="B563" t="s">
        <v>21</v>
      </c>
      <c r="C563">
        <v>50</v>
      </c>
      <c r="D563">
        <v>1</v>
      </c>
      <c r="E563" t="s">
        <v>13226</v>
      </c>
      <c r="F563">
        <v>106</v>
      </c>
      <c r="G563">
        <v>6</v>
      </c>
      <c r="H563" t="s">
        <v>631</v>
      </c>
      <c r="I563" t="s">
        <v>13227</v>
      </c>
      <c r="J563" t="s">
        <v>302</v>
      </c>
      <c r="K563" t="s">
        <v>23</v>
      </c>
      <c r="L563" t="s">
        <v>24</v>
      </c>
      <c r="M563" t="s">
        <v>13228</v>
      </c>
      <c r="N563" t="s">
        <v>23</v>
      </c>
      <c r="O563" t="s">
        <v>307</v>
      </c>
      <c r="P563" t="s">
        <v>26</v>
      </c>
      <c r="Q563" t="s">
        <v>27</v>
      </c>
      <c r="R563" t="s">
        <v>24</v>
      </c>
      <c r="S563" t="s">
        <v>23</v>
      </c>
      <c r="T563" t="s">
        <v>13228</v>
      </c>
    </row>
    <row r="564" spans="1:20" x14ac:dyDescent="0.25">
      <c r="A564" t="s">
        <v>28</v>
      </c>
      <c r="B564" t="s">
        <v>29</v>
      </c>
      <c r="C564">
        <v>50</v>
      </c>
      <c r="D564">
        <v>1</v>
      </c>
      <c r="E564" t="s">
        <v>13226</v>
      </c>
      <c r="F564">
        <v>106</v>
      </c>
      <c r="G564">
        <v>6</v>
      </c>
      <c r="H564" t="s">
        <v>631</v>
      </c>
      <c r="I564" t="s">
        <v>13227</v>
      </c>
      <c r="J564" t="s">
        <v>302</v>
      </c>
      <c r="K564" t="s">
        <v>23</v>
      </c>
      <c r="L564" t="s">
        <v>24</v>
      </c>
      <c r="M564" t="s">
        <v>13228</v>
      </c>
      <c r="N564" t="s">
        <v>23</v>
      </c>
      <c r="O564" t="s">
        <v>307</v>
      </c>
      <c r="P564" t="s">
        <v>26</v>
      </c>
      <c r="Q564" t="s">
        <v>27</v>
      </c>
      <c r="R564" t="s">
        <v>24</v>
      </c>
      <c r="S564" t="s">
        <v>23</v>
      </c>
      <c r="T564" t="s">
        <v>13228</v>
      </c>
    </row>
    <row r="565" spans="1:20" x14ac:dyDescent="0.25">
      <c r="A565" t="s">
        <v>30</v>
      </c>
      <c r="B565" t="s">
        <v>31</v>
      </c>
      <c r="C565">
        <v>50</v>
      </c>
      <c r="D565">
        <v>1</v>
      </c>
      <c r="E565" t="s">
        <v>13226</v>
      </c>
      <c r="F565">
        <v>106</v>
      </c>
      <c r="G565">
        <v>6</v>
      </c>
      <c r="H565" t="s">
        <v>631</v>
      </c>
      <c r="I565" t="s">
        <v>13227</v>
      </c>
      <c r="J565" t="s">
        <v>302</v>
      </c>
      <c r="K565" t="s">
        <v>23</v>
      </c>
      <c r="L565" t="s">
        <v>24</v>
      </c>
      <c r="M565" t="s">
        <v>13228</v>
      </c>
      <c r="N565" t="s">
        <v>23</v>
      </c>
      <c r="O565" t="s">
        <v>307</v>
      </c>
      <c r="P565" t="s">
        <v>26</v>
      </c>
      <c r="Q565" t="s">
        <v>27</v>
      </c>
      <c r="R565" t="s">
        <v>24</v>
      </c>
      <c r="S565" t="s">
        <v>23</v>
      </c>
      <c r="T565" t="s">
        <v>13228</v>
      </c>
    </row>
    <row r="566" spans="1:20" x14ac:dyDescent="0.25">
      <c r="A566" t="s">
        <v>20</v>
      </c>
      <c r="B566" t="s">
        <v>21</v>
      </c>
      <c r="C566">
        <v>50</v>
      </c>
      <c r="D566">
        <v>1</v>
      </c>
      <c r="E566" t="s">
        <v>13229</v>
      </c>
      <c r="F566">
        <v>106</v>
      </c>
      <c r="G566">
        <v>6</v>
      </c>
      <c r="H566" t="s">
        <v>631</v>
      </c>
      <c r="I566" t="s">
        <v>13230</v>
      </c>
      <c r="J566" t="s">
        <v>306</v>
      </c>
      <c r="K566" t="s">
        <v>23</v>
      </c>
      <c r="L566" t="s">
        <v>24</v>
      </c>
      <c r="M566" t="s">
        <v>13228</v>
      </c>
      <c r="N566" t="s">
        <v>23</v>
      </c>
      <c r="O566" t="s">
        <v>307</v>
      </c>
      <c r="P566" t="s">
        <v>26</v>
      </c>
      <c r="Q566" t="s">
        <v>27</v>
      </c>
      <c r="R566" t="s">
        <v>24</v>
      </c>
      <c r="S566" t="s">
        <v>23</v>
      </c>
      <c r="T566" t="s">
        <v>13228</v>
      </c>
    </row>
    <row r="567" spans="1:20" x14ac:dyDescent="0.25">
      <c r="A567" t="s">
        <v>28</v>
      </c>
      <c r="B567" t="s">
        <v>29</v>
      </c>
      <c r="C567">
        <v>50</v>
      </c>
      <c r="D567">
        <v>1</v>
      </c>
      <c r="E567" t="s">
        <v>13229</v>
      </c>
      <c r="F567">
        <v>106</v>
      </c>
      <c r="G567">
        <v>6</v>
      </c>
      <c r="H567" t="s">
        <v>631</v>
      </c>
      <c r="I567" t="s">
        <v>13230</v>
      </c>
      <c r="J567" t="s">
        <v>306</v>
      </c>
      <c r="K567" t="s">
        <v>23</v>
      </c>
      <c r="L567" t="s">
        <v>24</v>
      </c>
      <c r="M567" t="s">
        <v>13228</v>
      </c>
      <c r="N567" t="s">
        <v>23</v>
      </c>
      <c r="O567" t="s">
        <v>307</v>
      </c>
      <c r="P567" t="s">
        <v>26</v>
      </c>
      <c r="Q567" t="s">
        <v>27</v>
      </c>
      <c r="R567" t="s">
        <v>24</v>
      </c>
      <c r="S567" t="s">
        <v>23</v>
      </c>
      <c r="T567" t="s">
        <v>13228</v>
      </c>
    </row>
    <row r="568" spans="1:20" x14ac:dyDescent="0.25">
      <c r="A568" t="s">
        <v>30</v>
      </c>
      <c r="B568" t="s">
        <v>31</v>
      </c>
      <c r="C568">
        <v>50</v>
      </c>
      <c r="D568">
        <v>1</v>
      </c>
      <c r="E568" t="s">
        <v>13229</v>
      </c>
      <c r="F568">
        <v>106</v>
      </c>
      <c r="G568">
        <v>6</v>
      </c>
      <c r="H568" t="s">
        <v>631</v>
      </c>
      <c r="I568" t="s">
        <v>13230</v>
      </c>
      <c r="J568" t="s">
        <v>306</v>
      </c>
      <c r="K568" t="s">
        <v>23</v>
      </c>
      <c r="L568" t="s">
        <v>24</v>
      </c>
      <c r="M568" t="s">
        <v>13228</v>
      </c>
      <c r="N568" t="s">
        <v>23</v>
      </c>
      <c r="O568" t="s">
        <v>307</v>
      </c>
      <c r="P568" t="s">
        <v>26</v>
      </c>
      <c r="Q568" t="s">
        <v>27</v>
      </c>
      <c r="R568" t="s">
        <v>24</v>
      </c>
      <c r="S568" t="s">
        <v>23</v>
      </c>
      <c r="T568" t="s">
        <v>13228</v>
      </c>
    </row>
    <row r="569" spans="1:20" x14ac:dyDescent="0.25">
      <c r="A569" t="s">
        <v>20</v>
      </c>
      <c r="B569" t="s">
        <v>21</v>
      </c>
      <c r="C569">
        <v>50</v>
      </c>
      <c r="D569">
        <v>1</v>
      </c>
      <c r="E569" t="s">
        <v>13231</v>
      </c>
      <c r="F569">
        <v>116</v>
      </c>
      <c r="G569">
        <v>16</v>
      </c>
      <c r="H569" t="s">
        <v>631</v>
      </c>
      <c r="I569" t="s">
        <v>13232</v>
      </c>
      <c r="J569" t="s">
        <v>316</v>
      </c>
      <c r="K569" t="s">
        <v>23</v>
      </c>
      <c r="L569" t="s">
        <v>24</v>
      </c>
      <c r="M569" t="s">
        <v>13233</v>
      </c>
      <c r="N569" t="s">
        <v>23</v>
      </c>
      <c r="O569" t="s">
        <v>307</v>
      </c>
      <c r="P569" t="s">
        <v>26</v>
      </c>
      <c r="Q569" t="s">
        <v>27</v>
      </c>
      <c r="R569" t="s">
        <v>24</v>
      </c>
      <c r="S569" t="s">
        <v>23</v>
      </c>
      <c r="T569" t="s">
        <v>13233</v>
      </c>
    </row>
    <row r="570" spans="1:20" x14ac:dyDescent="0.25">
      <c r="A570" t="s">
        <v>28</v>
      </c>
      <c r="B570" t="s">
        <v>29</v>
      </c>
      <c r="C570">
        <v>50</v>
      </c>
      <c r="D570">
        <v>1</v>
      </c>
      <c r="E570" t="s">
        <v>13231</v>
      </c>
      <c r="F570">
        <v>116</v>
      </c>
      <c r="G570">
        <v>16</v>
      </c>
      <c r="H570" t="s">
        <v>631</v>
      </c>
      <c r="I570" t="s">
        <v>13232</v>
      </c>
      <c r="J570" t="s">
        <v>316</v>
      </c>
      <c r="K570" t="s">
        <v>23</v>
      </c>
      <c r="L570" t="s">
        <v>24</v>
      </c>
      <c r="M570" t="s">
        <v>13233</v>
      </c>
      <c r="N570" t="s">
        <v>23</v>
      </c>
      <c r="O570" t="s">
        <v>307</v>
      </c>
      <c r="P570" t="s">
        <v>26</v>
      </c>
      <c r="Q570" t="s">
        <v>27</v>
      </c>
      <c r="R570" t="s">
        <v>24</v>
      </c>
      <c r="S570" t="s">
        <v>23</v>
      </c>
      <c r="T570" t="s">
        <v>13233</v>
      </c>
    </row>
    <row r="571" spans="1:20" x14ac:dyDescent="0.25">
      <c r="A571" t="s">
        <v>30</v>
      </c>
      <c r="B571" t="s">
        <v>31</v>
      </c>
      <c r="C571">
        <v>50</v>
      </c>
      <c r="D571">
        <v>1</v>
      </c>
      <c r="E571" t="s">
        <v>13231</v>
      </c>
      <c r="F571">
        <v>116</v>
      </c>
      <c r="G571">
        <v>16</v>
      </c>
      <c r="H571" t="s">
        <v>631</v>
      </c>
      <c r="I571" t="s">
        <v>13232</v>
      </c>
      <c r="J571" t="s">
        <v>316</v>
      </c>
      <c r="K571" t="s">
        <v>23</v>
      </c>
      <c r="L571" t="s">
        <v>24</v>
      </c>
      <c r="M571" t="s">
        <v>13233</v>
      </c>
      <c r="N571" t="s">
        <v>23</v>
      </c>
      <c r="O571" t="s">
        <v>307</v>
      </c>
      <c r="P571" t="s">
        <v>26</v>
      </c>
      <c r="Q571" t="s">
        <v>27</v>
      </c>
      <c r="R571" t="s">
        <v>24</v>
      </c>
      <c r="S571" t="s">
        <v>23</v>
      </c>
      <c r="T571" t="s">
        <v>13233</v>
      </c>
    </row>
    <row r="572" spans="1:20" x14ac:dyDescent="0.25">
      <c r="A572" t="s">
        <v>20</v>
      </c>
      <c r="B572" t="s">
        <v>21</v>
      </c>
      <c r="C572">
        <v>50</v>
      </c>
      <c r="D572">
        <v>2</v>
      </c>
      <c r="E572" t="s">
        <v>13234</v>
      </c>
      <c r="F572">
        <v>200</v>
      </c>
      <c r="G572">
        <v>0</v>
      </c>
      <c r="H572" t="s">
        <v>631</v>
      </c>
      <c r="I572" t="s">
        <v>13235</v>
      </c>
      <c r="J572" t="s">
        <v>330</v>
      </c>
      <c r="K572" t="s">
        <v>23</v>
      </c>
      <c r="L572" t="s">
        <v>24</v>
      </c>
      <c r="M572" t="s">
        <v>13236</v>
      </c>
      <c r="N572" t="s">
        <v>23</v>
      </c>
      <c r="O572" t="s">
        <v>307</v>
      </c>
      <c r="P572" t="s">
        <v>26</v>
      </c>
      <c r="Q572" t="s">
        <v>27</v>
      </c>
      <c r="R572" t="s">
        <v>24</v>
      </c>
      <c r="S572" t="s">
        <v>23</v>
      </c>
      <c r="T572" t="s">
        <v>13236</v>
      </c>
    </row>
    <row r="573" spans="1:20" x14ac:dyDescent="0.25">
      <c r="A573" t="s">
        <v>28</v>
      </c>
      <c r="B573" t="s">
        <v>29</v>
      </c>
      <c r="C573">
        <v>50</v>
      </c>
      <c r="D573">
        <v>2</v>
      </c>
      <c r="E573" t="s">
        <v>13234</v>
      </c>
      <c r="F573">
        <v>200</v>
      </c>
      <c r="G573">
        <v>0</v>
      </c>
      <c r="H573" t="s">
        <v>631</v>
      </c>
      <c r="I573" t="s">
        <v>13235</v>
      </c>
      <c r="J573" t="s">
        <v>330</v>
      </c>
      <c r="K573" t="s">
        <v>23</v>
      </c>
      <c r="L573" t="s">
        <v>24</v>
      </c>
      <c r="M573" t="s">
        <v>13236</v>
      </c>
      <c r="N573" t="s">
        <v>23</v>
      </c>
      <c r="O573" t="s">
        <v>307</v>
      </c>
      <c r="P573" t="s">
        <v>26</v>
      </c>
      <c r="Q573" t="s">
        <v>27</v>
      </c>
      <c r="R573" t="s">
        <v>24</v>
      </c>
      <c r="S573" t="s">
        <v>23</v>
      </c>
      <c r="T573" t="s">
        <v>13236</v>
      </c>
    </row>
    <row r="574" spans="1:20" x14ac:dyDescent="0.25">
      <c r="A574" t="s">
        <v>30</v>
      </c>
      <c r="B574" t="s">
        <v>31</v>
      </c>
      <c r="C574">
        <v>50</v>
      </c>
      <c r="D574">
        <v>2</v>
      </c>
      <c r="E574" t="s">
        <v>13234</v>
      </c>
      <c r="F574">
        <v>200</v>
      </c>
      <c r="G574">
        <v>0</v>
      </c>
      <c r="H574" t="s">
        <v>631</v>
      </c>
      <c r="I574" t="s">
        <v>13235</v>
      </c>
      <c r="J574" t="s">
        <v>330</v>
      </c>
      <c r="K574" t="s">
        <v>23</v>
      </c>
      <c r="L574" t="s">
        <v>24</v>
      </c>
      <c r="M574" t="s">
        <v>13236</v>
      </c>
      <c r="N574" t="s">
        <v>23</v>
      </c>
      <c r="O574" t="s">
        <v>307</v>
      </c>
      <c r="P574" t="s">
        <v>26</v>
      </c>
      <c r="Q574" t="s">
        <v>27</v>
      </c>
      <c r="R574" t="s">
        <v>24</v>
      </c>
      <c r="S574" t="s">
        <v>23</v>
      </c>
      <c r="T574" t="s">
        <v>13236</v>
      </c>
    </row>
    <row r="575" spans="1:20" x14ac:dyDescent="0.25">
      <c r="A575" t="s">
        <v>20</v>
      </c>
      <c r="B575" t="s">
        <v>21</v>
      </c>
      <c r="C575">
        <v>50</v>
      </c>
      <c r="D575">
        <v>1</v>
      </c>
      <c r="E575" t="s">
        <v>13237</v>
      </c>
      <c r="F575">
        <v>100</v>
      </c>
      <c r="G575">
        <v>0</v>
      </c>
      <c r="H575" t="s">
        <v>631</v>
      </c>
      <c r="I575" t="s">
        <v>6356</v>
      </c>
      <c r="J575" t="s">
        <v>322</v>
      </c>
      <c r="K575" t="s">
        <v>23</v>
      </c>
      <c r="L575" t="s">
        <v>24</v>
      </c>
      <c r="M575" t="s">
        <v>13238</v>
      </c>
      <c r="N575" t="s">
        <v>23</v>
      </c>
      <c r="O575" t="s">
        <v>32</v>
      </c>
      <c r="P575" t="s">
        <v>26</v>
      </c>
      <c r="Q575" t="s">
        <v>33</v>
      </c>
      <c r="R575" t="s">
        <v>24</v>
      </c>
      <c r="S575" t="s">
        <v>23</v>
      </c>
      <c r="T575" t="s">
        <v>13239</v>
      </c>
    </row>
    <row r="576" spans="1:20" x14ac:dyDescent="0.25">
      <c r="A576" t="s">
        <v>28</v>
      </c>
      <c r="B576" t="s">
        <v>29</v>
      </c>
      <c r="C576">
        <v>50</v>
      </c>
      <c r="D576">
        <v>1</v>
      </c>
      <c r="E576" t="s">
        <v>13237</v>
      </c>
      <c r="F576">
        <v>100</v>
      </c>
      <c r="G576">
        <v>0</v>
      </c>
      <c r="H576" t="s">
        <v>631</v>
      </c>
      <c r="I576" t="s">
        <v>6356</v>
      </c>
      <c r="J576" t="s">
        <v>322</v>
      </c>
      <c r="K576" t="s">
        <v>23</v>
      </c>
      <c r="L576" t="s">
        <v>24</v>
      </c>
      <c r="M576" t="s">
        <v>13238</v>
      </c>
      <c r="N576" t="s">
        <v>23</v>
      </c>
      <c r="O576" t="s">
        <v>32</v>
      </c>
      <c r="P576" t="s">
        <v>26</v>
      </c>
      <c r="Q576" t="s">
        <v>33</v>
      </c>
      <c r="R576" t="s">
        <v>24</v>
      </c>
      <c r="S576" t="s">
        <v>23</v>
      </c>
      <c r="T576" t="s">
        <v>13239</v>
      </c>
    </row>
    <row r="577" spans="1:20" x14ac:dyDescent="0.25">
      <c r="A577" t="s">
        <v>30</v>
      </c>
      <c r="B577" t="s">
        <v>31</v>
      </c>
      <c r="C577">
        <v>50</v>
      </c>
      <c r="D577">
        <v>1</v>
      </c>
      <c r="E577" t="s">
        <v>13237</v>
      </c>
      <c r="F577">
        <v>100</v>
      </c>
      <c r="G577">
        <v>0</v>
      </c>
      <c r="H577" t="s">
        <v>631</v>
      </c>
      <c r="I577" t="s">
        <v>6356</v>
      </c>
      <c r="J577" t="s">
        <v>322</v>
      </c>
      <c r="K577" t="s">
        <v>23</v>
      </c>
      <c r="L577" t="s">
        <v>24</v>
      </c>
      <c r="M577" t="s">
        <v>13238</v>
      </c>
      <c r="N577" t="s">
        <v>23</v>
      </c>
      <c r="O577" t="s">
        <v>32</v>
      </c>
      <c r="P577" t="s">
        <v>26</v>
      </c>
      <c r="Q577" t="s">
        <v>33</v>
      </c>
      <c r="R577" t="s">
        <v>24</v>
      </c>
      <c r="S577" t="s">
        <v>23</v>
      </c>
      <c r="T577" t="s">
        <v>13239</v>
      </c>
    </row>
    <row r="578" spans="1:20" x14ac:dyDescent="0.25">
      <c r="A578" t="s">
        <v>139</v>
      </c>
      <c r="B578" t="s">
        <v>112</v>
      </c>
      <c r="C578">
        <v>66</v>
      </c>
      <c r="D578">
        <v>1</v>
      </c>
      <c r="E578" t="s">
        <v>13240</v>
      </c>
      <c r="F578">
        <v>229.81</v>
      </c>
      <c r="G578">
        <v>26</v>
      </c>
      <c r="H578" t="s">
        <v>47</v>
      </c>
      <c r="I578" t="s">
        <v>13241</v>
      </c>
      <c r="J578" t="s">
        <v>13242</v>
      </c>
      <c r="K578" t="s">
        <v>13243</v>
      </c>
      <c r="L578" t="s">
        <v>13244</v>
      </c>
      <c r="M578" t="s">
        <v>13245</v>
      </c>
      <c r="N578" t="s">
        <v>23</v>
      </c>
      <c r="O578" t="s">
        <v>48</v>
      </c>
      <c r="P578" t="s">
        <v>49</v>
      </c>
      <c r="Q578" t="s">
        <v>50</v>
      </c>
      <c r="R578" t="s">
        <v>24</v>
      </c>
      <c r="S578" t="s">
        <v>13246</v>
      </c>
      <c r="T578" t="s">
        <v>13245</v>
      </c>
    </row>
    <row r="579" spans="1:20" x14ac:dyDescent="0.25">
      <c r="A579" t="s">
        <v>110</v>
      </c>
      <c r="B579" t="s">
        <v>640</v>
      </c>
      <c r="C579">
        <v>66</v>
      </c>
      <c r="D579">
        <v>1</v>
      </c>
      <c r="E579" t="s">
        <v>13240</v>
      </c>
      <c r="F579">
        <v>229.81</v>
      </c>
      <c r="G579">
        <v>26</v>
      </c>
      <c r="H579" t="s">
        <v>47</v>
      </c>
      <c r="I579" t="s">
        <v>13241</v>
      </c>
      <c r="J579" t="s">
        <v>13242</v>
      </c>
      <c r="K579" t="s">
        <v>13243</v>
      </c>
      <c r="L579" t="s">
        <v>13244</v>
      </c>
      <c r="M579" t="s">
        <v>13245</v>
      </c>
      <c r="N579" t="s">
        <v>23</v>
      </c>
      <c r="O579" t="s">
        <v>48</v>
      </c>
      <c r="P579" t="s">
        <v>49</v>
      </c>
      <c r="Q579" t="s">
        <v>50</v>
      </c>
      <c r="R579" t="s">
        <v>24</v>
      </c>
      <c r="S579" t="s">
        <v>13246</v>
      </c>
      <c r="T579" t="s">
        <v>13245</v>
      </c>
    </row>
    <row r="580" spans="1:20" x14ac:dyDescent="0.25">
      <c r="A580" t="s">
        <v>46</v>
      </c>
      <c r="B580" t="s">
        <v>56</v>
      </c>
      <c r="C580">
        <v>67</v>
      </c>
      <c r="D580">
        <v>1</v>
      </c>
      <c r="E580" t="s">
        <v>13240</v>
      </c>
      <c r="F580">
        <v>229.81</v>
      </c>
      <c r="G580">
        <v>26</v>
      </c>
      <c r="H580" t="s">
        <v>47</v>
      </c>
      <c r="I580" t="s">
        <v>13241</v>
      </c>
      <c r="J580" t="s">
        <v>13242</v>
      </c>
      <c r="K580" t="s">
        <v>13243</v>
      </c>
      <c r="L580" t="s">
        <v>13244</v>
      </c>
      <c r="M580" t="s">
        <v>13245</v>
      </c>
      <c r="N580" t="s">
        <v>23</v>
      </c>
      <c r="O580" t="s">
        <v>48</v>
      </c>
      <c r="P580" t="s">
        <v>49</v>
      </c>
      <c r="Q580" t="s">
        <v>50</v>
      </c>
      <c r="R580" t="s">
        <v>24</v>
      </c>
      <c r="S580" t="s">
        <v>13246</v>
      </c>
      <c r="T580" t="s">
        <v>13245</v>
      </c>
    </row>
    <row r="581" spans="1:20" x14ac:dyDescent="0.25">
      <c r="A581" t="s">
        <v>20</v>
      </c>
      <c r="B581" t="s">
        <v>21</v>
      </c>
      <c r="C581">
        <v>50</v>
      </c>
      <c r="D581">
        <v>1</v>
      </c>
      <c r="E581" t="s">
        <v>13247</v>
      </c>
      <c r="F581">
        <v>150</v>
      </c>
      <c r="G581">
        <v>0</v>
      </c>
      <c r="H581" t="s">
        <v>631</v>
      </c>
      <c r="I581" t="s">
        <v>13248</v>
      </c>
      <c r="J581" t="s">
        <v>311</v>
      </c>
      <c r="K581" t="s">
        <v>23</v>
      </c>
      <c r="L581" t="s">
        <v>24</v>
      </c>
      <c r="M581" t="s">
        <v>13249</v>
      </c>
      <c r="N581" t="s">
        <v>23</v>
      </c>
      <c r="O581" t="s">
        <v>307</v>
      </c>
      <c r="P581" t="s">
        <v>26</v>
      </c>
      <c r="Q581" t="s">
        <v>27</v>
      </c>
      <c r="R581" t="s">
        <v>24</v>
      </c>
      <c r="S581" t="s">
        <v>23</v>
      </c>
      <c r="T581" t="s">
        <v>13249</v>
      </c>
    </row>
    <row r="582" spans="1:20" x14ac:dyDescent="0.25">
      <c r="A582" t="s">
        <v>28</v>
      </c>
      <c r="B582" t="s">
        <v>29</v>
      </c>
      <c r="C582">
        <v>50</v>
      </c>
      <c r="D582">
        <v>1</v>
      </c>
      <c r="E582" t="s">
        <v>13247</v>
      </c>
      <c r="F582">
        <v>150</v>
      </c>
      <c r="G582">
        <v>0</v>
      </c>
      <c r="H582" t="s">
        <v>631</v>
      </c>
      <c r="I582" t="s">
        <v>13248</v>
      </c>
      <c r="J582" t="s">
        <v>311</v>
      </c>
      <c r="K582" t="s">
        <v>23</v>
      </c>
      <c r="L582" t="s">
        <v>24</v>
      </c>
      <c r="M582" t="s">
        <v>13249</v>
      </c>
      <c r="N582" t="s">
        <v>23</v>
      </c>
      <c r="O582" t="s">
        <v>307</v>
      </c>
      <c r="P582" t="s">
        <v>26</v>
      </c>
      <c r="Q582" t="s">
        <v>27</v>
      </c>
      <c r="R582" t="s">
        <v>24</v>
      </c>
      <c r="S582" t="s">
        <v>23</v>
      </c>
      <c r="T582" t="s">
        <v>13249</v>
      </c>
    </row>
    <row r="583" spans="1:20" x14ac:dyDescent="0.25">
      <c r="A583" t="s">
        <v>30</v>
      </c>
      <c r="B583" t="s">
        <v>31</v>
      </c>
      <c r="C583">
        <v>50</v>
      </c>
      <c r="D583">
        <v>1</v>
      </c>
      <c r="E583" t="s">
        <v>13247</v>
      </c>
      <c r="F583">
        <v>150</v>
      </c>
      <c r="G583">
        <v>0</v>
      </c>
      <c r="H583" t="s">
        <v>631</v>
      </c>
      <c r="I583" t="s">
        <v>13248</v>
      </c>
      <c r="J583" t="s">
        <v>311</v>
      </c>
      <c r="K583" t="s">
        <v>23</v>
      </c>
      <c r="L583" t="s">
        <v>24</v>
      </c>
      <c r="M583" t="s">
        <v>13249</v>
      </c>
      <c r="N583" t="s">
        <v>23</v>
      </c>
      <c r="O583" t="s">
        <v>307</v>
      </c>
      <c r="P583" t="s">
        <v>26</v>
      </c>
      <c r="Q583" t="s">
        <v>27</v>
      </c>
      <c r="R583" t="s">
        <v>24</v>
      </c>
      <c r="S583" t="s">
        <v>23</v>
      </c>
      <c r="T583" t="s">
        <v>13249</v>
      </c>
    </row>
    <row r="584" spans="1:20" x14ac:dyDescent="0.25">
      <c r="A584" t="s">
        <v>20</v>
      </c>
      <c r="B584" t="s">
        <v>21</v>
      </c>
      <c r="C584">
        <v>65</v>
      </c>
      <c r="D584">
        <v>1</v>
      </c>
      <c r="E584" t="s">
        <v>13247</v>
      </c>
      <c r="F584">
        <v>150</v>
      </c>
      <c r="G584">
        <v>0</v>
      </c>
      <c r="H584" t="s">
        <v>631</v>
      </c>
      <c r="I584" t="s">
        <v>13248</v>
      </c>
      <c r="J584" t="s">
        <v>311</v>
      </c>
      <c r="K584" t="s">
        <v>23</v>
      </c>
      <c r="L584" t="s">
        <v>24</v>
      </c>
      <c r="M584" t="s">
        <v>13249</v>
      </c>
      <c r="N584" t="s">
        <v>23</v>
      </c>
      <c r="O584" t="s">
        <v>307</v>
      </c>
      <c r="P584" t="s">
        <v>26</v>
      </c>
      <c r="Q584" t="s">
        <v>27</v>
      </c>
      <c r="R584" t="s">
        <v>24</v>
      </c>
      <c r="S584" t="s">
        <v>23</v>
      </c>
      <c r="T584" t="s">
        <v>13249</v>
      </c>
    </row>
    <row r="585" spans="1:20" x14ac:dyDescent="0.25">
      <c r="A585" t="s">
        <v>42</v>
      </c>
      <c r="B585" t="s">
        <v>43</v>
      </c>
      <c r="C585">
        <v>66.666666666666671</v>
      </c>
      <c r="D585">
        <v>3</v>
      </c>
      <c r="E585" t="s">
        <v>13250</v>
      </c>
      <c r="F585">
        <v>200</v>
      </c>
      <c r="G585">
        <v>0</v>
      </c>
      <c r="H585" t="s">
        <v>631</v>
      </c>
      <c r="I585" t="s">
        <v>13251</v>
      </c>
      <c r="J585" t="s">
        <v>8191</v>
      </c>
      <c r="K585" t="s">
        <v>23</v>
      </c>
      <c r="L585" t="s">
        <v>24</v>
      </c>
      <c r="M585" t="s">
        <v>13245</v>
      </c>
      <c r="N585" t="s">
        <v>23</v>
      </c>
      <c r="O585" t="s">
        <v>32</v>
      </c>
      <c r="P585" t="s">
        <v>26</v>
      </c>
      <c r="Q585" t="s">
        <v>33</v>
      </c>
      <c r="R585" t="s">
        <v>24</v>
      </c>
      <c r="S585" t="s">
        <v>13252</v>
      </c>
      <c r="T585" t="s">
        <v>13249</v>
      </c>
    </row>
    <row r="586" spans="1:20" x14ac:dyDescent="0.25">
      <c r="A586" t="s">
        <v>44</v>
      </c>
      <c r="B586" t="s">
        <v>45</v>
      </c>
      <c r="C586">
        <v>66.666666666666671</v>
      </c>
      <c r="D586">
        <v>3</v>
      </c>
      <c r="E586" t="s">
        <v>13250</v>
      </c>
      <c r="F586">
        <v>200</v>
      </c>
      <c r="G586">
        <v>0</v>
      </c>
      <c r="H586" t="s">
        <v>631</v>
      </c>
      <c r="I586" t="s">
        <v>13251</v>
      </c>
      <c r="J586" t="s">
        <v>8191</v>
      </c>
      <c r="K586" t="s">
        <v>23</v>
      </c>
      <c r="L586" t="s">
        <v>24</v>
      </c>
      <c r="M586" t="s">
        <v>13245</v>
      </c>
      <c r="N586" t="s">
        <v>23</v>
      </c>
      <c r="O586" t="s">
        <v>32</v>
      </c>
      <c r="P586" t="s">
        <v>26</v>
      </c>
      <c r="Q586" t="s">
        <v>33</v>
      </c>
      <c r="R586" t="s">
        <v>24</v>
      </c>
      <c r="S586" t="s">
        <v>13252</v>
      </c>
      <c r="T586" t="s">
        <v>13249</v>
      </c>
    </row>
    <row r="587" spans="1:20" x14ac:dyDescent="0.25">
      <c r="A587" t="s">
        <v>30</v>
      </c>
      <c r="B587" t="s">
        <v>31</v>
      </c>
      <c r="C587">
        <v>60</v>
      </c>
      <c r="D587">
        <v>3</v>
      </c>
      <c r="E587" t="s">
        <v>13253</v>
      </c>
      <c r="F587">
        <v>110</v>
      </c>
      <c r="G587">
        <v>0</v>
      </c>
      <c r="H587" t="s">
        <v>47</v>
      </c>
      <c r="I587" t="s">
        <v>12245</v>
      </c>
      <c r="J587" t="s">
        <v>12246</v>
      </c>
      <c r="K587" t="s">
        <v>652</v>
      </c>
      <c r="L587" t="s">
        <v>11189</v>
      </c>
      <c r="M587" t="s">
        <v>13254</v>
      </c>
      <c r="N587" t="s">
        <v>23</v>
      </c>
      <c r="O587" t="s">
        <v>63</v>
      </c>
      <c r="P587" t="s">
        <v>54</v>
      </c>
      <c r="Q587" t="s">
        <v>55</v>
      </c>
      <c r="R587" t="s">
        <v>24</v>
      </c>
      <c r="S587" t="s">
        <v>23</v>
      </c>
      <c r="T587" t="s">
        <v>13255</v>
      </c>
    </row>
    <row r="588" spans="1:20" x14ac:dyDescent="0.25">
      <c r="A588" t="s">
        <v>30</v>
      </c>
      <c r="B588" t="s">
        <v>1915</v>
      </c>
      <c r="C588">
        <v>40</v>
      </c>
      <c r="D588">
        <v>1</v>
      </c>
      <c r="E588" t="s">
        <v>13256</v>
      </c>
      <c r="F588">
        <v>256.04000000000002</v>
      </c>
      <c r="G588">
        <v>26</v>
      </c>
      <c r="H588" t="s">
        <v>47</v>
      </c>
      <c r="I588" t="s">
        <v>13257</v>
      </c>
      <c r="J588" t="s">
        <v>13258</v>
      </c>
      <c r="K588" t="s">
        <v>1109</v>
      </c>
      <c r="L588" t="s">
        <v>13259</v>
      </c>
      <c r="M588" t="s">
        <v>13260</v>
      </c>
      <c r="N588" t="s">
        <v>23</v>
      </c>
      <c r="O588" t="s">
        <v>48</v>
      </c>
      <c r="P588" t="s">
        <v>49</v>
      </c>
      <c r="Q588" t="s">
        <v>50</v>
      </c>
      <c r="R588" t="s">
        <v>24</v>
      </c>
      <c r="S588" t="s">
        <v>13261</v>
      </c>
      <c r="T588" t="s">
        <v>13260</v>
      </c>
    </row>
    <row r="589" spans="1:20" x14ac:dyDescent="0.25">
      <c r="A589" t="s">
        <v>110</v>
      </c>
      <c r="B589" t="s">
        <v>640</v>
      </c>
      <c r="C589">
        <v>66.333333333333329</v>
      </c>
      <c r="D589">
        <v>3</v>
      </c>
      <c r="E589" t="s">
        <v>13256</v>
      </c>
      <c r="F589">
        <v>256.04000000000002</v>
      </c>
      <c r="G589">
        <v>26</v>
      </c>
      <c r="H589" t="s">
        <v>47</v>
      </c>
      <c r="I589" t="s">
        <v>13257</v>
      </c>
      <c r="J589" t="s">
        <v>13258</v>
      </c>
      <c r="K589" t="s">
        <v>1109</v>
      </c>
      <c r="L589" t="s">
        <v>13259</v>
      </c>
      <c r="M589" t="s">
        <v>13260</v>
      </c>
      <c r="N589" t="s">
        <v>23</v>
      </c>
      <c r="O589" t="s">
        <v>48</v>
      </c>
      <c r="P589" t="s">
        <v>49</v>
      </c>
      <c r="Q589" t="s">
        <v>50</v>
      </c>
      <c r="R589" t="s">
        <v>24</v>
      </c>
      <c r="S589" t="s">
        <v>13261</v>
      </c>
      <c r="T589" t="s">
        <v>13260</v>
      </c>
    </row>
    <row r="590" spans="1:20" x14ac:dyDescent="0.25">
      <c r="A590" t="s">
        <v>46</v>
      </c>
      <c r="B590" t="s">
        <v>56</v>
      </c>
      <c r="C590">
        <v>66.333333333333329</v>
      </c>
      <c r="D590">
        <v>3</v>
      </c>
      <c r="E590" t="s">
        <v>13262</v>
      </c>
      <c r="F590">
        <v>279</v>
      </c>
      <c r="G590">
        <v>29</v>
      </c>
      <c r="H590" t="s">
        <v>22</v>
      </c>
      <c r="I590" t="s">
        <v>2982</v>
      </c>
      <c r="J590" t="s">
        <v>2983</v>
      </c>
      <c r="K590" t="s">
        <v>2984</v>
      </c>
      <c r="L590" t="s">
        <v>651</v>
      </c>
      <c r="M590" t="s">
        <v>13263</v>
      </c>
      <c r="N590" t="s">
        <v>23</v>
      </c>
      <c r="O590" t="s">
        <v>63</v>
      </c>
      <c r="P590" t="s">
        <v>54</v>
      </c>
      <c r="Q590" t="s">
        <v>55</v>
      </c>
      <c r="R590" t="s">
        <v>24</v>
      </c>
      <c r="S590" t="s">
        <v>13264</v>
      </c>
      <c r="T590" t="s">
        <v>13265</v>
      </c>
    </row>
    <row r="591" spans="1:20" x14ac:dyDescent="0.25">
      <c r="A591" t="s">
        <v>139</v>
      </c>
      <c r="B591" t="s">
        <v>112</v>
      </c>
      <c r="C591">
        <v>66</v>
      </c>
      <c r="D591">
        <v>2</v>
      </c>
      <c r="E591" t="s">
        <v>13266</v>
      </c>
      <c r="F591">
        <v>440</v>
      </c>
      <c r="G591">
        <v>0</v>
      </c>
      <c r="H591" t="s">
        <v>631</v>
      </c>
      <c r="I591" t="s">
        <v>2686</v>
      </c>
      <c r="J591" t="s">
        <v>334</v>
      </c>
      <c r="K591" t="s">
        <v>23</v>
      </c>
      <c r="L591" t="s">
        <v>24</v>
      </c>
      <c r="M591" t="s">
        <v>13267</v>
      </c>
      <c r="N591" t="s">
        <v>23</v>
      </c>
      <c r="O591" t="s">
        <v>307</v>
      </c>
      <c r="P591" t="s">
        <v>26</v>
      </c>
      <c r="Q591" t="s">
        <v>27</v>
      </c>
      <c r="R591" t="s">
        <v>24</v>
      </c>
      <c r="S591" t="s">
        <v>13268</v>
      </c>
      <c r="T591" t="s">
        <v>13267</v>
      </c>
    </row>
    <row r="592" spans="1:20" x14ac:dyDescent="0.25">
      <c r="A592" t="s">
        <v>110</v>
      </c>
      <c r="B592" t="s">
        <v>640</v>
      </c>
      <c r="C592">
        <v>66</v>
      </c>
      <c r="D592">
        <v>2</v>
      </c>
      <c r="E592" t="s">
        <v>13266</v>
      </c>
      <c r="F592">
        <v>440</v>
      </c>
      <c r="G592">
        <v>0</v>
      </c>
      <c r="H592" t="s">
        <v>631</v>
      </c>
      <c r="I592" t="s">
        <v>2686</v>
      </c>
      <c r="J592" t="s">
        <v>334</v>
      </c>
      <c r="K592" t="s">
        <v>23</v>
      </c>
      <c r="L592" t="s">
        <v>24</v>
      </c>
      <c r="M592" t="s">
        <v>13267</v>
      </c>
      <c r="N592" t="s">
        <v>23</v>
      </c>
      <c r="O592" t="s">
        <v>307</v>
      </c>
      <c r="P592" t="s">
        <v>26</v>
      </c>
      <c r="Q592" t="s">
        <v>27</v>
      </c>
      <c r="R592" t="s">
        <v>24</v>
      </c>
      <c r="S592" t="s">
        <v>13268</v>
      </c>
      <c r="T592" t="s">
        <v>13267</v>
      </c>
    </row>
    <row r="593" spans="1:20" x14ac:dyDescent="0.25">
      <c r="A593" t="s">
        <v>46</v>
      </c>
      <c r="B593" t="s">
        <v>56</v>
      </c>
      <c r="C593">
        <v>67</v>
      </c>
      <c r="D593">
        <v>2</v>
      </c>
      <c r="E593" t="s">
        <v>13266</v>
      </c>
      <c r="F593">
        <v>440</v>
      </c>
      <c r="G593">
        <v>0</v>
      </c>
      <c r="H593" t="s">
        <v>631</v>
      </c>
      <c r="I593" t="s">
        <v>2686</v>
      </c>
      <c r="J593" t="s">
        <v>334</v>
      </c>
      <c r="K593" t="s">
        <v>23</v>
      </c>
      <c r="L593" t="s">
        <v>24</v>
      </c>
      <c r="M593" t="s">
        <v>13267</v>
      </c>
      <c r="N593" t="s">
        <v>23</v>
      </c>
      <c r="O593" t="s">
        <v>307</v>
      </c>
      <c r="P593" t="s">
        <v>26</v>
      </c>
      <c r="Q593" t="s">
        <v>27</v>
      </c>
      <c r="R593" t="s">
        <v>24</v>
      </c>
      <c r="S593" t="s">
        <v>13268</v>
      </c>
      <c r="T593" t="s">
        <v>13267</v>
      </c>
    </row>
    <row r="594" spans="1:20" x14ac:dyDescent="0.25">
      <c r="A594" t="s">
        <v>110</v>
      </c>
      <c r="B594" t="s">
        <v>640</v>
      </c>
      <c r="C594">
        <v>66.333333333333329</v>
      </c>
      <c r="D594">
        <v>3</v>
      </c>
      <c r="E594" t="s">
        <v>13269</v>
      </c>
      <c r="F594">
        <v>197.34</v>
      </c>
      <c r="G594">
        <v>26</v>
      </c>
      <c r="H594" t="s">
        <v>47</v>
      </c>
      <c r="I594" t="s">
        <v>9671</v>
      </c>
      <c r="J594" t="s">
        <v>9672</v>
      </c>
      <c r="K594" t="s">
        <v>1321</v>
      </c>
      <c r="L594" t="s">
        <v>9673</v>
      </c>
      <c r="M594" t="s">
        <v>13270</v>
      </c>
      <c r="N594" t="s">
        <v>23</v>
      </c>
      <c r="O594" t="s">
        <v>48</v>
      </c>
      <c r="P594" t="s">
        <v>49</v>
      </c>
      <c r="Q594" t="s">
        <v>50</v>
      </c>
      <c r="R594" t="s">
        <v>24</v>
      </c>
      <c r="S594" t="s">
        <v>13271</v>
      </c>
      <c r="T594" t="s">
        <v>13270</v>
      </c>
    </row>
    <row r="595" spans="1:20" x14ac:dyDescent="0.25">
      <c r="A595" t="s">
        <v>110</v>
      </c>
      <c r="B595" t="s">
        <v>640</v>
      </c>
      <c r="C595">
        <v>66.333333333333329</v>
      </c>
      <c r="D595">
        <v>3</v>
      </c>
      <c r="E595" t="s">
        <v>13272</v>
      </c>
      <c r="F595">
        <v>602.16999999999996</v>
      </c>
      <c r="G595">
        <v>74</v>
      </c>
      <c r="H595" t="s">
        <v>47</v>
      </c>
      <c r="I595" t="s">
        <v>7906</v>
      </c>
      <c r="J595" t="s">
        <v>7907</v>
      </c>
      <c r="K595" t="s">
        <v>7142</v>
      </c>
      <c r="L595" t="s">
        <v>7143</v>
      </c>
      <c r="M595" t="s">
        <v>13273</v>
      </c>
      <c r="N595" t="s">
        <v>23</v>
      </c>
      <c r="O595" t="s">
        <v>48</v>
      </c>
      <c r="P595" t="s">
        <v>49</v>
      </c>
      <c r="Q595" t="s">
        <v>50</v>
      </c>
      <c r="R595" t="s">
        <v>24</v>
      </c>
      <c r="S595" t="s">
        <v>13274</v>
      </c>
      <c r="T595" t="s">
        <v>13273</v>
      </c>
    </row>
    <row r="596" spans="1:20" x14ac:dyDescent="0.25">
      <c r="A596" t="s">
        <v>110</v>
      </c>
      <c r="B596" t="s">
        <v>640</v>
      </c>
      <c r="C596">
        <v>66.333333333333329</v>
      </c>
      <c r="D596">
        <v>3</v>
      </c>
      <c r="E596" t="s">
        <v>13272</v>
      </c>
      <c r="F596">
        <v>602.16999999999996</v>
      </c>
      <c r="G596">
        <v>74</v>
      </c>
      <c r="H596" t="s">
        <v>47</v>
      </c>
      <c r="I596" t="s">
        <v>7906</v>
      </c>
      <c r="J596" t="s">
        <v>7907</v>
      </c>
      <c r="K596" t="s">
        <v>7142</v>
      </c>
      <c r="L596" t="s">
        <v>7143</v>
      </c>
      <c r="M596" t="s">
        <v>13273</v>
      </c>
      <c r="N596" t="s">
        <v>23</v>
      </c>
      <c r="O596" t="s">
        <v>48</v>
      </c>
      <c r="P596" t="s">
        <v>49</v>
      </c>
      <c r="Q596" t="s">
        <v>50</v>
      </c>
      <c r="R596" t="s">
        <v>24</v>
      </c>
      <c r="S596" t="s">
        <v>13274</v>
      </c>
      <c r="T596" t="s">
        <v>13273</v>
      </c>
    </row>
    <row r="597" spans="1:20" x14ac:dyDescent="0.25">
      <c r="A597" t="s">
        <v>110</v>
      </c>
      <c r="B597" t="s">
        <v>640</v>
      </c>
      <c r="C597">
        <v>66.333333333333329</v>
      </c>
      <c r="D597">
        <v>3</v>
      </c>
      <c r="E597" t="s">
        <v>13272</v>
      </c>
      <c r="F597">
        <v>602.16999999999996</v>
      </c>
      <c r="G597">
        <v>74</v>
      </c>
      <c r="H597" t="s">
        <v>47</v>
      </c>
      <c r="I597" t="s">
        <v>7906</v>
      </c>
      <c r="J597" t="s">
        <v>7907</v>
      </c>
      <c r="K597" t="s">
        <v>7142</v>
      </c>
      <c r="L597" t="s">
        <v>7143</v>
      </c>
      <c r="M597" t="s">
        <v>13273</v>
      </c>
      <c r="N597" t="s">
        <v>23</v>
      </c>
      <c r="O597" t="s">
        <v>48</v>
      </c>
      <c r="P597" t="s">
        <v>49</v>
      </c>
      <c r="Q597" t="s">
        <v>50</v>
      </c>
      <c r="R597" t="s">
        <v>24</v>
      </c>
      <c r="S597" t="s">
        <v>13274</v>
      </c>
      <c r="T597" t="s">
        <v>13273</v>
      </c>
    </row>
    <row r="598" spans="1:20" x14ac:dyDescent="0.25">
      <c r="A598" t="s">
        <v>110</v>
      </c>
      <c r="B598" t="s">
        <v>640</v>
      </c>
      <c r="C598">
        <v>66.333333333333329</v>
      </c>
      <c r="D598">
        <v>3</v>
      </c>
      <c r="E598" t="s">
        <v>13272</v>
      </c>
      <c r="F598">
        <v>602.16999999999996</v>
      </c>
      <c r="G598">
        <v>74</v>
      </c>
      <c r="H598" t="s">
        <v>47</v>
      </c>
      <c r="I598" t="s">
        <v>7906</v>
      </c>
      <c r="J598" t="s">
        <v>7907</v>
      </c>
      <c r="K598" t="s">
        <v>7142</v>
      </c>
      <c r="L598" t="s">
        <v>7143</v>
      </c>
      <c r="M598" t="s">
        <v>13273</v>
      </c>
      <c r="N598" t="s">
        <v>23</v>
      </c>
      <c r="O598" t="s">
        <v>48</v>
      </c>
      <c r="P598" t="s">
        <v>49</v>
      </c>
      <c r="Q598" t="s">
        <v>50</v>
      </c>
      <c r="R598" t="s">
        <v>24</v>
      </c>
      <c r="S598" t="s">
        <v>13274</v>
      </c>
      <c r="T598" t="s">
        <v>13273</v>
      </c>
    </row>
    <row r="599" spans="1:20" x14ac:dyDescent="0.25">
      <c r="A599" t="s">
        <v>110</v>
      </c>
      <c r="B599" t="s">
        <v>640</v>
      </c>
      <c r="C599">
        <v>66.333333333333329</v>
      </c>
      <c r="D599">
        <v>3</v>
      </c>
      <c r="E599" t="s">
        <v>13272</v>
      </c>
      <c r="F599">
        <v>602.16999999999996</v>
      </c>
      <c r="G599">
        <v>74</v>
      </c>
      <c r="H599" t="s">
        <v>47</v>
      </c>
      <c r="I599" t="s">
        <v>7906</v>
      </c>
      <c r="J599" t="s">
        <v>7907</v>
      </c>
      <c r="K599" t="s">
        <v>7142</v>
      </c>
      <c r="L599" t="s">
        <v>7143</v>
      </c>
      <c r="M599" t="s">
        <v>13273</v>
      </c>
      <c r="N599" t="s">
        <v>23</v>
      </c>
      <c r="O599" t="s">
        <v>48</v>
      </c>
      <c r="P599" t="s">
        <v>49</v>
      </c>
      <c r="Q599" t="s">
        <v>50</v>
      </c>
      <c r="R599" t="s">
        <v>24</v>
      </c>
      <c r="S599" t="s">
        <v>13274</v>
      </c>
      <c r="T599" t="s">
        <v>13273</v>
      </c>
    </row>
    <row r="600" spans="1:20" x14ac:dyDescent="0.25">
      <c r="A600" t="s">
        <v>110</v>
      </c>
      <c r="B600" t="s">
        <v>640</v>
      </c>
      <c r="C600">
        <v>66.333333333333329</v>
      </c>
      <c r="D600">
        <v>3</v>
      </c>
      <c r="E600" t="s">
        <v>13272</v>
      </c>
      <c r="F600">
        <v>602.16999999999996</v>
      </c>
      <c r="G600">
        <v>74</v>
      </c>
      <c r="H600" t="s">
        <v>47</v>
      </c>
      <c r="I600" t="s">
        <v>7906</v>
      </c>
      <c r="J600" t="s">
        <v>7907</v>
      </c>
      <c r="K600" t="s">
        <v>7142</v>
      </c>
      <c r="L600" t="s">
        <v>7143</v>
      </c>
      <c r="M600" t="s">
        <v>13273</v>
      </c>
      <c r="N600" t="s">
        <v>23</v>
      </c>
      <c r="O600" t="s">
        <v>48</v>
      </c>
      <c r="P600" t="s">
        <v>49</v>
      </c>
      <c r="Q600" t="s">
        <v>50</v>
      </c>
      <c r="R600" t="s">
        <v>24</v>
      </c>
      <c r="S600" t="s">
        <v>13274</v>
      </c>
      <c r="T600" t="s">
        <v>13273</v>
      </c>
    </row>
    <row r="601" spans="1:20" x14ac:dyDescent="0.25">
      <c r="A601" t="s">
        <v>139</v>
      </c>
      <c r="B601" t="s">
        <v>1958</v>
      </c>
      <c r="C601">
        <v>30.6</v>
      </c>
      <c r="D601">
        <v>1</v>
      </c>
      <c r="E601" t="s">
        <v>13275</v>
      </c>
      <c r="F601">
        <v>30.6</v>
      </c>
      <c r="G601">
        <v>0</v>
      </c>
      <c r="H601" t="s">
        <v>47</v>
      </c>
      <c r="I601" t="s">
        <v>13276</v>
      </c>
      <c r="J601" t="s">
        <v>13277</v>
      </c>
      <c r="K601" t="s">
        <v>2132</v>
      </c>
      <c r="L601" t="s">
        <v>13278</v>
      </c>
      <c r="M601" t="s">
        <v>13279</v>
      </c>
      <c r="N601" t="s">
        <v>23</v>
      </c>
      <c r="O601" t="s">
        <v>48</v>
      </c>
      <c r="P601" t="s">
        <v>49</v>
      </c>
      <c r="Q601" t="s">
        <v>50</v>
      </c>
      <c r="R601" t="s">
        <v>24</v>
      </c>
      <c r="S601" t="s">
        <v>13280</v>
      </c>
      <c r="T601" t="s">
        <v>13281</v>
      </c>
    </row>
    <row r="602" spans="1:20" x14ac:dyDescent="0.25">
      <c r="A602" t="s">
        <v>42</v>
      </c>
      <c r="B602" t="s">
        <v>43</v>
      </c>
      <c r="C602">
        <v>66.666666666666671</v>
      </c>
      <c r="D602">
        <v>3</v>
      </c>
      <c r="E602" t="s">
        <v>13282</v>
      </c>
      <c r="F602">
        <v>110</v>
      </c>
      <c r="G602">
        <v>0</v>
      </c>
      <c r="H602" t="s">
        <v>47</v>
      </c>
      <c r="I602" t="s">
        <v>735</v>
      </c>
      <c r="J602" t="s">
        <v>13283</v>
      </c>
      <c r="K602" t="s">
        <v>8613</v>
      </c>
      <c r="L602" t="s">
        <v>4141</v>
      </c>
      <c r="M602" t="s">
        <v>13281</v>
      </c>
      <c r="N602" t="s">
        <v>23</v>
      </c>
      <c r="O602" t="s">
        <v>63</v>
      </c>
      <c r="P602" t="s">
        <v>54</v>
      </c>
      <c r="Q602" t="s">
        <v>55</v>
      </c>
      <c r="R602" t="s">
        <v>24</v>
      </c>
      <c r="S602" t="s">
        <v>13284</v>
      </c>
      <c r="T602" t="s">
        <v>13281</v>
      </c>
    </row>
    <row r="603" spans="1:20" x14ac:dyDescent="0.25">
      <c r="A603" t="s">
        <v>186</v>
      </c>
      <c r="B603" t="s">
        <v>187</v>
      </c>
      <c r="C603">
        <v>49</v>
      </c>
      <c r="D603">
        <v>1</v>
      </c>
      <c r="E603" t="s">
        <v>13285</v>
      </c>
      <c r="F603">
        <v>185</v>
      </c>
      <c r="G603">
        <v>0</v>
      </c>
      <c r="H603" t="s">
        <v>47</v>
      </c>
      <c r="I603" t="s">
        <v>13286</v>
      </c>
      <c r="J603" t="s">
        <v>13287</v>
      </c>
      <c r="K603" t="s">
        <v>13288</v>
      </c>
      <c r="L603" t="s">
        <v>1255</v>
      </c>
      <c r="M603" t="s">
        <v>13289</v>
      </c>
      <c r="N603" t="s">
        <v>23</v>
      </c>
      <c r="O603" t="s">
        <v>53</v>
      </c>
      <c r="P603" t="s">
        <v>54</v>
      </c>
      <c r="Q603" t="s">
        <v>55</v>
      </c>
      <c r="R603" t="s">
        <v>24</v>
      </c>
      <c r="S603" t="s">
        <v>13290</v>
      </c>
      <c r="T603" t="s">
        <v>13289</v>
      </c>
    </row>
    <row r="604" spans="1:20" x14ac:dyDescent="0.25">
      <c r="A604" t="s">
        <v>139</v>
      </c>
      <c r="B604" t="s">
        <v>112</v>
      </c>
      <c r="C604">
        <v>75</v>
      </c>
      <c r="D604">
        <v>1</v>
      </c>
      <c r="E604" t="s">
        <v>13285</v>
      </c>
      <c r="F604">
        <v>185</v>
      </c>
      <c r="G604">
        <v>0</v>
      </c>
      <c r="H604" t="s">
        <v>47</v>
      </c>
      <c r="I604" t="s">
        <v>13286</v>
      </c>
      <c r="J604" t="s">
        <v>13287</v>
      </c>
      <c r="K604" t="s">
        <v>13288</v>
      </c>
      <c r="L604" t="s">
        <v>1255</v>
      </c>
      <c r="M604" t="s">
        <v>13289</v>
      </c>
      <c r="N604" t="s">
        <v>23</v>
      </c>
      <c r="O604" t="s">
        <v>53</v>
      </c>
      <c r="P604" t="s">
        <v>54</v>
      </c>
      <c r="Q604" t="s">
        <v>55</v>
      </c>
      <c r="R604" t="s">
        <v>24</v>
      </c>
      <c r="S604" t="s">
        <v>13290</v>
      </c>
      <c r="T604" t="s">
        <v>13289</v>
      </c>
    </row>
    <row r="605" spans="1:20" x14ac:dyDescent="0.25">
      <c r="A605" t="s">
        <v>46</v>
      </c>
      <c r="B605" t="s">
        <v>56</v>
      </c>
      <c r="C605">
        <v>76</v>
      </c>
      <c r="D605">
        <v>1</v>
      </c>
      <c r="E605" t="s">
        <v>13285</v>
      </c>
      <c r="F605">
        <v>185</v>
      </c>
      <c r="G605">
        <v>0</v>
      </c>
      <c r="H605" t="s">
        <v>47</v>
      </c>
      <c r="I605" t="s">
        <v>13286</v>
      </c>
      <c r="J605" t="s">
        <v>13287</v>
      </c>
      <c r="K605" t="s">
        <v>13288</v>
      </c>
      <c r="L605" t="s">
        <v>1255</v>
      </c>
      <c r="M605" t="s">
        <v>13289</v>
      </c>
      <c r="N605" t="s">
        <v>23</v>
      </c>
      <c r="O605" t="s">
        <v>53</v>
      </c>
      <c r="P605" t="s">
        <v>54</v>
      </c>
      <c r="Q605" t="s">
        <v>55</v>
      </c>
      <c r="R605" t="s">
        <v>24</v>
      </c>
      <c r="S605" t="s">
        <v>13290</v>
      </c>
      <c r="T605" t="s">
        <v>13289</v>
      </c>
    </row>
    <row r="606" spans="1:20" x14ac:dyDescent="0.25">
      <c r="A606" t="s">
        <v>46</v>
      </c>
      <c r="B606" t="s">
        <v>56</v>
      </c>
      <c r="C606">
        <v>78</v>
      </c>
      <c r="D606">
        <v>3</v>
      </c>
      <c r="E606" t="s">
        <v>13291</v>
      </c>
      <c r="F606">
        <v>204</v>
      </c>
      <c r="G606">
        <v>0</v>
      </c>
      <c r="H606" t="s">
        <v>47</v>
      </c>
      <c r="I606" t="s">
        <v>3439</v>
      </c>
      <c r="J606" t="s">
        <v>6197</v>
      </c>
      <c r="K606" t="s">
        <v>3441</v>
      </c>
      <c r="L606" t="s">
        <v>3442</v>
      </c>
      <c r="M606" t="s">
        <v>13292</v>
      </c>
      <c r="N606" t="s">
        <v>23</v>
      </c>
      <c r="O606" t="s">
        <v>63</v>
      </c>
      <c r="P606" t="s">
        <v>54</v>
      </c>
      <c r="Q606" t="s">
        <v>55</v>
      </c>
      <c r="R606" t="s">
        <v>24</v>
      </c>
      <c r="S606" t="s">
        <v>13293</v>
      </c>
      <c r="T606" t="s">
        <v>13292</v>
      </c>
    </row>
    <row r="607" spans="1:20" x14ac:dyDescent="0.25">
      <c r="A607" t="s">
        <v>46</v>
      </c>
      <c r="B607" t="s">
        <v>56</v>
      </c>
      <c r="C607">
        <v>66.333333333333329</v>
      </c>
      <c r="D607">
        <v>6</v>
      </c>
      <c r="E607" t="s">
        <v>13294</v>
      </c>
      <c r="F607">
        <v>440</v>
      </c>
      <c r="G607">
        <v>0</v>
      </c>
      <c r="H607" t="s">
        <v>631</v>
      </c>
      <c r="I607" t="s">
        <v>1816</v>
      </c>
      <c r="J607" t="s">
        <v>306</v>
      </c>
      <c r="K607" t="s">
        <v>23</v>
      </c>
      <c r="L607" t="s">
        <v>24</v>
      </c>
      <c r="M607" t="s">
        <v>13295</v>
      </c>
      <c r="N607" t="s">
        <v>23</v>
      </c>
      <c r="O607" t="s">
        <v>307</v>
      </c>
      <c r="P607" t="s">
        <v>26</v>
      </c>
      <c r="Q607" t="s">
        <v>27</v>
      </c>
      <c r="R607" t="s">
        <v>24</v>
      </c>
      <c r="S607" t="s">
        <v>13296</v>
      </c>
      <c r="T607" t="s">
        <v>13295</v>
      </c>
    </row>
    <row r="608" spans="1:20" x14ac:dyDescent="0.25">
      <c r="A608" t="s">
        <v>44</v>
      </c>
      <c r="B608" t="s">
        <v>10839</v>
      </c>
      <c r="C608">
        <v>39.85</v>
      </c>
      <c r="D608">
        <v>1</v>
      </c>
      <c r="E608" t="s">
        <v>13297</v>
      </c>
      <c r="F608">
        <v>138.99</v>
      </c>
      <c r="G608">
        <v>29</v>
      </c>
      <c r="H608" t="s">
        <v>47</v>
      </c>
      <c r="I608" t="s">
        <v>13298</v>
      </c>
      <c r="J608" t="s">
        <v>13299</v>
      </c>
      <c r="K608" t="s">
        <v>9286</v>
      </c>
      <c r="L608" t="s">
        <v>13300</v>
      </c>
      <c r="M608" t="s">
        <v>13301</v>
      </c>
      <c r="N608" t="s">
        <v>23</v>
      </c>
      <c r="O608" t="s">
        <v>48</v>
      </c>
      <c r="P608" t="s">
        <v>49</v>
      </c>
      <c r="Q608" t="s">
        <v>50</v>
      </c>
      <c r="R608" t="s">
        <v>24</v>
      </c>
      <c r="S608" t="s">
        <v>13302</v>
      </c>
      <c r="T608" t="s">
        <v>13301</v>
      </c>
    </row>
    <row r="609" spans="1:20" x14ac:dyDescent="0.25">
      <c r="A609" t="s">
        <v>38</v>
      </c>
      <c r="B609" t="s">
        <v>39</v>
      </c>
      <c r="C609">
        <v>54.5</v>
      </c>
      <c r="D609">
        <v>2</v>
      </c>
      <c r="E609" t="s">
        <v>13297</v>
      </c>
      <c r="F609">
        <v>138.99</v>
      </c>
      <c r="G609">
        <v>29</v>
      </c>
      <c r="H609" t="s">
        <v>47</v>
      </c>
      <c r="I609" t="s">
        <v>13298</v>
      </c>
      <c r="J609" t="s">
        <v>13299</v>
      </c>
      <c r="K609" t="s">
        <v>9286</v>
      </c>
      <c r="L609" t="s">
        <v>13300</v>
      </c>
      <c r="M609" t="s">
        <v>13301</v>
      </c>
      <c r="N609" t="s">
        <v>23</v>
      </c>
      <c r="O609" t="s">
        <v>48</v>
      </c>
      <c r="P609" t="s">
        <v>49</v>
      </c>
      <c r="Q609" t="s">
        <v>50</v>
      </c>
      <c r="R609" t="s">
        <v>24</v>
      </c>
      <c r="S609" t="s">
        <v>13302</v>
      </c>
      <c r="T609" t="s">
        <v>13301</v>
      </c>
    </row>
    <row r="610" spans="1:20" x14ac:dyDescent="0.25">
      <c r="A610" t="s">
        <v>44</v>
      </c>
      <c r="B610" t="s">
        <v>45</v>
      </c>
      <c r="C610">
        <v>50</v>
      </c>
      <c r="D610">
        <v>4</v>
      </c>
      <c r="E610" t="s">
        <v>13303</v>
      </c>
      <c r="F610">
        <v>256</v>
      </c>
      <c r="G610">
        <v>35</v>
      </c>
      <c r="H610" t="s">
        <v>47</v>
      </c>
      <c r="I610" t="s">
        <v>13304</v>
      </c>
      <c r="J610" t="s">
        <v>13305</v>
      </c>
      <c r="K610" t="s">
        <v>1321</v>
      </c>
      <c r="L610" t="s">
        <v>3208</v>
      </c>
      <c r="M610" t="s">
        <v>13306</v>
      </c>
      <c r="N610" t="s">
        <v>23</v>
      </c>
      <c r="O610" t="s">
        <v>63</v>
      </c>
      <c r="P610" t="s">
        <v>54</v>
      </c>
      <c r="Q610" t="s">
        <v>55</v>
      </c>
      <c r="R610" t="s">
        <v>24</v>
      </c>
      <c r="S610" t="s">
        <v>13307</v>
      </c>
      <c r="T610" t="s">
        <v>13306</v>
      </c>
    </row>
    <row r="611" spans="1:20" x14ac:dyDescent="0.25">
      <c r="A611" t="s">
        <v>44</v>
      </c>
      <c r="B611" t="s">
        <v>45</v>
      </c>
      <c r="C611">
        <v>55</v>
      </c>
      <c r="D611">
        <v>1</v>
      </c>
      <c r="E611" t="s">
        <v>13303</v>
      </c>
      <c r="F611">
        <v>256</v>
      </c>
      <c r="G611">
        <v>35</v>
      </c>
      <c r="H611" t="s">
        <v>47</v>
      </c>
      <c r="I611" t="s">
        <v>13304</v>
      </c>
      <c r="J611" t="s">
        <v>13305</v>
      </c>
      <c r="K611" t="s">
        <v>1321</v>
      </c>
      <c r="L611" t="s">
        <v>3208</v>
      </c>
      <c r="M611" t="s">
        <v>13306</v>
      </c>
      <c r="N611" t="s">
        <v>23</v>
      </c>
      <c r="O611" t="s">
        <v>63</v>
      </c>
      <c r="P611" t="s">
        <v>54</v>
      </c>
      <c r="Q611" t="s">
        <v>55</v>
      </c>
      <c r="R611" t="s">
        <v>24</v>
      </c>
      <c r="S611" t="s">
        <v>13307</v>
      </c>
      <c r="T611" t="s">
        <v>13306</v>
      </c>
    </row>
    <row r="612" spans="1:20" x14ac:dyDescent="0.25">
      <c r="A612" t="s">
        <v>38</v>
      </c>
      <c r="B612" t="s">
        <v>39</v>
      </c>
      <c r="C612">
        <v>54.5</v>
      </c>
      <c r="D612">
        <v>2</v>
      </c>
      <c r="E612" t="s">
        <v>13308</v>
      </c>
      <c r="F612">
        <v>156.56</v>
      </c>
      <c r="G612">
        <v>26</v>
      </c>
      <c r="H612" t="s">
        <v>47</v>
      </c>
      <c r="I612" t="s">
        <v>13309</v>
      </c>
      <c r="J612" t="s">
        <v>13310</v>
      </c>
      <c r="K612" t="s">
        <v>13311</v>
      </c>
      <c r="L612" t="s">
        <v>13312</v>
      </c>
      <c r="M612" t="s">
        <v>13313</v>
      </c>
      <c r="N612" t="s">
        <v>23</v>
      </c>
      <c r="O612" t="s">
        <v>48</v>
      </c>
      <c r="P612" t="s">
        <v>49</v>
      </c>
      <c r="Q612" t="s">
        <v>50</v>
      </c>
      <c r="R612" t="s">
        <v>24</v>
      </c>
      <c r="S612" t="s">
        <v>13314</v>
      </c>
      <c r="T612" t="s">
        <v>13313</v>
      </c>
    </row>
    <row r="613" spans="1:20" x14ac:dyDescent="0.25">
      <c r="A613" t="s">
        <v>38</v>
      </c>
      <c r="B613" t="s">
        <v>39</v>
      </c>
      <c r="C613">
        <v>54.5</v>
      </c>
      <c r="D613">
        <v>2</v>
      </c>
      <c r="E613" t="s">
        <v>13308</v>
      </c>
      <c r="F613">
        <v>156.56</v>
      </c>
      <c r="G613">
        <v>26</v>
      </c>
      <c r="H613" t="s">
        <v>47</v>
      </c>
      <c r="I613" t="s">
        <v>13309</v>
      </c>
      <c r="J613" t="s">
        <v>13310</v>
      </c>
      <c r="K613" t="s">
        <v>13311</v>
      </c>
      <c r="L613" t="s">
        <v>13312</v>
      </c>
      <c r="M613" t="s">
        <v>13313</v>
      </c>
      <c r="N613" t="s">
        <v>23</v>
      </c>
      <c r="O613" t="s">
        <v>48</v>
      </c>
      <c r="P613" t="s">
        <v>49</v>
      </c>
      <c r="Q613" t="s">
        <v>50</v>
      </c>
      <c r="R613" t="s">
        <v>24</v>
      </c>
      <c r="S613" t="s">
        <v>13314</v>
      </c>
      <c r="T613" t="s">
        <v>13313</v>
      </c>
    </row>
    <row r="614" spans="1:20" x14ac:dyDescent="0.25">
      <c r="A614" t="s">
        <v>46</v>
      </c>
      <c r="B614" t="s">
        <v>56</v>
      </c>
      <c r="C614">
        <v>90</v>
      </c>
      <c r="D614">
        <v>1</v>
      </c>
      <c r="E614" t="s">
        <v>13315</v>
      </c>
      <c r="F614">
        <v>110.44</v>
      </c>
      <c r="G614">
        <v>7</v>
      </c>
      <c r="H614" t="s">
        <v>1233</v>
      </c>
      <c r="I614" t="s">
        <v>7081</v>
      </c>
      <c r="J614" t="s">
        <v>7082</v>
      </c>
      <c r="K614" t="s">
        <v>1109</v>
      </c>
      <c r="L614" t="s">
        <v>7083</v>
      </c>
      <c r="M614" t="s">
        <v>13316</v>
      </c>
      <c r="N614" t="s">
        <v>23</v>
      </c>
      <c r="O614" t="s">
        <v>48</v>
      </c>
      <c r="P614" t="s">
        <v>49</v>
      </c>
      <c r="Q614" t="s">
        <v>50</v>
      </c>
      <c r="R614" t="s">
        <v>24</v>
      </c>
      <c r="S614" t="s">
        <v>13317</v>
      </c>
      <c r="T614" t="s">
        <v>13316</v>
      </c>
    </row>
    <row r="615" spans="1:20" x14ac:dyDescent="0.25">
      <c r="A615" t="s">
        <v>110</v>
      </c>
      <c r="B615" t="s">
        <v>640</v>
      </c>
      <c r="C615">
        <v>90</v>
      </c>
      <c r="D615">
        <v>1</v>
      </c>
      <c r="E615" t="s">
        <v>13315</v>
      </c>
      <c r="F615">
        <v>110.44</v>
      </c>
      <c r="G615">
        <v>7</v>
      </c>
      <c r="H615" t="s">
        <v>1233</v>
      </c>
      <c r="I615" t="s">
        <v>7081</v>
      </c>
      <c r="J615" t="s">
        <v>7082</v>
      </c>
      <c r="K615" t="s">
        <v>1109</v>
      </c>
      <c r="L615" t="s">
        <v>7083</v>
      </c>
      <c r="M615" t="s">
        <v>13316</v>
      </c>
      <c r="N615" t="s">
        <v>23</v>
      </c>
      <c r="O615" t="s">
        <v>48</v>
      </c>
      <c r="P615" t="s">
        <v>49</v>
      </c>
      <c r="Q615" t="s">
        <v>50</v>
      </c>
      <c r="R615" t="s">
        <v>24</v>
      </c>
      <c r="S615" t="s">
        <v>13317</v>
      </c>
      <c r="T615" t="s">
        <v>13316</v>
      </c>
    </row>
    <row r="616" spans="1:20" x14ac:dyDescent="0.25">
      <c r="A616" t="s">
        <v>46</v>
      </c>
      <c r="B616" t="s">
        <v>56</v>
      </c>
      <c r="C616">
        <v>66.333333333333329</v>
      </c>
      <c r="D616">
        <v>3</v>
      </c>
      <c r="E616" t="s">
        <v>13318</v>
      </c>
      <c r="F616">
        <v>235</v>
      </c>
      <c r="G616">
        <v>0</v>
      </c>
      <c r="H616" t="s">
        <v>47</v>
      </c>
      <c r="I616" t="s">
        <v>4152</v>
      </c>
      <c r="J616" t="s">
        <v>13319</v>
      </c>
      <c r="K616" t="s">
        <v>2460</v>
      </c>
      <c r="L616" t="s">
        <v>3442</v>
      </c>
      <c r="M616" t="s">
        <v>13320</v>
      </c>
      <c r="N616" t="s">
        <v>23</v>
      </c>
      <c r="O616" t="s">
        <v>63</v>
      </c>
      <c r="P616" t="s">
        <v>54</v>
      </c>
      <c r="Q616" t="s">
        <v>55</v>
      </c>
      <c r="R616" t="s">
        <v>24</v>
      </c>
      <c r="S616" t="s">
        <v>13321</v>
      </c>
      <c r="T616" t="s">
        <v>13320</v>
      </c>
    </row>
    <row r="617" spans="1:20" x14ac:dyDescent="0.25">
      <c r="A617" t="s">
        <v>44</v>
      </c>
      <c r="B617" t="s">
        <v>45</v>
      </c>
      <c r="C617">
        <v>50</v>
      </c>
      <c r="D617">
        <v>4</v>
      </c>
      <c r="E617" t="s">
        <v>13322</v>
      </c>
      <c r="F617">
        <v>266</v>
      </c>
      <c r="G617">
        <v>35</v>
      </c>
      <c r="H617" t="s">
        <v>47</v>
      </c>
      <c r="I617" t="s">
        <v>13304</v>
      </c>
      <c r="J617" t="s">
        <v>13305</v>
      </c>
      <c r="K617" t="s">
        <v>1321</v>
      </c>
      <c r="L617" t="s">
        <v>3208</v>
      </c>
      <c r="M617" t="s">
        <v>13323</v>
      </c>
      <c r="N617" t="s">
        <v>23</v>
      </c>
      <c r="O617" t="s">
        <v>63</v>
      </c>
      <c r="P617" t="s">
        <v>54</v>
      </c>
      <c r="Q617" t="s">
        <v>55</v>
      </c>
      <c r="R617" t="s">
        <v>24</v>
      </c>
      <c r="S617" t="s">
        <v>13324</v>
      </c>
      <c r="T617" t="s">
        <v>13323</v>
      </c>
    </row>
    <row r="618" spans="1:20" x14ac:dyDescent="0.25">
      <c r="A618" t="s">
        <v>51</v>
      </c>
      <c r="B618" t="s">
        <v>52</v>
      </c>
      <c r="C618">
        <v>65</v>
      </c>
      <c r="D618">
        <v>1</v>
      </c>
      <c r="E618" t="s">
        <v>13322</v>
      </c>
      <c r="F618">
        <v>266</v>
      </c>
      <c r="G618">
        <v>35</v>
      </c>
      <c r="H618" t="s">
        <v>47</v>
      </c>
      <c r="I618" t="s">
        <v>13304</v>
      </c>
      <c r="J618" t="s">
        <v>13305</v>
      </c>
      <c r="K618" t="s">
        <v>1321</v>
      </c>
      <c r="L618" t="s">
        <v>3208</v>
      </c>
      <c r="M618" t="s">
        <v>13323</v>
      </c>
      <c r="N618" t="s">
        <v>23</v>
      </c>
      <c r="O618" t="s">
        <v>63</v>
      </c>
      <c r="P618" t="s">
        <v>54</v>
      </c>
      <c r="Q618" t="s">
        <v>55</v>
      </c>
      <c r="R618" t="s">
        <v>24</v>
      </c>
      <c r="S618" t="s">
        <v>13324</v>
      </c>
      <c r="T618" t="s">
        <v>13323</v>
      </c>
    </row>
    <row r="619" spans="1:20" x14ac:dyDescent="0.25">
      <c r="A619" t="s">
        <v>115</v>
      </c>
      <c r="B619" t="s">
        <v>116</v>
      </c>
      <c r="C619">
        <v>30</v>
      </c>
      <c r="D619">
        <v>12</v>
      </c>
      <c r="E619" t="s">
        <v>13325</v>
      </c>
      <c r="F619">
        <v>386</v>
      </c>
      <c r="G619">
        <v>34</v>
      </c>
      <c r="H619" t="s">
        <v>47</v>
      </c>
      <c r="I619" t="s">
        <v>4793</v>
      </c>
      <c r="J619" t="s">
        <v>4794</v>
      </c>
      <c r="K619" t="s">
        <v>1314</v>
      </c>
      <c r="L619" t="s">
        <v>4795</v>
      </c>
      <c r="M619" t="s">
        <v>13326</v>
      </c>
      <c r="N619" t="s">
        <v>23</v>
      </c>
      <c r="O619" t="s">
        <v>48</v>
      </c>
      <c r="P619" t="s">
        <v>49</v>
      </c>
      <c r="Q619" t="s">
        <v>50</v>
      </c>
      <c r="R619" t="s">
        <v>24</v>
      </c>
      <c r="S619" t="s">
        <v>13327</v>
      </c>
      <c r="T619" t="s">
        <v>13326</v>
      </c>
    </row>
    <row r="620" spans="1:20" x14ac:dyDescent="0.25">
      <c r="A620" t="s">
        <v>46</v>
      </c>
      <c r="B620" t="s">
        <v>56</v>
      </c>
      <c r="C620">
        <v>90</v>
      </c>
      <c r="D620">
        <v>2</v>
      </c>
      <c r="E620" t="s">
        <v>13328</v>
      </c>
      <c r="F620">
        <v>97.84</v>
      </c>
      <c r="G620">
        <v>7</v>
      </c>
      <c r="H620" t="s">
        <v>1233</v>
      </c>
      <c r="I620" t="s">
        <v>13329</v>
      </c>
      <c r="J620" t="s">
        <v>13330</v>
      </c>
      <c r="K620" t="s">
        <v>1906</v>
      </c>
      <c r="L620" t="s">
        <v>13331</v>
      </c>
      <c r="M620" t="s">
        <v>13332</v>
      </c>
      <c r="N620" t="s">
        <v>23</v>
      </c>
      <c r="O620" t="s">
        <v>48</v>
      </c>
      <c r="P620" t="s">
        <v>49</v>
      </c>
      <c r="Q620" t="s">
        <v>50</v>
      </c>
      <c r="R620" t="s">
        <v>24</v>
      </c>
      <c r="S620" t="s">
        <v>13333</v>
      </c>
      <c r="T620" t="s">
        <v>13332</v>
      </c>
    </row>
    <row r="621" spans="1:20" x14ac:dyDescent="0.25">
      <c r="A621" t="s">
        <v>46</v>
      </c>
      <c r="B621" t="s">
        <v>56</v>
      </c>
      <c r="C621">
        <v>78</v>
      </c>
      <c r="D621">
        <v>2</v>
      </c>
      <c r="E621" t="s">
        <v>13334</v>
      </c>
      <c r="F621">
        <v>132</v>
      </c>
      <c r="G621">
        <v>0</v>
      </c>
      <c r="H621" t="s">
        <v>47</v>
      </c>
      <c r="I621" t="s">
        <v>4152</v>
      </c>
      <c r="J621" t="s">
        <v>13319</v>
      </c>
      <c r="K621" t="s">
        <v>2460</v>
      </c>
      <c r="L621" t="s">
        <v>3442</v>
      </c>
      <c r="M621" t="s">
        <v>13335</v>
      </c>
      <c r="N621" t="s">
        <v>23</v>
      </c>
      <c r="O621" t="s">
        <v>63</v>
      </c>
      <c r="P621" t="s">
        <v>54</v>
      </c>
      <c r="Q621" t="s">
        <v>55</v>
      </c>
      <c r="R621" t="s">
        <v>24</v>
      </c>
      <c r="S621" t="s">
        <v>13336</v>
      </c>
      <c r="T621" t="s">
        <v>13335</v>
      </c>
    </row>
    <row r="622" spans="1:20" x14ac:dyDescent="0.25">
      <c r="A622" t="s">
        <v>46</v>
      </c>
      <c r="B622" t="s">
        <v>1105</v>
      </c>
      <c r="C622">
        <v>58.4</v>
      </c>
      <c r="D622">
        <v>3</v>
      </c>
      <c r="E622" t="s">
        <v>13337</v>
      </c>
      <c r="F622">
        <v>199.2</v>
      </c>
      <c r="G622">
        <v>24</v>
      </c>
      <c r="H622" t="s">
        <v>47</v>
      </c>
      <c r="I622" t="s">
        <v>13338</v>
      </c>
      <c r="J622" t="s">
        <v>13339</v>
      </c>
      <c r="K622" t="s">
        <v>2062</v>
      </c>
      <c r="L622" t="s">
        <v>13340</v>
      </c>
      <c r="M622" t="s">
        <v>13341</v>
      </c>
      <c r="N622" t="s">
        <v>23</v>
      </c>
      <c r="O622" t="s">
        <v>48</v>
      </c>
      <c r="P622" t="s">
        <v>49</v>
      </c>
      <c r="Q622" t="s">
        <v>50</v>
      </c>
      <c r="R622" t="s">
        <v>24</v>
      </c>
      <c r="S622" t="s">
        <v>13342</v>
      </c>
      <c r="T622" t="s">
        <v>13341</v>
      </c>
    </row>
    <row r="623" spans="1:20" x14ac:dyDescent="0.25">
      <c r="A623" t="s">
        <v>46</v>
      </c>
      <c r="B623" t="s">
        <v>56</v>
      </c>
      <c r="C623">
        <v>66.333333333333329</v>
      </c>
      <c r="D623">
        <v>3</v>
      </c>
      <c r="E623" t="s">
        <v>13343</v>
      </c>
      <c r="F623">
        <v>1706</v>
      </c>
      <c r="G623">
        <v>96</v>
      </c>
      <c r="H623" t="s">
        <v>647</v>
      </c>
      <c r="I623" t="s">
        <v>1748</v>
      </c>
      <c r="J623" t="s">
        <v>1749</v>
      </c>
      <c r="K623" t="s">
        <v>1750</v>
      </c>
      <c r="L623" t="s">
        <v>1751</v>
      </c>
      <c r="M623" t="s">
        <v>13344</v>
      </c>
      <c r="N623" t="s">
        <v>23</v>
      </c>
      <c r="O623" t="s">
        <v>48</v>
      </c>
      <c r="P623" t="s">
        <v>49</v>
      </c>
      <c r="Q623" t="s">
        <v>50</v>
      </c>
      <c r="R623" t="s">
        <v>24</v>
      </c>
      <c r="S623" t="s">
        <v>13345</v>
      </c>
      <c r="T623" t="s">
        <v>13344</v>
      </c>
    </row>
    <row r="624" spans="1:20" x14ac:dyDescent="0.25">
      <c r="A624" t="s">
        <v>46</v>
      </c>
      <c r="B624" t="s">
        <v>56</v>
      </c>
      <c r="C624">
        <v>66.333333333333329</v>
      </c>
      <c r="D624">
        <v>3</v>
      </c>
      <c r="E624" t="s">
        <v>13343</v>
      </c>
      <c r="F624">
        <v>1706</v>
      </c>
      <c r="G624">
        <v>96</v>
      </c>
      <c r="H624" t="s">
        <v>647</v>
      </c>
      <c r="I624" t="s">
        <v>1748</v>
      </c>
      <c r="J624" t="s">
        <v>1749</v>
      </c>
      <c r="K624" t="s">
        <v>1750</v>
      </c>
      <c r="L624" t="s">
        <v>1751</v>
      </c>
      <c r="M624" t="s">
        <v>13344</v>
      </c>
      <c r="N624" t="s">
        <v>23</v>
      </c>
      <c r="O624" t="s">
        <v>48</v>
      </c>
      <c r="P624" t="s">
        <v>49</v>
      </c>
      <c r="Q624" t="s">
        <v>50</v>
      </c>
      <c r="R624" t="s">
        <v>24</v>
      </c>
      <c r="S624" t="s">
        <v>13345</v>
      </c>
      <c r="T624" t="s">
        <v>13344</v>
      </c>
    </row>
    <row r="625" spans="1:20" x14ac:dyDescent="0.25">
      <c r="A625" t="s">
        <v>46</v>
      </c>
      <c r="B625" t="s">
        <v>56</v>
      </c>
      <c r="C625">
        <v>66.333333333333329</v>
      </c>
      <c r="D625">
        <v>3</v>
      </c>
      <c r="E625" t="s">
        <v>13343</v>
      </c>
      <c r="F625">
        <v>1706</v>
      </c>
      <c r="G625">
        <v>96</v>
      </c>
      <c r="H625" t="s">
        <v>647</v>
      </c>
      <c r="I625" t="s">
        <v>1748</v>
      </c>
      <c r="J625" t="s">
        <v>1749</v>
      </c>
      <c r="K625" t="s">
        <v>1750</v>
      </c>
      <c r="L625" t="s">
        <v>1751</v>
      </c>
      <c r="M625" t="s">
        <v>13344</v>
      </c>
      <c r="N625" t="s">
        <v>23</v>
      </c>
      <c r="O625" t="s">
        <v>48</v>
      </c>
      <c r="P625" t="s">
        <v>49</v>
      </c>
      <c r="Q625" t="s">
        <v>50</v>
      </c>
      <c r="R625" t="s">
        <v>24</v>
      </c>
      <c r="S625" t="s">
        <v>13345</v>
      </c>
      <c r="T625" t="s">
        <v>13344</v>
      </c>
    </row>
    <row r="626" spans="1:20" x14ac:dyDescent="0.25">
      <c r="A626" t="s">
        <v>46</v>
      </c>
      <c r="B626" t="s">
        <v>56</v>
      </c>
      <c r="C626">
        <v>66.333333333333329</v>
      </c>
      <c r="D626">
        <v>3</v>
      </c>
      <c r="E626" t="s">
        <v>13343</v>
      </c>
      <c r="F626">
        <v>1706</v>
      </c>
      <c r="G626">
        <v>96</v>
      </c>
      <c r="H626" t="s">
        <v>647</v>
      </c>
      <c r="I626" t="s">
        <v>1748</v>
      </c>
      <c r="J626" t="s">
        <v>1749</v>
      </c>
      <c r="K626" t="s">
        <v>1750</v>
      </c>
      <c r="L626" t="s">
        <v>1751</v>
      </c>
      <c r="M626" t="s">
        <v>13344</v>
      </c>
      <c r="N626" t="s">
        <v>23</v>
      </c>
      <c r="O626" t="s">
        <v>48</v>
      </c>
      <c r="P626" t="s">
        <v>49</v>
      </c>
      <c r="Q626" t="s">
        <v>50</v>
      </c>
      <c r="R626" t="s">
        <v>24</v>
      </c>
      <c r="S626" t="s">
        <v>13345</v>
      </c>
      <c r="T626" t="s">
        <v>13344</v>
      </c>
    </row>
    <row r="627" spans="1:20" x14ac:dyDescent="0.25">
      <c r="A627" t="s">
        <v>46</v>
      </c>
      <c r="B627" t="s">
        <v>56</v>
      </c>
      <c r="C627">
        <v>66.333333333333329</v>
      </c>
      <c r="D627">
        <v>3</v>
      </c>
      <c r="E627" t="s">
        <v>13343</v>
      </c>
      <c r="F627">
        <v>1706</v>
      </c>
      <c r="G627">
        <v>96</v>
      </c>
      <c r="H627" t="s">
        <v>647</v>
      </c>
      <c r="I627" t="s">
        <v>1748</v>
      </c>
      <c r="J627" t="s">
        <v>1749</v>
      </c>
      <c r="K627" t="s">
        <v>1750</v>
      </c>
      <c r="L627" t="s">
        <v>1751</v>
      </c>
      <c r="M627" t="s">
        <v>13344</v>
      </c>
      <c r="N627" t="s">
        <v>23</v>
      </c>
      <c r="O627" t="s">
        <v>48</v>
      </c>
      <c r="P627" t="s">
        <v>49</v>
      </c>
      <c r="Q627" t="s">
        <v>50</v>
      </c>
      <c r="R627" t="s">
        <v>24</v>
      </c>
      <c r="S627" t="s">
        <v>13345</v>
      </c>
      <c r="T627" t="s">
        <v>13344</v>
      </c>
    </row>
    <row r="628" spans="1:20" x14ac:dyDescent="0.25">
      <c r="A628" t="s">
        <v>46</v>
      </c>
      <c r="B628" t="s">
        <v>56</v>
      </c>
      <c r="C628">
        <v>66.333333333333329</v>
      </c>
      <c r="D628">
        <v>3</v>
      </c>
      <c r="E628" t="s">
        <v>13343</v>
      </c>
      <c r="F628">
        <v>1706</v>
      </c>
      <c r="G628">
        <v>96</v>
      </c>
      <c r="H628" t="s">
        <v>647</v>
      </c>
      <c r="I628" t="s">
        <v>1748</v>
      </c>
      <c r="J628" t="s">
        <v>1749</v>
      </c>
      <c r="K628" t="s">
        <v>1750</v>
      </c>
      <c r="L628" t="s">
        <v>1751</v>
      </c>
      <c r="M628" t="s">
        <v>13344</v>
      </c>
      <c r="N628" t="s">
        <v>23</v>
      </c>
      <c r="O628" t="s">
        <v>48</v>
      </c>
      <c r="P628" t="s">
        <v>49</v>
      </c>
      <c r="Q628" t="s">
        <v>50</v>
      </c>
      <c r="R628" t="s">
        <v>24</v>
      </c>
      <c r="S628" t="s">
        <v>13345</v>
      </c>
      <c r="T628" t="s">
        <v>13344</v>
      </c>
    </row>
    <row r="629" spans="1:20" x14ac:dyDescent="0.25">
      <c r="A629" t="s">
        <v>46</v>
      </c>
      <c r="B629" t="s">
        <v>56</v>
      </c>
      <c r="C629">
        <v>66.333333333333329</v>
      </c>
      <c r="D629">
        <v>3</v>
      </c>
      <c r="E629" t="s">
        <v>13343</v>
      </c>
      <c r="F629">
        <v>1706</v>
      </c>
      <c r="G629">
        <v>96</v>
      </c>
      <c r="H629" t="s">
        <v>647</v>
      </c>
      <c r="I629" t="s">
        <v>1748</v>
      </c>
      <c r="J629" t="s">
        <v>1749</v>
      </c>
      <c r="K629" t="s">
        <v>1750</v>
      </c>
      <c r="L629" t="s">
        <v>1751</v>
      </c>
      <c r="M629" t="s">
        <v>13344</v>
      </c>
      <c r="N629" t="s">
        <v>23</v>
      </c>
      <c r="O629" t="s">
        <v>48</v>
      </c>
      <c r="P629" t="s">
        <v>49</v>
      </c>
      <c r="Q629" t="s">
        <v>50</v>
      </c>
      <c r="R629" t="s">
        <v>24</v>
      </c>
      <c r="S629" t="s">
        <v>13345</v>
      </c>
      <c r="T629" t="s">
        <v>13344</v>
      </c>
    </row>
    <row r="630" spans="1:20" x14ac:dyDescent="0.25">
      <c r="A630" t="s">
        <v>46</v>
      </c>
      <c r="B630" t="s">
        <v>56</v>
      </c>
      <c r="C630">
        <v>66.333333333333329</v>
      </c>
      <c r="D630">
        <v>3</v>
      </c>
      <c r="E630" t="s">
        <v>13343</v>
      </c>
      <c r="F630">
        <v>1706</v>
      </c>
      <c r="G630">
        <v>96</v>
      </c>
      <c r="H630" t="s">
        <v>647</v>
      </c>
      <c r="I630" t="s">
        <v>1748</v>
      </c>
      <c r="J630" t="s">
        <v>1749</v>
      </c>
      <c r="K630" t="s">
        <v>1750</v>
      </c>
      <c r="L630" t="s">
        <v>1751</v>
      </c>
      <c r="M630" t="s">
        <v>13344</v>
      </c>
      <c r="N630" t="s">
        <v>23</v>
      </c>
      <c r="O630" t="s">
        <v>48</v>
      </c>
      <c r="P630" t="s">
        <v>49</v>
      </c>
      <c r="Q630" t="s">
        <v>50</v>
      </c>
      <c r="R630" t="s">
        <v>24</v>
      </c>
      <c r="S630" t="s">
        <v>13345</v>
      </c>
      <c r="T630" t="s">
        <v>13344</v>
      </c>
    </row>
    <row r="631" spans="1:20" x14ac:dyDescent="0.25">
      <c r="A631" t="s">
        <v>186</v>
      </c>
      <c r="B631" t="s">
        <v>187</v>
      </c>
      <c r="C631">
        <v>50</v>
      </c>
      <c r="D631">
        <v>6</v>
      </c>
      <c r="E631" t="s">
        <v>13346</v>
      </c>
      <c r="F631">
        <v>157.94999999999999</v>
      </c>
      <c r="G631">
        <v>19</v>
      </c>
      <c r="H631" t="s">
        <v>47</v>
      </c>
      <c r="I631" t="s">
        <v>13347</v>
      </c>
      <c r="J631" t="s">
        <v>13348</v>
      </c>
      <c r="K631" t="s">
        <v>3223</v>
      </c>
      <c r="L631" t="s">
        <v>13349</v>
      </c>
      <c r="M631" t="s">
        <v>13350</v>
      </c>
      <c r="N631" t="s">
        <v>23</v>
      </c>
      <c r="O631" t="s">
        <v>48</v>
      </c>
      <c r="P631" t="s">
        <v>49</v>
      </c>
      <c r="Q631" t="s">
        <v>50</v>
      </c>
      <c r="R631" t="s">
        <v>24</v>
      </c>
      <c r="S631" t="s">
        <v>13351</v>
      </c>
      <c r="T631" t="s">
        <v>13350</v>
      </c>
    </row>
    <row r="632" spans="1:20" x14ac:dyDescent="0.25">
      <c r="A632" t="s">
        <v>46</v>
      </c>
      <c r="B632" t="s">
        <v>56</v>
      </c>
      <c r="C632">
        <v>69.900000000000006</v>
      </c>
      <c r="D632">
        <v>10</v>
      </c>
      <c r="E632" t="s">
        <v>13352</v>
      </c>
      <c r="F632">
        <v>1833.91</v>
      </c>
      <c r="G632">
        <v>110</v>
      </c>
      <c r="H632" t="s">
        <v>47</v>
      </c>
      <c r="I632" t="s">
        <v>1748</v>
      </c>
      <c r="J632" t="s">
        <v>1749</v>
      </c>
      <c r="K632" t="s">
        <v>1750</v>
      </c>
      <c r="L632" t="s">
        <v>1751</v>
      </c>
      <c r="M632" t="s">
        <v>13353</v>
      </c>
      <c r="N632" t="s">
        <v>23</v>
      </c>
      <c r="O632" t="s">
        <v>48</v>
      </c>
      <c r="P632" t="s">
        <v>49</v>
      </c>
      <c r="Q632" t="s">
        <v>50</v>
      </c>
      <c r="R632" t="s">
        <v>24</v>
      </c>
      <c r="S632" t="s">
        <v>13354</v>
      </c>
      <c r="T632" t="s">
        <v>13353</v>
      </c>
    </row>
    <row r="633" spans="1:20" x14ac:dyDescent="0.25">
      <c r="A633" t="s">
        <v>46</v>
      </c>
      <c r="B633" t="s">
        <v>56</v>
      </c>
      <c r="C633">
        <v>69.900000000000006</v>
      </c>
      <c r="D633">
        <v>10</v>
      </c>
      <c r="E633" t="s">
        <v>13352</v>
      </c>
      <c r="F633">
        <v>1833.91</v>
      </c>
      <c r="G633">
        <v>110</v>
      </c>
      <c r="H633" t="s">
        <v>47</v>
      </c>
      <c r="I633" t="s">
        <v>1748</v>
      </c>
      <c r="J633" t="s">
        <v>1749</v>
      </c>
      <c r="K633" t="s">
        <v>1750</v>
      </c>
      <c r="L633" t="s">
        <v>1751</v>
      </c>
      <c r="M633" t="s">
        <v>13353</v>
      </c>
      <c r="N633" t="s">
        <v>23</v>
      </c>
      <c r="O633" t="s">
        <v>48</v>
      </c>
      <c r="P633" t="s">
        <v>49</v>
      </c>
      <c r="Q633" t="s">
        <v>50</v>
      </c>
      <c r="R633" t="s">
        <v>24</v>
      </c>
      <c r="S633" t="s">
        <v>13354</v>
      </c>
      <c r="T633" t="s">
        <v>13353</v>
      </c>
    </row>
    <row r="634" spans="1:20" x14ac:dyDescent="0.25">
      <c r="A634" t="s">
        <v>46</v>
      </c>
      <c r="B634" t="s">
        <v>56</v>
      </c>
      <c r="C634">
        <v>69.900000000000006</v>
      </c>
      <c r="D634">
        <v>10</v>
      </c>
      <c r="E634" t="s">
        <v>13352</v>
      </c>
      <c r="F634">
        <v>1833.91</v>
      </c>
      <c r="G634">
        <v>110</v>
      </c>
      <c r="H634" t="s">
        <v>47</v>
      </c>
      <c r="I634" t="s">
        <v>1748</v>
      </c>
      <c r="J634" t="s">
        <v>1749</v>
      </c>
      <c r="K634" t="s">
        <v>1750</v>
      </c>
      <c r="L634" t="s">
        <v>1751</v>
      </c>
      <c r="M634" t="s">
        <v>13353</v>
      </c>
      <c r="N634" t="s">
        <v>23</v>
      </c>
      <c r="O634" t="s">
        <v>48</v>
      </c>
      <c r="P634" t="s">
        <v>49</v>
      </c>
      <c r="Q634" t="s">
        <v>50</v>
      </c>
      <c r="R634" t="s">
        <v>24</v>
      </c>
      <c r="S634" t="s">
        <v>13354</v>
      </c>
      <c r="T634" t="s">
        <v>13353</v>
      </c>
    </row>
    <row r="635" spans="1:20" x14ac:dyDescent="0.25">
      <c r="A635" t="s">
        <v>139</v>
      </c>
      <c r="B635" t="s">
        <v>715</v>
      </c>
      <c r="C635">
        <v>80</v>
      </c>
      <c r="D635">
        <v>1</v>
      </c>
      <c r="E635" t="s">
        <v>13355</v>
      </c>
      <c r="F635">
        <v>171</v>
      </c>
      <c r="G635">
        <v>35</v>
      </c>
      <c r="H635" t="s">
        <v>47</v>
      </c>
      <c r="I635" t="s">
        <v>13356</v>
      </c>
      <c r="J635" t="s">
        <v>13357</v>
      </c>
      <c r="K635" t="s">
        <v>3297</v>
      </c>
      <c r="L635" t="s">
        <v>4155</v>
      </c>
      <c r="M635" t="s">
        <v>13358</v>
      </c>
      <c r="N635" t="s">
        <v>23</v>
      </c>
      <c r="O635" t="s">
        <v>63</v>
      </c>
      <c r="P635" t="s">
        <v>54</v>
      </c>
      <c r="Q635" t="s">
        <v>55</v>
      </c>
      <c r="R635" t="s">
        <v>24</v>
      </c>
      <c r="S635" t="s">
        <v>13359</v>
      </c>
      <c r="T635" t="s">
        <v>13360</v>
      </c>
    </row>
    <row r="636" spans="1:20" x14ac:dyDescent="0.25">
      <c r="A636" t="s">
        <v>139</v>
      </c>
      <c r="B636" t="s">
        <v>112</v>
      </c>
      <c r="C636">
        <v>80</v>
      </c>
      <c r="D636">
        <v>1</v>
      </c>
      <c r="E636" t="s">
        <v>13355</v>
      </c>
      <c r="F636">
        <v>171</v>
      </c>
      <c r="G636">
        <v>35</v>
      </c>
      <c r="H636" t="s">
        <v>47</v>
      </c>
      <c r="I636" t="s">
        <v>13356</v>
      </c>
      <c r="J636" t="s">
        <v>13357</v>
      </c>
      <c r="K636" t="s">
        <v>3297</v>
      </c>
      <c r="L636" t="s">
        <v>4155</v>
      </c>
      <c r="M636" t="s">
        <v>13358</v>
      </c>
      <c r="N636" t="s">
        <v>23</v>
      </c>
      <c r="O636" t="s">
        <v>63</v>
      </c>
      <c r="P636" t="s">
        <v>54</v>
      </c>
      <c r="Q636" t="s">
        <v>55</v>
      </c>
      <c r="R636" t="s">
        <v>24</v>
      </c>
      <c r="S636" t="s">
        <v>13359</v>
      </c>
      <c r="T636" t="s">
        <v>13360</v>
      </c>
    </row>
    <row r="637" spans="1:20" x14ac:dyDescent="0.25">
      <c r="A637" t="s">
        <v>28</v>
      </c>
      <c r="B637" t="s">
        <v>29</v>
      </c>
      <c r="C637">
        <v>44</v>
      </c>
      <c r="D637">
        <v>1</v>
      </c>
      <c r="E637" t="s">
        <v>13361</v>
      </c>
      <c r="F637">
        <v>51</v>
      </c>
      <c r="G637">
        <v>7</v>
      </c>
      <c r="H637" t="s">
        <v>22</v>
      </c>
      <c r="I637" t="s">
        <v>1558</v>
      </c>
      <c r="J637" t="s">
        <v>13362</v>
      </c>
      <c r="K637" t="s">
        <v>1058</v>
      </c>
      <c r="L637" t="s">
        <v>2978</v>
      </c>
      <c r="M637" t="s">
        <v>13363</v>
      </c>
      <c r="N637" t="s">
        <v>23</v>
      </c>
      <c r="O637" t="s">
        <v>63</v>
      </c>
      <c r="P637" t="s">
        <v>54</v>
      </c>
      <c r="Q637" t="s">
        <v>55</v>
      </c>
      <c r="R637" t="s">
        <v>24</v>
      </c>
      <c r="S637" t="s">
        <v>13364</v>
      </c>
      <c r="T637" t="s">
        <v>13365</v>
      </c>
    </row>
    <row r="638" spans="1:20" x14ac:dyDescent="0.25">
      <c r="A638" t="s">
        <v>186</v>
      </c>
      <c r="B638" t="s">
        <v>187</v>
      </c>
      <c r="C638">
        <v>50</v>
      </c>
      <c r="D638">
        <v>6</v>
      </c>
      <c r="E638" t="s">
        <v>13366</v>
      </c>
      <c r="F638">
        <v>216.01</v>
      </c>
      <c r="G638">
        <v>26</v>
      </c>
      <c r="H638" t="s">
        <v>47</v>
      </c>
      <c r="I638" t="s">
        <v>13367</v>
      </c>
      <c r="J638" t="s">
        <v>13368</v>
      </c>
      <c r="K638" t="s">
        <v>2311</v>
      </c>
      <c r="L638" t="s">
        <v>13369</v>
      </c>
      <c r="M638" t="s">
        <v>13370</v>
      </c>
      <c r="N638" t="s">
        <v>23</v>
      </c>
      <c r="O638" t="s">
        <v>48</v>
      </c>
      <c r="P638" t="s">
        <v>49</v>
      </c>
      <c r="Q638" t="s">
        <v>50</v>
      </c>
      <c r="R638" t="s">
        <v>24</v>
      </c>
      <c r="S638" t="s">
        <v>13371</v>
      </c>
      <c r="T638" t="s">
        <v>13370</v>
      </c>
    </row>
    <row r="639" spans="1:20" x14ac:dyDescent="0.25">
      <c r="A639" t="s">
        <v>46</v>
      </c>
      <c r="B639" t="s">
        <v>56</v>
      </c>
      <c r="C639">
        <v>69.900000000000006</v>
      </c>
      <c r="D639">
        <v>10</v>
      </c>
      <c r="E639" t="s">
        <v>13372</v>
      </c>
      <c r="F639">
        <v>1207.3499999999999</v>
      </c>
      <c r="G639">
        <v>89</v>
      </c>
      <c r="H639" t="s">
        <v>47</v>
      </c>
      <c r="I639" t="s">
        <v>8559</v>
      </c>
      <c r="J639" t="s">
        <v>8560</v>
      </c>
      <c r="K639" t="s">
        <v>663</v>
      </c>
      <c r="L639" t="s">
        <v>8561</v>
      </c>
      <c r="M639" t="s">
        <v>13373</v>
      </c>
      <c r="N639" t="s">
        <v>23</v>
      </c>
      <c r="O639" t="s">
        <v>48</v>
      </c>
      <c r="P639" t="s">
        <v>49</v>
      </c>
      <c r="Q639" t="s">
        <v>50</v>
      </c>
      <c r="R639" t="s">
        <v>24</v>
      </c>
      <c r="S639" t="s">
        <v>13374</v>
      </c>
      <c r="T639" t="s">
        <v>13373</v>
      </c>
    </row>
    <row r="640" spans="1:20" x14ac:dyDescent="0.25">
      <c r="A640" t="s">
        <v>46</v>
      </c>
      <c r="B640" t="s">
        <v>56</v>
      </c>
      <c r="C640">
        <v>69.900000000000006</v>
      </c>
      <c r="D640">
        <v>10</v>
      </c>
      <c r="E640" t="s">
        <v>13372</v>
      </c>
      <c r="F640">
        <v>1207.3499999999999</v>
      </c>
      <c r="G640">
        <v>89</v>
      </c>
      <c r="H640" t="s">
        <v>47</v>
      </c>
      <c r="I640" t="s">
        <v>8559</v>
      </c>
      <c r="J640" t="s">
        <v>8560</v>
      </c>
      <c r="K640" t="s">
        <v>663</v>
      </c>
      <c r="L640" t="s">
        <v>8561</v>
      </c>
      <c r="M640" t="s">
        <v>13373</v>
      </c>
      <c r="N640" t="s">
        <v>23</v>
      </c>
      <c r="O640" t="s">
        <v>48</v>
      </c>
      <c r="P640" t="s">
        <v>49</v>
      </c>
      <c r="Q640" t="s">
        <v>50</v>
      </c>
      <c r="R640" t="s">
        <v>24</v>
      </c>
      <c r="S640" t="s">
        <v>13374</v>
      </c>
      <c r="T640" t="s">
        <v>13373</v>
      </c>
    </row>
    <row r="641" spans="1:20" x14ac:dyDescent="0.25">
      <c r="A641" t="s">
        <v>110</v>
      </c>
      <c r="B641" t="s">
        <v>640</v>
      </c>
      <c r="C641">
        <v>66.333333333333329</v>
      </c>
      <c r="D641">
        <v>3</v>
      </c>
      <c r="E641" t="s">
        <v>13375</v>
      </c>
      <c r="F641">
        <v>493.71</v>
      </c>
      <c r="G641">
        <v>44</v>
      </c>
      <c r="H641" t="s">
        <v>47</v>
      </c>
      <c r="I641" t="s">
        <v>13376</v>
      </c>
      <c r="J641" t="s">
        <v>13377</v>
      </c>
      <c r="K641" t="s">
        <v>1731</v>
      </c>
      <c r="L641" t="s">
        <v>13378</v>
      </c>
      <c r="M641" t="s">
        <v>13379</v>
      </c>
      <c r="N641" t="s">
        <v>23</v>
      </c>
      <c r="O641" t="s">
        <v>48</v>
      </c>
      <c r="P641" t="s">
        <v>49</v>
      </c>
      <c r="Q641" t="s">
        <v>50</v>
      </c>
      <c r="R641" t="s">
        <v>24</v>
      </c>
      <c r="S641" t="s">
        <v>13380</v>
      </c>
      <c r="T641" t="s">
        <v>13379</v>
      </c>
    </row>
    <row r="642" spans="1:20" x14ac:dyDescent="0.25">
      <c r="A642" t="s">
        <v>110</v>
      </c>
      <c r="B642" t="s">
        <v>640</v>
      </c>
      <c r="C642">
        <v>66.333333333333329</v>
      </c>
      <c r="D642">
        <v>3</v>
      </c>
      <c r="E642" t="s">
        <v>13375</v>
      </c>
      <c r="F642">
        <v>493.71</v>
      </c>
      <c r="G642">
        <v>44</v>
      </c>
      <c r="H642" t="s">
        <v>47</v>
      </c>
      <c r="I642" t="s">
        <v>13376</v>
      </c>
      <c r="J642" t="s">
        <v>13377</v>
      </c>
      <c r="K642" t="s">
        <v>1731</v>
      </c>
      <c r="L642" t="s">
        <v>13378</v>
      </c>
      <c r="M642" t="s">
        <v>13379</v>
      </c>
      <c r="N642" t="s">
        <v>23</v>
      </c>
      <c r="O642" t="s">
        <v>48</v>
      </c>
      <c r="P642" t="s">
        <v>49</v>
      </c>
      <c r="Q642" t="s">
        <v>50</v>
      </c>
      <c r="R642" t="s">
        <v>24</v>
      </c>
      <c r="S642" t="s">
        <v>13380</v>
      </c>
      <c r="T642" t="s">
        <v>13379</v>
      </c>
    </row>
    <row r="643" spans="1:20" x14ac:dyDescent="0.25">
      <c r="A643" t="s">
        <v>110</v>
      </c>
      <c r="B643" t="s">
        <v>640</v>
      </c>
      <c r="C643">
        <v>66.333333333333329</v>
      </c>
      <c r="D643">
        <v>3</v>
      </c>
      <c r="E643" t="s">
        <v>13375</v>
      </c>
      <c r="F643">
        <v>493.71</v>
      </c>
      <c r="G643">
        <v>44</v>
      </c>
      <c r="H643" t="s">
        <v>47</v>
      </c>
      <c r="I643" t="s">
        <v>13376</v>
      </c>
      <c r="J643" t="s">
        <v>13377</v>
      </c>
      <c r="K643" t="s">
        <v>1731</v>
      </c>
      <c r="L643" t="s">
        <v>13378</v>
      </c>
      <c r="M643" t="s">
        <v>13379</v>
      </c>
      <c r="N643" t="s">
        <v>23</v>
      </c>
      <c r="O643" t="s">
        <v>48</v>
      </c>
      <c r="P643" t="s">
        <v>49</v>
      </c>
      <c r="Q643" t="s">
        <v>50</v>
      </c>
      <c r="R643" t="s">
        <v>24</v>
      </c>
      <c r="S643" t="s">
        <v>13380</v>
      </c>
      <c r="T643" t="s">
        <v>13379</v>
      </c>
    </row>
    <row r="644" spans="1:20" x14ac:dyDescent="0.25">
      <c r="A644" t="s">
        <v>46</v>
      </c>
      <c r="B644" t="s">
        <v>1105</v>
      </c>
      <c r="C644">
        <v>71.599999999999994</v>
      </c>
      <c r="D644">
        <v>1</v>
      </c>
      <c r="E644" t="s">
        <v>13381</v>
      </c>
      <c r="F644">
        <v>71.599999999999994</v>
      </c>
      <c r="G644">
        <v>0</v>
      </c>
      <c r="H644" t="s">
        <v>47</v>
      </c>
      <c r="I644" t="s">
        <v>13382</v>
      </c>
      <c r="J644" t="s">
        <v>13383</v>
      </c>
      <c r="K644" t="s">
        <v>2447</v>
      </c>
      <c r="L644" t="s">
        <v>13384</v>
      </c>
      <c r="M644" t="s">
        <v>13385</v>
      </c>
      <c r="N644" t="s">
        <v>23</v>
      </c>
      <c r="O644" t="s">
        <v>48</v>
      </c>
      <c r="P644" t="s">
        <v>49</v>
      </c>
      <c r="Q644" t="s">
        <v>50</v>
      </c>
      <c r="R644" t="s">
        <v>24</v>
      </c>
      <c r="S644" t="s">
        <v>13386</v>
      </c>
      <c r="T644" t="s">
        <v>13385</v>
      </c>
    </row>
    <row r="645" spans="1:20" x14ac:dyDescent="0.25">
      <c r="A645" t="s">
        <v>42</v>
      </c>
      <c r="B645" t="s">
        <v>43</v>
      </c>
      <c r="C645">
        <v>66.666666666666671</v>
      </c>
      <c r="D645">
        <v>3</v>
      </c>
      <c r="E645" t="s">
        <v>13387</v>
      </c>
      <c r="F645">
        <v>533</v>
      </c>
      <c r="G645">
        <v>48</v>
      </c>
      <c r="H645" t="s">
        <v>47</v>
      </c>
      <c r="I645" t="s">
        <v>646</v>
      </c>
      <c r="J645" t="s">
        <v>13388</v>
      </c>
      <c r="K645" t="s">
        <v>706</v>
      </c>
      <c r="L645" t="s">
        <v>2016</v>
      </c>
      <c r="M645" t="s">
        <v>13389</v>
      </c>
      <c r="N645" t="s">
        <v>23</v>
      </c>
      <c r="O645" t="s">
        <v>63</v>
      </c>
      <c r="P645" t="s">
        <v>54</v>
      </c>
      <c r="Q645" t="s">
        <v>55</v>
      </c>
      <c r="R645" t="s">
        <v>24</v>
      </c>
      <c r="S645" t="s">
        <v>13390</v>
      </c>
      <c r="T645" t="s">
        <v>13389</v>
      </c>
    </row>
    <row r="646" spans="1:20" x14ac:dyDescent="0.25">
      <c r="A646" t="s">
        <v>42</v>
      </c>
      <c r="B646" t="s">
        <v>43</v>
      </c>
      <c r="C646">
        <v>66.666666666666671</v>
      </c>
      <c r="D646">
        <v>9</v>
      </c>
      <c r="E646" t="s">
        <v>13387</v>
      </c>
      <c r="F646">
        <v>533</v>
      </c>
      <c r="G646">
        <v>48</v>
      </c>
      <c r="H646" t="s">
        <v>47</v>
      </c>
      <c r="I646" t="s">
        <v>646</v>
      </c>
      <c r="J646" t="s">
        <v>13388</v>
      </c>
      <c r="K646" t="s">
        <v>706</v>
      </c>
      <c r="L646" t="s">
        <v>2016</v>
      </c>
      <c r="M646" t="s">
        <v>13389</v>
      </c>
      <c r="N646" t="s">
        <v>23</v>
      </c>
      <c r="O646" t="s">
        <v>63</v>
      </c>
      <c r="P646" t="s">
        <v>54</v>
      </c>
      <c r="Q646" t="s">
        <v>55</v>
      </c>
      <c r="R646" t="s">
        <v>24</v>
      </c>
      <c r="S646" t="s">
        <v>13390</v>
      </c>
      <c r="T646" t="s">
        <v>13389</v>
      </c>
    </row>
    <row r="647" spans="1:20" x14ac:dyDescent="0.25">
      <c r="A647" t="s">
        <v>46</v>
      </c>
      <c r="B647" t="s">
        <v>56</v>
      </c>
      <c r="C647">
        <v>78</v>
      </c>
      <c r="D647">
        <v>3</v>
      </c>
      <c r="E647" t="s">
        <v>13391</v>
      </c>
      <c r="F647">
        <v>204</v>
      </c>
      <c r="G647">
        <v>0</v>
      </c>
      <c r="H647" t="s">
        <v>47</v>
      </c>
      <c r="I647" t="s">
        <v>13392</v>
      </c>
      <c r="J647" t="s">
        <v>13393</v>
      </c>
      <c r="K647" t="s">
        <v>1046</v>
      </c>
      <c r="L647" t="s">
        <v>2076</v>
      </c>
      <c r="M647" t="s">
        <v>13394</v>
      </c>
      <c r="N647" t="s">
        <v>23</v>
      </c>
      <c r="O647" t="s">
        <v>63</v>
      </c>
      <c r="P647" t="s">
        <v>54</v>
      </c>
      <c r="Q647" t="s">
        <v>55</v>
      </c>
      <c r="R647" t="s">
        <v>24</v>
      </c>
      <c r="S647" t="s">
        <v>13395</v>
      </c>
      <c r="T647" t="s">
        <v>13396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  <pageSetup paperSize="9" scale="19" fitToHeight="0" orientation="portrait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255"/>
  <sheetViews>
    <sheetView zoomScale="70" zoomScaleNormal="70" workbookViewId="0">
      <pane xSplit="2" ySplit="1" topLeftCell="T20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54" sqref="U5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110</v>
      </c>
      <c r="B2" t="s">
        <v>691</v>
      </c>
      <c r="C2">
        <v>76</v>
      </c>
      <c r="D2">
        <v>1</v>
      </c>
      <c r="E2" t="s">
        <v>13397</v>
      </c>
      <c r="F2">
        <v>76</v>
      </c>
      <c r="G2">
        <v>0</v>
      </c>
      <c r="H2" t="s">
        <v>47</v>
      </c>
      <c r="I2" t="s">
        <v>8016</v>
      </c>
      <c r="J2" t="s">
        <v>13398</v>
      </c>
      <c r="K2" t="s">
        <v>12214</v>
      </c>
      <c r="L2" t="s">
        <v>2317</v>
      </c>
      <c r="M2" t="s">
        <v>13399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23</v>
      </c>
      <c r="T2" t="s">
        <v>13400</v>
      </c>
      <c r="U2" s="55" t="s">
        <v>186</v>
      </c>
      <c r="V2">
        <v>115</v>
      </c>
    </row>
    <row r="3" spans="1:22" x14ac:dyDescent="0.25">
      <c r="A3" t="s">
        <v>46</v>
      </c>
      <c r="B3" t="s">
        <v>1105</v>
      </c>
      <c r="C3">
        <v>72</v>
      </c>
      <c r="D3">
        <v>1</v>
      </c>
      <c r="E3" t="s">
        <v>13401</v>
      </c>
      <c r="F3">
        <v>79</v>
      </c>
      <c r="G3">
        <v>7</v>
      </c>
      <c r="H3" t="s">
        <v>47</v>
      </c>
      <c r="I3" t="s">
        <v>13402</v>
      </c>
      <c r="J3" t="s">
        <v>13403</v>
      </c>
      <c r="K3" t="s">
        <v>4727</v>
      </c>
      <c r="L3" t="s">
        <v>13404</v>
      </c>
      <c r="M3" t="s">
        <v>13405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13405</v>
      </c>
      <c r="U3" s="56" t="s">
        <v>187</v>
      </c>
      <c r="V3">
        <v>115</v>
      </c>
    </row>
    <row r="4" spans="1:22" x14ac:dyDescent="0.25">
      <c r="A4" t="s">
        <v>186</v>
      </c>
      <c r="B4" t="s">
        <v>187</v>
      </c>
      <c r="C4">
        <v>50</v>
      </c>
      <c r="D4">
        <v>6</v>
      </c>
      <c r="E4" t="s">
        <v>13406</v>
      </c>
      <c r="F4">
        <v>176.23</v>
      </c>
      <c r="G4">
        <v>26</v>
      </c>
      <c r="H4" t="s">
        <v>47</v>
      </c>
      <c r="I4" t="s">
        <v>5582</v>
      </c>
      <c r="J4" t="s">
        <v>5583</v>
      </c>
      <c r="K4" t="s">
        <v>4879</v>
      </c>
      <c r="L4" t="s">
        <v>5584</v>
      </c>
      <c r="M4" t="s">
        <v>13407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13407</v>
      </c>
      <c r="U4" s="55" t="s">
        <v>44</v>
      </c>
      <c r="V4">
        <v>75</v>
      </c>
    </row>
    <row r="5" spans="1:22" x14ac:dyDescent="0.25">
      <c r="A5" t="s">
        <v>30</v>
      </c>
      <c r="B5" t="s">
        <v>31</v>
      </c>
      <c r="C5">
        <v>47.5</v>
      </c>
      <c r="D5">
        <v>4</v>
      </c>
      <c r="E5" t="s">
        <v>13408</v>
      </c>
      <c r="F5">
        <v>131.5</v>
      </c>
      <c r="G5">
        <v>7</v>
      </c>
      <c r="H5" t="s">
        <v>47</v>
      </c>
      <c r="I5" t="s">
        <v>13409</v>
      </c>
      <c r="J5" t="s">
        <v>13410</v>
      </c>
      <c r="K5" t="s">
        <v>5707</v>
      </c>
      <c r="L5" t="s">
        <v>13411</v>
      </c>
      <c r="M5" t="s">
        <v>13412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13412</v>
      </c>
      <c r="U5" s="56" t="s">
        <v>45</v>
      </c>
      <c r="V5">
        <v>75</v>
      </c>
    </row>
    <row r="6" spans="1:22" x14ac:dyDescent="0.25">
      <c r="A6" t="s">
        <v>186</v>
      </c>
      <c r="B6" t="s">
        <v>187</v>
      </c>
      <c r="C6">
        <v>50</v>
      </c>
      <c r="D6">
        <v>6</v>
      </c>
      <c r="E6" t="s">
        <v>13413</v>
      </c>
      <c r="F6">
        <v>317.88</v>
      </c>
      <c r="G6">
        <v>34</v>
      </c>
      <c r="H6" t="s">
        <v>47</v>
      </c>
      <c r="I6" t="s">
        <v>13414</v>
      </c>
      <c r="J6" t="s">
        <v>13415</v>
      </c>
      <c r="K6" t="s">
        <v>13416</v>
      </c>
      <c r="L6" t="s">
        <v>13417</v>
      </c>
      <c r="M6" t="s">
        <v>13418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13418</v>
      </c>
      <c r="U6" s="55" t="s">
        <v>137</v>
      </c>
      <c r="V6">
        <v>100</v>
      </c>
    </row>
    <row r="7" spans="1:22" x14ac:dyDescent="0.25">
      <c r="A7" t="s">
        <v>186</v>
      </c>
      <c r="B7" t="s">
        <v>187</v>
      </c>
      <c r="C7">
        <v>50</v>
      </c>
      <c r="D7">
        <v>6</v>
      </c>
      <c r="E7" t="s">
        <v>13413</v>
      </c>
      <c r="F7">
        <v>317.88</v>
      </c>
      <c r="G7">
        <v>34</v>
      </c>
      <c r="H7" t="s">
        <v>47</v>
      </c>
      <c r="I7" t="s">
        <v>13414</v>
      </c>
      <c r="J7" t="s">
        <v>13415</v>
      </c>
      <c r="K7" t="s">
        <v>13416</v>
      </c>
      <c r="L7" t="s">
        <v>13417</v>
      </c>
      <c r="M7" t="s">
        <v>13418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13418</v>
      </c>
      <c r="U7" s="56" t="s">
        <v>138</v>
      </c>
      <c r="V7">
        <v>100</v>
      </c>
    </row>
    <row r="8" spans="1:22" x14ac:dyDescent="0.25">
      <c r="A8" t="s">
        <v>30</v>
      </c>
      <c r="B8" t="s">
        <v>31</v>
      </c>
      <c r="C8">
        <v>38.5</v>
      </c>
      <c r="D8">
        <v>2</v>
      </c>
      <c r="E8" t="s">
        <v>13419</v>
      </c>
      <c r="F8">
        <v>77</v>
      </c>
      <c r="G8">
        <v>0</v>
      </c>
      <c r="H8" t="s">
        <v>47</v>
      </c>
      <c r="I8" t="s">
        <v>13420</v>
      </c>
      <c r="J8" t="s">
        <v>13421</v>
      </c>
      <c r="K8" t="s">
        <v>2370</v>
      </c>
      <c r="L8" t="s">
        <v>1702</v>
      </c>
      <c r="M8" t="s">
        <v>13422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13422</v>
      </c>
      <c r="U8" s="55" t="s">
        <v>46</v>
      </c>
      <c r="V8">
        <v>86</v>
      </c>
    </row>
    <row r="9" spans="1:22" x14ac:dyDescent="0.25">
      <c r="A9" t="s">
        <v>30</v>
      </c>
      <c r="B9" t="s">
        <v>31</v>
      </c>
      <c r="C9">
        <v>38.333333333333343</v>
      </c>
      <c r="D9">
        <v>3</v>
      </c>
      <c r="E9" t="s">
        <v>13423</v>
      </c>
      <c r="F9">
        <v>200</v>
      </c>
      <c r="G9">
        <v>0</v>
      </c>
      <c r="H9" t="s">
        <v>47</v>
      </c>
      <c r="I9" t="s">
        <v>13424</v>
      </c>
      <c r="J9" t="s">
        <v>13425</v>
      </c>
      <c r="K9" t="s">
        <v>3297</v>
      </c>
      <c r="L9" t="s">
        <v>1655</v>
      </c>
      <c r="M9" t="s">
        <v>13426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13427</v>
      </c>
      <c r="U9" s="56" t="s">
        <v>56</v>
      </c>
      <c r="V9">
        <v>80</v>
      </c>
    </row>
    <row r="10" spans="1:22" x14ac:dyDescent="0.25">
      <c r="A10" t="s">
        <v>30</v>
      </c>
      <c r="B10" t="s">
        <v>31</v>
      </c>
      <c r="C10">
        <v>38.333333333333343</v>
      </c>
      <c r="D10">
        <v>3</v>
      </c>
      <c r="E10" t="s">
        <v>13423</v>
      </c>
      <c r="F10">
        <v>200</v>
      </c>
      <c r="G10">
        <v>0</v>
      </c>
      <c r="H10" t="s">
        <v>47</v>
      </c>
      <c r="I10" t="s">
        <v>13424</v>
      </c>
      <c r="J10" t="s">
        <v>13425</v>
      </c>
      <c r="K10" t="s">
        <v>3297</v>
      </c>
      <c r="L10" t="s">
        <v>1655</v>
      </c>
      <c r="M10" t="s">
        <v>13426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13427</v>
      </c>
      <c r="U10" s="56" t="s">
        <v>1105</v>
      </c>
      <c r="V10">
        <v>6</v>
      </c>
    </row>
    <row r="11" spans="1:22" x14ac:dyDescent="0.25">
      <c r="A11" t="s">
        <v>30</v>
      </c>
      <c r="B11" t="s">
        <v>31</v>
      </c>
      <c r="C11">
        <v>38.5</v>
      </c>
      <c r="D11">
        <v>2</v>
      </c>
      <c r="E11" t="s">
        <v>13428</v>
      </c>
      <c r="F11">
        <v>77</v>
      </c>
      <c r="G11">
        <v>0</v>
      </c>
      <c r="H11" t="s">
        <v>47</v>
      </c>
      <c r="I11" t="s">
        <v>13429</v>
      </c>
      <c r="J11" t="s">
        <v>13430</v>
      </c>
      <c r="K11" t="s">
        <v>3607</v>
      </c>
      <c r="L11" t="s">
        <v>666</v>
      </c>
      <c r="M11" t="s">
        <v>13427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23</v>
      </c>
      <c r="T11" t="s">
        <v>13431</v>
      </c>
      <c r="U11" s="55" t="s">
        <v>42</v>
      </c>
      <c r="V11">
        <v>52</v>
      </c>
    </row>
    <row r="12" spans="1:22" x14ac:dyDescent="0.25">
      <c r="A12" t="s">
        <v>30</v>
      </c>
      <c r="B12" t="s">
        <v>31</v>
      </c>
      <c r="C12">
        <v>40</v>
      </c>
      <c r="D12">
        <v>1</v>
      </c>
      <c r="E12" t="s">
        <v>13432</v>
      </c>
      <c r="F12">
        <v>292</v>
      </c>
      <c r="G12">
        <v>48</v>
      </c>
      <c r="H12" t="s">
        <v>47</v>
      </c>
      <c r="I12" t="s">
        <v>13433</v>
      </c>
      <c r="J12" t="s">
        <v>13434</v>
      </c>
      <c r="K12" t="s">
        <v>1518</v>
      </c>
      <c r="L12" t="s">
        <v>6194</v>
      </c>
      <c r="M12" t="s">
        <v>13431</v>
      </c>
      <c r="N12" t="s">
        <v>23</v>
      </c>
      <c r="O12" t="s">
        <v>53</v>
      </c>
      <c r="P12" t="s">
        <v>54</v>
      </c>
      <c r="Q12" t="s">
        <v>55</v>
      </c>
      <c r="R12" t="s">
        <v>24</v>
      </c>
      <c r="S12" t="s">
        <v>23</v>
      </c>
      <c r="T12" t="s">
        <v>13431</v>
      </c>
      <c r="U12" s="56" t="s">
        <v>43</v>
      </c>
      <c r="V12">
        <v>52</v>
      </c>
    </row>
    <row r="13" spans="1:22" x14ac:dyDescent="0.25">
      <c r="A13" t="s">
        <v>46</v>
      </c>
      <c r="B13" t="s">
        <v>56</v>
      </c>
      <c r="C13">
        <v>78</v>
      </c>
      <c r="D13">
        <v>3</v>
      </c>
      <c r="E13" t="s">
        <v>13432</v>
      </c>
      <c r="F13">
        <v>292</v>
      </c>
      <c r="G13">
        <v>48</v>
      </c>
      <c r="H13" t="s">
        <v>47</v>
      </c>
      <c r="I13" t="s">
        <v>13433</v>
      </c>
      <c r="J13" t="s">
        <v>13434</v>
      </c>
      <c r="K13" t="s">
        <v>1518</v>
      </c>
      <c r="L13" t="s">
        <v>6194</v>
      </c>
      <c r="M13" t="s">
        <v>13431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23</v>
      </c>
      <c r="T13" t="s">
        <v>13431</v>
      </c>
      <c r="U13" s="55" t="s">
        <v>139</v>
      </c>
      <c r="V13">
        <v>23</v>
      </c>
    </row>
    <row r="14" spans="1:22" x14ac:dyDescent="0.25">
      <c r="A14" t="s">
        <v>422</v>
      </c>
      <c r="B14" t="s">
        <v>423</v>
      </c>
      <c r="C14">
        <v>78.5</v>
      </c>
      <c r="D14">
        <v>2</v>
      </c>
      <c r="E14" t="s">
        <v>13435</v>
      </c>
      <c r="F14">
        <v>133</v>
      </c>
      <c r="G14">
        <v>0</v>
      </c>
      <c r="H14" t="s">
        <v>47</v>
      </c>
      <c r="I14" t="s">
        <v>11621</v>
      </c>
      <c r="J14" t="s">
        <v>11622</v>
      </c>
      <c r="K14" t="s">
        <v>1794</v>
      </c>
      <c r="L14" t="s">
        <v>1519</v>
      </c>
      <c r="M14" t="s">
        <v>13436</v>
      </c>
      <c r="N14" t="s">
        <v>23</v>
      </c>
      <c r="O14" t="s">
        <v>53</v>
      </c>
      <c r="P14" t="s">
        <v>54</v>
      </c>
      <c r="Q14" t="s">
        <v>55</v>
      </c>
      <c r="R14" t="s">
        <v>24</v>
      </c>
      <c r="S14" t="s">
        <v>23</v>
      </c>
      <c r="T14" t="s">
        <v>13436</v>
      </c>
      <c r="U14" s="56" t="s">
        <v>715</v>
      </c>
      <c r="V14">
        <v>5</v>
      </c>
    </row>
    <row r="15" spans="1:22" x14ac:dyDescent="0.25">
      <c r="A15" t="s">
        <v>115</v>
      </c>
      <c r="B15" t="s">
        <v>116</v>
      </c>
      <c r="C15">
        <v>30</v>
      </c>
      <c r="D15">
        <v>12</v>
      </c>
      <c r="E15" t="s">
        <v>13437</v>
      </c>
      <c r="F15">
        <v>426.9</v>
      </c>
      <c r="G15">
        <v>79</v>
      </c>
      <c r="H15" t="s">
        <v>47</v>
      </c>
      <c r="I15" t="s">
        <v>6327</v>
      </c>
      <c r="J15" t="s">
        <v>6328</v>
      </c>
      <c r="K15" t="s">
        <v>5120</v>
      </c>
      <c r="L15" t="s">
        <v>6329</v>
      </c>
      <c r="M15" t="s">
        <v>13438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13438</v>
      </c>
      <c r="U15" s="56" t="s">
        <v>112</v>
      </c>
      <c r="V15">
        <v>16</v>
      </c>
    </row>
    <row r="16" spans="1:22" x14ac:dyDescent="0.25">
      <c r="A16" t="s">
        <v>42</v>
      </c>
      <c r="B16" t="s">
        <v>43</v>
      </c>
      <c r="C16">
        <v>66.666666666666671</v>
      </c>
      <c r="D16">
        <v>3</v>
      </c>
      <c r="E16" t="s">
        <v>13439</v>
      </c>
      <c r="F16">
        <v>141</v>
      </c>
      <c r="G16">
        <v>0</v>
      </c>
      <c r="H16" t="s">
        <v>47</v>
      </c>
      <c r="I16" t="s">
        <v>13440</v>
      </c>
      <c r="J16" t="s">
        <v>13441</v>
      </c>
      <c r="K16" t="s">
        <v>1295</v>
      </c>
      <c r="L16" t="s">
        <v>1862</v>
      </c>
      <c r="M16" t="s">
        <v>13442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13443</v>
      </c>
      <c r="U16" s="56" t="s">
        <v>1958</v>
      </c>
      <c r="V16">
        <v>2</v>
      </c>
    </row>
    <row r="17" spans="1:22" x14ac:dyDescent="0.25">
      <c r="A17" t="s">
        <v>30</v>
      </c>
      <c r="B17" t="s">
        <v>31</v>
      </c>
      <c r="C17">
        <v>40</v>
      </c>
      <c r="D17">
        <v>1</v>
      </c>
      <c r="E17" t="s">
        <v>13439</v>
      </c>
      <c r="F17">
        <v>141</v>
      </c>
      <c r="G17">
        <v>0</v>
      </c>
      <c r="H17" t="s">
        <v>47</v>
      </c>
      <c r="I17" t="s">
        <v>13440</v>
      </c>
      <c r="J17" t="s">
        <v>13441</v>
      </c>
      <c r="K17" t="s">
        <v>1295</v>
      </c>
      <c r="L17" t="s">
        <v>1862</v>
      </c>
      <c r="M17" t="s">
        <v>13442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13443</v>
      </c>
      <c r="U17" s="55" t="s">
        <v>110</v>
      </c>
      <c r="V17">
        <v>16</v>
      </c>
    </row>
    <row r="18" spans="1:22" x14ac:dyDescent="0.25">
      <c r="A18" t="s">
        <v>42</v>
      </c>
      <c r="B18" t="s">
        <v>43</v>
      </c>
      <c r="C18">
        <v>66.666666666666671</v>
      </c>
      <c r="D18">
        <v>3</v>
      </c>
      <c r="E18" t="s">
        <v>13444</v>
      </c>
      <c r="F18">
        <v>325</v>
      </c>
      <c r="G18">
        <v>0</v>
      </c>
      <c r="H18" t="s">
        <v>631</v>
      </c>
      <c r="I18" t="s">
        <v>13445</v>
      </c>
      <c r="J18" t="s">
        <v>338</v>
      </c>
      <c r="K18" t="s">
        <v>23</v>
      </c>
      <c r="L18" t="s">
        <v>24</v>
      </c>
      <c r="M18" t="s">
        <v>13446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23</v>
      </c>
      <c r="T18" t="s">
        <v>13447</v>
      </c>
      <c r="U18" s="56" t="s">
        <v>146</v>
      </c>
      <c r="V18">
        <v>2</v>
      </c>
    </row>
    <row r="19" spans="1:22" x14ac:dyDescent="0.25">
      <c r="A19" t="s">
        <v>186</v>
      </c>
      <c r="B19" t="s">
        <v>187</v>
      </c>
      <c r="C19">
        <v>65</v>
      </c>
      <c r="D19">
        <v>5</v>
      </c>
      <c r="E19" t="s">
        <v>13444</v>
      </c>
      <c r="F19">
        <v>325</v>
      </c>
      <c r="G19">
        <v>0</v>
      </c>
      <c r="H19" t="s">
        <v>631</v>
      </c>
      <c r="I19" t="s">
        <v>13445</v>
      </c>
      <c r="J19" t="s">
        <v>338</v>
      </c>
      <c r="K19" t="s">
        <v>23</v>
      </c>
      <c r="L19" t="s">
        <v>24</v>
      </c>
      <c r="M19" t="s">
        <v>13446</v>
      </c>
      <c r="N19" t="s">
        <v>23</v>
      </c>
      <c r="O19" t="s">
        <v>32</v>
      </c>
      <c r="P19" t="s">
        <v>26</v>
      </c>
      <c r="Q19" t="s">
        <v>33</v>
      </c>
      <c r="R19" t="s">
        <v>24</v>
      </c>
      <c r="S19" t="s">
        <v>23</v>
      </c>
      <c r="T19" t="s">
        <v>13447</v>
      </c>
      <c r="U19" s="56" t="s">
        <v>640</v>
      </c>
      <c r="V19">
        <v>13</v>
      </c>
    </row>
    <row r="20" spans="1:22" x14ac:dyDescent="0.25">
      <c r="A20" t="s">
        <v>46</v>
      </c>
      <c r="B20" t="s">
        <v>56</v>
      </c>
      <c r="C20">
        <v>66.333333333333329</v>
      </c>
      <c r="D20">
        <v>3</v>
      </c>
      <c r="E20" t="s">
        <v>13448</v>
      </c>
      <c r="F20">
        <v>243</v>
      </c>
      <c r="G20">
        <v>38</v>
      </c>
      <c r="H20" t="s">
        <v>47</v>
      </c>
      <c r="I20" t="s">
        <v>4327</v>
      </c>
      <c r="J20" t="s">
        <v>13449</v>
      </c>
      <c r="K20" t="s">
        <v>13450</v>
      </c>
      <c r="L20" t="s">
        <v>637</v>
      </c>
      <c r="M20" t="s">
        <v>23</v>
      </c>
      <c r="N20" t="s">
        <v>23</v>
      </c>
      <c r="O20" t="s">
        <v>24</v>
      </c>
      <c r="P20" t="s">
        <v>54</v>
      </c>
      <c r="Q20" t="s">
        <v>23</v>
      </c>
      <c r="R20" t="s">
        <v>24</v>
      </c>
      <c r="S20" t="s">
        <v>23</v>
      </c>
      <c r="T20" t="s">
        <v>13447</v>
      </c>
      <c r="U20" s="56" t="s">
        <v>691</v>
      </c>
      <c r="V20">
        <v>1</v>
      </c>
    </row>
    <row r="21" spans="1:22" x14ac:dyDescent="0.25">
      <c r="A21" t="s">
        <v>46</v>
      </c>
      <c r="B21" t="s">
        <v>56</v>
      </c>
      <c r="C21">
        <v>69.900000000000006</v>
      </c>
      <c r="D21">
        <v>10</v>
      </c>
      <c r="E21" t="s">
        <v>13451</v>
      </c>
      <c r="F21">
        <v>770</v>
      </c>
      <c r="G21">
        <v>0</v>
      </c>
      <c r="H21" t="s">
        <v>22</v>
      </c>
      <c r="I21" t="s">
        <v>1599</v>
      </c>
      <c r="J21" t="s">
        <v>13452</v>
      </c>
      <c r="K21" t="s">
        <v>1492</v>
      </c>
      <c r="L21" t="s">
        <v>959</v>
      </c>
      <c r="M21" t="s">
        <v>13453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23</v>
      </c>
      <c r="T21" t="s">
        <v>13453</v>
      </c>
      <c r="U21" s="55" t="s">
        <v>152</v>
      </c>
      <c r="V21">
        <v>2</v>
      </c>
    </row>
    <row r="22" spans="1:22" x14ac:dyDescent="0.25">
      <c r="A22" t="s">
        <v>110</v>
      </c>
      <c r="B22" t="s">
        <v>640</v>
      </c>
      <c r="C22">
        <v>66.333333333333329</v>
      </c>
      <c r="D22">
        <v>3</v>
      </c>
      <c r="E22" t="s">
        <v>13454</v>
      </c>
      <c r="F22">
        <v>210.14</v>
      </c>
      <c r="G22">
        <v>26</v>
      </c>
      <c r="H22" t="s">
        <v>47</v>
      </c>
      <c r="I22" t="s">
        <v>13455</v>
      </c>
      <c r="J22" t="s">
        <v>13456</v>
      </c>
      <c r="K22" t="s">
        <v>1011</v>
      </c>
      <c r="L22" t="s">
        <v>13457</v>
      </c>
      <c r="M22" t="s">
        <v>13458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13458</v>
      </c>
      <c r="U22" s="56" t="s">
        <v>153</v>
      </c>
      <c r="V22">
        <v>2</v>
      </c>
    </row>
    <row r="23" spans="1:22" x14ac:dyDescent="0.25">
      <c r="A23" t="s">
        <v>139</v>
      </c>
      <c r="B23" t="s">
        <v>1958</v>
      </c>
      <c r="C23">
        <v>33</v>
      </c>
      <c r="D23">
        <v>1</v>
      </c>
      <c r="E23" t="s">
        <v>13459</v>
      </c>
      <c r="F23">
        <v>33</v>
      </c>
      <c r="G23">
        <v>0</v>
      </c>
      <c r="H23" t="s">
        <v>47</v>
      </c>
      <c r="I23" t="s">
        <v>13460</v>
      </c>
      <c r="J23" t="s">
        <v>13461</v>
      </c>
      <c r="K23" t="s">
        <v>2132</v>
      </c>
      <c r="L23" t="s">
        <v>13462</v>
      </c>
      <c r="M23" t="s">
        <v>13463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13464</v>
      </c>
      <c r="U23" s="55" t="s">
        <v>150</v>
      </c>
      <c r="V23">
        <v>2</v>
      </c>
    </row>
    <row r="24" spans="1:22" x14ac:dyDescent="0.25">
      <c r="A24" t="s">
        <v>115</v>
      </c>
      <c r="B24" t="s">
        <v>116</v>
      </c>
      <c r="C24">
        <v>27.5</v>
      </c>
      <c r="D24">
        <v>4</v>
      </c>
      <c r="E24" t="s">
        <v>13465</v>
      </c>
      <c r="F24">
        <v>123</v>
      </c>
      <c r="G24">
        <v>16</v>
      </c>
      <c r="H24" t="s">
        <v>47</v>
      </c>
      <c r="I24" t="s">
        <v>2169</v>
      </c>
      <c r="J24" t="s">
        <v>2170</v>
      </c>
      <c r="K24" t="s">
        <v>2171</v>
      </c>
      <c r="L24" t="s">
        <v>383</v>
      </c>
      <c r="M24" t="s">
        <v>13466</v>
      </c>
      <c r="N24" t="s">
        <v>23</v>
      </c>
      <c r="O24" t="s">
        <v>53</v>
      </c>
      <c r="P24" t="s">
        <v>54</v>
      </c>
      <c r="Q24" t="s">
        <v>55</v>
      </c>
      <c r="R24" t="s">
        <v>24</v>
      </c>
      <c r="S24" t="s">
        <v>23</v>
      </c>
      <c r="T24" t="s">
        <v>13467</v>
      </c>
      <c r="U24" s="56" t="s">
        <v>151</v>
      </c>
      <c r="V24">
        <v>2</v>
      </c>
    </row>
    <row r="25" spans="1:22" x14ac:dyDescent="0.25">
      <c r="A25" t="s">
        <v>139</v>
      </c>
      <c r="B25" t="s">
        <v>112</v>
      </c>
      <c r="C25">
        <v>66</v>
      </c>
      <c r="D25">
        <v>1</v>
      </c>
      <c r="E25" t="s">
        <v>13468</v>
      </c>
      <c r="F25">
        <v>245</v>
      </c>
      <c r="G25">
        <v>35</v>
      </c>
      <c r="H25" t="s">
        <v>47</v>
      </c>
      <c r="I25" t="s">
        <v>1509</v>
      </c>
      <c r="J25" t="s">
        <v>13469</v>
      </c>
      <c r="K25" t="s">
        <v>2676</v>
      </c>
      <c r="L25" t="s">
        <v>6216</v>
      </c>
      <c r="M25" t="s">
        <v>13470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13470</v>
      </c>
      <c r="U25" s="55" t="s">
        <v>422</v>
      </c>
      <c r="V25">
        <v>2</v>
      </c>
    </row>
    <row r="26" spans="1:22" x14ac:dyDescent="0.25">
      <c r="A26" t="s">
        <v>110</v>
      </c>
      <c r="B26" t="s">
        <v>640</v>
      </c>
      <c r="C26">
        <v>66</v>
      </c>
      <c r="D26">
        <v>1</v>
      </c>
      <c r="E26" t="s">
        <v>13468</v>
      </c>
      <c r="F26">
        <v>245</v>
      </c>
      <c r="G26">
        <v>35</v>
      </c>
      <c r="H26" t="s">
        <v>47</v>
      </c>
      <c r="I26" t="s">
        <v>1509</v>
      </c>
      <c r="J26" t="s">
        <v>13469</v>
      </c>
      <c r="K26" t="s">
        <v>2676</v>
      </c>
      <c r="L26" t="s">
        <v>6216</v>
      </c>
      <c r="M26" t="s">
        <v>13470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13470</v>
      </c>
      <c r="U26" s="56" t="s">
        <v>423</v>
      </c>
      <c r="V26">
        <v>2</v>
      </c>
    </row>
    <row r="27" spans="1:22" x14ac:dyDescent="0.25">
      <c r="A27" t="s">
        <v>46</v>
      </c>
      <c r="B27" t="s">
        <v>56</v>
      </c>
      <c r="C27">
        <v>67</v>
      </c>
      <c r="D27">
        <v>1</v>
      </c>
      <c r="E27" t="s">
        <v>13468</v>
      </c>
      <c r="F27">
        <v>245</v>
      </c>
      <c r="G27">
        <v>35</v>
      </c>
      <c r="H27" t="s">
        <v>47</v>
      </c>
      <c r="I27" t="s">
        <v>1509</v>
      </c>
      <c r="J27" t="s">
        <v>13469</v>
      </c>
      <c r="K27" t="s">
        <v>2676</v>
      </c>
      <c r="L27" t="s">
        <v>6216</v>
      </c>
      <c r="M27" t="s">
        <v>13470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13470</v>
      </c>
      <c r="U27" s="55" t="s">
        <v>36</v>
      </c>
      <c r="V27">
        <v>2</v>
      </c>
    </row>
    <row r="28" spans="1:22" x14ac:dyDescent="0.25">
      <c r="A28" t="s">
        <v>42</v>
      </c>
      <c r="B28" t="s">
        <v>43</v>
      </c>
      <c r="C28">
        <v>55</v>
      </c>
      <c r="D28">
        <v>1</v>
      </c>
      <c r="E28" t="s">
        <v>13471</v>
      </c>
      <c r="F28">
        <v>55</v>
      </c>
      <c r="G28">
        <v>0</v>
      </c>
      <c r="H28" t="s">
        <v>47</v>
      </c>
      <c r="I28" t="s">
        <v>11127</v>
      </c>
      <c r="J28" t="s">
        <v>13472</v>
      </c>
      <c r="K28" t="s">
        <v>13473</v>
      </c>
      <c r="L28" t="s">
        <v>1630</v>
      </c>
      <c r="M28" t="s">
        <v>13474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13474</v>
      </c>
      <c r="U28" s="56" t="s">
        <v>37</v>
      </c>
      <c r="V28">
        <v>2</v>
      </c>
    </row>
    <row r="29" spans="1:22" x14ac:dyDescent="0.25">
      <c r="A29" t="s">
        <v>44</v>
      </c>
      <c r="B29" t="s">
        <v>45</v>
      </c>
      <c r="C29">
        <v>66.666666666666671</v>
      </c>
      <c r="D29">
        <v>6</v>
      </c>
      <c r="E29" t="s">
        <v>13475</v>
      </c>
      <c r="F29">
        <v>200</v>
      </c>
      <c r="G29">
        <v>0</v>
      </c>
      <c r="H29" t="s">
        <v>631</v>
      </c>
      <c r="I29" t="s">
        <v>9076</v>
      </c>
      <c r="J29" t="s">
        <v>315</v>
      </c>
      <c r="K29" t="s">
        <v>23</v>
      </c>
      <c r="L29" t="s">
        <v>24</v>
      </c>
      <c r="M29" t="s">
        <v>13476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13476</v>
      </c>
      <c r="U29" s="55" t="s">
        <v>38</v>
      </c>
      <c r="V29">
        <v>10</v>
      </c>
    </row>
    <row r="30" spans="1:22" x14ac:dyDescent="0.25">
      <c r="A30" t="s">
        <v>186</v>
      </c>
      <c r="B30" t="s">
        <v>187</v>
      </c>
      <c r="C30">
        <v>37.5</v>
      </c>
      <c r="D30">
        <v>4</v>
      </c>
      <c r="E30" t="s">
        <v>13477</v>
      </c>
      <c r="F30">
        <v>159</v>
      </c>
      <c r="G30">
        <v>0</v>
      </c>
      <c r="H30" t="s">
        <v>631</v>
      </c>
      <c r="I30" t="s">
        <v>8034</v>
      </c>
      <c r="J30" t="s">
        <v>318</v>
      </c>
      <c r="K30" t="s">
        <v>23</v>
      </c>
      <c r="L30" t="s">
        <v>24</v>
      </c>
      <c r="M30" t="s">
        <v>13478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13478</v>
      </c>
      <c r="U30" s="56" t="s">
        <v>39</v>
      </c>
      <c r="V30">
        <v>10</v>
      </c>
    </row>
    <row r="31" spans="1:22" x14ac:dyDescent="0.25">
      <c r="A31" t="s">
        <v>46</v>
      </c>
      <c r="B31" t="s">
        <v>56</v>
      </c>
      <c r="C31">
        <v>66.333333333333329</v>
      </c>
      <c r="D31">
        <v>3</v>
      </c>
      <c r="E31" t="s">
        <v>13479</v>
      </c>
      <c r="F31">
        <v>220</v>
      </c>
      <c r="G31">
        <v>0</v>
      </c>
      <c r="H31" t="s">
        <v>631</v>
      </c>
      <c r="I31" t="s">
        <v>1456</v>
      </c>
      <c r="J31" t="s">
        <v>315</v>
      </c>
      <c r="K31" t="s">
        <v>23</v>
      </c>
      <c r="L31" t="s">
        <v>24</v>
      </c>
      <c r="M31" t="s">
        <v>13480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13480</v>
      </c>
      <c r="U31" s="55" t="s">
        <v>34</v>
      </c>
      <c r="V31">
        <v>1</v>
      </c>
    </row>
    <row r="32" spans="1:22" x14ac:dyDescent="0.25">
      <c r="A32" t="s">
        <v>46</v>
      </c>
      <c r="B32" t="s">
        <v>56</v>
      </c>
      <c r="C32">
        <v>78</v>
      </c>
      <c r="D32">
        <v>3</v>
      </c>
      <c r="E32" t="s">
        <v>13481</v>
      </c>
      <c r="F32">
        <v>233</v>
      </c>
      <c r="G32">
        <v>29</v>
      </c>
      <c r="H32" t="s">
        <v>47</v>
      </c>
      <c r="I32" t="s">
        <v>13482</v>
      </c>
      <c r="J32" t="s">
        <v>13483</v>
      </c>
      <c r="K32" t="s">
        <v>2933</v>
      </c>
      <c r="L32" t="s">
        <v>350</v>
      </c>
      <c r="M32" t="s">
        <v>13484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23</v>
      </c>
      <c r="T32" t="s">
        <v>13480</v>
      </c>
      <c r="U32" s="56" t="s">
        <v>35</v>
      </c>
      <c r="V32">
        <v>1</v>
      </c>
    </row>
    <row r="33" spans="1:22" x14ac:dyDescent="0.25">
      <c r="A33" t="s">
        <v>51</v>
      </c>
      <c r="B33" t="s">
        <v>52</v>
      </c>
      <c r="C33">
        <v>63.5</v>
      </c>
      <c r="D33">
        <v>2</v>
      </c>
      <c r="E33" t="s">
        <v>13485</v>
      </c>
      <c r="F33">
        <v>322</v>
      </c>
      <c r="G33">
        <v>35</v>
      </c>
      <c r="H33" t="s">
        <v>47</v>
      </c>
      <c r="I33" t="s">
        <v>646</v>
      </c>
      <c r="J33" t="s">
        <v>12371</v>
      </c>
      <c r="K33" t="s">
        <v>2062</v>
      </c>
      <c r="L33" t="s">
        <v>4632</v>
      </c>
      <c r="M33" t="s">
        <v>13486</v>
      </c>
      <c r="N33" t="s">
        <v>23</v>
      </c>
      <c r="O33" t="s">
        <v>53</v>
      </c>
      <c r="P33" t="s">
        <v>54</v>
      </c>
      <c r="Q33" t="s">
        <v>55</v>
      </c>
      <c r="R33" t="s">
        <v>24</v>
      </c>
      <c r="S33" t="s">
        <v>23</v>
      </c>
      <c r="T33" t="s">
        <v>13486</v>
      </c>
      <c r="U33" s="55" t="s">
        <v>148</v>
      </c>
      <c r="V33">
        <v>1</v>
      </c>
    </row>
    <row r="34" spans="1:22" x14ac:dyDescent="0.25">
      <c r="A34" t="s">
        <v>51</v>
      </c>
      <c r="B34" t="s">
        <v>52</v>
      </c>
      <c r="C34">
        <v>63.333333333333343</v>
      </c>
      <c r="D34">
        <v>3</v>
      </c>
      <c r="E34" t="s">
        <v>13485</v>
      </c>
      <c r="F34">
        <v>322</v>
      </c>
      <c r="G34">
        <v>35</v>
      </c>
      <c r="H34" t="s">
        <v>47</v>
      </c>
      <c r="I34" t="s">
        <v>646</v>
      </c>
      <c r="J34" t="s">
        <v>12371</v>
      </c>
      <c r="K34" t="s">
        <v>2062</v>
      </c>
      <c r="L34" t="s">
        <v>4632</v>
      </c>
      <c r="M34" t="s">
        <v>13486</v>
      </c>
      <c r="N34" t="s">
        <v>23</v>
      </c>
      <c r="O34" t="s">
        <v>53</v>
      </c>
      <c r="P34" t="s">
        <v>54</v>
      </c>
      <c r="Q34" t="s">
        <v>55</v>
      </c>
      <c r="R34" t="s">
        <v>24</v>
      </c>
      <c r="S34" t="s">
        <v>23</v>
      </c>
      <c r="T34" t="s">
        <v>13486</v>
      </c>
      <c r="U34" s="56" t="s">
        <v>149</v>
      </c>
      <c r="V34">
        <v>1</v>
      </c>
    </row>
    <row r="35" spans="1:22" x14ac:dyDescent="0.25">
      <c r="A35" t="s">
        <v>46</v>
      </c>
      <c r="B35" t="s">
        <v>56</v>
      </c>
      <c r="C35">
        <v>78</v>
      </c>
      <c r="D35">
        <v>2</v>
      </c>
      <c r="E35" t="s">
        <v>13487</v>
      </c>
      <c r="F35">
        <v>132</v>
      </c>
      <c r="G35">
        <v>0</v>
      </c>
      <c r="H35" t="s">
        <v>47</v>
      </c>
      <c r="I35" t="s">
        <v>9018</v>
      </c>
      <c r="J35" t="s">
        <v>9019</v>
      </c>
      <c r="K35" t="s">
        <v>4690</v>
      </c>
      <c r="L35" t="s">
        <v>1732</v>
      </c>
      <c r="M35" t="s">
        <v>13488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23</v>
      </c>
      <c r="T35" t="s">
        <v>13488</v>
      </c>
      <c r="U35" s="55" t="s">
        <v>30</v>
      </c>
      <c r="V35">
        <v>66</v>
      </c>
    </row>
    <row r="36" spans="1:22" x14ac:dyDescent="0.25">
      <c r="A36" t="s">
        <v>115</v>
      </c>
      <c r="B36" t="s">
        <v>116</v>
      </c>
      <c r="C36">
        <v>30</v>
      </c>
      <c r="D36">
        <v>12</v>
      </c>
      <c r="E36" t="s">
        <v>13489</v>
      </c>
      <c r="F36">
        <v>371</v>
      </c>
      <c r="G36">
        <v>39</v>
      </c>
      <c r="H36" t="s">
        <v>47</v>
      </c>
      <c r="I36" t="s">
        <v>13490</v>
      </c>
      <c r="J36" t="s">
        <v>13491</v>
      </c>
      <c r="K36" t="s">
        <v>1109</v>
      </c>
      <c r="L36" t="s">
        <v>13492</v>
      </c>
      <c r="M36" t="s">
        <v>13493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13493</v>
      </c>
      <c r="U36" s="56" t="s">
        <v>31</v>
      </c>
      <c r="V36">
        <v>65</v>
      </c>
    </row>
    <row r="37" spans="1:22" x14ac:dyDescent="0.25">
      <c r="A37" t="s">
        <v>46</v>
      </c>
      <c r="B37" t="s">
        <v>56</v>
      </c>
      <c r="C37">
        <v>66.333333333333329</v>
      </c>
      <c r="D37">
        <v>3</v>
      </c>
      <c r="E37" t="s">
        <v>13494</v>
      </c>
      <c r="F37">
        <v>220</v>
      </c>
      <c r="G37">
        <v>0</v>
      </c>
      <c r="H37" t="s">
        <v>631</v>
      </c>
      <c r="I37" t="s">
        <v>13495</v>
      </c>
      <c r="J37" t="s">
        <v>311</v>
      </c>
      <c r="K37" t="s">
        <v>23</v>
      </c>
      <c r="L37" t="s">
        <v>24</v>
      </c>
      <c r="M37" t="s">
        <v>13496</v>
      </c>
      <c r="N37" t="s">
        <v>23</v>
      </c>
      <c r="O37" t="s">
        <v>32</v>
      </c>
      <c r="P37" t="s">
        <v>26</v>
      </c>
      <c r="Q37" t="s">
        <v>33</v>
      </c>
      <c r="R37" t="s">
        <v>24</v>
      </c>
      <c r="S37" t="s">
        <v>23</v>
      </c>
      <c r="T37" t="s">
        <v>13496</v>
      </c>
      <c r="U37" s="56" t="s">
        <v>1915</v>
      </c>
      <c r="V37">
        <v>1</v>
      </c>
    </row>
    <row r="38" spans="1:22" x14ac:dyDescent="0.25">
      <c r="A38" t="s">
        <v>44</v>
      </c>
      <c r="B38" t="s">
        <v>45</v>
      </c>
      <c r="C38">
        <v>66.666666666666671</v>
      </c>
      <c r="D38">
        <v>3</v>
      </c>
      <c r="E38" t="s">
        <v>13497</v>
      </c>
      <c r="F38">
        <v>106</v>
      </c>
      <c r="G38">
        <v>6</v>
      </c>
      <c r="H38" t="s">
        <v>631</v>
      </c>
      <c r="I38" t="s">
        <v>13498</v>
      </c>
      <c r="J38" t="s">
        <v>356</v>
      </c>
      <c r="K38" t="s">
        <v>23</v>
      </c>
      <c r="L38" t="s">
        <v>24</v>
      </c>
      <c r="M38" t="s">
        <v>13499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23</v>
      </c>
      <c r="T38" t="s">
        <v>13499</v>
      </c>
      <c r="U38" s="55" t="s">
        <v>28</v>
      </c>
      <c r="V38">
        <v>42</v>
      </c>
    </row>
    <row r="39" spans="1:22" x14ac:dyDescent="0.25">
      <c r="A39" t="s">
        <v>44</v>
      </c>
      <c r="B39" t="s">
        <v>45</v>
      </c>
      <c r="C39">
        <v>66.666666666666671</v>
      </c>
      <c r="D39">
        <v>3</v>
      </c>
      <c r="E39" t="s">
        <v>13500</v>
      </c>
      <c r="F39">
        <v>245</v>
      </c>
      <c r="G39">
        <v>45</v>
      </c>
      <c r="H39" t="s">
        <v>631</v>
      </c>
      <c r="I39" t="s">
        <v>13501</v>
      </c>
      <c r="J39" t="s">
        <v>310</v>
      </c>
      <c r="K39" t="s">
        <v>23</v>
      </c>
      <c r="L39" t="s">
        <v>24</v>
      </c>
      <c r="M39" t="s">
        <v>13502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13499</v>
      </c>
      <c r="U39" s="56" t="s">
        <v>29</v>
      </c>
      <c r="V39">
        <v>42</v>
      </c>
    </row>
    <row r="40" spans="1:22" x14ac:dyDescent="0.25">
      <c r="A40" t="s">
        <v>42</v>
      </c>
      <c r="B40" t="s">
        <v>43</v>
      </c>
      <c r="C40">
        <v>66.666666666666671</v>
      </c>
      <c r="D40">
        <v>3</v>
      </c>
      <c r="E40" t="s">
        <v>13500</v>
      </c>
      <c r="F40">
        <v>245</v>
      </c>
      <c r="G40">
        <v>45</v>
      </c>
      <c r="H40" t="s">
        <v>631</v>
      </c>
      <c r="I40" t="s">
        <v>13501</v>
      </c>
      <c r="J40" t="s">
        <v>310</v>
      </c>
      <c r="K40" t="s">
        <v>23</v>
      </c>
      <c r="L40" t="s">
        <v>24</v>
      </c>
      <c r="M40" t="s">
        <v>13502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13499</v>
      </c>
      <c r="U40" s="55" t="s">
        <v>20</v>
      </c>
      <c r="V40">
        <v>41</v>
      </c>
    </row>
    <row r="41" spans="1:22" x14ac:dyDescent="0.25">
      <c r="A41" t="s">
        <v>186</v>
      </c>
      <c r="B41" t="s">
        <v>187</v>
      </c>
      <c r="C41">
        <v>33.333333333333336</v>
      </c>
      <c r="D41">
        <v>3</v>
      </c>
      <c r="E41" t="s">
        <v>13503</v>
      </c>
      <c r="F41">
        <v>106</v>
      </c>
      <c r="G41">
        <v>6</v>
      </c>
      <c r="H41" t="s">
        <v>631</v>
      </c>
      <c r="I41" t="s">
        <v>13504</v>
      </c>
      <c r="J41" t="s">
        <v>303</v>
      </c>
      <c r="K41" t="s">
        <v>23</v>
      </c>
      <c r="L41" t="s">
        <v>24</v>
      </c>
      <c r="M41" t="s">
        <v>13502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13502</v>
      </c>
      <c r="U41" s="56" t="s">
        <v>21</v>
      </c>
      <c r="V41">
        <v>41</v>
      </c>
    </row>
    <row r="42" spans="1:22" x14ac:dyDescent="0.25">
      <c r="A42" t="s">
        <v>46</v>
      </c>
      <c r="B42" t="s">
        <v>56</v>
      </c>
      <c r="C42">
        <v>66.333333333333329</v>
      </c>
      <c r="D42">
        <v>3</v>
      </c>
      <c r="E42" t="s">
        <v>13505</v>
      </c>
      <c r="F42">
        <v>220</v>
      </c>
      <c r="G42">
        <v>0</v>
      </c>
      <c r="H42" t="s">
        <v>631</v>
      </c>
      <c r="I42" t="s">
        <v>13506</v>
      </c>
      <c r="J42" t="s">
        <v>325</v>
      </c>
      <c r="K42" t="s">
        <v>23</v>
      </c>
      <c r="L42" t="s">
        <v>24</v>
      </c>
      <c r="M42" t="s">
        <v>13502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13502</v>
      </c>
      <c r="U42" s="55" t="s">
        <v>115</v>
      </c>
      <c r="V42">
        <v>46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13507</v>
      </c>
      <c r="F43">
        <v>200</v>
      </c>
      <c r="G43">
        <v>0</v>
      </c>
      <c r="H43" t="s">
        <v>631</v>
      </c>
      <c r="I43" t="s">
        <v>13508</v>
      </c>
      <c r="J43" t="s">
        <v>343</v>
      </c>
      <c r="K43" t="s">
        <v>23</v>
      </c>
      <c r="L43" t="s">
        <v>24</v>
      </c>
      <c r="M43" t="s">
        <v>13509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13509</v>
      </c>
      <c r="U43" s="56" t="s">
        <v>116</v>
      </c>
      <c r="V43">
        <v>46</v>
      </c>
    </row>
    <row r="44" spans="1:22" x14ac:dyDescent="0.25">
      <c r="A44" t="s">
        <v>42</v>
      </c>
      <c r="B44" t="s">
        <v>43</v>
      </c>
      <c r="C44">
        <v>66.666666666666671</v>
      </c>
      <c r="D44">
        <v>3</v>
      </c>
      <c r="E44" t="s">
        <v>13507</v>
      </c>
      <c r="F44">
        <v>200</v>
      </c>
      <c r="G44">
        <v>0</v>
      </c>
      <c r="H44" t="s">
        <v>631</v>
      </c>
      <c r="I44" t="s">
        <v>13508</v>
      </c>
      <c r="J44" t="s">
        <v>343</v>
      </c>
      <c r="K44" t="s">
        <v>23</v>
      </c>
      <c r="L44" t="s">
        <v>24</v>
      </c>
      <c r="M44" t="s">
        <v>13509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13509</v>
      </c>
      <c r="U44" s="55" t="s">
        <v>51</v>
      </c>
      <c r="V44">
        <v>7</v>
      </c>
    </row>
    <row r="45" spans="1:22" x14ac:dyDescent="0.25">
      <c r="A45" t="s">
        <v>42</v>
      </c>
      <c r="B45" t="s">
        <v>43</v>
      </c>
      <c r="C45">
        <v>66.666666666666671</v>
      </c>
      <c r="D45">
        <v>3</v>
      </c>
      <c r="E45" t="s">
        <v>13510</v>
      </c>
      <c r="F45">
        <v>245</v>
      </c>
      <c r="G45">
        <v>45</v>
      </c>
      <c r="H45" t="s">
        <v>631</v>
      </c>
      <c r="I45" t="s">
        <v>7464</v>
      </c>
      <c r="J45" t="s">
        <v>3517</v>
      </c>
      <c r="K45" t="s">
        <v>23</v>
      </c>
      <c r="L45" t="s">
        <v>24</v>
      </c>
      <c r="M45" t="s">
        <v>13511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13511</v>
      </c>
      <c r="U45" s="56" t="s">
        <v>52</v>
      </c>
      <c r="V45">
        <v>7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13510</v>
      </c>
      <c r="F46">
        <v>245</v>
      </c>
      <c r="G46">
        <v>45</v>
      </c>
      <c r="H46" t="s">
        <v>631</v>
      </c>
      <c r="I46" t="s">
        <v>7464</v>
      </c>
      <c r="J46" t="s">
        <v>3517</v>
      </c>
      <c r="K46" t="s">
        <v>23</v>
      </c>
      <c r="L46" t="s">
        <v>24</v>
      </c>
      <c r="M46" t="s">
        <v>13511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13511</v>
      </c>
      <c r="U46" s="55" t="s">
        <v>658</v>
      </c>
      <c r="V46">
        <v>689</v>
      </c>
    </row>
    <row r="47" spans="1:22" x14ac:dyDescent="0.25">
      <c r="A47" t="s">
        <v>30</v>
      </c>
      <c r="B47" t="s">
        <v>31</v>
      </c>
      <c r="C47">
        <v>40</v>
      </c>
      <c r="D47">
        <v>1</v>
      </c>
      <c r="E47" t="s">
        <v>13512</v>
      </c>
      <c r="F47">
        <v>40</v>
      </c>
      <c r="G47">
        <v>0</v>
      </c>
      <c r="H47" t="s">
        <v>22</v>
      </c>
      <c r="I47" t="s">
        <v>2937</v>
      </c>
      <c r="J47" t="s">
        <v>11949</v>
      </c>
      <c r="K47" t="s">
        <v>1492</v>
      </c>
      <c r="L47" t="s">
        <v>163</v>
      </c>
      <c r="M47" t="s">
        <v>13513</v>
      </c>
      <c r="N47" t="s">
        <v>23</v>
      </c>
      <c r="O47" t="s">
        <v>63</v>
      </c>
      <c r="P47" t="s">
        <v>54</v>
      </c>
      <c r="Q47" t="s">
        <v>55</v>
      </c>
      <c r="R47" t="s">
        <v>24</v>
      </c>
      <c r="S47" t="s">
        <v>23</v>
      </c>
      <c r="T47" t="s">
        <v>13514</v>
      </c>
    </row>
    <row r="48" spans="1:22" x14ac:dyDescent="0.25">
      <c r="A48" t="s">
        <v>186</v>
      </c>
      <c r="B48" t="s">
        <v>187</v>
      </c>
      <c r="C48">
        <v>37.5</v>
      </c>
      <c r="D48">
        <v>4</v>
      </c>
      <c r="E48" t="s">
        <v>13515</v>
      </c>
      <c r="F48">
        <v>159</v>
      </c>
      <c r="G48">
        <v>0</v>
      </c>
      <c r="H48" t="s">
        <v>631</v>
      </c>
      <c r="I48" t="s">
        <v>13516</v>
      </c>
      <c r="J48" t="s">
        <v>314</v>
      </c>
      <c r="K48" t="s">
        <v>23</v>
      </c>
      <c r="L48" t="s">
        <v>24</v>
      </c>
      <c r="M48" t="s">
        <v>13517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13517</v>
      </c>
    </row>
    <row r="49" spans="1:20" x14ac:dyDescent="0.25">
      <c r="A49" t="s">
        <v>186</v>
      </c>
      <c r="B49" t="s">
        <v>187</v>
      </c>
      <c r="C49">
        <v>33.333333333333336</v>
      </c>
      <c r="D49">
        <v>3</v>
      </c>
      <c r="E49" t="s">
        <v>13518</v>
      </c>
      <c r="F49">
        <v>106</v>
      </c>
      <c r="G49">
        <v>6</v>
      </c>
      <c r="H49" t="s">
        <v>631</v>
      </c>
      <c r="I49" t="s">
        <v>13519</v>
      </c>
      <c r="J49" t="s">
        <v>303</v>
      </c>
      <c r="K49" t="s">
        <v>23</v>
      </c>
      <c r="L49" t="s">
        <v>24</v>
      </c>
      <c r="M49" t="s">
        <v>13520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13520</v>
      </c>
    </row>
    <row r="50" spans="1:20" x14ac:dyDescent="0.25">
      <c r="A50" t="s">
        <v>110</v>
      </c>
      <c r="B50" t="s">
        <v>640</v>
      </c>
      <c r="C50">
        <v>66.333333333333329</v>
      </c>
      <c r="D50">
        <v>3</v>
      </c>
      <c r="E50" t="s">
        <v>13521</v>
      </c>
      <c r="F50">
        <v>248</v>
      </c>
      <c r="G50">
        <v>38</v>
      </c>
      <c r="H50" t="s">
        <v>47</v>
      </c>
      <c r="I50" t="s">
        <v>11989</v>
      </c>
      <c r="J50" t="s">
        <v>13522</v>
      </c>
      <c r="K50" t="s">
        <v>13523</v>
      </c>
      <c r="L50" t="s">
        <v>2016</v>
      </c>
      <c r="M50" t="s">
        <v>13524</v>
      </c>
      <c r="N50" t="s">
        <v>23</v>
      </c>
      <c r="O50" t="s">
        <v>63</v>
      </c>
      <c r="P50" t="s">
        <v>54</v>
      </c>
      <c r="Q50" t="s">
        <v>55</v>
      </c>
      <c r="R50" t="s">
        <v>24</v>
      </c>
      <c r="S50" t="s">
        <v>23</v>
      </c>
      <c r="T50" t="s">
        <v>13525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3</v>
      </c>
      <c r="E51" t="s">
        <v>13526</v>
      </c>
      <c r="F51">
        <v>106</v>
      </c>
      <c r="G51">
        <v>6</v>
      </c>
      <c r="H51" t="s">
        <v>631</v>
      </c>
      <c r="I51" t="s">
        <v>13527</v>
      </c>
      <c r="J51" t="s">
        <v>318</v>
      </c>
      <c r="K51" t="s">
        <v>23</v>
      </c>
      <c r="L51" t="s">
        <v>24</v>
      </c>
      <c r="M51" t="s">
        <v>13528</v>
      </c>
      <c r="N51" t="s">
        <v>23</v>
      </c>
      <c r="O51" t="s">
        <v>32</v>
      </c>
      <c r="P51" t="s">
        <v>26</v>
      </c>
      <c r="Q51" t="s">
        <v>33</v>
      </c>
      <c r="R51" t="s">
        <v>24</v>
      </c>
      <c r="S51" t="s">
        <v>23</v>
      </c>
      <c r="T51" t="s">
        <v>13529</v>
      </c>
    </row>
    <row r="52" spans="1:20" x14ac:dyDescent="0.25">
      <c r="A52" t="s">
        <v>115</v>
      </c>
      <c r="B52" t="s">
        <v>116</v>
      </c>
      <c r="C52">
        <v>35</v>
      </c>
      <c r="D52">
        <v>8</v>
      </c>
      <c r="E52" t="s">
        <v>13530</v>
      </c>
      <c r="F52">
        <v>256</v>
      </c>
      <c r="G52">
        <v>11</v>
      </c>
      <c r="H52" t="s">
        <v>47</v>
      </c>
      <c r="I52" t="s">
        <v>2490</v>
      </c>
      <c r="J52" t="s">
        <v>2491</v>
      </c>
      <c r="K52" t="s">
        <v>2492</v>
      </c>
      <c r="L52" t="s">
        <v>5783</v>
      </c>
      <c r="M52" t="s">
        <v>13531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13532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6</v>
      </c>
      <c r="E53" t="s">
        <v>13533</v>
      </c>
      <c r="F53">
        <v>200</v>
      </c>
      <c r="G53">
        <v>0</v>
      </c>
      <c r="H53" t="s">
        <v>631</v>
      </c>
      <c r="I53" t="s">
        <v>13534</v>
      </c>
      <c r="J53" t="s">
        <v>309</v>
      </c>
      <c r="K53" t="s">
        <v>23</v>
      </c>
      <c r="L53" t="s">
        <v>24</v>
      </c>
      <c r="M53" t="s">
        <v>13532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13532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13535</v>
      </c>
      <c r="F54">
        <v>145</v>
      </c>
      <c r="G54">
        <v>45</v>
      </c>
      <c r="H54" t="s">
        <v>631</v>
      </c>
      <c r="I54" t="s">
        <v>13536</v>
      </c>
      <c r="J54" t="s">
        <v>315</v>
      </c>
      <c r="K54" t="s">
        <v>23</v>
      </c>
      <c r="L54" t="s">
        <v>24</v>
      </c>
      <c r="M54" t="s">
        <v>13537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23</v>
      </c>
      <c r="T54" t="s">
        <v>13537</v>
      </c>
    </row>
    <row r="55" spans="1:20" x14ac:dyDescent="0.25">
      <c r="A55" t="s">
        <v>186</v>
      </c>
      <c r="B55" t="s">
        <v>187</v>
      </c>
      <c r="C55">
        <v>33.333333333333336</v>
      </c>
      <c r="D55">
        <v>3</v>
      </c>
      <c r="E55" t="s">
        <v>13538</v>
      </c>
      <c r="F55">
        <v>106</v>
      </c>
      <c r="G55">
        <v>6</v>
      </c>
      <c r="H55" t="s">
        <v>631</v>
      </c>
      <c r="I55" t="s">
        <v>8255</v>
      </c>
      <c r="J55" t="s">
        <v>306</v>
      </c>
      <c r="K55" t="s">
        <v>23</v>
      </c>
      <c r="L55" t="s">
        <v>24</v>
      </c>
      <c r="M55" t="s">
        <v>13537</v>
      </c>
      <c r="N55" t="s">
        <v>23</v>
      </c>
      <c r="O55" t="s">
        <v>32</v>
      </c>
      <c r="P55" t="s">
        <v>26</v>
      </c>
      <c r="Q55" t="s">
        <v>33</v>
      </c>
      <c r="R55" t="s">
        <v>24</v>
      </c>
      <c r="S55" t="s">
        <v>23</v>
      </c>
      <c r="T55" t="s">
        <v>13537</v>
      </c>
    </row>
    <row r="56" spans="1:20" x14ac:dyDescent="0.25">
      <c r="A56" t="s">
        <v>186</v>
      </c>
      <c r="B56" t="s">
        <v>187</v>
      </c>
      <c r="C56">
        <v>33.333333333333336</v>
      </c>
      <c r="D56">
        <v>6</v>
      </c>
      <c r="E56" t="s">
        <v>13539</v>
      </c>
      <c r="F56">
        <v>200</v>
      </c>
      <c r="G56">
        <v>0</v>
      </c>
      <c r="H56" t="s">
        <v>631</v>
      </c>
      <c r="I56" t="s">
        <v>13540</v>
      </c>
      <c r="J56" t="s">
        <v>349</v>
      </c>
      <c r="K56" t="s">
        <v>23</v>
      </c>
      <c r="L56" t="s">
        <v>24</v>
      </c>
      <c r="M56" t="s">
        <v>13541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13541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13542</v>
      </c>
      <c r="F57">
        <v>106</v>
      </c>
      <c r="G57">
        <v>6</v>
      </c>
      <c r="H57" t="s">
        <v>631</v>
      </c>
      <c r="I57" t="s">
        <v>13543</v>
      </c>
      <c r="J57" t="s">
        <v>338</v>
      </c>
      <c r="K57" t="s">
        <v>23</v>
      </c>
      <c r="L57" t="s">
        <v>24</v>
      </c>
      <c r="M57" t="s">
        <v>13544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13544</v>
      </c>
    </row>
    <row r="58" spans="1:20" x14ac:dyDescent="0.25">
      <c r="A58" t="s">
        <v>186</v>
      </c>
      <c r="B58" t="s">
        <v>187</v>
      </c>
      <c r="C58">
        <v>33.333333333333336</v>
      </c>
      <c r="D58">
        <v>3</v>
      </c>
      <c r="E58" t="s">
        <v>13545</v>
      </c>
      <c r="F58">
        <v>100</v>
      </c>
      <c r="G58">
        <v>0</v>
      </c>
      <c r="H58" t="s">
        <v>631</v>
      </c>
      <c r="I58" t="s">
        <v>13546</v>
      </c>
      <c r="J58" t="s">
        <v>334</v>
      </c>
      <c r="K58" t="s">
        <v>23</v>
      </c>
      <c r="L58" t="s">
        <v>24</v>
      </c>
      <c r="M58" t="s">
        <v>13544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13544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13547</v>
      </c>
      <c r="F59">
        <v>106</v>
      </c>
      <c r="G59">
        <v>6</v>
      </c>
      <c r="H59" t="s">
        <v>631</v>
      </c>
      <c r="I59" t="s">
        <v>13548</v>
      </c>
      <c r="J59" t="s">
        <v>13549</v>
      </c>
      <c r="K59" t="s">
        <v>23</v>
      </c>
      <c r="L59" t="s">
        <v>24</v>
      </c>
      <c r="M59" t="s">
        <v>13550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23</v>
      </c>
      <c r="T59" t="s">
        <v>13551</v>
      </c>
    </row>
    <row r="60" spans="1:20" x14ac:dyDescent="0.25">
      <c r="A60" t="s">
        <v>20</v>
      </c>
      <c r="B60" t="s">
        <v>21</v>
      </c>
      <c r="C60">
        <v>50</v>
      </c>
      <c r="D60">
        <v>2</v>
      </c>
      <c r="E60" t="s">
        <v>13552</v>
      </c>
      <c r="F60">
        <v>200</v>
      </c>
      <c r="G60">
        <v>0</v>
      </c>
      <c r="H60" t="s">
        <v>631</v>
      </c>
      <c r="I60" t="s">
        <v>13553</v>
      </c>
      <c r="J60" t="s">
        <v>311</v>
      </c>
      <c r="K60" t="s">
        <v>23</v>
      </c>
      <c r="L60" t="s">
        <v>24</v>
      </c>
      <c r="M60" t="s">
        <v>12937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23</v>
      </c>
      <c r="T60" t="s">
        <v>13554</v>
      </c>
    </row>
    <row r="61" spans="1:20" x14ac:dyDescent="0.25">
      <c r="A61" t="s">
        <v>28</v>
      </c>
      <c r="B61" t="s">
        <v>29</v>
      </c>
      <c r="C61">
        <v>50</v>
      </c>
      <c r="D61">
        <v>2</v>
      </c>
      <c r="E61" t="s">
        <v>13552</v>
      </c>
      <c r="F61">
        <v>200</v>
      </c>
      <c r="G61">
        <v>0</v>
      </c>
      <c r="H61" t="s">
        <v>631</v>
      </c>
      <c r="I61" t="s">
        <v>13553</v>
      </c>
      <c r="J61" t="s">
        <v>311</v>
      </c>
      <c r="K61" t="s">
        <v>23</v>
      </c>
      <c r="L61" t="s">
        <v>24</v>
      </c>
      <c r="M61" t="s">
        <v>12937</v>
      </c>
      <c r="N61" t="s">
        <v>23</v>
      </c>
      <c r="O61" t="s">
        <v>32</v>
      </c>
      <c r="P61" t="s">
        <v>26</v>
      </c>
      <c r="Q61" t="s">
        <v>33</v>
      </c>
      <c r="R61" t="s">
        <v>24</v>
      </c>
      <c r="S61" t="s">
        <v>23</v>
      </c>
      <c r="T61" t="s">
        <v>13554</v>
      </c>
    </row>
    <row r="62" spans="1:20" x14ac:dyDescent="0.25">
      <c r="A62" t="s">
        <v>30</v>
      </c>
      <c r="B62" t="s">
        <v>31</v>
      </c>
      <c r="C62">
        <v>50</v>
      </c>
      <c r="D62">
        <v>2</v>
      </c>
      <c r="E62" t="s">
        <v>13552</v>
      </c>
      <c r="F62">
        <v>200</v>
      </c>
      <c r="G62">
        <v>0</v>
      </c>
      <c r="H62" t="s">
        <v>631</v>
      </c>
      <c r="I62" t="s">
        <v>13553</v>
      </c>
      <c r="J62" t="s">
        <v>311</v>
      </c>
      <c r="K62" t="s">
        <v>23</v>
      </c>
      <c r="L62" t="s">
        <v>24</v>
      </c>
      <c r="M62" t="s">
        <v>12937</v>
      </c>
      <c r="N62" t="s">
        <v>23</v>
      </c>
      <c r="O62" t="s">
        <v>32</v>
      </c>
      <c r="P62" t="s">
        <v>26</v>
      </c>
      <c r="Q62" t="s">
        <v>33</v>
      </c>
      <c r="R62" t="s">
        <v>24</v>
      </c>
      <c r="S62" t="s">
        <v>23</v>
      </c>
      <c r="T62" t="s">
        <v>13554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13555</v>
      </c>
      <c r="F63">
        <v>100</v>
      </c>
      <c r="G63">
        <v>0</v>
      </c>
      <c r="H63" t="s">
        <v>631</v>
      </c>
      <c r="I63" t="s">
        <v>13556</v>
      </c>
      <c r="J63" t="s">
        <v>362</v>
      </c>
      <c r="K63" t="s">
        <v>23</v>
      </c>
      <c r="L63" t="s">
        <v>24</v>
      </c>
      <c r="M63" t="s">
        <v>13557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13557</v>
      </c>
    </row>
    <row r="64" spans="1:20" x14ac:dyDescent="0.25">
      <c r="A64" t="s">
        <v>28</v>
      </c>
      <c r="B64" t="s">
        <v>29</v>
      </c>
      <c r="C64">
        <v>50</v>
      </c>
      <c r="D64">
        <v>1</v>
      </c>
      <c r="E64" t="s">
        <v>13555</v>
      </c>
      <c r="F64">
        <v>100</v>
      </c>
      <c r="G64">
        <v>0</v>
      </c>
      <c r="H64" t="s">
        <v>631</v>
      </c>
      <c r="I64" t="s">
        <v>13556</v>
      </c>
      <c r="J64" t="s">
        <v>362</v>
      </c>
      <c r="K64" t="s">
        <v>23</v>
      </c>
      <c r="L64" t="s">
        <v>24</v>
      </c>
      <c r="M64" t="s">
        <v>13557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13557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13555</v>
      </c>
      <c r="F65">
        <v>100</v>
      </c>
      <c r="G65">
        <v>0</v>
      </c>
      <c r="H65" t="s">
        <v>631</v>
      </c>
      <c r="I65" t="s">
        <v>13556</v>
      </c>
      <c r="J65" t="s">
        <v>362</v>
      </c>
      <c r="K65" t="s">
        <v>23</v>
      </c>
      <c r="L65" t="s">
        <v>24</v>
      </c>
      <c r="M65" t="s">
        <v>13557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13557</v>
      </c>
    </row>
    <row r="66" spans="1:20" x14ac:dyDescent="0.25">
      <c r="A66" t="s">
        <v>46</v>
      </c>
      <c r="B66" t="s">
        <v>56</v>
      </c>
      <c r="C66">
        <v>78</v>
      </c>
      <c r="D66">
        <v>2</v>
      </c>
      <c r="E66" t="s">
        <v>13558</v>
      </c>
      <c r="F66">
        <v>139</v>
      </c>
      <c r="G66">
        <v>7</v>
      </c>
      <c r="H66" t="s">
        <v>47</v>
      </c>
      <c r="I66" t="s">
        <v>13559</v>
      </c>
      <c r="J66" t="s">
        <v>13560</v>
      </c>
      <c r="K66" t="s">
        <v>3441</v>
      </c>
      <c r="L66" t="s">
        <v>68</v>
      </c>
      <c r="M66" t="s">
        <v>13561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23</v>
      </c>
      <c r="T66" t="s">
        <v>13562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13563</v>
      </c>
      <c r="F67">
        <v>200</v>
      </c>
      <c r="G67">
        <v>0</v>
      </c>
      <c r="H67" t="s">
        <v>631</v>
      </c>
      <c r="I67" t="s">
        <v>13564</v>
      </c>
      <c r="J67" t="s">
        <v>335</v>
      </c>
      <c r="K67" t="s">
        <v>23</v>
      </c>
      <c r="L67" t="s">
        <v>24</v>
      </c>
      <c r="M67" t="s">
        <v>13565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13565</v>
      </c>
    </row>
    <row r="68" spans="1:20" x14ac:dyDescent="0.25">
      <c r="A68" t="s">
        <v>28</v>
      </c>
      <c r="B68" t="s">
        <v>29</v>
      </c>
      <c r="C68">
        <v>50</v>
      </c>
      <c r="D68">
        <v>1</v>
      </c>
      <c r="E68" t="s">
        <v>13563</v>
      </c>
      <c r="F68">
        <v>200</v>
      </c>
      <c r="G68">
        <v>0</v>
      </c>
      <c r="H68" t="s">
        <v>631</v>
      </c>
      <c r="I68" t="s">
        <v>13564</v>
      </c>
      <c r="J68" t="s">
        <v>335</v>
      </c>
      <c r="K68" t="s">
        <v>23</v>
      </c>
      <c r="L68" t="s">
        <v>24</v>
      </c>
      <c r="M68" t="s">
        <v>13565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13565</v>
      </c>
    </row>
    <row r="69" spans="1:20" x14ac:dyDescent="0.25">
      <c r="A69" t="s">
        <v>30</v>
      </c>
      <c r="B69" t="s">
        <v>31</v>
      </c>
      <c r="C69">
        <v>50</v>
      </c>
      <c r="D69">
        <v>1</v>
      </c>
      <c r="E69" t="s">
        <v>13563</v>
      </c>
      <c r="F69">
        <v>200</v>
      </c>
      <c r="G69">
        <v>0</v>
      </c>
      <c r="H69" t="s">
        <v>631</v>
      </c>
      <c r="I69" t="s">
        <v>13564</v>
      </c>
      <c r="J69" t="s">
        <v>335</v>
      </c>
      <c r="K69" t="s">
        <v>23</v>
      </c>
      <c r="L69" t="s">
        <v>24</v>
      </c>
      <c r="M69" t="s">
        <v>13565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13565</v>
      </c>
    </row>
    <row r="70" spans="1:20" x14ac:dyDescent="0.25">
      <c r="A70" t="s">
        <v>186</v>
      </c>
      <c r="B70" t="s">
        <v>187</v>
      </c>
      <c r="C70">
        <v>33.333333333333336</v>
      </c>
      <c r="D70">
        <v>3</v>
      </c>
      <c r="E70" t="s">
        <v>13563</v>
      </c>
      <c r="F70">
        <v>200</v>
      </c>
      <c r="G70">
        <v>0</v>
      </c>
      <c r="H70" t="s">
        <v>631</v>
      </c>
      <c r="I70" t="s">
        <v>13564</v>
      </c>
      <c r="J70" t="s">
        <v>335</v>
      </c>
      <c r="K70" t="s">
        <v>23</v>
      </c>
      <c r="L70" t="s">
        <v>24</v>
      </c>
      <c r="M70" t="s">
        <v>13565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13565</v>
      </c>
    </row>
    <row r="71" spans="1:20" x14ac:dyDescent="0.25">
      <c r="A71" t="s">
        <v>44</v>
      </c>
      <c r="B71" t="s">
        <v>45</v>
      </c>
      <c r="C71">
        <v>66.666666666666671</v>
      </c>
      <c r="D71">
        <v>3</v>
      </c>
      <c r="E71" t="s">
        <v>13566</v>
      </c>
      <c r="F71">
        <v>200</v>
      </c>
      <c r="G71">
        <v>0</v>
      </c>
      <c r="H71" t="s">
        <v>631</v>
      </c>
      <c r="I71" t="s">
        <v>13567</v>
      </c>
      <c r="J71" t="s">
        <v>321</v>
      </c>
      <c r="K71" t="s">
        <v>23</v>
      </c>
      <c r="L71" t="s">
        <v>24</v>
      </c>
      <c r="M71" t="s">
        <v>13568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13568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13566</v>
      </c>
      <c r="F72">
        <v>200</v>
      </c>
      <c r="G72">
        <v>0</v>
      </c>
      <c r="H72" t="s">
        <v>631</v>
      </c>
      <c r="I72" t="s">
        <v>13567</v>
      </c>
      <c r="J72" t="s">
        <v>321</v>
      </c>
      <c r="K72" t="s">
        <v>23</v>
      </c>
      <c r="L72" t="s">
        <v>24</v>
      </c>
      <c r="M72" t="s">
        <v>13568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13568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13566</v>
      </c>
      <c r="F73">
        <v>200</v>
      </c>
      <c r="G73">
        <v>0</v>
      </c>
      <c r="H73" t="s">
        <v>631</v>
      </c>
      <c r="I73" t="s">
        <v>13567</v>
      </c>
      <c r="J73" t="s">
        <v>321</v>
      </c>
      <c r="K73" t="s">
        <v>23</v>
      </c>
      <c r="L73" t="s">
        <v>24</v>
      </c>
      <c r="M73" t="s">
        <v>13568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13568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13566</v>
      </c>
      <c r="F74">
        <v>200</v>
      </c>
      <c r="G74">
        <v>0</v>
      </c>
      <c r="H74" t="s">
        <v>631</v>
      </c>
      <c r="I74" t="s">
        <v>13567</v>
      </c>
      <c r="J74" t="s">
        <v>321</v>
      </c>
      <c r="K74" t="s">
        <v>23</v>
      </c>
      <c r="L74" t="s">
        <v>24</v>
      </c>
      <c r="M74" t="s">
        <v>13568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13568</v>
      </c>
    </row>
    <row r="75" spans="1:20" x14ac:dyDescent="0.25">
      <c r="A75" t="s">
        <v>46</v>
      </c>
      <c r="B75" t="s">
        <v>56</v>
      </c>
      <c r="C75">
        <v>150</v>
      </c>
      <c r="D75">
        <v>1</v>
      </c>
      <c r="E75" t="s">
        <v>13569</v>
      </c>
      <c r="F75">
        <v>150</v>
      </c>
      <c r="G75">
        <v>0</v>
      </c>
      <c r="H75" t="s">
        <v>47</v>
      </c>
      <c r="I75" t="s">
        <v>13570</v>
      </c>
      <c r="J75" t="s">
        <v>13571</v>
      </c>
      <c r="K75" t="s">
        <v>23</v>
      </c>
      <c r="L75" t="s">
        <v>13572</v>
      </c>
      <c r="M75" t="s">
        <v>13573</v>
      </c>
      <c r="N75" t="s">
        <v>711</v>
      </c>
      <c r="O75" t="s">
        <v>1298</v>
      </c>
      <c r="P75" t="s">
        <v>1763</v>
      </c>
      <c r="Q75" t="s">
        <v>636</v>
      </c>
      <c r="R75" t="s">
        <v>24</v>
      </c>
      <c r="S75" t="s">
        <v>23</v>
      </c>
      <c r="T75" t="s">
        <v>13574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13575</v>
      </c>
      <c r="F76">
        <v>106</v>
      </c>
      <c r="G76">
        <v>6</v>
      </c>
      <c r="H76" t="s">
        <v>631</v>
      </c>
      <c r="I76" t="s">
        <v>13576</v>
      </c>
      <c r="J76" t="s">
        <v>317</v>
      </c>
      <c r="K76" t="s">
        <v>23</v>
      </c>
      <c r="L76" t="s">
        <v>24</v>
      </c>
      <c r="M76" t="s">
        <v>13574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13574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13575</v>
      </c>
      <c r="F77">
        <v>106</v>
      </c>
      <c r="G77">
        <v>6</v>
      </c>
      <c r="H77" t="s">
        <v>631</v>
      </c>
      <c r="I77" t="s">
        <v>13576</v>
      </c>
      <c r="J77" t="s">
        <v>317</v>
      </c>
      <c r="K77" t="s">
        <v>23</v>
      </c>
      <c r="L77" t="s">
        <v>24</v>
      </c>
      <c r="M77" t="s">
        <v>13574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13574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13575</v>
      </c>
      <c r="F78">
        <v>106</v>
      </c>
      <c r="G78">
        <v>6</v>
      </c>
      <c r="H78" t="s">
        <v>631</v>
      </c>
      <c r="I78" t="s">
        <v>13576</v>
      </c>
      <c r="J78" t="s">
        <v>317</v>
      </c>
      <c r="K78" t="s">
        <v>23</v>
      </c>
      <c r="L78" t="s">
        <v>24</v>
      </c>
      <c r="M78" t="s">
        <v>13574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13574</v>
      </c>
    </row>
    <row r="79" spans="1:20" x14ac:dyDescent="0.25">
      <c r="A79" t="s">
        <v>186</v>
      </c>
      <c r="B79" t="s">
        <v>187</v>
      </c>
      <c r="C79">
        <v>37.5</v>
      </c>
      <c r="D79">
        <v>4</v>
      </c>
      <c r="E79" t="s">
        <v>13577</v>
      </c>
      <c r="F79">
        <v>159</v>
      </c>
      <c r="G79">
        <v>0</v>
      </c>
      <c r="H79" t="s">
        <v>631</v>
      </c>
      <c r="I79" t="s">
        <v>13578</v>
      </c>
      <c r="J79" t="s">
        <v>306</v>
      </c>
      <c r="K79" t="s">
        <v>23</v>
      </c>
      <c r="L79" t="s">
        <v>24</v>
      </c>
      <c r="M79" t="s">
        <v>13579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23</v>
      </c>
      <c r="T79" t="s">
        <v>13579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13580</v>
      </c>
      <c r="F80">
        <v>106</v>
      </c>
      <c r="G80">
        <v>6</v>
      </c>
      <c r="H80" t="s">
        <v>631</v>
      </c>
      <c r="I80" t="s">
        <v>13581</v>
      </c>
      <c r="J80" t="s">
        <v>303</v>
      </c>
      <c r="K80" t="s">
        <v>23</v>
      </c>
      <c r="L80" t="s">
        <v>24</v>
      </c>
      <c r="M80" t="s">
        <v>13582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13582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13580</v>
      </c>
      <c r="F81">
        <v>106</v>
      </c>
      <c r="G81">
        <v>6</v>
      </c>
      <c r="H81" t="s">
        <v>631</v>
      </c>
      <c r="I81" t="s">
        <v>13581</v>
      </c>
      <c r="J81" t="s">
        <v>303</v>
      </c>
      <c r="K81" t="s">
        <v>23</v>
      </c>
      <c r="L81" t="s">
        <v>24</v>
      </c>
      <c r="M81" t="s">
        <v>13582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13582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13580</v>
      </c>
      <c r="F82">
        <v>106</v>
      </c>
      <c r="G82">
        <v>6</v>
      </c>
      <c r="H82" t="s">
        <v>631</v>
      </c>
      <c r="I82" t="s">
        <v>13581</v>
      </c>
      <c r="J82" t="s">
        <v>303</v>
      </c>
      <c r="K82" t="s">
        <v>23</v>
      </c>
      <c r="L82" t="s">
        <v>24</v>
      </c>
      <c r="M82" t="s">
        <v>13582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13582</v>
      </c>
    </row>
    <row r="83" spans="1:20" x14ac:dyDescent="0.25">
      <c r="A83" t="s">
        <v>115</v>
      </c>
      <c r="B83" t="s">
        <v>116</v>
      </c>
      <c r="C83">
        <v>33.166666666666664</v>
      </c>
      <c r="D83">
        <v>6</v>
      </c>
      <c r="E83" t="s">
        <v>13583</v>
      </c>
      <c r="F83">
        <v>261.01</v>
      </c>
      <c r="G83">
        <v>64</v>
      </c>
      <c r="H83" t="s">
        <v>47</v>
      </c>
      <c r="I83" t="s">
        <v>13584</v>
      </c>
      <c r="J83" t="s">
        <v>13585</v>
      </c>
      <c r="K83" t="s">
        <v>10725</v>
      </c>
      <c r="L83" t="s">
        <v>13586</v>
      </c>
      <c r="M83" t="s">
        <v>13587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23</v>
      </c>
      <c r="T83" t="s">
        <v>13587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13588</v>
      </c>
      <c r="F84">
        <v>106</v>
      </c>
      <c r="G84">
        <v>6</v>
      </c>
      <c r="H84" t="s">
        <v>631</v>
      </c>
      <c r="I84" t="s">
        <v>13589</v>
      </c>
      <c r="J84" t="s">
        <v>349</v>
      </c>
      <c r="K84" t="s">
        <v>23</v>
      </c>
      <c r="L84" t="s">
        <v>24</v>
      </c>
      <c r="M84" t="s">
        <v>13590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13590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13588</v>
      </c>
      <c r="F85">
        <v>106</v>
      </c>
      <c r="G85">
        <v>6</v>
      </c>
      <c r="H85" t="s">
        <v>631</v>
      </c>
      <c r="I85" t="s">
        <v>13589</v>
      </c>
      <c r="J85" t="s">
        <v>349</v>
      </c>
      <c r="K85" t="s">
        <v>23</v>
      </c>
      <c r="L85" t="s">
        <v>24</v>
      </c>
      <c r="M85" t="s">
        <v>13590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13590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13588</v>
      </c>
      <c r="F86">
        <v>106</v>
      </c>
      <c r="G86">
        <v>6</v>
      </c>
      <c r="H86" t="s">
        <v>631</v>
      </c>
      <c r="I86" t="s">
        <v>13589</v>
      </c>
      <c r="J86" t="s">
        <v>349</v>
      </c>
      <c r="K86" t="s">
        <v>23</v>
      </c>
      <c r="L86" t="s">
        <v>24</v>
      </c>
      <c r="M86" t="s">
        <v>13590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13590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13591</v>
      </c>
      <c r="F87">
        <v>200</v>
      </c>
      <c r="G87">
        <v>0</v>
      </c>
      <c r="H87" t="s">
        <v>631</v>
      </c>
      <c r="I87" t="s">
        <v>13592</v>
      </c>
      <c r="J87" t="s">
        <v>61</v>
      </c>
      <c r="K87" t="s">
        <v>23</v>
      </c>
      <c r="L87" t="s">
        <v>24</v>
      </c>
      <c r="M87" t="s">
        <v>13590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13590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13591</v>
      </c>
      <c r="F88">
        <v>200</v>
      </c>
      <c r="G88">
        <v>0</v>
      </c>
      <c r="H88" t="s">
        <v>631</v>
      </c>
      <c r="I88" t="s">
        <v>13592</v>
      </c>
      <c r="J88" t="s">
        <v>61</v>
      </c>
      <c r="K88" t="s">
        <v>23</v>
      </c>
      <c r="L88" t="s">
        <v>24</v>
      </c>
      <c r="M88" t="s">
        <v>13590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13590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13591</v>
      </c>
      <c r="F89">
        <v>200</v>
      </c>
      <c r="G89">
        <v>0</v>
      </c>
      <c r="H89" t="s">
        <v>631</v>
      </c>
      <c r="I89" t="s">
        <v>13592</v>
      </c>
      <c r="J89" t="s">
        <v>61</v>
      </c>
      <c r="K89" t="s">
        <v>23</v>
      </c>
      <c r="L89" t="s">
        <v>24</v>
      </c>
      <c r="M89" t="s">
        <v>13590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13590</v>
      </c>
    </row>
    <row r="90" spans="1:20" x14ac:dyDescent="0.25">
      <c r="A90" t="s">
        <v>44</v>
      </c>
      <c r="B90" t="s">
        <v>45</v>
      </c>
      <c r="C90">
        <v>66.666666666666671</v>
      </c>
      <c r="D90">
        <v>3</v>
      </c>
      <c r="E90" t="s">
        <v>13591</v>
      </c>
      <c r="F90">
        <v>200</v>
      </c>
      <c r="G90">
        <v>0</v>
      </c>
      <c r="H90" t="s">
        <v>631</v>
      </c>
      <c r="I90" t="s">
        <v>13592</v>
      </c>
      <c r="J90" t="s">
        <v>61</v>
      </c>
      <c r="K90" t="s">
        <v>23</v>
      </c>
      <c r="L90" t="s">
        <v>24</v>
      </c>
      <c r="M90" t="s">
        <v>13590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13590</v>
      </c>
    </row>
    <row r="91" spans="1:20" x14ac:dyDescent="0.25">
      <c r="A91" t="s">
        <v>20</v>
      </c>
      <c r="B91" t="s">
        <v>21</v>
      </c>
      <c r="C91">
        <v>50</v>
      </c>
      <c r="D91">
        <v>2</v>
      </c>
      <c r="E91" t="s">
        <v>13593</v>
      </c>
      <c r="F91">
        <v>200</v>
      </c>
      <c r="G91">
        <v>0</v>
      </c>
      <c r="H91" t="s">
        <v>631</v>
      </c>
      <c r="I91" t="s">
        <v>13594</v>
      </c>
      <c r="J91" t="s">
        <v>65</v>
      </c>
      <c r="K91" t="s">
        <v>23</v>
      </c>
      <c r="L91" t="s">
        <v>24</v>
      </c>
      <c r="M91" t="s">
        <v>13595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13595</v>
      </c>
    </row>
    <row r="92" spans="1:20" x14ac:dyDescent="0.25">
      <c r="A92" t="s">
        <v>28</v>
      </c>
      <c r="B92" t="s">
        <v>29</v>
      </c>
      <c r="C92">
        <v>50</v>
      </c>
      <c r="D92">
        <v>2</v>
      </c>
      <c r="E92" t="s">
        <v>13593</v>
      </c>
      <c r="F92">
        <v>200</v>
      </c>
      <c r="G92">
        <v>0</v>
      </c>
      <c r="H92" t="s">
        <v>631</v>
      </c>
      <c r="I92" t="s">
        <v>13594</v>
      </c>
      <c r="J92" t="s">
        <v>65</v>
      </c>
      <c r="K92" t="s">
        <v>23</v>
      </c>
      <c r="L92" t="s">
        <v>24</v>
      </c>
      <c r="M92" t="s">
        <v>13595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23</v>
      </c>
      <c r="T92" t="s">
        <v>13595</v>
      </c>
    </row>
    <row r="93" spans="1:20" x14ac:dyDescent="0.25">
      <c r="A93" t="s">
        <v>30</v>
      </c>
      <c r="B93" t="s">
        <v>31</v>
      </c>
      <c r="C93">
        <v>50</v>
      </c>
      <c r="D93">
        <v>2</v>
      </c>
      <c r="E93" t="s">
        <v>13593</v>
      </c>
      <c r="F93">
        <v>200</v>
      </c>
      <c r="G93">
        <v>0</v>
      </c>
      <c r="H93" t="s">
        <v>631</v>
      </c>
      <c r="I93" t="s">
        <v>13594</v>
      </c>
      <c r="J93" t="s">
        <v>65</v>
      </c>
      <c r="K93" t="s">
        <v>23</v>
      </c>
      <c r="L93" t="s">
        <v>24</v>
      </c>
      <c r="M93" t="s">
        <v>13595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13595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3</v>
      </c>
      <c r="E94" t="s">
        <v>13596</v>
      </c>
      <c r="F94">
        <v>106</v>
      </c>
      <c r="G94">
        <v>6</v>
      </c>
      <c r="H94" t="s">
        <v>631</v>
      </c>
      <c r="I94" t="s">
        <v>13597</v>
      </c>
      <c r="J94" t="s">
        <v>8191</v>
      </c>
      <c r="K94" t="s">
        <v>23</v>
      </c>
      <c r="L94" t="s">
        <v>24</v>
      </c>
      <c r="M94" t="s">
        <v>13598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23</v>
      </c>
      <c r="T94" t="s">
        <v>13598</v>
      </c>
    </row>
    <row r="95" spans="1:20" x14ac:dyDescent="0.25">
      <c r="A95" t="s">
        <v>44</v>
      </c>
      <c r="B95" t="s">
        <v>45</v>
      </c>
      <c r="C95">
        <v>66.666666666666671</v>
      </c>
      <c r="D95">
        <v>6</v>
      </c>
      <c r="E95" t="s">
        <v>13599</v>
      </c>
      <c r="F95">
        <v>335</v>
      </c>
      <c r="G95">
        <v>48</v>
      </c>
      <c r="H95" t="s">
        <v>47</v>
      </c>
      <c r="I95" t="s">
        <v>7073</v>
      </c>
      <c r="J95" t="s">
        <v>7074</v>
      </c>
      <c r="K95" t="s">
        <v>2840</v>
      </c>
      <c r="L95" t="s">
        <v>1174</v>
      </c>
      <c r="M95" t="s">
        <v>13600</v>
      </c>
      <c r="N95" t="s">
        <v>23</v>
      </c>
      <c r="O95" t="s">
        <v>53</v>
      </c>
      <c r="P95" t="s">
        <v>54</v>
      </c>
      <c r="Q95" t="s">
        <v>55</v>
      </c>
      <c r="R95" t="s">
        <v>24</v>
      </c>
      <c r="S95" t="s">
        <v>23</v>
      </c>
      <c r="T95" t="s">
        <v>13600</v>
      </c>
    </row>
    <row r="96" spans="1:20" x14ac:dyDescent="0.25">
      <c r="A96" t="s">
        <v>46</v>
      </c>
      <c r="B96" t="s">
        <v>1105</v>
      </c>
      <c r="C96">
        <v>73</v>
      </c>
      <c r="D96">
        <v>1</v>
      </c>
      <c r="E96" t="s">
        <v>13601</v>
      </c>
      <c r="F96">
        <v>88</v>
      </c>
      <c r="G96">
        <v>15</v>
      </c>
      <c r="H96" t="s">
        <v>47</v>
      </c>
      <c r="I96" t="s">
        <v>13602</v>
      </c>
      <c r="J96" t="s">
        <v>13603</v>
      </c>
      <c r="K96" t="s">
        <v>4521</v>
      </c>
      <c r="L96" t="s">
        <v>13604</v>
      </c>
      <c r="M96" t="s">
        <v>13605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23</v>
      </c>
      <c r="T96" t="s">
        <v>13605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3</v>
      </c>
      <c r="E97" t="s">
        <v>13606</v>
      </c>
      <c r="F97">
        <v>300</v>
      </c>
      <c r="G97">
        <v>0</v>
      </c>
      <c r="H97" t="s">
        <v>631</v>
      </c>
      <c r="I97" t="s">
        <v>13607</v>
      </c>
      <c r="J97" t="s">
        <v>357</v>
      </c>
      <c r="K97" t="s">
        <v>23</v>
      </c>
      <c r="L97" t="s">
        <v>24</v>
      </c>
      <c r="M97" t="s">
        <v>13608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13608</v>
      </c>
    </row>
    <row r="98" spans="1:20" x14ac:dyDescent="0.25">
      <c r="A98" t="s">
        <v>44</v>
      </c>
      <c r="B98" t="s">
        <v>45</v>
      </c>
      <c r="C98">
        <v>66.666666666666671</v>
      </c>
      <c r="D98">
        <v>3</v>
      </c>
      <c r="E98" t="s">
        <v>13606</v>
      </c>
      <c r="F98">
        <v>300</v>
      </c>
      <c r="G98">
        <v>0</v>
      </c>
      <c r="H98" t="s">
        <v>631</v>
      </c>
      <c r="I98" t="s">
        <v>13607</v>
      </c>
      <c r="J98" t="s">
        <v>357</v>
      </c>
      <c r="K98" t="s">
        <v>23</v>
      </c>
      <c r="L98" t="s">
        <v>24</v>
      </c>
      <c r="M98" t="s">
        <v>13608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13608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13606</v>
      </c>
      <c r="F99">
        <v>300</v>
      </c>
      <c r="G99">
        <v>0</v>
      </c>
      <c r="H99" t="s">
        <v>631</v>
      </c>
      <c r="I99" t="s">
        <v>13607</v>
      </c>
      <c r="J99" t="s">
        <v>357</v>
      </c>
      <c r="K99" t="s">
        <v>23</v>
      </c>
      <c r="L99" t="s">
        <v>24</v>
      </c>
      <c r="M99" t="s">
        <v>13608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13608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13606</v>
      </c>
      <c r="F100">
        <v>300</v>
      </c>
      <c r="G100">
        <v>0</v>
      </c>
      <c r="H100" t="s">
        <v>631</v>
      </c>
      <c r="I100" t="s">
        <v>13607</v>
      </c>
      <c r="J100" t="s">
        <v>357</v>
      </c>
      <c r="K100" t="s">
        <v>23</v>
      </c>
      <c r="L100" t="s">
        <v>24</v>
      </c>
      <c r="M100" t="s">
        <v>13608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13608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13606</v>
      </c>
      <c r="F101">
        <v>300</v>
      </c>
      <c r="G101">
        <v>0</v>
      </c>
      <c r="H101" t="s">
        <v>631</v>
      </c>
      <c r="I101" t="s">
        <v>13607</v>
      </c>
      <c r="J101" t="s">
        <v>357</v>
      </c>
      <c r="K101" t="s">
        <v>23</v>
      </c>
      <c r="L101" t="s">
        <v>24</v>
      </c>
      <c r="M101" t="s">
        <v>13608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13608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13609</v>
      </c>
      <c r="F102">
        <v>106</v>
      </c>
      <c r="G102">
        <v>6</v>
      </c>
      <c r="H102" t="s">
        <v>631</v>
      </c>
      <c r="I102" t="s">
        <v>2949</v>
      </c>
      <c r="J102" t="s">
        <v>303</v>
      </c>
      <c r="K102" t="s">
        <v>23</v>
      </c>
      <c r="L102" t="s">
        <v>24</v>
      </c>
      <c r="M102" t="s">
        <v>13610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13610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13609</v>
      </c>
      <c r="F103">
        <v>106</v>
      </c>
      <c r="G103">
        <v>6</v>
      </c>
      <c r="H103" t="s">
        <v>631</v>
      </c>
      <c r="I103" t="s">
        <v>2949</v>
      </c>
      <c r="J103" t="s">
        <v>303</v>
      </c>
      <c r="K103" t="s">
        <v>23</v>
      </c>
      <c r="L103" t="s">
        <v>24</v>
      </c>
      <c r="M103" t="s">
        <v>13610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13610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13609</v>
      </c>
      <c r="F104">
        <v>106</v>
      </c>
      <c r="G104">
        <v>6</v>
      </c>
      <c r="H104" t="s">
        <v>631</v>
      </c>
      <c r="I104" t="s">
        <v>2949</v>
      </c>
      <c r="J104" t="s">
        <v>303</v>
      </c>
      <c r="K104" t="s">
        <v>23</v>
      </c>
      <c r="L104" t="s">
        <v>24</v>
      </c>
      <c r="M104" t="s">
        <v>13610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13610</v>
      </c>
    </row>
    <row r="105" spans="1:20" x14ac:dyDescent="0.25">
      <c r="A105" t="s">
        <v>186</v>
      </c>
      <c r="B105" t="s">
        <v>187</v>
      </c>
      <c r="C105">
        <v>33.333333333333336</v>
      </c>
      <c r="D105">
        <v>3</v>
      </c>
      <c r="E105" t="s">
        <v>13611</v>
      </c>
      <c r="F105">
        <v>100</v>
      </c>
      <c r="G105">
        <v>0</v>
      </c>
      <c r="H105" t="s">
        <v>631</v>
      </c>
      <c r="I105" t="s">
        <v>13612</v>
      </c>
      <c r="J105" t="s">
        <v>336</v>
      </c>
      <c r="K105" t="s">
        <v>23</v>
      </c>
      <c r="L105" t="s">
        <v>24</v>
      </c>
      <c r="M105" t="s">
        <v>13613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13613</v>
      </c>
    </row>
    <row r="106" spans="1:20" x14ac:dyDescent="0.25">
      <c r="A106" t="s">
        <v>44</v>
      </c>
      <c r="B106" t="s">
        <v>45</v>
      </c>
      <c r="C106">
        <v>66.666666666666671</v>
      </c>
      <c r="D106">
        <v>3</v>
      </c>
      <c r="E106" t="s">
        <v>13614</v>
      </c>
      <c r="F106">
        <v>200</v>
      </c>
      <c r="G106">
        <v>0</v>
      </c>
      <c r="H106" t="s">
        <v>631</v>
      </c>
      <c r="I106" t="s">
        <v>13615</v>
      </c>
      <c r="J106" t="s">
        <v>318</v>
      </c>
      <c r="K106" t="s">
        <v>23</v>
      </c>
      <c r="L106" t="s">
        <v>24</v>
      </c>
      <c r="M106" t="s">
        <v>13616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13616</v>
      </c>
    </row>
    <row r="107" spans="1:20" x14ac:dyDescent="0.25">
      <c r="A107" t="s">
        <v>186</v>
      </c>
      <c r="B107" t="s">
        <v>187</v>
      </c>
      <c r="C107">
        <v>33.333333333333336</v>
      </c>
      <c r="D107">
        <v>3</v>
      </c>
      <c r="E107" t="s">
        <v>13614</v>
      </c>
      <c r="F107">
        <v>200</v>
      </c>
      <c r="G107">
        <v>0</v>
      </c>
      <c r="H107" t="s">
        <v>631</v>
      </c>
      <c r="I107" t="s">
        <v>13615</v>
      </c>
      <c r="J107" t="s">
        <v>318</v>
      </c>
      <c r="K107" t="s">
        <v>23</v>
      </c>
      <c r="L107" t="s">
        <v>24</v>
      </c>
      <c r="M107" t="s">
        <v>13616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13616</v>
      </c>
    </row>
    <row r="108" spans="1:20" x14ac:dyDescent="0.25">
      <c r="A108" t="s">
        <v>20</v>
      </c>
      <c r="B108" t="s">
        <v>21</v>
      </c>
      <c r="C108">
        <v>50</v>
      </c>
      <c r="D108">
        <v>1</v>
      </c>
      <c r="E108" t="s">
        <v>13617</v>
      </c>
      <c r="F108">
        <v>84.86</v>
      </c>
      <c r="G108">
        <v>7</v>
      </c>
      <c r="H108" t="s">
        <v>47</v>
      </c>
      <c r="I108" t="s">
        <v>13618</v>
      </c>
      <c r="J108" t="s">
        <v>13619</v>
      </c>
      <c r="K108" t="s">
        <v>2873</v>
      </c>
      <c r="L108" t="s">
        <v>13620</v>
      </c>
      <c r="M108" t="s">
        <v>13616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13616</v>
      </c>
    </row>
    <row r="109" spans="1:20" x14ac:dyDescent="0.25">
      <c r="A109" t="s">
        <v>28</v>
      </c>
      <c r="B109" t="s">
        <v>29</v>
      </c>
      <c r="C109">
        <v>50</v>
      </c>
      <c r="D109">
        <v>1</v>
      </c>
      <c r="E109" t="s">
        <v>13617</v>
      </c>
      <c r="F109">
        <v>84.86</v>
      </c>
      <c r="G109">
        <v>7</v>
      </c>
      <c r="H109" t="s">
        <v>47</v>
      </c>
      <c r="I109" t="s">
        <v>13618</v>
      </c>
      <c r="J109" t="s">
        <v>13619</v>
      </c>
      <c r="K109" t="s">
        <v>2873</v>
      </c>
      <c r="L109" t="s">
        <v>13620</v>
      </c>
      <c r="M109" t="s">
        <v>13616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13616</v>
      </c>
    </row>
    <row r="110" spans="1:20" x14ac:dyDescent="0.25">
      <c r="A110" t="s">
        <v>30</v>
      </c>
      <c r="B110" t="s">
        <v>31</v>
      </c>
      <c r="C110">
        <v>50</v>
      </c>
      <c r="D110">
        <v>1</v>
      </c>
      <c r="E110" t="s">
        <v>13617</v>
      </c>
      <c r="F110">
        <v>84.86</v>
      </c>
      <c r="G110">
        <v>7</v>
      </c>
      <c r="H110" t="s">
        <v>47</v>
      </c>
      <c r="I110" t="s">
        <v>13618</v>
      </c>
      <c r="J110" t="s">
        <v>13619</v>
      </c>
      <c r="K110" t="s">
        <v>2873</v>
      </c>
      <c r="L110" t="s">
        <v>13620</v>
      </c>
      <c r="M110" t="s">
        <v>13616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13616</v>
      </c>
    </row>
    <row r="111" spans="1:20" x14ac:dyDescent="0.25">
      <c r="A111" t="s">
        <v>110</v>
      </c>
      <c r="B111" t="s">
        <v>146</v>
      </c>
      <c r="C111">
        <v>100</v>
      </c>
      <c r="D111">
        <v>1</v>
      </c>
      <c r="E111" t="s">
        <v>13621</v>
      </c>
      <c r="F111">
        <v>250</v>
      </c>
      <c r="G111">
        <v>0</v>
      </c>
      <c r="H111" t="s">
        <v>47</v>
      </c>
      <c r="I111" t="s">
        <v>9764</v>
      </c>
      <c r="J111" t="s">
        <v>9765</v>
      </c>
      <c r="K111" t="s">
        <v>644</v>
      </c>
      <c r="L111" t="s">
        <v>9766</v>
      </c>
      <c r="M111" t="s">
        <v>13622</v>
      </c>
      <c r="N111" t="s">
        <v>711</v>
      </c>
      <c r="O111" t="s">
        <v>1298</v>
      </c>
      <c r="P111" t="s">
        <v>635</v>
      </c>
      <c r="Q111" t="s">
        <v>636</v>
      </c>
      <c r="R111" t="s">
        <v>24</v>
      </c>
      <c r="S111" t="s">
        <v>23</v>
      </c>
      <c r="T111" t="s">
        <v>13616</v>
      </c>
    </row>
    <row r="112" spans="1:20" x14ac:dyDescent="0.25">
      <c r="A112" t="s">
        <v>46</v>
      </c>
      <c r="B112" t="s">
        <v>56</v>
      </c>
      <c r="C112">
        <v>100</v>
      </c>
      <c r="D112">
        <v>1</v>
      </c>
      <c r="E112" t="s">
        <v>13621</v>
      </c>
      <c r="F112">
        <v>250</v>
      </c>
      <c r="G112">
        <v>0</v>
      </c>
      <c r="H112" t="s">
        <v>47</v>
      </c>
      <c r="I112" t="s">
        <v>9764</v>
      </c>
      <c r="J112" t="s">
        <v>9765</v>
      </c>
      <c r="K112" t="s">
        <v>644</v>
      </c>
      <c r="L112" t="s">
        <v>9766</v>
      </c>
      <c r="M112" t="s">
        <v>13622</v>
      </c>
      <c r="N112" t="s">
        <v>711</v>
      </c>
      <c r="O112" t="s">
        <v>1298</v>
      </c>
      <c r="P112" t="s">
        <v>635</v>
      </c>
      <c r="Q112" t="s">
        <v>636</v>
      </c>
      <c r="R112" t="s">
        <v>24</v>
      </c>
      <c r="S112" t="s">
        <v>23</v>
      </c>
      <c r="T112" t="s">
        <v>13616</v>
      </c>
    </row>
    <row r="113" spans="1:20" x14ac:dyDescent="0.25">
      <c r="A113" t="s">
        <v>139</v>
      </c>
      <c r="B113" t="s">
        <v>112</v>
      </c>
      <c r="C113">
        <v>100</v>
      </c>
      <c r="D113">
        <v>1</v>
      </c>
      <c r="E113" t="s">
        <v>13621</v>
      </c>
      <c r="F113">
        <v>250</v>
      </c>
      <c r="G113">
        <v>0</v>
      </c>
      <c r="H113" t="s">
        <v>47</v>
      </c>
      <c r="I113" t="s">
        <v>9764</v>
      </c>
      <c r="J113" t="s">
        <v>9765</v>
      </c>
      <c r="K113" t="s">
        <v>644</v>
      </c>
      <c r="L113" t="s">
        <v>9766</v>
      </c>
      <c r="M113" t="s">
        <v>13622</v>
      </c>
      <c r="N113" t="s">
        <v>711</v>
      </c>
      <c r="O113" t="s">
        <v>1298</v>
      </c>
      <c r="P113" t="s">
        <v>635</v>
      </c>
      <c r="Q113" t="s">
        <v>636</v>
      </c>
      <c r="R113" t="s">
        <v>24</v>
      </c>
      <c r="S113" t="s">
        <v>23</v>
      </c>
      <c r="T113" t="s">
        <v>13616</v>
      </c>
    </row>
    <row r="114" spans="1:20" x14ac:dyDescent="0.25">
      <c r="A114" t="s">
        <v>186</v>
      </c>
      <c r="B114" t="s">
        <v>187</v>
      </c>
      <c r="C114">
        <v>33.333333333333336</v>
      </c>
      <c r="D114">
        <v>3</v>
      </c>
      <c r="E114" t="s">
        <v>13623</v>
      </c>
      <c r="F114">
        <v>106</v>
      </c>
      <c r="G114">
        <v>6</v>
      </c>
      <c r="H114" t="s">
        <v>631</v>
      </c>
      <c r="I114" t="s">
        <v>13624</v>
      </c>
      <c r="J114" t="s">
        <v>318</v>
      </c>
      <c r="K114" t="s">
        <v>23</v>
      </c>
      <c r="L114" t="s">
        <v>24</v>
      </c>
      <c r="M114" t="s">
        <v>13625</v>
      </c>
      <c r="N114" t="s">
        <v>23</v>
      </c>
      <c r="O114" t="s">
        <v>32</v>
      </c>
      <c r="P114" t="s">
        <v>26</v>
      </c>
      <c r="Q114" t="s">
        <v>33</v>
      </c>
      <c r="R114" t="s">
        <v>24</v>
      </c>
      <c r="S114" t="s">
        <v>23</v>
      </c>
      <c r="T114" t="s">
        <v>13626</v>
      </c>
    </row>
    <row r="115" spans="1:20" x14ac:dyDescent="0.25">
      <c r="A115" t="s">
        <v>115</v>
      </c>
      <c r="B115" t="s">
        <v>116</v>
      </c>
      <c r="C115">
        <v>27.5</v>
      </c>
      <c r="D115">
        <v>4</v>
      </c>
      <c r="E115" t="s">
        <v>13627</v>
      </c>
      <c r="F115">
        <v>148</v>
      </c>
      <c r="G115">
        <v>41</v>
      </c>
      <c r="H115" t="s">
        <v>47</v>
      </c>
      <c r="I115" t="s">
        <v>1599</v>
      </c>
      <c r="J115" t="s">
        <v>13628</v>
      </c>
      <c r="K115" t="s">
        <v>6193</v>
      </c>
      <c r="L115" t="s">
        <v>649</v>
      </c>
      <c r="M115" t="s">
        <v>13629</v>
      </c>
      <c r="N115" t="s">
        <v>23</v>
      </c>
      <c r="O115" t="s">
        <v>63</v>
      </c>
      <c r="P115" t="s">
        <v>54</v>
      </c>
      <c r="Q115" t="s">
        <v>55</v>
      </c>
      <c r="R115" t="s">
        <v>24</v>
      </c>
      <c r="S115" t="s">
        <v>23</v>
      </c>
      <c r="T115" t="s">
        <v>13630</v>
      </c>
    </row>
    <row r="116" spans="1:20" x14ac:dyDescent="0.25">
      <c r="A116" t="s">
        <v>44</v>
      </c>
      <c r="B116" t="s">
        <v>45</v>
      </c>
      <c r="C116">
        <v>66.666666666666671</v>
      </c>
      <c r="D116">
        <v>3</v>
      </c>
      <c r="E116" t="s">
        <v>13631</v>
      </c>
      <c r="F116">
        <v>106</v>
      </c>
      <c r="G116">
        <v>6</v>
      </c>
      <c r="H116" t="s">
        <v>631</v>
      </c>
      <c r="I116" t="s">
        <v>13632</v>
      </c>
      <c r="J116" t="s">
        <v>357</v>
      </c>
      <c r="K116" t="s">
        <v>23</v>
      </c>
      <c r="L116" t="s">
        <v>24</v>
      </c>
      <c r="M116" t="s">
        <v>13633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13634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3</v>
      </c>
      <c r="E117" t="s">
        <v>13635</v>
      </c>
      <c r="F117">
        <v>106</v>
      </c>
      <c r="G117">
        <v>6</v>
      </c>
      <c r="H117" t="s">
        <v>631</v>
      </c>
      <c r="I117" t="s">
        <v>13636</v>
      </c>
      <c r="J117" t="s">
        <v>311</v>
      </c>
      <c r="K117" t="s">
        <v>23</v>
      </c>
      <c r="L117" t="s">
        <v>24</v>
      </c>
      <c r="M117" t="s">
        <v>13637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13637</v>
      </c>
    </row>
    <row r="118" spans="1:20" x14ac:dyDescent="0.25">
      <c r="A118" t="s">
        <v>38</v>
      </c>
      <c r="B118" t="s">
        <v>39</v>
      </c>
      <c r="C118">
        <v>65</v>
      </c>
      <c r="D118">
        <v>4</v>
      </c>
      <c r="E118" t="s">
        <v>13638</v>
      </c>
      <c r="F118">
        <v>199</v>
      </c>
      <c r="G118">
        <v>0</v>
      </c>
      <c r="H118" t="s">
        <v>47</v>
      </c>
      <c r="I118" t="s">
        <v>4725</v>
      </c>
      <c r="J118" t="s">
        <v>4726</v>
      </c>
      <c r="K118" t="s">
        <v>4727</v>
      </c>
      <c r="L118" t="s">
        <v>4728</v>
      </c>
      <c r="M118" t="s">
        <v>13639</v>
      </c>
      <c r="N118" t="s">
        <v>711</v>
      </c>
      <c r="O118" t="s">
        <v>634</v>
      </c>
      <c r="P118" t="s">
        <v>635</v>
      </c>
      <c r="Q118" t="s">
        <v>636</v>
      </c>
      <c r="R118" t="s">
        <v>24</v>
      </c>
      <c r="S118" t="s">
        <v>23</v>
      </c>
      <c r="T118" t="s">
        <v>13640</v>
      </c>
    </row>
    <row r="119" spans="1:20" x14ac:dyDescent="0.25">
      <c r="A119" t="s">
        <v>42</v>
      </c>
      <c r="B119" t="s">
        <v>43</v>
      </c>
      <c r="C119">
        <v>66.666666666666671</v>
      </c>
      <c r="D119">
        <v>6</v>
      </c>
      <c r="E119" t="s">
        <v>13641</v>
      </c>
      <c r="F119">
        <v>200</v>
      </c>
      <c r="G119">
        <v>0</v>
      </c>
      <c r="H119" t="s">
        <v>631</v>
      </c>
      <c r="I119" t="s">
        <v>13642</v>
      </c>
      <c r="J119" t="s">
        <v>65</v>
      </c>
      <c r="K119" t="s">
        <v>23</v>
      </c>
      <c r="L119" t="s">
        <v>24</v>
      </c>
      <c r="M119" t="s">
        <v>13643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13643</v>
      </c>
    </row>
    <row r="120" spans="1:20" x14ac:dyDescent="0.25">
      <c r="A120" t="s">
        <v>44</v>
      </c>
      <c r="B120" t="s">
        <v>45</v>
      </c>
      <c r="C120">
        <v>66.666666666666671</v>
      </c>
      <c r="D120">
        <v>3</v>
      </c>
      <c r="E120" t="s">
        <v>13644</v>
      </c>
      <c r="F120">
        <v>200</v>
      </c>
      <c r="G120">
        <v>0</v>
      </c>
      <c r="H120" t="s">
        <v>631</v>
      </c>
      <c r="I120" t="s">
        <v>13645</v>
      </c>
      <c r="J120" t="s">
        <v>352</v>
      </c>
      <c r="K120" t="s">
        <v>23</v>
      </c>
      <c r="L120" t="s">
        <v>24</v>
      </c>
      <c r="M120" t="s">
        <v>13646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13647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13644</v>
      </c>
      <c r="F121">
        <v>200</v>
      </c>
      <c r="G121">
        <v>0</v>
      </c>
      <c r="H121" t="s">
        <v>631</v>
      </c>
      <c r="I121" t="s">
        <v>13645</v>
      </c>
      <c r="J121" t="s">
        <v>352</v>
      </c>
      <c r="K121" t="s">
        <v>23</v>
      </c>
      <c r="L121" t="s">
        <v>24</v>
      </c>
      <c r="M121" t="s">
        <v>13646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13647</v>
      </c>
    </row>
    <row r="122" spans="1:20" x14ac:dyDescent="0.25">
      <c r="A122" t="s">
        <v>28</v>
      </c>
      <c r="B122" t="s">
        <v>29</v>
      </c>
      <c r="C122">
        <v>50</v>
      </c>
      <c r="D122">
        <v>1</v>
      </c>
      <c r="E122" t="s">
        <v>13644</v>
      </c>
      <c r="F122">
        <v>200</v>
      </c>
      <c r="G122">
        <v>0</v>
      </c>
      <c r="H122" t="s">
        <v>631</v>
      </c>
      <c r="I122" t="s">
        <v>13645</v>
      </c>
      <c r="J122" t="s">
        <v>352</v>
      </c>
      <c r="K122" t="s">
        <v>23</v>
      </c>
      <c r="L122" t="s">
        <v>24</v>
      </c>
      <c r="M122" t="s">
        <v>13646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13647</v>
      </c>
    </row>
    <row r="123" spans="1:20" x14ac:dyDescent="0.25">
      <c r="A123" t="s">
        <v>30</v>
      </c>
      <c r="B123" t="s">
        <v>31</v>
      </c>
      <c r="C123">
        <v>50</v>
      </c>
      <c r="D123">
        <v>1</v>
      </c>
      <c r="E123" t="s">
        <v>13644</v>
      </c>
      <c r="F123">
        <v>200</v>
      </c>
      <c r="G123">
        <v>0</v>
      </c>
      <c r="H123" t="s">
        <v>631</v>
      </c>
      <c r="I123" t="s">
        <v>13645</v>
      </c>
      <c r="J123" t="s">
        <v>352</v>
      </c>
      <c r="K123" t="s">
        <v>23</v>
      </c>
      <c r="L123" t="s">
        <v>24</v>
      </c>
      <c r="M123" t="s">
        <v>13646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13647</v>
      </c>
    </row>
    <row r="124" spans="1:20" x14ac:dyDescent="0.25">
      <c r="A124" t="s">
        <v>186</v>
      </c>
      <c r="B124" t="s">
        <v>187</v>
      </c>
      <c r="C124">
        <v>33.333333333333336</v>
      </c>
      <c r="D124">
        <v>3</v>
      </c>
      <c r="E124" t="s">
        <v>13648</v>
      </c>
      <c r="F124">
        <v>200</v>
      </c>
      <c r="G124">
        <v>0</v>
      </c>
      <c r="H124" t="s">
        <v>631</v>
      </c>
      <c r="I124" t="s">
        <v>13649</v>
      </c>
      <c r="J124" t="s">
        <v>330</v>
      </c>
      <c r="K124" t="s">
        <v>23</v>
      </c>
      <c r="L124" t="s">
        <v>24</v>
      </c>
      <c r="M124" t="s">
        <v>13650</v>
      </c>
      <c r="N124" t="s">
        <v>23</v>
      </c>
      <c r="O124" t="s">
        <v>32</v>
      </c>
      <c r="P124" t="s">
        <v>26</v>
      </c>
      <c r="Q124" t="s">
        <v>33</v>
      </c>
      <c r="R124" t="s">
        <v>24</v>
      </c>
      <c r="S124" t="s">
        <v>23</v>
      </c>
      <c r="T124" t="s">
        <v>13650</v>
      </c>
    </row>
    <row r="125" spans="1:20" x14ac:dyDescent="0.25">
      <c r="A125" t="s">
        <v>44</v>
      </c>
      <c r="B125" t="s">
        <v>45</v>
      </c>
      <c r="C125">
        <v>66.666666666666671</v>
      </c>
      <c r="D125">
        <v>3</v>
      </c>
      <c r="E125" t="s">
        <v>13648</v>
      </c>
      <c r="F125">
        <v>200</v>
      </c>
      <c r="G125">
        <v>0</v>
      </c>
      <c r="H125" t="s">
        <v>631</v>
      </c>
      <c r="I125" t="s">
        <v>13649</v>
      </c>
      <c r="J125" t="s">
        <v>330</v>
      </c>
      <c r="K125" t="s">
        <v>23</v>
      </c>
      <c r="L125" t="s">
        <v>24</v>
      </c>
      <c r="M125" t="s">
        <v>13650</v>
      </c>
      <c r="N125" t="s">
        <v>23</v>
      </c>
      <c r="O125" t="s">
        <v>32</v>
      </c>
      <c r="P125" t="s">
        <v>26</v>
      </c>
      <c r="Q125" t="s">
        <v>33</v>
      </c>
      <c r="R125" t="s">
        <v>24</v>
      </c>
      <c r="S125" t="s">
        <v>23</v>
      </c>
      <c r="T125" t="s">
        <v>13650</v>
      </c>
    </row>
    <row r="126" spans="1:20" x14ac:dyDescent="0.25">
      <c r="A126" t="s">
        <v>42</v>
      </c>
      <c r="B126" t="s">
        <v>43</v>
      </c>
      <c r="C126">
        <v>60</v>
      </c>
      <c r="D126">
        <v>4</v>
      </c>
      <c r="E126" t="s">
        <v>13651</v>
      </c>
      <c r="F126">
        <v>199</v>
      </c>
      <c r="G126">
        <v>0</v>
      </c>
      <c r="H126" t="s">
        <v>47</v>
      </c>
      <c r="I126" t="s">
        <v>13652</v>
      </c>
      <c r="J126" t="s">
        <v>13653</v>
      </c>
      <c r="K126" t="s">
        <v>1939</v>
      </c>
      <c r="L126" t="s">
        <v>13654</v>
      </c>
      <c r="M126" t="s">
        <v>13655</v>
      </c>
      <c r="N126" t="s">
        <v>711</v>
      </c>
      <c r="O126" t="s">
        <v>634</v>
      </c>
      <c r="P126" t="s">
        <v>1763</v>
      </c>
      <c r="Q126" t="s">
        <v>27</v>
      </c>
      <c r="R126" t="s">
        <v>13656</v>
      </c>
      <c r="S126" t="s">
        <v>23</v>
      </c>
      <c r="T126" t="s">
        <v>13655</v>
      </c>
    </row>
    <row r="127" spans="1:20" x14ac:dyDescent="0.25">
      <c r="A127" t="s">
        <v>46</v>
      </c>
      <c r="B127" t="s">
        <v>56</v>
      </c>
      <c r="C127">
        <v>66.333333333333329</v>
      </c>
      <c r="D127">
        <v>6</v>
      </c>
      <c r="E127" t="s">
        <v>13657</v>
      </c>
      <c r="F127">
        <v>485</v>
      </c>
      <c r="G127">
        <v>48</v>
      </c>
      <c r="H127" t="s">
        <v>47</v>
      </c>
      <c r="I127" t="s">
        <v>7073</v>
      </c>
      <c r="J127" t="s">
        <v>7074</v>
      </c>
      <c r="K127" t="s">
        <v>2840</v>
      </c>
      <c r="L127" t="s">
        <v>1174</v>
      </c>
      <c r="M127" t="s">
        <v>13658</v>
      </c>
      <c r="N127" t="s">
        <v>23</v>
      </c>
      <c r="O127" t="s">
        <v>53</v>
      </c>
      <c r="P127" t="s">
        <v>54</v>
      </c>
      <c r="Q127" t="s">
        <v>55</v>
      </c>
      <c r="R127" t="s">
        <v>24</v>
      </c>
      <c r="S127" t="s">
        <v>23</v>
      </c>
      <c r="T127" t="s">
        <v>13659</v>
      </c>
    </row>
    <row r="128" spans="1:20" x14ac:dyDescent="0.25">
      <c r="A128" t="s">
        <v>46</v>
      </c>
      <c r="B128" t="s">
        <v>56</v>
      </c>
      <c r="C128">
        <v>66.333333333333329</v>
      </c>
      <c r="D128">
        <v>3</v>
      </c>
      <c r="E128" t="s">
        <v>13660</v>
      </c>
      <c r="F128">
        <v>152.30000000000001</v>
      </c>
      <c r="G128">
        <v>24</v>
      </c>
      <c r="H128" t="s">
        <v>647</v>
      </c>
      <c r="I128" t="s">
        <v>1107</v>
      </c>
      <c r="J128" t="s">
        <v>1108</v>
      </c>
      <c r="K128" t="s">
        <v>1109</v>
      </c>
      <c r="L128" t="s">
        <v>1110</v>
      </c>
      <c r="M128" t="s">
        <v>13661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23</v>
      </c>
      <c r="T128" t="s">
        <v>13661</v>
      </c>
    </row>
    <row r="129" spans="1:20" x14ac:dyDescent="0.25">
      <c r="A129" t="s">
        <v>139</v>
      </c>
      <c r="B129" t="s">
        <v>112</v>
      </c>
      <c r="C129">
        <v>100</v>
      </c>
      <c r="D129">
        <v>1</v>
      </c>
      <c r="E129" t="s">
        <v>13662</v>
      </c>
      <c r="F129">
        <v>250</v>
      </c>
      <c r="G129">
        <v>0</v>
      </c>
      <c r="H129" t="s">
        <v>47</v>
      </c>
      <c r="I129" t="s">
        <v>12198</v>
      </c>
      <c r="J129" t="s">
        <v>13663</v>
      </c>
      <c r="K129" t="s">
        <v>1025</v>
      </c>
      <c r="L129" t="s">
        <v>12200</v>
      </c>
      <c r="M129" t="s">
        <v>13664</v>
      </c>
      <c r="N129" t="s">
        <v>711</v>
      </c>
      <c r="O129" t="s">
        <v>634</v>
      </c>
      <c r="P129" t="s">
        <v>635</v>
      </c>
      <c r="Q129" t="s">
        <v>636</v>
      </c>
      <c r="R129" t="s">
        <v>24</v>
      </c>
      <c r="S129" t="s">
        <v>23</v>
      </c>
      <c r="T129" t="s">
        <v>13664</v>
      </c>
    </row>
    <row r="130" spans="1:20" x14ac:dyDescent="0.25">
      <c r="A130" t="s">
        <v>110</v>
      </c>
      <c r="B130" t="s">
        <v>146</v>
      </c>
      <c r="C130">
        <v>100</v>
      </c>
      <c r="D130">
        <v>1</v>
      </c>
      <c r="E130" t="s">
        <v>13662</v>
      </c>
      <c r="F130">
        <v>250</v>
      </c>
      <c r="G130">
        <v>0</v>
      </c>
      <c r="H130" t="s">
        <v>47</v>
      </c>
      <c r="I130" t="s">
        <v>12198</v>
      </c>
      <c r="J130" t="s">
        <v>13663</v>
      </c>
      <c r="K130" t="s">
        <v>1025</v>
      </c>
      <c r="L130" t="s">
        <v>12200</v>
      </c>
      <c r="M130" t="s">
        <v>13664</v>
      </c>
      <c r="N130" t="s">
        <v>711</v>
      </c>
      <c r="O130" t="s">
        <v>634</v>
      </c>
      <c r="P130" t="s">
        <v>635</v>
      </c>
      <c r="Q130" t="s">
        <v>636</v>
      </c>
      <c r="R130" t="s">
        <v>24</v>
      </c>
      <c r="S130" t="s">
        <v>23</v>
      </c>
      <c r="T130" t="s">
        <v>13664</v>
      </c>
    </row>
    <row r="131" spans="1:20" x14ac:dyDescent="0.25">
      <c r="A131" t="s">
        <v>46</v>
      </c>
      <c r="B131" t="s">
        <v>56</v>
      </c>
      <c r="C131">
        <v>100</v>
      </c>
      <c r="D131">
        <v>1</v>
      </c>
      <c r="E131" t="s">
        <v>13662</v>
      </c>
      <c r="F131">
        <v>250</v>
      </c>
      <c r="G131">
        <v>0</v>
      </c>
      <c r="H131" t="s">
        <v>47</v>
      </c>
      <c r="I131" t="s">
        <v>12198</v>
      </c>
      <c r="J131" t="s">
        <v>13663</v>
      </c>
      <c r="K131" t="s">
        <v>1025</v>
      </c>
      <c r="L131" t="s">
        <v>12200</v>
      </c>
      <c r="M131" t="s">
        <v>13664</v>
      </c>
      <c r="N131" t="s">
        <v>711</v>
      </c>
      <c r="O131" t="s">
        <v>634</v>
      </c>
      <c r="P131" t="s">
        <v>635</v>
      </c>
      <c r="Q131" t="s">
        <v>636</v>
      </c>
      <c r="R131" t="s">
        <v>24</v>
      </c>
      <c r="S131" t="s">
        <v>23</v>
      </c>
      <c r="T131" t="s">
        <v>13664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13665</v>
      </c>
      <c r="F132">
        <v>106</v>
      </c>
      <c r="G132">
        <v>6</v>
      </c>
      <c r="H132" t="s">
        <v>631</v>
      </c>
      <c r="I132" t="s">
        <v>9528</v>
      </c>
      <c r="J132" t="s">
        <v>65</v>
      </c>
      <c r="K132" t="s">
        <v>23</v>
      </c>
      <c r="L132" t="s">
        <v>24</v>
      </c>
      <c r="M132" t="s">
        <v>13666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13667</v>
      </c>
      <c r="T132" t="s">
        <v>13666</v>
      </c>
    </row>
    <row r="133" spans="1:20" x14ac:dyDescent="0.25">
      <c r="A133" t="s">
        <v>28</v>
      </c>
      <c r="B133" t="s">
        <v>29</v>
      </c>
      <c r="C133">
        <v>50</v>
      </c>
      <c r="D133">
        <v>1</v>
      </c>
      <c r="E133" t="s">
        <v>13665</v>
      </c>
      <c r="F133">
        <v>106</v>
      </c>
      <c r="G133">
        <v>6</v>
      </c>
      <c r="H133" t="s">
        <v>631</v>
      </c>
      <c r="I133" t="s">
        <v>9528</v>
      </c>
      <c r="J133" t="s">
        <v>65</v>
      </c>
      <c r="K133" t="s">
        <v>23</v>
      </c>
      <c r="L133" t="s">
        <v>24</v>
      </c>
      <c r="M133" t="s">
        <v>13666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13667</v>
      </c>
      <c r="T133" t="s">
        <v>13666</v>
      </c>
    </row>
    <row r="134" spans="1:20" x14ac:dyDescent="0.25">
      <c r="A134" t="s">
        <v>30</v>
      </c>
      <c r="B134" t="s">
        <v>31</v>
      </c>
      <c r="C134">
        <v>50</v>
      </c>
      <c r="D134">
        <v>1</v>
      </c>
      <c r="E134" t="s">
        <v>13665</v>
      </c>
      <c r="F134">
        <v>106</v>
      </c>
      <c r="G134">
        <v>6</v>
      </c>
      <c r="H134" t="s">
        <v>631</v>
      </c>
      <c r="I134" t="s">
        <v>9528</v>
      </c>
      <c r="J134" t="s">
        <v>65</v>
      </c>
      <c r="K134" t="s">
        <v>23</v>
      </c>
      <c r="L134" t="s">
        <v>24</v>
      </c>
      <c r="M134" t="s">
        <v>13666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13667</v>
      </c>
      <c r="T134" t="s">
        <v>13666</v>
      </c>
    </row>
    <row r="135" spans="1:20" x14ac:dyDescent="0.25">
      <c r="A135" t="s">
        <v>46</v>
      </c>
      <c r="B135" t="s">
        <v>56</v>
      </c>
      <c r="C135">
        <v>66.333333333333329</v>
      </c>
      <c r="D135">
        <v>3</v>
      </c>
      <c r="E135" t="s">
        <v>13668</v>
      </c>
      <c r="F135">
        <v>220</v>
      </c>
      <c r="G135">
        <v>0</v>
      </c>
      <c r="H135" t="s">
        <v>631</v>
      </c>
      <c r="I135" t="s">
        <v>7095</v>
      </c>
      <c r="J135" t="s">
        <v>639</v>
      </c>
      <c r="K135" t="s">
        <v>23</v>
      </c>
      <c r="L135" t="s">
        <v>24</v>
      </c>
      <c r="M135" t="s">
        <v>13669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13670</v>
      </c>
      <c r="T135" t="s">
        <v>13669</v>
      </c>
    </row>
    <row r="136" spans="1:20" x14ac:dyDescent="0.25">
      <c r="A136" t="s">
        <v>139</v>
      </c>
      <c r="B136" t="s">
        <v>112</v>
      </c>
      <c r="C136">
        <v>66</v>
      </c>
      <c r="D136">
        <v>1</v>
      </c>
      <c r="E136" t="s">
        <v>13671</v>
      </c>
      <c r="F136">
        <v>210</v>
      </c>
      <c r="G136">
        <v>0</v>
      </c>
      <c r="H136" t="s">
        <v>47</v>
      </c>
      <c r="I136" t="s">
        <v>9099</v>
      </c>
      <c r="J136" t="s">
        <v>9100</v>
      </c>
      <c r="K136" t="s">
        <v>2334</v>
      </c>
      <c r="L136" t="s">
        <v>3298</v>
      </c>
      <c r="M136" t="s">
        <v>13672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13673</v>
      </c>
      <c r="T136" t="s">
        <v>13674</v>
      </c>
    </row>
    <row r="137" spans="1:20" x14ac:dyDescent="0.25">
      <c r="A137" t="s">
        <v>110</v>
      </c>
      <c r="B137" t="s">
        <v>640</v>
      </c>
      <c r="C137">
        <v>66</v>
      </c>
      <c r="D137">
        <v>1</v>
      </c>
      <c r="E137" t="s">
        <v>13671</v>
      </c>
      <c r="F137">
        <v>210</v>
      </c>
      <c r="G137">
        <v>0</v>
      </c>
      <c r="H137" t="s">
        <v>47</v>
      </c>
      <c r="I137" t="s">
        <v>9099</v>
      </c>
      <c r="J137" t="s">
        <v>9100</v>
      </c>
      <c r="K137" t="s">
        <v>2334</v>
      </c>
      <c r="L137" t="s">
        <v>3298</v>
      </c>
      <c r="M137" t="s">
        <v>13672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13673</v>
      </c>
      <c r="T137" t="s">
        <v>13674</v>
      </c>
    </row>
    <row r="138" spans="1:20" x14ac:dyDescent="0.25">
      <c r="A138" t="s">
        <v>46</v>
      </c>
      <c r="B138" t="s">
        <v>56</v>
      </c>
      <c r="C138">
        <v>67</v>
      </c>
      <c r="D138">
        <v>1</v>
      </c>
      <c r="E138" t="s">
        <v>13671</v>
      </c>
      <c r="F138">
        <v>210</v>
      </c>
      <c r="G138">
        <v>0</v>
      </c>
      <c r="H138" t="s">
        <v>47</v>
      </c>
      <c r="I138" t="s">
        <v>9099</v>
      </c>
      <c r="J138" t="s">
        <v>9100</v>
      </c>
      <c r="K138" t="s">
        <v>2334</v>
      </c>
      <c r="L138" t="s">
        <v>3298</v>
      </c>
      <c r="M138" t="s">
        <v>13672</v>
      </c>
      <c r="N138" t="s">
        <v>23</v>
      </c>
      <c r="O138" t="s">
        <v>63</v>
      </c>
      <c r="P138" t="s">
        <v>54</v>
      </c>
      <c r="Q138" t="s">
        <v>55</v>
      </c>
      <c r="R138" t="s">
        <v>24</v>
      </c>
      <c r="S138" t="s">
        <v>13673</v>
      </c>
      <c r="T138" t="s">
        <v>13674</v>
      </c>
    </row>
    <row r="139" spans="1:20" x14ac:dyDescent="0.25">
      <c r="A139" t="s">
        <v>139</v>
      </c>
      <c r="B139" t="s">
        <v>112</v>
      </c>
      <c r="C139">
        <v>66</v>
      </c>
      <c r="D139">
        <v>1</v>
      </c>
      <c r="E139" t="s">
        <v>13675</v>
      </c>
      <c r="F139">
        <v>220</v>
      </c>
      <c r="G139">
        <v>0</v>
      </c>
      <c r="H139" t="s">
        <v>631</v>
      </c>
      <c r="I139" t="s">
        <v>11635</v>
      </c>
      <c r="J139" t="s">
        <v>329</v>
      </c>
      <c r="K139" t="s">
        <v>23</v>
      </c>
      <c r="L139" t="s">
        <v>24</v>
      </c>
      <c r="M139" t="s">
        <v>13676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13677</v>
      </c>
      <c r="T139" t="s">
        <v>13676</v>
      </c>
    </row>
    <row r="140" spans="1:20" x14ac:dyDescent="0.25">
      <c r="A140" t="s">
        <v>110</v>
      </c>
      <c r="B140" t="s">
        <v>640</v>
      </c>
      <c r="C140">
        <v>66</v>
      </c>
      <c r="D140">
        <v>1</v>
      </c>
      <c r="E140" t="s">
        <v>13675</v>
      </c>
      <c r="F140">
        <v>220</v>
      </c>
      <c r="G140">
        <v>0</v>
      </c>
      <c r="H140" t="s">
        <v>631</v>
      </c>
      <c r="I140" t="s">
        <v>11635</v>
      </c>
      <c r="J140" t="s">
        <v>329</v>
      </c>
      <c r="K140" t="s">
        <v>23</v>
      </c>
      <c r="L140" t="s">
        <v>24</v>
      </c>
      <c r="M140" t="s">
        <v>13676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13677</v>
      </c>
      <c r="T140" t="s">
        <v>13676</v>
      </c>
    </row>
    <row r="141" spans="1:20" x14ac:dyDescent="0.25">
      <c r="A141" t="s">
        <v>46</v>
      </c>
      <c r="B141" t="s">
        <v>56</v>
      </c>
      <c r="C141">
        <v>67</v>
      </c>
      <c r="D141">
        <v>1</v>
      </c>
      <c r="E141" t="s">
        <v>13675</v>
      </c>
      <c r="F141">
        <v>220</v>
      </c>
      <c r="G141">
        <v>0</v>
      </c>
      <c r="H141" t="s">
        <v>631</v>
      </c>
      <c r="I141" t="s">
        <v>11635</v>
      </c>
      <c r="J141" t="s">
        <v>329</v>
      </c>
      <c r="K141" t="s">
        <v>23</v>
      </c>
      <c r="L141" t="s">
        <v>24</v>
      </c>
      <c r="M141" t="s">
        <v>13676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13677</v>
      </c>
      <c r="T141" t="s">
        <v>13676</v>
      </c>
    </row>
    <row r="142" spans="1:20" x14ac:dyDescent="0.25">
      <c r="A142" t="s">
        <v>139</v>
      </c>
      <c r="B142" t="s">
        <v>112</v>
      </c>
      <c r="C142">
        <v>83.333333333333329</v>
      </c>
      <c r="D142">
        <v>3</v>
      </c>
      <c r="E142" t="s">
        <v>13678</v>
      </c>
      <c r="F142">
        <v>339</v>
      </c>
      <c r="G142">
        <v>0</v>
      </c>
      <c r="H142" t="s">
        <v>47</v>
      </c>
      <c r="I142" t="s">
        <v>13679</v>
      </c>
      <c r="J142" t="s">
        <v>13680</v>
      </c>
      <c r="K142" t="s">
        <v>4443</v>
      </c>
      <c r="L142" t="s">
        <v>2225</v>
      </c>
      <c r="M142" t="s">
        <v>13681</v>
      </c>
      <c r="N142" t="s">
        <v>23</v>
      </c>
      <c r="O142" t="s">
        <v>53</v>
      </c>
      <c r="P142" t="s">
        <v>54</v>
      </c>
      <c r="Q142" t="s">
        <v>55</v>
      </c>
      <c r="R142" t="s">
        <v>24</v>
      </c>
      <c r="S142" t="s">
        <v>13682</v>
      </c>
      <c r="T142" t="s">
        <v>13683</v>
      </c>
    </row>
    <row r="143" spans="1:20" x14ac:dyDescent="0.25">
      <c r="A143" t="s">
        <v>51</v>
      </c>
      <c r="B143" t="s">
        <v>52</v>
      </c>
      <c r="C143">
        <v>63.5</v>
      </c>
      <c r="D143">
        <v>2</v>
      </c>
      <c r="E143" t="s">
        <v>13678</v>
      </c>
      <c r="F143">
        <v>339</v>
      </c>
      <c r="G143">
        <v>0</v>
      </c>
      <c r="H143" t="s">
        <v>47</v>
      </c>
      <c r="I143" t="s">
        <v>13679</v>
      </c>
      <c r="J143" t="s">
        <v>13680</v>
      </c>
      <c r="K143" t="s">
        <v>4443</v>
      </c>
      <c r="L143" t="s">
        <v>2225</v>
      </c>
      <c r="M143" t="s">
        <v>13681</v>
      </c>
      <c r="N143" t="s">
        <v>23</v>
      </c>
      <c r="O143" t="s">
        <v>53</v>
      </c>
      <c r="P143" t="s">
        <v>54</v>
      </c>
      <c r="Q143" t="s">
        <v>55</v>
      </c>
      <c r="R143" t="s">
        <v>24</v>
      </c>
      <c r="S143" t="s">
        <v>13682</v>
      </c>
      <c r="T143" t="s">
        <v>13683</v>
      </c>
    </row>
    <row r="144" spans="1:20" x14ac:dyDescent="0.25">
      <c r="A144" t="s">
        <v>139</v>
      </c>
      <c r="B144" t="s">
        <v>1958</v>
      </c>
      <c r="C144">
        <v>88.35</v>
      </c>
      <c r="D144">
        <v>1</v>
      </c>
      <c r="E144" t="s">
        <v>13684</v>
      </c>
      <c r="F144">
        <v>95.35</v>
      </c>
      <c r="G144">
        <v>7</v>
      </c>
      <c r="H144" t="s">
        <v>47</v>
      </c>
      <c r="I144" t="s">
        <v>13685</v>
      </c>
      <c r="J144" t="s">
        <v>13686</v>
      </c>
      <c r="K144" t="s">
        <v>13687</v>
      </c>
      <c r="L144" t="s">
        <v>13688</v>
      </c>
      <c r="M144" t="s">
        <v>13689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13690</v>
      </c>
      <c r="T144" t="s">
        <v>13689</v>
      </c>
    </row>
    <row r="145" spans="1:20" x14ac:dyDescent="0.25">
      <c r="A145" t="s">
        <v>30</v>
      </c>
      <c r="B145" t="s">
        <v>31</v>
      </c>
      <c r="C145">
        <v>38.5</v>
      </c>
      <c r="D145">
        <v>2</v>
      </c>
      <c r="E145" t="s">
        <v>13691</v>
      </c>
      <c r="F145">
        <v>84</v>
      </c>
      <c r="G145">
        <v>7</v>
      </c>
      <c r="H145" t="s">
        <v>47</v>
      </c>
      <c r="I145" t="s">
        <v>13692</v>
      </c>
      <c r="J145" t="s">
        <v>13693</v>
      </c>
      <c r="K145" t="s">
        <v>13694</v>
      </c>
      <c r="L145" t="s">
        <v>6194</v>
      </c>
      <c r="M145" t="s">
        <v>13695</v>
      </c>
      <c r="N145" t="s">
        <v>23</v>
      </c>
      <c r="O145" t="s">
        <v>63</v>
      </c>
      <c r="P145" t="s">
        <v>54</v>
      </c>
      <c r="Q145" t="s">
        <v>55</v>
      </c>
      <c r="R145" t="s">
        <v>24</v>
      </c>
      <c r="S145" t="s">
        <v>13696</v>
      </c>
      <c r="T145" t="s">
        <v>13695</v>
      </c>
    </row>
    <row r="146" spans="1:20" x14ac:dyDescent="0.25">
      <c r="A146" t="s">
        <v>44</v>
      </c>
      <c r="B146" t="s">
        <v>45</v>
      </c>
      <c r="C146">
        <v>60</v>
      </c>
      <c r="D146">
        <v>10</v>
      </c>
      <c r="E146" t="s">
        <v>13697</v>
      </c>
      <c r="F146">
        <v>995</v>
      </c>
      <c r="G146">
        <v>0</v>
      </c>
      <c r="H146" t="s">
        <v>47</v>
      </c>
      <c r="I146" t="s">
        <v>13698</v>
      </c>
      <c r="J146" t="s">
        <v>13699</v>
      </c>
      <c r="K146" t="s">
        <v>6558</v>
      </c>
      <c r="L146" t="s">
        <v>13700</v>
      </c>
      <c r="M146" t="s">
        <v>13701</v>
      </c>
      <c r="N146" t="s">
        <v>711</v>
      </c>
      <c r="O146" t="s">
        <v>1298</v>
      </c>
      <c r="P146" t="s">
        <v>1763</v>
      </c>
      <c r="Q146" t="s">
        <v>636</v>
      </c>
      <c r="R146" t="s">
        <v>13702</v>
      </c>
      <c r="S146" t="s">
        <v>13703</v>
      </c>
      <c r="T146" t="s">
        <v>13704</v>
      </c>
    </row>
    <row r="147" spans="1:20" x14ac:dyDescent="0.25">
      <c r="A147" t="s">
        <v>42</v>
      </c>
      <c r="B147" t="s">
        <v>43</v>
      </c>
      <c r="C147">
        <v>60</v>
      </c>
      <c r="D147">
        <v>10</v>
      </c>
      <c r="E147" t="s">
        <v>13697</v>
      </c>
      <c r="F147">
        <v>995</v>
      </c>
      <c r="G147">
        <v>0</v>
      </c>
      <c r="H147" t="s">
        <v>47</v>
      </c>
      <c r="I147" t="s">
        <v>13698</v>
      </c>
      <c r="J147" t="s">
        <v>13699</v>
      </c>
      <c r="K147" t="s">
        <v>6558</v>
      </c>
      <c r="L147" t="s">
        <v>13700</v>
      </c>
      <c r="M147" t="s">
        <v>13701</v>
      </c>
      <c r="N147" t="s">
        <v>711</v>
      </c>
      <c r="O147" t="s">
        <v>1298</v>
      </c>
      <c r="P147" t="s">
        <v>1763</v>
      </c>
      <c r="Q147" t="s">
        <v>636</v>
      </c>
      <c r="R147" t="s">
        <v>13702</v>
      </c>
      <c r="S147" t="s">
        <v>13703</v>
      </c>
      <c r="T147" t="s">
        <v>13704</v>
      </c>
    </row>
    <row r="148" spans="1:20" x14ac:dyDescent="0.25">
      <c r="A148" t="s">
        <v>148</v>
      </c>
      <c r="B148" t="s">
        <v>149</v>
      </c>
      <c r="C148">
        <v>65</v>
      </c>
      <c r="D148">
        <v>1</v>
      </c>
      <c r="E148" t="s">
        <v>13705</v>
      </c>
      <c r="F148">
        <v>420</v>
      </c>
      <c r="G148">
        <v>20</v>
      </c>
      <c r="H148" t="s">
        <v>47</v>
      </c>
      <c r="I148" t="s">
        <v>13706</v>
      </c>
      <c r="J148" t="s">
        <v>13707</v>
      </c>
      <c r="K148" t="s">
        <v>1755</v>
      </c>
      <c r="L148" t="s">
        <v>13708</v>
      </c>
      <c r="M148" t="s">
        <v>13709</v>
      </c>
      <c r="N148" t="s">
        <v>711</v>
      </c>
      <c r="O148" t="s">
        <v>634</v>
      </c>
      <c r="P148" t="s">
        <v>635</v>
      </c>
      <c r="Q148" t="s">
        <v>636</v>
      </c>
      <c r="R148" t="s">
        <v>24</v>
      </c>
      <c r="S148" t="s">
        <v>13710</v>
      </c>
      <c r="T148" t="s">
        <v>13709</v>
      </c>
    </row>
    <row r="149" spans="1:20" x14ac:dyDescent="0.25">
      <c r="A149" t="s">
        <v>34</v>
      </c>
      <c r="B149" t="s">
        <v>35</v>
      </c>
      <c r="C149">
        <v>65</v>
      </c>
      <c r="D149">
        <v>1</v>
      </c>
      <c r="E149" t="s">
        <v>13705</v>
      </c>
      <c r="F149">
        <v>420</v>
      </c>
      <c r="G149">
        <v>20</v>
      </c>
      <c r="H149" t="s">
        <v>47</v>
      </c>
      <c r="I149" t="s">
        <v>13706</v>
      </c>
      <c r="J149" t="s">
        <v>13707</v>
      </c>
      <c r="K149" t="s">
        <v>1755</v>
      </c>
      <c r="L149" t="s">
        <v>13708</v>
      </c>
      <c r="M149" t="s">
        <v>13709</v>
      </c>
      <c r="N149" t="s">
        <v>711</v>
      </c>
      <c r="O149" t="s">
        <v>634</v>
      </c>
      <c r="P149" t="s">
        <v>635</v>
      </c>
      <c r="Q149" t="s">
        <v>636</v>
      </c>
      <c r="R149" t="s">
        <v>24</v>
      </c>
      <c r="S149" t="s">
        <v>13710</v>
      </c>
      <c r="T149" t="s">
        <v>13709</v>
      </c>
    </row>
    <row r="150" spans="1:20" x14ac:dyDescent="0.25">
      <c r="A150" t="s">
        <v>150</v>
      </c>
      <c r="B150" t="s">
        <v>151</v>
      </c>
      <c r="C150">
        <v>65</v>
      </c>
      <c r="D150">
        <v>2</v>
      </c>
      <c r="E150" t="s">
        <v>13705</v>
      </c>
      <c r="F150">
        <v>420</v>
      </c>
      <c r="G150">
        <v>20</v>
      </c>
      <c r="H150" t="s">
        <v>47</v>
      </c>
      <c r="I150" t="s">
        <v>13706</v>
      </c>
      <c r="J150" t="s">
        <v>13707</v>
      </c>
      <c r="K150" t="s">
        <v>1755</v>
      </c>
      <c r="L150" t="s">
        <v>13708</v>
      </c>
      <c r="M150" t="s">
        <v>13709</v>
      </c>
      <c r="N150" t="s">
        <v>711</v>
      </c>
      <c r="O150" t="s">
        <v>634</v>
      </c>
      <c r="P150" t="s">
        <v>635</v>
      </c>
      <c r="Q150" t="s">
        <v>636</v>
      </c>
      <c r="R150" t="s">
        <v>24</v>
      </c>
      <c r="S150" t="s">
        <v>13710</v>
      </c>
      <c r="T150" t="s">
        <v>13709</v>
      </c>
    </row>
    <row r="151" spans="1:20" x14ac:dyDescent="0.25">
      <c r="A151" t="s">
        <v>152</v>
      </c>
      <c r="B151" t="s">
        <v>153</v>
      </c>
      <c r="C151">
        <v>65</v>
      </c>
      <c r="D151">
        <v>2</v>
      </c>
      <c r="E151" t="s">
        <v>13705</v>
      </c>
      <c r="F151">
        <v>420</v>
      </c>
      <c r="G151">
        <v>20</v>
      </c>
      <c r="H151" t="s">
        <v>47</v>
      </c>
      <c r="I151" t="s">
        <v>13706</v>
      </c>
      <c r="J151" t="s">
        <v>13707</v>
      </c>
      <c r="K151" t="s">
        <v>1755</v>
      </c>
      <c r="L151" t="s">
        <v>13708</v>
      </c>
      <c r="M151" t="s">
        <v>13709</v>
      </c>
      <c r="N151" t="s">
        <v>711</v>
      </c>
      <c r="O151" t="s">
        <v>634</v>
      </c>
      <c r="P151" t="s">
        <v>635</v>
      </c>
      <c r="Q151" t="s">
        <v>636</v>
      </c>
      <c r="R151" t="s">
        <v>24</v>
      </c>
      <c r="S151" t="s">
        <v>13710</v>
      </c>
      <c r="T151" t="s">
        <v>13709</v>
      </c>
    </row>
    <row r="152" spans="1:20" x14ac:dyDescent="0.25">
      <c r="A152" t="s">
        <v>36</v>
      </c>
      <c r="B152" t="s">
        <v>37</v>
      </c>
      <c r="C152">
        <v>65</v>
      </c>
      <c r="D152">
        <v>2</v>
      </c>
      <c r="E152" t="s">
        <v>13705</v>
      </c>
      <c r="F152">
        <v>420</v>
      </c>
      <c r="G152">
        <v>20</v>
      </c>
      <c r="H152" t="s">
        <v>47</v>
      </c>
      <c r="I152" t="s">
        <v>13706</v>
      </c>
      <c r="J152" t="s">
        <v>13707</v>
      </c>
      <c r="K152" t="s">
        <v>1755</v>
      </c>
      <c r="L152" t="s">
        <v>13708</v>
      </c>
      <c r="M152" t="s">
        <v>13709</v>
      </c>
      <c r="N152" t="s">
        <v>711</v>
      </c>
      <c r="O152" t="s">
        <v>634</v>
      </c>
      <c r="P152" t="s">
        <v>635</v>
      </c>
      <c r="Q152" t="s">
        <v>636</v>
      </c>
      <c r="R152" t="s">
        <v>24</v>
      </c>
      <c r="S152" t="s">
        <v>13710</v>
      </c>
      <c r="T152" t="s">
        <v>13709</v>
      </c>
    </row>
    <row r="153" spans="1:20" x14ac:dyDescent="0.25">
      <c r="A153" t="s">
        <v>38</v>
      </c>
      <c r="B153" t="s">
        <v>39</v>
      </c>
      <c r="C153">
        <v>65</v>
      </c>
      <c r="D153">
        <v>2</v>
      </c>
      <c r="E153" t="s">
        <v>13705</v>
      </c>
      <c r="F153">
        <v>420</v>
      </c>
      <c r="G153">
        <v>20</v>
      </c>
      <c r="H153" t="s">
        <v>47</v>
      </c>
      <c r="I153" t="s">
        <v>13706</v>
      </c>
      <c r="J153" t="s">
        <v>13707</v>
      </c>
      <c r="K153" t="s">
        <v>1755</v>
      </c>
      <c r="L153" t="s">
        <v>13708</v>
      </c>
      <c r="M153" t="s">
        <v>13709</v>
      </c>
      <c r="N153" t="s">
        <v>711</v>
      </c>
      <c r="O153" t="s">
        <v>634</v>
      </c>
      <c r="P153" t="s">
        <v>635</v>
      </c>
      <c r="Q153" t="s">
        <v>636</v>
      </c>
      <c r="R153" t="s">
        <v>24</v>
      </c>
      <c r="S153" t="s">
        <v>13710</v>
      </c>
      <c r="T153" t="s">
        <v>13709</v>
      </c>
    </row>
    <row r="154" spans="1:20" x14ac:dyDescent="0.25">
      <c r="A154" t="s">
        <v>46</v>
      </c>
      <c r="B154" t="s">
        <v>56</v>
      </c>
      <c r="C154">
        <v>66.333333333333329</v>
      </c>
      <c r="D154">
        <v>3</v>
      </c>
      <c r="E154" t="s">
        <v>13711</v>
      </c>
      <c r="F154">
        <v>449</v>
      </c>
      <c r="G154">
        <v>48</v>
      </c>
      <c r="H154" t="s">
        <v>47</v>
      </c>
      <c r="I154" t="s">
        <v>3199</v>
      </c>
      <c r="J154" t="s">
        <v>3200</v>
      </c>
      <c r="K154" t="s">
        <v>652</v>
      </c>
      <c r="L154" t="s">
        <v>3201</v>
      </c>
      <c r="M154" t="s">
        <v>13712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13713</v>
      </c>
      <c r="T154" t="s">
        <v>13714</v>
      </c>
    </row>
    <row r="155" spans="1:20" x14ac:dyDescent="0.25">
      <c r="A155" t="s">
        <v>44</v>
      </c>
      <c r="B155" t="s">
        <v>45</v>
      </c>
      <c r="C155">
        <v>50</v>
      </c>
      <c r="D155">
        <v>4</v>
      </c>
      <c r="E155" t="s">
        <v>13711</v>
      </c>
      <c r="F155">
        <v>449</v>
      </c>
      <c r="G155">
        <v>48</v>
      </c>
      <c r="H155" t="s">
        <v>47</v>
      </c>
      <c r="I155" t="s">
        <v>3199</v>
      </c>
      <c r="J155" t="s">
        <v>3200</v>
      </c>
      <c r="K155" t="s">
        <v>652</v>
      </c>
      <c r="L155" t="s">
        <v>3201</v>
      </c>
      <c r="M155" t="s">
        <v>13712</v>
      </c>
      <c r="N155" t="s">
        <v>23</v>
      </c>
      <c r="O155" t="s">
        <v>63</v>
      </c>
      <c r="P155" t="s">
        <v>54</v>
      </c>
      <c r="Q155" t="s">
        <v>55</v>
      </c>
      <c r="R155" t="s">
        <v>24</v>
      </c>
      <c r="S155" t="s">
        <v>13713</v>
      </c>
      <c r="T155" t="s">
        <v>13714</v>
      </c>
    </row>
    <row r="156" spans="1:20" x14ac:dyDescent="0.25">
      <c r="A156" t="s">
        <v>186</v>
      </c>
      <c r="B156" t="s">
        <v>187</v>
      </c>
      <c r="C156">
        <v>33.333333333333336</v>
      </c>
      <c r="D156">
        <v>3</v>
      </c>
      <c r="E156" t="s">
        <v>13715</v>
      </c>
      <c r="F156">
        <v>200</v>
      </c>
      <c r="G156">
        <v>0</v>
      </c>
      <c r="H156" t="s">
        <v>631</v>
      </c>
      <c r="I156" t="s">
        <v>11699</v>
      </c>
      <c r="J156" t="s">
        <v>361</v>
      </c>
      <c r="K156" t="s">
        <v>23</v>
      </c>
      <c r="L156" t="s">
        <v>24</v>
      </c>
      <c r="M156" t="s">
        <v>13716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13717</v>
      </c>
      <c r="T156" t="s">
        <v>13716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13715</v>
      </c>
      <c r="F157">
        <v>200</v>
      </c>
      <c r="G157">
        <v>0</v>
      </c>
      <c r="H157" t="s">
        <v>631</v>
      </c>
      <c r="I157" t="s">
        <v>11699</v>
      </c>
      <c r="J157" t="s">
        <v>361</v>
      </c>
      <c r="K157" t="s">
        <v>23</v>
      </c>
      <c r="L157" t="s">
        <v>24</v>
      </c>
      <c r="M157" t="s">
        <v>13716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13717</v>
      </c>
      <c r="T157" t="s">
        <v>13716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13715</v>
      </c>
      <c r="F158">
        <v>200</v>
      </c>
      <c r="G158">
        <v>0</v>
      </c>
      <c r="H158" t="s">
        <v>631</v>
      </c>
      <c r="I158" t="s">
        <v>11699</v>
      </c>
      <c r="J158" t="s">
        <v>361</v>
      </c>
      <c r="K158" t="s">
        <v>23</v>
      </c>
      <c r="L158" t="s">
        <v>24</v>
      </c>
      <c r="M158" t="s">
        <v>13716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13717</v>
      </c>
      <c r="T158" t="s">
        <v>13716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13715</v>
      </c>
      <c r="F159">
        <v>200</v>
      </c>
      <c r="G159">
        <v>0</v>
      </c>
      <c r="H159" t="s">
        <v>631</v>
      </c>
      <c r="I159" t="s">
        <v>11699</v>
      </c>
      <c r="J159" t="s">
        <v>361</v>
      </c>
      <c r="K159" t="s">
        <v>23</v>
      </c>
      <c r="L159" t="s">
        <v>24</v>
      </c>
      <c r="M159" t="s">
        <v>13716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13717</v>
      </c>
      <c r="T159" t="s">
        <v>13716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13718</v>
      </c>
      <c r="F160">
        <v>85.11</v>
      </c>
      <c r="G160">
        <v>0</v>
      </c>
      <c r="H160" t="s">
        <v>47</v>
      </c>
      <c r="I160" t="s">
        <v>13719</v>
      </c>
      <c r="J160" t="s">
        <v>13720</v>
      </c>
      <c r="K160" t="s">
        <v>665</v>
      </c>
      <c r="L160" t="s">
        <v>13721</v>
      </c>
      <c r="M160" t="s">
        <v>13722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13723</v>
      </c>
      <c r="T160" t="s">
        <v>13722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13718</v>
      </c>
      <c r="F161">
        <v>85.11</v>
      </c>
      <c r="G161">
        <v>0</v>
      </c>
      <c r="H161" t="s">
        <v>47</v>
      </c>
      <c r="I161" t="s">
        <v>13719</v>
      </c>
      <c r="J161" t="s">
        <v>13720</v>
      </c>
      <c r="K161" t="s">
        <v>665</v>
      </c>
      <c r="L161" t="s">
        <v>13721</v>
      </c>
      <c r="M161" t="s">
        <v>13722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13723</v>
      </c>
      <c r="T161" t="s">
        <v>13722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13718</v>
      </c>
      <c r="F162">
        <v>85.11</v>
      </c>
      <c r="G162">
        <v>0</v>
      </c>
      <c r="H162" t="s">
        <v>47</v>
      </c>
      <c r="I162" t="s">
        <v>13719</v>
      </c>
      <c r="J162" t="s">
        <v>13720</v>
      </c>
      <c r="K162" t="s">
        <v>665</v>
      </c>
      <c r="L162" t="s">
        <v>13721</v>
      </c>
      <c r="M162" t="s">
        <v>13722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13723</v>
      </c>
      <c r="T162" t="s">
        <v>13722</v>
      </c>
    </row>
    <row r="163" spans="1:20" x14ac:dyDescent="0.25">
      <c r="A163" t="s">
        <v>20</v>
      </c>
      <c r="B163" t="s">
        <v>21</v>
      </c>
      <c r="C163">
        <v>50</v>
      </c>
      <c r="D163">
        <v>2</v>
      </c>
      <c r="E163" t="s">
        <v>13724</v>
      </c>
      <c r="F163">
        <v>206</v>
      </c>
      <c r="G163">
        <v>6</v>
      </c>
      <c r="H163" t="s">
        <v>631</v>
      </c>
      <c r="I163" t="s">
        <v>13725</v>
      </c>
      <c r="J163" t="s">
        <v>305</v>
      </c>
      <c r="K163" t="s">
        <v>23</v>
      </c>
      <c r="L163" t="s">
        <v>24</v>
      </c>
      <c r="M163" t="s">
        <v>13722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13726</v>
      </c>
      <c r="T163" t="s">
        <v>13722</v>
      </c>
    </row>
    <row r="164" spans="1:20" x14ac:dyDescent="0.25">
      <c r="A164" t="s">
        <v>28</v>
      </c>
      <c r="B164" t="s">
        <v>29</v>
      </c>
      <c r="C164">
        <v>50</v>
      </c>
      <c r="D164">
        <v>2</v>
      </c>
      <c r="E164" t="s">
        <v>13724</v>
      </c>
      <c r="F164">
        <v>206</v>
      </c>
      <c r="G164">
        <v>6</v>
      </c>
      <c r="H164" t="s">
        <v>631</v>
      </c>
      <c r="I164" t="s">
        <v>13725</v>
      </c>
      <c r="J164" t="s">
        <v>305</v>
      </c>
      <c r="K164" t="s">
        <v>23</v>
      </c>
      <c r="L164" t="s">
        <v>24</v>
      </c>
      <c r="M164" t="s">
        <v>13722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13726</v>
      </c>
      <c r="T164" t="s">
        <v>13722</v>
      </c>
    </row>
    <row r="165" spans="1:20" x14ac:dyDescent="0.25">
      <c r="A165" t="s">
        <v>30</v>
      </c>
      <c r="B165" t="s">
        <v>31</v>
      </c>
      <c r="C165">
        <v>50</v>
      </c>
      <c r="D165">
        <v>2</v>
      </c>
      <c r="E165" t="s">
        <v>13724</v>
      </c>
      <c r="F165">
        <v>206</v>
      </c>
      <c r="G165">
        <v>6</v>
      </c>
      <c r="H165" t="s">
        <v>631</v>
      </c>
      <c r="I165" t="s">
        <v>13725</v>
      </c>
      <c r="J165" t="s">
        <v>305</v>
      </c>
      <c r="K165" t="s">
        <v>23</v>
      </c>
      <c r="L165" t="s">
        <v>24</v>
      </c>
      <c r="M165" t="s">
        <v>13722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13726</v>
      </c>
      <c r="T165" t="s">
        <v>13722</v>
      </c>
    </row>
    <row r="166" spans="1:20" x14ac:dyDescent="0.25">
      <c r="A166" t="s">
        <v>20</v>
      </c>
      <c r="B166" t="s">
        <v>21</v>
      </c>
      <c r="C166">
        <v>50</v>
      </c>
      <c r="D166">
        <v>2</v>
      </c>
      <c r="E166" t="s">
        <v>13727</v>
      </c>
      <c r="F166">
        <v>200</v>
      </c>
      <c r="G166">
        <v>0</v>
      </c>
      <c r="H166" t="s">
        <v>631</v>
      </c>
      <c r="I166" t="s">
        <v>13728</v>
      </c>
      <c r="J166" t="s">
        <v>639</v>
      </c>
      <c r="K166" t="s">
        <v>23</v>
      </c>
      <c r="L166" t="s">
        <v>24</v>
      </c>
      <c r="M166" t="s">
        <v>13729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13730</v>
      </c>
      <c r="T166" t="s">
        <v>13731</v>
      </c>
    </row>
    <row r="167" spans="1:20" x14ac:dyDescent="0.25">
      <c r="A167" t="s">
        <v>28</v>
      </c>
      <c r="B167" t="s">
        <v>29</v>
      </c>
      <c r="C167">
        <v>50</v>
      </c>
      <c r="D167">
        <v>2</v>
      </c>
      <c r="E167" t="s">
        <v>13727</v>
      </c>
      <c r="F167">
        <v>200</v>
      </c>
      <c r="G167">
        <v>0</v>
      </c>
      <c r="H167" t="s">
        <v>631</v>
      </c>
      <c r="I167" t="s">
        <v>13728</v>
      </c>
      <c r="J167" t="s">
        <v>639</v>
      </c>
      <c r="K167" t="s">
        <v>23</v>
      </c>
      <c r="L167" t="s">
        <v>24</v>
      </c>
      <c r="M167" t="s">
        <v>13729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13730</v>
      </c>
      <c r="T167" t="s">
        <v>13731</v>
      </c>
    </row>
    <row r="168" spans="1:20" x14ac:dyDescent="0.25">
      <c r="A168" t="s">
        <v>30</v>
      </c>
      <c r="B168" t="s">
        <v>31</v>
      </c>
      <c r="C168">
        <v>50</v>
      </c>
      <c r="D168">
        <v>2</v>
      </c>
      <c r="E168" t="s">
        <v>13727</v>
      </c>
      <c r="F168">
        <v>200</v>
      </c>
      <c r="G168">
        <v>0</v>
      </c>
      <c r="H168" t="s">
        <v>631</v>
      </c>
      <c r="I168" t="s">
        <v>13728</v>
      </c>
      <c r="J168" t="s">
        <v>639</v>
      </c>
      <c r="K168" t="s">
        <v>23</v>
      </c>
      <c r="L168" t="s">
        <v>24</v>
      </c>
      <c r="M168" t="s">
        <v>13729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13730</v>
      </c>
      <c r="T168" t="s">
        <v>13731</v>
      </c>
    </row>
    <row r="169" spans="1:20" x14ac:dyDescent="0.25">
      <c r="A169" t="s">
        <v>44</v>
      </c>
      <c r="B169" t="s">
        <v>45</v>
      </c>
      <c r="C169">
        <v>66.666666666666671</v>
      </c>
      <c r="D169">
        <v>3</v>
      </c>
      <c r="E169" t="s">
        <v>13732</v>
      </c>
      <c r="F169">
        <v>200</v>
      </c>
      <c r="G169">
        <v>0</v>
      </c>
      <c r="H169" t="s">
        <v>631</v>
      </c>
      <c r="I169" t="s">
        <v>13733</v>
      </c>
      <c r="J169" t="s">
        <v>3436</v>
      </c>
      <c r="K169" t="s">
        <v>23</v>
      </c>
      <c r="L169" t="s">
        <v>24</v>
      </c>
      <c r="M169" t="s">
        <v>13734</v>
      </c>
      <c r="N169" t="s">
        <v>23</v>
      </c>
      <c r="O169" t="s">
        <v>32</v>
      </c>
      <c r="P169" t="s">
        <v>26</v>
      </c>
      <c r="Q169" t="s">
        <v>33</v>
      </c>
      <c r="R169" t="s">
        <v>24</v>
      </c>
      <c r="S169" t="s">
        <v>13735</v>
      </c>
      <c r="T169" t="s">
        <v>13734</v>
      </c>
    </row>
    <row r="170" spans="1:20" x14ac:dyDescent="0.25">
      <c r="A170" t="s">
        <v>186</v>
      </c>
      <c r="B170" t="s">
        <v>187</v>
      </c>
      <c r="C170">
        <v>33.333333333333336</v>
      </c>
      <c r="D170">
        <v>3</v>
      </c>
      <c r="E170" t="s">
        <v>13732</v>
      </c>
      <c r="F170">
        <v>200</v>
      </c>
      <c r="G170">
        <v>0</v>
      </c>
      <c r="H170" t="s">
        <v>631</v>
      </c>
      <c r="I170" t="s">
        <v>13733</v>
      </c>
      <c r="J170" t="s">
        <v>3436</v>
      </c>
      <c r="K170" t="s">
        <v>23</v>
      </c>
      <c r="L170" t="s">
        <v>24</v>
      </c>
      <c r="M170" t="s">
        <v>13734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13735</v>
      </c>
      <c r="T170" t="s">
        <v>13734</v>
      </c>
    </row>
    <row r="171" spans="1:20" x14ac:dyDescent="0.25">
      <c r="A171" t="s">
        <v>46</v>
      </c>
      <c r="B171" t="s">
        <v>56</v>
      </c>
      <c r="C171">
        <v>66.333333333333329</v>
      </c>
      <c r="D171">
        <v>3</v>
      </c>
      <c r="E171" t="s">
        <v>13736</v>
      </c>
      <c r="F171">
        <v>240</v>
      </c>
      <c r="G171">
        <v>35</v>
      </c>
      <c r="H171" t="s">
        <v>47</v>
      </c>
      <c r="I171" t="s">
        <v>2937</v>
      </c>
      <c r="J171" t="s">
        <v>3916</v>
      </c>
      <c r="K171" t="s">
        <v>1581</v>
      </c>
      <c r="L171" t="s">
        <v>1630</v>
      </c>
      <c r="M171" t="s">
        <v>13737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13738</v>
      </c>
      <c r="T171" t="s">
        <v>13739</v>
      </c>
    </row>
    <row r="172" spans="1:20" x14ac:dyDescent="0.25">
      <c r="A172" t="s">
        <v>30</v>
      </c>
      <c r="B172" t="s">
        <v>31</v>
      </c>
      <c r="C172">
        <v>60</v>
      </c>
      <c r="D172">
        <v>3</v>
      </c>
      <c r="E172" t="s">
        <v>13740</v>
      </c>
      <c r="F172">
        <v>308</v>
      </c>
      <c r="G172">
        <v>48</v>
      </c>
      <c r="H172" t="s">
        <v>47</v>
      </c>
      <c r="I172" t="s">
        <v>4327</v>
      </c>
      <c r="J172" t="s">
        <v>11057</v>
      </c>
      <c r="K172" t="s">
        <v>11058</v>
      </c>
      <c r="L172" t="s">
        <v>6216</v>
      </c>
      <c r="M172" t="s">
        <v>13741</v>
      </c>
      <c r="N172" t="s">
        <v>23</v>
      </c>
      <c r="O172" t="s">
        <v>63</v>
      </c>
      <c r="P172" t="s">
        <v>54</v>
      </c>
      <c r="Q172" t="s">
        <v>55</v>
      </c>
      <c r="R172" t="s">
        <v>24</v>
      </c>
      <c r="S172" t="s">
        <v>13742</v>
      </c>
      <c r="T172" t="s">
        <v>13741</v>
      </c>
    </row>
    <row r="173" spans="1:20" x14ac:dyDescent="0.25">
      <c r="A173" t="s">
        <v>139</v>
      </c>
      <c r="B173" t="s">
        <v>715</v>
      </c>
      <c r="C173">
        <v>80</v>
      </c>
      <c r="D173">
        <v>2</v>
      </c>
      <c r="E173" t="s">
        <v>13740</v>
      </c>
      <c r="F173">
        <v>308</v>
      </c>
      <c r="G173">
        <v>48</v>
      </c>
      <c r="H173" t="s">
        <v>47</v>
      </c>
      <c r="I173" t="s">
        <v>4327</v>
      </c>
      <c r="J173" t="s">
        <v>11057</v>
      </c>
      <c r="K173" t="s">
        <v>11058</v>
      </c>
      <c r="L173" t="s">
        <v>6216</v>
      </c>
      <c r="M173" t="s">
        <v>13741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13742</v>
      </c>
      <c r="T173" t="s">
        <v>13741</v>
      </c>
    </row>
    <row r="174" spans="1:20" x14ac:dyDescent="0.25">
      <c r="A174" t="s">
        <v>44</v>
      </c>
      <c r="B174" t="s">
        <v>45</v>
      </c>
      <c r="C174">
        <v>66.666666666666671</v>
      </c>
      <c r="D174">
        <v>6</v>
      </c>
      <c r="E174" t="s">
        <v>13743</v>
      </c>
      <c r="F174">
        <v>200</v>
      </c>
      <c r="G174">
        <v>0</v>
      </c>
      <c r="H174" t="s">
        <v>631</v>
      </c>
      <c r="I174" t="s">
        <v>11656</v>
      </c>
      <c r="J174" t="s">
        <v>306</v>
      </c>
      <c r="K174" t="s">
        <v>23</v>
      </c>
      <c r="L174" t="s">
        <v>24</v>
      </c>
      <c r="M174" t="s">
        <v>13744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13745</v>
      </c>
      <c r="T174" t="s">
        <v>13744</v>
      </c>
    </row>
    <row r="175" spans="1:20" x14ac:dyDescent="0.25">
      <c r="A175" t="s">
        <v>20</v>
      </c>
      <c r="B175" t="s">
        <v>21</v>
      </c>
      <c r="C175">
        <v>50</v>
      </c>
      <c r="D175">
        <v>2</v>
      </c>
      <c r="E175" t="s">
        <v>13746</v>
      </c>
      <c r="F175">
        <v>200</v>
      </c>
      <c r="G175">
        <v>0</v>
      </c>
      <c r="H175" t="s">
        <v>631</v>
      </c>
      <c r="I175" t="s">
        <v>4527</v>
      </c>
      <c r="J175" t="s">
        <v>4162</v>
      </c>
      <c r="K175" t="s">
        <v>23</v>
      </c>
      <c r="L175" t="s">
        <v>24</v>
      </c>
      <c r="M175" t="s">
        <v>13747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13748</v>
      </c>
      <c r="T175" t="s">
        <v>13747</v>
      </c>
    </row>
    <row r="176" spans="1:20" x14ac:dyDescent="0.25">
      <c r="A176" t="s">
        <v>28</v>
      </c>
      <c r="B176" t="s">
        <v>29</v>
      </c>
      <c r="C176">
        <v>50</v>
      </c>
      <c r="D176">
        <v>2</v>
      </c>
      <c r="E176" t="s">
        <v>13746</v>
      </c>
      <c r="F176">
        <v>200</v>
      </c>
      <c r="G176">
        <v>0</v>
      </c>
      <c r="H176" t="s">
        <v>631</v>
      </c>
      <c r="I176" t="s">
        <v>4527</v>
      </c>
      <c r="J176" t="s">
        <v>4162</v>
      </c>
      <c r="K176" t="s">
        <v>23</v>
      </c>
      <c r="L176" t="s">
        <v>24</v>
      </c>
      <c r="M176" t="s">
        <v>13747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13748</v>
      </c>
      <c r="T176" t="s">
        <v>13747</v>
      </c>
    </row>
    <row r="177" spans="1:20" x14ac:dyDescent="0.25">
      <c r="A177" t="s">
        <v>30</v>
      </c>
      <c r="B177" t="s">
        <v>31</v>
      </c>
      <c r="C177">
        <v>50</v>
      </c>
      <c r="D177">
        <v>2</v>
      </c>
      <c r="E177" t="s">
        <v>13746</v>
      </c>
      <c r="F177">
        <v>200</v>
      </c>
      <c r="G177">
        <v>0</v>
      </c>
      <c r="H177" t="s">
        <v>631</v>
      </c>
      <c r="I177" t="s">
        <v>4527</v>
      </c>
      <c r="J177" t="s">
        <v>4162</v>
      </c>
      <c r="K177" t="s">
        <v>23</v>
      </c>
      <c r="L177" t="s">
        <v>24</v>
      </c>
      <c r="M177" t="s">
        <v>13747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13748</v>
      </c>
      <c r="T177" t="s">
        <v>13747</v>
      </c>
    </row>
    <row r="178" spans="1:20" x14ac:dyDescent="0.25">
      <c r="A178" t="s">
        <v>20</v>
      </c>
      <c r="B178" t="s">
        <v>21</v>
      </c>
      <c r="C178">
        <v>50</v>
      </c>
      <c r="D178">
        <v>2</v>
      </c>
      <c r="E178" t="s">
        <v>13749</v>
      </c>
      <c r="F178">
        <v>200</v>
      </c>
      <c r="G178">
        <v>0</v>
      </c>
      <c r="H178" t="s">
        <v>631</v>
      </c>
      <c r="I178" t="s">
        <v>10413</v>
      </c>
      <c r="J178" t="s">
        <v>334</v>
      </c>
      <c r="K178" t="s">
        <v>23</v>
      </c>
      <c r="L178" t="s">
        <v>24</v>
      </c>
      <c r="M178" t="s">
        <v>13750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13751</v>
      </c>
      <c r="T178" t="s">
        <v>13750</v>
      </c>
    </row>
    <row r="179" spans="1:20" x14ac:dyDescent="0.25">
      <c r="A179" t="s">
        <v>28</v>
      </c>
      <c r="B179" t="s">
        <v>29</v>
      </c>
      <c r="C179">
        <v>50</v>
      </c>
      <c r="D179">
        <v>2</v>
      </c>
      <c r="E179" t="s">
        <v>13749</v>
      </c>
      <c r="F179">
        <v>200</v>
      </c>
      <c r="G179">
        <v>0</v>
      </c>
      <c r="H179" t="s">
        <v>631</v>
      </c>
      <c r="I179" t="s">
        <v>10413</v>
      </c>
      <c r="J179" t="s">
        <v>334</v>
      </c>
      <c r="K179" t="s">
        <v>23</v>
      </c>
      <c r="L179" t="s">
        <v>24</v>
      </c>
      <c r="M179" t="s">
        <v>13750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13751</v>
      </c>
      <c r="T179" t="s">
        <v>13750</v>
      </c>
    </row>
    <row r="180" spans="1:20" x14ac:dyDescent="0.25">
      <c r="A180" t="s">
        <v>30</v>
      </c>
      <c r="B180" t="s">
        <v>31</v>
      </c>
      <c r="C180">
        <v>50</v>
      </c>
      <c r="D180">
        <v>2</v>
      </c>
      <c r="E180" t="s">
        <v>13749</v>
      </c>
      <c r="F180">
        <v>200</v>
      </c>
      <c r="G180">
        <v>0</v>
      </c>
      <c r="H180" t="s">
        <v>631</v>
      </c>
      <c r="I180" t="s">
        <v>10413</v>
      </c>
      <c r="J180" t="s">
        <v>334</v>
      </c>
      <c r="K180" t="s">
        <v>23</v>
      </c>
      <c r="L180" t="s">
        <v>24</v>
      </c>
      <c r="M180" t="s">
        <v>13750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13751</v>
      </c>
      <c r="T180" t="s">
        <v>13750</v>
      </c>
    </row>
    <row r="181" spans="1:20" x14ac:dyDescent="0.25">
      <c r="A181" t="s">
        <v>30</v>
      </c>
      <c r="B181" t="s">
        <v>31</v>
      </c>
      <c r="C181">
        <v>40</v>
      </c>
      <c r="D181">
        <v>1</v>
      </c>
      <c r="E181" t="s">
        <v>13752</v>
      </c>
      <c r="F181">
        <v>47</v>
      </c>
      <c r="G181">
        <v>7</v>
      </c>
      <c r="H181" t="s">
        <v>22</v>
      </c>
      <c r="I181" t="s">
        <v>13753</v>
      </c>
      <c r="J181" t="s">
        <v>13754</v>
      </c>
      <c r="K181" t="s">
        <v>13755</v>
      </c>
      <c r="L181" t="s">
        <v>3190</v>
      </c>
      <c r="M181" t="s">
        <v>13756</v>
      </c>
      <c r="N181" t="s">
        <v>23</v>
      </c>
      <c r="O181" t="s">
        <v>63</v>
      </c>
      <c r="P181" t="s">
        <v>54</v>
      </c>
      <c r="Q181" t="s">
        <v>55</v>
      </c>
      <c r="R181" t="s">
        <v>24</v>
      </c>
      <c r="S181" t="s">
        <v>13757</v>
      </c>
      <c r="T181" t="s">
        <v>13758</v>
      </c>
    </row>
    <row r="182" spans="1:20" x14ac:dyDescent="0.25">
      <c r="A182" t="s">
        <v>20</v>
      </c>
      <c r="B182" t="s">
        <v>21</v>
      </c>
      <c r="C182">
        <v>50</v>
      </c>
      <c r="D182">
        <v>2</v>
      </c>
      <c r="E182" t="s">
        <v>13759</v>
      </c>
      <c r="F182">
        <v>200</v>
      </c>
      <c r="G182">
        <v>0</v>
      </c>
      <c r="H182" t="s">
        <v>631</v>
      </c>
      <c r="I182" t="s">
        <v>13760</v>
      </c>
      <c r="J182" t="s">
        <v>340</v>
      </c>
      <c r="K182" t="s">
        <v>23</v>
      </c>
      <c r="L182" t="s">
        <v>24</v>
      </c>
      <c r="M182" t="s">
        <v>13761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13762</v>
      </c>
      <c r="T182" t="s">
        <v>13761</v>
      </c>
    </row>
    <row r="183" spans="1:20" x14ac:dyDescent="0.25">
      <c r="A183" t="s">
        <v>28</v>
      </c>
      <c r="B183" t="s">
        <v>29</v>
      </c>
      <c r="C183">
        <v>50</v>
      </c>
      <c r="D183">
        <v>2</v>
      </c>
      <c r="E183" t="s">
        <v>13759</v>
      </c>
      <c r="F183">
        <v>200</v>
      </c>
      <c r="G183">
        <v>0</v>
      </c>
      <c r="H183" t="s">
        <v>631</v>
      </c>
      <c r="I183" t="s">
        <v>13760</v>
      </c>
      <c r="J183" t="s">
        <v>340</v>
      </c>
      <c r="K183" t="s">
        <v>23</v>
      </c>
      <c r="L183" t="s">
        <v>24</v>
      </c>
      <c r="M183" t="s">
        <v>13761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13762</v>
      </c>
      <c r="T183" t="s">
        <v>13761</v>
      </c>
    </row>
    <row r="184" spans="1:20" x14ac:dyDescent="0.25">
      <c r="A184" t="s">
        <v>30</v>
      </c>
      <c r="B184" t="s">
        <v>31</v>
      </c>
      <c r="C184">
        <v>50</v>
      </c>
      <c r="D184">
        <v>2</v>
      </c>
      <c r="E184" t="s">
        <v>13759</v>
      </c>
      <c r="F184">
        <v>200</v>
      </c>
      <c r="G184">
        <v>0</v>
      </c>
      <c r="H184" t="s">
        <v>631</v>
      </c>
      <c r="I184" t="s">
        <v>13760</v>
      </c>
      <c r="J184" t="s">
        <v>340</v>
      </c>
      <c r="K184" t="s">
        <v>23</v>
      </c>
      <c r="L184" t="s">
        <v>24</v>
      </c>
      <c r="M184" t="s">
        <v>13761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13762</v>
      </c>
      <c r="T184" t="s">
        <v>13761</v>
      </c>
    </row>
    <row r="185" spans="1:20" x14ac:dyDescent="0.25">
      <c r="A185" t="s">
        <v>20</v>
      </c>
      <c r="B185" t="s">
        <v>21</v>
      </c>
      <c r="C185">
        <v>50</v>
      </c>
      <c r="D185">
        <v>2</v>
      </c>
      <c r="E185" t="s">
        <v>13763</v>
      </c>
      <c r="F185">
        <v>200</v>
      </c>
      <c r="G185">
        <v>0</v>
      </c>
      <c r="H185" t="s">
        <v>631</v>
      </c>
      <c r="I185" t="s">
        <v>13642</v>
      </c>
      <c r="J185" t="s">
        <v>65</v>
      </c>
      <c r="K185" t="s">
        <v>23</v>
      </c>
      <c r="L185" t="s">
        <v>24</v>
      </c>
      <c r="M185" t="s">
        <v>13764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23</v>
      </c>
      <c r="T185" t="s">
        <v>13764</v>
      </c>
    </row>
    <row r="186" spans="1:20" x14ac:dyDescent="0.25">
      <c r="A186" t="s">
        <v>28</v>
      </c>
      <c r="B186" t="s">
        <v>29</v>
      </c>
      <c r="C186">
        <v>50</v>
      </c>
      <c r="D186">
        <v>2</v>
      </c>
      <c r="E186" t="s">
        <v>13763</v>
      </c>
      <c r="F186">
        <v>200</v>
      </c>
      <c r="G186">
        <v>0</v>
      </c>
      <c r="H186" t="s">
        <v>631</v>
      </c>
      <c r="I186" t="s">
        <v>13642</v>
      </c>
      <c r="J186" t="s">
        <v>65</v>
      </c>
      <c r="K186" t="s">
        <v>23</v>
      </c>
      <c r="L186" t="s">
        <v>24</v>
      </c>
      <c r="M186" t="s">
        <v>13764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23</v>
      </c>
      <c r="T186" t="s">
        <v>13764</v>
      </c>
    </row>
    <row r="187" spans="1:20" x14ac:dyDescent="0.25">
      <c r="A187" t="s">
        <v>30</v>
      </c>
      <c r="B187" t="s">
        <v>31</v>
      </c>
      <c r="C187">
        <v>50</v>
      </c>
      <c r="D187">
        <v>2</v>
      </c>
      <c r="E187" t="s">
        <v>13763</v>
      </c>
      <c r="F187">
        <v>200</v>
      </c>
      <c r="G187">
        <v>0</v>
      </c>
      <c r="H187" t="s">
        <v>631</v>
      </c>
      <c r="I187" t="s">
        <v>13642</v>
      </c>
      <c r="J187" t="s">
        <v>65</v>
      </c>
      <c r="K187" t="s">
        <v>23</v>
      </c>
      <c r="L187" t="s">
        <v>24</v>
      </c>
      <c r="M187" t="s">
        <v>13764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23</v>
      </c>
      <c r="T187" t="s">
        <v>13764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13765</v>
      </c>
      <c r="F188">
        <v>106</v>
      </c>
      <c r="G188">
        <v>6</v>
      </c>
      <c r="H188" t="s">
        <v>631</v>
      </c>
      <c r="I188" t="s">
        <v>13766</v>
      </c>
      <c r="J188" t="s">
        <v>342</v>
      </c>
      <c r="K188" t="s">
        <v>23</v>
      </c>
      <c r="L188" t="s">
        <v>24</v>
      </c>
      <c r="M188" t="s">
        <v>13767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13768</v>
      </c>
      <c r="T188" t="s">
        <v>13767</v>
      </c>
    </row>
    <row r="189" spans="1:20" x14ac:dyDescent="0.25">
      <c r="A189" t="s">
        <v>28</v>
      </c>
      <c r="B189" t="s">
        <v>29</v>
      </c>
      <c r="C189">
        <v>50</v>
      </c>
      <c r="D189">
        <v>1</v>
      </c>
      <c r="E189" t="s">
        <v>13765</v>
      </c>
      <c r="F189">
        <v>106</v>
      </c>
      <c r="G189">
        <v>6</v>
      </c>
      <c r="H189" t="s">
        <v>631</v>
      </c>
      <c r="I189" t="s">
        <v>13766</v>
      </c>
      <c r="J189" t="s">
        <v>342</v>
      </c>
      <c r="K189" t="s">
        <v>23</v>
      </c>
      <c r="L189" t="s">
        <v>24</v>
      </c>
      <c r="M189" t="s">
        <v>13767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13768</v>
      </c>
      <c r="T189" t="s">
        <v>13767</v>
      </c>
    </row>
    <row r="190" spans="1:20" x14ac:dyDescent="0.25">
      <c r="A190" t="s">
        <v>30</v>
      </c>
      <c r="B190" t="s">
        <v>31</v>
      </c>
      <c r="C190">
        <v>50</v>
      </c>
      <c r="D190">
        <v>1</v>
      </c>
      <c r="E190" t="s">
        <v>13765</v>
      </c>
      <c r="F190">
        <v>106</v>
      </c>
      <c r="G190">
        <v>6</v>
      </c>
      <c r="H190" t="s">
        <v>631</v>
      </c>
      <c r="I190" t="s">
        <v>13766</v>
      </c>
      <c r="J190" t="s">
        <v>342</v>
      </c>
      <c r="K190" t="s">
        <v>23</v>
      </c>
      <c r="L190" t="s">
        <v>24</v>
      </c>
      <c r="M190" t="s">
        <v>13767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13768</v>
      </c>
      <c r="T190" t="s">
        <v>13767</v>
      </c>
    </row>
    <row r="191" spans="1:20" x14ac:dyDescent="0.25">
      <c r="A191" t="s">
        <v>42</v>
      </c>
      <c r="B191" t="s">
        <v>43</v>
      </c>
      <c r="C191">
        <v>66.666666666666671</v>
      </c>
      <c r="D191">
        <v>3</v>
      </c>
      <c r="E191" t="s">
        <v>13769</v>
      </c>
      <c r="F191">
        <v>200</v>
      </c>
      <c r="G191">
        <v>0</v>
      </c>
      <c r="H191" t="s">
        <v>631</v>
      </c>
      <c r="I191" t="s">
        <v>8103</v>
      </c>
      <c r="J191" t="s">
        <v>318</v>
      </c>
      <c r="K191" t="s">
        <v>23</v>
      </c>
      <c r="L191" t="s">
        <v>24</v>
      </c>
      <c r="M191" t="s">
        <v>13770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13771</v>
      </c>
      <c r="T191" t="s">
        <v>13772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13769</v>
      </c>
      <c r="F192">
        <v>200</v>
      </c>
      <c r="G192">
        <v>0</v>
      </c>
      <c r="H192" t="s">
        <v>631</v>
      </c>
      <c r="I192" t="s">
        <v>8103</v>
      </c>
      <c r="J192" t="s">
        <v>318</v>
      </c>
      <c r="K192" t="s">
        <v>23</v>
      </c>
      <c r="L192" t="s">
        <v>24</v>
      </c>
      <c r="M192" t="s">
        <v>13770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13771</v>
      </c>
      <c r="T192" t="s">
        <v>13772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13769</v>
      </c>
      <c r="F193">
        <v>200</v>
      </c>
      <c r="G193">
        <v>0</v>
      </c>
      <c r="H193" t="s">
        <v>631</v>
      </c>
      <c r="I193" t="s">
        <v>8103</v>
      </c>
      <c r="J193" t="s">
        <v>318</v>
      </c>
      <c r="K193" t="s">
        <v>23</v>
      </c>
      <c r="L193" t="s">
        <v>24</v>
      </c>
      <c r="M193" t="s">
        <v>13770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13771</v>
      </c>
      <c r="T193" t="s">
        <v>13772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13769</v>
      </c>
      <c r="F194">
        <v>200</v>
      </c>
      <c r="G194">
        <v>0</v>
      </c>
      <c r="H194" t="s">
        <v>631</v>
      </c>
      <c r="I194" t="s">
        <v>8103</v>
      </c>
      <c r="J194" t="s">
        <v>318</v>
      </c>
      <c r="K194" t="s">
        <v>23</v>
      </c>
      <c r="L194" t="s">
        <v>24</v>
      </c>
      <c r="M194" t="s">
        <v>13770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13771</v>
      </c>
      <c r="T194" t="s">
        <v>13772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13773</v>
      </c>
      <c r="F195">
        <v>200</v>
      </c>
      <c r="G195">
        <v>0</v>
      </c>
      <c r="H195" t="s">
        <v>631</v>
      </c>
      <c r="I195" t="s">
        <v>13774</v>
      </c>
      <c r="J195" t="s">
        <v>317</v>
      </c>
      <c r="K195" t="s">
        <v>23</v>
      </c>
      <c r="L195" t="s">
        <v>24</v>
      </c>
      <c r="M195" t="s">
        <v>13775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13776</v>
      </c>
      <c r="T195" t="s">
        <v>13775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13773</v>
      </c>
      <c r="F196">
        <v>200</v>
      </c>
      <c r="G196">
        <v>0</v>
      </c>
      <c r="H196" t="s">
        <v>631</v>
      </c>
      <c r="I196" t="s">
        <v>13774</v>
      </c>
      <c r="J196" t="s">
        <v>317</v>
      </c>
      <c r="K196" t="s">
        <v>23</v>
      </c>
      <c r="L196" t="s">
        <v>24</v>
      </c>
      <c r="M196" t="s">
        <v>13775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13776</v>
      </c>
      <c r="T196" t="s">
        <v>13775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13773</v>
      </c>
      <c r="F197">
        <v>200</v>
      </c>
      <c r="G197">
        <v>0</v>
      </c>
      <c r="H197" t="s">
        <v>631</v>
      </c>
      <c r="I197" t="s">
        <v>13774</v>
      </c>
      <c r="J197" t="s">
        <v>317</v>
      </c>
      <c r="K197" t="s">
        <v>23</v>
      </c>
      <c r="L197" t="s">
        <v>24</v>
      </c>
      <c r="M197" t="s">
        <v>13775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13776</v>
      </c>
      <c r="T197" t="s">
        <v>13775</v>
      </c>
    </row>
    <row r="198" spans="1:20" x14ac:dyDescent="0.25">
      <c r="A198" t="s">
        <v>42</v>
      </c>
      <c r="B198" t="s">
        <v>43</v>
      </c>
      <c r="C198">
        <v>66.666666666666671</v>
      </c>
      <c r="D198">
        <v>3</v>
      </c>
      <c r="E198" t="s">
        <v>13773</v>
      </c>
      <c r="F198">
        <v>200</v>
      </c>
      <c r="G198">
        <v>0</v>
      </c>
      <c r="H198" t="s">
        <v>631</v>
      </c>
      <c r="I198" t="s">
        <v>13774</v>
      </c>
      <c r="J198" t="s">
        <v>317</v>
      </c>
      <c r="K198" t="s">
        <v>23</v>
      </c>
      <c r="L198" t="s">
        <v>24</v>
      </c>
      <c r="M198" t="s">
        <v>13775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13776</v>
      </c>
      <c r="T198" t="s">
        <v>13775</v>
      </c>
    </row>
    <row r="199" spans="1:20" x14ac:dyDescent="0.25">
      <c r="A199" t="s">
        <v>20</v>
      </c>
      <c r="B199" t="s">
        <v>21</v>
      </c>
      <c r="C199">
        <v>50</v>
      </c>
      <c r="D199">
        <v>2</v>
      </c>
      <c r="E199" t="s">
        <v>13777</v>
      </c>
      <c r="F199">
        <v>200</v>
      </c>
      <c r="G199">
        <v>0</v>
      </c>
      <c r="H199" t="s">
        <v>631</v>
      </c>
      <c r="I199" t="s">
        <v>13778</v>
      </c>
      <c r="J199" t="s">
        <v>341</v>
      </c>
      <c r="K199" t="s">
        <v>23</v>
      </c>
      <c r="L199" t="s">
        <v>24</v>
      </c>
      <c r="M199" t="s">
        <v>13779</v>
      </c>
      <c r="N199" t="s">
        <v>23</v>
      </c>
      <c r="O199" t="s">
        <v>32</v>
      </c>
      <c r="P199" t="s">
        <v>26</v>
      </c>
      <c r="Q199" t="s">
        <v>33</v>
      </c>
      <c r="R199" t="s">
        <v>24</v>
      </c>
      <c r="S199" t="s">
        <v>23</v>
      </c>
      <c r="T199" t="s">
        <v>13775</v>
      </c>
    </row>
    <row r="200" spans="1:20" x14ac:dyDescent="0.25">
      <c r="A200" t="s">
        <v>28</v>
      </c>
      <c r="B200" t="s">
        <v>29</v>
      </c>
      <c r="C200">
        <v>50</v>
      </c>
      <c r="D200">
        <v>2</v>
      </c>
      <c r="E200" t="s">
        <v>13777</v>
      </c>
      <c r="F200">
        <v>200</v>
      </c>
      <c r="G200">
        <v>0</v>
      </c>
      <c r="H200" t="s">
        <v>631</v>
      </c>
      <c r="I200" t="s">
        <v>13778</v>
      </c>
      <c r="J200" t="s">
        <v>341</v>
      </c>
      <c r="K200" t="s">
        <v>23</v>
      </c>
      <c r="L200" t="s">
        <v>24</v>
      </c>
      <c r="M200" t="s">
        <v>13779</v>
      </c>
      <c r="N200" t="s">
        <v>23</v>
      </c>
      <c r="O200" t="s">
        <v>32</v>
      </c>
      <c r="P200" t="s">
        <v>26</v>
      </c>
      <c r="Q200" t="s">
        <v>33</v>
      </c>
      <c r="R200" t="s">
        <v>24</v>
      </c>
      <c r="S200" t="s">
        <v>23</v>
      </c>
      <c r="T200" t="s">
        <v>13775</v>
      </c>
    </row>
    <row r="201" spans="1:20" x14ac:dyDescent="0.25">
      <c r="A201" t="s">
        <v>30</v>
      </c>
      <c r="B201" t="s">
        <v>31</v>
      </c>
      <c r="C201">
        <v>50</v>
      </c>
      <c r="D201">
        <v>2</v>
      </c>
      <c r="E201" t="s">
        <v>13777</v>
      </c>
      <c r="F201">
        <v>200</v>
      </c>
      <c r="G201">
        <v>0</v>
      </c>
      <c r="H201" t="s">
        <v>631</v>
      </c>
      <c r="I201" t="s">
        <v>13778</v>
      </c>
      <c r="J201" t="s">
        <v>341</v>
      </c>
      <c r="K201" t="s">
        <v>23</v>
      </c>
      <c r="L201" t="s">
        <v>24</v>
      </c>
      <c r="M201" t="s">
        <v>13779</v>
      </c>
      <c r="N201" t="s">
        <v>23</v>
      </c>
      <c r="O201" t="s">
        <v>32</v>
      </c>
      <c r="P201" t="s">
        <v>26</v>
      </c>
      <c r="Q201" t="s">
        <v>33</v>
      </c>
      <c r="R201" t="s">
        <v>24</v>
      </c>
      <c r="S201" t="s">
        <v>23</v>
      </c>
      <c r="T201" t="s">
        <v>13775</v>
      </c>
    </row>
    <row r="202" spans="1:20" x14ac:dyDescent="0.25">
      <c r="A202" t="s">
        <v>46</v>
      </c>
      <c r="B202" t="s">
        <v>1105</v>
      </c>
      <c r="C202">
        <v>62.05</v>
      </c>
      <c r="D202">
        <v>3</v>
      </c>
      <c r="E202" t="s">
        <v>13780</v>
      </c>
      <c r="F202">
        <v>205.15</v>
      </c>
      <c r="G202">
        <v>19</v>
      </c>
      <c r="H202" t="s">
        <v>47</v>
      </c>
      <c r="I202" t="s">
        <v>13781</v>
      </c>
      <c r="J202" t="s">
        <v>13782</v>
      </c>
      <c r="K202" t="s">
        <v>1701</v>
      </c>
      <c r="L202" t="s">
        <v>13783</v>
      </c>
      <c r="M202" t="s">
        <v>13784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13785</v>
      </c>
      <c r="T202" t="s">
        <v>13784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13786</v>
      </c>
      <c r="F203">
        <v>106</v>
      </c>
      <c r="G203">
        <v>6</v>
      </c>
      <c r="H203" t="s">
        <v>631</v>
      </c>
      <c r="I203" t="s">
        <v>13787</v>
      </c>
      <c r="J203" t="s">
        <v>306</v>
      </c>
      <c r="K203" t="s">
        <v>23</v>
      </c>
      <c r="L203" t="s">
        <v>24</v>
      </c>
      <c r="M203" t="s">
        <v>13788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13789</v>
      </c>
      <c r="T203" t="s">
        <v>13788</v>
      </c>
    </row>
    <row r="204" spans="1:20" x14ac:dyDescent="0.25">
      <c r="A204" t="s">
        <v>28</v>
      </c>
      <c r="B204" t="s">
        <v>29</v>
      </c>
      <c r="C204">
        <v>50</v>
      </c>
      <c r="D204">
        <v>1</v>
      </c>
      <c r="E204" t="s">
        <v>13786</v>
      </c>
      <c r="F204">
        <v>106</v>
      </c>
      <c r="G204">
        <v>6</v>
      </c>
      <c r="H204" t="s">
        <v>631</v>
      </c>
      <c r="I204" t="s">
        <v>13787</v>
      </c>
      <c r="J204" t="s">
        <v>306</v>
      </c>
      <c r="K204" t="s">
        <v>23</v>
      </c>
      <c r="L204" t="s">
        <v>24</v>
      </c>
      <c r="M204" t="s">
        <v>13788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13789</v>
      </c>
      <c r="T204" t="s">
        <v>13788</v>
      </c>
    </row>
    <row r="205" spans="1:20" x14ac:dyDescent="0.25">
      <c r="A205" t="s">
        <v>30</v>
      </c>
      <c r="B205" t="s">
        <v>31</v>
      </c>
      <c r="C205">
        <v>50</v>
      </c>
      <c r="D205">
        <v>1</v>
      </c>
      <c r="E205" t="s">
        <v>13786</v>
      </c>
      <c r="F205">
        <v>106</v>
      </c>
      <c r="G205">
        <v>6</v>
      </c>
      <c r="H205" t="s">
        <v>631</v>
      </c>
      <c r="I205" t="s">
        <v>13787</v>
      </c>
      <c r="J205" t="s">
        <v>306</v>
      </c>
      <c r="K205" t="s">
        <v>23</v>
      </c>
      <c r="L205" t="s">
        <v>24</v>
      </c>
      <c r="M205" t="s">
        <v>13788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13789</v>
      </c>
      <c r="T205" t="s">
        <v>13788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13790</v>
      </c>
      <c r="F206">
        <v>200</v>
      </c>
      <c r="G206">
        <v>0</v>
      </c>
      <c r="H206" t="s">
        <v>631</v>
      </c>
      <c r="I206" t="s">
        <v>8881</v>
      </c>
      <c r="J206" t="s">
        <v>323</v>
      </c>
      <c r="K206" t="s">
        <v>23</v>
      </c>
      <c r="L206" t="s">
        <v>24</v>
      </c>
      <c r="M206" t="s">
        <v>13791</v>
      </c>
      <c r="N206" t="s">
        <v>23</v>
      </c>
      <c r="O206" t="s">
        <v>32</v>
      </c>
      <c r="P206" t="s">
        <v>26</v>
      </c>
      <c r="Q206" t="s">
        <v>33</v>
      </c>
      <c r="R206" t="s">
        <v>24</v>
      </c>
      <c r="S206" t="s">
        <v>13792</v>
      </c>
      <c r="T206" t="s">
        <v>13791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13790</v>
      </c>
      <c r="F207">
        <v>200</v>
      </c>
      <c r="G207">
        <v>0</v>
      </c>
      <c r="H207" t="s">
        <v>631</v>
      </c>
      <c r="I207" t="s">
        <v>8881</v>
      </c>
      <c r="J207" t="s">
        <v>323</v>
      </c>
      <c r="K207" t="s">
        <v>23</v>
      </c>
      <c r="L207" t="s">
        <v>24</v>
      </c>
      <c r="M207" t="s">
        <v>13791</v>
      </c>
      <c r="N207" t="s">
        <v>23</v>
      </c>
      <c r="O207" t="s">
        <v>32</v>
      </c>
      <c r="P207" t="s">
        <v>26</v>
      </c>
      <c r="Q207" t="s">
        <v>33</v>
      </c>
      <c r="R207" t="s">
        <v>24</v>
      </c>
      <c r="S207" t="s">
        <v>13792</v>
      </c>
      <c r="T207" t="s">
        <v>13791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13790</v>
      </c>
      <c r="F208">
        <v>200</v>
      </c>
      <c r="G208">
        <v>0</v>
      </c>
      <c r="H208" t="s">
        <v>631</v>
      </c>
      <c r="I208" t="s">
        <v>8881</v>
      </c>
      <c r="J208" t="s">
        <v>323</v>
      </c>
      <c r="K208" t="s">
        <v>23</v>
      </c>
      <c r="L208" t="s">
        <v>24</v>
      </c>
      <c r="M208" t="s">
        <v>13791</v>
      </c>
      <c r="N208" t="s">
        <v>23</v>
      </c>
      <c r="O208" t="s">
        <v>32</v>
      </c>
      <c r="P208" t="s">
        <v>26</v>
      </c>
      <c r="Q208" t="s">
        <v>33</v>
      </c>
      <c r="R208" t="s">
        <v>24</v>
      </c>
      <c r="S208" t="s">
        <v>13792</v>
      </c>
      <c r="T208" t="s">
        <v>13791</v>
      </c>
    </row>
    <row r="209" spans="1:20" x14ac:dyDescent="0.25">
      <c r="A209" t="s">
        <v>186</v>
      </c>
      <c r="B209" t="s">
        <v>187</v>
      </c>
      <c r="C209">
        <v>33.333333333333336</v>
      </c>
      <c r="D209">
        <v>3</v>
      </c>
      <c r="E209" t="s">
        <v>13790</v>
      </c>
      <c r="F209">
        <v>200</v>
      </c>
      <c r="G209">
        <v>0</v>
      </c>
      <c r="H209" t="s">
        <v>631</v>
      </c>
      <c r="I209" t="s">
        <v>8881</v>
      </c>
      <c r="J209" t="s">
        <v>323</v>
      </c>
      <c r="K209" t="s">
        <v>23</v>
      </c>
      <c r="L209" t="s">
        <v>24</v>
      </c>
      <c r="M209" t="s">
        <v>13791</v>
      </c>
      <c r="N209" t="s">
        <v>23</v>
      </c>
      <c r="O209" t="s">
        <v>32</v>
      </c>
      <c r="P209" t="s">
        <v>26</v>
      </c>
      <c r="Q209" t="s">
        <v>33</v>
      </c>
      <c r="R209" t="s">
        <v>24</v>
      </c>
      <c r="S209" t="s">
        <v>13792</v>
      </c>
      <c r="T209" t="s">
        <v>13791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13793</v>
      </c>
      <c r="F210">
        <v>106</v>
      </c>
      <c r="G210">
        <v>6</v>
      </c>
      <c r="H210" t="s">
        <v>631</v>
      </c>
      <c r="I210" t="s">
        <v>13794</v>
      </c>
      <c r="J210" t="s">
        <v>315</v>
      </c>
      <c r="K210" t="s">
        <v>23</v>
      </c>
      <c r="L210" t="s">
        <v>24</v>
      </c>
      <c r="M210" t="s">
        <v>13795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13796</v>
      </c>
      <c r="T210" t="s">
        <v>13795</v>
      </c>
    </row>
    <row r="211" spans="1:20" x14ac:dyDescent="0.25">
      <c r="A211" t="s">
        <v>28</v>
      </c>
      <c r="B211" t="s">
        <v>29</v>
      </c>
      <c r="C211">
        <v>50</v>
      </c>
      <c r="D211">
        <v>1</v>
      </c>
      <c r="E211" t="s">
        <v>13793</v>
      </c>
      <c r="F211">
        <v>106</v>
      </c>
      <c r="G211">
        <v>6</v>
      </c>
      <c r="H211" t="s">
        <v>631</v>
      </c>
      <c r="I211" t="s">
        <v>13794</v>
      </c>
      <c r="J211" t="s">
        <v>315</v>
      </c>
      <c r="K211" t="s">
        <v>23</v>
      </c>
      <c r="L211" t="s">
        <v>24</v>
      </c>
      <c r="M211" t="s">
        <v>13795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13796</v>
      </c>
      <c r="T211" t="s">
        <v>13795</v>
      </c>
    </row>
    <row r="212" spans="1:20" x14ac:dyDescent="0.25">
      <c r="A212" t="s">
        <v>30</v>
      </c>
      <c r="B212" t="s">
        <v>31</v>
      </c>
      <c r="C212">
        <v>50</v>
      </c>
      <c r="D212">
        <v>1</v>
      </c>
      <c r="E212" t="s">
        <v>13793</v>
      </c>
      <c r="F212">
        <v>106</v>
      </c>
      <c r="G212">
        <v>6</v>
      </c>
      <c r="H212" t="s">
        <v>631</v>
      </c>
      <c r="I212" t="s">
        <v>13794</v>
      </c>
      <c r="J212" t="s">
        <v>315</v>
      </c>
      <c r="K212" t="s">
        <v>23</v>
      </c>
      <c r="L212" t="s">
        <v>24</v>
      </c>
      <c r="M212" t="s">
        <v>13795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13796</v>
      </c>
      <c r="T212" t="s">
        <v>13795</v>
      </c>
    </row>
    <row r="213" spans="1:20" x14ac:dyDescent="0.25">
      <c r="A213" t="s">
        <v>20</v>
      </c>
      <c r="B213" t="s">
        <v>21</v>
      </c>
      <c r="C213">
        <v>50</v>
      </c>
      <c r="D213">
        <v>2</v>
      </c>
      <c r="E213" t="s">
        <v>13797</v>
      </c>
      <c r="F213">
        <v>215</v>
      </c>
      <c r="G213">
        <v>15</v>
      </c>
      <c r="H213" t="s">
        <v>631</v>
      </c>
      <c r="I213" t="s">
        <v>13798</v>
      </c>
      <c r="J213" t="s">
        <v>10626</v>
      </c>
      <c r="K213" t="s">
        <v>23</v>
      </c>
      <c r="L213" t="s">
        <v>24</v>
      </c>
      <c r="M213" t="s">
        <v>13799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23</v>
      </c>
      <c r="T213" t="s">
        <v>13799</v>
      </c>
    </row>
    <row r="214" spans="1:20" x14ac:dyDescent="0.25">
      <c r="A214" t="s">
        <v>28</v>
      </c>
      <c r="B214" t="s">
        <v>29</v>
      </c>
      <c r="C214">
        <v>50</v>
      </c>
      <c r="D214">
        <v>2</v>
      </c>
      <c r="E214" t="s">
        <v>13797</v>
      </c>
      <c r="F214">
        <v>215</v>
      </c>
      <c r="G214">
        <v>15</v>
      </c>
      <c r="H214" t="s">
        <v>631</v>
      </c>
      <c r="I214" t="s">
        <v>13798</v>
      </c>
      <c r="J214" t="s">
        <v>10626</v>
      </c>
      <c r="K214" t="s">
        <v>23</v>
      </c>
      <c r="L214" t="s">
        <v>24</v>
      </c>
      <c r="M214" t="s">
        <v>13799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23</v>
      </c>
      <c r="T214" t="s">
        <v>13799</v>
      </c>
    </row>
    <row r="215" spans="1:20" x14ac:dyDescent="0.25">
      <c r="A215" t="s">
        <v>30</v>
      </c>
      <c r="B215" t="s">
        <v>31</v>
      </c>
      <c r="C215">
        <v>50</v>
      </c>
      <c r="D215">
        <v>2</v>
      </c>
      <c r="E215" t="s">
        <v>13797</v>
      </c>
      <c r="F215">
        <v>215</v>
      </c>
      <c r="G215">
        <v>15</v>
      </c>
      <c r="H215" t="s">
        <v>631</v>
      </c>
      <c r="I215" t="s">
        <v>13798</v>
      </c>
      <c r="J215" t="s">
        <v>10626</v>
      </c>
      <c r="K215" t="s">
        <v>23</v>
      </c>
      <c r="L215" t="s">
        <v>24</v>
      </c>
      <c r="M215" t="s">
        <v>13799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23</v>
      </c>
      <c r="T215" t="s">
        <v>13799</v>
      </c>
    </row>
    <row r="216" spans="1:20" x14ac:dyDescent="0.25">
      <c r="A216" t="s">
        <v>186</v>
      </c>
      <c r="B216" t="s">
        <v>187</v>
      </c>
      <c r="C216">
        <v>33.333333333333336</v>
      </c>
      <c r="D216">
        <v>3</v>
      </c>
      <c r="E216" t="s">
        <v>13800</v>
      </c>
      <c r="F216">
        <v>100</v>
      </c>
      <c r="G216">
        <v>0</v>
      </c>
      <c r="H216" t="s">
        <v>631</v>
      </c>
      <c r="I216" t="s">
        <v>13801</v>
      </c>
      <c r="J216" t="s">
        <v>328</v>
      </c>
      <c r="K216" t="s">
        <v>23</v>
      </c>
      <c r="L216" t="s">
        <v>24</v>
      </c>
      <c r="M216" t="s">
        <v>13802</v>
      </c>
      <c r="N216" t="s">
        <v>23</v>
      </c>
      <c r="O216" t="s">
        <v>307</v>
      </c>
      <c r="P216" t="s">
        <v>26</v>
      </c>
      <c r="Q216" t="s">
        <v>27</v>
      </c>
      <c r="R216" t="s">
        <v>24</v>
      </c>
      <c r="S216" t="s">
        <v>13803</v>
      </c>
      <c r="T216" t="s">
        <v>13802</v>
      </c>
    </row>
    <row r="217" spans="1:20" x14ac:dyDescent="0.25">
      <c r="A217" t="s">
        <v>44</v>
      </c>
      <c r="B217" t="s">
        <v>45</v>
      </c>
      <c r="C217">
        <v>66.666666666666671</v>
      </c>
      <c r="D217">
        <v>3</v>
      </c>
      <c r="E217" t="s">
        <v>13804</v>
      </c>
      <c r="F217">
        <v>100</v>
      </c>
      <c r="G217">
        <v>0</v>
      </c>
      <c r="H217" t="s">
        <v>631</v>
      </c>
      <c r="I217" t="s">
        <v>6439</v>
      </c>
      <c r="J217" t="s">
        <v>341</v>
      </c>
      <c r="K217" t="s">
        <v>23</v>
      </c>
      <c r="L217" t="s">
        <v>24</v>
      </c>
      <c r="M217" t="s">
        <v>13805</v>
      </c>
      <c r="N217" t="s">
        <v>23</v>
      </c>
      <c r="O217" t="s">
        <v>307</v>
      </c>
      <c r="P217" t="s">
        <v>26</v>
      </c>
      <c r="Q217" t="s">
        <v>27</v>
      </c>
      <c r="R217" t="s">
        <v>24</v>
      </c>
      <c r="S217" t="s">
        <v>13806</v>
      </c>
      <c r="T217" t="s">
        <v>13805</v>
      </c>
    </row>
    <row r="218" spans="1:20" x14ac:dyDescent="0.25">
      <c r="A218" t="s">
        <v>46</v>
      </c>
      <c r="B218" t="s">
        <v>56</v>
      </c>
      <c r="C218">
        <v>69.900000000000006</v>
      </c>
      <c r="D218">
        <v>10</v>
      </c>
      <c r="E218" t="s">
        <v>13807</v>
      </c>
      <c r="F218">
        <v>575.57000000000005</v>
      </c>
      <c r="G218">
        <v>44</v>
      </c>
      <c r="H218" t="s">
        <v>47</v>
      </c>
      <c r="I218" t="s">
        <v>2239</v>
      </c>
      <c r="J218" t="s">
        <v>13808</v>
      </c>
      <c r="K218" t="s">
        <v>2241</v>
      </c>
      <c r="L218" t="s">
        <v>2242</v>
      </c>
      <c r="M218" t="s">
        <v>13809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13810</v>
      </c>
      <c r="T218" t="s">
        <v>13811</v>
      </c>
    </row>
    <row r="219" spans="1:20" x14ac:dyDescent="0.25">
      <c r="A219" t="s">
        <v>42</v>
      </c>
      <c r="B219" t="s">
        <v>43</v>
      </c>
      <c r="C219">
        <v>43</v>
      </c>
      <c r="D219">
        <v>1</v>
      </c>
      <c r="E219" t="s">
        <v>13812</v>
      </c>
      <c r="F219">
        <v>99</v>
      </c>
      <c r="G219">
        <v>0</v>
      </c>
      <c r="H219" t="s">
        <v>631</v>
      </c>
      <c r="I219" t="s">
        <v>13813</v>
      </c>
      <c r="J219" t="s">
        <v>343</v>
      </c>
      <c r="K219" t="s">
        <v>23</v>
      </c>
      <c r="L219" t="s">
        <v>24</v>
      </c>
      <c r="M219" t="s">
        <v>13814</v>
      </c>
      <c r="N219" t="s">
        <v>23</v>
      </c>
      <c r="O219" t="s">
        <v>307</v>
      </c>
      <c r="P219" t="s">
        <v>26</v>
      </c>
      <c r="Q219" t="s">
        <v>27</v>
      </c>
      <c r="R219" t="s">
        <v>24</v>
      </c>
      <c r="S219" t="s">
        <v>13815</v>
      </c>
      <c r="T219" t="s">
        <v>13811</v>
      </c>
    </row>
    <row r="220" spans="1:20" x14ac:dyDescent="0.25">
      <c r="A220" t="s">
        <v>186</v>
      </c>
      <c r="B220" t="s">
        <v>187</v>
      </c>
      <c r="C220">
        <v>56</v>
      </c>
      <c r="D220">
        <v>1</v>
      </c>
      <c r="E220" t="s">
        <v>13812</v>
      </c>
      <c r="F220">
        <v>99</v>
      </c>
      <c r="G220">
        <v>0</v>
      </c>
      <c r="H220" t="s">
        <v>631</v>
      </c>
      <c r="I220" t="s">
        <v>13813</v>
      </c>
      <c r="J220" t="s">
        <v>343</v>
      </c>
      <c r="K220" t="s">
        <v>23</v>
      </c>
      <c r="L220" t="s">
        <v>24</v>
      </c>
      <c r="M220" t="s">
        <v>13814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13815</v>
      </c>
      <c r="T220" t="s">
        <v>13811</v>
      </c>
    </row>
    <row r="221" spans="1:20" x14ac:dyDescent="0.25">
      <c r="A221" t="s">
        <v>139</v>
      </c>
      <c r="B221" t="s">
        <v>112</v>
      </c>
      <c r="C221">
        <v>80</v>
      </c>
      <c r="D221">
        <v>3</v>
      </c>
      <c r="E221" t="s">
        <v>13816</v>
      </c>
      <c r="F221">
        <v>258</v>
      </c>
      <c r="G221">
        <v>48</v>
      </c>
      <c r="H221" t="s">
        <v>47</v>
      </c>
      <c r="I221" t="s">
        <v>9498</v>
      </c>
      <c r="J221" t="s">
        <v>9499</v>
      </c>
      <c r="K221" t="s">
        <v>2062</v>
      </c>
      <c r="L221" t="s">
        <v>6133</v>
      </c>
      <c r="M221" t="s">
        <v>13788</v>
      </c>
      <c r="N221" t="s">
        <v>23</v>
      </c>
      <c r="O221" t="s">
        <v>63</v>
      </c>
      <c r="P221" t="s">
        <v>54</v>
      </c>
      <c r="Q221" t="s">
        <v>55</v>
      </c>
      <c r="R221" t="s">
        <v>24</v>
      </c>
      <c r="S221" t="s">
        <v>13817</v>
      </c>
      <c r="T221" t="s">
        <v>13814</v>
      </c>
    </row>
    <row r="222" spans="1:20" x14ac:dyDescent="0.25">
      <c r="A222" t="s">
        <v>42</v>
      </c>
      <c r="B222" t="s">
        <v>43</v>
      </c>
      <c r="C222">
        <v>66.666666666666671</v>
      </c>
      <c r="D222">
        <v>3</v>
      </c>
      <c r="E222" t="s">
        <v>13818</v>
      </c>
      <c r="F222">
        <v>200</v>
      </c>
      <c r="G222">
        <v>0</v>
      </c>
      <c r="H222" t="s">
        <v>631</v>
      </c>
      <c r="I222" t="s">
        <v>13819</v>
      </c>
      <c r="J222" t="s">
        <v>351</v>
      </c>
      <c r="K222" t="s">
        <v>23</v>
      </c>
      <c r="L222" t="s">
        <v>24</v>
      </c>
      <c r="M222" t="s">
        <v>13820</v>
      </c>
      <c r="N222" t="s">
        <v>23</v>
      </c>
      <c r="O222" t="s">
        <v>32</v>
      </c>
      <c r="P222" t="s">
        <v>26</v>
      </c>
      <c r="Q222" t="s">
        <v>33</v>
      </c>
      <c r="R222" t="s">
        <v>24</v>
      </c>
      <c r="S222" t="s">
        <v>13821</v>
      </c>
      <c r="T222" t="s">
        <v>13820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13818</v>
      </c>
      <c r="F223">
        <v>200</v>
      </c>
      <c r="G223">
        <v>0</v>
      </c>
      <c r="H223" t="s">
        <v>631</v>
      </c>
      <c r="I223" t="s">
        <v>13819</v>
      </c>
      <c r="J223" t="s">
        <v>351</v>
      </c>
      <c r="K223" t="s">
        <v>23</v>
      </c>
      <c r="L223" t="s">
        <v>24</v>
      </c>
      <c r="M223" t="s">
        <v>13820</v>
      </c>
      <c r="N223" t="s">
        <v>23</v>
      </c>
      <c r="O223" t="s">
        <v>32</v>
      </c>
      <c r="P223" t="s">
        <v>26</v>
      </c>
      <c r="Q223" t="s">
        <v>33</v>
      </c>
      <c r="R223" t="s">
        <v>24</v>
      </c>
      <c r="S223" t="s">
        <v>13821</v>
      </c>
      <c r="T223" t="s">
        <v>13820</v>
      </c>
    </row>
    <row r="224" spans="1:20" x14ac:dyDescent="0.25">
      <c r="A224" t="s">
        <v>28</v>
      </c>
      <c r="B224" t="s">
        <v>29</v>
      </c>
      <c r="C224">
        <v>50</v>
      </c>
      <c r="D224">
        <v>1</v>
      </c>
      <c r="E224" t="s">
        <v>13818</v>
      </c>
      <c r="F224">
        <v>200</v>
      </c>
      <c r="G224">
        <v>0</v>
      </c>
      <c r="H224" t="s">
        <v>631</v>
      </c>
      <c r="I224" t="s">
        <v>13819</v>
      </c>
      <c r="J224" t="s">
        <v>351</v>
      </c>
      <c r="K224" t="s">
        <v>23</v>
      </c>
      <c r="L224" t="s">
        <v>24</v>
      </c>
      <c r="M224" t="s">
        <v>13820</v>
      </c>
      <c r="N224" t="s">
        <v>23</v>
      </c>
      <c r="O224" t="s">
        <v>32</v>
      </c>
      <c r="P224" t="s">
        <v>26</v>
      </c>
      <c r="Q224" t="s">
        <v>33</v>
      </c>
      <c r="R224" t="s">
        <v>24</v>
      </c>
      <c r="S224" t="s">
        <v>13821</v>
      </c>
      <c r="T224" t="s">
        <v>13820</v>
      </c>
    </row>
    <row r="225" spans="1:20" x14ac:dyDescent="0.25">
      <c r="A225" t="s">
        <v>30</v>
      </c>
      <c r="B225" t="s">
        <v>31</v>
      </c>
      <c r="C225">
        <v>50</v>
      </c>
      <c r="D225">
        <v>1</v>
      </c>
      <c r="E225" t="s">
        <v>13818</v>
      </c>
      <c r="F225">
        <v>200</v>
      </c>
      <c r="G225">
        <v>0</v>
      </c>
      <c r="H225" t="s">
        <v>631</v>
      </c>
      <c r="I225" t="s">
        <v>13819</v>
      </c>
      <c r="J225" t="s">
        <v>351</v>
      </c>
      <c r="K225" t="s">
        <v>23</v>
      </c>
      <c r="L225" t="s">
        <v>24</v>
      </c>
      <c r="M225" t="s">
        <v>13820</v>
      </c>
      <c r="N225" t="s">
        <v>23</v>
      </c>
      <c r="O225" t="s">
        <v>32</v>
      </c>
      <c r="P225" t="s">
        <v>26</v>
      </c>
      <c r="Q225" t="s">
        <v>33</v>
      </c>
      <c r="R225" t="s">
        <v>24</v>
      </c>
      <c r="S225" t="s">
        <v>13821</v>
      </c>
      <c r="T225" t="s">
        <v>13820</v>
      </c>
    </row>
    <row r="226" spans="1:20" x14ac:dyDescent="0.25">
      <c r="A226" t="s">
        <v>44</v>
      </c>
      <c r="B226" t="s">
        <v>45</v>
      </c>
      <c r="C226">
        <v>66.666666666666671</v>
      </c>
      <c r="D226">
        <v>3</v>
      </c>
      <c r="E226" t="s">
        <v>13822</v>
      </c>
      <c r="F226">
        <v>106</v>
      </c>
      <c r="G226">
        <v>6</v>
      </c>
      <c r="H226" t="s">
        <v>631</v>
      </c>
      <c r="I226" t="s">
        <v>13823</v>
      </c>
      <c r="J226" t="s">
        <v>65</v>
      </c>
      <c r="K226" t="s">
        <v>23</v>
      </c>
      <c r="L226" t="s">
        <v>24</v>
      </c>
      <c r="M226" t="s">
        <v>13824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13825</v>
      </c>
      <c r="T226" t="s">
        <v>13824</v>
      </c>
    </row>
    <row r="227" spans="1:20" x14ac:dyDescent="0.25">
      <c r="A227" t="s">
        <v>38</v>
      </c>
      <c r="B227" t="s">
        <v>39</v>
      </c>
      <c r="C227">
        <v>54.5</v>
      </c>
      <c r="D227">
        <v>2</v>
      </c>
      <c r="E227" t="s">
        <v>13826</v>
      </c>
      <c r="F227">
        <v>156.08000000000001</v>
      </c>
      <c r="G227">
        <v>26</v>
      </c>
      <c r="H227" t="s">
        <v>47</v>
      </c>
      <c r="I227" t="s">
        <v>13827</v>
      </c>
      <c r="J227" t="s">
        <v>13828</v>
      </c>
      <c r="K227" t="s">
        <v>2334</v>
      </c>
      <c r="L227" t="s">
        <v>13829</v>
      </c>
      <c r="M227" t="s">
        <v>13830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13831</v>
      </c>
      <c r="T227" t="s">
        <v>13830</v>
      </c>
    </row>
    <row r="228" spans="1:20" x14ac:dyDescent="0.25">
      <c r="A228" t="s">
        <v>38</v>
      </c>
      <c r="B228" t="s">
        <v>39</v>
      </c>
      <c r="C228">
        <v>54.5</v>
      </c>
      <c r="D228">
        <v>2</v>
      </c>
      <c r="E228" t="s">
        <v>13826</v>
      </c>
      <c r="F228">
        <v>156.08000000000001</v>
      </c>
      <c r="G228">
        <v>26</v>
      </c>
      <c r="H228" t="s">
        <v>47</v>
      </c>
      <c r="I228" t="s">
        <v>13827</v>
      </c>
      <c r="J228" t="s">
        <v>13828</v>
      </c>
      <c r="K228" t="s">
        <v>2334</v>
      </c>
      <c r="L228" t="s">
        <v>13829</v>
      </c>
      <c r="M228" t="s">
        <v>13830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13831</v>
      </c>
      <c r="T228" t="s">
        <v>13830</v>
      </c>
    </row>
    <row r="229" spans="1:20" x14ac:dyDescent="0.25">
      <c r="A229" t="s">
        <v>46</v>
      </c>
      <c r="B229" t="s">
        <v>1105</v>
      </c>
      <c r="C229">
        <v>67.099999999999994</v>
      </c>
      <c r="D229">
        <v>1</v>
      </c>
      <c r="E229" t="s">
        <v>13832</v>
      </c>
      <c r="F229">
        <v>74.099999999999994</v>
      </c>
      <c r="G229">
        <v>7</v>
      </c>
      <c r="H229" t="s">
        <v>47</v>
      </c>
      <c r="I229" t="s">
        <v>13833</v>
      </c>
      <c r="J229" t="s">
        <v>13834</v>
      </c>
      <c r="K229" t="s">
        <v>2945</v>
      </c>
      <c r="L229" t="s">
        <v>13835</v>
      </c>
      <c r="M229" t="s">
        <v>13836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13837</v>
      </c>
      <c r="T229" t="s">
        <v>13836</v>
      </c>
    </row>
    <row r="230" spans="1:20" x14ac:dyDescent="0.25">
      <c r="A230" t="s">
        <v>44</v>
      </c>
      <c r="B230" t="s">
        <v>45</v>
      </c>
      <c r="C230">
        <v>60</v>
      </c>
      <c r="D230">
        <v>2</v>
      </c>
      <c r="E230" t="s">
        <v>13838</v>
      </c>
      <c r="F230">
        <v>199</v>
      </c>
      <c r="G230">
        <v>0</v>
      </c>
      <c r="H230" t="s">
        <v>47</v>
      </c>
      <c r="I230" t="s">
        <v>3102</v>
      </c>
      <c r="J230" t="s">
        <v>13839</v>
      </c>
      <c r="K230" t="s">
        <v>2304</v>
      </c>
      <c r="L230" t="s">
        <v>3104</v>
      </c>
      <c r="M230" t="s">
        <v>13840</v>
      </c>
      <c r="N230" t="s">
        <v>711</v>
      </c>
      <c r="O230" t="s">
        <v>1298</v>
      </c>
      <c r="P230" t="s">
        <v>1763</v>
      </c>
      <c r="Q230" t="s">
        <v>636</v>
      </c>
      <c r="R230" t="s">
        <v>24</v>
      </c>
      <c r="S230" t="s">
        <v>13841</v>
      </c>
      <c r="T230" t="s">
        <v>13842</v>
      </c>
    </row>
    <row r="231" spans="1:20" x14ac:dyDescent="0.25">
      <c r="A231" t="s">
        <v>42</v>
      </c>
      <c r="B231" t="s">
        <v>43</v>
      </c>
      <c r="C231">
        <v>60</v>
      </c>
      <c r="D231">
        <v>2</v>
      </c>
      <c r="E231" t="s">
        <v>13838</v>
      </c>
      <c r="F231">
        <v>199</v>
      </c>
      <c r="G231">
        <v>0</v>
      </c>
      <c r="H231" t="s">
        <v>47</v>
      </c>
      <c r="I231" t="s">
        <v>3102</v>
      </c>
      <c r="J231" t="s">
        <v>13839</v>
      </c>
      <c r="K231" t="s">
        <v>2304</v>
      </c>
      <c r="L231" t="s">
        <v>3104</v>
      </c>
      <c r="M231" t="s">
        <v>13840</v>
      </c>
      <c r="N231" t="s">
        <v>711</v>
      </c>
      <c r="O231" t="s">
        <v>1298</v>
      </c>
      <c r="P231" t="s">
        <v>1763</v>
      </c>
      <c r="Q231" t="s">
        <v>636</v>
      </c>
      <c r="R231" t="s">
        <v>24</v>
      </c>
      <c r="S231" t="s">
        <v>13841</v>
      </c>
      <c r="T231" t="s">
        <v>13842</v>
      </c>
    </row>
    <row r="232" spans="1:20" x14ac:dyDescent="0.25">
      <c r="A232" t="s">
        <v>28</v>
      </c>
      <c r="B232" t="s">
        <v>29</v>
      </c>
      <c r="C232">
        <v>0</v>
      </c>
      <c r="D232">
        <v>1</v>
      </c>
      <c r="E232" t="s">
        <v>13843</v>
      </c>
      <c r="F232">
        <v>0</v>
      </c>
      <c r="G232">
        <v>0</v>
      </c>
      <c r="H232" t="s">
        <v>47</v>
      </c>
      <c r="I232" t="s">
        <v>13844</v>
      </c>
      <c r="J232" t="s">
        <v>13845</v>
      </c>
      <c r="K232" t="s">
        <v>2967</v>
      </c>
      <c r="L232" t="s">
        <v>13846</v>
      </c>
      <c r="M232" t="s">
        <v>13847</v>
      </c>
      <c r="N232" t="s">
        <v>711</v>
      </c>
      <c r="O232" t="s">
        <v>1298</v>
      </c>
      <c r="P232" t="s">
        <v>1763</v>
      </c>
      <c r="Q232" t="s">
        <v>636</v>
      </c>
      <c r="R232" t="s">
        <v>12845</v>
      </c>
      <c r="S232" t="s">
        <v>13848</v>
      </c>
      <c r="T232" t="s">
        <v>13849</v>
      </c>
    </row>
    <row r="233" spans="1:20" x14ac:dyDescent="0.25">
      <c r="A233" t="s">
        <v>30</v>
      </c>
      <c r="B233" t="s">
        <v>31</v>
      </c>
      <c r="C233">
        <v>0</v>
      </c>
      <c r="D233">
        <v>1</v>
      </c>
      <c r="E233" t="s">
        <v>13843</v>
      </c>
      <c r="F233">
        <v>0</v>
      </c>
      <c r="G233">
        <v>0</v>
      </c>
      <c r="H233" t="s">
        <v>47</v>
      </c>
      <c r="I233" t="s">
        <v>13844</v>
      </c>
      <c r="J233" t="s">
        <v>13845</v>
      </c>
      <c r="K233" t="s">
        <v>2967</v>
      </c>
      <c r="L233" t="s">
        <v>13846</v>
      </c>
      <c r="M233" t="s">
        <v>13847</v>
      </c>
      <c r="N233" t="s">
        <v>711</v>
      </c>
      <c r="O233" t="s">
        <v>1298</v>
      </c>
      <c r="P233" t="s">
        <v>1763</v>
      </c>
      <c r="Q233" t="s">
        <v>636</v>
      </c>
      <c r="R233" t="s">
        <v>12845</v>
      </c>
      <c r="S233" t="s">
        <v>13848</v>
      </c>
      <c r="T233" t="s">
        <v>13849</v>
      </c>
    </row>
    <row r="234" spans="1:20" x14ac:dyDescent="0.25">
      <c r="A234" t="s">
        <v>44</v>
      </c>
      <c r="B234" t="s">
        <v>45</v>
      </c>
      <c r="C234">
        <v>60</v>
      </c>
      <c r="D234">
        <v>2</v>
      </c>
      <c r="E234" t="s">
        <v>13850</v>
      </c>
      <c r="F234">
        <v>199</v>
      </c>
      <c r="G234">
        <v>0</v>
      </c>
      <c r="H234" t="s">
        <v>47</v>
      </c>
      <c r="I234" t="s">
        <v>13851</v>
      </c>
      <c r="J234" t="s">
        <v>3247</v>
      </c>
      <c r="K234" t="s">
        <v>2132</v>
      </c>
      <c r="L234" t="s">
        <v>3248</v>
      </c>
      <c r="M234" t="s">
        <v>13852</v>
      </c>
      <c r="N234" t="s">
        <v>711</v>
      </c>
      <c r="O234" t="s">
        <v>634</v>
      </c>
      <c r="P234" t="s">
        <v>1763</v>
      </c>
      <c r="Q234" t="s">
        <v>27</v>
      </c>
      <c r="R234" t="s">
        <v>24</v>
      </c>
      <c r="S234" t="s">
        <v>13853</v>
      </c>
      <c r="T234" t="s">
        <v>13852</v>
      </c>
    </row>
    <row r="235" spans="1:20" x14ac:dyDescent="0.25">
      <c r="A235" t="s">
        <v>42</v>
      </c>
      <c r="B235" t="s">
        <v>43</v>
      </c>
      <c r="C235">
        <v>60</v>
      </c>
      <c r="D235">
        <v>2</v>
      </c>
      <c r="E235" t="s">
        <v>13850</v>
      </c>
      <c r="F235">
        <v>199</v>
      </c>
      <c r="G235">
        <v>0</v>
      </c>
      <c r="H235" t="s">
        <v>47</v>
      </c>
      <c r="I235" t="s">
        <v>13851</v>
      </c>
      <c r="J235" t="s">
        <v>3247</v>
      </c>
      <c r="K235" t="s">
        <v>2132</v>
      </c>
      <c r="L235" t="s">
        <v>3248</v>
      </c>
      <c r="M235" t="s">
        <v>13852</v>
      </c>
      <c r="N235" t="s">
        <v>711</v>
      </c>
      <c r="O235" t="s">
        <v>634</v>
      </c>
      <c r="P235" t="s">
        <v>1763</v>
      </c>
      <c r="Q235" t="s">
        <v>27</v>
      </c>
      <c r="R235" t="s">
        <v>24</v>
      </c>
      <c r="S235" t="s">
        <v>13853</v>
      </c>
      <c r="T235" t="s">
        <v>13852</v>
      </c>
    </row>
    <row r="236" spans="1:20" x14ac:dyDescent="0.25">
      <c r="A236" t="s">
        <v>44</v>
      </c>
      <c r="B236" t="s">
        <v>45</v>
      </c>
      <c r="C236">
        <v>60</v>
      </c>
      <c r="D236">
        <v>2</v>
      </c>
      <c r="E236" t="s">
        <v>13854</v>
      </c>
      <c r="F236">
        <v>199</v>
      </c>
      <c r="G236">
        <v>0</v>
      </c>
      <c r="H236" t="s">
        <v>47</v>
      </c>
      <c r="I236" t="s">
        <v>3046</v>
      </c>
      <c r="J236" t="s">
        <v>13855</v>
      </c>
      <c r="K236" t="s">
        <v>3048</v>
      </c>
      <c r="L236" t="s">
        <v>3049</v>
      </c>
      <c r="M236" t="s">
        <v>13856</v>
      </c>
      <c r="N236" t="s">
        <v>711</v>
      </c>
      <c r="O236" t="s">
        <v>634</v>
      </c>
      <c r="P236" t="s">
        <v>1763</v>
      </c>
      <c r="Q236" t="s">
        <v>27</v>
      </c>
      <c r="R236" t="s">
        <v>24</v>
      </c>
      <c r="S236" t="s">
        <v>13857</v>
      </c>
      <c r="T236" t="s">
        <v>13856</v>
      </c>
    </row>
    <row r="237" spans="1:20" x14ac:dyDescent="0.25">
      <c r="A237" t="s">
        <v>42</v>
      </c>
      <c r="B237" t="s">
        <v>43</v>
      </c>
      <c r="C237">
        <v>60</v>
      </c>
      <c r="D237">
        <v>2</v>
      </c>
      <c r="E237" t="s">
        <v>13854</v>
      </c>
      <c r="F237">
        <v>199</v>
      </c>
      <c r="G237">
        <v>0</v>
      </c>
      <c r="H237" t="s">
        <v>47</v>
      </c>
      <c r="I237" t="s">
        <v>3046</v>
      </c>
      <c r="J237" t="s">
        <v>13855</v>
      </c>
      <c r="K237" t="s">
        <v>3048</v>
      </c>
      <c r="L237" t="s">
        <v>3049</v>
      </c>
      <c r="M237" t="s">
        <v>13856</v>
      </c>
      <c r="N237" t="s">
        <v>711</v>
      </c>
      <c r="O237" t="s">
        <v>634</v>
      </c>
      <c r="P237" t="s">
        <v>1763</v>
      </c>
      <c r="Q237" t="s">
        <v>27</v>
      </c>
      <c r="R237" t="s">
        <v>24</v>
      </c>
      <c r="S237" t="s">
        <v>13857</v>
      </c>
      <c r="T237" t="s">
        <v>13856</v>
      </c>
    </row>
    <row r="238" spans="1:20" x14ac:dyDescent="0.25">
      <c r="A238" t="s">
        <v>186</v>
      </c>
      <c r="B238" t="s">
        <v>187</v>
      </c>
      <c r="C238">
        <v>49</v>
      </c>
      <c r="D238">
        <v>1</v>
      </c>
      <c r="E238" t="s">
        <v>13858</v>
      </c>
      <c r="F238">
        <v>230</v>
      </c>
      <c r="G238">
        <v>45</v>
      </c>
      <c r="H238" t="s">
        <v>47</v>
      </c>
      <c r="I238" t="s">
        <v>13859</v>
      </c>
      <c r="J238" t="s">
        <v>13860</v>
      </c>
      <c r="K238" t="s">
        <v>9605</v>
      </c>
      <c r="L238" t="s">
        <v>3369</v>
      </c>
      <c r="M238" t="s">
        <v>13861</v>
      </c>
      <c r="N238" t="s">
        <v>23</v>
      </c>
      <c r="O238" t="s">
        <v>63</v>
      </c>
      <c r="P238" t="s">
        <v>54</v>
      </c>
      <c r="Q238" t="s">
        <v>55</v>
      </c>
      <c r="R238" t="s">
        <v>24</v>
      </c>
      <c r="S238" t="s">
        <v>13862</v>
      </c>
      <c r="T238" t="s">
        <v>13861</v>
      </c>
    </row>
    <row r="239" spans="1:20" x14ac:dyDescent="0.25">
      <c r="A239" t="s">
        <v>139</v>
      </c>
      <c r="B239" t="s">
        <v>112</v>
      </c>
      <c r="C239">
        <v>75</v>
      </c>
      <c r="D239">
        <v>1</v>
      </c>
      <c r="E239" t="s">
        <v>13858</v>
      </c>
      <c r="F239">
        <v>230</v>
      </c>
      <c r="G239">
        <v>45</v>
      </c>
      <c r="H239" t="s">
        <v>47</v>
      </c>
      <c r="I239" t="s">
        <v>13859</v>
      </c>
      <c r="J239" t="s">
        <v>13860</v>
      </c>
      <c r="K239" t="s">
        <v>9605</v>
      </c>
      <c r="L239" t="s">
        <v>3369</v>
      </c>
      <c r="M239" t="s">
        <v>13861</v>
      </c>
      <c r="N239" t="s">
        <v>23</v>
      </c>
      <c r="O239" t="s">
        <v>63</v>
      </c>
      <c r="P239" t="s">
        <v>54</v>
      </c>
      <c r="Q239" t="s">
        <v>55</v>
      </c>
      <c r="R239" t="s">
        <v>24</v>
      </c>
      <c r="S239" t="s">
        <v>13862</v>
      </c>
      <c r="T239" t="s">
        <v>13861</v>
      </c>
    </row>
    <row r="240" spans="1:20" x14ac:dyDescent="0.25">
      <c r="A240" t="s">
        <v>46</v>
      </c>
      <c r="B240" t="s">
        <v>56</v>
      </c>
      <c r="C240">
        <v>76</v>
      </c>
      <c r="D240">
        <v>1</v>
      </c>
      <c r="E240" t="s">
        <v>13858</v>
      </c>
      <c r="F240">
        <v>230</v>
      </c>
      <c r="G240">
        <v>45</v>
      </c>
      <c r="H240" t="s">
        <v>47</v>
      </c>
      <c r="I240" t="s">
        <v>13859</v>
      </c>
      <c r="J240" t="s">
        <v>13860</v>
      </c>
      <c r="K240" t="s">
        <v>9605</v>
      </c>
      <c r="L240" t="s">
        <v>3369</v>
      </c>
      <c r="M240" t="s">
        <v>13861</v>
      </c>
      <c r="N240" t="s">
        <v>23</v>
      </c>
      <c r="O240" t="s">
        <v>63</v>
      </c>
      <c r="P240" t="s">
        <v>54</v>
      </c>
      <c r="Q240" t="s">
        <v>55</v>
      </c>
      <c r="R240" t="s">
        <v>24</v>
      </c>
      <c r="S240" t="s">
        <v>13862</v>
      </c>
      <c r="T240" t="s">
        <v>13861</v>
      </c>
    </row>
    <row r="241" spans="1:20" x14ac:dyDescent="0.25">
      <c r="A241" t="s">
        <v>139</v>
      </c>
      <c r="B241" t="s">
        <v>715</v>
      </c>
      <c r="C241">
        <v>120</v>
      </c>
      <c r="D241">
        <v>3</v>
      </c>
      <c r="E241" t="s">
        <v>13863</v>
      </c>
      <c r="F241">
        <v>276</v>
      </c>
      <c r="G241">
        <v>0</v>
      </c>
      <c r="H241" t="s">
        <v>22</v>
      </c>
      <c r="I241" t="s">
        <v>11543</v>
      </c>
      <c r="J241" t="s">
        <v>639</v>
      </c>
      <c r="K241" t="s">
        <v>23</v>
      </c>
      <c r="L241" t="s">
        <v>24</v>
      </c>
      <c r="M241" t="s">
        <v>13864</v>
      </c>
      <c r="N241" t="s">
        <v>23</v>
      </c>
      <c r="O241" t="s">
        <v>58</v>
      </c>
      <c r="P241" t="s">
        <v>26</v>
      </c>
      <c r="Q241" t="s">
        <v>33</v>
      </c>
      <c r="R241" t="s">
        <v>24</v>
      </c>
      <c r="S241" t="s">
        <v>13865</v>
      </c>
      <c r="T241" t="s">
        <v>13866</v>
      </c>
    </row>
    <row r="242" spans="1:20" x14ac:dyDescent="0.25">
      <c r="A242" t="s">
        <v>44</v>
      </c>
      <c r="B242" t="s">
        <v>45</v>
      </c>
      <c r="C242">
        <v>46</v>
      </c>
      <c r="D242">
        <v>1</v>
      </c>
      <c r="E242" t="s">
        <v>13867</v>
      </c>
      <c r="F242">
        <v>200</v>
      </c>
      <c r="G242">
        <v>0</v>
      </c>
      <c r="H242" t="s">
        <v>631</v>
      </c>
      <c r="I242" t="s">
        <v>11543</v>
      </c>
      <c r="J242" t="s">
        <v>639</v>
      </c>
      <c r="K242" t="s">
        <v>23</v>
      </c>
      <c r="L242" t="s">
        <v>24</v>
      </c>
      <c r="M242" t="s">
        <v>13868</v>
      </c>
      <c r="N242" t="s">
        <v>23</v>
      </c>
      <c r="O242" t="s">
        <v>32</v>
      </c>
      <c r="P242" t="s">
        <v>26</v>
      </c>
      <c r="Q242" t="s">
        <v>33</v>
      </c>
      <c r="R242" t="s">
        <v>24</v>
      </c>
      <c r="S242" t="s">
        <v>13869</v>
      </c>
      <c r="T242" t="s">
        <v>13870</v>
      </c>
    </row>
    <row r="243" spans="1:20" x14ac:dyDescent="0.25">
      <c r="A243" t="s">
        <v>46</v>
      </c>
      <c r="B243" t="s">
        <v>56</v>
      </c>
      <c r="C243">
        <v>76</v>
      </c>
      <c r="D243">
        <v>1</v>
      </c>
      <c r="E243" t="s">
        <v>13867</v>
      </c>
      <c r="F243">
        <v>200</v>
      </c>
      <c r="G243">
        <v>0</v>
      </c>
      <c r="H243" t="s">
        <v>631</v>
      </c>
      <c r="I243" t="s">
        <v>11543</v>
      </c>
      <c r="J243" t="s">
        <v>639</v>
      </c>
      <c r="K243" t="s">
        <v>23</v>
      </c>
      <c r="L243" t="s">
        <v>24</v>
      </c>
      <c r="M243" t="s">
        <v>13868</v>
      </c>
      <c r="N243" t="s">
        <v>23</v>
      </c>
      <c r="O243" t="s">
        <v>32</v>
      </c>
      <c r="P243" t="s">
        <v>26</v>
      </c>
      <c r="Q243" t="s">
        <v>33</v>
      </c>
      <c r="R243" t="s">
        <v>24</v>
      </c>
      <c r="S243" t="s">
        <v>13869</v>
      </c>
      <c r="T243" t="s">
        <v>13870</v>
      </c>
    </row>
    <row r="244" spans="1:20" x14ac:dyDescent="0.25">
      <c r="A244" t="s">
        <v>139</v>
      </c>
      <c r="B244" t="s">
        <v>112</v>
      </c>
      <c r="C244">
        <v>78</v>
      </c>
      <c r="D244">
        <v>1</v>
      </c>
      <c r="E244" t="s">
        <v>13867</v>
      </c>
      <c r="F244">
        <v>200</v>
      </c>
      <c r="G244">
        <v>0</v>
      </c>
      <c r="H244" t="s">
        <v>631</v>
      </c>
      <c r="I244" t="s">
        <v>11543</v>
      </c>
      <c r="J244" t="s">
        <v>639</v>
      </c>
      <c r="K244" t="s">
        <v>23</v>
      </c>
      <c r="L244" t="s">
        <v>24</v>
      </c>
      <c r="M244" t="s">
        <v>13868</v>
      </c>
      <c r="N244" t="s">
        <v>23</v>
      </c>
      <c r="O244" t="s">
        <v>32</v>
      </c>
      <c r="P244" t="s">
        <v>26</v>
      </c>
      <c r="Q244" t="s">
        <v>33</v>
      </c>
      <c r="R244" t="s">
        <v>24</v>
      </c>
      <c r="S244" t="s">
        <v>13869</v>
      </c>
      <c r="T244" t="s">
        <v>13870</v>
      </c>
    </row>
    <row r="245" spans="1:20" x14ac:dyDescent="0.25">
      <c r="A245" t="s">
        <v>137</v>
      </c>
      <c r="B245" t="s">
        <v>138</v>
      </c>
      <c r="C245">
        <v>10</v>
      </c>
      <c r="D245">
        <v>100</v>
      </c>
      <c r="E245" t="s">
        <v>13871</v>
      </c>
      <c r="F245">
        <v>1104</v>
      </c>
      <c r="G245">
        <v>134</v>
      </c>
      <c r="H245" t="s">
        <v>47</v>
      </c>
      <c r="I245" t="s">
        <v>13872</v>
      </c>
      <c r="J245" t="s">
        <v>13873</v>
      </c>
      <c r="K245" t="s">
        <v>2164</v>
      </c>
      <c r="L245" t="s">
        <v>649</v>
      </c>
      <c r="M245" t="s">
        <v>13874</v>
      </c>
      <c r="N245" t="s">
        <v>23</v>
      </c>
      <c r="O245" t="s">
        <v>63</v>
      </c>
      <c r="P245" t="s">
        <v>54</v>
      </c>
      <c r="Q245" t="s">
        <v>55</v>
      </c>
      <c r="R245" t="s">
        <v>24</v>
      </c>
      <c r="S245" t="s">
        <v>13875</v>
      </c>
      <c r="T245" t="s">
        <v>13876</v>
      </c>
    </row>
    <row r="246" spans="1:20" x14ac:dyDescent="0.25">
      <c r="A246" t="s">
        <v>46</v>
      </c>
      <c r="B246" t="s">
        <v>56</v>
      </c>
      <c r="C246">
        <v>66.333333333333329</v>
      </c>
      <c r="D246">
        <v>3</v>
      </c>
      <c r="E246" t="s">
        <v>13877</v>
      </c>
      <c r="F246">
        <v>269</v>
      </c>
      <c r="G246">
        <v>29</v>
      </c>
      <c r="H246" t="s">
        <v>22</v>
      </c>
      <c r="I246" t="s">
        <v>733</v>
      </c>
      <c r="J246" t="s">
        <v>10893</v>
      </c>
      <c r="K246" t="s">
        <v>10894</v>
      </c>
      <c r="L246" t="s">
        <v>7423</v>
      </c>
      <c r="M246" t="s">
        <v>13878</v>
      </c>
      <c r="N246" t="s">
        <v>23</v>
      </c>
      <c r="O246" t="s">
        <v>63</v>
      </c>
      <c r="P246" t="s">
        <v>54</v>
      </c>
      <c r="Q246" t="s">
        <v>55</v>
      </c>
      <c r="R246" t="s">
        <v>24</v>
      </c>
      <c r="S246" t="s">
        <v>13879</v>
      </c>
      <c r="T246" t="s">
        <v>13880</v>
      </c>
    </row>
    <row r="247" spans="1:20" x14ac:dyDescent="0.25">
      <c r="A247" t="s">
        <v>46</v>
      </c>
      <c r="B247" t="s">
        <v>56</v>
      </c>
      <c r="C247">
        <v>66.333333333333329</v>
      </c>
      <c r="D247">
        <v>3</v>
      </c>
      <c r="E247" t="s">
        <v>13881</v>
      </c>
      <c r="F247">
        <v>220</v>
      </c>
      <c r="G247">
        <v>0</v>
      </c>
      <c r="H247" t="s">
        <v>631</v>
      </c>
      <c r="I247" t="s">
        <v>13882</v>
      </c>
      <c r="J247" t="s">
        <v>316</v>
      </c>
      <c r="K247" t="s">
        <v>23</v>
      </c>
      <c r="L247" t="s">
        <v>24</v>
      </c>
      <c r="M247" t="s">
        <v>13883</v>
      </c>
      <c r="N247" t="s">
        <v>23</v>
      </c>
      <c r="O247" t="s">
        <v>307</v>
      </c>
      <c r="P247" t="s">
        <v>26</v>
      </c>
      <c r="Q247" t="s">
        <v>27</v>
      </c>
      <c r="R247" t="s">
        <v>24</v>
      </c>
      <c r="S247" t="s">
        <v>13884</v>
      </c>
      <c r="T247" t="s">
        <v>13883</v>
      </c>
    </row>
    <row r="248" spans="1:20" x14ac:dyDescent="0.25">
      <c r="A248" t="s">
        <v>139</v>
      </c>
      <c r="B248" t="s">
        <v>112</v>
      </c>
      <c r="C248">
        <v>66</v>
      </c>
      <c r="D248">
        <v>1</v>
      </c>
      <c r="E248" t="s">
        <v>13885</v>
      </c>
      <c r="F248">
        <v>230</v>
      </c>
      <c r="G248">
        <v>0</v>
      </c>
      <c r="H248" t="s">
        <v>47</v>
      </c>
      <c r="I248" t="s">
        <v>4152</v>
      </c>
      <c r="J248" t="s">
        <v>13319</v>
      </c>
      <c r="K248" t="s">
        <v>2460</v>
      </c>
      <c r="L248" t="s">
        <v>3442</v>
      </c>
      <c r="M248" t="s">
        <v>13886</v>
      </c>
      <c r="N248" t="s">
        <v>23</v>
      </c>
      <c r="O248" t="s">
        <v>63</v>
      </c>
      <c r="P248" t="s">
        <v>54</v>
      </c>
      <c r="Q248" t="s">
        <v>55</v>
      </c>
      <c r="R248" t="s">
        <v>24</v>
      </c>
      <c r="S248" t="s">
        <v>13887</v>
      </c>
      <c r="T248" t="s">
        <v>13888</v>
      </c>
    </row>
    <row r="249" spans="1:20" x14ac:dyDescent="0.25">
      <c r="A249" t="s">
        <v>110</v>
      </c>
      <c r="B249" t="s">
        <v>640</v>
      </c>
      <c r="C249">
        <v>66</v>
      </c>
      <c r="D249">
        <v>1</v>
      </c>
      <c r="E249" t="s">
        <v>13885</v>
      </c>
      <c r="F249">
        <v>230</v>
      </c>
      <c r="G249">
        <v>0</v>
      </c>
      <c r="H249" t="s">
        <v>47</v>
      </c>
      <c r="I249" t="s">
        <v>4152</v>
      </c>
      <c r="J249" t="s">
        <v>13319</v>
      </c>
      <c r="K249" t="s">
        <v>2460</v>
      </c>
      <c r="L249" t="s">
        <v>3442</v>
      </c>
      <c r="M249" t="s">
        <v>13886</v>
      </c>
      <c r="N249" t="s">
        <v>23</v>
      </c>
      <c r="O249" t="s">
        <v>63</v>
      </c>
      <c r="P249" t="s">
        <v>54</v>
      </c>
      <c r="Q249" t="s">
        <v>55</v>
      </c>
      <c r="R249" t="s">
        <v>24</v>
      </c>
      <c r="S249" t="s">
        <v>13887</v>
      </c>
      <c r="T249" t="s">
        <v>13888</v>
      </c>
    </row>
    <row r="250" spans="1:20" x14ac:dyDescent="0.25">
      <c r="A250" t="s">
        <v>46</v>
      </c>
      <c r="B250" t="s">
        <v>56</v>
      </c>
      <c r="C250">
        <v>67</v>
      </c>
      <c r="D250">
        <v>1</v>
      </c>
      <c r="E250" t="s">
        <v>13885</v>
      </c>
      <c r="F250">
        <v>230</v>
      </c>
      <c r="G250">
        <v>0</v>
      </c>
      <c r="H250" t="s">
        <v>47</v>
      </c>
      <c r="I250" t="s">
        <v>4152</v>
      </c>
      <c r="J250" t="s">
        <v>13319</v>
      </c>
      <c r="K250" t="s">
        <v>2460</v>
      </c>
      <c r="L250" t="s">
        <v>3442</v>
      </c>
      <c r="M250" t="s">
        <v>13886</v>
      </c>
      <c r="N250" t="s">
        <v>23</v>
      </c>
      <c r="O250" t="s">
        <v>63</v>
      </c>
      <c r="P250" t="s">
        <v>54</v>
      </c>
      <c r="Q250" t="s">
        <v>55</v>
      </c>
      <c r="R250" t="s">
        <v>24</v>
      </c>
      <c r="S250" t="s">
        <v>13887</v>
      </c>
      <c r="T250" t="s">
        <v>13888</v>
      </c>
    </row>
    <row r="251" spans="1:20" x14ac:dyDescent="0.25">
      <c r="A251" t="s">
        <v>110</v>
      </c>
      <c r="B251" t="s">
        <v>640</v>
      </c>
      <c r="C251">
        <v>66.333333333333329</v>
      </c>
      <c r="D251">
        <v>3</v>
      </c>
      <c r="E251" t="s">
        <v>13889</v>
      </c>
      <c r="F251">
        <v>92.88</v>
      </c>
      <c r="G251">
        <v>26</v>
      </c>
      <c r="H251" t="s">
        <v>47</v>
      </c>
      <c r="I251" t="s">
        <v>13890</v>
      </c>
      <c r="J251" t="s">
        <v>13891</v>
      </c>
      <c r="K251" t="s">
        <v>1479</v>
      </c>
      <c r="L251" t="s">
        <v>13892</v>
      </c>
      <c r="M251" t="s">
        <v>13893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13894</v>
      </c>
      <c r="T251" t="s">
        <v>13893</v>
      </c>
    </row>
    <row r="252" spans="1:20" x14ac:dyDescent="0.25">
      <c r="A252" t="s">
        <v>30</v>
      </c>
      <c r="B252" t="s">
        <v>1915</v>
      </c>
      <c r="C252">
        <v>15.41</v>
      </c>
      <c r="D252">
        <v>1</v>
      </c>
      <c r="E252" t="s">
        <v>13889</v>
      </c>
      <c r="F252">
        <v>92.88</v>
      </c>
      <c r="G252">
        <v>26</v>
      </c>
      <c r="H252" t="s">
        <v>47</v>
      </c>
      <c r="I252" t="s">
        <v>13890</v>
      </c>
      <c r="J252" t="s">
        <v>13891</v>
      </c>
      <c r="K252" t="s">
        <v>1479</v>
      </c>
      <c r="L252" t="s">
        <v>13892</v>
      </c>
      <c r="M252" t="s">
        <v>13893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13894</v>
      </c>
      <c r="T252" t="s">
        <v>13893</v>
      </c>
    </row>
    <row r="253" spans="1:20" x14ac:dyDescent="0.25">
      <c r="A253" t="s">
        <v>46</v>
      </c>
      <c r="B253" t="s">
        <v>56</v>
      </c>
      <c r="C253">
        <v>78</v>
      </c>
      <c r="D253">
        <v>2</v>
      </c>
      <c r="E253" t="s">
        <v>13895</v>
      </c>
      <c r="F253">
        <v>167</v>
      </c>
      <c r="G253">
        <v>35</v>
      </c>
      <c r="H253" t="s">
        <v>47</v>
      </c>
      <c r="I253" t="s">
        <v>1615</v>
      </c>
      <c r="J253" t="s">
        <v>13896</v>
      </c>
      <c r="K253" t="s">
        <v>2460</v>
      </c>
      <c r="L253" t="s">
        <v>4632</v>
      </c>
      <c r="M253" t="s">
        <v>13897</v>
      </c>
      <c r="N253" t="s">
        <v>23</v>
      </c>
      <c r="O253" t="s">
        <v>63</v>
      </c>
      <c r="P253" t="s">
        <v>54</v>
      </c>
      <c r="Q253" t="s">
        <v>55</v>
      </c>
      <c r="R253" t="s">
        <v>24</v>
      </c>
      <c r="S253" t="s">
        <v>13898</v>
      </c>
      <c r="T253" t="s">
        <v>13899</v>
      </c>
    </row>
    <row r="254" spans="1:20" x14ac:dyDescent="0.25">
      <c r="A254" t="s">
        <v>139</v>
      </c>
      <c r="B254" t="s">
        <v>112</v>
      </c>
      <c r="C254">
        <v>90</v>
      </c>
      <c r="D254">
        <v>2</v>
      </c>
      <c r="E254" t="s">
        <v>13900</v>
      </c>
      <c r="F254">
        <v>105</v>
      </c>
      <c r="G254">
        <v>0</v>
      </c>
      <c r="H254" t="s">
        <v>647</v>
      </c>
      <c r="I254" t="s">
        <v>13901</v>
      </c>
      <c r="J254" t="s">
        <v>13902</v>
      </c>
      <c r="K254" t="s">
        <v>7166</v>
      </c>
      <c r="L254" t="s">
        <v>13903</v>
      </c>
      <c r="M254" t="s">
        <v>13904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13905</v>
      </c>
      <c r="T254" t="s">
        <v>13904</v>
      </c>
    </row>
    <row r="255" spans="1:20" x14ac:dyDescent="0.25">
      <c r="A255" t="s">
        <v>46</v>
      </c>
      <c r="B255" t="s">
        <v>56</v>
      </c>
      <c r="C255">
        <v>66.333333333333329</v>
      </c>
      <c r="D255">
        <v>3</v>
      </c>
      <c r="E255" t="s">
        <v>13906</v>
      </c>
      <c r="F255">
        <v>234</v>
      </c>
      <c r="G255">
        <v>29</v>
      </c>
      <c r="H255" t="s">
        <v>47</v>
      </c>
      <c r="I255" t="s">
        <v>1080</v>
      </c>
      <c r="J255" t="s">
        <v>1081</v>
      </c>
      <c r="K255" t="s">
        <v>1082</v>
      </c>
      <c r="L255" t="s">
        <v>1083</v>
      </c>
      <c r="M255" t="s">
        <v>13907</v>
      </c>
      <c r="N255" t="s">
        <v>23</v>
      </c>
      <c r="O255" t="s">
        <v>63</v>
      </c>
      <c r="P255" t="s">
        <v>54</v>
      </c>
      <c r="Q255" t="s">
        <v>55</v>
      </c>
      <c r="R255" t="s">
        <v>24</v>
      </c>
      <c r="S255" t="s">
        <v>13908</v>
      </c>
      <c r="T255" t="s">
        <v>13907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359"/>
  <sheetViews>
    <sheetView zoomScale="70" zoomScaleNormal="70" workbookViewId="0">
      <pane xSplit="2" ySplit="1" topLeftCell="F38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337" sqref="U337"/>
    </sheetView>
  </sheetViews>
  <sheetFormatPr defaultRowHeight="15" x14ac:dyDescent="0.25"/>
  <cols>
    <col min="21" max="21" width="75.81640625" bestFit="1" customWidth="1"/>
    <col min="22" max="22" width="15.45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139</v>
      </c>
      <c r="B2" t="s">
        <v>3117</v>
      </c>
      <c r="C2">
        <v>72</v>
      </c>
      <c r="D2">
        <v>1</v>
      </c>
      <c r="E2" t="s">
        <v>13909</v>
      </c>
      <c r="F2">
        <v>72</v>
      </c>
      <c r="G2">
        <v>0</v>
      </c>
      <c r="H2" t="s">
        <v>384</v>
      </c>
      <c r="I2" t="s">
        <v>1015</v>
      </c>
      <c r="J2" t="s">
        <v>1016</v>
      </c>
      <c r="K2" t="s">
        <v>1017</v>
      </c>
      <c r="L2" t="s">
        <v>1018</v>
      </c>
      <c r="M2" t="s">
        <v>13910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15123</v>
      </c>
      <c r="T2" t="s">
        <v>13910</v>
      </c>
      <c r="U2" s="55" t="s">
        <v>186</v>
      </c>
      <c r="V2">
        <v>183</v>
      </c>
    </row>
    <row r="3" spans="1:22" x14ac:dyDescent="0.25">
      <c r="A3" t="s">
        <v>46</v>
      </c>
      <c r="B3" t="s">
        <v>56</v>
      </c>
      <c r="C3">
        <v>78</v>
      </c>
      <c r="D3">
        <v>2</v>
      </c>
      <c r="E3" t="s">
        <v>13911</v>
      </c>
      <c r="F3">
        <v>193</v>
      </c>
      <c r="G3">
        <v>45</v>
      </c>
      <c r="H3" t="s">
        <v>47</v>
      </c>
      <c r="I3" t="s">
        <v>3842</v>
      </c>
      <c r="J3" t="s">
        <v>13912</v>
      </c>
      <c r="K3" t="s">
        <v>1726</v>
      </c>
      <c r="L3" t="s">
        <v>4047</v>
      </c>
      <c r="M3" t="s">
        <v>13913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15124</v>
      </c>
      <c r="T3" t="s">
        <v>13913</v>
      </c>
      <c r="U3" s="56" t="s">
        <v>187</v>
      </c>
      <c r="V3">
        <v>183</v>
      </c>
    </row>
    <row r="4" spans="1:22" x14ac:dyDescent="0.25">
      <c r="A4" t="s">
        <v>46</v>
      </c>
      <c r="B4" t="s">
        <v>56</v>
      </c>
      <c r="C4">
        <v>78</v>
      </c>
      <c r="D4">
        <v>3</v>
      </c>
      <c r="E4" t="s">
        <v>13914</v>
      </c>
      <c r="F4">
        <v>249</v>
      </c>
      <c r="G4">
        <v>45</v>
      </c>
      <c r="H4" t="s">
        <v>47</v>
      </c>
      <c r="I4" t="s">
        <v>3842</v>
      </c>
      <c r="J4" t="s">
        <v>13912</v>
      </c>
      <c r="K4" t="s">
        <v>1726</v>
      </c>
      <c r="L4" t="s">
        <v>4047</v>
      </c>
      <c r="M4" t="s">
        <v>13915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15125</v>
      </c>
      <c r="T4" t="s">
        <v>13915</v>
      </c>
      <c r="U4" s="55" t="s">
        <v>44</v>
      </c>
      <c r="V4">
        <v>60</v>
      </c>
    </row>
    <row r="5" spans="1:22" x14ac:dyDescent="0.25">
      <c r="A5" t="s">
        <v>30</v>
      </c>
      <c r="B5" t="s">
        <v>31</v>
      </c>
      <c r="C5">
        <v>38.333333333333343</v>
      </c>
      <c r="D5">
        <v>3</v>
      </c>
      <c r="E5" t="s">
        <v>13916</v>
      </c>
      <c r="F5">
        <v>200</v>
      </c>
      <c r="G5">
        <v>0</v>
      </c>
      <c r="H5" t="s">
        <v>47</v>
      </c>
      <c r="I5" t="s">
        <v>12174</v>
      </c>
      <c r="J5" t="s">
        <v>13917</v>
      </c>
      <c r="K5" t="s">
        <v>3297</v>
      </c>
      <c r="L5" t="s">
        <v>2041</v>
      </c>
      <c r="M5" t="s">
        <v>13918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15126</v>
      </c>
      <c r="T5" t="s">
        <v>13919</v>
      </c>
      <c r="U5" s="56" t="s">
        <v>45</v>
      </c>
      <c r="V5">
        <v>60</v>
      </c>
    </row>
    <row r="6" spans="1:22" x14ac:dyDescent="0.25">
      <c r="A6" t="s">
        <v>30</v>
      </c>
      <c r="B6" t="s">
        <v>31</v>
      </c>
      <c r="C6">
        <v>38.333333333333343</v>
      </c>
      <c r="D6">
        <v>3</v>
      </c>
      <c r="E6" t="s">
        <v>13916</v>
      </c>
      <c r="F6">
        <v>200</v>
      </c>
      <c r="G6">
        <v>0</v>
      </c>
      <c r="H6" t="s">
        <v>47</v>
      </c>
      <c r="I6" t="s">
        <v>12174</v>
      </c>
      <c r="J6" t="s">
        <v>13917</v>
      </c>
      <c r="K6" t="s">
        <v>3297</v>
      </c>
      <c r="L6" t="s">
        <v>2041</v>
      </c>
      <c r="M6" t="s">
        <v>13918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15126</v>
      </c>
      <c r="T6" t="s">
        <v>13919</v>
      </c>
      <c r="U6" s="55" t="s">
        <v>113</v>
      </c>
      <c r="V6">
        <v>1</v>
      </c>
    </row>
    <row r="7" spans="1:22" x14ac:dyDescent="0.25">
      <c r="A7" t="s">
        <v>139</v>
      </c>
      <c r="B7" t="s">
        <v>112</v>
      </c>
      <c r="C7">
        <v>83.333333333333329</v>
      </c>
      <c r="D7">
        <v>3</v>
      </c>
      <c r="E7" t="s">
        <v>13920</v>
      </c>
      <c r="F7">
        <v>220</v>
      </c>
      <c r="G7">
        <v>0</v>
      </c>
      <c r="H7" t="s">
        <v>631</v>
      </c>
      <c r="I7" t="s">
        <v>13921</v>
      </c>
      <c r="J7" t="s">
        <v>633</v>
      </c>
      <c r="K7" t="s">
        <v>23</v>
      </c>
      <c r="L7" t="s">
        <v>24</v>
      </c>
      <c r="M7" t="s">
        <v>13922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15127</v>
      </c>
      <c r="T7" t="s">
        <v>13922</v>
      </c>
      <c r="U7" s="56" t="s">
        <v>114</v>
      </c>
      <c r="V7">
        <v>1</v>
      </c>
    </row>
    <row r="8" spans="1:22" x14ac:dyDescent="0.25">
      <c r="A8" t="s">
        <v>30</v>
      </c>
      <c r="B8" t="s">
        <v>31</v>
      </c>
      <c r="C8">
        <v>60</v>
      </c>
      <c r="D8">
        <v>6</v>
      </c>
      <c r="E8" t="s">
        <v>13923</v>
      </c>
      <c r="F8">
        <v>228.42</v>
      </c>
      <c r="G8">
        <v>0</v>
      </c>
      <c r="H8" t="s">
        <v>631</v>
      </c>
      <c r="I8" t="s">
        <v>13924</v>
      </c>
      <c r="J8" t="s">
        <v>302</v>
      </c>
      <c r="K8" t="s">
        <v>23</v>
      </c>
      <c r="L8" t="s">
        <v>24</v>
      </c>
      <c r="M8" t="s">
        <v>13925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15128</v>
      </c>
      <c r="T8" t="s">
        <v>13925</v>
      </c>
      <c r="U8" s="55" t="s">
        <v>137</v>
      </c>
      <c r="V8">
        <v>250</v>
      </c>
    </row>
    <row r="9" spans="1:22" x14ac:dyDescent="0.25">
      <c r="A9" t="s">
        <v>186</v>
      </c>
      <c r="B9" t="s">
        <v>187</v>
      </c>
      <c r="C9">
        <v>37.5</v>
      </c>
      <c r="D9">
        <v>4</v>
      </c>
      <c r="E9" t="s">
        <v>13926</v>
      </c>
      <c r="F9">
        <v>159</v>
      </c>
      <c r="G9">
        <v>0</v>
      </c>
      <c r="H9" t="s">
        <v>631</v>
      </c>
      <c r="I9" t="s">
        <v>13927</v>
      </c>
      <c r="J9" t="s">
        <v>341</v>
      </c>
      <c r="K9" t="s">
        <v>23</v>
      </c>
      <c r="L9" t="s">
        <v>24</v>
      </c>
      <c r="M9" t="s">
        <v>13928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15129</v>
      </c>
      <c r="T9" t="s">
        <v>13928</v>
      </c>
      <c r="U9" s="56" t="s">
        <v>138</v>
      </c>
      <c r="V9">
        <v>250</v>
      </c>
    </row>
    <row r="10" spans="1:22" x14ac:dyDescent="0.25">
      <c r="A10" t="s">
        <v>46</v>
      </c>
      <c r="B10" t="s">
        <v>56</v>
      </c>
      <c r="C10">
        <v>66.333333333333329</v>
      </c>
      <c r="D10">
        <v>3</v>
      </c>
      <c r="E10" t="s">
        <v>13929</v>
      </c>
      <c r="F10">
        <v>240</v>
      </c>
      <c r="G10">
        <v>35</v>
      </c>
      <c r="H10" t="s">
        <v>47</v>
      </c>
      <c r="I10" t="s">
        <v>1729</v>
      </c>
      <c r="J10" t="s">
        <v>13930</v>
      </c>
      <c r="K10" t="s">
        <v>2334</v>
      </c>
      <c r="L10" t="s">
        <v>1006</v>
      </c>
      <c r="M10" t="s">
        <v>13931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15130</v>
      </c>
      <c r="T10" t="s">
        <v>13931</v>
      </c>
      <c r="U10" s="55" t="s">
        <v>46</v>
      </c>
      <c r="V10">
        <v>74</v>
      </c>
    </row>
    <row r="11" spans="1:22" x14ac:dyDescent="0.25">
      <c r="A11" t="s">
        <v>46</v>
      </c>
      <c r="B11" t="s">
        <v>56</v>
      </c>
      <c r="C11">
        <v>66.333333333333329</v>
      </c>
      <c r="D11">
        <v>6</v>
      </c>
      <c r="E11" t="s">
        <v>13932</v>
      </c>
      <c r="F11">
        <v>994</v>
      </c>
      <c r="G11">
        <v>77</v>
      </c>
      <c r="H11" t="s">
        <v>47</v>
      </c>
      <c r="I11" t="s">
        <v>13933</v>
      </c>
      <c r="J11" t="s">
        <v>13934</v>
      </c>
      <c r="K11" t="s">
        <v>3097</v>
      </c>
      <c r="L11" t="s">
        <v>6194</v>
      </c>
      <c r="M11" t="s">
        <v>13935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15131</v>
      </c>
      <c r="T11" t="s">
        <v>13936</v>
      </c>
      <c r="U11" s="56" t="s">
        <v>56</v>
      </c>
      <c r="V11">
        <v>64</v>
      </c>
    </row>
    <row r="12" spans="1:22" x14ac:dyDescent="0.25">
      <c r="A12" t="s">
        <v>110</v>
      </c>
      <c r="B12" t="s">
        <v>640</v>
      </c>
      <c r="C12">
        <v>66.333333333333329</v>
      </c>
      <c r="D12">
        <v>6</v>
      </c>
      <c r="E12" t="s">
        <v>13932</v>
      </c>
      <c r="F12">
        <v>994</v>
      </c>
      <c r="G12">
        <v>77</v>
      </c>
      <c r="H12" t="s">
        <v>47</v>
      </c>
      <c r="I12" t="s">
        <v>13933</v>
      </c>
      <c r="J12" t="s">
        <v>13934</v>
      </c>
      <c r="K12" t="s">
        <v>3097</v>
      </c>
      <c r="L12" t="s">
        <v>6194</v>
      </c>
      <c r="M12" t="s">
        <v>13935</v>
      </c>
      <c r="N12" t="s">
        <v>23</v>
      </c>
      <c r="O12" t="s">
        <v>53</v>
      </c>
      <c r="P12" t="s">
        <v>54</v>
      </c>
      <c r="Q12" t="s">
        <v>55</v>
      </c>
      <c r="R12" t="s">
        <v>24</v>
      </c>
      <c r="S12" t="s">
        <v>15131</v>
      </c>
      <c r="T12" t="s">
        <v>13936</v>
      </c>
      <c r="U12" s="56" t="s">
        <v>1105</v>
      </c>
      <c r="V12">
        <v>10</v>
      </c>
    </row>
    <row r="13" spans="1:22" x14ac:dyDescent="0.25">
      <c r="A13" t="s">
        <v>46</v>
      </c>
      <c r="B13" t="s">
        <v>56</v>
      </c>
      <c r="C13">
        <v>78</v>
      </c>
      <c r="D13">
        <v>3</v>
      </c>
      <c r="E13" t="s">
        <v>13937</v>
      </c>
      <c r="F13">
        <v>262</v>
      </c>
      <c r="G13">
        <v>38</v>
      </c>
      <c r="H13" t="s">
        <v>47</v>
      </c>
      <c r="I13" t="s">
        <v>5170</v>
      </c>
      <c r="J13" t="s">
        <v>13938</v>
      </c>
      <c r="K13" t="s">
        <v>1132</v>
      </c>
      <c r="L13" t="s">
        <v>1655</v>
      </c>
      <c r="M13" t="s">
        <v>13939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15132</v>
      </c>
      <c r="T13" t="s">
        <v>13939</v>
      </c>
      <c r="U13" s="55" t="s">
        <v>42</v>
      </c>
      <c r="V13">
        <v>67</v>
      </c>
    </row>
    <row r="14" spans="1:22" x14ac:dyDescent="0.25">
      <c r="A14" t="s">
        <v>46</v>
      </c>
      <c r="B14" t="s">
        <v>56</v>
      </c>
      <c r="C14">
        <v>69.900000000000006</v>
      </c>
      <c r="D14">
        <v>10</v>
      </c>
      <c r="E14" t="s">
        <v>13940</v>
      </c>
      <c r="F14">
        <v>847</v>
      </c>
      <c r="G14">
        <v>77</v>
      </c>
      <c r="H14" t="s">
        <v>47</v>
      </c>
      <c r="I14" t="s">
        <v>5170</v>
      </c>
      <c r="J14" t="s">
        <v>13938</v>
      </c>
      <c r="K14" t="s">
        <v>1132</v>
      </c>
      <c r="L14" t="s">
        <v>1655</v>
      </c>
      <c r="M14" t="s">
        <v>13941</v>
      </c>
      <c r="N14" t="s">
        <v>23</v>
      </c>
      <c r="O14" t="s">
        <v>53</v>
      </c>
      <c r="P14" t="s">
        <v>54</v>
      </c>
      <c r="Q14" t="s">
        <v>55</v>
      </c>
      <c r="R14" t="s">
        <v>24</v>
      </c>
      <c r="S14" t="s">
        <v>15133</v>
      </c>
      <c r="T14" t="s">
        <v>13941</v>
      </c>
      <c r="U14" s="56" t="s">
        <v>43</v>
      </c>
      <c r="V14">
        <v>67</v>
      </c>
    </row>
    <row r="15" spans="1:22" x14ac:dyDescent="0.25">
      <c r="A15" t="s">
        <v>30</v>
      </c>
      <c r="B15" t="s">
        <v>31</v>
      </c>
      <c r="C15">
        <v>38.5</v>
      </c>
      <c r="D15">
        <v>2</v>
      </c>
      <c r="E15" t="s">
        <v>13942</v>
      </c>
      <c r="F15">
        <v>77</v>
      </c>
      <c r="G15">
        <v>0</v>
      </c>
      <c r="H15" t="s">
        <v>47</v>
      </c>
      <c r="I15" t="s">
        <v>1719</v>
      </c>
      <c r="J15" t="s">
        <v>13943</v>
      </c>
      <c r="K15" t="s">
        <v>5172</v>
      </c>
      <c r="L15" t="s">
        <v>3369</v>
      </c>
      <c r="M15" t="s">
        <v>13944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15134</v>
      </c>
      <c r="T15" t="s">
        <v>13945</v>
      </c>
      <c r="U15" s="55" t="s">
        <v>139</v>
      </c>
      <c r="V15">
        <v>27</v>
      </c>
    </row>
    <row r="16" spans="1:22" x14ac:dyDescent="0.25">
      <c r="A16" t="s">
        <v>28</v>
      </c>
      <c r="B16" t="s">
        <v>29</v>
      </c>
      <c r="C16">
        <v>44</v>
      </c>
      <c r="D16">
        <v>1</v>
      </c>
      <c r="E16" t="s">
        <v>13946</v>
      </c>
      <c r="F16">
        <v>84</v>
      </c>
      <c r="G16">
        <v>0</v>
      </c>
      <c r="H16" t="s">
        <v>22</v>
      </c>
      <c r="I16" t="s">
        <v>1719</v>
      </c>
      <c r="J16" t="s">
        <v>13943</v>
      </c>
      <c r="K16" t="s">
        <v>5172</v>
      </c>
      <c r="L16" t="s">
        <v>3369</v>
      </c>
      <c r="M16" t="s">
        <v>13947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15135</v>
      </c>
      <c r="T16" t="s">
        <v>13948</v>
      </c>
      <c r="U16" s="56" t="s">
        <v>715</v>
      </c>
      <c r="V16">
        <v>2</v>
      </c>
    </row>
    <row r="17" spans="1:22" x14ac:dyDescent="0.25">
      <c r="A17" t="s">
        <v>30</v>
      </c>
      <c r="B17" t="s">
        <v>31</v>
      </c>
      <c r="C17">
        <v>40</v>
      </c>
      <c r="D17">
        <v>1</v>
      </c>
      <c r="E17" t="s">
        <v>13946</v>
      </c>
      <c r="F17">
        <v>84</v>
      </c>
      <c r="G17">
        <v>0</v>
      </c>
      <c r="H17" t="s">
        <v>22</v>
      </c>
      <c r="I17" t="s">
        <v>1719</v>
      </c>
      <c r="J17" t="s">
        <v>13943</v>
      </c>
      <c r="K17" t="s">
        <v>5172</v>
      </c>
      <c r="L17" t="s">
        <v>3369</v>
      </c>
      <c r="M17" t="s">
        <v>13947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15135</v>
      </c>
      <c r="T17" t="s">
        <v>13948</v>
      </c>
      <c r="U17" s="56" t="s">
        <v>3117</v>
      </c>
      <c r="V17">
        <v>1</v>
      </c>
    </row>
    <row r="18" spans="1:22" x14ac:dyDescent="0.25">
      <c r="A18" t="s">
        <v>30</v>
      </c>
      <c r="B18" t="s">
        <v>31</v>
      </c>
      <c r="C18">
        <v>38.5</v>
      </c>
      <c r="D18">
        <v>2</v>
      </c>
      <c r="E18" t="s">
        <v>13949</v>
      </c>
      <c r="F18">
        <v>77</v>
      </c>
      <c r="G18">
        <v>0</v>
      </c>
      <c r="H18" t="s">
        <v>47</v>
      </c>
      <c r="I18" t="s">
        <v>1735</v>
      </c>
      <c r="J18" t="s">
        <v>13950</v>
      </c>
      <c r="K18" t="s">
        <v>7255</v>
      </c>
      <c r="L18" t="s">
        <v>3369</v>
      </c>
      <c r="M18" t="s">
        <v>13939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15136</v>
      </c>
      <c r="T18" t="s">
        <v>13951</v>
      </c>
      <c r="U18" s="56" t="s">
        <v>112</v>
      </c>
      <c r="V18">
        <v>22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13952</v>
      </c>
      <c r="F19">
        <v>270</v>
      </c>
      <c r="G19">
        <v>35</v>
      </c>
      <c r="H19" t="s">
        <v>47</v>
      </c>
      <c r="I19" t="s">
        <v>2937</v>
      </c>
      <c r="J19" t="s">
        <v>3916</v>
      </c>
      <c r="K19" t="s">
        <v>1581</v>
      </c>
      <c r="L19" t="s">
        <v>1630</v>
      </c>
      <c r="M19" t="s">
        <v>13951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15137</v>
      </c>
      <c r="T19" t="s">
        <v>13953</v>
      </c>
      <c r="U19" s="56" t="s">
        <v>1958</v>
      </c>
      <c r="V19">
        <v>2</v>
      </c>
    </row>
    <row r="20" spans="1:22" x14ac:dyDescent="0.25">
      <c r="A20" t="s">
        <v>46</v>
      </c>
      <c r="B20" t="s">
        <v>56</v>
      </c>
      <c r="C20">
        <v>66.333333333333329</v>
      </c>
      <c r="D20">
        <v>3</v>
      </c>
      <c r="E20" t="s">
        <v>13954</v>
      </c>
      <c r="F20">
        <v>220</v>
      </c>
      <c r="G20">
        <v>0</v>
      </c>
      <c r="H20" t="s">
        <v>631</v>
      </c>
      <c r="I20" t="s">
        <v>13955</v>
      </c>
      <c r="J20" t="s">
        <v>306</v>
      </c>
      <c r="K20" t="s">
        <v>23</v>
      </c>
      <c r="L20" t="s">
        <v>24</v>
      </c>
      <c r="M20" t="s">
        <v>13956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15138</v>
      </c>
      <c r="T20" t="s">
        <v>13956</v>
      </c>
      <c r="U20" s="55" t="s">
        <v>110</v>
      </c>
      <c r="V20">
        <v>18</v>
      </c>
    </row>
    <row r="21" spans="1:22" x14ac:dyDescent="0.25">
      <c r="A21" t="s">
        <v>115</v>
      </c>
      <c r="B21" t="s">
        <v>116</v>
      </c>
      <c r="C21">
        <v>27.5</v>
      </c>
      <c r="D21">
        <v>4</v>
      </c>
      <c r="E21" t="s">
        <v>13957</v>
      </c>
      <c r="F21">
        <v>142.46</v>
      </c>
      <c r="G21">
        <v>41</v>
      </c>
      <c r="H21" t="s">
        <v>47</v>
      </c>
      <c r="I21" t="s">
        <v>5770</v>
      </c>
      <c r="J21" t="s">
        <v>5771</v>
      </c>
      <c r="K21" t="s">
        <v>5772</v>
      </c>
      <c r="L21" t="s">
        <v>5773</v>
      </c>
      <c r="M21" t="s">
        <v>13958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15139</v>
      </c>
      <c r="T21" t="s">
        <v>13958</v>
      </c>
      <c r="U21" s="56" t="s">
        <v>640</v>
      </c>
      <c r="V21">
        <v>17</v>
      </c>
    </row>
    <row r="22" spans="1:22" x14ac:dyDescent="0.25">
      <c r="A22" t="s">
        <v>139</v>
      </c>
      <c r="B22" t="s">
        <v>112</v>
      </c>
      <c r="C22">
        <v>66</v>
      </c>
      <c r="D22">
        <v>1</v>
      </c>
      <c r="E22" t="s">
        <v>13959</v>
      </c>
      <c r="F22">
        <v>220</v>
      </c>
      <c r="G22">
        <v>0</v>
      </c>
      <c r="H22" t="s">
        <v>631</v>
      </c>
      <c r="I22" t="s">
        <v>1816</v>
      </c>
      <c r="J22" t="s">
        <v>306</v>
      </c>
      <c r="K22" t="s">
        <v>23</v>
      </c>
      <c r="L22" t="s">
        <v>24</v>
      </c>
      <c r="M22" t="s">
        <v>13960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15140</v>
      </c>
      <c r="T22" t="s">
        <v>13960</v>
      </c>
      <c r="U22" s="56" t="s">
        <v>691</v>
      </c>
      <c r="V22">
        <v>1</v>
      </c>
    </row>
    <row r="23" spans="1:22" x14ac:dyDescent="0.25">
      <c r="A23" t="s">
        <v>110</v>
      </c>
      <c r="B23" t="s">
        <v>640</v>
      </c>
      <c r="C23">
        <v>66</v>
      </c>
      <c r="D23">
        <v>1</v>
      </c>
      <c r="E23" t="s">
        <v>13959</v>
      </c>
      <c r="F23">
        <v>220</v>
      </c>
      <c r="G23">
        <v>0</v>
      </c>
      <c r="H23" t="s">
        <v>631</v>
      </c>
      <c r="I23" t="s">
        <v>1816</v>
      </c>
      <c r="J23" t="s">
        <v>306</v>
      </c>
      <c r="K23" t="s">
        <v>23</v>
      </c>
      <c r="L23" t="s">
        <v>24</v>
      </c>
      <c r="M23" t="s">
        <v>13960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15140</v>
      </c>
      <c r="T23" t="s">
        <v>13960</v>
      </c>
      <c r="U23" s="55" t="s">
        <v>38</v>
      </c>
      <c r="V23">
        <v>4</v>
      </c>
    </row>
    <row r="24" spans="1:22" x14ac:dyDescent="0.25">
      <c r="A24" t="s">
        <v>46</v>
      </c>
      <c r="B24" t="s">
        <v>56</v>
      </c>
      <c r="C24">
        <v>67</v>
      </c>
      <c r="D24">
        <v>1</v>
      </c>
      <c r="E24" t="s">
        <v>13959</v>
      </c>
      <c r="F24">
        <v>220</v>
      </c>
      <c r="G24">
        <v>0</v>
      </c>
      <c r="H24" t="s">
        <v>631</v>
      </c>
      <c r="I24" t="s">
        <v>1816</v>
      </c>
      <c r="J24" t="s">
        <v>306</v>
      </c>
      <c r="K24" t="s">
        <v>23</v>
      </c>
      <c r="L24" t="s">
        <v>24</v>
      </c>
      <c r="M24" t="s">
        <v>13960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15140</v>
      </c>
      <c r="T24" t="s">
        <v>13960</v>
      </c>
      <c r="U24" s="56" t="s">
        <v>39</v>
      </c>
      <c r="V24">
        <v>4</v>
      </c>
    </row>
    <row r="25" spans="1:22" x14ac:dyDescent="0.25">
      <c r="A25" t="s">
        <v>186</v>
      </c>
      <c r="B25" t="s">
        <v>187</v>
      </c>
      <c r="C25">
        <v>33.333333333333336</v>
      </c>
      <c r="D25">
        <v>3</v>
      </c>
      <c r="E25" t="s">
        <v>13961</v>
      </c>
      <c r="F25">
        <v>200</v>
      </c>
      <c r="G25">
        <v>0</v>
      </c>
      <c r="H25" t="s">
        <v>631</v>
      </c>
      <c r="I25" t="s">
        <v>1816</v>
      </c>
      <c r="J25" t="s">
        <v>306</v>
      </c>
      <c r="K25" t="s">
        <v>23</v>
      </c>
      <c r="L25" t="s">
        <v>24</v>
      </c>
      <c r="M25" t="s">
        <v>13962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15141</v>
      </c>
      <c r="T25" t="s">
        <v>13962</v>
      </c>
      <c r="U25" s="55" t="s">
        <v>280</v>
      </c>
      <c r="V25">
        <v>10</v>
      </c>
    </row>
    <row r="26" spans="1:22" x14ac:dyDescent="0.25">
      <c r="A26" t="s">
        <v>30</v>
      </c>
      <c r="B26" t="s">
        <v>1915</v>
      </c>
      <c r="C26">
        <v>10.09</v>
      </c>
      <c r="D26">
        <v>1</v>
      </c>
      <c r="E26" t="s">
        <v>13963</v>
      </c>
      <c r="F26">
        <v>21.7</v>
      </c>
      <c r="G26">
        <v>0</v>
      </c>
      <c r="H26" t="s">
        <v>47</v>
      </c>
      <c r="I26" t="s">
        <v>13964</v>
      </c>
      <c r="J26" t="s">
        <v>13965</v>
      </c>
      <c r="K26" t="s">
        <v>2132</v>
      </c>
      <c r="L26" t="s">
        <v>13966</v>
      </c>
      <c r="M26" t="s">
        <v>13967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15142</v>
      </c>
      <c r="T26" t="s">
        <v>13968</v>
      </c>
      <c r="U26" s="56" t="s">
        <v>286</v>
      </c>
      <c r="V26">
        <v>10</v>
      </c>
    </row>
    <row r="27" spans="1:22" x14ac:dyDescent="0.25">
      <c r="A27" t="s">
        <v>28</v>
      </c>
      <c r="B27" t="s">
        <v>1915</v>
      </c>
      <c r="C27">
        <v>11.61</v>
      </c>
      <c r="D27">
        <v>1</v>
      </c>
      <c r="E27" t="s">
        <v>13963</v>
      </c>
      <c r="F27">
        <v>21.7</v>
      </c>
      <c r="G27">
        <v>0</v>
      </c>
      <c r="H27" t="s">
        <v>47</v>
      </c>
      <c r="I27" t="s">
        <v>13964</v>
      </c>
      <c r="J27" t="s">
        <v>13965</v>
      </c>
      <c r="K27" t="s">
        <v>2132</v>
      </c>
      <c r="L27" t="s">
        <v>13966</v>
      </c>
      <c r="M27" t="s">
        <v>13967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15142</v>
      </c>
      <c r="T27" t="s">
        <v>13968</v>
      </c>
      <c r="U27" s="55" t="s">
        <v>30</v>
      </c>
      <c r="V27">
        <v>126</v>
      </c>
    </row>
    <row r="28" spans="1:22" x14ac:dyDescent="0.25">
      <c r="A28" t="s">
        <v>42</v>
      </c>
      <c r="B28" t="s">
        <v>43</v>
      </c>
      <c r="C28">
        <v>66.666666666666671</v>
      </c>
      <c r="D28">
        <v>3</v>
      </c>
      <c r="E28" t="s">
        <v>13969</v>
      </c>
      <c r="F28">
        <v>134</v>
      </c>
      <c r="G28">
        <v>29</v>
      </c>
      <c r="H28" t="s">
        <v>22</v>
      </c>
      <c r="I28" t="s">
        <v>13970</v>
      </c>
      <c r="J28" t="s">
        <v>323</v>
      </c>
      <c r="K28" t="s">
        <v>23</v>
      </c>
      <c r="L28" t="s">
        <v>24</v>
      </c>
      <c r="M28" t="s">
        <v>13971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15143</v>
      </c>
      <c r="T28" t="s">
        <v>13971</v>
      </c>
      <c r="U28" s="56" t="s">
        <v>31</v>
      </c>
      <c r="V28">
        <v>121</v>
      </c>
    </row>
    <row r="29" spans="1:22" x14ac:dyDescent="0.25">
      <c r="A29" t="s">
        <v>44</v>
      </c>
      <c r="B29" t="s">
        <v>45</v>
      </c>
      <c r="C29">
        <v>66.666666666666671</v>
      </c>
      <c r="D29">
        <v>6</v>
      </c>
      <c r="E29" t="s">
        <v>13972</v>
      </c>
      <c r="F29">
        <v>200</v>
      </c>
      <c r="G29">
        <v>0</v>
      </c>
      <c r="H29" t="s">
        <v>631</v>
      </c>
      <c r="I29" t="s">
        <v>6812</v>
      </c>
      <c r="J29" t="s">
        <v>305</v>
      </c>
      <c r="K29" t="s">
        <v>23</v>
      </c>
      <c r="L29" t="s">
        <v>24</v>
      </c>
      <c r="M29" t="s">
        <v>13973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15144</v>
      </c>
      <c r="T29" t="s">
        <v>13974</v>
      </c>
      <c r="U29" s="56" t="s">
        <v>1915</v>
      </c>
      <c r="V29">
        <v>5</v>
      </c>
    </row>
    <row r="30" spans="1:22" x14ac:dyDescent="0.25">
      <c r="A30" t="s">
        <v>139</v>
      </c>
      <c r="B30" t="s">
        <v>112</v>
      </c>
      <c r="C30">
        <v>75</v>
      </c>
      <c r="D30">
        <v>1</v>
      </c>
      <c r="E30" t="s">
        <v>13975</v>
      </c>
      <c r="F30">
        <v>75</v>
      </c>
      <c r="G30">
        <v>0</v>
      </c>
      <c r="H30" t="s">
        <v>47</v>
      </c>
      <c r="I30" t="s">
        <v>2345</v>
      </c>
      <c r="J30" t="s">
        <v>13976</v>
      </c>
      <c r="K30" t="s">
        <v>13977</v>
      </c>
      <c r="L30" t="s">
        <v>2317</v>
      </c>
      <c r="M30" t="s">
        <v>13978</v>
      </c>
      <c r="N30" t="s">
        <v>23</v>
      </c>
      <c r="O30" t="s">
        <v>53</v>
      </c>
      <c r="P30" t="s">
        <v>54</v>
      </c>
      <c r="Q30" t="s">
        <v>55</v>
      </c>
      <c r="R30" t="s">
        <v>24</v>
      </c>
      <c r="S30" t="s">
        <v>15145</v>
      </c>
      <c r="T30" t="s">
        <v>13979</v>
      </c>
      <c r="U30" s="55" t="s">
        <v>28</v>
      </c>
      <c r="V30">
        <v>93</v>
      </c>
    </row>
    <row r="31" spans="1:22" x14ac:dyDescent="0.25">
      <c r="A31" t="s">
        <v>30</v>
      </c>
      <c r="B31" t="s">
        <v>1915</v>
      </c>
      <c r="C31">
        <v>38</v>
      </c>
      <c r="D31">
        <v>1</v>
      </c>
      <c r="E31" t="s">
        <v>13980</v>
      </c>
      <c r="F31">
        <v>202.7</v>
      </c>
      <c r="G31">
        <v>26</v>
      </c>
      <c r="H31" t="s">
        <v>47</v>
      </c>
      <c r="I31" t="s">
        <v>2725</v>
      </c>
      <c r="J31" t="s">
        <v>2726</v>
      </c>
      <c r="K31" t="s">
        <v>2304</v>
      </c>
      <c r="L31" t="s">
        <v>2727</v>
      </c>
      <c r="M31" t="s">
        <v>13981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15146</v>
      </c>
      <c r="T31" t="s">
        <v>13981</v>
      </c>
      <c r="U31" s="56" t="s">
        <v>29</v>
      </c>
      <c r="V31">
        <v>92</v>
      </c>
    </row>
    <row r="32" spans="1:22" x14ac:dyDescent="0.25">
      <c r="A32" t="s">
        <v>46</v>
      </c>
      <c r="B32" t="s">
        <v>1105</v>
      </c>
      <c r="C32">
        <v>69.349999999999994</v>
      </c>
      <c r="D32">
        <v>2</v>
      </c>
      <c r="E32" t="s">
        <v>13980</v>
      </c>
      <c r="F32">
        <v>202.7</v>
      </c>
      <c r="G32">
        <v>26</v>
      </c>
      <c r="H32" t="s">
        <v>47</v>
      </c>
      <c r="I32" t="s">
        <v>2725</v>
      </c>
      <c r="J32" t="s">
        <v>2726</v>
      </c>
      <c r="K32" t="s">
        <v>2304</v>
      </c>
      <c r="L32" t="s">
        <v>2727</v>
      </c>
      <c r="M32" t="s">
        <v>13981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15146</v>
      </c>
      <c r="T32" t="s">
        <v>13981</v>
      </c>
      <c r="U32" s="56" t="s">
        <v>1915</v>
      </c>
      <c r="V32">
        <v>1</v>
      </c>
    </row>
    <row r="33" spans="1:22" x14ac:dyDescent="0.25">
      <c r="A33" t="s">
        <v>115</v>
      </c>
      <c r="B33" t="s">
        <v>339</v>
      </c>
      <c r="C33">
        <v>0</v>
      </c>
      <c r="D33">
        <v>1</v>
      </c>
      <c r="E33" t="s">
        <v>13982</v>
      </c>
      <c r="F33">
        <v>0</v>
      </c>
      <c r="G33">
        <v>0</v>
      </c>
      <c r="H33" t="s">
        <v>647</v>
      </c>
      <c r="I33" t="s">
        <v>13983</v>
      </c>
      <c r="J33" t="s">
        <v>13984</v>
      </c>
      <c r="K33" t="s">
        <v>4415</v>
      </c>
      <c r="L33" t="s">
        <v>4782</v>
      </c>
      <c r="M33" t="s">
        <v>13985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15147</v>
      </c>
      <c r="T33" t="s">
        <v>13985</v>
      </c>
      <c r="U33" s="55" t="s">
        <v>20</v>
      </c>
      <c r="V33">
        <v>93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6</v>
      </c>
      <c r="E34" t="s">
        <v>13986</v>
      </c>
      <c r="F34">
        <v>200</v>
      </c>
      <c r="G34">
        <v>0</v>
      </c>
      <c r="H34" t="s">
        <v>631</v>
      </c>
      <c r="I34" t="s">
        <v>3832</v>
      </c>
      <c r="J34" t="s">
        <v>313</v>
      </c>
      <c r="K34" t="s">
        <v>23</v>
      </c>
      <c r="L34" t="s">
        <v>24</v>
      </c>
      <c r="M34" t="s">
        <v>13987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15148</v>
      </c>
      <c r="T34" t="s">
        <v>13987</v>
      </c>
      <c r="U34" s="56" t="s">
        <v>21</v>
      </c>
      <c r="V34">
        <v>93</v>
      </c>
    </row>
    <row r="35" spans="1:22" x14ac:dyDescent="0.25">
      <c r="A35" t="s">
        <v>44</v>
      </c>
      <c r="B35" t="s">
        <v>45</v>
      </c>
      <c r="C35">
        <v>66.666666666666671</v>
      </c>
      <c r="D35">
        <v>6</v>
      </c>
      <c r="E35" t="s">
        <v>13988</v>
      </c>
      <c r="F35">
        <v>206</v>
      </c>
      <c r="G35">
        <v>6</v>
      </c>
      <c r="H35" t="s">
        <v>631</v>
      </c>
      <c r="I35" t="s">
        <v>13989</v>
      </c>
      <c r="J35" t="s">
        <v>318</v>
      </c>
      <c r="K35" t="s">
        <v>23</v>
      </c>
      <c r="L35" t="s">
        <v>24</v>
      </c>
      <c r="M35" t="s">
        <v>13987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15149</v>
      </c>
      <c r="T35" t="s">
        <v>13987</v>
      </c>
      <c r="U35" s="55" t="s">
        <v>115</v>
      </c>
      <c r="V35">
        <v>25</v>
      </c>
    </row>
    <row r="36" spans="1:22" x14ac:dyDescent="0.25">
      <c r="A36" t="s">
        <v>186</v>
      </c>
      <c r="B36" t="s">
        <v>187</v>
      </c>
      <c r="C36">
        <v>33.333333333333336</v>
      </c>
      <c r="D36">
        <v>3</v>
      </c>
      <c r="E36" t="s">
        <v>13990</v>
      </c>
      <c r="F36">
        <v>116</v>
      </c>
      <c r="G36">
        <v>16</v>
      </c>
      <c r="H36" t="s">
        <v>631</v>
      </c>
      <c r="I36" t="s">
        <v>2949</v>
      </c>
      <c r="J36" t="s">
        <v>3436</v>
      </c>
      <c r="K36" t="s">
        <v>23</v>
      </c>
      <c r="L36" t="s">
        <v>24</v>
      </c>
      <c r="M36" t="s">
        <v>13987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15150</v>
      </c>
      <c r="T36" t="s">
        <v>13991</v>
      </c>
      <c r="U36" s="56" t="s">
        <v>116</v>
      </c>
      <c r="V36">
        <v>24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3</v>
      </c>
      <c r="E37" t="s">
        <v>13992</v>
      </c>
      <c r="F37">
        <v>145</v>
      </c>
      <c r="G37">
        <v>45</v>
      </c>
      <c r="H37" t="s">
        <v>631</v>
      </c>
      <c r="I37" t="s">
        <v>13993</v>
      </c>
      <c r="J37" t="s">
        <v>318</v>
      </c>
      <c r="K37" t="s">
        <v>23</v>
      </c>
      <c r="L37" t="s">
        <v>24</v>
      </c>
      <c r="M37" t="s">
        <v>13994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15151</v>
      </c>
      <c r="T37" t="s">
        <v>13994</v>
      </c>
      <c r="U37" s="56" t="s">
        <v>339</v>
      </c>
      <c r="V37">
        <v>1</v>
      </c>
    </row>
    <row r="38" spans="1:22" x14ac:dyDescent="0.25">
      <c r="A38" t="s">
        <v>139</v>
      </c>
      <c r="B38" t="s">
        <v>715</v>
      </c>
      <c r="C38">
        <v>75</v>
      </c>
      <c r="D38">
        <v>2</v>
      </c>
      <c r="E38" t="s">
        <v>13995</v>
      </c>
      <c r="F38">
        <v>142</v>
      </c>
      <c r="G38">
        <v>0</v>
      </c>
      <c r="H38" t="s">
        <v>22</v>
      </c>
      <c r="I38" t="s">
        <v>13996</v>
      </c>
      <c r="J38" t="s">
        <v>13997</v>
      </c>
      <c r="K38" t="s">
        <v>6951</v>
      </c>
      <c r="L38" t="s">
        <v>1545</v>
      </c>
      <c r="M38" t="s">
        <v>13998</v>
      </c>
      <c r="N38" t="s">
        <v>23</v>
      </c>
      <c r="O38" t="s">
        <v>53</v>
      </c>
      <c r="P38" t="s">
        <v>54</v>
      </c>
      <c r="Q38" t="s">
        <v>55</v>
      </c>
      <c r="R38" t="s">
        <v>24</v>
      </c>
      <c r="S38" t="s">
        <v>15152</v>
      </c>
      <c r="T38" t="s">
        <v>13998</v>
      </c>
      <c r="U38" s="55" t="s">
        <v>689</v>
      </c>
      <c r="V38">
        <v>40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13999</v>
      </c>
      <c r="F39">
        <v>129</v>
      </c>
      <c r="G39">
        <v>29</v>
      </c>
      <c r="H39" t="s">
        <v>631</v>
      </c>
      <c r="I39" t="s">
        <v>14000</v>
      </c>
      <c r="J39" t="s">
        <v>14001</v>
      </c>
      <c r="K39" t="s">
        <v>23</v>
      </c>
      <c r="L39" t="s">
        <v>24</v>
      </c>
      <c r="M39" t="s">
        <v>14002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15153</v>
      </c>
      <c r="T39" t="s">
        <v>14002</v>
      </c>
      <c r="U39" s="56" t="s">
        <v>690</v>
      </c>
      <c r="V39">
        <v>40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6</v>
      </c>
      <c r="E40" t="s">
        <v>14003</v>
      </c>
      <c r="F40">
        <v>200</v>
      </c>
      <c r="G40">
        <v>0</v>
      </c>
      <c r="H40" t="s">
        <v>631</v>
      </c>
      <c r="I40" t="s">
        <v>14004</v>
      </c>
      <c r="J40" t="s">
        <v>309</v>
      </c>
      <c r="K40" t="s">
        <v>23</v>
      </c>
      <c r="L40" t="s">
        <v>24</v>
      </c>
      <c r="M40" t="s">
        <v>14005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15154</v>
      </c>
      <c r="T40" t="s">
        <v>14006</v>
      </c>
      <c r="U40" s="55" t="s">
        <v>417</v>
      </c>
      <c r="V40">
        <v>1</v>
      </c>
    </row>
    <row r="41" spans="1:22" x14ac:dyDescent="0.25">
      <c r="A41" t="s">
        <v>186</v>
      </c>
      <c r="B41" t="s">
        <v>187</v>
      </c>
      <c r="C41">
        <v>33.333333333333336</v>
      </c>
      <c r="D41">
        <v>3</v>
      </c>
      <c r="E41" t="s">
        <v>14007</v>
      </c>
      <c r="F41">
        <v>106</v>
      </c>
      <c r="G41">
        <v>6</v>
      </c>
      <c r="H41" t="s">
        <v>631</v>
      </c>
      <c r="I41" t="s">
        <v>14008</v>
      </c>
      <c r="J41" t="s">
        <v>302</v>
      </c>
      <c r="K41" t="s">
        <v>23</v>
      </c>
      <c r="L41" t="s">
        <v>24</v>
      </c>
      <c r="M41" t="s">
        <v>14009</v>
      </c>
      <c r="N41" t="s">
        <v>23</v>
      </c>
      <c r="O41" t="s">
        <v>32</v>
      </c>
      <c r="P41" t="s">
        <v>26</v>
      </c>
      <c r="Q41" t="s">
        <v>33</v>
      </c>
      <c r="R41" t="s">
        <v>24</v>
      </c>
      <c r="S41" t="s">
        <v>15155</v>
      </c>
      <c r="T41" t="s">
        <v>14006</v>
      </c>
      <c r="U41" s="56" t="s">
        <v>14184</v>
      </c>
      <c r="V41">
        <v>1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6</v>
      </c>
      <c r="E42" t="s">
        <v>14010</v>
      </c>
      <c r="F42">
        <v>206</v>
      </c>
      <c r="G42">
        <v>6</v>
      </c>
      <c r="H42" t="s">
        <v>631</v>
      </c>
      <c r="I42" t="s">
        <v>14011</v>
      </c>
      <c r="J42" t="s">
        <v>3892</v>
      </c>
      <c r="K42" t="s">
        <v>23</v>
      </c>
      <c r="L42" t="s">
        <v>24</v>
      </c>
      <c r="M42" t="s">
        <v>14012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15156</v>
      </c>
      <c r="T42" t="s">
        <v>14012</v>
      </c>
      <c r="U42" s="55" t="s">
        <v>14176</v>
      </c>
      <c r="V42">
        <v>1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6</v>
      </c>
      <c r="E43" t="s">
        <v>14013</v>
      </c>
      <c r="F43">
        <v>200</v>
      </c>
      <c r="G43">
        <v>0</v>
      </c>
      <c r="H43" t="s">
        <v>631</v>
      </c>
      <c r="I43" t="s">
        <v>14014</v>
      </c>
      <c r="J43" t="s">
        <v>316</v>
      </c>
      <c r="K43" t="s">
        <v>23</v>
      </c>
      <c r="L43" t="s">
        <v>24</v>
      </c>
      <c r="M43" t="s">
        <v>14015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15157</v>
      </c>
      <c r="T43" t="s">
        <v>14015</v>
      </c>
      <c r="U43" s="56" t="s">
        <v>14177</v>
      </c>
      <c r="V43">
        <v>1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3</v>
      </c>
      <c r="E44" t="s">
        <v>14016</v>
      </c>
      <c r="F44">
        <v>129</v>
      </c>
      <c r="G44">
        <v>29</v>
      </c>
      <c r="H44" t="s">
        <v>631</v>
      </c>
      <c r="I44" t="s">
        <v>14017</v>
      </c>
      <c r="J44" t="s">
        <v>323</v>
      </c>
      <c r="K44" t="s">
        <v>23</v>
      </c>
      <c r="L44" t="s">
        <v>24</v>
      </c>
      <c r="M44" t="s">
        <v>14018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15158</v>
      </c>
      <c r="T44" t="s">
        <v>14018</v>
      </c>
      <c r="U44" s="55" t="s">
        <v>658</v>
      </c>
      <c r="V44">
        <v>1073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6</v>
      </c>
      <c r="E45" t="s">
        <v>14019</v>
      </c>
      <c r="F45">
        <v>200</v>
      </c>
      <c r="G45">
        <v>0</v>
      </c>
      <c r="H45" t="s">
        <v>631</v>
      </c>
      <c r="I45" t="s">
        <v>14020</v>
      </c>
      <c r="J45" t="s">
        <v>650</v>
      </c>
      <c r="K45" t="s">
        <v>23</v>
      </c>
      <c r="L45" t="s">
        <v>24</v>
      </c>
      <c r="M45" t="s">
        <v>14021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15159</v>
      </c>
      <c r="T45" t="s">
        <v>14021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14022</v>
      </c>
      <c r="F46">
        <v>200</v>
      </c>
      <c r="G46">
        <v>0</v>
      </c>
      <c r="H46" t="s">
        <v>631</v>
      </c>
      <c r="I46" t="s">
        <v>10944</v>
      </c>
      <c r="J46" t="s">
        <v>340</v>
      </c>
      <c r="K46" t="s">
        <v>23</v>
      </c>
      <c r="L46" t="s">
        <v>24</v>
      </c>
      <c r="M46" t="s">
        <v>14021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15160</v>
      </c>
      <c r="T46" t="s">
        <v>14021</v>
      </c>
    </row>
    <row r="47" spans="1:22" x14ac:dyDescent="0.25">
      <c r="A47" t="s">
        <v>42</v>
      </c>
      <c r="B47" t="s">
        <v>43</v>
      </c>
      <c r="C47">
        <v>66.666666666666671</v>
      </c>
      <c r="D47">
        <v>3</v>
      </c>
      <c r="E47" t="s">
        <v>14022</v>
      </c>
      <c r="F47">
        <v>200</v>
      </c>
      <c r="G47">
        <v>0</v>
      </c>
      <c r="H47" t="s">
        <v>631</v>
      </c>
      <c r="I47" t="s">
        <v>10944</v>
      </c>
      <c r="J47" t="s">
        <v>340</v>
      </c>
      <c r="K47" t="s">
        <v>23</v>
      </c>
      <c r="L47" t="s">
        <v>24</v>
      </c>
      <c r="M47" t="s">
        <v>14021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15160</v>
      </c>
      <c r="T47" t="s">
        <v>14021</v>
      </c>
    </row>
    <row r="48" spans="1:22" x14ac:dyDescent="0.25">
      <c r="A48" t="s">
        <v>44</v>
      </c>
      <c r="B48" t="s">
        <v>45</v>
      </c>
      <c r="C48">
        <v>66.666666666666671</v>
      </c>
      <c r="D48">
        <v>3</v>
      </c>
      <c r="E48" t="s">
        <v>14023</v>
      </c>
      <c r="F48">
        <v>116</v>
      </c>
      <c r="G48">
        <v>16</v>
      </c>
      <c r="H48" t="s">
        <v>631</v>
      </c>
      <c r="I48" t="s">
        <v>14020</v>
      </c>
      <c r="J48" t="s">
        <v>650</v>
      </c>
      <c r="K48" t="s">
        <v>23</v>
      </c>
      <c r="L48" t="s">
        <v>24</v>
      </c>
      <c r="M48" t="s">
        <v>14024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15161</v>
      </c>
      <c r="T48" t="s">
        <v>14024</v>
      </c>
    </row>
    <row r="49" spans="1:20" x14ac:dyDescent="0.25">
      <c r="A49" t="s">
        <v>186</v>
      </c>
      <c r="B49" t="s">
        <v>187</v>
      </c>
      <c r="C49">
        <v>33.333333333333336</v>
      </c>
      <c r="D49">
        <v>6</v>
      </c>
      <c r="E49" t="s">
        <v>14025</v>
      </c>
      <c r="F49">
        <v>200</v>
      </c>
      <c r="G49">
        <v>0</v>
      </c>
      <c r="H49" t="s">
        <v>631</v>
      </c>
      <c r="I49" t="s">
        <v>14026</v>
      </c>
      <c r="J49" t="s">
        <v>57</v>
      </c>
      <c r="K49" t="s">
        <v>23</v>
      </c>
      <c r="L49" t="s">
        <v>24</v>
      </c>
      <c r="M49" t="s">
        <v>14027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15162</v>
      </c>
      <c r="T49" t="s">
        <v>14027</v>
      </c>
    </row>
    <row r="50" spans="1:20" x14ac:dyDescent="0.25">
      <c r="A50" t="s">
        <v>186</v>
      </c>
      <c r="B50" t="s">
        <v>187</v>
      </c>
      <c r="C50">
        <v>33.333333333333336</v>
      </c>
      <c r="D50">
        <v>3</v>
      </c>
      <c r="E50" t="s">
        <v>14028</v>
      </c>
      <c r="F50">
        <v>106</v>
      </c>
      <c r="G50">
        <v>6</v>
      </c>
      <c r="H50" t="s">
        <v>631</v>
      </c>
      <c r="I50" t="s">
        <v>14029</v>
      </c>
      <c r="J50" t="s">
        <v>61</v>
      </c>
      <c r="K50" t="s">
        <v>23</v>
      </c>
      <c r="L50" t="s">
        <v>24</v>
      </c>
      <c r="M50" t="s">
        <v>14030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15163</v>
      </c>
      <c r="T50" t="s">
        <v>14031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6</v>
      </c>
      <c r="E51" t="s">
        <v>14032</v>
      </c>
      <c r="F51">
        <v>200</v>
      </c>
      <c r="G51">
        <v>0</v>
      </c>
      <c r="H51" t="s">
        <v>631</v>
      </c>
      <c r="I51" t="s">
        <v>10164</v>
      </c>
      <c r="J51" t="s">
        <v>331</v>
      </c>
      <c r="K51" t="s">
        <v>23</v>
      </c>
      <c r="L51" t="s">
        <v>24</v>
      </c>
      <c r="M51" t="s">
        <v>14031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15164</v>
      </c>
      <c r="T51" t="s">
        <v>14031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3</v>
      </c>
      <c r="E52" t="s">
        <v>14033</v>
      </c>
      <c r="F52">
        <v>106</v>
      </c>
      <c r="G52">
        <v>6</v>
      </c>
      <c r="H52" t="s">
        <v>631</v>
      </c>
      <c r="I52" t="s">
        <v>14034</v>
      </c>
      <c r="J52" t="s">
        <v>325</v>
      </c>
      <c r="K52" t="s">
        <v>23</v>
      </c>
      <c r="L52" t="s">
        <v>24</v>
      </c>
      <c r="M52" t="s">
        <v>14035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15165</v>
      </c>
      <c r="T52" t="s">
        <v>14035</v>
      </c>
    </row>
    <row r="53" spans="1:20" x14ac:dyDescent="0.25">
      <c r="A53" t="s">
        <v>20</v>
      </c>
      <c r="B53" t="s">
        <v>21</v>
      </c>
      <c r="C53">
        <v>50</v>
      </c>
      <c r="D53">
        <v>2</v>
      </c>
      <c r="E53" t="s">
        <v>14036</v>
      </c>
      <c r="F53">
        <v>200</v>
      </c>
      <c r="G53">
        <v>0</v>
      </c>
      <c r="H53" t="s">
        <v>631</v>
      </c>
      <c r="I53" t="s">
        <v>14037</v>
      </c>
      <c r="J53" t="s">
        <v>305</v>
      </c>
      <c r="K53" t="s">
        <v>23</v>
      </c>
      <c r="L53" t="s">
        <v>24</v>
      </c>
      <c r="M53" t="s">
        <v>14038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15166</v>
      </c>
      <c r="T53" t="s">
        <v>14038</v>
      </c>
    </row>
    <row r="54" spans="1:20" x14ac:dyDescent="0.25">
      <c r="A54" t="s">
        <v>28</v>
      </c>
      <c r="B54" t="s">
        <v>29</v>
      </c>
      <c r="C54">
        <v>50</v>
      </c>
      <c r="D54">
        <v>2</v>
      </c>
      <c r="E54" t="s">
        <v>14036</v>
      </c>
      <c r="F54">
        <v>200</v>
      </c>
      <c r="G54">
        <v>0</v>
      </c>
      <c r="H54" t="s">
        <v>631</v>
      </c>
      <c r="I54" t="s">
        <v>14037</v>
      </c>
      <c r="J54" t="s">
        <v>305</v>
      </c>
      <c r="K54" t="s">
        <v>23</v>
      </c>
      <c r="L54" t="s">
        <v>24</v>
      </c>
      <c r="M54" t="s">
        <v>14038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15166</v>
      </c>
      <c r="T54" t="s">
        <v>14038</v>
      </c>
    </row>
    <row r="55" spans="1:20" x14ac:dyDescent="0.25">
      <c r="A55" t="s">
        <v>30</v>
      </c>
      <c r="B55" t="s">
        <v>31</v>
      </c>
      <c r="C55">
        <v>50</v>
      </c>
      <c r="D55">
        <v>2</v>
      </c>
      <c r="E55" t="s">
        <v>14036</v>
      </c>
      <c r="F55">
        <v>200</v>
      </c>
      <c r="G55">
        <v>0</v>
      </c>
      <c r="H55" t="s">
        <v>631</v>
      </c>
      <c r="I55" t="s">
        <v>14037</v>
      </c>
      <c r="J55" t="s">
        <v>305</v>
      </c>
      <c r="K55" t="s">
        <v>23</v>
      </c>
      <c r="L55" t="s">
        <v>24</v>
      </c>
      <c r="M55" t="s">
        <v>14038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15166</v>
      </c>
      <c r="T55" t="s">
        <v>14038</v>
      </c>
    </row>
    <row r="56" spans="1:20" x14ac:dyDescent="0.25">
      <c r="A56" t="s">
        <v>20</v>
      </c>
      <c r="B56" t="s">
        <v>21</v>
      </c>
      <c r="C56">
        <v>50</v>
      </c>
      <c r="D56">
        <v>1</v>
      </c>
      <c r="E56" t="s">
        <v>14039</v>
      </c>
      <c r="F56">
        <v>106</v>
      </c>
      <c r="G56">
        <v>6</v>
      </c>
      <c r="H56" t="s">
        <v>631</v>
      </c>
      <c r="I56" t="s">
        <v>14040</v>
      </c>
      <c r="J56" t="s">
        <v>306</v>
      </c>
      <c r="K56" t="s">
        <v>23</v>
      </c>
      <c r="L56" t="s">
        <v>24</v>
      </c>
      <c r="M56" t="s">
        <v>14041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15167</v>
      </c>
      <c r="T56" t="s">
        <v>14041</v>
      </c>
    </row>
    <row r="57" spans="1:20" x14ac:dyDescent="0.25">
      <c r="A57" t="s">
        <v>28</v>
      </c>
      <c r="B57" t="s">
        <v>29</v>
      </c>
      <c r="C57">
        <v>50</v>
      </c>
      <c r="D57">
        <v>1</v>
      </c>
      <c r="E57" t="s">
        <v>14039</v>
      </c>
      <c r="F57">
        <v>106</v>
      </c>
      <c r="G57">
        <v>6</v>
      </c>
      <c r="H57" t="s">
        <v>631</v>
      </c>
      <c r="I57" t="s">
        <v>14040</v>
      </c>
      <c r="J57" t="s">
        <v>306</v>
      </c>
      <c r="K57" t="s">
        <v>23</v>
      </c>
      <c r="L57" t="s">
        <v>24</v>
      </c>
      <c r="M57" t="s">
        <v>14041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15167</v>
      </c>
      <c r="T57" t="s">
        <v>14041</v>
      </c>
    </row>
    <row r="58" spans="1:20" x14ac:dyDescent="0.25">
      <c r="A58" t="s">
        <v>30</v>
      </c>
      <c r="B58" t="s">
        <v>31</v>
      </c>
      <c r="C58">
        <v>50</v>
      </c>
      <c r="D58">
        <v>1</v>
      </c>
      <c r="E58" t="s">
        <v>14039</v>
      </c>
      <c r="F58">
        <v>106</v>
      </c>
      <c r="G58">
        <v>6</v>
      </c>
      <c r="H58" t="s">
        <v>631</v>
      </c>
      <c r="I58" t="s">
        <v>14040</v>
      </c>
      <c r="J58" t="s">
        <v>306</v>
      </c>
      <c r="K58" t="s">
        <v>23</v>
      </c>
      <c r="L58" t="s">
        <v>24</v>
      </c>
      <c r="M58" t="s">
        <v>14041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15167</v>
      </c>
      <c r="T58" t="s">
        <v>14041</v>
      </c>
    </row>
    <row r="59" spans="1:20" x14ac:dyDescent="0.25">
      <c r="A59" t="s">
        <v>20</v>
      </c>
      <c r="B59" t="s">
        <v>21</v>
      </c>
      <c r="C59">
        <v>50</v>
      </c>
      <c r="D59">
        <v>1</v>
      </c>
      <c r="E59" t="s">
        <v>14042</v>
      </c>
      <c r="F59">
        <v>129</v>
      </c>
      <c r="G59">
        <v>29</v>
      </c>
      <c r="H59" t="s">
        <v>631</v>
      </c>
      <c r="I59" t="s">
        <v>14043</v>
      </c>
      <c r="J59" t="s">
        <v>341</v>
      </c>
      <c r="K59" t="s">
        <v>23</v>
      </c>
      <c r="L59" t="s">
        <v>24</v>
      </c>
      <c r="M59" t="s">
        <v>14044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15168</v>
      </c>
      <c r="T59" t="s">
        <v>14041</v>
      </c>
    </row>
    <row r="60" spans="1:20" x14ac:dyDescent="0.25">
      <c r="A60" t="s">
        <v>28</v>
      </c>
      <c r="B60" t="s">
        <v>29</v>
      </c>
      <c r="C60">
        <v>50</v>
      </c>
      <c r="D60">
        <v>1</v>
      </c>
      <c r="E60" t="s">
        <v>14042</v>
      </c>
      <c r="F60">
        <v>129</v>
      </c>
      <c r="G60">
        <v>29</v>
      </c>
      <c r="H60" t="s">
        <v>631</v>
      </c>
      <c r="I60" t="s">
        <v>14043</v>
      </c>
      <c r="J60" t="s">
        <v>341</v>
      </c>
      <c r="K60" t="s">
        <v>23</v>
      </c>
      <c r="L60" t="s">
        <v>24</v>
      </c>
      <c r="M60" t="s">
        <v>14044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15168</v>
      </c>
      <c r="T60" t="s">
        <v>14041</v>
      </c>
    </row>
    <row r="61" spans="1:20" x14ac:dyDescent="0.25">
      <c r="A61" t="s">
        <v>30</v>
      </c>
      <c r="B61" t="s">
        <v>31</v>
      </c>
      <c r="C61">
        <v>50</v>
      </c>
      <c r="D61">
        <v>1</v>
      </c>
      <c r="E61" t="s">
        <v>14042</v>
      </c>
      <c r="F61">
        <v>129</v>
      </c>
      <c r="G61">
        <v>29</v>
      </c>
      <c r="H61" t="s">
        <v>631</v>
      </c>
      <c r="I61" t="s">
        <v>14043</v>
      </c>
      <c r="J61" t="s">
        <v>341</v>
      </c>
      <c r="K61" t="s">
        <v>23</v>
      </c>
      <c r="L61" t="s">
        <v>24</v>
      </c>
      <c r="M61" t="s">
        <v>14044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15168</v>
      </c>
      <c r="T61" t="s">
        <v>14041</v>
      </c>
    </row>
    <row r="62" spans="1:20" x14ac:dyDescent="0.25">
      <c r="A62" t="s">
        <v>20</v>
      </c>
      <c r="B62" t="s">
        <v>21</v>
      </c>
      <c r="C62">
        <v>50</v>
      </c>
      <c r="D62">
        <v>3</v>
      </c>
      <c r="E62" t="s">
        <v>14045</v>
      </c>
      <c r="F62">
        <v>300</v>
      </c>
      <c r="G62">
        <v>0</v>
      </c>
      <c r="H62" t="s">
        <v>631</v>
      </c>
      <c r="I62" t="s">
        <v>14046</v>
      </c>
      <c r="J62" t="s">
        <v>65</v>
      </c>
      <c r="K62" t="s">
        <v>23</v>
      </c>
      <c r="L62" t="s">
        <v>24</v>
      </c>
      <c r="M62" t="s">
        <v>14044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15169</v>
      </c>
      <c r="T62" t="s">
        <v>14044</v>
      </c>
    </row>
    <row r="63" spans="1:20" x14ac:dyDescent="0.25">
      <c r="A63" t="s">
        <v>28</v>
      </c>
      <c r="B63" t="s">
        <v>29</v>
      </c>
      <c r="C63">
        <v>50</v>
      </c>
      <c r="D63">
        <v>3</v>
      </c>
      <c r="E63" t="s">
        <v>14045</v>
      </c>
      <c r="F63">
        <v>300</v>
      </c>
      <c r="G63">
        <v>0</v>
      </c>
      <c r="H63" t="s">
        <v>631</v>
      </c>
      <c r="I63" t="s">
        <v>14046</v>
      </c>
      <c r="J63" t="s">
        <v>65</v>
      </c>
      <c r="K63" t="s">
        <v>23</v>
      </c>
      <c r="L63" t="s">
        <v>24</v>
      </c>
      <c r="M63" t="s">
        <v>14044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15169</v>
      </c>
      <c r="T63" t="s">
        <v>14044</v>
      </c>
    </row>
    <row r="64" spans="1:20" x14ac:dyDescent="0.25">
      <c r="A64" t="s">
        <v>30</v>
      </c>
      <c r="B64" t="s">
        <v>31</v>
      </c>
      <c r="C64">
        <v>50</v>
      </c>
      <c r="D64">
        <v>3</v>
      </c>
      <c r="E64" t="s">
        <v>14045</v>
      </c>
      <c r="F64">
        <v>300</v>
      </c>
      <c r="G64">
        <v>0</v>
      </c>
      <c r="H64" t="s">
        <v>631</v>
      </c>
      <c r="I64" t="s">
        <v>14046</v>
      </c>
      <c r="J64" t="s">
        <v>65</v>
      </c>
      <c r="K64" t="s">
        <v>23</v>
      </c>
      <c r="L64" t="s">
        <v>24</v>
      </c>
      <c r="M64" t="s">
        <v>14044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15169</v>
      </c>
      <c r="T64" t="s">
        <v>14044</v>
      </c>
    </row>
    <row r="65" spans="1:20" x14ac:dyDescent="0.25">
      <c r="A65" t="s">
        <v>20</v>
      </c>
      <c r="B65" t="s">
        <v>21</v>
      </c>
      <c r="C65">
        <v>50</v>
      </c>
      <c r="D65">
        <v>2</v>
      </c>
      <c r="E65" t="s">
        <v>14047</v>
      </c>
      <c r="F65">
        <v>200</v>
      </c>
      <c r="G65">
        <v>0</v>
      </c>
      <c r="H65" t="s">
        <v>631</v>
      </c>
      <c r="I65" t="s">
        <v>14048</v>
      </c>
      <c r="J65" t="s">
        <v>1423</v>
      </c>
      <c r="K65" t="s">
        <v>23</v>
      </c>
      <c r="L65" t="s">
        <v>24</v>
      </c>
      <c r="M65" t="s">
        <v>14049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15170</v>
      </c>
      <c r="T65" t="s">
        <v>14044</v>
      </c>
    </row>
    <row r="66" spans="1:20" x14ac:dyDescent="0.25">
      <c r="A66" t="s">
        <v>28</v>
      </c>
      <c r="B66" t="s">
        <v>29</v>
      </c>
      <c r="C66">
        <v>50</v>
      </c>
      <c r="D66">
        <v>2</v>
      </c>
      <c r="E66" t="s">
        <v>14047</v>
      </c>
      <c r="F66">
        <v>200</v>
      </c>
      <c r="G66">
        <v>0</v>
      </c>
      <c r="H66" t="s">
        <v>631</v>
      </c>
      <c r="I66" t="s">
        <v>14048</v>
      </c>
      <c r="J66" t="s">
        <v>1423</v>
      </c>
      <c r="K66" t="s">
        <v>23</v>
      </c>
      <c r="L66" t="s">
        <v>24</v>
      </c>
      <c r="M66" t="s">
        <v>14049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15170</v>
      </c>
      <c r="T66" t="s">
        <v>14044</v>
      </c>
    </row>
    <row r="67" spans="1:20" x14ac:dyDescent="0.25">
      <c r="A67" t="s">
        <v>30</v>
      </c>
      <c r="B67" t="s">
        <v>31</v>
      </c>
      <c r="C67">
        <v>50</v>
      </c>
      <c r="D67">
        <v>2</v>
      </c>
      <c r="E67" t="s">
        <v>14047</v>
      </c>
      <c r="F67">
        <v>200</v>
      </c>
      <c r="G67">
        <v>0</v>
      </c>
      <c r="H67" t="s">
        <v>631</v>
      </c>
      <c r="I67" t="s">
        <v>14048</v>
      </c>
      <c r="J67" t="s">
        <v>1423</v>
      </c>
      <c r="K67" t="s">
        <v>23</v>
      </c>
      <c r="L67" t="s">
        <v>24</v>
      </c>
      <c r="M67" t="s">
        <v>14049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15170</v>
      </c>
      <c r="T67" t="s">
        <v>14044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14050</v>
      </c>
      <c r="F68">
        <v>234</v>
      </c>
      <c r="G68">
        <v>29</v>
      </c>
      <c r="H68" t="s">
        <v>47</v>
      </c>
      <c r="I68" t="s">
        <v>8574</v>
      </c>
      <c r="J68" t="s">
        <v>14051</v>
      </c>
      <c r="K68" t="s">
        <v>6193</v>
      </c>
      <c r="L68" t="s">
        <v>1083</v>
      </c>
      <c r="M68" t="s">
        <v>14052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15171</v>
      </c>
      <c r="T68" t="s">
        <v>14052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14053</v>
      </c>
      <c r="F69">
        <v>106</v>
      </c>
      <c r="G69">
        <v>6</v>
      </c>
      <c r="H69" t="s">
        <v>631</v>
      </c>
      <c r="I69" t="s">
        <v>14054</v>
      </c>
      <c r="J69" t="s">
        <v>1265</v>
      </c>
      <c r="K69" t="s">
        <v>23</v>
      </c>
      <c r="L69" t="s">
        <v>24</v>
      </c>
      <c r="M69" t="s">
        <v>14055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15172</v>
      </c>
      <c r="T69" t="s">
        <v>14055</v>
      </c>
    </row>
    <row r="70" spans="1:20" x14ac:dyDescent="0.25">
      <c r="A70" t="s">
        <v>28</v>
      </c>
      <c r="B70" t="s">
        <v>29</v>
      </c>
      <c r="C70">
        <v>50</v>
      </c>
      <c r="D70">
        <v>1</v>
      </c>
      <c r="E70" t="s">
        <v>14053</v>
      </c>
      <c r="F70">
        <v>106</v>
      </c>
      <c r="G70">
        <v>6</v>
      </c>
      <c r="H70" t="s">
        <v>631</v>
      </c>
      <c r="I70" t="s">
        <v>14054</v>
      </c>
      <c r="J70" t="s">
        <v>1265</v>
      </c>
      <c r="K70" t="s">
        <v>23</v>
      </c>
      <c r="L70" t="s">
        <v>24</v>
      </c>
      <c r="M70" t="s">
        <v>14055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15172</v>
      </c>
      <c r="T70" t="s">
        <v>14055</v>
      </c>
    </row>
    <row r="71" spans="1:20" x14ac:dyDescent="0.25">
      <c r="A71" t="s">
        <v>30</v>
      </c>
      <c r="B71" t="s">
        <v>31</v>
      </c>
      <c r="C71">
        <v>50</v>
      </c>
      <c r="D71">
        <v>1</v>
      </c>
      <c r="E71" t="s">
        <v>14053</v>
      </c>
      <c r="F71">
        <v>106</v>
      </c>
      <c r="G71">
        <v>6</v>
      </c>
      <c r="H71" t="s">
        <v>631</v>
      </c>
      <c r="I71" t="s">
        <v>14054</v>
      </c>
      <c r="J71" t="s">
        <v>1265</v>
      </c>
      <c r="K71" t="s">
        <v>23</v>
      </c>
      <c r="L71" t="s">
        <v>24</v>
      </c>
      <c r="M71" t="s">
        <v>14055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15172</v>
      </c>
      <c r="T71" t="s">
        <v>14055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3</v>
      </c>
      <c r="E72" t="s">
        <v>14056</v>
      </c>
      <c r="F72">
        <v>200</v>
      </c>
      <c r="G72">
        <v>0</v>
      </c>
      <c r="H72" t="s">
        <v>631</v>
      </c>
      <c r="I72" t="s">
        <v>14057</v>
      </c>
      <c r="J72" t="s">
        <v>306</v>
      </c>
      <c r="K72" t="s">
        <v>23</v>
      </c>
      <c r="L72" t="s">
        <v>24</v>
      </c>
      <c r="M72" t="s">
        <v>14058</v>
      </c>
      <c r="N72" t="s">
        <v>23</v>
      </c>
      <c r="O72" t="s">
        <v>32</v>
      </c>
      <c r="P72" t="s">
        <v>26</v>
      </c>
      <c r="Q72" t="s">
        <v>33</v>
      </c>
      <c r="R72" t="s">
        <v>24</v>
      </c>
      <c r="S72" t="s">
        <v>15173</v>
      </c>
      <c r="T72" t="s">
        <v>14058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14056</v>
      </c>
      <c r="F73">
        <v>200</v>
      </c>
      <c r="G73">
        <v>0</v>
      </c>
      <c r="H73" t="s">
        <v>631</v>
      </c>
      <c r="I73" t="s">
        <v>14057</v>
      </c>
      <c r="J73" t="s">
        <v>306</v>
      </c>
      <c r="K73" t="s">
        <v>23</v>
      </c>
      <c r="L73" t="s">
        <v>24</v>
      </c>
      <c r="M73" t="s">
        <v>14058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15173</v>
      </c>
      <c r="T73" t="s">
        <v>14058</v>
      </c>
    </row>
    <row r="74" spans="1:20" x14ac:dyDescent="0.25">
      <c r="A74" t="s">
        <v>28</v>
      </c>
      <c r="B74" t="s">
        <v>29</v>
      </c>
      <c r="C74">
        <v>50</v>
      </c>
      <c r="D74">
        <v>1</v>
      </c>
      <c r="E74" t="s">
        <v>14056</v>
      </c>
      <c r="F74">
        <v>200</v>
      </c>
      <c r="G74">
        <v>0</v>
      </c>
      <c r="H74" t="s">
        <v>631</v>
      </c>
      <c r="I74" t="s">
        <v>14057</v>
      </c>
      <c r="J74" t="s">
        <v>306</v>
      </c>
      <c r="K74" t="s">
        <v>23</v>
      </c>
      <c r="L74" t="s">
        <v>24</v>
      </c>
      <c r="M74" t="s">
        <v>14058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15173</v>
      </c>
      <c r="T74" t="s">
        <v>14058</v>
      </c>
    </row>
    <row r="75" spans="1:20" x14ac:dyDescent="0.25">
      <c r="A75" t="s">
        <v>30</v>
      </c>
      <c r="B75" t="s">
        <v>31</v>
      </c>
      <c r="C75">
        <v>50</v>
      </c>
      <c r="D75">
        <v>1</v>
      </c>
      <c r="E75" t="s">
        <v>14056</v>
      </c>
      <c r="F75">
        <v>200</v>
      </c>
      <c r="G75">
        <v>0</v>
      </c>
      <c r="H75" t="s">
        <v>631</v>
      </c>
      <c r="I75" t="s">
        <v>14057</v>
      </c>
      <c r="J75" t="s">
        <v>306</v>
      </c>
      <c r="K75" t="s">
        <v>23</v>
      </c>
      <c r="L75" t="s">
        <v>24</v>
      </c>
      <c r="M75" t="s">
        <v>14058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15173</v>
      </c>
      <c r="T75" t="s">
        <v>14058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14059</v>
      </c>
      <c r="F76">
        <v>106</v>
      </c>
      <c r="G76">
        <v>6</v>
      </c>
      <c r="H76" t="s">
        <v>631</v>
      </c>
      <c r="I76" t="s">
        <v>14060</v>
      </c>
      <c r="J76" t="s">
        <v>1247</v>
      </c>
      <c r="K76" t="s">
        <v>23</v>
      </c>
      <c r="L76" t="s">
        <v>24</v>
      </c>
      <c r="M76" t="s">
        <v>14061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15174</v>
      </c>
      <c r="T76" t="s">
        <v>14061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14059</v>
      </c>
      <c r="F77">
        <v>106</v>
      </c>
      <c r="G77">
        <v>6</v>
      </c>
      <c r="H77" t="s">
        <v>631</v>
      </c>
      <c r="I77" t="s">
        <v>14060</v>
      </c>
      <c r="J77" t="s">
        <v>1247</v>
      </c>
      <c r="K77" t="s">
        <v>23</v>
      </c>
      <c r="L77" t="s">
        <v>24</v>
      </c>
      <c r="M77" t="s">
        <v>14061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15174</v>
      </c>
      <c r="T77" t="s">
        <v>14061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14059</v>
      </c>
      <c r="F78">
        <v>106</v>
      </c>
      <c r="G78">
        <v>6</v>
      </c>
      <c r="H78" t="s">
        <v>631</v>
      </c>
      <c r="I78" t="s">
        <v>14060</v>
      </c>
      <c r="J78" t="s">
        <v>1247</v>
      </c>
      <c r="K78" t="s">
        <v>23</v>
      </c>
      <c r="L78" t="s">
        <v>24</v>
      </c>
      <c r="M78" t="s">
        <v>14061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15174</v>
      </c>
      <c r="T78" t="s">
        <v>14061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14062</v>
      </c>
      <c r="F79">
        <v>145</v>
      </c>
      <c r="G79">
        <v>45</v>
      </c>
      <c r="H79" t="s">
        <v>631</v>
      </c>
      <c r="I79" t="s">
        <v>10663</v>
      </c>
      <c r="J79" t="s">
        <v>318</v>
      </c>
      <c r="K79" t="s">
        <v>23</v>
      </c>
      <c r="L79" t="s">
        <v>24</v>
      </c>
      <c r="M79" t="s">
        <v>14063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15175</v>
      </c>
      <c r="T79" t="s">
        <v>14063</v>
      </c>
    </row>
    <row r="80" spans="1:20" x14ac:dyDescent="0.25">
      <c r="A80" t="s">
        <v>28</v>
      </c>
      <c r="B80" t="s">
        <v>29</v>
      </c>
      <c r="C80">
        <v>50</v>
      </c>
      <c r="D80">
        <v>1</v>
      </c>
      <c r="E80" t="s">
        <v>14062</v>
      </c>
      <c r="F80">
        <v>145</v>
      </c>
      <c r="G80">
        <v>45</v>
      </c>
      <c r="H80" t="s">
        <v>631</v>
      </c>
      <c r="I80" t="s">
        <v>10663</v>
      </c>
      <c r="J80" t="s">
        <v>318</v>
      </c>
      <c r="K80" t="s">
        <v>23</v>
      </c>
      <c r="L80" t="s">
        <v>24</v>
      </c>
      <c r="M80" t="s">
        <v>14063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15175</v>
      </c>
      <c r="T80" t="s">
        <v>14063</v>
      </c>
    </row>
    <row r="81" spans="1:20" x14ac:dyDescent="0.25">
      <c r="A81" t="s">
        <v>30</v>
      </c>
      <c r="B81" t="s">
        <v>31</v>
      </c>
      <c r="C81">
        <v>50</v>
      </c>
      <c r="D81">
        <v>1</v>
      </c>
      <c r="E81" t="s">
        <v>14062</v>
      </c>
      <c r="F81">
        <v>145</v>
      </c>
      <c r="G81">
        <v>45</v>
      </c>
      <c r="H81" t="s">
        <v>631</v>
      </c>
      <c r="I81" t="s">
        <v>10663</v>
      </c>
      <c r="J81" t="s">
        <v>318</v>
      </c>
      <c r="K81" t="s">
        <v>23</v>
      </c>
      <c r="L81" t="s">
        <v>24</v>
      </c>
      <c r="M81" t="s">
        <v>14063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15175</v>
      </c>
      <c r="T81" t="s">
        <v>14063</v>
      </c>
    </row>
    <row r="82" spans="1:20" x14ac:dyDescent="0.25">
      <c r="A82" t="s">
        <v>42</v>
      </c>
      <c r="B82" t="s">
        <v>43</v>
      </c>
      <c r="C82">
        <v>66.666666666666671</v>
      </c>
      <c r="D82">
        <v>3</v>
      </c>
      <c r="E82" t="s">
        <v>14064</v>
      </c>
      <c r="F82">
        <v>200</v>
      </c>
      <c r="G82">
        <v>0</v>
      </c>
      <c r="H82" t="s">
        <v>631</v>
      </c>
      <c r="I82" t="s">
        <v>2738</v>
      </c>
      <c r="J82" t="s">
        <v>309</v>
      </c>
      <c r="K82" t="s">
        <v>23</v>
      </c>
      <c r="L82" t="s">
        <v>24</v>
      </c>
      <c r="M82" t="s">
        <v>14063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15176</v>
      </c>
      <c r="T82" t="s">
        <v>14063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14064</v>
      </c>
      <c r="F83">
        <v>200</v>
      </c>
      <c r="G83">
        <v>0</v>
      </c>
      <c r="H83" t="s">
        <v>631</v>
      </c>
      <c r="I83" t="s">
        <v>2738</v>
      </c>
      <c r="J83" t="s">
        <v>309</v>
      </c>
      <c r="K83" t="s">
        <v>23</v>
      </c>
      <c r="L83" t="s">
        <v>24</v>
      </c>
      <c r="M83" t="s">
        <v>14063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15176</v>
      </c>
      <c r="T83" t="s">
        <v>14063</v>
      </c>
    </row>
    <row r="84" spans="1:20" x14ac:dyDescent="0.25">
      <c r="A84" t="s">
        <v>28</v>
      </c>
      <c r="B84" t="s">
        <v>29</v>
      </c>
      <c r="C84">
        <v>50</v>
      </c>
      <c r="D84">
        <v>1</v>
      </c>
      <c r="E84" t="s">
        <v>14064</v>
      </c>
      <c r="F84">
        <v>200</v>
      </c>
      <c r="G84">
        <v>0</v>
      </c>
      <c r="H84" t="s">
        <v>631</v>
      </c>
      <c r="I84" t="s">
        <v>2738</v>
      </c>
      <c r="J84" t="s">
        <v>309</v>
      </c>
      <c r="K84" t="s">
        <v>23</v>
      </c>
      <c r="L84" t="s">
        <v>24</v>
      </c>
      <c r="M84" t="s">
        <v>14063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15176</v>
      </c>
      <c r="T84" t="s">
        <v>14063</v>
      </c>
    </row>
    <row r="85" spans="1:20" x14ac:dyDescent="0.25">
      <c r="A85" t="s">
        <v>30</v>
      </c>
      <c r="B85" t="s">
        <v>31</v>
      </c>
      <c r="C85">
        <v>50</v>
      </c>
      <c r="D85">
        <v>1</v>
      </c>
      <c r="E85" t="s">
        <v>14064</v>
      </c>
      <c r="F85">
        <v>200</v>
      </c>
      <c r="G85">
        <v>0</v>
      </c>
      <c r="H85" t="s">
        <v>631</v>
      </c>
      <c r="I85" t="s">
        <v>2738</v>
      </c>
      <c r="J85" t="s">
        <v>309</v>
      </c>
      <c r="K85" t="s">
        <v>23</v>
      </c>
      <c r="L85" t="s">
        <v>24</v>
      </c>
      <c r="M85" t="s">
        <v>14063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15176</v>
      </c>
      <c r="T85" t="s">
        <v>14063</v>
      </c>
    </row>
    <row r="86" spans="1:20" x14ac:dyDescent="0.25">
      <c r="A86" t="s">
        <v>44</v>
      </c>
      <c r="B86" t="s">
        <v>45</v>
      </c>
      <c r="C86">
        <v>66.666666666666671</v>
      </c>
      <c r="D86">
        <v>3</v>
      </c>
      <c r="E86" t="s">
        <v>14065</v>
      </c>
      <c r="F86">
        <v>200</v>
      </c>
      <c r="G86">
        <v>0</v>
      </c>
      <c r="H86" t="s">
        <v>631</v>
      </c>
      <c r="I86" t="s">
        <v>14066</v>
      </c>
      <c r="J86" t="s">
        <v>365</v>
      </c>
      <c r="K86" t="s">
        <v>23</v>
      </c>
      <c r="L86" t="s">
        <v>24</v>
      </c>
      <c r="M86" t="s">
        <v>14067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15177</v>
      </c>
      <c r="T86" t="s">
        <v>14063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14065</v>
      </c>
      <c r="F87">
        <v>200</v>
      </c>
      <c r="G87">
        <v>0</v>
      </c>
      <c r="H87" t="s">
        <v>631</v>
      </c>
      <c r="I87" t="s">
        <v>14066</v>
      </c>
      <c r="J87" t="s">
        <v>365</v>
      </c>
      <c r="K87" t="s">
        <v>23</v>
      </c>
      <c r="L87" t="s">
        <v>24</v>
      </c>
      <c r="M87" t="s">
        <v>14067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15177</v>
      </c>
      <c r="T87" t="s">
        <v>14063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14065</v>
      </c>
      <c r="F88">
        <v>200</v>
      </c>
      <c r="G88">
        <v>0</v>
      </c>
      <c r="H88" t="s">
        <v>631</v>
      </c>
      <c r="I88" t="s">
        <v>14066</v>
      </c>
      <c r="J88" t="s">
        <v>365</v>
      </c>
      <c r="K88" t="s">
        <v>23</v>
      </c>
      <c r="L88" t="s">
        <v>24</v>
      </c>
      <c r="M88" t="s">
        <v>14067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15177</v>
      </c>
      <c r="T88" t="s">
        <v>14067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14065</v>
      </c>
      <c r="F89">
        <v>200</v>
      </c>
      <c r="G89">
        <v>0</v>
      </c>
      <c r="H89" t="s">
        <v>631</v>
      </c>
      <c r="I89" t="s">
        <v>14066</v>
      </c>
      <c r="J89" t="s">
        <v>365</v>
      </c>
      <c r="K89" t="s">
        <v>23</v>
      </c>
      <c r="L89" t="s">
        <v>24</v>
      </c>
      <c r="M89" t="s">
        <v>14067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15177</v>
      </c>
      <c r="T89" t="s">
        <v>14067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14068</v>
      </c>
      <c r="F90">
        <v>106</v>
      </c>
      <c r="G90">
        <v>6</v>
      </c>
      <c r="H90" t="s">
        <v>631</v>
      </c>
      <c r="I90" t="s">
        <v>14069</v>
      </c>
      <c r="J90" t="s">
        <v>62</v>
      </c>
      <c r="K90" t="s">
        <v>23</v>
      </c>
      <c r="L90" t="s">
        <v>24</v>
      </c>
      <c r="M90" t="s">
        <v>14070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15178</v>
      </c>
      <c r="T90" t="s">
        <v>14070</v>
      </c>
    </row>
    <row r="91" spans="1:20" x14ac:dyDescent="0.25">
      <c r="A91" t="s">
        <v>28</v>
      </c>
      <c r="B91" t="s">
        <v>29</v>
      </c>
      <c r="C91">
        <v>50</v>
      </c>
      <c r="D91">
        <v>1</v>
      </c>
      <c r="E91" t="s">
        <v>14068</v>
      </c>
      <c r="F91">
        <v>106</v>
      </c>
      <c r="G91">
        <v>6</v>
      </c>
      <c r="H91" t="s">
        <v>631</v>
      </c>
      <c r="I91" t="s">
        <v>14069</v>
      </c>
      <c r="J91" t="s">
        <v>62</v>
      </c>
      <c r="K91" t="s">
        <v>23</v>
      </c>
      <c r="L91" t="s">
        <v>24</v>
      </c>
      <c r="M91" t="s">
        <v>14070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15178</v>
      </c>
      <c r="T91" t="s">
        <v>14070</v>
      </c>
    </row>
    <row r="92" spans="1:20" x14ac:dyDescent="0.25">
      <c r="A92" t="s">
        <v>30</v>
      </c>
      <c r="B92" t="s">
        <v>31</v>
      </c>
      <c r="C92">
        <v>50</v>
      </c>
      <c r="D92">
        <v>1</v>
      </c>
      <c r="E92" t="s">
        <v>14068</v>
      </c>
      <c r="F92">
        <v>106</v>
      </c>
      <c r="G92">
        <v>6</v>
      </c>
      <c r="H92" t="s">
        <v>631</v>
      </c>
      <c r="I92" t="s">
        <v>14069</v>
      </c>
      <c r="J92" t="s">
        <v>62</v>
      </c>
      <c r="K92" t="s">
        <v>23</v>
      </c>
      <c r="L92" t="s">
        <v>24</v>
      </c>
      <c r="M92" t="s">
        <v>14070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15178</v>
      </c>
      <c r="T92" t="s">
        <v>14070</v>
      </c>
    </row>
    <row r="93" spans="1:20" x14ac:dyDescent="0.25">
      <c r="A93" t="s">
        <v>186</v>
      </c>
      <c r="B93" t="s">
        <v>187</v>
      </c>
      <c r="C93">
        <v>33.333333333333336</v>
      </c>
      <c r="D93">
        <v>6</v>
      </c>
      <c r="E93" t="s">
        <v>14071</v>
      </c>
      <c r="F93">
        <v>200</v>
      </c>
      <c r="G93">
        <v>0</v>
      </c>
      <c r="H93" t="s">
        <v>631</v>
      </c>
      <c r="I93" t="s">
        <v>10872</v>
      </c>
      <c r="J93" t="s">
        <v>3517</v>
      </c>
      <c r="K93" t="s">
        <v>23</v>
      </c>
      <c r="L93" t="s">
        <v>24</v>
      </c>
      <c r="M93" t="s">
        <v>14072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15179</v>
      </c>
      <c r="T93" t="s">
        <v>14072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3</v>
      </c>
      <c r="E94" t="s">
        <v>14073</v>
      </c>
      <c r="F94">
        <v>145</v>
      </c>
      <c r="G94">
        <v>45</v>
      </c>
      <c r="H94" t="s">
        <v>631</v>
      </c>
      <c r="I94" t="s">
        <v>14074</v>
      </c>
      <c r="J94" t="s">
        <v>305</v>
      </c>
      <c r="K94" t="s">
        <v>23</v>
      </c>
      <c r="L94" t="s">
        <v>24</v>
      </c>
      <c r="M94" t="s">
        <v>14075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15180</v>
      </c>
      <c r="T94" t="s">
        <v>14075</v>
      </c>
    </row>
    <row r="95" spans="1:20" x14ac:dyDescent="0.25">
      <c r="A95" t="s">
        <v>20</v>
      </c>
      <c r="B95" t="s">
        <v>21</v>
      </c>
      <c r="C95">
        <v>50</v>
      </c>
      <c r="D95">
        <v>2</v>
      </c>
      <c r="E95" t="s">
        <v>14076</v>
      </c>
      <c r="F95">
        <v>200</v>
      </c>
      <c r="G95">
        <v>0</v>
      </c>
      <c r="H95" t="s">
        <v>631</v>
      </c>
      <c r="I95" t="s">
        <v>11327</v>
      </c>
      <c r="J95" t="s">
        <v>325</v>
      </c>
      <c r="K95" t="s">
        <v>23</v>
      </c>
      <c r="L95" t="s">
        <v>24</v>
      </c>
      <c r="M95" t="s">
        <v>14077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15181</v>
      </c>
      <c r="T95" t="s">
        <v>14077</v>
      </c>
    </row>
    <row r="96" spans="1:20" x14ac:dyDescent="0.25">
      <c r="A96" t="s">
        <v>28</v>
      </c>
      <c r="B96" t="s">
        <v>29</v>
      </c>
      <c r="C96">
        <v>50</v>
      </c>
      <c r="D96">
        <v>2</v>
      </c>
      <c r="E96" t="s">
        <v>14076</v>
      </c>
      <c r="F96">
        <v>200</v>
      </c>
      <c r="G96">
        <v>0</v>
      </c>
      <c r="H96" t="s">
        <v>631</v>
      </c>
      <c r="I96" t="s">
        <v>11327</v>
      </c>
      <c r="J96" t="s">
        <v>325</v>
      </c>
      <c r="K96" t="s">
        <v>23</v>
      </c>
      <c r="L96" t="s">
        <v>24</v>
      </c>
      <c r="M96" t="s">
        <v>14077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15181</v>
      </c>
      <c r="T96" t="s">
        <v>14077</v>
      </c>
    </row>
    <row r="97" spans="1:20" x14ac:dyDescent="0.25">
      <c r="A97" t="s">
        <v>30</v>
      </c>
      <c r="B97" t="s">
        <v>31</v>
      </c>
      <c r="C97">
        <v>50</v>
      </c>
      <c r="D97">
        <v>2</v>
      </c>
      <c r="E97" t="s">
        <v>14076</v>
      </c>
      <c r="F97">
        <v>200</v>
      </c>
      <c r="G97">
        <v>0</v>
      </c>
      <c r="H97" t="s">
        <v>631</v>
      </c>
      <c r="I97" t="s">
        <v>11327</v>
      </c>
      <c r="J97" t="s">
        <v>325</v>
      </c>
      <c r="K97" t="s">
        <v>23</v>
      </c>
      <c r="L97" t="s">
        <v>24</v>
      </c>
      <c r="M97" t="s">
        <v>14077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15181</v>
      </c>
      <c r="T97" t="s">
        <v>14077</v>
      </c>
    </row>
    <row r="98" spans="1:20" x14ac:dyDescent="0.25">
      <c r="A98" t="s">
        <v>42</v>
      </c>
      <c r="B98" t="s">
        <v>43</v>
      </c>
      <c r="C98">
        <v>66.666666666666671</v>
      </c>
      <c r="D98">
        <v>3</v>
      </c>
      <c r="E98" t="s">
        <v>14078</v>
      </c>
      <c r="F98">
        <v>200</v>
      </c>
      <c r="G98">
        <v>0</v>
      </c>
      <c r="H98" t="s">
        <v>631</v>
      </c>
      <c r="I98" t="s">
        <v>14079</v>
      </c>
      <c r="J98" t="s">
        <v>319</v>
      </c>
      <c r="K98" t="s">
        <v>23</v>
      </c>
      <c r="L98" t="s">
        <v>24</v>
      </c>
      <c r="M98" t="s">
        <v>14077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15182</v>
      </c>
      <c r="T98" t="s">
        <v>14077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14078</v>
      </c>
      <c r="F99">
        <v>200</v>
      </c>
      <c r="G99">
        <v>0</v>
      </c>
      <c r="H99" t="s">
        <v>631</v>
      </c>
      <c r="I99" t="s">
        <v>14079</v>
      </c>
      <c r="J99" t="s">
        <v>319</v>
      </c>
      <c r="K99" t="s">
        <v>23</v>
      </c>
      <c r="L99" t="s">
        <v>24</v>
      </c>
      <c r="M99" t="s">
        <v>14077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15182</v>
      </c>
      <c r="T99" t="s">
        <v>14077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14078</v>
      </c>
      <c r="F100">
        <v>200</v>
      </c>
      <c r="G100">
        <v>0</v>
      </c>
      <c r="H100" t="s">
        <v>631</v>
      </c>
      <c r="I100" t="s">
        <v>14079</v>
      </c>
      <c r="J100" t="s">
        <v>319</v>
      </c>
      <c r="K100" t="s">
        <v>23</v>
      </c>
      <c r="L100" t="s">
        <v>24</v>
      </c>
      <c r="M100" t="s">
        <v>14077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15182</v>
      </c>
      <c r="T100" t="s">
        <v>14077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14078</v>
      </c>
      <c r="F101">
        <v>200</v>
      </c>
      <c r="G101">
        <v>0</v>
      </c>
      <c r="H101" t="s">
        <v>631</v>
      </c>
      <c r="I101" t="s">
        <v>14079</v>
      </c>
      <c r="J101" t="s">
        <v>319</v>
      </c>
      <c r="K101" t="s">
        <v>23</v>
      </c>
      <c r="L101" t="s">
        <v>24</v>
      </c>
      <c r="M101" t="s">
        <v>14077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15182</v>
      </c>
      <c r="T101" t="s">
        <v>14077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14080</v>
      </c>
      <c r="F102">
        <v>106</v>
      </c>
      <c r="G102">
        <v>6</v>
      </c>
      <c r="H102" t="s">
        <v>631</v>
      </c>
      <c r="I102" t="s">
        <v>14081</v>
      </c>
      <c r="J102" t="s">
        <v>1554</v>
      </c>
      <c r="K102" t="s">
        <v>23</v>
      </c>
      <c r="L102" t="s">
        <v>24</v>
      </c>
      <c r="M102" t="s">
        <v>14082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15183</v>
      </c>
      <c r="T102" t="s">
        <v>14083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14080</v>
      </c>
      <c r="F103">
        <v>106</v>
      </c>
      <c r="G103">
        <v>6</v>
      </c>
      <c r="H103" t="s">
        <v>631</v>
      </c>
      <c r="I103" t="s">
        <v>14081</v>
      </c>
      <c r="J103" t="s">
        <v>1554</v>
      </c>
      <c r="K103" t="s">
        <v>23</v>
      </c>
      <c r="L103" t="s">
        <v>24</v>
      </c>
      <c r="M103" t="s">
        <v>14082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15183</v>
      </c>
      <c r="T103" t="s">
        <v>14083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14080</v>
      </c>
      <c r="F104">
        <v>106</v>
      </c>
      <c r="G104">
        <v>6</v>
      </c>
      <c r="H104" t="s">
        <v>631</v>
      </c>
      <c r="I104" t="s">
        <v>14081</v>
      </c>
      <c r="J104" t="s">
        <v>1554</v>
      </c>
      <c r="K104" t="s">
        <v>23</v>
      </c>
      <c r="L104" t="s">
        <v>24</v>
      </c>
      <c r="M104" t="s">
        <v>14082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15183</v>
      </c>
      <c r="T104" t="s">
        <v>14083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14084</v>
      </c>
      <c r="F105">
        <v>106</v>
      </c>
      <c r="G105">
        <v>6</v>
      </c>
      <c r="H105" t="s">
        <v>631</v>
      </c>
      <c r="I105" t="s">
        <v>14085</v>
      </c>
      <c r="J105" t="s">
        <v>329</v>
      </c>
      <c r="K105" t="s">
        <v>23</v>
      </c>
      <c r="L105" t="s">
        <v>24</v>
      </c>
      <c r="M105" t="s">
        <v>14086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15184</v>
      </c>
      <c r="T105" t="s">
        <v>14086</v>
      </c>
    </row>
    <row r="106" spans="1:20" x14ac:dyDescent="0.25">
      <c r="A106" t="s">
        <v>28</v>
      </c>
      <c r="B106" t="s">
        <v>29</v>
      </c>
      <c r="C106">
        <v>50</v>
      </c>
      <c r="D106">
        <v>1</v>
      </c>
      <c r="E106" t="s">
        <v>14084</v>
      </c>
      <c r="F106">
        <v>106</v>
      </c>
      <c r="G106">
        <v>6</v>
      </c>
      <c r="H106" t="s">
        <v>631</v>
      </c>
      <c r="I106" t="s">
        <v>14085</v>
      </c>
      <c r="J106" t="s">
        <v>329</v>
      </c>
      <c r="K106" t="s">
        <v>23</v>
      </c>
      <c r="L106" t="s">
        <v>24</v>
      </c>
      <c r="M106" t="s">
        <v>14086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15184</v>
      </c>
      <c r="T106" t="s">
        <v>14086</v>
      </c>
    </row>
    <row r="107" spans="1:20" x14ac:dyDescent="0.25">
      <c r="A107" t="s">
        <v>30</v>
      </c>
      <c r="B107" t="s">
        <v>31</v>
      </c>
      <c r="C107">
        <v>50</v>
      </c>
      <c r="D107">
        <v>1</v>
      </c>
      <c r="E107" t="s">
        <v>14084</v>
      </c>
      <c r="F107">
        <v>106</v>
      </c>
      <c r="G107">
        <v>6</v>
      </c>
      <c r="H107" t="s">
        <v>631</v>
      </c>
      <c r="I107" t="s">
        <v>14085</v>
      </c>
      <c r="J107" t="s">
        <v>329</v>
      </c>
      <c r="K107" t="s">
        <v>23</v>
      </c>
      <c r="L107" t="s">
        <v>24</v>
      </c>
      <c r="M107" t="s">
        <v>14086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15184</v>
      </c>
      <c r="T107" t="s">
        <v>14086</v>
      </c>
    </row>
    <row r="108" spans="1:20" x14ac:dyDescent="0.25">
      <c r="A108" t="s">
        <v>42</v>
      </c>
      <c r="B108" t="s">
        <v>43</v>
      </c>
      <c r="C108">
        <v>66.666666666666671</v>
      </c>
      <c r="D108">
        <v>3</v>
      </c>
      <c r="E108" t="s">
        <v>14087</v>
      </c>
      <c r="F108">
        <v>200</v>
      </c>
      <c r="G108">
        <v>0</v>
      </c>
      <c r="H108" t="s">
        <v>631</v>
      </c>
      <c r="I108" t="s">
        <v>14088</v>
      </c>
      <c r="J108" t="s">
        <v>318</v>
      </c>
      <c r="K108" t="s">
        <v>23</v>
      </c>
      <c r="L108" t="s">
        <v>24</v>
      </c>
      <c r="M108" t="s">
        <v>14089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15185</v>
      </c>
      <c r="T108" t="s">
        <v>14089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14087</v>
      </c>
      <c r="F109">
        <v>200</v>
      </c>
      <c r="G109">
        <v>0</v>
      </c>
      <c r="H109" t="s">
        <v>631</v>
      </c>
      <c r="I109" t="s">
        <v>14088</v>
      </c>
      <c r="J109" t="s">
        <v>318</v>
      </c>
      <c r="K109" t="s">
        <v>23</v>
      </c>
      <c r="L109" t="s">
        <v>24</v>
      </c>
      <c r="M109" t="s">
        <v>14089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15185</v>
      </c>
      <c r="T109" t="s">
        <v>14089</v>
      </c>
    </row>
    <row r="110" spans="1:20" x14ac:dyDescent="0.25">
      <c r="A110" t="s">
        <v>28</v>
      </c>
      <c r="B110" t="s">
        <v>29</v>
      </c>
      <c r="C110">
        <v>50</v>
      </c>
      <c r="D110">
        <v>1</v>
      </c>
      <c r="E110" t="s">
        <v>14087</v>
      </c>
      <c r="F110">
        <v>200</v>
      </c>
      <c r="G110">
        <v>0</v>
      </c>
      <c r="H110" t="s">
        <v>631</v>
      </c>
      <c r="I110" t="s">
        <v>14088</v>
      </c>
      <c r="J110" t="s">
        <v>318</v>
      </c>
      <c r="K110" t="s">
        <v>23</v>
      </c>
      <c r="L110" t="s">
        <v>24</v>
      </c>
      <c r="M110" t="s">
        <v>14089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15185</v>
      </c>
      <c r="T110" t="s">
        <v>14089</v>
      </c>
    </row>
    <row r="111" spans="1:20" x14ac:dyDescent="0.25">
      <c r="A111" t="s">
        <v>30</v>
      </c>
      <c r="B111" t="s">
        <v>31</v>
      </c>
      <c r="C111">
        <v>50</v>
      </c>
      <c r="D111">
        <v>1</v>
      </c>
      <c r="E111" t="s">
        <v>14087</v>
      </c>
      <c r="F111">
        <v>200</v>
      </c>
      <c r="G111">
        <v>0</v>
      </c>
      <c r="H111" t="s">
        <v>631</v>
      </c>
      <c r="I111" t="s">
        <v>14088</v>
      </c>
      <c r="J111" t="s">
        <v>318</v>
      </c>
      <c r="K111" t="s">
        <v>23</v>
      </c>
      <c r="L111" t="s">
        <v>24</v>
      </c>
      <c r="M111" t="s">
        <v>14089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15185</v>
      </c>
      <c r="T111" t="s">
        <v>14089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14090</v>
      </c>
      <c r="F112">
        <v>106</v>
      </c>
      <c r="G112">
        <v>6</v>
      </c>
      <c r="H112" t="s">
        <v>631</v>
      </c>
      <c r="I112" t="s">
        <v>14091</v>
      </c>
      <c r="J112" t="s">
        <v>317</v>
      </c>
      <c r="K112" t="s">
        <v>23</v>
      </c>
      <c r="L112" t="s">
        <v>24</v>
      </c>
      <c r="M112" t="s">
        <v>14089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15186</v>
      </c>
      <c r="T112" t="s">
        <v>14089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14090</v>
      </c>
      <c r="F113">
        <v>106</v>
      </c>
      <c r="G113">
        <v>6</v>
      </c>
      <c r="H113" t="s">
        <v>631</v>
      </c>
      <c r="I113" t="s">
        <v>14091</v>
      </c>
      <c r="J113" t="s">
        <v>317</v>
      </c>
      <c r="K113" t="s">
        <v>23</v>
      </c>
      <c r="L113" t="s">
        <v>24</v>
      </c>
      <c r="M113" t="s">
        <v>14089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15186</v>
      </c>
      <c r="T113" t="s">
        <v>14089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14090</v>
      </c>
      <c r="F114">
        <v>106</v>
      </c>
      <c r="G114">
        <v>6</v>
      </c>
      <c r="H114" t="s">
        <v>631</v>
      </c>
      <c r="I114" t="s">
        <v>14091</v>
      </c>
      <c r="J114" t="s">
        <v>317</v>
      </c>
      <c r="K114" t="s">
        <v>23</v>
      </c>
      <c r="L114" t="s">
        <v>24</v>
      </c>
      <c r="M114" t="s">
        <v>14089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15186</v>
      </c>
      <c r="T114" t="s">
        <v>14089</v>
      </c>
    </row>
    <row r="115" spans="1:20" x14ac:dyDescent="0.25">
      <c r="A115" t="s">
        <v>186</v>
      </c>
      <c r="B115" t="s">
        <v>187</v>
      </c>
      <c r="C115">
        <v>33.333333333333336</v>
      </c>
      <c r="D115">
        <v>6</v>
      </c>
      <c r="E115" t="s">
        <v>14092</v>
      </c>
      <c r="F115">
        <v>200</v>
      </c>
      <c r="G115">
        <v>0</v>
      </c>
      <c r="H115" t="s">
        <v>631</v>
      </c>
      <c r="I115" t="s">
        <v>14093</v>
      </c>
      <c r="J115" t="s">
        <v>317</v>
      </c>
      <c r="K115" t="s">
        <v>23</v>
      </c>
      <c r="L115" t="s">
        <v>24</v>
      </c>
      <c r="M115" t="s">
        <v>14089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15187</v>
      </c>
      <c r="T115" t="s">
        <v>14089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14094</v>
      </c>
      <c r="F116">
        <v>106</v>
      </c>
      <c r="G116">
        <v>6</v>
      </c>
      <c r="H116" t="s">
        <v>631</v>
      </c>
      <c r="I116" t="s">
        <v>14095</v>
      </c>
      <c r="J116" t="s">
        <v>306</v>
      </c>
      <c r="K116" t="s">
        <v>23</v>
      </c>
      <c r="L116" t="s">
        <v>24</v>
      </c>
      <c r="M116" t="s">
        <v>14096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15188</v>
      </c>
      <c r="T116" t="s">
        <v>14089</v>
      </c>
    </row>
    <row r="117" spans="1:20" x14ac:dyDescent="0.25">
      <c r="A117" t="s">
        <v>28</v>
      </c>
      <c r="B117" t="s">
        <v>29</v>
      </c>
      <c r="C117">
        <v>50</v>
      </c>
      <c r="D117">
        <v>1</v>
      </c>
      <c r="E117" t="s">
        <v>14094</v>
      </c>
      <c r="F117">
        <v>106</v>
      </c>
      <c r="G117">
        <v>6</v>
      </c>
      <c r="H117" t="s">
        <v>631</v>
      </c>
      <c r="I117" t="s">
        <v>14095</v>
      </c>
      <c r="J117" t="s">
        <v>306</v>
      </c>
      <c r="K117" t="s">
        <v>23</v>
      </c>
      <c r="L117" t="s">
        <v>24</v>
      </c>
      <c r="M117" t="s">
        <v>14096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15188</v>
      </c>
      <c r="T117" t="s">
        <v>14089</v>
      </c>
    </row>
    <row r="118" spans="1:20" x14ac:dyDescent="0.25">
      <c r="A118" t="s">
        <v>30</v>
      </c>
      <c r="B118" t="s">
        <v>31</v>
      </c>
      <c r="C118">
        <v>50</v>
      </c>
      <c r="D118">
        <v>1</v>
      </c>
      <c r="E118" t="s">
        <v>14094</v>
      </c>
      <c r="F118">
        <v>106</v>
      </c>
      <c r="G118">
        <v>6</v>
      </c>
      <c r="H118" t="s">
        <v>631</v>
      </c>
      <c r="I118" t="s">
        <v>14095</v>
      </c>
      <c r="J118" t="s">
        <v>306</v>
      </c>
      <c r="K118" t="s">
        <v>23</v>
      </c>
      <c r="L118" t="s">
        <v>24</v>
      </c>
      <c r="M118" t="s">
        <v>14096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15188</v>
      </c>
      <c r="T118" t="s">
        <v>14089</v>
      </c>
    </row>
    <row r="119" spans="1:20" x14ac:dyDescent="0.25">
      <c r="A119" t="s">
        <v>186</v>
      </c>
      <c r="B119" t="s">
        <v>187</v>
      </c>
      <c r="C119">
        <v>33.333333333333336</v>
      </c>
      <c r="D119">
        <v>3</v>
      </c>
      <c r="E119" t="s">
        <v>14097</v>
      </c>
      <c r="F119">
        <v>129</v>
      </c>
      <c r="G119">
        <v>29</v>
      </c>
      <c r="H119" t="s">
        <v>631</v>
      </c>
      <c r="I119" t="s">
        <v>14098</v>
      </c>
      <c r="J119" t="s">
        <v>313</v>
      </c>
      <c r="K119" t="s">
        <v>23</v>
      </c>
      <c r="L119" t="s">
        <v>24</v>
      </c>
      <c r="M119" t="s">
        <v>14096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15189</v>
      </c>
      <c r="T119" t="s">
        <v>14096</v>
      </c>
    </row>
    <row r="120" spans="1:20" x14ac:dyDescent="0.25">
      <c r="A120" t="s">
        <v>20</v>
      </c>
      <c r="B120" t="s">
        <v>21</v>
      </c>
      <c r="C120">
        <v>50</v>
      </c>
      <c r="D120">
        <v>3</v>
      </c>
      <c r="E120" t="s">
        <v>14099</v>
      </c>
      <c r="F120">
        <v>300</v>
      </c>
      <c r="G120">
        <v>0</v>
      </c>
      <c r="H120" t="s">
        <v>631</v>
      </c>
      <c r="I120" t="s">
        <v>14100</v>
      </c>
      <c r="J120" t="s">
        <v>315</v>
      </c>
      <c r="K120" t="s">
        <v>23</v>
      </c>
      <c r="L120" t="s">
        <v>24</v>
      </c>
      <c r="M120" t="s">
        <v>14096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15190</v>
      </c>
      <c r="T120" t="s">
        <v>14096</v>
      </c>
    </row>
    <row r="121" spans="1:20" x14ac:dyDescent="0.25">
      <c r="A121" t="s">
        <v>28</v>
      </c>
      <c r="B121" t="s">
        <v>29</v>
      </c>
      <c r="C121">
        <v>50</v>
      </c>
      <c r="D121">
        <v>3</v>
      </c>
      <c r="E121" t="s">
        <v>14099</v>
      </c>
      <c r="F121">
        <v>300</v>
      </c>
      <c r="G121">
        <v>0</v>
      </c>
      <c r="H121" t="s">
        <v>631</v>
      </c>
      <c r="I121" t="s">
        <v>14100</v>
      </c>
      <c r="J121" t="s">
        <v>315</v>
      </c>
      <c r="K121" t="s">
        <v>23</v>
      </c>
      <c r="L121" t="s">
        <v>24</v>
      </c>
      <c r="M121" t="s">
        <v>14096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15190</v>
      </c>
      <c r="T121" t="s">
        <v>14096</v>
      </c>
    </row>
    <row r="122" spans="1:20" x14ac:dyDescent="0.25">
      <c r="A122" t="s">
        <v>30</v>
      </c>
      <c r="B122" t="s">
        <v>31</v>
      </c>
      <c r="C122">
        <v>50</v>
      </c>
      <c r="D122">
        <v>3</v>
      </c>
      <c r="E122" t="s">
        <v>14099</v>
      </c>
      <c r="F122">
        <v>300</v>
      </c>
      <c r="G122">
        <v>0</v>
      </c>
      <c r="H122" t="s">
        <v>631</v>
      </c>
      <c r="I122" t="s">
        <v>14100</v>
      </c>
      <c r="J122" t="s">
        <v>315</v>
      </c>
      <c r="K122" t="s">
        <v>23</v>
      </c>
      <c r="L122" t="s">
        <v>24</v>
      </c>
      <c r="M122" t="s">
        <v>14096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15190</v>
      </c>
      <c r="T122" t="s">
        <v>14096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14101</v>
      </c>
      <c r="F123">
        <v>106</v>
      </c>
      <c r="G123">
        <v>6</v>
      </c>
      <c r="H123" t="s">
        <v>631</v>
      </c>
      <c r="I123" t="s">
        <v>14102</v>
      </c>
      <c r="J123" t="s">
        <v>311</v>
      </c>
      <c r="K123" t="s">
        <v>23</v>
      </c>
      <c r="L123" t="s">
        <v>24</v>
      </c>
      <c r="M123" t="s">
        <v>14103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15191</v>
      </c>
      <c r="T123" t="s">
        <v>14096</v>
      </c>
    </row>
    <row r="124" spans="1:20" x14ac:dyDescent="0.25">
      <c r="A124" t="s">
        <v>28</v>
      </c>
      <c r="B124" t="s">
        <v>29</v>
      </c>
      <c r="C124">
        <v>50</v>
      </c>
      <c r="D124">
        <v>1</v>
      </c>
      <c r="E124" t="s">
        <v>14101</v>
      </c>
      <c r="F124">
        <v>106</v>
      </c>
      <c r="G124">
        <v>6</v>
      </c>
      <c r="H124" t="s">
        <v>631</v>
      </c>
      <c r="I124" t="s">
        <v>14102</v>
      </c>
      <c r="J124" t="s">
        <v>311</v>
      </c>
      <c r="K124" t="s">
        <v>23</v>
      </c>
      <c r="L124" t="s">
        <v>24</v>
      </c>
      <c r="M124" t="s">
        <v>14103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15191</v>
      </c>
      <c r="T124" t="s">
        <v>14096</v>
      </c>
    </row>
    <row r="125" spans="1:20" x14ac:dyDescent="0.25">
      <c r="A125" t="s">
        <v>30</v>
      </c>
      <c r="B125" t="s">
        <v>31</v>
      </c>
      <c r="C125">
        <v>50</v>
      </c>
      <c r="D125">
        <v>1</v>
      </c>
      <c r="E125" t="s">
        <v>14101</v>
      </c>
      <c r="F125">
        <v>106</v>
      </c>
      <c r="G125">
        <v>6</v>
      </c>
      <c r="H125" t="s">
        <v>631</v>
      </c>
      <c r="I125" t="s">
        <v>14102</v>
      </c>
      <c r="J125" t="s">
        <v>311</v>
      </c>
      <c r="K125" t="s">
        <v>23</v>
      </c>
      <c r="L125" t="s">
        <v>24</v>
      </c>
      <c r="M125" t="s">
        <v>14103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15191</v>
      </c>
      <c r="T125" t="s">
        <v>14103</v>
      </c>
    </row>
    <row r="126" spans="1:20" x14ac:dyDescent="0.25">
      <c r="A126" t="s">
        <v>42</v>
      </c>
      <c r="B126" t="s">
        <v>43</v>
      </c>
      <c r="C126">
        <v>66.666666666666671</v>
      </c>
      <c r="D126">
        <v>3</v>
      </c>
      <c r="E126" t="s">
        <v>14104</v>
      </c>
      <c r="F126">
        <v>200</v>
      </c>
      <c r="G126">
        <v>0</v>
      </c>
      <c r="H126" t="s">
        <v>631</v>
      </c>
      <c r="I126" t="s">
        <v>14105</v>
      </c>
      <c r="J126" t="s">
        <v>315</v>
      </c>
      <c r="K126" t="s">
        <v>23</v>
      </c>
      <c r="L126" t="s">
        <v>24</v>
      </c>
      <c r="M126" t="s">
        <v>14103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15192</v>
      </c>
      <c r="T126" t="s">
        <v>14103</v>
      </c>
    </row>
    <row r="127" spans="1:20" x14ac:dyDescent="0.25">
      <c r="A127" t="s">
        <v>186</v>
      </c>
      <c r="B127" t="s">
        <v>187</v>
      </c>
      <c r="C127">
        <v>33.333333333333336</v>
      </c>
      <c r="D127">
        <v>3</v>
      </c>
      <c r="E127" t="s">
        <v>14104</v>
      </c>
      <c r="F127">
        <v>200</v>
      </c>
      <c r="G127">
        <v>0</v>
      </c>
      <c r="H127" t="s">
        <v>631</v>
      </c>
      <c r="I127" t="s">
        <v>14105</v>
      </c>
      <c r="J127" t="s">
        <v>315</v>
      </c>
      <c r="K127" t="s">
        <v>23</v>
      </c>
      <c r="L127" t="s">
        <v>24</v>
      </c>
      <c r="M127" t="s">
        <v>14103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15192</v>
      </c>
      <c r="T127" t="s">
        <v>14103</v>
      </c>
    </row>
    <row r="128" spans="1:20" x14ac:dyDescent="0.25">
      <c r="A128" t="s">
        <v>186</v>
      </c>
      <c r="B128" t="s">
        <v>187</v>
      </c>
      <c r="C128">
        <v>33.333333333333336</v>
      </c>
      <c r="D128">
        <v>3</v>
      </c>
      <c r="E128" t="s">
        <v>14106</v>
      </c>
      <c r="F128">
        <v>106</v>
      </c>
      <c r="G128">
        <v>6</v>
      </c>
      <c r="H128" t="s">
        <v>631</v>
      </c>
      <c r="I128" t="s">
        <v>14107</v>
      </c>
      <c r="J128" t="s">
        <v>306</v>
      </c>
      <c r="K128" t="s">
        <v>23</v>
      </c>
      <c r="L128" t="s">
        <v>24</v>
      </c>
      <c r="M128" t="s">
        <v>14108</v>
      </c>
      <c r="N128" t="s">
        <v>23</v>
      </c>
      <c r="O128" t="s">
        <v>307</v>
      </c>
      <c r="P128" t="s">
        <v>26</v>
      </c>
      <c r="Q128" t="s">
        <v>27</v>
      </c>
      <c r="R128" t="s">
        <v>14109</v>
      </c>
      <c r="S128" t="s">
        <v>15193</v>
      </c>
      <c r="T128" t="s">
        <v>14103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3</v>
      </c>
      <c r="E129" t="s">
        <v>14110</v>
      </c>
      <c r="F129">
        <v>106</v>
      </c>
      <c r="G129">
        <v>6</v>
      </c>
      <c r="H129" t="s">
        <v>631</v>
      </c>
      <c r="I129" t="s">
        <v>14111</v>
      </c>
      <c r="J129" t="s">
        <v>1265</v>
      </c>
      <c r="K129" t="s">
        <v>23</v>
      </c>
      <c r="L129" t="s">
        <v>24</v>
      </c>
      <c r="M129" t="s">
        <v>14108</v>
      </c>
      <c r="N129" t="s">
        <v>23</v>
      </c>
      <c r="O129" t="s">
        <v>307</v>
      </c>
      <c r="P129" t="s">
        <v>26</v>
      </c>
      <c r="Q129" t="s">
        <v>27</v>
      </c>
      <c r="R129" t="s">
        <v>10219</v>
      </c>
      <c r="S129" t="s">
        <v>15194</v>
      </c>
      <c r="T129" t="s">
        <v>14108</v>
      </c>
    </row>
    <row r="130" spans="1:20" x14ac:dyDescent="0.25">
      <c r="A130" t="s">
        <v>186</v>
      </c>
      <c r="B130" t="s">
        <v>187</v>
      </c>
      <c r="C130">
        <v>33.333333333333336</v>
      </c>
      <c r="D130">
        <v>3</v>
      </c>
      <c r="E130" t="s">
        <v>14112</v>
      </c>
      <c r="F130">
        <v>106</v>
      </c>
      <c r="G130">
        <v>6</v>
      </c>
      <c r="H130" t="s">
        <v>631</v>
      </c>
      <c r="I130" t="s">
        <v>14113</v>
      </c>
      <c r="J130" t="s">
        <v>318</v>
      </c>
      <c r="K130" t="s">
        <v>23</v>
      </c>
      <c r="L130" t="s">
        <v>24</v>
      </c>
      <c r="M130" t="s">
        <v>14114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15195</v>
      </c>
      <c r="T130" t="s">
        <v>14115</v>
      </c>
    </row>
    <row r="131" spans="1:20" x14ac:dyDescent="0.25">
      <c r="A131" t="s">
        <v>186</v>
      </c>
      <c r="B131" t="s">
        <v>187</v>
      </c>
      <c r="C131">
        <v>33.333333333333336</v>
      </c>
      <c r="D131">
        <v>3</v>
      </c>
      <c r="E131" t="s">
        <v>14116</v>
      </c>
      <c r="F131">
        <v>106</v>
      </c>
      <c r="G131">
        <v>6</v>
      </c>
      <c r="H131" t="s">
        <v>631</v>
      </c>
      <c r="I131" t="s">
        <v>3124</v>
      </c>
      <c r="J131" t="s">
        <v>61</v>
      </c>
      <c r="K131" t="s">
        <v>23</v>
      </c>
      <c r="L131" t="s">
        <v>24</v>
      </c>
      <c r="M131" t="s">
        <v>14117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15196</v>
      </c>
      <c r="T131" t="s">
        <v>14117</v>
      </c>
    </row>
    <row r="132" spans="1:20" x14ac:dyDescent="0.25">
      <c r="A132" t="s">
        <v>186</v>
      </c>
      <c r="B132" t="s">
        <v>187</v>
      </c>
      <c r="C132">
        <v>33.333333333333336</v>
      </c>
      <c r="D132">
        <v>3</v>
      </c>
      <c r="E132" t="s">
        <v>14118</v>
      </c>
      <c r="F132">
        <v>106</v>
      </c>
      <c r="G132">
        <v>6</v>
      </c>
      <c r="H132" t="s">
        <v>631</v>
      </c>
      <c r="I132" t="s">
        <v>14119</v>
      </c>
      <c r="J132" t="s">
        <v>335</v>
      </c>
      <c r="K132" t="s">
        <v>23</v>
      </c>
      <c r="L132" t="s">
        <v>24</v>
      </c>
      <c r="M132" t="s">
        <v>14117</v>
      </c>
      <c r="N132" t="s">
        <v>23</v>
      </c>
      <c r="O132" t="s">
        <v>32</v>
      </c>
      <c r="P132" t="s">
        <v>26</v>
      </c>
      <c r="Q132" t="s">
        <v>33</v>
      </c>
      <c r="R132" t="s">
        <v>24</v>
      </c>
      <c r="S132" t="s">
        <v>15197</v>
      </c>
      <c r="T132" t="s">
        <v>14117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14120</v>
      </c>
      <c r="F133">
        <v>200</v>
      </c>
      <c r="G133">
        <v>0</v>
      </c>
      <c r="H133" t="s">
        <v>631</v>
      </c>
      <c r="I133" t="s">
        <v>14121</v>
      </c>
      <c r="J133" t="s">
        <v>319</v>
      </c>
      <c r="K133" t="s">
        <v>23</v>
      </c>
      <c r="L133" t="s">
        <v>24</v>
      </c>
      <c r="M133" t="s">
        <v>14117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15198</v>
      </c>
      <c r="T133" t="s">
        <v>14117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14120</v>
      </c>
      <c r="F134">
        <v>200</v>
      </c>
      <c r="G134">
        <v>0</v>
      </c>
      <c r="H134" t="s">
        <v>631</v>
      </c>
      <c r="I134" t="s">
        <v>14121</v>
      </c>
      <c r="J134" t="s">
        <v>319</v>
      </c>
      <c r="K134" t="s">
        <v>23</v>
      </c>
      <c r="L134" t="s">
        <v>24</v>
      </c>
      <c r="M134" t="s">
        <v>14117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15198</v>
      </c>
      <c r="T134" t="s">
        <v>14117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14120</v>
      </c>
      <c r="F135">
        <v>200</v>
      </c>
      <c r="G135">
        <v>0</v>
      </c>
      <c r="H135" t="s">
        <v>631</v>
      </c>
      <c r="I135" t="s">
        <v>14121</v>
      </c>
      <c r="J135" t="s">
        <v>319</v>
      </c>
      <c r="K135" t="s">
        <v>23</v>
      </c>
      <c r="L135" t="s">
        <v>24</v>
      </c>
      <c r="M135" t="s">
        <v>14117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15198</v>
      </c>
      <c r="T135" t="s">
        <v>14117</v>
      </c>
    </row>
    <row r="136" spans="1:20" x14ac:dyDescent="0.25">
      <c r="A136" t="s">
        <v>186</v>
      </c>
      <c r="B136" t="s">
        <v>187</v>
      </c>
      <c r="C136">
        <v>33.333333333333336</v>
      </c>
      <c r="D136">
        <v>3</v>
      </c>
      <c r="E136" t="s">
        <v>14120</v>
      </c>
      <c r="F136">
        <v>200</v>
      </c>
      <c r="G136">
        <v>0</v>
      </c>
      <c r="H136" t="s">
        <v>631</v>
      </c>
      <c r="I136" t="s">
        <v>14121</v>
      </c>
      <c r="J136" t="s">
        <v>319</v>
      </c>
      <c r="K136" t="s">
        <v>23</v>
      </c>
      <c r="L136" t="s">
        <v>24</v>
      </c>
      <c r="M136" t="s">
        <v>14117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15198</v>
      </c>
      <c r="T136" t="s">
        <v>14117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14122</v>
      </c>
      <c r="F137">
        <v>200</v>
      </c>
      <c r="G137">
        <v>0</v>
      </c>
      <c r="H137" t="s">
        <v>631</v>
      </c>
      <c r="I137" t="s">
        <v>14123</v>
      </c>
      <c r="J137" t="s">
        <v>315</v>
      </c>
      <c r="K137" t="s">
        <v>23</v>
      </c>
      <c r="L137" t="s">
        <v>24</v>
      </c>
      <c r="M137" t="s">
        <v>14124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15199</v>
      </c>
      <c r="T137" t="s">
        <v>14125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14122</v>
      </c>
      <c r="F138">
        <v>200</v>
      </c>
      <c r="G138">
        <v>0</v>
      </c>
      <c r="H138" t="s">
        <v>631</v>
      </c>
      <c r="I138" t="s">
        <v>14123</v>
      </c>
      <c r="J138" t="s">
        <v>315</v>
      </c>
      <c r="K138" t="s">
        <v>23</v>
      </c>
      <c r="L138" t="s">
        <v>24</v>
      </c>
      <c r="M138" t="s">
        <v>14124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15199</v>
      </c>
      <c r="T138" t="s">
        <v>14125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14122</v>
      </c>
      <c r="F139">
        <v>200</v>
      </c>
      <c r="G139">
        <v>0</v>
      </c>
      <c r="H139" t="s">
        <v>631</v>
      </c>
      <c r="I139" t="s">
        <v>14123</v>
      </c>
      <c r="J139" t="s">
        <v>315</v>
      </c>
      <c r="K139" t="s">
        <v>23</v>
      </c>
      <c r="L139" t="s">
        <v>24</v>
      </c>
      <c r="M139" t="s">
        <v>14124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15199</v>
      </c>
      <c r="T139" t="s">
        <v>14125</v>
      </c>
    </row>
    <row r="140" spans="1:20" x14ac:dyDescent="0.25">
      <c r="A140" t="s">
        <v>186</v>
      </c>
      <c r="B140" t="s">
        <v>187</v>
      </c>
      <c r="C140">
        <v>33.333333333333336</v>
      </c>
      <c r="D140">
        <v>3</v>
      </c>
      <c r="E140" t="s">
        <v>14122</v>
      </c>
      <c r="F140">
        <v>200</v>
      </c>
      <c r="G140">
        <v>0</v>
      </c>
      <c r="H140" t="s">
        <v>631</v>
      </c>
      <c r="I140" t="s">
        <v>14123</v>
      </c>
      <c r="J140" t="s">
        <v>315</v>
      </c>
      <c r="K140" t="s">
        <v>23</v>
      </c>
      <c r="L140" t="s">
        <v>24</v>
      </c>
      <c r="M140" t="s">
        <v>14124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15199</v>
      </c>
      <c r="T140" t="s">
        <v>14125</v>
      </c>
    </row>
    <row r="141" spans="1:20" x14ac:dyDescent="0.25">
      <c r="A141" t="s">
        <v>186</v>
      </c>
      <c r="B141" t="s">
        <v>187</v>
      </c>
      <c r="C141">
        <v>33.333333333333336</v>
      </c>
      <c r="D141">
        <v>3</v>
      </c>
      <c r="E141" t="s">
        <v>14126</v>
      </c>
      <c r="F141">
        <v>106</v>
      </c>
      <c r="G141">
        <v>6</v>
      </c>
      <c r="H141" t="s">
        <v>631</v>
      </c>
      <c r="I141" t="s">
        <v>14127</v>
      </c>
      <c r="J141" t="s">
        <v>315</v>
      </c>
      <c r="K141" t="s">
        <v>23</v>
      </c>
      <c r="L141" t="s">
        <v>24</v>
      </c>
      <c r="M141" t="s">
        <v>14124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15200</v>
      </c>
      <c r="T141" t="s">
        <v>14125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14128</v>
      </c>
      <c r="F142">
        <v>200</v>
      </c>
      <c r="G142">
        <v>0</v>
      </c>
      <c r="H142" t="s">
        <v>631</v>
      </c>
      <c r="I142" t="s">
        <v>14129</v>
      </c>
      <c r="J142" t="s">
        <v>329</v>
      </c>
      <c r="K142" t="s">
        <v>23</v>
      </c>
      <c r="L142" t="s">
        <v>24</v>
      </c>
      <c r="M142" t="s">
        <v>14124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15201</v>
      </c>
      <c r="T142" t="s">
        <v>14125</v>
      </c>
    </row>
    <row r="143" spans="1:20" x14ac:dyDescent="0.25">
      <c r="A143" t="s">
        <v>28</v>
      </c>
      <c r="B143" t="s">
        <v>29</v>
      </c>
      <c r="C143">
        <v>50</v>
      </c>
      <c r="D143">
        <v>1</v>
      </c>
      <c r="E143" t="s">
        <v>14128</v>
      </c>
      <c r="F143">
        <v>200</v>
      </c>
      <c r="G143">
        <v>0</v>
      </c>
      <c r="H143" t="s">
        <v>631</v>
      </c>
      <c r="I143" t="s">
        <v>14129</v>
      </c>
      <c r="J143" t="s">
        <v>329</v>
      </c>
      <c r="K143" t="s">
        <v>23</v>
      </c>
      <c r="L143" t="s">
        <v>24</v>
      </c>
      <c r="M143" t="s">
        <v>14124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15201</v>
      </c>
      <c r="T143" t="s">
        <v>14125</v>
      </c>
    </row>
    <row r="144" spans="1:20" x14ac:dyDescent="0.25">
      <c r="A144" t="s">
        <v>30</v>
      </c>
      <c r="B144" t="s">
        <v>31</v>
      </c>
      <c r="C144">
        <v>50</v>
      </c>
      <c r="D144">
        <v>1</v>
      </c>
      <c r="E144" t="s">
        <v>14128</v>
      </c>
      <c r="F144">
        <v>200</v>
      </c>
      <c r="G144">
        <v>0</v>
      </c>
      <c r="H144" t="s">
        <v>631</v>
      </c>
      <c r="I144" t="s">
        <v>14129</v>
      </c>
      <c r="J144" t="s">
        <v>329</v>
      </c>
      <c r="K144" t="s">
        <v>23</v>
      </c>
      <c r="L144" t="s">
        <v>24</v>
      </c>
      <c r="M144" t="s">
        <v>14124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15201</v>
      </c>
      <c r="T144" t="s">
        <v>14125</v>
      </c>
    </row>
    <row r="145" spans="1:20" x14ac:dyDescent="0.25">
      <c r="A145" t="s">
        <v>186</v>
      </c>
      <c r="B145" t="s">
        <v>187</v>
      </c>
      <c r="C145">
        <v>33.333333333333336</v>
      </c>
      <c r="D145">
        <v>3</v>
      </c>
      <c r="E145" t="s">
        <v>14128</v>
      </c>
      <c r="F145">
        <v>200</v>
      </c>
      <c r="G145">
        <v>0</v>
      </c>
      <c r="H145" t="s">
        <v>631</v>
      </c>
      <c r="I145" t="s">
        <v>14129</v>
      </c>
      <c r="J145" t="s">
        <v>329</v>
      </c>
      <c r="K145" t="s">
        <v>23</v>
      </c>
      <c r="L145" t="s">
        <v>24</v>
      </c>
      <c r="M145" t="s">
        <v>14124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15201</v>
      </c>
      <c r="T145" t="s">
        <v>14125</v>
      </c>
    </row>
    <row r="146" spans="1:20" x14ac:dyDescent="0.25">
      <c r="A146" t="s">
        <v>42</v>
      </c>
      <c r="B146" t="s">
        <v>43</v>
      </c>
      <c r="C146">
        <v>66.666666666666671</v>
      </c>
      <c r="D146">
        <v>9</v>
      </c>
      <c r="E146" t="s">
        <v>14130</v>
      </c>
      <c r="F146">
        <v>300</v>
      </c>
      <c r="G146">
        <v>0</v>
      </c>
      <c r="H146" t="s">
        <v>631</v>
      </c>
      <c r="I146" t="s">
        <v>14131</v>
      </c>
      <c r="J146" t="s">
        <v>329</v>
      </c>
      <c r="K146" t="s">
        <v>23</v>
      </c>
      <c r="L146" t="s">
        <v>24</v>
      </c>
      <c r="M146" t="s">
        <v>14124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15202</v>
      </c>
      <c r="T146" t="s">
        <v>14124</v>
      </c>
    </row>
    <row r="147" spans="1:20" x14ac:dyDescent="0.25">
      <c r="A147" t="s">
        <v>186</v>
      </c>
      <c r="B147" t="s">
        <v>187</v>
      </c>
      <c r="C147">
        <v>33.333333333333336</v>
      </c>
      <c r="D147">
        <v>3</v>
      </c>
      <c r="E147" t="s">
        <v>14132</v>
      </c>
      <c r="F147">
        <v>106</v>
      </c>
      <c r="G147">
        <v>6</v>
      </c>
      <c r="H147" t="s">
        <v>631</v>
      </c>
      <c r="I147" t="s">
        <v>14133</v>
      </c>
      <c r="J147" t="s">
        <v>87</v>
      </c>
      <c r="K147" t="s">
        <v>23</v>
      </c>
      <c r="L147" t="s">
        <v>24</v>
      </c>
      <c r="M147" t="s">
        <v>14124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15203</v>
      </c>
      <c r="T147" t="s">
        <v>14124</v>
      </c>
    </row>
    <row r="148" spans="1:20" x14ac:dyDescent="0.25">
      <c r="A148" t="s">
        <v>186</v>
      </c>
      <c r="B148" t="s">
        <v>187</v>
      </c>
      <c r="C148">
        <v>33.333333333333336</v>
      </c>
      <c r="D148">
        <v>3</v>
      </c>
      <c r="E148" t="s">
        <v>14134</v>
      </c>
      <c r="F148">
        <v>129</v>
      </c>
      <c r="G148">
        <v>29</v>
      </c>
      <c r="H148" t="s">
        <v>631</v>
      </c>
      <c r="I148" t="s">
        <v>14135</v>
      </c>
      <c r="J148" t="s">
        <v>353</v>
      </c>
      <c r="K148" t="s">
        <v>23</v>
      </c>
      <c r="L148" t="s">
        <v>24</v>
      </c>
      <c r="M148" t="s">
        <v>14136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15204</v>
      </c>
      <c r="T148" t="s">
        <v>14136</v>
      </c>
    </row>
    <row r="149" spans="1:20" x14ac:dyDescent="0.25">
      <c r="A149" t="s">
        <v>186</v>
      </c>
      <c r="B149" t="s">
        <v>187</v>
      </c>
      <c r="C149">
        <v>33.333333333333336</v>
      </c>
      <c r="D149">
        <v>3</v>
      </c>
      <c r="E149" t="s">
        <v>14137</v>
      </c>
      <c r="F149">
        <v>145</v>
      </c>
      <c r="G149">
        <v>45</v>
      </c>
      <c r="H149" t="s">
        <v>631</v>
      </c>
      <c r="I149" t="s">
        <v>6356</v>
      </c>
      <c r="J149" t="s">
        <v>351</v>
      </c>
      <c r="K149" t="s">
        <v>23</v>
      </c>
      <c r="L149" t="s">
        <v>24</v>
      </c>
      <c r="M149" t="s">
        <v>14136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15205</v>
      </c>
      <c r="T149" t="s">
        <v>14136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14138</v>
      </c>
      <c r="F150">
        <v>129</v>
      </c>
      <c r="G150">
        <v>29</v>
      </c>
      <c r="H150" t="s">
        <v>631</v>
      </c>
      <c r="I150" t="s">
        <v>14135</v>
      </c>
      <c r="J150" t="s">
        <v>353</v>
      </c>
      <c r="K150" t="s">
        <v>23</v>
      </c>
      <c r="L150" t="s">
        <v>24</v>
      </c>
      <c r="M150" t="s">
        <v>14139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15206</v>
      </c>
      <c r="T150" t="s">
        <v>14139</v>
      </c>
    </row>
    <row r="151" spans="1:20" x14ac:dyDescent="0.25">
      <c r="A151" t="s">
        <v>28</v>
      </c>
      <c r="B151" t="s">
        <v>29</v>
      </c>
      <c r="C151">
        <v>50</v>
      </c>
      <c r="D151">
        <v>1</v>
      </c>
      <c r="E151" t="s">
        <v>14138</v>
      </c>
      <c r="F151">
        <v>129</v>
      </c>
      <c r="G151">
        <v>29</v>
      </c>
      <c r="H151" t="s">
        <v>631</v>
      </c>
      <c r="I151" t="s">
        <v>14135</v>
      </c>
      <c r="J151" t="s">
        <v>353</v>
      </c>
      <c r="K151" t="s">
        <v>23</v>
      </c>
      <c r="L151" t="s">
        <v>24</v>
      </c>
      <c r="M151" t="s">
        <v>14139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15206</v>
      </c>
      <c r="T151" t="s">
        <v>14139</v>
      </c>
    </row>
    <row r="152" spans="1:20" x14ac:dyDescent="0.25">
      <c r="A152" t="s">
        <v>30</v>
      </c>
      <c r="B152" t="s">
        <v>31</v>
      </c>
      <c r="C152">
        <v>50</v>
      </c>
      <c r="D152">
        <v>1</v>
      </c>
      <c r="E152" t="s">
        <v>14138</v>
      </c>
      <c r="F152">
        <v>129</v>
      </c>
      <c r="G152">
        <v>29</v>
      </c>
      <c r="H152" t="s">
        <v>631</v>
      </c>
      <c r="I152" t="s">
        <v>14135</v>
      </c>
      <c r="J152" t="s">
        <v>353</v>
      </c>
      <c r="K152" t="s">
        <v>23</v>
      </c>
      <c r="L152" t="s">
        <v>24</v>
      </c>
      <c r="M152" t="s">
        <v>14139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15206</v>
      </c>
      <c r="T152" t="s">
        <v>14139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14140</v>
      </c>
      <c r="F153">
        <v>100</v>
      </c>
      <c r="G153">
        <v>0</v>
      </c>
      <c r="H153" t="s">
        <v>631</v>
      </c>
      <c r="I153" t="s">
        <v>14141</v>
      </c>
      <c r="J153" t="s">
        <v>334</v>
      </c>
      <c r="K153" t="s">
        <v>23</v>
      </c>
      <c r="L153" t="s">
        <v>24</v>
      </c>
      <c r="M153" t="s">
        <v>14142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15207</v>
      </c>
      <c r="T153" t="s">
        <v>14139</v>
      </c>
    </row>
    <row r="154" spans="1:20" x14ac:dyDescent="0.25">
      <c r="A154" t="s">
        <v>28</v>
      </c>
      <c r="B154" t="s">
        <v>29</v>
      </c>
      <c r="C154">
        <v>50</v>
      </c>
      <c r="D154">
        <v>1</v>
      </c>
      <c r="E154" t="s">
        <v>14140</v>
      </c>
      <c r="F154">
        <v>100</v>
      </c>
      <c r="G154">
        <v>0</v>
      </c>
      <c r="H154" t="s">
        <v>631</v>
      </c>
      <c r="I154" t="s">
        <v>14141</v>
      </c>
      <c r="J154" t="s">
        <v>334</v>
      </c>
      <c r="K154" t="s">
        <v>23</v>
      </c>
      <c r="L154" t="s">
        <v>24</v>
      </c>
      <c r="M154" t="s">
        <v>14142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15207</v>
      </c>
      <c r="T154" t="s">
        <v>14139</v>
      </c>
    </row>
    <row r="155" spans="1:20" x14ac:dyDescent="0.25">
      <c r="A155" t="s">
        <v>30</v>
      </c>
      <c r="B155" t="s">
        <v>31</v>
      </c>
      <c r="C155">
        <v>50</v>
      </c>
      <c r="D155">
        <v>1</v>
      </c>
      <c r="E155" t="s">
        <v>14140</v>
      </c>
      <c r="F155">
        <v>100</v>
      </c>
      <c r="G155">
        <v>0</v>
      </c>
      <c r="H155" t="s">
        <v>631</v>
      </c>
      <c r="I155" t="s">
        <v>14141</v>
      </c>
      <c r="J155" t="s">
        <v>334</v>
      </c>
      <c r="K155" t="s">
        <v>23</v>
      </c>
      <c r="L155" t="s">
        <v>24</v>
      </c>
      <c r="M155" t="s">
        <v>14142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15207</v>
      </c>
      <c r="T155" t="s">
        <v>14139</v>
      </c>
    </row>
    <row r="156" spans="1:20" x14ac:dyDescent="0.25">
      <c r="A156" t="s">
        <v>20</v>
      </c>
      <c r="B156" t="s">
        <v>21</v>
      </c>
      <c r="C156">
        <v>50</v>
      </c>
      <c r="D156">
        <v>2</v>
      </c>
      <c r="E156" t="s">
        <v>14143</v>
      </c>
      <c r="F156">
        <v>200</v>
      </c>
      <c r="G156">
        <v>0</v>
      </c>
      <c r="H156" t="s">
        <v>631</v>
      </c>
      <c r="I156" t="s">
        <v>14144</v>
      </c>
      <c r="J156" t="s">
        <v>346</v>
      </c>
      <c r="K156" t="s">
        <v>23</v>
      </c>
      <c r="L156" t="s">
        <v>24</v>
      </c>
      <c r="M156" t="s">
        <v>14139</v>
      </c>
      <c r="N156" t="s">
        <v>23</v>
      </c>
      <c r="O156" t="s">
        <v>32</v>
      </c>
      <c r="P156" t="s">
        <v>26</v>
      </c>
      <c r="Q156" t="s">
        <v>33</v>
      </c>
      <c r="R156" t="s">
        <v>24</v>
      </c>
      <c r="S156" t="s">
        <v>15208</v>
      </c>
      <c r="T156" t="s">
        <v>14145</v>
      </c>
    </row>
    <row r="157" spans="1:20" x14ac:dyDescent="0.25">
      <c r="A157" t="s">
        <v>28</v>
      </c>
      <c r="B157" t="s">
        <v>29</v>
      </c>
      <c r="C157">
        <v>50</v>
      </c>
      <c r="D157">
        <v>2</v>
      </c>
      <c r="E157" t="s">
        <v>14143</v>
      </c>
      <c r="F157">
        <v>200</v>
      </c>
      <c r="G157">
        <v>0</v>
      </c>
      <c r="H157" t="s">
        <v>631</v>
      </c>
      <c r="I157" t="s">
        <v>14144</v>
      </c>
      <c r="J157" t="s">
        <v>346</v>
      </c>
      <c r="K157" t="s">
        <v>23</v>
      </c>
      <c r="L157" t="s">
        <v>24</v>
      </c>
      <c r="M157" t="s">
        <v>14139</v>
      </c>
      <c r="N157" t="s">
        <v>23</v>
      </c>
      <c r="O157" t="s">
        <v>32</v>
      </c>
      <c r="P157" t="s">
        <v>26</v>
      </c>
      <c r="Q157" t="s">
        <v>33</v>
      </c>
      <c r="R157" t="s">
        <v>24</v>
      </c>
      <c r="S157" t="s">
        <v>15208</v>
      </c>
      <c r="T157" t="s">
        <v>14145</v>
      </c>
    </row>
    <row r="158" spans="1:20" x14ac:dyDescent="0.25">
      <c r="A158" t="s">
        <v>30</v>
      </c>
      <c r="B158" t="s">
        <v>31</v>
      </c>
      <c r="C158">
        <v>50</v>
      </c>
      <c r="D158">
        <v>2</v>
      </c>
      <c r="E158" t="s">
        <v>14143</v>
      </c>
      <c r="F158">
        <v>200</v>
      </c>
      <c r="G158">
        <v>0</v>
      </c>
      <c r="H158" t="s">
        <v>631</v>
      </c>
      <c r="I158" t="s">
        <v>14144</v>
      </c>
      <c r="J158" t="s">
        <v>346</v>
      </c>
      <c r="K158" t="s">
        <v>23</v>
      </c>
      <c r="L158" t="s">
        <v>24</v>
      </c>
      <c r="M158" t="s">
        <v>14139</v>
      </c>
      <c r="N158" t="s">
        <v>23</v>
      </c>
      <c r="O158" t="s">
        <v>32</v>
      </c>
      <c r="P158" t="s">
        <v>26</v>
      </c>
      <c r="Q158" t="s">
        <v>33</v>
      </c>
      <c r="R158" t="s">
        <v>24</v>
      </c>
      <c r="S158" t="s">
        <v>15208</v>
      </c>
      <c r="T158" t="s">
        <v>14145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14146</v>
      </c>
      <c r="F159">
        <v>106</v>
      </c>
      <c r="G159">
        <v>6</v>
      </c>
      <c r="H159" t="s">
        <v>631</v>
      </c>
      <c r="I159" t="s">
        <v>14147</v>
      </c>
      <c r="J159" t="s">
        <v>329</v>
      </c>
      <c r="K159" t="s">
        <v>23</v>
      </c>
      <c r="L159" t="s">
        <v>24</v>
      </c>
      <c r="M159" t="s">
        <v>14148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15209</v>
      </c>
      <c r="T159" t="s">
        <v>14148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14146</v>
      </c>
      <c r="F160">
        <v>106</v>
      </c>
      <c r="G160">
        <v>6</v>
      </c>
      <c r="H160" t="s">
        <v>631</v>
      </c>
      <c r="I160" t="s">
        <v>14147</v>
      </c>
      <c r="J160" t="s">
        <v>329</v>
      </c>
      <c r="K160" t="s">
        <v>23</v>
      </c>
      <c r="L160" t="s">
        <v>24</v>
      </c>
      <c r="M160" t="s">
        <v>14148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15209</v>
      </c>
      <c r="T160" t="s">
        <v>14148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14146</v>
      </c>
      <c r="F161">
        <v>106</v>
      </c>
      <c r="G161">
        <v>6</v>
      </c>
      <c r="H161" t="s">
        <v>631</v>
      </c>
      <c r="I161" t="s">
        <v>14147</v>
      </c>
      <c r="J161" t="s">
        <v>329</v>
      </c>
      <c r="K161" t="s">
        <v>23</v>
      </c>
      <c r="L161" t="s">
        <v>24</v>
      </c>
      <c r="M161" t="s">
        <v>14148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15209</v>
      </c>
      <c r="T161" t="s">
        <v>14148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14149</v>
      </c>
      <c r="F162">
        <v>106</v>
      </c>
      <c r="G162">
        <v>6</v>
      </c>
      <c r="H162" t="s">
        <v>631</v>
      </c>
      <c r="I162" t="s">
        <v>14150</v>
      </c>
      <c r="J162" t="s">
        <v>306</v>
      </c>
      <c r="K162" t="s">
        <v>23</v>
      </c>
      <c r="L162" t="s">
        <v>24</v>
      </c>
      <c r="M162" t="s">
        <v>14151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15210</v>
      </c>
      <c r="T162" t="s">
        <v>14148</v>
      </c>
    </row>
    <row r="163" spans="1:20" x14ac:dyDescent="0.25">
      <c r="A163" t="s">
        <v>28</v>
      </c>
      <c r="B163" t="s">
        <v>29</v>
      </c>
      <c r="C163">
        <v>50</v>
      </c>
      <c r="D163">
        <v>1</v>
      </c>
      <c r="E163" t="s">
        <v>14149</v>
      </c>
      <c r="F163">
        <v>106</v>
      </c>
      <c r="G163">
        <v>6</v>
      </c>
      <c r="H163" t="s">
        <v>631</v>
      </c>
      <c r="I163" t="s">
        <v>14150</v>
      </c>
      <c r="J163" t="s">
        <v>306</v>
      </c>
      <c r="K163" t="s">
        <v>23</v>
      </c>
      <c r="L163" t="s">
        <v>24</v>
      </c>
      <c r="M163" t="s">
        <v>14151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15210</v>
      </c>
      <c r="T163" t="s">
        <v>14148</v>
      </c>
    </row>
    <row r="164" spans="1:20" x14ac:dyDescent="0.25">
      <c r="A164" t="s">
        <v>30</v>
      </c>
      <c r="B164" t="s">
        <v>31</v>
      </c>
      <c r="C164">
        <v>50</v>
      </c>
      <c r="D164">
        <v>1</v>
      </c>
      <c r="E164" t="s">
        <v>14149</v>
      </c>
      <c r="F164">
        <v>106</v>
      </c>
      <c r="G164">
        <v>6</v>
      </c>
      <c r="H164" t="s">
        <v>631</v>
      </c>
      <c r="I164" t="s">
        <v>14150</v>
      </c>
      <c r="J164" t="s">
        <v>306</v>
      </c>
      <c r="K164" t="s">
        <v>23</v>
      </c>
      <c r="L164" t="s">
        <v>24</v>
      </c>
      <c r="M164" t="s">
        <v>14151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15210</v>
      </c>
      <c r="T164" t="s">
        <v>14148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14152</v>
      </c>
      <c r="F165">
        <v>106</v>
      </c>
      <c r="G165">
        <v>6</v>
      </c>
      <c r="H165" t="s">
        <v>631</v>
      </c>
      <c r="I165" t="s">
        <v>14153</v>
      </c>
      <c r="J165" t="s">
        <v>306</v>
      </c>
      <c r="K165" t="s">
        <v>23</v>
      </c>
      <c r="L165" t="s">
        <v>24</v>
      </c>
      <c r="M165" t="s">
        <v>14151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15211</v>
      </c>
      <c r="T165" t="s">
        <v>14151</v>
      </c>
    </row>
    <row r="166" spans="1:20" x14ac:dyDescent="0.25">
      <c r="A166" t="s">
        <v>28</v>
      </c>
      <c r="B166" t="s">
        <v>29</v>
      </c>
      <c r="C166">
        <v>50</v>
      </c>
      <c r="D166">
        <v>1</v>
      </c>
      <c r="E166" t="s">
        <v>14152</v>
      </c>
      <c r="F166">
        <v>106</v>
      </c>
      <c r="G166">
        <v>6</v>
      </c>
      <c r="H166" t="s">
        <v>631</v>
      </c>
      <c r="I166" t="s">
        <v>14153</v>
      </c>
      <c r="J166" t="s">
        <v>306</v>
      </c>
      <c r="K166" t="s">
        <v>23</v>
      </c>
      <c r="L166" t="s">
        <v>24</v>
      </c>
      <c r="M166" t="s">
        <v>14151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15211</v>
      </c>
      <c r="T166" t="s">
        <v>14151</v>
      </c>
    </row>
    <row r="167" spans="1:20" x14ac:dyDescent="0.25">
      <c r="A167" t="s">
        <v>30</v>
      </c>
      <c r="B167" t="s">
        <v>31</v>
      </c>
      <c r="C167">
        <v>50</v>
      </c>
      <c r="D167">
        <v>1</v>
      </c>
      <c r="E167" t="s">
        <v>14152</v>
      </c>
      <c r="F167">
        <v>106</v>
      </c>
      <c r="G167">
        <v>6</v>
      </c>
      <c r="H167" t="s">
        <v>631</v>
      </c>
      <c r="I167" t="s">
        <v>14153</v>
      </c>
      <c r="J167" t="s">
        <v>306</v>
      </c>
      <c r="K167" t="s">
        <v>23</v>
      </c>
      <c r="L167" t="s">
        <v>24</v>
      </c>
      <c r="M167" t="s">
        <v>14151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15211</v>
      </c>
      <c r="T167" t="s">
        <v>14151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14154</v>
      </c>
      <c r="F168">
        <v>200</v>
      </c>
      <c r="G168">
        <v>0</v>
      </c>
      <c r="H168" t="s">
        <v>631</v>
      </c>
      <c r="I168" t="s">
        <v>11323</v>
      </c>
      <c r="J168" t="s">
        <v>1247</v>
      </c>
      <c r="K168" t="s">
        <v>23</v>
      </c>
      <c r="L168" t="s">
        <v>24</v>
      </c>
      <c r="M168" t="s">
        <v>14155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15212</v>
      </c>
      <c r="T168" t="s">
        <v>14151</v>
      </c>
    </row>
    <row r="169" spans="1:20" x14ac:dyDescent="0.25">
      <c r="A169" t="s">
        <v>28</v>
      </c>
      <c r="B169" t="s">
        <v>29</v>
      </c>
      <c r="C169">
        <v>50</v>
      </c>
      <c r="D169">
        <v>1</v>
      </c>
      <c r="E169" t="s">
        <v>14154</v>
      </c>
      <c r="F169">
        <v>200</v>
      </c>
      <c r="G169">
        <v>0</v>
      </c>
      <c r="H169" t="s">
        <v>631</v>
      </c>
      <c r="I169" t="s">
        <v>11323</v>
      </c>
      <c r="J169" t="s">
        <v>1247</v>
      </c>
      <c r="K169" t="s">
        <v>23</v>
      </c>
      <c r="L169" t="s">
        <v>24</v>
      </c>
      <c r="M169" t="s">
        <v>14155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15212</v>
      </c>
      <c r="T169" t="s">
        <v>14151</v>
      </c>
    </row>
    <row r="170" spans="1:20" x14ac:dyDescent="0.25">
      <c r="A170" t="s">
        <v>30</v>
      </c>
      <c r="B170" t="s">
        <v>31</v>
      </c>
      <c r="C170">
        <v>50</v>
      </c>
      <c r="D170">
        <v>1</v>
      </c>
      <c r="E170" t="s">
        <v>14154</v>
      </c>
      <c r="F170">
        <v>200</v>
      </c>
      <c r="G170">
        <v>0</v>
      </c>
      <c r="H170" t="s">
        <v>631</v>
      </c>
      <c r="I170" t="s">
        <v>11323</v>
      </c>
      <c r="J170" t="s">
        <v>1247</v>
      </c>
      <c r="K170" t="s">
        <v>23</v>
      </c>
      <c r="L170" t="s">
        <v>24</v>
      </c>
      <c r="M170" t="s">
        <v>14155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15212</v>
      </c>
      <c r="T170" t="s">
        <v>14151</v>
      </c>
    </row>
    <row r="171" spans="1:20" x14ac:dyDescent="0.25">
      <c r="A171" t="s">
        <v>44</v>
      </c>
      <c r="B171" t="s">
        <v>45</v>
      </c>
      <c r="C171">
        <v>66.666666666666671</v>
      </c>
      <c r="D171">
        <v>3</v>
      </c>
      <c r="E171" t="s">
        <v>14154</v>
      </c>
      <c r="F171">
        <v>200</v>
      </c>
      <c r="G171">
        <v>0</v>
      </c>
      <c r="H171" t="s">
        <v>631</v>
      </c>
      <c r="I171" t="s">
        <v>11323</v>
      </c>
      <c r="J171" t="s">
        <v>1247</v>
      </c>
      <c r="K171" t="s">
        <v>23</v>
      </c>
      <c r="L171" t="s">
        <v>24</v>
      </c>
      <c r="M171" t="s">
        <v>14155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15212</v>
      </c>
      <c r="T171" t="s">
        <v>14151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14156</v>
      </c>
      <c r="F172">
        <v>200</v>
      </c>
      <c r="G172">
        <v>0</v>
      </c>
      <c r="H172" t="s">
        <v>631</v>
      </c>
      <c r="I172" t="s">
        <v>14157</v>
      </c>
      <c r="J172" t="s">
        <v>306</v>
      </c>
      <c r="K172" t="s">
        <v>23</v>
      </c>
      <c r="L172" t="s">
        <v>24</v>
      </c>
      <c r="M172" t="s">
        <v>14155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15213</v>
      </c>
      <c r="T172" t="s">
        <v>14155</v>
      </c>
    </row>
    <row r="173" spans="1:20" x14ac:dyDescent="0.25">
      <c r="A173" t="s">
        <v>28</v>
      </c>
      <c r="B173" t="s">
        <v>29</v>
      </c>
      <c r="C173">
        <v>50</v>
      </c>
      <c r="D173">
        <v>1</v>
      </c>
      <c r="E173" t="s">
        <v>14156</v>
      </c>
      <c r="F173">
        <v>200</v>
      </c>
      <c r="G173">
        <v>0</v>
      </c>
      <c r="H173" t="s">
        <v>631</v>
      </c>
      <c r="I173" t="s">
        <v>14157</v>
      </c>
      <c r="J173" t="s">
        <v>306</v>
      </c>
      <c r="K173" t="s">
        <v>23</v>
      </c>
      <c r="L173" t="s">
        <v>24</v>
      </c>
      <c r="M173" t="s">
        <v>14155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15213</v>
      </c>
      <c r="T173" t="s">
        <v>14155</v>
      </c>
    </row>
    <row r="174" spans="1:20" x14ac:dyDescent="0.25">
      <c r="A174" t="s">
        <v>30</v>
      </c>
      <c r="B174" t="s">
        <v>31</v>
      </c>
      <c r="C174">
        <v>50</v>
      </c>
      <c r="D174">
        <v>1</v>
      </c>
      <c r="E174" t="s">
        <v>14156</v>
      </c>
      <c r="F174">
        <v>200</v>
      </c>
      <c r="G174">
        <v>0</v>
      </c>
      <c r="H174" t="s">
        <v>631</v>
      </c>
      <c r="I174" t="s">
        <v>14157</v>
      </c>
      <c r="J174" t="s">
        <v>306</v>
      </c>
      <c r="K174" t="s">
        <v>23</v>
      </c>
      <c r="L174" t="s">
        <v>24</v>
      </c>
      <c r="M174" t="s">
        <v>14155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15213</v>
      </c>
      <c r="T174" t="s">
        <v>14155</v>
      </c>
    </row>
    <row r="175" spans="1:20" x14ac:dyDescent="0.25">
      <c r="A175" t="s">
        <v>186</v>
      </c>
      <c r="B175" t="s">
        <v>187</v>
      </c>
      <c r="C175">
        <v>33.333333333333336</v>
      </c>
      <c r="D175">
        <v>3</v>
      </c>
      <c r="E175" t="s">
        <v>14156</v>
      </c>
      <c r="F175">
        <v>200</v>
      </c>
      <c r="G175">
        <v>0</v>
      </c>
      <c r="H175" t="s">
        <v>631</v>
      </c>
      <c r="I175" t="s">
        <v>14157</v>
      </c>
      <c r="J175" t="s">
        <v>306</v>
      </c>
      <c r="K175" t="s">
        <v>23</v>
      </c>
      <c r="L175" t="s">
        <v>24</v>
      </c>
      <c r="M175" t="s">
        <v>14155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15213</v>
      </c>
      <c r="T175" t="s">
        <v>14155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14158</v>
      </c>
      <c r="F176">
        <v>129</v>
      </c>
      <c r="G176">
        <v>29</v>
      </c>
      <c r="H176" t="s">
        <v>631</v>
      </c>
      <c r="I176" t="s">
        <v>14159</v>
      </c>
      <c r="J176" t="s">
        <v>1679</v>
      </c>
      <c r="K176" t="s">
        <v>23</v>
      </c>
      <c r="L176" t="s">
        <v>24</v>
      </c>
      <c r="M176" t="s">
        <v>14160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15214</v>
      </c>
      <c r="T176" t="s">
        <v>14161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14158</v>
      </c>
      <c r="F177">
        <v>129</v>
      </c>
      <c r="G177">
        <v>29</v>
      </c>
      <c r="H177" t="s">
        <v>631</v>
      </c>
      <c r="I177" t="s">
        <v>14159</v>
      </c>
      <c r="J177" t="s">
        <v>1679</v>
      </c>
      <c r="K177" t="s">
        <v>23</v>
      </c>
      <c r="L177" t="s">
        <v>24</v>
      </c>
      <c r="M177" t="s">
        <v>14160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15214</v>
      </c>
      <c r="T177" t="s">
        <v>14161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14158</v>
      </c>
      <c r="F178">
        <v>129</v>
      </c>
      <c r="G178">
        <v>29</v>
      </c>
      <c r="H178" t="s">
        <v>631</v>
      </c>
      <c r="I178" t="s">
        <v>14159</v>
      </c>
      <c r="J178" t="s">
        <v>1679</v>
      </c>
      <c r="K178" t="s">
        <v>23</v>
      </c>
      <c r="L178" t="s">
        <v>24</v>
      </c>
      <c r="M178" t="s">
        <v>14160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15214</v>
      </c>
      <c r="T178" t="s">
        <v>14161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14162</v>
      </c>
      <c r="F179">
        <v>106</v>
      </c>
      <c r="G179">
        <v>6</v>
      </c>
      <c r="H179" t="s">
        <v>631</v>
      </c>
      <c r="I179" t="s">
        <v>14163</v>
      </c>
      <c r="J179" t="s">
        <v>303</v>
      </c>
      <c r="K179" t="s">
        <v>23</v>
      </c>
      <c r="L179" t="s">
        <v>24</v>
      </c>
      <c r="M179" t="s">
        <v>14164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15215</v>
      </c>
      <c r="T179" t="s">
        <v>14164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14162</v>
      </c>
      <c r="F180">
        <v>106</v>
      </c>
      <c r="G180">
        <v>6</v>
      </c>
      <c r="H180" t="s">
        <v>631</v>
      </c>
      <c r="I180" t="s">
        <v>14163</v>
      </c>
      <c r="J180" t="s">
        <v>303</v>
      </c>
      <c r="K180" t="s">
        <v>23</v>
      </c>
      <c r="L180" t="s">
        <v>24</v>
      </c>
      <c r="M180" t="s">
        <v>14164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15215</v>
      </c>
      <c r="T180" t="s">
        <v>14164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14162</v>
      </c>
      <c r="F181">
        <v>106</v>
      </c>
      <c r="G181">
        <v>6</v>
      </c>
      <c r="H181" t="s">
        <v>631</v>
      </c>
      <c r="I181" t="s">
        <v>14163</v>
      </c>
      <c r="J181" t="s">
        <v>303</v>
      </c>
      <c r="K181" t="s">
        <v>23</v>
      </c>
      <c r="L181" t="s">
        <v>24</v>
      </c>
      <c r="M181" t="s">
        <v>14164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15215</v>
      </c>
      <c r="T181" t="s">
        <v>14164</v>
      </c>
    </row>
    <row r="182" spans="1:20" x14ac:dyDescent="0.25">
      <c r="A182" t="s">
        <v>20</v>
      </c>
      <c r="B182" t="s">
        <v>21</v>
      </c>
      <c r="C182">
        <v>50</v>
      </c>
      <c r="D182">
        <v>3</v>
      </c>
      <c r="E182" t="s">
        <v>14165</v>
      </c>
      <c r="F182">
        <v>300</v>
      </c>
      <c r="G182">
        <v>0</v>
      </c>
      <c r="H182" t="s">
        <v>631</v>
      </c>
      <c r="I182" t="s">
        <v>858</v>
      </c>
      <c r="J182" t="s">
        <v>343</v>
      </c>
      <c r="K182" t="s">
        <v>23</v>
      </c>
      <c r="L182" t="s">
        <v>24</v>
      </c>
      <c r="M182" t="s">
        <v>14166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15216</v>
      </c>
      <c r="T182" t="s">
        <v>14166</v>
      </c>
    </row>
    <row r="183" spans="1:20" x14ac:dyDescent="0.25">
      <c r="A183" t="s">
        <v>28</v>
      </c>
      <c r="B183" t="s">
        <v>29</v>
      </c>
      <c r="C183">
        <v>50</v>
      </c>
      <c r="D183">
        <v>3</v>
      </c>
      <c r="E183" t="s">
        <v>14165</v>
      </c>
      <c r="F183">
        <v>300</v>
      </c>
      <c r="G183">
        <v>0</v>
      </c>
      <c r="H183" t="s">
        <v>631</v>
      </c>
      <c r="I183" t="s">
        <v>858</v>
      </c>
      <c r="J183" t="s">
        <v>343</v>
      </c>
      <c r="K183" t="s">
        <v>23</v>
      </c>
      <c r="L183" t="s">
        <v>24</v>
      </c>
      <c r="M183" t="s">
        <v>14166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15216</v>
      </c>
      <c r="T183" t="s">
        <v>14166</v>
      </c>
    </row>
    <row r="184" spans="1:20" x14ac:dyDescent="0.25">
      <c r="A184" t="s">
        <v>30</v>
      </c>
      <c r="B184" t="s">
        <v>31</v>
      </c>
      <c r="C184">
        <v>50</v>
      </c>
      <c r="D184">
        <v>3</v>
      </c>
      <c r="E184" t="s">
        <v>14165</v>
      </c>
      <c r="F184">
        <v>300</v>
      </c>
      <c r="G184">
        <v>0</v>
      </c>
      <c r="H184" t="s">
        <v>631</v>
      </c>
      <c r="I184" t="s">
        <v>858</v>
      </c>
      <c r="J184" t="s">
        <v>343</v>
      </c>
      <c r="K184" t="s">
        <v>23</v>
      </c>
      <c r="L184" t="s">
        <v>24</v>
      </c>
      <c r="M184" t="s">
        <v>14166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15216</v>
      </c>
      <c r="T184" t="s">
        <v>14166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14167</v>
      </c>
      <c r="F185">
        <v>200</v>
      </c>
      <c r="G185">
        <v>0</v>
      </c>
      <c r="H185" t="s">
        <v>631</v>
      </c>
      <c r="I185" t="s">
        <v>14168</v>
      </c>
      <c r="J185" t="s">
        <v>65</v>
      </c>
      <c r="K185" t="s">
        <v>23</v>
      </c>
      <c r="L185" t="s">
        <v>24</v>
      </c>
      <c r="M185" t="s">
        <v>14169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15217</v>
      </c>
      <c r="T185" t="s">
        <v>14169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14167</v>
      </c>
      <c r="F186">
        <v>200</v>
      </c>
      <c r="G186">
        <v>0</v>
      </c>
      <c r="H186" t="s">
        <v>631</v>
      </c>
      <c r="I186" t="s">
        <v>14168</v>
      </c>
      <c r="J186" t="s">
        <v>65</v>
      </c>
      <c r="K186" t="s">
        <v>23</v>
      </c>
      <c r="L186" t="s">
        <v>24</v>
      </c>
      <c r="M186" t="s">
        <v>14169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15217</v>
      </c>
      <c r="T186" t="s">
        <v>14169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14167</v>
      </c>
      <c r="F187">
        <v>200</v>
      </c>
      <c r="G187">
        <v>0</v>
      </c>
      <c r="H187" t="s">
        <v>631</v>
      </c>
      <c r="I187" t="s">
        <v>14168</v>
      </c>
      <c r="J187" t="s">
        <v>65</v>
      </c>
      <c r="K187" t="s">
        <v>23</v>
      </c>
      <c r="L187" t="s">
        <v>24</v>
      </c>
      <c r="M187" t="s">
        <v>14169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15217</v>
      </c>
      <c r="T187" t="s">
        <v>14169</v>
      </c>
    </row>
    <row r="188" spans="1:20" x14ac:dyDescent="0.25">
      <c r="A188" t="s">
        <v>44</v>
      </c>
      <c r="B188" t="s">
        <v>45</v>
      </c>
      <c r="C188">
        <v>66.666666666666671</v>
      </c>
      <c r="D188">
        <v>3</v>
      </c>
      <c r="E188" t="s">
        <v>14167</v>
      </c>
      <c r="F188">
        <v>200</v>
      </c>
      <c r="G188">
        <v>0</v>
      </c>
      <c r="H188" t="s">
        <v>631</v>
      </c>
      <c r="I188" t="s">
        <v>14168</v>
      </c>
      <c r="J188" t="s">
        <v>65</v>
      </c>
      <c r="K188" t="s">
        <v>23</v>
      </c>
      <c r="L188" t="s">
        <v>24</v>
      </c>
      <c r="M188" t="s">
        <v>14169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15217</v>
      </c>
      <c r="T188" t="s">
        <v>14169</v>
      </c>
    </row>
    <row r="189" spans="1:20" x14ac:dyDescent="0.25">
      <c r="A189" t="s">
        <v>20</v>
      </c>
      <c r="B189" t="s">
        <v>21</v>
      </c>
      <c r="C189">
        <v>50</v>
      </c>
      <c r="D189">
        <v>2</v>
      </c>
      <c r="E189" t="s">
        <v>14170</v>
      </c>
      <c r="F189">
        <v>206</v>
      </c>
      <c r="G189">
        <v>6</v>
      </c>
      <c r="H189" t="s">
        <v>631</v>
      </c>
      <c r="I189" t="s">
        <v>14171</v>
      </c>
      <c r="J189" t="s">
        <v>3517</v>
      </c>
      <c r="K189" t="s">
        <v>23</v>
      </c>
      <c r="L189" t="s">
        <v>24</v>
      </c>
      <c r="M189" t="s">
        <v>14169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15218</v>
      </c>
      <c r="T189" t="s">
        <v>14169</v>
      </c>
    </row>
    <row r="190" spans="1:20" x14ac:dyDescent="0.25">
      <c r="A190" t="s">
        <v>28</v>
      </c>
      <c r="B190" t="s">
        <v>29</v>
      </c>
      <c r="C190">
        <v>50</v>
      </c>
      <c r="D190">
        <v>2</v>
      </c>
      <c r="E190" t="s">
        <v>14170</v>
      </c>
      <c r="F190">
        <v>206</v>
      </c>
      <c r="G190">
        <v>6</v>
      </c>
      <c r="H190" t="s">
        <v>631</v>
      </c>
      <c r="I190" t="s">
        <v>14171</v>
      </c>
      <c r="J190" t="s">
        <v>3517</v>
      </c>
      <c r="K190" t="s">
        <v>23</v>
      </c>
      <c r="L190" t="s">
        <v>24</v>
      </c>
      <c r="M190" t="s">
        <v>14169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15218</v>
      </c>
      <c r="T190" t="s">
        <v>14169</v>
      </c>
    </row>
    <row r="191" spans="1:20" x14ac:dyDescent="0.25">
      <c r="A191" t="s">
        <v>30</v>
      </c>
      <c r="B191" t="s">
        <v>31</v>
      </c>
      <c r="C191">
        <v>50</v>
      </c>
      <c r="D191">
        <v>2</v>
      </c>
      <c r="E191" t="s">
        <v>14170</v>
      </c>
      <c r="F191">
        <v>206</v>
      </c>
      <c r="G191">
        <v>6</v>
      </c>
      <c r="H191" t="s">
        <v>631</v>
      </c>
      <c r="I191" t="s">
        <v>14171</v>
      </c>
      <c r="J191" t="s">
        <v>3517</v>
      </c>
      <c r="K191" t="s">
        <v>23</v>
      </c>
      <c r="L191" t="s">
        <v>24</v>
      </c>
      <c r="M191" t="s">
        <v>14169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15218</v>
      </c>
      <c r="T191" t="s">
        <v>14169</v>
      </c>
    </row>
    <row r="192" spans="1:20" x14ac:dyDescent="0.25">
      <c r="A192" t="s">
        <v>689</v>
      </c>
      <c r="B192" t="s">
        <v>690</v>
      </c>
      <c r="C192">
        <v>25</v>
      </c>
      <c r="D192">
        <v>20</v>
      </c>
      <c r="E192" t="s">
        <v>14172</v>
      </c>
      <c r="F192">
        <v>525</v>
      </c>
      <c r="G192">
        <v>0</v>
      </c>
      <c r="H192" t="s">
        <v>631</v>
      </c>
      <c r="I192" t="s">
        <v>1285</v>
      </c>
      <c r="J192" t="s">
        <v>306</v>
      </c>
      <c r="K192" t="s">
        <v>23</v>
      </c>
      <c r="L192" t="s">
        <v>24</v>
      </c>
      <c r="M192" t="s">
        <v>14173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15219</v>
      </c>
      <c r="T192" t="s">
        <v>14173</v>
      </c>
    </row>
    <row r="193" spans="1:20" x14ac:dyDescent="0.25">
      <c r="A193" t="s">
        <v>46</v>
      </c>
      <c r="B193" t="s">
        <v>56</v>
      </c>
      <c r="C193">
        <v>66.333333333333329</v>
      </c>
      <c r="D193">
        <v>3</v>
      </c>
      <c r="E193" t="s">
        <v>14174</v>
      </c>
      <c r="F193">
        <v>220</v>
      </c>
      <c r="G193">
        <v>0</v>
      </c>
      <c r="H193" t="s">
        <v>631</v>
      </c>
      <c r="I193" t="s">
        <v>14175</v>
      </c>
      <c r="J193" t="s">
        <v>61</v>
      </c>
      <c r="K193" t="s">
        <v>23</v>
      </c>
      <c r="L193" t="s">
        <v>24</v>
      </c>
      <c r="M193" t="s">
        <v>14173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15220</v>
      </c>
      <c r="T193" t="s">
        <v>14173</v>
      </c>
    </row>
    <row r="194" spans="1:20" x14ac:dyDescent="0.25">
      <c r="A194" t="s">
        <v>14176</v>
      </c>
      <c r="B194" t="s">
        <v>14177</v>
      </c>
      <c r="C194">
        <v>0</v>
      </c>
      <c r="D194">
        <v>1</v>
      </c>
      <c r="E194" t="s">
        <v>14178</v>
      </c>
      <c r="F194">
        <v>0</v>
      </c>
      <c r="G194">
        <v>0</v>
      </c>
      <c r="H194" t="s">
        <v>47</v>
      </c>
      <c r="I194" t="s">
        <v>14179</v>
      </c>
      <c r="J194" t="s">
        <v>14180</v>
      </c>
      <c r="K194" t="s">
        <v>1581</v>
      </c>
      <c r="L194" t="s">
        <v>14181</v>
      </c>
      <c r="M194" t="s">
        <v>14182</v>
      </c>
      <c r="N194" t="s">
        <v>9228</v>
      </c>
      <c r="O194" t="s">
        <v>1298</v>
      </c>
      <c r="P194" t="s">
        <v>635</v>
      </c>
      <c r="Q194" t="s">
        <v>636</v>
      </c>
      <c r="R194" t="s">
        <v>14183</v>
      </c>
      <c r="S194" t="s">
        <v>15221</v>
      </c>
      <c r="T194" t="s">
        <v>14182</v>
      </c>
    </row>
    <row r="195" spans="1:20" x14ac:dyDescent="0.25">
      <c r="A195" t="s">
        <v>417</v>
      </c>
      <c r="B195" t="s">
        <v>14184</v>
      </c>
      <c r="C195">
        <v>0</v>
      </c>
      <c r="D195">
        <v>1</v>
      </c>
      <c r="E195" t="s">
        <v>14178</v>
      </c>
      <c r="F195">
        <v>0</v>
      </c>
      <c r="G195">
        <v>0</v>
      </c>
      <c r="H195" t="s">
        <v>47</v>
      </c>
      <c r="I195" t="s">
        <v>14179</v>
      </c>
      <c r="J195" t="s">
        <v>14180</v>
      </c>
      <c r="K195" t="s">
        <v>1581</v>
      </c>
      <c r="L195" t="s">
        <v>14181</v>
      </c>
      <c r="M195" t="s">
        <v>14182</v>
      </c>
      <c r="N195" t="s">
        <v>9228</v>
      </c>
      <c r="O195" t="s">
        <v>1298</v>
      </c>
      <c r="P195" t="s">
        <v>635</v>
      </c>
      <c r="Q195" t="s">
        <v>636</v>
      </c>
      <c r="R195" t="s">
        <v>14183</v>
      </c>
      <c r="S195" t="s">
        <v>15221</v>
      </c>
      <c r="T195" t="s">
        <v>14182</v>
      </c>
    </row>
    <row r="196" spans="1:20" x14ac:dyDescent="0.25">
      <c r="A196" t="s">
        <v>139</v>
      </c>
      <c r="B196" t="s">
        <v>1958</v>
      </c>
      <c r="C196">
        <v>33</v>
      </c>
      <c r="D196">
        <v>1</v>
      </c>
      <c r="E196" t="s">
        <v>14186</v>
      </c>
      <c r="F196">
        <v>33</v>
      </c>
      <c r="G196">
        <v>0</v>
      </c>
      <c r="H196" t="s">
        <v>47</v>
      </c>
      <c r="I196" t="s">
        <v>14187</v>
      </c>
      <c r="J196" t="s">
        <v>14188</v>
      </c>
      <c r="K196" t="s">
        <v>668</v>
      </c>
      <c r="L196" t="s">
        <v>14189</v>
      </c>
      <c r="M196" t="s">
        <v>14185</v>
      </c>
      <c r="N196" t="s">
        <v>23</v>
      </c>
      <c r="O196" t="s">
        <v>48</v>
      </c>
      <c r="P196" t="s">
        <v>49</v>
      </c>
      <c r="Q196" t="s">
        <v>50</v>
      </c>
      <c r="R196" t="s">
        <v>24</v>
      </c>
      <c r="S196" t="s">
        <v>15222</v>
      </c>
      <c r="T196" t="s">
        <v>14190</v>
      </c>
    </row>
    <row r="197" spans="1:20" x14ac:dyDescent="0.25">
      <c r="A197" t="s">
        <v>42</v>
      </c>
      <c r="B197" t="s">
        <v>43</v>
      </c>
      <c r="C197">
        <v>66.666666666666671</v>
      </c>
      <c r="D197">
        <v>6</v>
      </c>
      <c r="E197" t="s">
        <v>14191</v>
      </c>
      <c r="F197">
        <v>199.5</v>
      </c>
      <c r="G197">
        <v>0</v>
      </c>
      <c r="H197" t="s">
        <v>22</v>
      </c>
      <c r="I197" t="s">
        <v>14192</v>
      </c>
      <c r="J197" t="s">
        <v>2339</v>
      </c>
      <c r="K197" t="s">
        <v>23</v>
      </c>
      <c r="L197" t="s">
        <v>24</v>
      </c>
      <c r="M197" t="s">
        <v>14190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15223</v>
      </c>
      <c r="T197" t="s">
        <v>14190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14193</v>
      </c>
      <c r="F198">
        <v>145</v>
      </c>
      <c r="G198">
        <v>45</v>
      </c>
      <c r="H198" t="s">
        <v>631</v>
      </c>
      <c r="I198" t="s">
        <v>14194</v>
      </c>
      <c r="J198" t="s">
        <v>633</v>
      </c>
      <c r="K198" t="s">
        <v>23</v>
      </c>
      <c r="L198" t="s">
        <v>24</v>
      </c>
      <c r="M198" t="s">
        <v>14195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15224</v>
      </c>
      <c r="T198" t="s">
        <v>14195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14193</v>
      </c>
      <c r="F199">
        <v>145</v>
      </c>
      <c r="G199">
        <v>45</v>
      </c>
      <c r="H199" t="s">
        <v>631</v>
      </c>
      <c r="I199" t="s">
        <v>14194</v>
      </c>
      <c r="J199" t="s">
        <v>633</v>
      </c>
      <c r="K199" t="s">
        <v>23</v>
      </c>
      <c r="L199" t="s">
        <v>24</v>
      </c>
      <c r="M199" t="s">
        <v>14195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15224</v>
      </c>
      <c r="T199" t="s">
        <v>14195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14193</v>
      </c>
      <c r="F200">
        <v>145</v>
      </c>
      <c r="G200">
        <v>45</v>
      </c>
      <c r="H200" t="s">
        <v>631</v>
      </c>
      <c r="I200" t="s">
        <v>14194</v>
      </c>
      <c r="J200" t="s">
        <v>633</v>
      </c>
      <c r="K200" t="s">
        <v>23</v>
      </c>
      <c r="L200" t="s">
        <v>24</v>
      </c>
      <c r="M200" t="s">
        <v>14195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15224</v>
      </c>
      <c r="T200" t="s">
        <v>14195</v>
      </c>
    </row>
    <row r="201" spans="1:20" x14ac:dyDescent="0.25">
      <c r="A201" t="s">
        <v>44</v>
      </c>
      <c r="B201" t="s">
        <v>45</v>
      </c>
      <c r="C201">
        <v>66.666666666666671</v>
      </c>
      <c r="D201">
        <v>3</v>
      </c>
      <c r="E201" t="s">
        <v>14196</v>
      </c>
      <c r="F201">
        <v>200</v>
      </c>
      <c r="G201">
        <v>0</v>
      </c>
      <c r="H201" t="s">
        <v>631</v>
      </c>
      <c r="I201" t="s">
        <v>14197</v>
      </c>
      <c r="J201" t="s">
        <v>314</v>
      </c>
      <c r="K201" t="s">
        <v>23</v>
      </c>
      <c r="L201" t="s">
        <v>24</v>
      </c>
      <c r="M201" t="s">
        <v>14195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15225</v>
      </c>
      <c r="T201" t="s">
        <v>14195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14196</v>
      </c>
      <c r="F202">
        <v>200</v>
      </c>
      <c r="G202">
        <v>0</v>
      </c>
      <c r="H202" t="s">
        <v>631</v>
      </c>
      <c r="I202" t="s">
        <v>14197</v>
      </c>
      <c r="J202" t="s">
        <v>314</v>
      </c>
      <c r="K202" t="s">
        <v>23</v>
      </c>
      <c r="L202" t="s">
        <v>24</v>
      </c>
      <c r="M202" t="s">
        <v>14195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15225</v>
      </c>
      <c r="T202" t="s">
        <v>14195</v>
      </c>
    </row>
    <row r="203" spans="1:20" x14ac:dyDescent="0.25">
      <c r="A203" t="s">
        <v>28</v>
      </c>
      <c r="B203" t="s">
        <v>29</v>
      </c>
      <c r="C203">
        <v>50</v>
      </c>
      <c r="D203">
        <v>1</v>
      </c>
      <c r="E203" t="s">
        <v>14196</v>
      </c>
      <c r="F203">
        <v>200</v>
      </c>
      <c r="G203">
        <v>0</v>
      </c>
      <c r="H203" t="s">
        <v>631</v>
      </c>
      <c r="I203" t="s">
        <v>14197</v>
      </c>
      <c r="J203" t="s">
        <v>314</v>
      </c>
      <c r="K203" t="s">
        <v>23</v>
      </c>
      <c r="L203" t="s">
        <v>24</v>
      </c>
      <c r="M203" t="s">
        <v>14195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15225</v>
      </c>
      <c r="T203" t="s">
        <v>14195</v>
      </c>
    </row>
    <row r="204" spans="1:20" x14ac:dyDescent="0.25">
      <c r="A204" t="s">
        <v>30</v>
      </c>
      <c r="B204" t="s">
        <v>31</v>
      </c>
      <c r="C204">
        <v>50</v>
      </c>
      <c r="D204">
        <v>1</v>
      </c>
      <c r="E204" t="s">
        <v>14196</v>
      </c>
      <c r="F204">
        <v>200</v>
      </c>
      <c r="G204">
        <v>0</v>
      </c>
      <c r="H204" t="s">
        <v>631</v>
      </c>
      <c r="I204" t="s">
        <v>14197</v>
      </c>
      <c r="J204" t="s">
        <v>314</v>
      </c>
      <c r="K204" t="s">
        <v>23</v>
      </c>
      <c r="L204" t="s">
        <v>24</v>
      </c>
      <c r="M204" t="s">
        <v>14195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15225</v>
      </c>
      <c r="T204" t="s">
        <v>14195</v>
      </c>
    </row>
    <row r="205" spans="1:20" x14ac:dyDescent="0.25">
      <c r="A205" t="s">
        <v>280</v>
      </c>
      <c r="B205" t="s">
        <v>286</v>
      </c>
      <c r="C205">
        <v>139</v>
      </c>
      <c r="D205">
        <v>10</v>
      </c>
      <c r="E205" t="s">
        <v>14198</v>
      </c>
      <c r="F205">
        <v>1110</v>
      </c>
      <c r="G205">
        <v>20</v>
      </c>
      <c r="H205" t="s">
        <v>631</v>
      </c>
      <c r="I205" t="s">
        <v>1285</v>
      </c>
      <c r="J205" t="s">
        <v>306</v>
      </c>
      <c r="K205" t="s">
        <v>23</v>
      </c>
      <c r="L205" t="s">
        <v>24</v>
      </c>
      <c r="M205" t="s">
        <v>14199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15226</v>
      </c>
      <c r="T205" t="s">
        <v>14199</v>
      </c>
    </row>
    <row r="206" spans="1:20" x14ac:dyDescent="0.25">
      <c r="A206" t="s">
        <v>20</v>
      </c>
      <c r="B206" t="s">
        <v>21</v>
      </c>
      <c r="C206">
        <v>50</v>
      </c>
      <c r="D206">
        <v>2</v>
      </c>
      <c r="E206" t="s">
        <v>14200</v>
      </c>
      <c r="F206">
        <v>200</v>
      </c>
      <c r="G206">
        <v>0</v>
      </c>
      <c r="H206" t="s">
        <v>631</v>
      </c>
      <c r="I206" t="s">
        <v>14201</v>
      </c>
      <c r="J206" t="s">
        <v>341</v>
      </c>
      <c r="K206" t="s">
        <v>23</v>
      </c>
      <c r="L206" t="s">
        <v>24</v>
      </c>
      <c r="M206" t="s">
        <v>14199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15227</v>
      </c>
      <c r="T206" t="s">
        <v>14199</v>
      </c>
    </row>
    <row r="207" spans="1:20" x14ac:dyDescent="0.25">
      <c r="A207" t="s">
        <v>28</v>
      </c>
      <c r="B207" t="s">
        <v>29</v>
      </c>
      <c r="C207">
        <v>50</v>
      </c>
      <c r="D207">
        <v>2</v>
      </c>
      <c r="E207" t="s">
        <v>14200</v>
      </c>
      <c r="F207">
        <v>200</v>
      </c>
      <c r="G207">
        <v>0</v>
      </c>
      <c r="H207" t="s">
        <v>631</v>
      </c>
      <c r="I207" t="s">
        <v>14201</v>
      </c>
      <c r="J207" t="s">
        <v>341</v>
      </c>
      <c r="K207" t="s">
        <v>23</v>
      </c>
      <c r="L207" t="s">
        <v>24</v>
      </c>
      <c r="M207" t="s">
        <v>14199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15227</v>
      </c>
      <c r="T207" t="s">
        <v>14199</v>
      </c>
    </row>
    <row r="208" spans="1:20" x14ac:dyDescent="0.25">
      <c r="A208" t="s">
        <v>30</v>
      </c>
      <c r="B208" t="s">
        <v>31</v>
      </c>
      <c r="C208">
        <v>50</v>
      </c>
      <c r="D208">
        <v>2</v>
      </c>
      <c r="E208" t="s">
        <v>14200</v>
      </c>
      <c r="F208">
        <v>200</v>
      </c>
      <c r="G208">
        <v>0</v>
      </c>
      <c r="H208" t="s">
        <v>631</v>
      </c>
      <c r="I208" t="s">
        <v>14201</v>
      </c>
      <c r="J208" t="s">
        <v>341</v>
      </c>
      <c r="K208" t="s">
        <v>23</v>
      </c>
      <c r="L208" t="s">
        <v>24</v>
      </c>
      <c r="M208" t="s">
        <v>14199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15227</v>
      </c>
      <c r="T208" t="s">
        <v>14199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14202</v>
      </c>
      <c r="F209">
        <v>100</v>
      </c>
      <c r="G209">
        <v>0</v>
      </c>
      <c r="H209" t="s">
        <v>631</v>
      </c>
      <c r="I209" t="s">
        <v>14203</v>
      </c>
      <c r="J209" t="s">
        <v>639</v>
      </c>
      <c r="K209" t="s">
        <v>23</v>
      </c>
      <c r="L209" t="s">
        <v>24</v>
      </c>
      <c r="M209" t="s">
        <v>14204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15228</v>
      </c>
      <c r="T209" t="s">
        <v>14204</v>
      </c>
    </row>
    <row r="210" spans="1:20" x14ac:dyDescent="0.25">
      <c r="A210" t="s">
        <v>28</v>
      </c>
      <c r="B210" t="s">
        <v>29</v>
      </c>
      <c r="C210">
        <v>50</v>
      </c>
      <c r="D210">
        <v>1</v>
      </c>
      <c r="E210" t="s">
        <v>14202</v>
      </c>
      <c r="F210">
        <v>100</v>
      </c>
      <c r="G210">
        <v>0</v>
      </c>
      <c r="H210" t="s">
        <v>631</v>
      </c>
      <c r="I210" t="s">
        <v>14203</v>
      </c>
      <c r="J210" t="s">
        <v>639</v>
      </c>
      <c r="K210" t="s">
        <v>23</v>
      </c>
      <c r="L210" t="s">
        <v>24</v>
      </c>
      <c r="M210" t="s">
        <v>14204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15228</v>
      </c>
      <c r="T210" t="s">
        <v>14204</v>
      </c>
    </row>
    <row r="211" spans="1:20" x14ac:dyDescent="0.25">
      <c r="A211" t="s">
        <v>30</v>
      </c>
      <c r="B211" t="s">
        <v>31</v>
      </c>
      <c r="C211">
        <v>50</v>
      </c>
      <c r="D211">
        <v>1</v>
      </c>
      <c r="E211" t="s">
        <v>14202</v>
      </c>
      <c r="F211">
        <v>100</v>
      </c>
      <c r="G211">
        <v>0</v>
      </c>
      <c r="H211" t="s">
        <v>631</v>
      </c>
      <c r="I211" t="s">
        <v>14203</v>
      </c>
      <c r="J211" t="s">
        <v>639</v>
      </c>
      <c r="K211" t="s">
        <v>23</v>
      </c>
      <c r="L211" t="s">
        <v>24</v>
      </c>
      <c r="M211" t="s">
        <v>14204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15228</v>
      </c>
      <c r="T211" t="s">
        <v>14204</v>
      </c>
    </row>
    <row r="212" spans="1:20" x14ac:dyDescent="0.25">
      <c r="A212" t="s">
        <v>20</v>
      </c>
      <c r="B212" t="s">
        <v>21</v>
      </c>
      <c r="C212">
        <v>50</v>
      </c>
      <c r="D212">
        <v>3</v>
      </c>
      <c r="E212" t="s">
        <v>14205</v>
      </c>
      <c r="F212">
        <v>300</v>
      </c>
      <c r="G212">
        <v>0</v>
      </c>
      <c r="H212" t="s">
        <v>631</v>
      </c>
      <c r="I212" t="s">
        <v>14206</v>
      </c>
      <c r="J212" t="s">
        <v>309</v>
      </c>
      <c r="K212" t="s">
        <v>23</v>
      </c>
      <c r="L212" t="s">
        <v>24</v>
      </c>
      <c r="M212" t="s">
        <v>14207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15229</v>
      </c>
      <c r="T212" t="s">
        <v>14207</v>
      </c>
    </row>
    <row r="213" spans="1:20" x14ac:dyDescent="0.25">
      <c r="A213" t="s">
        <v>28</v>
      </c>
      <c r="B213" t="s">
        <v>29</v>
      </c>
      <c r="C213">
        <v>50</v>
      </c>
      <c r="D213">
        <v>3</v>
      </c>
      <c r="E213" t="s">
        <v>14205</v>
      </c>
      <c r="F213">
        <v>300</v>
      </c>
      <c r="G213">
        <v>0</v>
      </c>
      <c r="H213" t="s">
        <v>631</v>
      </c>
      <c r="I213" t="s">
        <v>14206</v>
      </c>
      <c r="J213" t="s">
        <v>309</v>
      </c>
      <c r="K213" t="s">
        <v>23</v>
      </c>
      <c r="L213" t="s">
        <v>24</v>
      </c>
      <c r="M213" t="s">
        <v>14207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15229</v>
      </c>
      <c r="T213" t="s">
        <v>14207</v>
      </c>
    </row>
    <row r="214" spans="1:20" x14ac:dyDescent="0.25">
      <c r="A214" t="s">
        <v>30</v>
      </c>
      <c r="B214" t="s">
        <v>31</v>
      </c>
      <c r="C214">
        <v>50</v>
      </c>
      <c r="D214">
        <v>3</v>
      </c>
      <c r="E214" t="s">
        <v>14205</v>
      </c>
      <c r="F214">
        <v>300</v>
      </c>
      <c r="G214">
        <v>0</v>
      </c>
      <c r="H214" t="s">
        <v>631</v>
      </c>
      <c r="I214" t="s">
        <v>14206</v>
      </c>
      <c r="J214" t="s">
        <v>309</v>
      </c>
      <c r="K214" t="s">
        <v>23</v>
      </c>
      <c r="L214" t="s">
        <v>24</v>
      </c>
      <c r="M214" t="s">
        <v>14207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15229</v>
      </c>
      <c r="T214" t="s">
        <v>14207</v>
      </c>
    </row>
    <row r="215" spans="1:20" x14ac:dyDescent="0.25">
      <c r="A215" t="s">
        <v>186</v>
      </c>
      <c r="B215" t="s">
        <v>187</v>
      </c>
      <c r="C215">
        <v>33.333333333333336</v>
      </c>
      <c r="D215">
        <v>3</v>
      </c>
      <c r="E215" t="s">
        <v>14208</v>
      </c>
      <c r="F215">
        <v>200</v>
      </c>
      <c r="G215">
        <v>0</v>
      </c>
      <c r="H215" t="s">
        <v>631</v>
      </c>
      <c r="I215" t="s">
        <v>8685</v>
      </c>
      <c r="J215" t="s">
        <v>333</v>
      </c>
      <c r="K215" t="s">
        <v>23</v>
      </c>
      <c r="L215" t="s">
        <v>24</v>
      </c>
      <c r="M215" t="s">
        <v>14207</v>
      </c>
      <c r="N215" t="s">
        <v>23</v>
      </c>
      <c r="O215" t="s">
        <v>32</v>
      </c>
      <c r="P215" t="s">
        <v>26</v>
      </c>
      <c r="Q215" t="s">
        <v>33</v>
      </c>
      <c r="R215" t="s">
        <v>24</v>
      </c>
      <c r="S215" t="s">
        <v>15230</v>
      </c>
      <c r="T215" t="s">
        <v>14207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14208</v>
      </c>
      <c r="F216">
        <v>200</v>
      </c>
      <c r="G216">
        <v>0</v>
      </c>
      <c r="H216" t="s">
        <v>631</v>
      </c>
      <c r="I216" t="s">
        <v>8685</v>
      </c>
      <c r="J216" t="s">
        <v>333</v>
      </c>
      <c r="K216" t="s">
        <v>23</v>
      </c>
      <c r="L216" t="s">
        <v>24</v>
      </c>
      <c r="M216" t="s">
        <v>14207</v>
      </c>
      <c r="N216" t="s">
        <v>23</v>
      </c>
      <c r="O216" t="s">
        <v>32</v>
      </c>
      <c r="P216" t="s">
        <v>26</v>
      </c>
      <c r="Q216" t="s">
        <v>33</v>
      </c>
      <c r="R216" t="s">
        <v>24</v>
      </c>
      <c r="S216" t="s">
        <v>15230</v>
      </c>
      <c r="T216" t="s">
        <v>14207</v>
      </c>
    </row>
    <row r="217" spans="1:20" x14ac:dyDescent="0.25">
      <c r="A217" t="s">
        <v>28</v>
      </c>
      <c r="B217" t="s">
        <v>29</v>
      </c>
      <c r="C217">
        <v>50</v>
      </c>
      <c r="D217">
        <v>1</v>
      </c>
      <c r="E217" t="s">
        <v>14208</v>
      </c>
      <c r="F217">
        <v>200</v>
      </c>
      <c r="G217">
        <v>0</v>
      </c>
      <c r="H217" t="s">
        <v>631</v>
      </c>
      <c r="I217" t="s">
        <v>8685</v>
      </c>
      <c r="J217" t="s">
        <v>333</v>
      </c>
      <c r="K217" t="s">
        <v>23</v>
      </c>
      <c r="L217" t="s">
        <v>24</v>
      </c>
      <c r="M217" t="s">
        <v>14207</v>
      </c>
      <c r="N217" t="s">
        <v>23</v>
      </c>
      <c r="O217" t="s">
        <v>32</v>
      </c>
      <c r="P217" t="s">
        <v>26</v>
      </c>
      <c r="Q217" t="s">
        <v>33</v>
      </c>
      <c r="R217" t="s">
        <v>24</v>
      </c>
      <c r="S217" t="s">
        <v>15230</v>
      </c>
      <c r="T217" t="s">
        <v>14207</v>
      </c>
    </row>
    <row r="218" spans="1:20" x14ac:dyDescent="0.25">
      <c r="A218" t="s">
        <v>30</v>
      </c>
      <c r="B218" t="s">
        <v>31</v>
      </c>
      <c r="C218">
        <v>50</v>
      </c>
      <c r="D218">
        <v>1</v>
      </c>
      <c r="E218" t="s">
        <v>14208</v>
      </c>
      <c r="F218">
        <v>200</v>
      </c>
      <c r="G218">
        <v>0</v>
      </c>
      <c r="H218" t="s">
        <v>631</v>
      </c>
      <c r="I218" t="s">
        <v>8685</v>
      </c>
      <c r="J218" t="s">
        <v>333</v>
      </c>
      <c r="K218" t="s">
        <v>23</v>
      </c>
      <c r="L218" t="s">
        <v>24</v>
      </c>
      <c r="M218" t="s">
        <v>14207</v>
      </c>
      <c r="N218" t="s">
        <v>23</v>
      </c>
      <c r="O218" t="s">
        <v>32</v>
      </c>
      <c r="P218" t="s">
        <v>26</v>
      </c>
      <c r="Q218" t="s">
        <v>33</v>
      </c>
      <c r="R218" t="s">
        <v>24</v>
      </c>
      <c r="S218" t="s">
        <v>15230</v>
      </c>
      <c r="T218" t="s">
        <v>14207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14209</v>
      </c>
      <c r="F219">
        <v>170</v>
      </c>
      <c r="G219">
        <v>15</v>
      </c>
      <c r="H219" t="s">
        <v>631</v>
      </c>
      <c r="I219" t="s">
        <v>14210</v>
      </c>
      <c r="J219" t="s">
        <v>10626</v>
      </c>
      <c r="K219" t="s">
        <v>23</v>
      </c>
      <c r="L219" t="s">
        <v>24</v>
      </c>
      <c r="M219" t="s">
        <v>14211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15231</v>
      </c>
      <c r="T219" t="s">
        <v>14212</v>
      </c>
    </row>
    <row r="220" spans="1:20" x14ac:dyDescent="0.25">
      <c r="A220" t="s">
        <v>28</v>
      </c>
      <c r="B220" t="s">
        <v>29</v>
      </c>
      <c r="C220">
        <v>50</v>
      </c>
      <c r="D220">
        <v>1</v>
      </c>
      <c r="E220" t="s">
        <v>14209</v>
      </c>
      <c r="F220">
        <v>170</v>
      </c>
      <c r="G220">
        <v>15</v>
      </c>
      <c r="H220" t="s">
        <v>631</v>
      </c>
      <c r="I220" t="s">
        <v>14210</v>
      </c>
      <c r="J220" t="s">
        <v>10626</v>
      </c>
      <c r="K220" t="s">
        <v>23</v>
      </c>
      <c r="L220" t="s">
        <v>24</v>
      </c>
      <c r="M220" t="s">
        <v>14211</v>
      </c>
      <c r="N220" t="s">
        <v>23</v>
      </c>
      <c r="O220" t="s">
        <v>32</v>
      </c>
      <c r="P220" t="s">
        <v>26</v>
      </c>
      <c r="Q220" t="s">
        <v>33</v>
      </c>
      <c r="R220" t="s">
        <v>24</v>
      </c>
      <c r="S220" t="s">
        <v>15231</v>
      </c>
      <c r="T220" t="s">
        <v>14212</v>
      </c>
    </row>
    <row r="221" spans="1:20" x14ac:dyDescent="0.25">
      <c r="A221" t="s">
        <v>30</v>
      </c>
      <c r="B221" t="s">
        <v>31</v>
      </c>
      <c r="C221">
        <v>50</v>
      </c>
      <c r="D221">
        <v>1</v>
      </c>
      <c r="E221" t="s">
        <v>14209</v>
      </c>
      <c r="F221">
        <v>170</v>
      </c>
      <c r="G221">
        <v>15</v>
      </c>
      <c r="H221" t="s">
        <v>631</v>
      </c>
      <c r="I221" t="s">
        <v>14210</v>
      </c>
      <c r="J221" t="s">
        <v>10626</v>
      </c>
      <c r="K221" t="s">
        <v>23</v>
      </c>
      <c r="L221" t="s">
        <v>24</v>
      </c>
      <c r="M221" t="s">
        <v>14211</v>
      </c>
      <c r="N221" t="s">
        <v>23</v>
      </c>
      <c r="O221" t="s">
        <v>32</v>
      </c>
      <c r="P221" t="s">
        <v>26</v>
      </c>
      <c r="Q221" t="s">
        <v>33</v>
      </c>
      <c r="R221" t="s">
        <v>24</v>
      </c>
      <c r="S221" t="s">
        <v>15231</v>
      </c>
      <c r="T221" t="s">
        <v>14211</v>
      </c>
    </row>
    <row r="222" spans="1:20" x14ac:dyDescent="0.25">
      <c r="A222" t="s">
        <v>113</v>
      </c>
      <c r="B222" t="s">
        <v>114</v>
      </c>
      <c r="C222">
        <v>65</v>
      </c>
      <c r="D222">
        <v>1</v>
      </c>
      <c r="E222" t="s">
        <v>14209</v>
      </c>
      <c r="F222">
        <v>170</v>
      </c>
      <c r="G222">
        <v>15</v>
      </c>
      <c r="H222" t="s">
        <v>631</v>
      </c>
      <c r="I222" t="s">
        <v>14210</v>
      </c>
      <c r="J222" t="s">
        <v>10626</v>
      </c>
      <c r="K222" t="s">
        <v>23</v>
      </c>
      <c r="L222" t="s">
        <v>24</v>
      </c>
      <c r="M222" t="s">
        <v>14211</v>
      </c>
      <c r="N222" t="s">
        <v>23</v>
      </c>
      <c r="O222" t="s">
        <v>32</v>
      </c>
      <c r="P222" t="s">
        <v>26</v>
      </c>
      <c r="Q222" t="s">
        <v>33</v>
      </c>
      <c r="R222" t="s">
        <v>24</v>
      </c>
      <c r="S222" t="s">
        <v>15231</v>
      </c>
      <c r="T222" t="s">
        <v>14211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14213</v>
      </c>
      <c r="F223">
        <v>100</v>
      </c>
      <c r="G223">
        <v>0</v>
      </c>
      <c r="H223" t="s">
        <v>631</v>
      </c>
      <c r="I223" t="s">
        <v>14214</v>
      </c>
      <c r="J223" t="s">
        <v>330</v>
      </c>
      <c r="K223" t="s">
        <v>23</v>
      </c>
      <c r="L223" t="s">
        <v>24</v>
      </c>
      <c r="M223" t="s">
        <v>14211</v>
      </c>
      <c r="N223" t="s">
        <v>23</v>
      </c>
      <c r="O223" t="s">
        <v>32</v>
      </c>
      <c r="P223" t="s">
        <v>26</v>
      </c>
      <c r="Q223" t="s">
        <v>33</v>
      </c>
      <c r="R223" t="s">
        <v>24</v>
      </c>
      <c r="S223" t="s">
        <v>15232</v>
      </c>
      <c r="T223" t="s">
        <v>14211</v>
      </c>
    </row>
    <row r="224" spans="1:20" x14ac:dyDescent="0.25">
      <c r="A224" t="s">
        <v>28</v>
      </c>
      <c r="B224" t="s">
        <v>29</v>
      </c>
      <c r="C224">
        <v>50</v>
      </c>
      <c r="D224">
        <v>1</v>
      </c>
      <c r="E224" t="s">
        <v>14213</v>
      </c>
      <c r="F224">
        <v>100</v>
      </c>
      <c r="G224">
        <v>0</v>
      </c>
      <c r="H224" t="s">
        <v>631</v>
      </c>
      <c r="I224" t="s">
        <v>14214</v>
      </c>
      <c r="J224" t="s">
        <v>330</v>
      </c>
      <c r="K224" t="s">
        <v>23</v>
      </c>
      <c r="L224" t="s">
        <v>24</v>
      </c>
      <c r="M224" t="s">
        <v>14211</v>
      </c>
      <c r="N224" t="s">
        <v>23</v>
      </c>
      <c r="O224" t="s">
        <v>32</v>
      </c>
      <c r="P224" t="s">
        <v>26</v>
      </c>
      <c r="Q224" t="s">
        <v>33</v>
      </c>
      <c r="R224" t="s">
        <v>24</v>
      </c>
      <c r="S224" t="s">
        <v>15232</v>
      </c>
      <c r="T224" t="s">
        <v>14211</v>
      </c>
    </row>
    <row r="225" spans="1:20" x14ac:dyDescent="0.25">
      <c r="A225" t="s">
        <v>30</v>
      </c>
      <c r="B225" t="s">
        <v>31</v>
      </c>
      <c r="C225">
        <v>50</v>
      </c>
      <c r="D225">
        <v>1</v>
      </c>
      <c r="E225" t="s">
        <v>14213</v>
      </c>
      <c r="F225">
        <v>100</v>
      </c>
      <c r="G225">
        <v>0</v>
      </c>
      <c r="H225" t="s">
        <v>631</v>
      </c>
      <c r="I225" t="s">
        <v>14214</v>
      </c>
      <c r="J225" t="s">
        <v>330</v>
      </c>
      <c r="K225" t="s">
        <v>23</v>
      </c>
      <c r="L225" t="s">
        <v>24</v>
      </c>
      <c r="M225" t="s">
        <v>14211</v>
      </c>
      <c r="N225" t="s">
        <v>23</v>
      </c>
      <c r="O225" t="s">
        <v>32</v>
      </c>
      <c r="P225" t="s">
        <v>26</v>
      </c>
      <c r="Q225" t="s">
        <v>33</v>
      </c>
      <c r="R225" t="s">
        <v>24</v>
      </c>
      <c r="S225" t="s">
        <v>15232</v>
      </c>
      <c r="T225" t="s">
        <v>14211</v>
      </c>
    </row>
    <row r="226" spans="1:20" x14ac:dyDescent="0.25">
      <c r="A226" t="s">
        <v>30</v>
      </c>
      <c r="B226" t="s">
        <v>31</v>
      </c>
      <c r="C226">
        <v>40</v>
      </c>
      <c r="D226">
        <v>1</v>
      </c>
      <c r="E226" t="s">
        <v>14215</v>
      </c>
      <c r="F226">
        <v>131</v>
      </c>
      <c r="G226">
        <v>0</v>
      </c>
      <c r="H226" t="s">
        <v>47</v>
      </c>
      <c r="I226" t="s">
        <v>4007</v>
      </c>
      <c r="J226" t="s">
        <v>14216</v>
      </c>
      <c r="K226" t="s">
        <v>6052</v>
      </c>
      <c r="L226" t="s">
        <v>1261</v>
      </c>
      <c r="M226" t="s">
        <v>14155</v>
      </c>
      <c r="N226" t="s">
        <v>23</v>
      </c>
      <c r="O226" t="s">
        <v>63</v>
      </c>
      <c r="P226" t="s">
        <v>54</v>
      </c>
      <c r="Q226" t="s">
        <v>55</v>
      </c>
      <c r="R226" t="s">
        <v>24</v>
      </c>
      <c r="S226" t="s">
        <v>15233</v>
      </c>
      <c r="T226" t="s">
        <v>14217</v>
      </c>
    </row>
    <row r="227" spans="1:20" x14ac:dyDescent="0.25">
      <c r="A227" t="s">
        <v>30</v>
      </c>
      <c r="B227" t="s">
        <v>31</v>
      </c>
      <c r="C227">
        <v>38.333333333333343</v>
      </c>
      <c r="D227">
        <v>3</v>
      </c>
      <c r="E227" t="s">
        <v>14215</v>
      </c>
      <c r="F227">
        <v>131</v>
      </c>
      <c r="G227">
        <v>0</v>
      </c>
      <c r="H227" t="s">
        <v>47</v>
      </c>
      <c r="I227" t="s">
        <v>4007</v>
      </c>
      <c r="J227" t="s">
        <v>14216</v>
      </c>
      <c r="K227" t="s">
        <v>6052</v>
      </c>
      <c r="L227" t="s">
        <v>1261</v>
      </c>
      <c r="M227" t="s">
        <v>14155</v>
      </c>
      <c r="N227" t="s">
        <v>23</v>
      </c>
      <c r="O227" t="s">
        <v>63</v>
      </c>
      <c r="P227" t="s">
        <v>54</v>
      </c>
      <c r="Q227" t="s">
        <v>55</v>
      </c>
      <c r="R227" t="s">
        <v>24</v>
      </c>
      <c r="S227" t="s">
        <v>15233</v>
      </c>
      <c r="T227" t="s">
        <v>14217</v>
      </c>
    </row>
    <row r="228" spans="1:20" x14ac:dyDescent="0.25">
      <c r="A228" t="s">
        <v>44</v>
      </c>
      <c r="B228" t="s">
        <v>45</v>
      </c>
      <c r="C228">
        <v>66.666666666666671</v>
      </c>
      <c r="D228">
        <v>3</v>
      </c>
      <c r="E228" t="s">
        <v>14218</v>
      </c>
      <c r="F228">
        <v>200</v>
      </c>
      <c r="G228">
        <v>0</v>
      </c>
      <c r="H228" t="s">
        <v>631</v>
      </c>
      <c r="I228" t="s">
        <v>14219</v>
      </c>
      <c r="J228" t="s">
        <v>65</v>
      </c>
      <c r="K228" t="s">
        <v>23</v>
      </c>
      <c r="L228" t="s">
        <v>24</v>
      </c>
      <c r="M228" t="s">
        <v>14220</v>
      </c>
      <c r="N228" t="s">
        <v>23</v>
      </c>
      <c r="O228" t="s">
        <v>32</v>
      </c>
      <c r="P228" t="s">
        <v>26</v>
      </c>
      <c r="Q228" t="s">
        <v>33</v>
      </c>
      <c r="R228" t="s">
        <v>24</v>
      </c>
      <c r="S228" t="s">
        <v>15234</v>
      </c>
      <c r="T228" t="s">
        <v>14221</v>
      </c>
    </row>
    <row r="229" spans="1:20" x14ac:dyDescent="0.25">
      <c r="A229" t="s">
        <v>186</v>
      </c>
      <c r="B229" t="s">
        <v>187</v>
      </c>
      <c r="C229">
        <v>33.333333333333336</v>
      </c>
      <c r="D229">
        <v>3</v>
      </c>
      <c r="E229" t="s">
        <v>14218</v>
      </c>
      <c r="F229">
        <v>200</v>
      </c>
      <c r="G229">
        <v>0</v>
      </c>
      <c r="H229" t="s">
        <v>631</v>
      </c>
      <c r="I229" t="s">
        <v>14219</v>
      </c>
      <c r="J229" t="s">
        <v>65</v>
      </c>
      <c r="K229" t="s">
        <v>23</v>
      </c>
      <c r="L229" t="s">
        <v>24</v>
      </c>
      <c r="M229" t="s">
        <v>14220</v>
      </c>
      <c r="N229" t="s">
        <v>23</v>
      </c>
      <c r="O229" t="s">
        <v>32</v>
      </c>
      <c r="P229" t="s">
        <v>26</v>
      </c>
      <c r="Q229" t="s">
        <v>33</v>
      </c>
      <c r="R229" t="s">
        <v>24</v>
      </c>
      <c r="S229" t="s">
        <v>15234</v>
      </c>
      <c r="T229" t="s">
        <v>14221</v>
      </c>
    </row>
    <row r="230" spans="1:20" x14ac:dyDescent="0.25">
      <c r="A230" t="s">
        <v>30</v>
      </c>
      <c r="B230" t="s">
        <v>31</v>
      </c>
      <c r="C230">
        <v>38.5</v>
      </c>
      <c r="D230">
        <v>2</v>
      </c>
      <c r="E230" t="s">
        <v>14222</v>
      </c>
      <c r="F230">
        <v>77</v>
      </c>
      <c r="G230">
        <v>0</v>
      </c>
      <c r="H230" t="s">
        <v>47</v>
      </c>
      <c r="I230" t="s">
        <v>9033</v>
      </c>
      <c r="J230" t="s">
        <v>14223</v>
      </c>
      <c r="K230" t="s">
        <v>3097</v>
      </c>
      <c r="L230" t="s">
        <v>4402</v>
      </c>
      <c r="M230" t="s">
        <v>14224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15235</v>
      </c>
      <c r="T230" t="s">
        <v>14221</v>
      </c>
    </row>
    <row r="231" spans="1:20" x14ac:dyDescent="0.25">
      <c r="A231" t="s">
        <v>42</v>
      </c>
      <c r="B231" t="s">
        <v>43</v>
      </c>
      <c r="C231">
        <v>66.666666666666671</v>
      </c>
      <c r="D231">
        <v>3</v>
      </c>
      <c r="E231" t="s">
        <v>14225</v>
      </c>
      <c r="F231">
        <v>110</v>
      </c>
      <c r="G231">
        <v>0</v>
      </c>
      <c r="H231" t="s">
        <v>47</v>
      </c>
      <c r="I231" t="s">
        <v>14226</v>
      </c>
      <c r="J231" t="s">
        <v>14227</v>
      </c>
      <c r="K231" t="s">
        <v>3979</v>
      </c>
      <c r="L231" t="s">
        <v>1732</v>
      </c>
      <c r="M231" t="s">
        <v>14221</v>
      </c>
      <c r="N231" t="s">
        <v>23</v>
      </c>
      <c r="O231" t="s">
        <v>63</v>
      </c>
      <c r="P231" t="s">
        <v>54</v>
      </c>
      <c r="Q231" t="s">
        <v>55</v>
      </c>
      <c r="R231" t="s">
        <v>24</v>
      </c>
      <c r="S231" t="s">
        <v>15236</v>
      </c>
      <c r="T231" t="s">
        <v>14221</v>
      </c>
    </row>
    <row r="232" spans="1:20" x14ac:dyDescent="0.25">
      <c r="A232" t="s">
        <v>20</v>
      </c>
      <c r="B232" t="s">
        <v>21</v>
      </c>
      <c r="C232">
        <v>50</v>
      </c>
      <c r="D232">
        <v>6</v>
      </c>
      <c r="E232" t="s">
        <v>14228</v>
      </c>
      <c r="F232">
        <v>600</v>
      </c>
      <c r="G232">
        <v>0</v>
      </c>
      <c r="H232" t="s">
        <v>631</v>
      </c>
      <c r="I232" t="s">
        <v>14229</v>
      </c>
      <c r="J232" t="s">
        <v>650</v>
      </c>
      <c r="K232" t="s">
        <v>23</v>
      </c>
      <c r="L232" t="s">
        <v>24</v>
      </c>
      <c r="M232" t="s">
        <v>14230</v>
      </c>
      <c r="N232" t="s">
        <v>23</v>
      </c>
      <c r="O232" t="s">
        <v>307</v>
      </c>
      <c r="P232" t="s">
        <v>26</v>
      </c>
      <c r="Q232" t="s">
        <v>27</v>
      </c>
      <c r="R232" t="s">
        <v>24</v>
      </c>
      <c r="S232" t="s">
        <v>15237</v>
      </c>
      <c r="T232" t="s">
        <v>14231</v>
      </c>
    </row>
    <row r="233" spans="1:20" x14ac:dyDescent="0.25">
      <c r="A233" t="s">
        <v>28</v>
      </c>
      <c r="B233" t="s">
        <v>29</v>
      </c>
      <c r="C233">
        <v>50</v>
      </c>
      <c r="D233">
        <v>6</v>
      </c>
      <c r="E233" t="s">
        <v>14228</v>
      </c>
      <c r="F233">
        <v>600</v>
      </c>
      <c r="G233">
        <v>0</v>
      </c>
      <c r="H233" t="s">
        <v>631</v>
      </c>
      <c r="I233" t="s">
        <v>14229</v>
      </c>
      <c r="J233" t="s">
        <v>650</v>
      </c>
      <c r="K233" t="s">
        <v>23</v>
      </c>
      <c r="L233" t="s">
        <v>24</v>
      </c>
      <c r="M233" t="s">
        <v>14230</v>
      </c>
      <c r="N233" t="s">
        <v>23</v>
      </c>
      <c r="O233" t="s">
        <v>307</v>
      </c>
      <c r="P233" t="s">
        <v>26</v>
      </c>
      <c r="Q233" t="s">
        <v>27</v>
      </c>
      <c r="R233" t="s">
        <v>24</v>
      </c>
      <c r="S233" t="s">
        <v>15237</v>
      </c>
      <c r="T233" t="s">
        <v>14232</v>
      </c>
    </row>
    <row r="234" spans="1:20" x14ac:dyDescent="0.25">
      <c r="A234" t="s">
        <v>30</v>
      </c>
      <c r="B234" t="s">
        <v>31</v>
      </c>
      <c r="C234">
        <v>50</v>
      </c>
      <c r="D234">
        <v>6</v>
      </c>
      <c r="E234" t="s">
        <v>14228</v>
      </c>
      <c r="F234">
        <v>600</v>
      </c>
      <c r="G234">
        <v>0</v>
      </c>
      <c r="H234" t="s">
        <v>631</v>
      </c>
      <c r="I234" t="s">
        <v>14229</v>
      </c>
      <c r="J234" t="s">
        <v>650</v>
      </c>
      <c r="K234" t="s">
        <v>23</v>
      </c>
      <c r="L234" t="s">
        <v>24</v>
      </c>
      <c r="M234" t="s">
        <v>14230</v>
      </c>
      <c r="N234" t="s">
        <v>23</v>
      </c>
      <c r="O234" t="s">
        <v>307</v>
      </c>
      <c r="P234" t="s">
        <v>26</v>
      </c>
      <c r="Q234" t="s">
        <v>27</v>
      </c>
      <c r="R234" t="s">
        <v>24</v>
      </c>
      <c r="S234" t="s">
        <v>15237</v>
      </c>
      <c r="T234" t="s">
        <v>14232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14233</v>
      </c>
      <c r="F235">
        <v>106</v>
      </c>
      <c r="G235">
        <v>6</v>
      </c>
      <c r="H235" t="s">
        <v>631</v>
      </c>
      <c r="I235" t="s">
        <v>14234</v>
      </c>
      <c r="J235" t="s">
        <v>325</v>
      </c>
      <c r="K235" t="s">
        <v>23</v>
      </c>
      <c r="L235" t="s">
        <v>24</v>
      </c>
      <c r="M235" t="s">
        <v>14235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15238</v>
      </c>
      <c r="T235" t="s">
        <v>14236</v>
      </c>
    </row>
    <row r="236" spans="1:20" x14ac:dyDescent="0.25">
      <c r="A236" t="s">
        <v>28</v>
      </c>
      <c r="B236" t="s">
        <v>29</v>
      </c>
      <c r="C236">
        <v>50</v>
      </c>
      <c r="D236">
        <v>1</v>
      </c>
      <c r="E236" t="s">
        <v>14233</v>
      </c>
      <c r="F236">
        <v>106</v>
      </c>
      <c r="G236">
        <v>6</v>
      </c>
      <c r="H236" t="s">
        <v>631</v>
      </c>
      <c r="I236" t="s">
        <v>14234</v>
      </c>
      <c r="J236" t="s">
        <v>325</v>
      </c>
      <c r="K236" t="s">
        <v>23</v>
      </c>
      <c r="L236" t="s">
        <v>24</v>
      </c>
      <c r="M236" t="s">
        <v>14235</v>
      </c>
      <c r="N236" t="s">
        <v>23</v>
      </c>
      <c r="O236" t="s">
        <v>307</v>
      </c>
      <c r="P236" t="s">
        <v>26</v>
      </c>
      <c r="Q236" t="s">
        <v>27</v>
      </c>
      <c r="R236" t="s">
        <v>24</v>
      </c>
      <c r="S236" t="s">
        <v>15238</v>
      </c>
      <c r="T236" t="s">
        <v>14236</v>
      </c>
    </row>
    <row r="237" spans="1:20" x14ac:dyDescent="0.25">
      <c r="A237" t="s">
        <v>30</v>
      </c>
      <c r="B237" t="s">
        <v>31</v>
      </c>
      <c r="C237">
        <v>50</v>
      </c>
      <c r="D237">
        <v>1</v>
      </c>
      <c r="E237" t="s">
        <v>14233</v>
      </c>
      <c r="F237">
        <v>106</v>
      </c>
      <c r="G237">
        <v>6</v>
      </c>
      <c r="H237" t="s">
        <v>631</v>
      </c>
      <c r="I237" t="s">
        <v>14234</v>
      </c>
      <c r="J237" t="s">
        <v>325</v>
      </c>
      <c r="K237" t="s">
        <v>23</v>
      </c>
      <c r="L237" t="s">
        <v>24</v>
      </c>
      <c r="M237" t="s">
        <v>14235</v>
      </c>
      <c r="N237" t="s">
        <v>23</v>
      </c>
      <c r="O237" t="s">
        <v>307</v>
      </c>
      <c r="P237" t="s">
        <v>26</v>
      </c>
      <c r="Q237" t="s">
        <v>27</v>
      </c>
      <c r="R237" t="s">
        <v>24</v>
      </c>
      <c r="S237" t="s">
        <v>15238</v>
      </c>
      <c r="T237" t="s">
        <v>14236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14237</v>
      </c>
      <c r="F238">
        <v>106</v>
      </c>
      <c r="G238">
        <v>6</v>
      </c>
      <c r="H238" t="s">
        <v>631</v>
      </c>
      <c r="I238" t="s">
        <v>14238</v>
      </c>
      <c r="J238" t="s">
        <v>64</v>
      </c>
      <c r="K238" t="s">
        <v>23</v>
      </c>
      <c r="L238" t="s">
        <v>24</v>
      </c>
      <c r="M238" t="s">
        <v>14239</v>
      </c>
      <c r="N238" t="s">
        <v>23</v>
      </c>
      <c r="O238" t="s">
        <v>307</v>
      </c>
      <c r="P238" t="s">
        <v>26</v>
      </c>
      <c r="Q238" t="s">
        <v>27</v>
      </c>
      <c r="R238" t="s">
        <v>24</v>
      </c>
      <c r="S238" t="s">
        <v>15239</v>
      </c>
      <c r="T238" t="s">
        <v>14239</v>
      </c>
    </row>
    <row r="239" spans="1:20" x14ac:dyDescent="0.25">
      <c r="A239" t="s">
        <v>28</v>
      </c>
      <c r="B239" t="s">
        <v>29</v>
      </c>
      <c r="C239">
        <v>50</v>
      </c>
      <c r="D239">
        <v>1</v>
      </c>
      <c r="E239" t="s">
        <v>14237</v>
      </c>
      <c r="F239">
        <v>106</v>
      </c>
      <c r="G239">
        <v>6</v>
      </c>
      <c r="H239" t="s">
        <v>631</v>
      </c>
      <c r="I239" t="s">
        <v>14238</v>
      </c>
      <c r="J239" t="s">
        <v>64</v>
      </c>
      <c r="K239" t="s">
        <v>23</v>
      </c>
      <c r="L239" t="s">
        <v>24</v>
      </c>
      <c r="M239" t="s">
        <v>14239</v>
      </c>
      <c r="N239" t="s">
        <v>23</v>
      </c>
      <c r="O239" t="s">
        <v>307</v>
      </c>
      <c r="P239" t="s">
        <v>26</v>
      </c>
      <c r="Q239" t="s">
        <v>27</v>
      </c>
      <c r="R239" t="s">
        <v>24</v>
      </c>
      <c r="S239" t="s">
        <v>15239</v>
      </c>
      <c r="T239" t="s">
        <v>14239</v>
      </c>
    </row>
    <row r="240" spans="1:20" x14ac:dyDescent="0.25">
      <c r="A240" t="s">
        <v>30</v>
      </c>
      <c r="B240" t="s">
        <v>31</v>
      </c>
      <c r="C240">
        <v>50</v>
      </c>
      <c r="D240">
        <v>1</v>
      </c>
      <c r="E240" t="s">
        <v>14237</v>
      </c>
      <c r="F240">
        <v>106</v>
      </c>
      <c r="G240">
        <v>6</v>
      </c>
      <c r="H240" t="s">
        <v>631</v>
      </c>
      <c r="I240" t="s">
        <v>14238</v>
      </c>
      <c r="J240" t="s">
        <v>64</v>
      </c>
      <c r="K240" t="s">
        <v>23</v>
      </c>
      <c r="L240" t="s">
        <v>24</v>
      </c>
      <c r="M240" t="s">
        <v>14239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15239</v>
      </c>
      <c r="T240" t="s">
        <v>14239</v>
      </c>
    </row>
    <row r="241" spans="1:20" x14ac:dyDescent="0.25">
      <c r="A241" t="s">
        <v>30</v>
      </c>
      <c r="B241" t="s">
        <v>1915</v>
      </c>
      <c r="C241">
        <v>38</v>
      </c>
      <c r="D241">
        <v>1</v>
      </c>
      <c r="E241" t="s">
        <v>14240</v>
      </c>
      <c r="F241">
        <v>110.7</v>
      </c>
      <c r="G241">
        <v>7</v>
      </c>
      <c r="H241" t="s">
        <v>47</v>
      </c>
      <c r="I241" t="s">
        <v>14241</v>
      </c>
      <c r="J241" t="s">
        <v>14242</v>
      </c>
      <c r="K241" t="s">
        <v>1674</v>
      </c>
      <c r="L241" t="s">
        <v>14243</v>
      </c>
      <c r="M241" t="s">
        <v>14244</v>
      </c>
      <c r="N241" t="s">
        <v>23</v>
      </c>
      <c r="O241" t="s">
        <v>48</v>
      </c>
      <c r="P241" t="s">
        <v>49</v>
      </c>
      <c r="Q241" t="s">
        <v>50</v>
      </c>
      <c r="R241" t="s">
        <v>24</v>
      </c>
      <c r="S241" t="s">
        <v>15240</v>
      </c>
      <c r="T241" t="s">
        <v>14244</v>
      </c>
    </row>
    <row r="242" spans="1:20" x14ac:dyDescent="0.25">
      <c r="A242" t="s">
        <v>46</v>
      </c>
      <c r="B242" t="s">
        <v>1105</v>
      </c>
      <c r="C242">
        <v>65.7</v>
      </c>
      <c r="D242">
        <v>1</v>
      </c>
      <c r="E242" t="s">
        <v>14240</v>
      </c>
      <c r="F242">
        <v>110.7</v>
      </c>
      <c r="G242">
        <v>7</v>
      </c>
      <c r="H242" t="s">
        <v>47</v>
      </c>
      <c r="I242" t="s">
        <v>14241</v>
      </c>
      <c r="J242" t="s">
        <v>14242</v>
      </c>
      <c r="K242" t="s">
        <v>1674</v>
      </c>
      <c r="L242" t="s">
        <v>14243</v>
      </c>
      <c r="M242" t="s">
        <v>14244</v>
      </c>
      <c r="N242" t="s">
        <v>23</v>
      </c>
      <c r="O242" t="s">
        <v>48</v>
      </c>
      <c r="P242" t="s">
        <v>49</v>
      </c>
      <c r="Q242" t="s">
        <v>50</v>
      </c>
      <c r="R242" t="s">
        <v>24</v>
      </c>
      <c r="S242" t="s">
        <v>15240</v>
      </c>
      <c r="T242" t="s">
        <v>14244</v>
      </c>
    </row>
    <row r="243" spans="1:20" x14ac:dyDescent="0.25">
      <c r="A243" t="s">
        <v>186</v>
      </c>
      <c r="B243" t="s">
        <v>187</v>
      </c>
      <c r="C243">
        <v>50</v>
      </c>
      <c r="D243">
        <v>4</v>
      </c>
      <c r="E243" t="s">
        <v>14245</v>
      </c>
      <c r="F243">
        <v>199</v>
      </c>
      <c r="G243">
        <v>0</v>
      </c>
      <c r="H243" t="s">
        <v>47</v>
      </c>
      <c r="I243" t="s">
        <v>14246</v>
      </c>
      <c r="J243" t="s">
        <v>14247</v>
      </c>
      <c r="K243" t="s">
        <v>1737</v>
      </c>
      <c r="L243" t="s">
        <v>14248</v>
      </c>
      <c r="M243" t="s">
        <v>14249</v>
      </c>
      <c r="N243" t="s">
        <v>9228</v>
      </c>
      <c r="O243" t="s">
        <v>1298</v>
      </c>
      <c r="P243" t="s">
        <v>635</v>
      </c>
      <c r="Q243" t="s">
        <v>636</v>
      </c>
      <c r="R243" t="s">
        <v>24</v>
      </c>
      <c r="S243" t="s">
        <v>15241</v>
      </c>
      <c r="T243" t="s">
        <v>14250</v>
      </c>
    </row>
    <row r="244" spans="1:20" x14ac:dyDescent="0.25">
      <c r="A244" t="s">
        <v>46</v>
      </c>
      <c r="B244" t="s">
        <v>56</v>
      </c>
      <c r="C244">
        <v>66.333333333333329</v>
      </c>
      <c r="D244">
        <v>3</v>
      </c>
      <c r="E244" t="s">
        <v>14251</v>
      </c>
      <c r="F244">
        <v>240</v>
      </c>
      <c r="G244">
        <v>35</v>
      </c>
      <c r="H244" t="s">
        <v>47</v>
      </c>
      <c r="I244" t="s">
        <v>11334</v>
      </c>
      <c r="J244" t="s">
        <v>14252</v>
      </c>
      <c r="K244" t="s">
        <v>1581</v>
      </c>
      <c r="L244" t="s">
        <v>666</v>
      </c>
      <c r="M244" t="s">
        <v>14253</v>
      </c>
      <c r="N244" t="s">
        <v>23</v>
      </c>
      <c r="O244" t="s">
        <v>63</v>
      </c>
      <c r="P244" t="s">
        <v>54</v>
      </c>
      <c r="Q244" t="s">
        <v>55</v>
      </c>
      <c r="R244" t="s">
        <v>24</v>
      </c>
      <c r="S244" t="s">
        <v>15242</v>
      </c>
      <c r="T244" t="s">
        <v>14254</v>
      </c>
    </row>
    <row r="245" spans="1:20" x14ac:dyDescent="0.25">
      <c r="A245" t="s">
        <v>46</v>
      </c>
      <c r="B245" t="s">
        <v>56</v>
      </c>
      <c r="C245">
        <v>66.333333333333329</v>
      </c>
      <c r="D245">
        <v>3</v>
      </c>
      <c r="E245" t="s">
        <v>14255</v>
      </c>
      <c r="F245">
        <v>240</v>
      </c>
      <c r="G245">
        <v>35</v>
      </c>
      <c r="H245" t="s">
        <v>47</v>
      </c>
      <c r="I245" t="s">
        <v>6367</v>
      </c>
      <c r="J245" t="s">
        <v>14256</v>
      </c>
      <c r="K245" t="s">
        <v>1581</v>
      </c>
      <c r="L245" t="s">
        <v>6222</v>
      </c>
      <c r="M245" t="s">
        <v>14257</v>
      </c>
      <c r="N245" t="s">
        <v>23</v>
      </c>
      <c r="O245" t="s">
        <v>63</v>
      </c>
      <c r="P245" t="s">
        <v>54</v>
      </c>
      <c r="Q245" t="s">
        <v>55</v>
      </c>
      <c r="R245" t="s">
        <v>24</v>
      </c>
      <c r="S245" t="s">
        <v>15243</v>
      </c>
      <c r="T245" t="s">
        <v>14254</v>
      </c>
    </row>
    <row r="246" spans="1:20" x14ac:dyDescent="0.25">
      <c r="A246" t="s">
        <v>137</v>
      </c>
      <c r="B246" t="s">
        <v>138</v>
      </c>
      <c r="C246">
        <v>10</v>
      </c>
      <c r="D246">
        <v>50</v>
      </c>
      <c r="E246" t="s">
        <v>14258</v>
      </c>
      <c r="F246">
        <v>580</v>
      </c>
      <c r="G246">
        <v>86</v>
      </c>
      <c r="H246" t="s">
        <v>47</v>
      </c>
      <c r="I246" t="s">
        <v>3205</v>
      </c>
      <c r="J246" t="s">
        <v>14259</v>
      </c>
      <c r="K246" t="s">
        <v>2568</v>
      </c>
      <c r="L246" t="s">
        <v>370</v>
      </c>
      <c r="M246" t="s">
        <v>14260</v>
      </c>
      <c r="N246" t="s">
        <v>23</v>
      </c>
      <c r="O246" t="s">
        <v>63</v>
      </c>
      <c r="P246" t="s">
        <v>54</v>
      </c>
      <c r="Q246" t="s">
        <v>55</v>
      </c>
      <c r="R246" t="s">
        <v>24</v>
      </c>
      <c r="S246" t="s">
        <v>15244</v>
      </c>
      <c r="T246" t="s">
        <v>14261</v>
      </c>
    </row>
    <row r="247" spans="1:20" x14ac:dyDescent="0.25">
      <c r="A247" t="s">
        <v>137</v>
      </c>
      <c r="B247" t="s">
        <v>138</v>
      </c>
      <c r="C247">
        <v>10</v>
      </c>
      <c r="D247">
        <v>200</v>
      </c>
      <c r="E247" t="s">
        <v>14262</v>
      </c>
      <c r="F247">
        <v>2206</v>
      </c>
      <c r="G247">
        <v>230</v>
      </c>
      <c r="H247" t="s">
        <v>47</v>
      </c>
      <c r="I247" t="s">
        <v>3205</v>
      </c>
      <c r="J247" t="s">
        <v>14259</v>
      </c>
      <c r="K247" t="s">
        <v>2568</v>
      </c>
      <c r="L247" t="s">
        <v>370</v>
      </c>
      <c r="M247" t="s">
        <v>14260</v>
      </c>
      <c r="N247" t="s">
        <v>23</v>
      </c>
      <c r="O247" t="s">
        <v>63</v>
      </c>
      <c r="P247" t="s">
        <v>54</v>
      </c>
      <c r="Q247" t="s">
        <v>55</v>
      </c>
      <c r="R247" t="s">
        <v>24</v>
      </c>
      <c r="S247" t="s">
        <v>15245</v>
      </c>
      <c r="T247" t="s">
        <v>14261</v>
      </c>
    </row>
    <row r="248" spans="1:20" x14ac:dyDescent="0.25">
      <c r="A248" t="s">
        <v>20</v>
      </c>
      <c r="B248" t="s">
        <v>21</v>
      </c>
      <c r="C248">
        <v>50</v>
      </c>
      <c r="D248">
        <v>3</v>
      </c>
      <c r="E248" t="s">
        <v>14263</v>
      </c>
      <c r="F248">
        <v>300</v>
      </c>
      <c r="G248">
        <v>0</v>
      </c>
      <c r="H248" t="s">
        <v>631</v>
      </c>
      <c r="I248" t="s">
        <v>14264</v>
      </c>
      <c r="J248" t="s">
        <v>6056</v>
      </c>
      <c r="K248" t="s">
        <v>23</v>
      </c>
      <c r="L248" t="s">
        <v>24</v>
      </c>
      <c r="M248" t="s">
        <v>14265</v>
      </c>
      <c r="N248" t="s">
        <v>23</v>
      </c>
      <c r="O248" t="s">
        <v>307</v>
      </c>
      <c r="P248" t="s">
        <v>26</v>
      </c>
      <c r="Q248" t="s">
        <v>27</v>
      </c>
      <c r="R248" t="s">
        <v>24</v>
      </c>
      <c r="S248" t="s">
        <v>15246</v>
      </c>
      <c r="T248" t="s">
        <v>14265</v>
      </c>
    </row>
    <row r="249" spans="1:20" x14ac:dyDescent="0.25">
      <c r="A249" t="s">
        <v>28</v>
      </c>
      <c r="B249" t="s">
        <v>29</v>
      </c>
      <c r="C249">
        <v>50</v>
      </c>
      <c r="D249">
        <v>3</v>
      </c>
      <c r="E249" t="s">
        <v>14263</v>
      </c>
      <c r="F249">
        <v>300</v>
      </c>
      <c r="G249">
        <v>0</v>
      </c>
      <c r="H249" t="s">
        <v>631</v>
      </c>
      <c r="I249" t="s">
        <v>14264</v>
      </c>
      <c r="J249" t="s">
        <v>6056</v>
      </c>
      <c r="K249" t="s">
        <v>23</v>
      </c>
      <c r="L249" t="s">
        <v>24</v>
      </c>
      <c r="M249" t="s">
        <v>14265</v>
      </c>
      <c r="N249" t="s">
        <v>23</v>
      </c>
      <c r="O249" t="s">
        <v>307</v>
      </c>
      <c r="P249" t="s">
        <v>26</v>
      </c>
      <c r="Q249" t="s">
        <v>27</v>
      </c>
      <c r="R249" t="s">
        <v>24</v>
      </c>
      <c r="S249" t="s">
        <v>15246</v>
      </c>
      <c r="T249" t="s">
        <v>14265</v>
      </c>
    </row>
    <row r="250" spans="1:20" x14ac:dyDescent="0.25">
      <c r="A250" t="s">
        <v>30</v>
      </c>
      <c r="B250" t="s">
        <v>31</v>
      </c>
      <c r="C250">
        <v>50</v>
      </c>
      <c r="D250">
        <v>3</v>
      </c>
      <c r="E250" t="s">
        <v>14263</v>
      </c>
      <c r="F250">
        <v>300</v>
      </c>
      <c r="G250">
        <v>0</v>
      </c>
      <c r="H250" t="s">
        <v>631</v>
      </c>
      <c r="I250" t="s">
        <v>14264</v>
      </c>
      <c r="J250" t="s">
        <v>6056</v>
      </c>
      <c r="K250" t="s">
        <v>23</v>
      </c>
      <c r="L250" t="s">
        <v>24</v>
      </c>
      <c r="M250" t="s">
        <v>14265</v>
      </c>
      <c r="N250" t="s">
        <v>23</v>
      </c>
      <c r="O250" t="s">
        <v>307</v>
      </c>
      <c r="P250" t="s">
        <v>26</v>
      </c>
      <c r="Q250" t="s">
        <v>27</v>
      </c>
      <c r="R250" t="s">
        <v>24</v>
      </c>
      <c r="S250" t="s">
        <v>15246</v>
      </c>
      <c r="T250" t="s">
        <v>14265</v>
      </c>
    </row>
    <row r="251" spans="1:20" x14ac:dyDescent="0.25">
      <c r="A251" t="s">
        <v>115</v>
      </c>
      <c r="B251" t="s">
        <v>116</v>
      </c>
      <c r="C251">
        <v>27.5</v>
      </c>
      <c r="D251">
        <v>4</v>
      </c>
      <c r="E251" t="s">
        <v>14266</v>
      </c>
      <c r="F251">
        <v>111</v>
      </c>
      <c r="G251">
        <v>4</v>
      </c>
      <c r="H251" t="s">
        <v>47</v>
      </c>
      <c r="I251" t="s">
        <v>1798</v>
      </c>
      <c r="J251" t="s">
        <v>1799</v>
      </c>
      <c r="K251" t="s">
        <v>1800</v>
      </c>
      <c r="L251" t="s">
        <v>1801</v>
      </c>
      <c r="M251" t="s">
        <v>14267</v>
      </c>
      <c r="N251" t="s">
        <v>23</v>
      </c>
      <c r="O251" t="s">
        <v>63</v>
      </c>
      <c r="P251" t="s">
        <v>54</v>
      </c>
      <c r="Q251" t="s">
        <v>55</v>
      </c>
      <c r="R251" t="s">
        <v>24</v>
      </c>
      <c r="S251" t="s">
        <v>15247</v>
      </c>
      <c r="T251" t="s">
        <v>14268</v>
      </c>
    </row>
    <row r="252" spans="1:20" x14ac:dyDescent="0.25">
      <c r="A252" t="s">
        <v>42</v>
      </c>
      <c r="B252" t="s">
        <v>43</v>
      </c>
      <c r="C252">
        <v>50</v>
      </c>
      <c r="D252">
        <v>4</v>
      </c>
      <c r="E252" t="s">
        <v>14269</v>
      </c>
      <c r="F252">
        <v>200</v>
      </c>
      <c r="G252">
        <v>0</v>
      </c>
      <c r="H252" t="s">
        <v>47</v>
      </c>
      <c r="I252" t="s">
        <v>14270</v>
      </c>
      <c r="J252" t="s">
        <v>14271</v>
      </c>
      <c r="K252" t="s">
        <v>14272</v>
      </c>
      <c r="L252" t="s">
        <v>14273</v>
      </c>
      <c r="M252" t="s">
        <v>14274</v>
      </c>
      <c r="N252" t="s">
        <v>9228</v>
      </c>
      <c r="O252" t="s">
        <v>634</v>
      </c>
      <c r="P252" t="s">
        <v>635</v>
      </c>
      <c r="Q252" t="s">
        <v>636</v>
      </c>
      <c r="R252" t="s">
        <v>24</v>
      </c>
      <c r="S252" t="s">
        <v>15248</v>
      </c>
      <c r="T252" t="s">
        <v>14274</v>
      </c>
    </row>
    <row r="253" spans="1:20" x14ac:dyDescent="0.25">
      <c r="A253" t="s">
        <v>42</v>
      </c>
      <c r="B253" t="s">
        <v>43</v>
      </c>
      <c r="C253">
        <v>66.666666666666671</v>
      </c>
      <c r="D253">
        <v>6</v>
      </c>
      <c r="E253" t="s">
        <v>14275</v>
      </c>
      <c r="F253">
        <v>272</v>
      </c>
      <c r="G253">
        <v>45</v>
      </c>
      <c r="H253" t="s">
        <v>47</v>
      </c>
      <c r="I253" t="s">
        <v>6556</v>
      </c>
      <c r="J253" t="s">
        <v>14276</v>
      </c>
      <c r="K253" t="s">
        <v>13694</v>
      </c>
      <c r="L253" t="s">
        <v>2880</v>
      </c>
      <c r="M253" t="s">
        <v>14277</v>
      </c>
      <c r="N253" t="s">
        <v>23</v>
      </c>
      <c r="O253" t="s">
        <v>63</v>
      </c>
      <c r="P253" t="s">
        <v>54</v>
      </c>
      <c r="Q253" t="s">
        <v>55</v>
      </c>
      <c r="R253" t="s">
        <v>24</v>
      </c>
      <c r="S253" t="s">
        <v>15249</v>
      </c>
      <c r="T253" t="s">
        <v>14278</v>
      </c>
    </row>
    <row r="254" spans="1:20" x14ac:dyDescent="0.25">
      <c r="A254" t="s">
        <v>139</v>
      </c>
      <c r="B254" t="s">
        <v>112</v>
      </c>
      <c r="C254">
        <v>75</v>
      </c>
      <c r="D254">
        <v>2</v>
      </c>
      <c r="E254" t="s">
        <v>14279</v>
      </c>
      <c r="F254">
        <v>127</v>
      </c>
      <c r="G254">
        <v>0</v>
      </c>
      <c r="H254" t="s">
        <v>47</v>
      </c>
      <c r="I254" t="s">
        <v>14280</v>
      </c>
      <c r="J254" t="s">
        <v>14281</v>
      </c>
      <c r="K254" t="s">
        <v>14282</v>
      </c>
      <c r="L254" t="s">
        <v>2076</v>
      </c>
      <c r="M254" t="s">
        <v>14283</v>
      </c>
      <c r="N254" t="s">
        <v>23</v>
      </c>
      <c r="O254" t="s">
        <v>63</v>
      </c>
      <c r="P254" t="s">
        <v>54</v>
      </c>
      <c r="Q254" t="s">
        <v>55</v>
      </c>
      <c r="R254" t="s">
        <v>24</v>
      </c>
      <c r="S254" t="s">
        <v>15250</v>
      </c>
      <c r="T254" t="s">
        <v>14284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14285</v>
      </c>
      <c r="F255">
        <v>106</v>
      </c>
      <c r="G255">
        <v>6</v>
      </c>
      <c r="H255" t="s">
        <v>631</v>
      </c>
      <c r="I255" t="s">
        <v>14286</v>
      </c>
      <c r="J255" t="s">
        <v>309</v>
      </c>
      <c r="K255" t="s">
        <v>23</v>
      </c>
      <c r="L255" t="s">
        <v>24</v>
      </c>
      <c r="M255" t="s">
        <v>14287</v>
      </c>
      <c r="N255" t="s">
        <v>23</v>
      </c>
      <c r="O255" t="s">
        <v>32</v>
      </c>
      <c r="P255" t="s">
        <v>26</v>
      </c>
      <c r="Q255" t="s">
        <v>33</v>
      </c>
      <c r="R255" t="s">
        <v>24</v>
      </c>
      <c r="S255" t="s">
        <v>15251</v>
      </c>
      <c r="T255" t="s">
        <v>14288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14285</v>
      </c>
      <c r="F256">
        <v>106</v>
      </c>
      <c r="G256">
        <v>6</v>
      </c>
      <c r="H256" t="s">
        <v>631</v>
      </c>
      <c r="I256" t="s">
        <v>14286</v>
      </c>
      <c r="J256" t="s">
        <v>309</v>
      </c>
      <c r="K256" t="s">
        <v>23</v>
      </c>
      <c r="L256" t="s">
        <v>24</v>
      </c>
      <c r="M256" t="s">
        <v>14287</v>
      </c>
      <c r="N256" t="s">
        <v>23</v>
      </c>
      <c r="O256" t="s">
        <v>32</v>
      </c>
      <c r="P256" t="s">
        <v>26</v>
      </c>
      <c r="Q256" t="s">
        <v>33</v>
      </c>
      <c r="R256" t="s">
        <v>24</v>
      </c>
      <c r="S256" t="s">
        <v>15251</v>
      </c>
      <c r="T256" t="s">
        <v>14288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14285</v>
      </c>
      <c r="F257">
        <v>106</v>
      </c>
      <c r="G257">
        <v>6</v>
      </c>
      <c r="H257" t="s">
        <v>631</v>
      </c>
      <c r="I257" t="s">
        <v>14286</v>
      </c>
      <c r="J257" t="s">
        <v>309</v>
      </c>
      <c r="K257" t="s">
        <v>23</v>
      </c>
      <c r="L257" t="s">
        <v>24</v>
      </c>
      <c r="M257" t="s">
        <v>14287</v>
      </c>
      <c r="N257" t="s">
        <v>23</v>
      </c>
      <c r="O257" t="s">
        <v>32</v>
      </c>
      <c r="P257" t="s">
        <v>26</v>
      </c>
      <c r="Q257" t="s">
        <v>33</v>
      </c>
      <c r="R257" t="s">
        <v>24</v>
      </c>
      <c r="S257" t="s">
        <v>15251</v>
      </c>
      <c r="T257" t="s">
        <v>14288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14289</v>
      </c>
      <c r="F258">
        <v>200</v>
      </c>
      <c r="G258">
        <v>0</v>
      </c>
      <c r="H258" t="s">
        <v>631</v>
      </c>
      <c r="I258" t="s">
        <v>14290</v>
      </c>
      <c r="J258" t="s">
        <v>650</v>
      </c>
      <c r="K258" t="s">
        <v>23</v>
      </c>
      <c r="L258" t="s">
        <v>24</v>
      </c>
      <c r="M258" t="s">
        <v>14291</v>
      </c>
      <c r="N258" t="s">
        <v>23</v>
      </c>
      <c r="O258" t="s">
        <v>307</v>
      </c>
      <c r="P258" t="s">
        <v>26</v>
      </c>
      <c r="Q258" t="s">
        <v>27</v>
      </c>
      <c r="R258" t="s">
        <v>24</v>
      </c>
      <c r="S258" t="s">
        <v>15252</v>
      </c>
      <c r="T258" t="s">
        <v>14291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14289</v>
      </c>
      <c r="F259">
        <v>200</v>
      </c>
      <c r="G259">
        <v>0</v>
      </c>
      <c r="H259" t="s">
        <v>631</v>
      </c>
      <c r="I259" t="s">
        <v>14290</v>
      </c>
      <c r="J259" t="s">
        <v>650</v>
      </c>
      <c r="K259" t="s">
        <v>23</v>
      </c>
      <c r="L259" t="s">
        <v>24</v>
      </c>
      <c r="M259" t="s">
        <v>14291</v>
      </c>
      <c r="N259" t="s">
        <v>23</v>
      </c>
      <c r="O259" t="s">
        <v>307</v>
      </c>
      <c r="P259" t="s">
        <v>26</v>
      </c>
      <c r="Q259" t="s">
        <v>27</v>
      </c>
      <c r="R259" t="s">
        <v>24</v>
      </c>
      <c r="S259" t="s">
        <v>15252</v>
      </c>
      <c r="T259" t="s">
        <v>14291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14289</v>
      </c>
      <c r="F260">
        <v>200</v>
      </c>
      <c r="G260">
        <v>0</v>
      </c>
      <c r="H260" t="s">
        <v>631</v>
      </c>
      <c r="I260" t="s">
        <v>14290</v>
      </c>
      <c r="J260" t="s">
        <v>650</v>
      </c>
      <c r="K260" t="s">
        <v>23</v>
      </c>
      <c r="L260" t="s">
        <v>24</v>
      </c>
      <c r="M260" t="s">
        <v>14291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15252</v>
      </c>
      <c r="T260" t="s">
        <v>14291</v>
      </c>
    </row>
    <row r="261" spans="1:20" x14ac:dyDescent="0.25">
      <c r="A261" t="s">
        <v>44</v>
      </c>
      <c r="B261" t="s">
        <v>45</v>
      </c>
      <c r="C261">
        <v>66.666666666666671</v>
      </c>
      <c r="D261">
        <v>3</v>
      </c>
      <c r="E261" t="s">
        <v>14289</v>
      </c>
      <c r="F261">
        <v>200</v>
      </c>
      <c r="G261">
        <v>0</v>
      </c>
      <c r="H261" t="s">
        <v>631</v>
      </c>
      <c r="I261" t="s">
        <v>14290</v>
      </c>
      <c r="J261" t="s">
        <v>650</v>
      </c>
      <c r="K261" t="s">
        <v>23</v>
      </c>
      <c r="L261" t="s">
        <v>24</v>
      </c>
      <c r="M261" t="s">
        <v>14291</v>
      </c>
      <c r="N261" t="s">
        <v>23</v>
      </c>
      <c r="O261" t="s">
        <v>307</v>
      </c>
      <c r="P261" t="s">
        <v>26</v>
      </c>
      <c r="Q261" t="s">
        <v>27</v>
      </c>
      <c r="R261" t="s">
        <v>24</v>
      </c>
      <c r="S261" t="s">
        <v>15252</v>
      </c>
      <c r="T261" t="s">
        <v>14291</v>
      </c>
    </row>
    <row r="262" spans="1:20" x14ac:dyDescent="0.25">
      <c r="A262" t="s">
        <v>186</v>
      </c>
      <c r="B262" t="s">
        <v>187</v>
      </c>
      <c r="C262">
        <v>33.333333333333336</v>
      </c>
      <c r="D262">
        <v>3</v>
      </c>
      <c r="E262" t="s">
        <v>14292</v>
      </c>
      <c r="F262">
        <v>106</v>
      </c>
      <c r="G262">
        <v>6</v>
      </c>
      <c r="H262" t="s">
        <v>631</v>
      </c>
      <c r="I262" t="s">
        <v>14293</v>
      </c>
      <c r="J262" t="s">
        <v>303</v>
      </c>
      <c r="K262" t="s">
        <v>23</v>
      </c>
      <c r="L262" t="s">
        <v>24</v>
      </c>
      <c r="M262" t="s">
        <v>14291</v>
      </c>
      <c r="N262" t="s">
        <v>23</v>
      </c>
      <c r="O262" t="s">
        <v>307</v>
      </c>
      <c r="P262" t="s">
        <v>26</v>
      </c>
      <c r="Q262" t="s">
        <v>27</v>
      </c>
      <c r="R262" t="s">
        <v>24</v>
      </c>
      <c r="S262" t="s">
        <v>15253</v>
      </c>
      <c r="T262" t="s">
        <v>14291</v>
      </c>
    </row>
    <row r="263" spans="1:20" x14ac:dyDescent="0.25">
      <c r="A263" t="s">
        <v>20</v>
      </c>
      <c r="B263" t="s">
        <v>21</v>
      </c>
      <c r="C263">
        <v>60</v>
      </c>
      <c r="D263">
        <v>1</v>
      </c>
      <c r="E263" t="s">
        <v>14294</v>
      </c>
      <c r="F263">
        <v>60</v>
      </c>
      <c r="G263">
        <v>0</v>
      </c>
      <c r="H263" t="s">
        <v>22</v>
      </c>
      <c r="I263" t="s">
        <v>11989</v>
      </c>
      <c r="J263" t="s">
        <v>14295</v>
      </c>
      <c r="K263" t="s">
        <v>2467</v>
      </c>
      <c r="L263" t="s">
        <v>383</v>
      </c>
      <c r="M263" t="s">
        <v>14296</v>
      </c>
      <c r="N263" t="s">
        <v>23</v>
      </c>
      <c r="O263" t="s">
        <v>63</v>
      </c>
      <c r="P263" t="s">
        <v>54</v>
      </c>
      <c r="Q263" t="s">
        <v>55</v>
      </c>
      <c r="R263" t="s">
        <v>24</v>
      </c>
      <c r="S263" t="s">
        <v>15254</v>
      </c>
      <c r="T263" t="s">
        <v>14297</v>
      </c>
    </row>
    <row r="264" spans="1:20" x14ac:dyDescent="0.25">
      <c r="A264" t="s">
        <v>42</v>
      </c>
      <c r="B264" t="s">
        <v>43</v>
      </c>
      <c r="C264">
        <v>66.666666666666671</v>
      </c>
      <c r="D264">
        <v>6</v>
      </c>
      <c r="E264" t="s">
        <v>14298</v>
      </c>
      <c r="F264">
        <v>300</v>
      </c>
      <c r="G264">
        <v>0</v>
      </c>
      <c r="H264" t="s">
        <v>631</v>
      </c>
      <c r="I264" t="s">
        <v>1965</v>
      </c>
      <c r="J264" t="s">
        <v>1966</v>
      </c>
      <c r="K264" t="s">
        <v>23</v>
      </c>
      <c r="L264" t="s">
        <v>24</v>
      </c>
      <c r="M264" t="s">
        <v>14299</v>
      </c>
      <c r="N264" t="s">
        <v>23</v>
      </c>
      <c r="O264" t="s">
        <v>307</v>
      </c>
      <c r="P264" t="s">
        <v>26</v>
      </c>
      <c r="Q264" t="s">
        <v>27</v>
      </c>
      <c r="R264" t="s">
        <v>24</v>
      </c>
      <c r="S264" t="s">
        <v>15255</v>
      </c>
      <c r="T264" t="s">
        <v>14299</v>
      </c>
    </row>
    <row r="265" spans="1:20" x14ac:dyDescent="0.25">
      <c r="A265" t="s">
        <v>689</v>
      </c>
      <c r="B265" t="s">
        <v>690</v>
      </c>
      <c r="C265">
        <v>25</v>
      </c>
      <c r="D265">
        <v>4</v>
      </c>
      <c r="E265" t="s">
        <v>14298</v>
      </c>
      <c r="F265">
        <v>300</v>
      </c>
      <c r="G265">
        <v>0</v>
      </c>
      <c r="H265" t="s">
        <v>631</v>
      </c>
      <c r="I265" t="s">
        <v>1965</v>
      </c>
      <c r="J265" t="s">
        <v>1966</v>
      </c>
      <c r="K265" t="s">
        <v>23</v>
      </c>
      <c r="L265" t="s">
        <v>24</v>
      </c>
      <c r="M265" t="s">
        <v>14299</v>
      </c>
      <c r="N265" t="s">
        <v>23</v>
      </c>
      <c r="O265" t="s">
        <v>307</v>
      </c>
      <c r="P265" t="s">
        <v>26</v>
      </c>
      <c r="Q265" t="s">
        <v>27</v>
      </c>
      <c r="R265" t="s">
        <v>24</v>
      </c>
      <c r="S265" t="s">
        <v>15255</v>
      </c>
      <c r="T265" t="s">
        <v>14299</v>
      </c>
    </row>
    <row r="266" spans="1:20" x14ac:dyDescent="0.25">
      <c r="A266" t="s">
        <v>689</v>
      </c>
      <c r="B266" t="s">
        <v>690</v>
      </c>
      <c r="C266">
        <v>25</v>
      </c>
      <c r="D266">
        <v>8</v>
      </c>
      <c r="E266" t="s">
        <v>14300</v>
      </c>
      <c r="F266">
        <v>200</v>
      </c>
      <c r="G266">
        <v>0</v>
      </c>
      <c r="H266" t="s">
        <v>631</v>
      </c>
      <c r="I266" t="s">
        <v>5986</v>
      </c>
      <c r="J266" t="s">
        <v>306</v>
      </c>
      <c r="K266" t="s">
        <v>23</v>
      </c>
      <c r="L266" t="s">
        <v>24</v>
      </c>
      <c r="M266" t="s">
        <v>14301</v>
      </c>
      <c r="N266" t="s">
        <v>23</v>
      </c>
      <c r="O266" t="s">
        <v>32</v>
      </c>
      <c r="P266" t="s">
        <v>26</v>
      </c>
      <c r="Q266" t="s">
        <v>33</v>
      </c>
      <c r="R266" t="s">
        <v>24</v>
      </c>
      <c r="S266" t="s">
        <v>15256</v>
      </c>
      <c r="T266" t="s">
        <v>14301</v>
      </c>
    </row>
    <row r="267" spans="1:20" x14ac:dyDescent="0.25">
      <c r="A267" t="s">
        <v>110</v>
      </c>
      <c r="B267" t="s">
        <v>640</v>
      </c>
      <c r="C267">
        <v>66.333333333333329</v>
      </c>
      <c r="D267">
        <v>3</v>
      </c>
      <c r="E267" t="s">
        <v>14302</v>
      </c>
      <c r="F267">
        <v>278</v>
      </c>
      <c r="G267">
        <v>38</v>
      </c>
      <c r="H267" t="s">
        <v>47</v>
      </c>
      <c r="I267" t="s">
        <v>1003</v>
      </c>
      <c r="J267" t="s">
        <v>1222</v>
      </c>
      <c r="K267" t="s">
        <v>1223</v>
      </c>
      <c r="L267" t="s">
        <v>1224</v>
      </c>
      <c r="M267" t="s">
        <v>14303</v>
      </c>
      <c r="N267" t="s">
        <v>23</v>
      </c>
      <c r="O267" t="s">
        <v>63</v>
      </c>
      <c r="P267" t="s">
        <v>54</v>
      </c>
      <c r="Q267" t="s">
        <v>55</v>
      </c>
      <c r="R267" t="s">
        <v>24</v>
      </c>
      <c r="S267" t="s">
        <v>15257</v>
      </c>
      <c r="T267" t="s">
        <v>14303</v>
      </c>
    </row>
    <row r="268" spans="1:20" x14ac:dyDescent="0.25">
      <c r="A268" t="s">
        <v>689</v>
      </c>
      <c r="B268" t="s">
        <v>690</v>
      </c>
      <c r="C268">
        <v>25</v>
      </c>
      <c r="D268">
        <v>8</v>
      </c>
      <c r="E268" t="s">
        <v>14304</v>
      </c>
      <c r="F268">
        <v>210</v>
      </c>
      <c r="G268">
        <v>0</v>
      </c>
      <c r="H268" t="s">
        <v>631</v>
      </c>
      <c r="I268" t="s">
        <v>9310</v>
      </c>
      <c r="J268" t="s">
        <v>14305</v>
      </c>
      <c r="K268" t="s">
        <v>23</v>
      </c>
      <c r="L268" t="s">
        <v>24</v>
      </c>
      <c r="M268" t="s">
        <v>14306</v>
      </c>
      <c r="N268" t="s">
        <v>23</v>
      </c>
      <c r="O268" t="s">
        <v>307</v>
      </c>
      <c r="P268" t="s">
        <v>26</v>
      </c>
      <c r="Q268" t="s">
        <v>27</v>
      </c>
      <c r="R268" t="s">
        <v>24</v>
      </c>
      <c r="S268" t="s">
        <v>15258</v>
      </c>
      <c r="T268" t="s">
        <v>14306</v>
      </c>
    </row>
    <row r="269" spans="1:20" x14ac:dyDescent="0.25">
      <c r="A269" t="s">
        <v>44</v>
      </c>
      <c r="B269" t="s">
        <v>45</v>
      </c>
      <c r="C269">
        <v>66.666666666666671</v>
      </c>
      <c r="D269">
        <v>6</v>
      </c>
      <c r="E269" t="s">
        <v>14307</v>
      </c>
      <c r="F269">
        <v>200</v>
      </c>
      <c r="G269">
        <v>0</v>
      </c>
      <c r="H269" t="s">
        <v>631</v>
      </c>
      <c r="I269" t="s">
        <v>1264</v>
      </c>
      <c r="J269" t="s">
        <v>1265</v>
      </c>
      <c r="K269" t="s">
        <v>23</v>
      </c>
      <c r="L269" t="s">
        <v>24</v>
      </c>
      <c r="M269" t="s">
        <v>14308</v>
      </c>
      <c r="N269" t="s">
        <v>23</v>
      </c>
      <c r="O269" t="s">
        <v>307</v>
      </c>
      <c r="P269" t="s">
        <v>26</v>
      </c>
      <c r="Q269" t="s">
        <v>27</v>
      </c>
      <c r="R269" t="s">
        <v>24</v>
      </c>
      <c r="S269" t="s">
        <v>15259</v>
      </c>
      <c r="T269" t="s">
        <v>14308</v>
      </c>
    </row>
    <row r="270" spans="1:20" x14ac:dyDescent="0.25">
      <c r="A270" t="s">
        <v>20</v>
      </c>
      <c r="B270" t="s">
        <v>21</v>
      </c>
      <c r="C270">
        <v>50</v>
      </c>
      <c r="D270">
        <v>1</v>
      </c>
      <c r="E270" t="s">
        <v>14309</v>
      </c>
      <c r="F270">
        <v>116</v>
      </c>
      <c r="G270">
        <v>16</v>
      </c>
      <c r="H270" t="s">
        <v>631</v>
      </c>
      <c r="I270" t="s">
        <v>8682</v>
      </c>
      <c r="J270" t="s">
        <v>310</v>
      </c>
      <c r="K270" t="s">
        <v>23</v>
      </c>
      <c r="L270" t="s">
        <v>24</v>
      </c>
      <c r="M270" t="s">
        <v>14310</v>
      </c>
      <c r="N270" t="s">
        <v>23</v>
      </c>
      <c r="O270" t="s">
        <v>307</v>
      </c>
      <c r="P270" t="s">
        <v>26</v>
      </c>
      <c r="Q270" t="s">
        <v>27</v>
      </c>
      <c r="R270" t="s">
        <v>24</v>
      </c>
      <c r="S270" t="s">
        <v>15260</v>
      </c>
      <c r="T270" t="s">
        <v>14310</v>
      </c>
    </row>
    <row r="271" spans="1:20" x14ac:dyDescent="0.25">
      <c r="A271" t="s">
        <v>28</v>
      </c>
      <c r="B271" t="s">
        <v>29</v>
      </c>
      <c r="C271">
        <v>50</v>
      </c>
      <c r="D271">
        <v>1</v>
      </c>
      <c r="E271" t="s">
        <v>14309</v>
      </c>
      <c r="F271">
        <v>116</v>
      </c>
      <c r="G271">
        <v>16</v>
      </c>
      <c r="H271" t="s">
        <v>631</v>
      </c>
      <c r="I271" t="s">
        <v>8682</v>
      </c>
      <c r="J271" t="s">
        <v>310</v>
      </c>
      <c r="K271" t="s">
        <v>23</v>
      </c>
      <c r="L271" t="s">
        <v>24</v>
      </c>
      <c r="M271" t="s">
        <v>14310</v>
      </c>
      <c r="N271" t="s">
        <v>23</v>
      </c>
      <c r="O271" t="s">
        <v>307</v>
      </c>
      <c r="P271" t="s">
        <v>26</v>
      </c>
      <c r="Q271" t="s">
        <v>27</v>
      </c>
      <c r="R271" t="s">
        <v>24</v>
      </c>
      <c r="S271" t="s">
        <v>15260</v>
      </c>
      <c r="T271" t="s">
        <v>14310</v>
      </c>
    </row>
    <row r="272" spans="1:20" x14ac:dyDescent="0.25">
      <c r="A272" t="s">
        <v>30</v>
      </c>
      <c r="B272" t="s">
        <v>31</v>
      </c>
      <c r="C272">
        <v>50</v>
      </c>
      <c r="D272">
        <v>1</v>
      </c>
      <c r="E272" t="s">
        <v>14309</v>
      </c>
      <c r="F272">
        <v>116</v>
      </c>
      <c r="G272">
        <v>16</v>
      </c>
      <c r="H272" t="s">
        <v>631</v>
      </c>
      <c r="I272" t="s">
        <v>8682</v>
      </c>
      <c r="J272" t="s">
        <v>310</v>
      </c>
      <c r="K272" t="s">
        <v>23</v>
      </c>
      <c r="L272" t="s">
        <v>24</v>
      </c>
      <c r="M272" t="s">
        <v>14310</v>
      </c>
      <c r="N272" t="s">
        <v>23</v>
      </c>
      <c r="O272" t="s">
        <v>307</v>
      </c>
      <c r="P272" t="s">
        <v>26</v>
      </c>
      <c r="Q272" t="s">
        <v>27</v>
      </c>
      <c r="R272" t="s">
        <v>24</v>
      </c>
      <c r="S272" t="s">
        <v>15260</v>
      </c>
      <c r="T272" t="s">
        <v>14310</v>
      </c>
    </row>
    <row r="273" spans="1:20" x14ac:dyDescent="0.25">
      <c r="A273" t="s">
        <v>186</v>
      </c>
      <c r="B273" t="s">
        <v>187</v>
      </c>
      <c r="C273">
        <v>33.333333333333336</v>
      </c>
      <c r="D273">
        <v>3</v>
      </c>
      <c r="E273" t="s">
        <v>14311</v>
      </c>
      <c r="F273">
        <v>129</v>
      </c>
      <c r="G273">
        <v>29</v>
      </c>
      <c r="H273" t="s">
        <v>631</v>
      </c>
      <c r="I273" t="s">
        <v>14312</v>
      </c>
      <c r="J273" t="s">
        <v>323</v>
      </c>
      <c r="K273" t="s">
        <v>23</v>
      </c>
      <c r="L273" t="s">
        <v>24</v>
      </c>
      <c r="M273" t="s">
        <v>14313</v>
      </c>
      <c r="N273" t="s">
        <v>23</v>
      </c>
      <c r="O273" t="s">
        <v>307</v>
      </c>
      <c r="P273" t="s">
        <v>26</v>
      </c>
      <c r="Q273" t="s">
        <v>27</v>
      </c>
      <c r="R273" t="s">
        <v>24</v>
      </c>
      <c r="S273" t="s">
        <v>15261</v>
      </c>
      <c r="T273" t="s">
        <v>14313</v>
      </c>
    </row>
    <row r="274" spans="1:20" x14ac:dyDescent="0.25">
      <c r="A274" t="s">
        <v>42</v>
      </c>
      <c r="B274" t="s">
        <v>43</v>
      </c>
      <c r="C274">
        <v>66.666666666666671</v>
      </c>
      <c r="D274">
        <v>3</v>
      </c>
      <c r="E274" t="s">
        <v>14314</v>
      </c>
      <c r="F274">
        <v>106</v>
      </c>
      <c r="G274">
        <v>6</v>
      </c>
      <c r="H274" t="s">
        <v>631</v>
      </c>
      <c r="I274" t="s">
        <v>1947</v>
      </c>
      <c r="J274" t="s">
        <v>309</v>
      </c>
      <c r="K274" t="s">
        <v>23</v>
      </c>
      <c r="L274" t="s">
        <v>24</v>
      </c>
      <c r="M274" t="s">
        <v>14315</v>
      </c>
      <c r="N274" t="s">
        <v>23</v>
      </c>
      <c r="O274" t="s">
        <v>307</v>
      </c>
      <c r="P274" t="s">
        <v>26</v>
      </c>
      <c r="Q274" t="s">
        <v>27</v>
      </c>
      <c r="R274" t="s">
        <v>24</v>
      </c>
      <c r="S274" t="s">
        <v>15262</v>
      </c>
      <c r="T274" t="s">
        <v>14315</v>
      </c>
    </row>
    <row r="275" spans="1:20" x14ac:dyDescent="0.25">
      <c r="A275" t="s">
        <v>20</v>
      </c>
      <c r="B275" t="s">
        <v>21</v>
      </c>
      <c r="C275">
        <v>50</v>
      </c>
      <c r="D275">
        <v>1</v>
      </c>
      <c r="E275" t="s">
        <v>14316</v>
      </c>
      <c r="F275">
        <v>145</v>
      </c>
      <c r="G275">
        <v>45</v>
      </c>
      <c r="H275" t="s">
        <v>631</v>
      </c>
      <c r="I275" t="s">
        <v>14317</v>
      </c>
      <c r="J275" t="s">
        <v>303</v>
      </c>
      <c r="K275" t="s">
        <v>23</v>
      </c>
      <c r="L275" t="s">
        <v>24</v>
      </c>
      <c r="M275" t="s">
        <v>14315</v>
      </c>
      <c r="N275" t="s">
        <v>23</v>
      </c>
      <c r="O275" t="s">
        <v>307</v>
      </c>
      <c r="P275" t="s">
        <v>26</v>
      </c>
      <c r="Q275" t="s">
        <v>27</v>
      </c>
      <c r="R275" t="s">
        <v>24</v>
      </c>
      <c r="S275" t="s">
        <v>15263</v>
      </c>
      <c r="T275" t="s">
        <v>14315</v>
      </c>
    </row>
    <row r="276" spans="1:20" x14ac:dyDescent="0.25">
      <c r="A276" t="s">
        <v>28</v>
      </c>
      <c r="B276" t="s">
        <v>29</v>
      </c>
      <c r="C276">
        <v>50</v>
      </c>
      <c r="D276">
        <v>1</v>
      </c>
      <c r="E276" t="s">
        <v>14316</v>
      </c>
      <c r="F276">
        <v>145</v>
      </c>
      <c r="G276">
        <v>45</v>
      </c>
      <c r="H276" t="s">
        <v>631</v>
      </c>
      <c r="I276" t="s">
        <v>14317</v>
      </c>
      <c r="J276" t="s">
        <v>303</v>
      </c>
      <c r="K276" t="s">
        <v>23</v>
      </c>
      <c r="L276" t="s">
        <v>24</v>
      </c>
      <c r="M276" t="s">
        <v>14315</v>
      </c>
      <c r="N276" t="s">
        <v>23</v>
      </c>
      <c r="O276" t="s">
        <v>307</v>
      </c>
      <c r="P276" t="s">
        <v>26</v>
      </c>
      <c r="Q276" t="s">
        <v>27</v>
      </c>
      <c r="R276" t="s">
        <v>24</v>
      </c>
      <c r="S276" t="s">
        <v>15263</v>
      </c>
      <c r="T276" t="s">
        <v>14315</v>
      </c>
    </row>
    <row r="277" spans="1:20" x14ac:dyDescent="0.25">
      <c r="A277" t="s">
        <v>30</v>
      </c>
      <c r="B277" t="s">
        <v>31</v>
      </c>
      <c r="C277">
        <v>50</v>
      </c>
      <c r="D277">
        <v>1</v>
      </c>
      <c r="E277" t="s">
        <v>14316</v>
      </c>
      <c r="F277">
        <v>145</v>
      </c>
      <c r="G277">
        <v>45</v>
      </c>
      <c r="H277" t="s">
        <v>631</v>
      </c>
      <c r="I277" t="s">
        <v>14317</v>
      </c>
      <c r="J277" t="s">
        <v>303</v>
      </c>
      <c r="K277" t="s">
        <v>23</v>
      </c>
      <c r="L277" t="s">
        <v>24</v>
      </c>
      <c r="M277" t="s">
        <v>14315</v>
      </c>
      <c r="N277" t="s">
        <v>23</v>
      </c>
      <c r="O277" t="s">
        <v>307</v>
      </c>
      <c r="P277" t="s">
        <v>26</v>
      </c>
      <c r="Q277" t="s">
        <v>27</v>
      </c>
      <c r="R277" t="s">
        <v>24</v>
      </c>
      <c r="S277" t="s">
        <v>15263</v>
      </c>
      <c r="T277" t="s">
        <v>14315</v>
      </c>
    </row>
    <row r="278" spans="1:20" x14ac:dyDescent="0.25">
      <c r="A278" t="s">
        <v>20</v>
      </c>
      <c r="B278" t="s">
        <v>21</v>
      </c>
      <c r="C278">
        <v>50</v>
      </c>
      <c r="D278">
        <v>2</v>
      </c>
      <c r="E278" t="s">
        <v>14318</v>
      </c>
      <c r="F278">
        <v>200</v>
      </c>
      <c r="G278">
        <v>0</v>
      </c>
      <c r="H278" t="s">
        <v>631</v>
      </c>
      <c r="I278" t="s">
        <v>14319</v>
      </c>
      <c r="J278" t="s">
        <v>321</v>
      </c>
      <c r="K278" t="s">
        <v>23</v>
      </c>
      <c r="L278" t="s">
        <v>24</v>
      </c>
      <c r="M278" t="s">
        <v>14315</v>
      </c>
      <c r="N278" t="s">
        <v>23</v>
      </c>
      <c r="O278" t="s">
        <v>32</v>
      </c>
      <c r="P278" t="s">
        <v>26</v>
      </c>
      <c r="Q278" t="s">
        <v>33</v>
      </c>
      <c r="R278" t="s">
        <v>24</v>
      </c>
      <c r="S278" t="s">
        <v>15264</v>
      </c>
      <c r="T278" t="s">
        <v>14315</v>
      </c>
    </row>
    <row r="279" spans="1:20" x14ac:dyDescent="0.25">
      <c r="A279" t="s">
        <v>28</v>
      </c>
      <c r="B279" t="s">
        <v>29</v>
      </c>
      <c r="C279">
        <v>50</v>
      </c>
      <c r="D279">
        <v>2</v>
      </c>
      <c r="E279" t="s">
        <v>14318</v>
      </c>
      <c r="F279">
        <v>200</v>
      </c>
      <c r="G279">
        <v>0</v>
      </c>
      <c r="H279" t="s">
        <v>631</v>
      </c>
      <c r="I279" t="s">
        <v>14319</v>
      </c>
      <c r="J279" t="s">
        <v>321</v>
      </c>
      <c r="K279" t="s">
        <v>23</v>
      </c>
      <c r="L279" t="s">
        <v>24</v>
      </c>
      <c r="M279" t="s">
        <v>14315</v>
      </c>
      <c r="N279" t="s">
        <v>23</v>
      </c>
      <c r="O279" t="s">
        <v>32</v>
      </c>
      <c r="P279" t="s">
        <v>26</v>
      </c>
      <c r="Q279" t="s">
        <v>33</v>
      </c>
      <c r="R279" t="s">
        <v>24</v>
      </c>
      <c r="S279" t="s">
        <v>15264</v>
      </c>
      <c r="T279" t="s">
        <v>14315</v>
      </c>
    </row>
    <row r="280" spans="1:20" x14ac:dyDescent="0.25">
      <c r="A280" t="s">
        <v>30</v>
      </c>
      <c r="B280" t="s">
        <v>31</v>
      </c>
      <c r="C280">
        <v>50</v>
      </c>
      <c r="D280">
        <v>2</v>
      </c>
      <c r="E280" t="s">
        <v>14318</v>
      </c>
      <c r="F280">
        <v>200</v>
      </c>
      <c r="G280">
        <v>0</v>
      </c>
      <c r="H280" t="s">
        <v>631</v>
      </c>
      <c r="I280" t="s">
        <v>14319</v>
      </c>
      <c r="J280" t="s">
        <v>321</v>
      </c>
      <c r="K280" t="s">
        <v>23</v>
      </c>
      <c r="L280" t="s">
        <v>24</v>
      </c>
      <c r="M280" t="s">
        <v>14315</v>
      </c>
      <c r="N280" t="s">
        <v>23</v>
      </c>
      <c r="O280" t="s">
        <v>32</v>
      </c>
      <c r="P280" t="s">
        <v>26</v>
      </c>
      <c r="Q280" t="s">
        <v>33</v>
      </c>
      <c r="R280" t="s">
        <v>24</v>
      </c>
      <c r="S280" t="s">
        <v>15264</v>
      </c>
      <c r="T280" t="s">
        <v>14315</v>
      </c>
    </row>
    <row r="281" spans="1:20" x14ac:dyDescent="0.25">
      <c r="A281" t="s">
        <v>115</v>
      </c>
      <c r="B281" t="s">
        <v>116</v>
      </c>
      <c r="C281">
        <v>30</v>
      </c>
      <c r="D281">
        <v>12</v>
      </c>
      <c r="E281" t="s">
        <v>14320</v>
      </c>
      <c r="F281">
        <v>354</v>
      </c>
      <c r="G281">
        <v>29</v>
      </c>
      <c r="H281" t="s">
        <v>47</v>
      </c>
      <c r="I281" t="s">
        <v>9091</v>
      </c>
      <c r="J281" t="s">
        <v>9092</v>
      </c>
      <c r="K281" t="s">
        <v>2939</v>
      </c>
      <c r="L281" t="s">
        <v>9093</v>
      </c>
      <c r="M281" t="s">
        <v>14321</v>
      </c>
      <c r="N281" t="s">
        <v>23</v>
      </c>
      <c r="O281" t="s">
        <v>48</v>
      </c>
      <c r="P281" t="s">
        <v>49</v>
      </c>
      <c r="Q281" t="s">
        <v>50</v>
      </c>
      <c r="R281" t="s">
        <v>24</v>
      </c>
      <c r="S281" t="s">
        <v>15265</v>
      </c>
      <c r="T281" t="s">
        <v>14321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14322</v>
      </c>
      <c r="F282">
        <v>106</v>
      </c>
      <c r="G282">
        <v>6</v>
      </c>
      <c r="H282" t="s">
        <v>631</v>
      </c>
      <c r="I282" t="s">
        <v>14323</v>
      </c>
      <c r="J282" t="s">
        <v>349</v>
      </c>
      <c r="K282" t="s">
        <v>23</v>
      </c>
      <c r="L282" t="s">
        <v>24</v>
      </c>
      <c r="M282" t="s">
        <v>14324</v>
      </c>
      <c r="N282" t="s">
        <v>23</v>
      </c>
      <c r="O282" t="s">
        <v>307</v>
      </c>
      <c r="P282" t="s">
        <v>26</v>
      </c>
      <c r="Q282" t="s">
        <v>27</v>
      </c>
      <c r="R282" t="s">
        <v>24</v>
      </c>
      <c r="S282" t="s">
        <v>15266</v>
      </c>
      <c r="T282" t="s">
        <v>14324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14322</v>
      </c>
      <c r="F283">
        <v>106</v>
      </c>
      <c r="G283">
        <v>6</v>
      </c>
      <c r="H283" t="s">
        <v>631</v>
      </c>
      <c r="I283" t="s">
        <v>14323</v>
      </c>
      <c r="J283" t="s">
        <v>349</v>
      </c>
      <c r="K283" t="s">
        <v>23</v>
      </c>
      <c r="L283" t="s">
        <v>24</v>
      </c>
      <c r="M283" t="s">
        <v>14324</v>
      </c>
      <c r="N283" t="s">
        <v>23</v>
      </c>
      <c r="O283" t="s">
        <v>307</v>
      </c>
      <c r="P283" t="s">
        <v>26</v>
      </c>
      <c r="Q283" t="s">
        <v>27</v>
      </c>
      <c r="R283" t="s">
        <v>24</v>
      </c>
      <c r="S283" t="s">
        <v>15266</v>
      </c>
      <c r="T283" t="s">
        <v>14324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14322</v>
      </c>
      <c r="F284">
        <v>106</v>
      </c>
      <c r="G284">
        <v>6</v>
      </c>
      <c r="H284" t="s">
        <v>631</v>
      </c>
      <c r="I284" t="s">
        <v>14323</v>
      </c>
      <c r="J284" t="s">
        <v>349</v>
      </c>
      <c r="K284" t="s">
        <v>23</v>
      </c>
      <c r="L284" t="s">
        <v>24</v>
      </c>
      <c r="M284" t="s">
        <v>14324</v>
      </c>
      <c r="N284" t="s">
        <v>23</v>
      </c>
      <c r="O284" t="s">
        <v>307</v>
      </c>
      <c r="P284" t="s">
        <v>26</v>
      </c>
      <c r="Q284" t="s">
        <v>27</v>
      </c>
      <c r="R284" t="s">
        <v>24</v>
      </c>
      <c r="S284" t="s">
        <v>15266</v>
      </c>
      <c r="T284" t="s">
        <v>14324</v>
      </c>
    </row>
    <row r="285" spans="1:20" x14ac:dyDescent="0.25">
      <c r="A285" t="s">
        <v>46</v>
      </c>
      <c r="B285" t="s">
        <v>56</v>
      </c>
      <c r="C285">
        <v>66.333333333333329</v>
      </c>
      <c r="D285">
        <v>3</v>
      </c>
      <c r="E285" t="s">
        <v>14325</v>
      </c>
      <c r="F285">
        <v>220</v>
      </c>
      <c r="G285">
        <v>0</v>
      </c>
      <c r="H285" t="s">
        <v>631</v>
      </c>
      <c r="I285" t="s">
        <v>14326</v>
      </c>
      <c r="J285" t="s">
        <v>323</v>
      </c>
      <c r="K285" t="s">
        <v>23</v>
      </c>
      <c r="L285" t="s">
        <v>24</v>
      </c>
      <c r="M285" t="s">
        <v>14327</v>
      </c>
      <c r="N285" t="s">
        <v>23</v>
      </c>
      <c r="O285" t="s">
        <v>307</v>
      </c>
      <c r="P285" t="s">
        <v>26</v>
      </c>
      <c r="Q285" t="s">
        <v>27</v>
      </c>
      <c r="R285" t="s">
        <v>24</v>
      </c>
      <c r="S285" t="s">
        <v>15267</v>
      </c>
      <c r="T285" t="s">
        <v>14328</v>
      </c>
    </row>
    <row r="286" spans="1:20" x14ac:dyDescent="0.25">
      <c r="A286" t="s">
        <v>46</v>
      </c>
      <c r="B286" t="s">
        <v>1105</v>
      </c>
      <c r="C286">
        <v>69.2</v>
      </c>
      <c r="D286">
        <v>1</v>
      </c>
      <c r="E286" t="s">
        <v>14329</v>
      </c>
      <c r="F286">
        <v>76.2</v>
      </c>
      <c r="G286">
        <v>7</v>
      </c>
      <c r="H286" t="s">
        <v>47</v>
      </c>
      <c r="I286" t="s">
        <v>14330</v>
      </c>
      <c r="J286" t="s">
        <v>14331</v>
      </c>
      <c r="K286" t="s">
        <v>663</v>
      </c>
      <c r="L286" t="s">
        <v>14332</v>
      </c>
      <c r="M286" t="s">
        <v>14333</v>
      </c>
      <c r="N286" t="s">
        <v>23</v>
      </c>
      <c r="O286" t="s">
        <v>48</v>
      </c>
      <c r="P286" t="s">
        <v>49</v>
      </c>
      <c r="Q286" t="s">
        <v>50</v>
      </c>
      <c r="R286" t="s">
        <v>24</v>
      </c>
      <c r="S286" t="s">
        <v>15268</v>
      </c>
      <c r="T286" t="s">
        <v>14333</v>
      </c>
    </row>
    <row r="287" spans="1:20" x14ac:dyDescent="0.25">
      <c r="A287" t="s">
        <v>186</v>
      </c>
      <c r="B287" t="s">
        <v>187</v>
      </c>
      <c r="C287">
        <v>33.333333333333336</v>
      </c>
      <c r="D287">
        <v>3</v>
      </c>
      <c r="E287" t="s">
        <v>14334</v>
      </c>
      <c r="F287">
        <v>200</v>
      </c>
      <c r="G287">
        <v>0</v>
      </c>
      <c r="H287" t="s">
        <v>631</v>
      </c>
      <c r="I287" t="s">
        <v>14335</v>
      </c>
      <c r="J287" t="s">
        <v>317</v>
      </c>
      <c r="K287" t="s">
        <v>23</v>
      </c>
      <c r="L287" t="s">
        <v>24</v>
      </c>
      <c r="M287" t="s">
        <v>14333</v>
      </c>
      <c r="N287" t="s">
        <v>23</v>
      </c>
      <c r="O287" t="s">
        <v>307</v>
      </c>
      <c r="P287" t="s">
        <v>26</v>
      </c>
      <c r="Q287" t="s">
        <v>27</v>
      </c>
      <c r="R287" t="s">
        <v>14336</v>
      </c>
      <c r="S287" t="s">
        <v>15269</v>
      </c>
      <c r="T287" t="s">
        <v>14333</v>
      </c>
    </row>
    <row r="288" spans="1:20" x14ac:dyDescent="0.25">
      <c r="A288" t="s">
        <v>44</v>
      </c>
      <c r="B288" t="s">
        <v>45</v>
      </c>
      <c r="C288">
        <v>66.666666666666671</v>
      </c>
      <c r="D288">
        <v>3</v>
      </c>
      <c r="E288" t="s">
        <v>14334</v>
      </c>
      <c r="F288">
        <v>200</v>
      </c>
      <c r="G288">
        <v>0</v>
      </c>
      <c r="H288" t="s">
        <v>631</v>
      </c>
      <c r="I288" t="s">
        <v>14335</v>
      </c>
      <c r="J288" t="s">
        <v>317</v>
      </c>
      <c r="K288" t="s">
        <v>23</v>
      </c>
      <c r="L288" t="s">
        <v>24</v>
      </c>
      <c r="M288" t="s">
        <v>14333</v>
      </c>
      <c r="N288" t="s">
        <v>23</v>
      </c>
      <c r="O288" t="s">
        <v>307</v>
      </c>
      <c r="P288" t="s">
        <v>26</v>
      </c>
      <c r="Q288" t="s">
        <v>27</v>
      </c>
      <c r="R288" t="s">
        <v>14336</v>
      </c>
      <c r="S288" t="s">
        <v>15269</v>
      </c>
      <c r="T288" t="s">
        <v>14333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14337</v>
      </c>
      <c r="F289">
        <v>200</v>
      </c>
      <c r="G289">
        <v>0</v>
      </c>
      <c r="H289" t="s">
        <v>631</v>
      </c>
      <c r="I289" t="s">
        <v>6363</v>
      </c>
      <c r="J289" t="s">
        <v>316</v>
      </c>
      <c r="K289" t="s">
        <v>23</v>
      </c>
      <c r="L289" t="s">
        <v>24</v>
      </c>
      <c r="M289" t="s">
        <v>14338</v>
      </c>
      <c r="N289" t="s">
        <v>23</v>
      </c>
      <c r="O289" t="s">
        <v>307</v>
      </c>
      <c r="P289" t="s">
        <v>26</v>
      </c>
      <c r="Q289" t="s">
        <v>27</v>
      </c>
      <c r="R289" t="s">
        <v>24</v>
      </c>
      <c r="S289" t="s">
        <v>15270</v>
      </c>
      <c r="T289" t="s">
        <v>14338</v>
      </c>
    </row>
    <row r="290" spans="1:20" x14ac:dyDescent="0.25">
      <c r="A290" t="s">
        <v>28</v>
      </c>
      <c r="B290" t="s">
        <v>29</v>
      </c>
      <c r="C290">
        <v>50</v>
      </c>
      <c r="D290">
        <v>1</v>
      </c>
      <c r="E290" t="s">
        <v>14337</v>
      </c>
      <c r="F290">
        <v>200</v>
      </c>
      <c r="G290">
        <v>0</v>
      </c>
      <c r="H290" t="s">
        <v>631</v>
      </c>
      <c r="I290" t="s">
        <v>6363</v>
      </c>
      <c r="J290" t="s">
        <v>316</v>
      </c>
      <c r="K290" t="s">
        <v>23</v>
      </c>
      <c r="L290" t="s">
        <v>24</v>
      </c>
      <c r="M290" t="s">
        <v>14338</v>
      </c>
      <c r="N290" t="s">
        <v>23</v>
      </c>
      <c r="O290" t="s">
        <v>307</v>
      </c>
      <c r="P290" t="s">
        <v>26</v>
      </c>
      <c r="Q290" t="s">
        <v>27</v>
      </c>
      <c r="R290" t="s">
        <v>24</v>
      </c>
      <c r="S290" t="s">
        <v>15270</v>
      </c>
      <c r="T290" t="s">
        <v>14338</v>
      </c>
    </row>
    <row r="291" spans="1:20" x14ac:dyDescent="0.25">
      <c r="A291" t="s">
        <v>30</v>
      </c>
      <c r="B291" t="s">
        <v>31</v>
      </c>
      <c r="C291">
        <v>50</v>
      </c>
      <c r="D291">
        <v>1</v>
      </c>
      <c r="E291" t="s">
        <v>14337</v>
      </c>
      <c r="F291">
        <v>200</v>
      </c>
      <c r="G291">
        <v>0</v>
      </c>
      <c r="H291" t="s">
        <v>631</v>
      </c>
      <c r="I291" t="s">
        <v>6363</v>
      </c>
      <c r="J291" t="s">
        <v>316</v>
      </c>
      <c r="K291" t="s">
        <v>23</v>
      </c>
      <c r="L291" t="s">
        <v>24</v>
      </c>
      <c r="M291" t="s">
        <v>14338</v>
      </c>
      <c r="N291" t="s">
        <v>23</v>
      </c>
      <c r="O291" t="s">
        <v>307</v>
      </c>
      <c r="P291" t="s">
        <v>26</v>
      </c>
      <c r="Q291" t="s">
        <v>27</v>
      </c>
      <c r="R291" t="s">
        <v>24</v>
      </c>
      <c r="S291" t="s">
        <v>15270</v>
      </c>
      <c r="T291" t="s">
        <v>14338</v>
      </c>
    </row>
    <row r="292" spans="1:20" x14ac:dyDescent="0.25">
      <c r="A292" t="s">
        <v>186</v>
      </c>
      <c r="B292" t="s">
        <v>187</v>
      </c>
      <c r="C292">
        <v>33.333333333333336</v>
      </c>
      <c r="D292">
        <v>3</v>
      </c>
      <c r="E292" t="s">
        <v>14337</v>
      </c>
      <c r="F292">
        <v>200</v>
      </c>
      <c r="G292">
        <v>0</v>
      </c>
      <c r="H292" t="s">
        <v>631</v>
      </c>
      <c r="I292" t="s">
        <v>6363</v>
      </c>
      <c r="J292" t="s">
        <v>316</v>
      </c>
      <c r="K292" t="s">
        <v>23</v>
      </c>
      <c r="L292" t="s">
        <v>24</v>
      </c>
      <c r="M292" t="s">
        <v>14338</v>
      </c>
      <c r="N292" t="s">
        <v>23</v>
      </c>
      <c r="O292" t="s">
        <v>307</v>
      </c>
      <c r="P292" t="s">
        <v>26</v>
      </c>
      <c r="Q292" t="s">
        <v>27</v>
      </c>
      <c r="R292" t="s">
        <v>24</v>
      </c>
      <c r="S292" t="s">
        <v>15270</v>
      </c>
      <c r="T292" t="s">
        <v>14338</v>
      </c>
    </row>
    <row r="293" spans="1:20" x14ac:dyDescent="0.25">
      <c r="A293" t="s">
        <v>42</v>
      </c>
      <c r="B293" t="s">
        <v>43</v>
      </c>
      <c r="C293">
        <v>66.666666666666671</v>
      </c>
      <c r="D293">
        <v>3</v>
      </c>
      <c r="E293" t="s">
        <v>14339</v>
      </c>
      <c r="F293">
        <v>110</v>
      </c>
      <c r="G293">
        <v>0</v>
      </c>
      <c r="H293" t="s">
        <v>47</v>
      </c>
      <c r="I293" t="s">
        <v>14340</v>
      </c>
      <c r="J293" t="s">
        <v>14341</v>
      </c>
      <c r="K293" t="s">
        <v>14342</v>
      </c>
      <c r="L293" t="s">
        <v>1255</v>
      </c>
      <c r="M293" t="s">
        <v>14343</v>
      </c>
      <c r="N293" t="s">
        <v>23</v>
      </c>
      <c r="O293" t="s">
        <v>63</v>
      </c>
      <c r="P293" t="s">
        <v>54</v>
      </c>
      <c r="Q293" t="s">
        <v>55</v>
      </c>
      <c r="R293" t="s">
        <v>24</v>
      </c>
      <c r="S293" t="s">
        <v>15271</v>
      </c>
      <c r="T293" t="s">
        <v>14344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14345</v>
      </c>
      <c r="F294">
        <v>106</v>
      </c>
      <c r="G294">
        <v>6</v>
      </c>
      <c r="H294" t="s">
        <v>631</v>
      </c>
      <c r="I294" t="s">
        <v>14346</v>
      </c>
      <c r="J294" t="s">
        <v>3436</v>
      </c>
      <c r="K294" t="s">
        <v>23</v>
      </c>
      <c r="L294" t="s">
        <v>24</v>
      </c>
      <c r="M294" t="s">
        <v>14347</v>
      </c>
      <c r="N294" t="s">
        <v>23</v>
      </c>
      <c r="O294" t="s">
        <v>307</v>
      </c>
      <c r="P294" t="s">
        <v>26</v>
      </c>
      <c r="Q294" t="s">
        <v>27</v>
      </c>
      <c r="R294" t="s">
        <v>24</v>
      </c>
      <c r="S294" t="s">
        <v>15272</v>
      </c>
      <c r="T294" t="s">
        <v>14348</v>
      </c>
    </row>
    <row r="295" spans="1:20" x14ac:dyDescent="0.25">
      <c r="A295" t="s">
        <v>28</v>
      </c>
      <c r="B295" t="s">
        <v>29</v>
      </c>
      <c r="C295">
        <v>50</v>
      </c>
      <c r="D295">
        <v>1</v>
      </c>
      <c r="E295" t="s">
        <v>14345</v>
      </c>
      <c r="F295">
        <v>106</v>
      </c>
      <c r="G295">
        <v>6</v>
      </c>
      <c r="H295" t="s">
        <v>631</v>
      </c>
      <c r="I295" t="s">
        <v>14346</v>
      </c>
      <c r="J295" t="s">
        <v>3436</v>
      </c>
      <c r="K295" t="s">
        <v>23</v>
      </c>
      <c r="L295" t="s">
        <v>24</v>
      </c>
      <c r="M295" t="s">
        <v>14347</v>
      </c>
      <c r="N295" t="s">
        <v>23</v>
      </c>
      <c r="O295" t="s">
        <v>307</v>
      </c>
      <c r="P295" t="s">
        <v>26</v>
      </c>
      <c r="Q295" t="s">
        <v>27</v>
      </c>
      <c r="R295" t="s">
        <v>24</v>
      </c>
      <c r="S295" t="s">
        <v>15272</v>
      </c>
      <c r="T295" t="s">
        <v>14348</v>
      </c>
    </row>
    <row r="296" spans="1:20" x14ac:dyDescent="0.25">
      <c r="A296" t="s">
        <v>30</v>
      </c>
      <c r="B296" t="s">
        <v>31</v>
      </c>
      <c r="C296">
        <v>50</v>
      </c>
      <c r="D296">
        <v>1</v>
      </c>
      <c r="E296" t="s">
        <v>14345</v>
      </c>
      <c r="F296">
        <v>106</v>
      </c>
      <c r="G296">
        <v>6</v>
      </c>
      <c r="H296" t="s">
        <v>631</v>
      </c>
      <c r="I296" t="s">
        <v>14346</v>
      </c>
      <c r="J296" t="s">
        <v>3436</v>
      </c>
      <c r="K296" t="s">
        <v>23</v>
      </c>
      <c r="L296" t="s">
        <v>24</v>
      </c>
      <c r="M296" t="s">
        <v>14347</v>
      </c>
      <c r="N296" t="s">
        <v>23</v>
      </c>
      <c r="O296" t="s">
        <v>307</v>
      </c>
      <c r="P296" t="s">
        <v>26</v>
      </c>
      <c r="Q296" t="s">
        <v>27</v>
      </c>
      <c r="R296" t="s">
        <v>24</v>
      </c>
      <c r="S296" t="s">
        <v>15272</v>
      </c>
      <c r="T296" t="s">
        <v>14348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14349</v>
      </c>
      <c r="F297">
        <v>106</v>
      </c>
      <c r="G297">
        <v>6</v>
      </c>
      <c r="H297" t="s">
        <v>631</v>
      </c>
      <c r="I297" t="s">
        <v>5868</v>
      </c>
      <c r="J297" t="s">
        <v>57</v>
      </c>
      <c r="K297" t="s">
        <v>23</v>
      </c>
      <c r="L297" t="s">
        <v>24</v>
      </c>
      <c r="M297" t="s">
        <v>14350</v>
      </c>
      <c r="N297" t="s">
        <v>23</v>
      </c>
      <c r="O297" t="s">
        <v>307</v>
      </c>
      <c r="P297" t="s">
        <v>26</v>
      </c>
      <c r="Q297" t="s">
        <v>27</v>
      </c>
      <c r="R297" t="s">
        <v>24</v>
      </c>
      <c r="S297" t="s">
        <v>15273</v>
      </c>
      <c r="T297" t="s">
        <v>14350</v>
      </c>
    </row>
    <row r="298" spans="1:20" x14ac:dyDescent="0.25">
      <c r="A298" t="s">
        <v>28</v>
      </c>
      <c r="B298" t="s">
        <v>29</v>
      </c>
      <c r="C298">
        <v>50</v>
      </c>
      <c r="D298">
        <v>1</v>
      </c>
      <c r="E298" t="s">
        <v>14349</v>
      </c>
      <c r="F298">
        <v>106</v>
      </c>
      <c r="G298">
        <v>6</v>
      </c>
      <c r="H298" t="s">
        <v>631</v>
      </c>
      <c r="I298" t="s">
        <v>5868</v>
      </c>
      <c r="J298" t="s">
        <v>57</v>
      </c>
      <c r="K298" t="s">
        <v>23</v>
      </c>
      <c r="L298" t="s">
        <v>24</v>
      </c>
      <c r="M298" t="s">
        <v>14350</v>
      </c>
      <c r="N298" t="s">
        <v>23</v>
      </c>
      <c r="O298" t="s">
        <v>307</v>
      </c>
      <c r="P298" t="s">
        <v>26</v>
      </c>
      <c r="Q298" t="s">
        <v>27</v>
      </c>
      <c r="R298" t="s">
        <v>24</v>
      </c>
      <c r="S298" t="s">
        <v>15273</v>
      </c>
      <c r="T298" t="s">
        <v>14350</v>
      </c>
    </row>
    <row r="299" spans="1:20" x14ac:dyDescent="0.25">
      <c r="A299" t="s">
        <v>30</v>
      </c>
      <c r="B299" t="s">
        <v>31</v>
      </c>
      <c r="C299">
        <v>50</v>
      </c>
      <c r="D299">
        <v>1</v>
      </c>
      <c r="E299" t="s">
        <v>14349</v>
      </c>
      <c r="F299">
        <v>106</v>
      </c>
      <c r="G299">
        <v>6</v>
      </c>
      <c r="H299" t="s">
        <v>631</v>
      </c>
      <c r="I299" t="s">
        <v>5868</v>
      </c>
      <c r="J299" t="s">
        <v>57</v>
      </c>
      <c r="K299" t="s">
        <v>23</v>
      </c>
      <c r="L299" t="s">
        <v>24</v>
      </c>
      <c r="M299" t="s">
        <v>14350</v>
      </c>
      <c r="N299" t="s">
        <v>23</v>
      </c>
      <c r="O299" t="s">
        <v>307</v>
      </c>
      <c r="P299" t="s">
        <v>26</v>
      </c>
      <c r="Q299" t="s">
        <v>27</v>
      </c>
      <c r="R299" t="s">
        <v>24</v>
      </c>
      <c r="S299" t="s">
        <v>15273</v>
      </c>
      <c r="T299" t="s">
        <v>14350</v>
      </c>
    </row>
    <row r="300" spans="1:20" x14ac:dyDescent="0.25">
      <c r="A300" t="s">
        <v>20</v>
      </c>
      <c r="B300" t="s">
        <v>21</v>
      </c>
      <c r="C300">
        <v>50</v>
      </c>
      <c r="D300">
        <v>3</v>
      </c>
      <c r="E300" t="s">
        <v>14351</v>
      </c>
      <c r="F300">
        <v>300</v>
      </c>
      <c r="G300">
        <v>0</v>
      </c>
      <c r="H300" t="s">
        <v>631</v>
      </c>
      <c r="I300" t="s">
        <v>14352</v>
      </c>
      <c r="J300" t="s">
        <v>365</v>
      </c>
      <c r="K300" t="s">
        <v>23</v>
      </c>
      <c r="L300" t="s">
        <v>24</v>
      </c>
      <c r="M300" t="s">
        <v>14353</v>
      </c>
      <c r="N300" t="s">
        <v>23</v>
      </c>
      <c r="O300" t="s">
        <v>307</v>
      </c>
      <c r="P300" t="s">
        <v>26</v>
      </c>
      <c r="Q300" t="s">
        <v>27</v>
      </c>
      <c r="R300" t="s">
        <v>24</v>
      </c>
      <c r="S300" t="s">
        <v>15274</v>
      </c>
      <c r="T300" t="s">
        <v>14353</v>
      </c>
    </row>
    <row r="301" spans="1:20" x14ac:dyDescent="0.25">
      <c r="A301" t="s">
        <v>28</v>
      </c>
      <c r="B301" t="s">
        <v>29</v>
      </c>
      <c r="C301">
        <v>50</v>
      </c>
      <c r="D301">
        <v>3</v>
      </c>
      <c r="E301" t="s">
        <v>14351</v>
      </c>
      <c r="F301">
        <v>300</v>
      </c>
      <c r="G301">
        <v>0</v>
      </c>
      <c r="H301" t="s">
        <v>631</v>
      </c>
      <c r="I301" t="s">
        <v>14352</v>
      </c>
      <c r="J301" t="s">
        <v>365</v>
      </c>
      <c r="K301" t="s">
        <v>23</v>
      </c>
      <c r="L301" t="s">
        <v>24</v>
      </c>
      <c r="M301" t="s">
        <v>14353</v>
      </c>
      <c r="N301" t="s">
        <v>23</v>
      </c>
      <c r="O301" t="s">
        <v>307</v>
      </c>
      <c r="P301" t="s">
        <v>26</v>
      </c>
      <c r="Q301" t="s">
        <v>27</v>
      </c>
      <c r="R301" t="s">
        <v>24</v>
      </c>
      <c r="S301" t="s">
        <v>15274</v>
      </c>
      <c r="T301" t="s">
        <v>14353</v>
      </c>
    </row>
    <row r="302" spans="1:20" x14ac:dyDescent="0.25">
      <c r="A302" t="s">
        <v>30</v>
      </c>
      <c r="B302" t="s">
        <v>31</v>
      </c>
      <c r="C302">
        <v>50</v>
      </c>
      <c r="D302">
        <v>3</v>
      </c>
      <c r="E302" t="s">
        <v>14351</v>
      </c>
      <c r="F302">
        <v>300</v>
      </c>
      <c r="G302">
        <v>0</v>
      </c>
      <c r="H302" t="s">
        <v>631</v>
      </c>
      <c r="I302" t="s">
        <v>14352</v>
      </c>
      <c r="J302" t="s">
        <v>365</v>
      </c>
      <c r="K302" t="s">
        <v>23</v>
      </c>
      <c r="L302" t="s">
        <v>24</v>
      </c>
      <c r="M302" t="s">
        <v>14353</v>
      </c>
      <c r="N302" t="s">
        <v>23</v>
      </c>
      <c r="O302" t="s">
        <v>307</v>
      </c>
      <c r="P302" t="s">
        <v>26</v>
      </c>
      <c r="Q302" t="s">
        <v>27</v>
      </c>
      <c r="R302" t="s">
        <v>24</v>
      </c>
      <c r="S302" t="s">
        <v>15274</v>
      </c>
      <c r="T302" t="s">
        <v>14353</v>
      </c>
    </row>
    <row r="303" spans="1:20" x14ac:dyDescent="0.25">
      <c r="A303" t="s">
        <v>20</v>
      </c>
      <c r="B303" t="s">
        <v>21</v>
      </c>
      <c r="C303">
        <v>50</v>
      </c>
      <c r="D303">
        <v>1</v>
      </c>
      <c r="E303" t="s">
        <v>14354</v>
      </c>
      <c r="F303">
        <v>106</v>
      </c>
      <c r="G303">
        <v>6</v>
      </c>
      <c r="H303" t="s">
        <v>631</v>
      </c>
      <c r="I303" t="s">
        <v>14355</v>
      </c>
      <c r="J303" t="s">
        <v>309</v>
      </c>
      <c r="K303" t="s">
        <v>23</v>
      </c>
      <c r="L303" t="s">
        <v>24</v>
      </c>
      <c r="M303" t="s">
        <v>14356</v>
      </c>
      <c r="N303" t="s">
        <v>23</v>
      </c>
      <c r="O303" t="s">
        <v>307</v>
      </c>
      <c r="P303" t="s">
        <v>26</v>
      </c>
      <c r="Q303" t="s">
        <v>27</v>
      </c>
      <c r="R303" t="s">
        <v>24</v>
      </c>
      <c r="S303" t="s">
        <v>15275</v>
      </c>
      <c r="T303" t="s">
        <v>14356</v>
      </c>
    </row>
    <row r="304" spans="1:20" x14ac:dyDescent="0.25">
      <c r="A304" t="s">
        <v>28</v>
      </c>
      <c r="B304" t="s">
        <v>29</v>
      </c>
      <c r="C304">
        <v>50</v>
      </c>
      <c r="D304">
        <v>1</v>
      </c>
      <c r="E304" t="s">
        <v>14354</v>
      </c>
      <c r="F304">
        <v>106</v>
      </c>
      <c r="G304">
        <v>6</v>
      </c>
      <c r="H304" t="s">
        <v>631</v>
      </c>
      <c r="I304" t="s">
        <v>14355</v>
      </c>
      <c r="J304" t="s">
        <v>309</v>
      </c>
      <c r="K304" t="s">
        <v>23</v>
      </c>
      <c r="L304" t="s">
        <v>24</v>
      </c>
      <c r="M304" t="s">
        <v>14356</v>
      </c>
      <c r="N304" t="s">
        <v>23</v>
      </c>
      <c r="O304" t="s">
        <v>307</v>
      </c>
      <c r="P304" t="s">
        <v>26</v>
      </c>
      <c r="Q304" t="s">
        <v>27</v>
      </c>
      <c r="R304" t="s">
        <v>24</v>
      </c>
      <c r="S304" t="s">
        <v>15275</v>
      </c>
      <c r="T304" t="s">
        <v>14356</v>
      </c>
    </row>
    <row r="305" spans="1:20" x14ac:dyDescent="0.25">
      <c r="A305" t="s">
        <v>30</v>
      </c>
      <c r="B305" t="s">
        <v>31</v>
      </c>
      <c r="C305">
        <v>50</v>
      </c>
      <c r="D305">
        <v>1</v>
      </c>
      <c r="E305" t="s">
        <v>14354</v>
      </c>
      <c r="F305">
        <v>106</v>
      </c>
      <c r="G305">
        <v>6</v>
      </c>
      <c r="H305" t="s">
        <v>631</v>
      </c>
      <c r="I305" t="s">
        <v>14355</v>
      </c>
      <c r="J305" t="s">
        <v>309</v>
      </c>
      <c r="K305" t="s">
        <v>23</v>
      </c>
      <c r="L305" t="s">
        <v>24</v>
      </c>
      <c r="M305" t="s">
        <v>14356</v>
      </c>
      <c r="N305" t="s">
        <v>23</v>
      </c>
      <c r="O305" t="s">
        <v>307</v>
      </c>
      <c r="P305" t="s">
        <v>26</v>
      </c>
      <c r="Q305" t="s">
        <v>27</v>
      </c>
      <c r="R305" t="s">
        <v>24</v>
      </c>
      <c r="S305" t="s">
        <v>15275</v>
      </c>
      <c r="T305" t="s">
        <v>14356</v>
      </c>
    </row>
    <row r="306" spans="1:20" x14ac:dyDescent="0.25">
      <c r="A306" t="s">
        <v>139</v>
      </c>
      <c r="B306" t="s">
        <v>112</v>
      </c>
      <c r="C306">
        <v>75</v>
      </c>
      <c r="D306">
        <v>3</v>
      </c>
      <c r="E306" t="s">
        <v>14357</v>
      </c>
      <c r="F306">
        <v>215</v>
      </c>
      <c r="G306">
        <v>0</v>
      </c>
      <c r="H306" t="s">
        <v>47</v>
      </c>
      <c r="I306" t="s">
        <v>14358</v>
      </c>
      <c r="J306" t="s">
        <v>14359</v>
      </c>
      <c r="K306" t="s">
        <v>2224</v>
      </c>
      <c r="L306" t="s">
        <v>3769</v>
      </c>
      <c r="M306" t="s">
        <v>14360</v>
      </c>
      <c r="N306" t="s">
        <v>23</v>
      </c>
      <c r="O306" t="s">
        <v>63</v>
      </c>
      <c r="P306" t="s">
        <v>54</v>
      </c>
      <c r="Q306" t="s">
        <v>55</v>
      </c>
      <c r="R306" t="s">
        <v>24</v>
      </c>
      <c r="S306" t="s">
        <v>15276</v>
      </c>
      <c r="T306" t="s">
        <v>14360</v>
      </c>
    </row>
    <row r="307" spans="1:20" x14ac:dyDescent="0.25">
      <c r="A307" t="s">
        <v>20</v>
      </c>
      <c r="B307" t="s">
        <v>21</v>
      </c>
      <c r="C307">
        <v>50</v>
      </c>
      <c r="D307">
        <v>2</v>
      </c>
      <c r="E307" t="s">
        <v>14361</v>
      </c>
      <c r="F307">
        <v>200</v>
      </c>
      <c r="G307">
        <v>0</v>
      </c>
      <c r="H307" t="s">
        <v>631</v>
      </c>
      <c r="I307" t="s">
        <v>14362</v>
      </c>
      <c r="J307" t="s">
        <v>2211</v>
      </c>
      <c r="K307" t="s">
        <v>23</v>
      </c>
      <c r="L307" t="s">
        <v>24</v>
      </c>
      <c r="M307" t="s">
        <v>14363</v>
      </c>
      <c r="N307" t="s">
        <v>23</v>
      </c>
      <c r="O307" t="s">
        <v>307</v>
      </c>
      <c r="P307" t="s">
        <v>26</v>
      </c>
      <c r="Q307" t="s">
        <v>27</v>
      </c>
      <c r="R307" t="s">
        <v>24</v>
      </c>
      <c r="S307" t="s">
        <v>15277</v>
      </c>
      <c r="T307" t="s">
        <v>14363</v>
      </c>
    </row>
    <row r="308" spans="1:20" x14ac:dyDescent="0.25">
      <c r="A308" t="s">
        <v>28</v>
      </c>
      <c r="B308" t="s">
        <v>29</v>
      </c>
      <c r="C308">
        <v>50</v>
      </c>
      <c r="D308">
        <v>2</v>
      </c>
      <c r="E308" t="s">
        <v>14361</v>
      </c>
      <c r="F308">
        <v>200</v>
      </c>
      <c r="G308">
        <v>0</v>
      </c>
      <c r="H308" t="s">
        <v>631</v>
      </c>
      <c r="I308" t="s">
        <v>14362</v>
      </c>
      <c r="J308" t="s">
        <v>2211</v>
      </c>
      <c r="K308" t="s">
        <v>23</v>
      </c>
      <c r="L308" t="s">
        <v>24</v>
      </c>
      <c r="M308" t="s">
        <v>14363</v>
      </c>
      <c r="N308" t="s">
        <v>23</v>
      </c>
      <c r="O308" t="s">
        <v>307</v>
      </c>
      <c r="P308" t="s">
        <v>26</v>
      </c>
      <c r="Q308" t="s">
        <v>27</v>
      </c>
      <c r="R308" t="s">
        <v>24</v>
      </c>
      <c r="S308" t="s">
        <v>15277</v>
      </c>
      <c r="T308" t="s">
        <v>14363</v>
      </c>
    </row>
    <row r="309" spans="1:20" x14ac:dyDescent="0.25">
      <c r="A309" t="s">
        <v>30</v>
      </c>
      <c r="B309" t="s">
        <v>31</v>
      </c>
      <c r="C309">
        <v>50</v>
      </c>
      <c r="D309">
        <v>2</v>
      </c>
      <c r="E309" t="s">
        <v>14361</v>
      </c>
      <c r="F309">
        <v>200</v>
      </c>
      <c r="G309">
        <v>0</v>
      </c>
      <c r="H309" t="s">
        <v>631</v>
      </c>
      <c r="I309" t="s">
        <v>14362</v>
      </c>
      <c r="J309" t="s">
        <v>2211</v>
      </c>
      <c r="K309" t="s">
        <v>23</v>
      </c>
      <c r="L309" t="s">
        <v>24</v>
      </c>
      <c r="M309" t="s">
        <v>14363</v>
      </c>
      <c r="N309" t="s">
        <v>23</v>
      </c>
      <c r="O309" t="s">
        <v>307</v>
      </c>
      <c r="P309" t="s">
        <v>26</v>
      </c>
      <c r="Q309" t="s">
        <v>27</v>
      </c>
      <c r="R309" t="s">
        <v>24</v>
      </c>
      <c r="S309" t="s">
        <v>15277</v>
      </c>
      <c r="T309" t="s">
        <v>14363</v>
      </c>
    </row>
    <row r="310" spans="1:20" x14ac:dyDescent="0.25">
      <c r="A310" t="s">
        <v>44</v>
      </c>
      <c r="B310" t="s">
        <v>45</v>
      </c>
      <c r="C310">
        <v>66.666666666666671</v>
      </c>
      <c r="D310">
        <v>6</v>
      </c>
      <c r="E310" t="s">
        <v>14364</v>
      </c>
      <c r="F310">
        <v>200</v>
      </c>
      <c r="G310">
        <v>0</v>
      </c>
      <c r="H310" t="s">
        <v>631</v>
      </c>
      <c r="I310" t="s">
        <v>14365</v>
      </c>
      <c r="J310" t="s">
        <v>312</v>
      </c>
      <c r="K310" t="s">
        <v>23</v>
      </c>
      <c r="L310" t="s">
        <v>24</v>
      </c>
      <c r="M310" t="s">
        <v>14366</v>
      </c>
      <c r="N310" t="s">
        <v>23</v>
      </c>
      <c r="O310" t="s">
        <v>307</v>
      </c>
      <c r="P310" t="s">
        <v>26</v>
      </c>
      <c r="Q310" t="s">
        <v>27</v>
      </c>
      <c r="R310" t="s">
        <v>24</v>
      </c>
      <c r="S310" t="s">
        <v>15278</v>
      </c>
      <c r="T310" t="s">
        <v>14367</v>
      </c>
    </row>
    <row r="311" spans="1:20" x14ac:dyDescent="0.25">
      <c r="A311" t="s">
        <v>139</v>
      </c>
      <c r="B311" t="s">
        <v>112</v>
      </c>
      <c r="C311">
        <v>83.333333333333329</v>
      </c>
      <c r="D311">
        <v>3</v>
      </c>
      <c r="E311" t="s">
        <v>14368</v>
      </c>
      <c r="F311">
        <v>702.59</v>
      </c>
      <c r="G311">
        <v>66</v>
      </c>
      <c r="H311" t="s">
        <v>47</v>
      </c>
      <c r="I311" t="s">
        <v>14369</v>
      </c>
      <c r="J311" t="s">
        <v>14370</v>
      </c>
      <c r="K311" t="s">
        <v>14371</v>
      </c>
      <c r="L311" t="s">
        <v>14372</v>
      </c>
      <c r="M311" t="s">
        <v>14366</v>
      </c>
      <c r="N311" t="s">
        <v>23</v>
      </c>
      <c r="O311" t="s">
        <v>48</v>
      </c>
      <c r="P311" t="s">
        <v>49</v>
      </c>
      <c r="Q311" t="s">
        <v>50</v>
      </c>
      <c r="R311" t="s">
        <v>24</v>
      </c>
      <c r="S311" t="s">
        <v>15279</v>
      </c>
      <c r="T311" t="s">
        <v>14366</v>
      </c>
    </row>
    <row r="312" spans="1:20" x14ac:dyDescent="0.25">
      <c r="A312" t="s">
        <v>186</v>
      </c>
      <c r="B312" t="s">
        <v>187</v>
      </c>
      <c r="C312">
        <v>33.333333333333336</v>
      </c>
      <c r="D312">
        <v>3</v>
      </c>
      <c r="E312" t="s">
        <v>14368</v>
      </c>
      <c r="F312">
        <v>702.59</v>
      </c>
      <c r="G312">
        <v>66</v>
      </c>
      <c r="H312" t="s">
        <v>47</v>
      </c>
      <c r="I312" t="s">
        <v>14369</v>
      </c>
      <c r="J312" t="s">
        <v>14370</v>
      </c>
      <c r="K312" t="s">
        <v>14371</v>
      </c>
      <c r="L312" t="s">
        <v>14372</v>
      </c>
      <c r="M312" t="s">
        <v>14366</v>
      </c>
      <c r="N312" t="s">
        <v>23</v>
      </c>
      <c r="O312" t="s">
        <v>48</v>
      </c>
      <c r="P312" t="s">
        <v>49</v>
      </c>
      <c r="Q312" t="s">
        <v>50</v>
      </c>
      <c r="R312" t="s">
        <v>24</v>
      </c>
      <c r="S312" t="s">
        <v>15279</v>
      </c>
      <c r="T312" t="s">
        <v>14366</v>
      </c>
    </row>
    <row r="313" spans="1:20" x14ac:dyDescent="0.25">
      <c r="A313" t="s">
        <v>139</v>
      </c>
      <c r="B313" t="s">
        <v>112</v>
      </c>
      <c r="C313">
        <v>66</v>
      </c>
      <c r="D313">
        <v>1</v>
      </c>
      <c r="E313" t="s">
        <v>14368</v>
      </c>
      <c r="F313">
        <v>702.59</v>
      </c>
      <c r="G313">
        <v>66</v>
      </c>
      <c r="H313" t="s">
        <v>47</v>
      </c>
      <c r="I313" t="s">
        <v>14369</v>
      </c>
      <c r="J313" t="s">
        <v>14370</v>
      </c>
      <c r="K313" t="s">
        <v>14371</v>
      </c>
      <c r="L313" t="s">
        <v>14372</v>
      </c>
      <c r="M313" t="s">
        <v>14366</v>
      </c>
      <c r="N313" t="s">
        <v>23</v>
      </c>
      <c r="O313" t="s">
        <v>48</v>
      </c>
      <c r="P313" t="s">
        <v>49</v>
      </c>
      <c r="Q313" t="s">
        <v>50</v>
      </c>
      <c r="R313" t="s">
        <v>24</v>
      </c>
      <c r="S313" t="s">
        <v>15279</v>
      </c>
      <c r="T313" t="s">
        <v>14366</v>
      </c>
    </row>
    <row r="314" spans="1:20" x14ac:dyDescent="0.25">
      <c r="A314" t="s">
        <v>110</v>
      </c>
      <c r="B314" t="s">
        <v>640</v>
      </c>
      <c r="C314">
        <v>66</v>
      </c>
      <c r="D314">
        <v>1</v>
      </c>
      <c r="E314" t="s">
        <v>14368</v>
      </c>
      <c r="F314">
        <v>702.59</v>
      </c>
      <c r="G314">
        <v>66</v>
      </c>
      <c r="H314" t="s">
        <v>47</v>
      </c>
      <c r="I314" t="s">
        <v>14369</v>
      </c>
      <c r="J314" t="s">
        <v>14370</v>
      </c>
      <c r="K314" t="s">
        <v>14371</v>
      </c>
      <c r="L314" t="s">
        <v>14372</v>
      </c>
      <c r="M314" t="s">
        <v>14366</v>
      </c>
      <c r="N314" t="s">
        <v>23</v>
      </c>
      <c r="O314" t="s">
        <v>48</v>
      </c>
      <c r="P314" t="s">
        <v>49</v>
      </c>
      <c r="Q314" t="s">
        <v>50</v>
      </c>
      <c r="R314" t="s">
        <v>24</v>
      </c>
      <c r="S314" t="s">
        <v>15279</v>
      </c>
      <c r="T314" t="s">
        <v>14366</v>
      </c>
    </row>
    <row r="315" spans="1:20" x14ac:dyDescent="0.25">
      <c r="A315" t="s">
        <v>46</v>
      </c>
      <c r="B315" t="s">
        <v>56</v>
      </c>
      <c r="C315">
        <v>67</v>
      </c>
      <c r="D315">
        <v>1</v>
      </c>
      <c r="E315" t="s">
        <v>14368</v>
      </c>
      <c r="F315">
        <v>702.59</v>
      </c>
      <c r="G315">
        <v>66</v>
      </c>
      <c r="H315" t="s">
        <v>47</v>
      </c>
      <c r="I315" t="s">
        <v>14369</v>
      </c>
      <c r="J315" t="s">
        <v>14370</v>
      </c>
      <c r="K315" t="s">
        <v>14371</v>
      </c>
      <c r="L315" t="s">
        <v>14372</v>
      </c>
      <c r="M315" t="s">
        <v>14366</v>
      </c>
      <c r="N315" t="s">
        <v>23</v>
      </c>
      <c r="O315" t="s">
        <v>48</v>
      </c>
      <c r="P315" t="s">
        <v>49</v>
      </c>
      <c r="Q315" t="s">
        <v>50</v>
      </c>
      <c r="R315" t="s">
        <v>24</v>
      </c>
      <c r="S315" t="s">
        <v>15279</v>
      </c>
      <c r="T315" t="s">
        <v>14366</v>
      </c>
    </row>
    <row r="316" spans="1:20" x14ac:dyDescent="0.25">
      <c r="A316" t="s">
        <v>46</v>
      </c>
      <c r="B316" t="s">
        <v>1105</v>
      </c>
      <c r="C316">
        <v>63.62</v>
      </c>
      <c r="D316">
        <v>1</v>
      </c>
      <c r="E316" t="s">
        <v>14368</v>
      </c>
      <c r="F316">
        <v>702.59</v>
      </c>
      <c r="G316">
        <v>66</v>
      </c>
      <c r="H316" t="s">
        <v>47</v>
      </c>
      <c r="I316" t="s">
        <v>14369</v>
      </c>
      <c r="J316" t="s">
        <v>14370</v>
      </c>
      <c r="K316" t="s">
        <v>14371</v>
      </c>
      <c r="L316" t="s">
        <v>14372</v>
      </c>
      <c r="M316" t="s">
        <v>14366</v>
      </c>
      <c r="N316" t="s">
        <v>23</v>
      </c>
      <c r="O316" t="s">
        <v>48</v>
      </c>
      <c r="P316" t="s">
        <v>49</v>
      </c>
      <c r="Q316" t="s">
        <v>50</v>
      </c>
      <c r="R316" t="s">
        <v>24</v>
      </c>
      <c r="S316" t="s">
        <v>15279</v>
      </c>
      <c r="T316" t="s">
        <v>14366</v>
      </c>
    </row>
    <row r="317" spans="1:20" x14ac:dyDescent="0.25">
      <c r="A317" t="s">
        <v>46</v>
      </c>
      <c r="B317" t="s">
        <v>1105</v>
      </c>
      <c r="C317">
        <v>63.61</v>
      </c>
      <c r="D317">
        <v>1</v>
      </c>
      <c r="E317" t="s">
        <v>14368</v>
      </c>
      <c r="F317">
        <v>702.59</v>
      </c>
      <c r="G317">
        <v>66</v>
      </c>
      <c r="H317" t="s">
        <v>47</v>
      </c>
      <c r="I317" t="s">
        <v>14369</v>
      </c>
      <c r="J317" t="s">
        <v>14370</v>
      </c>
      <c r="K317" t="s">
        <v>14371</v>
      </c>
      <c r="L317" t="s">
        <v>14372</v>
      </c>
      <c r="M317" t="s">
        <v>14366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15279</v>
      </c>
      <c r="T317" t="s">
        <v>14366</v>
      </c>
    </row>
    <row r="318" spans="1:20" x14ac:dyDescent="0.25">
      <c r="A318" t="s">
        <v>30</v>
      </c>
      <c r="B318" t="s">
        <v>31</v>
      </c>
      <c r="C318">
        <v>60</v>
      </c>
      <c r="D318">
        <v>6</v>
      </c>
      <c r="E318" t="s">
        <v>14373</v>
      </c>
      <c r="F318">
        <v>278</v>
      </c>
      <c r="G318">
        <v>48</v>
      </c>
      <c r="H318" t="s">
        <v>47</v>
      </c>
      <c r="I318" t="s">
        <v>11183</v>
      </c>
      <c r="J318" t="s">
        <v>14374</v>
      </c>
      <c r="K318" t="s">
        <v>14375</v>
      </c>
      <c r="L318" t="s">
        <v>4597</v>
      </c>
      <c r="M318" t="s">
        <v>14376</v>
      </c>
      <c r="N318" t="s">
        <v>23</v>
      </c>
      <c r="O318" t="s">
        <v>63</v>
      </c>
      <c r="P318" t="s">
        <v>54</v>
      </c>
      <c r="Q318" t="s">
        <v>55</v>
      </c>
      <c r="R318" t="s">
        <v>24</v>
      </c>
      <c r="S318" t="s">
        <v>15280</v>
      </c>
      <c r="T318" t="s">
        <v>14377</v>
      </c>
    </row>
    <row r="319" spans="1:20" x14ac:dyDescent="0.25">
      <c r="A319" t="s">
        <v>46</v>
      </c>
      <c r="B319" t="s">
        <v>1105</v>
      </c>
      <c r="C319">
        <v>65.7</v>
      </c>
      <c r="D319">
        <v>1</v>
      </c>
      <c r="E319" t="s">
        <v>14378</v>
      </c>
      <c r="F319">
        <v>72.7</v>
      </c>
      <c r="G319">
        <v>7</v>
      </c>
      <c r="H319" t="s">
        <v>47</v>
      </c>
      <c r="I319" t="s">
        <v>2156</v>
      </c>
      <c r="J319" t="s">
        <v>2157</v>
      </c>
      <c r="K319" t="s">
        <v>652</v>
      </c>
      <c r="L319" t="s">
        <v>2158</v>
      </c>
      <c r="M319" t="s">
        <v>14379</v>
      </c>
      <c r="N319" t="s">
        <v>23</v>
      </c>
      <c r="O319" t="s">
        <v>48</v>
      </c>
      <c r="P319" t="s">
        <v>49</v>
      </c>
      <c r="Q319" t="s">
        <v>50</v>
      </c>
      <c r="R319" t="s">
        <v>24</v>
      </c>
      <c r="S319" t="s">
        <v>15281</v>
      </c>
      <c r="T319" t="s">
        <v>14379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14380</v>
      </c>
      <c r="F320">
        <v>116</v>
      </c>
      <c r="G320">
        <v>16</v>
      </c>
      <c r="H320" t="s">
        <v>631</v>
      </c>
      <c r="I320" t="s">
        <v>14381</v>
      </c>
      <c r="J320" t="s">
        <v>3892</v>
      </c>
      <c r="K320" t="s">
        <v>23</v>
      </c>
      <c r="L320" t="s">
        <v>24</v>
      </c>
      <c r="M320" t="s">
        <v>14382</v>
      </c>
      <c r="N320" t="s">
        <v>23</v>
      </c>
      <c r="O320" t="s">
        <v>32</v>
      </c>
      <c r="P320" t="s">
        <v>26</v>
      </c>
      <c r="Q320" t="s">
        <v>33</v>
      </c>
      <c r="R320" t="s">
        <v>24</v>
      </c>
      <c r="S320" t="s">
        <v>15282</v>
      </c>
      <c r="T320" t="s">
        <v>14383</v>
      </c>
    </row>
    <row r="321" spans="1:20" x14ac:dyDescent="0.25">
      <c r="A321" t="s">
        <v>28</v>
      </c>
      <c r="B321" t="s">
        <v>29</v>
      </c>
      <c r="C321">
        <v>50</v>
      </c>
      <c r="D321">
        <v>1</v>
      </c>
      <c r="E321" t="s">
        <v>14380</v>
      </c>
      <c r="F321">
        <v>116</v>
      </c>
      <c r="G321">
        <v>16</v>
      </c>
      <c r="H321" t="s">
        <v>631</v>
      </c>
      <c r="I321" t="s">
        <v>14381</v>
      </c>
      <c r="J321" t="s">
        <v>3892</v>
      </c>
      <c r="K321" t="s">
        <v>23</v>
      </c>
      <c r="L321" t="s">
        <v>24</v>
      </c>
      <c r="M321" t="s">
        <v>14382</v>
      </c>
      <c r="N321" t="s">
        <v>23</v>
      </c>
      <c r="O321" t="s">
        <v>32</v>
      </c>
      <c r="P321" t="s">
        <v>26</v>
      </c>
      <c r="Q321" t="s">
        <v>33</v>
      </c>
      <c r="R321" t="s">
        <v>24</v>
      </c>
      <c r="S321" t="s">
        <v>15282</v>
      </c>
      <c r="T321" t="s">
        <v>14383</v>
      </c>
    </row>
    <row r="322" spans="1:20" x14ac:dyDescent="0.25">
      <c r="A322" t="s">
        <v>30</v>
      </c>
      <c r="B322" t="s">
        <v>31</v>
      </c>
      <c r="C322">
        <v>50</v>
      </c>
      <c r="D322">
        <v>1</v>
      </c>
      <c r="E322" t="s">
        <v>14380</v>
      </c>
      <c r="F322">
        <v>116</v>
      </c>
      <c r="G322">
        <v>16</v>
      </c>
      <c r="H322" t="s">
        <v>631</v>
      </c>
      <c r="I322" t="s">
        <v>14381</v>
      </c>
      <c r="J322" t="s">
        <v>3892</v>
      </c>
      <c r="K322" t="s">
        <v>23</v>
      </c>
      <c r="L322" t="s">
        <v>24</v>
      </c>
      <c r="M322" t="s">
        <v>14382</v>
      </c>
      <c r="N322" t="s">
        <v>23</v>
      </c>
      <c r="O322" t="s">
        <v>32</v>
      </c>
      <c r="P322" t="s">
        <v>26</v>
      </c>
      <c r="Q322" t="s">
        <v>33</v>
      </c>
      <c r="R322" t="s">
        <v>24</v>
      </c>
      <c r="S322" t="s">
        <v>15282</v>
      </c>
      <c r="T322" t="s">
        <v>14383</v>
      </c>
    </row>
    <row r="323" spans="1:20" x14ac:dyDescent="0.25">
      <c r="A323" t="s">
        <v>20</v>
      </c>
      <c r="B323" t="s">
        <v>21</v>
      </c>
      <c r="C323">
        <v>50</v>
      </c>
      <c r="D323">
        <v>3</v>
      </c>
      <c r="E323" t="s">
        <v>14384</v>
      </c>
      <c r="F323">
        <v>300</v>
      </c>
      <c r="G323">
        <v>0</v>
      </c>
      <c r="H323" t="s">
        <v>631</v>
      </c>
      <c r="I323" t="s">
        <v>14385</v>
      </c>
      <c r="J323" t="s">
        <v>3517</v>
      </c>
      <c r="K323" t="s">
        <v>23</v>
      </c>
      <c r="L323" t="s">
        <v>24</v>
      </c>
      <c r="M323" t="s">
        <v>14386</v>
      </c>
      <c r="N323" t="s">
        <v>23</v>
      </c>
      <c r="O323" t="s">
        <v>307</v>
      </c>
      <c r="P323" t="s">
        <v>26</v>
      </c>
      <c r="Q323" t="s">
        <v>27</v>
      </c>
      <c r="R323" t="s">
        <v>24</v>
      </c>
      <c r="S323" t="s">
        <v>15283</v>
      </c>
      <c r="T323" t="s">
        <v>14386</v>
      </c>
    </row>
    <row r="324" spans="1:20" x14ac:dyDescent="0.25">
      <c r="A324" t="s">
        <v>28</v>
      </c>
      <c r="B324" t="s">
        <v>29</v>
      </c>
      <c r="C324">
        <v>50</v>
      </c>
      <c r="D324">
        <v>3</v>
      </c>
      <c r="E324" t="s">
        <v>14384</v>
      </c>
      <c r="F324">
        <v>300</v>
      </c>
      <c r="G324">
        <v>0</v>
      </c>
      <c r="H324" t="s">
        <v>631</v>
      </c>
      <c r="I324" t="s">
        <v>14385</v>
      </c>
      <c r="J324" t="s">
        <v>3517</v>
      </c>
      <c r="K324" t="s">
        <v>23</v>
      </c>
      <c r="L324" t="s">
        <v>24</v>
      </c>
      <c r="M324" t="s">
        <v>14386</v>
      </c>
      <c r="N324" t="s">
        <v>23</v>
      </c>
      <c r="O324" t="s">
        <v>307</v>
      </c>
      <c r="P324" t="s">
        <v>26</v>
      </c>
      <c r="Q324" t="s">
        <v>27</v>
      </c>
      <c r="R324" t="s">
        <v>24</v>
      </c>
      <c r="S324" t="s">
        <v>15283</v>
      </c>
      <c r="T324" t="s">
        <v>14386</v>
      </c>
    </row>
    <row r="325" spans="1:20" x14ac:dyDescent="0.25">
      <c r="A325" t="s">
        <v>30</v>
      </c>
      <c r="B325" t="s">
        <v>31</v>
      </c>
      <c r="C325">
        <v>50</v>
      </c>
      <c r="D325">
        <v>3</v>
      </c>
      <c r="E325" t="s">
        <v>14384</v>
      </c>
      <c r="F325">
        <v>300</v>
      </c>
      <c r="G325">
        <v>0</v>
      </c>
      <c r="H325" t="s">
        <v>631</v>
      </c>
      <c r="I325" t="s">
        <v>14385</v>
      </c>
      <c r="J325" t="s">
        <v>3517</v>
      </c>
      <c r="K325" t="s">
        <v>23</v>
      </c>
      <c r="L325" t="s">
        <v>24</v>
      </c>
      <c r="M325" t="s">
        <v>14386</v>
      </c>
      <c r="N325" t="s">
        <v>23</v>
      </c>
      <c r="O325" t="s">
        <v>307</v>
      </c>
      <c r="P325" t="s">
        <v>26</v>
      </c>
      <c r="Q325" t="s">
        <v>27</v>
      </c>
      <c r="R325" t="s">
        <v>24</v>
      </c>
      <c r="S325" t="s">
        <v>15283</v>
      </c>
      <c r="T325" t="s">
        <v>14386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14387</v>
      </c>
      <c r="F326">
        <v>106</v>
      </c>
      <c r="G326">
        <v>6</v>
      </c>
      <c r="H326" t="s">
        <v>631</v>
      </c>
      <c r="I326" t="s">
        <v>9806</v>
      </c>
      <c r="J326" t="s">
        <v>1243</v>
      </c>
      <c r="K326" t="s">
        <v>23</v>
      </c>
      <c r="L326" t="s">
        <v>24</v>
      </c>
      <c r="M326" t="s">
        <v>14388</v>
      </c>
      <c r="N326" t="s">
        <v>23</v>
      </c>
      <c r="O326" t="s">
        <v>307</v>
      </c>
      <c r="P326" t="s">
        <v>26</v>
      </c>
      <c r="Q326" t="s">
        <v>27</v>
      </c>
      <c r="R326" t="s">
        <v>24</v>
      </c>
      <c r="S326" t="s">
        <v>15284</v>
      </c>
      <c r="T326" t="s">
        <v>14388</v>
      </c>
    </row>
    <row r="327" spans="1:20" x14ac:dyDescent="0.25">
      <c r="A327" t="s">
        <v>28</v>
      </c>
      <c r="B327" t="s">
        <v>29</v>
      </c>
      <c r="C327">
        <v>50</v>
      </c>
      <c r="D327">
        <v>1</v>
      </c>
      <c r="E327" t="s">
        <v>14387</v>
      </c>
      <c r="F327">
        <v>106</v>
      </c>
      <c r="G327">
        <v>6</v>
      </c>
      <c r="H327" t="s">
        <v>631</v>
      </c>
      <c r="I327" t="s">
        <v>9806</v>
      </c>
      <c r="J327" t="s">
        <v>1243</v>
      </c>
      <c r="K327" t="s">
        <v>23</v>
      </c>
      <c r="L327" t="s">
        <v>24</v>
      </c>
      <c r="M327" t="s">
        <v>14388</v>
      </c>
      <c r="N327" t="s">
        <v>23</v>
      </c>
      <c r="O327" t="s">
        <v>307</v>
      </c>
      <c r="P327" t="s">
        <v>26</v>
      </c>
      <c r="Q327" t="s">
        <v>27</v>
      </c>
      <c r="R327" t="s">
        <v>24</v>
      </c>
      <c r="S327" t="s">
        <v>15284</v>
      </c>
      <c r="T327" t="s">
        <v>14388</v>
      </c>
    </row>
    <row r="328" spans="1:20" x14ac:dyDescent="0.25">
      <c r="A328" t="s">
        <v>30</v>
      </c>
      <c r="B328" t="s">
        <v>31</v>
      </c>
      <c r="C328">
        <v>50</v>
      </c>
      <c r="D328">
        <v>1</v>
      </c>
      <c r="E328" t="s">
        <v>14387</v>
      </c>
      <c r="F328">
        <v>106</v>
      </c>
      <c r="G328">
        <v>6</v>
      </c>
      <c r="H328" t="s">
        <v>631</v>
      </c>
      <c r="I328" t="s">
        <v>9806</v>
      </c>
      <c r="J328" t="s">
        <v>1243</v>
      </c>
      <c r="K328" t="s">
        <v>23</v>
      </c>
      <c r="L328" t="s">
        <v>24</v>
      </c>
      <c r="M328" t="s">
        <v>14388</v>
      </c>
      <c r="N328" t="s">
        <v>23</v>
      </c>
      <c r="O328" t="s">
        <v>307</v>
      </c>
      <c r="P328" t="s">
        <v>26</v>
      </c>
      <c r="Q328" t="s">
        <v>27</v>
      </c>
      <c r="R328" t="s">
        <v>24</v>
      </c>
      <c r="S328" t="s">
        <v>15284</v>
      </c>
      <c r="T328" t="s">
        <v>14388</v>
      </c>
    </row>
    <row r="329" spans="1:20" x14ac:dyDescent="0.25">
      <c r="A329" t="s">
        <v>46</v>
      </c>
      <c r="B329" t="s">
        <v>56</v>
      </c>
      <c r="C329">
        <v>66.333333333333329</v>
      </c>
      <c r="D329">
        <v>3</v>
      </c>
      <c r="E329" t="s">
        <v>14389</v>
      </c>
      <c r="F329">
        <v>254</v>
      </c>
      <c r="G329">
        <v>29</v>
      </c>
      <c r="H329" t="s">
        <v>47</v>
      </c>
      <c r="I329" t="s">
        <v>1086</v>
      </c>
      <c r="J329" t="s">
        <v>1081</v>
      </c>
      <c r="K329" t="s">
        <v>1082</v>
      </c>
      <c r="L329" t="s">
        <v>1087</v>
      </c>
      <c r="M329" t="s">
        <v>14390</v>
      </c>
      <c r="N329" t="s">
        <v>23</v>
      </c>
      <c r="O329" t="s">
        <v>63</v>
      </c>
      <c r="P329" t="s">
        <v>54</v>
      </c>
      <c r="Q329" t="s">
        <v>55</v>
      </c>
      <c r="R329" t="s">
        <v>24</v>
      </c>
      <c r="S329" t="s">
        <v>15285</v>
      </c>
      <c r="T329" t="s">
        <v>14390</v>
      </c>
    </row>
    <row r="330" spans="1:20" x14ac:dyDescent="0.25">
      <c r="A330" t="s">
        <v>44</v>
      </c>
      <c r="B330" t="s">
        <v>45</v>
      </c>
      <c r="C330">
        <v>66.666666666666671</v>
      </c>
      <c r="D330">
        <v>6</v>
      </c>
      <c r="E330" t="s">
        <v>14391</v>
      </c>
      <c r="F330">
        <v>229</v>
      </c>
      <c r="G330">
        <v>29</v>
      </c>
      <c r="H330" t="s">
        <v>631</v>
      </c>
      <c r="I330" t="s">
        <v>14392</v>
      </c>
      <c r="J330" t="s">
        <v>330</v>
      </c>
      <c r="K330" t="s">
        <v>23</v>
      </c>
      <c r="L330" t="s">
        <v>24</v>
      </c>
      <c r="M330" t="s">
        <v>14393</v>
      </c>
      <c r="N330" t="s">
        <v>23</v>
      </c>
      <c r="O330" t="s">
        <v>307</v>
      </c>
      <c r="P330" t="s">
        <v>26</v>
      </c>
      <c r="Q330" t="s">
        <v>27</v>
      </c>
      <c r="R330" t="s">
        <v>24</v>
      </c>
      <c r="S330" t="s">
        <v>15286</v>
      </c>
      <c r="T330" t="s">
        <v>14393</v>
      </c>
    </row>
    <row r="331" spans="1:20" x14ac:dyDescent="0.25">
      <c r="A331" t="s">
        <v>115</v>
      </c>
      <c r="B331" t="s">
        <v>116</v>
      </c>
      <c r="C331">
        <v>27.5</v>
      </c>
      <c r="D331">
        <v>4</v>
      </c>
      <c r="E331" t="s">
        <v>14394</v>
      </c>
      <c r="F331">
        <v>111</v>
      </c>
      <c r="G331">
        <v>4</v>
      </c>
      <c r="H331" t="s">
        <v>47</v>
      </c>
      <c r="I331" t="s">
        <v>2360</v>
      </c>
      <c r="J331" t="s">
        <v>2361</v>
      </c>
      <c r="K331" t="s">
        <v>2189</v>
      </c>
      <c r="L331" t="s">
        <v>1545</v>
      </c>
      <c r="M331" t="s">
        <v>14395</v>
      </c>
      <c r="N331" t="s">
        <v>23</v>
      </c>
      <c r="O331" t="s">
        <v>63</v>
      </c>
      <c r="P331" t="s">
        <v>54</v>
      </c>
      <c r="Q331" t="s">
        <v>55</v>
      </c>
      <c r="R331" t="s">
        <v>24</v>
      </c>
      <c r="S331" t="s">
        <v>15287</v>
      </c>
      <c r="T331" t="s">
        <v>14396</v>
      </c>
    </row>
    <row r="332" spans="1:20" x14ac:dyDescent="0.25">
      <c r="A332" t="s">
        <v>44</v>
      </c>
      <c r="B332" t="s">
        <v>45</v>
      </c>
      <c r="C332">
        <v>66.666666666666671</v>
      </c>
      <c r="D332">
        <v>3</v>
      </c>
      <c r="E332" t="s">
        <v>14397</v>
      </c>
      <c r="F332">
        <v>106</v>
      </c>
      <c r="G332">
        <v>6</v>
      </c>
      <c r="H332" t="s">
        <v>631</v>
      </c>
      <c r="I332" t="s">
        <v>14398</v>
      </c>
      <c r="J332" t="s">
        <v>342</v>
      </c>
      <c r="K332" t="s">
        <v>23</v>
      </c>
      <c r="L332" t="s">
        <v>24</v>
      </c>
      <c r="M332" t="s">
        <v>14399</v>
      </c>
      <c r="N332" t="s">
        <v>23</v>
      </c>
      <c r="O332" t="s">
        <v>32</v>
      </c>
      <c r="P332" t="s">
        <v>26</v>
      </c>
      <c r="Q332" t="s">
        <v>33</v>
      </c>
      <c r="R332" t="s">
        <v>24</v>
      </c>
      <c r="S332" t="s">
        <v>15288</v>
      </c>
      <c r="T332" t="s">
        <v>14399</v>
      </c>
    </row>
    <row r="333" spans="1:20" x14ac:dyDescent="0.25">
      <c r="A333" t="s">
        <v>139</v>
      </c>
      <c r="B333" t="s">
        <v>112</v>
      </c>
      <c r="C333">
        <v>75</v>
      </c>
      <c r="D333">
        <v>2</v>
      </c>
      <c r="E333" t="s">
        <v>14400</v>
      </c>
      <c r="F333">
        <v>127</v>
      </c>
      <c r="G333">
        <v>0</v>
      </c>
      <c r="H333" t="s">
        <v>47</v>
      </c>
      <c r="I333" t="s">
        <v>14358</v>
      </c>
      <c r="J333" t="s">
        <v>14359</v>
      </c>
      <c r="K333" t="s">
        <v>2224</v>
      </c>
      <c r="L333" t="s">
        <v>3769</v>
      </c>
      <c r="M333" t="s">
        <v>14399</v>
      </c>
      <c r="N333" t="s">
        <v>23</v>
      </c>
      <c r="O333" t="s">
        <v>63</v>
      </c>
      <c r="P333" t="s">
        <v>54</v>
      </c>
      <c r="Q333" t="s">
        <v>55</v>
      </c>
      <c r="R333" t="s">
        <v>24</v>
      </c>
      <c r="S333" t="s">
        <v>15289</v>
      </c>
      <c r="T333" t="s">
        <v>14401</v>
      </c>
    </row>
    <row r="334" spans="1:20" x14ac:dyDescent="0.25">
      <c r="A334" t="s">
        <v>30</v>
      </c>
      <c r="B334" t="s">
        <v>1915</v>
      </c>
      <c r="C334">
        <v>36</v>
      </c>
      <c r="D334">
        <v>1</v>
      </c>
      <c r="E334" t="s">
        <v>14402</v>
      </c>
      <c r="F334">
        <v>138.09</v>
      </c>
      <c r="G334">
        <v>7</v>
      </c>
      <c r="H334" t="s">
        <v>47</v>
      </c>
      <c r="I334" t="s">
        <v>5798</v>
      </c>
      <c r="J334" t="s">
        <v>5799</v>
      </c>
      <c r="K334" t="s">
        <v>2419</v>
      </c>
      <c r="L334" t="s">
        <v>5800</v>
      </c>
      <c r="M334" t="s">
        <v>14403</v>
      </c>
      <c r="N334" t="s">
        <v>23</v>
      </c>
      <c r="O334" t="s">
        <v>48</v>
      </c>
      <c r="P334" t="s">
        <v>49</v>
      </c>
      <c r="Q334" t="s">
        <v>50</v>
      </c>
      <c r="R334" t="s">
        <v>24</v>
      </c>
      <c r="S334" t="s">
        <v>15290</v>
      </c>
      <c r="T334" t="s">
        <v>14403</v>
      </c>
    </row>
    <row r="335" spans="1:20" x14ac:dyDescent="0.25">
      <c r="A335" t="s">
        <v>42</v>
      </c>
      <c r="B335" t="s">
        <v>43</v>
      </c>
      <c r="C335">
        <v>66.666666666666671</v>
      </c>
      <c r="D335">
        <v>3</v>
      </c>
      <c r="E335" t="s">
        <v>14402</v>
      </c>
      <c r="F335">
        <v>138.09</v>
      </c>
      <c r="G335">
        <v>7</v>
      </c>
      <c r="H335" t="s">
        <v>47</v>
      </c>
      <c r="I335" t="s">
        <v>5798</v>
      </c>
      <c r="J335" t="s">
        <v>5799</v>
      </c>
      <c r="K335" t="s">
        <v>2419</v>
      </c>
      <c r="L335" t="s">
        <v>5800</v>
      </c>
      <c r="M335" t="s">
        <v>14403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15290</v>
      </c>
      <c r="T335" t="s">
        <v>14403</v>
      </c>
    </row>
    <row r="336" spans="1:20" x14ac:dyDescent="0.25">
      <c r="A336" t="s">
        <v>38</v>
      </c>
      <c r="B336" t="s">
        <v>39</v>
      </c>
      <c r="C336">
        <v>54.5</v>
      </c>
      <c r="D336">
        <v>2</v>
      </c>
      <c r="E336" t="s">
        <v>14404</v>
      </c>
      <c r="F336">
        <v>82.24</v>
      </c>
      <c r="G336">
        <v>7</v>
      </c>
      <c r="H336" t="s">
        <v>47</v>
      </c>
      <c r="I336" t="s">
        <v>14405</v>
      </c>
      <c r="J336" t="s">
        <v>8617</v>
      </c>
      <c r="K336" t="s">
        <v>8618</v>
      </c>
      <c r="L336" t="s">
        <v>8619</v>
      </c>
      <c r="M336" t="s">
        <v>14406</v>
      </c>
      <c r="N336" t="s">
        <v>23</v>
      </c>
      <c r="O336" t="s">
        <v>48</v>
      </c>
      <c r="P336" t="s">
        <v>49</v>
      </c>
      <c r="Q336" t="s">
        <v>50</v>
      </c>
      <c r="R336" t="s">
        <v>24</v>
      </c>
      <c r="S336" t="s">
        <v>15291</v>
      </c>
      <c r="T336" t="s">
        <v>14406</v>
      </c>
    </row>
    <row r="337" spans="1:20" x14ac:dyDescent="0.25">
      <c r="A337" t="s">
        <v>110</v>
      </c>
      <c r="B337" t="s">
        <v>691</v>
      </c>
      <c r="C337">
        <v>76</v>
      </c>
      <c r="D337">
        <v>1</v>
      </c>
      <c r="E337" t="s">
        <v>14407</v>
      </c>
      <c r="F337">
        <v>76</v>
      </c>
      <c r="G337">
        <v>0</v>
      </c>
      <c r="H337" t="s">
        <v>47</v>
      </c>
      <c r="I337" t="s">
        <v>13753</v>
      </c>
      <c r="J337" t="s">
        <v>14408</v>
      </c>
      <c r="K337" t="s">
        <v>1800</v>
      </c>
      <c r="L337" t="s">
        <v>1531</v>
      </c>
      <c r="M337" t="s">
        <v>14409</v>
      </c>
      <c r="N337" t="s">
        <v>23</v>
      </c>
      <c r="O337" t="s">
        <v>63</v>
      </c>
      <c r="P337" t="s">
        <v>54</v>
      </c>
      <c r="Q337" t="s">
        <v>55</v>
      </c>
      <c r="R337" t="s">
        <v>24</v>
      </c>
      <c r="S337" t="s">
        <v>15292</v>
      </c>
      <c r="T337" t="s">
        <v>14410</v>
      </c>
    </row>
    <row r="338" spans="1:20" x14ac:dyDescent="0.25">
      <c r="A338" t="s">
        <v>30</v>
      </c>
      <c r="B338" t="s">
        <v>1915</v>
      </c>
      <c r="C338">
        <v>35.909999999999997</v>
      </c>
      <c r="D338">
        <v>1</v>
      </c>
      <c r="E338" t="s">
        <v>14411</v>
      </c>
      <c r="F338">
        <v>230.54</v>
      </c>
      <c r="G338">
        <v>24</v>
      </c>
      <c r="H338" t="s">
        <v>47</v>
      </c>
      <c r="I338" t="s">
        <v>14405</v>
      </c>
      <c r="J338" t="s">
        <v>8617</v>
      </c>
      <c r="K338" t="s">
        <v>8618</v>
      </c>
      <c r="L338" t="s">
        <v>8619</v>
      </c>
      <c r="M338" t="s">
        <v>14412</v>
      </c>
      <c r="N338" t="s">
        <v>23</v>
      </c>
      <c r="O338" t="s">
        <v>48</v>
      </c>
      <c r="P338" t="s">
        <v>49</v>
      </c>
      <c r="Q338" t="s">
        <v>50</v>
      </c>
      <c r="R338" t="s">
        <v>24</v>
      </c>
      <c r="S338" t="s">
        <v>15293</v>
      </c>
      <c r="T338" t="s">
        <v>14412</v>
      </c>
    </row>
    <row r="339" spans="1:20" x14ac:dyDescent="0.25">
      <c r="A339" t="s">
        <v>110</v>
      </c>
      <c r="B339" t="s">
        <v>640</v>
      </c>
      <c r="C339">
        <v>66.333333333333329</v>
      </c>
      <c r="D339">
        <v>3</v>
      </c>
      <c r="E339" t="s">
        <v>14411</v>
      </c>
      <c r="F339">
        <v>230.54</v>
      </c>
      <c r="G339">
        <v>24</v>
      </c>
      <c r="H339" t="s">
        <v>47</v>
      </c>
      <c r="I339" t="s">
        <v>14405</v>
      </c>
      <c r="J339" t="s">
        <v>8617</v>
      </c>
      <c r="K339" t="s">
        <v>8618</v>
      </c>
      <c r="L339" t="s">
        <v>8619</v>
      </c>
      <c r="M339" t="s">
        <v>14412</v>
      </c>
      <c r="N339" t="s">
        <v>23</v>
      </c>
      <c r="O339" t="s">
        <v>48</v>
      </c>
      <c r="P339" t="s">
        <v>49</v>
      </c>
      <c r="Q339" t="s">
        <v>50</v>
      </c>
      <c r="R339" t="s">
        <v>24</v>
      </c>
      <c r="S339" t="s">
        <v>15293</v>
      </c>
      <c r="T339" t="s">
        <v>14412</v>
      </c>
    </row>
    <row r="340" spans="1:20" x14ac:dyDescent="0.25">
      <c r="A340" t="s">
        <v>42</v>
      </c>
      <c r="B340" t="s">
        <v>43</v>
      </c>
      <c r="C340">
        <v>66.666666666666671</v>
      </c>
      <c r="D340">
        <v>3</v>
      </c>
      <c r="E340" t="s">
        <v>14413</v>
      </c>
      <c r="F340">
        <v>488</v>
      </c>
      <c r="G340">
        <v>48</v>
      </c>
      <c r="H340" t="s">
        <v>47</v>
      </c>
      <c r="I340" t="s">
        <v>14414</v>
      </c>
      <c r="J340" t="s">
        <v>14415</v>
      </c>
      <c r="K340" t="s">
        <v>14416</v>
      </c>
      <c r="L340" t="s">
        <v>3369</v>
      </c>
      <c r="M340" t="s">
        <v>14417</v>
      </c>
      <c r="N340" t="s">
        <v>23</v>
      </c>
      <c r="O340" t="s">
        <v>63</v>
      </c>
      <c r="P340" t="s">
        <v>54</v>
      </c>
      <c r="Q340" t="s">
        <v>55</v>
      </c>
      <c r="R340" t="s">
        <v>24</v>
      </c>
      <c r="S340" t="s">
        <v>15294</v>
      </c>
      <c r="T340" t="s">
        <v>14418</v>
      </c>
    </row>
    <row r="341" spans="1:20" x14ac:dyDescent="0.25">
      <c r="A341" t="s">
        <v>44</v>
      </c>
      <c r="B341" t="s">
        <v>45</v>
      </c>
      <c r="C341">
        <v>66.666666666666671</v>
      </c>
      <c r="D341">
        <v>3</v>
      </c>
      <c r="E341" t="s">
        <v>14413</v>
      </c>
      <c r="F341">
        <v>488</v>
      </c>
      <c r="G341">
        <v>48</v>
      </c>
      <c r="H341" t="s">
        <v>47</v>
      </c>
      <c r="I341" t="s">
        <v>14414</v>
      </c>
      <c r="J341" t="s">
        <v>14415</v>
      </c>
      <c r="K341" t="s">
        <v>14416</v>
      </c>
      <c r="L341" t="s">
        <v>3369</v>
      </c>
      <c r="M341" t="s">
        <v>14417</v>
      </c>
      <c r="N341" t="s">
        <v>23</v>
      </c>
      <c r="O341" t="s">
        <v>63</v>
      </c>
      <c r="P341" t="s">
        <v>54</v>
      </c>
      <c r="Q341" t="s">
        <v>55</v>
      </c>
      <c r="R341" t="s">
        <v>24</v>
      </c>
      <c r="S341" t="s">
        <v>15294</v>
      </c>
      <c r="T341" t="s">
        <v>14418</v>
      </c>
    </row>
    <row r="342" spans="1:20" x14ac:dyDescent="0.25">
      <c r="A342" t="s">
        <v>186</v>
      </c>
      <c r="B342" t="s">
        <v>187</v>
      </c>
      <c r="C342">
        <v>48.333333333333343</v>
      </c>
      <c r="D342">
        <v>3</v>
      </c>
      <c r="E342" t="s">
        <v>14413</v>
      </c>
      <c r="F342">
        <v>488</v>
      </c>
      <c r="G342">
        <v>48</v>
      </c>
      <c r="H342" t="s">
        <v>47</v>
      </c>
      <c r="I342" t="s">
        <v>14414</v>
      </c>
      <c r="J342" t="s">
        <v>14415</v>
      </c>
      <c r="K342" t="s">
        <v>14416</v>
      </c>
      <c r="L342" t="s">
        <v>3369</v>
      </c>
      <c r="M342" t="s">
        <v>14417</v>
      </c>
      <c r="N342" t="s">
        <v>23</v>
      </c>
      <c r="O342" t="s">
        <v>63</v>
      </c>
      <c r="P342" t="s">
        <v>54</v>
      </c>
      <c r="Q342" t="s">
        <v>55</v>
      </c>
      <c r="R342" t="s">
        <v>24</v>
      </c>
      <c r="S342" t="s">
        <v>15294</v>
      </c>
      <c r="T342" t="s">
        <v>14418</v>
      </c>
    </row>
    <row r="343" spans="1:20" x14ac:dyDescent="0.25">
      <c r="A343" t="s">
        <v>186</v>
      </c>
      <c r="B343" t="s">
        <v>187</v>
      </c>
      <c r="C343">
        <v>50</v>
      </c>
      <c r="D343">
        <v>1</v>
      </c>
      <c r="E343" t="s">
        <v>14413</v>
      </c>
      <c r="F343">
        <v>488</v>
      </c>
      <c r="G343">
        <v>48</v>
      </c>
      <c r="H343" t="s">
        <v>47</v>
      </c>
      <c r="I343" t="s">
        <v>14414</v>
      </c>
      <c r="J343" t="s">
        <v>14415</v>
      </c>
      <c r="K343" t="s">
        <v>14416</v>
      </c>
      <c r="L343" t="s">
        <v>3369</v>
      </c>
      <c r="M343" t="s">
        <v>14417</v>
      </c>
      <c r="N343" t="s">
        <v>23</v>
      </c>
      <c r="O343" t="s">
        <v>63</v>
      </c>
      <c r="P343" t="s">
        <v>54</v>
      </c>
      <c r="Q343" t="s">
        <v>55</v>
      </c>
      <c r="R343" t="s">
        <v>24</v>
      </c>
      <c r="S343" t="s">
        <v>15294</v>
      </c>
      <c r="T343" t="s">
        <v>14418</v>
      </c>
    </row>
    <row r="344" spans="1:20" x14ac:dyDescent="0.25">
      <c r="A344" t="s">
        <v>186</v>
      </c>
      <c r="B344" t="s">
        <v>187</v>
      </c>
      <c r="C344">
        <v>50</v>
      </c>
      <c r="D344">
        <v>6</v>
      </c>
      <c r="E344" t="s">
        <v>14419</v>
      </c>
      <c r="F344">
        <v>199.69</v>
      </c>
      <c r="G344">
        <v>26</v>
      </c>
      <c r="H344" t="s">
        <v>47</v>
      </c>
      <c r="I344" t="s">
        <v>2105</v>
      </c>
      <c r="J344" t="s">
        <v>2106</v>
      </c>
      <c r="K344" t="s">
        <v>1939</v>
      </c>
      <c r="L344" t="s">
        <v>2107</v>
      </c>
      <c r="M344" t="s">
        <v>14420</v>
      </c>
      <c r="N344" t="s">
        <v>23</v>
      </c>
      <c r="O344" t="s">
        <v>48</v>
      </c>
      <c r="P344" t="s">
        <v>49</v>
      </c>
      <c r="Q344" t="s">
        <v>50</v>
      </c>
      <c r="R344" t="s">
        <v>24</v>
      </c>
      <c r="S344" t="s">
        <v>15295</v>
      </c>
      <c r="T344" t="s">
        <v>14420</v>
      </c>
    </row>
    <row r="345" spans="1:20" x14ac:dyDescent="0.25">
      <c r="A345" t="s">
        <v>110</v>
      </c>
      <c r="B345" t="s">
        <v>640</v>
      </c>
      <c r="C345">
        <v>66.333333333333329</v>
      </c>
      <c r="D345">
        <v>3</v>
      </c>
      <c r="E345" t="s">
        <v>14421</v>
      </c>
      <c r="F345">
        <v>209.94</v>
      </c>
      <c r="G345">
        <v>38.9</v>
      </c>
      <c r="H345" t="s">
        <v>47</v>
      </c>
      <c r="I345" t="s">
        <v>14422</v>
      </c>
      <c r="J345" t="s">
        <v>14423</v>
      </c>
      <c r="K345" t="s">
        <v>14424</v>
      </c>
      <c r="L345" t="s">
        <v>14425</v>
      </c>
      <c r="M345" t="s">
        <v>14426</v>
      </c>
      <c r="N345" t="s">
        <v>23</v>
      </c>
      <c r="O345" t="s">
        <v>48</v>
      </c>
      <c r="P345" t="s">
        <v>49</v>
      </c>
      <c r="Q345" t="s">
        <v>50</v>
      </c>
      <c r="R345" t="s">
        <v>24</v>
      </c>
      <c r="S345" t="s">
        <v>15296</v>
      </c>
      <c r="T345" t="s">
        <v>14427</v>
      </c>
    </row>
    <row r="346" spans="1:20" x14ac:dyDescent="0.25">
      <c r="A346" t="s">
        <v>139</v>
      </c>
      <c r="B346" t="s">
        <v>112</v>
      </c>
      <c r="C346">
        <v>90</v>
      </c>
      <c r="D346">
        <v>2</v>
      </c>
      <c r="E346" t="s">
        <v>14428</v>
      </c>
      <c r="F346">
        <v>146</v>
      </c>
      <c r="G346">
        <v>26</v>
      </c>
      <c r="H346" t="s">
        <v>647</v>
      </c>
      <c r="I346" t="s">
        <v>14429</v>
      </c>
      <c r="J346" t="s">
        <v>14430</v>
      </c>
      <c r="K346" t="s">
        <v>14431</v>
      </c>
      <c r="L346" t="s">
        <v>14432</v>
      </c>
      <c r="M346" t="s">
        <v>14433</v>
      </c>
      <c r="N346" t="s">
        <v>23</v>
      </c>
      <c r="O346" t="s">
        <v>48</v>
      </c>
      <c r="P346" t="s">
        <v>49</v>
      </c>
      <c r="Q346" t="s">
        <v>50</v>
      </c>
      <c r="R346" t="s">
        <v>24</v>
      </c>
      <c r="S346" t="s">
        <v>15297</v>
      </c>
      <c r="T346" t="s">
        <v>14433</v>
      </c>
    </row>
    <row r="347" spans="1:20" x14ac:dyDescent="0.25">
      <c r="A347" t="s">
        <v>38</v>
      </c>
      <c r="B347" t="s">
        <v>39</v>
      </c>
      <c r="C347">
        <v>54.5</v>
      </c>
      <c r="D347">
        <v>2</v>
      </c>
      <c r="E347" t="s">
        <v>14434</v>
      </c>
      <c r="F347">
        <v>101.24</v>
      </c>
      <c r="G347">
        <v>26</v>
      </c>
      <c r="H347" t="s">
        <v>47</v>
      </c>
      <c r="I347" t="s">
        <v>14429</v>
      </c>
      <c r="J347" t="s">
        <v>14430</v>
      </c>
      <c r="K347" t="s">
        <v>14431</v>
      </c>
      <c r="L347" t="s">
        <v>14432</v>
      </c>
      <c r="M347" t="s">
        <v>14435</v>
      </c>
      <c r="N347" t="s">
        <v>23</v>
      </c>
      <c r="O347" t="s">
        <v>48</v>
      </c>
      <c r="P347" t="s">
        <v>49</v>
      </c>
      <c r="Q347" t="s">
        <v>50</v>
      </c>
      <c r="R347" t="s">
        <v>24</v>
      </c>
      <c r="S347" t="s">
        <v>15298</v>
      </c>
      <c r="T347" t="s">
        <v>14435</v>
      </c>
    </row>
    <row r="348" spans="1:20" x14ac:dyDescent="0.25">
      <c r="A348" t="s">
        <v>46</v>
      </c>
      <c r="B348" t="s">
        <v>1105</v>
      </c>
      <c r="C348">
        <v>73</v>
      </c>
      <c r="D348">
        <v>1</v>
      </c>
      <c r="E348" t="s">
        <v>14436</v>
      </c>
      <c r="F348">
        <v>192</v>
      </c>
      <c r="G348">
        <v>26</v>
      </c>
      <c r="H348" t="s">
        <v>47</v>
      </c>
      <c r="I348" t="s">
        <v>14437</v>
      </c>
      <c r="J348" t="s">
        <v>14438</v>
      </c>
      <c r="K348" t="s">
        <v>2873</v>
      </c>
      <c r="L348" t="s">
        <v>14439</v>
      </c>
      <c r="M348" t="s">
        <v>14440</v>
      </c>
      <c r="N348" t="s">
        <v>23</v>
      </c>
      <c r="O348" t="s">
        <v>48</v>
      </c>
      <c r="P348" t="s">
        <v>49</v>
      </c>
      <c r="Q348" t="s">
        <v>50</v>
      </c>
      <c r="R348" t="s">
        <v>24</v>
      </c>
      <c r="S348" t="s">
        <v>14441</v>
      </c>
      <c r="T348" t="s">
        <v>14440</v>
      </c>
    </row>
    <row r="349" spans="1:20" x14ac:dyDescent="0.25">
      <c r="A349" t="s">
        <v>139</v>
      </c>
      <c r="B349" t="s">
        <v>1958</v>
      </c>
      <c r="C349">
        <v>93</v>
      </c>
      <c r="D349">
        <v>1</v>
      </c>
      <c r="E349" t="s">
        <v>14436</v>
      </c>
      <c r="F349">
        <v>192</v>
      </c>
      <c r="G349">
        <v>26</v>
      </c>
      <c r="H349" t="s">
        <v>47</v>
      </c>
      <c r="I349" t="s">
        <v>14437</v>
      </c>
      <c r="J349" t="s">
        <v>14438</v>
      </c>
      <c r="K349" t="s">
        <v>2873</v>
      </c>
      <c r="L349" t="s">
        <v>14439</v>
      </c>
      <c r="M349" t="s">
        <v>14440</v>
      </c>
      <c r="N349" t="s">
        <v>23</v>
      </c>
      <c r="O349" t="s">
        <v>48</v>
      </c>
      <c r="P349" t="s">
        <v>49</v>
      </c>
      <c r="Q349" t="s">
        <v>50</v>
      </c>
      <c r="R349" t="s">
        <v>24</v>
      </c>
      <c r="S349" t="s">
        <v>14441</v>
      </c>
      <c r="T349" t="s">
        <v>14440</v>
      </c>
    </row>
    <row r="350" spans="1:20" x14ac:dyDescent="0.25">
      <c r="A350" t="s">
        <v>139</v>
      </c>
      <c r="B350" t="s">
        <v>112</v>
      </c>
      <c r="C350">
        <v>83.333333333333329</v>
      </c>
      <c r="D350">
        <v>3</v>
      </c>
      <c r="E350" t="s">
        <v>14442</v>
      </c>
      <c r="F350">
        <v>169.3</v>
      </c>
      <c r="G350">
        <v>19</v>
      </c>
      <c r="H350" t="s">
        <v>47</v>
      </c>
      <c r="I350" t="s">
        <v>2377</v>
      </c>
      <c r="J350" t="s">
        <v>2427</v>
      </c>
      <c r="K350" t="s">
        <v>1446</v>
      </c>
      <c r="L350" t="s">
        <v>2379</v>
      </c>
      <c r="M350" t="s">
        <v>14443</v>
      </c>
      <c r="N350" t="s">
        <v>23</v>
      </c>
      <c r="O350" t="s">
        <v>48</v>
      </c>
      <c r="P350" t="s">
        <v>49</v>
      </c>
      <c r="Q350" t="s">
        <v>50</v>
      </c>
      <c r="R350" t="s">
        <v>24</v>
      </c>
      <c r="S350" t="s">
        <v>14444</v>
      </c>
      <c r="T350" t="s">
        <v>14443</v>
      </c>
    </row>
    <row r="351" spans="1:20" x14ac:dyDescent="0.25">
      <c r="A351" t="s">
        <v>20</v>
      </c>
      <c r="B351" t="s">
        <v>21</v>
      </c>
      <c r="C351">
        <v>60</v>
      </c>
      <c r="D351">
        <v>1</v>
      </c>
      <c r="E351" t="s">
        <v>14445</v>
      </c>
      <c r="F351">
        <v>107</v>
      </c>
      <c r="G351">
        <v>7</v>
      </c>
      <c r="H351" t="s">
        <v>22</v>
      </c>
      <c r="I351" t="s">
        <v>1003</v>
      </c>
      <c r="J351" t="s">
        <v>14446</v>
      </c>
      <c r="K351" t="s">
        <v>2132</v>
      </c>
      <c r="L351" t="s">
        <v>1732</v>
      </c>
      <c r="M351" t="s">
        <v>14447</v>
      </c>
      <c r="N351" t="s">
        <v>23</v>
      </c>
      <c r="O351" t="s">
        <v>63</v>
      </c>
      <c r="P351" t="s">
        <v>54</v>
      </c>
      <c r="Q351" t="s">
        <v>55</v>
      </c>
      <c r="R351" t="s">
        <v>24</v>
      </c>
      <c r="S351" t="s">
        <v>14448</v>
      </c>
      <c r="T351" t="s">
        <v>14449</v>
      </c>
    </row>
    <row r="352" spans="1:20" x14ac:dyDescent="0.25">
      <c r="A352" t="s">
        <v>30</v>
      </c>
      <c r="B352" t="s">
        <v>31</v>
      </c>
      <c r="C352">
        <v>40</v>
      </c>
      <c r="D352">
        <v>1</v>
      </c>
      <c r="E352" t="s">
        <v>14445</v>
      </c>
      <c r="F352">
        <v>107</v>
      </c>
      <c r="G352">
        <v>7</v>
      </c>
      <c r="H352" t="s">
        <v>22</v>
      </c>
      <c r="I352" t="s">
        <v>1003</v>
      </c>
      <c r="J352" t="s">
        <v>14446</v>
      </c>
      <c r="K352" t="s">
        <v>2132</v>
      </c>
      <c r="L352" t="s">
        <v>1732</v>
      </c>
      <c r="M352" t="s">
        <v>14447</v>
      </c>
      <c r="N352" t="s">
        <v>23</v>
      </c>
      <c r="O352" t="s">
        <v>63</v>
      </c>
      <c r="P352" t="s">
        <v>54</v>
      </c>
      <c r="Q352" t="s">
        <v>55</v>
      </c>
      <c r="R352" t="s">
        <v>24</v>
      </c>
      <c r="S352" t="s">
        <v>14448</v>
      </c>
      <c r="T352" t="s">
        <v>14449</v>
      </c>
    </row>
    <row r="353" spans="1:20" x14ac:dyDescent="0.25">
      <c r="A353" t="s">
        <v>186</v>
      </c>
      <c r="B353" t="s">
        <v>187</v>
      </c>
      <c r="C353">
        <v>50</v>
      </c>
      <c r="D353">
        <v>6</v>
      </c>
      <c r="E353" t="s">
        <v>14450</v>
      </c>
      <c r="F353">
        <v>171.16</v>
      </c>
      <c r="G353">
        <v>24</v>
      </c>
      <c r="H353" t="s">
        <v>47</v>
      </c>
      <c r="I353" t="s">
        <v>14451</v>
      </c>
      <c r="J353" t="s">
        <v>14452</v>
      </c>
      <c r="K353" t="s">
        <v>2460</v>
      </c>
      <c r="L353" t="s">
        <v>14453</v>
      </c>
      <c r="M353" t="s">
        <v>14454</v>
      </c>
      <c r="N353" t="s">
        <v>23</v>
      </c>
      <c r="O353" t="s">
        <v>48</v>
      </c>
      <c r="P353" t="s">
        <v>49</v>
      </c>
      <c r="Q353" t="s">
        <v>50</v>
      </c>
      <c r="R353" t="s">
        <v>24</v>
      </c>
      <c r="S353" t="s">
        <v>14455</v>
      </c>
      <c r="T353" t="s">
        <v>14454</v>
      </c>
    </row>
    <row r="354" spans="1:20" x14ac:dyDescent="0.25">
      <c r="A354" t="s">
        <v>46</v>
      </c>
      <c r="B354" t="s">
        <v>1105</v>
      </c>
      <c r="C354">
        <v>69.349999999999994</v>
      </c>
      <c r="D354">
        <v>2</v>
      </c>
      <c r="E354" t="s">
        <v>14456</v>
      </c>
      <c r="F354">
        <v>164.7</v>
      </c>
      <c r="G354">
        <v>26</v>
      </c>
      <c r="H354" t="s">
        <v>47</v>
      </c>
      <c r="I354" t="s">
        <v>4803</v>
      </c>
      <c r="J354" t="s">
        <v>4804</v>
      </c>
      <c r="K354" t="s">
        <v>2967</v>
      </c>
      <c r="L354" t="s">
        <v>4805</v>
      </c>
      <c r="M354" t="s">
        <v>14457</v>
      </c>
      <c r="N354" t="s">
        <v>23</v>
      </c>
      <c r="O354" t="s">
        <v>48</v>
      </c>
      <c r="P354" t="s">
        <v>49</v>
      </c>
      <c r="Q354" t="s">
        <v>50</v>
      </c>
      <c r="R354" t="s">
        <v>24</v>
      </c>
      <c r="S354" t="s">
        <v>14458</v>
      </c>
      <c r="T354" t="s">
        <v>14457</v>
      </c>
    </row>
    <row r="355" spans="1:20" x14ac:dyDescent="0.25">
      <c r="A355" t="s">
        <v>186</v>
      </c>
      <c r="B355" t="s">
        <v>187</v>
      </c>
      <c r="C355">
        <v>50</v>
      </c>
      <c r="D355">
        <v>6</v>
      </c>
      <c r="E355" t="s">
        <v>14459</v>
      </c>
      <c r="F355">
        <v>186.97</v>
      </c>
      <c r="G355">
        <v>19</v>
      </c>
      <c r="H355" t="s">
        <v>47</v>
      </c>
      <c r="I355" t="s">
        <v>9432</v>
      </c>
      <c r="J355" t="s">
        <v>9433</v>
      </c>
      <c r="K355" t="s">
        <v>2447</v>
      </c>
      <c r="L355" t="s">
        <v>9434</v>
      </c>
      <c r="M355" t="s">
        <v>14460</v>
      </c>
      <c r="N355" t="s">
        <v>23</v>
      </c>
      <c r="O355" t="s">
        <v>48</v>
      </c>
      <c r="P355" t="s">
        <v>49</v>
      </c>
      <c r="Q355" t="s">
        <v>50</v>
      </c>
      <c r="R355" t="s">
        <v>24</v>
      </c>
      <c r="S355" t="s">
        <v>14461</v>
      </c>
      <c r="T355" t="s">
        <v>14460</v>
      </c>
    </row>
    <row r="356" spans="1:20" x14ac:dyDescent="0.25">
      <c r="A356" t="s">
        <v>42</v>
      </c>
      <c r="B356" t="s">
        <v>43</v>
      </c>
      <c r="C356">
        <v>66.666666666666671</v>
      </c>
      <c r="D356">
        <v>3</v>
      </c>
      <c r="E356" t="s">
        <v>14462</v>
      </c>
      <c r="F356">
        <v>106</v>
      </c>
      <c r="G356">
        <v>6</v>
      </c>
      <c r="H356" t="s">
        <v>631</v>
      </c>
      <c r="I356" t="s">
        <v>14463</v>
      </c>
      <c r="J356" t="s">
        <v>65</v>
      </c>
      <c r="K356" t="s">
        <v>23</v>
      </c>
      <c r="L356" t="s">
        <v>24</v>
      </c>
      <c r="M356" t="s">
        <v>14464</v>
      </c>
      <c r="N356" t="s">
        <v>23</v>
      </c>
      <c r="O356" t="s">
        <v>32</v>
      </c>
      <c r="P356" t="s">
        <v>26</v>
      </c>
      <c r="Q356" t="s">
        <v>33</v>
      </c>
      <c r="R356" t="s">
        <v>24</v>
      </c>
      <c r="S356" t="s">
        <v>14465</v>
      </c>
      <c r="T356" t="s">
        <v>14464</v>
      </c>
    </row>
    <row r="357" spans="1:20" x14ac:dyDescent="0.25">
      <c r="A357" t="s">
        <v>139</v>
      </c>
      <c r="B357" t="s">
        <v>112</v>
      </c>
      <c r="C357">
        <v>75</v>
      </c>
      <c r="D357">
        <v>1</v>
      </c>
      <c r="E357" t="s">
        <v>14466</v>
      </c>
      <c r="F357">
        <v>75</v>
      </c>
      <c r="G357">
        <v>0</v>
      </c>
      <c r="H357" t="s">
        <v>47</v>
      </c>
      <c r="I357" t="s">
        <v>14467</v>
      </c>
      <c r="J357" t="s">
        <v>14468</v>
      </c>
      <c r="K357" t="s">
        <v>1479</v>
      </c>
      <c r="L357" t="s">
        <v>637</v>
      </c>
      <c r="M357" t="s">
        <v>14469</v>
      </c>
      <c r="N357" t="s">
        <v>23</v>
      </c>
      <c r="O357" t="s">
        <v>63</v>
      </c>
      <c r="P357" t="s">
        <v>54</v>
      </c>
      <c r="Q357" t="s">
        <v>55</v>
      </c>
      <c r="R357" t="s">
        <v>24</v>
      </c>
      <c r="S357" t="s">
        <v>14470</v>
      </c>
      <c r="T357" t="s">
        <v>14469</v>
      </c>
    </row>
    <row r="358" spans="1:20" x14ac:dyDescent="0.25">
      <c r="A358" t="s">
        <v>46</v>
      </c>
      <c r="B358" t="s">
        <v>56</v>
      </c>
      <c r="C358">
        <v>69.900000000000006</v>
      </c>
      <c r="D358">
        <v>10</v>
      </c>
      <c r="E358" t="s">
        <v>14471</v>
      </c>
      <c r="F358">
        <v>581.66999999999996</v>
      </c>
      <c r="G358">
        <v>59</v>
      </c>
      <c r="H358" t="s">
        <v>47</v>
      </c>
      <c r="I358" t="s">
        <v>4769</v>
      </c>
      <c r="J358" t="s">
        <v>4770</v>
      </c>
      <c r="K358" t="s">
        <v>4771</v>
      </c>
      <c r="L358" t="s">
        <v>4772</v>
      </c>
      <c r="M358" t="s">
        <v>14472</v>
      </c>
      <c r="N358" t="s">
        <v>23</v>
      </c>
      <c r="O358" t="s">
        <v>48</v>
      </c>
      <c r="P358" t="s">
        <v>49</v>
      </c>
      <c r="Q358" t="s">
        <v>50</v>
      </c>
      <c r="R358" t="s">
        <v>24</v>
      </c>
      <c r="S358" t="s">
        <v>14473</v>
      </c>
      <c r="T358" t="s">
        <v>14472</v>
      </c>
    </row>
    <row r="359" spans="1:20" x14ac:dyDescent="0.25">
      <c r="A359" t="s">
        <v>46</v>
      </c>
      <c r="B359" t="s">
        <v>56</v>
      </c>
      <c r="C359">
        <v>78</v>
      </c>
      <c r="D359">
        <v>1</v>
      </c>
      <c r="E359" t="s">
        <v>14474</v>
      </c>
      <c r="F359">
        <v>83</v>
      </c>
      <c r="G359">
        <v>7</v>
      </c>
      <c r="H359" t="s">
        <v>47</v>
      </c>
      <c r="I359" t="s">
        <v>14475</v>
      </c>
      <c r="J359" t="s">
        <v>14476</v>
      </c>
      <c r="K359" t="s">
        <v>2062</v>
      </c>
      <c r="L359" t="s">
        <v>4374</v>
      </c>
      <c r="M359" t="s">
        <v>14477</v>
      </c>
      <c r="N359" t="s">
        <v>23</v>
      </c>
      <c r="O359" t="s">
        <v>63</v>
      </c>
      <c r="P359" t="s">
        <v>54</v>
      </c>
      <c r="Q359" t="s">
        <v>55</v>
      </c>
      <c r="R359" t="s">
        <v>24</v>
      </c>
      <c r="S359" t="s">
        <v>14478</v>
      </c>
      <c r="T359" t="s">
        <v>14479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125"/>
  <sheetViews>
    <sheetView zoomScale="70" zoomScaleNormal="70" workbookViewId="0">
      <pane xSplit="2" ySplit="1" topLeftCell="T14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98" sqref="U9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2.3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186</v>
      </c>
      <c r="B2" t="s">
        <v>187</v>
      </c>
      <c r="C2">
        <v>33.333333333333336</v>
      </c>
      <c r="D2">
        <v>6</v>
      </c>
      <c r="E2" t="s">
        <v>14839</v>
      </c>
      <c r="F2">
        <v>300</v>
      </c>
      <c r="G2">
        <v>0</v>
      </c>
      <c r="H2" t="s">
        <v>631</v>
      </c>
      <c r="I2" t="s">
        <v>12435</v>
      </c>
      <c r="J2" t="s">
        <v>315</v>
      </c>
      <c r="K2" t="s">
        <v>23</v>
      </c>
      <c r="L2" t="s">
        <v>24</v>
      </c>
      <c r="M2" t="s">
        <v>14840</v>
      </c>
      <c r="N2" t="s">
        <v>23</v>
      </c>
      <c r="O2" t="s">
        <v>32</v>
      </c>
      <c r="P2" t="s">
        <v>26</v>
      </c>
      <c r="Q2" t="s">
        <v>33</v>
      </c>
      <c r="R2" t="s">
        <v>24</v>
      </c>
      <c r="S2" t="s">
        <v>14841</v>
      </c>
      <c r="T2" t="s">
        <v>14840</v>
      </c>
      <c r="U2" s="55" t="s">
        <v>186</v>
      </c>
      <c r="V2">
        <v>82</v>
      </c>
    </row>
    <row r="3" spans="1:22" x14ac:dyDescent="0.25">
      <c r="A3" t="s">
        <v>422</v>
      </c>
      <c r="B3" t="s">
        <v>423</v>
      </c>
      <c r="C3">
        <v>80</v>
      </c>
      <c r="D3">
        <v>1</v>
      </c>
      <c r="E3" t="s">
        <v>14842</v>
      </c>
      <c r="F3">
        <v>340</v>
      </c>
      <c r="G3">
        <v>35</v>
      </c>
      <c r="H3" t="s">
        <v>47</v>
      </c>
      <c r="I3" t="s">
        <v>364</v>
      </c>
      <c r="J3" t="s">
        <v>14553</v>
      </c>
      <c r="K3" t="s">
        <v>9293</v>
      </c>
      <c r="L3" t="s">
        <v>2880</v>
      </c>
      <c r="M3" t="s">
        <v>14843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14844</v>
      </c>
      <c r="T3" t="s">
        <v>14843</v>
      </c>
      <c r="U3" s="56" t="s">
        <v>187</v>
      </c>
      <c r="V3">
        <v>82</v>
      </c>
    </row>
    <row r="4" spans="1:22" x14ac:dyDescent="0.25">
      <c r="A4" t="s">
        <v>422</v>
      </c>
      <c r="B4" t="s">
        <v>423</v>
      </c>
      <c r="C4">
        <v>78.333333333333329</v>
      </c>
      <c r="D4">
        <v>3</v>
      </c>
      <c r="E4" t="s">
        <v>14842</v>
      </c>
      <c r="F4">
        <v>340</v>
      </c>
      <c r="G4">
        <v>35</v>
      </c>
      <c r="H4" t="s">
        <v>47</v>
      </c>
      <c r="I4" t="s">
        <v>364</v>
      </c>
      <c r="J4" t="s">
        <v>14553</v>
      </c>
      <c r="K4" t="s">
        <v>9293</v>
      </c>
      <c r="L4" t="s">
        <v>2880</v>
      </c>
      <c r="M4" t="s">
        <v>14843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14844</v>
      </c>
      <c r="T4" t="s">
        <v>14843</v>
      </c>
      <c r="U4" s="55" t="s">
        <v>44</v>
      </c>
      <c r="V4">
        <v>10</v>
      </c>
    </row>
    <row r="5" spans="1:22" x14ac:dyDescent="0.25">
      <c r="A5" t="s">
        <v>30</v>
      </c>
      <c r="B5" t="s">
        <v>31</v>
      </c>
      <c r="C5">
        <v>60</v>
      </c>
      <c r="D5">
        <v>3</v>
      </c>
      <c r="E5" t="s">
        <v>14845</v>
      </c>
      <c r="F5">
        <v>95.8</v>
      </c>
      <c r="G5">
        <v>7</v>
      </c>
      <c r="H5" t="s">
        <v>47</v>
      </c>
      <c r="I5" t="s">
        <v>14846</v>
      </c>
      <c r="J5" t="s">
        <v>14847</v>
      </c>
      <c r="K5" t="s">
        <v>1121</v>
      </c>
      <c r="L5" t="s">
        <v>14848</v>
      </c>
      <c r="M5" t="s">
        <v>14849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14850</v>
      </c>
      <c r="T5" t="s">
        <v>14849</v>
      </c>
      <c r="U5" s="56" t="s">
        <v>45</v>
      </c>
      <c r="V5">
        <v>10</v>
      </c>
    </row>
    <row r="6" spans="1:22" x14ac:dyDescent="0.25">
      <c r="A6" t="s">
        <v>30</v>
      </c>
      <c r="B6" t="s">
        <v>31</v>
      </c>
      <c r="C6">
        <v>60</v>
      </c>
      <c r="D6">
        <v>3</v>
      </c>
      <c r="E6" t="s">
        <v>14851</v>
      </c>
      <c r="F6">
        <v>411.21</v>
      </c>
      <c r="G6">
        <v>0</v>
      </c>
      <c r="H6" t="s">
        <v>631</v>
      </c>
      <c r="I6" t="s">
        <v>14852</v>
      </c>
      <c r="J6" t="s">
        <v>1423</v>
      </c>
      <c r="K6" t="s">
        <v>23</v>
      </c>
      <c r="L6" t="s">
        <v>24</v>
      </c>
      <c r="M6" t="s">
        <v>14853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14854</v>
      </c>
      <c r="T6" t="s">
        <v>14853</v>
      </c>
      <c r="U6" s="55" t="s">
        <v>137</v>
      </c>
      <c r="V6">
        <v>70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14851</v>
      </c>
      <c r="F7">
        <v>411.21</v>
      </c>
      <c r="G7">
        <v>0</v>
      </c>
      <c r="H7" t="s">
        <v>631</v>
      </c>
      <c r="I7" t="s">
        <v>14852</v>
      </c>
      <c r="J7" t="s">
        <v>1423</v>
      </c>
      <c r="K7" t="s">
        <v>23</v>
      </c>
      <c r="L7" t="s">
        <v>24</v>
      </c>
      <c r="M7" t="s">
        <v>14853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14854</v>
      </c>
      <c r="T7" t="s">
        <v>14853</v>
      </c>
      <c r="U7" s="56" t="s">
        <v>138</v>
      </c>
      <c r="V7">
        <v>70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14851</v>
      </c>
      <c r="F8">
        <v>411.21</v>
      </c>
      <c r="G8">
        <v>0</v>
      </c>
      <c r="H8" t="s">
        <v>631</v>
      </c>
      <c r="I8" t="s">
        <v>14852</v>
      </c>
      <c r="J8" t="s">
        <v>1423</v>
      </c>
      <c r="K8" t="s">
        <v>23</v>
      </c>
      <c r="L8" t="s">
        <v>24</v>
      </c>
      <c r="M8" t="s">
        <v>14853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14854</v>
      </c>
      <c r="T8" t="s">
        <v>14853</v>
      </c>
      <c r="U8" s="55" t="s">
        <v>46</v>
      </c>
      <c r="V8">
        <v>9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14851</v>
      </c>
      <c r="F9">
        <v>411.21</v>
      </c>
      <c r="G9">
        <v>0</v>
      </c>
      <c r="H9" t="s">
        <v>631</v>
      </c>
      <c r="I9" t="s">
        <v>14852</v>
      </c>
      <c r="J9" t="s">
        <v>1423</v>
      </c>
      <c r="K9" t="s">
        <v>23</v>
      </c>
      <c r="L9" t="s">
        <v>24</v>
      </c>
      <c r="M9" t="s">
        <v>14853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14854</v>
      </c>
      <c r="T9" t="s">
        <v>14853</v>
      </c>
      <c r="U9" s="56" t="s">
        <v>56</v>
      </c>
      <c r="V9">
        <v>8</v>
      </c>
    </row>
    <row r="10" spans="1:22" x14ac:dyDescent="0.25">
      <c r="A10" t="s">
        <v>30</v>
      </c>
      <c r="B10" t="s">
        <v>31</v>
      </c>
      <c r="C10">
        <v>65</v>
      </c>
      <c r="D10">
        <v>3</v>
      </c>
      <c r="E10" t="s">
        <v>14851</v>
      </c>
      <c r="F10">
        <v>411.21</v>
      </c>
      <c r="G10">
        <v>0</v>
      </c>
      <c r="H10" t="s">
        <v>631</v>
      </c>
      <c r="I10" t="s">
        <v>14852</v>
      </c>
      <c r="J10" t="s">
        <v>1423</v>
      </c>
      <c r="K10" t="s">
        <v>23</v>
      </c>
      <c r="L10" t="s">
        <v>24</v>
      </c>
      <c r="M10" t="s">
        <v>14853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14854</v>
      </c>
      <c r="T10" t="s">
        <v>14853</v>
      </c>
      <c r="U10" s="56" t="s">
        <v>1105</v>
      </c>
      <c r="V10">
        <v>1</v>
      </c>
    </row>
    <row r="11" spans="1:22" x14ac:dyDescent="0.25">
      <c r="A11" t="s">
        <v>46</v>
      </c>
      <c r="B11" t="s">
        <v>56</v>
      </c>
      <c r="C11">
        <v>75</v>
      </c>
      <c r="D11">
        <v>3</v>
      </c>
      <c r="E11" t="s">
        <v>14855</v>
      </c>
      <c r="F11">
        <v>250</v>
      </c>
      <c r="G11">
        <v>35</v>
      </c>
      <c r="H11" t="s">
        <v>22</v>
      </c>
      <c r="I11" t="s">
        <v>1509</v>
      </c>
      <c r="J11" t="s">
        <v>14856</v>
      </c>
      <c r="K11" t="s">
        <v>2568</v>
      </c>
      <c r="L11" t="s">
        <v>4402</v>
      </c>
      <c r="M11" t="s">
        <v>14857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14858</v>
      </c>
      <c r="T11" t="s">
        <v>14859</v>
      </c>
      <c r="U11" s="55" t="s">
        <v>42</v>
      </c>
      <c r="V11">
        <v>15</v>
      </c>
    </row>
    <row r="12" spans="1:22" x14ac:dyDescent="0.25">
      <c r="A12" t="s">
        <v>30</v>
      </c>
      <c r="B12" t="s">
        <v>31</v>
      </c>
      <c r="C12">
        <v>40</v>
      </c>
      <c r="D12">
        <v>1</v>
      </c>
      <c r="E12" t="s">
        <v>14860</v>
      </c>
      <c r="F12">
        <v>36</v>
      </c>
      <c r="G12">
        <v>0</v>
      </c>
      <c r="H12" t="s">
        <v>47</v>
      </c>
      <c r="I12" t="s">
        <v>1615</v>
      </c>
      <c r="J12" t="s">
        <v>14861</v>
      </c>
      <c r="K12" t="s">
        <v>3698</v>
      </c>
      <c r="L12" t="s">
        <v>2317</v>
      </c>
      <c r="M12" t="s">
        <v>14862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14863</v>
      </c>
      <c r="T12" t="s">
        <v>14864</v>
      </c>
      <c r="U12" s="56" t="s">
        <v>43</v>
      </c>
      <c r="V12">
        <v>15</v>
      </c>
    </row>
    <row r="13" spans="1:22" x14ac:dyDescent="0.25">
      <c r="A13" t="s">
        <v>139</v>
      </c>
      <c r="B13" t="s">
        <v>112</v>
      </c>
      <c r="C13">
        <v>75</v>
      </c>
      <c r="D13">
        <v>2</v>
      </c>
      <c r="E13" t="s">
        <v>14865</v>
      </c>
      <c r="F13">
        <v>150</v>
      </c>
      <c r="G13">
        <v>0</v>
      </c>
      <c r="H13" t="s">
        <v>22</v>
      </c>
      <c r="I13" t="s">
        <v>14866</v>
      </c>
      <c r="J13" t="s">
        <v>14867</v>
      </c>
      <c r="K13" t="s">
        <v>1575</v>
      </c>
      <c r="L13" t="s">
        <v>2016</v>
      </c>
      <c r="M13" t="s">
        <v>14868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14869</v>
      </c>
      <c r="T13" t="s">
        <v>14868</v>
      </c>
      <c r="U13" s="55" t="s">
        <v>139</v>
      </c>
      <c r="V13">
        <v>19</v>
      </c>
    </row>
    <row r="14" spans="1:22" x14ac:dyDescent="0.25">
      <c r="A14" t="s">
        <v>110</v>
      </c>
      <c r="B14" t="s">
        <v>640</v>
      </c>
      <c r="C14">
        <v>66.333333333333329</v>
      </c>
      <c r="D14">
        <v>3</v>
      </c>
      <c r="E14" t="s">
        <v>14870</v>
      </c>
      <c r="F14">
        <v>259</v>
      </c>
      <c r="G14">
        <v>29</v>
      </c>
      <c r="H14" t="s">
        <v>47</v>
      </c>
      <c r="I14" t="s">
        <v>2639</v>
      </c>
      <c r="J14" t="s">
        <v>14871</v>
      </c>
      <c r="K14" t="s">
        <v>14872</v>
      </c>
      <c r="L14" t="s">
        <v>981</v>
      </c>
      <c r="M14" t="s">
        <v>14873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14874</v>
      </c>
      <c r="T14" t="s">
        <v>14875</v>
      </c>
      <c r="U14" s="56" t="s">
        <v>112</v>
      </c>
      <c r="V14">
        <v>19</v>
      </c>
    </row>
    <row r="15" spans="1:22" x14ac:dyDescent="0.25">
      <c r="A15" t="s">
        <v>28</v>
      </c>
      <c r="B15" t="s">
        <v>29</v>
      </c>
      <c r="C15">
        <v>33.333333333333336</v>
      </c>
      <c r="D15">
        <v>3</v>
      </c>
      <c r="E15" t="s">
        <v>14876</v>
      </c>
      <c r="F15">
        <v>199.5</v>
      </c>
      <c r="G15">
        <v>0</v>
      </c>
      <c r="H15" t="s">
        <v>22</v>
      </c>
      <c r="I15" t="s">
        <v>7518</v>
      </c>
      <c r="J15" t="s">
        <v>346</v>
      </c>
      <c r="K15" t="s">
        <v>23</v>
      </c>
      <c r="L15" t="s">
        <v>24</v>
      </c>
      <c r="M15" t="s">
        <v>14877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14878</v>
      </c>
      <c r="T15" t="s">
        <v>14877</v>
      </c>
      <c r="U15" s="55" t="s">
        <v>110</v>
      </c>
      <c r="V15">
        <v>15</v>
      </c>
    </row>
    <row r="16" spans="1:22" x14ac:dyDescent="0.25">
      <c r="A16" t="s">
        <v>30</v>
      </c>
      <c r="B16" t="s">
        <v>31</v>
      </c>
      <c r="C16">
        <v>60</v>
      </c>
      <c r="D16">
        <v>3</v>
      </c>
      <c r="E16" t="s">
        <v>14876</v>
      </c>
      <c r="F16">
        <v>199.5</v>
      </c>
      <c r="G16">
        <v>0</v>
      </c>
      <c r="H16" t="s">
        <v>22</v>
      </c>
      <c r="I16" t="s">
        <v>7518</v>
      </c>
      <c r="J16" t="s">
        <v>346</v>
      </c>
      <c r="K16" t="s">
        <v>23</v>
      </c>
      <c r="L16" t="s">
        <v>24</v>
      </c>
      <c r="M16" t="s">
        <v>14877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14878</v>
      </c>
      <c r="T16" t="s">
        <v>14877</v>
      </c>
      <c r="U16" s="56" t="s">
        <v>640</v>
      </c>
      <c r="V16">
        <v>15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14879</v>
      </c>
      <c r="F17">
        <v>309</v>
      </c>
      <c r="G17">
        <v>0</v>
      </c>
      <c r="H17" t="s">
        <v>631</v>
      </c>
      <c r="I17" t="s">
        <v>14880</v>
      </c>
      <c r="J17" t="s">
        <v>349</v>
      </c>
      <c r="K17" t="s">
        <v>23</v>
      </c>
      <c r="L17" t="s">
        <v>24</v>
      </c>
      <c r="M17" t="s">
        <v>14881</v>
      </c>
      <c r="N17" t="s">
        <v>23</v>
      </c>
      <c r="O17" t="s">
        <v>32</v>
      </c>
      <c r="P17" t="s">
        <v>26</v>
      </c>
      <c r="Q17" t="s">
        <v>33</v>
      </c>
      <c r="R17" t="s">
        <v>24</v>
      </c>
      <c r="S17" t="s">
        <v>14882</v>
      </c>
      <c r="T17" t="s">
        <v>14883</v>
      </c>
      <c r="U17" s="55" t="s">
        <v>152</v>
      </c>
      <c r="V17">
        <v>3</v>
      </c>
    </row>
    <row r="18" spans="1:22" x14ac:dyDescent="0.25">
      <c r="A18" t="s">
        <v>28</v>
      </c>
      <c r="B18" t="s">
        <v>29</v>
      </c>
      <c r="C18">
        <v>50</v>
      </c>
      <c r="D18">
        <v>1</v>
      </c>
      <c r="E18" t="s">
        <v>14879</v>
      </c>
      <c r="F18">
        <v>309</v>
      </c>
      <c r="G18">
        <v>0</v>
      </c>
      <c r="H18" t="s">
        <v>631</v>
      </c>
      <c r="I18" t="s">
        <v>14880</v>
      </c>
      <c r="J18" t="s">
        <v>349</v>
      </c>
      <c r="K18" t="s">
        <v>23</v>
      </c>
      <c r="L18" t="s">
        <v>24</v>
      </c>
      <c r="M18" t="s">
        <v>14881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14882</v>
      </c>
      <c r="T18" t="s">
        <v>14883</v>
      </c>
      <c r="U18" s="56" t="s">
        <v>153</v>
      </c>
      <c r="V18">
        <v>3</v>
      </c>
    </row>
    <row r="19" spans="1:22" x14ac:dyDescent="0.25">
      <c r="A19" t="s">
        <v>30</v>
      </c>
      <c r="B19" t="s">
        <v>31</v>
      </c>
      <c r="C19">
        <v>50</v>
      </c>
      <c r="D19">
        <v>1</v>
      </c>
      <c r="E19" t="s">
        <v>14879</v>
      </c>
      <c r="F19">
        <v>309</v>
      </c>
      <c r="G19">
        <v>0</v>
      </c>
      <c r="H19" t="s">
        <v>631</v>
      </c>
      <c r="I19" t="s">
        <v>14880</v>
      </c>
      <c r="J19" t="s">
        <v>349</v>
      </c>
      <c r="K19" t="s">
        <v>23</v>
      </c>
      <c r="L19" t="s">
        <v>24</v>
      </c>
      <c r="M19" t="s">
        <v>14881</v>
      </c>
      <c r="N19" t="s">
        <v>23</v>
      </c>
      <c r="O19" t="s">
        <v>32</v>
      </c>
      <c r="P19" t="s">
        <v>26</v>
      </c>
      <c r="Q19" t="s">
        <v>33</v>
      </c>
      <c r="R19" t="s">
        <v>24</v>
      </c>
      <c r="S19" t="s">
        <v>14882</v>
      </c>
      <c r="T19" t="s">
        <v>14883</v>
      </c>
      <c r="U19" s="55" t="s">
        <v>150</v>
      </c>
      <c r="V19">
        <v>8</v>
      </c>
    </row>
    <row r="20" spans="1:22" x14ac:dyDescent="0.25">
      <c r="A20" t="s">
        <v>186</v>
      </c>
      <c r="B20" t="s">
        <v>187</v>
      </c>
      <c r="C20">
        <v>37.5</v>
      </c>
      <c r="D20">
        <v>4</v>
      </c>
      <c r="E20" t="s">
        <v>14879</v>
      </c>
      <c r="F20">
        <v>309</v>
      </c>
      <c r="G20">
        <v>0</v>
      </c>
      <c r="H20" t="s">
        <v>631</v>
      </c>
      <c r="I20" t="s">
        <v>14880</v>
      </c>
      <c r="J20" t="s">
        <v>349</v>
      </c>
      <c r="K20" t="s">
        <v>23</v>
      </c>
      <c r="L20" t="s">
        <v>24</v>
      </c>
      <c r="M20" t="s">
        <v>14881</v>
      </c>
      <c r="N20" t="s">
        <v>23</v>
      </c>
      <c r="O20" t="s">
        <v>32</v>
      </c>
      <c r="P20" t="s">
        <v>26</v>
      </c>
      <c r="Q20" t="s">
        <v>33</v>
      </c>
      <c r="R20" t="s">
        <v>24</v>
      </c>
      <c r="S20" t="s">
        <v>14882</v>
      </c>
      <c r="T20" t="s">
        <v>14883</v>
      </c>
      <c r="U20" s="56" t="s">
        <v>151</v>
      </c>
      <c r="V20">
        <v>8</v>
      </c>
    </row>
    <row r="21" spans="1:22" x14ac:dyDescent="0.25">
      <c r="A21" t="s">
        <v>20</v>
      </c>
      <c r="B21" t="s">
        <v>21</v>
      </c>
      <c r="C21">
        <v>60</v>
      </c>
      <c r="D21">
        <v>1</v>
      </c>
      <c r="E21" t="s">
        <v>14884</v>
      </c>
      <c r="F21">
        <v>100</v>
      </c>
      <c r="G21">
        <v>0</v>
      </c>
      <c r="H21" t="s">
        <v>22</v>
      </c>
      <c r="I21" t="s">
        <v>14885</v>
      </c>
      <c r="J21" t="s">
        <v>14886</v>
      </c>
      <c r="K21" t="s">
        <v>1429</v>
      </c>
      <c r="L21" t="s">
        <v>4374</v>
      </c>
      <c r="M21" t="s">
        <v>14887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14888</v>
      </c>
      <c r="T21" t="s">
        <v>14889</v>
      </c>
      <c r="U21" s="55" t="s">
        <v>422</v>
      </c>
      <c r="V21">
        <v>8</v>
      </c>
    </row>
    <row r="22" spans="1:22" x14ac:dyDescent="0.25">
      <c r="A22" t="s">
        <v>30</v>
      </c>
      <c r="B22" t="s">
        <v>31</v>
      </c>
      <c r="C22">
        <v>40</v>
      </c>
      <c r="D22">
        <v>1</v>
      </c>
      <c r="E22" t="s">
        <v>14884</v>
      </c>
      <c r="F22">
        <v>100</v>
      </c>
      <c r="G22">
        <v>0</v>
      </c>
      <c r="H22" t="s">
        <v>22</v>
      </c>
      <c r="I22" t="s">
        <v>14885</v>
      </c>
      <c r="J22" t="s">
        <v>14886</v>
      </c>
      <c r="K22" t="s">
        <v>1429</v>
      </c>
      <c r="L22" t="s">
        <v>4374</v>
      </c>
      <c r="M22" t="s">
        <v>14887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14888</v>
      </c>
      <c r="T22" t="s">
        <v>14889</v>
      </c>
      <c r="U22" s="56" t="s">
        <v>423</v>
      </c>
      <c r="V22">
        <v>8</v>
      </c>
    </row>
    <row r="23" spans="1:22" x14ac:dyDescent="0.25">
      <c r="A23" t="s">
        <v>186</v>
      </c>
      <c r="B23" t="s">
        <v>187</v>
      </c>
      <c r="C23">
        <v>33.333333333333336</v>
      </c>
      <c r="D23">
        <v>3</v>
      </c>
      <c r="E23" t="s">
        <v>14890</v>
      </c>
      <c r="F23">
        <v>444</v>
      </c>
      <c r="G23">
        <v>29</v>
      </c>
      <c r="H23" t="s">
        <v>22</v>
      </c>
      <c r="I23" t="s">
        <v>14891</v>
      </c>
      <c r="J23" t="s">
        <v>14892</v>
      </c>
      <c r="K23" t="s">
        <v>2447</v>
      </c>
      <c r="L23" t="s">
        <v>14893</v>
      </c>
      <c r="M23" t="s">
        <v>14894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14895</v>
      </c>
      <c r="T23" t="s">
        <v>14894</v>
      </c>
      <c r="U23" s="55" t="s">
        <v>36</v>
      </c>
      <c r="V23">
        <v>8</v>
      </c>
    </row>
    <row r="24" spans="1:22" x14ac:dyDescent="0.25">
      <c r="A24" t="s">
        <v>42</v>
      </c>
      <c r="B24" t="s">
        <v>43</v>
      </c>
      <c r="C24">
        <v>66.666666666666671</v>
      </c>
      <c r="D24">
        <v>3</v>
      </c>
      <c r="E24" t="s">
        <v>14890</v>
      </c>
      <c r="F24">
        <v>444</v>
      </c>
      <c r="G24">
        <v>29</v>
      </c>
      <c r="H24" t="s">
        <v>22</v>
      </c>
      <c r="I24" t="s">
        <v>14891</v>
      </c>
      <c r="J24" t="s">
        <v>14892</v>
      </c>
      <c r="K24" t="s">
        <v>2447</v>
      </c>
      <c r="L24" t="s">
        <v>14893</v>
      </c>
      <c r="M24" t="s">
        <v>14894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14895</v>
      </c>
      <c r="T24" t="s">
        <v>14894</v>
      </c>
      <c r="U24" s="56" t="s">
        <v>37</v>
      </c>
      <c r="V24">
        <v>8</v>
      </c>
    </row>
    <row r="25" spans="1:22" x14ac:dyDescent="0.25">
      <c r="A25" t="s">
        <v>51</v>
      </c>
      <c r="B25" t="s">
        <v>52</v>
      </c>
      <c r="C25">
        <v>65</v>
      </c>
      <c r="D25">
        <v>2</v>
      </c>
      <c r="E25" t="s">
        <v>14890</v>
      </c>
      <c r="F25">
        <v>444</v>
      </c>
      <c r="G25">
        <v>29</v>
      </c>
      <c r="H25" t="s">
        <v>22</v>
      </c>
      <c r="I25" t="s">
        <v>14891</v>
      </c>
      <c r="J25" t="s">
        <v>14892</v>
      </c>
      <c r="K25" t="s">
        <v>2447</v>
      </c>
      <c r="L25" t="s">
        <v>14893</v>
      </c>
      <c r="M25" t="s">
        <v>14894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14895</v>
      </c>
      <c r="T25" t="s">
        <v>14894</v>
      </c>
      <c r="U25" s="55" t="s">
        <v>38</v>
      </c>
      <c r="V25">
        <v>10</v>
      </c>
    </row>
    <row r="26" spans="1:22" x14ac:dyDescent="0.25">
      <c r="A26" t="s">
        <v>422</v>
      </c>
      <c r="B26" t="s">
        <v>423</v>
      </c>
      <c r="C26">
        <v>80</v>
      </c>
      <c r="D26">
        <v>1</v>
      </c>
      <c r="E26" t="s">
        <v>14896</v>
      </c>
      <c r="F26">
        <v>353</v>
      </c>
      <c r="G26">
        <v>48</v>
      </c>
      <c r="H26" t="s">
        <v>47</v>
      </c>
      <c r="I26" t="s">
        <v>11621</v>
      </c>
      <c r="J26" t="s">
        <v>11622</v>
      </c>
      <c r="K26" t="s">
        <v>1794</v>
      </c>
      <c r="L26" t="s">
        <v>1519</v>
      </c>
      <c r="M26" t="s">
        <v>14897</v>
      </c>
      <c r="N26" t="s">
        <v>23</v>
      </c>
      <c r="O26" t="s">
        <v>53</v>
      </c>
      <c r="P26" t="s">
        <v>54</v>
      </c>
      <c r="Q26" t="s">
        <v>55</v>
      </c>
      <c r="R26" t="s">
        <v>24</v>
      </c>
      <c r="S26" t="s">
        <v>14898</v>
      </c>
      <c r="T26" t="s">
        <v>14897</v>
      </c>
      <c r="U26" s="56" t="s">
        <v>39</v>
      </c>
      <c r="V26">
        <v>10</v>
      </c>
    </row>
    <row r="27" spans="1:22" x14ac:dyDescent="0.25">
      <c r="A27" t="s">
        <v>422</v>
      </c>
      <c r="B27" t="s">
        <v>423</v>
      </c>
      <c r="C27">
        <v>78.333333333333329</v>
      </c>
      <c r="D27">
        <v>3</v>
      </c>
      <c r="E27" t="s">
        <v>14896</v>
      </c>
      <c r="F27">
        <v>353</v>
      </c>
      <c r="G27">
        <v>48</v>
      </c>
      <c r="H27" t="s">
        <v>47</v>
      </c>
      <c r="I27" t="s">
        <v>11621</v>
      </c>
      <c r="J27" t="s">
        <v>11622</v>
      </c>
      <c r="K27" t="s">
        <v>1794</v>
      </c>
      <c r="L27" t="s">
        <v>1519</v>
      </c>
      <c r="M27" t="s">
        <v>14897</v>
      </c>
      <c r="N27" t="s">
        <v>23</v>
      </c>
      <c r="O27" t="s">
        <v>53</v>
      </c>
      <c r="P27" t="s">
        <v>54</v>
      </c>
      <c r="Q27" t="s">
        <v>55</v>
      </c>
      <c r="R27" t="s">
        <v>24</v>
      </c>
      <c r="S27" t="s">
        <v>14898</v>
      </c>
      <c r="T27" t="s">
        <v>14897</v>
      </c>
      <c r="U27" s="55" t="s">
        <v>148</v>
      </c>
      <c r="V27">
        <v>3</v>
      </c>
    </row>
    <row r="28" spans="1:22" x14ac:dyDescent="0.25">
      <c r="A28" t="s">
        <v>110</v>
      </c>
      <c r="B28" t="s">
        <v>640</v>
      </c>
      <c r="C28">
        <v>66.333333333333329</v>
      </c>
      <c r="D28">
        <v>3</v>
      </c>
      <c r="E28" t="s">
        <v>14899</v>
      </c>
      <c r="F28">
        <v>239</v>
      </c>
      <c r="G28">
        <v>38</v>
      </c>
      <c r="H28" t="s">
        <v>47</v>
      </c>
      <c r="I28" t="s">
        <v>5716</v>
      </c>
      <c r="J28" t="s">
        <v>14900</v>
      </c>
      <c r="K28" t="s">
        <v>14901</v>
      </c>
      <c r="L28" t="s">
        <v>2721</v>
      </c>
      <c r="M28" t="s">
        <v>14902</v>
      </c>
      <c r="N28" t="s">
        <v>23</v>
      </c>
      <c r="O28" t="s">
        <v>53</v>
      </c>
      <c r="P28" t="s">
        <v>54</v>
      </c>
      <c r="Q28" t="s">
        <v>55</v>
      </c>
      <c r="R28" t="s">
        <v>24</v>
      </c>
      <c r="S28" t="s">
        <v>14903</v>
      </c>
      <c r="T28" t="s">
        <v>14902</v>
      </c>
      <c r="U28" s="56" t="s">
        <v>149</v>
      </c>
      <c r="V28">
        <v>3</v>
      </c>
    </row>
    <row r="29" spans="1:22" x14ac:dyDescent="0.25">
      <c r="A29" t="s">
        <v>38</v>
      </c>
      <c r="B29" t="s">
        <v>39</v>
      </c>
      <c r="C29">
        <v>54.5</v>
      </c>
      <c r="D29">
        <v>2</v>
      </c>
      <c r="E29" t="s">
        <v>14904</v>
      </c>
      <c r="F29">
        <v>56.28</v>
      </c>
      <c r="G29">
        <v>0</v>
      </c>
      <c r="H29" t="s">
        <v>47</v>
      </c>
      <c r="I29" t="s">
        <v>7638</v>
      </c>
      <c r="J29" t="s">
        <v>7639</v>
      </c>
      <c r="K29" t="s">
        <v>2812</v>
      </c>
      <c r="L29" t="s">
        <v>7640</v>
      </c>
      <c r="M29" t="s">
        <v>14905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14906</v>
      </c>
      <c r="T29" t="s">
        <v>14905</v>
      </c>
      <c r="U29" s="55" t="s">
        <v>30</v>
      </c>
      <c r="V29">
        <v>38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14907</v>
      </c>
      <c r="F30">
        <v>116</v>
      </c>
      <c r="G30">
        <v>16</v>
      </c>
      <c r="H30" t="s">
        <v>631</v>
      </c>
      <c r="I30" t="s">
        <v>14908</v>
      </c>
      <c r="J30" t="s">
        <v>346</v>
      </c>
      <c r="K30" t="s">
        <v>23</v>
      </c>
      <c r="L30" t="s">
        <v>24</v>
      </c>
      <c r="M30" t="s">
        <v>14909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14910</v>
      </c>
      <c r="T30" t="s">
        <v>14909</v>
      </c>
      <c r="U30" s="56" t="s">
        <v>31</v>
      </c>
      <c r="V30">
        <v>38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14907</v>
      </c>
      <c r="F31">
        <v>116</v>
      </c>
      <c r="G31">
        <v>16</v>
      </c>
      <c r="H31" t="s">
        <v>631</v>
      </c>
      <c r="I31" t="s">
        <v>14908</v>
      </c>
      <c r="J31" t="s">
        <v>346</v>
      </c>
      <c r="K31" t="s">
        <v>23</v>
      </c>
      <c r="L31" t="s">
        <v>24</v>
      </c>
      <c r="M31" t="s">
        <v>14909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14910</v>
      </c>
      <c r="T31" t="s">
        <v>14909</v>
      </c>
      <c r="U31" s="55" t="s">
        <v>28</v>
      </c>
      <c r="V31">
        <v>25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14907</v>
      </c>
      <c r="F32">
        <v>116</v>
      </c>
      <c r="G32">
        <v>16</v>
      </c>
      <c r="H32" t="s">
        <v>631</v>
      </c>
      <c r="I32" t="s">
        <v>14908</v>
      </c>
      <c r="J32" t="s">
        <v>346</v>
      </c>
      <c r="K32" t="s">
        <v>23</v>
      </c>
      <c r="L32" t="s">
        <v>24</v>
      </c>
      <c r="M32" t="s">
        <v>14909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14910</v>
      </c>
      <c r="T32" t="s">
        <v>14909</v>
      </c>
      <c r="U32" s="56" t="s">
        <v>29</v>
      </c>
      <c r="V32">
        <v>25</v>
      </c>
    </row>
    <row r="33" spans="1:22" x14ac:dyDescent="0.25">
      <c r="A33" t="s">
        <v>115</v>
      </c>
      <c r="B33" t="s">
        <v>116</v>
      </c>
      <c r="C33">
        <v>45</v>
      </c>
      <c r="D33">
        <v>1</v>
      </c>
      <c r="E33" t="s">
        <v>14911</v>
      </c>
      <c r="F33">
        <v>40</v>
      </c>
      <c r="G33">
        <v>0</v>
      </c>
      <c r="H33" t="s">
        <v>47</v>
      </c>
      <c r="I33" t="s">
        <v>14912</v>
      </c>
      <c r="J33" t="s">
        <v>14913</v>
      </c>
      <c r="K33" t="s">
        <v>2945</v>
      </c>
      <c r="L33" t="s">
        <v>3442</v>
      </c>
      <c r="M33" t="s">
        <v>14914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14915</v>
      </c>
      <c r="T33" t="s">
        <v>14914</v>
      </c>
      <c r="U33" s="55" t="s">
        <v>20</v>
      </c>
      <c r="V33">
        <v>20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14916</v>
      </c>
      <c r="F34">
        <v>116</v>
      </c>
      <c r="G34">
        <v>16</v>
      </c>
      <c r="H34" t="s">
        <v>631</v>
      </c>
      <c r="I34" t="s">
        <v>14917</v>
      </c>
      <c r="J34" t="s">
        <v>1554</v>
      </c>
      <c r="K34" t="s">
        <v>23</v>
      </c>
      <c r="L34" t="s">
        <v>24</v>
      </c>
      <c r="M34" t="s">
        <v>14918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14919</v>
      </c>
      <c r="T34" t="s">
        <v>14918</v>
      </c>
      <c r="U34" s="56" t="s">
        <v>21</v>
      </c>
      <c r="V34">
        <v>20</v>
      </c>
    </row>
    <row r="35" spans="1:22" x14ac:dyDescent="0.25">
      <c r="A35" t="s">
        <v>28</v>
      </c>
      <c r="B35" t="s">
        <v>29</v>
      </c>
      <c r="C35">
        <v>50</v>
      </c>
      <c r="D35">
        <v>1</v>
      </c>
      <c r="E35" t="s">
        <v>14916</v>
      </c>
      <c r="F35">
        <v>116</v>
      </c>
      <c r="G35">
        <v>16</v>
      </c>
      <c r="H35" t="s">
        <v>631</v>
      </c>
      <c r="I35" t="s">
        <v>14917</v>
      </c>
      <c r="J35" t="s">
        <v>1554</v>
      </c>
      <c r="K35" t="s">
        <v>23</v>
      </c>
      <c r="L35" t="s">
        <v>24</v>
      </c>
      <c r="M35" t="s">
        <v>14918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14919</v>
      </c>
      <c r="T35" t="s">
        <v>14918</v>
      </c>
      <c r="U35" s="55" t="s">
        <v>115</v>
      </c>
      <c r="V35">
        <v>8</v>
      </c>
    </row>
    <row r="36" spans="1:22" x14ac:dyDescent="0.25">
      <c r="A36" t="s">
        <v>30</v>
      </c>
      <c r="B36" t="s">
        <v>31</v>
      </c>
      <c r="C36">
        <v>50</v>
      </c>
      <c r="D36">
        <v>1</v>
      </c>
      <c r="E36" t="s">
        <v>14916</v>
      </c>
      <c r="F36">
        <v>116</v>
      </c>
      <c r="G36">
        <v>16</v>
      </c>
      <c r="H36" t="s">
        <v>631</v>
      </c>
      <c r="I36" t="s">
        <v>14917</v>
      </c>
      <c r="J36" t="s">
        <v>1554</v>
      </c>
      <c r="K36" t="s">
        <v>23</v>
      </c>
      <c r="L36" t="s">
        <v>24</v>
      </c>
      <c r="M36" t="s">
        <v>14918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14919</v>
      </c>
      <c r="T36" t="s">
        <v>14918</v>
      </c>
      <c r="U36" s="56" t="s">
        <v>116</v>
      </c>
      <c r="V36">
        <v>8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3</v>
      </c>
      <c r="E37" t="s">
        <v>14920</v>
      </c>
      <c r="F37">
        <v>106</v>
      </c>
      <c r="G37">
        <v>6</v>
      </c>
      <c r="H37" t="s">
        <v>631</v>
      </c>
      <c r="I37" t="s">
        <v>14921</v>
      </c>
      <c r="J37" t="s">
        <v>65</v>
      </c>
      <c r="K37" t="s">
        <v>23</v>
      </c>
      <c r="L37" t="s">
        <v>24</v>
      </c>
      <c r="M37" t="s">
        <v>14922</v>
      </c>
      <c r="N37" t="s">
        <v>23</v>
      </c>
      <c r="O37" t="s">
        <v>32</v>
      </c>
      <c r="P37" t="s">
        <v>26</v>
      </c>
      <c r="Q37" t="s">
        <v>33</v>
      </c>
      <c r="R37" t="s">
        <v>24</v>
      </c>
      <c r="S37" t="s">
        <v>14923</v>
      </c>
      <c r="T37" t="s">
        <v>14922</v>
      </c>
      <c r="U37" s="55" t="s">
        <v>51</v>
      </c>
      <c r="V37">
        <v>2</v>
      </c>
    </row>
    <row r="38" spans="1:22" x14ac:dyDescent="0.25">
      <c r="A38" t="s">
        <v>186</v>
      </c>
      <c r="B38" t="s">
        <v>187</v>
      </c>
      <c r="C38">
        <v>33.333333333333336</v>
      </c>
      <c r="D38">
        <v>9</v>
      </c>
      <c r="E38" t="s">
        <v>14924</v>
      </c>
      <c r="F38">
        <v>345</v>
      </c>
      <c r="G38">
        <v>45</v>
      </c>
      <c r="H38" t="s">
        <v>631</v>
      </c>
      <c r="I38" t="s">
        <v>14925</v>
      </c>
      <c r="J38" t="s">
        <v>349</v>
      </c>
      <c r="K38" t="s">
        <v>23</v>
      </c>
      <c r="L38" t="s">
        <v>24</v>
      </c>
      <c r="M38" t="s">
        <v>14926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14927</v>
      </c>
      <c r="T38" t="s">
        <v>14926</v>
      </c>
      <c r="U38" s="56" t="s">
        <v>52</v>
      </c>
      <c r="V38">
        <v>2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14928</v>
      </c>
      <c r="F39">
        <v>129</v>
      </c>
      <c r="G39">
        <v>29</v>
      </c>
      <c r="H39" t="s">
        <v>631</v>
      </c>
      <c r="I39" t="s">
        <v>14929</v>
      </c>
      <c r="J39" t="s">
        <v>313</v>
      </c>
      <c r="K39" t="s">
        <v>23</v>
      </c>
      <c r="L39" t="s">
        <v>24</v>
      </c>
      <c r="M39" t="s">
        <v>14930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14931</v>
      </c>
      <c r="T39" t="s">
        <v>14930</v>
      </c>
      <c r="U39" s="55" t="s">
        <v>658</v>
      </c>
      <c r="V39">
        <v>353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14932</v>
      </c>
      <c r="F40">
        <v>156</v>
      </c>
      <c r="G40">
        <v>56</v>
      </c>
      <c r="H40" t="s">
        <v>631</v>
      </c>
      <c r="I40" t="s">
        <v>14933</v>
      </c>
      <c r="J40" t="s">
        <v>9614</v>
      </c>
      <c r="K40" t="s">
        <v>23</v>
      </c>
      <c r="L40" t="s">
        <v>24</v>
      </c>
      <c r="M40" t="s">
        <v>14934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14935</v>
      </c>
      <c r="T40" t="s">
        <v>14934</v>
      </c>
    </row>
    <row r="41" spans="1:22" x14ac:dyDescent="0.25">
      <c r="A41" t="s">
        <v>28</v>
      </c>
      <c r="B41" t="s">
        <v>29</v>
      </c>
      <c r="C41">
        <v>50</v>
      </c>
      <c r="D41">
        <v>1</v>
      </c>
      <c r="E41" t="s">
        <v>14932</v>
      </c>
      <c r="F41">
        <v>156</v>
      </c>
      <c r="G41">
        <v>56</v>
      </c>
      <c r="H41" t="s">
        <v>631</v>
      </c>
      <c r="I41" t="s">
        <v>14933</v>
      </c>
      <c r="J41" t="s">
        <v>9614</v>
      </c>
      <c r="K41" t="s">
        <v>23</v>
      </c>
      <c r="L41" t="s">
        <v>24</v>
      </c>
      <c r="M41" t="s">
        <v>14934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14935</v>
      </c>
      <c r="T41" t="s">
        <v>14934</v>
      </c>
    </row>
    <row r="42" spans="1:22" x14ac:dyDescent="0.25">
      <c r="A42" t="s">
        <v>30</v>
      </c>
      <c r="B42" t="s">
        <v>31</v>
      </c>
      <c r="C42">
        <v>50</v>
      </c>
      <c r="D42">
        <v>1</v>
      </c>
      <c r="E42" t="s">
        <v>14932</v>
      </c>
      <c r="F42">
        <v>156</v>
      </c>
      <c r="G42">
        <v>56</v>
      </c>
      <c r="H42" t="s">
        <v>631</v>
      </c>
      <c r="I42" t="s">
        <v>14933</v>
      </c>
      <c r="J42" t="s">
        <v>9614</v>
      </c>
      <c r="K42" t="s">
        <v>23</v>
      </c>
      <c r="L42" t="s">
        <v>24</v>
      </c>
      <c r="M42" t="s">
        <v>14934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14935</v>
      </c>
      <c r="T42" t="s">
        <v>14934</v>
      </c>
    </row>
    <row r="43" spans="1:22" x14ac:dyDescent="0.25">
      <c r="A43" t="s">
        <v>139</v>
      </c>
      <c r="B43" t="s">
        <v>112</v>
      </c>
      <c r="C43">
        <v>90</v>
      </c>
      <c r="D43">
        <v>2</v>
      </c>
      <c r="E43" t="s">
        <v>14936</v>
      </c>
      <c r="F43">
        <v>135.36000000000001</v>
      </c>
      <c r="G43">
        <v>0</v>
      </c>
      <c r="H43" t="s">
        <v>1233</v>
      </c>
      <c r="I43" t="s">
        <v>2377</v>
      </c>
      <c r="J43" t="s">
        <v>2427</v>
      </c>
      <c r="K43" t="s">
        <v>1446</v>
      </c>
      <c r="L43" t="s">
        <v>2379</v>
      </c>
      <c r="M43" t="s">
        <v>14937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14938</v>
      </c>
      <c r="T43" t="s">
        <v>14937</v>
      </c>
    </row>
    <row r="44" spans="1:22" x14ac:dyDescent="0.25">
      <c r="A44" t="s">
        <v>139</v>
      </c>
      <c r="B44" t="s">
        <v>112</v>
      </c>
      <c r="C44">
        <v>83.333333333333329</v>
      </c>
      <c r="D44">
        <v>3</v>
      </c>
      <c r="E44" t="s">
        <v>14939</v>
      </c>
      <c r="F44">
        <v>180.86</v>
      </c>
      <c r="G44">
        <v>19</v>
      </c>
      <c r="H44" t="s">
        <v>47</v>
      </c>
      <c r="I44" t="s">
        <v>2377</v>
      </c>
      <c r="J44" t="s">
        <v>2427</v>
      </c>
      <c r="K44" t="s">
        <v>1446</v>
      </c>
      <c r="L44" t="s">
        <v>2379</v>
      </c>
      <c r="M44" t="s">
        <v>14940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14941</v>
      </c>
      <c r="T44" t="s">
        <v>14940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14942</v>
      </c>
      <c r="F45">
        <v>106</v>
      </c>
      <c r="G45">
        <v>6</v>
      </c>
      <c r="H45" t="s">
        <v>631</v>
      </c>
      <c r="I45" t="s">
        <v>14943</v>
      </c>
      <c r="J45" t="s">
        <v>1243</v>
      </c>
      <c r="K45" t="s">
        <v>23</v>
      </c>
      <c r="L45" t="s">
        <v>24</v>
      </c>
      <c r="M45" t="s">
        <v>14937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14944</v>
      </c>
      <c r="T45" t="s">
        <v>14940</v>
      </c>
    </row>
    <row r="46" spans="1:22" x14ac:dyDescent="0.25">
      <c r="A46" t="s">
        <v>28</v>
      </c>
      <c r="B46" t="s">
        <v>29</v>
      </c>
      <c r="C46">
        <v>50</v>
      </c>
      <c r="D46">
        <v>1</v>
      </c>
      <c r="E46" t="s">
        <v>14942</v>
      </c>
      <c r="F46">
        <v>106</v>
      </c>
      <c r="G46">
        <v>6</v>
      </c>
      <c r="H46" t="s">
        <v>631</v>
      </c>
      <c r="I46" t="s">
        <v>14943</v>
      </c>
      <c r="J46" t="s">
        <v>1243</v>
      </c>
      <c r="K46" t="s">
        <v>23</v>
      </c>
      <c r="L46" t="s">
        <v>24</v>
      </c>
      <c r="M46" t="s">
        <v>14937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14944</v>
      </c>
      <c r="T46" t="s">
        <v>14940</v>
      </c>
    </row>
    <row r="47" spans="1:22" x14ac:dyDescent="0.25">
      <c r="A47" t="s">
        <v>30</v>
      </c>
      <c r="B47" t="s">
        <v>31</v>
      </c>
      <c r="C47">
        <v>50</v>
      </c>
      <c r="D47">
        <v>1</v>
      </c>
      <c r="E47" t="s">
        <v>14942</v>
      </c>
      <c r="F47">
        <v>106</v>
      </c>
      <c r="G47">
        <v>6</v>
      </c>
      <c r="H47" t="s">
        <v>631</v>
      </c>
      <c r="I47" t="s">
        <v>14943</v>
      </c>
      <c r="J47" t="s">
        <v>1243</v>
      </c>
      <c r="K47" t="s">
        <v>23</v>
      </c>
      <c r="L47" t="s">
        <v>24</v>
      </c>
      <c r="M47" t="s">
        <v>14937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14944</v>
      </c>
      <c r="T47" t="s">
        <v>14940</v>
      </c>
    </row>
    <row r="48" spans="1:22" x14ac:dyDescent="0.25">
      <c r="A48" t="s">
        <v>139</v>
      </c>
      <c r="B48" t="s">
        <v>112</v>
      </c>
      <c r="C48">
        <v>90</v>
      </c>
      <c r="D48">
        <v>2</v>
      </c>
      <c r="E48" t="s">
        <v>14945</v>
      </c>
      <c r="F48">
        <v>152</v>
      </c>
      <c r="G48">
        <v>0</v>
      </c>
      <c r="H48" t="s">
        <v>647</v>
      </c>
      <c r="I48" t="s">
        <v>2377</v>
      </c>
      <c r="J48" t="s">
        <v>2427</v>
      </c>
      <c r="K48" t="s">
        <v>1446</v>
      </c>
      <c r="L48" t="s">
        <v>2379</v>
      </c>
      <c r="M48" t="s">
        <v>14946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14947</v>
      </c>
      <c r="T48" t="s">
        <v>14946</v>
      </c>
    </row>
    <row r="49" spans="1:20" x14ac:dyDescent="0.25">
      <c r="A49" t="s">
        <v>186</v>
      </c>
      <c r="B49" t="s">
        <v>187</v>
      </c>
      <c r="C49">
        <v>33.333333333333336</v>
      </c>
      <c r="D49">
        <v>3</v>
      </c>
      <c r="E49" t="s">
        <v>14948</v>
      </c>
      <c r="F49">
        <v>100</v>
      </c>
      <c r="G49">
        <v>0</v>
      </c>
      <c r="H49" t="s">
        <v>631</v>
      </c>
      <c r="I49" t="s">
        <v>14949</v>
      </c>
      <c r="J49" t="s">
        <v>336</v>
      </c>
      <c r="K49" t="s">
        <v>23</v>
      </c>
      <c r="L49" t="s">
        <v>24</v>
      </c>
      <c r="M49" t="s">
        <v>14950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14951</v>
      </c>
      <c r="T49" t="s">
        <v>14950</v>
      </c>
    </row>
    <row r="50" spans="1:20" x14ac:dyDescent="0.25">
      <c r="A50" t="s">
        <v>20</v>
      </c>
      <c r="B50" t="s">
        <v>21</v>
      </c>
      <c r="C50">
        <v>50</v>
      </c>
      <c r="D50">
        <v>2</v>
      </c>
      <c r="E50" t="s">
        <v>14952</v>
      </c>
      <c r="F50">
        <v>200</v>
      </c>
      <c r="G50">
        <v>0</v>
      </c>
      <c r="H50" t="s">
        <v>631</v>
      </c>
      <c r="I50" t="s">
        <v>14953</v>
      </c>
      <c r="J50" t="s">
        <v>633</v>
      </c>
      <c r="K50" t="s">
        <v>23</v>
      </c>
      <c r="L50" t="s">
        <v>24</v>
      </c>
      <c r="M50" t="s">
        <v>14954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14955</v>
      </c>
      <c r="T50" t="s">
        <v>14954</v>
      </c>
    </row>
    <row r="51" spans="1:20" x14ac:dyDescent="0.25">
      <c r="A51" t="s">
        <v>28</v>
      </c>
      <c r="B51" t="s">
        <v>29</v>
      </c>
      <c r="C51">
        <v>50</v>
      </c>
      <c r="D51">
        <v>2</v>
      </c>
      <c r="E51" t="s">
        <v>14952</v>
      </c>
      <c r="F51">
        <v>200</v>
      </c>
      <c r="G51">
        <v>0</v>
      </c>
      <c r="H51" t="s">
        <v>631</v>
      </c>
      <c r="I51" t="s">
        <v>14953</v>
      </c>
      <c r="J51" t="s">
        <v>633</v>
      </c>
      <c r="K51" t="s">
        <v>23</v>
      </c>
      <c r="L51" t="s">
        <v>24</v>
      </c>
      <c r="M51" t="s">
        <v>14954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14955</v>
      </c>
      <c r="T51" t="s">
        <v>14954</v>
      </c>
    </row>
    <row r="52" spans="1:20" x14ac:dyDescent="0.25">
      <c r="A52" t="s">
        <v>30</v>
      </c>
      <c r="B52" t="s">
        <v>31</v>
      </c>
      <c r="C52">
        <v>50</v>
      </c>
      <c r="D52">
        <v>2</v>
      </c>
      <c r="E52" t="s">
        <v>14952</v>
      </c>
      <c r="F52">
        <v>200</v>
      </c>
      <c r="G52">
        <v>0</v>
      </c>
      <c r="H52" t="s">
        <v>631</v>
      </c>
      <c r="I52" t="s">
        <v>14953</v>
      </c>
      <c r="J52" t="s">
        <v>633</v>
      </c>
      <c r="K52" t="s">
        <v>23</v>
      </c>
      <c r="L52" t="s">
        <v>24</v>
      </c>
      <c r="M52" t="s">
        <v>14954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14955</v>
      </c>
      <c r="T52" t="s">
        <v>14954</v>
      </c>
    </row>
    <row r="53" spans="1:20" x14ac:dyDescent="0.25">
      <c r="A53" t="s">
        <v>46</v>
      </c>
      <c r="B53" t="s">
        <v>1105</v>
      </c>
      <c r="C53">
        <v>68.099999999999994</v>
      </c>
      <c r="D53">
        <v>1</v>
      </c>
      <c r="E53" t="s">
        <v>14956</v>
      </c>
      <c r="F53">
        <v>68.099999999999994</v>
      </c>
      <c r="G53">
        <v>0</v>
      </c>
      <c r="H53" t="s">
        <v>47</v>
      </c>
      <c r="I53" t="s">
        <v>14957</v>
      </c>
      <c r="J53" t="s">
        <v>14958</v>
      </c>
      <c r="K53" t="s">
        <v>9286</v>
      </c>
      <c r="L53" t="s">
        <v>14959</v>
      </c>
      <c r="M53" t="s">
        <v>14960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14961</v>
      </c>
      <c r="T53" t="s">
        <v>14960</v>
      </c>
    </row>
    <row r="54" spans="1:20" x14ac:dyDescent="0.25">
      <c r="A54" t="s">
        <v>42</v>
      </c>
      <c r="B54" t="s">
        <v>43</v>
      </c>
      <c r="C54">
        <v>66.666666666666671</v>
      </c>
      <c r="D54">
        <v>3</v>
      </c>
      <c r="E54" t="s">
        <v>14962</v>
      </c>
      <c r="F54">
        <v>309</v>
      </c>
      <c r="G54">
        <v>48</v>
      </c>
      <c r="H54" t="s">
        <v>47</v>
      </c>
      <c r="I54" t="s">
        <v>14963</v>
      </c>
      <c r="J54" t="s">
        <v>14964</v>
      </c>
      <c r="K54" t="s">
        <v>1518</v>
      </c>
      <c r="L54" t="s">
        <v>1224</v>
      </c>
      <c r="M54" t="s">
        <v>14965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14966</v>
      </c>
      <c r="T54" t="s">
        <v>14965</v>
      </c>
    </row>
    <row r="55" spans="1:20" x14ac:dyDescent="0.25">
      <c r="A55" t="s">
        <v>44</v>
      </c>
      <c r="B55" t="s">
        <v>45</v>
      </c>
      <c r="C55">
        <v>66.666666666666671</v>
      </c>
      <c r="D55">
        <v>3</v>
      </c>
      <c r="E55" t="s">
        <v>14962</v>
      </c>
      <c r="F55">
        <v>309</v>
      </c>
      <c r="G55">
        <v>48</v>
      </c>
      <c r="H55" t="s">
        <v>47</v>
      </c>
      <c r="I55" t="s">
        <v>14963</v>
      </c>
      <c r="J55" t="s">
        <v>14964</v>
      </c>
      <c r="K55" t="s">
        <v>1518</v>
      </c>
      <c r="L55" t="s">
        <v>1224</v>
      </c>
      <c r="M55" t="s">
        <v>14965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14966</v>
      </c>
      <c r="T55" t="s">
        <v>14965</v>
      </c>
    </row>
    <row r="56" spans="1:20" x14ac:dyDescent="0.25">
      <c r="A56" t="s">
        <v>44</v>
      </c>
      <c r="B56" t="s">
        <v>45</v>
      </c>
      <c r="C56">
        <v>66.666666666666671</v>
      </c>
      <c r="D56">
        <v>3</v>
      </c>
      <c r="E56" t="s">
        <v>14967</v>
      </c>
      <c r="F56">
        <v>141</v>
      </c>
      <c r="G56">
        <v>7</v>
      </c>
      <c r="H56" t="s">
        <v>47</v>
      </c>
      <c r="I56" t="s">
        <v>14968</v>
      </c>
      <c r="J56" t="s">
        <v>14969</v>
      </c>
      <c r="K56" t="s">
        <v>14970</v>
      </c>
      <c r="L56" t="s">
        <v>355</v>
      </c>
      <c r="M56" t="s">
        <v>14971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14972</v>
      </c>
      <c r="T56" t="s">
        <v>14971</v>
      </c>
    </row>
    <row r="57" spans="1:20" x14ac:dyDescent="0.25">
      <c r="A57" t="s">
        <v>20</v>
      </c>
      <c r="B57" t="s">
        <v>21</v>
      </c>
      <c r="C57">
        <v>50</v>
      </c>
      <c r="D57">
        <v>1</v>
      </c>
      <c r="E57" t="s">
        <v>14973</v>
      </c>
      <c r="F57">
        <v>250</v>
      </c>
      <c r="G57">
        <v>0</v>
      </c>
      <c r="H57" t="s">
        <v>631</v>
      </c>
      <c r="I57" t="s">
        <v>3832</v>
      </c>
      <c r="J57" t="s">
        <v>329</v>
      </c>
      <c r="K57" t="s">
        <v>23</v>
      </c>
      <c r="L57" t="s">
        <v>24</v>
      </c>
      <c r="M57" t="s">
        <v>14971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14974</v>
      </c>
      <c r="T57" t="s">
        <v>14971</v>
      </c>
    </row>
    <row r="58" spans="1:20" x14ac:dyDescent="0.25">
      <c r="A58" t="s">
        <v>28</v>
      </c>
      <c r="B58" t="s">
        <v>29</v>
      </c>
      <c r="C58">
        <v>50</v>
      </c>
      <c r="D58">
        <v>1</v>
      </c>
      <c r="E58" t="s">
        <v>14973</v>
      </c>
      <c r="F58">
        <v>250</v>
      </c>
      <c r="G58">
        <v>0</v>
      </c>
      <c r="H58" t="s">
        <v>631</v>
      </c>
      <c r="I58" t="s">
        <v>3832</v>
      </c>
      <c r="J58" t="s">
        <v>329</v>
      </c>
      <c r="K58" t="s">
        <v>23</v>
      </c>
      <c r="L58" t="s">
        <v>24</v>
      </c>
      <c r="M58" t="s">
        <v>14971</v>
      </c>
      <c r="N58" t="s">
        <v>23</v>
      </c>
      <c r="O58" t="s">
        <v>32</v>
      </c>
      <c r="P58" t="s">
        <v>26</v>
      </c>
      <c r="Q58" t="s">
        <v>33</v>
      </c>
      <c r="R58" t="s">
        <v>24</v>
      </c>
      <c r="S58" t="s">
        <v>14974</v>
      </c>
      <c r="T58" t="s">
        <v>14971</v>
      </c>
    </row>
    <row r="59" spans="1:20" x14ac:dyDescent="0.25">
      <c r="A59" t="s">
        <v>30</v>
      </c>
      <c r="B59" t="s">
        <v>31</v>
      </c>
      <c r="C59">
        <v>50</v>
      </c>
      <c r="D59">
        <v>1</v>
      </c>
      <c r="E59" t="s">
        <v>14973</v>
      </c>
      <c r="F59">
        <v>250</v>
      </c>
      <c r="G59">
        <v>0</v>
      </c>
      <c r="H59" t="s">
        <v>631</v>
      </c>
      <c r="I59" t="s">
        <v>3832</v>
      </c>
      <c r="J59" t="s">
        <v>329</v>
      </c>
      <c r="K59" t="s">
        <v>23</v>
      </c>
      <c r="L59" t="s">
        <v>24</v>
      </c>
      <c r="M59" t="s">
        <v>14971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14974</v>
      </c>
      <c r="T59" t="s">
        <v>14971</v>
      </c>
    </row>
    <row r="60" spans="1:20" x14ac:dyDescent="0.25">
      <c r="A60" t="s">
        <v>186</v>
      </c>
      <c r="B60" t="s">
        <v>187</v>
      </c>
      <c r="C60">
        <v>33.333333333333336</v>
      </c>
      <c r="D60">
        <v>3</v>
      </c>
      <c r="E60" t="s">
        <v>14973</v>
      </c>
      <c r="F60">
        <v>250</v>
      </c>
      <c r="G60">
        <v>0</v>
      </c>
      <c r="H60" t="s">
        <v>631</v>
      </c>
      <c r="I60" t="s">
        <v>3832</v>
      </c>
      <c r="J60" t="s">
        <v>329</v>
      </c>
      <c r="K60" t="s">
        <v>23</v>
      </c>
      <c r="L60" t="s">
        <v>24</v>
      </c>
      <c r="M60" t="s">
        <v>14971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14974</v>
      </c>
      <c r="T60" t="s">
        <v>14971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14975</v>
      </c>
      <c r="F61">
        <v>106</v>
      </c>
      <c r="G61">
        <v>6</v>
      </c>
      <c r="H61" t="s">
        <v>631</v>
      </c>
      <c r="I61" t="s">
        <v>14976</v>
      </c>
      <c r="J61" t="s">
        <v>316</v>
      </c>
      <c r="K61" t="s">
        <v>23</v>
      </c>
      <c r="L61" t="s">
        <v>24</v>
      </c>
      <c r="M61" t="s">
        <v>14977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14978</v>
      </c>
      <c r="T61" t="s">
        <v>14977</v>
      </c>
    </row>
    <row r="62" spans="1:20" x14ac:dyDescent="0.25">
      <c r="A62" t="s">
        <v>28</v>
      </c>
      <c r="B62" t="s">
        <v>29</v>
      </c>
      <c r="C62">
        <v>50</v>
      </c>
      <c r="D62">
        <v>1</v>
      </c>
      <c r="E62" t="s">
        <v>14975</v>
      </c>
      <c r="F62">
        <v>106</v>
      </c>
      <c r="G62">
        <v>6</v>
      </c>
      <c r="H62" t="s">
        <v>631</v>
      </c>
      <c r="I62" t="s">
        <v>14976</v>
      </c>
      <c r="J62" t="s">
        <v>316</v>
      </c>
      <c r="K62" t="s">
        <v>23</v>
      </c>
      <c r="L62" t="s">
        <v>24</v>
      </c>
      <c r="M62" t="s">
        <v>14977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14978</v>
      </c>
      <c r="T62" t="s">
        <v>14977</v>
      </c>
    </row>
    <row r="63" spans="1:20" x14ac:dyDescent="0.25">
      <c r="A63" t="s">
        <v>30</v>
      </c>
      <c r="B63" t="s">
        <v>31</v>
      </c>
      <c r="C63">
        <v>50</v>
      </c>
      <c r="D63">
        <v>1</v>
      </c>
      <c r="E63" t="s">
        <v>14975</v>
      </c>
      <c r="F63">
        <v>106</v>
      </c>
      <c r="G63">
        <v>6</v>
      </c>
      <c r="H63" t="s">
        <v>631</v>
      </c>
      <c r="I63" t="s">
        <v>14976</v>
      </c>
      <c r="J63" t="s">
        <v>316</v>
      </c>
      <c r="K63" t="s">
        <v>23</v>
      </c>
      <c r="L63" t="s">
        <v>24</v>
      </c>
      <c r="M63" t="s">
        <v>14977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14978</v>
      </c>
      <c r="T63" t="s">
        <v>14977</v>
      </c>
    </row>
    <row r="64" spans="1:20" x14ac:dyDescent="0.25">
      <c r="A64" t="s">
        <v>42</v>
      </c>
      <c r="B64" t="s">
        <v>43</v>
      </c>
      <c r="C64">
        <v>66.666666666666671</v>
      </c>
      <c r="D64">
        <v>3</v>
      </c>
      <c r="E64" t="s">
        <v>14979</v>
      </c>
      <c r="F64">
        <v>130</v>
      </c>
      <c r="G64">
        <v>0</v>
      </c>
      <c r="H64" t="s">
        <v>47</v>
      </c>
      <c r="I64" t="s">
        <v>14980</v>
      </c>
      <c r="J64" t="s">
        <v>14981</v>
      </c>
      <c r="K64" t="s">
        <v>9365</v>
      </c>
      <c r="L64" t="s">
        <v>1630</v>
      </c>
      <c r="M64" t="s">
        <v>14982</v>
      </c>
      <c r="N64" t="s">
        <v>23</v>
      </c>
      <c r="O64" t="s">
        <v>63</v>
      </c>
      <c r="P64" t="s">
        <v>54</v>
      </c>
      <c r="Q64" t="s">
        <v>55</v>
      </c>
      <c r="R64" t="s">
        <v>24</v>
      </c>
      <c r="S64" t="s">
        <v>14983</v>
      </c>
      <c r="T64" t="s">
        <v>14984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14985</v>
      </c>
      <c r="F65">
        <v>200</v>
      </c>
      <c r="G65">
        <v>0</v>
      </c>
      <c r="H65" t="s">
        <v>631</v>
      </c>
      <c r="I65" t="s">
        <v>14986</v>
      </c>
      <c r="J65" t="s">
        <v>306</v>
      </c>
      <c r="K65" t="s">
        <v>23</v>
      </c>
      <c r="L65" t="s">
        <v>24</v>
      </c>
      <c r="M65" t="s">
        <v>14987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14988</v>
      </c>
      <c r="T65" t="s">
        <v>14989</v>
      </c>
    </row>
    <row r="66" spans="1:20" x14ac:dyDescent="0.25">
      <c r="A66" t="s">
        <v>28</v>
      </c>
      <c r="B66" t="s">
        <v>29</v>
      </c>
      <c r="C66">
        <v>50</v>
      </c>
      <c r="D66">
        <v>1</v>
      </c>
      <c r="E66" t="s">
        <v>14985</v>
      </c>
      <c r="F66">
        <v>200</v>
      </c>
      <c r="G66">
        <v>0</v>
      </c>
      <c r="H66" t="s">
        <v>631</v>
      </c>
      <c r="I66" t="s">
        <v>14986</v>
      </c>
      <c r="J66" t="s">
        <v>306</v>
      </c>
      <c r="K66" t="s">
        <v>23</v>
      </c>
      <c r="L66" t="s">
        <v>24</v>
      </c>
      <c r="M66" t="s">
        <v>14987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14988</v>
      </c>
      <c r="T66" t="s">
        <v>14989</v>
      </c>
    </row>
    <row r="67" spans="1:20" x14ac:dyDescent="0.25">
      <c r="A67" t="s">
        <v>30</v>
      </c>
      <c r="B67" t="s">
        <v>31</v>
      </c>
      <c r="C67">
        <v>50</v>
      </c>
      <c r="D67">
        <v>1</v>
      </c>
      <c r="E67" t="s">
        <v>14985</v>
      </c>
      <c r="F67">
        <v>200</v>
      </c>
      <c r="G67">
        <v>0</v>
      </c>
      <c r="H67" t="s">
        <v>631</v>
      </c>
      <c r="I67" t="s">
        <v>14986</v>
      </c>
      <c r="J67" t="s">
        <v>306</v>
      </c>
      <c r="K67" t="s">
        <v>23</v>
      </c>
      <c r="L67" t="s">
        <v>24</v>
      </c>
      <c r="M67" t="s">
        <v>14987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14988</v>
      </c>
      <c r="T67" t="s">
        <v>14989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14985</v>
      </c>
      <c r="F68">
        <v>200</v>
      </c>
      <c r="G68">
        <v>0</v>
      </c>
      <c r="H68" t="s">
        <v>631</v>
      </c>
      <c r="I68" t="s">
        <v>14986</v>
      </c>
      <c r="J68" t="s">
        <v>306</v>
      </c>
      <c r="K68" t="s">
        <v>23</v>
      </c>
      <c r="L68" t="s">
        <v>24</v>
      </c>
      <c r="M68" t="s">
        <v>14987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14988</v>
      </c>
      <c r="T68" t="s">
        <v>14989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14990</v>
      </c>
      <c r="F69">
        <v>200</v>
      </c>
      <c r="G69">
        <v>0</v>
      </c>
      <c r="H69" t="s">
        <v>631</v>
      </c>
      <c r="I69" t="s">
        <v>14991</v>
      </c>
      <c r="J69" t="s">
        <v>3054</v>
      </c>
      <c r="K69" t="s">
        <v>23</v>
      </c>
      <c r="L69" t="s">
        <v>24</v>
      </c>
      <c r="M69" t="s">
        <v>14987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14992</v>
      </c>
      <c r="T69" t="s">
        <v>14987</v>
      </c>
    </row>
    <row r="70" spans="1:20" x14ac:dyDescent="0.25">
      <c r="A70" t="s">
        <v>28</v>
      </c>
      <c r="B70" t="s">
        <v>29</v>
      </c>
      <c r="C70">
        <v>50</v>
      </c>
      <c r="D70">
        <v>1</v>
      </c>
      <c r="E70" t="s">
        <v>14990</v>
      </c>
      <c r="F70">
        <v>200</v>
      </c>
      <c r="G70">
        <v>0</v>
      </c>
      <c r="H70" t="s">
        <v>631</v>
      </c>
      <c r="I70" t="s">
        <v>14991</v>
      </c>
      <c r="J70" t="s">
        <v>3054</v>
      </c>
      <c r="K70" t="s">
        <v>23</v>
      </c>
      <c r="L70" t="s">
        <v>24</v>
      </c>
      <c r="M70" t="s">
        <v>14987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14992</v>
      </c>
      <c r="T70" t="s">
        <v>14987</v>
      </c>
    </row>
    <row r="71" spans="1:20" x14ac:dyDescent="0.25">
      <c r="A71" t="s">
        <v>30</v>
      </c>
      <c r="B71" t="s">
        <v>31</v>
      </c>
      <c r="C71">
        <v>50</v>
      </c>
      <c r="D71">
        <v>1</v>
      </c>
      <c r="E71" t="s">
        <v>14990</v>
      </c>
      <c r="F71">
        <v>200</v>
      </c>
      <c r="G71">
        <v>0</v>
      </c>
      <c r="H71" t="s">
        <v>631</v>
      </c>
      <c r="I71" t="s">
        <v>14991</v>
      </c>
      <c r="J71" t="s">
        <v>3054</v>
      </c>
      <c r="K71" t="s">
        <v>23</v>
      </c>
      <c r="L71" t="s">
        <v>24</v>
      </c>
      <c r="M71" t="s">
        <v>14987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14992</v>
      </c>
      <c r="T71" t="s">
        <v>14987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3</v>
      </c>
      <c r="E72" t="s">
        <v>14990</v>
      </c>
      <c r="F72">
        <v>200</v>
      </c>
      <c r="G72">
        <v>0</v>
      </c>
      <c r="H72" t="s">
        <v>631</v>
      </c>
      <c r="I72" t="s">
        <v>14991</v>
      </c>
      <c r="J72" t="s">
        <v>3054</v>
      </c>
      <c r="K72" t="s">
        <v>23</v>
      </c>
      <c r="L72" t="s">
        <v>24</v>
      </c>
      <c r="M72" t="s">
        <v>14987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14992</v>
      </c>
      <c r="T72" t="s">
        <v>14987</v>
      </c>
    </row>
    <row r="73" spans="1:20" x14ac:dyDescent="0.25">
      <c r="A73" t="s">
        <v>186</v>
      </c>
      <c r="B73" t="s">
        <v>187</v>
      </c>
      <c r="C73">
        <v>50</v>
      </c>
      <c r="D73">
        <v>6</v>
      </c>
      <c r="E73" t="s">
        <v>14993</v>
      </c>
      <c r="F73">
        <v>350</v>
      </c>
      <c r="G73">
        <v>0</v>
      </c>
      <c r="H73" t="s">
        <v>22</v>
      </c>
      <c r="I73" t="s">
        <v>14994</v>
      </c>
      <c r="J73" t="s">
        <v>346</v>
      </c>
      <c r="K73" t="s">
        <v>23</v>
      </c>
      <c r="L73" t="s">
        <v>24</v>
      </c>
      <c r="M73" t="s">
        <v>14987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14995</v>
      </c>
      <c r="T73" t="s">
        <v>14987</v>
      </c>
    </row>
    <row r="74" spans="1:20" x14ac:dyDescent="0.25">
      <c r="A74" t="s">
        <v>46</v>
      </c>
      <c r="B74" t="s">
        <v>56</v>
      </c>
      <c r="C74">
        <v>78</v>
      </c>
      <c r="D74">
        <v>1</v>
      </c>
      <c r="E74" t="s">
        <v>14996</v>
      </c>
      <c r="F74">
        <v>70</v>
      </c>
      <c r="G74">
        <v>0</v>
      </c>
      <c r="H74" t="s">
        <v>47</v>
      </c>
      <c r="I74" t="s">
        <v>371</v>
      </c>
      <c r="J74" t="s">
        <v>12674</v>
      </c>
      <c r="K74" t="s">
        <v>708</v>
      </c>
      <c r="L74" t="s">
        <v>355</v>
      </c>
      <c r="M74" t="s">
        <v>14937</v>
      </c>
      <c r="N74" t="s">
        <v>23</v>
      </c>
      <c r="O74" t="s">
        <v>63</v>
      </c>
      <c r="P74" t="s">
        <v>54</v>
      </c>
      <c r="Q74" t="s">
        <v>55</v>
      </c>
      <c r="R74" t="s">
        <v>24</v>
      </c>
      <c r="S74" t="s">
        <v>14997</v>
      </c>
      <c r="T74" t="s">
        <v>14998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3</v>
      </c>
      <c r="E75" t="s">
        <v>14999</v>
      </c>
      <c r="F75">
        <v>145</v>
      </c>
      <c r="G75">
        <v>45</v>
      </c>
      <c r="H75" t="s">
        <v>631</v>
      </c>
      <c r="I75" t="s">
        <v>15000</v>
      </c>
      <c r="J75" t="s">
        <v>3892</v>
      </c>
      <c r="K75" t="s">
        <v>23</v>
      </c>
      <c r="L75" t="s">
        <v>24</v>
      </c>
      <c r="M75" t="s">
        <v>15001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15002</v>
      </c>
      <c r="T75" t="s">
        <v>15001</v>
      </c>
    </row>
    <row r="76" spans="1:20" x14ac:dyDescent="0.25">
      <c r="A76" t="s">
        <v>186</v>
      </c>
      <c r="B76" t="s">
        <v>187</v>
      </c>
      <c r="C76">
        <v>33.333333333333336</v>
      </c>
      <c r="D76">
        <v>3</v>
      </c>
      <c r="E76" t="s">
        <v>15003</v>
      </c>
      <c r="F76">
        <v>106</v>
      </c>
      <c r="G76">
        <v>6</v>
      </c>
      <c r="H76" t="s">
        <v>631</v>
      </c>
      <c r="I76" t="s">
        <v>15004</v>
      </c>
      <c r="J76" t="s">
        <v>65</v>
      </c>
      <c r="K76" t="s">
        <v>23</v>
      </c>
      <c r="L76" t="s">
        <v>24</v>
      </c>
      <c r="M76" t="s">
        <v>15005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15006</v>
      </c>
      <c r="T76" t="s">
        <v>15001</v>
      </c>
    </row>
    <row r="77" spans="1:20" x14ac:dyDescent="0.25">
      <c r="A77" t="s">
        <v>186</v>
      </c>
      <c r="B77" t="s">
        <v>187</v>
      </c>
      <c r="C77">
        <v>33.333333333333336</v>
      </c>
      <c r="D77">
        <v>3</v>
      </c>
      <c r="E77" t="s">
        <v>15007</v>
      </c>
      <c r="F77">
        <v>200</v>
      </c>
      <c r="G77">
        <v>0</v>
      </c>
      <c r="H77" t="s">
        <v>631</v>
      </c>
      <c r="I77" t="s">
        <v>15008</v>
      </c>
      <c r="J77" t="s">
        <v>4304</v>
      </c>
      <c r="K77" t="s">
        <v>23</v>
      </c>
      <c r="L77" t="s">
        <v>24</v>
      </c>
      <c r="M77" t="s">
        <v>15009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15010</v>
      </c>
      <c r="T77" t="s">
        <v>15009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15007</v>
      </c>
      <c r="F78">
        <v>200</v>
      </c>
      <c r="G78">
        <v>0</v>
      </c>
      <c r="H78" t="s">
        <v>631</v>
      </c>
      <c r="I78" t="s">
        <v>15008</v>
      </c>
      <c r="J78" t="s">
        <v>4304</v>
      </c>
      <c r="K78" t="s">
        <v>23</v>
      </c>
      <c r="L78" t="s">
        <v>24</v>
      </c>
      <c r="M78" t="s">
        <v>15009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15010</v>
      </c>
      <c r="T78" t="s">
        <v>15009</v>
      </c>
    </row>
    <row r="79" spans="1:20" x14ac:dyDescent="0.25">
      <c r="A79" t="s">
        <v>28</v>
      </c>
      <c r="B79" t="s">
        <v>29</v>
      </c>
      <c r="C79">
        <v>50</v>
      </c>
      <c r="D79">
        <v>1</v>
      </c>
      <c r="E79" t="s">
        <v>15007</v>
      </c>
      <c r="F79">
        <v>200</v>
      </c>
      <c r="G79">
        <v>0</v>
      </c>
      <c r="H79" t="s">
        <v>631</v>
      </c>
      <c r="I79" t="s">
        <v>15008</v>
      </c>
      <c r="J79" t="s">
        <v>4304</v>
      </c>
      <c r="K79" t="s">
        <v>23</v>
      </c>
      <c r="L79" t="s">
        <v>24</v>
      </c>
      <c r="M79" t="s">
        <v>15009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15010</v>
      </c>
      <c r="T79" t="s">
        <v>15009</v>
      </c>
    </row>
    <row r="80" spans="1:20" x14ac:dyDescent="0.25">
      <c r="A80" t="s">
        <v>30</v>
      </c>
      <c r="B80" t="s">
        <v>31</v>
      </c>
      <c r="C80">
        <v>50</v>
      </c>
      <c r="D80">
        <v>1</v>
      </c>
      <c r="E80" t="s">
        <v>15007</v>
      </c>
      <c r="F80">
        <v>200</v>
      </c>
      <c r="G80">
        <v>0</v>
      </c>
      <c r="H80" t="s">
        <v>631</v>
      </c>
      <c r="I80" t="s">
        <v>15008</v>
      </c>
      <c r="J80" t="s">
        <v>4304</v>
      </c>
      <c r="K80" t="s">
        <v>23</v>
      </c>
      <c r="L80" t="s">
        <v>24</v>
      </c>
      <c r="M80" t="s">
        <v>15009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15010</v>
      </c>
      <c r="T80" t="s">
        <v>15009</v>
      </c>
    </row>
    <row r="81" spans="1:20" x14ac:dyDescent="0.25">
      <c r="A81" t="s">
        <v>42</v>
      </c>
      <c r="B81" t="s">
        <v>43</v>
      </c>
      <c r="C81">
        <v>66.666666666666671</v>
      </c>
      <c r="D81">
        <v>6</v>
      </c>
      <c r="E81" t="s">
        <v>15011</v>
      </c>
      <c r="F81">
        <v>200</v>
      </c>
      <c r="G81">
        <v>0</v>
      </c>
      <c r="H81" t="s">
        <v>631</v>
      </c>
      <c r="I81" t="s">
        <v>11269</v>
      </c>
      <c r="J81" t="s">
        <v>303</v>
      </c>
      <c r="K81" t="s">
        <v>23</v>
      </c>
      <c r="L81" t="s">
        <v>24</v>
      </c>
      <c r="M81" t="s">
        <v>15012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15013</v>
      </c>
      <c r="T81" t="s">
        <v>15012</v>
      </c>
    </row>
    <row r="82" spans="1:20" x14ac:dyDescent="0.25">
      <c r="A82" t="s">
        <v>44</v>
      </c>
      <c r="B82" t="s">
        <v>45</v>
      </c>
      <c r="C82">
        <v>66.666666666666671</v>
      </c>
      <c r="D82">
        <v>3</v>
      </c>
      <c r="E82" t="s">
        <v>15014</v>
      </c>
      <c r="F82">
        <v>106</v>
      </c>
      <c r="G82">
        <v>6</v>
      </c>
      <c r="H82" t="s">
        <v>631</v>
      </c>
      <c r="I82" t="s">
        <v>15015</v>
      </c>
      <c r="J82" t="s">
        <v>3054</v>
      </c>
      <c r="K82" t="s">
        <v>23</v>
      </c>
      <c r="L82" t="s">
        <v>24</v>
      </c>
      <c r="M82" t="s">
        <v>15016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15017</v>
      </c>
      <c r="T82" t="s">
        <v>15016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15018</v>
      </c>
      <c r="F83">
        <v>200</v>
      </c>
      <c r="G83">
        <v>0</v>
      </c>
      <c r="H83" t="s">
        <v>631</v>
      </c>
      <c r="I83" t="s">
        <v>5060</v>
      </c>
      <c r="J83" t="s">
        <v>306</v>
      </c>
      <c r="K83" t="s">
        <v>23</v>
      </c>
      <c r="L83" t="s">
        <v>24</v>
      </c>
      <c r="M83" t="s">
        <v>15019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15020</v>
      </c>
      <c r="T83" t="s">
        <v>15019</v>
      </c>
    </row>
    <row r="84" spans="1:20" x14ac:dyDescent="0.25">
      <c r="A84" t="s">
        <v>30</v>
      </c>
      <c r="B84" t="s">
        <v>31</v>
      </c>
      <c r="C84">
        <v>40</v>
      </c>
      <c r="D84">
        <v>1</v>
      </c>
      <c r="E84" t="s">
        <v>15021</v>
      </c>
      <c r="F84">
        <v>105</v>
      </c>
      <c r="G84">
        <v>0</v>
      </c>
      <c r="H84" t="s">
        <v>47</v>
      </c>
      <c r="I84" t="s">
        <v>13996</v>
      </c>
      <c r="J84" t="s">
        <v>15022</v>
      </c>
      <c r="K84" t="s">
        <v>1038</v>
      </c>
      <c r="L84" t="s">
        <v>6245</v>
      </c>
      <c r="M84" t="s">
        <v>15023</v>
      </c>
      <c r="N84" t="s">
        <v>23</v>
      </c>
      <c r="O84" t="s">
        <v>63</v>
      </c>
      <c r="P84" t="s">
        <v>54</v>
      </c>
      <c r="Q84" t="s">
        <v>55</v>
      </c>
      <c r="R84" t="s">
        <v>24</v>
      </c>
      <c r="S84" t="s">
        <v>15024</v>
      </c>
      <c r="T84" t="s">
        <v>15025</v>
      </c>
    </row>
    <row r="85" spans="1:20" x14ac:dyDescent="0.25">
      <c r="A85" t="s">
        <v>139</v>
      </c>
      <c r="B85" t="s">
        <v>112</v>
      </c>
      <c r="C85">
        <v>75</v>
      </c>
      <c r="D85">
        <v>1</v>
      </c>
      <c r="E85" t="s">
        <v>15021</v>
      </c>
      <c r="F85">
        <v>105</v>
      </c>
      <c r="G85">
        <v>0</v>
      </c>
      <c r="H85" t="s">
        <v>47</v>
      </c>
      <c r="I85" t="s">
        <v>13996</v>
      </c>
      <c r="J85" t="s">
        <v>15022</v>
      </c>
      <c r="K85" t="s">
        <v>1038</v>
      </c>
      <c r="L85" t="s">
        <v>6245</v>
      </c>
      <c r="M85" t="s">
        <v>15023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15024</v>
      </c>
      <c r="T85" t="s">
        <v>15025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15026</v>
      </c>
      <c r="F86">
        <v>106</v>
      </c>
      <c r="G86">
        <v>6</v>
      </c>
      <c r="H86" t="s">
        <v>631</v>
      </c>
      <c r="I86" t="s">
        <v>15027</v>
      </c>
      <c r="J86" t="s">
        <v>329</v>
      </c>
      <c r="K86" t="s">
        <v>23</v>
      </c>
      <c r="L86" t="s">
        <v>24</v>
      </c>
      <c r="M86" t="s">
        <v>15028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15029</v>
      </c>
      <c r="T86" t="s">
        <v>15028</v>
      </c>
    </row>
    <row r="87" spans="1:20" x14ac:dyDescent="0.25">
      <c r="A87" t="s">
        <v>28</v>
      </c>
      <c r="B87" t="s">
        <v>29</v>
      </c>
      <c r="C87">
        <v>50</v>
      </c>
      <c r="D87">
        <v>1</v>
      </c>
      <c r="E87" t="s">
        <v>15026</v>
      </c>
      <c r="F87">
        <v>106</v>
      </c>
      <c r="G87">
        <v>6</v>
      </c>
      <c r="H87" t="s">
        <v>631</v>
      </c>
      <c r="I87" t="s">
        <v>15027</v>
      </c>
      <c r="J87" t="s">
        <v>329</v>
      </c>
      <c r="K87" t="s">
        <v>23</v>
      </c>
      <c r="L87" t="s">
        <v>24</v>
      </c>
      <c r="M87" t="s">
        <v>15028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15029</v>
      </c>
      <c r="T87" t="s">
        <v>15028</v>
      </c>
    </row>
    <row r="88" spans="1:20" x14ac:dyDescent="0.25">
      <c r="A88" t="s">
        <v>30</v>
      </c>
      <c r="B88" t="s">
        <v>31</v>
      </c>
      <c r="C88">
        <v>50</v>
      </c>
      <c r="D88">
        <v>1</v>
      </c>
      <c r="E88" t="s">
        <v>15026</v>
      </c>
      <c r="F88">
        <v>106</v>
      </c>
      <c r="G88">
        <v>6</v>
      </c>
      <c r="H88" t="s">
        <v>631</v>
      </c>
      <c r="I88" t="s">
        <v>15027</v>
      </c>
      <c r="J88" t="s">
        <v>329</v>
      </c>
      <c r="K88" t="s">
        <v>23</v>
      </c>
      <c r="L88" t="s">
        <v>24</v>
      </c>
      <c r="M88" t="s">
        <v>15028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15029</v>
      </c>
      <c r="T88" t="s">
        <v>15028</v>
      </c>
    </row>
    <row r="89" spans="1:20" x14ac:dyDescent="0.25">
      <c r="A89" t="s">
        <v>20</v>
      </c>
      <c r="B89" t="s">
        <v>21</v>
      </c>
      <c r="C89">
        <v>50</v>
      </c>
      <c r="D89">
        <v>3</v>
      </c>
      <c r="E89" t="s">
        <v>15030</v>
      </c>
      <c r="F89">
        <v>300</v>
      </c>
      <c r="G89">
        <v>0</v>
      </c>
      <c r="H89" t="s">
        <v>631</v>
      </c>
      <c r="I89" t="s">
        <v>1285</v>
      </c>
      <c r="J89" t="s">
        <v>306</v>
      </c>
      <c r="K89" t="s">
        <v>23</v>
      </c>
      <c r="L89" t="s">
        <v>24</v>
      </c>
      <c r="M89" t="s">
        <v>15031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15032</v>
      </c>
      <c r="T89" t="s">
        <v>15031</v>
      </c>
    </row>
    <row r="90" spans="1:20" x14ac:dyDescent="0.25">
      <c r="A90" t="s">
        <v>28</v>
      </c>
      <c r="B90" t="s">
        <v>29</v>
      </c>
      <c r="C90">
        <v>50</v>
      </c>
      <c r="D90">
        <v>3</v>
      </c>
      <c r="E90" t="s">
        <v>15030</v>
      </c>
      <c r="F90">
        <v>300</v>
      </c>
      <c r="G90">
        <v>0</v>
      </c>
      <c r="H90" t="s">
        <v>631</v>
      </c>
      <c r="I90" t="s">
        <v>1285</v>
      </c>
      <c r="J90" t="s">
        <v>306</v>
      </c>
      <c r="K90" t="s">
        <v>23</v>
      </c>
      <c r="L90" t="s">
        <v>24</v>
      </c>
      <c r="M90" t="s">
        <v>15031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15032</v>
      </c>
      <c r="T90" t="s">
        <v>15031</v>
      </c>
    </row>
    <row r="91" spans="1:20" x14ac:dyDescent="0.25">
      <c r="A91" t="s">
        <v>30</v>
      </c>
      <c r="B91" t="s">
        <v>31</v>
      </c>
      <c r="C91">
        <v>50</v>
      </c>
      <c r="D91">
        <v>3</v>
      </c>
      <c r="E91" t="s">
        <v>15030</v>
      </c>
      <c r="F91">
        <v>300</v>
      </c>
      <c r="G91">
        <v>0</v>
      </c>
      <c r="H91" t="s">
        <v>631</v>
      </c>
      <c r="I91" t="s">
        <v>1285</v>
      </c>
      <c r="J91" t="s">
        <v>306</v>
      </c>
      <c r="K91" t="s">
        <v>23</v>
      </c>
      <c r="L91" t="s">
        <v>24</v>
      </c>
      <c r="M91" t="s">
        <v>15031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15032</v>
      </c>
      <c r="T91" t="s">
        <v>15031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15033</v>
      </c>
      <c r="F92">
        <v>106</v>
      </c>
      <c r="G92">
        <v>6</v>
      </c>
      <c r="H92" t="s">
        <v>631</v>
      </c>
      <c r="I92" t="s">
        <v>15034</v>
      </c>
      <c r="J92" t="s">
        <v>314</v>
      </c>
      <c r="K92" t="s">
        <v>23</v>
      </c>
      <c r="L92" t="s">
        <v>24</v>
      </c>
      <c r="M92" t="s">
        <v>15035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15036</v>
      </c>
      <c r="T92" t="s">
        <v>15031</v>
      </c>
    </row>
    <row r="93" spans="1:20" x14ac:dyDescent="0.25">
      <c r="A93" t="s">
        <v>28</v>
      </c>
      <c r="B93" t="s">
        <v>29</v>
      </c>
      <c r="C93">
        <v>50</v>
      </c>
      <c r="D93">
        <v>1</v>
      </c>
      <c r="E93" t="s">
        <v>15033</v>
      </c>
      <c r="F93">
        <v>106</v>
      </c>
      <c r="G93">
        <v>6</v>
      </c>
      <c r="H93" t="s">
        <v>631</v>
      </c>
      <c r="I93" t="s">
        <v>15034</v>
      </c>
      <c r="J93" t="s">
        <v>314</v>
      </c>
      <c r="K93" t="s">
        <v>23</v>
      </c>
      <c r="L93" t="s">
        <v>24</v>
      </c>
      <c r="M93" t="s">
        <v>15035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15036</v>
      </c>
      <c r="T93" t="s">
        <v>15031</v>
      </c>
    </row>
    <row r="94" spans="1:20" x14ac:dyDescent="0.25">
      <c r="A94" t="s">
        <v>30</v>
      </c>
      <c r="B94" t="s">
        <v>31</v>
      </c>
      <c r="C94">
        <v>50</v>
      </c>
      <c r="D94">
        <v>1</v>
      </c>
      <c r="E94" t="s">
        <v>15033</v>
      </c>
      <c r="F94">
        <v>106</v>
      </c>
      <c r="G94">
        <v>6</v>
      </c>
      <c r="H94" t="s">
        <v>631</v>
      </c>
      <c r="I94" t="s">
        <v>15034</v>
      </c>
      <c r="J94" t="s">
        <v>314</v>
      </c>
      <c r="K94" t="s">
        <v>23</v>
      </c>
      <c r="L94" t="s">
        <v>24</v>
      </c>
      <c r="M94" t="s">
        <v>15035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15036</v>
      </c>
      <c r="T94" t="s">
        <v>15031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15037</v>
      </c>
      <c r="F95">
        <v>106</v>
      </c>
      <c r="G95">
        <v>6</v>
      </c>
      <c r="H95" t="s">
        <v>631</v>
      </c>
      <c r="I95" t="s">
        <v>15038</v>
      </c>
      <c r="J95" t="s">
        <v>325</v>
      </c>
      <c r="K95" t="s">
        <v>23</v>
      </c>
      <c r="L95" t="s">
        <v>24</v>
      </c>
      <c r="M95" t="s">
        <v>15039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15040</v>
      </c>
      <c r="T95" t="s">
        <v>15039</v>
      </c>
    </row>
    <row r="96" spans="1:20" x14ac:dyDescent="0.25">
      <c r="A96" t="s">
        <v>28</v>
      </c>
      <c r="B96" t="s">
        <v>29</v>
      </c>
      <c r="C96">
        <v>50</v>
      </c>
      <c r="D96">
        <v>1</v>
      </c>
      <c r="E96" t="s">
        <v>15037</v>
      </c>
      <c r="F96">
        <v>106</v>
      </c>
      <c r="G96">
        <v>6</v>
      </c>
      <c r="H96" t="s">
        <v>631</v>
      </c>
      <c r="I96" t="s">
        <v>15038</v>
      </c>
      <c r="J96" t="s">
        <v>325</v>
      </c>
      <c r="K96" t="s">
        <v>23</v>
      </c>
      <c r="L96" t="s">
        <v>24</v>
      </c>
      <c r="M96" t="s">
        <v>15039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15040</v>
      </c>
      <c r="T96" t="s">
        <v>15039</v>
      </c>
    </row>
    <row r="97" spans="1:20" x14ac:dyDescent="0.25">
      <c r="A97" t="s">
        <v>30</v>
      </c>
      <c r="B97" t="s">
        <v>31</v>
      </c>
      <c r="C97">
        <v>50</v>
      </c>
      <c r="D97">
        <v>1</v>
      </c>
      <c r="E97" t="s">
        <v>15037</v>
      </c>
      <c r="F97">
        <v>106</v>
      </c>
      <c r="G97">
        <v>6</v>
      </c>
      <c r="H97" t="s">
        <v>631</v>
      </c>
      <c r="I97" t="s">
        <v>15038</v>
      </c>
      <c r="J97" t="s">
        <v>325</v>
      </c>
      <c r="K97" t="s">
        <v>23</v>
      </c>
      <c r="L97" t="s">
        <v>24</v>
      </c>
      <c r="M97" t="s">
        <v>15039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15040</v>
      </c>
      <c r="T97" t="s">
        <v>15039</v>
      </c>
    </row>
    <row r="98" spans="1:20" x14ac:dyDescent="0.25">
      <c r="A98" t="s">
        <v>186</v>
      </c>
      <c r="B98" t="s">
        <v>187</v>
      </c>
      <c r="C98">
        <v>33.333333333333336</v>
      </c>
      <c r="D98">
        <v>3</v>
      </c>
      <c r="E98" t="s">
        <v>15041</v>
      </c>
      <c r="F98">
        <v>106</v>
      </c>
      <c r="G98">
        <v>6</v>
      </c>
      <c r="H98" t="s">
        <v>631</v>
      </c>
      <c r="I98" t="s">
        <v>15042</v>
      </c>
      <c r="J98" t="s">
        <v>65</v>
      </c>
      <c r="K98" t="s">
        <v>23</v>
      </c>
      <c r="L98" t="s">
        <v>24</v>
      </c>
      <c r="M98" t="s">
        <v>15043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15044</v>
      </c>
      <c r="T98" t="s">
        <v>15043</v>
      </c>
    </row>
    <row r="99" spans="1:20" x14ac:dyDescent="0.25">
      <c r="A99" t="s">
        <v>44</v>
      </c>
      <c r="B99" t="s">
        <v>45</v>
      </c>
      <c r="C99">
        <v>0</v>
      </c>
      <c r="D99">
        <v>1</v>
      </c>
      <c r="E99" t="s">
        <v>15045</v>
      </c>
      <c r="F99">
        <v>0</v>
      </c>
      <c r="G99">
        <v>0</v>
      </c>
      <c r="H99" t="s">
        <v>47</v>
      </c>
      <c r="I99" t="s">
        <v>15046</v>
      </c>
      <c r="J99" t="s">
        <v>15047</v>
      </c>
      <c r="K99" t="s">
        <v>1923</v>
      </c>
      <c r="L99" t="s">
        <v>15048</v>
      </c>
      <c r="M99" t="s">
        <v>15049</v>
      </c>
      <c r="N99" t="s">
        <v>9228</v>
      </c>
      <c r="O99" t="s">
        <v>1298</v>
      </c>
      <c r="P99" t="s">
        <v>635</v>
      </c>
      <c r="Q99" t="s">
        <v>636</v>
      </c>
      <c r="R99" t="s">
        <v>15050</v>
      </c>
      <c r="S99" t="s">
        <v>15051</v>
      </c>
      <c r="T99" t="s">
        <v>15049</v>
      </c>
    </row>
    <row r="100" spans="1:20" x14ac:dyDescent="0.25">
      <c r="A100" t="s">
        <v>186</v>
      </c>
      <c r="B100" t="s">
        <v>187</v>
      </c>
      <c r="C100">
        <v>50</v>
      </c>
      <c r="D100">
        <v>6</v>
      </c>
      <c r="E100" t="s">
        <v>15052</v>
      </c>
      <c r="F100">
        <v>215.85</v>
      </c>
      <c r="G100">
        <v>19</v>
      </c>
      <c r="H100" t="s">
        <v>47</v>
      </c>
      <c r="I100" t="s">
        <v>9901</v>
      </c>
      <c r="J100" t="s">
        <v>9902</v>
      </c>
      <c r="K100" t="s">
        <v>9903</v>
      </c>
      <c r="L100" t="s">
        <v>9904</v>
      </c>
      <c r="M100" t="s">
        <v>15053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15054</v>
      </c>
      <c r="T100" t="s">
        <v>15053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6</v>
      </c>
      <c r="E101" t="s">
        <v>15055</v>
      </c>
      <c r="F101">
        <v>455</v>
      </c>
      <c r="G101">
        <v>0</v>
      </c>
      <c r="H101" t="s">
        <v>22</v>
      </c>
      <c r="I101" t="s">
        <v>1171</v>
      </c>
      <c r="J101" t="s">
        <v>15056</v>
      </c>
      <c r="K101" t="s">
        <v>15057</v>
      </c>
      <c r="L101" t="s">
        <v>2016</v>
      </c>
      <c r="M101" t="s">
        <v>15058</v>
      </c>
      <c r="N101" t="s">
        <v>23</v>
      </c>
      <c r="O101" t="s">
        <v>63</v>
      </c>
      <c r="P101" t="s">
        <v>54</v>
      </c>
      <c r="Q101" t="s">
        <v>55</v>
      </c>
      <c r="R101" t="s">
        <v>24</v>
      </c>
      <c r="S101" t="s">
        <v>15059</v>
      </c>
      <c r="T101" t="s">
        <v>15060</v>
      </c>
    </row>
    <row r="102" spans="1:20" x14ac:dyDescent="0.25">
      <c r="A102" t="s">
        <v>28</v>
      </c>
      <c r="B102" t="s">
        <v>29</v>
      </c>
      <c r="C102">
        <v>60</v>
      </c>
      <c r="D102">
        <v>1</v>
      </c>
      <c r="E102" t="s">
        <v>15055</v>
      </c>
      <c r="F102">
        <v>455</v>
      </c>
      <c r="G102">
        <v>0</v>
      </c>
      <c r="H102" t="s">
        <v>22</v>
      </c>
      <c r="I102" t="s">
        <v>1171</v>
      </c>
      <c r="J102" t="s">
        <v>15056</v>
      </c>
      <c r="K102" t="s">
        <v>15057</v>
      </c>
      <c r="L102" t="s">
        <v>2016</v>
      </c>
      <c r="M102" t="s">
        <v>15058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15059</v>
      </c>
      <c r="T102" t="s">
        <v>15060</v>
      </c>
    </row>
    <row r="103" spans="1:20" x14ac:dyDescent="0.25">
      <c r="A103" t="s">
        <v>30</v>
      </c>
      <c r="B103" t="s">
        <v>31</v>
      </c>
      <c r="C103">
        <v>40</v>
      </c>
      <c r="D103">
        <v>1</v>
      </c>
      <c r="E103" t="s">
        <v>15055</v>
      </c>
      <c r="F103">
        <v>455</v>
      </c>
      <c r="G103">
        <v>0</v>
      </c>
      <c r="H103" t="s">
        <v>22</v>
      </c>
      <c r="I103" t="s">
        <v>1171</v>
      </c>
      <c r="J103" t="s">
        <v>15056</v>
      </c>
      <c r="K103" t="s">
        <v>15057</v>
      </c>
      <c r="L103" t="s">
        <v>2016</v>
      </c>
      <c r="M103" t="s">
        <v>15058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15059</v>
      </c>
      <c r="T103" t="s">
        <v>15060</v>
      </c>
    </row>
    <row r="104" spans="1:20" x14ac:dyDescent="0.25">
      <c r="A104" t="s">
        <v>139</v>
      </c>
      <c r="B104" t="s">
        <v>112</v>
      </c>
      <c r="C104">
        <v>75</v>
      </c>
      <c r="D104">
        <v>1</v>
      </c>
      <c r="E104" t="s">
        <v>15055</v>
      </c>
      <c r="F104">
        <v>455</v>
      </c>
      <c r="G104">
        <v>0</v>
      </c>
      <c r="H104" t="s">
        <v>22</v>
      </c>
      <c r="I104" t="s">
        <v>1171</v>
      </c>
      <c r="J104" t="s">
        <v>15056</v>
      </c>
      <c r="K104" t="s">
        <v>15057</v>
      </c>
      <c r="L104" t="s">
        <v>2016</v>
      </c>
      <c r="M104" t="s">
        <v>15058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15059</v>
      </c>
      <c r="T104" t="s">
        <v>15060</v>
      </c>
    </row>
    <row r="105" spans="1:20" x14ac:dyDescent="0.25">
      <c r="A105" t="s">
        <v>139</v>
      </c>
      <c r="B105" t="s">
        <v>112</v>
      </c>
      <c r="C105">
        <v>83.333333333333329</v>
      </c>
      <c r="D105">
        <v>3</v>
      </c>
      <c r="E105" t="s">
        <v>15061</v>
      </c>
      <c r="F105">
        <v>219</v>
      </c>
      <c r="G105">
        <v>0</v>
      </c>
      <c r="H105" t="s">
        <v>631</v>
      </c>
      <c r="I105" t="s">
        <v>6248</v>
      </c>
      <c r="J105" t="s">
        <v>335</v>
      </c>
      <c r="K105" t="s">
        <v>23</v>
      </c>
      <c r="L105" t="s">
        <v>24</v>
      </c>
      <c r="M105" t="s">
        <v>15060</v>
      </c>
      <c r="N105" t="s">
        <v>23</v>
      </c>
      <c r="O105" t="s">
        <v>32</v>
      </c>
      <c r="P105" t="s">
        <v>26</v>
      </c>
      <c r="Q105" t="s">
        <v>33</v>
      </c>
      <c r="R105" t="s">
        <v>24</v>
      </c>
      <c r="S105" t="s">
        <v>15062</v>
      </c>
      <c r="T105" t="s">
        <v>15060</v>
      </c>
    </row>
    <row r="106" spans="1:20" x14ac:dyDescent="0.25">
      <c r="A106" t="s">
        <v>148</v>
      </c>
      <c r="B106" t="s">
        <v>149</v>
      </c>
      <c r="C106">
        <v>65</v>
      </c>
      <c r="D106">
        <v>3</v>
      </c>
      <c r="E106" t="s">
        <v>15063</v>
      </c>
      <c r="F106">
        <v>1200</v>
      </c>
      <c r="G106">
        <v>0</v>
      </c>
      <c r="H106" t="s">
        <v>47</v>
      </c>
      <c r="I106" t="s">
        <v>15064</v>
      </c>
      <c r="J106" t="s">
        <v>15065</v>
      </c>
      <c r="K106" t="s">
        <v>14416</v>
      </c>
      <c r="L106" t="s">
        <v>15066</v>
      </c>
      <c r="M106" t="s">
        <v>15067</v>
      </c>
      <c r="N106" t="s">
        <v>711</v>
      </c>
      <c r="O106" t="s">
        <v>1298</v>
      </c>
      <c r="P106" t="s">
        <v>635</v>
      </c>
      <c r="Q106" t="s">
        <v>636</v>
      </c>
      <c r="R106" t="s">
        <v>15068</v>
      </c>
      <c r="S106" t="s">
        <v>15069</v>
      </c>
      <c r="T106" t="s">
        <v>15070</v>
      </c>
    </row>
    <row r="107" spans="1:20" x14ac:dyDescent="0.25">
      <c r="A107" t="s">
        <v>152</v>
      </c>
      <c r="B107" t="s">
        <v>153</v>
      </c>
      <c r="C107">
        <v>65</v>
      </c>
      <c r="D107">
        <v>3</v>
      </c>
      <c r="E107" t="s">
        <v>15063</v>
      </c>
      <c r="F107">
        <v>1200</v>
      </c>
      <c r="G107">
        <v>0</v>
      </c>
      <c r="H107" t="s">
        <v>47</v>
      </c>
      <c r="I107" t="s">
        <v>15064</v>
      </c>
      <c r="J107" t="s">
        <v>15065</v>
      </c>
      <c r="K107" t="s">
        <v>14416</v>
      </c>
      <c r="L107" t="s">
        <v>15066</v>
      </c>
      <c r="M107" t="s">
        <v>15067</v>
      </c>
      <c r="N107" t="s">
        <v>711</v>
      </c>
      <c r="O107" t="s">
        <v>1298</v>
      </c>
      <c r="P107" t="s">
        <v>635</v>
      </c>
      <c r="Q107" t="s">
        <v>636</v>
      </c>
      <c r="R107" t="s">
        <v>15068</v>
      </c>
      <c r="S107" t="s">
        <v>15069</v>
      </c>
      <c r="T107" t="s">
        <v>15070</v>
      </c>
    </row>
    <row r="108" spans="1:20" x14ac:dyDescent="0.25">
      <c r="A108" t="s">
        <v>38</v>
      </c>
      <c r="B108" t="s">
        <v>39</v>
      </c>
      <c r="C108">
        <v>65</v>
      </c>
      <c r="D108">
        <v>8</v>
      </c>
      <c r="E108" t="s">
        <v>15063</v>
      </c>
      <c r="F108">
        <v>1200</v>
      </c>
      <c r="G108">
        <v>0</v>
      </c>
      <c r="H108" t="s">
        <v>47</v>
      </c>
      <c r="I108" t="s">
        <v>15064</v>
      </c>
      <c r="J108" t="s">
        <v>15065</v>
      </c>
      <c r="K108" t="s">
        <v>14416</v>
      </c>
      <c r="L108" t="s">
        <v>15066</v>
      </c>
      <c r="M108" t="s">
        <v>15067</v>
      </c>
      <c r="N108" t="s">
        <v>711</v>
      </c>
      <c r="O108" t="s">
        <v>1298</v>
      </c>
      <c r="P108" t="s">
        <v>635</v>
      </c>
      <c r="Q108" t="s">
        <v>636</v>
      </c>
      <c r="R108" t="s">
        <v>15068</v>
      </c>
      <c r="S108" t="s">
        <v>15069</v>
      </c>
      <c r="T108" t="s">
        <v>15070</v>
      </c>
    </row>
    <row r="109" spans="1:20" x14ac:dyDescent="0.25">
      <c r="A109" t="s">
        <v>36</v>
      </c>
      <c r="B109" t="s">
        <v>37</v>
      </c>
      <c r="C109">
        <v>65</v>
      </c>
      <c r="D109">
        <v>8</v>
      </c>
      <c r="E109" t="s">
        <v>15063</v>
      </c>
      <c r="F109">
        <v>1200</v>
      </c>
      <c r="G109">
        <v>0</v>
      </c>
      <c r="H109" t="s">
        <v>47</v>
      </c>
      <c r="I109" t="s">
        <v>15064</v>
      </c>
      <c r="J109" t="s">
        <v>15065</v>
      </c>
      <c r="K109" t="s">
        <v>14416</v>
      </c>
      <c r="L109" t="s">
        <v>15066</v>
      </c>
      <c r="M109" t="s">
        <v>15067</v>
      </c>
      <c r="N109" t="s">
        <v>711</v>
      </c>
      <c r="O109" t="s">
        <v>1298</v>
      </c>
      <c r="P109" t="s">
        <v>635</v>
      </c>
      <c r="Q109" t="s">
        <v>636</v>
      </c>
      <c r="R109" t="s">
        <v>15068</v>
      </c>
      <c r="S109" t="s">
        <v>15069</v>
      </c>
      <c r="T109" t="s">
        <v>15070</v>
      </c>
    </row>
    <row r="110" spans="1:20" x14ac:dyDescent="0.25">
      <c r="A110" t="s">
        <v>150</v>
      </c>
      <c r="B110" t="s">
        <v>151</v>
      </c>
      <c r="C110">
        <v>65</v>
      </c>
      <c r="D110">
        <v>8</v>
      </c>
      <c r="E110" t="s">
        <v>15063</v>
      </c>
      <c r="F110">
        <v>1200</v>
      </c>
      <c r="G110">
        <v>0</v>
      </c>
      <c r="H110" t="s">
        <v>47</v>
      </c>
      <c r="I110" t="s">
        <v>15064</v>
      </c>
      <c r="J110" t="s">
        <v>15065</v>
      </c>
      <c r="K110" t="s">
        <v>14416</v>
      </c>
      <c r="L110" t="s">
        <v>15066</v>
      </c>
      <c r="M110" t="s">
        <v>15067</v>
      </c>
      <c r="N110" t="s">
        <v>711</v>
      </c>
      <c r="O110" t="s">
        <v>1298</v>
      </c>
      <c r="P110" t="s">
        <v>635</v>
      </c>
      <c r="Q110" t="s">
        <v>636</v>
      </c>
      <c r="R110" t="s">
        <v>15068</v>
      </c>
      <c r="S110" t="s">
        <v>15069</v>
      </c>
      <c r="T110" t="s">
        <v>15070</v>
      </c>
    </row>
    <row r="111" spans="1:20" x14ac:dyDescent="0.25">
      <c r="A111" t="s">
        <v>115</v>
      </c>
      <c r="B111" t="s">
        <v>116</v>
      </c>
      <c r="C111">
        <v>33.166666666666664</v>
      </c>
      <c r="D111">
        <v>6</v>
      </c>
      <c r="E111" t="s">
        <v>15071</v>
      </c>
      <c r="F111">
        <v>169.61</v>
      </c>
      <c r="G111">
        <v>26</v>
      </c>
      <c r="H111" t="s">
        <v>47</v>
      </c>
      <c r="I111" t="s">
        <v>15072</v>
      </c>
      <c r="J111" t="s">
        <v>15073</v>
      </c>
      <c r="K111" t="s">
        <v>7411</v>
      </c>
      <c r="L111" t="s">
        <v>15074</v>
      </c>
      <c r="M111" t="s">
        <v>15075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15076</v>
      </c>
      <c r="T111" t="s">
        <v>15077</v>
      </c>
    </row>
    <row r="112" spans="1:20" x14ac:dyDescent="0.25">
      <c r="A112" t="s">
        <v>139</v>
      </c>
      <c r="B112" t="s">
        <v>112</v>
      </c>
      <c r="C112">
        <v>120</v>
      </c>
      <c r="D112">
        <v>1</v>
      </c>
      <c r="E112" t="s">
        <v>15078</v>
      </c>
      <c r="F112">
        <v>145</v>
      </c>
      <c r="G112">
        <v>45</v>
      </c>
      <c r="H112" t="s">
        <v>631</v>
      </c>
      <c r="I112" t="s">
        <v>15079</v>
      </c>
      <c r="J112" t="s">
        <v>321</v>
      </c>
      <c r="K112" t="s">
        <v>23</v>
      </c>
      <c r="L112" t="s">
        <v>24</v>
      </c>
      <c r="M112" t="s">
        <v>15080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15081</v>
      </c>
      <c r="T112" t="s">
        <v>15080</v>
      </c>
    </row>
    <row r="113" spans="1:20" x14ac:dyDescent="0.25">
      <c r="A113" t="s">
        <v>139</v>
      </c>
      <c r="B113" t="s">
        <v>112</v>
      </c>
      <c r="C113">
        <v>83.333333333333329</v>
      </c>
      <c r="D113">
        <v>3</v>
      </c>
      <c r="E113" t="s">
        <v>15082</v>
      </c>
      <c r="F113">
        <v>219</v>
      </c>
      <c r="G113">
        <v>0</v>
      </c>
      <c r="H113" t="s">
        <v>631</v>
      </c>
      <c r="I113" t="s">
        <v>15083</v>
      </c>
      <c r="J113" t="s">
        <v>317</v>
      </c>
      <c r="K113" t="s">
        <v>23</v>
      </c>
      <c r="L113" t="s">
        <v>24</v>
      </c>
      <c r="M113" t="s">
        <v>15084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15085</v>
      </c>
      <c r="T113" t="s">
        <v>15084</v>
      </c>
    </row>
    <row r="114" spans="1:20" x14ac:dyDescent="0.25">
      <c r="A114" t="s">
        <v>186</v>
      </c>
      <c r="B114" t="s">
        <v>187</v>
      </c>
      <c r="C114">
        <v>37.5</v>
      </c>
      <c r="D114">
        <v>8</v>
      </c>
      <c r="E114" t="s">
        <v>15086</v>
      </c>
      <c r="F114">
        <v>318</v>
      </c>
      <c r="G114">
        <v>0</v>
      </c>
      <c r="H114" t="s">
        <v>631</v>
      </c>
      <c r="I114" t="s">
        <v>15087</v>
      </c>
      <c r="J114" t="s">
        <v>309</v>
      </c>
      <c r="K114" t="s">
        <v>23</v>
      </c>
      <c r="L114" t="s">
        <v>24</v>
      </c>
      <c r="M114" t="s">
        <v>15088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15089</v>
      </c>
      <c r="T114" t="s">
        <v>15088</v>
      </c>
    </row>
    <row r="115" spans="1:20" x14ac:dyDescent="0.25">
      <c r="A115" t="s">
        <v>186</v>
      </c>
      <c r="B115" t="s">
        <v>187</v>
      </c>
      <c r="C115">
        <v>49</v>
      </c>
      <c r="D115">
        <v>1</v>
      </c>
      <c r="E115" t="s">
        <v>15090</v>
      </c>
      <c r="F115">
        <v>200</v>
      </c>
      <c r="G115">
        <v>0</v>
      </c>
      <c r="H115" t="s">
        <v>631</v>
      </c>
      <c r="I115" t="s">
        <v>15091</v>
      </c>
      <c r="J115" t="s">
        <v>338</v>
      </c>
      <c r="K115" t="s">
        <v>23</v>
      </c>
      <c r="L115" t="s">
        <v>24</v>
      </c>
      <c r="M115" t="s">
        <v>15092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15093</v>
      </c>
      <c r="T115" t="s">
        <v>15092</v>
      </c>
    </row>
    <row r="116" spans="1:20" x14ac:dyDescent="0.25">
      <c r="A116" t="s">
        <v>139</v>
      </c>
      <c r="B116" t="s">
        <v>112</v>
      </c>
      <c r="C116">
        <v>75</v>
      </c>
      <c r="D116">
        <v>1</v>
      </c>
      <c r="E116" t="s">
        <v>15090</v>
      </c>
      <c r="F116">
        <v>200</v>
      </c>
      <c r="G116">
        <v>0</v>
      </c>
      <c r="H116" t="s">
        <v>631</v>
      </c>
      <c r="I116" t="s">
        <v>15091</v>
      </c>
      <c r="J116" t="s">
        <v>338</v>
      </c>
      <c r="K116" t="s">
        <v>23</v>
      </c>
      <c r="L116" t="s">
        <v>24</v>
      </c>
      <c r="M116" t="s">
        <v>15092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15093</v>
      </c>
      <c r="T116" t="s">
        <v>15092</v>
      </c>
    </row>
    <row r="117" spans="1:20" x14ac:dyDescent="0.25">
      <c r="A117" t="s">
        <v>46</v>
      </c>
      <c r="B117" t="s">
        <v>56</v>
      </c>
      <c r="C117">
        <v>76</v>
      </c>
      <c r="D117">
        <v>1</v>
      </c>
      <c r="E117" t="s">
        <v>15090</v>
      </c>
      <c r="F117">
        <v>200</v>
      </c>
      <c r="G117">
        <v>0</v>
      </c>
      <c r="H117" t="s">
        <v>631</v>
      </c>
      <c r="I117" t="s">
        <v>15091</v>
      </c>
      <c r="J117" t="s">
        <v>338</v>
      </c>
      <c r="K117" t="s">
        <v>23</v>
      </c>
      <c r="L117" t="s">
        <v>24</v>
      </c>
      <c r="M117" t="s">
        <v>15092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15093</v>
      </c>
      <c r="T117" t="s">
        <v>15092</v>
      </c>
    </row>
    <row r="118" spans="1:20" x14ac:dyDescent="0.25">
      <c r="A118" t="s">
        <v>110</v>
      </c>
      <c r="B118" t="s">
        <v>640</v>
      </c>
      <c r="C118">
        <v>66.333333333333329</v>
      </c>
      <c r="D118">
        <v>9</v>
      </c>
      <c r="E118" t="s">
        <v>15094</v>
      </c>
      <c r="F118">
        <v>789</v>
      </c>
      <c r="G118">
        <v>79</v>
      </c>
      <c r="H118" t="s">
        <v>47</v>
      </c>
      <c r="I118" t="s">
        <v>4125</v>
      </c>
      <c r="J118" t="s">
        <v>15095</v>
      </c>
      <c r="K118" t="s">
        <v>2354</v>
      </c>
      <c r="L118" t="s">
        <v>4632</v>
      </c>
      <c r="M118" t="s">
        <v>15096</v>
      </c>
      <c r="N118" t="s">
        <v>23</v>
      </c>
      <c r="O118" t="s">
        <v>63</v>
      </c>
      <c r="P118" t="s">
        <v>54</v>
      </c>
      <c r="Q118" t="s">
        <v>55</v>
      </c>
      <c r="R118" t="s">
        <v>24</v>
      </c>
      <c r="S118" t="s">
        <v>15097</v>
      </c>
      <c r="T118" t="s">
        <v>15096</v>
      </c>
    </row>
    <row r="119" spans="1:20" x14ac:dyDescent="0.25">
      <c r="A119" t="s">
        <v>137</v>
      </c>
      <c r="B119" t="s">
        <v>138</v>
      </c>
      <c r="C119">
        <v>10</v>
      </c>
      <c r="D119">
        <v>50</v>
      </c>
      <c r="E119" t="s">
        <v>15098</v>
      </c>
      <c r="F119">
        <v>1034</v>
      </c>
      <c r="G119">
        <v>134</v>
      </c>
      <c r="H119" t="s">
        <v>22</v>
      </c>
      <c r="I119" t="s">
        <v>4125</v>
      </c>
      <c r="J119" t="s">
        <v>15095</v>
      </c>
      <c r="K119" t="s">
        <v>2354</v>
      </c>
      <c r="L119" t="s">
        <v>4632</v>
      </c>
      <c r="M119" t="s">
        <v>15099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15100</v>
      </c>
      <c r="T119" t="s">
        <v>15099</v>
      </c>
    </row>
    <row r="120" spans="1:20" x14ac:dyDescent="0.25">
      <c r="A120" t="s">
        <v>137</v>
      </c>
      <c r="B120" t="s">
        <v>138</v>
      </c>
      <c r="C120">
        <v>10</v>
      </c>
      <c r="D120">
        <v>20</v>
      </c>
      <c r="E120" t="s">
        <v>15098</v>
      </c>
      <c r="F120">
        <v>1034</v>
      </c>
      <c r="G120">
        <v>134</v>
      </c>
      <c r="H120" t="s">
        <v>22</v>
      </c>
      <c r="I120" t="s">
        <v>4125</v>
      </c>
      <c r="J120" t="s">
        <v>15095</v>
      </c>
      <c r="K120" t="s">
        <v>2354</v>
      </c>
      <c r="L120" t="s">
        <v>4632</v>
      </c>
      <c r="M120" t="s">
        <v>15099</v>
      </c>
      <c r="N120" t="s">
        <v>23</v>
      </c>
      <c r="O120" t="s">
        <v>63</v>
      </c>
      <c r="P120" t="s">
        <v>54</v>
      </c>
      <c r="Q120" t="s">
        <v>55</v>
      </c>
      <c r="R120" t="s">
        <v>24</v>
      </c>
      <c r="S120" t="s">
        <v>15100</v>
      </c>
      <c r="T120" t="s">
        <v>15099</v>
      </c>
    </row>
    <row r="121" spans="1:20" x14ac:dyDescent="0.25">
      <c r="A121" t="s">
        <v>28</v>
      </c>
      <c r="B121" t="s">
        <v>29</v>
      </c>
      <c r="C121">
        <v>60</v>
      </c>
      <c r="D121">
        <v>2</v>
      </c>
      <c r="E121" t="s">
        <v>15101</v>
      </c>
      <c r="F121">
        <v>152</v>
      </c>
      <c r="G121">
        <v>0</v>
      </c>
      <c r="H121" t="s">
        <v>22</v>
      </c>
      <c r="I121" t="s">
        <v>13158</v>
      </c>
      <c r="J121" t="s">
        <v>15102</v>
      </c>
      <c r="K121" t="s">
        <v>3601</v>
      </c>
      <c r="L121" t="s">
        <v>1255</v>
      </c>
      <c r="M121" t="s">
        <v>15103</v>
      </c>
      <c r="N121" t="s">
        <v>23</v>
      </c>
      <c r="O121" t="s">
        <v>53</v>
      </c>
      <c r="P121" t="s">
        <v>54</v>
      </c>
      <c r="Q121" t="s">
        <v>55</v>
      </c>
      <c r="R121" t="s">
        <v>24</v>
      </c>
      <c r="S121" t="s">
        <v>15104</v>
      </c>
      <c r="T121" t="s">
        <v>15105</v>
      </c>
    </row>
    <row r="122" spans="1:20" x14ac:dyDescent="0.25">
      <c r="A122" t="s">
        <v>30</v>
      </c>
      <c r="B122" t="s">
        <v>31</v>
      </c>
      <c r="C122">
        <v>40</v>
      </c>
      <c r="D122">
        <v>1</v>
      </c>
      <c r="E122" t="s">
        <v>15101</v>
      </c>
      <c r="F122">
        <v>152</v>
      </c>
      <c r="G122">
        <v>0</v>
      </c>
      <c r="H122" t="s">
        <v>22</v>
      </c>
      <c r="I122" t="s">
        <v>13158</v>
      </c>
      <c r="J122" t="s">
        <v>15102</v>
      </c>
      <c r="K122" t="s">
        <v>3601</v>
      </c>
      <c r="L122" t="s">
        <v>1255</v>
      </c>
      <c r="M122" t="s">
        <v>15103</v>
      </c>
      <c r="N122" t="s">
        <v>23</v>
      </c>
      <c r="O122" t="s">
        <v>53</v>
      </c>
      <c r="P122" t="s">
        <v>54</v>
      </c>
      <c r="Q122" t="s">
        <v>55</v>
      </c>
      <c r="R122" t="s">
        <v>24</v>
      </c>
      <c r="S122" t="s">
        <v>15104</v>
      </c>
      <c r="T122" t="s">
        <v>15105</v>
      </c>
    </row>
    <row r="123" spans="1:20" x14ac:dyDescent="0.25">
      <c r="A123" t="s">
        <v>30</v>
      </c>
      <c r="B123" t="s">
        <v>31</v>
      </c>
      <c r="C123">
        <v>40</v>
      </c>
      <c r="D123">
        <v>2</v>
      </c>
      <c r="E123" t="s">
        <v>15106</v>
      </c>
      <c r="F123">
        <v>87</v>
      </c>
      <c r="G123">
        <v>7</v>
      </c>
      <c r="H123" t="s">
        <v>22</v>
      </c>
      <c r="I123" t="s">
        <v>15107</v>
      </c>
      <c r="J123" t="s">
        <v>15108</v>
      </c>
      <c r="K123" t="s">
        <v>707</v>
      </c>
      <c r="L123" t="s">
        <v>350</v>
      </c>
      <c r="M123" t="s">
        <v>15109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15110</v>
      </c>
      <c r="T123" t="s">
        <v>15111</v>
      </c>
    </row>
    <row r="124" spans="1:20" x14ac:dyDescent="0.25">
      <c r="A124" t="s">
        <v>46</v>
      </c>
      <c r="B124" t="s">
        <v>56</v>
      </c>
      <c r="C124">
        <v>66.333333333333329</v>
      </c>
      <c r="D124">
        <v>3</v>
      </c>
      <c r="E124" t="s">
        <v>15112</v>
      </c>
      <c r="F124">
        <v>280</v>
      </c>
      <c r="G124">
        <v>45</v>
      </c>
      <c r="H124" t="s">
        <v>47</v>
      </c>
      <c r="I124" t="s">
        <v>15113</v>
      </c>
      <c r="J124" t="s">
        <v>15114</v>
      </c>
      <c r="K124" t="s">
        <v>3724</v>
      </c>
      <c r="L124" t="s">
        <v>1531</v>
      </c>
      <c r="M124" t="s">
        <v>15115</v>
      </c>
      <c r="N124" t="s">
        <v>23</v>
      </c>
      <c r="O124" t="s">
        <v>63</v>
      </c>
      <c r="P124" t="s">
        <v>54</v>
      </c>
      <c r="Q124" t="s">
        <v>55</v>
      </c>
      <c r="R124" t="s">
        <v>24</v>
      </c>
      <c r="S124" t="s">
        <v>15116</v>
      </c>
      <c r="T124" t="s">
        <v>15117</v>
      </c>
    </row>
    <row r="125" spans="1:20" x14ac:dyDescent="0.25">
      <c r="A125" t="s">
        <v>115</v>
      </c>
      <c r="B125" t="s">
        <v>116</v>
      </c>
      <c r="C125">
        <v>45</v>
      </c>
      <c r="D125">
        <v>1</v>
      </c>
      <c r="E125" t="s">
        <v>15118</v>
      </c>
      <c r="F125">
        <v>40</v>
      </c>
      <c r="G125">
        <v>0</v>
      </c>
      <c r="H125" t="s">
        <v>47</v>
      </c>
      <c r="I125" t="s">
        <v>15119</v>
      </c>
      <c r="J125" t="s">
        <v>15120</v>
      </c>
      <c r="K125" t="s">
        <v>2247</v>
      </c>
      <c r="L125" t="s">
        <v>14893</v>
      </c>
      <c r="M125" t="s">
        <v>15121</v>
      </c>
      <c r="N125" t="s">
        <v>23</v>
      </c>
      <c r="O125" t="s">
        <v>63</v>
      </c>
      <c r="P125" t="s">
        <v>54</v>
      </c>
      <c r="Q125" t="s">
        <v>55</v>
      </c>
      <c r="R125" t="s">
        <v>24</v>
      </c>
      <c r="S125" t="s">
        <v>15122</v>
      </c>
      <c r="T125" t="s">
        <v>15121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:V179"/>
  <sheetViews>
    <sheetView zoomScale="85" zoomScaleNormal="85" workbookViewId="0">
      <pane xSplit="2" ySplit="1" topLeftCell="P18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Y34" sqref="U34:Y3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4.8164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46</v>
      </c>
      <c r="B2" t="s">
        <v>56</v>
      </c>
      <c r="C2">
        <v>77.333333333333329</v>
      </c>
      <c r="D2">
        <v>3</v>
      </c>
      <c r="E2" t="s">
        <v>14480</v>
      </c>
      <c r="F2">
        <v>251</v>
      </c>
      <c r="G2">
        <v>29</v>
      </c>
      <c r="H2" t="s">
        <v>47</v>
      </c>
      <c r="I2" t="s">
        <v>1599</v>
      </c>
      <c r="J2" t="s">
        <v>1600</v>
      </c>
      <c r="K2" t="s">
        <v>1601</v>
      </c>
      <c r="L2" t="s">
        <v>350</v>
      </c>
      <c r="M2" t="s">
        <v>14481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14482</v>
      </c>
      <c r="T2" t="s">
        <v>14483</v>
      </c>
      <c r="U2" s="55" t="s">
        <v>186</v>
      </c>
      <c r="V2">
        <v>34</v>
      </c>
    </row>
    <row r="3" spans="1:22" x14ac:dyDescent="0.25">
      <c r="A3" t="s">
        <v>46</v>
      </c>
      <c r="B3" t="s">
        <v>56</v>
      </c>
      <c r="C3">
        <v>77.333333333333329</v>
      </c>
      <c r="D3">
        <v>3</v>
      </c>
      <c r="E3" t="s">
        <v>14484</v>
      </c>
      <c r="F3">
        <v>251</v>
      </c>
      <c r="G3">
        <v>29</v>
      </c>
      <c r="H3" t="s">
        <v>47</v>
      </c>
      <c r="I3" t="s">
        <v>1610</v>
      </c>
      <c r="J3" t="s">
        <v>1611</v>
      </c>
      <c r="K3" t="s">
        <v>1601</v>
      </c>
      <c r="L3" t="s">
        <v>347</v>
      </c>
      <c r="M3" t="s">
        <v>14485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14486</v>
      </c>
      <c r="T3" t="s">
        <v>14487</v>
      </c>
      <c r="U3" s="56" t="s">
        <v>187</v>
      </c>
      <c r="V3">
        <v>34</v>
      </c>
    </row>
    <row r="4" spans="1:22" x14ac:dyDescent="0.25">
      <c r="A4" t="s">
        <v>46</v>
      </c>
      <c r="B4" t="s">
        <v>56</v>
      </c>
      <c r="C4">
        <v>77.333333333333329</v>
      </c>
      <c r="D4">
        <v>3</v>
      </c>
      <c r="E4" t="s">
        <v>14488</v>
      </c>
      <c r="F4">
        <v>251</v>
      </c>
      <c r="G4">
        <v>29</v>
      </c>
      <c r="H4" t="s">
        <v>47</v>
      </c>
      <c r="I4" t="s">
        <v>1599</v>
      </c>
      <c r="J4" t="s">
        <v>1632</v>
      </c>
      <c r="K4" t="s">
        <v>1601</v>
      </c>
      <c r="L4" t="s">
        <v>1133</v>
      </c>
      <c r="M4" t="s">
        <v>14489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14490</v>
      </c>
      <c r="T4" t="s">
        <v>14491</v>
      </c>
      <c r="U4" s="55" t="s">
        <v>44</v>
      </c>
      <c r="V4">
        <v>18</v>
      </c>
    </row>
    <row r="5" spans="1:22" x14ac:dyDescent="0.25">
      <c r="A5" t="s">
        <v>46</v>
      </c>
      <c r="B5" t="s">
        <v>56</v>
      </c>
      <c r="C5">
        <v>77.333333333333329</v>
      </c>
      <c r="D5">
        <v>3</v>
      </c>
      <c r="E5" t="s">
        <v>14492</v>
      </c>
      <c r="F5">
        <v>251</v>
      </c>
      <c r="G5">
        <v>29</v>
      </c>
      <c r="H5" t="s">
        <v>47</v>
      </c>
      <c r="I5" t="s">
        <v>1599</v>
      </c>
      <c r="J5" t="s">
        <v>1632</v>
      </c>
      <c r="K5" t="s">
        <v>1601</v>
      </c>
      <c r="L5" t="s">
        <v>1133</v>
      </c>
      <c r="M5" t="s">
        <v>14493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14494</v>
      </c>
      <c r="T5" t="s">
        <v>14495</v>
      </c>
      <c r="U5" s="56" t="s">
        <v>10839</v>
      </c>
      <c r="V5">
        <v>1</v>
      </c>
    </row>
    <row r="6" spans="1:22" x14ac:dyDescent="0.25">
      <c r="A6" t="s">
        <v>139</v>
      </c>
      <c r="B6" t="s">
        <v>112</v>
      </c>
      <c r="C6">
        <v>66</v>
      </c>
      <c r="D6">
        <v>1</v>
      </c>
      <c r="E6" t="s">
        <v>14496</v>
      </c>
      <c r="F6">
        <v>227.81</v>
      </c>
      <c r="G6">
        <v>24</v>
      </c>
      <c r="H6" t="s">
        <v>47</v>
      </c>
      <c r="I6" t="s">
        <v>14497</v>
      </c>
      <c r="J6" t="s">
        <v>14498</v>
      </c>
      <c r="K6" t="s">
        <v>1025</v>
      </c>
      <c r="L6" t="s">
        <v>14499</v>
      </c>
      <c r="M6" t="s">
        <v>14500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14501</v>
      </c>
      <c r="T6" t="s">
        <v>14500</v>
      </c>
      <c r="U6" s="56" t="s">
        <v>45</v>
      </c>
      <c r="V6">
        <v>17</v>
      </c>
    </row>
    <row r="7" spans="1:22" x14ac:dyDescent="0.25">
      <c r="A7" t="s">
        <v>110</v>
      </c>
      <c r="B7" t="s">
        <v>640</v>
      </c>
      <c r="C7">
        <v>66</v>
      </c>
      <c r="D7">
        <v>1</v>
      </c>
      <c r="E7" t="s">
        <v>14496</v>
      </c>
      <c r="F7">
        <v>227.81</v>
      </c>
      <c r="G7">
        <v>24</v>
      </c>
      <c r="H7" t="s">
        <v>47</v>
      </c>
      <c r="I7" t="s">
        <v>14497</v>
      </c>
      <c r="J7" t="s">
        <v>14498</v>
      </c>
      <c r="K7" t="s">
        <v>1025</v>
      </c>
      <c r="L7" t="s">
        <v>14499</v>
      </c>
      <c r="M7" t="s">
        <v>14500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14501</v>
      </c>
      <c r="T7" t="s">
        <v>14500</v>
      </c>
      <c r="U7" s="55" t="s">
        <v>137</v>
      </c>
      <c r="V7">
        <v>50</v>
      </c>
    </row>
    <row r="8" spans="1:22" x14ac:dyDescent="0.25">
      <c r="A8" t="s">
        <v>46</v>
      </c>
      <c r="B8" t="s">
        <v>56</v>
      </c>
      <c r="C8">
        <v>67</v>
      </c>
      <c r="D8">
        <v>1</v>
      </c>
      <c r="E8" t="s">
        <v>14496</v>
      </c>
      <c r="F8">
        <v>227.81</v>
      </c>
      <c r="G8">
        <v>24</v>
      </c>
      <c r="H8" t="s">
        <v>47</v>
      </c>
      <c r="I8" t="s">
        <v>14497</v>
      </c>
      <c r="J8" t="s">
        <v>14498</v>
      </c>
      <c r="K8" t="s">
        <v>1025</v>
      </c>
      <c r="L8" t="s">
        <v>14499</v>
      </c>
      <c r="M8" t="s">
        <v>14500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14501</v>
      </c>
      <c r="T8" t="s">
        <v>14500</v>
      </c>
      <c r="U8" s="56" t="s">
        <v>138</v>
      </c>
      <c r="V8">
        <v>50</v>
      </c>
    </row>
    <row r="9" spans="1:22" x14ac:dyDescent="0.25">
      <c r="A9" t="s">
        <v>44</v>
      </c>
      <c r="B9" t="s">
        <v>10839</v>
      </c>
      <c r="C9">
        <v>42.75</v>
      </c>
      <c r="D9">
        <v>1</v>
      </c>
      <c r="E9" t="s">
        <v>14502</v>
      </c>
      <c r="F9">
        <v>108.45</v>
      </c>
      <c r="G9">
        <v>0</v>
      </c>
      <c r="H9" t="s">
        <v>47</v>
      </c>
      <c r="I9" t="s">
        <v>14503</v>
      </c>
      <c r="J9" t="s">
        <v>14504</v>
      </c>
      <c r="K9" t="s">
        <v>14505</v>
      </c>
      <c r="L9" t="s">
        <v>14506</v>
      </c>
      <c r="M9" t="s">
        <v>14507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14508</v>
      </c>
      <c r="T9" t="s">
        <v>14507</v>
      </c>
      <c r="U9" s="55" t="s">
        <v>46</v>
      </c>
      <c r="V9">
        <v>50</v>
      </c>
    </row>
    <row r="10" spans="1:22" x14ac:dyDescent="0.25">
      <c r="A10" t="s">
        <v>46</v>
      </c>
      <c r="B10" t="s">
        <v>1105</v>
      </c>
      <c r="C10">
        <v>65.7</v>
      </c>
      <c r="D10">
        <v>1</v>
      </c>
      <c r="E10" t="s">
        <v>14502</v>
      </c>
      <c r="F10">
        <v>108.45</v>
      </c>
      <c r="G10">
        <v>0</v>
      </c>
      <c r="H10" t="s">
        <v>47</v>
      </c>
      <c r="I10" t="s">
        <v>14503</v>
      </c>
      <c r="J10" t="s">
        <v>14504</v>
      </c>
      <c r="K10" t="s">
        <v>14505</v>
      </c>
      <c r="L10" t="s">
        <v>14506</v>
      </c>
      <c r="M10" t="s">
        <v>14507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14508</v>
      </c>
      <c r="T10" t="s">
        <v>14507</v>
      </c>
      <c r="U10" s="56" t="s">
        <v>56</v>
      </c>
      <c r="V10">
        <v>46</v>
      </c>
    </row>
    <row r="11" spans="1:22" x14ac:dyDescent="0.25">
      <c r="A11" t="s">
        <v>186</v>
      </c>
      <c r="B11" t="s">
        <v>187</v>
      </c>
      <c r="C11">
        <v>33.333333333333336</v>
      </c>
      <c r="D11">
        <v>3</v>
      </c>
      <c r="E11" t="s">
        <v>14509</v>
      </c>
      <c r="F11">
        <v>195</v>
      </c>
      <c r="G11">
        <v>45</v>
      </c>
      <c r="H11" t="s">
        <v>631</v>
      </c>
      <c r="I11" t="s">
        <v>2262</v>
      </c>
      <c r="J11" t="s">
        <v>306</v>
      </c>
      <c r="K11" t="s">
        <v>23</v>
      </c>
      <c r="L11" t="s">
        <v>24</v>
      </c>
      <c r="M11" t="s">
        <v>14510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14511</v>
      </c>
      <c r="T11" t="s">
        <v>14510</v>
      </c>
      <c r="U11" s="56" t="s">
        <v>1105</v>
      </c>
      <c r="V11">
        <v>4</v>
      </c>
    </row>
    <row r="12" spans="1:22" x14ac:dyDescent="0.25">
      <c r="A12" t="s">
        <v>30</v>
      </c>
      <c r="B12" t="s">
        <v>31</v>
      </c>
      <c r="C12">
        <v>40</v>
      </c>
      <c r="D12">
        <v>1</v>
      </c>
      <c r="E12" t="s">
        <v>14512</v>
      </c>
      <c r="F12">
        <v>145</v>
      </c>
      <c r="G12">
        <v>0</v>
      </c>
      <c r="H12" t="s">
        <v>47</v>
      </c>
      <c r="I12" t="s">
        <v>5716</v>
      </c>
      <c r="J12" t="s">
        <v>14513</v>
      </c>
      <c r="K12" t="s">
        <v>14342</v>
      </c>
      <c r="L12" t="s">
        <v>5783</v>
      </c>
      <c r="M12" t="s">
        <v>14514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14515</v>
      </c>
      <c r="T12" t="s">
        <v>14516</v>
      </c>
      <c r="U12" s="55" t="s">
        <v>42</v>
      </c>
      <c r="V12">
        <v>40</v>
      </c>
    </row>
    <row r="13" spans="1:22" x14ac:dyDescent="0.25">
      <c r="A13" t="s">
        <v>30</v>
      </c>
      <c r="B13" t="s">
        <v>31</v>
      </c>
      <c r="C13">
        <v>38.333333333333343</v>
      </c>
      <c r="D13">
        <v>3</v>
      </c>
      <c r="E13" t="s">
        <v>14512</v>
      </c>
      <c r="F13">
        <v>145</v>
      </c>
      <c r="G13">
        <v>0</v>
      </c>
      <c r="H13" t="s">
        <v>47</v>
      </c>
      <c r="I13" t="s">
        <v>5716</v>
      </c>
      <c r="J13" t="s">
        <v>14513</v>
      </c>
      <c r="K13" t="s">
        <v>14342</v>
      </c>
      <c r="L13" t="s">
        <v>5783</v>
      </c>
      <c r="M13" t="s">
        <v>14514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14515</v>
      </c>
      <c r="T13" t="s">
        <v>14516</v>
      </c>
      <c r="U13" s="56" t="s">
        <v>43</v>
      </c>
      <c r="V13">
        <v>40</v>
      </c>
    </row>
    <row r="14" spans="1:22" x14ac:dyDescent="0.25">
      <c r="A14" t="s">
        <v>44</v>
      </c>
      <c r="B14" t="s">
        <v>45</v>
      </c>
      <c r="C14">
        <v>46</v>
      </c>
      <c r="D14">
        <v>1</v>
      </c>
      <c r="E14" t="s">
        <v>14517</v>
      </c>
      <c r="F14">
        <v>200</v>
      </c>
      <c r="G14">
        <v>0</v>
      </c>
      <c r="H14" t="s">
        <v>631</v>
      </c>
      <c r="I14" t="s">
        <v>14518</v>
      </c>
      <c r="J14" t="s">
        <v>1423</v>
      </c>
      <c r="K14" t="s">
        <v>23</v>
      </c>
      <c r="L14" t="s">
        <v>24</v>
      </c>
      <c r="M14" t="s">
        <v>14519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14520</v>
      </c>
      <c r="T14" t="s">
        <v>14519</v>
      </c>
      <c r="U14" s="55" t="s">
        <v>139</v>
      </c>
      <c r="V14">
        <v>24</v>
      </c>
    </row>
    <row r="15" spans="1:22" x14ac:dyDescent="0.25">
      <c r="A15" t="s">
        <v>46</v>
      </c>
      <c r="B15" t="s">
        <v>56</v>
      </c>
      <c r="C15">
        <v>76</v>
      </c>
      <c r="D15">
        <v>1</v>
      </c>
      <c r="E15" t="s">
        <v>14517</v>
      </c>
      <c r="F15">
        <v>200</v>
      </c>
      <c r="G15">
        <v>0</v>
      </c>
      <c r="H15" t="s">
        <v>631</v>
      </c>
      <c r="I15" t="s">
        <v>14518</v>
      </c>
      <c r="J15" t="s">
        <v>1423</v>
      </c>
      <c r="K15" t="s">
        <v>23</v>
      </c>
      <c r="L15" t="s">
        <v>24</v>
      </c>
      <c r="M15" t="s">
        <v>14519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14520</v>
      </c>
      <c r="T15" t="s">
        <v>14519</v>
      </c>
      <c r="U15" s="56" t="s">
        <v>715</v>
      </c>
      <c r="V15">
        <v>1</v>
      </c>
    </row>
    <row r="16" spans="1:22" x14ac:dyDescent="0.25">
      <c r="A16" t="s">
        <v>139</v>
      </c>
      <c r="B16" t="s">
        <v>112</v>
      </c>
      <c r="C16">
        <v>78</v>
      </c>
      <c r="D16">
        <v>1</v>
      </c>
      <c r="E16" t="s">
        <v>14517</v>
      </c>
      <c r="F16">
        <v>200</v>
      </c>
      <c r="G16">
        <v>0</v>
      </c>
      <c r="H16" t="s">
        <v>631</v>
      </c>
      <c r="I16" t="s">
        <v>14518</v>
      </c>
      <c r="J16" t="s">
        <v>1423</v>
      </c>
      <c r="K16" t="s">
        <v>23</v>
      </c>
      <c r="L16" t="s">
        <v>24</v>
      </c>
      <c r="M16" t="s">
        <v>14519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14520</v>
      </c>
      <c r="T16" t="s">
        <v>14519</v>
      </c>
      <c r="U16" s="56" t="s">
        <v>112</v>
      </c>
      <c r="V16">
        <v>21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3</v>
      </c>
      <c r="E17" t="s">
        <v>14521</v>
      </c>
      <c r="F17">
        <v>355.78</v>
      </c>
      <c r="G17">
        <v>14</v>
      </c>
      <c r="H17" t="s">
        <v>47</v>
      </c>
      <c r="I17" t="s">
        <v>14522</v>
      </c>
      <c r="J17" t="s">
        <v>14523</v>
      </c>
      <c r="K17" t="s">
        <v>14524</v>
      </c>
      <c r="L17" t="s">
        <v>14525</v>
      </c>
      <c r="M17" t="s">
        <v>14526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14527</v>
      </c>
      <c r="T17" t="s">
        <v>14526</v>
      </c>
      <c r="U17" s="56" t="s">
        <v>1958</v>
      </c>
      <c r="V17">
        <v>2</v>
      </c>
    </row>
    <row r="18" spans="1:22" x14ac:dyDescent="0.25">
      <c r="A18" t="s">
        <v>186</v>
      </c>
      <c r="B18" t="s">
        <v>187</v>
      </c>
      <c r="C18">
        <v>33.333333333333336</v>
      </c>
      <c r="D18">
        <v>3</v>
      </c>
      <c r="E18" t="s">
        <v>14521</v>
      </c>
      <c r="F18">
        <v>355.78</v>
      </c>
      <c r="G18">
        <v>14</v>
      </c>
      <c r="H18" t="s">
        <v>47</v>
      </c>
      <c r="I18" t="s">
        <v>14522</v>
      </c>
      <c r="J18" t="s">
        <v>14523</v>
      </c>
      <c r="K18" t="s">
        <v>14524</v>
      </c>
      <c r="L18" t="s">
        <v>14525</v>
      </c>
      <c r="M18" t="s">
        <v>14526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14527</v>
      </c>
      <c r="T18" t="s">
        <v>14526</v>
      </c>
      <c r="U18" s="55" t="s">
        <v>110</v>
      </c>
      <c r="V18">
        <v>29</v>
      </c>
    </row>
    <row r="19" spans="1:22" x14ac:dyDescent="0.25">
      <c r="A19" t="s">
        <v>186</v>
      </c>
      <c r="B19" t="s">
        <v>187</v>
      </c>
      <c r="C19">
        <v>33.333333333333336</v>
      </c>
      <c r="D19">
        <v>3</v>
      </c>
      <c r="E19" t="s">
        <v>14521</v>
      </c>
      <c r="F19">
        <v>355.78</v>
      </c>
      <c r="G19">
        <v>14</v>
      </c>
      <c r="H19" t="s">
        <v>47</v>
      </c>
      <c r="I19" t="s">
        <v>14522</v>
      </c>
      <c r="J19" t="s">
        <v>14523</v>
      </c>
      <c r="K19" t="s">
        <v>14524</v>
      </c>
      <c r="L19" t="s">
        <v>14525</v>
      </c>
      <c r="M19" t="s">
        <v>14526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14527</v>
      </c>
      <c r="T19" t="s">
        <v>14526</v>
      </c>
      <c r="U19" s="56" t="s">
        <v>146</v>
      </c>
      <c r="V19">
        <v>3</v>
      </c>
    </row>
    <row r="20" spans="1:22" x14ac:dyDescent="0.25">
      <c r="A20" t="s">
        <v>51</v>
      </c>
      <c r="B20" t="s">
        <v>941</v>
      </c>
      <c r="C20">
        <v>50.92</v>
      </c>
      <c r="D20">
        <v>1</v>
      </c>
      <c r="E20" t="s">
        <v>14521</v>
      </c>
      <c r="F20">
        <v>355.78</v>
      </c>
      <c r="G20">
        <v>14</v>
      </c>
      <c r="H20" t="s">
        <v>47</v>
      </c>
      <c r="I20" t="s">
        <v>14522</v>
      </c>
      <c r="J20" t="s">
        <v>14523</v>
      </c>
      <c r="K20" t="s">
        <v>14524</v>
      </c>
      <c r="L20" t="s">
        <v>14525</v>
      </c>
      <c r="M20" t="s">
        <v>14526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14527</v>
      </c>
      <c r="T20" t="s">
        <v>14526</v>
      </c>
      <c r="U20" s="56" t="s">
        <v>640</v>
      </c>
      <c r="V20">
        <v>21</v>
      </c>
    </row>
    <row r="21" spans="1:22" x14ac:dyDescent="0.25">
      <c r="A21" t="s">
        <v>42</v>
      </c>
      <c r="B21" t="s">
        <v>43</v>
      </c>
      <c r="C21">
        <v>66.666666666666671</v>
      </c>
      <c r="D21">
        <v>6</v>
      </c>
      <c r="E21" t="s">
        <v>14528</v>
      </c>
      <c r="F21">
        <v>282</v>
      </c>
      <c r="G21">
        <v>35</v>
      </c>
      <c r="H21" t="s">
        <v>47</v>
      </c>
      <c r="I21" t="s">
        <v>1699</v>
      </c>
      <c r="J21" t="s">
        <v>14529</v>
      </c>
      <c r="K21" t="s">
        <v>652</v>
      </c>
      <c r="L21" t="s">
        <v>981</v>
      </c>
      <c r="M21" t="s">
        <v>14526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14530</v>
      </c>
      <c r="T21" t="s">
        <v>14526</v>
      </c>
      <c r="U21" s="56" t="s">
        <v>691</v>
      </c>
      <c r="V21">
        <v>5</v>
      </c>
    </row>
    <row r="22" spans="1:22" x14ac:dyDescent="0.25">
      <c r="A22" t="s">
        <v>38</v>
      </c>
      <c r="B22" t="s">
        <v>39</v>
      </c>
      <c r="C22">
        <v>54.5</v>
      </c>
      <c r="D22">
        <v>2</v>
      </c>
      <c r="E22" t="s">
        <v>14531</v>
      </c>
      <c r="F22">
        <v>65.08</v>
      </c>
      <c r="G22">
        <v>7</v>
      </c>
      <c r="H22" t="s">
        <v>47</v>
      </c>
      <c r="I22" t="s">
        <v>9000</v>
      </c>
      <c r="J22" t="s">
        <v>9001</v>
      </c>
      <c r="K22" t="s">
        <v>1492</v>
      </c>
      <c r="L22" t="s">
        <v>9002</v>
      </c>
      <c r="M22" t="s">
        <v>14532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14533</v>
      </c>
      <c r="T22" t="s">
        <v>14534</v>
      </c>
      <c r="U22" s="55" t="s">
        <v>152</v>
      </c>
      <c r="V22">
        <v>1</v>
      </c>
    </row>
    <row r="23" spans="1:22" x14ac:dyDescent="0.25">
      <c r="A23" t="s">
        <v>46</v>
      </c>
      <c r="B23" t="s">
        <v>56</v>
      </c>
      <c r="C23">
        <v>66.333333333333329</v>
      </c>
      <c r="D23">
        <v>3</v>
      </c>
      <c r="E23" t="s">
        <v>14535</v>
      </c>
      <c r="F23">
        <v>220</v>
      </c>
      <c r="G23">
        <v>0</v>
      </c>
      <c r="H23" t="s">
        <v>631</v>
      </c>
      <c r="I23" t="s">
        <v>7095</v>
      </c>
      <c r="J23" t="s">
        <v>639</v>
      </c>
      <c r="K23" t="s">
        <v>23</v>
      </c>
      <c r="L23" t="s">
        <v>24</v>
      </c>
      <c r="M23" t="s">
        <v>14536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14537</v>
      </c>
      <c r="T23" t="s">
        <v>14536</v>
      </c>
      <c r="U23" s="56" t="s">
        <v>153</v>
      </c>
      <c r="V23">
        <v>1</v>
      </c>
    </row>
    <row r="24" spans="1:22" x14ac:dyDescent="0.25">
      <c r="A24" t="s">
        <v>30</v>
      </c>
      <c r="B24" t="s">
        <v>31</v>
      </c>
      <c r="C24">
        <v>60</v>
      </c>
      <c r="D24">
        <v>3</v>
      </c>
      <c r="E24" t="s">
        <v>14538</v>
      </c>
      <c r="F24">
        <v>89.7</v>
      </c>
      <c r="G24">
        <v>7</v>
      </c>
      <c r="H24" t="s">
        <v>47</v>
      </c>
      <c r="I24" t="s">
        <v>14539</v>
      </c>
      <c r="J24" t="s">
        <v>14540</v>
      </c>
      <c r="K24" t="s">
        <v>5927</v>
      </c>
      <c r="L24" t="s">
        <v>24</v>
      </c>
      <c r="M24" t="s">
        <v>23</v>
      </c>
      <c r="N24" t="s">
        <v>23</v>
      </c>
      <c r="O24" t="s">
        <v>48</v>
      </c>
      <c r="P24" t="s">
        <v>49</v>
      </c>
      <c r="Q24" t="s">
        <v>23</v>
      </c>
      <c r="R24" t="s">
        <v>24</v>
      </c>
      <c r="S24" t="s">
        <v>23</v>
      </c>
      <c r="T24" t="s">
        <v>14541</v>
      </c>
      <c r="U24" s="55" t="s">
        <v>150</v>
      </c>
      <c r="V24">
        <v>1</v>
      </c>
    </row>
    <row r="25" spans="1:22" x14ac:dyDescent="0.25">
      <c r="A25" t="s">
        <v>46</v>
      </c>
      <c r="B25" t="s">
        <v>1105</v>
      </c>
      <c r="C25">
        <v>73</v>
      </c>
      <c r="D25">
        <v>2</v>
      </c>
      <c r="E25" t="s">
        <v>14542</v>
      </c>
      <c r="F25">
        <v>210</v>
      </c>
      <c r="G25">
        <v>64</v>
      </c>
      <c r="H25" t="s">
        <v>47</v>
      </c>
      <c r="I25" t="s">
        <v>14543</v>
      </c>
      <c r="J25" t="s">
        <v>14544</v>
      </c>
      <c r="K25" t="s">
        <v>1260</v>
      </c>
      <c r="L25" t="s">
        <v>14545</v>
      </c>
      <c r="M25" t="s">
        <v>14546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14547</v>
      </c>
      <c r="T25" t="s">
        <v>14548</v>
      </c>
      <c r="U25" s="56" t="s">
        <v>151</v>
      </c>
      <c r="V25">
        <v>1</v>
      </c>
    </row>
    <row r="26" spans="1:22" x14ac:dyDescent="0.25">
      <c r="A26" t="s">
        <v>139</v>
      </c>
      <c r="B26" t="s">
        <v>112</v>
      </c>
      <c r="C26">
        <v>66</v>
      </c>
      <c r="D26">
        <v>1</v>
      </c>
      <c r="E26" t="s">
        <v>14549</v>
      </c>
      <c r="F26">
        <v>551.25</v>
      </c>
      <c r="G26">
        <v>44</v>
      </c>
      <c r="H26" t="s">
        <v>47</v>
      </c>
      <c r="I26" t="s">
        <v>9547</v>
      </c>
      <c r="J26" t="s">
        <v>9548</v>
      </c>
      <c r="K26" t="s">
        <v>2334</v>
      </c>
      <c r="L26" t="s">
        <v>9549</v>
      </c>
      <c r="M26" t="s">
        <v>14550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14551</v>
      </c>
      <c r="T26" t="s">
        <v>14550</v>
      </c>
      <c r="U26" s="55" t="s">
        <v>422</v>
      </c>
      <c r="V26">
        <v>8</v>
      </c>
    </row>
    <row r="27" spans="1:22" x14ac:dyDescent="0.25">
      <c r="A27" t="s">
        <v>110</v>
      </c>
      <c r="B27" t="s">
        <v>640</v>
      </c>
      <c r="C27">
        <v>66</v>
      </c>
      <c r="D27">
        <v>1</v>
      </c>
      <c r="E27" t="s">
        <v>14549</v>
      </c>
      <c r="F27">
        <v>551.25</v>
      </c>
      <c r="G27">
        <v>44</v>
      </c>
      <c r="H27" t="s">
        <v>47</v>
      </c>
      <c r="I27" t="s">
        <v>9547</v>
      </c>
      <c r="J27" t="s">
        <v>9548</v>
      </c>
      <c r="K27" t="s">
        <v>2334</v>
      </c>
      <c r="L27" t="s">
        <v>9549</v>
      </c>
      <c r="M27" t="s">
        <v>14550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14551</v>
      </c>
      <c r="T27" t="s">
        <v>14550</v>
      </c>
      <c r="U27" s="56" t="s">
        <v>423</v>
      </c>
      <c r="V27">
        <v>8</v>
      </c>
    </row>
    <row r="28" spans="1:22" x14ac:dyDescent="0.25">
      <c r="A28" t="s">
        <v>46</v>
      </c>
      <c r="B28" t="s">
        <v>56</v>
      </c>
      <c r="C28">
        <v>67</v>
      </c>
      <c r="D28">
        <v>1</v>
      </c>
      <c r="E28" t="s">
        <v>14549</v>
      </c>
      <c r="F28">
        <v>551.25</v>
      </c>
      <c r="G28">
        <v>44</v>
      </c>
      <c r="H28" t="s">
        <v>47</v>
      </c>
      <c r="I28" t="s">
        <v>9547</v>
      </c>
      <c r="J28" t="s">
        <v>9548</v>
      </c>
      <c r="K28" t="s">
        <v>2334</v>
      </c>
      <c r="L28" t="s">
        <v>9549</v>
      </c>
      <c r="M28" t="s">
        <v>14550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14551</v>
      </c>
      <c r="T28" t="s">
        <v>14550</v>
      </c>
      <c r="U28" s="55" t="s">
        <v>36</v>
      </c>
      <c r="V28">
        <v>8</v>
      </c>
    </row>
    <row r="29" spans="1:22" x14ac:dyDescent="0.25">
      <c r="A29" t="s">
        <v>139</v>
      </c>
      <c r="B29" t="s">
        <v>112</v>
      </c>
      <c r="C29">
        <v>66</v>
      </c>
      <c r="D29">
        <v>1</v>
      </c>
      <c r="E29" t="s">
        <v>14549</v>
      </c>
      <c r="F29">
        <v>551.25</v>
      </c>
      <c r="G29">
        <v>44</v>
      </c>
      <c r="H29" t="s">
        <v>47</v>
      </c>
      <c r="I29" t="s">
        <v>9547</v>
      </c>
      <c r="J29" t="s">
        <v>9548</v>
      </c>
      <c r="K29" t="s">
        <v>2334</v>
      </c>
      <c r="L29" t="s">
        <v>9549</v>
      </c>
      <c r="M29" t="s">
        <v>14550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14551</v>
      </c>
      <c r="T29" t="s">
        <v>14550</v>
      </c>
      <c r="U29" s="56" t="s">
        <v>37</v>
      </c>
      <c r="V29">
        <v>8</v>
      </c>
    </row>
    <row r="30" spans="1:22" x14ac:dyDescent="0.25">
      <c r="A30" t="s">
        <v>110</v>
      </c>
      <c r="B30" t="s">
        <v>640</v>
      </c>
      <c r="C30">
        <v>66</v>
      </c>
      <c r="D30">
        <v>1</v>
      </c>
      <c r="E30" t="s">
        <v>14549</v>
      </c>
      <c r="F30">
        <v>551.25</v>
      </c>
      <c r="G30">
        <v>44</v>
      </c>
      <c r="H30" t="s">
        <v>47</v>
      </c>
      <c r="I30" t="s">
        <v>9547</v>
      </c>
      <c r="J30" t="s">
        <v>9548</v>
      </c>
      <c r="K30" t="s">
        <v>2334</v>
      </c>
      <c r="L30" t="s">
        <v>9549</v>
      </c>
      <c r="M30" t="s">
        <v>14550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14551</v>
      </c>
      <c r="T30" t="s">
        <v>14550</v>
      </c>
      <c r="U30" s="55" t="s">
        <v>38</v>
      </c>
      <c r="V30">
        <v>7</v>
      </c>
    </row>
    <row r="31" spans="1:22" x14ac:dyDescent="0.25">
      <c r="A31" t="s">
        <v>46</v>
      </c>
      <c r="B31" t="s">
        <v>56</v>
      </c>
      <c r="C31">
        <v>67</v>
      </c>
      <c r="D31">
        <v>1</v>
      </c>
      <c r="E31" t="s">
        <v>14549</v>
      </c>
      <c r="F31">
        <v>551.25</v>
      </c>
      <c r="G31">
        <v>44</v>
      </c>
      <c r="H31" t="s">
        <v>47</v>
      </c>
      <c r="I31" t="s">
        <v>9547</v>
      </c>
      <c r="J31" t="s">
        <v>9548</v>
      </c>
      <c r="K31" t="s">
        <v>2334</v>
      </c>
      <c r="L31" t="s">
        <v>9549</v>
      </c>
      <c r="M31" t="s">
        <v>14550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14551</v>
      </c>
      <c r="T31" t="s">
        <v>14550</v>
      </c>
      <c r="U31" s="56" t="s">
        <v>39</v>
      </c>
      <c r="V31">
        <v>7</v>
      </c>
    </row>
    <row r="32" spans="1:22" x14ac:dyDescent="0.25">
      <c r="A32" t="s">
        <v>139</v>
      </c>
      <c r="B32" t="s">
        <v>112</v>
      </c>
      <c r="C32">
        <v>66</v>
      </c>
      <c r="D32">
        <v>1</v>
      </c>
      <c r="E32" t="s">
        <v>14549</v>
      </c>
      <c r="F32">
        <v>551.25</v>
      </c>
      <c r="G32">
        <v>44</v>
      </c>
      <c r="H32" t="s">
        <v>47</v>
      </c>
      <c r="I32" t="s">
        <v>9547</v>
      </c>
      <c r="J32" t="s">
        <v>9548</v>
      </c>
      <c r="K32" t="s">
        <v>2334</v>
      </c>
      <c r="L32" t="s">
        <v>9549</v>
      </c>
      <c r="M32" t="s">
        <v>14550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14551</v>
      </c>
      <c r="T32" t="s">
        <v>14550</v>
      </c>
      <c r="U32" s="55" t="s">
        <v>34</v>
      </c>
      <c r="V32">
        <v>5</v>
      </c>
    </row>
    <row r="33" spans="1:22" x14ac:dyDescent="0.25">
      <c r="A33" t="s">
        <v>110</v>
      </c>
      <c r="B33" t="s">
        <v>640</v>
      </c>
      <c r="C33">
        <v>66</v>
      </c>
      <c r="D33">
        <v>1</v>
      </c>
      <c r="E33" t="s">
        <v>14549</v>
      </c>
      <c r="F33">
        <v>551.25</v>
      </c>
      <c r="G33">
        <v>44</v>
      </c>
      <c r="H33" t="s">
        <v>47</v>
      </c>
      <c r="I33" t="s">
        <v>9547</v>
      </c>
      <c r="J33" t="s">
        <v>9548</v>
      </c>
      <c r="K33" t="s">
        <v>2334</v>
      </c>
      <c r="L33" t="s">
        <v>9549</v>
      </c>
      <c r="M33" t="s">
        <v>14550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14551</v>
      </c>
      <c r="T33" t="s">
        <v>14550</v>
      </c>
      <c r="U33" s="56" t="s">
        <v>35</v>
      </c>
      <c r="V33">
        <v>5</v>
      </c>
    </row>
    <row r="34" spans="1:22" x14ac:dyDescent="0.25">
      <c r="A34" t="s">
        <v>46</v>
      </c>
      <c r="B34" t="s">
        <v>56</v>
      </c>
      <c r="C34">
        <v>67</v>
      </c>
      <c r="D34">
        <v>1</v>
      </c>
      <c r="E34" t="s">
        <v>14549</v>
      </c>
      <c r="F34">
        <v>551.25</v>
      </c>
      <c r="G34">
        <v>44</v>
      </c>
      <c r="H34" t="s">
        <v>47</v>
      </c>
      <c r="I34" t="s">
        <v>9547</v>
      </c>
      <c r="J34" t="s">
        <v>9548</v>
      </c>
      <c r="K34" t="s">
        <v>2334</v>
      </c>
      <c r="L34" t="s">
        <v>9549</v>
      </c>
      <c r="M34" t="s">
        <v>14550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14551</v>
      </c>
      <c r="T34" t="s">
        <v>14550</v>
      </c>
      <c r="U34" s="55" t="s">
        <v>148</v>
      </c>
      <c r="V34">
        <v>3</v>
      </c>
    </row>
    <row r="35" spans="1:22" x14ac:dyDescent="0.25">
      <c r="A35" t="s">
        <v>422</v>
      </c>
      <c r="B35" t="s">
        <v>423</v>
      </c>
      <c r="C35">
        <v>80</v>
      </c>
      <c r="D35">
        <v>1</v>
      </c>
      <c r="E35" t="s">
        <v>14552</v>
      </c>
      <c r="F35">
        <v>340</v>
      </c>
      <c r="G35">
        <v>35</v>
      </c>
      <c r="H35" t="s">
        <v>47</v>
      </c>
      <c r="I35" t="s">
        <v>364</v>
      </c>
      <c r="J35" t="s">
        <v>14553</v>
      </c>
      <c r="K35" t="s">
        <v>9293</v>
      </c>
      <c r="L35" t="s">
        <v>2880</v>
      </c>
      <c r="M35" t="s">
        <v>14554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14555</v>
      </c>
      <c r="T35" t="s">
        <v>14556</v>
      </c>
      <c r="U35" s="56" t="s">
        <v>149</v>
      </c>
      <c r="V35">
        <v>3</v>
      </c>
    </row>
    <row r="36" spans="1:22" x14ac:dyDescent="0.25">
      <c r="A36" t="s">
        <v>422</v>
      </c>
      <c r="B36" t="s">
        <v>423</v>
      </c>
      <c r="C36">
        <v>78.333333333333329</v>
      </c>
      <c r="D36">
        <v>3</v>
      </c>
      <c r="E36" t="s">
        <v>14552</v>
      </c>
      <c r="F36">
        <v>340</v>
      </c>
      <c r="G36">
        <v>35</v>
      </c>
      <c r="H36" t="s">
        <v>47</v>
      </c>
      <c r="I36" t="s">
        <v>364</v>
      </c>
      <c r="J36" t="s">
        <v>14553</v>
      </c>
      <c r="K36" t="s">
        <v>9293</v>
      </c>
      <c r="L36" t="s">
        <v>2880</v>
      </c>
      <c r="M36" t="s">
        <v>14554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14555</v>
      </c>
      <c r="T36" t="s">
        <v>14556</v>
      </c>
      <c r="U36" s="55" t="s">
        <v>30</v>
      </c>
      <c r="V36">
        <v>64</v>
      </c>
    </row>
    <row r="37" spans="1:22" x14ac:dyDescent="0.25">
      <c r="A37" t="s">
        <v>110</v>
      </c>
      <c r="B37" t="s">
        <v>640</v>
      </c>
      <c r="C37">
        <v>66.333333333333329</v>
      </c>
      <c r="D37">
        <v>3</v>
      </c>
      <c r="E37" t="s">
        <v>14557</v>
      </c>
      <c r="F37">
        <v>168.53</v>
      </c>
      <c r="G37">
        <v>26</v>
      </c>
      <c r="H37" t="s">
        <v>47</v>
      </c>
      <c r="I37" t="s">
        <v>1100</v>
      </c>
      <c r="J37" t="s">
        <v>1101</v>
      </c>
      <c r="K37" t="s">
        <v>1102</v>
      </c>
      <c r="L37" t="s">
        <v>1103</v>
      </c>
      <c r="M37" t="s">
        <v>14558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14559</v>
      </c>
      <c r="T37" t="s">
        <v>14558</v>
      </c>
      <c r="U37" s="56" t="s">
        <v>6784</v>
      </c>
      <c r="V37">
        <v>1</v>
      </c>
    </row>
    <row r="38" spans="1:22" x14ac:dyDescent="0.25">
      <c r="A38" t="s">
        <v>38</v>
      </c>
      <c r="B38" t="s">
        <v>39</v>
      </c>
      <c r="C38">
        <v>54.5</v>
      </c>
      <c r="D38">
        <v>2</v>
      </c>
      <c r="E38" t="s">
        <v>14560</v>
      </c>
      <c r="F38">
        <v>243.95</v>
      </c>
      <c r="G38">
        <v>26</v>
      </c>
      <c r="H38" t="s">
        <v>47</v>
      </c>
      <c r="I38" t="s">
        <v>6994</v>
      </c>
      <c r="J38" t="s">
        <v>6995</v>
      </c>
      <c r="K38" t="s">
        <v>6052</v>
      </c>
      <c r="L38" t="s">
        <v>6996</v>
      </c>
      <c r="M38" t="s">
        <v>14561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14562</v>
      </c>
      <c r="T38" t="s">
        <v>14561</v>
      </c>
      <c r="U38" s="56" t="s">
        <v>31</v>
      </c>
      <c r="V38">
        <v>62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3</v>
      </c>
      <c r="E39" t="s">
        <v>14560</v>
      </c>
      <c r="F39">
        <v>243.95</v>
      </c>
      <c r="G39">
        <v>26</v>
      </c>
      <c r="H39" t="s">
        <v>47</v>
      </c>
      <c r="I39" t="s">
        <v>6994</v>
      </c>
      <c r="J39" t="s">
        <v>6995</v>
      </c>
      <c r="K39" t="s">
        <v>6052</v>
      </c>
      <c r="L39" t="s">
        <v>6996</v>
      </c>
      <c r="M39" t="s">
        <v>14561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14562</v>
      </c>
      <c r="T39" t="s">
        <v>14561</v>
      </c>
      <c r="U39" s="56" t="s">
        <v>1915</v>
      </c>
      <c r="V39">
        <v>1</v>
      </c>
    </row>
    <row r="40" spans="1:22" x14ac:dyDescent="0.25">
      <c r="A40" t="s">
        <v>46</v>
      </c>
      <c r="B40" t="s">
        <v>56</v>
      </c>
      <c r="C40">
        <v>79</v>
      </c>
      <c r="D40">
        <v>1</v>
      </c>
      <c r="E40" t="s">
        <v>14563</v>
      </c>
      <c r="F40">
        <v>71</v>
      </c>
      <c r="G40">
        <v>0</v>
      </c>
      <c r="H40" t="s">
        <v>47</v>
      </c>
      <c r="I40" t="s">
        <v>2639</v>
      </c>
      <c r="J40" t="s">
        <v>2640</v>
      </c>
      <c r="K40" t="s">
        <v>2641</v>
      </c>
      <c r="L40" t="s">
        <v>1087</v>
      </c>
      <c r="M40" t="s">
        <v>14564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14565</v>
      </c>
      <c r="T40" t="s">
        <v>14566</v>
      </c>
      <c r="U40" s="55" t="s">
        <v>28</v>
      </c>
      <c r="V40">
        <v>21</v>
      </c>
    </row>
    <row r="41" spans="1:22" x14ac:dyDescent="0.25">
      <c r="A41" t="s">
        <v>422</v>
      </c>
      <c r="B41" t="s">
        <v>423</v>
      </c>
      <c r="C41">
        <v>80</v>
      </c>
      <c r="D41">
        <v>1</v>
      </c>
      <c r="E41" t="s">
        <v>14567</v>
      </c>
      <c r="F41">
        <v>340</v>
      </c>
      <c r="G41">
        <v>35</v>
      </c>
      <c r="H41" t="s">
        <v>47</v>
      </c>
      <c r="I41" t="s">
        <v>364</v>
      </c>
      <c r="J41" t="s">
        <v>14553</v>
      </c>
      <c r="K41" t="s">
        <v>9293</v>
      </c>
      <c r="L41" t="s">
        <v>2880</v>
      </c>
      <c r="M41" t="s">
        <v>14568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14569</v>
      </c>
      <c r="T41" t="s">
        <v>14568</v>
      </c>
      <c r="U41" s="56" t="s">
        <v>6784</v>
      </c>
      <c r="V41">
        <v>1</v>
      </c>
    </row>
    <row r="42" spans="1:22" x14ac:dyDescent="0.25">
      <c r="A42" t="s">
        <v>422</v>
      </c>
      <c r="B42" t="s">
        <v>423</v>
      </c>
      <c r="C42">
        <v>78.333333333333329</v>
      </c>
      <c r="D42">
        <v>3</v>
      </c>
      <c r="E42" t="s">
        <v>14567</v>
      </c>
      <c r="F42">
        <v>340</v>
      </c>
      <c r="G42">
        <v>35</v>
      </c>
      <c r="H42" t="s">
        <v>47</v>
      </c>
      <c r="I42" t="s">
        <v>364</v>
      </c>
      <c r="J42" t="s">
        <v>14553</v>
      </c>
      <c r="K42" t="s">
        <v>9293</v>
      </c>
      <c r="L42" t="s">
        <v>2880</v>
      </c>
      <c r="M42" t="s">
        <v>14568</v>
      </c>
      <c r="N42" t="s">
        <v>23</v>
      </c>
      <c r="O42" t="s">
        <v>63</v>
      </c>
      <c r="P42" t="s">
        <v>54</v>
      </c>
      <c r="Q42" t="s">
        <v>55</v>
      </c>
      <c r="R42" t="s">
        <v>24</v>
      </c>
      <c r="S42" t="s">
        <v>14569</v>
      </c>
      <c r="T42" t="s">
        <v>14568</v>
      </c>
      <c r="U42" s="56" t="s">
        <v>29</v>
      </c>
      <c r="V42">
        <v>20</v>
      </c>
    </row>
    <row r="43" spans="1:22" x14ac:dyDescent="0.25">
      <c r="A43" t="s">
        <v>30</v>
      </c>
      <c r="B43" t="s">
        <v>31</v>
      </c>
      <c r="C43">
        <v>38.5</v>
      </c>
      <c r="D43">
        <v>2</v>
      </c>
      <c r="E43" t="s">
        <v>14570</v>
      </c>
      <c r="F43">
        <v>220</v>
      </c>
      <c r="G43">
        <v>38</v>
      </c>
      <c r="H43" t="s">
        <v>47</v>
      </c>
      <c r="I43" t="s">
        <v>9510</v>
      </c>
      <c r="J43" t="s">
        <v>9511</v>
      </c>
      <c r="K43" t="s">
        <v>669</v>
      </c>
      <c r="L43" t="s">
        <v>1512</v>
      </c>
      <c r="M43" t="s">
        <v>14571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14572</v>
      </c>
      <c r="T43" t="s">
        <v>14571</v>
      </c>
      <c r="U43" s="55" t="s">
        <v>20</v>
      </c>
      <c r="V43">
        <v>20</v>
      </c>
    </row>
    <row r="44" spans="1:22" x14ac:dyDescent="0.25">
      <c r="A44" t="s">
        <v>30</v>
      </c>
      <c r="B44" t="s">
        <v>31</v>
      </c>
      <c r="C44">
        <v>38.333333333333343</v>
      </c>
      <c r="D44">
        <v>3</v>
      </c>
      <c r="E44" t="s">
        <v>14570</v>
      </c>
      <c r="F44">
        <v>220</v>
      </c>
      <c r="G44">
        <v>38</v>
      </c>
      <c r="H44" t="s">
        <v>47</v>
      </c>
      <c r="I44" t="s">
        <v>9510</v>
      </c>
      <c r="J44" t="s">
        <v>9511</v>
      </c>
      <c r="K44" t="s">
        <v>669</v>
      </c>
      <c r="L44" t="s">
        <v>1512</v>
      </c>
      <c r="M44" t="s">
        <v>14571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14572</v>
      </c>
      <c r="T44" t="s">
        <v>14571</v>
      </c>
      <c r="U44" s="56" t="s">
        <v>21</v>
      </c>
      <c r="V44">
        <v>20</v>
      </c>
    </row>
    <row r="45" spans="1:22" x14ac:dyDescent="0.25">
      <c r="A45" t="s">
        <v>20</v>
      </c>
      <c r="B45" t="s">
        <v>21</v>
      </c>
      <c r="C45">
        <v>50</v>
      </c>
      <c r="D45">
        <v>3</v>
      </c>
      <c r="E45" t="s">
        <v>14573</v>
      </c>
      <c r="F45">
        <v>450</v>
      </c>
      <c r="G45">
        <v>0</v>
      </c>
      <c r="H45" t="s">
        <v>631</v>
      </c>
      <c r="I45" t="s">
        <v>14574</v>
      </c>
      <c r="J45" t="s">
        <v>334</v>
      </c>
      <c r="K45" t="s">
        <v>23</v>
      </c>
      <c r="L45" t="s">
        <v>24</v>
      </c>
      <c r="M45" t="s">
        <v>14575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14576</v>
      </c>
      <c r="T45" t="s">
        <v>14575</v>
      </c>
      <c r="U45" s="55" t="s">
        <v>51</v>
      </c>
      <c r="V45">
        <v>1</v>
      </c>
    </row>
    <row r="46" spans="1:22" x14ac:dyDescent="0.25">
      <c r="A46" t="s">
        <v>28</v>
      </c>
      <c r="B46" t="s">
        <v>29</v>
      </c>
      <c r="C46">
        <v>50</v>
      </c>
      <c r="D46">
        <v>3</v>
      </c>
      <c r="E46" t="s">
        <v>14573</v>
      </c>
      <c r="F46">
        <v>450</v>
      </c>
      <c r="G46">
        <v>0</v>
      </c>
      <c r="H46" t="s">
        <v>631</v>
      </c>
      <c r="I46" t="s">
        <v>14574</v>
      </c>
      <c r="J46" t="s">
        <v>334</v>
      </c>
      <c r="K46" t="s">
        <v>23</v>
      </c>
      <c r="L46" t="s">
        <v>24</v>
      </c>
      <c r="M46" t="s">
        <v>14575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14576</v>
      </c>
      <c r="T46" t="s">
        <v>14575</v>
      </c>
      <c r="U46" s="56" t="s">
        <v>941</v>
      </c>
      <c r="V46">
        <v>1</v>
      </c>
    </row>
    <row r="47" spans="1:22" x14ac:dyDescent="0.25">
      <c r="A47" t="s">
        <v>30</v>
      </c>
      <c r="B47" t="s">
        <v>31</v>
      </c>
      <c r="C47">
        <v>50</v>
      </c>
      <c r="D47">
        <v>3</v>
      </c>
      <c r="E47" t="s">
        <v>14573</v>
      </c>
      <c r="F47">
        <v>450</v>
      </c>
      <c r="G47">
        <v>0</v>
      </c>
      <c r="H47" t="s">
        <v>631</v>
      </c>
      <c r="I47" t="s">
        <v>14574</v>
      </c>
      <c r="J47" t="s">
        <v>334</v>
      </c>
      <c r="K47" t="s">
        <v>23</v>
      </c>
      <c r="L47" t="s">
        <v>24</v>
      </c>
      <c r="M47" t="s">
        <v>14575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14576</v>
      </c>
      <c r="T47" t="s">
        <v>14575</v>
      </c>
      <c r="U47" s="55" t="s">
        <v>658</v>
      </c>
      <c r="V47">
        <v>384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14577</v>
      </c>
      <c r="F48">
        <v>200</v>
      </c>
      <c r="G48">
        <v>0</v>
      </c>
      <c r="H48" t="s">
        <v>631</v>
      </c>
      <c r="I48" t="s">
        <v>14578</v>
      </c>
      <c r="J48" t="s">
        <v>302</v>
      </c>
      <c r="K48" t="s">
        <v>23</v>
      </c>
      <c r="L48" t="s">
        <v>24</v>
      </c>
      <c r="M48" t="s">
        <v>14579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14580</v>
      </c>
      <c r="T48" t="s">
        <v>14579</v>
      </c>
    </row>
    <row r="49" spans="1:20" x14ac:dyDescent="0.25">
      <c r="A49" t="s">
        <v>28</v>
      </c>
      <c r="B49" t="s">
        <v>29</v>
      </c>
      <c r="C49">
        <v>50</v>
      </c>
      <c r="D49">
        <v>1</v>
      </c>
      <c r="E49" t="s">
        <v>14577</v>
      </c>
      <c r="F49">
        <v>200</v>
      </c>
      <c r="G49">
        <v>0</v>
      </c>
      <c r="H49" t="s">
        <v>631</v>
      </c>
      <c r="I49" t="s">
        <v>14578</v>
      </c>
      <c r="J49" t="s">
        <v>302</v>
      </c>
      <c r="K49" t="s">
        <v>23</v>
      </c>
      <c r="L49" t="s">
        <v>24</v>
      </c>
      <c r="M49" t="s">
        <v>14579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14580</v>
      </c>
      <c r="T49" t="s">
        <v>14579</v>
      </c>
    </row>
    <row r="50" spans="1:20" x14ac:dyDescent="0.25">
      <c r="A50" t="s">
        <v>30</v>
      </c>
      <c r="B50" t="s">
        <v>31</v>
      </c>
      <c r="C50">
        <v>50</v>
      </c>
      <c r="D50">
        <v>1</v>
      </c>
      <c r="E50" t="s">
        <v>14577</v>
      </c>
      <c r="F50">
        <v>200</v>
      </c>
      <c r="G50">
        <v>0</v>
      </c>
      <c r="H50" t="s">
        <v>631</v>
      </c>
      <c r="I50" t="s">
        <v>14578</v>
      </c>
      <c r="J50" t="s">
        <v>302</v>
      </c>
      <c r="K50" t="s">
        <v>23</v>
      </c>
      <c r="L50" t="s">
        <v>24</v>
      </c>
      <c r="M50" t="s">
        <v>14579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14580</v>
      </c>
      <c r="T50" t="s">
        <v>14579</v>
      </c>
    </row>
    <row r="51" spans="1:20" x14ac:dyDescent="0.25">
      <c r="A51" t="s">
        <v>42</v>
      </c>
      <c r="B51" t="s">
        <v>43</v>
      </c>
      <c r="C51">
        <v>66.666666666666671</v>
      </c>
      <c r="D51">
        <v>3</v>
      </c>
      <c r="E51" t="s">
        <v>14577</v>
      </c>
      <c r="F51">
        <v>200</v>
      </c>
      <c r="G51">
        <v>0</v>
      </c>
      <c r="H51" t="s">
        <v>631</v>
      </c>
      <c r="I51" t="s">
        <v>14578</v>
      </c>
      <c r="J51" t="s">
        <v>302</v>
      </c>
      <c r="K51" t="s">
        <v>23</v>
      </c>
      <c r="L51" t="s">
        <v>24</v>
      </c>
      <c r="M51" t="s">
        <v>14579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14580</v>
      </c>
      <c r="T51" t="s">
        <v>14579</v>
      </c>
    </row>
    <row r="52" spans="1:20" x14ac:dyDescent="0.25">
      <c r="A52" t="s">
        <v>20</v>
      </c>
      <c r="B52" t="s">
        <v>21</v>
      </c>
      <c r="C52">
        <v>50</v>
      </c>
      <c r="D52">
        <v>1</v>
      </c>
      <c r="E52" t="s">
        <v>14581</v>
      </c>
      <c r="F52">
        <v>106</v>
      </c>
      <c r="G52">
        <v>6</v>
      </c>
      <c r="H52" t="s">
        <v>631</v>
      </c>
      <c r="I52" t="s">
        <v>14582</v>
      </c>
      <c r="J52" t="s">
        <v>306</v>
      </c>
      <c r="K52" t="s">
        <v>23</v>
      </c>
      <c r="L52" t="s">
        <v>24</v>
      </c>
      <c r="M52" t="s">
        <v>14583</v>
      </c>
      <c r="N52" t="s">
        <v>23</v>
      </c>
      <c r="O52" t="s">
        <v>32</v>
      </c>
      <c r="P52" t="s">
        <v>26</v>
      </c>
      <c r="Q52" t="s">
        <v>33</v>
      </c>
      <c r="R52" t="s">
        <v>24</v>
      </c>
      <c r="S52" t="s">
        <v>14584</v>
      </c>
      <c r="T52" t="s">
        <v>14583</v>
      </c>
    </row>
    <row r="53" spans="1:20" x14ac:dyDescent="0.25">
      <c r="A53" t="s">
        <v>28</v>
      </c>
      <c r="B53" t="s">
        <v>29</v>
      </c>
      <c r="C53">
        <v>50</v>
      </c>
      <c r="D53">
        <v>1</v>
      </c>
      <c r="E53" t="s">
        <v>14581</v>
      </c>
      <c r="F53">
        <v>106</v>
      </c>
      <c r="G53">
        <v>6</v>
      </c>
      <c r="H53" t="s">
        <v>631</v>
      </c>
      <c r="I53" t="s">
        <v>14582</v>
      </c>
      <c r="J53" t="s">
        <v>306</v>
      </c>
      <c r="K53" t="s">
        <v>23</v>
      </c>
      <c r="L53" t="s">
        <v>24</v>
      </c>
      <c r="M53" t="s">
        <v>14583</v>
      </c>
      <c r="N53" t="s">
        <v>23</v>
      </c>
      <c r="O53" t="s">
        <v>32</v>
      </c>
      <c r="P53" t="s">
        <v>26</v>
      </c>
      <c r="Q53" t="s">
        <v>33</v>
      </c>
      <c r="R53" t="s">
        <v>24</v>
      </c>
      <c r="S53" t="s">
        <v>14584</v>
      </c>
      <c r="T53" t="s">
        <v>14583</v>
      </c>
    </row>
    <row r="54" spans="1:20" x14ac:dyDescent="0.25">
      <c r="A54" t="s">
        <v>30</v>
      </c>
      <c r="B54" t="s">
        <v>31</v>
      </c>
      <c r="C54">
        <v>50</v>
      </c>
      <c r="D54">
        <v>1</v>
      </c>
      <c r="E54" t="s">
        <v>14581</v>
      </c>
      <c r="F54">
        <v>106</v>
      </c>
      <c r="G54">
        <v>6</v>
      </c>
      <c r="H54" t="s">
        <v>631</v>
      </c>
      <c r="I54" t="s">
        <v>14582</v>
      </c>
      <c r="J54" t="s">
        <v>306</v>
      </c>
      <c r="K54" t="s">
        <v>23</v>
      </c>
      <c r="L54" t="s">
        <v>24</v>
      </c>
      <c r="M54" t="s">
        <v>14583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14584</v>
      </c>
      <c r="T54" t="s">
        <v>14583</v>
      </c>
    </row>
    <row r="55" spans="1:20" x14ac:dyDescent="0.25">
      <c r="A55" t="s">
        <v>20</v>
      </c>
      <c r="B55" t="s">
        <v>21</v>
      </c>
      <c r="C55">
        <v>50</v>
      </c>
      <c r="D55">
        <v>1</v>
      </c>
      <c r="E55" t="s">
        <v>14585</v>
      </c>
      <c r="F55">
        <v>106</v>
      </c>
      <c r="G55">
        <v>6</v>
      </c>
      <c r="H55" t="s">
        <v>631</v>
      </c>
      <c r="I55" t="s">
        <v>14586</v>
      </c>
      <c r="J55" t="s">
        <v>312</v>
      </c>
      <c r="K55" t="s">
        <v>23</v>
      </c>
      <c r="L55" t="s">
        <v>24</v>
      </c>
      <c r="M55" t="s">
        <v>14587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14588</v>
      </c>
      <c r="T55" t="s">
        <v>14587</v>
      </c>
    </row>
    <row r="56" spans="1:20" x14ac:dyDescent="0.25">
      <c r="A56" t="s">
        <v>28</v>
      </c>
      <c r="B56" t="s">
        <v>29</v>
      </c>
      <c r="C56">
        <v>50</v>
      </c>
      <c r="D56">
        <v>1</v>
      </c>
      <c r="E56" t="s">
        <v>14585</v>
      </c>
      <c r="F56">
        <v>106</v>
      </c>
      <c r="G56">
        <v>6</v>
      </c>
      <c r="H56" t="s">
        <v>631</v>
      </c>
      <c r="I56" t="s">
        <v>14586</v>
      </c>
      <c r="J56" t="s">
        <v>312</v>
      </c>
      <c r="K56" t="s">
        <v>23</v>
      </c>
      <c r="L56" t="s">
        <v>24</v>
      </c>
      <c r="M56" t="s">
        <v>14587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14588</v>
      </c>
      <c r="T56" t="s">
        <v>14587</v>
      </c>
    </row>
    <row r="57" spans="1:20" x14ac:dyDescent="0.25">
      <c r="A57" t="s">
        <v>30</v>
      </c>
      <c r="B57" t="s">
        <v>31</v>
      </c>
      <c r="C57">
        <v>50</v>
      </c>
      <c r="D57">
        <v>1</v>
      </c>
      <c r="E57" t="s">
        <v>14585</v>
      </c>
      <c r="F57">
        <v>106</v>
      </c>
      <c r="G57">
        <v>6</v>
      </c>
      <c r="H57" t="s">
        <v>631</v>
      </c>
      <c r="I57" t="s">
        <v>14586</v>
      </c>
      <c r="J57" t="s">
        <v>312</v>
      </c>
      <c r="K57" t="s">
        <v>23</v>
      </c>
      <c r="L57" t="s">
        <v>24</v>
      </c>
      <c r="M57" t="s">
        <v>14587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14588</v>
      </c>
      <c r="T57" t="s">
        <v>14587</v>
      </c>
    </row>
    <row r="58" spans="1:20" x14ac:dyDescent="0.25">
      <c r="A58" t="s">
        <v>20</v>
      </c>
      <c r="B58" t="s">
        <v>21</v>
      </c>
      <c r="C58">
        <v>50</v>
      </c>
      <c r="D58">
        <v>1</v>
      </c>
      <c r="E58" t="s">
        <v>14589</v>
      </c>
      <c r="F58">
        <v>100</v>
      </c>
      <c r="G58">
        <v>0</v>
      </c>
      <c r="H58" t="s">
        <v>631</v>
      </c>
      <c r="I58" t="s">
        <v>5427</v>
      </c>
      <c r="J58" t="s">
        <v>330</v>
      </c>
      <c r="K58" t="s">
        <v>23</v>
      </c>
      <c r="L58" t="s">
        <v>24</v>
      </c>
      <c r="M58" t="s">
        <v>14590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14591</v>
      </c>
      <c r="T58" t="s">
        <v>14590</v>
      </c>
    </row>
    <row r="59" spans="1:20" x14ac:dyDescent="0.25">
      <c r="A59" t="s">
        <v>28</v>
      </c>
      <c r="B59" t="s">
        <v>29</v>
      </c>
      <c r="C59">
        <v>50</v>
      </c>
      <c r="D59">
        <v>1</v>
      </c>
      <c r="E59" t="s">
        <v>14589</v>
      </c>
      <c r="F59">
        <v>100</v>
      </c>
      <c r="G59">
        <v>0</v>
      </c>
      <c r="H59" t="s">
        <v>631</v>
      </c>
      <c r="I59" t="s">
        <v>5427</v>
      </c>
      <c r="J59" t="s">
        <v>330</v>
      </c>
      <c r="K59" t="s">
        <v>23</v>
      </c>
      <c r="L59" t="s">
        <v>24</v>
      </c>
      <c r="M59" t="s">
        <v>14590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14591</v>
      </c>
      <c r="T59" t="s">
        <v>14590</v>
      </c>
    </row>
    <row r="60" spans="1:20" x14ac:dyDescent="0.25">
      <c r="A60" t="s">
        <v>30</v>
      </c>
      <c r="B60" t="s">
        <v>31</v>
      </c>
      <c r="C60">
        <v>50</v>
      </c>
      <c r="D60">
        <v>1</v>
      </c>
      <c r="E60" t="s">
        <v>14589</v>
      </c>
      <c r="F60">
        <v>100</v>
      </c>
      <c r="G60">
        <v>0</v>
      </c>
      <c r="H60" t="s">
        <v>631</v>
      </c>
      <c r="I60" t="s">
        <v>5427</v>
      </c>
      <c r="J60" t="s">
        <v>330</v>
      </c>
      <c r="K60" t="s">
        <v>23</v>
      </c>
      <c r="L60" t="s">
        <v>24</v>
      </c>
      <c r="M60" t="s">
        <v>14590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14591</v>
      </c>
      <c r="T60" t="s">
        <v>14590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14592</v>
      </c>
      <c r="F61">
        <v>100</v>
      </c>
      <c r="G61">
        <v>0</v>
      </c>
      <c r="H61" t="s">
        <v>631</v>
      </c>
      <c r="I61" t="s">
        <v>14593</v>
      </c>
      <c r="J61" t="s">
        <v>1679</v>
      </c>
      <c r="K61" t="s">
        <v>23</v>
      </c>
      <c r="L61" t="s">
        <v>24</v>
      </c>
      <c r="M61" t="s">
        <v>14594</v>
      </c>
      <c r="N61" t="s">
        <v>23</v>
      </c>
      <c r="O61" t="s">
        <v>307</v>
      </c>
      <c r="P61" t="s">
        <v>26</v>
      </c>
      <c r="Q61" t="s">
        <v>27</v>
      </c>
      <c r="R61" t="s">
        <v>14595</v>
      </c>
      <c r="S61" t="s">
        <v>14596</v>
      </c>
      <c r="T61" t="s">
        <v>14594</v>
      </c>
    </row>
    <row r="62" spans="1:20" x14ac:dyDescent="0.25">
      <c r="A62" t="s">
        <v>28</v>
      </c>
      <c r="B62" t="s">
        <v>29</v>
      </c>
      <c r="C62">
        <v>50</v>
      </c>
      <c r="D62">
        <v>1</v>
      </c>
      <c r="E62" t="s">
        <v>14592</v>
      </c>
      <c r="F62">
        <v>100</v>
      </c>
      <c r="G62">
        <v>0</v>
      </c>
      <c r="H62" t="s">
        <v>631</v>
      </c>
      <c r="I62" t="s">
        <v>14593</v>
      </c>
      <c r="J62" t="s">
        <v>1679</v>
      </c>
      <c r="K62" t="s">
        <v>23</v>
      </c>
      <c r="L62" t="s">
        <v>24</v>
      </c>
      <c r="M62" t="s">
        <v>14594</v>
      </c>
      <c r="N62" t="s">
        <v>23</v>
      </c>
      <c r="O62" t="s">
        <v>307</v>
      </c>
      <c r="P62" t="s">
        <v>26</v>
      </c>
      <c r="Q62" t="s">
        <v>27</v>
      </c>
      <c r="R62" t="s">
        <v>14595</v>
      </c>
      <c r="S62" t="s">
        <v>14596</v>
      </c>
      <c r="T62" t="s">
        <v>14594</v>
      </c>
    </row>
    <row r="63" spans="1:20" x14ac:dyDescent="0.25">
      <c r="A63" t="s">
        <v>30</v>
      </c>
      <c r="B63" t="s">
        <v>31</v>
      </c>
      <c r="C63">
        <v>50</v>
      </c>
      <c r="D63">
        <v>1</v>
      </c>
      <c r="E63" t="s">
        <v>14592</v>
      </c>
      <c r="F63">
        <v>100</v>
      </c>
      <c r="G63">
        <v>0</v>
      </c>
      <c r="H63" t="s">
        <v>631</v>
      </c>
      <c r="I63" t="s">
        <v>14593</v>
      </c>
      <c r="J63" t="s">
        <v>1679</v>
      </c>
      <c r="K63" t="s">
        <v>23</v>
      </c>
      <c r="L63" t="s">
        <v>24</v>
      </c>
      <c r="M63" t="s">
        <v>14594</v>
      </c>
      <c r="N63" t="s">
        <v>23</v>
      </c>
      <c r="O63" t="s">
        <v>307</v>
      </c>
      <c r="P63" t="s">
        <v>26</v>
      </c>
      <c r="Q63" t="s">
        <v>27</v>
      </c>
      <c r="R63" t="s">
        <v>14595</v>
      </c>
      <c r="S63" t="s">
        <v>14596</v>
      </c>
      <c r="T63" t="s">
        <v>14594</v>
      </c>
    </row>
    <row r="64" spans="1:20" x14ac:dyDescent="0.25">
      <c r="A64" t="s">
        <v>20</v>
      </c>
      <c r="B64" t="s">
        <v>21</v>
      </c>
      <c r="C64">
        <v>50</v>
      </c>
      <c r="D64">
        <v>3</v>
      </c>
      <c r="E64" t="s">
        <v>14597</v>
      </c>
      <c r="F64">
        <v>300</v>
      </c>
      <c r="G64">
        <v>0</v>
      </c>
      <c r="H64" t="s">
        <v>631</v>
      </c>
      <c r="I64" t="s">
        <v>877</v>
      </c>
      <c r="J64" t="s">
        <v>312</v>
      </c>
      <c r="K64" t="s">
        <v>23</v>
      </c>
      <c r="L64" t="s">
        <v>24</v>
      </c>
      <c r="M64" t="s">
        <v>14598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14599</v>
      </c>
      <c r="T64" t="s">
        <v>14598</v>
      </c>
    </row>
    <row r="65" spans="1:20" x14ac:dyDescent="0.25">
      <c r="A65" t="s">
        <v>28</v>
      </c>
      <c r="B65" t="s">
        <v>29</v>
      </c>
      <c r="C65">
        <v>50</v>
      </c>
      <c r="D65">
        <v>3</v>
      </c>
      <c r="E65" t="s">
        <v>14597</v>
      </c>
      <c r="F65">
        <v>300</v>
      </c>
      <c r="G65">
        <v>0</v>
      </c>
      <c r="H65" t="s">
        <v>631</v>
      </c>
      <c r="I65" t="s">
        <v>877</v>
      </c>
      <c r="J65" t="s">
        <v>312</v>
      </c>
      <c r="K65" t="s">
        <v>23</v>
      </c>
      <c r="L65" t="s">
        <v>24</v>
      </c>
      <c r="M65" t="s">
        <v>14598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14599</v>
      </c>
      <c r="T65" t="s">
        <v>14598</v>
      </c>
    </row>
    <row r="66" spans="1:20" x14ac:dyDescent="0.25">
      <c r="A66" t="s">
        <v>30</v>
      </c>
      <c r="B66" t="s">
        <v>31</v>
      </c>
      <c r="C66">
        <v>50</v>
      </c>
      <c r="D66">
        <v>3</v>
      </c>
      <c r="E66" t="s">
        <v>14597</v>
      </c>
      <c r="F66">
        <v>300</v>
      </c>
      <c r="G66">
        <v>0</v>
      </c>
      <c r="H66" t="s">
        <v>631</v>
      </c>
      <c r="I66" t="s">
        <v>877</v>
      </c>
      <c r="J66" t="s">
        <v>312</v>
      </c>
      <c r="K66" t="s">
        <v>23</v>
      </c>
      <c r="L66" t="s">
        <v>24</v>
      </c>
      <c r="M66" t="s">
        <v>14598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14599</v>
      </c>
      <c r="T66" t="s">
        <v>14598</v>
      </c>
    </row>
    <row r="67" spans="1:20" x14ac:dyDescent="0.25">
      <c r="A67" t="s">
        <v>42</v>
      </c>
      <c r="B67" t="s">
        <v>43</v>
      </c>
      <c r="C67">
        <v>66.666666666666671</v>
      </c>
      <c r="D67">
        <v>3</v>
      </c>
      <c r="E67" t="s">
        <v>14600</v>
      </c>
      <c r="F67">
        <v>106</v>
      </c>
      <c r="G67">
        <v>6</v>
      </c>
      <c r="H67" t="s">
        <v>631</v>
      </c>
      <c r="I67" t="s">
        <v>14601</v>
      </c>
      <c r="J67" t="s">
        <v>321</v>
      </c>
      <c r="K67" t="s">
        <v>23</v>
      </c>
      <c r="L67" t="s">
        <v>24</v>
      </c>
      <c r="M67" t="s">
        <v>14598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14602</v>
      </c>
      <c r="T67" t="s">
        <v>14598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14603</v>
      </c>
      <c r="F68">
        <v>100</v>
      </c>
      <c r="G68">
        <v>0</v>
      </c>
      <c r="H68" t="s">
        <v>631</v>
      </c>
      <c r="I68" t="s">
        <v>14604</v>
      </c>
      <c r="J68" t="s">
        <v>334</v>
      </c>
      <c r="K68" t="s">
        <v>23</v>
      </c>
      <c r="L68" t="s">
        <v>24</v>
      </c>
      <c r="M68" t="s">
        <v>14605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14606</v>
      </c>
      <c r="T68" t="s">
        <v>14605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14603</v>
      </c>
      <c r="F69">
        <v>100</v>
      </c>
      <c r="G69">
        <v>0</v>
      </c>
      <c r="H69" t="s">
        <v>631</v>
      </c>
      <c r="I69" t="s">
        <v>14604</v>
      </c>
      <c r="J69" t="s">
        <v>334</v>
      </c>
      <c r="K69" t="s">
        <v>23</v>
      </c>
      <c r="L69" t="s">
        <v>24</v>
      </c>
      <c r="M69" t="s">
        <v>14605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14606</v>
      </c>
      <c r="T69" t="s">
        <v>14605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14603</v>
      </c>
      <c r="F70">
        <v>100</v>
      </c>
      <c r="G70">
        <v>0</v>
      </c>
      <c r="H70" t="s">
        <v>631</v>
      </c>
      <c r="I70" t="s">
        <v>14604</v>
      </c>
      <c r="J70" t="s">
        <v>334</v>
      </c>
      <c r="K70" t="s">
        <v>23</v>
      </c>
      <c r="L70" t="s">
        <v>24</v>
      </c>
      <c r="M70" t="s">
        <v>14605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14606</v>
      </c>
      <c r="T70" t="s">
        <v>14605</v>
      </c>
    </row>
    <row r="71" spans="1:20" x14ac:dyDescent="0.25">
      <c r="A71" t="s">
        <v>42</v>
      </c>
      <c r="B71" t="s">
        <v>43</v>
      </c>
      <c r="C71">
        <v>66.666666666666671</v>
      </c>
      <c r="D71">
        <v>3</v>
      </c>
      <c r="E71" t="s">
        <v>14607</v>
      </c>
      <c r="F71">
        <v>106</v>
      </c>
      <c r="G71">
        <v>6</v>
      </c>
      <c r="H71" t="s">
        <v>631</v>
      </c>
      <c r="I71" t="s">
        <v>14608</v>
      </c>
      <c r="J71" t="s">
        <v>317</v>
      </c>
      <c r="K71" t="s">
        <v>23</v>
      </c>
      <c r="L71" t="s">
        <v>24</v>
      </c>
      <c r="M71" t="s">
        <v>14609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14610</v>
      </c>
      <c r="T71" t="s">
        <v>14609</v>
      </c>
    </row>
    <row r="72" spans="1:20" x14ac:dyDescent="0.25">
      <c r="A72" t="s">
        <v>42</v>
      </c>
      <c r="B72" t="s">
        <v>43</v>
      </c>
      <c r="C72">
        <v>66.666666666666671</v>
      </c>
      <c r="D72">
        <v>3</v>
      </c>
      <c r="E72" t="s">
        <v>14611</v>
      </c>
      <c r="F72">
        <v>106</v>
      </c>
      <c r="G72">
        <v>6</v>
      </c>
      <c r="H72" t="s">
        <v>631</v>
      </c>
      <c r="I72" t="s">
        <v>14612</v>
      </c>
      <c r="J72" t="s">
        <v>357</v>
      </c>
      <c r="K72" t="s">
        <v>23</v>
      </c>
      <c r="L72" t="s">
        <v>24</v>
      </c>
      <c r="M72" t="s">
        <v>14613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14614</v>
      </c>
      <c r="T72" t="s">
        <v>14613</v>
      </c>
    </row>
    <row r="73" spans="1:20" x14ac:dyDescent="0.25">
      <c r="A73" t="s">
        <v>42</v>
      </c>
      <c r="B73" t="s">
        <v>43</v>
      </c>
      <c r="C73">
        <v>66.666666666666671</v>
      </c>
      <c r="D73">
        <v>6</v>
      </c>
      <c r="E73" t="s">
        <v>14615</v>
      </c>
      <c r="F73">
        <v>200</v>
      </c>
      <c r="G73">
        <v>0</v>
      </c>
      <c r="H73" t="s">
        <v>631</v>
      </c>
      <c r="I73" t="s">
        <v>14616</v>
      </c>
      <c r="J73" t="s">
        <v>331</v>
      </c>
      <c r="K73" t="s">
        <v>23</v>
      </c>
      <c r="L73" t="s">
        <v>24</v>
      </c>
      <c r="M73" t="s">
        <v>14617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14618</v>
      </c>
      <c r="T73" t="s">
        <v>14617</v>
      </c>
    </row>
    <row r="74" spans="1:20" x14ac:dyDescent="0.25">
      <c r="A74" t="s">
        <v>42</v>
      </c>
      <c r="B74" t="s">
        <v>43</v>
      </c>
      <c r="C74">
        <v>66.666666666666671</v>
      </c>
      <c r="D74">
        <v>3</v>
      </c>
      <c r="E74" t="s">
        <v>14619</v>
      </c>
      <c r="F74">
        <v>129</v>
      </c>
      <c r="G74">
        <v>29</v>
      </c>
      <c r="H74" t="s">
        <v>631</v>
      </c>
      <c r="I74" t="s">
        <v>9724</v>
      </c>
      <c r="J74" t="s">
        <v>639</v>
      </c>
      <c r="K74" t="s">
        <v>23</v>
      </c>
      <c r="L74" t="s">
        <v>24</v>
      </c>
      <c r="M74" t="s">
        <v>14620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14621</v>
      </c>
      <c r="T74" t="s">
        <v>14620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6</v>
      </c>
      <c r="E75" t="s">
        <v>14622</v>
      </c>
      <c r="F75">
        <v>200</v>
      </c>
      <c r="G75">
        <v>0</v>
      </c>
      <c r="H75" t="s">
        <v>631</v>
      </c>
      <c r="I75" t="s">
        <v>14623</v>
      </c>
      <c r="J75" t="s">
        <v>353</v>
      </c>
      <c r="K75" t="s">
        <v>23</v>
      </c>
      <c r="L75" t="s">
        <v>24</v>
      </c>
      <c r="M75" t="s">
        <v>14624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14625</v>
      </c>
      <c r="T75" t="s">
        <v>14624</v>
      </c>
    </row>
    <row r="76" spans="1:20" x14ac:dyDescent="0.25">
      <c r="A76" t="s">
        <v>42</v>
      </c>
      <c r="B76" t="s">
        <v>43</v>
      </c>
      <c r="C76">
        <v>66.666666666666671</v>
      </c>
      <c r="D76">
        <v>3</v>
      </c>
      <c r="E76" t="s">
        <v>14626</v>
      </c>
      <c r="F76">
        <v>200</v>
      </c>
      <c r="G76">
        <v>0</v>
      </c>
      <c r="H76" t="s">
        <v>631</v>
      </c>
      <c r="I76" t="s">
        <v>14627</v>
      </c>
      <c r="J76" t="s">
        <v>61</v>
      </c>
      <c r="K76" t="s">
        <v>23</v>
      </c>
      <c r="L76" t="s">
        <v>24</v>
      </c>
      <c r="M76" t="s">
        <v>14628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14629</v>
      </c>
      <c r="T76" t="s">
        <v>14628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14626</v>
      </c>
      <c r="F77">
        <v>200</v>
      </c>
      <c r="G77">
        <v>0</v>
      </c>
      <c r="H77" t="s">
        <v>631</v>
      </c>
      <c r="I77" t="s">
        <v>14627</v>
      </c>
      <c r="J77" t="s">
        <v>61</v>
      </c>
      <c r="K77" t="s">
        <v>23</v>
      </c>
      <c r="L77" t="s">
        <v>24</v>
      </c>
      <c r="M77" t="s">
        <v>14628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14629</v>
      </c>
      <c r="T77" t="s">
        <v>14628</v>
      </c>
    </row>
    <row r="78" spans="1:20" x14ac:dyDescent="0.25">
      <c r="A78" t="s">
        <v>28</v>
      </c>
      <c r="B78" t="s">
        <v>29</v>
      </c>
      <c r="C78">
        <v>50</v>
      </c>
      <c r="D78">
        <v>1</v>
      </c>
      <c r="E78" t="s">
        <v>14626</v>
      </c>
      <c r="F78">
        <v>200</v>
      </c>
      <c r="G78">
        <v>0</v>
      </c>
      <c r="H78" t="s">
        <v>631</v>
      </c>
      <c r="I78" t="s">
        <v>14627</v>
      </c>
      <c r="J78" t="s">
        <v>61</v>
      </c>
      <c r="K78" t="s">
        <v>23</v>
      </c>
      <c r="L78" t="s">
        <v>24</v>
      </c>
      <c r="M78" t="s">
        <v>14628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14629</v>
      </c>
      <c r="T78" t="s">
        <v>14628</v>
      </c>
    </row>
    <row r="79" spans="1:20" x14ac:dyDescent="0.25">
      <c r="A79" t="s">
        <v>30</v>
      </c>
      <c r="B79" t="s">
        <v>31</v>
      </c>
      <c r="C79">
        <v>50</v>
      </c>
      <c r="D79">
        <v>1</v>
      </c>
      <c r="E79" t="s">
        <v>14626</v>
      </c>
      <c r="F79">
        <v>200</v>
      </c>
      <c r="G79">
        <v>0</v>
      </c>
      <c r="H79" t="s">
        <v>631</v>
      </c>
      <c r="I79" t="s">
        <v>14627</v>
      </c>
      <c r="J79" t="s">
        <v>61</v>
      </c>
      <c r="K79" t="s">
        <v>23</v>
      </c>
      <c r="L79" t="s">
        <v>24</v>
      </c>
      <c r="M79" t="s">
        <v>14628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14629</v>
      </c>
      <c r="T79" t="s">
        <v>14628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14630</v>
      </c>
      <c r="F80">
        <v>145</v>
      </c>
      <c r="G80">
        <v>45</v>
      </c>
      <c r="H80" t="s">
        <v>631</v>
      </c>
      <c r="I80" t="s">
        <v>14631</v>
      </c>
      <c r="J80" t="s">
        <v>321</v>
      </c>
      <c r="K80" t="s">
        <v>23</v>
      </c>
      <c r="L80" t="s">
        <v>24</v>
      </c>
      <c r="M80" t="s">
        <v>14628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14632</v>
      </c>
      <c r="T80" t="s">
        <v>14628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14630</v>
      </c>
      <c r="F81">
        <v>145</v>
      </c>
      <c r="G81">
        <v>45</v>
      </c>
      <c r="H81" t="s">
        <v>631</v>
      </c>
      <c r="I81" t="s">
        <v>14631</v>
      </c>
      <c r="J81" t="s">
        <v>321</v>
      </c>
      <c r="K81" t="s">
        <v>23</v>
      </c>
      <c r="L81" t="s">
        <v>24</v>
      </c>
      <c r="M81" t="s">
        <v>14628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14632</v>
      </c>
      <c r="T81" t="s">
        <v>14628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14630</v>
      </c>
      <c r="F82">
        <v>145</v>
      </c>
      <c r="G82">
        <v>45</v>
      </c>
      <c r="H82" t="s">
        <v>631</v>
      </c>
      <c r="I82" t="s">
        <v>14631</v>
      </c>
      <c r="J82" t="s">
        <v>321</v>
      </c>
      <c r="K82" t="s">
        <v>23</v>
      </c>
      <c r="L82" t="s">
        <v>24</v>
      </c>
      <c r="M82" t="s">
        <v>14628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14632</v>
      </c>
      <c r="T82" t="s">
        <v>14628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14633</v>
      </c>
      <c r="F83">
        <v>106</v>
      </c>
      <c r="G83">
        <v>6</v>
      </c>
      <c r="H83" t="s">
        <v>631</v>
      </c>
      <c r="I83" t="s">
        <v>14634</v>
      </c>
      <c r="J83" t="s">
        <v>351</v>
      </c>
      <c r="K83" t="s">
        <v>23</v>
      </c>
      <c r="L83" t="s">
        <v>24</v>
      </c>
      <c r="M83" t="s">
        <v>14635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14636</v>
      </c>
      <c r="T83" t="s">
        <v>14637</v>
      </c>
    </row>
    <row r="84" spans="1:20" x14ac:dyDescent="0.25">
      <c r="A84" t="s">
        <v>28</v>
      </c>
      <c r="B84" t="s">
        <v>29</v>
      </c>
      <c r="C84">
        <v>50</v>
      </c>
      <c r="D84">
        <v>1</v>
      </c>
      <c r="E84" t="s">
        <v>14633</v>
      </c>
      <c r="F84">
        <v>106</v>
      </c>
      <c r="G84">
        <v>6</v>
      </c>
      <c r="H84" t="s">
        <v>631</v>
      </c>
      <c r="I84" t="s">
        <v>14634</v>
      </c>
      <c r="J84" t="s">
        <v>351</v>
      </c>
      <c r="K84" t="s">
        <v>23</v>
      </c>
      <c r="L84" t="s">
        <v>24</v>
      </c>
      <c r="M84" t="s">
        <v>14635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14636</v>
      </c>
      <c r="T84" t="s">
        <v>14638</v>
      </c>
    </row>
    <row r="85" spans="1:20" x14ac:dyDescent="0.25">
      <c r="A85" t="s">
        <v>30</v>
      </c>
      <c r="B85" t="s">
        <v>31</v>
      </c>
      <c r="C85">
        <v>50</v>
      </c>
      <c r="D85">
        <v>1</v>
      </c>
      <c r="E85" t="s">
        <v>14633</v>
      </c>
      <c r="F85">
        <v>106</v>
      </c>
      <c r="G85">
        <v>6</v>
      </c>
      <c r="H85" t="s">
        <v>631</v>
      </c>
      <c r="I85" t="s">
        <v>14634</v>
      </c>
      <c r="J85" t="s">
        <v>351</v>
      </c>
      <c r="K85" t="s">
        <v>23</v>
      </c>
      <c r="L85" t="s">
        <v>24</v>
      </c>
      <c r="M85" t="s">
        <v>14635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14636</v>
      </c>
      <c r="T85" t="s">
        <v>14635</v>
      </c>
    </row>
    <row r="86" spans="1:20" x14ac:dyDescent="0.25">
      <c r="A86" t="s">
        <v>186</v>
      </c>
      <c r="B86" t="s">
        <v>187</v>
      </c>
      <c r="C86">
        <v>52</v>
      </c>
      <c r="D86">
        <v>1</v>
      </c>
      <c r="E86" t="s">
        <v>14639</v>
      </c>
      <c r="F86">
        <v>120</v>
      </c>
      <c r="G86">
        <v>0</v>
      </c>
      <c r="H86" t="s">
        <v>22</v>
      </c>
      <c r="I86" t="s">
        <v>14640</v>
      </c>
      <c r="J86" t="s">
        <v>336</v>
      </c>
      <c r="K86" t="s">
        <v>23</v>
      </c>
      <c r="L86" t="s">
        <v>24</v>
      </c>
      <c r="M86" t="s">
        <v>14641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14642</v>
      </c>
      <c r="T86" t="s">
        <v>14643</v>
      </c>
    </row>
    <row r="87" spans="1:20" x14ac:dyDescent="0.25">
      <c r="A87" t="s">
        <v>139</v>
      </c>
      <c r="B87" t="s">
        <v>715</v>
      </c>
      <c r="C87">
        <v>98</v>
      </c>
      <c r="D87">
        <v>1</v>
      </c>
      <c r="E87" t="s">
        <v>14639</v>
      </c>
      <c r="F87">
        <v>120</v>
      </c>
      <c r="G87">
        <v>0</v>
      </c>
      <c r="H87" t="s">
        <v>22</v>
      </c>
      <c r="I87" t="s">
        <v>14640</v>
      </c>
      <c r="J87" t="s">
        <v>336</v>
      </c>
      <c r="K87" t="s">
        <v>23</v>
      </c>
      <c r="L87" t="s">
        <v>24</v>
      </c>
      <c r="M87" t="s">
        <v>14641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14642</v>
      </c>
      <c r="T87" t="s">
        <v>14643</v>
      </c>
    </row>
    <row r="88" spans="1:20" x14ac:dyDescent="0.25">
      <c r="A88" t="s">
        <v>139</v>
      </c>
      <c r="B88" t="s">
        <v>1958</v>
      </c>
      <c r="C88">
        <v>88.35</v>
      </c>
      <c r="D88">
        <v>1</v>
      </c>
      <c r="E88" t="s">
        <v>14644</v>
      </c>
      <c r="F88">
        <v>95.35</v>
      </c>
      <c r="G88">
        <v>7</v>
      </c>
      <c r="H88" t="s">
        <v>47</v>
      </c>
      <c r="I88" t="s">
        <v>2725</v>
      </c>
      <c r="J88" t="s">
        <v>2726</v>
      </c>
      <c r="K88" t="s">
        <v>2304</v>
      </c>
      <c r="L88" t="s">
        <v>2727</v>
      </c>
      <c r="M88" t="s">
        <v>14645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14646</v>
      </c>
      <c r="T88" t="s">
        <v>14645</v>
      </c>
    </row>
    <row r="89" spans="1:20" x14ac:dyDescent="0.25">
      <c r="A89" t="s">
        <v>139</v>
      </c>
      <c r="B89" t="s">
        <v>112</v>
      </c>
      <c r="C89">
        <v>66</v>
      </c>
      <c r="D89">
        <v>1</v>
      </c>
      <c r="E89" t="s">
        <v>14647</v>
      </c>
      <c r="F89">
        <v>223</v>
      </c>
      <c r="G89">
        <v>0</v>
      </c>
      <c r="H89" t="s">
        <v>47</v>
      </c>
      <c r="I89" t="s">
        <v>854</v>
      </c>
      <c r="J89" t="s">
        <v>855</v>
      </c>
      <c r="K89" t="s">
        <v>728</v>
      </c>
      <c r="L89" t="s">
        <v>163</v>
      </c>
      <c r="M89" t="s">
        <v>14648</v>
      </c>
      <c r="N89" t="s">
        <v>23</v>
      </c>
      <c r="O89" t="s">
        <v>53</v>
      </c>
      <c r="P89" t="s">
        <v>54</v>
      </c>
      <c r="Q89" t="s">
        <v>55</v>
      </c>
      <c r="R89" t="s">
        <v>24</v>
      </c>
      <c r="S89" t="s">
        <v>14649</v>
      </c>
      <c r="T89" t="s">
        <v>14648</v>
      </c>
    </row>
    <row r="90" spans="1:20" x14ac:dyDescent="0.25">
      <c r="A90" t="s">
        <v>110</v>
      </c>
      <c r="B90" t="s">
        <v>640</v>
      </c>
      <c r="C90">
        <v>66</v>
      </c>
      <c r="D90">
        <v>1</v>
      </c>
      <c r="E90" t="s">
        <v>14647</v>
      </c>
      <c r="F90">
        <v>223</v>
      </c>
      <c r="G90">
        <v>0</v>
      </c>
      <c r="H90" t="s">
        <v>47</v>
      </c>
      <c r="I90" t="s">
        <v>854</v>
      </c>
      <c r="J90" t="s">
        <v>855</v>
      </c>
      <c r="K90" t="s">
        <v>728</v>
      </c>
      <c r="L90" t="s">
        <v>163</v>
      </c>
      <c r="M90" t="s">
        <v>14648</v>
      </c>
      <c r="N90" t="s">
        <v>23</v>
      </c>
      <c r="O90" t="s">
        <v>53</v>
      </c>
      <c r="P90" t="s">
        <v>54</v>
      </c>
      <c r="Q90" t="s">
        <v>55</v>
      </c>
      <c r="R90" t="s">
        <v>24</v>
      </c>
      <c r="S90" t="s">
        <v>14649</v>
      </c>
      <c r="T90" t="s">
        <v>14648</v>
      </c>
    </row>
    <row r="91" spans="1:20" x14ac:dyDescent="0.25">
      <c r="A91" t="s">
        <v>46</v>
      </c>
      <c r="B91" t="s">
        <v>56</v>
      </c>
      <c r="C91">
        <v>67</v>
      </c>
      <c r="D91">
        <v>1</v>
      </c>
      <c r="E91" t="s">
        <v>14647</v>
      </c>
      <c r="F91">
        <v>223</v>
      </c>
      <c r="G91">
        <v>0</v>
      </c>
      <c r="H91" t="s">
        <v>47</v>
      </c>
      <c r="I91" t="s">
        <v>854</v>
      </c>
      <c r="J91" t="s">
        <v>855</v>
      </c>
      <c r="K91" t="s">
        <v>728</v>
      </c>
      <c r="L91" t="s">
        <v>163</v>
      </c>
      <c r="M91" t="s">
        <v>14648</v>
      </c>
      <c r="N91" t="s">
        <v>23</v>
      </c>
      <c r="O91" t="s">
        <v>53</v>
      </c>
      <c r="P91" t="s">
        <v>54</v>
      </c>
      <c r="Q91" t="s">
        <v>55</v>
      </c>
      <c r="R91" t="s">
        <v>24</v>
      </c>
      <c r="S91" t="s">
        <v>14649</v>
      </c>
      <c r="T91" t="s">
        <v>14648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14650</v>
      </c>
      <c r="F92">
        <v>100</v>
      </c>
      <c r="G92">
        <v>0</v>
      </c>
      <c r="H92" t="s">
        <v>631</v>
      </c>
      <c r="I92" t="s">
        <v>14651</v>
      </c>
      <c r="J92" t="s">
        <v>310</v>
      </c>
      <c r="K92" t="s">
        <v>23</v>
      </c>
      <c r="L92" t="s">
        <v>24</v>
      </c>
      <c r="M92" t="s">
        <v>14652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14653</v>
      </c>
      <c r="T92" t="s">
        <v>14652</v>
      </c>
    </row>
    <row r="93" spans="1:20" x14ac:dyDescent="0.25">
      <c r="A93" t="s">
        <v>28</v>
      </c>
      <c r="B93" t="s">
        <v>29</v>
      </c>
      <c r="C93">
        <v>50</v>
      </c>
      <c r="D93">
        <v>1</v>
      </c>
      <c r="E93" t="s">
        <v>14650</v>
      </c>
      <c r="F93">
        <v>100</v>
      </c>
      <c r="G93">
        <v>0</v>
      </c>
      <c r="H93" t="s">
        <v>631</v>
      </c>
      <c r="I93" t="s">
        <v>14651</v>
      </c>
      <c r="J93" t="s">
        <v>310</v>
      </c>
      <c r="K93" t="s">
        <v>23</v>
      </c>
      <c r="L93" t="s">
        <v>24</v>
      </c>
      <c r="M93" t="s">
        <v>14652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14653</v>
      </c>
      <c r="T93" t="s">
        <v>14652</v>
      </c>
    </row>
    <row r="94" spans="1:20" x14ac:dyDescent="0.25">
      <c r="A94" t="s">
        <v>30</v>
      </c>
      <c r="B94" t="s">
        <v>31</v>
      </c>
      <c r="C94">
        <v>50</v>
      </c>
      <c r="D94">
        <v>1</v>
      </c>
      <c r="E94" t="s">
        <v>14650</v>
      </c>
      <c r="F94">
        <v>100</v>
      </c>
      <c r="G94">
        <v>0</v>
      </c>
      <c r="H94" t="s">
        <v>631</v>
      </c>
      <c r="I94" t="s">
        <v>14651</v>
      </c>
      <c r="J94" t="s">
        <v>310</v>
      </c>
      <c r="K94" t="s">
        <v>23</v>
      </c>
      <c r="L94" t="s">
        <v>24</v>
      </c>
      <c r="M94" t="s">
        <v>14652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14653</v>
      </c>
      <c r="T94" t="s">
        <v>14652</v>
      </c>
    </row>
    <row r="95" spans="1:20" x14ac:dyDescent="0.25">
      <c r="A95" t="s">
        <v>46</v>
      </c>
      <c r="B95" t="s">
        <v>56</v>
      </c>
      <c r="C95">
        <v>66.333333333333329</v>
      </c>
      <c r="D95">
        <v>9</v>
      </c>
      <c r="E95" t="s">
        <v>14654</v>
      </c>
      <c r="F95">
        <v>684</v>
      </c>
      <c r="G95">
        <v>24</v>
      </c>
      <c r="H95" t="s">
        <v>631</v>
      </c>
      <c r="I95" t="s">
        <v>714</v>
      </c>
      <c r="J95" t="s">
        <v>316</v>
      </c>
      <c r="K95" t="s">
        <v>23</v>
      </c>
      <c r="L95" t="s">
        <v>24</v>
      </c>
      <c r="M95" t="s">
        <v>14655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14656</v>
      </c>
      <c r="T95" t="s">
        <v>14655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14657</v>
      </c>
      <c r="F96">
        <v>370</v>
      </c>
      <c r="G96">
        <v>0</v>
      </c>
      <c r="H96" t="s">
        <v>47</v>
      </c>
      <c r="I96" t="s">
        <v>4327</v>
      </c>
      <c r="J96" t="s">
        <v>14658</v>
      </c>
      <c r="K96" t="s">
        <v>11098</v>
      </c>
      <c r="L96" t="s">
        <v>748</v>
      </c>
      <c r="M96" t="s">
        <v>14659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14660</v>
      </c>
      <c r="T96" t="s">
        <v>14659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14657</v>
      </c>
      <c r="F97">
        <v>370</v>
      </c>
      <c r="G97">
        <v>0</v>
      </c>
      <c r="H97" t="s">
        <v>47</v>
      </c>
      <c r="I97" t="s">
        <v>4327</v>
      </c>
      <c r="J97" t="s">
        <v>14658</v>
      </c>
      <c r="K97" t="s">
        <v>11098</v>
      </c>
      <c r="L97" t="s">
        <v>748</v>
      </c>
      <c r="M97" t="s">
        <v>14659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14660</v>
      </c>
      <c r="T97" t="s">
        <v>14659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14657</v>
      </c>
      <c r="F98">
        <v>370</v>
      </c>
      <c r="G98">
        <v>0</v>
      </c>
      <c r="H98" t="s">
        <v>47</v>
      </c>
      <c r="I98" t="s">
        <v>4327</v>
      </c>
      <c r="J98" t="s">
        <v>14658</v>
      </c>
      <c r="K98" t="s">
        <v>11098</v>
      </c>
      <c r="L98" t="s">
        <v>748</v>
      </c>
      <c r="M98" t="s">
        <v>14659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14660</v>
      </c>
      <c r="T98" t="s">
        <v>14659</v>
      </c>
    </row>
    <row r="99" spans="1:20" x14ac:dyDescent="0.25">
      <c r="A99" t="s">
        <v>139</v>
      </c>
      <c r="B99" t="s">
        <v>112</v>
      </c>
      <c r="C99">
        <v>66</v>
      </c>
      <c r="D99">
        <v>1</v>
      </c>
      <c r="E99" t="s">
        <v>14657</v>
      </c>
      <c r="F99">
        <v>370</v>
      </c>
      <c r="G99">
        <v>0</v>
      </c>
      <c r="H99" t="s">
        <v>47</v>
      </c>
      <c r="I99" t="s">
        <v>4327</v>
      </c>
      <c r="J99" t="s">
        <v>14658</v>
      </c>
      <c r="K99" t="s">
        <v>11098</v>
      </c>
      <c r="L99" t="s">
        <v>748</v>
      </c>
      <c r="M99" t="s">
        <v>14659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14660</v>
      </c>
      <c r="T99" t="s">
        <v>14659</v>
      </c>
    </row>
    <row r="100" spans="1:20" x14ac:dyDescent="0.25">
      <c r="A100" t="s">
        <v>110</v>
      </c>
      <c r="B100" t="s">
        <v>640</v>
      </c>
      <c r="C100">
        <v>66</v>
      </c>
      <c r="D100">
        <v>1</v>
      </c>
      <c r="E100" t="s">
        <v>14657</v>
      </c>
      <c r="F100">
        <v>370</v>
      </c>
      <c r="G100">
        <v>0</v>
      </c>
      <c r="H100" t="s">
        <v>47</v>
      </c>
      <c r="I100" t="s">
        <v>4327</v>
      </c>
      <c r="J100" t="s">
        <v>14658</v>
      </c>
      <c r="K100" t="s">
        <v>11098</v>
      </c>
      <c r="L100" t="s">
        <v>748</v>
      </c>
      <c r="M100" t="s">
        <v>14659</v>
      </c>
      <c r="N100" t="s">
        <v>23</v>
      </c>
      <c r="O100" t="s">
        <v>63</v>
      </c>
      <c r="P100" t="s">
        <v>54</v>
      </c>
      <c r="Q100" t="s">
        <v>55</v>
      </c>
      <c r="R100" t="s">
        <v>24</v>
      </c>
      <c r="S100" t="s">
        <v>14660</v>
      </c>
      <c r="T100" t="s">
        <v>14659</v>
      </c>
    </row>
    <row r="101" spans="1:20" x14ac:dyDescent="0.25">
      <c r="A101" t="s">
        <v>46</v>
      </c>
      <c r="B101" t="s">
        <v>56</v>
      </c>
      <c r="C101">
        <v>67</v>
      </c>
      <c r="D101">
        <v>1</v>
      </c>
      <c r="E101" t="s">
        <v>14657</v>
      </c>
      <c r="F101">
        <v>370</v>
      </c>
      <c r="G101">
        <v>0</v>
      </c>
      <c r="H101" t="s">
        <v>47</v>
      </c>
      <c r="I101" t="s">
        <v>4327</v>
      </c>
      <c r="J101" t="s">
        <v>14658</v>
      </c>
      <c r="K101" t="s">
        <v>11098</v>
      </c>
      <c r="L101" t="s">
        <v>748</v>
      </c>
      <c r="M101" t="s">
        <v>14659</v>
      </c>
      <c r="N101" t="s">
        <v>23</v>
      </c>
      <c r="O101" t="s">
        <v>63</v>
      </c>
      <c r="P101" t="s">
        <v>54</v>
      </c>
      <c r="Q101" t="s">
        <v>55</v>
      </c>
      <c r="R101" t="s">
        <v>24</v>
      </c>
      <c r="S101" t="s">
        <v>14660</v>
      </c>
      <c r="T101" t="s">
        <v>14659</v>
      </c>
    </row>
    <row r="102" spans="1:20" x14ac:dyDescent="0.25">
      <c r="A102" t="s">
        <v>44</v>
      </c>
      <c r="B102" t="s">
        <v>45</v>
      </c>
      <c r="C102">
        <v>66.666666666666671</v>
      </c>
      <c r="D102">
        <v>3</v>
      </c>
      <c r="E102" t="s">
        <v>14661</v>
      </c>
      <c r="F102">
        <v>200</v>
      </c>
      <c r="G102">
        <v>0</v>
      </c>
      <c r="H102" t="s">
        <v>631</v>
      </c>
      <c r="I102" t="s">
        <v>14662</v>
      </c>
      <c r="J102" t="s">
        <v>352</v>
      </c>
      <c r="K102" t="s">
        <v>23</v>
      </c>
      <c r="L102" t="s">
        <v>24</v>
      </c>
      <c r="M102" t="s">
        <v>14663</v>
      </c>
      <c r="N102" t="s">
        <v>23</v>
      </c>
      <c r="O102" t="s">
        <v>32</v>
      </c>
      <c r="P102" t="s">
        <v>26</v>
      </c>
      <c r="Q102" t="s">
        <v>33</v>
      </c>
      <c r="R102" t="s">
        <v>24</v>
      </c>
      <c r="S102" t="s">
        <v>14664</v>
      </c>
      <c r="T102" t="s">
        <v>14665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14661</v>
      </c>
      <c r="F103">
        <v>200</v>
      </c>
      <c r="G103">
        <v>0</v>
      </c>
      <c r="H103" t="s">
        <v>631</v>
      </c>
      <c r="I103" t="s">
        <v>14662</v>
      </c>
      <c r="J103" t="s">
        <v>352</v>
      </c>
      <c r="K103" t="s">
        <v>23</v>
      </c>
      <c r="L103" t="s">
        <v>24</v>
      </c>
      <c r="M103" t="s">
        <v>14663</v>
      </c>
      <c r="N103" t="s">
        <v>23</v>
      </c>
      <c r="O103" t="s">
        <v>32</v>
      </c>
      <c r="P103" t="s">
        <v>26</v>
      </c>
      <c r="Q103" t="s">
        <v>33</v>
      </c>
      <c r="R103" t="s">
        <v>24</v>
      </c>
      <c r="S103" t="s">
        <v>14664</v>
      </c>
      <c r="T103" t="s">
        <v>14665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14661</v>
      </c>
      <c r="F104">
        <v>200</v>
      </c>
      <c r="G104">
        <v>0</v>
      </c>
      <c r="H104" t="s">
        <v>631</v>
      </c>
      <c r="I104" t="s">
        <v>14662</v>
      </c>
      <c r="J104" t="s">
        <v>352</v>
      </c>
      <c r="K104" t="s">
        <v>23</v>
      </c>
      <c r="L104" t="s">
        <v>24</v>
      </c>
      <c r="M104" t="s">
        <v>14663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14664</v>
      </c>
      <c r="T104" t="s">
        <v>14665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14661</v>
      </c>
      <c r="F105">
        <v>200</v>
      </c>
      <c r="G105">
        <v>0</v>
      </c>
      <c r="H105" t="s">
        <v>631</v>
      </c>
      <c r="I105" t="s">
        <v>14662</v>
      </c>
      <c r="J105" t="s">
        <v>352</v>
      </c>
      <c r="K105" t="s">
        <v>23</v>
      </c>
      <c r="L105" t="s">
        <v>24</v>
      </c>
      <c r="M105" t="s">
        <v>14663</v>
      </c>
      <c r="N105" t="s">
        <v>23</v>
      </c>
      <c r="O105" t="s">
        <v>32</v>
      </c>
      <c r="P105" t="s">
        <v>26</v>
      </c>
      <c r="Q105" t="s">
        <v>33</v>
      </c>
      <c r="R105" t="s">
        <v>24</v>
      </c>
      <c r="S105" t="s">
        <v>14664</v>
      </c>
      <c r="T105" t="s">
        <v>14665</v>
      </c>
    </row>
    <row r="106" spans="1:20" x14ac:dyDescent="0.25">
      <c r="A106" t="s">
        <v>186</v>
      </c>
      <c r="B106" t="s">
        <v>187</v>
      </c>
      <c r="C106">
        <v>33.333333333333336</v>
      </c>
      <c r="D106">
        <v>3</v>
      </c>
      <c r="E106" t="s">
        <v>14666</v>
      </c>
      <c r="F106">
        <v>293.32</v>
      </c>
      <c r="G106">
        <v>64</v>
      </c>
      <c r="H106" t="s">
        <v>47</v>
      </c>
      <c r="I106" t="s">
        <v>14667</v>
      </c>
      <c r="J106" t="s">
        <v>14668</v>
      </c>
      <c r="K106" t="s">
        <v>3737</v>
      </c>
      <c r="L106" t="s">
        <v>14669</v>
      </c>
      <c r="M106" t="s">
        <v>14665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14670</v>
      </c>
      <c r="T106" t="s">
        <v>14665</v>
      </c>
    </row>
    <row r="107" spans="1:20" x14ac:dyDescent="0.25">
      <c r="A107" t="s">
        <v>139</v>
      </c>
      <c r="B107" t="s">
        <v>1958</v>
      </c>
      <c r="C107">
        <v>78.48</v>
      </c>
      <c r="D107">
        <v>1</v>
      </c>
      <c r="E107" t="s">
        <v>14666</v>
      </c>
      <c r="F107">
        <v>293.32</v>
      </c>
      <c r="G107">
        <v>64</v>
      </c>
      <c r="H107" t="s">
        <v>47</v>
      </c>
      <c r="I107" t="s">
        <v>14667</v>
      </c>
      <c r="J107" t="s">
        <v>14668</v>
      </c>
      <c r="K107" t="s">
        <v>3737</v>
      </c>
      <c r="L107" t="s">
        <v>14669</v>
      </c>
      <c r="M107" t="s">
        <v>14665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14670</v>
      </c>
      <c r="T107" t="s">
        <v>14665</v>
      </c>
    </row>
    <row r="108" spans="1:20" x14ac:dyDescent="0.25">
      <c r="A108" t="s">
        <v>30</v>
      </c>
      <c r="B108" t="s">
        <v>1915</v>
      </c>
      <c r="C108">
        <v>33.76</v>
      </c>
      <c r="D108">
        <v>1</v>
      </c>
      <c r="E108" t="s">
        <v>14666</v>
      </c>
      <c r="F108">
        <v>293.32</v>
      </c>
      <c r="G108">
        <v>64</v>
      </c>
      <c r="H108" t="s">
        <v>47</v>
      </c>
      <c r="I108" t="s">
        <v>14667</v>
      </c>
      <c r="J108" t="s">
        <v>14668</v>
      </c>
      <c r="K108" t="s">
        <v>3737</v>
      </c>
      <c r="L108" t="s">
        <v>14669</v>
      </c>
      <c r="M108" t="s">
        <v>14665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14670</v>
      </c>
      <c r="T108" t="s">
        <v>14665</v>
      </c>
    </row>
    <row r="109" spans="1:20" x14ac:dyDescent="0.25">
      <c r="A109" t="s">
        <v>42</v>
      </c>
      <c r="B109" t="s">
        <v>43</v>
      </c>
      <c r="C109">
        <v>66.666666666666671</v>
      </c>
      <c r="D109">
        <v>3</v>
      </c>
      <c r="E109" t="s">
        <v>14671</v>
      </c>
      <c r="F109">
        <v>200</v>
      </c>
      <c r="G109">
        <v>0</v>
      </c>
      <c r="H109" t="s">
        <v>631</v>
      </c>
      <c r="I109" t="s">
        <v>14672</v>
      </c>
      <c r="J109" t="s">
        <v>322</v>
      </c>
      <c r="K109" t="s">
        <v>23</v>
      </c>
      <c r="L109" t="s">
        <v>24</v>
      </c>
      <c r="M109" t="s">
        <v>14673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14674</v>
      </c>
      <c r="T109" t="s">
        <v>14673</v>
      </c>
    </row>
    <row r="110" spans="1:20" x14ac:dyDescent="0.25">
      <c r="A110" t="s">
        <v>30</v>
      </c>
      <c r="B110" t="s">
        <v>31</v>
      </c>
      <c r="C110">
        <v>60</v>
      </c>
      <c r="D110">
        <v>3</v>
      </c>
      <c r="E110" t="s">
        <v>14671</v>
      </c>
      <c r="F110">
        <v>200</v>
      </c>
      <c r="G110">
        <v>0</v>
      </c>
      <c r="H110" t="s">
        <v>631</v>
      </c>
      <c r="I110" t="s">
        <v>14672</v>
      </c>
      <c r="J110" t="s">
        <v>322</v>
      </c>
      <c r="K110" t="s">
        <v>23</v>
      </c>
      <c r="L110" t="s">
        <v>24</v>
      </c>
      <c r="M110" t="s">
        <v>14673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14674</v>
      </c>
      <c r="T110" t="s">
        <v>14673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14675</v>
      </c>
      <c r="F111">
        <v>300</v>
      </c>
      <c r="G111">
        <v>0</v>
      </c>
      <c r="H111" t="s">
        <v>631</v>
      </c>
      <c r="I111" t="s">
        <v>6600</v>
      </c>
      <c r="J111" t="s">
        <v>357</v>
      </c>
      <c r="K111" t="s">
        <v>23</v>
      </c>
      <c r="L111" t="s">
        <v>24</v>
      </c>
      <c r="M111" t="s">
        <v>14676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14677</v>
      </c>
      <c r="T111" t="s">
        <v>14676</v>
      </c>
    </row>
    <row r="112" spans="1:20" x14ac:dyDescent="0.25">
      <c r="A112" t="s">
        <v>28</v>
      </c>
      <c r="B112" t="s">
        <v>29</v>
      </c>
      <c r="C112">
        <v>50</v>
      </c>
      <c r="D112">
        <v>1</v>
      </c>
      <c r="E112" t="s">
        <v>14675</v>
      </c>
      <c r="F112">
        <v>300</v>
      </c>
      <c r="G112">
        <v>0</v>
      </c>
      <c r="H112" t="s">
        <v>631</v>
      </c>
      <c r="I112" t="s">
        <v>6600</v>
      </c>
      <c r="J112" t="s">
        <v>357</v>
      </c>
      <c r="K112" t="s">
        <v>23</v>
      </c>
      <c r="L112" t="s">
        <v>24</v>
      </c>
      <c r="M112" t="s">
        <v>14676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14677</v>
      </c>
      <c r="T112" t="s">
        <v>14676</v>
      </c>
    </row>
    <row r="113" spans="1:20" x14ac:dyDescent="0.25">
      <c r="A113" t="s">
        <v>30</v>
      </c>
      <c r="B113" t="s">
        <v>31</v>
      </c>
      <c r="C113">
        <v>50</v>
      </c>
      <c r="D113">
        <v>1</v>
      </c>
      <c r="E113" t="s">
        <v>14675</v>
      </c>
      <c r="F113">
        <v>300</v>
      </c>
      <c r="G113">
        <v>0</v>
      </c>
      <c r="H113" t="s">
        <v>631</v>
      </c>
      <c r="I113" t="s">
        <v>6600</v>
      </c>
      <c r="J113" t="s">
        <v>357</v>
      </c>
      <c r="K113" t="s">
        <v>23</v>
      </c>
      <c r="L113" t="s">
        <v>24</v>
      </c>
      <c r="M113" t="s">
        <v>14676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14677</v>
      </c>
      <c r="T113" t="s">
        <v>14676</v>
      </c>
    </row>
    <row r="114" spans="1:20" x14ac:dyDescent="0.25">
      <c r="A114" t="s">
        <v>186</v>
      </c>
      <c r="B114" t="s">
        <v>187</v>
      </c>
      <c r="C114">
        <v>33.333333333333336</v>
      </c>
      <c r="D114">
        <v>3</v>
      </c>
      <c r="E114" t="s">
        <v>14675</v>
      </c>
      <c r="F114">
        <v>300</v>
      </c>
      <c r="G114">
        <v>0</v>
      </c>
      <c r="H114" t="s">
        <v>631</v>
      </c>
      <c r="I114" t="s">
        <v>6600</v>
      </c>
      <c r="J114" t="s">
        <v>357</v>
      </c>
      <c r="K114" t="s">
        <v>23</v>
      </c>
      <c r="L114" t="s">
        <v>24</v>
      </c>
      <c r="M114" t="s">
        <v>14676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14677</v>
      </c>
      <c r="T114" t="s">
        <v>14676</v>
      </c>
    </row>
    <row r="115" spans="1:20" x14ac:dyDescent="0.25">
      <c r="A115" t="s">
        <v>42</v>
      </c>
      <c r="B115" t="s">
        <v>43</v>
      </c>
      <c r="C115">
        <v>66.666666666666671</v>
      </c>
      <c r="D115">
        <v>3</v>
      </c>
      <c r="E115" t="s">
        <v>14675</v>
      </c>
      <c r="F115">
        <v>300</v>
      </c>
      <c r="G115">
        <v>0</v>
      </c>
      <c r="H115" t="s">
        <v>631</v>
      </c>
      <c r="I115" t="s">
        <v>6600</v>
      </c>
      <c r="J115" t="s">
        <v>357</v>
      </c>
      <c r="K115" t="s">
        <v>23</v>
      </c>
      <c r="L115" t="s">
        <v>24</v>
      </c>
      <c r="M115" t="s">
        <v>14676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14677</v>
      </c>
      <c r="T115" t="s">
        <v>14676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14678</v>
      </c>
      <c r="F116">
        <v>106</v>
      </c>
      <c r="G116">
        <v>6</v>
      </c>
      <c r="H116" t="s">
        <v>631</v>
      </c>
      <c r="I116" t="s">
        <v>14679</v>
      </c>
      <c r="J116" t="s">
        <v>317</v>
      </c>
      <c r="K116" t="s">
        <v>23</v>
      </c>
      <c r="L116" t="s">
        <v>24</v>
      </c>
      <c r="M116" t="s">
        <v>14680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14681</v>
      </c>
      <c r="T116" t="s">
        <v>14676</v>
      </c>
    </row>
    <row r="117" spans="1:20" x14ac:dyDescent="0.25">
      <c r="A117" t="s">
        <v>28</v>
      </c>
      <c r="B117" t="s">
        <v>29</v>
      </c>
      <c r="C117">
        <v>50</v>
      </c>
      <c r="D117">
        <v>1</v>
      </c>
      <c r="E117" t="s">
        <v>14678</v>
      </c>
      <c r="F117">
        <v>106</v>
      </c>
      <c r="G117">
        <v>6</v>
      </c>
      <c r="H117" t="s">
        <v>631</v>
      </c>
      <c r="I117" t="s">
        <v>14679</v>
      </c>
      <c r="J117" t="s">
        <v>317</v>
      </c>
      <c r="K117" t="s">
        <v>23</v>
      </c>
      <c r="L117" t="s">
        <v>24</v>
      </c>
      <c r="M117" t="s">
        <v>14680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14681</v>
      </c>
      <c r="T117" t="s">
        <v>14676</v>
      </c>
    </row>
    <row r="118" spans="1:20" x14ac:dyDescent="0.25">
      <c r="A118" t="s">
        <v>30</v>
      </c>
      <c r="B118" t="s">
        <v>31</v>
      </c>
      <c r="C118">
        <v>50</v>
      </c>
      <c r="D118">
        <v>1</v>
      </c>
      <c r="E118" t="s">
        <v>14678</v>
      </c>
      <c r="F118">
        <v>106</v>
      </c>
      <c r="G118">
        <v>6</v>
      </c>
      <c r="H118" t="s">
        <v>631</v>
      </c>
      <c r="I118" t="s">
        <v>14679</v>
      </c>
      <c r="J118" t="s">
        <v>317</v>
      </c>
      <c r="K118" t="s">
        <v>23</v>
      </c>
      <c r="L118" t="s">
        <v>24</v>
      </c>
      <c r="M118" t="s">
        <v>14680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14681</v>
      </c>
      <c r="T118" t="s">
        <v>14676</v>
      </c>
    </row>
    <row r="119" spans="1:20" x14ac:dyDescent="0.25">
      <c r="A119" t="s">
        <v>42</v>
      </c>
      <c r="B119" t="s">
        <v>43</v>
      </c>
      <c r="C119">
        <v>66.666666666666671</v>
      </c>
      <c r="D119">
        <v>3</v>
      </c>
      <c r="E119" t="s">
        <v>14682</v>
      </c>
      <c r="F119">
        <v>200</v>
      </c>
      <c r="G119">
        <v>0</v>
      </c>
      <c r="H119" t="s">
        <v>631</v>
      </c>
      <c r="I119" t="s">
        <v>14683</v>
      </c>
      <c r="J119" t="s">
        <v>341</v>
      </c>
      <c r="K119" t="s">
        <v>23</v>
      </c>
      <c r="L119" t="s">
        <v>24</v>
      </c>
      <c r="M119" t="s">
        <v>14684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14685</v>
      </c>
      <c r="T119" t="s">
        <v>14686</v>
      </c>
    </row>
    <row r="120" spans="1:20" x14ac:dyDescent="0.25">
      <c r="A120" t="s">
        <v>186</v>
      </c>
      <c r="B120" t="s">
        <v>187</v>
      </c>
      <c r="C120">
        <v>33.333333333333336</v>
      </c>
      <c r="D120">
        <v>3</v>
      </c>
      <c r="E120" t="s">
        <v>14682</v>
      </c>
      <c r="F120">
        <v>200</v>
      </c>
      <c r="G120">
        <v>0</v>
      </c>
      <c r="H120" t="s">
        <v>631</v>
      </c>
      <c r="I120" t="s">
        <v>14683</v>
      </c>
      <c r="J120" t="s">
        <v>341</v>
      </c>
      <c r="K120" t="s">
        <v>23</v>
      </c>
      <c r="L120" t="s">
        <v>24</v>
      </c>
      <c r="M120" t="s">
        <v>14684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14685</v>
      </c>
      <c r="T120" t="s">
        <v>14686</v>
      </c>
    </row>
    <row r="121" spans="1:20" x14ac:dyDescent="0.25">
      <c r="A121" t="s">
        <v>139</v>
      </c>
      <c r="B121" t="s">
        <v>112</v>
      </c>
      <c r="C121">
        <v>66</v>
      </c>
      <c r="D121">
        <v>1</v>
      </c>
      <c r="E121" t="s">
        <v>14687</v>
      </c>
      <c r="F121">
        <v>258</v>
      </c>
      <c r="G121">
        <v>35</v>
      </c>
      <c r="H121" t="s">
        <v>47</v>
      </c>
      <c r="I121" t="s">
        <v>6289</v>
      </c>
      <c r="J121" t="s">
        <v>6290</v>
      </c>
      <c r="K121" t="s">
        <v>2334</v>
      </c>
      <c r="L121" t="s">
        <v>666</v>
      </c>
      <c r="M121" t="s">
        <v>14648</v>
      </c>
      <c r="N121" t="s">
        <v>23</v>
      </c>
      <c r="O121" t="s">
        <v>63</v>
      </c>
      <c r="P121" t="s">
        <v>54</v>
      </c>
      <c r="Q121" t="s">
        <v>55</v>
      </c>
      <c r="R121" t="s">
        <v>24</v>
      </c>
      <c r="S121" t="s">
        <v>14688</v>
      </c>
      <c r="T121" t="s">
        <v>14689</v>
      </c>
    </row>
    <row r="122" spans="1:20" x14ac:dyDescent="0.25">
      <c r="A122" t="s">
        <v>110</v>
      </c>
      <c r="B122" t="s">
        <v>640</v>
      </c>
      <c r="C122">
        <v>66</v>
      </c>
      <c r="D122">
        <v>1</v>
      </c>
      <c r="E122" t="s">
        <v>14687</v>
      </c>
      <c r="F122">
        <v>258</v>
      </c>
      <c r="G122">
        <v>35</v>
      </c>
      <c r="H122" t="s">
        <v>47</v>
      </c>
      <c r="I122" t="s">
        <v>6289</v>
      </c>
      <c r="J122" t="s">
        <v>6290</v>
      </c>
      <c r="K122" t="s">
        <v>2334</v>
      </c>
      <c r="L122" t="s">
        <v>666</v>
      </c>
      <c r="M122" t="s">
        <v>14648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14688</v>
      </c>
      <c r="T122" t="s">
        <v>14689</v>
      </c>
    </row>
    <row r="123" spans="1:20" x14ac:dyDescent="0.25">
      <c r="A123" t="s">
        <v>46</v>
      </c>
      <c r="B123" t="s">
        <v>56</v>
      </c>
      <c r="C123">
        <v>67</v>
      </c>
      <c r="D123">
        <v>1</v>
      </c>
      <c r="E123" t="s">
        <v>14687</v>
      </c>
      <c r="F123">
        <v>258</v>
      </c>
      <c r="G123">
        <v>35</v>
      </c>
      <c r="H123" t="s">
        <v>47</v>
      </c>
      <c r="I123" t="s">
        <v>6289</v>
      </c>
      <c r="J123" t="s">
        <v>6290</v>
      </c>
      <c r="K123" t="s">
        <v>2334</v>
      </c>
      <c r="L123" t="s">
        <v>666</v>
      </c>
      <c r="M123" t="s">
        <v>14648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14688</v>
      </c>
      <c r="T123" t="s">
        <v>14689</v>
      </c>
    </row>
    <row r="124" spans="1:20" x14ac:dyDescent="0.25">
      <c r="A124" t="s">
        <v>30</v>
      </c>
      <c r="B124" t="s">
        <v>31</v>
      </c>
      <c r="C124">
        <v>60</v>
      </c>
      <c r="D124">
        <v>3</v>
      </c>
      <c r="E124" t="s">
        <v>14690</v>
      </c>
      <c r="F124">
        <v>416.4</v>
      </c>
      <c r="G124">
        <v>39</v>
      </c>
      <c r="H124" t="s">
        <v>47</v>
      </c>
      <c r="I124" t="s">
        <v>14691</v>
      </c>
      <c r="J124" t="s">
        <v>14692</v>
      </c>
      <c r="K124" t="s">
        <v>1415</v>
      </c>
      <c r="L124" t="s">
        <v>3673</v>
      </c>
      <c r="M124" t="s">
        <v>14693</v>
      </c>
      <c r="N124" t="s">
        <v>23</v>
      </c>
      <c r="O124" t="s">
        <v>48</v>
      </c>
      <c r="P124" t="s">
        <v>49</v>
      </c>
      <c r="Q124" t="s">
        <v>50</v>
      </c>
      <c r="R124" t="s">
        <v>24</v>
      </c>
      <c r="S124" t="s">
        <v>14694</v>
      </c>
      <c r="T124" t="s">
        <v>14695</v>
      </c>
    </row>
    <row r="125" spans="1:20" x14ac:dyDescent="0.25">
      <c r="A125" t="s">
        <v>30</v>
      </c>
      <c r="B125" t="s">
        <v>31</v>
      </c>
      <c r="C125">
        <v>60</v>
      </c>
      <c r="D125">
        <v>3</v>
      </c>
      <c r="E125" t="s">
        <v>14690</v>
      </c>
      <c r="F125">
        <v>416.4</v>
      </c>
      <c r="G125">
        <v>39</v>
      </c>
      <c r="H125" t="s">
        <v>47</v>
      </c>
      <c r="I125" t="s">
        <v>14691</v>
      </c>
      <c r="J125" t="s">
        <v>14692</v>
      </c>
      <c r="K125" t="s">
        <v>1415</v>
      </c>
      <c r="L125" t="s">
        <v>3673</v>
      </c>
      <c r="M125" t="s">
        <v>14693</v>
      </c>
      <c r="N125" t="s">
        <v>23</v>
      </c>
      <c r="O125" t="s">
        <v>48</v>
      </c>
      <c r="P125" t="s">
        <v>49</v>
      </c>
      <c r="Q125" t="s">
        <v>50</v>
      </c>
      <c r="R125" t="s">
        <v>24</v>
      </c>
      <c r="S125" t="s">
        <v>14694</v>
      </c>
      <c r="T125" t="s">
        <v>14695</v>
      </c>
    </row>
    <row r="126" spans="1:20" x14ac:dyDescent="0.25">
      <c r="A126" t="s">
        <v>30</v>
      </c>
      <c r="B126" t="s">
        <v>31</v>
      </c>
      <c r="C126">
        <v>60</v>
      </c>
      <c r="D126">
        <v>3</v>
      </c>
      <c r="E126" t="s">
        <v>14690</v>
      </c>
      <c r="F126">
        <v>416.4</v>
      </c>
      <c r="G126">
        <v>39</v>
      </c>
      <c r="H126" t="s">
        <v>47</v>
      </c>
      <c r="I126" t="s">
        <v>14691</v>
      </c>
      <c r="J126" t="s">
        <v>14692</v>
      </c>
      <c r="K126" t="s">
        <v>1415</v>
      </c>
      <c r="L126" t="s">
        <v>3673</v>
      </c>
      <c r="M126" t="s">
        <v>14693</v>
      </c>
      <c r="N126" t="s">
        <v>23</v>
      </c>
      <c r="O126" t="s">
        <v>48</v>
      </c>
      <c r="P126" t="s">
        <v>49</v>
      </c>
      <c r="Q126" t="s">
        <v>50</v>
      </c>
      <c r="R126" t="s">
        <v>24</v>
      </c>
      <c r="S126" t="s">
        <v>14694</v>
      </c>
      <c r="T126" t="s">
        <v>14695</v>
      </c>
    </row>
    <row r="127" spans="1:20" x14ac:dyDescent="0.25">
      <c r="A127" t="s">
        <v>30</v>
      </c>
      <c r="B127" t="s">
        <v>31</v>
      </c>
      <c r="C127">
        <v>60</v>
      </c>
      <c r="D127">
        <v>3</v>
      </c>
      <c r="E127" t="s">
        <v>14690</v>
      </c>
      <c r="F127">
        <v>416.4</v>
      </c>
      <c r="G127">
        <v>39</v>
      </c>
      <c r="H127" t="s">
        <v>47</v>
      </c>
      <c r="I127" t="s">
        <v>14691</v>
      </c>
      <c r="J127" t="s">
        <v>14692</v>
      </c>
      <c r="K127" t="s">
        <v>1415</v>
      </c>
      <c r="L127" t="s">
        <v>3673</v>
      </c>
      <c r="M127" t="s">
        <v>14693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14694</v>
      </c>
      <c r="T127" t="s">
        <v>14695</v>
      </c>
    </row>
    <row r="128" spans="1:20" x14ac:dyDescent="0.25">
      <c r="A128" t="s">
        <v>30</v>
      </c>
      <c r="B128" t="s">
        <v>31</v>
      </c>
      <c r="C128">
        <v>60</v>
      </c>
      <c r="D128">
        <v>3</v>
      </c>
      <c r="E128" t="s">
        <v>14690</v>
      </c>
      <c r="F128">
        <v>416.4</v>
      </c>
      <c r="G128">
        <v>39</v>
      </c>
      <c r="H128" t="s">
        <v>47</v>
      </c>
      <c r="I128" t="s">
        <v>14691</v>
      </c>
      <c r="J128" t="s">
        <v>14692</v>
      </c>
      <c r="K128" t="s">
        <v>1415</v>
      </c>
      <c r="L128" t="s">
        <v>3673</v>
      </c>
      <c r="M128" t="s">
        <v>14693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14694</v>
      </c>
      <c r="T128" t="s">
        <v>14695</v>
      </c>
    </row>
    <row r="129" spans="1:20" x14ac:dyDescent="0.25">
      <c r="A129" t="s">
        <v>110</v>
      </c>
      <c r="B129" t="s">
        <v>640</v>
      </c>
      <c r="C129">
        <v>66.333333333333329</v>
      </c>
      <c r="D129">
        <v>3</v>
      </c>
      <c r="E129" t="s">
        <v>14696</v>
      </c>
      <c r="F129">
        <v>230</v>
      </c>
      <c r="G129">
        <v>0</v>
      </c>
      <c r="H129" t="s">
        <v>47</v>
      </c>
      <c r="I129" t="s">
        <v>2291</v>
      </c>
      <c r="J129" t="s">
        <v>14697</v>
      </c>
      <c r="K129" t="s">
        <v>3927</v>
      </c>
      <c r="L129" t="s">
        <v>2880</v>
      </c>
      <c r="M129" t="s">
        <v>14698</v>
      </c>
      <c r="N129" t="s">
        <v>23</v>
      </c>
      <c r="O129" t="s">
        <v>63</v>
      </c>
      <c r="P129" t="s">
        <v>54</v>
      </c>
      <c r="Q129" t="s">
        <v>55</v>
      </c>
      <c r="R129" t="s">
        <v>24</v>
      </c>
      <c r="S129" t="s">
        <v>14699</v>
      </c>
      <c r="T129" t="s">
        <v>14700</v>
      </c>
    </row>
    <row r="130" spans="1:20" x14ac:dyDescent="0.25">
      <c r="A130" t="s">
        <v>30</v>
      </c>
      <c r="B130" t="s">
        <v>31</v>
      </c>
      <c r="C130">
        <v>40</v>
      </c>
      <c r="D130">
        <v>1</v>
      </c>
      <c r="E130" t="s">
        <v>14701</v>
      </c>
      <c r="F130">
        <v>145</v>
      </c>
      <c r="G130">
        <v>0</v>
      </c>
      <c r="H130" t="s">
        <v>47</v>
      </c>
      <c r="I130" t="s">
        <v>14702</v>
      </c>
      <c r="J130" t="s">
        <v>14703</v>
      </c>
      <c r="K130" t="s">
        <v>1115</v>
      </c>
      <c r="L130" t="s">
        <v>355</v>
      </c>
      <c r="M130" t="s">
        <v>14704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14705</v>
      </c>
      <c r="T130" t="s">
        <v>14704</v>
      </c>
    </row>
    <row r="131" spans="1:20" x14ac:dyDescent="0.25">
      <c r="A131" t="s">
        <v>30</v>
      </c>
      <c r="B131" t="s">
        <v>31</v>
      </c>
      <c r="C131">
        <v>38.333333333333343</v>
      </c>
      <c r="D131">
        <v>3</v>
      </c>
      <c r="E131" t="s">
        <v>14701</v>
      </c>
      <c r="F131">
        <v>145</v>
      </c>
      <c r="G131">
        <v>0</v>
      </c>
      <c r="H131" t="s">
        <v>47</v>
      </c>
      <c r="I131" t="s">
        <v>14702</v>
      </c>
      <c r="J131" t="s">
        <v>14703</v>
      </c>
      <c r="K131" t="s">
        <v>1115</v>
      </c>
      <c r="L131" t="s">
        <v>355</v>
      </c>
      <c r="M131" t="s">
        <v>14704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14705</v>
      </c>
      <c r="T131" t="s">
        <v>14704</v>
      </c>
    </row>
    <row r="132" spans="1:20" x14ac:dyDescent="0.25">
      <c r="A132" t="s">
        <v>139</v>
      </c>
      <c r="B132" t="s">
        <v>112</v>
      </c>
      <c r="C132">
        <v>90</v>
      </c>
      <c r="D132">
        <v>2</v>
      </c>
      <c r="E132" t="s">
        <v>14706</v>
      </c>
      <c r="F132">
        <v>167.74</v>
      </c>
      <c r="G132">
        <v>7</v>
      </c>
      <c r="H132" t="s">
        <v>1233</v>
      </c>
      <c r="I132" t="s">
        <v>14707</v>
      </c>
      <c r="J132" t="s">
        <v>14708</v>
      </c>
      <c r="K132" t="s">
        <v>1778</v>
      </c>
      <c r="L132" t="s">
        <v>14709</v>
      </c>
      <c r="M132" t="s">
        <v>14710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14711</v>
      </c>
      <c r="T132" t="s">
        <v>14710</v>
      </c>
    </row>
    <row r="133" spans="1:20" x14ac:dyDescent="0.25">
      <c r="A133" t="s">
        <v>186</v>
      </c>
      <c r="B133" t="s">
        <v>187</v>
      </c>
      <c r="C133">
        <v>65</v>
      </c>
      <c r="D133">
        <v>1</v>
      </c>
      <c r="E133" t="s">
        <v>14712</v>
      </c>
      <c r="F133">
        <v>299</v>
      </c>
      <c r="G133">
        <v>0</v>
      </c>
      <c r="H133" t="s">
        <v>47</v>
      </c>
      <c r="I133" t="s">
        <v>14713</v>
      </c>
      <c r="J133" t="s">
        <v>14714</v>
      </c>
      <c r="K133" t="s">
        <v>1492</v>
      </c>
      <c r="L133" t="s">
        <v>1493</v>
      </c>
      <c r="M133" t="s">
        <v>14715</v>
      </c>
      <c r="N133" t="s">
        <v>14716</v>
      </c>
      <c r="O133" t="s">
        <v>1298</v>
      </c>
      <c r="P133" t="s">
        <v>635</v>
      </c>
      <c r="Q133" t="s">
        <v>636</v>
      </c>
      <c r="R133" t="s">
        <v>24</v>
      </c>
      <c r="S133" t="s">
        <v>14717</v>
      </c>
      <c r="T133" t="s">
        <v>14718</v>
      </c>
    </row>
    <row r="134" spans="1:20" x14ac:dyDescent="0.25">
      <c r="A134" t="s">
        <v>110</v>
      </c>
      <c r="B134" t="s">
        <v>146</v>
      </c>
      <c r="C134">
        <v>100</v>
      </c>
      <c r="D134">
        <v>1</v>
      </c>
      <c r="E134" t="s">
        <v>14712</v>
      </c>
      <c r="F134">
        <v>299</v>
      </c>
      <c r="G134">
        <v>0</v>
      </c>
      <c r="H134" t="s">
        <v>47</v>
      </c>
      <c r="I134" t="s">
        <v>14713</v>
      </c>
      <c r="J134" t="s">
        <v>14714</v>
      </c>
      <c r="K134" t="s">
        <v>1492</v>
      </c>
      <c r="L134" t="s">
        <v>1493</v>
      </c>
      <c r="M134" t="s">
        <v>14715</v>
      </c>
      <c r="N134" t="s">
        <v>14716</v>
      </c>
      <c r="O134" t="s">
        <v>1298</v>
      </c>
      <c r="P134" t="s">
        <v>635</v>
      </c>
      <c r="Q134" t="s">
        <v>636</v>
      </c>
      <c r="R134" t="s">
        <v>24</v>
      </c>
      <c r="S134" t="s">
        <v>14717</v>
      </c>
      <c r="T134" t="s">
        <v>14718</v>
      </c>
    </row>
    <row r="135" spans="1:20" x14ac:dyDescent="0.25">
      <c r="A135" t="s">
        <v>46</v>
      </c>
      <c r="B135" t="s">
        <v>56</v>
      </c>
      <c r="C135">
        <v>100</v>
      </c>
      <c r="D135">
        <v>1</v>
      </c>
      <c r="E135" t="s">
        <v>14712</v>
      </c>
      <c r="F135">
        <v>299</v>
      </c>
      <c r="G135">
        <v>0</v>
      </c>
      <c r="H135" t="s">
        <v>47</v>
      </c>
      <c r="I135" t="s">
        <v>14713</v>
      </c>
      <c r="J135" t="s">
        <v>14714</v>
      </c>
      <c r="K135" t="s">
        <v>1492</v>
      </c>
      <c r="L135" t="s">
        <v>1493</v>
      </c>
      <c r="M135" t="s">
        <v>14715</v>
      </c>
      <c r="N135" t="s">
        <v>14716</v>
      </c>
      <c r="O135" t="s">
        <v>1298</v>
      </c>
      <c r="P135" t="s">
        <v>635</v>
      </c>
      <c r="Q135" t="s">
        <v>636</v>
      </c>
      <c r="R135" t="s">
        <v>24</v>
      </c>
      <c r="S135" t="s">
        <v>14717</v>
      </c>
      <c r="T135" t="s">
        <v>14718</v>
      </c>
    </row>
    <row r="136" spans="1:20" x14ac:dyDescent="0.25">
      <c r="A136" t="s">
        <v>139</v>
      </c>
      <c r="B136" t="s">
        <v>112</v>
      </c>
      <c r="C136">
        <v>100</v>
      </c>
      <c r="D136">
        <v>1</v>
      </c>
      <c r="E136" t="s">
        <v>14712</v>
      </c>
      <c r="F136">
        <v>299</v>
      </c>
      <c r="G136">
        <v>0</v>
      </c>
      <c r="H136" t="s">
        <v>47</v>
      </c>
      <c r="I136" t="s">
        <v>14713</v>
      </c>
      <c r="J136" t="s">
        <v>14714</v>
      </c>
      <c r="K136" t="s">
        <v>1492</v>
      </c>
      <c r="L136" t="s">
        <v>1493</v>
      </c>
      <c r="M136" t="s">
        <v>14715</v>
      </c>
      <c r="N136" t="s">
        <v>14716</v>
      </c>
      <c r="O136" t="s">
        <v>1298</v>
      </c>
      <c r="P136" t="s">
        <v>635</v>
      </c>
      <c r="Q136" t="s">
        <v>636</v>
      </c>
      <c r="R136" t="s">
        <v>24</v>
      </c>
      <c r="S136" t="s">
        <v>14717</v>
      </c>
      <c r="T136" t="s">
        <v>14718</v>
      </c>
    </row>
    <row r="137" spans="1:20" x14ac:dyDescent="0.25">
      <c r="A137" t="s">
        <v>139</v>
      </c>
      <c r="B137" t="s">
        <v>112</v>
      </c>
      <c r="C137">
        <v>90</v>
      </c>
      <c r="D137">
        <v>2</v>
      </c>
      <c r="E137" t="s">
        <v>14719</v>
      </c>
      <c r="F137">
        <v>152</v>
      </c>
      <c r="G137">
        <v>0</v>
      </c>
      <c r="H137" t="s">
        <v>647</v>
      </c>
      <c r="I137" t="s">
        <v>2377</v>
      </c>
      <c r="J137" t="s">
        <v>2427</v>
      </c>
      <c r="K137" t="s">
        <v>1446</v>
      </c>
      <c r="L137" t="s">
        <v>2379</v>
      </c>
      <c r="M137" t="s">
        <v>14720</v>
      </c>
      <c r="N137" t="s">
        <v>23</v>
      </c>
      <c r="O137" t="s">
        <v>48</v>
      </c>
      <c r="P137" t="s">
        <v>49</v>
      </c>
      <c r="Q137" t="s">
        <v>50</v>
      </c>
      <c r="R137" t="s">
        <v>24</v>
      </c>
      <c r="S137" t="s">
        <v>14721</v>
      </c>
      <c r="T137" t="s">
        <v>14720</v>
      </c>
    </row>
    <row r="138" spans="1:20" x14ac:dyDescent="0.25">
      <c r="A138" t="s">
        <v>36</v>
      </c>
      <c r="B138" t="s">
        <v>37</v>
      </c>
      <c r="C138">
        <v>65</v>
      </c>
      <c r="D138">
        <v>6</v>
      </c>
      <c r="E138" t="s">
        <v>14722</v>
      </c>
      <c r="F138">
        <v>299</v>
      </c>
      <c r="G138">
        <v>0</v>
      </c>
      <c r="H138" t="s">
        <v>47</v>
      </c>
      <c r="I138" t="s">
        <v>6099</v>
      </c>
      <c r="J138" t="s">
        <v>14723</v>
      </c>
      <c r="K138" t="s">
        <v>652</v>
      </c>
      <c r="L138" t="s">
        <v>6101</v>
      </c>
      <c r="M138" t="s">
        <v>14724</v>
      </c>
      <c r="N138" t="s">
        <v>14716</v>
      </c>
      <c r="O138" t="s">
        <v>1298</v>
      </c>
      <c r="P138" t="s">
        <v>635</v>
      </c>
      <c r="Q138" t="s">
        <v>636</v>
      </c>
      <c r="R138" t="s">
        <v>24</v>
      </c>
      <c r="S138" t="s">
        <v>14725</v>
      </c>
      <c r="T138" t="s">
        <v>14726</v>
      </c>
    </row>
    <row r="139" spans="1:20" x14ac:dyDescent="0.25">
      <c r="A139" t="s">
        <v>38</v>
      </c>
      <c r="B139" t="s">
        <v>39</v>
      </c>
      <c r="C139">
        <v>54.5</v>
      </c>
      <c r="D139">
        <v>2</v>
      </c>
      <c r="E139" t="s">
        <v>14727</v>
      </c>
      <c r="F139">
        <v>78.28</v>
      </c>
      <c r="G139">
        <v>7</v>
      </c>
      <c r="H139" t="s">
        <v>47</v>
      </c>
      <c r="I139" t="s">
        <v>14728</v>
      </c>
      <c r="J139" t="s">
        <v>14729</v>
      </c>
      <c r="K139" t="s">
        <v>1674</v>
      </c>
      <c r="L139" t="s">
        <v>14730</v>
      </c>
      <c r="M139" t="s">
        <v>14731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14732</v>
      </c>
      <c r="T139" t="s">
        <v>14731</v>
      </c>
    </row>
    <row r="140" spans="1:20" x14ac:dyDescent="0.25">
      <c r="A140" t="s">
        <v>186</v>
      </c>
      <c r="B140" t="s">
        <v>187</v>
      </c>
      <c r="C140">
        <v>65</v>
      </c>
      <c r="D140">
        <v>1</v>
      </c>
      <c r="E140" t="s">
        <v>14733</v>
      </c>
      <c r="F140">
        <v>299</v>
      </c>
      <c r="G140">
        <v>0</v>
      </c>
      <c r="H140" t="s">
        <v>47</v>
      </c>
      <c r="I140" t="s">
        <v>14734</v>
      </c>
      <c r="J140" t="s">
        <v>14735</v>
      </c>
      <c r="K140" t="s">
        <v>3781</v>
      </c>
      <c r="L140" t="s">
        <v>14736</v>
      </c>
      <c r="M140" t="s">
        <v>14737</v>
      </c>
      <c r="N140" t="s">
        <v>14716</v>
      </c>
      <c r="O140" t="s">
        <v>1298</v>
      </c>
      <c r="P140" t="s">
        <v>635</v>
      </c>
      <c r="Q140" t="s">
        <v>636</v>
      </c>
      <c r="R140" t="s">
        <v>24</v>
      </c>
      <c r="S140" t="s">
        <v>14738</v>
      </c>
      <c r="T140" t="s">
        <v>14739</v>
      </c>
    </row>
    <row r="141" spans="1:20" x14ac:dyDescent="0.25">
      <c r="A141" t="s">
        <v>110</v>
      </c>
      <c r="B141" t="s">
        <v>146</v>
      </c>
      <c r="C141">
        <v>100</v>
      </c>
      <c r="D141">
        <v>1</v>
      </c>
      <c r="E141" t="s">
        <v>14733</v>
      </c>
      <c r="F141">
        <v>299</v>
      </c>
      <c r="G141">
        <v>0</v>
      </c>
      <c r="H141" t="s">
        <v>47</v>
      </c>
      <c r="I141" t="s">
        <v>14734</v>
      </c>
      <c r="J141" t="s">
        <v>14735</v>
      </c>
      <c r="K141" t="s">
        <v>3781</v>
      </c>
      <c r="L141" t="s">
        <v>14736</v>
      </c>
      <c r="M141" t="s">
        <v>14737</v>
      </c>
      <c r="N141" t="s">
        <v>14716</v>
      </c>
      <c r="O141" t="s">
        <v>1298</v>
      </c>
      <c r="P141" t="s">
        <v>635</v>
      </c>
      <c r="Q141" t="s">
        <v>636</v>
      </c>
      <c r="R141" t="s">
        <v>24</v>
      </c>
      <c r="S141" t="s">
        <v>14738</v>
      </c>
      <c r="T141" t="s">
        <v>14739</v>
      </c>
    </row>
    <row r="142" spans="1:20" x14ac:dyDescent="0.25">
      <c r="A142" t="s">
        <v>46</v>
      </c>
      <c r="B142" t="s">
        <v>56</v>
      </c>
      <c r="C142">
        <v>100</v>
      </c>
      <c r="D142">
        <v>1</v>
      </c>
      <c r="E142" t="s">
        <v>14733</v>
      </c>
      <c r="F142">
        <v>299</v>
      </c>
      <c r="G142">
        <v>0</v>
      </c>
      <c r="H142" t="s">
        <v>47</v>
      </c>
      <c r="I142" t="s">
        <v>14734</v>
      </c>
      <c r="J142" t="s">
        <v>14735</v>
      </c>
      <c r="K142" t="s">
        <v>3781</v>
      </c>
      <c r="L142" t="s">
        <v>14736</v>
      </c>
      <c r="M142" t="s">
        <v>14737</v>
      </c>
      <c r="N142" t="s">
        <v>14716</v>
      </c>
      <c r="O142" t="s">
        <v>1298</v>
      </c>
      <c r="P142" t="s">
        <v>635</v>
      </c>
      <c r="Q142" t="s">
        <v>636</v>
      </c>
      <c r="R142" t="s">
        <v>24</v>
      </c>
      <c r="S142" t="s">
        <v>14738</v>
      </c>
      <c r="T142" t="s">
        <v>14739</v>
      </c>
    </row>
    <row r="143" spans="1:20" x14ac:dyDescent="0.25">
      <c r="A143" t="s">
        <v>139</v>
      </c>
      <c r="B143" t="s">
        <v>112</v>
      </c>
      <c r="C143">
        <v>100</v>
      </c>
      <c r="D143">
        <v>1</v>
      </c>
      <c r="E143" t="s">
        <v>14733</v>
      </c>
      <c r="F143">
        <v>299</v>
      </c>
      <c r="G143">
        <v>0</v>
      </c>
      <c r="H143" t="s">
        <v>47</v>
      </c>
      <c r="I143" t="s">
        <v>14734</v>
      </c>
      <c r="J143" t="s">
        <v>14735</v>
      </c>
      <c r="K143" t="s">
        <v>3781</v>
      </c>
      <c r="L143" t="s">
        <v>14736</v>
      </c>
      <c r="M143" t="s">
        <v>14737</v>
      </c>
      <c r="N143" t="s">
        <v>14716</v>
      </c>
      <c r="O143" t="s">
        <v>1298</v>
      </c>
      <c r="P143" t="s">
        <v>635</v>
      </c>
      <c r="Q143" t="s">
        <v>636</v>
      </c>
      <c r="R143" t="s">
        <v>24</v>
      </c>
      <c r="S143" t="s">
        <v>14738</v>
      </c>
      <c r="T143" t="s">
        <v>14739</v>
      </c>
    </row>
    <row r="144" spans="1:20" x14ac:dyDescent="0.25">
      <c r="A144" t="s">
        <v>36</v>
      </c>
      <c r="B144" t="s">
        <v>37</v>
      </c>
      <c r="C144">
        <v>65</v>
      </c>
      <c r="D144">
        <v>1</v>
      </c>
      <c r="E144" t="s">
        <v>14740</v>
      </c>
      <c r="F144">
        <v>250</v>
      </c>
      <c r="G144">
        <v>0</v>
      </c>
      <c r="H144" t="s">
        <v>47</v>
      </c>
      <c r="I144" t="s">
        <v>14741</v>
      </c>
      <c r="J144" t="s">
        <v>14742</v>
      </c>
      <c r="K144" t="s">
        <v>14743</v>
      </c>
      <c r="L144" t="s">
        <v>14744</v>
      </c>
      <c r="M144" t="s">
        <v>14745</v>
      </c>
      <c r="N144" t="s">
        <v>14716</v>
      </c>
      <c r="O144" t="s">
        <v>634</v>
      </c>
      <c r="P144" t="s">
        <v>635</v>
      </c>
      <c r="Q144" t="s">
        <v>636</v>
      </c>
      <c r="R144" t="s">
        <v>24</v>
      </c>
      <c r="S144" t="s">
        <v>14746</v>
      </c>
      <c r="T144" t="s">
        <v>14747</v>
      </c>
    </row>
    <row r="145" spans="1:20" x14ac:dyDescent="0.25">
      <c r="A145" t="s">
        <v>38</v>
      </c>
      <c r="B145" t="s">
        <v>39</v>
      </c>
      <c r="C145">
        <v>65</v>
      </c>
      <c r="D145">
        <v>1</v>
      </c>
      <c r="E145" t="s">
        <v>14740</v>
      </c>
      <c r="F145">
        <v>250</v>
      </c>
      <c r="G145">
        <v>0</v>
      </c>
      <c r="H145" t="s">
        <v>47</v>
      </c>
      <c r="I145" t="s">
        <v>14741</v>
      </c>
      <c r="J145" t="s">
        <v>14742</v>
      </c>
      <c r="K145" t="s">
        <v>14743</v>
      </c>
      <c r="L145" t="s">
        <v>14744</v>
      </c>
      <c r="M145" t="s">
        <v>14745</v>
      </c>
      <c r="N145" t="s">
        <v>14716</v>
      </c>
      <c r="O145" t="s">
        <v>634</v>
      </c>
      <c r="P145" t="s">
        <v>635</v>
      </c>
      <c r="Q145" t="s">
        <v>636</v>
      </c>
      <c r="R145" t="s">
        <v>24</v>
      </c>
      <c r="S145" t="s">
        <v>14746</v>
      </c>
      <c r="T145" t="s">
        <v>14748</v>
      </c>
    </row>
    <row r="146" spans="1:20" x14ac:dyDescent="0.25">
      <c r="A146" t="s">
        <v>34</v>
      </c>
      <c r="B146" t="s">
        <v>35</v>
      </c>
      <c r="C146">
        <v>65</v>
      </c>
      <c r="D146">
        <v>1</v>
      </c>
      <c r="E146" t="s">
        <v>14740</v>
      </c>
      <c r="F146">
        <v>250</v>
      </c>
      <c r="G146">
        <v>0</v>
      </c>
      <c r="H146" t="s">
        <v>47</v>
      </c>
      <c r="I146" t="s">
        <v>14741</v>
      </c>
      <c r="J146" t="s">
        <v>14742</v>
      </c>
      <c r="K146" t="s">
        <v>14743</v>
      </c>
      <c r="L146" t="s">
        <v>14744</v>
      </c>
      <c r="M146" t="s">
        <v>14745</v>
      </c>
      <c r="N146" t="s">
        <v>14716</v>
      </c>
      <c r="O146" t="s">
        <v>634</v>
      </c>
      <c r="P146" t="s">
        <v>635</v>
      </c>
      <c r="Q146" t="s">
        <v>636</v>
      </c>
      <c r="R146" t="s">
        <v>24</v>
      </c>
      <c r="S146" t="s">
        <v>14746</v>
      </c>
      <c r="T146" t="s">
        <v>14748</v>
      </c>
    </row>
    <row r="147" spans="1:20" x14ac:dyDescent="0.25">
      <c r="A147" t="s">
        <v>150</v>
      </c>
      <c r="B147" t="s">
        <v>151</v>
      </c>
      <c r="C147">
        <v>65</v>
      </c>
      <c r="D147">
        <v>1</v>
      </c>
      <c r="E147" t="s">
        <v>14740</v>
      </c>
      <c r="F147">
        <v>250</v>
      </c>
      <c r="G147">
        <v>0</v>
      </c>
      <c r="H147" t="s">
        <v>47</v>
      </c>
      <c r="I147" t="s">
        <v>14741</v>
      </c>
      <c r="J147" t="s">
        <v>14742</v>
      </c>
      <c r="K147" t="s">
        <v>14743</v>
      </c>
      <c r="L147" t="s">
        <v>14744</v>
      </c>
      <c r="M147" t="s">
        <v>14745</v>
      </c>
      <c r="N147" t="s">
        <v>14716</v>
      </c>
      <c r="O147" t="s">
        <v>634</v>
      </c>
      <c r="P147" t="s">
        <v>635</v>
      </c>
      <c r="Q147" t="s">
        <v>636</v>
      </c>
      <c r="R147" t="s">
        <v>24</v>
      </c>
      <c r="S147" t="s">
        <v>14746</v>
      </c>
      <c r="T147" t="s">
        <v>14748</v>
      </c>
    </row>
    <row r="148" spans="1:20" x14ac:dyDescent="0.25">
      <c r="A148" t="s">
        <v>152</v>
      </c>
      <c r="B148" t="s">
        <v>153</v>
      </c>
      <c r="C148">
        <v>65</v>
      </c>
      <c r="D148">
        <v>1</v>
      </c>
      <c r="E148" t="s">
        <v>14740</v>
      </c>
      <c r="F148">
        <v>250</v>
      </c>
      <c r="G148">
        <v>0</v>
      </c>
      <c r="H148" t="s">
        <v>47</v>
      </c>
      <c r="I148" t="s">
        <v>14741</v>
      </c>
      <c r="J148" t="s">
        <v>14742</v>
      </c>
      <c r="K148" t="s">
        <v>14743</v>
      </c>
      <c r="L148" t="s">
        <v>14744</v>
      </c>
      <c r="M148" t="s">
        <v>14745</v>
      </c>
      <c r="N148" t="s">
        <v>14716</v>
      </c>
      <c r="O148" t="s">
        <v>634</v>
      </c>
      <c r="P148" t="s">
        <v>635</v>
      </c>
      <c r="Q148" t="s">
        <v>636</v>
      </c>
      <c r="R148" t="s">
        <v>24</v>
      </c>
      <c r="S148" t="s">
        <v>14746</v>
      </c>
      <c r="T148" t="s">
        <v>14748</v>
      </c>
    </row>
    <row r="149" spans="1:20" x14ac:dyDescent="0.25">
      <c r="A149" t="s">
        <v>42</v>
      </c>
      <c r="B149" t="s">
        <v>43</v>
      </c>
      <c r="C149">
        <v>50</v>
      </c>
      <c r="D149">
        <v>1</v>
      </c>
      <c r="E149" t="s">
        <v>14749</v>
      </c>
      <c r="F149">
        <v>260</v>
      </c>
      <c r="G149">
        <v>0</v>
      </c>
      <c r="H149" t="s">
        <v>47</v>
      </c>
      <c r="I149" t="s">
        <v>2804</v>
      </c>
      <c r="J149" t="s">
        <v>2805</v>
      </c>
      <c r="K149" t="s">
        <v>375</v>
      </c>
      <c r="L149" t="s">
        <v>2806</v>
      </c>
      <c r="M149" t="s">
        <v>14750</v>
      </c>
      <c r="N149" t="s">
        <v>14716</v>
      </c>
      <c r="O149" t="s">
        <v>1298</v>
      </c>
      <c r="P149" t="s">
        <v>635</v>
      </c>
      <c r="Q149" t="s">
        <v>636</v>
      </c>
      <c r="R149" t="s">
        <v>24</v>
      </c>
      <c r="S149" t="s">
        <v>14751</v>
      </c>
      <c r="T149" t="s">
        <v>14752</v>
      </c>
    </row>
    <row r="150" spans="1:20" x14ac:dyDescent="0.25">
      <c r="A150" t="s">
        <v>139</v>
      </c>
      <c r="B150" t="s">
        <v>112</v>
      </c>
      <c r="C150">
        <v>100</v>
      </c>
      <c r="D150">
        <v>1</v>
      </c>
      <c r="E150" t="s">
        <v>14749</v>
      </c>
      <c r="F150">
        <v>260</v>
      </c>
      <c r="G150">
        <v>0</v>
      </c>
      <c r="H150" t="s">
        <v>47</v>
      </c>
      <c r="I150" t="s">
        <v>2804</v>
      </c>
      <c r="J150" t="s">
        <v>2805</v>
      </c>
      <c r="K150" t="s">
        <v>375</v>
      </c>
      <c r="L150" t="s">
        <v>2806</v>
      </c>
      <c r="M150" t="s">
        <v>14750</v>
      </c>
      <c r="N150" t="s">
        <v>14716</v>
      </c>
      <c r="O150" t="s">
        <v>1298</v>
      </c>
      <c r="P150" t="s">
        <v>635</v>
      </c>
      <c r="Q150" t="s">
        <v>636</v>
      </c>
      <c r="R150" t="s">
        <v>24</v>
      </c>
      <c r="S150" t="s">
        <v>14751</v>
      </c>
      <c r="T150" t="s">
        <v>14752</v>
      </c>
    </row>
    <row r="151" spans="1:20" x14ac:dyDescent="0.25">
      <c r="A151" t="s">
        <v>110</v>
      </c>
      <c r="B151" t="s">
        <v>146</v>
      </c>
      <c r="C151">
        <v>100</v>
      </c>
      <c r="D151">
        <v>1</v>
      </c>
      <c r="E151" t="s">
        <v>14749</v>
      </c>
      <c r="F151">
        <v>260</v>
      </c>
      <c r="G151">
        <v>0</v>
      </c>
      <c r="H151" t="s">
        <v>47</v>
      </c>
      <c r="I151" t="s">
        <v>2804</v>
      </c>
      <c r="J151" t="s">
        <v>2805</v>
      </c>
      <c r="K151" t="s">
        <v>375</v>
      </c>
      <c r="L151" t="s">
        <v>2806</v>
      </c>
      <c r="M151" t="s">
        <v>14750</v>
      </c>
      <c r="N151" t="s">
        <v>14716</v>
      </c>
      <c r="O151" t="s">
        <v>1298</v>
      </c>
      <c r="P151" t="s">
        <v>635</v>
      </c>
      <c r="Q151" t="s">
        <v>636</v>
      </c>
      <c r="R151" t="s">
        <v>24</v>
      </c>
      <c r="S151" t="s">
        <v>14751</v>
      </c>
      <c r="T151" t="s">
        <v>14752</v>
      </c>
    </row>
    <row r="152" spans="1:20" x14ac:dyDescent="0.25">
      <c r="A152" t="s">
        <v>44</v>
      </c>
      <c r="B152" t="s">
        <v>45</v>
      </c>
      <c r="C152">
        <v>60</v>
      </c>
      <c r="D152">
        <v>1</v>
      </c>
      <c r="E152" t="s">
        <v>14749</v>
      </c>
      <c r="F152">
        <v>260</v>
      </c>
      <c r="G152">
        <v>0</v>
      </c>
      <c r="H152" t="s">
        <v>47</v>
      </c>
      <c r="I152" t="s">
        <v>2804</v>
      </c>
      <c r="J152" t="s">
        <v>2805</v>
      </c>
      <c r="K152" t="s">
        <v>375</v>
      </c>
      <c r="L152" t="s">
        <v>2806</v>
      </c>
      <c r="M152" t="s">
        <v>14750</v>
      </c>
      <c r="N152" t="s">
        <v>14716</v>
      </c>
      <c r="O152" t="s">
        <v>1298</v>
      </c>
      <c r="P152" t="s">
        <v>635</v>
      </c>
      <c r="Q152" t="s">
        <v>636</v>
      </c>
      <c r="R152" t="s">
        <v>24</v>
      </c>
      <c r="S152" t="s">
        <v>14751</v>
      </c>
      <c r="T152" t="s">
        <v>14752</v>
      </c>
    </row>
    <row r="153" spans="1:20" x14ac:dyDescent="0.25">
      <c r="A153" t="s">
        <v>36</v>
      </c>
      <c r="B153" t="s">
        <v>37</v>
      </c>
      <c r="C153">
        <v>65</v>
      </c>
      <c r="D153">
        <v>1</v>
      </c>
      <c r="E153" t="s">
        <v>14753</v>
      </c>
      <c r="F153">
        <v>398</v>
      </c>
      <c r="G153">
        <v>0</v>
      </c>
      <c r="H153" t="s">
        <v>47</v>
      </c>
      <c r="I153" t="s">
        <v>14754</v>
      </c>
      <c r="J153" t="s">
        <v>14755</v>
      </c>
      <c r="K153" t="s">
        <v>363</v>
      </c>
      <c r="L153" t="s">
        <v>14756</v>
      </c>
      <c r="M153" t="s">
        <v>14757</v>
      </c>
      <c r="N153" t="s">
        <v>14716</v>
      </c>
      <c r="O153" t="s">
        <v>1298</v>
      </c>
      <c r="P153" t="s">
        <v>1763</v>
      </c>
      <c r="Q153" t="s">
        <v>636</v>
      </c>
      <c r="R153" t="s">
        <v>24</v>
      </c>
      <c r="S153" t="s">
        <v>14758</v>
      </c>
      <c r="T153" t="s">
        <v>14759</v>
      </c>
    </row>
    <row r="154" spans="1:20" x14ac:dyDescent="0.25">
      <c r="A154" t="s">
        <v>148</v>
      </c>
      <c r="B154" t="s">
        <v>149</v>
      </c>
      <c r="C154">
        <v>65</v>
      </c>
      <c r="D154">
        <v>3</v>
      </c>
      <c r="E154" t="s">
        <v>14753</v>
      </c>
      <c r="F154">
        <v>398</v>
      </c>
      <c r="G154">
        <v>0</v>
      </c>
      <c r="H154" t="s">
        <v>47</v>
      </c>
      <c r="I154" t="s">
        <v>14754</v>
      </c>
      <c r="J154" t="s">
        <v>14755</v>
      </c>
      <c r="K154" t="s">
        <v>363</v>
      </c>
      <c r="L154" t="s">
        <v>14756</v>
      </c>
      <c r="M154" t="s">
        <v>14757</v>
      </c>
      <c r="N154" t="s">
        <v>14716</v>
      </c>
      <c r="O154" t="s">
        <v>1298</v>
      </c>
      <c r="P154" t="s">
        <v>1763</v>
      </c>
      <c r="Q154" t="s">
        <v>636</v>
      </c>
      <c r="R154" t="s">
        <v>24</v>
      </c>
      <c r="S154" t="s">
        <v>14758</v>
      </c>
      <c r="T154" t="s">
        <v>14759</v>
      </c>
    </row>
    <row r="155" spans="1:20" x14ac:dyDescent="0.25">
      <c r="A155" t="s">
        <v>34</v>
      </c>
      <c r="B155" t="s">
        <v>35</v>
      </c>
      <c r="C155">
        <v>65</v>
      </c>
      <c r="D155">
        <v>4</v>
      </c>
      <c r="E155" t="s">
        <v>14753</v>
      </c>
      <c r="F155">
        <v>398</v>
      </c>
      <c r="G155">
        <v>0</v>
      </c>
      <c r="H155" t="s">
        <v>47</v>
      </c>
      <c r="I155" t="s">
        <v>14754</v>
      </c>
      <c r="J155" t="s">
        <v>14755</v>
      </c>
      <c r="K155" t="s">
        <v>363</v>
      </c>
      <c r="L155" t="s">
        <v>14756</v>
      </c>
      <c r="M155" t="s">
        <v>14757</v>
      </c>
      <c r="N155" t="s">
        <v>14716</v>
      </c>
      <c r="O155" t="s">
        <v>1298</v>
      </c>
      <c r="P155" t="s">
        <v>1763</v>
      </c>
      <c r="Q155" t="s">
        <v>636</v>
      </c>
      <c r="R155" t="s">
        <v>24</v>
      </c>
      <c r="S155" t="s">
        <v>14758</v>
      </c>
      <c r="T155" t="s">
        <v>14759</v>
      </c>
    </row>
    <row r="156" spans="1:20" x14ac:dyDescent="0.25">
      <c r="A156" t="s">
        <v>137</v>
      </c>
      <c r="B156" t="s">
        <v>138</v>
      </c>
      <c r="C156">
        <v>10</v>
      </c>
      <c r="D156">
        <v>50</v>
      </c>
      <c r="E156" t="s">
        <v>14760</v>
      </c>
      <c r="F156">
        <v>490</v>
      </c>
      <c r="G156">
        <v>0</v>
      </c>
      <c r="H156" t="s">
        <v>47</v>
      </c>
      <c r="I156" t="s">
        <v>3806</v>
      </c>
      <c r="J156" t="s">
        <v>14761</v>
      </c>
      <c r="K156" t="s">
        <v>14762</v>
      </c>
      <c r="L156" t="s">
        <v>1505</v>
      </c>
      <c r="M156" t="s">
        <v>14763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14764</v>
      </c>
      <c r="T156" t="s">
        <v>14765</v>
      </c>
    </row>
    <row r="157" spans="1:20" x14ac:dyDescent="0.25">
      <c r="A157" t="s">
        <v>44</v>
      </c>
      <c r="B157" t="s">
        <v>45</v>
      </c>
      <c r="C157">
        <v>66.666666666666671</v>
      </c>
      <c r="D157">
        <v>3</v>
      </c>
      <c r="E157" t="s">
        <v>14766</v>
      </c>
      <c r="F157">
        <v>134</v>
      </c>
      <c r="G157">
        <v>0</v>
      </c>
      <c r="H157" t="s">
        <v>47</v>
      </c>
      <c r="I157" t="s">
        <v>14767</v>
      </c>
      <c r="J157" t="s">
        <v>14768</v>
      </c>
      <c r="K157" t="s">
        <v>14769</v>
      </c>
      <c r="L157" t="s">
        <v>632</v>
      </c>
      <c r="M157" t="s">
        <v>14770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14771</v>
      </c>
      <c r="T157" t="s">
        <v>14770</v>
      </c>
    </row>
    <row r="158" spans="1:20" x14ac:dyDescent="0.25">
      <c r="A158" t="s">
        <v>46</v>
      </c>
      <c r="B158" t="s">
        <v>1105</v>
      </c>
      <c r="C158">
        <v>65.7</v>
      </c>
      <c r="D158">
        <v>1</v>
      </c>
      <c r="E158" t="s">
        <v>14772</v>
      </c>
      <c r="F158">
        <v>65.7</v>
      </c>
      <c r="G158">
        <v>0</v>
      </c>
      <c r="H158" t="s">
        <v>47</v>
      </c>
      <c r="I158" t="s">
        <v>5030</v>
      </c>
      <c r="J158" t="s">
        <v>5031</v>
      </c>
      <c r="K158" t="s">
        <v>665</v>
      </c>
      <c r="L158" t="s">
        <v>5032</v>
      </c>
      <c r="M158" t="s">
        <v>14773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14774</v>
      </c>
      <c r="T158" t="s">
        <v>14773</v>
      </c>
    </row>
    <row r="159" spans="1:20" x14ac:dyDescent="0.25">
      <c r="A159" t="s">
        <v>46</v>
      </c>
      <c r="B159" t="s">
        <v>56</v>
      </c>
      <c r="C159">
        <v>66.333333333333329</v>
      </c>
      <c r="D159">
        <v>3</v>
      </c>
      <c r="E159" t="s">
        <v>14775</v>
      </c>
      <c r="F159">
        <v>254</v>
      </c>
      <c r="G159">
        <v>29</v>
      </c>
      <c r="H159" t="s">
        <v>47</v>
      </c>
      <c r="I159" t="s">
        <v>646</v>
      </c>
      <c r="J159" t="s">
        <v>3521</v>
      </c>
      <c r="K159" t="s">
        <v>3522</v>
      </c>
      <c r="L159" t="s">
        <v>1702</v>
      </c>
      <c r="M159" t="s">
        <v>14776</v>
      </c>
      <c r="N159" t="s">
        <v>23</v>
      </c>
      <c r="O159" t="s">
        <v>63</v>
      </c>
      <c r="P159" t="s">
        <v>54</v>
      </c>
      <c r="Q159" t="s">
        <v>55</v>
      </c>
      <c r="R159" t="s">
        <v>24</v>
      </c>
      <c r="S159" t="s">
        <v>14777</v>
      </c>
      <c r="T159" t="s">
        <v>14778</v>
      </c>
    </row>
    <row r="160" spans="1:20" x14ac:dyDescent="0.25">
      <c r="A160" t="s">
        <v>46</v>
      </c>
      <c r="B160" t="s">
        <v>56</v>
      </c>
      <c r="C160">
        <v>66.333333333333329</v>
      </c>
      <c r="D160">
        <v>3</v>
      </c>
      <c r="E160" t="s">
        <v>14779</v>
      </c>
      <c r="F160">
        <v>219</v>
      </c>
      <c r="G160">
        <v>0</v>
      </c>
      <c r="H160" t="s">
        <v>631</v>
      </c>
      <c r="I160" t="s">
        <v>1147</v>
      </c>
      <c r="J160" t="s">
        <v>311</v>
      </c>
      <c r="K160" t="s">
        <v>23</v>
      </c>
      <c r="L160" t="s">
        <v>24</v>
      </c>
      <c r="M160" t="s">
        <v>14780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14781</v>
      </c>
      <c r="T160" t="s">
        <v>14780</v>
      </c>
    </row>
    <row r="161" spans="1:20" x14ac:dyDescent="0.25">
      <c r="A161" t="s">
        <v>44</v>
      </c>
      <c r="B161" t="s">
        <v>45</v>
      </c>
      <c r="C161">
        <v>66.666666666666671</v>
      </c>
      <c r="D161">
        <v>6</v>
      </c>
      <c r="E161" t="s">
        <v>14782</v>
      </c>
      <c r="F161">
        <v>200</v>
      </c>
      <c r="G161">
        <v>0</v>
      </c>
      <c r="H161" t="s">
        <v>631</v>
      </c>
      <c r="I161" t="s">
        <v>9076</v>
      </c>
      <c r="J161" t="s">
        <v>315</v>
      </c>
      <c r="K161" t="s">
        <v>23</v>
      </c>
      <c r="L161" t="s">
        <v>24</v>
      </c>
      <c r="M161" t="s">
        <v>14757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14783</v>
      </c>
      <c r="T161" t="s">
        <v>14757</v>
      </c>
    </row>
    <row r="162" spans="1:20" x14ac:dyDescent="0.25">
      <c r="A162" t="s">
        <v>139</v>
      </c>
      <c r="B162" t="s">
        <v>112</v>
      </c>
      <c r="C162">
        <v>66</v>
      </c>
      <c r="D162">
        <v>2</v>
      </c>
      <c r="E162" t="s">
        <v>14784</v>
      </c>
      <c r="F162">
        <v>440</v>
      </c>
      <c r="G162">
        <v>0</v>
      </c>
      <c r="H162" t="s">
        <v>631</v>
      </c>
      <c r="I162" t="s">
        <v>2686</v>
      </c>
      <c r="J162" t="s">
        <v>334</v>
      </c>
      <c r="K162" t="s">
        <v>23</v>
      </c>
      <c r="L162" t="s">
        <v>24</v>
      </c>
      <c r="M162" t="s">
        <v>14785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14786</v>
      </c>
      <c r="T162" t="s">
        <v>14785</v>
      </c>
    </row>
    <row r="163" spans="1:20" x14ac:dyDescent="0.25">
      <c r="A163" t="s">
        <v>110</v>
      </c>
      <c r="B163" t="s">
        <v>640</v>
      </c>
      <c r="C163">
        <v>66</v>
      </c>
      <c r="D163">
        <v>2</v>
      </c>
      <c r="E163" t="s">
        <v>14784</v>
      </c>
      <c r="F163">
        <v>440</v>
      </c>
      <c r="G163">
        <v>0</v>
      </c>
      <c r="H163" t="s">
        <v>631</v>
      </c>
      <c r="I163" t="s">
        <v>2686</v>
      </c>
      <c r="J163" t="s">
        <v>334</v>
      </c>
      <c r="K163" t="s">
        <v>23</v>
      </c>
      <c r="L163" t="s">
        <v>24</v>
      </c>
      <c r="M163" t="s">
        <v>14785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14786</v>
      </c>
      <c r="T163" t="s">
        <v>14785</v>
      </c>
    </row>
    <row r="164" spans="1:20" x14ac:dyDescent="0.25">
      <c r="A164" t="s">
        <v>46</v>
      </c>
      <c r="B164" t="s">
        <v>56</v>
      </c>
      <c r="C164">
        <v>67</v>
      </c>
      <c r="D164">
        <v>2</v>
      </c>
      <c r="E164" t="s">
        <v>14784</v>
      </c>
      <c r="F164">
        <v>440</v>
      </c>
      <c r="G164">
        <v>0</v>
      </c>
      <c r="H164" t="s">
        <v>631</v>
      </c>
      <c r="I164" t="s">
        <v>2686</v>
      </c>
      <c r="J164" t="s">
        <v>334</v>
      </c>
      <c r="K164" t="s">
        <v>23</v>
      </c>
      <c r="L164" t="s">
        <v>24</v>
      </c>
      <c r="M164" t="s">
        <v>14785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14786</v>
      </c>
      <c r="T164" t="s">
        <v>14785</v>
      </c>
    </row>
    <row r="165" spans="1:20" x14ac:dyDescent="0.25">
      <c r="A165" t="s">
        <v>46</v>
      </c>
      <c r="B165" t="s">
        <v>56</v>
      </c>
      <c r="C165">
        <v>90</v>
      </c>
      <c r="D165">
        <v>2</v>
      </c>
      <c r="E165" t="s">
        <v>14787</v>
      </c>
      <c r="F165">
        <v>105.96</v>
      </c>
      <c r="G165">
        <v>0</v>
      </c>
      <c r="H165" t="s">
        <v>1233</v>
      </c>
      <c r="I165" t="s">
        <v>14788</v>
      </c>
      <c r="J165" t="s">
        <v>14789</v>
      </c>
      <c r="K165" t="s">
        <v>1082</v>
      </c>
      <c r="L165" t="s">
        <v>14790</v>
      </c>
      <c r="M165" t="s">
        <v>14791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14792</v>
      </c>
      <c r="T165" t="s">
        <v>14791</v>
      </c>
    </row>
    <row r="166" spans="1:20" x14ac:dyDescent="0.25">
      <c r="A166" t="s">
        <v>30</v>
      </c>
      <c r="B166" t="s">
        <v>31</v>
      </c>
      <c r="C166">
        <v>39</v>
      </c>
      <c r="D166">
        <v>1</v>
      </c>
      <c r="E166" t="s">
        <v>14793</v>
      </c>
      <c r="F166">
        <v>151</v>
      </c>
      <c r="G166">
        <v>0</v>
      </c>
      <c r="H166" t="s">
        <v>47</v>
      </c>
      <c r="I166" t="s">
        <v>9839</v>
      </c>
      <c r="J166" t="s">
        <v>14794</v>
      </c>
      <c r="K166" t="s">
        <v>1377</v>
      </c>
      <c r="L166" t="s">
        <v>1174</v>
      </c>
      <c r="M166" t="s">
        <v>14795</v>
      </c>
      <c r="N166" t="s">
        <v>23</v>
      </c>
      <c r="O166" t="s">
        <v>63</v>
      </c>
      <c r="P166" t="s">
        <v>54</v>
      </c>
      <c r="Q166" t="s">
        <v>55</v>
      </c>
      <c r="R166" t="s">
        <v>24</v>
      </c>
      <c r="S166" t="s">
        <v>14796</v>
      </c>
      <c r="T166" t="s">
        <v>14795</v>
      </c>
    </row>
    <row r="167" spans="1:20" x14ac:dyDescent="0.25">
      <c r="A167" t="s">
        <v>186</v>
      </c>
      <c r="B167" t="s">
        <v>187</v>
      </c>
      <c r="C167">
        <v>47</v>
      </c>
      <c r="D167">
        <v>1</v>
      </c>
      <c r="E167" t="s">
        <v>14793</v>
      </c>
      <c r="F167">
        <v>151</v>
      </c>
      <c r="G167">
        <v>0</v>
      </c>
      <c r="H167" t="s">
        <v>47</v>
      </c>
      <c r="I167" t="s">
        <v>9839</v>
      </c>
      <c r="J167" t="s">
        <v>14794</v>
      </c>
      <c r="K167" t="s">
        <v>1377</v>
      </c>
      <c r="L167" t="s">
        <v>1174</v>
      </c>
      <c r="M167" t="s">
        <v>14795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14796</v>
      </c>
      <c r="T167" t="s">
        <v>14795</v>
      </c>
    </row>
    <row r="168" spans="1:20" x14ac:dyDescent="0.25">
      <c r="A168" t="s">
        <v>139</v>
      </c>
      <c r="B168" t="s">
        <v>112</v>
      </c>
      <c r="C168">
        <v>75</v>
      </c>
      <c r="D168">
        <v>1</v>
      </c>
      <c r="E168" t="s">
        <v>14793</v>
      </c>
      <c r="F168">
        <v>151</v>
      </c>
      <c r="G168">
        <v>0</v>
      </c>
      <c r="H168" t="s">
        <v>47</v>
      </c>
      <c r="I168" t="s">
        <v>9839</v>
      </c>
      <c r="J168" t="s">
        <v>14794</v>
      </c>
      <c r="K168" t="s">
        <v>1377</v>
      </c>
      <c r="L168" t="s">
        <v>1174</v>
      </c>
      <c r="M168" t="s">
        <v>14795</v>
      </c>
      <c r="N168" t="s">
        <v>23</v>
      </c>
      <c r="O168" t="s">
        <v>63</v>
      </c>
      <c r="P168" t="s">
        <v>54</v>
      </c>
      <c r="Q168" t="s">
        <v>55</v>
      </c>
      <c r="R168" t="s">
        <v>24</v>
      </c>
      <c r="S168" t="s">
        <v>14796</v>
      </c>
      <c r="T168" t="s">
        <v>14795</v>
      </c>
    </row>
    <row r="169" spans="1:20" x14ac:dyDescent="0.25">
      <c r="A169" t="s">
        <v>110</v>
      </c>
      <c r="B169" t="s">
        <v>691</v>
      </c>
      <c r="C169">
        <v>76</v>
      </c>
      <c r="D169">
        <v>3</v>
      </c>
      <c r="E169" t="s">
        <v>14797</v>
      </c>
      <c r="F169">
        <v>218</v>
      </c>
      <c r="G169">
        <v>0</v>
      </c>
      <c r="H169" t="s">
        <v>47</v>
      </c>
      <c r="I169" t="s">
        <v>2291</v>
      </c>
      <c r="J169" t="s">
        <v>14798</v>
      </c>
      <c r="K169" t="s">
        <v>3262</v>
      </c>
      <c r="L169" t="s">
        <v>11189</v>
      </c>
      <c r="M169" t="s">
        <v>14799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14800</v>
      </c>
      <c r="T169" t="s">
        <v>14799</v>
      </c>
    </row>
    <row r="170" spans="1:20" x14ac:dyDescent="0.25">
      <c r="A170" t="s">
        <v>110</v>
      </c>
      <c r="B170" t="s">
        <v>691</v>
      </c>
      <c r="C170">
        <v>74.5</v>
      </c>
      <c r="D170">
        <v>2</v>
      </c>
      <c r="E170" t="s">
        <v>14801</v>
      </c>
      <c r="F170">
        <v>149</v>
      </c>
      <c r="G170">
        <v>10</v>
      </c>
      <c r="H170" t="s">
        <v>47</v>
      </c>
      <c r="I170" t="s">
        <v>14802</v>
      </c>
      <c r="J170" t="s">
        <v>14803</v>
      </c>
      <c r="K170" t="s">
        <v>1278</v>
      </c>
      <c r="L170" t="s">
        <v>2076</v>
      </c>
      <c r="M170" t="s">
        <v>14804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14805</v>
      </c>
      <c r="T170" t="s">
        <v>14804</v>
      </c>
    </row>
    <row r="171" spans="1:20" x14ac:dyDescent="0.25">
      <c r="A171" t="s">
        <v>30</v>
      </c>
      <c r="B171" t="s">
        <v>6784</v>
      </c>
      <c r="C171">
        <v>10.83</v>
      </c>
      <c r="D171">
        <v>1</v>
      </c>
      <c r="E171" t="s">
        <v>14806</v>
      </c>
      <c r="F171">
        <v>22.29</v>
      </c>
      <c r="G171">
        <v>0</v>
      </c>
      <c r="H171" t="s">
        <v>1233</v>
      </c>
      <c r="I171" t="s">
        <v>14807</v>
      </c>
      <c r="J171" t="s">
        <v>14808</v>
      </c>
      <c r="K171" t="s">
        <v>2132</v>
      </c>
      <c r="L171" t="s">
        <v>14809</v>
      </c>
      <c r="M171" t="s">
        <v>14810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14811</v>
      </c>
      <c r="T171" t="s">
        <v>14812</v>
      </c>
    </row>
    <row r="172" spans="1:20" x14ac:dyDescent="0.25">
      <c r="A172" t="s">
        <v>28</v>
      </c>
      <c r="B172" t="s">
        <v>6784</v>
      </c>
      <c r="C172">
        <v>11.46</v>
      </c>
      <c r="D172">
        <v>1</v>
      </c>
      <c r="E172" t="s">
        <v>14806</v>
      </c>
      <c r="F172">
        <v>22.29</v>
      </c>
      <c r="G172">
        <v>0</v>
      </c>
      <c r="H172" t="s">
        <v>1233</v>
      </c>
      <c r="I172" t="s">
        <v>14807</v>
      </c>
      <c r="J172" t="s">
        <v>14808</v>
      </c>
      <c r="K172" t="s">
        <v>2132</v>
      </c>
      <c r="L172" t="s">
        <v>14809</v>
      </c>
      <c r="M172" t="s">
        <v>14810</v>
      </c>
      <c r="N172" t="s">
        <v>23</v>
      </c>
      <c r="O172" t="s">
        <v>48</v>
      </c>
      <c r="P172" t="s">
        <v>49</v>
      </c>
      <c r="Q172" t="s">
        <v>50</v>
      </c>
      <c r="R172" t="s">
        <v>24</v>
      </c>
      <c r="S172" t="s">
        <v>14811</v>
      </c>
      <c r="T172" t="s">
        <v>14812</v>
      </c>
    </row>
    <row r="173" spans="1:20" x14ac:dyDescent="0.25">
      <c r="A173" t="s">
        <v>30</v>
      </c>
      <c r="B173" t="s">
        <v>31</v>
      </c>
      <c r="C173">
        <v>60</v>
      </c>
      <c r="D173">
        <v>6</v>
      </c>
      <c r="E173" t="s">
        <v>14813</v>
      </c>
      <c r="F173">
        <v>199.5</v>
      </c>
      <c r="G173">
        <v>0</v>
      </c>
      <c r="H173" t="s">
        <v>22</v>
      </c>
      <c r="I173" t="s">
        <v>9552</v>
      </c>
      <c r="J173" t="s">
        <v>330</v>
      </c>
      <c r="K173" t="s">
        <v>23</v>
      </c>
      <c r="L173" t="s">
        <v>24</v>
      </c>
      <c r="M173" t="s">
        <v>14814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14815</v>
      </c>
      <c r="T173" t="s">
        <v>14816</v>
      </c>
    </row>
    <row r="174" spans="1:20" x14ac:dyDescent="0.25">
      <c r="A174" t="s">
        <v>44</v>
      </c>
      <c r="B174" t="s">
        <v>45</v>
      </c>
      <c r="C174">
        <v>66.666666666666671</v>
      </c>
      <c r="D174">
        <v>3</v>
      </c>
      <c r="E174" t="s">
        <v>14817</v>
      </c>
      <c r="F174">
        <v>200</v>
      </c>
      <c r="G174">
        <v>0</v>
      </c>
      <c r="H174" t="s">
        <v>22</v>
      </c>
      <c r="I174" t="s">
        <v>1816</v>
      </c>
      <c r="J174" t="s">
        <v>306</v>
      </c>
      <c r="K174" t="s">
        <v>23</v>
      </c>
      <c r="L174" t="s">
        <v>24</v>
      </c>
      <c r="M174" t="s">
        <v>14818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14819</v>
      </c>
      <c r="T174" t="s">
        <v>14818</v>
      </c>
    </row>
    <row r="175" spans="1:20" x14ac:dyDescent="0.25">
      <c r="A175" t="s">
        <v>139</v>
      </c>
      <c r="B175" t="s">
        <v>112</v>
      </c>
      <c r="C175">
        <v>83.333333333333329</v>
      </c>
      <c r="D175">
        <v>3</v>
      </c>
      <c r="E175" t="s">
        <v>14820</v>
      </c>
      <c r="F175">
        <v>219</v>
      </c>
      <c r="G175">
        <v>0</v>
      </c>
      <c r="H175" t="s">
        <v>631</v>
      </c>
      <c r="I175" t="s">
        <v>1816</v>
      </c>
      <c r="J175" t="s">
        <v>306</v>
      </c>
      <c r="K175" t="s">
        <v>23</v>
      </c>
      <c r="L175" t="s">
        <v>24</v>
      </c>
      <c r="M175" t="s">
        <v>14821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14822</v>
      </c>
      <c r="T175" t="s">
        <v>14821</v>
      </c>
    </row>
    <row r="176" spans="1:20" x14ac:dyDescent="0.25">
      <c r="A176" t="s">
        <v>46</v>
      </c>
      <c r="B176" t="s">
        <v>56</v>
      </c>
      <c r="C176">
        <v>79</v>
      </c>
      <c r="D176">
        <v>1</v>
      </c>
      <c r="E176" t="s">
        <v>14823</v>
      </c>
      <c r="F176">
        <v>71</v>
      </c>
      <c r="G176">
        <v>0</v>
      </c>
      <c r="H176" t="s">
        <v>47</v>
      </c>
      <c r="I176" t="s">
        <v>1003</v>
      </c>
      <c r="J176" t="s">
        <v>14824</v>
      </c>
      <c r="K176" t="s">
        <v>5462</v>
      </c>
      <c r="L176" t="s">
        <v>9918</v>
      </c>
      <c r="M176" t="s">
        <v>14825</v>
      </c>
      <c r="N176" t="s">
        <v>23</v>
      </c>
      <c r="O176" t="s">
        <v>63</v>
      </c>
      <c r="P176" t="s">
        <v>54</v>
      </c>
      <c r="Q176" t="s">
        <v>55</v>
      </c>
      <c r="R176" t="s">
        <v>24</v>
      </c>
      <c r="S176" t="s">
        <v>14826</v>
      </c>
      <c r="T176" t="s">
        <v>14827</v>
      </c>
    </row>
    <row r="177" spans="1:20" x14ac:dyDescent="0.25">
      <c r="A177" t="s">
        <v>30</v>
      </c>
      <c r="B177" t="s">
        <v>31</v>
      </c>
      <c r="C177">
        <v>40</v>
      </c>
      <c r="D177">
        <v>1</v>
      </c>
      <c r="E177" t="s">
        <v>14828</v>
      </c>
      <c r="F177">
        <v>69</v>
      </c>
      <c r="G177">
        <v>29</v>
      </c>
      <c r="H177" t="s">
        <v>22</v>
      </c>
      <c r="I177" t="s">
        <v>14829</v>
      </c>
      <c r="J177" t="s">
        <v>14830</v>
      </c>
      <c r="K177" t="s">
        <v>1788</v>
      </c>
      <c r="L177" t="s">
        <v>6245</v>
      </c>
      <c r="M177" t="s">
        <v>14831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14832</v>
      </c>
      <c r="T177" t="s">
        <v>14833</v>
      </c>
    </row>
    <row r="178" spans="1:20" x14ac:dyDescent="0.25">
      <c r="A178" t="s">
        <v>110</v>
      </c>
      <c r="B178" t="s">
        <v>640</v>
      </c>
      <c r="C178">
        <v>66.333333333333329</v>
      </c>
      <c r="D178">
        <v>3</v>
      </c>
      <c r="E178" t="s">
        <v>14834</v>
      </c>
      <c r="F178">
        <v>265</v>
      </c>
      <c r="G178">
        <v>35</v>
      </c>
      <c r="H178" t="s">
        <v>47</v>
      </c>
      <c r="I178" t="s">
        <v>2937</v>
      </c>
      <c r="J178" t="s">
        <v>3916</v>
      </c>
      <c r="K178" t="s">
        <v>1581</v>
      </c>
      <c r="L178" t="s">
        <v>1630</v>
      </c>
      <c r="M178" t="s">
        <v>14835</v>
      </c>
      <c r="N178" t="s">
        <v>23</v>
      </c>
      <c r="O178" t="s">
        <v>63</v>
      </c>
      <c r="P178" t="s">
        <v>54</v>
      </c>
      <c r="Q178" t="s">
        <v>55</v>
      </c>
      <c r="R178" t="s">
        <v>24</v>
      </c>
      <c r="S178" t="s">
        <v>14836</v>
      </c>
      <c r="T178" t="s">
        <v>14835</v>
      </c>
    </row>
    <row r="179" spans="1:20" x14ac:dyDescent="0.25">
      <c r="A179" t="s">
        <v>110</v>
      </c>
      <c r="B179" t="s">
        <v>640</v>
      </c>
      <c r="C179">
        <v>66.333333333333329</v>
      </c>
      <c r="D179">
        <v>3</v>
      </c>
      <c r="E179" t="s">
        <v>14837</v>
      </c>
      <c r="F179">
        <v>265</v>
      </c>
      <c r="G179">
        <v>35</v>
      </c>
      <c r="H179" t="s">
        <v>47</v>
      </c>
      <c r="I179" t="s">
        <v>1615</v>
      </c>
      <c r="J179" t="s">
        <v>3912</v>
      </c>
      <c r="K179" t="s">
        <v>1581</v>
      </c>
      <c r="L179" t="s">
        <v>2598</v>
      </c>
      <c r="M179" t="s">
        <v>14835</v>
      </c>
      <c r="N179" t="s">
        <v>23</v>
      </c>
      <c r="O179" t="s">
        <v>63</v>
      </c>
      <c r="P179" t="s">
        <v>54</v>
      </c>
      <c r="Q179" t="s">
        <v>55</v>
      </c>
      <c r="R179" t="s">
        <v>24</v>
      </c>
      <c r="S179" t="s">
        <v>14838</v>
      </c>
      <c r="T179" t="s">
        <v>14835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:V658"/>
  <sheetViews>
    <sheetView zoomScale="70" zoomScaleNormal="70" workbookViewId="0">
      <pane xSplit="2" ySplit="1" topLeftCell="S27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632" sqref="U63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115</v>
      </c>
      <c r="B2" t="s">
        <v>116</v>
      </c>
      <c r="C2">
        <v>45</v>
      </c>
      <c r="D2">
        <v>1</v>
      </c>
      <c r="E2" t="s">
        <v>15299</v>
      </c>
      <c r="F2">
        <v>70</v>
      </c>
      <c r="G2">
        <v>29</v>
      </c>
      <c r="H2" t="s">
        <v>631</v>
      </c>
      <c r="I2" t="s">
        <v>15300</v>
      </c>
      <c r="J2" t="s">
        <v>12397</v>
      </c>
      <c r="K2" t="s">
        <v>23</v>
      </c>
      <c r="L2" t="s">
        <v>24</v>
      </c>
      <c r="M2" t="s">
        <v>15301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15301</v>
      </c>
      <c r="U2" s="55" t="s">
        <v>186</v>
      </c>
      <c r="V2">
        <v>202</v>
      </c>
    </row>
    <row r="3" spans="1:22" x14ac:dyDescent="0.25">
      <c r="A3" t="s">
        <v>46</v>
      </c>
      <c r="B3" t="s">
        <v>56</v>
      </c>
      <c r="C3">
        <v>78</v>
      </c>
      <c r="D3">
        <v>3</v>
      </c>
      <c r="E3" t="s">
        <v>15302</v>
      </c>
      <c r="F3">
        <v>253</v>
      </c>
      <c r="G3">
        <v>29</v>
      </c>
      <c r="H3" t="s">
        <v>47</v>
      </c>
      <c r="I3" t="s">
        <v>1599</v>
      </c>
      <c r="J3" t="s">
        <v>1632</v>
      </c>
      <c r="K3" t="s">
        <v>1601</v>
      </c>
      <c r="L3" t="s">
        <v>1133</v>
      </c>
      <c r="M3" t="s">
        <v>15303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15304</v>
      </c>
      <c r="U3" s="56" t="s">
        <v>187</v>
      </c>
      <c r="V3">
        <v>202</v>
      </c>
    </row>
    <row r="4" spans="1:22" x14ac:dyDescent="0.25">
      <c r="A4" t="s">
        <v>46</v>
      </c>
      <c r="B4" t="s">
        <v>56</v>
      </c>
      <c r="C4">
        <v>78</v>
      </c>
      <c r="D4">
        <v>3</v>
      </c>
      <c r="E4" t="s">
        <v>15305</v>
      </c>
      <c r="F4">
        <v>253</v>
      </c>
      <c r="G4">
        <v>29</v>
      </c>
      <c r="H4" t="s">
        <v>47</v>
      </c>
      <c r="I4" t="s">
        <v>1599</v>
      </c>
      <c r="J4" t="s">
        <v>1600</v>
      </c>
      <c r="K4" t="s">
        <v>1601</v>
      </c>
      <c r="L4" t="s">
        <v>350</v>
      </c>
      <c r="M4" t="s">
        <v>15306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15307</v>
      </c>
      <c r="U4" s="55" t="s">
        <v>44</v>
      </c>
      <c r="V4">
        <v>116</v>
      </c>
    </row>
    <row r="5" spans="1:22" x14ac:dyDescent="0.25">
      <c r="A5" t="s">
        <v>46</v>
      </c>
      <c r="B5" t="s">
        <v>56</v>
      </c>
      <c r="C5">
        <v>78</v>
      </c>
      <c r="D5">
        <v>3</v>
      </c>
      <c r="E5" t="s">
        <v>15308</v>
      </c>
      <c r="F5">
        <v>253</v>
      </c>
      <c r="G5">
        <v>29</v>
      </c>
      <c r="H5" t="s">
        <v>47</v>
      </c>
      <c r="I5" t="s">
        <v>1610</v>
      </c>
      <c r="J5" t="s">
        <v>1611</v>
      </c>
      <c r="K5" t="s">
        <v>1601</v>
      </c>
      <c r="L5" t="s">
        <v>347</v>
      </c>
      <c r="M5" t="s">
        <v>15309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15310</v>
      </c>
      <c r="U5" s="56" t="s">
        <v>45</v>
      </c>
      <c r="V5">
        <v>116</v>
      </c>
    </row>
    <row r="6" spans="1:22" x14ac:dyDescent="0.25">
      <c r="A6" t="s">
        <v>46</v>
      </c>
      <c r="B6" t="s">
        <v>56</v>
      </c>
      <c r="C6">
        <v>78</v>
      </c>
      <c r="D6">
        <v>3</v>
      </c>
      <c r="E6" t="s">
        <v>15311</v>
      </c>
      <c r="F6">
        <v>253</v>
      </c>
      <c r="G6">
        <v>29</v>
      </c>
      <c r="H6" t="s">
        <v>47</v>
      </c>
      <c r="I6" t="s">
        <v>1599</v>
      </c>
      <c r="J6" t="s">
        <v>1632</v>
      </c>
      <c r="K6" t="s">
        <v>1601</v>
      </c>
      <c r="L6" t="s">
        <v>1133</v>
      </c>
      <c r="M6" t="s">
        <v>15312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15313</v>
      </c>
      <c r="U6" s="55" t="s">
        <v>113</v>
      </c>
      <c r="V6">
        <v>2</v>
      </c>
    </row>
    <row r="7" spans="1:22" x14ac:dyDescent="0.25">
      <c r="A7" t="s">
        <v>30</v>
      </c>
      <c r="B7" t="s">
        <v>6784</v>
      </c>
      <c r="C7">
        <v>47.5</v>
      </c>
      <c r="D7">
        <v>1</v>
      </c>
      <c r="E7" t="s">
        <v>15314</v>
      </c>
      <c r="F7">
        <v>54.5</v>
      </c>
      <c r="G7">
        <v>7</v>
      </c>
      <c r="H7" t="s">
        <v>1233</v>
      </c>
      <c r="I7" t="s">
        <v>15315</v>
      </c>
      <c r="J7" t="s">
        <v>15316</v>
      </c>
      <c r="K7" t="s">
        <v>1953</v>
      </c>
      <c r="L7" t="s">
        <v>15317</v>
      </c>
      <c r="M7" t="s">
        <v>15318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15318</v>
      </c>
      <c r="U7" s="56" t="s">
        <v>114</v>
      </c>
      <c r="V7">
        <v>2</v>
      </c>
    </row>
    <row r="8" spans="1:22" x14ac:dyDescent="0.25">
      <c r="A8" t="s">
        <v>115</v>
      </c>
      <c r="B8" t="s">
        <v>116</v>
      </c>
      <c r="C8">
        <v>43.5</v>
      </c>
      <c r="D8">
        <v>2</v>
      </c>
      <c r="E8" t="s">
        <v>15319</v>
      </c>
      <c r="F8">
        <v>88</v>
      </c>
      <c r="G8">
        <v>10</v>
      </c>
      <c r="H8" t="s">
        <v>47</v>
      </c>
      <c r="I8" t="s">
        <v>10639</v>
      </c>
      <c r="J8" t="s">
        <v>10640</v>
      </c>
      <c r="K8" t="s">
        <v>10641</v>
      </c>
      <c r="L8" t="s">
        <v>4009</v>
      </c>
      <c r="M8" t="s">
        <v>15320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15321</v>
      </c>
      <c r="U8" s="55" t="s">
        <v>46</v>
      </c>
      <c r="V8">
        <v>67</v>
      </c>
    </row>
    <row r="9" spans="1:22" x14ac:dyDescent="0.25">
      <c r="A9" t="s">
        <v>38</v>
      </c>
      <c r="B9" t="s">
        <v>39</v>
      </c>
      <c r="C9">
        <v>54.5</v>
      </c>
      <c r="D9">
        <v>2</v>
      </c>
      <c r="E9" t="s">
        <v>15322</v>
      </c>
      <c r="F9">
        <v>79</v>
      </c>
      <c r="G9">
        <v>7</v>
      </c>
      <c r="H9" t="s">
        <v>47</v>
      </c>
      <c r="I9" t="s">
        <v>15323</v>
      </c>
      <c r="J9" t="s">
        <v>15324</v>
      </c>
      <c r="K9" t="s">
        <v>1051</v>
      </c>
      <c r="L9" t="s">
        <v>15325</v>
      </c>
      <c r="M9" t="s">
        <v>15326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15327</v>
      </c>
      <c r="U9" s="56" t="s">
        <v>56</v>
      </c>
      <c r="V9">
        <v>60</v>
      </c>
    </row>
    <row r="10" spans="1:22" x14ac:dyDescent="0.25">
      <c r="A10" t="s">
        <v>42</v>
      </c>
      <c r="B10" t="s">
        <v>43</v>
      </c>
      <c r="C10">
        <v>66.666666666666671</v>
      </c>
      <c r="D10">
        <v>6</v>
      </c>
      <c r="E10" t="s">
        <v>15328</v>
      </c>
      <c r="F10">
        <v>199.5</v>
      </c>
      <c r="G10">
        <v>0</v>
      </c>
      <c r="H10" t="s">
        <v>22</v>
      </c>
      <c r="I10" t="s">
        <v>15329</v>
      </c>
      <c r="J10" t="s">
        <v>329</v>
      </c>
      <c r="K10" t="s">
        <v>23</v>
      </c>
      <c r="L10" t="s">
        <v>24</v>
      </c>
      <c r="M10" t="s">
        <v>15330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23</v>
      </c>
      <c r="T10" t="s">
        <v>15331</v>
      </c>
      <c r="U10" s="56" t="s">
        <v>1105</v>
      </c>
      <c r="V10">
        <v>7</v>
      </c>
    </row>
    <row r="11" spans="1:22" x14ac:dyDescent="0.25">
      <c r="A11" t="s">
        <v>42</v>
      </c>
      <c r="B11" t="s">
        <v>43</v>
      </c>
      <c r="C11">
        <v>66.666666666666671</v>
      </c>
      <c r="D11">
        <v>3</v>
      </c>
      <c r="E11" t="s">
        <v>15332</v>
      </c>
      <c r="F11">
        <v>150</v>
      </c>
      <c r="G11">
        <v>45</v>
      </c>
      <c r="H11" t="s">
        <v>22</v>
      </c>
      <c r="I11" t="s">
        <v>15333</v>
      </c>
      <c r="J11" t="s">
        <v>303</v>
      </c>
      <c r="K11" t="s">
        <v>23</v>
      </c>
      <c r="L11" t="s">
        <v>24</v>
      </c>
      <c r="M11" t="s">
        <v>15334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15334</v>
      </c>
      <c r="U11" s="55" t="s">
        <v>42</v>
      </c>
      <c r="V11">
        <v>135</v>
      </c>
    </row>
    <row r="12" spans="1:22" x14ac:dyDescent="0.25">
      <c r="A12" t="s">
        <v>42</v>
      </c>
      <c r="B12" t="s">
        <v>43</v>
      </c>
      <c r="C12">
        <v>66.666666666666671</v>
      </c>
      <c r="D12">
        <v>3</v>
      </c>
      <c r="E12" t="s">
        <v>15335</v>
      </c>
      <c r="F12">
        <v>120</v>
      </c>
      <c r="G12">
        <v>0</v>
      </c>
      <c r="H12" t="s">
        <v>47</v>
      </c>
      <c r="I12" t="s">
        <v>735</v>
      </c>
      <c r="J12" t="s">
        <v>15336</v>
      </c>
      <c r="K12" t="s">
        <v>704</v>
      </c>
      <c r="L12" t="s">
        <v>7099</v>
      </c>
      <c r="M12" t="s">
        <v>15337</v>
      </c>
      <c r="N12" t="s">
        <v>23</v>
      </c>
      <c r="O12" t="s">
        <v>53</v>
      </c>
      <c r="P12" t="s">
        <v>54</v>
      </c>
      <c r="Q12" t="s">
        <v>55</v>
      </c>
      <c r="R12" t="s">
        <v>24</v>
      </c>
      <c r="S12" t="s">
        <v>23</v>
      </c>
      <c r="T12" t="s">
        <v>15338</v>
      </c>
      <c r="U12" s="56" t="s">
        <v>43</v>
      </c>
      <c r="V12">
        <v>135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15339</v>
      </c>
      <c r="F13">
        <v>230</v>
      </c>
      <c r="G13">
        <v>0</v>
      </c>
      <c r="H13" t="s">
        <v>47</v>
      </c>
      <c r="I13" t="s">
        <v>733</v>
      </c>
      <c r="J13" t="s">
        <v>15340</v>
      </c>
      <c r="K13" t="s">
        <v>15341</v>
      </c>
      <c r="L13" t="s">
        <v>3769</v>
      </c>
      <c r="M13" t="s">
        <v>15342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15343</v>
      </c>
      <c r="U13" s="55" t="s">
        <v>139</v>
      </c>
      <c r="V13">
        <v>20</v>
      </c>
    </row>
    <row r="14" spans="1:22" x14ac:dyDescent="0.25">
      <c r="A14" t="s">
        <v>115</v>
      </c>
      <c r="B14" t="s">
        <v>116</v>
      </c>
      <c r="C14">
        <v>45</v>
      </c>
      <c r="D14">
        <v>1</v>
      </c>
      <c r="E14" t="s">
        <v>15344</v>
      </c>
      <c r="F14">
        <v>40</v>
      </c>
      <c r="G14">
        <v>0</v>
      </c>
      <c r="H14" t="s">
        <v>47</v>
      </c>
      <c r="I14" t="s">
        <v>2596</v>
      </c>
      <c r="J14" t="s">
        <v>4653</v>
      </c>
      <c r="K14" t="s">
        <v>3084</v>
      </c>
      <c r="L14" t="s">
        <v>2041</v>
      </c>
      <c r="M14" t="s">
        <v>15327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15345</v>
      </c>
      <c r="U14" s="56" t="s">
        <v>715</v>
      </c>
      <c r="V14">
        <v>3</v>
      </c>
    </row>
    <row r="15" spans="1:22" x14ac:dyDescent="0.25">
      <c r="A15" t="s">
        <v>46</v>
      </c>
      <c r="B15" t="s">
        <v>56</v>
      </c>
      <c r="C15">
        <v>75</v>
      </c>
      <c r="D15">
        <v>3</v>
      </c>
      <c r="E15" t="s">
        <v>15346</v>
      </c>
      <c r="F15">
        <v>215</v>
      </c>
      <c r="G15">
        <v>0</v>
      </c>
      <c r="H15" t="s">
        <v>22</v>
      </c>
      <c r="I15" t="s">
        <v>15347</v>
      </c>
      <c r="J15" t="s">
        <v>15348</v>
      </c>
      <c r="K15" t="s">
        <v>663</v>
      </c>
      <c r="L15" t="s">
        <v>1505</v>
      </c>
      <c r="M15" t="s">
        <v>15349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23</v>
      </c>
      <c r="T15" t="s">
        <v>15350</v>
      </c>
      <c r="U15" s="56" t="s">
        <v>112</v>
      </c>
      <c r="V15">
        <v>17</v>
      </c>
    </row>
    <row r="16" spans="1:22" x14ac:dyDescent="0.25">
      <c r="A16" t="s">
        <v>186</v>
      </c>
      <c r="B16" t="s">
        <v>187</v>
      </c>
      <c r="C16">
        <v>37.5</v>
      </c>
      <c r="D16">
        <v>8</v>
      </c>
      <c r="E16" t="s">
        <v>15351</v>
      </c>
      <c r="F16">
        <v>318</v>
      </c>
      <c r="G16">
        <v>0</v>
      </c>
      <c r="H16" t="s">
        <v>631</v>
      </c>
      <c r="I16" t="s">
        <v>15352</v>
      </c>
      <c r="J16" t="s">
        <v>302</v>
      </c>
      <c r="K16" t="s">
        <v>23</v>
      </c>
      <c r="L16" t="s">
        <v>24</v>
      </c>
      <c r="M16" t="s">
        <v>15353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23</v>
      </c>
      <c r="T16" t="s">
        <v>15354</v>
      </c>
      <c r="U16" s="55" t="s">
        <v>4860</v>
      </c>
      <c r="V16">
        <v>400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3</v>
      </c>
      <c r="E17" t="s">
        <v>15355</v>
      </c>
      <c r="F17">
        <v>175</v>
      </c>
      <c r="G17">
        <v>38</v>
      </c>
      <c r="H17" t="s">
        <v>22</v>
      </c>
      <c r="I17" t="s">
        <v>11334</v>
      </c>
      <c r="J17" t="s">
        <v>15356</v>
      </c>
      <c r="K17" t="s">
        <v>15357</v>
      </c>
      <c r="L17" t="s">
        <v>6222</v>
      </c>
      <c r="M17" t="s">
        <v>15358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15359</v>
      </c>
      <c r="U17" s="56" t="s">
        <v>4861</v>
      </c>
      <c r="V17">
        <v>400</v>
      </c>
    </row>
    <row r="18" spans="1:22" x14ac:dyDescent="0.25">
      <c r="A18" t="s">
        <v>30</v>
      </c>
      <c r="B18" t="s">
        <v>31</v>
      </c>
      <c r="C18">
        <v>43.5</v>
      </c>
      <c r="D18">
        <v>2</v>
      </c>
      <c r="E18" t="s">
        <v>15360</v>
      </c>
      <c r="F18">
        <v>78</v>
      </c>
      <c r="G18">
        <v>0</v>
      </c>
      <c r="H18" t="s">
        <v>47</v>
      </c>
      <c r="I18" t="s">
        <v>2937</v>
      </c>
      <c r="J18" t="s">
        <v>11949</v>
      </c>
      <c r="K18" t="s">
        <v>1492</v>
      </c>
      <c r="L18" t="s">
        <v>163</v>
      </c>
      <c r="M18" t="s">
        <v>15361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15362</v>
      </c>
      <c r="U18" s="55" t="s">
        <v>110</v>
      </c>
      <c r="V18">
        <v>26</v>
      </c>
    </row>
    <row r="19" spans="1:22" x14ac:dyDescent="0.25">
      <c r="A19" t="s">
        <v>46</v>
      </c>
      <c r="B19" t="s">
        <v>1105</v>
      </c>
      <c r="C19">
        <v>67.5</v>
      </c>
      <c r="D19">
        <v>1</v>
      </c>
      <c r="E19" t="s">
        <v>15363</v>
      </c>
      <c r="F19">
        <v>67.5</v>
      </c>
      <c r="G19">
        <v>0</v>
      </c>
      <c r="H19" t="s">
        <v>47</v>
      </c>
      <c r="I19" t="s">
        <v>5582</v>
      </c>
      <c r="J19" t="s">
        <v>5583</v>
      </c>
      <c r="K19" t="s">
        <v>4879</v>
      </c>
      <c r="L19" t="s">
        <v>5584</v>
      </c>
      <c r="M19" t="s">
        <v>15364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15365</v>
      </c>
      <c r="U19" s="56" t="s">
        <v>146</v>
      </c>
      <c r="V19">
        <v>4</v>
      </c>
    </row>
    <row r="20" spans="1:22" x14ac:dyDescent="0.25">
      <c r="A20" t="s">
        <v>115</v>
      </c>
      <c r="B20" t="s">
        <v>116</v>
      </c>
      <c r="C20">
        <v>35</v>
      </c>
      <c r="D20">
        <v>8</v>
      </c>
      <c r="E20" t="s">
        <v>15366</v>
      </c>
      <c r="F20">
        <v>318</v>
      </c>
      <c r="G20">
        <v>0</v>
      </c>
      <c r="H20" t="s">
        <v>47</v>
      </c>
      <c r="I20" t="s">
        <v>2490</v>
      </c>
      <c r="J20" t="s">
        <v>2491</v>
      </c>
      <c r="K20" t="s">
        <v>2492</v>
      </c>
      <c r="L20" t="s">
        <v>5783</v>
      </c>
      <c r="M20" t="s">
        <v>15367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15368</v>
      </c>
      <c r="U20" s="56" t="s">
        <v>640</v>
      </c>
      <c r="V20">
        <v>22</v>
      </c>
    </row>
    <row r="21" spans="1:22" x14ac:dyDescent="0.25">
      <c r="A21" t="s">
        <v>30</v>
      </c>
      <c r="B21" t="s">
        <v>31</v>
      </c>
      <c r="C21">
        <v>60</v>
      </c>
      <c r="D21">
        <v>3</v>
      </c>
      <c r="E21" t="s">
        <v>15369</v>
      </c>
      <c r="F21">
        <v>121</v>
      </c>
      <c r="G21">
        <v>7</v>
      </c>
      <c r="H21" t="s">
        <v>47</v>
      </c>
      <c r="I21" t="s">
        <v>15370</v>
      </c>
      <c r="J21" t="s">
        <v>15371</v>
      </c>
      <c r="K21" t="s">
        <v>2676</v>
      </c>
      <c r="L21" t="s">
        <v>15372</v>
      </c>
      <c r="M21" t="s">
        <v>15373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15373</v>
      </c>
      <c r="U21" s="55" t="s">
        <v>152</v>
      </c>
      <c r="V21">
        <v>2</v>
      </c>
    </row>
    <row r="22" spans="1:22" x14ac:dyDescent="0.25">
      <c r="A22" t="s">
        <v>186</v>
      </c>
      <c r="B22" t="s">
        <v>187</v>
      </c>
      <c r="C22">
        <v>37.5</v>
      </c>
      <c r="D22">
        <v>4</v>
      </c>
      <c r="E22" t="s">
        <v>15374</v>
      </c>
      <c r="F22">
        <v>175</v>
      </c>
      <c r="G22">
        <v>16</v>
      </c>
      <c r="H22" t="s">
        <v>631</v>
      </c>
      <c r="I22" t="s">
        <v>15375</v>
      </c>
      <c r="J22" t="s">
        <v>318</v>
      </c>
      <c r="K22" t="s">
        <v>23</v>
      </c>
      <c r="L22" t="s">
        <v>24</v>
      </c>
      <c r="M22" t="s">
        <v>15376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23</v>
      </c>
      <c r="T22" t="s">
        <v>15377</v>
      </c>
      <c r="U22" s="56" t="s">
        <v>153</v>
      </c>
      <c r="V22">
        <v>2</v>
      </c>
    </row>
    <row r="23" spans="1:22" x14ac:dyDescent="0.25">
      <c r="A23" t="s">
        <v>46</v>
      </c>
      <c r="B23" t="s">
        <v>56</v>
      </c>
      <c r="C23">
        <v>66.333333333333329</v>
      </c>
      <c r="D23">
        <v>3</v>
      </c>
      <c r="E23" t="s">
        <v>15378</v>
      </c>
      <c r="F23">
        <v>247.3</v>
      </c>
      <c r="G23">
        <v>26</v>
      </c>
      <c r="H23" t="s">
        <v>647</v>
      </c>
      <c r="I23" t="s">
        <v>5951</v>
      </c>
      <c r="J23" t="s">
        <v>5952</v>
      </c>
      <c r="K23" t="s">
        <v>5953</v>
      </c>
      <c r="L23" t="s">
        <v>5954</v>
      </c>
      <c r="M23" t="s">
        <v>15379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15379</v>
      </c>
      <c r="U23" s="55" t="s">
        <v>150</v>
      </c>
      <c r="V23">
        <v>2</v>
      </c>
    </row>
    <row r="24" spans="1:22" x14ac:dyDescent="0.25">
      <c r="A24" t="s">
        <v>44</v>
      </c>
      <c r="B24" t="s">
        <v>45</v>
      </c>
      <c r="C24">
        <v>66.666666666666671</v>
      </c>
      <c r="D24">
        <v>3</v>
      </c>
      <c r="E24" t="s">
        <v>15380</v>
      </c>
      <c r="F24">
        <v>106</v>
      </c>
      <c r="G24">
        <v>6</v>
      </c>
      <c r="H24" t="s">
        <v>631</v>
      </c>
      <c r="I24" t="s">
        <v>15381</v>
      </c>
      <c r="J24" t="s">
        <v>12565</v>
      </c>
      <c r="K24" t="s">
        <v>23</v>
      </c>
      <c r="L24" t="s">
        <v>24</v>
      </c>
      <c r="M24" t="s">
        <v>15382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15382</v>
      </c>
      <c r="U24" s="56" t="s">
        <v>151</v>
      </c>
      <c r="V24">
        <v>2</v>
      </c>
    </row>
    <row r="25" spans="1:22" x14ac:dyDescent="0.25">
      <c r="A25" t="s">
        <v>46</v>
      </c>
      <c r="B25" t="s">
        <v>1105</v>
      </c>
      <c r="C25">
        <v>56.95</v>
      </c>
      <c r="D25">
        <v>1</v>
      </c>
      <c r="E25" t="s">
        <v>15383</v>
      </c>
      <c r="F25">
        <v>56.95</v>
      </c>
      <c r="G25">
        <v>0</v>
      </c>
      <c r="H25" t="s">
        <v>47</v>
      </c>
      <c r="I25" t="s">
        <v>15384</v>
      </c>
      <c r="J25" t="s">
        <v>15385</v>
      </c>
      <c r="K25" t="s">
        <v>15386</v>
      </c>
      <c r="L25" t="s">
        <v>15387</v>
      </c>
      <c r="M25" t="s">
        <v>15388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15388</v>
      </c>
      <c r="U25" s="55" t="s">
        <v>36</v>
      </c>
      <c r="V25">
        <v>10</v>
      </c>
    </row>
    <row r="26" spans="1:22" x14ac:dyDescent="0.25">
      <c r="A26" t="s">
        <v>20</v>
      </c>
      <c r="B26" t="s">
        <v>21</v>
      </c>
      <c r="C26">
        <v>50</v>
      </c>
      <c r="D26">
        <v>2</v>
      </c>
      <c r="E26" t="s">
        <v>15389</v>
      </c>
      <c r="F26">
        <v>200</v>
      </c>
      <c r="G26">
        <v>0</v>
      </c>
      <c r="H26" t="s">
        <v>631</v>
      </c>
      <c r="I26" t="s">
        <v>15390</v>
      </c>
      <c r="J26" t="s">
        <v>309</v>
      </c>
      <c r="K26" t="s">
        <v>23</v>
      </c>
      <c r="L26" t="s">
        <v>24</v>
      </c>
      <c r="M26" t="s">
        <v>15391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15391</v>
      </c>
      <c r="U26" s="56" t="s">
        <v>37</v>
      </c>
      <c r="V26">
        <v>10</v>
      </c>
    </row>
    <row r="27" spans="1:22" x14ac:dyDescent="0.25">
      <c r="A27" t="s">
        <v>28</v>
      </c>
      <c r="B27" t="s">
        <v>29</v>
      </c>
      <c r="C27">
        <v>50</v>
      </c>
      <c r="D27">
        <v>2</v>
      </c>
      <c r="E27" t="s">
        <v>15389</v>
      </c>
      <c r="F27">
        <v>200</v>
      </c>
      <c r="G27">
        <v>0</v>
      </c>
      <c r="H27" t="s">
        <v>631</v>
      </c>
      <c r="I27" t="s">
        <v>15390</v>
      </c>
      <c r="J27" t="s">
        <v>309</v>
      </c>
      <c r="K27" t="s">
        <v>23</v>
      </c>
      <c r="L27" t="s">
        <v>24</v>
      </c>
      <c r="M27" t="s">
        <v>15391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15391</v>
      </c>
      <c r="U27" s="55" t="s">
        <v>38</v>
      </c>
      <c r="V27">
        <v>10</v>
      </c>
    </row>
    <row r="28" spans="1:22" x14ac:dyDescent="0.25">
      <c r="A28" t="s">
        <v>30</v>
      </c>
      <c r="B28" t="s">
        <v>31</v>
      </c>
      <c r="C28">
        <v>50</v>
      </c>
      <c r="D28">
        <v>2</v>
      </c>
      <c r="E28" t="s">
        <v>15389</v>
      </c>
      <c r="F28">
        <v>200</v>
      </c>
      <c r="G28">
        <v>0</v>
      </c>
      <c r="H28" t="s">
        <v>631</v>
      </c>
      <c r="I28" t="s">
        <v>15390</v>
      </c>
      <c r="J28" t="s">
        <v>309</v>
      </c>
      <c r="K28" t="s">
        <v>23</v>
      </c>
      <c r="L28" t="s">
        <v>24</v>
      </c>
      <c r="M28" t="s">
        <v>15391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15391</v>
      </c>
      <c r="U28" s="56" t="s">
        <v>39</v>
      </c>
      <c r="V28">
        <v>10</v>
      </c>
    </row>
    <row r="29" spans="1:22" x14ac:dyDescent="0.25">
      <c r="A29" t="s">
        <v>139</v>
      </c>
      <c r="B29" t="s">
        <v>715</v>
      </c>
      <c r="C29">
        <v>120</v>
      </c>
      <c r="D29">
        <v>2</v>
      </c>
      <c r="E29" t="s">
        <v>15392</v>
      </c>
      <c r="F29">
        <v>190</v>
      </c>
      <c r="G29">
        <v>0</v>
      </c>
      <c r="H29" t="s">
        <v>22</v>
      </c>
      <c r="I29" t="s">
        <v>15393</v>
      </c>
      <c r="J29" t="s">
        <v>638</v>
      </c>
      <c r="K29" t="s">
        <v>23</v>
      </c>
      <c r="L29" t="s">
        <v>24</v>
      </c>
      <c r="M29" t="s">
        <v>15391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15391</v>
      </c>
      <c r="U29" s="55" t="s">
        <v>148</v>
      </c>
      <c r="V29">
        <v>2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15394</v>
      </c>
      <c r="F30">
        <v>106</v>
      </c>
      <c r="G30">
        <v>6</v>
      </c>
      <c r="H30" t="s">
        <v>631</v>
      </c>
      <c r="I30" t="s">
        <v>15395</v>
      </c>
      <c r="J30" t="s">
        <v>1452</v>
      </c>
      <c r="K30" t="s">
        <v>23</v>
      </c>
      <c r="L30" t="s">
        <v>24</v>
      </c>
      <c r="M30" t="s">
        <v>15396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15396</v>
      </c>
      <c r="U30" s="56" t="s">
        <v>149</v>
      </c>
      <c r="V30">
        <v>2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15394</v>
      </c>
      <c r="F31">
        <v>106</v>
      </c>
      <c r="G31">
        <v>6</v>
      </c>
      <c r="H31" t="s">
        <v>631</v>
      </c>
      <c r="I31" t="s">
        <v>15395</v>
      </c>
      <c r="J31" t="s">
        <v>1452</v>
      </c>
      <c r="K31" t="s">
        <v>23</v>
      </c>
      <c r="L31" t="s">
        <v>24</v>
      </c>
      <c r="M31" t="s">
        <v>15396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15396</v>
      </c>
      <c r="U31" s="55" t="s">
        <v>30</v>
      </c>
      <c r="V31">
        <v>225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15394</v>
      </c>
      <c r="F32">
        <v>106</v>
      </c>
      <c r="G32">
        <v>6</v>
      </c>
      <c r="H32" t="s">
        <v>631</v>
      </c>
      <c r="I32" t="s">
        <v>15395</v>
      </c>
      <c r="J32" t="s">
        <v>1452</v>
      </c>
      <c r="K32" t="s">
        <v>23</v>
      </c>
      <c r="L32" t="s">
        <v>24</v>
      </c>
      <c r="M32" t="s">
        <v>15396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15396</v>
      </c>
      <c r="U32" s="56" t="s">
        <v>6784</v>
      </c>
      <c r="V32">
        <v>1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15397</v>
      </c>
      <c r="F33">
        <v>150</v>
      </c>
      <c r="G33">
        <v>0</v>
      </c>
      <c r="H33" t="s">
        <v>631</v>
      </c>
      <c r="I33" t="s">
        <v>15398</v>
      </c>
      <c r="J33" t="s">
        <v>349</v>
      </c>
      <c r="K33" t="s">
        <v>23</v>
      </c>
      <c r="L33" t="s">
        <v>24</v>
      </c>
      <c r="M33" t="s">
        <v>15399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15399</v>
      </c>
      <c r="U33" s="56" t="s">
        <v>31</v>
      </c>
      <c r="V33">
        <v>224</v>
      </c>
    </row>
    <row r="34" spans="1:22" x14ac:dyDescent="0.25">
      <c r="A34" t="s">
        <v>28</v>
      </c>
      <c r="B34" t="s">
        <v>29</v>
      </c>
      <c r="C34">
        <v>50</v>
      </c>
      <c r="D34">
        <v>1</v>
      </c>
      <c r="E34" t="s">
        <v>15397</v>
      </c>
      <c r="F34">
        <v>150</v>
      </c>
      <c r="G34">
        <v>0</v>
      </c>
      <c r="H34" t="s">
        <v>631</v>
      </c>
      <c r="I34" t="s">
        <v>15398</v>
      </c>
      <c r="J34" t="s">
        <v>349</v>
      </c>
      <c r="K34" t="s">
        <v>23</v>
      </c>
      <c r="L34" t="s">
        <v>24</v>
      </c>
      <c r="M34" t="s">
        <v>15399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15399</v>
      </c>
      <c r="U34" s="55" t="s">
        <v>28</v>
      </c>
      <c r="V34">
        <v>186</v>
      </c>
    </row>
    <row r="35" spans="1:22" x14ac:dyDescent="0.25">
      <c r="A35" t="s">
        <v>30</v>
      </c>
      <c r="B35" t="s">
        <v>31</v>
      </c>
      <c r="C35">
        <v>50</v>
      </c>
      <c r="D35">
        <v>1</v>
      </c>
      <c r="E35" t="s">
        <v>15397</v>
      </c>
      <c r="F35">
        <v>150</v>
      </c>
      <c r="G35">
        <v>0</v>
      </c>
      <c r="H35" t="s">
        <v>631</v>
      </c>
      <c r="I35" t="s">
        <v>15398</v>
      </c>
      <c r="J35" t="s">
        <v>349</v>
      </c>
      <c r="K35" t="s">
        <v>23</v>
      </c>
      <c r="L35" t="s">
        <v>24</v>
      </c>
      <c r="M35" t="s">
        <v>15399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15399</v>
      </c>
      <c r="U35" s="56" t="s">
        <v>29</v>
      </c>
      <c r="V35">
        <v>186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15400</v>
      </c>
      <c r="F36">
        <v>129</v>
      </c>
      <c r="G36">
        <v>29</v>
      </c>
      <c r="H36" t="s">
        <v>631</v>
      </c>
      <c r="I36" t="s">
        <v>15401</v>
      </c>
      <c r="J36" t="s">
        <v>331</v>
      </c>
      <c r="K36" t="s">
        <v>23</v>
      </c>
      <c r="L36" t="s">
        <v>24</v>
      </c>
      <c r="M36" t="s">
        <v>15402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15399</v>
      </c>
      <c r="U36" s="55" t="s">
        <v>20</v>
      </c>
      <c r="V36">
        <v>183</v>
      </c>
    </row>
    <row r="37" spans="1:22" x14ac:dyDescent="0.25">
      <c r="A37" t="s">
        <v>28</v>
      </c>
      <c r="B37" t="s">
        <v>29</v>
      </c>
      <c r="C37">
        <v>50</v>
      </c>
      <c r="D37">
        <v>1</v>
      </c>
      <c r="E37" t="s">
        <v>15400</v>
      </c>
      <c r="F37">
        <v>129</v>
      </c>
      <c r="G37">
        <v>29</v>
      </c>
      <c r="H37" t="s">
        <v>631</v>
      </c>
      <c r="I37" t="s">
        <v>15401</v>
      </c>
      <c r="J37" t="s">
        <v>331</v>
      </c>
      <c r="K37" t="s">
        <v>23</v>
      </c>
      <c r="L37" t="s">
        <v>24</v>
      </c>
      <c r="M37" t="s">
        <v>15402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15399</v>
      </c>
      <c r="U37" s="56" t="s">
        <v>21</v>
      </c>
      <c r="V37">
        <v>183</v>
      </c>
    </row>
    <row r="38" spans="1:22" x14ac:dyDescent="0.25">
      <c r="A38" t="s">
        <v>30</v>
      </c>
      <c r="B38" t="s">
        <v>31</v>
      </c>
      <c r="C38">
        <v>50</v>
      </c>
      <c r="D38">
        <v>1</v>
      </c>
      <c r="E38" t="s">
        <v>15400</v>
      </c>
      <c r="F38">
        <v>129</v>
      </c>
      <c r="G38">
        <v>29</v>
      </c>
      <c r="H38" t="s">
        <v>631</v>
      </c>
      <c r="I38" t="s">
        <v>15401</v>
      </c>
      <c r="J38" t="s">
        <v>331</v>
      </c>
      <c r="K38" t="s">
        <v>23</v>
      </c>
      <c r="L38" t="s">
        <v>24</v>
      </c>
      <c r="M38" t="s">
        <v>15402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23</v>
      </c>
      <c r="T38" t="s">
        <v>15399</v>
      </c>
      <c r="U38" s="55" t="s">
        <v>115</v>
      </c>
      <c r="V38">
        <v>35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15403</v>
      </c>
      <c r="F39">
        <v>200</v>
      </c>
      <c r="G39">
        <v>0</v>
      </c>
      <c r="H39" t="s">
        <v>631</v>
      </c>
      <c r="I39" t="s">
        <v>15404</v>
      </c>
      <c r="J39" t="s">
        <v>341</v>
      </c>
      <c r="K39" t="s">
        <v>23</v>
      </c>
      <c r="L39" t="s">
        <v>24</v>
      </c>
      <c r="M39" t="s">
        <v>15405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15406</v>
      </c>
      <c r="U39" s="56" t="s">
        <v>116</v>
      </c>
      <c r="V39">
        <v>35</v>
      </c>
    </row>
    <row r="40" spans="1:22" x14ac:dyDescent="0.25">
      <c r="A40" t="s">
        <v>28</v>
      </c>
      <c r="B40" t="s">
        <v>29</v>
      </c>
      <c r="C40">
        <v>50</v>
      </c>
      <c r="D40">
        <v>1</v>
      </c>
      <c r="E40" t="s">
        <v>15403</v>
      </c>
      <c r="F40">
        <v>200</v>
      </c>
      <c r="G40">
        <v>0</v>
      </c>
      <c r="H40" t="s">
        <v>631</v>
      </c>
      <c r="I40" t="s">
        <v>15404</v>
      </c>
      <c r="J40" t="s">
        <v>341</v>
      </c>
      <c r="K40" t="s">
        <v>23</v>
      </c>
      <c r="L40" t="s">
        <v>24</v>
      </c>
      <c r="M40" t="s">
        <v>15405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15406</v>
      </c>
      <c r="U40" s="55" t="s">
        <v>51</v>
      </c>
      <c r="V40">
        <v>7</v>
      </c>
    </row>
    <row r="41" spans="1:22" x14ac:dyDescent="0.25">
      <c r="A41" t="s">
        <v>30</v>
      </c>
      <c r="B41" t="s">
        <v>31</v>
      </c>
      <c r="C41">
        <v>50</v>
      </c>
      <c r="D41">
        <v>1</v>
      </c>
      <c r="E41" t="s">
        <v>15403</v>
      </c>
      <c r="F41">
        <v>200</v>
      </c>
      <c r="G41">
        <v>0</v>
      </c>
      <c r="H41" t="s">
        <v>631</v>
      </c>
      <c r="I41" t="s">
        <v>15404</v>
      </c>
      <c r="J41" t="s">
        <v>341</v>
      </c>
      <c r="K41" t="s">
        <v>23</v>
      </c>
      <c r="L41" t="s">
        <v>24</v>
      </c>
      <c r="M41" t="s">
        <v>15405</v>
      </c>
      <c r="N41" t="s">
        <v>23</v>
      </c>
      <c r="O41" t="s">
        <v>32</v>
      </c>
      <c r="P41" t="s">
        <v>26</v>
      </c>
      <c r="Q41" t="s">
        <v>33</v>
      </c>
      <c r="R41" t="s">
        <v>24</v>
      </c>
      <c r="S41" t="s">
        <v>23</v>
      </c>
      <c r="T41" t="s">
        <v>15406</v>
      </c>
      <c r="U41" s="56" t="s">
        <v>52</v>
      </c>
      <c r="V41">
        <v>7</v>
      </c>
    </row>
    <row r="42" spans="1:22" x14ac:dyDescent="0.25">
      <c r="A42" t="s">
        <v>44</v>
      </c>
      <c r="B42" t="s">
        <v>45</v>
      </c>
      <c r="C42">
        <v>66.666666666666671</v>
      </c>
      <c r="D42">
        <v>3</v>
      </c>
      <c r="E42" t="s">
        <v>15403</v>
      </c>
      <c r="F42">
        <v>200</v>
      </c>
      <c r="G42">
        <v>0</v>
      </c>
      <c r="H42" t="s">
        <v>631</v>
      </c>
      <c r="I42" t="s">
        <v>15404</v>
      </c>
      <c r="J42" t="s">
        <v>341</v>
      </c>
      <c r="K42" t="s">
        <v>23</v>
      </c>
      <c r="L42" t="s">
        <v>24</v>
      </c>
      <c r="M42" t="s">
        <v>15405</v>
      </c>
      <c r="N42" t="s">
        <v>23</v>
      </c>
      <c r="O42" t="s">
        <v>32</v>
      </c>
      <c r="P42" t="s">
        <v>26</v>
      </c>
      <c r="Q42" t="s">
        <v>33</v>
      </c>
      <c r="R42" t="s">
        <v>24</v>
      </c>
      <c r="S42" t="s">
        <v>23</v>
      </c>
      <c r="T42" t="s">
        <v>15406</v>
      </c>
      <c r="U42" s="55" t="s">
        <v>702</v>
      </c>
      <c r="V42">
        <v>1</v>
      </c>
    </row>
    <row r="43" spans="1:22" x14ac:dyDescent="0.25">
      <c r="A43" t="s">
        <v>139</v>
      </c>
      <c r="B43" t="s">
        <v>715</v>
      </c>
      <c r="C43">
        <v>80</v>
      </c>
      <c r="D43">
        <v>1</v>
      </c>
      <c r="E43" t="s">
        <v>15407</v>
      </c>
      <c r="F43">
        <v>72</v>
      </c>
      <c r="G43">
        <v>0</v>
      </c>
      <c r="H43" t="s">
        <v>47</v>
      </c>
      <c r="I43" t="s">
        <v>15408</v>
      </c>
      <c r="J43" t="s">
        <v>15409</v>
      </c>
      <c r="K43" t="s">
        <v>3332</v>
      </c>
      <c r="L43" t="s">
        <v>637</v>
      </c>
      <c r="M43" t="s">
        <v>15410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23</v>
      </c>
      <c r="T43" t="s">
        <v>15411</v>
      </c>
      <c r="U43" s="56" t="s">
        <v>703</v>
      </c>
      <c r="V43">
        <v>1</v>
      </c>
    </row>
    <row r="44" spans="1:22" x14ac:dyDescent="0.25">
      <c r="A44" t="s">
        <v>20</v>
      </c>
      <c r="B44" t="s">
        <v>21</v>
      </c>
      <c r="C44">
        <v>50</v>
      </c>
      <c r="D44">
        <v>2</v>
      </c>
      <c r="E44" t="s">
        <v>15412</v>
      </c>
      <c r="F44">
        <v>200</v>
      </c>
      <c r="G44">
        <v>0</v>
      </c>
      <c r="H44" t="s">
        <v>631</v>
      </c>
      <c r="I44" t="s">
        <v>15413</v>
      </c>
      <c r="J44" t="s">
        <v>650</v>
      </c>
      <c r="K44" t="s">
        <v>23</v>
      </c>
      <c r="L44" t="s">
        <v>24</v>
      </c>
      <c r="M44" t="s">
        <v>15411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15411</v>
      </c>
      <c r="U44" s="55" t="s">
        <v>709</v>
      </c>
      <c r="V44">
        <v>1</v>
      </c>
    </row>
    <row r="45" spans="1:22" x14ac:dyDescent="0.25">
      <c r="A45" t="s">
        <v>28</v>
      </c>
      <c r="B45" t="s">
        <v>29</v>
      </c>
      <c r="C45">
        <v>50</v>
      </c>
      <c r="D45">
        <v>2</v>
      </c>
      <c r="E45" t="s">
        <v>15412</v>
      </c>
      <c r="F45">
        <v>200</v>
      </c>
      <c r="G45">
        <v>0</v>
      </c>
      <c r="H45" t="s">
        <v>631</v>
      </c>
      <c r="I45" t="s">
        <v>15413</v>
      </c>
      <c r="J45" t="s">
        <v>650</v>
      </c>
      <c r="K45" t="s">
        <v>23</v>
      </c>
      <c r="L45" t="s">
        <v>24</v>
      </c>
      <c r="M45" t="s">
        <v>15411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23</v>
      </c>
      <c r="T45" t="s">
        <v>15411</v>
      </c>
      <c r="U45" s="56" t="s">
        <v>710</v>
      </c>
      <c r="V45">
        <v>1</v>
      </c>
    </row>
    <row r="46" spans="1:22" x14ac:dyDescent="0.25">
      <c r="A46" t="s">
        <v>30</v>
      </c>
      <c r="B46" t="s">
        <v>31</v>
      </c>
      <c r="C46">
        <v>50</v>
      </c>
      <c r="D46">
        <v>2</v>
      </c>
      <c r="E46" t="s">
        <v>15412</v>
      </c>
      <c r="F46">
        <v>200</v>
      </c>
      <c r="G46">
        <v>0</v>
      </c>
      <c r="H46" t="s">
        <v>631</v>
      </c>
      <c r="I46" t="s">
        <v>15413</v>
      </c>
      <c r="J46" t="s">
        <v>650</v>
      </c>
      <c r="K46" t="s">
        <v>23</v>
      </c>
      <c r="L46" t="s">
        <v>24</v>
      </c>
      <c r="M46" t="s">
        <v>15411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15411</v>
      </c>
      <c r="U46" s="55" t="s">
        <v>683</v>
      </c>
      <c r="V46">
        <v>1</v>
      </c>
    </row>
    <row r="47" spans="1:22" x14ac:dyDescent="0.25">
      <c r="A47" t="s">
        <v>20</v>
      </c>
      <c r="B47" t="s">
        <v>21</v>
      </c>
      <c r="C47">
        <v>50</v>
      </c>
      <c r="D47">
        <v>1</v>
      </c>
      <c r="E47" t="s">
        <v>15414</v>
      </c>
      <c r="F47">
        <v>106</v>
      </c>
      <c r="G47">
        <v>6</v>
      </c>
      <c r="H47" t="s">
        <v>631</v>
      </c>
      <c r="I47" t="s">
        <v>15415</v>
      </c>
      <c r="J47" t="s">
        <v>357</v>
      </c>
      <c r="K47" t="s">
        <v>23</v>
      </c>
      <c r="L47" t="s">
        <v>24</v>
      </c>
      <c r="M47" t="s">
        <v>15416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15416</v>
      </c>
      <c r="U47" s="56" t="s">
        <v>158</v>
      </c>
      <c r="V47">
        <v>1</v>
      </c>
    </row>
    <row r="48" spans="1:22" x14ac:dyDescent="0.25">
      <c r="A48" t="s">
        <v>28</v>
      </c>
      <c r="B48" t="s">
        <v>29</v>
      </c>
      <c r="C48">
        <v>50</v>
      </c>
      <c r="D48">
        <v>1</v>
      </c>
      <c r="E48" t="s">
        <v>15414</v>
      </c>
      <c r="F48">
        <v>106</v>
      </c>
      <c r="G48">
        <v>6</v>
      </c>
      <c r="H48" t="s">
        <v>631</v>
      </c>
      <c r="I48" t="s">
        <v>15415</v>
      </c>
      <c r="J48" t="s">
        <v>357</v>
      </c>
      <c r="K48" t="s">
        <v>23</v>
      </c>
      <c r="L48" t="s">
        <v>24</v>
      </c>
      <c r="M48" t="s">
        <v>15416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15416</v>
      </c>
      <c r="U48" s="55" t="s">
        <v>658</v>
      </c>
      <c r="V48">
        <v>1633</v>
      </c>
    </row>
    <row r="49" spans="1:20" x14ac:dyDescent="0.25">
      <c r="A49" t="s">
        <v>30</v>
      </c>
      <c r="B49" t="s">
        <v>31</v>
      </c>
      <c r="C49">
        <v>50</v>
      </c>
      <c r="D49">
        <v>1</v>
      </c>
      <c r="E49" t="s">
        <v>15414</v>
      </c>
      <c r="F49">
        <v>106</v>
      </c>
      <c r="G49">
        <v>6</v>
      </c>
      <c r="H49" t="s">
        <v>631</v>
      </c>
      <c r="I49" t="s">
        <v>15415</v>
      </c>
      <c r="J49" t="s">
        <v>357</v>
      </c>
      <c r="K49" t="s">
        <v>23</v>
      </c>
      <c r="L49" t="s">
        <v>24</v>
      </c>
      <c r="M49" t="s">
        <v>15416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15416</v>
      </c>
    </row>
    <row r="50" spans="1:20" x14ac:dyDescent="0.25">
      <c r="A50" t="s">
        <v>44</v>
      </c>
      <c r="B50" t="s">
        <v>45</v>
      </c>
      <c r="C50">
        <v>66.666666666666671</v>
      </c>
      <c r="D50">
        <v>6</v>
      </c>
      <c r="E50" t="s">
        <v>15417</v>
      </c>
      <c r="F50">
        <v>200</v>
      </c>
      <c r="G50">
        <v>0</v>
      </c>
      <c r="H50" t="s">
        <v>631</v>
      </c>
      <c r="I50" t="s">
        <v>15418</v>
      </c>
      <c r="J50" t="s">
        <v>309</v>
      </c>
      <c r="K50" t="s">
        <v>23</v>
      </c>
      <c r="L50" t="s">
        <v>24</v>
      </c>
      <c r="M50" t="s">
        <v>15419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15419</v>
      </c>
    </row>
    <row r="51" spans="1:20" x14ac:dyDescent="0.25">
      <c r="A51" t="s">
        <v>20</v>
      </c>
      <c r="B51" t="s">
        <v>21</v>
      </c>
      <c r="C51">
        <v>50</v>
      </c>
      <c r="D51">
        <v>1</v>
      </c>
      <c r="E51" t="s">
        <v>15420</v>
      </c>
      <c r="F51">
        <v>106</v>
      </c>
      <c r="G51">
        <v>6</v>
      </c>
      <c r="H51" t="s">
        <v>631</v>
      </c>
      <c r="I51" t="s">
        <v>15421</v>
      </c>
      <c r="J51" t="s">
        <v>310</v>
      </c>
      <c r="K51" t="s">
        <v>23</v>
      </c>
      <c r="L51" t="s">
        <v>24</v>
      </c>
      <c r="M51" t="s">
        <v>15422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15422</v>
      </c>
    </row>
    <row r="52" spans="1:20" x14ac:dyDescent="0.25">
      <c r="A52" t="s">
        <v>28</v>
      </c>
      <c r="B52" t="s">
        <v>29</v>
      </c>
      <c r="C52">
        <v>50</v>
      </c>
      <c r="D52">
        <v>1</v>
      </c>
      <c r="E52" t="s">
        <v>15420</v>
      </c>
      <c r="F52">
        <v>106</v>
      </c>
      <c r="G52">
        <v>6</v>
      </c>
      <c r="H52" t="s">
        <v>631</v>
      </c>
      <c r="I52" t="s">
        <v>15421</v>
      </c>
      <c r="J52" t="s">
        <v>310</v>
      </c>
      <c r="K52" t="s">
        <v>23</v>
      </c>
      <c r="L52" t="s">
        <v>24</v>
      </c>
      <c r="M52" t="s">
        <v>15422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15422</v>
      </c>
    </row>
    <row r="53" spans="1:20" x14ac:dyDescent="0.25">
      <c r="A53" t="s">
        <v>30</v>
      </c>
      <c r="B53" t="s">
        <v>31</v>
      </c>
      <c r="C53">
        <v>50</v>
      </c>
      <c r="D53">
        <v>1</v>
      </c>
      <c r="E53" t="s">
        <v>15420</v>
      </c>
      <c r="F53">
        <v>106</v>
      </c>
      <c r="G53">
        <v>6</v>
      </c>
      <c r="H53" t="s">
        <v>631</v>
      </c>
      <c r="I53" t="s">
        <v>15421</v>
      </c>
      <c r="J53" t="s">
        <v>310</v>
      </c>
      <c r="K53" t="s">
        <v>23</v>
      </c>
      <c r="L53" t="s">
        <v>24</v>
      </c>
      <c r="M53" t="s">
        <v>15422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15422</v>
      </c>
    </row>
    <row r="54" spans="1:20" x14ac:dyDescent="0.25">
      <c r="A54" t="s">
        <v>20</v>
      </c>
      <c r="B54" t="s">
        <v>21</v>
      </c>
      <c r="C54">
        <v>50</v>
      </c>
      <c r="D54">
        <v>2</v>
      </c>
      <c r="E54" t="s">
        <v>15423</v>
      </c>
      <c r="F54">
        <v>200</v>
      </c>
      <c r="G54">
        <v>0</v>
      </c>
      <c r="H54" t="s">
        <v>631</v>
      </c>
      <c r="I54" t="s">
        <v>15424</v>
      </c>
      <c r="J54" t="s">
        <v>302</v>
      </c>
      <c r="K54" t="s">
        <v>23</v>
      </c>
      <c r="L54" t="s">
        <v>24</v>
      </c>
      <c r="M54" t="s">
        <v>15425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23</v>
      </c>
      <c r="T54" t="s">
        <v>15425</v>
      </c>
    </row>
    <row r="55" spans="1:20" x14ac:dyDescent="0.25">
      <c r="A55" t="s">
        <v>28</v>
      </c>
      <c r="B55" t="s">
        <v>29</v>
      </c>
      <c r="C55">
        <v>50</v>
      </c>
      <c r="D55">
        <v>2</v>
      </c>
      <c r="E55" t="s">
        <v>15423</v>
      </c>
      <c r="F55">
        <v>200</v>
      </c>
      <c r="G55">
        <v>0</v>
      </c>
      <c r="H55" t="s">
        <v>631</v>
      </c>
      <c r="I55" t="s">
        <v>15424</v>
      </c>
      <c r="J55" t="s">
        <v>302</v>
      </c>
      <c r="K55" t="s">
        <v>23</v>
      </c>
      <c r="L55" t="s">
        <v>24</v>
      </c>
      <c r="M55" t="s">
        <v>15425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15425</v>
      </c>
    </row>
    <row r="56" spans="1:20" x14ac:dyDescent="0.25">
      <c r="A56" t="s">
        <v>30</v>
      </c>
      <c r="B56" t="s">
        <v>31</v>
      </c>
      <c r="C56">
        <v>50</v>
      </c>
      <c r="D56">
        <v>2</v>
      </c>
      <c r="E56" t="s">
        <v>15423</v>
      </c>
      <c r="F56">
        <v>200</v>
      </c>
      <c r="G56">
        <v>0</v>
      </c>
      <c r="H56" t="s">
        <v>631</v>
      </c>
      <c r="I56" t="s">
        <v>15424</v>
      </c>
      <c r="J56" t="s">
        <v>302</v>
      </c>
      <c r="K56" t="s">
        <v>23</v>
      </c>
      <c r="L56" t="s">
        <v>24</v>
      </c>
      <c r="M56" t="s">
        <v>15425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15425</v>
      </c>
    </row>
    <row r="57" spans="1:20" x14ac:dyDescent="0.25">
      <c r="A57" t="s">
        <v>20</v>
      </c>
      <c r="B57" t="s">
        <v>21</v>
      </c>
      <c r="C57">
        <v>50</v>
      </c>
      <c r="D57">
        <v>2</v>
      </c>
      <c r="E57" t="s">
        <v>15426</v>
      </c>
      <c r="F57">
        <v>200</v>
      </c>
      <c r="G57">
        <v>0</v>
      </c>
      <c r="H57" t="s">
        <v>631</v>
      </c>
      <c r="I57" t="s">
        <v>15427</v>
      </c>
      <c r="J57" t="s">
        <v>309</v>
      </c>
      <c r="K57" t="s">
        <v>23</v>
      </c>
      <c r="L57" t="s">
        <v>24</v>
      </c>
      <c r="M57" t="s">
        <v>15428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15428</v>
      </c>
    </row>
    <row r="58" spans="1:20" x14ac:dyDescent="0.25">
      <c r="A58" t="s">
        <v>28</v>
      </c>
      <c r="B58" t="s">
        <v>29</v>
      </c>
      <c r="C58">
        <v>50</v>
      </c>
      <c r="D58">
        <v>2</v>
      </c>
      <c r="E58" t="s">
        <v>15426</v>
      </c>
      <c r="F58">
        <v>200</v>
      </c>
      <c r="G58">
        <v>0</v>
      </c>
      <c r="H58" t="s">
        <v>631</v>
      </c>
      <c r="I58" t="s">
        <v>15427</v>
      </c>
      <c r="J58" t="s">
        <v>309</v>
      </c>
      <c r="K58" t="s">
        <v>23</v>
      </c>
      <c r="L58" t="s">
        <v>24</v>
      </c>
      <c r="M58" t="s">
        <v>15428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15428</v>
      </c>
    </row>
    <row r="59" spans="1:20" x14ac:dyDescent="0.25">
      <c r="A59" t="s">
        <v>30</v>
      </c>
      <c r="B59" t="s">
        <v>31</v>
      </c>
      <c r="C59">
        <v>50</v>
      </c>
      <c r="D59">
        <v>2</v>
      </c>
      <c r="E59" t="s">
        <v>15426</v>
      </c>
      <c r="F59">
        <v>200</v>
      </c>
      <c r="G59">
        <v>0</v>
      </c>
      <c r="H59" t="s">
        <v>631</v>
      </c>
      <c r="I59" t="s">
        <v>15427</v>
      </c>
      <c r="J59" t="s">
        <v>309</v>
      </c>
      <c r="K59" t="s">
        <v>23</v>
      </c>
      <c r="L59" t="s">
        <v>24</v>
      </c>
      <c r="M59" t="s">
        <v>15428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15428</v>
      </c>
    </row>
    <row r="60" spans="1:20" x14ac:dyDescent="0.25">
      <c r="A60" t="s">
        <v>20</v>
      </c>
      <c r="B60" t="s">
        <v>21</v>
      </c>
      <c r="C60">
        <v>50</v>
      </c>
      <c r="D60">
        <v>2</v>
      </c>
      <c r="E60" t="s">
        <v>15429</v>
      </c>
      <c r="F60">
        <v>200</v>
      </c>
      <c r="G60">
        <v>0</v>
      </c>
      <c r="H60" t="s">
        <v>631</v>
      </c>
      <c r="I60" t="s">
        <v>15430</v>
      </c>
      <c r="J60" t="s">
        <v>65</v>
      </c>
      <c r="K60" t="s">
        <v>23</v>
      </c>
      <c r="L60" t="s">
        <v>24</v>
      </c>
      <c r="M60" t="s">
        <v>15431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23</v>
      </c>
      <c r="T60" t="s">
        <v>15432</v>
      </c>
    </row>
    <row r="61" spans="1:20" x14ac:dyDescent="0.25">
      <c r="A61" t="s">
        <v>28</v>
      </c>
      <c r="B61" t="s">
        <v>29</v>
      </c>
      <c r="C61">
        <v>50</v>
      </c>
      <c r="D61">
        <v>2</v>
      </c>
      <c r="E61" t="s">
        <v>15429</v>
      </c>
      <c r="F61">
        <v>200</v>
      </c>
      <c r="G61">
        <v>0</v>
      </c>
      <c r="H61" t="s">
        <v>631</v>
      </c>
      <c r="I61" t="s">
        <v>15430</v>
      </c>
      <c r="J61" t="s">
        <v>65</v>
      </c>
      <c r="K61" t="s">
        <v>23</v>
      </c>
      <c r="L61" t="s">
        <v>24</v>
      </c>
      <c r="M61" t="s">
        <v>15431</v>
      </c>
      <c r="N61" t="s">
        <v>23</v>
      </c>
      <c r="O61" t="s">
        <v>32</v>
      </c>
      <c r="P61" t="s">
        <v>26</v>
      </c>
      <c r="Q61" t="s">
        <v>33</v>
      </c>
      <c r="R61" t="s">
        <v>24</v>
      </c>
      <c r="S61" t="s">
        <v>23</v>
      </c>
      <c r="T61" t="s">
        <v>15432</v>
      </c>
    </row>
    <row r="62" spans="1:20" x14ac:dyDescent="0.25">
      <c r="A62" t="s">
        <v>30</v>
      </c>
      <c r="B62" t="s">
        <v>31</v>
      </c>
      <c r="C62">
        <v>50</v>
      </c>
      <c r="D62">
        <v>2</v>
      </c>
      <c r="E62" t="s">
        <v>15429</v>
      </c>
      <c r="F62">
        <v>200</v>
      </c>
      <c r="G62">
        <v>0</v>
      </c>
      <c r="H62" t="s">
        <v>631</v>
      </c>
      <c r="I62" t="s">
        <v>15430</v>
      </c>
      <c r="J62" t="s">
        <v>65</v>
      </c>
      <c r="K62" t="s">
        <v>23</v>
      </c>
      <c r="L62" t="s">
        <v>24</v>
      </c>
      <c r="M62" t="s">
        <v>15431</v>
      </c>
      <c r="N62" t="s">
        <v>23</v>
      </c>
      <c r="O62" t="s">
        <v>32</v>
      </c>
      <c r="P62" t="s">
        <v>26</v>
      </c>
      <c r="Q62" t="s">
        <v>33</v>
      </c>
      <c r="R62" t="s">
        <v>24</v>
      </c>
      <c r="S62" t="s">
        <v>23</v>
      </c>
      <c r="T62" t="s">
        <v>15432</v>
      </c>
    </row>
    <row r="63" spans="1:20" x14ac:dyDescent="0.25">
      <c r="A63" t="s">
        <v>20</v>
      </c>
      <c r="B63" t="s">
        <v>21</v>
      </c>
      <c r="C63">
        <v>50</v>
      </c>
      <c r="D63">
        <v>3</v>
      </c>
      <c r="E63" t="s">
        <v>15433</v>
      </c>
      <c r="F63">
        <v>300</v>
      </c>
      <c r="G63">
        <v>0</v>
      </c>
      <c r="H63" t="s">
        <v>631</v>
      </c>
      <c r="I63" t="s">
        <v>15434</v>
      </c>
      <c r="J63" t="s">
        <v>331</v>
      </c>
      <c r="K63" t="s">
        <v>23</v>
      </c>
      <c r="L63" t="s">
        <v>24</v>
      </c>
      <c r="M63" t="s">
        <v>15432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15435</v>
      </c>
    </row>
    <row r="64" spans="1:20" x14ac:dyDescent="0.25">
      <c r="A64" t="s">
        <v>28</v>
      </c>
      <c r="B64" t="s">
        <v>29</v>
      </c>
      <c r="C64">
        <v>50</v>
      </c>
      <c r="D64">
        <v>3</v>
      </c>
      <c r="E64" t="s">
        <v>15433</v>
      </c>
      <c r="F64">
        <v>300</v>
      </c>
      <c r="G64">
        <v>0</v>
      </c>
      <c r="H64" t="s">
        <v>631</v>
      </c>
      <c r="I64" t="s">
        <v>15434</v>
      </c>
      <c r="J64" t="s">
        <v>331</v>
      </c>
      <c r="K64" t="s">
        <v>23</v>
      </c>
      <c r="L64" t="s">
        <v>24</v>
      </c>
      <c r="M64" t="s">
        <v>15432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15435</v>
      </c>
    </row>
    <row r="65" spans="1:20" x14ac:dyDescent="0.25">
      <c r="A65" t="s">
        <v>30</v>
      </c>
      <c r="B65" t="s">
        <v>31</v>
      </c>
      <c r="C65">
        <v>50</v>
      </c>
      <c r="D65">
        <v>3</v>
      </c>
      <c r="E65" t="s">
        <v>15433</v>
      </c>
      <c r="F65">
        <v>300</v>
      </c>
      <c r="G65">
        <v>0</v>
      </c>
      <c r="H65" t="s">
        <v>631</v>
      </c>
      <c r="I65" t="s">
        <v>15434</v>
      </c>
      <c r="J65" t="s">
        <v>331</v>
      </c>
      <c r="K65" t="s">
        <v>23</v>
      </c>
      <c r="L65" t="s">
        <v>24</v>
      </c>
      <c r="M65" t="s">
        <v>15432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15435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15436</v>
      </c>
      <c r="F66">
        <v>200</v>
      </c>
      <c r="G66">
        <v>0</v>
      </c>
      <c r="H66" t="s">
        <v>631</v>
      </c>
      <c r="I66" t="s">
        <v>15437</v>
      </c>
      <c r="J66" t="s">
        <v>338</v>
      </c>
      <c r="K66" t="s">
        <v>23</v>
      </c>
      <c r="L66" t="s">
        <v>24</v>
      </c>
      <c r="M66" t="s">
        <v>23</v>
      </c>
      <c r="N66" t="s">
        <v>23</v>
      </c>
      <c r="O66" t="s">
        <v>58</v>
      </c>
      <c r="P66" t="s">
        <v>26</v>
      </c>
      <c r="Q66" t="s">
        <v>23</v>
      </c>
      <c r="R66" t="s">
        <v>24</v>
      </c>
      <c r="S66" t="s">
        <v>23</v>
      </c>
      <c r="T66" t="s">
        <v>15438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15436</v>
      </c>
      <c r="F67">
        <v>200</v>
      </c>
      <c r="G67">
        <v>0</v>
      </c>
      <c r="H67" t="s">
        <v>631</v>
      </c>
      <c r="I67" t="s">
        <v>15437</v>
      </c>
      <c r="J67" t="s">
        <v>338</v>
      </c>
      <c r="K67" t="s">
        <v>23</v>
      </c>
      <c r="L67" t="s">
        <v>24</v>
      </c>
      <c r="M67" t="s">
        <v>23</v>
      </c>
      <c r="N67" t="s">
        <v>23</v>
      </c>
      <c r="O67" t="s">
        <v>58</v>
      </c>
      <c r="P67" t="s">
        <v>26</v>
      </c>
      <c r="Q67" t="s">
        <v>23</v>
      </c>
      <c r="R67" t="s">
        <v>24</v>
      </c>
      <c r="S67" t="s">
        <v>23</v>
      </c>
      <c r="T67" t="s">
        <v>15438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15436</v>
      </c>
      <c r="F68">
        <v>200</v>
      </c>
      <c r="G68">
        <v>0</v>
      </c>
      <c r="H68" t="s">
        <v>631</v>
      </c>
      <c r="I68" t="s">
        <v>15437</v>
      </c>
      <c r="J68" t="s">
        <v>338</v>
      </c>
      <c r="K68" t="s">
        <v>23</v>
      </c>
      <c r="L68" t="s">
        <v>24</v>
      </c>
      <c r="M68" t="s">
        <v>23</v>
      </c>
      <c r="N68" t="s">
        <v>23</v>
      </c>
      <c r="O68" t="s">
        <v>58</v>
      </c>
      <c r="P68" t="s">
        <v>26</v>
      </c>
      <c r="Q68" t="s">
        <v>23</v>
      </c>
      <c r="R68" t="s">
        <v>24</v>
      </c>
      <c r="S68" t="s">
        <v>23</v>
      </c>
      <c r="T68" t="s">
        <v>15438</v>
      </c>
    </row>
    <row r="69" spans="1:20" x14ac:dyDescent="0.25">
      <c r="A69" t="s">
        <v>186</v>
      </c>
      <c r="B69" t="s">
        <v>187</v>
      </c>
      <c r="C69">
        <v>33.333333333333336</v>
      </c>
      <c r="D69">
        <v>3</v>
      </c>
      <c r="E69" t="s">
        <v>15436</v>
      </c>
      <c r="F69">
        <v>200</v>
      </c>
      <c r="G69">
        <v>0</v>
      </c>
      <c r="H69" t="s">
        <v>631</v>
      </c>
      <c r="I69" t="s">
        <v>15437</v>
      </c>
      <c r="J69" t="s">
        <v>338</v>
      </c>
      <c r="K69" t="s">
        <v>23</v>
      </c>
      <c r="L69" t="s">
        <v>24</v>
      </c>
      <c r="M69" t="s">
        <v>23</v>
      </c>
      <c r="N69" t="s">
        <v>23</v>
      </c>
      <c r="O69" t="s">
        <v>58</v>
      </c>
      <c r="P69" t="s">
        <v>26</v>
      </c>
      <c r="Q69" t="s">
        <v>23</v>
      </c>
      <c r="R69" t="s">
        <v>24</v>
      </c>
      <c r="S69" t="s">
        <v>23</v>
      </c>
      <c r="T69" t="s">
        <v>15438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15439</v>
      </c>
      <c r="F70">
        <v>100</v>
      </c>
      <c r="G70">
        <v>0</v>
      </c>
      <c r="H70" t="s">
        <v>631</v>
      </c>
      <c r="I70" t="s">
        <v>15440</v>
      </c>
      <c r="J70" t="s">
        <v>330</v>
      </c>
      <c r="K70" t="s">
        <v>23</v>
      </c>
      <c r="L70" t="s">
        <v>24</v>
      </c>
      <c r="M70" t="s">
        <v>15438</v>
      </c>
      <c r="N70" t="s">
        <v>23</v>
      </c>
      <c r="O70" t="s">
        <v>32</v>
      </c>
      <c r="P70" t="s">
        <v>26</v>
      </c>
      <c r="Q70" t="s">
        <v>33</v>
      </c>
      <c r="R70" t="s">
        <v>24</v>
      </c>
      <c r="S70" t="s">
        <v>23</v>
      </c>
      <c r="T70" t="s">
        <v>15438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15439</v>
      </c>
      <c r="F71">
        <v>100</v>
      </c>
      <c r="G71">
        <v>0</v>
      </c>
      <c r="H71" t="s">
        <v>631</v>
      </c>
      <c r="I71" t="s">
        <v>15440</v>
      </c>
      <c r="J71" t="s">
        <v>330</v>
      </c>
      <c r="K71" t="s">
        <v>23</v>
      </c>
      <c r="L71" t="s">
        <v>24</v>
      </c>
      <c r="M71" t="s">
        <v>15438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15438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15439</v>
      </c>
      <c r="F72">
        <v>100</v>
      </c>
      <c r="G72">
        <v>0</v>
      </c>
      <c r="H72" t="s">
        <v>631</v>
      </c>
      <c r="I72" t="s">
        <v>15440</v>
      </c>
      <c r="J72" t="s">
        <v>330</v>
      </c>
      <c r="K72" t="s">
        <v>23</v>
      </c>
      <c r="L72" t="s">
        <v>24</v>
      </c>
      <c r="M72" t="s">
        <v>15438</v>
      </c>
      <c r="N72" t="s">
        <v>23</v>
      </c>
      <c r="O72" t="s">
        <v>32</v>
      </c>
      <c r="P72" t="s">
        <v>26</v>
      </c>
      <c r="Q72" t="s">
        <v>33</v>
      </c>
      <c r="R72" t="s">
        <v>24</v>
      </c>
      <c r="S72" t="s">
        <v>23</v>
      </c>
      <c r="T72" t="s">
        <v>15438</v>
      </c>
    </row>
    <row r="73" spans="1:20" x14ac:dyDescent="0.25">
      <c r="A73" t="s">
        <v>186</v>
      </c>
      <c r="B73" t="s">
        <v>187</v>
      </c>
      <c r="C73">
        <v>33.333333333333336</v>
      </c>
      <c r="D73">
        <v>3</v>
      </c>
      <c r="E73" t="s">
        <v>15441</v>
      </c>
      <c r="F73">
        <v>145</v>
      </c>
      <c r="G73">
        <v>45</v>
      </c>
      <c r="H73" t="s">
        <v>631</v>
      </c>
      <c r="I73" t="s">
        <v>15442</v>
      </c>
      <c r="J73" t="s">
        <v>306</v>
      </c>
      <c r="K73" t="s">
        <v>23</v>
      </c>
      <c r="L73" t="s">
        <v>24</v>
      </c>
      <c r="M73" t="s">
        <v>15443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15443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15444</v>
      </c>
      <c r="F74">
        <v>150</v>
      </c>
      <c r="G74">
        <v>0</v>
      </c>
      <c r="H74" t="s">
        <v>631</v>
      </c>
      <c r="I74" t="s">
        <v>15440</v>
      </c>
      <c r="J74" t="s">
        <v>330</v>
      </c>
      <c r="K74" t="s">
        <v>23</v>
      </c>
      <c r="L74" t="s">
        <v>24</v>
      </c>
      <c r="M74" t="s">
        <v>23</v>
      </c>
      <c r="N74" t="s">
        <v>23</v>
      </c>
      <c r="O74" t="s">
        <v>58</v>
      </c>
      <c r="P74" t="s">
        <v>26</v>
      </c>
      <c r="Q74" t="s">
        <v>23</v>
      </c>
      <c r="R74" t="s">
        <v>24</v>
      </c>
      <c r="S74" t="s">
        <v>23</v>
      </c>
      <c r="T74" t="s">
        <v>15443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15444</v>
      </c>
      <c r="F75">
        <v>150</v>
      </c>
      <c r="G75">
        <v>0</v>
      </c>
      <c r="H75" t="s">
        <v>631</v>
      </c>
      <c r="I75" t="s">
        <v>15440</v>
      </c>
      <c r="J75" t="s">
        <v>330</v>
      </c>
      <c r="K75" t="s">
        <v>23</v>
      </c>
      <c r="L75" t="s">
        <v>24</v>
      </c>
      <c r="M75" t="s">
        <v>23</v>
      </c>
      <c r="N75" t="s">
        <v>23</v>
      </c>
      <c r="O75" t="s">
        <v>58</v>
      </c>
      <c r="P75" t="s">
        <v>26</v>
      </c>
      <c r="Q75" t="s">
        <v>23</v>
      </c>
      <c r="R75" t="s">
        <v>24</v>
      </c>
      <c r="S75" t="s">
        <v>23</v>
      </c>
      <c r="T75" t="s">
        <v>15443</v>
      </c>
    </row>
    <row r="76" spans="1:20" x14ac:dyDescent="0.25">
      <c r="A76" t="s">
        <v>30</v>
      </c>
      <c r="B76" t="s">
        <v>31</v>
      </c>
      <c r="C76">
        <v>50</v>
      </c>
      <c r="D76">
        <v>1</v>
      </c>
      <c r="E76" t="s">
        <v>15444</v>
      </c>
      <c r="F76">
        <v>150</v>
      </c>
      <c r="G76">
        <v>0</v>
      </c>
      <c r="H76" t="s">
        <v>631</v>
      </c>
      <c r="I76" t="s">
        <v>15440</v>
      </c>
      <c r="J76" t="s">
        <v>330</v>
      </c>
      <c r="K76" t="s">
        <v>23</v>
      </c>
      <c r="L76" t="s">
        <v>24</v>
      </c>
      <c r="M76" t="s">
        <v>23</v>
      </c>
      <c r="N76" t="s">
        <v>23</v>
      </c>
      <c r="O76" t="s">
        <v>58</v>
      </c>
      <c r="P76" t="s">
        <v>26</v>
      </c>
      <c r="Q76" t="s">
        <v>23</v>
      </c>
      <c r="R76" t="s">
        <v>24</v>
      </c>
      <c r="S76" t="s">
        <v>23</v>
      </c>
      <c r="T76" t="s">
        <v>15443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15445</v>
      </c>
      <c r="F77">
        <v>106</v>
      </c>
      <c r="G77">
        <v>6</v>
      </c>
      <c r="H77" t="s">
        <v>631</v>
      </c>
      <c r="I77" t="s">
        <v>15446</v>
      </c>
      <c r="J77" t="s">
        <v>318</v>
      </c>
      <c r="K77" t="s">
        <v>23</v>
      </c>
      <c r="L77" t="s">
        <v>24</v>
      </c>
      <c r="M77" t="s">
        <v>15447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15447</v>
      </c>
    </row>
    <row r="78" spans="1:20" x14ac:dyDescent="0.25">
      <c r="A78" t="s">
        <v>28</v>
      </c>
      <c r="B78" t="s">
        <v>29</v>
      </c>
      <c r="C78">
        <v>50</v>
      </c>
      <c r="D78">
        <v>1</v>
      </c>
      <c r="E78" t="s">
        <v>15445</v>
      </c>
      <c r="F78">
        <v>106</v>
      </c>
      <c r="G78">
        <v>6</v>
      </c>
      <c r="H78" t="s">
        <v>631</v>
      </c>
      <c r="I78" t="s">
        <v>15446</v>
      </c>
      <c r="J78" t="s">
        <v>318</v>
      </c>
      <c r="K78" t="s">
        <v>23</v>
      </c>
      <c r="L78" t="s">
        <v>24</v>
      </c>
      <c r="M78" t="s">
        <v>15447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15447</v>
      </c>
    </row>
    <row r="79" spans="1:20" x14ac:dyDescent="0.25">
      <c r="A79" t="s">
        <v>30</v>
      </c>
      <c r="B79" t="s">
        <v>31</v>
      </c>
      <c r="C79">
        <v>50</v>
      </c>
      <c r="D79">
        <v>1</v>
      </c>
      <c r="E79" t="s">
        <v>15445</v>
      </c>
      <c r="F79">
        <v>106</v>
      </c>
      <c r="G79">
        <v>6</v>
      </c>
      <c r="H79" t="s">
        <v>631</v>
      </c>
      <c r="I79" t="s">
        <v>15446</v>
      </c>
      <c r="J79" t="s">
        <v>318</v>
      </c>
      <c r="K79" t="s">
        <v>23</v>
      </c>
      <c r="L79" t="s">
        <v>24</v>
      </c>
      <c r="M79" t="s">
        <v>15447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23</v>
      </c>
      <c r="T79" t="s">
        <v>15447</v>
      </c>
    </row>
    <row r="80" spans="1:20" x14ac:dyDescent="0.25">
      <c r="A80" t="s">
        <v>44</v>
      </c>
      <c r="B80" t="s">
        <v>45</v>
      </c>
      <c r="C80">
        <v>66.666666666666671</v>
      </c>
      <c r="D80">
        <v>3</v>
      </c>
      <c r="E80" t="s">
        <v>15448</v>
      </c>
      <c r="F80">
        <v>300</v>
      </c>
      <c r="G80">
        <v>0</v>
      </c>
      <c r="H80" t="s">
        <v>631</v>
      </c>
      <c r="I80" t="s">
        <v>8284</v>
      </c>
      <c r="J80" t="s">
        <v>305</v>
      </c>
      <c r="K80" t="s">
        <v>23</v>
      </c>
      <c r="L80" t="s">
        <v>24</v>
      </c>
      <c r="M80" t="s">
        <v>15449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15449</v>
      </c>
    </row>
    <row r="81" spans="1:20" x14ac:dyDescent="0.25">
      <c r="A81" t="s">
        <v>20</v>
      </c>
      <c r="B81" t="s">
        <v>21</v>
      </c>
      <c r="C81">
        <v>50</v>
      </c>
      <c r="D81">
        <v>2</v>
      </c>
      <c r="E81" t="s">
        <v>15448</v>
      </c>
      <c r="F81">
        <v>300</v>
      </c>
      <c r="G81">
        <v>0</v>
      </c>
      <c r="H81" t="s">
        <v>631</v>
      </c>
      <c r="I81" t="s">
        <v>8284</v>
      </c>
      <c r="J81" t="s">
        <v>305</v>
      </c>
      <c r="K81" t="s">
        <v>23</v>
      </c>
      <c r="L81" t="s">
        <v>24</v>
      </c>
      <c r="M81" t="s">
        <v>15449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15449</v>
      </c>
    </row>
    <row r="82" spans="1:20" x14ac:dyDescent="0.25">
      <c r="A82" t="s">
        <v>28</v>
      </c>
      <c r="B82" t="s">
        <v>29</v>
      </c>
      <c r="C82">
        <v>50</v>
      </c>
      <c r="D82">
        <v>2</v>
      </c>
      <c r="E82" t="s">
        <v>15448</v>
      </c>
      <c r="F82">
        <v>300</v>
      </c>
      <c r="G82">
        <v>0</v>
      </c>
      <c r="H82" t="s">
        <v>631</v>
      </c>
      <c r="I82" t="s">
        <v>8284</v>
      </c>
      <c r="J82" t="s">
        <v>305</v>
      </c>
      <c r="K82" t="s">
        <v>23</v>
      </c>
      <c r="L82" t="s">
        <v>24</v>
      </c>
      <c r="M82" t="s">
        <v>15449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15449</v>
      </c>
    </row>
    <row r="83" spans="1:20" x14ac:dyDescent="0.25">
      <c r="A83" t="s">
        <v>30</v>
      </c>
      <c r="B83" t="s">
        <v>31</v>
      </c>
      <c r="C83">
        <v>50</v>
      </c>
      <c r="D83">
        <v>2</v>
      </c>
      <c r="E83" t="s">
        <v>15448</v>
      </c>
      <c r="F83">
        <v>300</v>
      </c>
      <c r="G83">
        <v>0</v>
      </c>
      <c r="H83" t="s">
        <v>631</v>
      </c>
      <c r="I83" t="s">
        <v>8284</v>
      </c>
      <c r="J83" t="s">
        <v>305</v>
      </c>
      <c r="K83" t="s">
        <v>23</v>
      </c>
      <c r="L83" t="s">
        <v>24</v>
      </c>
      <c r="M83" t="s">
        <v>15449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15449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15450</v>
      </c>
      <c r="F84">
        <v>106</v>
      </c>
      <c r="G84">
        <v>6</v>
      </c>
      <c r="H84" t="s">
        <v>631</v>
      </c>
      <c r="I84" t="s">
        <v>15451</v>
      </c>
      <c r="J84" t="s">
        <v>303</v>
      </c>
      <c r="K84" t="s">
        <v>23</v>
      </c>
      <c r="L84" t="s">
        <v>24</v>
      </c>
      <c r="M84" t="s">
        <v>15452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15452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15450</v>
      </c>
      <c r="F85">
        <v>106</v>
      </c>
      <c r="G85">
        <v>6</v>
      </c>
      <c r="H85" t="s">
        <v>631</v>
      </c>
      <c r="I85" t="s">
        <v>15451</v>
      </c>
      <c r="J85" t="s">
        <v>303</v>
      </c>
      <c r="K85" t="s">
        <v>23</v>
      </c>
      <c r="L85" t="s">
        <v>24</v>
      </c>
      <c r="M85" t="s">
        <v>15452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15452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15450</v>
      </c>
      <c r="F86">
        <v>106</v>
      </c>
      <c r="G86">
        <v>6</v>
      </c>
      <c r="H86" t="s">
        <v>631</v>
      </c>
      <c r="I86" t="s">
        <v>15451</v>
      </c>
      <c r="J86" t="s">
        <v>303</v>
      </c>
      <c r="K86" t="s">
        <v>23</v>
      </c>
      <c r="L86" t="s">
        <v>24</v>
      </c>
      <c r="M86" t="s">
        <v>15452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15452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15453</v>
      </c>
      <c r="F87">
        <v>106</v>
      </c>
      <c r="G87">
        <v>6</v>
      </c>
      <c r="H87" t="s">
        <v>631</v>
      </c>
      <c r="I87" t="s">
        <v>15454</v>
      </c>
      <c r="J87" t="s">
        <v>12565</v>
      </c>
      <c r="K87" t="s">
        <v>23</v>
      </c>
      <c r="L87" t="s">
        <v>24</v>
      </c>
      <c r="M87" t="s">
        <v>15455</v>
      </c>
      <c r="N87" t="s">
        <v>23</v>
      </c>
      <c r="O87" t="s">
        <v>32</v>
      </c>
      <c r="P87" t="s">
        <v>26</v>
      </c>
      <c r="Q87" t="s">
        <v>33</v>
      </c>
      <c r="R87" t="s">
        <v>24</v>
      </c>
      <c r="S87" t="s">
        <v>23</v>
      </c>
      <c r="T87" t="s">
        <v>15455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15453</v>
      </c>
      <c r="F88">
        <v>106</v>
      </c>
      <c r="G88">
        <v>6</v>
      </c>
      <c r="H88" t="s">
        <v>631</v>
      </c>
      <c r="I88" t="s">
        <v>15454</v>
      </c>
      <c r="J88" t="s">
        <v>12565</v>
      </c>
      <c r="K88" t="s">
        <v>23</v>
      </c>
      <c r="L88" t="s">
        <v>24</v>
      </c>
      <c r="M88" t="s">
        <v>15455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23</v>
      </c>
      <c r="T88" t="s">
        <v>15455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15453</v>
      </c>
      <c r="F89">
        <v>106</v>
      </c>
      <c r="G89">
        <v>6</v>
      </c>
      <c r="H89" t="s">
        <v>631</v>
      </c>
      <c r="I89" t="s">
        <v>15454</v>
      </c>
      <c r="J89" t="s">
        <v>12565</v>
      </c>
      <c r="K89" t="s">
        <v>23</v>
      </c>
      <c r="L89" t="s">
        <v>24</v>
      </c>
      <c r="M89" t="s">
        <v>15455</v>
      </c>
      <c r="N89" t="s">
        <v>23</v>
      </c>
      <c r="O89" t="s">
        <v>32</v>
      </c>
      <c r="P89" t="s">
        <v>26</v>
      </c>
      <c r="Q89" t="s">
        <v>33</v>
      </c>
      <c r="R89" t="s">
        <v>24</v>
      </c>
      <c r="S89" t="s">
        <v>23</v>
      </c>
      <c r="T89" t="s">
        <v>15455</v>
      </c>
    </row>
    <row r="90" spans="1:20" x14ac:dyDescent="0.25">
      <c r="A90" t="s">
        <v>46</v>
      </c>
      <c r="B90" t="s">
        <v>56</v>
      </c>
      <c r="C90">
        <v>80</v>
      </c>
      <c r="D90">
        <v>1</v>
      </c>
      <c r="E90" t="s">
        <v>15456</v>
      </c>
      <c r="F90">
        <v>248</v>
      </c>
      <c r="G90">
        <v>35</v>
      </c>
      <c r="H90" t="s">
        <v>47</v>
      </c>
      <c r="I90" t="s">
        <v>15457</v>
      </c>
      <c r="J90" t="s">
        <v>15458</v>
      </c>
      <c r="K90" t="s">
        <v>1581</v>
      </c>
      <c r="L90" t="s">
        <v>4374</v>
      </c>
      <c r="M90" t="s">
        <v>15459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23</v>
      </c>
      <c r="T90" t="s">
        <v>15459</v>
      </c>
    </row>
    <row r="91" spans="1:20" x14ac:dyDescent="0.25">
      <c r="A91" t="s">
        <v>139</v>
      </c>
      <c r="B91" t="s">
        <v>112</v>
      </c>
      <c r="C91">
        <v>80</v>
      </c>
      <c r="D91">
        <v>1</v>
      </c>
      <c r="E91" t="s">
        <v>15456</v>
      </c>
      <c r="F91">
        <v>248</v>
      </c>
      <c r="G91">
        <v>35</v>
      </c>
      <c r="H91" t="s">
        <v>47</v>
      </c>
      <c r="I91" t="s">
        <v>15457</v>
      </c>
      <c r="J91" t="s">
        <v>15458</v>
      </c>
      <c r="K91" t="s">
        <v>1581</v>
      </c>
      <c r="L91" t="s">
        <v>4374</v>
      </c>
      <c r="M91" t="s">
        <v>15459</v>
      </c>
      <c r="N91" t="s">
        <v>23</v>
      </c>
      <c r="O91" t="s">
        <v>63</v>
      </c>
      <c r="P91" t="s">
        <v>54</v>
      </c>
      <c r="Q91" t="s">
        <v>55</v>
      </c>
      <c r="R91" t="s">
        <v>24</v>
      </c>
      <c r="S91" t="s">
        <v>23</v>
      </c>
      <c r="T91" t="s">
        <v>15459</v>
      </c>
    </row>
    <row r="92" spans="1:20" x14ac:dyDescent="0.25">
      <c r="A92" t="s">
        <v>702</v>
      </c>
      <c r="B92" t="s">
        <v>703</v>
      </c>
      <c r="C92">
        <v>40</v>
      </c>
      <c r="D92">
        <v>1</v>
      </c>
      <c r="E92" t="s">
        <v>15456</v>
      </c>
      <c r="F92">
        <v>248</v>
      </c>
      <c r="G92">
        <v>35</v>
      </c>
      <c r="H92" t="s">
        <v>47</v>
      </c>
      <c r="I92" t="s">
        <v>15457</v>
      </c>
      <c r="J92" t="s">
        <v>15458</v>
      </c>
      <c r="K92" t="s">
        <v>1581</v>
      </c>
      <c r="L92" t="s">
        <v>4374</v>
      </c>
      <c r="M92" t="s">
        <v>15459</v>
      </c>
      <c r="N92" t="s">
        <v>23</v>
      </c>
      <c r="O92" t="s">
        <v>63</v>
      </c>
      <c r="P92" t="s">
        <v>54</v>
      </c>
      <c r="Q92" t="s">
        <v>55</v>
      </c>
      <c r="R92" t="s">
        <v>24</v>
      </c>
      <c r="S92" t="s">
        <v>23</v>
      </c>
      <c r="T92" t="s">
        <v>15459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15460</v>
      </c>
      <c r="F93">
        <v>106</v>
      </c>
      <c r="G93">
        <v>6</v>
      </c>
      <c r="H93" t="s">
        <v>631</v>
      </c>
      <c r="I93" t="s">
        <v>15461</v>
      </c>
      <c r="J93" t="s">
        <v>317</v>
      </c>
      <c r="K93" t="s">
        <v>23</v>
      </c>
      <c r="L93" t="s">
        <v>24</v>
      </c>
      <c r="M93" t="s">
        <v>15462</v>
      </c>
      <c r="N93" t="s">
        <v>23</v>
      </c>
      <c r="O93" t="s">
        <v>307</v>
      </c>
      <c r="P93" t="s">
        <v>26</v>
      </c>
      <c r="Q93" t="s">
        <v>27</v>
      </c>
      <c r="R93" t="s">
        <v>15463</v>
      </c>
      <c r="S93" t="s">
        <v>23</v>
      </c>
      <c r="T93" t="s">
        <v>15462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15460</v>
      </c>
      <c r="F94">
        <v>106</v>
      </c>
      <c r="G94">
        <v>6</v>
      </c>
      <c r="H94" t="s">
        <v>631</v>
      </c>
      <c r="I94" t="s">
        <v>15461</v>
      </c>
      <c r="J94" t="s">
        <v>317</v>
      </c>
      <c r="K94" t="s">
        <v>23</v>
      </c>
      <c r="L94" t="s">
        <v>24</v>
      </c>
      <c r="M94" t="s">
        <v>15462</v>
      </c>
      <c r="N94" t="s">
        <v>23</v>
      </c>
      <c r="O94" t="s">
        <v>307</v>
      </c>
      <c r="P94" t="s">
        <v>26</v>
      </c>
      <c r="Q94" t="s">
        <v>27</v>
      </c>
      <c r="R94" t="s">
        <v>15463</v>
      </c>
      <c r="S94" t="s">
        <v>23</v>
      </c>
      <c r="T94" t="s">
        <v>15462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15460</v>
      </c>
      <c r="F95">
        <v>106</v>
      </c>
      <c r="G95">
        <v>6</v>
      </c>
      <c r="H95" t="s">
        <v>631</v>
      </c>
      <c r="I95" t="s">
        <v>15461</v>
      </c>
      <c r="J95" t="s">
        <v>317</v>
      </c>
      <c r="K95" t="s">
        <v>23</v>
      </c>
      <c r="L95" t="s">
        <v>24</v>
      </c>
      <c r="M95" t="s">
        <v>15462</v>
      </c>
      <c r="N95" t="s">
        <v>23</v>
      </c>
      <c r="O95" t="s">
        <v>307</v>
      </c>
      <c r="P95" t="s">
        <v>26</v>
      </c>
      <c r="Q95" t="s">
        <v>27</v>
      </c>
      <c r="R95" t="s">
        <v>15463</v>
      </c>
      <c r="S95" t="s">
        <v>23</v>
      </c>
      <c r="T95" t="s">
        <v>15462</v>
      </c>
    </row>
    <row r="96" spans="1:20" x14ac:dyDescent="0.25">
      <c r="A96" t="s">
        <v>30</v>
      </c>
      <c r="B96" t="s">
        <v>31</v>
      </c>
      <c r="C96">
        <v>40</v>
      </c>
      <c r="D96">
        <v>1</v>
      </c>
      <c r="E96" t="s">
        <v>15464</v>
      </c>
      <c r="F96">
        <v>36</v>
      </c>
      <c r="G96">
        <v>0</v>
      </c>
      <c r="H96" t="s">
        <v>47</v>
      </c>
      <c r="I96" t="s">
        <v>15465</v>
      </c>
      <c r="J96" t="s">
        <v>15466</v>
      </c>
      <c r="K96" t="s">
        <v>706</v>
      </c>
      <c r="L96" t="s">
        <v>3298</v>
      </c>
      <c r="M96" t="s">
        <v>15467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23</v>
      </c>
      <c r="T96" t="s">
        <v>15468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3</v>
      </c>
      <c r="E97" t="s">
        <v>15469</v>
      </c>
      <c r="F97">
        <v>200</v>
      </c>
      <c r="G97">
        <v>0</v>
      </c>
      <c r="H97" t="s">
        <v>631</v>
      </c>
      <c r="I97" t="s">
        <v>15470</v>
      </c>
      <c r="J97" t="s">
        <v>3517</v>
      </c>
      <c r="K97" t="s">
        <v>23</v>
      </c>
      <c r="L97" t="s">
        <v>24</v>
      </c>
      <c r="M97" t="s">
        <v>15462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23</v>
      </c>
      <c r="T97" t="s">
        <v>15468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15469</v>
      </c>
      <c r="F98">
        <v>200</v>
      </c>
      <c r="G98">
        <v>0</v>
      </c>
      <c r="H98" t="s">
        <v>631</v>
      </c>
      <c r="I98" t="s">
        <v>15470</v>
      </c>
      <c r="J98" t="s">
        <v>3517</v>
      </c>
      <c r="K98" t="s">
        <v>23</v>
      </c>
      <c r="L98" t="s">
        <v>24</v>
      </c>
      <c r="M98" t="s">
        <v>15462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23</v>
      </c>
      <c r="T98" t="s">
        <v>15468</v>
      </c>
    </row>
    <row r="99" spans="1:20" x14ac:dyDescent="0.25">
      <c r="A99" t="s">
        <v>28</v>
      </c>
      <c r="B99" t="s">
        <v>29</v>
      </c>
      <c r="C99">
        <v>50</v>
      </c>
      <c r="D99">
        <v>1</v>
      </c>
      <c r="E99" t="s">
        <v>15469</v>
      </c>
      <c r="F99">
        <v>200</v>
      </c>
      <c r="G99">
        <v>0</v>
      </c>
      <c r="H99" t="s">
        <v>631</v>
      </c>
      <c r="I99" t="s">
        <v>15470</v>
      </c>
      <c r="J99" t="s">
        <v>3517</v>
      </c>
      <c r="K99" t="s">
        <v>23</v>
      </c>
      <c r="L99" t="s">
        <v>24</v>
      </c>
      <c r="M99" t="s">
        <v>15462</v>
      </c>
      <c r="N99" t="s">
        <v>23</v>
      </c>
      <c r="O99" t="s">
        <v>32</v>
      </c>
      <c r="P99" t="s">
        <v>26</v>
      </c>
      <c r="Q99" t="s">
        <v>33</v>
      </c>
      <c r="R99" t="s">
        <v>24</v>
      </c>
      <c r="S99" t="s">
        <v>23</v>
      </c>
      <c r="T99" t="s">
        <v>15468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15469</v>
      </c>
      <c r="F100">
        <v>200</v>
      </c>
      <c r="G100">
        <v>0</v>
      </c>
      <c r="H100" t="s">
        <v>631</v>
      </c>
      <c r="I100" t="s">
        <v>15470</v>
      </c>
      <c r="J100" t="s">
        <v>3517</v>
      </c>
      <c r="K100" t="s">
        <v>23</v>
      </c>
      <c r="L100" t="s">
        <v>24</v>
      </c>
      <c r="M100" t="s">
        <v>15462</v>
      </c>
      <c r="N100" t="s">
        <v>23</v>
      </c>
      <c r="O100" t="s">
        <v>32</v>
      </c>
      <c r="P100" t="s">
        <v>26</v>
      </c>
      <c r="Q100" t="s">
        <v>33</v>
      </c>
      <c r="R100" t="s">
        <v>24</v>
      </c>
      <c r="S100" t="s">
        <v>23</v>
      </c>
      <c r="T100" t="s">
        <v>15468</v>
      </c>
    </row>
    <row r="101" spans="1:20" x14ac:dyDescent="0.25">
      <c r="A101" t="s">
        <v>44</v>
      </c>
      <c r="B101" t="s">
        <v>45</v>
      </c>
      <c r="C101">
        <v>66.666666666666671</v>
      </c>
      <c r="D101">
        <v>3</v>
      </c>
      <c r="E101" t="s">
        <v>15471</v>
      </c>
      <c r="F101">
        <v>116</v>
      </c>
      <c r="G101">
        <v>16</v>
      </c>
      <c r="H101" t="s">
        <v>631</v>
      </c>
      <c r="I101" t="s">
        <v>15472</v>
      </c>
      <c r="J101" t="s">
        <v>65</v>
      </c>
      <c r="K101" t="s">
        <v>23</v>
      </c>
      <c r="L101" t="s">
        <v>24</v>
      </c>
      <c r="M101" t="s">
        <v>15468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15468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15473</v>
      </c>
      <c r="F102">
        <v>106</v>
      </c>
      <c r="G102">
        <v>6</v>
      </c>
      <c r="H102" t="s">
        <v>631</v>
      </c>
      <c r="I102" t="s">
        <v>15474</v>
      </c>
      <c r="J102" t="s">
        <v>1944</v>
      </c>
      <c r="K102" t="s">
        <v>23</v>
      </c>
      <c r="L102" t="s">
        <v>24</v>
      </c>
      <c r="M102" t="s">
        <v>15475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15475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15473</v>
      </c>
      <c r="F103">
        <v>106</v>
      </c>
      <c r="G103">
        <v>6</v>
      </c>
      <c r="H103" t="s">
        <v>631</v>
      </c>
      <c r="I103" t="s">
        <v>15474</v>
      </c>
      <c r="J103" t="s">
        <v>1944</v>
      </c>
      <c r="K103" t="s">
        <v>23</v>
      </c>
      <c r="L103" t="s">
        <v>24</v>
      </c>
      <c r="M103" t="s">
        <v>15475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15475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15473</v>
      </c>
      <c r="F104">
        <v>106</v>
      </c>
      <c r="G104">
        <v>6</v>
      </c>
      <c r="H104" t="s">
        <v>631</v>
      </c>
      <c r="I104" t="s">
        <v>15474</v>
      </c>
      <c r="J104" t="s">
        <v>1944</v>
      </c>
      <c r="K104" t="s">
        <v>23</v>
      </c>
      <c r="L104" t="s">
        <v>24</v>
      </c>
      <c r="M104" t="s">
        <v>15475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15475</v>
      </c>
    </row>
    <row r="105" spans="1:20" x14ac:dyDescent="0.25">
      <c r="A105" t="s">
        <v>186</v>
      </c>
      <c r="B105" t="s">
        <v>187</v>
      </c>
      <c r="C105">
        <v>33.333333333333336</v>
      </c>
      <c r="D105">
        <v>12</v>
      </c>
      <c r="E105" t="s">
        <v>15476</v>
      </c>
      <c r="F105">
        <v>400</v>
      </c>
      <c r="G105">
        <v>0</v>
      </c>
      <c r="H105" t="s">
        <v>631</v>
      </c>
      <c r="I105" t="s">
        <v>1460</v>
      </c>
      <c r="J105" t="s">
        <v>309</v>
      </c>
      <c r="K105" t="s">
        <v>23</v>
      </c>
      <c r="L105" t="s">
        <v>24</v>
      </c>
      <c r="M105" t="s">
        <v>15477</v>
      </c>
      <c r="N105" t="s">
        <v>23</v>
      </c>
      <c r="O105" t="s">
        <v>32</v>
      </c>
      <c r="P105" t="s">
        <v>26</v>
      </c>
      <c r="Q105" t="s">
        <v>33</v>
      </c>
      <c r="R105" t="s">
        <v>24</v>
      </c>
      <c r="S105" t="s">
        <v>23</v>
      </c>
      <c r="T105" t="s">
        <v>15478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15479</v>
      </c>
      <c r="F106">
        <v>106</v>
      </c>
      <c r="G106">
        <v>6</v>
      </c>
      <c r="H106" t="s">
        <v>631</v>
      </c>
      <c r="I106" t="s">
        <v>15480</v>
      </c>
      <c r="J106" t="s">
        <v>351</v>
      </c>
      <c r="K106" t="s">
        <v>23</v>
      </c>
      <c r="L106" t="s">
        <v>24</v>
      </c>
      <c r="M106" t="s">
        <v>15481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15481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15479</v>
      </c>
      <c r="F107">
        <v>106</v>
      </c>
      <c r="G107">
        <v>6</v>
      </c>
      <c r="H107" t="s">
        <v>631</v>
      </c>
      <c r="I107" t="s">
        <v>15480</v>
      </c>
      <c r="J107" t="s">
        <v>351</v>
      </c>
      <c r="K107" t="s">
        <v>23</v>
      </c>
      <c r="L107" t="s">
        <v>24</v>
      </c>
      <c r="M107" t="s">
        <v>15481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15481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15479</v>
      </c>
      <c r="F108">
        <v>106</v>
      </c>
      <c r="G108">
        <v>6</v>
      </c>
      <c r="H108" t="s">
        <v>631</v>
      </c>
      <c r="I108" t="s">
        <v>15480</v>
      </c>
      <c r="J108" t="s">
        <v>351</v>
      </c>
      <c r="K108" t="s">
        <v>23</v>
      </c>
      <c r="L108" t="s">
        <v>24</v>
      </c>
      <c r="M108" t="s">
        <v>15481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15481</v>
      </c>
    </row>
    <row r="109" spans="1:20" x14ac:dyDescent="0.25">
      <c r="A109" t="s">
        <v>20</v>
      </c>
      <c r="B109" t="s">
        <v>21</v>
      </c>
      <c r="C109">
        <v>50</v>
      </c>
      <c r="D109">
        <v>2</v>
      </c>
      <c r="E109" t="s">
        <v>15482</v>
      </c>
      <c r="F109">
        <v>200</v>
      </c>
      <c r="G109">
        <v>0</v>
      </c>
      <c r="H109" t="s">
        <v>631</v>
      </c>
      <c r="I109" t="s">
        <v>15483</v>
      </c>
      <c r="J109" t="s">
        <v>1452</v>
      </c>
      <c r="K109" t="s">
        <v>23</v>
      </c>
      <c r="L109" t="s">
        <v>24</v>
      </c>
      <c r="M109" t="s">
        <v>15481</v>
      </c>
      <c r="N109" t="s">
        <v>23</v>
      </c>
      <c r="O109" t="s">
        <v>32</v>
      </c>
      <c r="P109" t="s">
        <v>26</v>
      </c>
      <c r="Q109" t="s">
        <v>33</v>
      </c>
      <c r="R109" t="s">
        <v>24</v>
      </c>
      <c r="S109" t="s">
        <v>23</v>
      </c>
      <c r="T109" t="s">
        <v>15484</v>
      </c>
    </row>
    <row r="110" spans="1:20" x14ac:dyDescent="0.25">
      <c r="A110" t="s">
        <v>28</v>
      </c>
      <c r="B110" t="s">
        <v>29</v>
      </c>
      <c r="C110">
        <v>50</v>
      </c>
      <c r="D110">
        <v>2</v>
      </c>
      <c r="E110" t="s">
        <v>15482</v>
      </c>
      <c r="F110">
        <v>200</v>
      </c>
      <c r="G110">
        <v>0</v>
      </c>
      <c r="H110" t="s">
        <v>631</v>
      </c>
      <c r="I110" t="s">
        <v>15483</v>
      </c>
      <c r="J110" t="s">
        <v>1452</v>
      </c>
      <c r="K110" t="s">
        <v>23</v>
      </c>
      <c r="L110" t="s">
        <v>24</v>
      </c>
      <c r="M110" t="s">
        <v>15481</v>
      </c>
      <c r="N110" t="s">
        <v>23</v>
      </c>
      <c r="O110" t="s">
        <v>32</v>
      </c>
      <c r="P110" t="s">
        <v>26</v>
      </c>
      <c r="Q110" t="s">
        <v>33</v>
      </c>
      <c r="R110" t="s">
        <v>24</v>
      </c>
      <c r="S110" t="s">
        <v>23</v>
      </c>
      <c r="T110" t="s">
        <v>15484</v>
      </c>
    </row>
    <row r="111" spans="1:20" x14ac:dyDescent="0.25">
      <c r="A111" t="s">
        <v>30</v>
      </c>
      <c r="B111" t="s">
        <v>31</v>
      </c>
      <c r="C111">
        <v>50</v>
      </c>
      <c r="D111">
        <v>2</v>
      </c>
      <c r="E111" t="s">
        <v>15482</v>
      </c>
      <c r="F111">
        <v>200</v>
      </c>
      <c r="G111">
        <v>0</v>
      </c>
      <c r="H111" t="s">
        <v>631</v>
      </c>
      <c r="I111" t="s">
        <v>15483</v>
      </c>
      <c r="J111" t="s">
        <v>1452</v>
      </c>
      <c r="K111" t="s">
        <v>23</v>
      </c>
      <c r="L111" t="s">
        <v>24</v>
      </c>
      <c r="M111" t="s">
        <v>15481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23</v>
      </c>
      <c r="T111" t="s">
        <v>15484</v>
      </c>
    </row>
    <row r="112" spans="1:20" x14ac:dyDescent="0.25">
      <c r="A112" t="s">
        <v>42</v>
      </c>
      <c r="B112" t="s">
        <v>43</v>
      </c>
      <c r="C112">
        <v>66.666666666666671</v>
      </c>
      <c r="D112">
        <v>3</v>
      </c>
      <c r="E112" t="s">
        <v>15485</v>
      </c>
      <c r="F112">
        <v>106</v>
      </c>
      <c r="G112">
        <v>6</v>
      </c>
      <c r="H112" t="s">
        <v>631</v>
      </c>
      <c r="I112" t="s">
        <v>15486</v>
      </c>
      <c r="J112" t="s">
        <v>329</v>
      </c>
      <c r="K112" t="s">
        <v>23</v>
      </c>
      <c r="L112" t="s">
        <v>24</v>
      </c>
      <c r="M112" t="s">
        <v>15487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15487</v>
      </c>
    </row>
    <row r="113" spans="1:20" x14ac:dyDescent="0.25">
      <c r="A113" t="s">
        <v>20</v>
      </c>
      <c r="B113" t="s">
        <v>21</v>
      </c>
      <c r="C113">
        <v>50</v>
      </c>
      <c r="D113">
        <v>2</v>
      </c>
      <c r="E113" t="s">
        <v>15488</v>
      </c>
      <c r="F113">
        <v>200</v>
      </c>
      <c r="G113">
        <v>0</v>
      </c>
      <c r="H113" t="s">
        <v>631</v>
      </c>
      <c r="I113" t="s">
        <v>15489</v>
      </c>
      <c r="J113" t="s">
        <v>335</v>
      </c>
      <c r="K113" t="s">
        <v>23</v>
      </c>
      <c r="L113" t="s">
        <v>24</v>
      </c>
      <c r="M113" t="s">
        <v>15490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15490</v>
      </c>
    </row>
    <row r="114" spans="1:20" x14ac:dyDescent="0.25">
      <c r="A114" t="s">
        <v>28</v>
      </c>
      <c r="B114" t="s">
        <v>29</v>
      </c>
      <c r="C114">
        <v>50</v>
      </c>
      <c r="D114">
        <v>2</v>
      </c>
      <c r="E114" t="s">
        <v>15488</v>
      </c>
      <c r="F114">
        <v>200</v>
      </c>
      <c r="G114">
        <v>0</v>
      </c>
      <c r="H114" t="s">
        <v>631</v>
      </c>
      <c r="I114" t="s">
        <v>15489</v>
      </c>
      <c r="J114" t="s">
        <v>335</v>
      </c>
      <c r="K114" t="s">
        <v>23</v>
      </c>
      <c r="L114" t="s">
        <v>24</v>
      </c>
      <c r="M114" t="s">
        <v>15490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15490</v>
      </c>
    </row>
    <row r="115" spans="1:20" x14ac:dyDescent="0.25">
      <c r="A115" t="s">
        <v>30</v>
      </c>
      <c r="B115" t="s">
        <v>31</v>
      </c>
      <c r="C115">
        <v>50</v>
      </c>
      <c r="D115">
        <v>2</v>
      </c>
      <c r="E115" t="s">
        <v>15488</v>
      </c>
      <c r="F115">
        <v>200</v>
      </c>
      <c r="G115">
        <v>0</v>
      </c>
      <c r="H115" t="s">
        <v>631</v>
      </c>
      <c r="I115" t="s">
        <v>15489</v>
      </c>
      <c r="J115" t="s">
        <v>335</v>
      </c>
      <c r="K115" t="s">
        <v>23</v>
      </c>
      <c r="L115" t="s">
        <v>24</v>
      </c>
      <c r="M115" t="s">
        <v>15490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23</v>
      </c>
      <c r="T115" t="s">
        <v>15490</v>
      </c>
    </row>
    <row r="116" spans="1:20" x14ac:dyDescent="0.25">
      <c r="A116" t="s">
        <v>44</v>
      </c>
      <c r="B116" t="s">
        <v>45</v>
      </c>
      <c r="C116">
        <v>66.666666666666671</v>
      </c>
      <c r="D116">
        <v>3</v>
      </c>
      <c r="E116" t="s">
        <v>15491</v>
      </c>
      <c r="F116">
        <v>200</v>
      </c>
      <c r="G116">
        <v>0</v>
      </c>
      <c r="H116" t="s">
        <v>631</v>
      </c>
      <c r="I116" t="s">
        <v>15492</v>
      </c>
      <c r="J116" t="s">
        <v>329</v>
      </c>
      <c r="K116" t="s">
        <v>23</v>
      </c>
      <c r="L116" t="s">
        <v>24</v>
      </c>
      <c r="M116" t="s">
        <v>15490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15490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3</v>
      </c>
      <c r="E117" t="s">
        <v>15491</v>
      </c>
      <c r="F117">
        <v>200</v>
      </c>
      <c r="G117">
        <v>0</v>
      </c>
      <c r="H117" t="s">
        <v>631</v>
      </c>
      <c r="I117" t="s">
        <v>15492</v>
      </c>
      <c r="J117" t="s">
        <v>329</v>
      </c>
      <c r="K117" t="s">
        <v>23</v>
      </c>
      <c r="L117" t="s">
        <v>24</v>
      </c>
      <c r="M117" t="s">
        <v>15490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23</v>
      </c>
      <c r="T117" t="s">
        <v>15490</v>
      </c>
    </row>
    <row r="118" spans="1:20" x14ac:dyDescent="0.25">
      <c r="A118" t="s">
        <v>20</v>
      </c>
      <c r="B118" t="s">
        <v>21</v>
      </c>
      <c r="C118">
        <v>50</v>
      </c>
      <c r="D118">
        <v>2</v>
      </c>
      <c r="E118" t="s">
        <v>15493</v>
      </c>
      <c r="F118">
        <v>200</v>
      </c>
      <c r="G118">
        <v>0</v>
      </c>
      <c r="H118" t="s">
        <v>631</v>
      </c>
      <c r="I118" t="s">
        <v>15494</v>
      </c>
      <c r="J118" t="s">
        <v>318</v>
      </c>
      <c r="K118" t="s">
        <v>23</v>
      </c>
      <c r="L118" t="s">
        <v>24</v>
      </c>
      <c r="M118" t="s">
        <v>15490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23</v>
      </c>
      <c r="T118" t="s">
        <v>15490</v>
      </c>
    </row>
    <row r="119" spans="1:20" x14ac:dyDescent="0.25">
      <c r="A119" t="s">
        <v>28</v>
      </c>
      <c r="B119" t="s">
        <v>29</v>
      </c>
      <c r="C119">
        <v>50</v>
      </c>
      <c r="D119">
        <v>2</v>
      </c>
      <c r="E119" t="s">
        <v>15493</v>
      </c>
      <c r="F119">
        <v>200</v>
      </c>
      <c r="G119">
        <v>0</v>
      </c>
      <c r="H119" t="s">
        <v>631</v>
      </c>
      <c r="I119" t="s">
        <v>15494</v>
      </c>
      <c r="J119" t="s">
        <v>318</v>
      </c>
      <c r="K119" t="s">
        <v>23</v>
      </c>
      <c r="L119" t="s">
        <v>24</v>
      </c>
      <c r="M119" t="s">
        <v>15490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15490</v>
      </c>
    </row>
    <row r="120" spans="1:20" x14ac:dyDescent="0.25">
      <c r="A120" t="s">
        <v>30</v>
      </c>
      <c r="B120" t="s">
        <v>31</v>
      </c>
      <c r="C120">
        <v>50</v>
      </c>
      <c r="D120">
        <v>2</v>
      </c>
      <c r="E120" t="s">
        <v>15493</v>
      </c>
      <c r="F120">
        <v>200</v>
      </c>
      <c r="G120">
        <v>0</v>
      </c>
      <c r="H120" t="s">
        <v>631</v>
      </c>
      <c r="I120" t="s">
        <v>15494</v>
      </c>
      <c r="J120" t="s">
        <v>318</v>
      </c>
      <c r="K120" t="s">
        <v>23</v>
      </c>
      <c r="L120" t="s">
        <v>24</v>
      </c>
      <c r="M120" t="s">
        <v>15490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15490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15495</v>
      </c>
      <c r="F121">
        <v>106</v>
      </c>
      <c r="G121">
        <v>6</v>
      </c>
      <c r="H121" t="s">
        <v>631</v>
      </c>
      <c r="I121" t="s">
        <v>15496</v>
      </c>
      <c r="J121" t="s">
        <v>333</v>
      </c>
      <c r="K121" t="s">
        <v>23</v>
      </c>
      <c r="L121" t="s">
        <v>24</v>
      </c>
      <c r="M121" t="s">
        <v>15497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15497</v>
      </c>
    </row>
    <row r="122" spans="1:20" x14ac:dyDescent="0.25">
      <c r="A122" t="s">
        <v>28</v>
      </c>
      <c r="B122" t="s">
        <v>29</v>
      </c>
      <c r="C122">
        <v>50</v>
      </c>
      <c r="D122">
        <v>1</v>
      </c>
      <c r="E122" t="s">
        <v>15495</v>
      </c>
      <c r="F122">
        <v>106</v>
      </c>
      <c r="G122">
        <v>6</v>
      </c>
      <c r="H122" t="s">
        <v>631</v>
      </c>
      <c r="I122" t="s">
        <v>15496</v>
      </c>
      <c r="J122" t="s">
        <v>333</v>
      </c>
      <c r="K122" t="s">
        <v>23</v>
      </c>
      <c r="L122" t="s">
        <v>24</v>
      </c>
      <c r="M122" t="s">
        <v>15497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15497</v>
      </c>
    </row>
    <row r="123" spans="1:20" x14ac:dyDescent="0.25">
      <c r="A123" t="s">
        <v>30</v>
      </c>
      <c r="B123" t="s">
        <v>31</v>
      </c>
      <c r="C123">
        <v>50</v>
      </c>
      <c r="D123">
        <v>1</v>
      </c>
      <c r="E123" t="s">
        <v>15495</v>
      </c>
      <c r="F123">
        <v>106</v>
      </c>
      <c r="G123">
        <v>6</v>
      </c>
      <c r="H123" t="s">
        <v>631</v>
      </c>
      <c r="I123" t="s">
        <v>15496</v>
      </c>
      <c r="J123" t="s">
        <v>333</v>
      </c>
      <c r="K123" t="s">
        <v>23</v>
      </c>
      <c r="L123" t="s">
        <v>24</v>
      </c>
      <c r="M123" t="s">
        <v>15497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15497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15498</v>
      </c>
      <c r="F124">
        <v>106</v>
      </c>
      <c r="G124">
        <v>6</v>
      </c>
      <c r="H124" t="s">
        <v>631</v>
      </c>
      <c r="I124" t="s">
        <v>6356</v>
      </c>
      <c r="J124" t="s">
        <v>329</v>
      </c>
      <c r="K124" t="s">
        <v>23</v>
      </c>
      <c r="L124" t="s">
        <v>24</v>
      </c>
      <c r="M124" t="s">
        <v>15499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15499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15498</v>
      </c>
      <c r="F125">
        <v>106</v>
      </c>
      <c r="G125">
        <v>6</v>
      </c>
      <c r="H125" t="s">
        <v>631</v>
      </c>
      <c r="I125" t="s">
        <v>6356</v>
      </c>
      <c r="J125" t="s">
        <v>329</v>
      </c>
      <c r="K125" t="s">
        <v>23</v>
      </c>
      <c r="L125" t="s">
        <v>24</v>
      </c>
      <c r="M125" t="s">
        <v>15499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15499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15498</v>
      </c>
      <c r="F126">
        <v>106</v>
      </c>
      <c r="G126">
        <v>6</v>
      </c>
      <c r="H126" t="s">
        <v>631</v>
      </c>
      <c r="I126" t="s">
        <v>6356</v>
      </c>
      <c r="J126" t="s">
        <v>329</v>
      </c>
      <c r="K126" t="s">
        <v>23</v>
      </c>
      <c r="L126" t="s">
        <v>24</v>
      </c>
      <c r="M126" t="s">
        <v>15499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23</v>
      </c>
      <c r="T126" t="s">
        <v>15499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15500</v>
      </c>
      <c r="F127">
        <v>106</v>
      </c>
      <c r="G127">
        <v>6</v>
      </c>
      <c r="H127" t="s">
        <v>631</v>
      </c>
      <c r="I127" t="s">
        <v>15501</v>
      </c>
      <c r="J127" t="s">
        <v>316</v>
      </c>
      <c r="K127" t="s">
        <v>23</v>
      </c>
      <c r="L127" t="s">
        <v>24</v>
      </c>
      <c r="M127" t="s">
        <v>15502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15502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15500</v>
      </c>
      <c r="F128">
        <v>106</v>
      </c>
      <c r="G128">
        <v>6</v>
      </c>
      <c r="H128" t="s">
        <v>631</v>
      </c>
      <c r="I128" t="s">
        <v>15501</v>
      </c>
      <c r="J128" t="s">
        <v>316</v>
      </c>
      <c r="K128" t="s">
        <v>23</v>
      </c>
      <c r="L128" t="s">
        <v>24</v>
      </c>
      <c r="M128" t="s">
        <v>15502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15502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15500</v>
      </c>
      <c r="F129">
        <v>106</v>
      </c>
      <c r="G129">
        <v>6</v>
      </c>
      <c r="H129" t="s">
        <v>631</v>
      </c>
      <c r="I129" t="s">
        <v>15501</v>
      </c>
      <c r="J129" t="s">
        <v>316</v>
      </c>
      <c r="K129" t="s">
        <v>23</v>
      </c>
      <c r="L129" t="s">
        <v>24</v>
      </c>
      <c r="M129" t="s">
        <v>15502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15502</v>
      </c>
    </row>
    <row r="130" spans="1:20" x14ac:dyDescent="0.25">
      <c r="A130" t="s">
        <v>20</v>
      </c>
      <c r="B130" t="s">
        <v>21</v>
      </c>
      <c r="C130">
        <v>50</v>
      </c>
      <c r="D130">
        <v>2</v>
      </c>
      <c r="E130" t="s">
        <v>15503</v>
      </c>
      <c r="F130">
        <v>200</v>
      </c>
      <c r="G130">
        <v>0</v>
      </c>
      <c r="H130" t="s">
        <v>631</v>
      </c>
      <c r="I130" t="s">
        <v>15504</v>
      </c>
      <c r="J130" t="s">
        <v>6056</v>
      </c>
      <c r="K130" t="s">
        <v>23</v>
      </c>
      <c r="L130" t="s">
        <v>24</v>
      </c>
      <c r="M130" t="s">
        <v>15505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23</v>
      </c>
      <c r="T130" t="s">
        <v>15505</v>
      </c>
    </row>
    <row r="131" spans="1:20" x14ac:dyDescent="0.25">
      <c r="A131" t="s">
        <v>28</v>
      </c>
      <c r="B131" t="s">
        <v>29</v>
      </c>
      <c r="C131">
        <v>50</v>
      </c>
      <c r="D131">
        <v>2</v>
      </c>
      <c r="E131" t="s">
        <v>15503</v>
      </c>
      <c r="F131">
        <v>200</v>
      </c>
      <c r="G131">
        <v>0</v>
      </c>
      <c r="H131" t="s">
        <v>631</v>
      </c>
      <c r="I131" t="s">
        <v>15504</v>
      </c>
      <c r="J131" t="s">
        <v>6056</v>
      </c>
      <c r="K131" t="s">
        <v>23</v>
      </c>
      <c r="L131" t="s">
        <v>24</v>
      </c>
      <c r="M131" t="s">
        <v>15505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15505</v>
      </c>
    </row>
    <row r="132" spans="1:20" x14ac:dyDescent="0.25">
      <c r="A132" t="s">
        <v>30</v>
      </c>
      <c r="B132" t="s">
        <v>31</v>
      </c>
      <c r="C132">
        <v>50</v>
      </c>
      <c r="D132">
        <v>2</v>
      </c>
      <c r="E132" t="s">
        <v>15503</v>
      </c>
      <c r="F132">
        <v>200</v>
      </c>
      <c r="G132">
        <v>0</v>
      </c>
      <c r="H132" t="s">
        <v>631</v>
      </c>
      <c r="I132" t="s">
        <v>15504</v>
      </c>
      <c r="J132" t="s">
        <v>6056</v>
      </c>
      <c r="K132" t="s">
        <v>23</v>
      </c>
      <c r="L132" t="s">
        <v>24</v>
      </c>
      <c r="M132" t="s">
        <v>15505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15505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15506</v>
      </c>
      <c r="F133">
        <v>129</v>
      </c>
      <c r="G133">
        <v>29</v>
      </c>
      <c r="H133" t="s">
        <v>631</v>
      </c>
      <c r="I133" t="s">
        <v>15507</v>
      </c>
      <c r="J133" t="s">
        <v>341</v>
      </c>
      <c r="K133" t="s">
        <v>23</v>
      </c>
      <c r="L133" t="s">
        <v>24</v>
      </c>
      <c r="M133" t="s">
        <v>15505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15505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15506</v>
      </c>
      <c r="F134">
        <v>129</v>
      </c>
      <c r="G134">
        <v>29</v>
      </c>
      <c r="H134" t="s">
        <v>631</v>
      </c>
      <c r="I134" t="s">
        <v>15507</v>
      </c>
      <c r="J134" t="s">
        <v>341</v>
      </c>
      <c r="K134" t="s">
        <v>23</v>
      </c>
      <c r="L134" t="s">
        <v>24</v>
      </c>
      <c r="M134" t="s">
        <v>15505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23</v>
      </c>
      <c r="T134" t="s">
        <v>15505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15506</v>
      </c>
      <c r="F135">
        <v>129</v>
      </c>
      <c r="G135">
        <v>29</v>
      </c>
      <c r="H135" t="s">
        <v>631</v>
      </c>
      <c r="I135" t="s">
        <v>15507</v>
      </c>
      <c r="J135" t="s">
        <v>341</v>
      </c>
      <c r="K135" t="s">
        <v>23</v>
      </c>
      <c r="L135" t="s">
        <v>24</v>
      </c>
      <c r="M135" t="s">
        <v>15505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23</v>
      </c>
      <c r="T135" t="s">
        <v>15505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15508</v>
      </c>
      <c r="F136">
        <v>106</v>
      </c>
      <c r="G136">
        <v>6</v>
      </c>
      <c r="H136" t="s">
        <v>631</v>
      </c>
      <c r="I136" t="s">
        <v>2996</v>
      </c>
      <c r="J136" t="s">
        <v>3892</v>
      </c>
      <c r="K136" t="s">
        <v>23</v>
      </c>
      <c r="L136" t="s">
        <v>24</v>
      </c>
      <c r="M136" t="s">
        <v>15505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23</v>
      </c>
      <c r="T136" t="s">
        <v>15505</v>
      </c>
    </row>
    <row r="137" spans="1:20" x14ac:dyDescent="0.25">
      <c r="A137" t="s">
        <v>28</v>
      </c>
      <c r="B137" t="s">
        <v>29</v>
      </c>
      <c r="C137">
        <v>50</v>
      </c>
      <c r="D137">
        <v>1</v>
      </c>
      <c r="E137" t="s">
        <v>15508</v>
      </c>
      <c r="F137">
        <v>106</v>
      </c>
      <c r="G137">
        <v>6</v>
      </c>
      <c r="H137" t="s">
        <v>631</v>
      </c>
      <c r="I137" t="s">
        <v>2996</v>
      </c>
      <c r="J137" t="s">
        <v>3892</v>
      </c>
      <c r="K137" t="s">
        <v>23</v>
      </c>
      <c r="L137" t="s">
        <v>24</v>
      </c>
      <c r="M137" t="s">
        <v>15505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23</v>
      </c>
      <c r="T137" t="s">
        <v>15505</v>
      </c>
    </row>
    <row r="138" spans="1:20" x14ac:dyDescent="0.25">
      <c r="A138" t="s">
        <v>30</v>
      </c>
      <c r="B138" t="s">
        <v>31</v>
      </c>
      <c r="C138">
        <v>50</v>
      </c>
      <c r="D138">
        <v>1</v>
      </c>
      <c r="E138" t="s">
        <v>15508</v>
      </c>
      <c r="F138">
        <v>106</v>
      </c>
      <c r="G138">
        <v>6</v>
      </c>
      <c r="H138" t="s">
        <v>631</v>
      </c>
      <c r="I138" t="s">
        <v>2996</v>
      </c>
      <c r="J138" t="s">
        <v>3892</v>
      </c>
      <c r="K138" t="s">
        <v>23</v>
      </c>
      <c r="L138" t="s">
        <v>24</v>
      </c>
      <c r="M138" t="s">
        <v>15505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23</v>
      </c>
      <c r="T138" t="s">
        <v>15505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15509</v>
      </c>
      <c r="F139">
        <v>150</v>
      </c>
      <c r="G139">
        <v>0</v>
      </c>
      <c r="H139" t="s">
        <v>631</v>
      </c>
      <c r="I139" t="s">
        <v>15510</v>
      </c>
      <c r="J139" t="s">
        <v>325</v>
      </c>
      <c r="K139" t="s">
        <v>23</v>
      </c>
      <c r="L139" t="s">
        <v>24</v>
      </c>
      <c r="M139" t="s">
        <v>15511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15511</v>
      </c>
    </row>
    <row r="140" spans="1:20" x14ac:dyDescent="0.25">
      <c r="A140" t="s">
        <v>28</v>
      </c>
      <c r="B140" t="s">
        <v>29</v>
      </c>
      <c r="C140">
        <v>50</v>
      </c>
      <c r="D140">
        <v>1</v>
      </c>
      <c r="E140" t="s">
        <v>15509</v>
      </c>
      <c r="F140">
        <v>150</v>
      </c>
      <c r="G140">
        <v>0</v>
      </c>
      <c r="H140" t="s">
        <v>631</v>
      </c>
      <c r="I140" t="s">
        <v>15510</v>
      </c>
      <c r="J140" t="s">
        <v>325</v>
      </c>
      <c r="K140" t="s">
        <v>23</v>
      </c>
      <c r="L140" t="s">
        <v>24</v>
      </c>
      <c r="M140" t="s">
        <v>15511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15511</v>
      </c>
    </row>
    <row r="141" spans="1:20" x14ac:dyDescent="0.25">
      <c r="A141" t="s">
        <v>30</v>
      </c>
      <c r="B141" t="s">
        <v>31</v>
      </c>
      <c r="C141">
        <v>50</v>
      </c>
      <c r="D141">
        <v>1</v>
      </c>
      <c r="E141" t="s">
        <v>15509</v>
      </c>
      <c r="F141">
        <v>150</v>
      </c>
      <c r="G141">
        <v>0</v>
      </c>
      <c r="H141" t="s">
        <v>631</v>
      </c>
      <c r="I141" t="s">
        <v>15510</v>
      </c>
      <c r="J141" t="s">
        <v>325</v>
      </c>
      <c r="K141" t="s">
        <v>23</v>
      </c>
      <c r="L141" t="s">
        <v>24</v>
      </c>
      <c r="M141" t="s">
        <v>15511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15511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15512</v>
      </c>
      <c r="F142">
        <v>100</v>
      </c>
      <c r="G142">
        <v>0</v>
      </c>
      <c r="H142" t="s">
        <v>631</v>
      </c>
      <c r="I142" t="s">
        <v>15513</v>
      </c>
      <c r="J142" t="s">
        <v>1679</v>
      </c>
      <c r="K142" t="s">
        <v>23</v>
      </c>
      <c r="L142" t="s">
        <v>24</v>
      </c>
      <c r="M142" t="s">
        <v>15511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23</v>
      </c>
      <c r="T142" t="s">
        <v>15511</v>
      </c>
    </row>
    <row r="143" spans="1:20" x14ac:dyDescent="0.25">
      <c r="A143" t="s">
        <v>28</v>
      </c>
      <c r="B143" t="s">
        <v>29</v>
      </c>
      <c r="C143">
        <v>50</v>
      </c>
      <c r="D143">
        <v>1</v>
      </c>
      <c r="E143" t="s">
        <v>15512</v>
      </c>
      <c r="F143">
        <v>100</v>
      </c>
      <c r="G143">
        <v>0</v>
      </c>
      <c r="H143" t="s">
        <v>631</v>
      </c>
      <c r="I143" t="s">
        <v>15513</v>
      </c>
      <c r="J143" t="s">
        <v>1679</v>
      </c>
      <c r="K143" t="s">
        <v>23</v>
      </c>
      <c r="L143" t="s">
        <v>24</v>
      </c>
      <c r="M143" t="s">
        <v>15511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23</v>
      </c>
      <c r="T143" t="s">
        <v>15511</v>
      </c>
    </row>
    <row r="144" spans="1:20" x14ac:dyDescent="0.25">
      <c r="A144" t="s">
        <v>30</v>
      </c>
      <c r="B144" t="s">
        <v>31</v>
      </c>
      <c r="C144">
        <v>50</v>
      </c>
      <c r="D144">
        <v>1</v>
      </c>
      <c r="E144" t="s">
        <v>15512</v>
      </c>
      <c r="F144">
        <v>100</v>
      </c>
      <c r="G144">
        <v>0</v>
      </c>
      <c r="H144" t="s">
        <v>631</v>
      </c>
      <c r="I144" t="s">
        <v>15513</v>
      </c>
      <c r="J144" t="s">
        <v>1679</v>
      </c>
      <c r="K144" t="s">
        <v>23</v>
      </c>
      <c r="L144" t="s">
        <v>24</v>
      </c>
      <c r="M144" t="s">
        <v>15511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15511</v>
      </c>
    </row>
    <row r="145" spans="1:20" x14ac:dyDescent="0.25">
      <c r="A145" t="s">
        <v>30</v>
      </c>
      <c r="B145" t="s">
        <v>31</v>
      </c>
      <c r="C145">
        <v>45</v>
      </c>
      <c r="D145">
        <v>1</v>
      </c>
      <c r="E145" t="s">
        <v>15514</v>
      </c>
      <c r="F145">
        <v>178</v>
      </c>
      <c r="G145">
        <v>0</v>
      </c>
      <c r="H145" t="s">
        <v>47</v>
      </c>
      <c r="I145" t="s">
        <v>9839</v>
      </c>
      <c r="J145" t="s">
        <v>15515</v>
      </c>
      <c r="K145" t="s">
        <v>15516</v>
      </c>
      <c r="L145" t="s">
        <v>3369</v>
      </c>
      <c r="M145" t="s">
        <v>15517</v>
      </c>
      <c r="N145" t="s">
        <v>23</v>
      </c>
      <c r="O145" t="s">
        <v>63</v>
      </c>
      <c r="P145" t="s">
        <v>54</v>
      </c>
      <c r="Q145" t="s">
        <v>55</v>
      </c>
      <c r="R145" t="s">
        <v>24</v>
      </c>
      <c r="S145" t="s">
        <v>23</v>
      </c>
      <c r="T145" t="s">
        <v>15518</v>
      </c>
    </row>
    <row r="146" spans="1:20" x14ac:dyDescent="0.25">
      <c r="A146" t="s">
        <v>30</v>
      </c>
      <c r="B146" t="s">
        <v>31</v>
      </c>
      <c r="C146">
        <v>43</v>
      </c>
      <c r="D146">
        <v>2</v>
      </c>
      <c r="E146" t="s">
        <v>15514</v>
      </c>
      <c r="F146">
        <v>178</v>
      </c>
      <c r="G146">
        <v>0</v>
      </c>
      <c r="H146" t="s">
        <v>47</v>
      </c>
      <c r="I146" t="s">
        <v>9839</v>
      </c>
      <c r="J146" t="s">
        <v>15515</v>
      </c>
      <c r="K146" t="s">
        <v>15516</v>
      </c>
      <c r="L146" t="s">
        <v>3369</v>
      </c>
      <c r="M146" t="s">
        <v>15517</v>
      </c>
      <c r="N146" t="s">
        <v>23</v>
      </c>
      <c r="O146" t="s">
        <v>63</v>
      </c>
      <c r="P146" t="s">
        <v>54</v>
      </c>
      <c r="Q146" t="s">
        <v>55</v>
      </c>
      <c r="R146" t="s">
        <v>24</v>
      </c>
      <c r="S146" t="s">
        <v>23</v>
      </c>
      <c r="T146" t="s">
        <v>15518</v>
      </c>
    </row>
    <row r="147" spans="1:20" x14ac:dyDescent="0.25">
      <c r="A147" t="s">
        <v>51</v>
      </c>
      <c r="B147" t="s">
        <v>52</v>
      </c>
      <c r="C147">
        <v>57</v>
      </c>
      <c r="D147">
        <v>1</v>
      </c>
      <c r="E147" t="s">
        <v>15514</v>
      </c>
      <c r="F147">
        <v>178</v>
      </c>
      <c r="G147">
        <v>0</v>
      </c>
      <c r="H147" t="s">
        <v>47</v>
      </c>
      <c r="I147" t="s">
        <v>9839</v>
      </c>
      <c r="J147" t="s">
        <v>15515</v>
      </c>
      <c r="K147" t="s">
        <v>15516</v>
      </c>
      <c r="L147" t="s">
        <v>3369</v>
      </c>
      <c r="M147" t="s">
        <v>15517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23</v>
      </c>
      <c r="T147" t="s">
        <v>15518</v>
      </c>
    </row>
    <row r="148" spans="1:20" x14ac:dyDescent="0.25">
      <c r="A148" t="s">
        <v>44</v>
      </c>
      <c r="B148" t="s">
        <v>45</v>
      </c>
      <c r="C148">
        <v>66.666666666666671</v>
      </c>
      <c r="D148">
        <v>3</v>
      </c>
      <c r="E148" t="s">
        <v>15519</v>
      </c>
      <c r="F148">
        <v>200</v>
      </c>
      <c r="G148">
        <v>0</v>
      </c>
      <c r="H148" t="s">
        <v>631</v>
      </c>
      <c r="I148" t="s">
        <v>15520</v>
      </c>
      <c r="J148" t="s">
        <v>318</v>
      </c>
      <c r="K148" t="s">
        <v>23</v>
      </c>
      <c r="L148" t="s">
        <v>24</v>
      </c>
      <c r="M148" t="s">
        <v>15521</v>
      </c>
      <c r="N148" t="s">
        <v>23</v>
      </c>
      <c r="O148" t="s">
        <v>307</v>
      </c>
      <c r="P148" t="s">
        <v>26</v>
      </c>
      <c r="Q148" t="s">
        <v>27</v>
      </c>
      <c r="R148" t="s">
        <v>15522</v>
      </c>
      <c r="S148" t="s">
        <v>23</v>
      </c>
      <c r="T148" t="s">
        <v>15521</v>
      </c>
    </row>
    <row r="149" spans="1:20" x14ac:dyDescent="0.25">
      <c r="A149" t="s">
        <v>186</v>
      </c>
      <c r="B149" t="s">
        <v>187</v>
      </c>
      <c r="C149">
        <v>33.333333333333336</v>
      </c>
      <c r="D149">
        <v>3</v>
      </c>
      <c r="E149" t="s">
        <v>15519</v>
      </c>
      <c r="F149">
        <v>200</v>
      </c>
      <c r="G149">
        <v>0</v>
      </c>
      <c r="H149" t="s">
        <v>631</v>
      </c>
      <c r="I149" t="s">
        <v>15520</v>
      </c>
      <c r="J149" t="s">
        <v>318</v>
      </c>
      <c r="K149" t="s">
        <v>23</v>
      </c>
      <c r="L149" t="s">
        <v>24</v>
      </c>
      <c r="M149" t="s">
        <v>15521</v>
      </c>
      <c r="N149" t="s">
        <v>23</v>
      </c>
      <c r="O149" t="s">
        <v>307</v>
      </c>
      <c r="P149" t="s">
        <v>26</v>
      </c>
      <c r="Q149" t="s">
        <v>27</v>
      </c>
      <c r="R149" t="s">
        <v>15522</v>
      </c>
      <c r="S149" t="s">
        <v>23</v>
      </c>
      <c r="T149" t="s">
        <v>15521</v>
      </c>
    </row>
    <row r="150" spans="1:20" x14ac:dyDescent="0.25">
      <c r="A150" t="s">
        <v>44</v>
      </c>
      <c r="B150" t="s">
        <v>45</v>
      </c>
      <c r="C150">
        <v>66.666666666666671</v>
      </c>
      <c r="D150">
        <v>3</v>
      </c>
      <c r="E150" t="s">
        <v>15523</v>
      </c>
      <c r="F150">
        <v>200</v>
      </c>
      <c r="G150">
        <v>0</v>
      </c>
      <c r="H150" t="s">
        <v>631</v>
      </c>
      <c r="I150" t="s">
        <v>15524</v>
      </c>
      <c r="J150" t="s">
        <v>325</v>
      </c>
      <c r="K150" t="s">
        <v>23</v>
      </c>
      <c r="L150" t="s">
        <v>24</v>
      </c>
      <c r="M150" t="s">
        <v>15521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23</v>
      </c>
      <c r="T150" t="s">
        <v>15521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15523</v>
      </c>
      <c r="F151">
        <v>200</v>
      </c>
      <c r="G151">
        <v>0</v>
      </c>
      <c r="H151" t="s">
        <v>631</v>
      </c>
      <c r="I151" t="s">
        <v>15524</v>
      </c>
      <c r="J151" t="s">
        <v>325</v>
      </c>
      <c r="K151" t="s">
        <v>23</v>
      </c>
      <c r="L151" t="s">
        <v>24</v>
      </c>
      <c r="M151" t="s">
        <v>15521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15521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15523</v>
      </c>
      <c r="F152">
        <v>200</v>
      </c>
      <c r="G152">
        <v>0</v>
      </c>
      <c r="H152" t="s">
        <v>631</v>
      </c>
      <c r="I152" t="s">
        <v>15524</v>
      </c>
      <c r="J152" t="s">
        <v>325</v>
      </c>
      <c r="K152" t="s">
        <v>23</v>
      </c>
      <c r="L152" t="s">
        <v>24</v>
      </c>
      <c r="M152" t="s">
        <v>15521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23</v>
      </c>
      <c r="T152" t="s">
        <v>15521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15523</v>
      </c>
      <c r="F153">
        <v>200</v>
      </c>
      <c r="G153">
        <v>0</v>
      </c>
      <c r="H153" t="s">
        <v>631</v>
      </c>
      <c r="I153" t="s">
        <v>15524</v>
      </c>
      <c r="J153" t="s">
        <v>325</v>
      </c>
      <c r="K153" t="s">
        <v>23</v>
      </c>
      <c r="L153" t="s">
        <v>24</v>
      </c>
      <c r="M153" t="s">
        <v>15521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23</v>
      </c>
      <c r="T153" t="s">
        <v>15521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15525</v>
      </c>
      <c r="F154">
        <v>145</v>
      </c>
      <c r="G154">
        <v>45</v>
      </c>
      <c r="H154" t="s">
        <v>631</v>
      </c>
      <c r="I154" t="s">
        <v>15526</v>
      </c>
      <c r="J154" t="s">
        <v>2374</v>
      </c>
      <c r="K154" t="s">
        <v>23</v>
      </c>
      <c r="L154" t="s">
        <v>24</v>
      </c>
      <c r="M154" t="s">
        <v>15527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23</v>
      </c>
      <c r="T154" t="s">
        <v>15521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15525</v>
      </c>
      <c r="F155">
        <v>145</v>
      </c>
      <c r="G155">
        <v>45</v>
      </c>
      <c r="H155" t="s">
        <v>631</v>
      </c>
      <c r="I155" t="s">
        <v>15526</v>
      </c>
      <c r="J155" t="s">
        <v>2374</v>
      </c>
      <c r="K155" t="s">
        <v>23</v>
      </c>
      <c r="L155" t="s">
        <v>24</v>
      </c>
      <c r="M155" t="s">
        <v>15527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23</v>
      </c>
      <c r="T155" t="s">
        <v>15521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15525</v>
      </c>
      <c r="F156">
        <v>145</v>
      </c>
      <c r="G156">
        <v>45</v>
      </c>
      <c r="H156" t="s">
        <v>631</v>
      </c>
      <c r="I156" t="s">
        <v>15526</v>
      </c>
      <c r="J156" t="s">
        <v>2374</v>
      </c>
      <c r="K156" t="s">
        <v>23</v>
      </c>
      <c r="L156" t="s">
        <v>24</v>
      </c>
      <c r="M156" t="s">
        <v>15527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15521</v>
      </c>
    </row>
    <row r="157" spans="1:20" x14ac:dyDescent="0.25">
      <c r="A157" t="s">
        <v>42</v>
      </c>
      <c r="B157" t="s">
        <v>43</v>
      </c>
      <c r="C157">
        <v>66.666666666666671</v>
      </c>
      <c r="D157">
        <v>3</v>
      </c>
      <c r="E157" t="s">
        <v>15528</v>
      </c>
      <c r="F157">
        <v>300</v>
      </c>
      <c r="G157">
        <v>0</v>
      </c>
      <c r="H157" t="s">
        <v>631</v>
      </c>
      <c r="I157" t="s">
        <v>15529</v>
      </c>
      <c r="J157" t="s">
        <v>3109</v>
      </c>
      <c r="K157" t="s">
        <v>23</v>
      </c>
      <c r="L157" t="s">
        <v>24</v>
      </c>
      <c r="M157" t="s">
        <v>15521</v>
      </c>
      <c r="N157" t="s">
        <v>23</v>
      </c>
      <c r="O157" t="s">
        <v>32</v>
      </c>
      <c r="P157" t="s">
        <v>26</v>
      </c>
      <c r="Q157" t="s">
        <v>33</v>
      </c>
      <c r="R157" t="s">
        <v>24</v>
      </c>
      <c r="S157" t="s">
        <v>23</v>
      </c>
      <c r="T157" t="s">
        <v>15527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15528</v>
      </c>
      <c r="F158">
        <v>300</v>
      </c>
      <c r="G158">
        <v>0</v>
      </c>
      <c r="H158" t="s">
        <v>631</v>
      </c>
      <c r="I158" t="s">
        <v>15529</v>
      </c>
      <c r="J158" t="s">
        <v>3109</v>
      </c>
      <c r="K158" t="s">
        <v>23</v>
      </c>
      <c r="L158" t="s">
        <v>24</v>
      </c>
      <c r="M158" t="s">
        <v>15521</v>
      </c>
      <c r="N158" t="s">
        <v>23</v>
      </c>
      <c r="O158" t="s">
        <v>32</v>
      </c>
      <c r="P158" t="s">
        <v>26</v>
      </c>
      <c r="Q158" t="s">
        <v>33</v>
      </c>
      <c r="R158" t="s">
        <v>24</v>
      </c>
      <c r="S158" t="s">
        <v>23</v>
      </c>
      <c r="T158" t="s">
        <v>15527</v>
      </c>
    </row>
    <row r="159" spans="1:20" x14ac:dyDescent="0.25">
      <c r="A159" t="s">
        <v>28</v>
      </c>
      <c r="B159" t="s">
        <v>29</v>
      </c>
      <c r="C159">
        <v>50</v>
      </c>
      <c r="D159">
        <v>1</v>
      </c>
      <c r="E159" t="s">
        <v>15528</v>
      </c>
      <c r="F159">
        <v>300</v>
      </c>
      <c r="G159">
        <v>0</v>
      </c>
      <c r="H159" t="s">
        <v>631</v>
      </c>
      <c r="I159" t="s">
        <v>15529</v>
      </c>
      <c r="J159" t="s">
        <v>3109</v>
      </c>
      <c r="K159" t="s">
        <v>23</v>
      </c>
      <c r="L159" t="s">
        <v>24</v>
      </c>
      <c r="M159" t="s">
        <v>15521</v>
      </c>
      <c r="N159" t="s">
        <v>23</v>
      </c>
      <c r="O159" t="s">
        <v>32</v>
      </c>
      <c r="P159" t="s">
        <v>26</v>
      </c>
      <c r="Q159" t="s">
        <v>33</v>
      </c>
      <c r="R159" t="s">
        <v>24</v>
      </c>
      <c r="S159" t="s">
        <v>23</v>
      </c>
      <c r="T159" t="s">
        <v>15527</v>
      </c>
    </row>
    <row r="160" spans="1:20" x14ac:dyDescent="0.25">
      <c r="A160" t="s">
        <v>30</v>
      </c>
      <c r="B160" t="s">
        <v>31</v>
      </c>
      <c r="C160">
        <v>50</v>
      </c>
      <c r="D160">
        <v>1</v>
      </c>
      <c r="E160" t="s">
        <v>15528</v>
      </c>
      <c r="F160">
        <v>300</v>
      </c>
      <c r="G160">
        <v>0</v>
      </c>
      <c r="H160" t="s">
        <v>631</v>
      </c>
      <c r="I160" t="s">
        <v>15529</v>
      </c>
      <c r="J160" t="s">
        <v>3109</v>
      </c>
      <c r="K160" t="s">
        <v>23</v>
      </c>
      <c r="L160" t="s">
        <v>24</v>
      </c>
      <c r="M160" t="s">
        <v>15521</v>
      </c>
      <c r="N160" t="s">
        <v>23</v>
      </c>
      <c r="O160" t="s">
        <v>32</v>
      </c>
      <c r="P160" t="s">
        <v>26</v>
      </c>
      <c r="Q160" t="s">
        <v>33</v>
      </c>
      <c r="R160" t="s">
        <v>24</v>
      </c>
      <c r="S160" t="s">
        <v>23</v>
      </c>
      <c r="T160" t="s">
        <v>15527</v>
      </c>
    </row>
    <row r="161" spans="1:20" x14ac:dyDescent="0.25">
      <c r="A161" t="s">
        <v>186</v>
      </c>
      <c r="B161" t="s">
        <v>187</v>
      </c>
      <c r="C161">
        <v>33.333333333333336</v>
      </c>
      <c r="D161">
        <v>3</v>
      </c>
      <c r="E161" t="s">
        <v>15528</v>
      </c>
      <c r="F161">
        <v>300</v>
      </c>
      <c r="G161">
        <v>0</v>
      </c>
      <c r="H161" t="s">
        <v>631</v>
      </c>
      <c r="I161" t="s">
        <v>15529</v>
      </c>
      <c r="J161" t="s">
        <v>3109</v>
      </c>
      <c r="K161" t="s">
        <v>23</v>
      </c>
      <c r="L161" t="s">
        <v>24</v>
      </c>
      <c r="M161" t="s">
        <v>15521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15527</v>
      </c>
    </row>
    <row r="162" spans="1:20" x14ac:dyDescent="0.25">
      <c r="A162" t="s">
        <v>20</v>
      </c>
      <c r="B162" t="s">
        <v>21</v>
      </c>
      <c r="C162">
        <v>50</v>
      </c>
      <c r="D162">
        <v>2</v>
      </c>
      <c r="E162" t="s">
        <v>15530</v>
      </c>
      <c r="F162">
        <v>200</v>
      </c>
      <c r="G162">
        <v>0</v>
      </c>
      <c r="H162" t="s">
        <v>631</v>
      </c>
      <c r="I162" t="s">
        <v>15531</v>
      </c>
      <c r="J162" t="s">
        <v>357</v>
      </c>
      <c r="K162" t="s">
        <v>23</v>
      </c>
      <c r="L162" t="s">
        <v>24</v>
      </c>
      <c r="M162" t="s">
        <v>15527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15527</v>
      </c>
    </row>
    <row r="163" spans="1:20" x14ac:dyDescent="0.25">
      <c r="A163" t="s">
        <v>28</v>
      </c>
      <c r="B163" t="s">
        <v>29</v>
      </c>
      <c r="C163">
        <v>50</v>
      </c>
      <c r="D163">
        <v>2</v>
      </c>
      <c r="E163" t="s">
        <v>15530</v>
      </c>
      <c r="F163">
        <v>200</v>
      </c>
      <c r="G163">
        <v>0</v>
      </c>
      <c r="H163" t="s">
        <v>631</v>
      </c>
      <c r="I163" t="s">
        <v>15531</v>
      </c>
      <c r="J163" t="s">
        <v>357</v>
      </c>
      <c r="K163" t="s">
        <v>23</v>
      </c>
      <c r="L163" t="s">
        <v>24</v>
      </c>
      <c r="M163" t="s">
        <v>15527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23</v>
      </c>
      <c r="T163" t="s">
        <v>15527</v>
      </c>
    </row>
    <row r="164" spans="1:20" x14ac:dyDescent="0.25">
      <c r="A164" t="s">
        <v>30</v>
      </c>
      <c r="B164" t="s">
        <v>31</v>
      </c>
      <c r="C164">
        <v>50</v>
      </c>
      <c r="D164">
        <v>2</v>
      </c>
      <c r="E164" t="s">
        <v>15530</v>
      </c>
      <c r="F164">
        <v>200</v>
      </c>
      <c r="G164">
        <v>0</v>
      </c>
      <c r="H164" t="s">
        <v>631</v>
      </c>
      <c r="I164" t="s">
        <v>15531</v>
      </c>
      <c r="J164" t="s">
        <v>357</v>
      </c>
      <c r="K164" t="s">
        <v>23</v>
      </c>
      <c r="L164" t="s">
        <v>24</v>
      </c>
      <c r="M164" t="s">
        <v>15527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23</v>
      </c>
      <c r="T164" t="s">
        <v>15527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15532</v>
      </c>
      <c r="F165">
        <v>145</v>
      </c>
      <c r="G165">
        <v>45</v>
      </c>
      <c r="H165" t="s">
        <v>631</v>
      </c>
      <c r="I165" t="s">
        <v>15533</v>
      </c>
      <c r="J165" t="s">
        <v>8191</v>
      </c>
      <c r="K165" t="s">
        <v>23</v>
      </c>
      <c r="L165" t="s">
        <v>24</v>
      </c>
      <c r="M165" t="s">
        <v>15527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23</v>
      </c>
      <c r="T165" t="s">
        <v>15527</v>
      </c>
    </row>
    <row r="166" spans="1:20" x14ac:dyDescent="0.25">
      <c r="A166" t="s">
        <v>28</v>
      </c>
      <c r="B166" t="s">
        <v>29</v>
      </c>
      <c r="C166">
        <v>50</v>
      </c>
      <c r="D166">
        <v>1</v>
      </c>
      <c r="E166" t="s">
        <v>15532</v>
      </c>
      <c r="F166">
        <v>145</v>
      </c>
      <c r="G166">
        <v>45</v>
      </c>
      <c r="H166" t="s">
        <v>631</v>
      </c>
      <c r="I166" t="s">
        <v>15533</v>
      </c>
      <c r="J166" t="s">
        <v>8191</v>
      </c>
      <c r="K166" t="s">
        <v>23</v>
      </c>
      <c r="L166" t="s">
        <v>24</v>
      </c>
      <c r="M166" t="s">
        <v>15527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23</v>
      </c>
      <c r="T166" t="s">
        <v>15527</v>
      </c>
    </row>
    <row r="167" spans="1:20" x14ac:dyDescent="0.25">
      <c r="A167" t="s">
        <v>30</v>
      </c>
      <c r="B167" t="s">
        <v>31</v>
      </c>
      <c r="C167">
        <v>50</v>
      </c>
      <c r="D167">
        <v>1</v>
      </c>
      <c r="E167" t="s">
        <v>15532</v>
      </c>
      <c r="F167">
        <v>145</v>
      </c>
      <c r="G167">
        <v>45</v>
      </c>
      <c r="H167" t="s">
        <v>631</v>
      </c>
      <c r="I167" t="s">
        <v>15533</v>
      </c>
      <c r="J167" t="s">
        <v>8191</v>
      </c>
      <c r="K167" t="s">
        <v>23</v>
      </c>
      <c r="L167" t="s">
        <v>24</v>
      </c>
      <c r="M167" t="s">
        <v>15527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15527</v>
      </c>
    </row>
    <row r="168" spans="1:20" x14ac:dyDescent="0.25">
      <c r="A168" t="s">
        <v>20</v>
      </c>
      <c r="B168" t="s">
        <v>21</v>
      </c>
      <c r="C168">
        <v>50</v>
      </c>
      <c r="D168">
        <v>2</v>
      </c>
      <c r="E168" t="s">
        <v>15534</v>
      </c>
      <c r="F168">
        <v>300</v>
      </c>
      <c r="G168">
        <v>0</v>
      </c>
      <c r="H168" t="s">
        <v>631</v>
      </c>
      <c r="I168" t="s">
        <v>15494</v>
      </c>
      <c r="J168" t="s">
        <v>345</v>
      </c>
      <c r="K168" t="s">
        <v>23</v>
      </c>
      <c r="L168" t="s">
        <v>24</v>
      </c>
      <c r="M168" t="s">
        <v>15527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23</v>
      </c>
      <c r="T168" t="s">
        <v>15527</v>
      </c>
    </row>
    <row r="169" spans="1:20" x14ac:dyDescent="0.25">
      <c r="A169" t="s">
        <v>28</v>
      </c>
      <c r="B169" t="s">
        <v>29</v>
      </c>
      <c r="C169">
        <v>50</v>
      </c>
      <c r="D169">
        <v>2</v>
      </c>
      <c r="E169" t="s">
        <v>15534</v>
      </c>
      <c r="F169">
        <v>300</v>
      </c>
      <c r="G169">
        <v>0</v>
      </c>
      <c r="H169" t="s">
        <v>631</v>
      </c>
      <c r="I169" t="s">
        <v>15494</v>
      </c>
      <c r="J169" t="s">
        <v>345</v>
      </c>
      <c r="K169" t="s">
        <v>23</v>
      </c>
      <c r="L169" t="s">
        <v>24</v>
      </c>
      <c r="M169" t="s">
        <v>15527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23</v>
      </c>
      <c r="T169" t="s">
        <v>15527</v>
      </c>
    </row>
    <row r="170" spans="1:20" x14ac:dyDescent="0.25">
      <c r="A170" t="s">
        <v>30</v>
      </c>
      <c r="B170" t="s">
        <v>31</v>
      </c>
      <c r="C170">
        <v>50</v>
      </c>
      <c r="D170">
        <v>2</v>
      </c>
      <c r="E170" t="s">
        <v>15534</v>
      </c>
      <c r="F170">
        <v>300</v>
      </c>
      <c r="G170">
        <v>0</v>
      </c>
      <c r="H170" t="s">
        <v>631</v>
      </c>
      <c r="I170" t="s">
        <v>15494</v>
      </c>
      <c r="J170" t="s">
        <v>345</v>
      </c>
      <c r="K170" t="s">
        <v>23</v>
      </c>
      <c r="L170" t="s">
        <v>24</v>
      </c>
      <c r="M170" t="s">
        <v>15527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15527</v>
      </c>
    </row>
    <row r="171" spans="1:20" x14ac:dyDescent="0.25">
      <c r="A171" t="s">
        <v>44</v>
      </c>
      <c r="B171" t="s">
        <v>45</v>
      </c>
      <c r="C171">
        <v>66.666666666666671</v>
      </c>
      <c r="D171">
        <v>3</v>
      </c>
      <c r="E171" t="s">
        <v>15534</v>
      </c>
      <c r="F171">
        <v>300</v>
      </c>
      <c r="G171">
        <v>0</v>
      </c>
      <c r="H171" t="s">
        <v>631</v>
      </c>
      <c r="I171" t="s">
        <v>15494</v>
      </c>
      <c r="J171" t="s">
        <v>345</v>
      </c>
      <c r="K171" t="s">
        <v>23</v>
      </c>
      <c r="L171" t="s">
        <v>24</v>
      </c>
      <c r="M171" t="s">
        <v>15527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23</v>
      </c>
      <c r="T171" t="s">
        <v>15527</v>
      </c>
    </row>
    <row r="172" spans="1:20" x14ac:dyDescent="0.25">
      <c r="A172" t="s">
        <v>20</v>
      </c>
      <c r="B172" t="s">
        <v>21</v>
      </c>
      <c r="C172">
        <v>50</v>
      </c>
      <c r="D172">
        <v>2</v>
      </c>
      <c r="E172" t="s">
        <v>15535</v>
      </c>
      <c r="F172">
        <v>200</v>
      </c>
      <c r="G172">
        <v>0</v>
      </c>
      <c r="H172" t="s">
        <v>631</v>
      </c>
      <c r="I172" t="s">
        <v>15536</v>
      </c>
      <c r="J172" t="s">
        <v>306</v>
      </c>
      <c r="K172" t="s">
        <v>23</v>
      </c>
      <c r="L172" t="s">
        <v>24</v>
      </c>
      <c r="M172" t="s">
        <v>15527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23</v>
      </c>
      <c r="T172" t="s">
        <v>15527</v>
      </c>
    </row>
    <row r="173" spans="1:20" x14ac:dyDescent="0.25">
      <c r="A173" t="s">
        <v>28</v>
      </c>
      <c r="B173" t="s">
        <v>29</v>
      </c>
      <c r="C173">
        <v>50</v>
      </c>
      <c r="D173">
        <v>2</v>
      </c>
      <c r="E173" t="s">
        <v>15535</v>
      </c>
      <c r="F173">
        <v>200</v>
      </c>
      <c r="G173">
        <v>0</v>
      </c>
      <c r="H173" t="s">
        <v>631</v>
      </c>
      <c r="I173" t="s">
        <v>15536</v>
      </c>
      <c r="J173" t="s">
        <v>306</v>
      </c>
      <c r="K173" t="s">
        <v>23</v>
      </c>
      <c r="L173" t="s">
        <v>24</v>
      </c>
      <c r="M173" t="s">
        <v>15527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23</v>
      </c>
      <c r="T173" t="s">
        <v>15527</v>
      </c>
    </row>
    <row r="174" spans="1:20" x14ac:dyDescent="0.25">
      <c r="A174" t="s">
        <v>30</v>
      </c>
      <c r="B174" t="s">
        <v>31</v>
      </c>
      <c r="C174">
        <v>50</v>
      </c>
      <c r="D174">
        <v>2</v>
      </c>
      <c r="E174" t="s">
        <v>15535</v>
      </c>
      <c r="F174">
        <v>200</v>
      </c>
      <c r="G174">
        <v>0</v>
      </c>
      <c r="H174" t="s">
        <v>631</v>
      </c>
      <c r="I174" t="s">
        <v>15536</v>
      </c>
      <c r="J174" t="s">
        <v>306</v>
      </c>
      <c r="K174" t="s">
        <v>23</v>
      </c>
      <c r="L174" t="s">
        <v>24</v>
      </c>
      <c r="M174" t="s">
        <v>15527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23</v>
      </c>
      <c r="T174" t="s">
        <v>15527</v>
      </c>
    </row>
    <row r="175" spans="1:20" x14ac:dyDescent="0.25">
      <c r="A175" t="s">
        <v>42</v>
      </c>
      <c r="B175" t="s">
        <v>43</v>
      </c>
      <c r="C175">
        <v>66.666666666666671</v>
      </c>
      <c r="D175">
        <v>3</v>
      </c>
      <c r="E175" t="s">
        <v>15537</v>
      </c>
      <c r="F175">
        <v>200</v>
      </c>
      <c r="G175">
        <v>0</v>
      </c>
      <c r="H175" t="s">
        <v>631</v>
      </c>
      <c r="I175" t="s">
        <v>15538</v>
      </c>
      <c r="J175" t="s">
        <v>345</v>
      </c>
      <c r="K175" t="s">
        <v>23</v>
      </c>
      <c r="L175" t="s">
        <v>24</v>
      </c>
      <c r="M175" t="s">
        <v>15539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23</v>
      </c>
      <c r="T175" t="s">
        <v>15539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15537</v>
      </c>
      <c r="F176">
        <v>200</v>
      </c>
      <c r="G176">
        <v>0</v>
      </c>
      <c r="H176" t="s">
        <v>631</v>
      </c>
      <c r="I176" t="s">
        <v>15538</v>
      </c>
      <c r="J176" t="s">
        <v>345</v>
      </c>
      <c r="K176" t="s">
        <v>23</v>
      </c>
      <c r="L176" t="s">
        <v>24</v>
      </c>
      <c r="M176" t="s">
        <v>15539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15539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15537</v>
      </c>
      <c r="F177">
        <v>200</v>
      </c>
      <c r="G177">
        <v>0</v>
      </c>
      <c r="H177" t="s">
        <v>631</v>
      </c>
      <c r="I177" t="s">
        <v>15538</v>
      </c>
      <c r="J177" t="s">
        <v>345</v>
      </c>
      <c r="K177" t="s">
        <v>23</v>
      </c>
      <c r="L177" t="s">
        <v>24</v>
      </c>
      <c r="M177" t="s">
        <v>15539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15539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15537</v>
      </c>
      <c r="F178">
        <v>200</v>
      </c>
      <c r="G178">
        <v>0</v>
      </c>
      <c r="H178" t="s">
        <v>631</v>
      </c>
      <c r="I178" t="s">
        <v>15538</v>
      </c>
      <c r="J178" t="s">
        <v>345</v>
      </c>
      <c r="K178" t="s">
        <v>23</v>
      </c>
      <c r="L178" t="s">
        <v>24</v>
      </c>
      <c r="M178" t="s">
        <v>15539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15539</v>
      </c>
    </row>
    <row r="179" spans="1:20" x14ac:dyDescent="0.25">
      <c r="A179" t="s">
        <v>42</v>
      </c>
      <c r="B179" t="s">
        <v>43</v>
      </c>
      <c r="C179">
        <v>66.666666666666671</v>
      </c>
      <c r="D179">
        <v>3</v>
      </c>
      <c r="E179" t="s">
        <v>15540</v>
      </c>
      <c r="F179">
        <v>100</v>
      </c>
      <c r="G179">
        <v>0</v>
      </c>
      <c r="H179" t="s">
        <v>631</v>
      </c>
      <c r="I179" t="s">
        <v>15541</v>
      </c>
      <c r="J179" t="s">
        <v>323</v>
      </c>
      <c r="K179" t="s">
        <v>23</v>
      </c>
      <c r="L179" t="s">
        <v>24</v>
      </c>
      <c r="M179" t="s">
        <v>15542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15542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15543</v>
      </c>
      <c r="F180">
        <v>145</v>
      </c>
      <c r="G180">
        <v>45</v>
      </c>
      <c r="H180" t="s">
        <v>631</v>
      </c>
      <c r="I180" t="s">
        <v>15544</v>
      </c>
      <c r="J180" t="s">
        <v>306</v>
      </c>
      <c r="K180" t="s">
        <v>23</v>
      </c>
      <c r="L180" t="s">
        <v>24</v>
      </c>
      <c r="M180" t="s">
        <v>15545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23</v>
      </c>
      <c r="T180" t="s">
        <v>15545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15543</v>
      </c>
      <c r="F181">
        <v>145</v>
      </c>
      <c r="G181">
        <v>45</v>
      </c>
      <c r="H181" t="s">
        <v>631</v>
      </c>
      <c r="I181" t="s">
        <v>15544</v>
      </c>
      <c r="J181" t="s">
        <v>306</v>
      </c>
      <c r="K181" t="s">
        <v>23</v>
      </c>
      <c r="L181" t="s">
        <v>24</v>
      </c>
      <c r="M181" t="s">
        <v>15545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23</v>
      </c>
      <c r="T181" t="s">
        <v>15545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15543</v>
      </c>
      <c r="F182">
        <v>145</v>
      </c>
      <c r="G182">
        <v>45</v>
      </c>
      <c r="H182" t="s">
        <v>631</v>
      </c>
      <c r="I182" t="s">
        <v>15544</v>
      </c>
      <c r="J182" t="s">
        <v>306</v>
      </c>
      <c r="K182" t="s">
        <v>23</v>
      </c>
      <c r="L182" t="s">
        <v>24</v>
      </c>
      <c r="M182" t="s">
        <v>15545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23</v>
      </c>
      <c r="T182" t="s">
        <v>15545</v>
      </c>
    </row>
    <row r="183" spans="1:20" x14ac:dyDescent="0.25">
      <c r="A183" t="s">
        <v>20</v>
      </c>
      <c r="B183" t="s">
        <v>21</v>
      </c>
      <c r="C183">
        <v>50</v>
      </c>
      <c r="D183">
        <v>2</v>
      </c>
      <c r="E183" t="s">
        <v>15546</v>
      </c>
      <c r="F183">
        <v>200</v>
      </c>
      <c r="G183">
        <v>0</v>
      </c>
      <c r="H183" t="s">
        <v>631</v>
      </c>
      <c r="I183" t="s">
        <v>15547</v>
      </c>
      <c r="J183" t="s">
        <v>359</v>
      </c>
      <c r="K183" t="s">
        <v>23</v>
      </c>
      <c r="L183" t="s">
        <v>24</v>
      </c>
      <c r="M183" t="s">
        <v>15545</v>
      </c>
      <c r="N183" t="s">
        <v>23</v>
      </c>
      <c r="O183" t="s">
        <v>32</v>
      </c>
      <c r="P183" t="s">
        <v>26</v>
      </c>
      <c r="Q183" t="s">
        <v>33</v>
      </c>
      <c r="R183" t="s">
        <v>24</v>
      </c>
      <c r="S183" t="s">
        <v>23</v>
      </c>
      <c r="T183" t="s">
        <v>15548</v>
      </c>
    </row>
    <row r="184" spans="1:20" x14ac:dyDescent="0.25">
      <c r="A184" t="s">
        <v>28</v>
      </c>
      <c r="B184" t="s">
        <v>29</v>
      </c>
      <c r="C184">
        <v>50</v>
      </c>
      <c r="D184">
        <v>2</v>
      </c>
      <c r="E184" t="s">
        <v>15546</v>
      </c>
      <c r="F184">
        <v>200</v>
      </c>
      <c r="G184">
        <v>0</v>
      </c>
      <c r="H184" t="s">
        <v>631</v>
      </c>
      <c r="I184" t="s">
        <v>15547</v>
      </c>
      <c r="J184" t="s">
        <v>359</v>
      </c>
      <c r="K184" t="s">
        <v>23</v>
      </c>
      <c r="L184" t="s">
        <v>24</v>
      </c>
      <c r="M184" t="s">
        <v>15545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23</v>
      </c>
      <c r="T184" t="s">
        <v>15548</v>
      </c>
    </row>
    <row r="185" spans="1:20" x14ac:dyDescent="0.25">
      <c r="A185" t="s">
        <v>30</v>
      </c>
      <c r="B185" t="s">
        <v>31</v>
      </c>
      <c r="C185">
        <v>50</v>
      </c>
      <c r="D185">
        <v>2</v>
      </c>
      <c r="E185" t="s">
        <v>15546</v>
      </c>
      <c r="F185">
        <v>200</v>
      </c>
      <c r="G185">
        <v>0</v>
      </c>
      <c r="H185" t="s">
        <v>631</v>
      </c>
      <c r="I185" t="s">
        <v>15547</v>
      </c>
      <c r="J185" t="s">
        <v>359</v>
      </c>
      <c r="K185" t="s">
        <v>23</v>
      </c>
      <c r="L185" t="s">
        <v>24</v>
      </c>
      <c r="M185" t="s">
        <v>15545</v>
      </c>
      <c r="N185" t="s">
        <v>23</v>
      </c>
      <c r="O185" t="s">
        <v>32</v>
      </c>
      <c r="P185" t="s">
        <v>26</v>
      </c>
      <c r="Q185" t="s">
        <v>33</v>
      </c>
      <c r="R185" t="s">
        <v>24</v>
      </c>
      <c r="S185" t="s">
        <v>23</v>
      </c>
      <c r="T185" t="s">
        <v>15548</v>
      </c>
    </row>
    <row r="186" spans="1:20" x14ac:dyDescent="0.25">
      <c r="A186" t="s">
        <v>42</v>
      </c>
      <c r="B186" t="s">
        <v>43</v>
      </c>
      <c r="C186">
        <v>66.666666666666671</v>
      </c>
      <c r="D186">
        <v>3</v>
      </c>
      <c r="E186" t="s">
        <v>15549</v>
      </c>
      <c r="F186">
        <v>300</v>
      </c>
      <c r="G186">
        <v>0</v>
      </c>
      <c r="H186" t="s">
        <v>631</v>
      </c>
      <c r="I186" t="s">
        <v>12615</v>
      </c>
      <c r="J186" t="s">
        <v>650</v>
      </c>
      <c r="K186" t="s">
        <v>23</v>
      </c>
      <c r="L186" t="s">
        <v>24</v>
      </c>
      <c r="M186" t="s">
        <v>15548</v>
      </c>
      <c r="N186" t="s">
        <v>23</v>
      </c>
      <c r="O186" t="s">
        <v>307</v>
      </c>
      <c r="P186" t="s">
        <v>26</v>
      </c>
      <c r="Q186" t="s">
        <v>27</v>
      </c>
      <c r="R186" t="s">
        <v>12617</v>
      </c>
      <c r="S186" t="s">
        <v>23</v>
      </c>
      <c r="T186" t="s">
        <v>15548</v>
      </c>
    </row>
    <row r="187" spans="1:20" x14ac:dyDescent="0.25">
      <c r="A187" t="s">
        <v>186</v>
      </c>
      <c r="B187" t="s">
        <v>187</v>
      </c>
      <c r="C187">
        <v>33.333333333333336</v>
      </c>
      <c r="D187">
        <v>3</v>
      </c>
      <c r="E187" t="s">
        <v>15549</v>
      </c>
      <c r="F187">
        <v>300</v>
      </c>
      <c r="G187">
        <v>0</v>
      </c>
      <c r="H187" t="s">
        <v>631</v>
      </c>
      <c r="I187" t="s">
        <v>12615</v>
      </c>
      <c r="J187" t="s">
        <v>650</v>
      </c>
      <c r="K187" t="s">
        <v>23</v>
      </c>
      <c r="L187" t="s">
        <v>24</v>
      </c>
      <c r="M187" t="s">
        <v>15548</v>
      </c>
      <c r="N187" t="s">
        <v>23</v>
      </c>
      <c r="O187" t="s">
        <v>307</v>
      </c>
      <c r="P187" t="s">
        <v>26</v>
      </c>
      <c r="Q187" t="s">
        <v>27</v>
      </c>
      <c r="R187" t="s">
        <v>12617</v>
      </c>
      <c r="S187" t="s">
        <v>23</v>
      </c>
      <c r="T187" t="s">
        <v>15548</v>
      </c>
    </row>
    <row r="188" spans="1:20" x14ac:dyDescent="0.25">
      <c r="A188" t="s">
        <v>44</v>
      </c>
      <c r="B188" t="s">
        <v>45</v>
      </c>
      <c r="C188">
        <v>66.666666666666671</v>
      </c>
      <c r="D188">
        <v>3</v>
      </c>
      <c r="E188" t="s">
        <v>15549</v>
      </c>
      <c r="F188">
        <v>300</v>
      </c>
      <c r="G188">
        <v>0</v>
      </c>
      <c r="H188" t="s">
        <v>631</v>
      </c>
      <c r="I188" t="s">
        <v>12615</v>
      </c>
      <c r="J188" t="s">
        <v>650</v>
      </c>
      <c r="K188" t="s">
        <v>23</v>
      </c>
      <c r="L188" t="s">
        <v>24</v>
      </c>
      <c r="M188" t="s">
        <v>15548</v>
      </c>
      <c r="N188" t="s">
        <v>23</v>
      </c>
      <c r="O188" t="s">
        <v>307</v>
      </c>
      <c r="P188" t="s">
        <v>26</v>
      </c>
      <c r="Q188" t="s">
        <v>27</v>
      </c>
      <c r="R188" t="s">
        <v>12617</v>
      </c>
      <c r="S188" t="s">
        <v>23</v>
      </c>
      <c r="T188" t="s">
        <v>15548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15550</v>
      </c>
      <c r="F189">
        <v>129</v>
      </c>
      <c r="G189">
        <v>29</v>
      </c>
      <c r="H189" t="s">
        <v>631</v>
      </c>
      <c r="I189" t="s">
        <v>15551</v>
      </c>
      <c r="J189" t="s">
        <v>334</v>
      </c>
      <c r="K189" t="s">
        <v>23</v>
      </c>
      <c r="L189" t="s">
        <v>24</v>
      </c>
      <c r="M189" t="s">
        <v>15552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23</v>
      </c>
      <c r="T189" t="s">
        <v>15552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15550</v>
      </c>
      <c r="F190">
        <v>129</v>
      </c>
      <c r="G190">
        <v>29</v>
      </c>
      <c r="H190" t="s">
        <v>631</v>
      </c>
      <c r="I190" t="s">
        <v>15551</v>
      </c>
      <c r="J190" t="s">
        <v>334</v>
      </c>
      <c r="K190" t="s">
        <v>23</v>
      </c>
      <c r="L190" t="s">
        <v>24</v>
      </c>
      <c r="M190" t="s">
        <v>15552</v>
      </c>
      <c r="N190" t="s">
        <v>23</v>
      </c>
      <c r="O190" t="s">
        <v>32</v>
      </c>
      <c r="P190" t="s">
        <v>26</v>
      </c>
      <c r="Q190" t="s">
        <v>33</v>
      </c>
      <c r="R190" t="s">
        <v>24</v>
      </c>
      <c r="S190" t="s">
        <v>23</v>
      </c>
      <c r="T190" t="s">
        <v>15552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15550</v>
      </c>
      <c r="F191">
        <v>129</v>
      </c>
      <c r="G191">
        <v>29</v>
      </c>
      <c r="H191" t="s">
        <v>631</v>
      </c>
      <c r="I191" t="s">
        <v>15551</v>
      </c>
      <c r="J191" t="s">
        <v>334</v>
      </c>
      <c r="K191" t="s">
        <v>23</v>
      </c>
      <c r="L191" t="s">
        <v>24</v>
      </c>
      <c r="M191" t="s">
        <v>15552</v>
      </c>
      <c r="N191" t="s">
        <v>23</v>
      </c>
      <c r="O191" t="s">
        <v>32</v>
      </c>
      <c r="P191" t="s">
        <v>26</v>
      </c>
      <c r="Q191" t="s">
        <v>33</v>
      </c>
      <c r="R191" t="s">
        <v>24</v>
      </c>
      <c r="S191" t="s">
        <v>23</v>
      </c>
      <c r="T191" t="s">
        <v>15552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15553</v>
      </c>
      <c r="F192">
        <v>100</v>
      </c>
      <c r="G192">
        <v>0</v>
      </c>
      <c r="H192" t="s">
        <v>631</v>
      </c>
      <c r="I192" t="s">
        <v>15554</v>
      </c>
      <c r="J192" t="s">
        <v>331</v>
      </c>
      <c r="K192" t="s">
        <v>23</v>
      </c>
      <c r="L192" t="s">
        <v>24</v>
      </c>
      <c r="M192" t="s">
        <v>15555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15555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15553</v>
      </c>
      <c r="F193">
        <v>100</v>
      </c>
      <c r="G193">
        <v>0</v>
      </c>
      <c r="H193" t="s">
        <v>631</v>
      </c>
      <c r="I193" t="s">
        <v>15554</v>
      </c>
      <c r="J193" t="s">
        <v>331</v>
      </c>
      <c r="K193" t="s">
        <v>23</v>
      </c>
      <c r="L193" t="s">
        <v>24</v>
      </c>
      <c r="M193" t="s">
        <v>15555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23</v>
      </c>
      <c r="T193" t="s">
        <v>15555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15553</v>
      </c>
      <c r="F194">
        <v>100</v>
      </c>
      <c r="G194">
        <v>0</v>
      </c>
      <c r="H194" t="s">
        <v>631</v>
      </c>
      <c r="I194" t="s">
        <v>15554</v>
      </c>
      <c r="J194" t="s">
        <v>331</v>
      </c>
      <c r="K194" t="s">
        <v>23</v>
      </c>
      <c r="L194" t="s">
        <v>24</v>
      </c>
      <c r="M194" t="s">
        <v>15555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23</v>
      </c>
      <c r="T194" t="s">
        <v>15555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15556</v>
      </c>
      <c r="F195">
        <v>100</v>
      </c>
      <c r="G195">
        <v>0</v>
      </c>
      <c r="H195" t="s">
        <v>631</v>
      </c>
      <c r="I195" t="s">
        <v>15557</v>
      </c>
      <c r="J195" t="s">
        <v>313</v>
      </c>
      <c r="K195" t="s">
        <v>23</v>
      </c>
      <c r="L195" t="s">
        <v>24</v>
      </c>
      <c r="M195" t="s">
        <v>15558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23</v>
      </c>
      <c r="T195" t="s">
        <v>15558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15556</v>
      </c>
      <c r="F196">
        <v>100</v>
      </c>
      <c r="G196">
        <v>0</v>
      </c>
      <c r="H196" t="s">
        <v>631</v>
      </c>
      <c r="I196" t="s">
        <v>15557</v>
      </c>
      <c r="J196" t="s">
        <v>313</v>
      </c>
      <c r="K196" t="s">
        <v>23</v>
      </c>
      <c r="L196" t="s">
        <v>24</v>
      </c>
      <c r="M196" t="s">
        <v>15558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23</v>
      </c>
      <c r="T196" t="s">
        <v>15558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15556</v>
      </c>
      <c r="F197">
        <v>100</v>
      </c>
      <c r="G197">
        <v>0</v>
      </c>
      <c r="H197" t="s">
        <v>631</v>
      </c>
      <c r="I197" t="s">
        <v>15557</v>
      </c>
      <c r="J197" t="s">
        <v>313</v>
      </c>
      <c r="K197" t="s">
        <v>23</v>
      </c>
      <c r="L197" t="s">
        <v>24</v>
      </c>
      <c r="M197" t="s">
        <v>15558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23</v>
      </c>
      <c r="T197" t="s">
        <v>15558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15559</v>
      </c>
      <c r="F198">
        <v>129</v>
      </c>
      <c r="G198">
        <v>29</v>
      </c>
      <c r="H198" t="s">
        <v>631</v>
      </c>
      <c r="I198" t="s">
        <v>15560</v>
      </c>
      <c r="J198" t="s">
        <v>319</v>
      </c>
      <c r="K198" t="s">
        <v>23</v>
      </c>
      <c r="L198" t="s">
        <v>24</v>
      </c>
      <c r="M198" t="s">
        <v>15561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23</v>
      </c>
      <c r="T198" t="s">
        <v>15558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15559</v>
      </c>
      <c r="F199">
        <v>129</v>
      </c>
      <c r="G199">
        <v>29</v>
      </c>
      <c r="H199" t="s">
        <v>631</v>
      </c>
      <c r="I199" t="s">
        <v>15560</v>
      </c>
      <c r="J199" t="s">
        <v>319</v>
      </c>
      <c r="K199" t="s">
        <v>23</v>
      </c>
      <c r="L199" t="s">
        <v>24</v>
      </c>
      <c r="M199" t="s">
        <v>15561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15558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15559</v>
      </c>
      <c r="F200">
        <v>129</v>
      </c>
      <c r="G200">
        <v>29</v>
      </c>
      <c r="H200" t="s">
        <v>631</v>
      </c>
      <c r="I200" t="s">
        <v>15560</v>
      </c>
      <c r="J200" t="s">
        <v>319</v>
      </c>
      <c r="K200" t="s">
        <v>23</v>
      </c>
      <c r="L200" t="s">
        <v>24</v>
      </c>
      <c r="M200" t="s">
        <v>15561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23</v>
      </c>
      <c r="T200" t="s">
        <v>15558</v>
      </c>
    </row>
    <row r="201" spans="1:20" x14ac:dyDescent="0.25">
      <c r="A201" t="s">
        <v>20</v>
      </c>
      <c r="B201" t="s">
        <v>21</v>
      </c>
      <c r="C201">
        <v>50</v>
      </c>
      <c r="D201">
        <v>4</v>
      </c>
      <c r="E201" t="s">
        <v>15562</v>
      </c>
      <c r="F201">
        <v>400</v>
      </c>
      <c r="G201">
        <v>0</v>
      </c>
      <c r="H201" t="s">
        <v>631</v>
      </c>
      <c r="I201" t="s">
        <v>15563</v>
      </c>
      <c r="J201" t="s">
        <v>3892</v>
      </c>
      <c r="K201" t="s">
        <v>23</v>
      </c>
      <c r="L201" t="s">
        <v>24</v>
      </c>
      <c r="M201" t="s">
        <v>15561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23</v>
      </c>
      <c r="T201" t="s">
        <v>15561</v>
      </c>
    </row>
    <row r="202" spans="1:20" x14ac:dyDescent="0.25">
      <c r="A202" t="s">
        <v>28</v>
      </c>
      <c r="B202" t="s">
        <v>29</v>
      </c>
      <c r="C202">
        <v>50</v>
      </c>
      <c r="D202">
        <v>4</v>
      </c>
      <c r="E202" t="s">
        <v>15562</v>
      </c>
      <c r="F202">
        <v>400</v>
      </c>
      <c r="G202">
        <v>0</v>
      </c>
      <c r="H202" t="s">
        <v>631</v>
      </c>
      <c r="I202" t="s">
        <v>15563</v>
      </c>
      <c r="J202" t="s">
        <v>3892</v>
      </c>
      <c r="K202" t="s">
        <v>23</v>
      </c>
      <c r="L202" t="s">
        <v>24</v>
      </c>
      <c r="M202" t="s">
        <v>15561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23</v>
      </c>
      <c r="T202" t="s">
        <v>15561</v>
      </c>
    </row>
    <row r="203" spans="1:20" x14ac:dyDescent="0.25">
      <c r="A203" t="s">
        <v>30</v>
      </c>
      <c r="B203" t="s">
        <v>31</v>
      </c>
      <c r="C203">
        <v>50</v>
      </c>
      <c r="D203">
        <v>4</v>
      </c>
      <c r="E203" t="s">
        <v>15562</v>
      </c>
      <c r="F203">
        <v>400</v>
      </c>
      <c r="G203">
        <v>0</v>
      </c>
      <c r="H203" t="s">
        <v>631</v>
      </c>
      <c r="I203" t="s">
        <v>15563</v>
      </c>
      <c r="J203" t="s">
        <v>3892</v>
      </c>
      <c r="K203" t="s">
        <v>23</v>
      </c>
      <c r="L203" t="s">
        <v>24</v>
      </c>
      <c r="M203" t="s">
        <v>15561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23</v>
      </c>
      <c r="T203" t="s">
        <v>15561</v>
      </c>
    </row>
    <row r="204" spans="1:20" x14ac:dyDescent="0.25">
      <c r="A204" t="s">
        <v>44</v>
      </c>
      <c r="B204" t="s">
        <v>45</v>
      </c>
      <c r="C204">
        <v>66.666666666666671</v>
      </c>
      <c r="D204">
        <v>3</v>
      </c>
      <c r="E204" t="s">
        <v>15564</v>
      </c>
      <c r="F204">
        <v>106</v>
      </c>
      <c r="G204">
        <v>6</v>
      </c>
      <c r="H204" t="s">
        <v>631</v>
      </c>
      <c r="I204" t="s">
        <v>15565</v>
      </c>
      <c r="J204" t="s">
        <v>309</v>
      </c>
      <c r="K204" t="s">
        <v>23</v>
      </c>
      <c r="L204" t="s">
        <v>24</v>
      </c>
      <c r="M204" t="s">
        <v>15566</v>
      </c>
      <c r="N204" t="s">
        <v>23</v>
      </c>
      <c r="O204" t="s">
        <v>32</v>
      </c>
      <c r="P204" t="s">
        <v>26</v>
      </c>
      <c r="Q204" t="s">
        <v>33</v>
      </c>
      <c r="R204" t="s">
        <v>24</v>
      </c>
      <c r="S204" t="s">
        <v>23</v>
      </c>
      <c r="T204" t="s">
        <v>15566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15567</v>
      </c>
      <c r="F205">
        <v>200</v>
      </c>
      <c r="G205">
        <v>0</v>
      </c>
      <c r="H205" t="s">
        <v>631</v>
      </c>
      <c r="I205" t="s">
        <v>15568</v>
      </c>
      <c r="J205" t="s">
        <v>87</v>
      </c>
      <c r="K205" t="s">
        <v>23</v>
      </c>
      <c r="L205" t="s">
        <v>24</v>
      </c>
      <c r="M205" t="s">
        <v>15569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15569</v>
      </c>
    </row>
    <row r="206" spans="1:20" x14ac:dyDescent="0.25">
      <c r="A206" t="s">
        <v>28</v>
      </c>
      <c r="B206" t="s">
        <v>29</v>
      </c>
      <c r="C206">
        <v>50</v>
      </c>
      <c r="D206">
        <v>1</v>
      </c>
      <c r="E206" t="s">
        <v>15567</v>
      </c>
      <c r="F206">
        <v>200</v>
      </c>
      <c r="G206">
        <v>0</v>
      </c>
      <c r="H206" t="s">
        <v>631</v>
      </c>
      <c r="I206" t="s">
        <v>15568</v>
      </c>
      <c r="J206" t="s">
        <v>87</v>
      </c>
      <c r="K206" t="s">
        <v>23</v>
      </c>
      <c r="L206" t="s">
        <v>24</v>
      </c>
      <c r="M206" t="s">
        <v>15569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15569</v>
      </c>
    </row>
    <row r="207" spans="1:20" x14ac:dyDescent="0.25">
      <c r="A207" t="s">
        <v>30</v>
      </c>
      <c r="B207" t="s">
        <v>31</v>
      </c>
      <c r="C207">
        <v>50</v>
      </c>
      <c r="D207">
        <v>1</v>
      </c>
      <c r="E207" t="s">
        <v>15567</v>
      </c>
      <c r="F207">
        <v>200</v>
      </c>
      <c r="G207">
        <v>0</v>
      </c>
      <c r="H207" t="s">
        <v>631</v>
      </c>
      <c r="I207" t="s">
        <v>15568</v>
      </c>
      <c r="J207" t="s">
        <v>87</v>
      </c>
      <c r="K207" t="s">
        <v>23</v>
      </c>
      <c r="L207" t="s">
        <v>24</v>
      </c>
      <c r="M207" t="s">
        <v>15569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23</v>
      </c>
      <c r="T207" t="s">
        <v>15569</v>
      </c>
    </row>
    <row r="208" spans="1:20" x14ac:dyDescent="0.25">
      <c r="A208" t="s">
        <v>186</v>
      </c>
      <c r="B208" t="s">
        <v>187</v>
      </c>
      <c r="C208">
        <v>33.333333333333336</v>
      </c>
      <c r="D208">
        <v>3</v>
      </c>
      <c r="E208" t="s">
        <v>15567</v>
      </c>
      <c r="F208">
        <v>200</v>
      </c>
      <c r="G208">
        <v>0</v>
      </c>
      <c r="H208" t="s">
        <v>631</v>
      </c>
      <c r="I208" t="s">
        <v>15568</v>
      </c>
      <c r="J208" t="s">
        <v>87</v>
      </c>
      <c r="K208" t="s">
        <v>23</v>
      </c>
      <c r="L208" t="s">
        <v>24</v>
      </c>
      <c r="M208" t="s">
        <v>15569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23</v>
      </c>
      <c r="T208" t="s">
        <v>15569</v>
      </c>
    </row>
    <row r="209" spans="1:20" x14ac:dyDescent="0.25">
      <c r="A209" t="s">
        <v>20</v>
      </c>
      <c r="B209" t="s">
        <v>21</v>
      </c>
      <c r="C209">
        <v>50</v>
      </c>
      <c r="D209">
        <v>3</v>
      </c>
      <c r="E209" t="s">
        <v>15570</v>
      </c>
      <c r="F209">
        <v>300</v>
      </c>
      <c r="G209">
        <v>0</v>
      </c>
      <c r="H209" t="s">
        <v>631</v>
      </c>
      <c r="I209" t="s">
        <v>15571</v>
      </c>
      <c r="J209" t="s">
        <v>2374</v>
      </c>
      <c r="K209" t="s">
        <v>23</v>
      </c>
      <c r="L209" t="s">
        <v>24</v>
      </c>
      <c r="M209" t="s">
        <v>15569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23</v>
      </c>
      <c r="T209" t="s">
        <v>15569</v>
      </c>
    </row>
    <row r="210" spans="1:20" x14ac:dyDescent="0.25">
      <c r="A210" t="s">
        <v>28</v>
      </c>
      <c r="B210" t="s">
        <v>29</v>
      </c>
      <c r="C210">
        <v>50</v>
      </c>
      <c r="D210">
        <v>3</v>
      </c>
      <c r="E210" t="s">
        <v>15570</v>
      </c>
      <c r="F210">
        <v>300</v>
      </c>
      <c r="G210">
        <v>0</v>
      </c>
      <c r="H210" t="s">
        <v>631</v>
      </c>
      <c r="I210" t="s">
        <v>15571</v>
      </c>
      <c r="J210" t="s">
        <v>2374</v>
      </c>
      <c r="K210" t="s">
        <v>23</v>
      </c>
      <c r="L210" t="s">
        <v>24</v>
      </c>
      <c r="M210" t="s">
        <v>15569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23</v>
      </c>
      <c r="T210" t="s">
        <v>15569</v>
      </c>
    </row>
    <row r="211" spans="1:20" x14ac:dyDescent="0.25">
      <c r="A211" t="s">
        <v>30</v>
      </c>
      <c r="B211" t="s">
        <v>31</v>
      </c>
      <c r="C211">
        <v>50</v>
      </c>
      <c r="D211">
        <v>3</v>
      </c>
      <c r="E211" t="s">
        <v>15570</v>
      </c>
      <c r="F211">
        <v>300</v>
      </c>
      <c r="G211">
        <v>0</v>
      </c>
      <c r="H211" t="s">
        <v>631</v>
      </c>
      <c r="I211" t="s">
        <v>15571</v>
      </c>
      <c r="J211" t="s">
        <v>2374</v>
      </c>
      <c r="K211" t="s">
        <v>23</v>
      </c>
      <c r="L211" t="s">
        <v>24</v>
      </c>
      <c r="M211" t="s">
        <v>15569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23</v>
      </c>
      <c r="T211" t="s">
        <v>15569</v>
      </c>
    </row>
    <row r="212" spans="1:20" x14ac:dyDescent="0.25">
      <c r="A212" t="s">
        <v>20</v>
      </c>
      <c r="B212" t="s">
        <v>21</v>
      </c>
      <c r="C212">
        <v>50</v>
      </c>
      <c r="D212">
        <v>4</v>
      </c>
      <c r="E212" t="s">
        <v>15572</v>
      </c>
      <c r="F212">
        <v>400</v>
      </c>
      <c r="G212">
        <v>0</v>
      </c>
      <c r="H212" t="s">
        <v>631</v>
      </c>
      <c r="I212" t="s">
        <v>15573</v>
      </c>
      <c r="J212" t="s">
        <v>318</v>
      </c>
      <c r="K212" t="s">
        <v>23</v>
      </c>
      <c r="L212" t="s">
        <v>24</v>
      </c>
      <c r="M212" t="s">
        <v>15574</v>
      </c>
      <c r="N212" t="s">
        <v>23</v>
      </c>
      <c r="O212" t="s">
        <v>32</v>
      </c>
      <c r="P212" t="s">
        <v>26</v>
      </c>
      <c r="Q212" t="s">
        <v>33</v>
      </c>
      <c r="R212" t="s">
        <v>24</v>
      </c>
      <c r="S212" t="s">
        <v>23</v>
      </c>
      <c r="T212" t="s">
        <v>15575</v>
      </c>
    </row>
    <row r="213" spans="1:20" x14ac:dyDescent="0.25">
      <c r="A213" t="s">
        <v>28</v>
      </c>
      <c r="B213" t="s">
        <v>29</v>
      </c>
      <c r="C213">
        <v>50</v>
      </c>
      <c r="D213">
        <v>4</v>
      </c>
      <c r="E213" t="s">
        <v>15572</v>
      </c>
      <c r="F213">
        <v>400</v>
      </c>
      <c r="G213">
        <v>0</v>
      </c>
      <c r="H213" t="s">
        <v>631</v>
      </c>
      <c r="I213" t="s">
        <v>15573</v>
      </c>
      <c r="J213" t="s">
        <v>318</v>
      </c>
      <c r="K213" t="s">
        <v>23</v>
      </c>
      <c r="L213" t="s">
        <v>24</v>
      </c>
      <c r="M213" t="s">
        <v>15574</v>
      </c>
      <c r="N213" t="s">
        <v>23</v>
      </c>
      <c r="O213" t="s">
        <v>32</v>
      </c>
      <c r="P213" t="s">
        <v>26</v>
      </c>
      <c r="Q213" t="s">
        <v>33</v>
      </c>
      <c r="R213" t="s">
        <v>24</v>
      </c>
      <c r="S213" t="s">
        <v>23</v>
      </c>
      <c r="T213" t="s">
        <v>15574</v>
      </c>
    </row>
    <row r="214" spans="1:20" x14ac:dyDescent="0.25">
      <c r="A214" t="s">
        <v>30</v>
      </c>
      <c r="B214" t="s">
        <v>31</v>
      </c>
      <c r="C214">
        <v>50</v>
      </c>
      <c r="D214">
        <v>4</v>
      </c>
      <c r="E214" t="s">
        <v>15572</v>
      </c>
      <c r="F214">
        <v>400</v>
      </c>
      <c r="G214">
        <v>0</v>
      </c>
      <c r="H214" t="s">
        <v>631</v>
      </c>
      <c r="I214" t="s">
        <v>15573</v>
      </c>
      <c r="J214" t="s">
        <v>318</v>
      </c>
      <c r="K214" t="s">
        <v>23</v>
      </c>
      <c r="L214" t="s">
        <v>24</v>
      </c>
      <c r="M214" t="s">
        <v>15574</v>
      </c>
      <c r="N214" t="s">
        <v>23</v>
      </c>
      <c r="O214" t="s">
        <v>32</v>
      </c>
      <c r="P214" t="s">
        <v>26</v>
      </c>
      <c r="Q214" t="s">
        <v>33</v>
      </c>
      <c r="R214" t="s">
        <v>24</v>
      </c>
      <c r="S214" t="s">
        <v>23</v>
      </c>
      <c r="T214" t="s">
        <v>15574</v>
      </c>
    </row>
    <row r="215" spans="1:20" x14ac:dyDescent="0.25">
      <c r="A215" t="s">
        <v>42</v>
      </c>
      <c r="B215" t="s">
        <v>43</v>
      </c>
      <c r="C215">
        <v>66.666666666666671</v>
      </c>
      <c r="D215">
        <v>3</v>
      </c>
      <c r="E215" t="s">
        <v>15576</v>
      </c>
      <c r="F215">
        <v>145</v>
      </c>
      <c r="G215">
        <v>45</v>
      </c>
      <c r="H215" t="s">
        <v>631</v>
      </c>
      <c r="I215" t="s">
        <v>15577</v>
      </c>
      <c r="J215" t="s">
        <v>310</v>
      </c>
      <c r="K215" t="s">
        <v>23</v>
      </c>
      <c r="L215" t="s">
        <v>24</v>
      </c>
      <c r="M215" t="s">
        <v>15578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23</v>
      </c>
      <c r="T215" t="s">
        <v>15578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15579</v>
      </c>
      <c r="F216">
        <v>200</v>
      </c>
      <c r="G216">
        <v>0</v>
      </c>
      <c r="H216" t="s">
        <v>631</v>
      </c>
      <c r="I216" t="s">
        <v>15580</v>
      </c>
      <c r="J216" t="s">
        <v>318</v>
      </c>
      <c r="K216" t="s">
        <v>23</v>
      </c>
      <c r="L216" t="s">
        <v>24</v>
      </c>
      <c r="M216" t="s">
        <v>15581</v>
      </c>
      <c r="N216" t="s">
        <v>23</v>
      </c>
      <c r="O216" t="s">
        <v>307</v>
      </c>
      <c r="P216" t="s">
        <v>26</v>
      </c>
      <c r="Q216" t="s">
        <v>27</v>
      </c>
      <c r="R216" t="s">
        <v>15582</v>
      </c>
      <c r="S216" t="s">
        <v>23</v>
      </c>
      <c r="T216" t="s">
        <v>15583</v>
      </c>
    </row>
    <row r="217" spans="1:20" x14ac:dyDescent="0.25">
      <c r="A217" t="s">
        <v>28</v>
      </c>
      <c r="B217" t="s">
        <v>29</v>
      </c>
      <c r="C217">
        <v>50</v>
      </c>
      <c r="D217">
        <v>1</v>
      </c>
      <c r="E217" t="s">
        <v>15579</v>
      </c>
      <c r="F217">
        <v>200</v>
      </c>
      <c r="G217">
        <v>0</v>
      </c>
      <c r="H217" t="s">
        <v>631</v>
      </c>
      <c r="I217" t="s">
        <v>15580</v>
      </c>
      <c r="J217" t="s">
        <v>318</v>
      </c>
      <c r="K217" t="s">
        <v>23</v>
      </c>
      <c r="L217" t="s">
        <v>24</v>
      </c>
      <c r="M217" t="s">
        <v>15581</v>
      </c>
      <c r="N217" t="s">
        <v>23</v>
      </c>
      <c r="O217" t="s">
        <v>307</v>
      </c>
      <c r="P217" t="s">
        <v>26</v>
      </c>
      <c r="Q217" t="s">
        <v>27</v>
      </c>
      <c r="R217" t="s">
        <v>15582</v>
      </c>
      <c r="S217" t="s">
        <v>23</v>
      </c>
      <c r="T217" t="s">
        <v>15583</v>
      </c>
    </row>
    <row r="218" spans="1:20" x14ac:dyDescent="0.25">
      <c r="A218" t="s">
        <v>30</v>
      </c>
      <c r="B218" t="s">
        <v>31</v>
      </c>
      <c r="C218">
        <v>50</v>
      </c>
      <c r="D218">
        <v>1</v>
      </c>
      <c r="E218" t="s">
        <v>15579</v>
      </c>
      <c r="F218">
        <v>200</v>
      </c>
      <c r="G218">
        <v>0</v>
      </c>
      <c r="H218" t="s">
        <v>631</v>
      </c>
      <c r="I218" t="s">
        <v>15580</v>
      </c>
      <c r="J218" t="s">
        <v>318</v>
      </c>
      <c r="K218" t="s">
        <v>23</v>
      </c>
      <c r="L218" t="s">
        <v>24</v>
      </c>
      <c r="M218" t="s">
        <v>15581</v>
      </c>
      <c r="N218" t="s">
        <v>23</v>
      </c>
      <c r="O218" t="s">
        <v>307</v>
      </c>
      <c r="P218" t="s">
        <v>26</v>
      </c>
      <c r="Q218" t="s">
        <v>27</v>
      </c>
      <c r="R218" t="s">
        <v>15582</v>
      </c>
      <c r="S218" t="s">
        <v>23</v>
      </c>
      <c r="T218" t="s">
        <v>15583</v>
      </c>
    </row>
    <row r="219" spans="1:20" x14ac:dyDescent="0.25">
      <c r="A219" t="s">
        <v>186</v>
      </c>
      <c r="B219" t="s">
        <v>187</v>
      </c>
      <c r="C219">
        <v>33.333333333333336</v>
      </c>
      <c r="D219">
        <v>3</v>
      </c>
      <c r="E219" t="s">
        <v>15579</v>
      </c>
      <c r="F219">
        <v>200</v>
      </c>
      <c r="G219">
        <v>0</v>
      </c>
      <c r="H219" t="s">
        <v>631</v>
      </c>
      <c r="I219" t="s">
        <v>15580</v>
      </c>
      <c r="J219" t="s">
        <v>318</v>
      </c>
      <c r="K219" t="s">
        <v>23</v>
      </c>
      <c r="L219" t="s">
        <v>24</v>
      </c>
      <c r="M219" t="s">
        <v>15581</v>
      </c>
      <c r="N219" t="s">
        <v>23</v>
      </c>
      <c r="O219" t="s">
        <v>307</v>
      </c>
      <c r="P219" t="s">
        <v>26</v>
      </c>
      <c r="Q219" t="s">
        <v>27</v>
      </c>
      <c r="R219" t="s">
        <v>15582</v>
      </c>
      <c r="S219" t="s">
        <v>23</v>
      </c>
      <c r="T219" t="s">
        <v>15583</v>
      </c>
    </row>
    <row r="220" spans="1:20" x14ac:dyDescent="0.25">
      <c r="A220" t="s">
        <v>186</v>
      </c>
      <c r="B220" t="s">
        <v>187</v>
      </c>
      <c r="C220">
        <v>33.333333333333336</v>
      </c>
      <c r="D220">
        <v>3</v>
      </c>
      <c r="E220" t="s">
        <v>15584</v>
      </c>
      <c r="F220">
        <v>200</v>
      </c>
      <c r="G220">
        <v>0</v>
      </c>
      <c r="H220" t="s">
        <v>631</v>
      </c>
      <c r="I220" t="s">
        <v>15585</v>
      </c>
      <c r="J220" t="s">
        <v>303</v>
      </c>
      <c r="K220" t="s">
        <v>23</v>
      </c>
      <c r="L220" t="s">
        <v>24</v>
      </c>
      <c r="M220" t="s">
        <v>15581</v>
      </c>
      <c r="N220" t="s">
        <v>23</v>
      </c>
      <c r="O220" t="s">
        <v>32</v>
      </c>
      <c r="P220" t="s">
        <v>26</v>
      </c>
      <c r="Q220" t="s">
        <v>33</v>
      </c>
      <c r="R220" t="s">
        <v>24</v>
      </c>
      <c r="S220" t="s">
        <v>23</v>
      </c>
      <c r="T220" t="s">
        <v>15581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15584</v>
      </c>
      <c r="F221">
        <v>200</v>
      </c>
      <c r="G221">
        <v>0</v>
      </c>
      <c r="H221" t="s">
        <v>631</v>
      </c>
      <c r="I221" t="s">
        <v>15585</v>
      </c>
      <c r="J221" t="s">
        <v>303</v>
      </c>
      <c r="K221" t="s">
        <v>23</v>
      </c>
      <c r="L221" t="s">
        <v>24</v>
      </c>
      <c r="M221" t="s">
        <v>15581</v>
      </c>
      <c r="N221" t="s">
        <v>23</v>
      </c>
      <c r="O221" t="s">
        <v>32</v>
      </c>
      <c r="P221" t="s">
        <v>26</v>
      </c>
      <c r="Q221" t="s">
        <v>33</v>
      </c>
      <c r="R221" t="s">
        <v>24</v>
      </c>
      <c r="S221" t="s">
        <v>23</v>
      </c>
      <c r="T221" t="s">
        <v>15581</v>
      </c>
    </row>
    <row r="222" spans="1:20" x14ac:dyDescent="0.25">
      <c r="A222" t="s">
        <v>28</v>
      </c>
      <c r="B222" t="s">
        <v>29</v>
      </c>
      <c r="C222">
        <v>50</v>
      </c>
      <c r="D222">
        <v>1</v>
      </c>
      <c r="E222" t="s">
        <v>15584</v>
      </c>
      <c r="F222">
        <v>200</v>
      </c>
      <c r="G222">
        <v>0</v>
      </c>
      <c r="H222" t="s">
        <v>631</v>
      </c>
      <c r="I222" t="s">
        <v>15585</v>
      </c>
      <c r="J222" t="s">
        <v>303</v>
      </c>
      <c r="K222" t="s">
        <v>23</v>
      </c>
      <c r="L222" t="s">
        <v>24</v>
      </c>
      <c r="M222" t="s">
        <v>15581</v>
      </c>
      <c r="N222" t="s">
        <v>23</v>
      </c>
      <c r="O222" t="s">
        <v>32</v>
      </c>
      <c r="P222" t="s">
        <v>26</v>
      </c>
      <c r="Q222" t="s">
        <v>33</v>
      </c>
      <c r="R222" t="s">
        <v>24</v>
      </c>
      <c r="S222" t="s">
        <v>23</v>
      </c>
      <c r="T222" t="s">
        <v>15581</v>
      </c>
    </row>
    <row r="223" spans="1:20" x14ac:dyDescent="0.25">
      <c r="A223" t="s">
        <v>30</v>
      </c>
      <c r="B223" t="s">
        <v>31</v>
      </c>
      <c r="C223">
        <v>50</v>
      </c>
      <c r="D223">
        <v>1</v>
      </c>
      <c r="E223" t="s">
        <v>15584</v>
      </c>
      <c r="F223">
        <v>200</v>
      </c>
      <c r="G223">
        <v>0</v>
      </c>
      <c r="H223" t="s">
        <v>631</v>
      </c>
      <c r="I223" t="s">
        <v>15585</v>
      </c>
      <c r="J223" t="s">
        <v>303</v>
      </c>
      <c r="K223" t="s">
        <v>23</v>
      </c>
      <c r="L223" t="s">
        <v>24</v>
      </c>
      <c r="M223" t="s">
        <v>15581</v>
      </c>
      <c r="N223" t="s">
        <v>23</v>
      </c>
      <c r="O223" t="s">
        <v>32</v>
      </c>
      <c r="P223" t="s">
        <v>26</v>
      </c>
      <c r="Q223" t="s">
        <v>33</v>
      </c>
      <c r="R223" t="s">
        <v>24</v>
      </c>
      <c r="S223" t="s">
        <v>23</v>
      </c>
      <c r="T223" t="s">
        <v>15581</v>
      </c>
    </row>
    <row r="224" spans="1:20" x14ac:dyDescent="0.25">
      <c r="A224" t="s">
        <v>44</v>
      </c>
      <c r="B224" t="s">
        <v>45</v>
      </c>
      <c r="C224">
        <v>66.666666666666671</v>
      </c>
      <c r="D224">
        <v>3</v>
      </c>
      <c r="E224" t="s">
        <v>15586</v>
      </c>
      <c r="F224">
        <v>200</v>
      </c>
      <c r="G224">
        <v>0</v>
      </c>
      <c r="H224" t="s">
        <v>631</v>
      </c>
      <c r="I224" t="s">
        <v>15587</v>
      </c>
      <c r="J224" t="s">
        <v>313</v>
      </c>
      <c r="K224" t="s">
        <v>23</v>
      </c>
      <c r="L224" t="s">
        <v>24</v>
      </c>
      <c r="M224" t="s">
        <v>15588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23</v>
      </c>
      <c r="T224" t="s">
        <v>15588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15586</v>
      </c>
      <c r="F225">
        <v>200</v>
      </c>
      <c r="G225">
        <v>0</v>
      </c>
      <c r="H225" t="s">
        <v>631</v>
      </c>
      <c r="I225" t="s">
        <v>15587</v>
      </c>
      <c r="J225" t="s">
        <v>313</v>
      </c>
      <c r="K225" t="s">
        <v>23</v>
      </c>
      <c r="L225" t="s">
        <v>24</v>
      </c>
      <c r="M225" t="s">
        <v>15588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23</v>
      </c>
      <c r="T225" t="s">
        <v>15588</v>
      </c>
    </row>
    <row r="226" spans="1:20" x14ac:dyDescent="0.25">
      <c r="A226" t="s">
        <v>28</v>
      </c>
      <c r="B226" t="s">
        <v>29</v>
      </c>
      <c r="C226">
        <v>50</v>
      </c>
      <c r="D226">
        <v>1</v>
      </c>
      <c r="E226" t="s">
        <v>15586</v>
      </c>
      <c r="F226">
        <v>200</v>
      </c>
      <c r="G226">
        <v>0</v>
      </c>
      <c r="H226" t="s">
        <v>631</v>
      </c>
      <c r="I226" t="s">
        <v>15587</v>
      </c>
      <c r="J226" t="s">
        <v>313</v>
      </c>
      <c r="K226" t="s">
        <v>23</v>
      </c>
      <c r="L226" t="s">
        <v>24</v>
      </c>
      <c r="M226" t="s">
        <v>15588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23</v>
      </c>
      <c r="T226" t="s">
        <v>15588</v>
      </c>
    </row>
    <row r="227" spans="1:20" x14ac:dyDescent="0.25">
      <c r="A227" t="s">
        <v>30</v>
      </c>
      <c r="B227" t="s">
        <v>31</v>
      </c>
      <c r="C227">
        <v>50</v>
      </c>
      <c r="D227">
        <v>1</v>
      </c>
      <c r="E227" t="s">
        <v>15586</v>
      </c>
      <c r="F227">
        <v>200</v>
      </c>
      <c r="G227">
        <v>0</v>
      </c>
      <c r="H227" t="s">
        <v>631</v>
      </c>
      <c r="I227" t="s">
        <v>15587</v>
      </c>
      <c r="J227" t="s">
        <v>313</v>
      </c>
      <c r="K227" t="s">
        <v>23</v>
      </c>
      <c r="L227" t="s">
        <v>24</v>
      </c>
      <c r="M227" t="s">
        <v>15588</v>
      </c>
      <c r="N227" t="s">
        <v>23</v>
      </c>
      <c r="O227" t="s">
        <v>307</v>
      </c>
      <c r="P227" t="s">
        <v>26</v>
      </c>
      <c r="Q227" t="s">
        <v>27</v>
      </c>
      <c r="R227" t="s">
        <v>24</v>
      </c>
      <c r="S227" t="s">
        <v>23</v>
      </c>
      <c r="T227" t="s">
        <v>15588</v>
      </c>
    </row>
    <row r="228" spans="1:20" x14ac:dyDescent="0.25">
      <c r="A228" t="s">
        <v>20</v>
      </c>
      <c r="B228" t="s">
        <v>21</v>
      </c>
      <c r="C228">
        <v>50</v>
      </c>
      <c r="D228">
        <v>4</v>
      </c>
      <c r="E228" t="s">
        <v>15589</v>
      </c>
      <c r="F228">
        <v>400</v>
      </c>
      <c r="G228">
        <v>0</v>
      </c>
      <c r="H228" t="s">
        <v>631</v>
      </c>
      <c r="I228" t="s">
        <v>15590</v>
      </c>
      <c r="J228" t="s">
        <v>314</v>
      </c>
      <c r="K228" t="s">
        <v>23</v>
      </c>
      <c r="L228" t="s">
        <v>24</v>
      </c>
      <c r="M228" t="s">
        <v>15591</v>
      </c>
      <c r="N228" t="s">
        <v>23</v>
      </c>
      <c r="O228" t="s">
        <v>307</v>
      </c>
      <c r="P228" t="s">
        <v>26</v>
      </c>
      <c r="Q228" t="s">
        <v>27</v>
      </c>
      <c r="R228" t="s">
        <v>24</v>
      </c>
      <c r="S228" t="s">
        <v>23</v>
      </c>
      <c r="T228" t="s">
        <v>15591</v>
      </c>
    </row>
    <row r="229" spans="1:20" x14ac:dyDescent="0.25">
      <c r="A229" t="s">
        <v>28</v>
      </c>
      <c r="B229" t="s">
        <v>29</v>
      </c>
      <c r="C229">
        <v>50</v>
      </c>
      <c r="D229">
        <v>4</v>
      </c>
      <c r="E229" t="s">
        <v>15589</v>
      </c>
      <c r="F229">
        <v>400</v>
      </c>
      <c r="G229">
        <v>0</v>
      </c>
      <c r="H229" t="s">
        <v>631</v>
      </c>
      <c r="I229" t="s">
        <v>15590</v>
      </c>
      <c r="J229" t="s">
        <v>314</v>
      </c>
      <c r="K229" t="s">
        <v>23</v>
      </c>
      <c r="L229" t="s">
        <v>24</v>
      </c>
      <c r="M229" t="s">
        <v>15591</v>
      </c>
      <c r="N229" t="s">
        <v>23</v>
      </c>
      <c r="O229" t="s">
        <v>307</v>
      </c>
      <c r="P229" t="s">
        <v>26</v>
      </c>
      <c r="Q229" t="s">
        <v>27</v>
      </c>
      <c r="R229" t="s">
        <v>24</v>
      </c>
      <c r="S229" t="s">
        <v>23</v>
      </c>
      <c r="T229" t="s">
        <v>15591</v>
      </c>
    </row>
    <row r="230" spans="1:20" x14ac:dyDescent="0.25">
      <c r="A230" t="s">
        <v>30</v>
      </c>
      <c r="B230" t="s">
        <v>31</v>
      </c>
      <c r="C230">
        <v>50</v>
      </c>
      <c r="D230">
        <v>4</v>
      </c>
      <c r="E230" t="s">
        <v>15589</v>
      </c>
      <c r="F230">
        <v>400</v>
      </c>
      <c r="G230">
        <v>0</v>
      </c>
      <c r="H230" t="s">
        <v>631</v>
      </c>
      <c r="I230" t="s">
        <v>15590</v>
      </c>
      <c r="J230" t="s">
        <v>314</v>
      </c>
      <c r="K230" t="s">
        <v>23</v>
      </c>
      <c r="L230" t="s">
        <v>24</v>
      </c>
      <c r="M230" t="s">
        <v>15591</v>
      </c>
      <c r="N230" t="s">
        <v>23</v>
      </c>
      <c r="O230" t="s">
        <v>307</v>
      </c>
      <c r="P230" t="s">
        <v>26</v>
      </c>
      <c r="Q230" t="s">
        <v>27</v>
      </c>
      <c r="R230" t="s">
        <v>24</v>
      </c>
      <c r="S230" t="s">
        <v>23</v>
      </c>
      <c r="T230" t="s">
        <v>15591</v>
      </c>
    </row>
    <row r="231" spans="1:20" x14ac:dyDescent="0.25">
      <c r="A231" t="s">
        <v>44</v>
      </c>
      <c r="B231" t="s">
        <v>45</v>
      </c>
      <c r="C231">
        <v>66.666666666666671</v>
      </c>
      <c r="D231">
        <v>6</v>
      </c>
      <c r="E231" t="s">
        <v>15592</v>
      </c>
      <c r="F231">
        <v>200</v>
      </c>
      <c r="G231">
        <v>0</v>
      </c>
      <c r="H231" t="s">
        <v>631</v>
      </c>
      <c r="I231" t="s">
        <v>12591</v>
      </c>
      <c r="J231" t="s">
        <v>309</v>
      </c>
      <c r="K231" t="s">
        <v>23</v>
      </c>
      <c r="L231" t="s">
        <v>24</v>
      </c>
      <c r="M231" t="s">
        <v>15591</v>
      </c>
      <c r="N231" t="s">
        <v>23</v>
      </c>
      <c r="O231" t="s">
        <v>32</v>
      </c>
      <c r="P231" t="s">
        <v>26</v>
      </c>
      <c r="Q231" t="s">
        <v>33</v>
      </c>
      <c r="R231" t="s">
        <v>24</v>
      </c>
      <c r="S231" t="s">
        <v>23</v>
      </c>
      <c r="T231" t="s">
        <v>15591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15593</v>
      </c>
      <c r="F232">
        <v>166</v>
      </c>
      <c r="G232">
        <v>29</v>
      </c>
      <c r="H232" t="s">
        <v>47</v>
      </c>
      <c r="I232" t="s">
        <v>4905</v>
      </c>
      <c r="J232" t="s">
        <v>15594</v>
      </c>
      <c r="K232" t="s">
        <v>7134</v>
      </c>
      <c r="L232" t="s">
        <v>651</v>
      </c>
      <c r="M232" t="s">
        <v>15595</v>
      </c>
      <c r="N232" t="s">
        <v>23</v>
      </c>
      <c r="O232" t="s">
        <v>63</v>
      </c>
      <c r="P232" t="s">
        <v>54</v>
      </c>
      <c r="Q232" t="s">
        <v>55</v>
      </c>
      <c r="R232" t="s">
        <v>24</v>
      </c>
      <c r="S232" t="s">
        <v>23</v>
      </c>
      <c r="T232" t="s">
        <v>15596</v>
      </c>
    </row>
    <row r="233" spans="1:20" x14ac:dyDescent="0.25">
      <c r="A233" t="s">
        <v>28</v>
      </c>
      <c r="B233" t="s">
        <v>29</v>
      </c>
      <c r="C233">
        <v>50</v>
      </c>
      <c r="D233">
        <v>1</v>
      </c>
      <c r="E233" t="s">
        <v>15593</v>
      </c>
      <c r="F233">
        <v>166</v>
      </c>
      <c r="G233">
        <v>29</v>
      </c>
      <c r="H233" t="s">
        <v>47</v>
      </c>
      <c r="I233" t="s">
        <v>4905</v>
      </c>
      <c r="J233" t="s">
        <v>15594</v>
      </c>
      <c r="K233" t="s">
        <v>7134</v>
      </c>
      <c r="L233" t="s">
        <v>651</v>
      </c>
      <c r="M233" t="s">
        <v>15595</v>
      </c>
      <c r="N233" t="s">
        <v>23</v>
      </c>
      <c r="O233" t="s">
        <v>63</v>
      </c>
      <c r="P233" t="s">
        <v>54</v>
      </c>
      <c r="Q233" t="s">
        <v>55</v>
      </c>
      <c r="R233" t="s">
        <v>24</v>
      </c>
      <c r="S233" t="s">
        <v>23</v>
      </c>
      <c r="T233" t="s">
        <v>15596</v>
      </c>
    </row>
    <row r="234" spans="1:20" x14ac:dyDescent="0.25">
      <c r="A234" t="s">
        <v>30</v>
      </c>
      <c r="B234" t="s">
        <v>31</v>
      </c>
      <c r="C234">
        <v>50</v>
      </c>
      <c r="D234">
        <v>1</v>
      </c>
      <c r="E234" t="s">
        <v>15593</v>
      </c>
      <c r="F234">
        <v>166</v>
      </c>
      <c r="G234">
        <v>29</v>
      </c>
      <c r="H234" t="s">
        <v>47</v>
      </c>
      <c r="I234" t="s">
        <v>4905</v>
      </c>
      <c r="J234" t="s">
        <v>15594</v>
      </c>
      <c r="K234" t="s">
        <v>7134</v>
      </c>
      <c r="L234" t="s">
        <v>651</v>
      </c>
      <c r="M234" t="s">
        <v>15595</v>
      </c>
      <c r="N234" t="s">
        <v>23</v>
      </c>
      <c r="O234" t="s">
        <v>63</v>
      </c>
      <c r="P234" t="s">
        <v>54</v>
      </c>
      <c r="Q234" t="s">
        <v>55</v>
      </c>
      <c r="R234" t="s">
        <v>24</v>
      </c>
      <c r="S234" t="s">
        <v>23</v>
      </c>
      <c r="T234" t="s">
        <v>15596</v>
      </c>
    </row>
    <row r="235" spans="1:20" x14ac:dyDescent="0.25">
      <c r="A235" t="s">
        <v>20</v>
      </c>
      <c r="B235" t="s">
        <v>21</v>
      </c>
      <c r="C235">
        <v>50</v>
      </c>
      <c r="D235">
        <v>2</v>
      </c>
      <c r="E235" t="s">
        <v>15597</v>
      </c>
      <c r="F235">
        <v>200</v>
      </c>
      <c r="G235">
        <v>0</v>
      </c>
      <c r="H235" t="s">
        <v>631</v>
      </c>
      <c r="I235" t="s">
        <v>15598</v>
      </c>
      <c r="J235" t="s">
        <v>9614</v>
      </c>
      <c r="K235" t="s">
        <v>23</v>
      </c>
      <c r="L235" t="s">
        <v>24</v>
      </c>
      <c r="M235" t="s">
        <v>15596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23</v>
      </c>
      <c r="T235" t="s">
        <v>15596</v>
      </c>
    </row>
    <row r="236" spans="1:20" x14ac:dyDescent="0.25">
      <c r="A236" t="s">
        <v>28</v>
      </c>
      <c r="B236" t="s">
        <v>29</v>
      </c>
      <c r="C236">
        <v>50</v>
      </c>
      <c r="D236">
        <v>2</v>
      </c>
      <c r="E236" t="s">
        <v>15597</v>
      </c>
      <c r="F236">
        <v>200</v>
      </c>
      <c r="G236">
        <v>0</v>
      </c>
      <c r="H236" t="s">
        <v>631</v>
      </c>
      <c r="I236" t="s">
        <v>15598</v>
      </c>
      <c r="J236" t="s">
        <v>9614</v>
      </c>
      <c r="K236" t="s">
        <v>23</v>
      </c>
      <c r="L236" t="s">
        <v>24</v>
      </c>
      <c r="M236" t="s">
        <v>15596</v>
      </c>
      <c r="N236" t="s">
        <v>23</v>
      </c>
      <c r="O236" t="s">
        <v>307</v>
      </c>
      <c r="P236" t="s">
        <v>26</v>
      </c>
      <c r="Q236" t="s">
        <v>27</v>
      </c>
      <c r="R236" t="s">
        <v>24</v>
      </c>
      <c r="S236" t="s">
        <v>23</v>
      </c>
      <c r="T236" t="s">
        <v>15596</v>
      </c>
    </row>
    <row r="237" spans="1:20" x14ac:dyDescent="0.25">
      <c r="A237" t="s">
        <v>30</v>
      </c>
      <c r="B237" t="s">
        <v>31</v>
      </c>
      <c r="C237">
        <v>50</v>
      </c>
      <c r="D237">
        <v>2</v>
      </c>
      <c r="E237" t="s">
        <v>15597</v>
      </c>
      <c r="F237">
        <v>200</v>
      </c>
      <c r="G237">
        <v>0</v>
      </c>
      <c r="H237" t="s">
        <v>631</v>
      </c>
      <c r="I237" t="s">
        <v>15598</v>
      </c>
      <c r="J237" t="s">
        <v>9614</v>
      </c>
      <c r="K237" t="s">
        <v>23</v>
      </c>
      <c r="L237" t="s">
        <v>24</v>
      </c>
      <c r="M237" t="s">
        <v>15596</v>
      </c>
      <c r="N237" t="s">
        <v>23</v>
      </c>
      <c r="O237" t="s">
        <v>307</v>
      </c>
      <c r="P237" t="s">
        <v>26</v>
      </c>
      <c r="Q237" t="s">
        <v>27</v>
      </c>
      <c r="R237" t="s">
        <v>24</v>
      </c>
      <c r="S237" t="s">
        <v>23</v>
      </c>
      <c r="T237" t="s">
        <v>15596</v>
      </c>
    </row>
    <row r="238" spans="1:20" x14ac:dyDescent="0.25">
      <c r="A238" t="s">
        <v>44</v>
      </c>
      <c r="B238" t="s">
        <v>45</v>
      </c>
      <c r="C238">
        <v>66.666666666666671</v>
      </c>
      <c r="D238">
        <v>3</v>
      </c>
      <c r="E238" t="s">
        <v>15599</v>
      </c>
      <c r="F238">
        <v>200</v>
      </c>
      <c r="G238">
        <v>0</v>
      </c>
      <c r="H238" t="s">
        <v>631</v>
      </c>
      <c r="I238" t="s">
        <v>15600</v>
      </c>
      <c r="J238" t="s">
        <v>306</v>
      </c>
      <c r="K238" t="s">
        <v>23</v>
      </c>
      <c r="L238" t="s">
        <v>24</v>
      </c>
      <c r="M238" t="s">
        <v>15596</v>
      </c>
      <c r="N238" t="s">
        <v>23</v>
      </c>
      <c r="O238" t="s">
        <v>32</v>
      </c>
      <c r="P238" t="s">
        <v>26</v>
      </c>
      <c r="Q238" t="s">
        <v>33</v>
      </c>
      <c r="R238" t="s">
        <v>24</v>
      </c>
      <c r="S238" t="s">
        <v>23</v>
      </c>
      <c r="T238" t="s">
        <v>15601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15599</v>
      </c>
      <c r="F239">
        <v>200</v>
      </c>
      <c r="G239">
        <v>0</v>
      </c>
      <c r="H239" t="s">
        <v>631</v>
      </c>
      <c r="I239" t="s">
        <v>15600</v>
      </c>
      <c r="J239" t="s">
        <v>306</v>
      </c>
      <c r="K239" t="s">
        <v>23</v>
      </c>
      <c r="L239" t="s">
        <v>24</v>
      </c>
      <c r="M239" t="s">
        <v>15596</v>
      </c>
      <c r="N239" t="s">
        <v>23</v>
      </c>
      <c r="O239" t="s">
        <v>32</v>
      </c>
      <c r="P239" t="s">
        <v>26</v>
      </c>
      <c r="Q239" t="s">
        <v>33</v>
      </c>
      <c r="R239" t="s">
        <v>24</v>
      </c>
      <c r="S239" t="s">
        <v>23</v>
      </c>
      <c r="T239" t="s">
        <v>15601</v>
      </c>
    </row>
    <row r="240" spans="1:20" x14ac:dyDescent="0.25">
      <c r="A240" t="s">
        <v>28</v>
      </c>
      <c r="B240" t="s">
        <v>29</v>
      </c>
      <c r="C240">
        <v>50</v>
      </c>
      <c r="D240">
        <v>1</v>
      </c>
      <c r="E240" t="s">
        <v>15599</v>
      </c>
      <c r="F240">
        <v>200</v>
      </c>
      <c r="G240">
        <v>0</v>
      </c>
      <c r="H240" t="s">
        <v>631</v>
      </c>
      <c r="I240" t="s">
        <v>15600</v>
      </c>
      <c r="J240" t="s">
        <v>306</v>
      </c>
      <c r="K240" t="s">
        <v>23</v>
      </c>
      <c r="L240" t="s">
        <v>24</v>
      </c>
      <c r="M240" t="s">
        <v>15596</v>
      </c>
      <c r="N240" t="s">
        <v>23</v>
      </c>
      <c r="O240" t="s">
        <v>32</v>
      </c>
      <c r="P240" t="s">
        <v>26</v>
      </c>
      <c r="Q240" t="s">
        <v>33</v>
      </c>
      <c r="R240" t="s">
        <v>24</v>
      </c>
      <c r="S240" t="s">
        <v>23</v>
      </c>
      <c r="T240" t="s">
        <v>15601</v>
      </c>
    </row>
    <row r="241" spans="1:20" x14ac:dyDescent="0.25">
      <c r="A241" t="s">
        <v>30</v>
      </c>
      <c r="B241" t="s">
        <v>31</v>
      </c>
      <c r="C241">
        <v>50</v>
      </c>
      <c r="D241">
        <v>1</v>
      </c>
      <c r="E241" t="s">
        <v>15599</v>
      </c>
      <c r="F241">
        <v>200</v>
      </c>
      <c r="G241">
        <v>0</v>
      </c>
      <c r="H241" t="s">
        <v>631</v>
      </c>
      <c r="I241" t="s">
        <v>15600</v>
      </c>
      <c r="J241" t="s">
        <v>306</v>
      </c>
      <c r="K241" t="s">
        <v>23</v>
      </c>
      <c r="L241" t="s">
        <v>24</v>
      </c>
      <c r="M241" t="s">
        <v>15596</v>
      </c>
      <c r="N241" t="s">
        <v>23</v>
      </c>
      <c r="O241" t="s">
        <v>32</v>
      </c>
      <c r="P241" t="s">
        <v>26</v>
      </c>
      <c r="Q241" t="s">
        <v>33</v>
      </c>
      <c r="R241" t="s">
        <v>24</v>
      </c>
      <c r="S241" t="s">
        <v>23</v>
      </c>
      <c r="T241" t="s">
        <v>15601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15602</v>
      </c>
      <c r="F242">
        <v>558</v>
      </c>
      <c r="G242">
        <v>48</v>
      </c>
      <c r="H242" t="s">
        <v>47</v>
      </c>
      <c r="I242" t="s">
        <v>15603</v>
      </c>
      <c r="J242" t="s">
        <v>15604</v>
      </c>
      <c r="K242" t="s">
        <v>15605</v>
      </c>
      <c r="L242" t="s">
        <v>2197</v>
      </c>
      <c r="M242" t="s">
        <v>15601</v>
      </c>
      <c r="N242" t="s">
        <v>23</v>
      </c>
      <c r="O242" t="s">
        <v>63</v>
      </c>
      <c r="P242" t="s">
        <v>54</v>
      </c>
      <c r="Q242" t="s">
        <v>55</v>
      </c>
      <c r="R242" t="s">
        <v>24</v>
      </c>
      <c r="S242" t="s">
        <v>23</v>
      </c>
      <c r="T242" t="s">
        <v>15601</v>
      </c>
    </row>
    <row r="243" spans="1:20" x14ac:dyDescent="0.25">
      <c r="A243" t="s">
        <v>28</v>
      </c>
      <c r="B243" t="s">
        <v>29</v>
      </c>
      <c r="C243">
        <v>50</v>
      </c>
      <c r="D243">
        <v>1</v>
      </c>
      <c r="E243" t="s">
        <v>15602</v>
      </c>
      <c r="F243">
        <v>558</v>
      </c>
      <c r="G243">
        <v>48</v>
      </c>
      <c r="H243" t="s">
        <v>47</v>
      </c>
      <c r="I243" t="s">
        <v>15603</v>
      </c>
      <c r="J243" t="s">
        <v>15604</v>
      </c>
      <c r="K243" t="s">
        <v>15605</v>
      </c>
      <c r="L243" t="s">
        <v>2197</v>
      </c>
      <c r="M243" t="s">
        <v>15601</v>
      </c>
      <c r="N243" t="s">
        <v>23</v>
      </c>
      <c r="O243" t="s">
        <v>63</v>
      </c>
      <c r="P243" t="s">
        <v>54</v>
      </c>
      <c r="Q243" t="s">
        <v>55</v>
      </c>
      <c r="R243" t="s">
        <v>24</v>
      </c>
      <c r="S243" t="s">
        <v>23</v>
      </c>
      <c r="T243" t="s">
        <v>15601</v>
      </c>
    </row>
    <row r="244" spans="1:20" x14ac:dyDescent="0.25">
      <c r="A244" t="s">
        <v>30</v>
      </c>
      <c r="B244" t="s">
        <v>31</v>
      </c>
      <c r="C244">
        <v>50</v>
      </c>
      <c r="D244">
        <v>1</v>
      </c>
      <c r="E244" t="s">
        <v>15602</v>
      </c>
      <c r="F244">
        <v>558</v>
      </c>
      <c r="G244">
        <v>48</v>
      </c>
      <c r="H244" t="s">
        <v>47</v>
      </c>
      <c r="I244" t="s">
        <v>15603</v>
      </c>
      <c r="J244" t="s">
        <v>15604</v>
      </c>
      <c r="K244" t="s">
        <v>15605</v>
      </c>
      <c r="L244" t="s">
        <v>2197</v>
      </c>
      <c r="M244" t="s">
        <v>15601</v>
      </c>
      <c r="N244" t="s">
        <v>23</v>
      </c>
      <c r="O244" t="s">
        <v>63</v>
      </c>
      <c r="P244" t="s">
        <v>54</v>
      </c>
      <c r="Q244" t="s">
        <v>55</v>
      </c>
      <c r="R244" t="s">
        <v>24</v>
      </c>
      <c r="S244" t="s">
        <v>23</v>
      </c>
      <c r="T244" t="s">
        <v>15601</v>
      </c>
    </row>
    <row r="245" spans="1:20" x14ac:dyDescent="0.25">
      <c r="A245" t="s">
        <v>42</v>
      </c>
      <c r="B245" t="s">
        <v>43</v>
      </c>
      <c r="C245">
        <v>66.666666666666671</v>
      </c>
      <c r="D245">
        <v>3</v>
      </c>
      <c r="E245" t="s">
        <v>15602</v>
      </c>
      <c r="F245">
        <v>558</v>
      </c>
      <c r="G245">
        <v>48</v>
      </c>
      <c r="H245" t="s">
        <v>47</v>
      </c>
      <c r="I245" t="s">
        <v>15603</v>
      </c>
      <c r="J245" t="s">
        <v>15604</v>
      </c>
      <c r="K245" t="s">
        <v>15605</v>
      </c>
      <c r="L245" t="s">
        <v>2197</v>
      </c>
      <c r="M245" t="s">
        <v>15601</v>
      </c>
      <c r="N245" t="s">
        <v>23</v>
      </c>
      <c r="O245" t="s">
        <v>63</v>
      </c>
      <c r="P245" t="s">
        <v>54</v>
      </c>
      <c r="Q245" t="s">
        <v>55</v>
      </c>
      <c r="R245" t="s">
        <v>24</v>
      </c>
      <c r="S245" t="s">
        <v>23</v>
      </c>
      <c r="T245" t="s">
        <v>15601</v>
      </c>
    </row>
    <row r="246" spans="1:20" x14ac:dyDescent="0.25">
      <c r="A246" t="s">
        <v>44</v>
      </c>
      <c r="B246" t="s">
        <v>45</v>
      </c>
      <c r="C246">
        <v>50</v>
      </c>
      <c r="D246">
        <v>4</v>
      </c>
      <c r="E246" t="s">
        <v>15602</v>
      </c>
      <c r="F246">
        <v>558</v>
      </c>
      <c r="G246">
        <v>48</v>
      </c>
      <c r="H246" t="s">
        <v>47</v>
      </c>
      <c r="I246" t="s">
        <v>15603</v>
      </c>
      <c r="J246" t="s">
        <v>15604</v>
      </c>
      <c r="K246" t="s">
        <v>15605</v>
      </c>
      <c r="L246" t="s">
        <v>2197</v>
      </c>
      <c r="M246" t="s">
        <v>15601</v>
      </c>
      <c r="N246" t="s">
        <v>23</v>
      </c>
      <c r="O246" t="s">
        <v>63</v>
      </c>
      <c r="P246" t="s">
        <v>54</v>
      </c>
      <c r="Q246" t="s">
        <v>55</v>
      </c>
      <c r="R246" t="s">
        <v>24</v>
      </c>
      <c r="S246" t="s">
        <v>23</v>
      </c>
      <c r="T246" t="s">
        <v>15601</v>
      </c>
    </row>
    <row r="247" spans="1:20" x14ac:dyDescent="0.25">
      <c r="A247" t="s">
        <v>186</v>
      </c>
      <c r="B247" t="s">
        <v>187</v>
      </c>
      <c r="C247">
        <v>49</v>
      </c>
      <c r="D247">
        <v>1</v>
      </c>
      <c r="E247" t="s">
        <v>15602</v>
      </c>
      <c r="F247">
        <v>558</v>
      </c>
      <c r="G247">
        <v>48</v>
      </c>
      <c r="H247" t="s">
        <v>47</v>
      </c>
      <c r="I247" t="s">
        <v>15603</v>
      </c>
      <c r="J247" t="s">
        <v>15604</v>
      </c>
      <c r="K247" t="s">
        <v>15605</v>
      </c>
      <c r="L247" t="s">
        <v>2197</v>
      </c>
      <c r="M247" t="s">
        <v>15601</v>
      </c>
      <c r="N247" t="s">
        <v>23</v>
      </c>
      <c r="O247" t="s">
        <v>63</v>
      </c>
      <c r="P247" t="s">
        <v>54</v>
      </c>
      <c r="Q247" t="s">
        <v>55</v>
      </c>
      <c r="R247" t="s">
        <v>24</v>
      </c>
      <c r="S247" t="s">
        <v>23</v>
      </c>
      <c r="T247" t="s">
        <v>15601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15606</v>
      </c>
      <c r="F248">
        <v>106</v>
      </c>
      <c r="G248">
        <v>6</v>
      </c>
      <c r="H248" t="s">
        <v>631</v>
      </c>
      <c r="I248" t="s">
        <v>15607</v>
      </c>
      <c r="J248" t="s">
        <v>309</v>
      </c>
      <c r="K248" t="s">
        <v>23</v>
      </c>
      <c r="L248" t="s">
        <v>24</v>
      </c>
      <c r="M248" t="s">
        <v>15601</v>
      </c>
      <c r="N248" t="s">
        <v>23</v>
      </c>
      <c r="O248" t="s">
        <v>307</v>
      </c>
      <c r="P248" t="s">
        <v>26</v>
      </c>
      <c r="Q248" t="s">
        <v>27</v>
      </c>
      <c r="R248" t="s">
        <v>15608</v>
      </c>
      <c r="S248" t="s">
        <v>23</v>
      </c>
      <c r="T248" t="s">
        <v>15601</v>
      </c>
    </row>
    <row r="249" spans="1:20" x14ac:dyDescent="0.25">
      <c r="A249" t="s">
        <v>28</v>
      </c>
      <c r="B249" t="s">
        <v>29</v>
      </c>
      <c r="C249">
        <v>50</v>
      </c>
      <c r="D249">
        <v>1</v>
      </c>
      <c r="E249" t="s">
        <v>15606</v>
      </c>
      <c r="F249">
        <v>106</v>
      </c>
      <c r="G249">
        <v>6</v>
      </c>
      <c r="H249" t="s">
        <v>631</v>
      </c>
      <c r="I249" t="s">
        <v>15607</v>
      </c>
      <c r="J249" t="s">
        <v>309</v>
      </c>
      <c r="K249" t="s">
        <v>23</v>
      </c>
      <c r="L249" t="s">
        <v>24</v>
      </c>
      <c r="M249" t="s">
        <v>15601</v>
      </c>
      <c r="N249" t="s">
        <v>23</v>
      </c>
      <c r="O249" t="s">
        <v>307</v>
      </c>
      <c r="P249" t="s">
        <v>26</v>
      </c>
      <c r="Q249" t="s">
        <v>27</v>
      </c>
      <c r="R249" t="s">
        <v>15608</v>
      </c>
      <c r="S249" t="s">
        <v>23</v>
      </c>
      <c r="T249" t="s">
        <v>15601</v>
      </c>
    </row>
    <row r="250" spans="1:20" x14ac:dyDescent="0.25">
      <c r="A250" t="s">
        <v>30</v>
      </c>
      <c r="B250" t="s">
        <v>31</v>
      </c>
      <c r="C250">
        <v>50</v>
      </c>
      <c r="D250">
        <v>1</v>
      </c>
      <c r="E250" t="s">
        <v>15606</v>
      </c>
      <c r="F250">
        <v>106</v>
      </c>
      <c r="G250">
        <v>6</v>
      </c>
      <c r="H250" t="s">
        <v>631</v>
      </c>
      <c r="I250" t="s">
        <v>15607</v>
      </c>
      <c r="J250" t="s">
        <v>309</v>
      </c>
      <c r="K250" t="s">
        <v>23</v>
      </c>
      <c r="L250" t="s">
        <v>24</v>
      </c>
      <c r="M250" t="s">
        <v>15601</v>
      </c>
      <c r="N250" t="s">
        <v>23</v>
      </c>
      <c r="O250" t="s">
        <v>307</v>
      </c>
      <c r="P250" t="s">
        <v>26</v>
      </c>
      <c r="Q250" t="s">
        <v>27</v>
      </c>
      <c r="R250" t="s">
        <v>15608</v>
      </c>
      <c r="S250" t="s">
        <v>23</v>
      </c>
      <c r="T250" t="s">
        <v>15601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15609</v>
      </c>
      <c r="F251">
        <v>129</v>
      </c>
      <c r="G251">
        <v>29</v>
      </c>
      <c r="H251" t="s">
        <v>631</v>
      </c>
      <c r="I251" t="s">
        <v>15610</v>
      </c>
      <c r="J251" t="s">
        <v>322</v>
      </c>
      <c r="K251" t="s">
        <v>23</v>
      </c>
      <c r="L251" t="s">
        <v>24</v>
      </c>
      <c r="M251" t="s">
        <v>15611</v>
      </c>
      <c r="N251" t="s">
        <v>23</v>
      </c>
      <c r="O251" t="s">
        <v>32</v>
      </c>
      <c r="P251" t="s">
        <v>26</v>
      </c>
      <c r="Q251" t="s">
        <v>33</v>
      </c>
      <c r="R251" t="s">
        <v>24</v>
      </c>
      <c r="S251" t="s">
        <v>23</v>
      </c>
      <c r="T251" t="s">
        <v>15611</v>
      </c>
    </row>
    <row r="252" spans="1:20" x14ac:dyDescent="0.25">
      <c r="A252" t="s">
        <v>28</v>
      </c>
      <c r="B252" t="s">
        <v>29</v>
      </c>
      <c r="C252">
        <v>50</v>
      </c>
      <c r="D252">
        <v>1</v>
      </c>
      <c r="E252" t="s">
        <v>15609</v>
      </c>
      <c r="F252">
        <v>129</v>
      </c>
      <c r="G252">
        <v>29</v>
      </c>
      <c r="H252" t="s">
        <v>631</v>
      </c>
      <c r="I252" t="s">
        <v>15610</v>
      </c>
      <c r="J252" t="s">
        <v>322</v>
      </c>
      <c r="K252" t="s">
        <v>23</v>
      </c>
      <c r="L252" t="s">
        <v>24</v>
      </c>
      <c r="M252" t="s">
        <v>15611</v>
      </c>
      <c r="N252" t="s">
        <v>23</v>
      </c>
      <c r="O252" t="s">
        <v>32</v>
      </c>
      <c r="P252" t="s">
        <v>26</v>
      </c>
      <c r="Q252" t="s">
        <v>33</v>
      </c>
      <c r="R252" t="s">
        <v>24</v>
      </c>
      <c r="S252" t="s">
        <v>23</v>
      </c>
      <c r="T252" t="s">
        <v>15611</v>
      </c>
    </row>
    <row r="253" spans="1:20" x14ac:dyDescent="0.25">
      <c r="A253" t="s">
        <v>30</v>
      </c>
      <c r="B253" t="s">
        <v>31</v>
      </c>
      <c r="C253">
        <v>50</v>
      </c>
      <c r="D253">
        <v>1</v>
      </c>
      <c r="E253" t="s">
        <v>15609</v>
      </c>
      <c r="F253">
        <v>129</v>
      </c>
      <c r="G253">
        <v>29</v>
      </c>
      <c r="H253" t="s">
        <v>631</v>
      </c>
      <c r="I253" t="s">
        <v>15610</v>
      </c>
      <c r="J253" t="s">
        <v>322</v>
      </c>
      <c r="K253" t="s">
        <v>23</v>
      </c>
      <c r="L253" t="s">
        <v>24</v>
      </c>
      <c r="M253" t="s">
        <v>15611</v>
      </c>
      <c r="N253" t="s">
        <v>23</v>
      </c>
      <c r="O253" t="s">
        <v>32</v>
      </c>
      <c r="P253" t="s">
        <v>26</v>
      </c>
      <c r="Q253" t="s">
        <v>33</v>
      </c>
      <c r="R253" t="s">
        <v>24</v>
      </c>
      <c r="S253" t="s">
        <v>23</v>
      </c>
      <c r="T253" t="s">
        <v>15611</v>
      </c>
    </row>
    <row r="254" spans="1:20" x14ac:dyDescent="0.25">
      <c r="A254" t="s">
        <v>186</v>
      </c>
      <c r="B254" t="s">
        <v>187</v>
      </c>
      <c r="C254">
        <v>33.333333333333336</v>
      </c>
      <c r="D254">
        <v>3</v>
      </c>
      <c r="E254" t="s">
        <v>15612</v>
      </c>
      <c r="F254">
        <v>245</v>
      </c>
      <c r="G254">
        <v>45</v>
      </c>
      <c r="H254" t="s">
        <v>631</v>
      </c>
      <c r="I254" t="s">
        <v>15613</v>
      </c>
      <c r="J254" t="s">
        <v>306</v>
      </c>
      <c r="K254" t="s">
        <v>23</v>
      </c>
      <c r="L254" t="s">
        <v>24</v>
      </c>
      <c r="M254" t="s">
        <v>15611</v>
      </c>
      <c r="N254" t="s">
        <v>23</v>
      </c>
      <c r="O254" t="s">
        <v>307</v>
      </c>
      <c r="P254" t="s">
        <v>26</v>
      </c>
      <c r="Q254" t="s">
        <v>27</v>
      </c>
      <c r="R254" t="s">
        <v>24</v>
      </c>
      <c r="S254" t="s">
        <v>23</v>
      </c>
      <c r="T254" t="s">
        <v>15611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15612</v>
      </c>
      <c r="F255">
        <v>245</v>
      </c>
      <c r="G255">
        <v>45</v>
      </c>
      <c r="H255" t="s">
        <v>631</v>
      </c>
      <c r="I255" t="s">
        <v>15613</v>
      </c>
      <c r="J255" t="s">
        <v>306</v>
      </c>
      <c r="K255" t="s">
        <v>23</v>
      </c>
      <c r="L255" t="s">
        <v>24</v>
      </c>
      <c r="M255" t="s">
        <v>15611</v>
      </c>
      <c r="N255" t="s">
        <v>23</v>
      </c>
      <c r="O255" t="s">
        <v>307</v>
      </c>
      <c r="P255" t="s">
        <v>26</v>
      </c>
      <c r="Q255" t="s">
        <v>27</v>
      </c>
      <c r="R255" t="s">
        <v>24</v>
      </c>
      <c r="S255" t="s">
        <v>23</v>
      </c>
      <c r="T255" t="s">
        <v>15611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15612</v>
      </c>
      <c r="F256">
        <v>245</v>
      </c>
      <c r="G256">
        <v>45</v>
      </c>
      <c r="H256" t="s">
        <v>631</v>
      </c>
      <c r="I256" t="s">
        <v>15613</v>
      </c>
      <c r="J256" t="s">
        <v>306</v>
      </c>
      <c r="K256" t="s">
        <v>23</v>
      </c>
      <c r="L256" t="s">
        <v>24</v>
      </c>
      <c r="M256" t="s">
        <v>15611</v>
      </c>
      <c r="N256" t="s">
        <v>23</v>
      </c>
      <c r="O256" t="s">
        <v>307</v>
      </c>
      <c r="P256" t="s">
        <v>26</v>
      </c>
      <c r="Q256" t="s">
        <v>27</v>
      </c>
      <c r="R256" t="s">
        <v>24</v>
      </c>
      <c r="S256" t="s">
        <v>23</v>
      </c>
      <c r="T256" t="s">
        <v>15611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15612</v>
      </c>
      <c r="F257">
        <v>245</v>
      </c>
      <c r="G257">
        <v>45</v>
      </c>
      <c r="H257" t="s">
        <v>631</v>
      </c>
      <c r="I257" t="s">
        <v>15613</v>
      </c>
      <c r="J257" t="s">
        <v>306</v>
      </c>
      <c r="K257" t="s">
        <v>23</v>
      </c>
      <c r="L257" t="s">
        <v>24</v>
      </c>
      <c r="M257" t="s">
        <v>15611</v>
      </c>
      <c r="N257" t="s">
        <v>23</v>
      </c>
      <c r="O257" t="s">
        <v>307</v>
      </c>
      <c r="P257" t="s">
        <v>26</v>
      </c>
      <c r="Q257" t="s">
        <v>27</v>
      </c>
      <c r="R257" t="s">
        <v>24</v>
      </c>
      <c r="S257" t="s">
        <v>23</v>
      </c>
      <c r="T257" t="s">
        <v>15611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15614</v>
      </c>
      <c r="F258">
        <v>100</v>
      </c>
      <c r="G258">
        <v>0</v>
      </c>
      <c r="H258" t="s">
        <v>631</v>
      </c>
      <c r="I258" t="s">
        <v>1250</v>
      </c>
      <c r="J258" t="s">
        <v>362</v>
      </c>
      <c r="K258" t="s">
        <v>23</v>
      </c>
      <c r="L258" t="s">
        <v>24</v>
      </c>
      <c r="M258" t="s">
        <v>15615</v>
      </c>
      <c r="N258" t="s">
        <v>23</v>
      </c>
      <c r="O258" t="s">
        <v>307</v>
      </c>
      <c r="P258" t="s">
        <v>26</v>
      </c>
      <c r="Q258" t="s">
        <v>27</v>
      </c>
      <c r="R258" t="s">
        <v>24</v>
      </c>
      <c r="S258" t="s">
        <v>23</v>
      </c>
      <c r="T258" t="s">
        <v>15615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15614</v>
      </c>
      <c r="F259">
        <v>100</v>
      </c>
      <c r="G259">
        <v>0</v>
      </c>
      <c r="H259" t="s">
        <v>631</v>
      </c>
      <c r="I259" t="s">
        <v>1250</v>
      </c>
      <c r="J259" t="s">
        <v>362</v>
      </c>
      <c r="K259" t="s">
        <v>23</v>
      </c>
      <c r="L259" t="s">
        <v>24</v>
      </c>
      <c r="M259" t="s">
        <v>15615</v>
      </c>
      <c r="N259" t="s">
        <v>23</v>
      </c>
      <c r="O259" t="s">
        <v>307</v>
      </c>
      <c r="P259" t="s">
        <v>26</v>
      </c>
      <c r="Q259" t="s">
        <v>27</v>
      </c>
      <c r="R259" t="s">
        <v>24</v>
      </c>
      <c r="S259" t="s">
        <v>23</v>
      </c>
      <c r="T259" t="s">
        <v>15615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15614</v>
      </c>
      <c r="F260">
        <v>100</v>
      </c>
      <c r="G260">
        <v>0</v>
      </c>
      <c r="H260" t="s">
        <v>631</v>
      </c>
      <c r="I260" t="s">
        <v>1250</v>
      </c>
      <c r="J260" t="s">
        <v>362</v>
      </c>
      <c r="K260" t="s">
        <v>23</v>
      </c>
      <c r="L260" t="s">
        <v>24</v>
      </c>
      <c r="M260" t="s">
        <v>15615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23</v>
      </c>
      <c r="T260" t="s">
        <v>15615</v>
      </c>
    </row>
    <row r="261" spans="1:20" x14ac:dyDescent="0.25">
      <c r="A261" t="s">
        <v>42</v>
      </c>
      <c r="B261" t="s">
        <v>43</v>
      </c>
      <c r="C261">
        <v>66.666666666666671</v>
      </c>
      <c r="D261">
        <v>3</v>
      </c>
      <c r="E261" t="s">
        <v>15616</v>
      </c>
      <c r="F261">
        <v>200</v>
      </c>
      <c r="G261">
        <v>0</v>
      </c>
      <c r="H261" t="s">
        <v>631</v>
      </c>
      <c r="I261" t="s">
        <v>15617</v>
      </c>
      <c r="J261" t="s">
        <v>325</v>
      </c>
      <c r="K261" t="s">
        <v>23</v>
      </c>
      <c r="L261" t="s">
        <v>24</v>
      </c>
      <c r="M261" t="s">
        <v>15615</v>
      </c>
      <c r="N261" t="s">
        <v>23</v>
      </c>
      <c r="O261" t="s">
        <v>307</v>
      </c>
      <c r="P261" t="s">
        <v>26</v>
      </c>
      <c r="Q261" t="s">
        <v>27</v>
      </c>
      <c r="R261" t="s">
        <v>15618</v>
      </c>
      <c r="S261" t="s">
        <v>23</v>
      </c>
      <c r="T261" t="s">
        <v>15615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15616</v>
      </c>
      <c r="F262">
        <v>200</v>
      </c>
      <c r="G262">
        <v>0</v>
      </c>
      <c r="H262" t="s">
        <v>631</v>
      </c>
      <c r="I262" t="s">
        <v>15617</v>
      </c>
      <c r="J262" t="s">
        <v>325</v>
      </c>
      <c r="K262" t="s">
        <v>23</v>
      </c>
      <c r="L262" t="s">
        <v>24</v>
      </c>
      <c r="M262" t="s">
        <v>15615</v>
      </c>
      <c r="N262" t="s">
        <v>23</v>
      </c>
      <c r="O262" t="s">
        <v>307</v>
      </c>
      <c r="P262" t="s">
        <v>26</v>
      </c>
      <c r="Q262" t="s">
        <v>27</v>
      </c>
      <c r="R262" t="s">
        <v>15618</v>
      </c>
      <c r="S262" t="s">
        <v>23</v>
      </c>
      <c r="T262" t="s">
        <v>15615</v>
      </c>
    </row>
    <row r="263" spans="1:20" x14ac:dyDescent="0.25">
      <c r="A263" t="s">
        <v>28</v>
      </c>
      <c r="B263" t="s">
        <v>29</v>
      </c>
      <c r="C263">
        <v>50</v>
      </c>
      <c r="D263">
        <v>1</v>
      </c>
      <c r="E263" t="s">
        <v>15616</v>
      </c>
      <c r="F263">
        <v>200</v>
      </c>
      <c r="G263">
        <v>0</v>
      </c>
      <c r="H263" t="s">
        <v>631</v>
      </c>
      <c r="I263" t="s">
        <v>15617</v>
      </c>
      <c r="J263" t="s">
        <v>325</v>
      </c>
      <c r="K263" t="s">
        <v>23</v>
      </c>
      <c r="L263" t="s">
        <v>24</v>
      </c>
      <c r="M263" t="s">
        <v>15615</v>
      </c>
      <c r="N263" t="s">
        <v>23</v>
      </c>
      <c r="O263" t="s">
        <v>307</v>
      </c>
      <c r="P263" t="s">
        <v>26</v>
      </c>
      <c r="Q263" t="s">
        <v>27</v>
      </c>
      <c r="R263" t="s">
        <v>15618</v>
      </c>
      <c r="S263" t="s">
        <v>23</v>
      </c>
      <c r="T263" t="s">
        <v>15615</v>
      </c>
    </row>
    <row r="264" spans="1:20" x14ac:dyDescent="0.25">
      <c r="A264" t="s">
        <v>30</v>
      </c>
      <c r="B264" t="s">
        <v>31</v>
      </c>
      <c r="C264">
        <v>50</v>
      </c>
      <c r="D264">
        <v>1</v>
      </c>
      <c r="E264" t="s">
        <v>15616</v>
      </c>
      <c r="F264">
        <v>200</v>
      </c>
      <c r="G264">
        <v>0</v>
      </c>
      <c r="H264" t="s">
        <v>631</v>
      </c>
      <c r="I264" t="s">
        <v>15617</v>
      </c>
      <c r="J264" t="s">
        <v>325</v>
      </c>
      <c r="K264" t="s">
        <v>23</v>
      </c>
      <c r="L264" t="s">
        <v>24</v>
      </c>
      <c r="M264" t="s">
        <v>15615</v>
      </c>
      <c r="N264" t="s">
        <v>23</v>
      </c>
      <c r="O264" t="s">
        <v>307</v>
      </c>
      <c r="P264" t="s">
        <v>26</v>
      </c>
      <c r="Q264" t="s">
        <v>27</v>
      </c>
      <c r="R264" t="s">
        <v>15618</v>
      </c>
      <c r="S264" t="s">
        <v>23</v>
      </c>
      <c r="T264" t="s">
        <v>15615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15619</v>
      </c>
      <c r="F265">
        <v>106</v>
      </c>
      <c r="G265">
        <v>6</v>
      </c>
      <c r="H265" t="s">
        <v>631</v>
      </c>
      <c r="I265" t="s">
        <v>11543</v>
      </c>
      <c r="J265" t="s">
        <v>309</v>
      </c>
      <c r="K265" t="s">
        <v>23</v>
      </c>
      <c r="L265" t="s">
        <v>24</v>
      </c>
      <c r="M265" t="s">
        <v>15620</v>
      </c>
      <c r="N265" t="s">
        <v>23</v>
      </c>
      <c r="O265" t="s">
        <v>307</v>
      </c>
      <c r="P265" t="s">
        <v>26</v>
      </c>
      <c r="Q265" t="s">
        <v>27</v>
      </c>
      <c r="R265" t="s">
        <v>24</v>
      </c>
      <c r="S265" t="s">
        <v>23</v>
      </c>
      <c r="T265" t="s">
        <v>15620</v>
      </c>
    </row>
    <row r="266" spans="1:20" x14ac:dyDescent="0.25">
      <c r="A266" t="s">
        <v>28</v>
      </c>
      <c r="B266" t="s">
        <v>29</v>
      </c>
      <c r="C266">
        <v>50</v>
      </c>
      <c r="D266">
        <v>1</v>
      </c>
      <c r="E266" t="s">
        <v>15619</v>
      </c>
      <c r="F266">
        <v>106</v>
      </c>
      <c r="G266">
        <v>6</v>
      </c>
      <c r="H266" t="s">
        <v>631</v>
      </c>
      <c r="I266" t="s">
        <v>11543</v>
      </c>
      <c r="J266" t="s">
        <v>309</v>
      </c>
      <c r="K266" t="s">
        <v>23</v>
      </c>
      <c r="L266" t="s">
        <v>24</v>
      </c>
      <c r="M266" t="s">
        <v>15620</v>
      </c>
      <c r="N266" t="s">
        <v>23</v>
      </c>
      <c r="O266" t="s">
        <v>307</v>
      </c>
      <c r="P266" t="s">
        <v>26</v>
      </c>
      <c r="Q266" t="s">
        <v>27</v>
      </c>
      <c r="R266" t="s">
        <v>24</v>
      </c>
      <c r="S266" t="s">
        <v>23</v>
      </c>
      <c r="T266" t="s">
        <v>15620</v>
      </c>
    </row>
    <row r="267" spans="1:20" x14ac:dyDescent="0.25">
      <c r="A267" t="s">
        <v>30</v>
      </c>
      <c r="B267" t="s">
        <v>31</v>
      </c>
      <c r="C267">
        <v>50</v>
      </c>
      <c r="D267">
        <v>1</v>
      </c>
      <c r="E267" t="s">
        <v>15619</v>
      </c>
      <c r="F267">
        <v>106</v>
      </c>
      <c r="G267">
        <v>6</v>
      </c>
      <c r="H267" t="s">
        <v>631</v>
      </c>
      <c r="I267" t="s">
        <v>11543</v>
      </c>
      <c r="J267" t="s">
        <v>309</v>
      </c>
      <c r="K267" t="s">
        <v>23</v>
      </c>
      <c r="L267" t="s">
        <v>24</v>
      </c>
      <c r="M267" t="s">
        <v>15620</v>
      </c>
      <c r="N267" t="s">
        <v>23</v>
      </c>
      <c r="O267" t="s">
        <v>307</v>
      </c>
      <c r="P267" t="s">
        <v>26</v>
      </c>
      <c r="Q267" t="s">
        <v>27</v>
      </c>
      <c r="R267" t="s">
        <v>24</v>
      </c>
      <c r="S267" t="s">
        <v>23</v>
      </c>
      <c r="T267" t="s">
        <v>15620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15621</v>
      </c>
      <c r="F268">
        <v>100</v>
      </c>
      <c r="G268">
        <v>0</v>
      </c>
      <c r="H268" t="s">
        <v>631</v>
      </c>
      <c r="I268" t="s">
        <v>15622</v>
      </c>
      <c r="J268" t="s">
        <v>328</v>
      </c>
      <c r="K268" t="s">
        <v>23</v>
      </c>
      <c r="L268" t="s">
        <v>24</v>
      </c>
      <c r="M268" t="s">
        <v>15623</v>
      </c>
      <c r="N268" t="s">
        <v>23</v>
      </c>
      <c r="O268" t="s">
        <v>307</v>
      </c>
      <c r="P268" t="s">
        <v>26</v>
      </c>
      <c r="Q268" t="s">
        <v>27</v>
      </c>
      <c r="R268" t="s">
        <v>24</v>
      </c>
      <c r="S268" t="s">
        <v>23</v>
      </c>
      <c r="T268" t="s">
        <v>15623</v>
      </c>
    </row>
    <row r="269" spans="1:20" x14ac:dyDescent="0.25">
      <c r="A269" t="s">
        <v>28</v>
      </c>
      <c r="B269" t="s">
        <v>29</v>
      </c>
      <c r="C269">
        <v>50</v>
      </c>
      <c r="D269">
        <v>1</v>
      </c>
      <c r="E269" t="s">
        <v>15621</v>
      </c>
      <c r="F269">
        <v>100</v>
      </c>
      <c r="G269">
        <v>0</v>
      </c>
      <c r="H269" t="s">
        <v>631</v>
      </c>
      <c r="I269" t="s">
        <v>15622</v>
      </c>
      <c r="J269" t="s">
        <v>328</v>
      </c>
      <c r="K269" t="s">
        <v>23</v>
      </c>
      <c r="L269" t="s">
        <v>24</v>
      </c>
      <c r="M269" t="s">
        <v>15623</v>
      </c>
      <c r="N269" t="s">
        <v>23</v>
      </c>
      <c r="O269" t="s">
        <v>307</v>
      </c>
      <c r="P269" t="s">
        <v>26</v>
      </c>
      <c r="Q269" t="s">
        <v>27</v>
      </c>
      <c r="R269" t="s">
        <v>24</v>
      </c>
      <c r="S269" t="s">
        <v>23</v>
      </c>
      <c r="T269" t="s">
        <v>15623</v>
      </c>
    </row>
    <row r="270" spans="1:20" x14ac:dyDescent="0.25">
      <c r="A270" t="s">
        <v>30</v>
      </c>
      <c r="B270" t="s">
        <v>31</v>
      </c>
      <c r="C270">
        <v>50</v>
      </c>
      <c r="D270">
        <v>1</v>
      </c>
      <c r="E270" t="s">
        <v>15621</v>
      </c>
      <c r="F270">
        <v>100</v>
      </c>
      <c r="G270">
        <v>0</v>
      </c>
      <c r="H270" t="s">
        <v>631</v>
      </c>
      <c r="I270" t="s">
        <v>15622</v>
      </c>
      <c r="J270" t="s">
        <v>328</v>
      </c>
      <c r="K270" t="s">
        <v>23</v>
      </c>
      <c r="L270" t="s">
        <v>24</v>
      </c>
      <c r="M270" t="s">
        <v>15623</v>
      </c>
      <c r="N270" t="s">
        <v>23</v>
      </c>
      <c r="O270" t="s">
        <v>307</v>
      </c>
      <c r="P270" t="s">
        <v>26</v>
      </c>
      <c r="Q270" t="s">
        <v>27</v>
      </c>
      <c r="R270" t="s">
        <v>24</v>
      </c>
      <c r="S270" t="s">
        <v>23</v>
      </c>
      <c r="T270" t="s">
        <v>15623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15624</v>
      </c>
      <c r="F271">
        <v>200</v>
      </c>
      <c r="G271">
        <v>0</v>
      </c>
      <c r="H271" t="s">
        <v>631</v>
      </c>
      <c r="I271" t="s">
        <v>15625</v>
      </c>
      <c r="J271" t="s">
        <v>3109</v>
      </c>
      <c r="K271" t="s">
        <v>23</v>
      </c>
      <c r="L271" t="s">
        <v>24</v>
      </c>
      <c r="M271" t="s">
        <v>15626</v>
      </c>
      <c r="N271" t="s">
        <v>23</v>
      </c>
      <c r="O271" t="s">
        <v>307</v>
      </c>
      <c r="P271" t="s">
        <v>26</v>
      </c>
      <c r="Q271" t="s">
        <v>27</v>
      </c>
      <c r="R271" t="s">
        <v>24</v>
      </c>
      <c r="S271" t="s">
        <v>23</v>
      </c>
      <c r="T271" t="s">
        <v>15623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15624</v>
      </c>
      <c r="F272">
        <v>200</v>
      </c>
      <c r="G272">
        <v>0</v>
      </c>
      <c r="H272" t="s">
        <v>631</v>
      </c>
      <c r="I272" t="s">
        <v>15625</v>
      </c>
      <c r="J272" t="s">
        <v>3109</v>
      </c>
      <c r="K272" t="s">
        <v>23</v>
      </c>
      <c r="L272" t="s">
        <v>24</v>
      </c>
      <c r="M272" t="s">
        <v>15626</v>
      </c>
      <c r="N272" t="s">
        <v>23</v>
      </c>
      <c r="O272" t="s">
        <v>307</v>
      </c>
      <c r="P272" t="s">
        <v>26</v>
      </c>
      <c r="Q272" t="s">
        <v>27</v>
      </c>
      <c r="R272" t="s">
        <v>24</v>
      </c>
      <c r="S272" t="s">
        <v>23</v>
      </c>
      <c r="T272" t="s">
        <v>15623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15624</v>
      </c>
      <c r="F273">
        <v>200</v>
      </c>
      <c r="G273">
        <v>0</v>
      </c>
      <c r="H273" t="s">
        <v>631</v>
      </c>
      <c r="I273" t="s">
        <v>15625</v>
      </c>
      <c r="J273" t="s">
        <v>3109</v>
      </c>
      <c r="K273" t="s">
        <v>23</v>
      </c>
      <c r="L273" t="s">
        <v>24</v>
      </c>
      <c r="M273" t="s">
        <v>15626</v>
      </c>
      <c r="N273" t="s">
        <v>23</v>
      </c>
      <c r="O273" t="s">
        <v>307</v>
      </c>
      <c r="P273" t="s">
        <v>26</v>
      </c>
      <c r="Q273" t="s">
        <v>27</v>
      </c>
      <c r="R273" t="s">
        <v>24</v>
      </c>
      <c r="S273" t="s">
        <v>23</v>
      </c>
      <c r="T273" t="s">
        <v>15623</v>
      </c>
    </row>
    <row r="274" spans="1:20" x14ac:dyDescent="0.25">
      <c r="A274" t="s">
        <v>44</v>
      </c>
      <c r="B274" t="s">
        <v>45</v>
      </c>
      <c r="C274">
        <v>66.666666666666671</v>
      </c>
      <c r="D274">
        <v>3</v>
      </c>
      <c r="E274" t="s">
        <v>15624</v>
      </c>
      <c r="F274">
        <v>200</v>
      </c>
      <c r="G274">
        <v>0</v>
      </c>
      <c r="H274" t="s">
        <v>631</v>
      </c>
      <c r="I274" t="s">
        <v>15625</v>
      </c>
      <c r="J274" t="s">
        <v>3109</v>
      </c>
      <c r="K274" t="s">
        <v>23</v>
      </c>
      <c r="L274" t="s">
        <v>24</v>
      </c>
      <c r="M274" t="s">
        <v>15626</v>
      </c>
      <c r="N274" t="s">
        <v>23</v>
      </c>
      <c r="O274" t="s">
        <v>307</v>
      </c>
      <c r="P274" t="s">
        <v>26</v>
      </c>
      <c r="Q274" t="s">
        <v>27</v>
      </c>
      <c r="R274" t="s">
        <v>24</v>
      </c>
      <c r="S274" t="s">
        <v>23</v>
      </c>
      <c r="T274" t="s">
        <v>15623</v>
      </c>
    </row>
    <row r="275" spans="1:20" x14ac:dyDescent="0.25">
      <c r="A275" t="s">
        <v>186</v>
      </c>
      <c r="B275" t="s">
        <v>187</v>
      </c>
      <c r="C275">
        <v>33.333333333333336</v>
      </c>
      <c r="D275">
        <v>6</v>
      </c>
      <c r="E275" t="s">
        <v>15627</v>
      </c>
      <c r="F275">
        <v>400</v>
      </c>
      <c r="G275">
        <v>0</v>
      </c>
      <c r="H275" t="s">
        <v>631</v>
      </c>
      <c r="I275" t="s">
        <v>8760</v>
      </c>
      <c r="J275" t="s">
        <v>354</v>
      </c>
      <c r="K275" t="s">
        <v>23</v>
      </c>
      <c r="L275" t="s">
        <v>24</v>
      </c>
      <c r="M275" t="s">
        <v>15626</v>
      </c>
      <c r="N275" t="s">
        <v>23</v>
      </c>
      <c r="O275" t="s">
        <v>32</v>
      </c>
      <c r="P275" t="s">
        <v>26</v>
      </c>
      <c r="Q275" t="s">
        <v>33</v>
      </c>
      <c r="R275" t="s">
        <v>24</v>
      </c>
      <c r="S275" t="s">
        <v>23</v>
      </c>
      <c r="T275" t="s">
        <v>15626</v>
      </c>
    </row>
    <row r="276" spans="1:20" x14ac:dyDescent="0.25">
      <c r="A276" t="s">
        <v>44</v>
      </c>
      <c r="B276" t="s">
        <v>45</v>
      </c>
      <c r="C276">
        <v>66.666666666666671</v>
      </c>
      <c r="D276">
        <v>6</v>
      </c>
      <c r="E276" t="s">
        <v>15627</v>
      </c>
      <c r="F276">
        <v>400</v>
      </c>
      <c r="G276">
        <v>0</v>
      </c>
      <c r="H276" t="s">
        <v>631</v>
      </c>
      <c r="I276" t="s">
        <v>8760</v>
      </c>
      <c r="J276" t="s">
        <v>354</v>
      </c>
      <c r="K276" t="s">
        <v>23</v>
      </c>
      <c r="L276" t="s">
        <v>24</v>
      </c>
      <c r="M276" t="s">
        <v>15626</v>
      </c>
      <c r="N276" t="s">
        <v>23</v>
      </c>
      <c r="O276" t="s">
        <v>32</v>
      </c>
      <c r="P276" t="s">
        <v>26</v>
      </c>
      <c r="Q276" t="s">
        <v>33</v>
      </c>
      <c r="R276" t="s">
        <v>24</v>
      </c>
      <c r="S276" t="s">
        <v>23</v>
      </c>
      <c r="T276" t="s">
        <v>15626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15628</v>
      </c>
      <c r="F277">
        <v>100</v>
      </c>
      <c r="G277">
        <v>0</v>
      </c>
      <c r="H277" t="s">
        <v>631</v>
      </c>
      <c r="I277" t="s">
        <v>15629</v>
      </c>
      <c r="J277" t="s">
        <v>1679</v>
      </c>
      <c r="K277" t="s">
        <v>23</v>
      </c>
      <c r="L277" t="s">
        <v>24</v>
      </c>
      <c r="M277" t="s">
        <v>15630</v>
      </c>
      <c r="N277" t="s">
        <v>23</v>
      </c>
      <c r="O277" t="s">
        <v>307</v>
      </c>
      <c r="P277" t="s">
        <v>26</v>
      </c>
      <c r="Q277" t="s">
        <v>27</v>
      </c>
      <c r="R277" t="s">
        <v>24</v>
      </c>
      <c r="S277" t="s">
        <v>23</v>
      </c>
      <c r="T277" t="s">
        <v>15626</v>
      </c>
    </row>
    <row r="278" spans="1:20" x14ac:dyDescent="0.25">
      <c r="A278" t="s">
        <v>28</v>
      </c>
      <c r="B278" t="s">
        <v>29</v>
      </c>
      <c r="C278">
        <v>50</v>
      </c>
      <c r="D278">
        <v>1</v>
      </c>
      <c r="E278" t="s">
        <v>15628</v>
      </c>
      <c r="F278">
        <v>100</v>
      </c>
      <c r="G278">
        <v>0</v>
      </c>
      <c r="H278" t="s">
        <v>631</v>
      </c>
      <c r="I278" t="s">
        <v>15629</v>
      </c>
      <c r="J278" t="s">
        <v>1679</v>
      </c>
      <c r="K278" t="s">
        <v>23</v>
      </c>
      <c r="L278" t="s">
        <v>24</v>
      </c>
      <c r="M278" t="s">
        <v>15630</v>
      </c>
      <c r="N278" t="s">
        <v>23</v>
      </c>
      <c r="O278" t="s">
        <v>307</v>
      </c>
      <c r="P278" t="s">
        <v>26</v>
      </c>
      <c r="Q278" t="s">
        <v>27</v>
      </c>
      <c r="R278" t="s">
        <v>24</v>
      </c>
      <c r="S278" t="s">
        <v>23</v>
      </c>
      <c r="T278" t="s">
        <v>15626</v>
      </c>
    </row>
    <row r="279" spans="1:20" x14ac:dyDescent="0.25">
      <c r="A279" t="s">
        <v>30</v>
      </c>
      <c r="B279" t="s">
        <v>31</v>
      </c>
      <c r="C279">
        <v>50</v>
      </c>
      <c r="D279">
        <v>1</v>
      </c>
      <c r="E279" t="s">
        <v>15628</v>
      </c>
      <c r="F279">
        <v>100</v>
      </c>
      <c r="G279">
        <v>0</v>
      </c>
      <c r="H279" t="s">
        <v>631</v>
      </c>
      <c r="I279" t="s">
        <v>15629</v>
      </c>
      <c r="J279" t="s">
        <v>1679</v>
      </c>
      <c r="K279" t="s">
        <v>23</v>
      </c>
      <c r="L279" t="s">
        <v>24</v>
      </c>
      <c r="M279" t="s">
        <v>15630</v>
      </c>
      <c r="N279" t="s">
        <v>23</v>
      </c>
      <c r="O279" t="s">
        <v>307</v>
      </c>
      <c r="P279" t="s">
        <v>26</v>
      </c>
      <c r="Q279" t="s">
        <v>27</v>
      </c>
      <c r="R279" t="s">
        <v>24</v>
      </c>
      <c r="S279" t="s">
        <v>23</v>
      </c>
      <c r="T279" t="s">
        <v>15626</v>
      </c>
    </row>
    <row r="280" spans="1:20" x14ac:dyDescent="0.25">
      <c r="A280" t="s">
        <v>186</v>
      </c>
      <c r="B280" t="s">
        <v>187</v>
      </c>
      <c r="C280">
        <v>33.333333333333336</v>
      </c>
      <c r="D280">
        <v>3</v>
      </c>
      <c r="E280" t="s">
        <v>15631</v>
      </c>
      <c r="F280">
        <v>200</v>
      </c>
      <c r="G280">
        <v>0</v>
      </c>
      <c r="H280" t="s">
        <v>631</v>
      </c>
      <c r="I280" t="s">
        <v>15632</v>
      </c>
      <c r="J280" t="s">
        <v>359</v>
      </c>
      <c r="K280" t="s">
        <v>23</v>
      </c>
      <c r="L280" t="s">
        <v>24</v>
      </c>
      <c r="M280" t="s">
        <v>15630</v>
      </c>
      <c r="N280" t="s">
        <v>23</v>
      </c>
      <c r="O280" t="s">
        <v>307</v>
      </c>
      <c r="P280" t="s">
        <v>26</v>
      </c>
      <c r="Q280" t="s">
        <v>27</v>
      </c>
      <c r="R280" t="s">
        <v>24</v>
      </c>
      <c r="S280" t="s">
        <v>23</v>
      </c>
      <c r="T280" t="s">
        <v>15630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15631</v>
      </c>
      <c r="F281">
        <v>200</v>
      </c>
      <c r="G281">
        <v>0</v>
      </c>
      <c r="H281" t="s">
        <v>631</v>
      </c>
      <c r="I281" t="s">
        <v>15632</v>
      </c>
      <c r="J281" t="s">
        <v>359</v>
      </c>
      <c r="K281" t="s">
        <v>23</v>
      </c>
      <c r="L281" t="s">
        <v>24</v>
      </c>
      <c r="M281" t="s">
        <v>15630</v>
      </c>
      <c r="N281" t="s">
        <v>23</v>
      </c>
      <c r="O281" t="s">
        <v>307</v>
      </c>
      <c r="P281" t="s">
        <v>26</v>
      </c>
      <c r="Q281" t="s">
        <v>27</v>
      </c>
      <c r="R281" t="s">
        <v>24</v>
      </c>
      <c r="S281" t="s">
        <v>23</v>
      </c>
      <c r="T281" t="s">
        <v>15630</v>
      </c>
    </row>
    <row r="282" spans="1:20" x14ac:dyDescent="0.25">
      <c r="A282" t="s">
        <v>28</v>
      </c>
      <c r="B282" t="s">
        <v>29</v>
      </c>
      <c r="C282">
        <v>50</v>
      </c>
      <c r="D282">
        <v>1</v>
      </c>
      <c r="E282" t="s">
        <v>15631</v>
      </c>
      <c r="F282">
        <v>200</v>
      </c>
      <c r="G282">
        <v>0</v>
      </c>
      <c r="H282" t="s">
        <v>631</v>
      </c>
      <c r="I282" t="s">
        <v>15632</v>
      </c>
      <c r="J282" t="s">
        <v>359</v>
      </c>
      <c r="K282" t="s">
        <v>23</v>
      </c>
      <c r="L282" t="s">
        <v>24</v>
      </c>
      <c r="M282" t="s">
        <v>15630</v>
      </c>
      <c r="N282" t="s">
        <v>23</v>
      </c>
      <c r="O282" t="s">
        <v>307</v>
      </c>
      <c r="P282" t="s">
        <v>26</v>
      </c>
      <c r="Q282" t="s">
        <v>27</v>
      </c>
      <c r="R282" t="s">
        <v>24</v>
      </c>
      <c r="S282" t="s">
        <v>23</v>
      </c>
      <c r="T282" t="s">
        <v>15630</v>
      </c>
    </row>
    <row r="283" spans="1:20" x14ac:dyDescent="0.25">
      <c r="A283" t="s">
        <v>30</v>
      </c>
      <c r="B283" t="s">
        <v>31</v>
      </c>
      <c r="C283">
        <v>50</v>
      </c>
      <c r="D283">
        <v>1</v>
      </c>
      <c r="E283" t="s">
        <v>15631</v>
      </c>
      <c r="F283">
        <v>200</v>
      </c>
      <c r="G283">
        <v>0</v>
      </c>
      <c r="H283" t="s">
        <v>631</v>
      </c>
      <c r="I283" t="s">
        <v>15632</v>
      </c>
      <c r="J283" t="s">
        <v>359</v>
      </c>
      <c r="K283" t="s">
        <v>23</v>
      </c>
      <c r="L283" t="s">
        <v>24</v>
      </c>
      <c r="M283" t="s">
        <v>15630</v>
      </c>
      <c r="N283" t="s">
        <v>23</v>
      </c>
      <c r="O283" t="s">
        <v>307</v>
      </c>
      <c r="P283" t="s">
        <v>26</v>
      </c>
      <c r="Q283" t="s">
        <v>27</v>
      </c>
      <c r="R283" t="s">
        <v>24</v>
      </c>
      <c r="S283" t="s">
        <v>23</v>
      </c>
      <c r="T283" t="s">
        <v>15630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15633</v>
      </c>
      <c r="F284">
        <v>106</v>
      </c>
      <c r="G284">
        <v>6</v>
      </c>
      <c r="H284" t="s">
        <v>631</v>
      </c>
      <c r="I284" t="s">
        <v>15634</v>
      </c>
      <c r="J284" t="s">
        <v>11510</v>
      </c>
      <c r="K284" t="s">
        <v>23</v>
      </c>
      <c r="L284" t="s">
        <v>24</v>
      </c>
      <c r="M284" t="s">
        <v>15635</v>
      </c>
      <c r="N284" t="s">
        <v>23</v>
      </c>
      <c r="O284" t="s">
        <v>307</v>
      </c>
      <c r="P284" t="s">
        <v>26</v>
      </c>
      <c r="Q284" t="s">
        <v>27</v>
      </c>
      <c r="R284" t="s">
        <v>24</v>
      </c>
      <c r="S284" t="s">
        <v>23</v>
      </c>
      <c r="T284" t="s">
        <v>15635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15633</v>
      </c>
      <c r="F285">
        <v>106</v>
      </c>
      <c r="G285">
        <v>6</v>
      </c>
      <c r="H285" t="s">
        <v>631</v>
      </c>
      <c r="I285" t="s">
        <v>15634</v>
      </c>
      <c r="J285" t="s">
        <v>11510</v>
      </c>
      <c r="K285" t="s">
        <v>23</v>
      </c>
      <c r="L285" t="s">
        <v>24</v>
      </c>
      <c r="M285" t="s">
        <v>15635</v>
      </c>
      <c r="N285" t="s">
        <v>23</v>
      </c>
      <c r="O285" t="s">
        <v>307</v>
      </c>
      <c r="P285" t="s">
        <v>26</v>
      </c>
      <c r="Q285" t="s">
        <v>27</v>
      </c>
      <c r="R285" t="s">
        <v>24</v>
      </c>
      <c r="S285" t="s">
        <v>23</v>
      </c>
      <c r="T285" t="s">
        <v>15635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15633</v>
      </c>
      <c r="F286">
        <v>106</v>
      </c>
      <c r="G286">
        <v>6</v>
      </c>
      <c r="H286" t="s">
        <v>631</v>
      </c>
      <c r="I286" t="s">
        <v>15634</v>
      </c>
      <c r="J286" t="s">
        <v>11510</v>
      </c>
      <c r="K286" t="s">
        <v>23</v>
      </c>
      <c r="L286" t="s">
        <v>24</v>
      </c>
      <c r="M286" t="s">
        <v>15635</v>
      </c>
      <c r="N286" t="s">
        <v>23</v>
      </c>
      <c r="O286" t="s">
        <v>307</v>
      </c>
      <c r="P286" t="s">
        <v>26</v>
      </c>
      <c r="Q286" t="s">
        <v>27</v>
      </c>
      <c r="R286" t="s">
        <v>24</v>
      </c>
      <c r="S286" t="s">
        <v>23</v>
      </c>
      <c r="T286" t="s">
        <v>15635</v>
      </c>
    </row>
    <row r="287" spans="1:20" x14ac:dyDescent="0.25">
      <c r="A287" t="s">
        <v>44</v>
      </c>
      <c r="B287" t="s">
        <v>45</v>
      </c>
      <c r="C287">
        <v>66.666666666666671</v>
      </c>
      <c r="D287">
        <v>3</v>
      </c>
      <c r="E287" t="s">
        <v>15636</v>
      </c>
      <c r="F287">
        <v>200</v>
      </c>
      <c r="G287">
        <v>0</v>
      </c>
      <c r="H287" t="s">
        <v>631</v>
      </c>
      <c r="I287" t="s">
        <v>15637</v>
      </c>
      <c r="J287" t="s">
        <v>1243</v>
      </c>
      <c r="K287" t="s">
        <v>23</v>
      </c>
      <c r="L287" t="s">
        <v>24</v>
      </c>
      <c r="M287" t="s">
        <v>15638</v>
      </c>
      <c r="N287" t="s">
        <v>23</v>
      </c>
      <c r="O287" t="s">
        <v>307</v>
      </c>
      <c r="P287" t="s">
        <v>26</v>
      </c>
      <c r="Q287" t="s">
        <v>27</v>
      </c>
      <c r="R287" t="s">
        <v>24</v>
      </c>
      <c r="S287" t="s">
        <v>23</v>
      </c>
      <c r="T287" t="s">
        <v>15635</v>
      </c>
    </row>
    <row r="288" spans="1:20" x14ac:dyDescent="0.25">
      <c r="A288" t="s">
        <v>186</v>
      </c>
      <c r="B288" t="s">
        <v>187</v>
      </c>
      <c r="C288">
        <v>33.333333333333336</v>
      </c>
      <c r="D288">
        <v>3</v>
      </c>
      <c r="E288" t="s">
        <v>15636</v>
      </c>
      <c r="F288">
        <v>200</v>
      </c>
      <c r="G288">
        <v>0</v>
      </c>
      <c r="H288" t="s">
        <v>631</v>
      </c>
      <c r="I288" t="s">
        <v>15637</v>
      </c>
      <c r="J288" t="s">
        <v>1243</v>
      </c>
      <c r="K288" t="s">
        <v>23</v>
      </c>
      <c r="L288" t="s">
        <v>24</v>
      </c>
      <c r="M288" t="s">
        <v>15638</v>
      </c>
      <c r="N288" t="s">
        <v>23</v>
      </c>
      <c r="O288" t="s">
        <v>307</v>
      </c>
      <c r="P288" t="s">
        <v>26</v>
      </c>
      <c r="Q288" t="s">
        <v>27</v>
      </c>
      <c r="R288" t="s">
        <v>24</v>
      </c>
      <c r="S288" t="s">
        <v>23</v>
      </c>
      <c r="T288" t="s">
        <v>15635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15639</v>
      </c>
      <c r="F289">
        <v>129</v>
      </c>
      <c r="G289">
        <v>29</v>
      </c>
      <c r="H289" t="s">
        <v>631</v>
      </c>
      <c r="I289" t="s">
        <v>6600</v>
      </c>
      <c r="J289" t="s">
        <v>1679</v>
      </c>
      <c r="K289" t="s">
        <v>23</v>
      </c>
      <c r="L289" t="s">
        <v>24</v>
      </c>
      <c r="M289" t="s">
        <v>15635</v>
      </c>
      <c r="N289" t="s">
        <v>23</v>
      </c>
      <c r="O289" t="s">
        <v>32</v>
      </c>
      <c r="P289" t="s">
        <v>26</v>
      </c>
      <c r="Q289" t="s">
        <v>33</v>
      </c>
      <c r="R289" t="s">
        <v>24</v>
      </c>
      <c r="S289" t="s">
        <v>23</v>
      </c>
      <c r="T289" t="s">
        <v>15638</v>
      </c>
    </row>
    <row r="290" spans="1:20" x14ac:dyDescent="0.25">
      <c r="A290" t="s">
        <v>28</v>
      </c>
      <c r="B290" t="s">
        <v>29</v>
      </c>
      <c r="C290">
        <v>50</v>
      </c>
      <c r="D290">
        <v>1</v>
      </c>
      <c r="E290" t="s">
        <v>15639</v>
      </c>
      <c r="F290">
        <v>129</v>
      </c>
      <c r="G290">
        <v>29</v>
      </c>
      <c r="H290" t="s">
        <v>631</v>
      </c>
      <c r="I290" t="s">
        <v>6600</v>
      </c>
      <c r="J290" t="s">
        <v>1679</v>
      </c>
      <c r="K290" t="s">
        <v>23</v>
      </c>
      <c r="L290" t="s">
        <v>24</v>
      </c>
      <c r="M290" t="s">
        <v>15635</v>
      </c>
      <c r="N290" t="s">
        <v>23</v>
      </c>
      <c r="O290" t="s">
        <v>32</v>
      </c>
      <c r="P290" t="s">
        <v>26</v>
      </c>
      <c r="Q290" t="s">
        <v>33</v>
      </c>
      <c r="R290" t="s">
        <v>24</v>
      </c>
      <c r="S290" t="s">
        <v>23</v>
      </c>
      <c r="T290" t="s">
        <v>15638</v>
      </c>
    </row>
    <row r="291" spans="1:20" x14ac:dyDescent="0.25">
      <c r="A291" t="s">
        <v>30</v>
      </c>
      <c r="B291" t="s">
        <v>31</v>
      </c>
      <c r="C291">
        <v>50</v>
      </c>
      <c r="D291">
        <v>1</v>
      </c>
      <c r="E291" t="s">
        <v>15639</v>
      </c>
      <c r="F291">
        <v>129</v>
      </c>
      <c r="G291">
        <v>29</v>
      </c>
      <c r="H291" t="s">
        <v>631</v>
      </c>
      <c r="I291" t="s">
        <v>6600</v>
      </c>
      <c r="J291" t="s">
        <v>1679</v>
      </c>
      <c r="K291" t="s">
        <v>23</v>
      </c>
      <c r="L291" t="s">
        <v>24</v>
      </c>
      <c r="M291" t="s">
        <v>15635</v>
      </c>
      <c r="N291" t="s">
        <v>23</v>
      </c>
      <c r="O291" t="s">
        <v>32</v>
      </c>
      <c r="P291" t="s">
        <v>26</v>
      </c>
      <c r="Q291" t="s">
        <v>33</v>
      </c>
      <c r="R291" t="s">
        <v>24</v>
      </c>
      <c r="S291" t="s">
        <v>23</v>
      </c>
      <c r="T291" t="s">
        <v>15638</v>
      </c>
    </row>
    <row r="292" spans="1:20" x14ac:dyDescent="0.25">
      <c r="A292" t="s">
        <v>186</v>
      </c>
      <c r="B292" t="s">
        <v>187</v>
      </c>
      <c r="C292">
        <v>33.333333333333336</v>
      </c>
      <c r="D292">
        <v>3</v>
      </c>
      <c r="E292" t="s">
        <v>15640</v>
      </c>
      <c r="F292">
        <v>245</v>
      </c>
      <c r="G292">
        <v>45</v>
      </c>
      <c r="H292" t="s">
        <v>631</v>
      </c>
      <c r="I292" t="s">
        <v>15641</v>
      </c>
      <c r="J292" t="s">
        <v>302</v>
      </c>
      <c r="K292" t="s">
        <v>23</v>
      </c>
      <c r="L292" t="s">
        <v>24</v>
      </c>
      <c r="M292" t="s">
        <v>15642</v>
      </c>
      <c r="N292" t="s">
        <v>23</v>
      </c>
      <c r="O292" t="s">
        <v>307</v>
      </c>
      <c r="P292" t="s">
        <v>26</v>
      </c>
      <c r="Q292" t="s">
        <v>27</v>
      </c>
      <c r="R292" t="s">
        <v>24</v>
      </c>
      <c r="S292" t="s">
        <v>23</v>
      </c>
      <c r="T292" t="s">
        <v>15642</v>
      </c>
    </row>
    <row r="293" spans="1:20" x14ac:dyDescent="0.25">
      <c r="A293" t="s">
        <v>42</v>
      </c>
      <c r="B293" t="s">
        <v>43</v>
      </c>
      <c r="C293">
        <v>66.666666666666671</v>
      </c>
      <c r="D293">
        <v>3</v>
      </c>
      <c r="E293" t="s">
        <v>15640</v>
      </c>
      <c r="F293">
        <v>245</v>
      </c>
      <c r="G293">
        <v>45</v>
      </c>
      <c r="H293" t="s">
        <v>631</v>
      </c>
      <c r="I293" t="s">
        <v>15641</v>
      </c>
      <c r="J293" t="s">
        <v>302</v>
      </c>
      <c r="K293" t="s">
        <v>23</v>
      </c>
      <c r="L293" t="s">
        <v>24</v>
      </c>
      <c r="M293" t="s">
        <v>15642</v>
      </c>
      <c r="N293" t="s">
        <v>23</v>
      </c>
      <c r="O293" t="s">
        <v>307</v>
      </c>
      <c r="P293" t="s">
        <v>26</v>
      </c>
      <c r="Q293" t="s">
        <v>27</v>
      </c>
      <c r="R293" t="s">
        <v>24</v>
      </c>
      <c r="S293" t="s">
        <v>23</v>
      </c>
      <c r="T293" t="s">
        <v>15642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15643</v>
      </c>
      <c r="F294">
        <v>106</v>
      </c>
      <c r="G294">
        <v>6</v>
      </c>
      <c r="H294" t="s">
        <v>631</v>
      </c>
      <c r="I294" t="s">
        <v>15644</v>
      </c>
      <c r="J294" t="s">
        <v>65</v>
      </c>
      <c r="K294" t="s">
        <v>23</v>
      </c>
      <c r="L294" t="s">
        <v>24</v>
      </c>
      <c r="M294" t="s">
        <v>15645</v>
      </c>
      <c r="N294" t="s">
        <v>23</v>
      </c>
      <c r="O294" t="s">
        <v>307</v>
      </c>
      <c r="P294" t="s">
        <v>26</v>
      </c>
      <c r="Q294" t="s">
        <v>27</v>
      </c>
      <c r="R294" t="s">
        <v>24</v>
      </c>
      <c r="S294" t="s">
        <v>23</v>
      </c>
      <c r="T294" t="s">
        <v>15642</v>
      </c>
    </row>
    <row r="295" spans="1:20" x14ac:dyDescent="0.25">
      <c r="A295" t="s">
        <v>28</v>
      </c>
      <c r="B295" t="s">
        <v>29</v>
      </c>
      <c r="C295">
        <v>50</v>
      </c>
      <c r="D295">
        <v>1</v>
      </c>
      <c r="E295" t="s">
        <v>15643</v>
      </c>
      <c r="F295">
        <v>106</v>
      </c>
      <c r="G295">
        <v>6</v>
      </c>
      <c r="H295" t="s">
        <v>631</v>
      </c>
      <c r="I295" t="s">
        <v>15644</v>
      </c>
      <c r="J295" t="s">
        <v>65</v>
      </c>
      <c r="K295" t="s">
        <v>23</v>
      </c>
      <c r="L295" t="s">
        <v>24</v>
      </c>
      <c r="M295" t="s">
        <v>15645</v>
      </c>
      <c r="N295" t="s">
        <v>23</v>
      </c>
      <c r="O295" t="s">
        <v>307</v>
      </c>
      <c r="P295" t="s">
        <v>26</v>
      </c>
      <c r="Q295" t="s">
        <v>27</v>
      </c>
      <c r="R295" t="s">
        <v>24</v>
      </c>
      <c r="S295" t="s">
        <v>23</v>
      </c>
      <c r="T295" t="s">
        <v>15642</v>
      </c>
    </row>
    <row r="296" spans="1:20" x14ac:dyDescent="0.25">
      <c r="A296" t="s">
        <v>30</v>
      </c>
      <c r="B296" t="s">
        <v>31</v>
      </c>
      <c r="C296">
        <v>50</v>
      </c>
      <c r="D296">
        <v>1</v>
      </c>
      <c r="E296" t="s">
        <v>15643</v>
      </c>
      <c r="F296">
        <v>106</v>
      </c>
      <c r="G296">
        <v>6</v>
      </c>
      <c r="H296" t="s">
        <v>631</v>
      </c>
      <c r="I296" t="s">
        <v>15644</v>
      </c>
      <c r="J296" t="s">
        <v>65</v>
      </c>
      <c r="K296" t="s">
        <v>23</v>
      </c>
      <c r="L296" t="s">
        <v>24</v>
      </c>
      <c r="M296" t="s">
        <v>15645</v>
      </c>
      <c r="N296" t="s">
        <v>23</v>
      </c>
      <c r="O296" t="s">
        <v>307</v>
      </c>
      <c r="P296" t="s">
        <v>26</v>
      </c>
      <c r="Q296" t="s">
        <v>27</v>
      </c>
      <c r="R296" t="s">
        <v>24</v>
      </c>
      <c r="S296" t="s">
        <v>23</v>
      </c>
      <c r="T296" t="s">
        <v>15642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15646</v>
      </c>
      <c r="F297">
        <v>106</v>
      </c>
      <c r="G297">
        <v>6</v>
      </c>
      <c r="H297" t="s">
        <v>631</v>
      </c>
      <c r="I297" t="s">
        <v>15647</v>
      </c>
      <c r="J297" t="s">
        <v>309</v>
      </c>
      <c r="K297" t="s">
        <v>23</v>
      </c>
      <c r="L297" t="s">
        <v>24</v>
      </c>
      <c r="M297" t="s">
        <v>15645</v>
      </c>
      <c r="N297" t="s">
        <v>23</v>
      </c>
      <c r="O297" t="s">
        <v>32</v>
      </c>
      <c r="P297" t="s">
        <v>26</v>
      </c>
      <c r="Q297" t="s">
        <v>33</v>
      </c>
      <c r="R297" t="s">
        <v>24</v>
      </c>
      <c r="S297" t="s">
        <v>23</v>
      </c>
      <c r="T297" t="s">
        <v>15648</v>
      </c>
    </row>
    <row r="298" spans="1:20" x14ac:dyDescent="0.25">
      <c r="A298" t="s">
        <v>28</v>
      </c>
      <c r="B298" t="s">
        <v>29</v>
      </c>
      <c r="C298">
        <v>50</v>
      </c>
      <c r="D298">
        <v>1</v>
      </c>
      <c r="E298" t="s">
        <v>15646</v>
      </c>
      <c r="F298">
        <v>106</v>
      </c>
      <c r="G298">
        <v>6</v>
      </c>
      <c r="H298" t="s">
        <v>631</v>
      </c>
      <c r="I298" t="s">
        <v>15647</v>
      </c>
      <c r="J298" t="s">
        <v>309</v>
      </c>
      <c r="K298" t="s">
        <v>23</v>
      </c>
      <c r="L298" t="s">
        <v>24</v>
      </c>
      <c r="M298" t="s">
        <v>15645</v>
      </c>
      <c r="N298" t="s">
        <v>23</v>
      </c>
      <c r="O298" t="s">
        <v>32</v>
      </c>
      <c r="P298" t="s">
        <v>26</v>
      </c>
      <c r="Q298" t="s">
        <v>33</v>
      </c>
      <c r="R298" t="s">
        <v>24</v>
      </c>
      <c r="S298" t="s">
        <v>23</v>
      </c>
      <c r="T298" t="s">
        <v>15648</v>
      </c>
    </row>
    <row r="299" spans="1:20" x14ac:dyDescent="0.25">
      <c r="A299" t="s">
        <v>30</v>
      </c>
      <c r="B299" t="s">
        <v>31</v>
      </c>
      <c r="C299">
        <v>50</v>
      </c>
      <c r="D299">
        <v>1</v>
      </c>
      <c r="E299" t="s">
        <v>15646</v>
      </c>
      <c r="F299">
        <v>106</v>
      </c>
      <c r="G299">
        <v>6</v>
      </c>
      <c r="H299" t="s">
        <v>631</v>
      </c>
      <c r="I299" t="s">
        <v>15647</v>
      </c>
      <c r="J299" t="s">
        <v>309</v>
      </c>
      <c r="K299" t="s">
        <v>23</v>
      </c>
      <c r="L299" t="s">
        <v>24</v>
      </c>
      <c r="M299" t="s">
        <v>15645</v>
      </c>
      <c r="N299" t="s">
        <v>23</v>
      </c>
      <c r="O299" t="s">
        <v>32</v>
      </c>
      <c r="P299" t="s">
        <v>26</v>
      </c>
      <c r="Q299" t="s">
        <v>33</v>
      </c>
      <c r="R299" t="s">
        <v>24</v>
      </c>
      <c r="S299" t="s">
        <v>23</v>
      </c>
      <c r="T299" t="s">
        <v>15648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15649</v>
      </c>
      <c r="F300">
        <v>145</v>
      </c>
      <c r="G300">
        <v>45</v>
      </c>
      <c r="H300" t="s">
        <v>631</v>
      </c>
      <c r="I300" t="s">
        <v>15650</v>
      </c>
      <c r="J300" t="s">
        <v>87</v>
      </c>
      <c r="K300" t="s">
        <v>23</v>
      </c>
      <c r="L300" t="s">
        <v>24</v>
      </c>
      <c r="M300" t="s">
        <v>15648</v>
      </c>
      <c r="N300" t="s">
        <v>23</v>
      </c>
      <c r="O300" t="s">
        <v>307</v>
      </c>
      <c r="P300" t="s">
        <v>26</v>
      </c>
      <c r="Q300" t="s">
        <v>27</v>
      </c>
      <c r="R300" t="s">
        <v>24</v>
      </c>
      <c r="S300" t="s">
        <v>23</v>
      </c>
      <c r="T300" t="s">
        <v>15648</v>
      </c>
    </row>
    <row r="301" spans="1:20" x14ac:dyDescent="0.25">
      <c r="A301" t="s">
        <v>28</v>
      </c>
      <c r="B301" t="s">
        <v>29</v>
      </c>
      <c r="C301">
        <v>50</v>
      </c>
      <c r="D301">
        <v>1</v>
      </c>
      <c r="E301" t="s">
        <v>15649</v>
      </c>
      <c r="F301">
        <v>145</v>
      </c>
      <c r="G301">
        <v>45</v>
      </c>
      <c r="H301" t="s">
        <v>631</v>
      </c>
      <c r="I301" t="s">
        <v>15650</v>
      </c>
      <c r="J301" t="s">
        <v>87</v>
      </c>
      <c r="K301" t="s">
        <v>23</v>
      </c>
      <c r="L301" t="s">
        <v>24</v>
      </c>
      <c r="M301" t="s">
        <v>15648</v>
      </c>
      <c r="N301" t="s">
        <v>23</v>
      </c>
      <c r="O301" t="s">
        <v>307</v>
      </c>
      <c r="P301" t="s">
        <v>26</v>
      </c>
      <c r="Q301" t="s">
        <v>27</v>
      </c>
      <c r="R301" t="s">
        <v>24</v>
      </c>
      <c r="S301" t="s">
        <v>23</v>
      </c>
      <c r="T301" t="s">
        <v>15648</v>
      </c>
    </row>
    <row r="302" spans="1:20" x14ac:dyDescent="0.25">
      <c r="A302" t="s">
        <v>30</v>
      </c>
      <c r="B302" t="s">
        <v>31</v>
      </c>
      <c r="C302">
        <v>50</v>
      </c>
      <c r="D302">
        <v>1</v>
      </c>
      <c r="E302" t="s">
        <v>15649</v>
      </c>
      <c r="F302">
        <v>145</v>
      </c>
      <c r="G302">
        <v>45</v>
      </c>
      <c r="H302" t="s">
        <v>631</v>
      </c>
      <c r="I302" t="s">
        <v>15650</v>
      </c>
      <c r="J302" t="s">
        <v>87</v>
      </c>
      <c r="K302" t="s">
        <v>23</v>
      </c>
      <c r="L302" t="s">
        <v>24</v>
      </c>
      <c r="M302" t="s">
        <v>15648</v>
      </c>
      <c r="N302" t="s">
        <v>23</v>
      </c>
      <c r="O302" t="s">
        <v>307</v>
      </c>
      <c r="P302" t="s">
        <v>26</v>
      </c>
      <c r="Q302" t="s">
        <v>27</v>
      </c>
      <c r="R302" t="s">
        <v>24</v>
      </c>
      <c r="S302" t="s">
        <v>23</v>
      </c>
      <c r="T302" t="s">
        <v>15648</v>
      </c>
    </row>
    <row r="303" spans="1:20" x14ac:dyDescent="0.25">
      <c r="A303" t="s">
        <v>42</v>
      </c>
      <c r="B303" t="s">
        <v>43</v>
      </c>
      <c r="C303">
        <v>66.666666666666671</v>
      </c>
      <c r="D303">
        <v>3</v>
      </c>
      <c r="E303" t="s">
        <v>15651</v>
      </c>
      <c r="F303">
        <v>200</v>
      </c>
      <c r="G303">
        <v>0</v>
      </c>
      <c r="H303" t="s">
        <v>631</v>
      </c>
      <c r="I303" t="s">
        <v>15652</v>
      </c>
      <c r="J303" t="s">
        <v>319</v>
      </c>
      <c r="K303" t="s">
        <v>23</v>
      </c>
      <c r="L303" t="s">
        <v>24</v>
      </c>
      <c r="M303" t="s">
        <v>15653</v>
      </c>
      <c r="N303" t="s">
        <v>23</v>
      </c>
      <c r="O303" t="s">
        <v>307</v>
      </c>
      <c r="P303" t="s">
        <v>26</v>
      </c>
      <c r="Q303" t="s">
        <v>27</v>
      </c>
      <c r="R303" t="s">
        <v>24</v>
      </c>
      <c r="S303" t="s">
        <v>23</v>
      </c>
      <c r="T303" t="s">
        <v>15653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15651</v>
      </c>
      <c r="F304">
        <v>200</v>
      </c>
      <c r="G304">
        <v>0</v>
      </c>
      <c r="H304" t="s">
        <v>631</v>
      </c>
      <c r="I304" t="s">
        <v>15652</v>
      </c>
      <c r="J304" t="s">
        <v>319</v>
      </c>
      <c r="K304" t="s">
        <v>23</v>
      </c>
      <c r="L304" t="s">
        <v>24</v>
      </c>
      <c r="M304" t="s">
        <v>15653</v>
      </c>
      <c r="N304" t="s">
        <v>23</v>
      </c>
      <c r="O304" t="s">
        <v>307</v>
      </c>
      <c r="P304" t="s">
        <v>26</v>
      </c>
      <c r="Q304" t="s">
        <v>27</v>
      </c>
      <c r="R304" t="s">
        <v>24</v>
      </c>
      <c r="S304" t="s">
        <v>23</v>
      </c>
      <c r="T304" t="s">
        <v>15653</v>
      </c>
    </row>
    <row r="305" spans="1:20" x14ac:dyDescent="0.25">
      <c r="A305" t="s">
        <v>28</v>
      </c>
      <c r="B305" t="s">
        <v>29</v>
      </c>
      <c r="C305">
        <v>50</v>
      </c>
      <c r="D305">
        <v>1</v>
      </c>
      <c r="E305" t="s">
        <v>15651</v>
      </c>
      <c r="F305">
        <v>200</v>
      </c>
      <c r="G305">
        <v>0</v>
      </c>
      <c r="H305" t="s">
        <v>631</v>
      </c>
      <c r="I305" t="s">
        <v>15652</v>
      </c>
      <c r="J305" t="s">
        <v>319</v>
      </c>
      <c r="K305" t="s">
        <v>23</v>
      </c>
      <c r="L305" t="s">
        <v>24</v>
      </c>
      <c r="M305" t="s">
        <v>15653</v>
      </c>
      <c r="N305" t="s">
        <v>23</v>
      </c>
      <c r="O305" t="s">
        <v>307</v>
      </c>
      <c r="P305" t="s">
        <v>26</v>
      </c>
      <c r="Q305" t="s">
        <v>27</v>
      </c>
      <c r="R305" t="s">
        <v>24</v>
      </c>
      <c r="S305" t="s">
        <v>23</v>
      </c>
      <c r="T305" t="s">
        <v>15653</v>
      </c>
    </row>
    <row r="306" spans="1:20" x14ac:dyDescent="0.25">
      <c r="A306" t="s">
        <v>30</v>
      </c>
      <c r="B306" t="s">
        <v>31</v>
      </c>
      <c r="C306">
        <v>50</v>
      </c>
      <c r="D306">
        <v>1</v>
      </c>
      <c r="E306" t="s">
        <v>15651</v>
      </c>
      <c r="F306">
        <v>200</v>
      </c>
      <c r="G306">
        <v>0</v>
      </c>
      <c r="H306" t="s">
        <v>631</v>
      </c>
      <c r="I306" t="s">
        <v>15652</v>
      </c>
      <c r="J306" t="s">
        <v>319</v>
      </c>
      <c r="K306" t="s">
        <v>23</v>
      </c>
      <c r="L306" t="s">
        <v>24</v>
      </c>
      <c r="M306" t="s">
        <v>15653</v>
      </c>
      <c r="N306" t="s">
        <v>23</v>
      </c>
      <c r="O306" t="s">
        <v>307</v>
      </c>
      <c r="P306" t="s">
        <v>26</v>
      </c>
      <c r="Q306" t="s">
        <v>27</v>
      </c>
      <c r="R306" t="s">
        <v>24</v>
      </c>
      <c r="S306" t="s">
        <v>23</v>
      </c>
      <c r="T306" t="s">
        <v>15653</v>
      </c>
    </row>
    <row r="307" spans="1:20" x14ac:dyDescent="0.25">
      <c r="A307" t="s">
        <v>186</v>
      </c>
      <c r="B307" t="s">
        <v>187</v>
      </c>
      <c r="C307">
        <v>33.333333333333336</v>
      </c>
      <c r="D307">
        <v>3</v>
      </c>
      <c r="E307" t="s">
        <v>15654</v>
      </c>
      <c r="F307">
        <v>300</v>
      </c>
      <c r="G307">
        <v>0</v>
      </c>
      <c r="H307" t="s">
        <v>631</v>
      </c>
      <c r="I307" t="s">
        <v>15655</v>
      </c>
      <c r="J307" t="s">
        <v>306</v>
      </c>
      <c r="K307" t="s">
        <v>23</v>
      </c>
      <c r="L307" t="s">
        <v>24</v>
      </c>
      <c r="M307" t="s">
        <v>15653</v>
      </c>
      <c r="N307" t="s">
        <v>23</v>
      </c>
      <c r="O307" t="s">
        <v>307</v>
      </c>
      <c r="P307" t="s">
        <v>26</v>
      </c>
      <c r="Q307" t="s">
        <v>27</v>
      </c>
      <c r="R307" t="s">
        <v>24</v>
      </c>
      <c r="S307" t="s">
        <v>23</v>
      </c>
      <c r="T307" t="s">
        <v>15653</v>
      </c>
    </row>
    <row r="308" spans="1:20" x14ac:dyDescent="0.25">
      <c r="A308" t="s">
        <v>42</v>
      </c>
      <c r="B308" t="s">
        <v>43</v>
      </c>
      <c r="C308">
        <v>66.666666666666671</v>
      </c>
      <c r="D308">
        <v>3</v>
      </c>
      <c r="E308" t="s">
        <v>15654</v>
      </c>
      <c r="F308">
        <v>300</v>
      </c>
      <c r="G308">
        <v>0</v>
      </c>
      <c r="H308" t="s">
        <v>631</v>
      </c>
      <c r="I308" t="s">
        <v>15655</v>
      </c>
      <c r="J308" t="s">
        <v>306</v>
      </c>
      <c r="K308" t="s">
        <v>23</v>
      </c>
      <c r="L308" t="s">
        <v>24</v>
      </c>
      <c r="M308" t="s">
        <v>15653</v>
      </c>
      <c r="N308" t="s">
        <v>23</v>
      </c>
      <c r="O308" t="s">
        <v>307</v>
      </c>
      <c r="P308" t="s">
        <v>26</v>
      </c>
      <c r="Q308" t="s">
        <v>27</v>
      </c>
      <c r="R308" t="s">
        <v>24</v>
      </c>
      <c r="S308" t="s">
        <v>23</v>
      </c>
      <c r="T308" t="s">
        <v>15653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15654</v>
      </c>
      <c r="F309">
        <v>300</v>
      </c>
      <c r="G309">
        <v>0</v>
      </c>
      <c r="H309" t="s">
        <v>631</v>
      </c>
      <c r="I309" t="s">
        <v>15655</v>
      </c>
      <c r="J309" t="s">
        <v>306</v>
      </c>
      <c r="K309" t="s">
        <v>23</v>
      </c>
      <c r="L309" t="s">
        <v>24</v>
      </c>
      <c r="M309" t="s">
        <v>15653</v>
      </c>
      <c r="N309" t="s">
        <v>23</v>
      </c>
      <c r="O309" t="s">
        <v>307</v>
      </c>
      <c r="P309" t="s">
        <v>26</v>
      </c>
      <c r="Q309" t="s">
        <v>27</v>
      </c>
      <c r="R309" t="s">
        <v>24</v>
      </c>
      <c r="S309" t="s">
        <v>23</v>
      </c>
      <c r="T309" t="s">
        <v>15653</v>
      </c>
    </row>
    <row r="310" spans="1:20" x14ac:dyDescent="0.25">
      <c r="A310" t="s">
        <v>28</v>
      </c>
      <c r="B310" t="s">
        <v>29</v>
      </c>
      <c r="C310">
        <v>50</v>
      </c>
      <c r="D310">
        <v>1</v>
      </c>
      <c r="E310" t="s">
        <v>15654</v>
      </c>
      <c r="F310">
        <v>300</v>
      </c>
      <c r="G310">
        <v>0</v>
      </c>
      <c r="H310" t="s">
        <v>631</v>
      </c>
      <c r="I310" t="s">
        <v>15655</v>
      </c>
      <c r="J310" t="s">
        <v>306</v>
      </c>
      <c r="K310" t="s">
        <v>23</v>
      </c>
      <c r="L310" t="s">
        <v>24</v>
      </c>
      <c r="M310" t="s">
        <v>15653</v>
      </c>
      <c r="N310" t="s">
        <v>23</v>
      </c>
      <c r="O310" t="s">
        <v>307</v>
      </c>
      <c r="P310" t="s">
        <v>26</v>
      </c>
      <c r="Q310" t="s">
        <v>27</v>
      </c>
      <c r="R310" t="s">
        <v>24</v>
      </c>
      <c r="S310" t="s">
        <v>23</v>
      </c>
      <c r="T310" t="s">
        <v>15653</v>
      </c>
    </row>
    <row r="311" spans="1:20" x14ac:dyDescent="0.25">
      <c r="A311" t="s">
        <v>30</v>
      </c>
      <c r="B311" t="s">
        <v>31</v>
      </c>
      <c r="C311">
        <v>50</v>
      </c>
      <c r="D311">
        <v>1</v>
      </c>
      <c r="E311" t="s">
        <v>15654</v>
      </c>
      <c r="F311">
        <v>300</v>
      </c>
      <c r="G311">
        <v>0</v>
      </c>
      <c r="H311" t="s">
        <v>631</v>
      </c>
      <c r="I311" t="s">
        <v>15655</v>
      </c>
      <c r="J311" t="s">
        <v>306</v>
      </c>
      <c r="K311" t="s">
        <v>23</v>
      </c>
      <c r="L311" t="s">
        <v>24</v>
      </c>
      <c r="M311" t="s">
        <v>15653</v>
      </c>
      <c r="N311" t="s">
        <v>23</v>
      </c>
      <c r="O311" t="s">
        <v>307</v>
      </c>
      <c r="P311" t="s">
        <v>26</v>
      </c>
      <c r="Q311" t="s">
        <v>27</v>
      </c>
      <c r="R311" t="s">
        <v>24</v>
      </c>
      <c r="S311" t="s">
        <v>23</v>
      </c>
      <c r="T311" t="s">
        <v>15653</v>
      </c>
    </row>
    <row r="312" spans="1:20" x14ac:dyDescent="0.25">
      <c r="A312" t="s">
        <v>20</v>
      </c>
      <c r="B312" t="s">
        <v>21</v>
      </c>
      <c r="C312">
        <v>50</v>
      </c>
      <c r="D312">
        <v>3</v>
      </c>
      <c r="E312" t="s">
        <v>15656</v>
      </c>
      <c r="F312">
        <v>300</v>
      </c>
      <c r="G312">
        <v>0</v>
      </c>
      <c r="H312" t="s">
        <v>631</v>
      </c>
      <c r="I312" t="s">
        <v>15657</v>
      </c>
      <c r="J312" t="s">
        <v>8191</v>
      </c>
      <c r="K312" t="s">
        <v>23</v>
      </c>
      <c r="L312" t="s">
        <v>24</v>
      </c>
      <c r="M312" t="s">
        <v>15653</v>
      </c>
      <c r="N312" t="s">
        <v>23</v>
      </c>
      <c r="O312" t="s">
        <v>307</v>
      </c>
      <c r="P312" t="s">
        <v>26</v>
      </c>
      <c r="Q312" t="s">
        <v>27</v>
      </c>
      <c r="R312" t="s">
        <v>24</v>
      </c>
      <c r="S312" t="s">
        <v>23</v>
      </c>
      <c r="T312" t="s">
        <v>15653</v>
      </c>
    </row>
    <row r="313" spans="1:20" x14ac:dyDescent="0.25">
      <c r="A313" t="s">
        <v>28</v>
      </c>
      <c r="B313" t="s">
        <v>29</v>
      </c>
      <c r="C313">
        <v>50</v>
      </c>
      <c r="D313">
        <v>3</v>
      </c>
      <c r="E313" t="s">
        <v>15656</v>
      </c>
      <c r="F313">
        <v>300</v>
      </c>
      <c r="G313">
        <v>0</v>
      </c>
      <c r="H313" t="s">
        <v>631</v>
      </c>
      <c r="I313" t="s">
        <v>15657</v>
      </c>
      <c r="J313" t="s">
        <v>8191</v>
      </c>
      <c r="K313" t="s">
        <v>23</v>
      </c>
      <c r="L313" t="s">
        <v>24</v>
      </c>
      <c r="M313" t="s">
        <v>15653</v>
      </c>
      <c r="N313" t="s">
        <v>23</v>
      </c>
      <c r="O313" t="s">
        <v>307</v>
      </c>
      <c r="P313" t="s">
        <v>26</v>
      </c>
      <c r="Q313" t="s">
        <v>27</v>
      </c>
      <c r="R313" t="s">
        <v>24</v>
      </c>
      <c r="S313" t="s">
        <v>23</v>
      </c>
      <c r="T313" t="s">
        <v>15653</v>
      </c>
    </row>
    <row r="314" spans="1:20" x14ac:dyDescent="0.25">
      <c r="A314" t="s">
        <v>30</v>
      </c>
      <c r="B314" t="s">
        <v>31</v>
      </c>
      <c r="C314">
        <v>50</v>
      </c>
      <c r="D314">
        <v>3</v>
      </c>
      <c r="E314" t="s">
        <v>15656</v>
      </c>
      <c r="F314">
        <v>300</v>
      </c>
      <c r="G314">
        <v>0</v>
      </c>
      <c r="H314" t="s">
        <v>631</v>
      </c>
      <c r="I314" t="s">
        <v>15657</v>
      </c>
      <c r="J314" t="s">
        <v>8191</v>
      </c>
      <c r="K314" t="s">
        <v>23</v>
      </c>
      <c r="L314" t="s">
        <v>24</v>
      </c>
      <c r="M314" t="s">
        <v>15653</v>
      </c>
      <c r="N314" t="s">
        <v>23</v>
      </c>
      <c r="O314" t="s">
        <v>307</v>
      </c>
      <c r="P314" t="s">
        <v>26</v>
      </c>
      <c r="Q314" t="s">
        <v>27</v>
      </c>
      <c r="R314" t="s">
        <v>24</v>
      </c>
      <c r="S314" t="s">
        <v>23</v>
      </c>
      <c r="T314" t="s">
        <v>15653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15658</v>
      </c>
      <c r="F315">
        <v>145</v>
      </c>
      <c r="G315">
        <v>45</v>
      </c>
      <c r="H315" t="s">
        <v>631</v>
      </c>
      <c r="I315" t="s">
        <v>15659</v>
      </c>
      <c r="J315" t="s">
        <v>11510</v>
      </c>
      <c r="K315" t="s">
        <v>23</v>
      </c>
      <c r="L315" t="s">
        <v>24</v>
      </c>
      <c r="M315" t="s">
        <v>15660</v>
      </c>
      <c r="N315" t="s">
        <v>23</v>
      </c>
      <c r="O315" t="s">
        <v>307</v>
      </c>
      <c r="P315" t="s">
        <v>26</v>
      </c>
      <c r="Q315" t="s">
        <v>27</v>
      </c>
      <c r="R315" t="s">
        <v>24</v>
      </c>
      <c r="S315" t="s">
        <v>23</v>
      </c>
      <c r="T315" t="s">
        <v>15660</v>
      </c>
    </row>
    <row r="316" spans="1:20" x14ac:dyDescent="0.25">
      <c r="A316" t="s">
        <v>28</v>
      </c>
      <c r="B316" t="s">
        <v>29</v>
      </c>
      <c r="C316">
        <v>50</v>
      </c>
      <c r="D316">
        <v>1</v>
      </c>
      <c r="E316" t="s">
        <v>15658</v>
      </c>
      <c r="F316">
        <v>145</v>
      </c>
      <c r="G316">
        <v>45</v>
      </c>
      <c r="H316" t="s">
        <v>631</v>
      </c>
      <c r="I316" t="s">
        <v>15659</v>
      </c>
      <c r="J316" t="s">
        <v>11510</v>
      </c>
      <c r="K316" t="s">
        <v>23</v>
      </c>
      <c r="L316" t="s">
        <v>24</v>
      </c>
      <c r="M316" t="s">
        <v>15660</v>
      </c>
      <c r="N316" t="s">
        <v>23</v>
      </c>
      <c r="O316" t="s">
        <v>307</v>
      </c>
      <c r="P316" t="s">
        <v>26</v>
      </c>
      <c r="Q316" t="s">
        <v>27</v>
      </c>
      <c r="R316" t="s">
        <v>24</v>
      </c>
      <c r="S316" t="s">
        <v>23</v>
      </c>
      <c r="T316" t="s">
        <v>15660</v>
      </c>
    </row>
    <row r="317" spans="1:20" x14ac:dyDescent="0.25">
      <c r="A317" t="s">
        <v>30</v>
      </c>
      <c r="B317" t="s">
        <v>31</v>
      </c>
      <c r="C317">
        <v>50</v>
      </c>
      <c r="D317">
        <v>1</v>
      </c>
      <c r="E317" t="s">
        <v>15658</v>
      </c>
      <c r="F317">
        <v>145</v>
      </c>
      <c r="G317">
        <v>45</v>
      </c>
      <c r="H317" t="s">
        <v>631</v>
      </c>
      <c r="I317" t="s">
        <v>15659</v>
      </c>
      <c r="J317" t="s">
        <v>11510</v>
      </c>
      <c r="K317" t="s">
        <v>23</v>
      </c>
      <c r="L317" t="s">
        <v>24</v>
      </c>
      <c r="M317" t="s">
        <v>15660</v>
      </c>
      <c r="N317" t="s">
        <v>23</v>
      </c>
      <c r="O317" t="s">
        <v>307</v>
      </c>
      <c r="P317" t="s">
        <v>26</v>
      </c>
      <c r="Q317" t="s">
        <v>27</v>
      </c>
      <c r="R317" t="s">
        <v>24</v>
      </c>
      <c r="S317" t="s">
        <v>23</v>
      </c>
      <c r="T317" t="s">
        <v>15660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15661</v>
      </c>
      <c r="F318">
        <v>145</v>
      </c>
      <c r="G318">
        <v>45</v>
      </c>
      <c r="H318" t="s">
        <v>631</v>
      </c>
      <c r="I318" t="s">
        <v>15662</v>
      </c>
      <c r="J318" t="s">
        <v>312</v>
      </c>
      <c r="K318" t="s">
        <v>23</v>
      </c>
      <c r="L318" t="s">
        <v>24</v>
      </c>
      <c r="M318" t="s">
        <v>15663</v>
      </c>
      <c r="N318" t="s">
        <v>23</v>
      </c>
      <c r="O318" t="s">
        <v>307</v>
      </c>
      <c r="P318" t="s">
        <v>26</v>
      </c>
      <c r="Q318" t="s">
        <v>27</v>
      </c>
      <c r="R318" t="s">
        <v>24</v>
      </c>
      <c r="S318" t="s">
        <v>23</v>
      </c>
      <c r="T318" t="s">
        <v>15663</v>
      </c>
    </row>
    <row r="319" spans="1:20" x14ac:dyDescent="0.25">
      <c r="A319" t="s">
        <v>28</v>
      </c>
      <c r="B319" t="s">
        <v>29</v>
      </c>
      <c r="C319">
        <v>50</v>
      </c>
      <c r="D319">
        <v>1</v>
      </c>
      <c r="E319" t="s">
        <v>15661</v>
      </c>
      <c r="F319">
        <v>145</v>
      </c>
      <c r="G319">
        <v>45</v>
      </c>
      <c r="H319" t="s">
        <v>631</v>
      </c>
      <c r="I319" t="s">
        <v>15662</v>
      </c>
      <c r="J319" t="s">
        <v>312</v>
      </c>
      <c r="K319" t="s">
        <v>23</v>
      </c>
      <c r="L319" t="s">
        <v>24</v>
      </c>
      <c r="M319" t="s">
        <v>15663</v>
      </c>
      <c r="N319" t="s">
        <v>23</v>
      </c>
      <c r="O319" t="s">
        <v>307</v>
      </c>
      <c r="P319" t="s">
        <v>26</v>
      </c>
      <c r="Q319" t="s">
        <v>27</v>
      </c>
      <c r="R319" t="s">
        <v>24</v>
      </c>
      <c r="S319" t="s">
        <v>23</v>
      </c>
      <c r="T319" t="s">
        <v>15663</v>
      </c>
    </row>
    <row r="320" spans="1:20" x14ac:dyDescent="0.25">
      <c r="A320" t="s">
        <v>30</v>
      </c>
      <c r="B320" t="s">
        <v>31</v>
      </c>
      <c r="C320">
        <v>50</v>
      </c>
      <c r="D320">
        <v>1</v>
      </c>
      <c r="E320" t="s">
        <v>15661</v>
      </c>
      <c r="F320">
        <v>145</v>
      </c>
      <c r="G320">
        <v>45</v>
      </c>
      <c r="H320" t="s">
        <v>631</v>
      </c>
      <c r="I320" t="s">
        <v>15662</v>
      </c>
      <c r="J320" t="s">
        <v>312</v>
      </c>
      <c r="K320" t="s">
        <v>23</v>
      </c>
      <c r="L320" t="s">
        <v>24</v>
      </c>
      <c r="M320" t="s">
        <v>15663</v>
      </c>
      <c r="N320" t="s">
        <v>23</v>
      </c>
      <c r="O320" t="s">
        <v>307</v>
      </c>
      <c r="P320" t="s">
        <v>26</v>
      </c>
      <c r="Q320" t="s">
        <v>27</v>
      </c>
      <c r="R320" t="s">
        <v>24</v>
      </c>
      <c r="S320" t="s">
        <v>23</v>
      </c>
      <c r="T320" t="s">
        <v>15663</v>
      </c>
    </row>
    <row r="321" spans="1:20" x14ac:dyDescent="0.25">
      <c r="A321" t="s">
        <v>20</v>
      </c>
      <c r="B321" t="s">
        <v>21</v>
      </c>
      <c r="C321">
        <v>50</v>
      </c>
      <c r="D321">
        <v>2</v>
      </c>
      <c r="E321" t="s">
        <v>15664</v>
      </c>
      <c r="F321">
        <v>200</v>
      </c>
      <c r="G321">
        <v>0</v>
      </c>
      <c r="H321" t="s">
        <v>631</v>
      </c>
      <c r="I321" t="s">
        <v>15665</v>
      </c>
      <c r="J321" t="s">
        <v>346</v>
      </c>
      <c r="K321" t="s">
        <v>23</v>
      </c>
      <c r="L321" t="s">
        <v>24</v>
      </c>
      <c r="M321" t="s">
        <v>15663</v>
      </c>
      <c r="N321" t="s">
        <v>23</v>
      </c>
      <c r="O321" t="s">
        <v>307</v>
      </c>
      <c r="P321" t="s">
        <v>26</v>
      </c>
      <c r="Q321" t="s">
        <v>27</v>
      </c>
      <c r="R321" t="s">
        <v>24</v>
      </c>
      <c r="S321" t="s">
        <v>23</v>
      </c>
      <c r="T321" t="s">
        <v>15663</v>
      </c>
    </row>
    <row r="322" spans="1:20" x14ac:dyDescent="0.25">
      <c r="A322" t="s">
        <v>28</v>
      </c>
      <c r="B322" t="s">
        <v>29</v>
      </c>
      <c r="C322">
        <v>50</v>
      </c>
      <c r="D322">
        <v>2</v>
      </c>
      <c r="E322" t="s">
        <v>15664</v>
      </c>
      <c r="F322">
        <v>200</v>
      </c>
      <c r="G322">
        <v>0</v>
      </c>
      <c r="H322" t="s">
        <v>631</v>
      </c>
      <c r="I322" t="s">
        <v>15665</v>
      </c>
      <c r="J322" t="s">
        <v>346</v>
      </c>
      <c r="K322" t="s">
        <v>23</v>
      </c>
      <c r="L322" t="s">
        <v>24</v>
      </c>
      <c r="M322" t="s">
        <v>15663</v>
      </c>
      <c r="N322" t="s">
        <v>23</v>
      </c>
      <c r="O322" t="s">
        <v>307</v>
      </c>
      <c r="P322" t="s">
        <v>26</v>
      </c>
      <c r="Q322" t="s">
        <v>27</v>
      </c>
      <c r="R322" t="s">
        <v>24</v>
      </c>
      <c r="S322" t="s">
        <v>23</v>
      </c>
      <c r="T322" t="s">
        <v>15663</v>
      </c>
    </row>
    <row r="323" spans="1:20" x14ac:dyDescent="0.25">
      <c r="A323" t="s">
        <v>30</v>
      </c>
      <c r="B323" t="s">
        <v>31</v>
      </c>
      <c r="C323">
        <v>50</v>
      </c>
      <c r="D323">
        <v>2</v>
      </c>
      <c r="E323" t="s">
        <v>15664</v>
      </c>
      <c r="F323">
        <v>200</v>
      </c>
      <c r="G323">
        <v>0</v>
      </c>
      <c r="H323" t="s">
        <v>631</v>
      </c>
      <c r="I323" t="s">
        <v>15665</v>
      </c>
      <c r="J323" t="s">
        <v>346</v>
      </c>
      <c r="K323" t="s">
        <v>23</v>
      </c>
      <c r="L323" t="s">
        <v>24</v>
      </c>
      <c r="M323" t="s">
        <v>15663</v>
      </c>
      <c r="N323" t="s">
        <v>23</v>
      </c>
      <c r="O323" t="s">
        <v>307</v>
      </c>
      <c r="P323" t="s">
        <v>26</v>
      </c>
      <c r="Q323" t="s">
        <v>27</v>
      </c>
      <c r="R323" t="s">
        <v>24</v>
      </c>
      <c r="S323" t="s">
        <v>23</v>
      </c>
      <c r="T323" t="s">
        <v>15663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15666</v>
      </c>
      <c r="F324">
        <v>106</v>
      </c>
      <c r="G324">
        <v>6</v>
      </c>
      <c r="H324" t="s">
        <v>631</v>
      </c>
      <c r="I324" t="s">
        <v>15667</v>
      </c>
      <c r="J324" t="s">
        <v>317</v>
      </c>
      <c r="K324" t="s">
        <v>23</v>
      </c>
      <c r="L324" t="s">
        <v>24</v>
      </c>
      <c r="M324" t="s">
        <v>15663</v>
      </c>
      <c r="N324" t="s">
        <v>23</v>
      </c>
      <c r="O324" t="s">
        <v>307</v>
      </c>
      <c r="P324" t="s">
        <v>26</v>
      </c>
      <c r="Q324" t="s">
        <v>27</v>
      </c>
      <c r="R324" t="s">
        <v>24</v>
      </c>
      <c r="S324" t="s">
        <v>23</v>
      </c>
      <c r="T324" t="s">
        <v>15663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15666</v>
      </c>
      <c r="F325">
        <v>106</v>
      </c>
      <c r="G325">
        <v>6</v>
      </c>
      <c r="H325" t="s">
        <v>631</v>
      </c>
      <c r="I325" t="s">
        <v>15667</v>
      </c>
      <c r="J325" t="s">
        <v>317</v>
      </c>
      <c r="K325" t="s">
        <v>23</v>
      </c>
      <c r="L325" t="s">
        <v>24</v>
      </c>
      <c r="M325" t="s">
        <v>15663</v>
      </c>
      <c r="N325" t="s">
        <v>23</v>
      </c>
      <c r="O325" t="s">
        <v>307</v>
      </c>
      <c r="P325" t="s">
        <v>26</v>
      </c>
      <c r="Q325" t="s">
        <v>27</v>
      </c>
      <c r="R325" t="s">
        <v>24</v>
      </c>
      <c r="S325" t="s">
        <v>23</v>
      </c>
      <c r="T325" t="s">
        <v>15663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15666</v>
      </c>
      <c r="F326">
        <v>106</v>
      </c>
      <c r="G326">
        <v>6</v>
      </c>
      <c r="H326" t="s">
        <v>631</v>
      </c>
      <c r="I326" t="s">
        <v>15667</v>
      </c>
      <c r="J326" t="s">
        <v>317</v>
      </c>
      <c r="K326" t="s">
        <v>23</v>
      </c>
      <c r="L326" t="s">
        <v>24</v>
      </c>
      <c r="M326" t="s">
        <v>15663</v>
      </c>
      <c r="N326" t="s">
        <v>23</v>
      </c>
      <c r="O326" t="s">
        <v>307</v>
      </c>
      <c r="P326" t="s">
        <v>26</v>
      </c>
      <c r="Q326" t="s">
        <v>27</v>
      </c>
      <c r="R326" t="s">
        <v>24</v>
      </c>
      <c r="S326" t="s">
        <v>23</v>
      </c>
      <c r="T326" t="s">
        <v>15663</v>
      </c>
    </row>
    <row r="327" spans="1:20" x14ac:dyDescent="0.25">
      <c r="A327" t="s">
        <v>186</v>
      </c>
      <c r="B327" t="s">
        <v>187</v>
      </c>
      <c r="C327">
        <v>33.333333333333336</v>
      </c>
      <c r="D327">
        <v>3</v>
      </c>
      <c r="E327" t="s">
        <v>15668</v>
      </c>
      <c r="F327">
        <v>129</v>
      </c>
      <c r="G327">
        <v>29</v>
      </c>
      <c r="H327" t="s">
        <v>631</v>
      </c>
      <c r="I327" t="s">
        <v>15669</v>
      </c>
      <c r="J327" t="s">
        <v>353</v>
      </c>
      <c r="K327" t="s">
        <v>23</v>
      </c>
      <c r="L327" t="s">
        <v>24</v>
      </c>
      <c r="M327" t="s">
        <v>15670</v>
      </c>
      <c r="N327" t="s">
        <v>23</v>
      </c>
      <c r="O327" t="s">
        <v>32</v>
      </c>
      <c r="P327" t="s">
        <v>26</v>
      </c>
      <c r="Q327" t="s">
        <v>33</v>
      </c>
      <c r="R327" t="s">
        <v>24</v>
      </c>
      <c r="S327" t="s">
        <v>23</v>
      </c>
      <c r="T327" t="s">
        <v>15670</v>
      </c>
    </row>
    <row r="328" spans="1:20" x14ac:dyDescent="0.25">
      <c r="A328" t="s">
        <v>186</v>
      </c>
      <c r="B328" t="s">
        <v>187</v>
      </c>
      <c r="C328">
        <v>33.333333333333336</v>
      </c>
      <c r="D328">
        <v>9</v>
      </c>
      <c r="E328" t="s">
        <v>15671</v>
      </c>
      <c r="F328">
        <v>300</v>
      </c>
      <c r="G328">
        <v>0</v>
      </c>
      <c r="H328" t="s">
        <v>631</v>
      </c>
      <c r="I328" t="s">
        <v>9200</v>
      </c>
      <c r="J328" t="s">
        <v>306</v>
      </c>
      <c r="K328" t="s">
        <v>23</v>
      </c>
      <c r="L328" t="s">
        <v>24</v>
      </c>
      <c r="M328" t="s">
        <v>15672</v>
      </c>
      <c r="N328" t="s">
        <v>23</v>
      </c>
      <c r="O328" t="s">
        <v>307</v>
      </c>
      <c r="P328" t="s">
        <v>26</v>
      </c>
      <c r="Q328" t="s">
        <v>27</v>
      </c>
      <c r="R328" t="s">
        <v>24</v>
      </c>
      <c r="S328" t="s">
        <v>23</v>
      </c>
      <c r="T328" t="s">
        <v>15672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15673</v>
      </c>
      <c r="F329">
        <v>145</v>
      </c>
      <c r="G329">
        <v>45</v>
      </c>
      <c r="H329" t="s">
        <v>631</v>
      </c>
      <c r="I329" t="s">
        <v>15674</v>
      </c>
      <c r="J329" t="s">
        <v>318</v>
      </c>
      <c r="K329" t="s">
        <v>23</v>
      </c>
      <c r="L329" t="s">
        <v>24</v>
      </c>
      <c r="M329" t="s">
        <v>15672</v>
      </c>
      <c r="N329" t="s">
        <v>23</v>
      </c>
      <c r="O329" t="s">
        <v>307</v>
      </c>
      <c r="P329" t="s">
        <v>26</v>
      </c>
      <c r="Q329" t="s">
        <v>27</v>
      </c>
      <c r="R329" t="s">
        <v>24</v>
      </c>
      <c r="S329" t="s">
        <v>23</v>
      </c>
      <c r="T329" t="s">
        <v>15672</v>
      </c>
    </row>
    <row r="330" spans="1:20" x14ac:dyDescent="0.25">
      <c r="A330" t="s">
        <v>28</v>
      </c>
      <c r="B330" t="s">
        <v>29</v>
      </c>
      <c r="C330">
        <v>50</v>
      </c>
      <c r="D330">
        <v>1</v>
      </c>
      <c r="E330" t="s">
        <v>15673</v>
      </c>
      <c r="F330">
        <v>145</v>
      </c>
      <c r="G330">
        <v>45</v>
      </c>
      <c r="H330" t="s">
        <v>631</v>
      </c>
      <c r="I330" t="s">
        <v>15674</v>
      </c>
      <c r="J330" t="s">
        <v>318</v>
      </c>
      <c r="K330" t="s">
        <v>23</v>
      </c>
      <c r="L330" t="s">
        <v>24</v>
      </c>
      <c r="M330" t="s">
        <v>15672</v>
      </c>
      <c r="N330" t="s">
        <v>23</v>
      </c>
      <c r="O330" t="s">
        <v>307</v>
      </c>
      <c r="P330" t="s">
        <v>26</v>
      </c>
      <c r="Q330" t="s">
        <v>27</v>
      </c>
      <c r="R330" t="s">
        <v>24</v>
      </c>
      <c r="S330" t="s">
        <v>23</v>
      </c>
      <c r="T330" t="s">
        <v>15672</v>
      </c>
    </row>
    <row r="331" spans="1:20" x14ac:dyDescent="0.25">
      <c r="A331" t="s">
        <v>30</v>
      </c>
      <c r="B331" t="s">
        <v>31</v>
      </c>
      <c r="C331">
        <v>50</v>
      </c>
      <c r="D331">
        <v>1</v>
      </c>
      <c r="E331" t="s">
        <v>15673</v>
      </c>
      <c r="F331">
        <v>145</v>
      </c>
      <c r="G331">
        <v>45</v>
      </c>
      <c r="H331" t="s">
        <v>631</v>
      </c>
      <c r="I331" t="s">
        <v>15674</v>
      </c>
      <c r="J331" t="s">
        <v>318</v>
      </c>
      <c r="K331" t="s">
        <v>23</v>
      </c>
      <c r="L331" t="s">
        <v>24</v>
      </c>
      <c r="M331" t="s">
        <v>15672</v>
      </c>
      <c r="N331" t="s">
        <v>23</v>
      </c>
      <c r="O331" t="s">
        <v>307</v>
      </c>
      <c r="P331" t="s">
        <v>26</v>
      </c>
      <c r="Q331" t="s">
        <v>27</v>
      </c>
      <c r="R331" t="s">
        <v>24</v>
      </c>
      <c r="S331" t="s">
        <v>23</v>
      </c>
      <c r="T331" t="s">
        <v>15672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15675</v>
      </c>
      <c r="F332">
        <v>200</v>
      </c>
      <c r="G332">
        <v>0</v>
      </c>
      <c r="H332" t="s">
        <v>631</v>
      </c>
      <c r="I332" t="s">
        <v>15676</v>
      </c>
      <c r="J332" t="s">
        <v>325</v>
      </c>
      <c r="K332" t="s">
        <v>23</v>
      </c>
      <c r="L332" t="s">
        <v>24</v>
      </c>
      <c r="M332" t="s">
        <v>15677</v>
      </c>
      <c r="N332" t="s">
        <v>23</v>
      </c>
      <c r="O332" t="s">
        <v>307</v>
      </c>
      <c r="P332" t="s">
        <v>26</v>
      </c>
      <c r="Q332" t="s">
        <v>27</v>
      </c>
      <c r="R332" t="s">
        <v>24</v>
      </c>
      <c r="S332" t="s">
        <v>23</v>
      </c>
      <c r="T332" t="s">
        <v>15677</v>
      </c>
    </row>
    <row r="333" spans="1:20" x14ac:dyDescent="0.25">
      <c r="A333" t="s">
        <v>28</v>
      </c>
      <c r="B333" t="s">
        <v>29</v>
      </c>
      <c r="C333">
        <v>50</v>
      </c>
      <c r="D333">
        <v>1</v>
      </c>
      <c r="E333" t="s">
        <v>15675</v>
      </c>
      <c r="F333">
        <v>200</v>
      </c>
      <c r="G333">
        <v>0</v>
      </c>
      <c r="H333" t="s">
        <v>631</v>
      </c>
      <c r="I333" t="s">
        <v>15676</v>
      </c>
      <c r="J333" t="s">
        <v>325</v>
      </c>
      <c r="K333" t="s">
        <v>23</v>
      </c>
      <c r="L333" t="s">
        <v>24</v>
      </c>
      <c r="M333" t="s">
        <v>15677</v>
      </c>
      <c r="N333" t="s">
        <v>23</v>
      </c>
      <c r="O333" t="s">
        <v>307</v>
      </c>
      <c r="P333" t="s">
        <v>26</v>
      </c>
      <c r="Q333" t="s">
        <v>27</v>
      </c>
      <c r="R333" t="s">
        <v>24</v>
      </c>
      <c r="S333" t="s">
        <v>23</v>
      </c>
      <c r="T333" t="s">
        <v>15677</v>
      </c>
    </row>
    <row r="334" spans="1:20" x14ac:dyDescent="0.25">
      <c r="A334" t="s">
        <v>30</v>
      </c>
      <c r="B334" t="s">
        <v>31</v>
      </c>
      <c r="C334">
        <v>50</v>
      </c>
      <c r="D334">
        <v>1</v>
      </c>
      <c r="E334" t="s">
        <v>15675</v>
      </c>
      <c r="F334">
        <v>200</v>
      </c>
      <c r="G334">
        <v>0</v>
      </c>
      <c r="H334" t="s">
        <v>631</v>
      </c>
      <c r="I334" t="s">
        <v>15676</v>
      </c>
      <c r="J334" t="s">
        <v>325</v>
      </c>
      <c r="K334" t="s">
        <v>23</v>
      </c>
      <c r="L334" t="s">
        <v>24</v>
      </c>
      <c r="M334" t="s">
        <v>15677</v>
      </c>
      <c r="N334" t="s">
        <v>23</v>
      </c>
      <c r="O334" t="s">
        <v>307</v>
      </c>
      <c r="P334" t="s">
        <v>26</v>
      </c>
      <c r="Q334" t="s">
        <v>27</v>
      </c>
      <c r="R334" t="s">
        <v>24</v>
      </c>
      <c r="S334" t="s">
        <v>23</v>
      </c>
      <c r="T334" t="s">
        <v>15677</v>
      </c>
    </row>
    <row r="335" spans="1:20" x14ac:dyDescent="0.25">
      <c r="A335" t="s">
        <v>186</v>
      </c>
      <c r="B335" t="s">
        <v>187</v>
      </c>
      <c r="C335">
        <v>33.333333333333336</v>
      </c>
      <c r="D335">
        <v>3</v>
      </c>
      <c r="E335" t="s">
        <v>15675</v>
      </c>
      <c r="F335">
        <v>200</v>
      </c>
      <c r="G335">
        <v>0</v>
      </c>
      <c r="H335" t="s">
        <v>631</v>
      </c>
      <c r="I335" t="s">
        <v>15676</v>
      </c>
      <c r="J335" t="s">
        <v>325</v>
      </c>
      <c r="K335" t="s">
        <v>23</v>
      </c>
      <c r="L335" t="s">
        <v>24</v>
      </c>
      <c r="M335" t="s">
        <v>15677</v>
      </c>
      <c r="N335" t="s">
        <v>23</v>
      </c>
      <c r="O335" t="s">
        <v>307</v>
      </c>
      <c r="P335" t="s">
        <v>26</v>
      </c>
      <c r="Q335" t="s">
        <v>27</v>
      </c>
      <c r="R335" t="s">
        <v>24</v>
      </c>
      <c r="S335" t="s">
        <v>23</v>
      </c>
      <c r="T335" t="s">
        <v>15677</v>
      </c>
    </row>
    <row r="336" spans="1:20" x14ac:dyDescent="0.25">
      <c r="A336" t="s">
        <v>46</v>
      </c>
      <c r="B336" t="s">
        <v>1105</v>
      </c>
      <c r="C336">
        <v>67.5</v>
      </c>
      <c r="D336">
        <v>1</v>
      </c>
      <c r="E336" t="s">
        <v>15678</v>
      </c>
      <c r="F336">
        <v>74.5</v>
      </c>
      <c r="G336">
        <v>7</v>
      </c>
      <c r="H336" t="s">
        <v>47</v>
      </c>
      <c r="I336" t="s">
        <v>15679</v>
      </c>
      <c r="J336" t="s">
        <v>15680</v>
      </c>
      <c r="K336" t="s">
        <v>8917</v>
      </c>
      <c r="L336" t="s">
        <v>15681</v>
      </c>
      <c r="M336" t="s">
        <v>15682</v>
      </c>
      <c r="N336" t="s">
        <v>23</v>
      </c>
      <c r="O336" t="s">
        <v>48</v>
      </c>
      <c r="P336" t="s">
        <v>49</v>
      </c>
      <c r="Q336" t="s">
        <v>50</v>
      </c>
      <c r="R336" t="s">
        <v>24</v>
      </c>
      <c r="S336" t="s">
        <v>23</v>
      </c>
      <c r="T336" t="s">
        <v>15682</v>
      </c>
    </row>
    <row r="337" spans="1:20" x14ac:dyDescent="0.25">
      <c r="A337" t="s">
        <v>42</v>
      </c>
      <c r="B337" t="s">
        <v>43</v>
      </c>
      <c r="C337">
        <v>66.666666666666671</v>
      </c>
      <c r="D337">
        <v>3</v>
      </c>
      <c r="E337" t="s">
        <v>15683</v>
      </c>
      <c r="F337">
        <v>200</v>
      </c>
      <c r="G337">
        <v>0</v>
      </c>
      <c r="H337" t="s">
        <v>631</v>
      </c>
      <c r="I337" t="s">
        <v>15684</v>
      </c>
      <c r="J337" t="s">
        <v>321</v>
      </c>
      <c r="K337" t="s">
        <v>23</v>
      </c>
      <c r="L337" t="s">
        <v>24</v>
      </c>
      <c r="M337" t="s">
        <v>15682</v>
      </c>
      <c r="N337" t="s">
        <v>23</v>
      </c>
      <c r="O337" t="s">
        <v>307</v>
      </c>
      <c r="P337" t="s">
        <v>26</v>
      </c>
      <c r="Q337" t="s">
        <v>27</v>
      </c>
      <c r="R337" t="s">
        <v>24</v>
      </c>
      <c r="S337" t="s">
        <v>23</v>
      </c>
      <c r="T337" t="s">
        <v>15682</v>
      </c>
    </row>
    <row r="338" spans="1:20" x14ac:dyDescent="0.25">
      <c r="A338" t="s">
        <v>20</v>
      </c>
      <c r="B338" t="s">
        <v>21</v>
      </c>
      <c r="C338">
        <v>50</v>
      </c>
      <c r="D338">
        <v>1</v>
      </c>
      <c r="E338" t="s">
        <v>15683</v>
      </c>
      <c r="F338">
        <v>200</v>
      </c>
      <c r="G338">
        <v>0</v>
      </c>
      <c r="H338" t="s">
        <v>631</v>
      </c>
      <c r="I338" t="s">
        <v>15684</v>
      </c>
      <c r="J338" t="s">
        <v>321</v>
      </c>
      <c r="K338" t="s">
        <v>23</v>
      </c>
      <c r="L338" t="s">
        <v>24</v>
      </c>
      <c r="M338" t="s">
        <v>15682</v>
      </c>
      <c r="N338" t="s">
        <v>23</v>
      </c>
      <c r="O338" t="s">
        <v>307</v>
      </c>
      <c r="P338" t="s">
        <v>26</v>
      </c>
      <c r="Q338" t="s">
        <v>27</v>
      </c>
      <c r="R338" t="s">
        <v>24</v>
      </c>
      <c r="S338" t="s">
        <v>23</v>
      </c>
      <c r="T338" t="s">
        <v>15682</v>
      </c>
    </row>
    <row r="339" spans="1:20" x14ac:dyDescent="0.25">
      <c r="A339" t="s">
        <v>28</v>
      </c>
      <c r="B339" t="s">
        <v>29</v>
      </c>
      <c r="C339">
        <v>50</v>
      </c>
      <c r="D339">
        <v>1</v>
      </c>
      <c r="E339" t="s">
        <v>15683</v>
      </c>
      <c r="F339">
        <v>200</v>
      </c>
      <c r="G339">
        <v>0</v>
      </c>
      <c r="H339" t="s">
        <v>631</v>
      </c>
      <c r="I339" t="s">
        <v>15684</v>
      </c>
      <c r="J339" t="s">
        <v>321</v>
      </c>
      <c r="K339" t="s">
        <v>23</v>
      </c>
      <c r="L339" t="s">
        <v>24</v>
      </c>
      <c r="M339" t="s">
        <v>15682</v>
      </c>
      <c r="N339" t="s">
        <v>23</v>
      </c>
      <c r="O339" t="s">
        <v>307</v>
      </c>
      <c r="P339" t="s">
        <v>26</v>
      </c>
      <c r="Q339" t="s">
        <v>27</v>
      </c>
      <c r="R339" t="s">
        <v>24</v>
      </c>
      <c r="S339" t="s">
        <v>23</v>
      </c>
      <c r="T339" t="s">
        <v>15682</v>
      </c>
    </row>
    <row r="340" spans="1:20" x14ac:dyDescent="0.25">
      <c r="A340" t="s">
        <v>30</v>
      </c>
      <c r="B340" t="s">
        <v>31</v>
      </c>
      <c r="C340">
        <v>50</v>
      </c>
      <c r="D340">
        <v>1</v>
      </c>
      <c r="E340" t="s">
        <v>15683</v>
      </c>
      <c r="F340">
        <v>200</v>
      </c>
      <c r="G340">
        <v>0</v>
      </c>
      <c r="H340" t="s">
        <v>631</v>
      </c>
      <c r="I340" t="s">
        <v>15684</v>
      </c>
      <c r="J340" t="s">
        <v>321</v>
      </c>
      <c r="K340" t="s">
        <v>23</v>
      </c>
      <c r="L340" t="s">
        <v>24</v>
      </c>
      <c r="M340" t="s">
        <v>15682</v>
      </c>
      <c r="N340" t="s">
        <v>23</v>
      </c>
      <c r="O340" t="s">
        <v>307</v>
      </c>
      <c r="P340" t="s">
        <v>26</v>
      </c>
      <c r="Q340" t="s">
        <v>27</v>
      </c>
      <c r="R340" t="s">
        <v>24</v>
      </c>
      <c r="S340" t="s">
        <v>23</v>
      </c>
      <c r="T340" t="s">
        <v>15682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15685</v>
      </c>
      <c r="F341">
        <v>116</v>
      </c>
      <c r="G341">
        <v>16</v>
      </c>
      <c r="H341" t="s">
        <v>631</v>
      </c>
      <c r="I341" t="s">
        <v>15686</v>
      </c>
      <c r="J341" t="s">
        <v>309</v>
      </c>
      <c r="K341" t="s">
        <v>23</v>
      </c>
      <c r="L341" t="s">
        <v>24</v>
      </c>
      <c r="M341" t="s">
        <v>15687</v>
      </c>
      <c r="N341" t="s">
        <v>23</v>
      </c>
      <c r="O341" t="s">
        <v>32</v>
      </c>
      <c r="P341" t="s">
        <v>26</v>
      </c>
      <c r="Q341" t="s">
        <v>33</v>
      </c>
      <c r="R341" t="s">
        <v>24</v>
      </c>
      <c r="S341" t="s">
        <v>23</v>
      </c>
      <c r="T341" t="s">
        <v>15687</v>
      </c>
    </row>
    <row r="342" spans="1:20" x14ac:dyDescent="0.25">
      <c r="A342" t="s">
        <v>28</v>
      </c>
      <c r="B342" t="s">
        <v>29</v>
      </c>
      <c r="C342">
        <v>50</v>
      </c>
      <c r="D342">
        <v>1</v>
      </c>
      <c r="E342" t="s">
        <v>15685</v>
      </c>
      <c r="F342">
        <v>116</v>
      </c>
      <c r="G342">
        <v>16</v>
      </c>
      <c r="H342" t="s">
        <v>631</v>
      </c>
      <c r="I342" t="s">
        <v>15686</v>
      </c>
      <c r="J342" t="s">
        <v>309</v>
      </c>
      <c r="K342" t="s">
        <v>23</v>
      </c>
      <c r="L342" t="s">
        <v>24</v>
      </c>
      <c r="M342" t="s">
        <v>15687</v>
      </c>
      <c r="N342" t="s">
        <v>23</v>
      </c>
      <c r="O342" t="s">
        <v>32</v>
      </c>
      <c r="P342" t="s">
        <v>26</v>
      </c>
      <c r="Q342" t="s">
        <v>33</v>
      </c>
      <c r="R342" t="s">
        <v>24</v>
      </c>
      <c r="S342" t="s">
        <v>23</v>
      </c>
      <c r="T342" t="s">
        <v>15687</v>
      </c>
    </row>
    <row r="343" spans="1:20" x14ac:dyDescent="0.25">
      <c r="A343" t="s">
        <v>30</v>
      </c>
      <c r="B343" t="s">
        <v>31</v>
      </c>
      <c r="C343">
        <v>50</v>
      </c>
      <c r="D343">
        <v>1</v>
      </c>
      <c r="E343" t="s">
        <v>15685</v>
      </c>
      <c r="F343">
        <v>116</v>
      </c>
      <c r="G343">
        <v>16</v>
      </c>
      <c r="H343" t="s">
        <v>631</v>
      </c>
      <c r="I343" t="s">
        <v>15686</v>
      </c>
      <c r="J343" t="s">
        <v>309</v>
      </c>
      <c r="K343" t="s">
        <v>23</v>
      </c>
      <c r="L343" t="s">
        <v>24</v>
      </c>
      <c r="M343" t="s">
        <v>15687</v>
      </c>
      <c r="N343" t="s">
        <v>23</v>
      </c>
      <c r="O343" t="s">
        <v>32</v>
      </c>
      <c r="P343" t="s">
        <v>26</v>
      </c>
      <c r="Q343" t="s">
        <v>33</v>
      </c>
      <c r="R343" t="s">
        <v>24</v>
      </c>
      <c r="S343" t="s">
        <v>23</v>
      </c>
      <c r="T343" t="s">
        <v>15687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15688</v>
      </c>
      <c r="F344">
        <v>145</v>
      </c>
      <c r="G344">
        <v>45</v>
      </c>
      <c r="H344" t="s">
        <v>631</v>
      </c>
      <c r="I344" t="s">
        <v>15689</v>
      </c>
      <c r="J344" t="s">
        <v>1243</v>
      </c>
      <c r="K344" t="s">
        <v>23</v>
      </c>
      <c r="L344" t="s">
        <v>24</v>
      </c>
      <c r="M344" t="s">
        <v>15687</v>
      </c>
      <c r="N344" t="s">
        <v>23</v>
      </c>
      <c r="O344" t="s">
        <v>307</v>
      </c>
      <c r="P344" t="s">
        <v>26</v>
      </c>
      <c r="Q344" t="s">
        <v>27</v>
      </c>
      <c r="R344" t="s">
        <v>24</v>
      </c>
      <c r="S344" t="s">
        <v>23</v>
      </c>
      <c r="T344" t="s">
        <v>15687</v>
      </c>
    </row>
    <row r="345" spans="1:20" x14ac:dyDescent="0.25">
      <c r="A345" t="s">
        <v>28</v>
      </c>
      <c r="B345" t="s">
        <v>29</v>
      </c>
      <c r="C345">
        <v>50</v>
      </c>
      <c r="D345">
        <v>1</v>
      </c>
      <c r="E345" t="s">
        <v>15688</v>
      </c>
      <c r="F345">
        <v>145</v>
      </c>
      <c r="G345">
        <v>45</v>
      </c>
      <c r="H345" t="s">
        <v>631</v>
      </c>
      <c r="I345" t="s">
        <v>15689</v>
      </c>
      <c r="J345" t="s">
        <v>1243</v>
      </c>
      <c r="K345" t="s">
        <v>23</v>
      </c>
      <c r="L345" t="s">
        <v>24</v>
      </c>
      <c r="M345" t="s">
        <v>15687</v>
      </c>
      <c r="N345" t="s">
        <v>23</v>
      </c>
      <c r="O345" t="s">
        <v>307</v>
      </c>
      <c r="P345" t="s">
        <v>26</v>
      </c>
      <c r="Q345" t="s">
        <v>27</v>
      </c>
      <c r="R345" t="s">
        <v>24</v>
      </c>
      <c r="S345" t="s">
        <v>23</v>
      </c>
      <c r="T345" t="s">
        <v>15687</v>
      </c>
    </row>
    <row r="346" spans="1:20" x14ac:dyDescent="0.25">
      <c r="A346" t="s">
        <v>30</v>
      </c>
      <c r="B346" t="s">
        <v>31</v>
      </c>
      <c r="C346">
        <v>50</v>
      </c>
      <c r="D346">
        <v>1</v>
      </c>
      <c r="E346" t="s">
        <v>15688</v>
      </c>
      <c r="F346">
        <v>145</v>
      </c>
      <c r="G346">
        <v>45</v>
      </c>
      <c r="H346" t="s">
        <v>631</v>
      </c>
      <c r="I346" t="s">
        <v>15689</v>
      </c>
      <c r="J346" t="s">
        <v>1243</v>
      </c>
      <c r="K346" t="s">
        <v>23</v>
      </c>
      <c r="L346" t="s">
        <v>24</v>
      </c>
      <c r="M346" t="s">
        <v>15687</v>
      </c>
      <c r="N346" t="s">
        <v>23</v>
      </c>
      <c r="O346" t="s">
        <v>307</v>
      </c>
      <c r="P346" t="s">
        <v>26</v>
      </c>
      <c r="Q346" t="s">
        <v>27</v>
      </c>
      <c r="R346" t="s">
        <v>24</v>
      </c>
      <c r="S346" t="s">
        <v>23</v>
      </c>
      <c r="T346" t="s">
        <v>15687</v>
      </c>
    </row>
    <row r="347" spans="1:20" x14ac:dyDescent="0.25">
      <c r="A347" t="s">
        <v>44</v>
      </c>
      <c r="B347" t="s">
        <v>45</v>
      </c>
      <c r="C347">
        <v>66.666666666666671</v>
      </c>
      <c r="D347">
        <v>3</v>
      </c>
      <c r="E347" t="s">
        <v>15690</v>
      </c>
      <c r="F347">
        <v>106</v>
      </c>
      <c r="G347">
        <v>6</v>
      </c>
      <c r="H347" t="s">
        <v>631</v>
      </c>
      <c r="I347" t="s">
        <v>10073</v>
      </c>
      <c r="J347" t="s">
        <v>329</v>
      </c>
      <c r="K347" t="s">
        <v>23</v>
      </c>
      <c r="L347" t="s">
        <v>24</v>
      </c>
      <c r="M347" t="s">
        <v>15691</v>
      </c>
      <c r="N347" t="s">
        <v>23</v>
      </c>
      <c r="O347" t="s">
        <v>307</v>
      </c>
      <c r="P347" t="s">
        <v>26</v>
      </c>
      <c r="Q347" t="s">
        <v>27</v>
      </c>
      <c r="R347" t="s">
        <v>24</v>
      </c>
      <c r="S347" t="s">
        <v>23</v>
      </c>
      <c r="T347" t="s">
        <v>15691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15692</v>
      </c>
      <c r="F348">
        <v>100</v>
      </c>
      <c r="G348">
        <v>0</v>
      </c>
      <c r="H348" t="s">
        <v>631</v>
      </c>
      <c r="I348" t="s">
        <v>15693</v>
      </c>
      <c r="J348" t="s">
        <v>639</v>
      </c>
      <c r="K348" t="s">
        <v>23</v>
      </c>
      <c r="L348" t="s">
        <v>24</v>
      </c>
      <c r="M348" t="s">
        <v>15694</v>
      </c>
      <c r="N348" t="s">
        <v>23</v>
      </c>
      <c r="O348" t="s">
        <v>307</v>
      </c>
      <c r="P348" t="s">
        <v>26</v>
      </c>
      <c r="Q348" t="s">
        <v>27</v>
      </c>
      <c r="R348" t="s">
        <v>24</v>
      </c>
      <c r="S348" t="s">
        <v>23</v>
      </c>
      <c r="T348" t="s">
        <v>15695</v>
      </c>
    </row>
    <row r="349" spans="1:20" x14ac:dyDescent="0.25">
      <c r="A349" t="s">
        <v>28</v>
      </c>
      <c r="B349" t="s">
        <v>29</v>
      </c>
      <c r="C349">
        <v>50</v>
      </c>
      <c r="D349">
        <v>1</v>
      </c>
      <c r="E349" t="s">
        <v>15692</v>
      </c>
      <c r="F349">
        <v>100</v>
      </c>
      <c r="G349">
        <v>0</v>
      </c>
      <c r="H349" t="s">
        <v>631</v>
      </c>
      <c r="I349" t="s">
        <v>15693</v>
      </c>
      <c r="J349" t="s">
        <v>639</v>
      </c>
      <c r="K349" t="s">
        <v>23</v>
      </c>
      <c r="L349" t="s">
        <v>24</v>
      </c>
      <c r="M349" t="s">
        <v>15694</v>
      </c>
      <c r="N349" t="s">
        <v>23</v>
      </c>
      <c r="O349" t="s">
        <v>307</v>
      </c>
      <c r="P349" t="s">
        <v>26</v>
      </c>
      <c r="Q349" t="s">
        <v>27</v>
      </c>
      <c r="R349" t="s">
        <v>24</v>
      </c>
      <c r="S349" t="s">
        <v>23</v>
      </c>
      <c r="T349" t="s">
        <v>15695</v>
      </c>
    </row>
    <row r="350" spans="1:20" x14ac:dyDescent="0.25">
      <c r="A350" t="s">
        <v>30</v>
      </c>
      <c r="B350" t="s">
        <v>31</v>
      </c>
      <c r="C350">
        <v>50</v>
      </c>
      <c r="D350">
        <v>1</v>
      </c>
      <c r="E350" t="s">
        <v>15692</v>
      </c>
      <c r="F350">
        <v>100</v>
      </c>
      <c r="G350">
        <v>0</v>
      </c>
      <c r="H350" t="s">
        <v>631</v>
      </c>
      <c r="I350" t="s">
        <v>15693</v>
      </c>
      <c r="J350" t="s">
        <v>639</v>
      </c>
      <c r="K350" t="s">
        <v>23</v>
      </c>
      <c r="L350" t="s">
        <v>24</v>
      </c>
      <c r="M350" t="s">
        <v>15694</v>
      </c>
      <c r="N350" t="s">
        <v>23</v>
      </c>
      <c r="O350" t="s">
        <v>307</v>
      </c>
      <c r="P350" t="s">
        <v>26</v>
      </c>
      <c r="Q350" t="s">
        <v>27</v>
      </c>
      <c r="R350" t="s">
        <v>24</v>
      </c>
      <c r="S350" t="s">
        <v>23</v>
      </c>
      <c r="T350" t="s">
        <v>15695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15696</v>
      </c>
      <c r="F351">
        <v>106</v>
      </c>
      <c r="G351">
        <v>6</v>
      </c>
      <c r="H351" t="s">
        <v>631</v>
      </c>
      <c r="I351" t="s">
        <v>15697</v>
      </c>
      <c r="J351" t="s">
        <v>306</v>
      </c>
      <c r="K351" t="s">
        <v>23</v>
      </c>
      <c r="L351" t="s">
        <v>24</v>
      </c>
      <c r="M351" t="s">
        <v>15694</v>
      </c>
      <c r="N351" t="s">
        <v>23</v>
      </c>
      <c r="O351" t="s">
        <v>307</v>
      </c>
      <c r="P351" t="s">
        <v>26</v>
      </c>
      <c r="Q351" t="s">
        <v>27</v>
      </c>
      <c r="R351" t="s">
        <v>24</v>
      </c>
      <c r="S351" t="s">
        <v>23</v>
      </c>
      <c r="T351" t="s">
        <v>15695</v>
      </c>
    </row>
    <row r="352" spans="1:20" x14ac:dyDescent="0.25">
      <c r="A352" t="s">
        <v>28</v>
      </c>
      <c r="B352" t="s">
        <v>29</v>
      </c>
      <c r="C352">
        <v>50</v>
      </c>
      <c r="D352">
        <v>1</v>
      </c>
      <c r="E352" t="s">
        <v>15696</v>
      </c>
      <c r="F352">
        <v>106</v>
      </c>
      <c r="G352">
        <v>6</v>
      </c>
      <c r="H352" t="s">
        <v>631</v>
      </c>
      <c r="I352" t="s">
        <v>15697</v>
      </c>
      <c r="J352" t="s">
        <v>306</v>
      </c>
      <c r="K352" t="s">
        <v>23</v>
      </c>
      <c r="L352" t="s">
        <v>24</v>
      </c>
      <c r="M352" t="s">
        <v>15694</v>
      </c>
      <c r="N352" t="s">
        <v>23</v>
      </c>
      <c r="O352" t="s">
        <v>307</v>
      </c>
      <c r="P352" t="s">
        <v>26</v>
      </c>
      <c r="Q352" t="s">
        <v>27</v>
      </c>
      <c r="R352" t="s">
        <v>24</v>
      </c>
      <c r="S352" t="s">
        <v>23</v>
      </c>
      <c r="T352" t="s">
        <v>15695</v>
      </c>
    </row>
    <row r="353" spans="1:20" x14ac:dyDescent="0.25">
      <c r="A353" t="s">
        <v>30</v>
      </c>
      <c r="B353" t="s">
        <v>31</v>
      </c>
      <c r="C353">
        <v>50</v>
      </c>
      <c r="D353">
        <v>1</v>
      </c>
      <c r="E353" t="s">
        <v>15696</v>
      </c>
      <c r="F353">
        <v>106</v>
      </c>
      <c r="G353">
        <v>6</v>
      </c>
      <c r="H353" t="s">
        <v>631</v>
      </c>
      <c r="I353" t="s">
        <v>15697</v>
      </c>
      <c r="J353" t="s">
        <v>306</v>
      </c>
      <c r="K353" t="s">
        <v>23</v>
      </c>
      <c r="L353" t="s">
        <v>24</v>
      </c>
      <c r="M353" t="s">
        <v>15694</v>
      </c>
      <c r="N353" t="s">
        <v>23</v>
      </c>
      <c r="O353" t="s">
        <v>307</v>
      </c>
      <c r="P353" t="s">
        <v>26</v>
      </c>
      <c r="Q353" t="s">
        <v>27</v>
      </c>
      <c r="R353" t="s">
        <v>24</v>
      </c>
      <c r="S353" t="s">
        <v>23</v>
      </c>
      <c r="T353" t="s">
        <v>15695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15698</v>
      </c>
      <c r="F354">
        <v>100</v>
      </c>
      <c r="G354">
        <v>0</v>
      </c>
      <c r="H354" t="s">
        <v>631</v>
      </c>
      <c r="I354" t="s">
        <v>15699</v>
      </c>
      <c r="J354" t="s">
        <v>322</v>
      </c>
      <c r="K354" t="s">
        <v>23</v>
      </c>
      <c r="L354" t="s">
        <v>24</v>
      </c>
      <c r="M354" t="s">
        <v>15695</v>
      </c>
      <c r="N354" t="s">
        <v>23</v>
      </c>
      <c r="O354" t="s">
        <v>32</v>
      </c>
      <c r="P354" t="s">
        <v>26</v>
      </c>
      <c r="Q354" t="s">
        <v>33</v>
      </c>
      <c r="R354" t="s">
        <v>24</v>
      </c>
      <c r="S354" t="s">
        <v>23</v>
      </c>
      <c r="T354" t="s">
        <v>15694</v>
      </c>
    </row>
    <row r="355" spans="1:20" x14ac:dyDescent="0.25">
      <c r="A355" t="s">
        <v>28</v>
      </c>
      <c r="B355" t="s">
        <v>29</v>
      </c>
      <c r="C355">
        <v>50</v>
      </c>
      <c r="D355">
        <v>1</v>
      </c>
      <c r="E355" t="s">
        <v>15698</v>
      </c>
      <c r="F355">
        <v>100</v>
      </c>
      <c r="G355">
        <v>0</v>
      </c>
      <c r="H355" t="s">
        <v>631</v>
      </c>
      <c r="I355" t="s">
        <v>15699</v>
      </c>
      <c r="J355" t="s">
        <v>322</v>
      </c>
      <c r="K355" t="s">
        <v>23</v>
      </c>
      <c r="L355" t="s">
        <v>24</v>
      </c>
      <c r="M355" t="s">
        <v>15695</v>
      </c>
      <c r="N355" t="s">
        <v>23</v>
      </c>
      <c r="O355" t="s">
        <v>32</v>
      </c>
      <c r="P355" t="s">
        <v>26</v>
      </c>
      <c r="Q355" t="s">
        <v>33</v>
      </c>
      <c r="R355" t="s">
        <v>24</v>
      </c>
      <c r="S355" t="s">
        <v>23</v>
      </c>
      <c r="T355" t="s">
        <v>15694</v>
      </c>
    </row>
    <row r="356" spans="1:20" x14ac:dyDescent="0.25">
      <c r="A356" t="s">
        <v>30</v>
      </c>
      <c r="B356" t="s">
        <v>31</v>
      </c>
      <c r="C356">
        <v>50</v>
      </c>
      <c r="D356">
        <v>1</v>
      </c>
      <c r="E356" t="s">
        <v>15698</v>
      </c>
      <c r="F356">
        <v>100</v>
      </c>
      <c r="G356">
        <v>0</v>
      </c>
      <c r="H356" t="s">
        <v>631</v>
      </c>
      <c r="I356" t="s">
        <v>15699</v>
      </c>
      <c r="J356" t="s">
        <v>322</v>
      </c>
      <c r="K356" t="s">
        <v>23</v>
      </c>
      <c r="L356" t="s">
        <v>24</v>
      </c>
      <c r="M356" t="s">
        <v>15695</v>
      </c>
      <c r="N356" t="s">
        <v>23</v>
      </c>
      <c r="O356" t="s">
        <v>32</v>
      </c>
      <c r="P356" t="s">
        <v>26</v>
      </c>
      <c r="Q356" t="s">
        <v>33</v>
      </c>
      <c r="R356" t="s">
        <v>24</v>
      </c>
      <c r="S356" t="s">
        <v>23</v>
      </c>
      <c r="T356" t="s">
        <v>15694</v>
      </c>
    </row>
    <row r="357" spans="1:20" x14ac:dyDescent="0.25">
      <c r="A357" t="s">
        <v>186</v>
      </c>
      <c r="B357" t="s">
        <v>187</v>
      </c>
      <c r="C357">
        <v>33.333333333333336</v>
      </c>
      <c r="D357">
        <v>3</v>
      </c>
      <c r="E357" t="s">
        <v>15700</v>
      </c>
      <c r="F357">
        <v>200</v>
      </c>
      <c r="G357">
        <v>0</v>
      </c>
      <c r="H357" t="s">
        <v>631</v>
      </c>
      <c r="I357" t="s">
        <v>15701</v>
      </c>
      <c r="J357" t="s">
        <v>6056</v>
      </c>
      <c r="K357" t="s">
        <v>23</v>
      </c>
      <c r="L357" t="s">
        <v>24</v>
      </c>
      <c r="M357" t="s">
        <v>15702</v>
      </c>
      <c r="N357" t="s">
        <v>23</v>
      </c>
      <c r="O357" t="s">
        <v>307</v>
      </c>
      <c r="P357" t="s">
        <v>26</v>
      </c>
      <c r="Q357" t="s">
        <v>27</v>
      </c>
      <c r="R357" t="s">
        <v>15703</v>
      </c>
      <c r="S357" t="s">
        <v>23</v>
      </c>
      <c r="T357" t="s">
        <v>15702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15700</v>
      </c>
      <c r="F358">
        <v>200</v>
      </c>
      <c r="G358">
        <v>0</v>
      </c>
      <c r="H358" t="s">
        <v>631</v>
      </c>
      <c r="I358" t="s">
        <v>15701</v>
      </c>
      <c r="J358" t="s">
        <v>6056</v>
      </c>
      <c r="K358" t="s">
        <v>23</v>
      </c>
      <c r="L358" t="s">
        <v>24</v>
      </c>
      <c r="M358" t="s">
        <v>15702</v>
      </c>
      <c r="N358" t="s">
        <v>23</v>
      </c>
      <c r="O358" t="s">
        <v>307</v>
      </c>
      <c r="P358" t="s">
        <v>26</v>
      </c>
      <c r="Q358" t="s">
        <v>27</v>
      </c>
      <c r="R358" t="s">
        <v>15703</v>
      </c>
      <c r="S358" t="s">
        <v>23</v>
      </c>
      <c r="T358" t="s">
        <v>15702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15700</v>
      </c>
      <c r="F359">
        <v>200</v>
      </c>
      <c r="G359">
        <v>0</v>
      </c>
      <c r="H359" t="s">
        <v>631</v>
      </c>
      <c r="I359" t="s">
        <v>15701</v>
      </c>
      <c r="J359" t="s">
        <v>6056</v>
      </c>
      <c r="K359" t="s">
        <v>23</v>
      </c>
      <c r="L359" t="s">
        <v>24</v>
      </c>
      <c r="M359" t="s">
        <v>15702</v>
      </c>
      <c r="N359" t="s">
        <v>23</v>
      </c>
      <c r="O359" t="s">
        <v>307</v>
      </c>
      <c r="P359" t="s">
        <v>26</v>
      </c>
      <c r="Q359" t="s">
        <v>27</v>
      </c>
      <c r="R359" t="s">
        <v>15703</v>
      </c>
      <c r="S359" t="s">
        <v>23</v>
      </c>
      <c r="T359" t="s">
        <v>15702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15700</v>
      </c>
      <c r="F360">
        <v>200</v>
      </c>
      <c r="G360">
        <v>0</v>
      </c>
      <c r="H360" t="s">
        <v>631</v>
      </c>
      <c r="I360" t="s">
        <v>15701</v>
      </c>
      <c r="J360" t="s">
        <v>6056</v>
      </c>
      <c r="K360" t="s">
        <v>23</v>
      </c>
      <c r="L360" t="s">
        <v>24</v>
      </c>
      <c r="M360" t="s">
        <v>15702</v>
      </c>
      <c r="N360" t="s">
        <v>23</v>
      </c>
      <c r="O360" t="s">
        <v>307</v>
      </c>
      <c r="P360" t="s">
        <v>26</v>
      </c>
      <c r="Q360" t="s">
        <v>27</v>
      </c>
      <c r="R360" t="s">
        <v>15703</v>
      </c>
      <c r="S360" t="s">
        <v>23</v>
      </c>
      <c r="T360" t="s">
        <v>15702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15704</v>
      </c>
      <c r="F361">
        <v>261</v>
      </c>
      <c r="G361">
        <v>0</v>
      </c>
      <c r="H361" t="s">
        <v>47</v>
      </c>
      <c r="I361" t="s">
        <v>15705</v>
      </c>
      <c r="J361" t="s">
        <v>15706</v>
      </c>
      <c r="K361" t="s">
        <v>15707</v>
      </c>
      <c r="L361" t="s">
        <v>372</v>
      </c>
      <c r="M361" t="s">
        <v>15708</v>
      </c>
      <c r="N361" t="s">
        <v>23</v>
      </c>
      <c r="O361" t="s">
        <v>63</v>
      </c>
      <c r="P361" t="s">
        <v>54</v>
      </c>
      <c r="Q361" t="s">
        <v>55</v>
      </c>
      <c r="R361" t="s">
        <v>24</v>
      </c>
      <c r="S361" t="s">
        <v>23</v>
      </c>
      <c r="T361" t="s">
        <v>15708</v>
      </c>
    </row>
    <row r="362" spans="1:20" x14ac:dyDescent="0.25">
      <c r="A362" t="s">
        <v>28</v>
      </c>
      <c r="B362" t="s">
        <v>29</v>
      </c>
      <c r="C362">
        <v>50</v>
      </c>
      <c r="D362">
        <v>1</v>
      </c>
      <c r="E362" t="s">
        <v>15704</v>
      </c>
      <c r="F362">
        <v>261</v>
      </c>
      <c r="G362">
        <v>0</v>
      </c>
      <c r="H362" t="s">
        <v>47</v>
      </c>
      <c r="I362" t="s">
        <v>15705</v>
      </c>
      <c r="J362" t="s">
        <v>15706</v>
      </c>
      <c r="K362" t="s">
        <v>15707</v>
      </c>
      <c r="L362" t="s">
        <v>372</v>
      </c>
      <c r="M362" t="s">
        <v>15708</v>
      </c>
      <c r="N362" t="s">
        <v>23</v>
      </c>
      <c r="O362" t="s">
        <v>63</v>
      </c>
      <c r="P362" t="s">
        <v>54</v>
      </c>
      <c r="Q362" t="s">
        <v>55</v>
      </c>
      <c r="R362" t="s">
        <v>24</v>
      </c>
      <c r="S362" t="s">
        <v>23</v>
      </c>
      <c r="T362" t="s">
        <v>15708</v>
      </c>
    </row>
    <row r="363" spans="1:20" x14ac:dyDescent="0.25">
      <c r="A363" t="s">
        <v>30</v>
      </c>
      <c r="B363" t="s">
        <v>31</v>
      </c>
      <c r="C363">
        <v>50</v>
      </c>
      <c r="D363">
        <v>1</v>
      </c>
      <c r="E363" t="s">
        <v>15704</v>
      </c>
      <c r="F363">
        <v>261</v>
      </c>
      <c r="G363">
        <v>0</v>
      </c>
      <c r="H363" t="s">
        <v>47</v>
      </c>
      <c r="I363" t="s">
        <v>15705</v>
      </c>
      <c r="J363" t="s">
        <v>15706</v>
      </c>
      <c r="K363" t="s">
        <v>15707</v>
      </c>
      <c r="L363" t="s">
        <v>372</v>
      </c>
      <c r="M363" t="s">
        <v>15708</v>
      </c>
      <c r="N363" t="s">
        <v>23</v>
      </c>
      <c r="O363" t="s">
        <v>63</v>
      </c>
      <c r="P363" t="s">
        <v>54</v>
      </c>
      <c r="Q363" t="s">
        <v>55</v>
      </c>
      <c r="R363" t="s">
        <v>24</v>
      </c>
      <c r="S363" t="s">
        <v>23</v>
      </c>
      <c r="T363" t="s">
        <v>15708</v>
      </c>
    </row>
    <row r="364" spans="1:20" x14ac:dyDescent="0.25">
      <c r="A364" t="s">
        <v>186</v>
      </c>
      <c r="B364" t="s">
        <v>187</v>
      </c>
      <c r="C364">
        <v>49</v>
      </c>
      <c r="D364">
        <v>1</v>
      </c>
      <c r="E364" t="s">
        <v>15704</v>
      </c>
      <c r="F364">
        <v>261</v>
      </c>
      <c r="G364">
        <v>0</v>
      </c>
      <c r="H364" t="s">
        <v>47</v>
      </c>
      <c r="I364" t="s">
        <v>15705</v>
      </c>
      <c r="J364" t="s">
        <v>15706</v>
      </c>
      <c r="K364" t="s">
        <v>15707</v>
      </c>
      <c r="L364" t="s">
        <v>372</v>
      </c>
      <c r="M364" t="s">
        <v>15708</v>
      </c>
      <c r="N364" t="s">
        <v>23</v>
      </c>
      <c r="O364" t="s">
        <v>63</v>
      </c>
      <c r="P364" t="s">
        <v>54</v>
      </c>
      <c r="Q364" t="s">
        <v>55</v>
      </c>
      <c r="R364" t="s">
        <v>24</v>
      </c>
      <c r="S364" t="s">
        <v>23</v>
      </c>
      <c r="T364" t="s">
        <v>15708</v>
      </c>
    </row>
    <row r="365" spans="1:20" x14ac:dyDescent="0.25">
      <c r="A365" t="s">
        <v>139</v>
      </c>
      <c r="B365" t="s">
        <v>112</v>
      </c>
      <c r="C365">
        <v>75</v>
      </c>
      <c r="D365">
        <v>1</v>
      </c>
      <c r="E365" t="s">
        <v>15704</v>
      </c>
      <c r="F365">
        <v>261</v>
      </c>
      <c r="G365">
        <v>0</v>
      </c>
      <c r="H365" t="s">
        <v>47</v>
      </c>
      <c r="I365" t="s">
        <v>15705</v>
      </c>
      <c r="J365" t="s">
        <v>15706</v>
      </c>
      <c r="K365" t="s">
        <v>15707</v>
      </c>
      <c r="L365" t="s">
        <v>372</v>
      </c>
      <c r="M365" t="s">
        <v>15708</v>
      </c>
      <c r="N365" t="s">
        <v>23</v>
      </c>
      <c r="O365" t="s">
        <v>63</v>
      </c>
      <c r="P365" t="s">
        <v>54</v>
      </c>
      <c r="Q365" t="s">
        <v>55</v>
      </c>
      <c r="R365" t="s">
        <v>24</v>
      </c>
      <c r="S365" t="s">
        <v>23</v>
      </c>
      <c r="T365" t="s">
        <v>15708</v>
      </c>
    </row>
    <row r="366" spans="1:20" x14ac:dyDescent="0.25">
      <c r="A366" t="s">
        <v>20</v>
      </c>
      <c r="B366" t="s">
        <v>21</v>
      </c>
      <c r="C366">
        <v>50</v>
      </c>
      <c r="D366">
        <v>2</v>
      </c>
      <c r="E366" t="s">
        <v>15709</v>
      </c>
      <c r="F366">
        <v>200</v>
      </c>
      <c r="G366">
        <v>0</v>
      </c>
      <c r="H366" t="s">
        <v>631</v>
      </c>
      <c r="I366" t="s">
        <v>15710</v>
      </c>
      <c r="J366" t="s">
        <v>633</v>
      </c>
      <c r="K366" t="s">
        <v>23</v>
      </c>
      <c r="L366" t="s">
        <v>24</v>
      </c>
      <c r="M366" t="s">
        <v>15711</v>
      </c>
      <c r="N366" t="s">
        <v>23</v>
      </c>
      <c r="O366" t="s">
        <v>307</v>
      </c>
      <c r="P366" t="s">
        <v>26</v>
      </c>
      <c r="Q366" t="s">
        <v>27</v>
      </c>
      <c r="R366" t="s">
        <v>24</v>
      </c>
      <c r="S366" t="s">
        <v>23</v>
      </c>
      <c r="T366" t="s">
        <v>15711</v>
      </c>
    </row>
    <row r="367" spans="1:20" x14ac:dyDescent="0.25">
      <c r="A367" t="s">
        <v>28</v>
      </c>
      <c r="B367" t="s">
        <v>29</v>
      </c>
      <c r="C367">
        <v>50</v>
      </c>
      <c r="D367">
        <v>2</v>
      </c>
      <c r="E367" t="s">
        <v>15709</v>
      </c>
      <c r="F367">
        <v>200</v>
      </c>
      <c r="G367">
        <v>0</v>
      </c>
      <c r="H367" t="s">
        <v>631</v>
      </c>
      <c r="I367" t="s">
        <v>15710</v>
      </c>
      <c r="J367" t="s">
        <v>633</v>
      </c>
      <c r="K367" t="s">
        <v>23</v>
      </c>
      <c r="L367" t="s">
        <v>24</v>
      </c>
      <c r="M367" t="s">
        <v>15711</v>
      </c>
      <c r="N367" t="s">
        <v>23</v>
      </c>
      <c r="O367" t="s">
        <v>307</v>
      </c>
      <c r="P367" t="s">
        <v>26</v>
      </c>
      <c r="Q367" t="s">
        <v>27</v>
      </c>
      <c r="R367" t="s">
        <v>24</v>
      </c>
      <c r="S367" t="s">
        <v>23</v>
      </c>
      <c r="T367" t="s">
        <v>15711</v>
      </c>
    </row>
    <row r="368" spans="1:20" x14ac:dyDescent="0.25">
      <c r="A368" t="s">
        <v>30</v>
      </c>
      <c r="B368" t="s">
        <v>31</v>
      </c>
      <c r="C368">
        <v>50</v>
      </c>
      <c r="D368">
        <v>2</v>
      </c>
      <c r="E368" t="s">
        <v>15709</v>
      </c>
      <c r="F368">
        <v>200</v>
      </c>
      <c r="G368">
        <v>0</v>
      </c>
      <c r="H368" t="s">
        <v>631</v>
      </c>
      <c r="I368" t="s">
        <v>15710</v>
      </c>
      <c r="J368" t="s">
        <v>633</v>
      </c>
      <c r="K368" t="s">
        <v>23</v>
      </c>
      <c r="L368" t="s">
        <v>24</v>
      </c>
      <c r="M368" t="s">
        <v>15711</v>
      </c>
      <c r="N368" t="s">
        <v>23</v>
      </c>
      <c r="O368" t="s">
        <v>307</v>
      </c>
      <c r="P368" t="s">
        <v>26</v>
      </c>
      <c r="Q368" t="s">
        <v>27</v>
      </c>
      <c r="R368" t="s">
        <v>24</v>
      </c>
      <c r="S368" t="s">
        <v>23</v>
      </c>
      <c r="T368" t="s">
        <v>15711</v>
      </c>
    </row>
    <row r="369" spans="1:20" x14ac:dyDescent="0.25">
      <c r="A369" t="s">
        <v>20</v>
      </c>
      <c r="B369" t="s">
        <v>21</v>
      </c>
      <c r="C369">
        <v>50</v>
      </c>
      <c r="D369">
        <v>2</v>
      </c>
      <c r="E369" t="s">
        <v>15712</v>
      </c>
      <c r="F369">
        <v>200</v>
      </c>
      <c r="G369">
        <v>0</v>
      </c>
      <c r="H369" t="s">
        <v>631</v>
      </c>
      <c r="I369" t="s">
        <v>368</v>
      </c>
      <c r="J369" t="s">
        <v>334</v>
      </c>
      <c r="K369" t="s">
        <v>23</v>
      </c>
      <c r="L369" t="s">
        <v>24</v>
      </c>
      <c r="M369" t="s">
        <v>15713</v>
      </c>
      <c r="N369" t="s">
        <v>23</v>
      </c>
      <c r="O369" t="s">
        <v>307</v>
      </c>
      <c r="P369" t="s">
        <v>26</v>
      </c>
      <c r="Q369" t="s">
        <v>27</v>
      </c>
      <c r="R369" t="s">
        <v>24</v>
      </c>
      <c r="S369" t="s">
        <v>23</v>
      </c>
      <c r="T369" t="s">
        <v>15714</v>
      </c>
    </row>
    <row r="370" spans="1:20" x14ac:dyDescent="0.25">
      <c r="A370" t="s">
        <v>28</v>
      </c>
      <c r="B370" t="s">
        <v>29</v>
      </c>
      <c r="C370">
        <v>50</v>
      </c>
      <c r="D370">
        <v>2</v>
      </c>
      <c r="E370" t="s">
        <v>15712</v>
      </c>
      <c r="F370">
        <v>200</v>
      </c>
      <c r="G370">
        <v>0</v>
      </c>
      <c r="H370" t="s">
        <v>631</v>
      </c>
      <c r="I370" t="s">
        <v>368</v>
      </c>
      <c r="J370" t="s">
        <v>334</v>
      </c>
      <c r="K370" t="s">
        <v>23</v>
      </c>
      <c r="L370" t="s">
        <v>24</v>
      </c>
      <c r="M370" t="s">
        <v>15713</v>
      </c>
      <c r="N370" t="s">
        <v>23</v>
      </c>
      <c r="O370" t="s">
        <v>307</v>
      </c>
      <c r="P370" t="s">
        <v>26</v>
      </c>
      <c r="Q370" t="s">
        <v>27</v>
      </c>
      <c r="R370" t="s">
        <v>24</v>
      </c>
      <c r="S370" t="s">
        <v>23</v>
      </c>
      <c r="T370" t="s">
        <v>15714</v>
      </c>
    </row>
    <row r="371" spans="1:20" x14ac:dyDescent="0.25">
      <c r="A371" t="s">
        <v>30</v>
      </c>
      <c r="B371" t="s">
        <v>31</v>
      </c>
      <c r="C371">
        <v>50</v>
      </c>
      <c r="D371">
        <v>2</v>
      </c>
      <c r="E371" t="s">
        <v>15712</v>
      </c>
      <c r="F371">
        <v>200</v>
      </c>
      <c r="G371">
        <v>0</v>
      </c>
      <c r="H371" t="s">
        <v>631</v>
      </c>
      <c r="I371" t="s">
        <v>368</v>
      </c>
      <c r="J371" t="s">
        <v>334</v>
      </c>
      <c r="K371" t="s">
        <v>23</v>
      </c>
      <c r="L371" t="s">
        <v>24</v>
      </c>
      <c r="M371" t="s">
        <v>15713</v>
      </c>
      <c r="N371" t="s">
        <v>23</v>
      </c>
      <c r="O371" t="s">
        <v>307</v>
      </c>
      <c r="P371" t="s">
        <v>26</v>
      </c>
      <c r="Q371" t="s">
        <v>27</v>
      </c>
      <c r="R371" t="s">
        <v>24</v>
      </c>
      <c r="S371" t="s">
        <v>23</v>
      </c>
      <c r="T371" t="s">
        <v>15714</v>
      </c>
    </row>
    <row r="372" spans="1:20" x14ac:dyDescent="0.25">
      <c r="A372" t="s">
        <v>20</v>
      </c>
      <c r="B372" t="s">
        <v>21</v>
      </c>
      <c r="C372">
        <v>50</v>
      </c>
      <c r="D372">
        <v>1</v>
      </c>
      <c r="E372" t="s">
        <v>15715</v>
      </c>
      <c r="F372">
        <v>100</v>
      </c>
      <c r="G372">
        <v>0</v>
      </c>
      <c r="H372" t="s">
        <v>631</v>
      </c>
      <c r="I372" t="s">
        <v>15716</v>
      </c>
      <c r="J372" t="s">
        <v>330</v>
      </c>
      <c r="K372" t="s">
        <v>23</v>
      </c>
      <c r="L372" t="s">
        <v>24</v>
      </c>
      <c r="M372" t="s">
        <v>15717</v>
      </c>
      <c r="N372" t="s">
        <v>23</v>
      </c>
      <c r="O372" t="s">
        <v>307</v>
      </c>
      <c r="P372" t="s">
        <v>26</v>
      </c>
      <c r="Q372" t="s">
        <v>27</v>
      </c>
      <c r="R372" t="s">
        <v>24</v>
      </c>
      <c r="S372" t="s">
        <v>23</v>
      </c>
      <c r="T372" t="s">
        <v>15714</v>
      </c>
    </row>
    <row r="373" spans="1:20" x14ac:dyDescent="0.25">
      <c r="A373" t="s">
        <v>28</v>
      </c>
      <c r="B373" t="s">
        <v>29</v>
      </c>
      <c r="C373">
        <v>50</v>
      </c>
      <c r="D373">
        <v>1</v>
      </c>
      <c r="E373" t="s">
        <v>15715</v>
      </c>
      <c r="F373">
        <v>100</v>
      </c>
      <c r="G373">
        <v>0</v>
      </c>
      <c r="H373" t="s">
        <v>631</v>
      </c>
      <c r="I373" t="s">
        <v>15716</v>
      </c>
      <c r="J373" t="s">
        <v>330</v>
      </c>
      <c r="K373" t="s">
        <v>23</v>
      </c>
      <c r="L373" t="s">
        <v>24</v>
      </c>
      <c r="M373" t="s">
        <v>15717</v>
      </c>
      <c r="N373" t="s">
        <v>23</v>
      </c>
      <c r="O373" t="s">
        <v>307</v>
      </c>
      <c r="P373" t="s">
        <v>26</v>
      </c>
      <c r="Q373" t="s">
        <v>27</v>
      </c>
      <c r="R373" t="s">
        <v>24</v>
      </c>
      <c r="S373" t="s">
        <v>23</v>
      </c>
      <c r="T373" t="s">
        <v>15714</v>
      </c>
    </row>
    <row r="374" spans="1:20" x14ac:dyDescent="0.25">
      <c r="A374" t="s">
        <v>30</v>
      </c>
      <c r="B374" t="s">
        <v>31</v>
      </c>
      <c r="C374">
        <v>50</v>
      </c>
      <c r="D374">
        <v>1</v>
      </c>
      <c r="E374" t="s">
        <v>15715</v>
      </c>
      <c r="F374">
        <v>100</v>
      </c>
      <c r="G374">
        <v>0</v>
      </c>
      <c r="H374" t="s">
        <v>631</v>
      </c>
      <c r="I374" t="s">
        <v>15716</v>
      </c>
      <c r="J374" t="s">
        <v>330</v>
      </c>
      <c r="K374" t="s">
        <v>23</v>
      </c>
      <c r="L374" t="s">
        <v>24</v>
      </c>
      <c r="M374" t="s">
        <v>15717</v>
      </c>
      <c r="N374" t="s">
        <v>23</v>
      </c>
      <c r="O374" t="s">
        <v>307</v>
      </c>
      <c r="P374" t="s">
        <v>26</v>
      </c>
      <c r="Q374" t="s">
        <v>27</v>
      </c>
      <c r="R374" t="s">
        <v>24</v>
      </c>
      <c r="S374" t="s">
        <v>23</v>
      </c>
      <c r="T374" t="s">
        <v>15714</v>
      </c>
    </row>
    <row r="375" spans="1:20" x14ac:dyDescent="0.25">
      <c r="A375" t="s">
        <v>30</v>
      </c>
      <c r="B375" t="s">
        <v>31</v>
      </c>
      <c r="C375">
        <v>43.5</v>
      </c>
      <c r="D375">
        <v>2</v>
      </c>
      <c r="E375" t="s">
        <v>15718</v>
      </c>
      <c r="F375">
        <v>87</v>
      </c>
      <c r="G375">
        <v>0</v>
      </c>
      <c r="H375" t="s">
        <v>47</v>
      </c>
      <c r="I375" t="s">
        <v>15107</v>
      </c>
      <c r="J375" t="s">
        <v>15719</v>
      </c>
      <c r="K375" t="s">
        <v>2759</v>
      </c>
      <c r="L375" t="s">
        <v>4402</v>
      </c>
      <c r="M375" t="s">
        <v>15714</v>
      </c>
      <c r="N375" t="s">
        <v>23</v>
      </c>
      <c r="O375" t="s">
        <v>63</v>
      </c>
      <c r="P375" t="s">
        <v>54</v>
      </c>
      <c r="Q375" t="s">
        <v>55</v>
      </c>
      <c r="R375" t="s">
        <v>24</v>
      </c>
      <c r="S375" t="s">
        <v>23</v>
      </c>
      <c r="T375" t="s">
        <v>15714</v>
      </c>
    </row>
    <row r="376" spans="1:20" x14ac:dyDescent="0.25">
      <c r="A376" t="s">
        <v>30</v>
      </c>
      <c r="B376" t="s">
        <v>31</v>
      </c>
      <c r="C376">
        <v>60</v>
      </c>
      <c r="D376">
        <v>18</v>
      </c>
      <c r="E376" t="s">
        <v>15720</v>
      </c>
      <c r="F376">
        <v>579.6</v>
      </c>
      <c r="G376">
        <v>0</v>
      </c>
      <c r="H376" t="s">
        <v>22</v>
      </c>
      <c r="I376" t="s">
        <v>3140</v>
      </c>
      <c r="J376" t="s">
        <v>633</v>
      </c>
      <c r="K376" t="s">
        <v>23</v>
      </c>
      <c r="L376" t="s">
        <v>24</v>
      </c>
      <c r="M376" t="s">
        <v>15721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23</v>
      </c>
      <c r="T376" t="s">
        <v>15713</v>
      </c>
    </row>
    <row r="377" spans="1:20" x14ac:dyDescent="0.25">
      <c r="A377" t="s">
        <v>139</v>
      </c>
      <c r="B377" t="s">
        <v>112</v>
      </c>
      <c r="C377">
        <v>90</v>
      </c>
      <c r="D377">
        <v>2</v>
      </c>
      <c r="E377" t="s">
        <v>15722</v>
      </c>
      <c r="F377">
        <v>120</v>
      </c>
      <c r="G377">
        <v>0</v>
      </c>
      <c r="H377" t="s">
        <v>647</v>
      </c>
      <c r="I377" t="s">
        <v>15723</v>
      </c>
      <c r="J377" t="s">
        <v>15724</v>
      </c>
      <c r="K377" t="s">
        <v>6333</v>
      </c>
      <c r="L377" t="s">
        <v>15725</v>
      </c>
      <c r="M377" t="s">
        <v>15726</v>
      </c>
      <c r="N377" t="s">
        <v>23</v>
      </c>
      <c r="O377" t="s">
        <v>48</v>
      </c>
      <c r="P377" t="s">
        <v>49</v>
      </c>
      <c r="Q377" t="s">
        <v>50</v>
      </c>
      <c r="R377" t="s">
        <v>24</v>
      </c>
      <c r="S377" t="s">
        <v>23</v>
      </c>
      <c r="T377" t="s">
        <v>15726</v>
      </c>
    </row>
    <row r="378" spans="1:20" x14ac:dyDescent="0.25">
      <c r="A378" t="s">
        <v>46</v>
      </c>
      <c r="B378" t="s">
        <v>56</v>
      </c>
      <c r="C378">
        <v>100</v>
      </c>
      <c r="D378">
        <v>1</v>
      </c>
      <c r="E378" t="s">
        <v>15727</v>
      </c>
      <c r="F378">
        <v>120</v>
      </c>
      <c r="G378">
        <v>20</v>
      </c>
      <c r="H378" t="s">
        <v>47</v>
      </c>
      <c r="I378" t="s">
        <v>15728</v>
      </c>
      <c r="J378" t="s">
        <v>15729</v>
      </c>
      <c r="K378" t="s">
        <v>363</v>
      </c>
      <c r="L378" t="s">
        <v>15730</v>
      </c>
      <c r="M378" t="s">
        <v>15731</v>
      </c>
      <c r="N378" t="s">
        <v>711</v>
      </c>
      <c r="O378" t="s">
        <v>1298</v>
      </c>
      <c r="P378" t="s">
        <v>635</v>
      </c>
      <c r="Q378" t="s">
        <v>636</v>
      </c>
      <c r="R378" t="s">
        <v>24</v>
      </c>
      <c r="S378" t="s">
        <v>23</v>
      </c>
      <c r="T378" t="s">
        <v>15732</v>
      </c>
    </row>
    <row r="379" spans="1:20" x14ac:dyDescent="0.25">
      <c r="A379" t="s">
        <v>46</v>
      </c>
      <c r="B379" t="s">
        <v>56</v>
      </c>
      <c r="C379">
        <v>66.333333333333329</v>
      </c>
      <c r="D379">
        <v>3</v>
      </c>
      <c r="E379" t="s">
        <v>15733</v>
      </c>
      <c r="F379">
        <v>240</v>
      </c>
      <c r="G379">
        <v>0</v>
      </c>
      <c r="H379" t="s">
        <v>22</v>
      </c>
      <c r="I379" t="s">
        <v>645</v>
      </c>
      <c r="J379" t="s">
        <v>15734</v>
      </c>
      <c r="K379" t="s">
        <v>4316</v>
      </c>
      <c r="L379" t="s">
        <v>2041</v>
      </c>
      <c r="M379" t="s">
        <v>15735</v>
      </c>
      <c r="N379" t="s">
        <v>23</v>
      </c>
      <c r="O379" t="s">
        <v>63</v>
      </c>
      <c r="P379" t="s">
        <v>54</v>
      </c>
      <c r="Q379" t="s">
        <v>55</v>
      </c>
      <c r="R379" t="s">
        <v>24</v>
      </c>
      <c r="S379" t="s">
        <v>23</v>
      </c>
      <c r="T379" t="s">
        <v>15731</v>
      </c>
    </row>
    <row r="380" spans="1:20" x14ac:dyDescent="0.25">
      <c r="A380" t="s">
        <v>115</v>
      </c>
      <c r="B380" t="s">
        <v>116</v>
      </c>
      <c r="C380">
        <v>43.5</v>
      </c>
      <c r="D380">
        <v>2</v>
      </c>
      <c r="E380" t="s">
        <v>15736</v>
      </c>
      <c r="F380">
        <v>78</v>
      </c>
      <c r="G380">
        <v>0</v>
      </c>
      <c r="H380" t="s">
        <v>47</v>
      </c>
      <c r="I380" t="s">
        <v>4327</v>
      </c>
      <c r="J380" t="s">
        <v>15737</v>
      </c>
      <c r="K380" t="s">
        <v>6193</v>
      </c>
      <c r="L380" t="s">
        <v>1630</v>
      </c>
      <c r="M380" t="s">
        <v>15738</v>
      </c>
      <c r="N380" t="s">
        <v>23</v>
      </c>
      <c r="O380" t="s">
        <v>63</v>
      </c>
      <c r="P380" t="s">
        <v>54</v>
      </c>
      <c r="Q380" t="s">
        <v>55</v>
      </c>
      <c r="R380" t="s">
        <v>24</v>
      </c>
      <c r="S380" t="s">
        <v>23</v>
      </c>
      <c r="T380" t="s">
        <v>15738</v>
      </c>
    </row>
    <row r="381" spans="1:20" x14ac:dyDescent="0.25">
      <c r="A381" t="s">
        <v>110</v>
      </c>
      <c r="B381" t="s">
        <v>640</v>
      </c>
      <c r="C381">
        <v>66.333333333333329</v>
      </c>
      <c r="D381">
        <v>3</v>
      </c>
      <c r="E381" t="s">
        <v>15739</v>
      </c>
      <c r="F381">
        <v>239</v>
      </c>
      <c r="G381">
        <v>38</v>
      </c>
      <c r="H381" t="s">
        <v>47</v>
      </c>
      <c r="I381" t="s">
        <v>11989</v>
      </c>
      <c r="J381" t="s">
        <v>13522</v>
      </c>
      <c r="K381" t="s">
        <v>13523</v>
      </c>
      <c r="L381" t="s">
        <v>2016</v>
      </c>
      <c r="M381" t="s">
        <v>15740</v>
      </c>
      <c r="N381" t="s">
        <v>23</v>
      </c>
      <c r="O381" t="s">
        <v>63</v>
      </c>
      <c r="P381" t="s">
        <v>54</v>
      </c>
      <c r="Q381" t="s">
        <v>55</v>
      </c>
      <c r="R381" t="s">
        <v>24</v>
      </c>
      <c r="S381" t="s">
        <v>23</v>
      </c>
      <c r="T381" t="s">
        <v>15741</v>
      </c>
    </row>
    <row r="382" spans="1:20" x14ac:dyDescent="0.25">
      <c r="A382" t="s">
        <v>139</v>
      </c>
      <c r="B382" t="s">
        <v>112</v>
      </c>
      <c r="C382">
        <v>75</v>
      </c>
      <c r="D382">
        <v>1</v>
      </c>
      <c r="E382" t="s">
        <v>15742</v>
      </c>
      <c r="F382">
        <v>74</v>
      </c>
      <c r="G382">
        <v>7</v>
      </c>
      <c r="H382" t="s">
        <v>47</v>
      </c>
      <c r="I382" t="s">
        <v>15743</v>
      </c>
      <c r="J382" t="s">
        <v>15744</v>
      </c>
      <c r="K382" t="s">
        <v>1115</v>
      </c>
      <c r="L382" t="s">
        <v>1732</v>
      </c>
      <c r="M382" t="s">
        <v>15745</v>
      </c>
      <c r="N382" t="s">
        <v>23</v>
      </c>
      <c r="O382" t="s">
        <v>63</v>
      </c>
      <c r="P382" t="s">
        <v>54</v>
      </c>
      <c r="Q382" t="s">
        <v>55</v>
      </c>
      <c r="R382" t="s">
        <v>24</v>
      </c>
      <c r="S382" t="s">
        <v>23</v>
      </c>
      <c r="T382" t="s">
        <v>15746</v>
      </c>
    </row>
    <row r="383" spans="1:20" x14ac:dyDescent="0.25">
      <c r="A383" t="s">
        <v>30</v>
      </c>
      <c r="B383" t="s">
        <v>31</v>
      </c>
      <c r="C383">
        <v>38.333333333333343</v>
      </c>
      <c r="D383">
        <v>3</v>
      </c>
      <c r="E383" t="s">
        <v>15747</v>
      </c>
      <c r="F383">
        <v>105</v>
      </c>
      <c r="G383">
        <v>0</v>
      </c>
      <c r="H383" t="s">
        <v>47</v>
      </c>
      <c r="I383" t="s">
        <v>15748</v>
      </c>
      <c r="J383" t="s">
        <v>15749</v>
      </c>
      <c r="K383" t="s">
        <v>1132</v>
      </c>
      <c r="L383" t="s">
        <v>1545</v>
      </c>
      <c r="M383" t="s">
        <v>15750</v>
      </c>
      <c r="N383" t="s">
        <v>23</v>
      </c>
      <c r="O383" t="s">
        <v>63</v>
      </c>
      <c r="P383" t="s">
        <v>54</v>
      </c>
      <c r="Q383" t="s">
        <v>55</v>
      </c>
      <c r="R383" t="s">
        <v>24</v>
      </c>
      <c r="S383" t="s">
        <v>23</v>
      </c>
      <c r="T383" t="s">
        <v>15751</v>
      </c>
    </row>
    <row r="384" spans="1:20" x14ac:dyDescent="0.25">
      <c r="A384" t="s">
        <v>115</v>
      </c>
      <c r="B384" t="s">
        <v>116</v>
      </c>
      <c r="C384">
        <v>45</v>
      </c>
      <c r="D384">
        <v>2</v>
      </c>
      <c r="E384" t="s">
        <v>15752</v>
      </c>
      <c r="F384">
        <v>127</v>
      </c>
      <c r="G384">
        <v>45</v>
      </c>
      <c r="H384" t="s">
        <v>631</v>
      </c>
      <c r="I384" t="s">
        <v>15753</v>
      </c>
      <c r="J384" t="s">
        <v>349</v>
      </c>
      <c r="K384" t="s">
        <v>23</v>
      </c>
      <c r="L384" t="s">
        <v>24</v>
      </c>
      <c r="M384" t="s">
        <v>15754</v>
      </c>
      <c r="N384" t="s">
        <v>23</v>
      </c>
      <c r="O384" t="s">
        <v>307</v>
      </c>
      <c r="P384" t="s">
        <v>26</v>
      </c>
      <c r="Q384" t="s">
        <v>27</v>
      </c>
      <c r="R384" t="s">
        <v>24</v>
      </c>
      <c r="S384" t="s">
        <v>15755</v>
      </c>
      <c r="T384" t="s">
        <v>15754</v>
      </c>
    </row>
    <row r="385" spans="1:20" x14ac:dyDescent="0.25">
      <c r="A385" t="s">
        <v>20</v>
      </c>
      <c r="B385" t="s">
        <v>21</v>
      </c>
      <c r="C385">
        <v>50</v>
      </c>
      <c r="D385">
        <v>1</v>
      </c>
      <c r="E385" t="s">
        <v>15756</v>
      </c>
      <c r="F385">
        <v>106</v>
      </c>
      <c r="G385">
        <v>6</v>
      </c>
      <c r="H385" t="s">
        <v>631</v>
      </c>
      <c r="I385" t="s">
        <v>15757</v>
      </c>
      <c r="J385" t="s">
        <v>1243</v>
      </c>
      <c r="K385" t="s">
        <v>23</v>
      </c>
      <c r="L385" t="s">
        <v>24</v>
      </c>
      <c r="M385" t="s">
        <v>15758</v>
      </c>
      <c r="N385" t="s">
        <v>23</v>
      </c>
      <c r="O385" t="s">
        <v>307</v>
      </c>
      <c r="P385" t="s">
        <v>26</v>
      </c>
      <c r="Q385" t="s">
        <v>27</v>
      </c>
      <c r="R385" t="s">
        <v>24</v>
      </c>
      <c r="S385" t="s">
        <v>15759</v>
      </c>
      <c r="T385" t="s">
        <v>15758</v>
      </c>
    </row>
    <row r="386" spans="1:20" x14ac:dyDescent="0.25">
      <c r="A386" t="s">
        <v>28</v>
      </c>
      <c r="B386" t="s">
        <v>29</v>
      </c>
      <c r="C386">
        <v>50</v>
      </c>
      <c r="D386">
        <v>1</v>
      </c>
      <c r="E386" t="s">
        <v>15756</v>
      </c>
      <c r="F386">
        <v>106</v>
      </c>
      <c r="G386">
        <v>6</v>
      </c>
      <c r="H386" t="s">
        <v>631</v>
      </c>
      <c r="I386" t="s">
        <v>15757</v>
      </c>
      <c r="J386" t="s">
        <v>1243</v>
      </c>
      <c r="K386" t="s">
        <v>23</v>
      </c>
      <c r="L386" t="s">
        <v>24</v>
      </c>
      <c r="M386" t="s">
        <v>15758</v>
      </c>
      <c r="N386" t="s">
        <v>23</v>
      </c>
      <c r="O386" t="s">
        <v>307</v>
      </c>
      <c r="P386" t="s">
        <v>26</v>
      </c>
      <c r="Q386" t="s">
        <v>27</v>
      </c>
      <c r="R386" t="s">
        <v>24</v>
      </c>
      <c r="S386" t="s">
        <v>15759</v>
      </c>
      <c r="T386" t="s">
        <v>15758</v>
      </c>
    </row>
    <row r="387" spans="1:20" x14ac:dyDescent="0.25">
      <c r="A387" t="s">
        <v>30</v>
      </c>
      <c r="B387" t="s">
        <v>31</v>
      </c>
      <c r="C387">
        <v>50</v>
      </c>
      <c r="D387">
        <v>1</v>
      </c>
      <c r="E387" t="s">
        <v>15756</v>
      </c>
      <c r="F387">
        <v>106</v>
      </c>
      <c r="G387">
        <v>6</v>
      </c>
      <c r="H387" t="s">
        <v>631</v>
      </c>
      <c r="I387" t="s">
        <v>15757</v>
      </c>
      <c r="J387" t="s">
        <v>1243</v>
      </c>
      <c r="K387" t="s">
        <v>23</v>
      </c>
      <c r="L387" t="s">
        <v>24</v>
      </c>
      <c r="M387" t="s">
        <v>15758</v>
      </c>
      <c r="N387" t="s">
        <v>23</v>
      </c>
      <c r="O387" t="s">
        <v>307</v>
      </c>
      <c r="P387" t="s">
        <v>26</v>
      </c>
      <c r="Q387" t="s">
        <v>27</v>
      </c>
      <c r="R387" t="s">
        <v>24</v>
      </c>
      <c r="S387" t="s">
        <v>15759</v>
      </c>
      <c r="T387" t="s">
        <v>15758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15760</v>
      </c>
      <c r="F388">
        <v>100</v>
      </c>
      <c r="G388">
        <v>0</v>
      </c>
      <c r="H388" t="s">
        <v>631</v>
      </c>
      <c r="I388" t="s">
        <v>15761</v>
      </c>
      <c r="J388" t="s">
        <v>313</v>
      </c>
      <c r="K388" t="s">
        <v>23</v>
      </c>
      <c r="L388" t="s">
        <v>24</v>
      </c>
      <c r="M388" t="s">
        <v>15762</v>
      </c>
      <c r="N388" t="s">
        <v>23</v>
      </c>
      <c r="O388" t="s">
        <v>307</v>
      </c>
      <c r="P388" t="s">
        <v>26</v>
      </c>
      <c r="Q388" t="s">
        <v>27</v>
      </c>
      <c r="R388" t="s">
        <v>24</v>
      </c>
      <c r="S388" t="s">
        <v>15763</v>
      </c>
      <c r="T388" t="s">
        <v>15758</v>
      </c>
    </row>
    <row r="389" spans="1:20" x14ac:dyDescent="0.25">
      <c r="A389" t="s">
        <v>28</v>
      </c>
      <c r="B389" t="s">
        <v>29</v>
      </c>
      <c r="C389">
        <v>50</v>
      </c>
      <c r="D389">
        <v>1</v>
      </c>
      <c r="E389" t="s">
        <v>15760</v>
      </c>
      <c r="F389">
        <v>100</v>
      </c>
      <c r="G389">
        <v>0</v>
      </c>
      <c r="H389" t="s">
        <v>631</v>
      </c>
      <c r="I389" t="s">
        <v>15761</v>
      </c>
      <c r="J389" t="s">
        <v>313</v>
      </c>
      <c r="K389" t="s">
        <v>23</v>
      </c>
      <c r="L389" t="s">
        <v>24</v>
      </c>
      <c r="M389" t="s">
        <v>15762</v>
      </c>
      <c r="N389" t="s">
        <v>23</v>
      </c>
      <c r="O389" t="s">
        <v>307</v>
      </c>
      <c r="P389" t="s">
        <v>26</v>
      </c>
      <c r="Q389" t="s">
        <v>27</v>
      </c>
      <c r="R389" t="s">
        <v>24</v>
      </c>
      <c r="S389" t="s">
        <v>15763</v>
      </c>
      <c r="T389" t="s">
        <v>15758</v>
      </c>
    </row>
    <row r="390" spans="1:20" x14ac:dyDescent="0.25">
      <c r="A390" t="s">
        <v>30</v>
      </c>
      <c r="B390" t="s">
        <v>31</v>
      </c>
      <c r="C390">
        <v>50</v>
      </c>
      <c r="D390">
        <v>1</v>
      </c>
      <c r="E390" t="s">
        <v>15760</v>
      </c>
      <c r="F390">
        <v>100</v>
      </c>
      <c r="G390">
        <v>0</v>
      </c>
      <c r="H390" t="s">
        <v>631</v>
      </c>
      <c r="I390" t="s">
        <v>15761</v>
      </c>
      <c r="J390" t="s">
        <v>313</v>
      </c>
      <c r="K390" t="s">
        <v>23</v>
      </c>
      <c r="L390" t="s">
        <v>24</v>
      </c>
      <c r="M390" t="s">
        <v>15762</v>
      </c>
      <c r="N390" t="s">
        <v>23</v>
      </c>
      <c r="O390" t="s">
        <v>307</v>
      </c>
      <c r="P390" t="s">
        <v>26</v>
      </c>
      <c r="Q390" t="s">
        <v>27</v>
      </c>
      <c r="R390" t="s">
        <v>24</v>
      </c>
      <c r="S390" t="s">
        <v>15763</v>
      </c>
      <c r="T390" t="s">
        <v>15758</v>
      </c>
    </row>
    <row r="391" spans="1:20" x14ac:dyDescent="0.25">
      <c r="A391" t="s">
        <v>44</v>
      </c>
      <c r="B391" t="s">
        <v>45</v>
      </c>
      <c r="C391">
        <v>66.666666666666671</v>
      </c>
      <c r="D391">
        <v>3</v>
      </c>
      <c r="E391" t="s">
        <v>15764</v>
      </c>
      <c r="F391">
        <v>200</v>
      </c>
      <c r="G391">
        <v>0</v>
      </c>
      <c r="H391" t="s">
        <v>631</v>
      </c>
      <c r="I391" t="s">
        <v>8265</v>
      </c>
      <c r="J391" t="s">
        <v>302</v>
      </c>
      <c r="K391" t="s">
        <v>23</v>
      </c>
      <c r="L391" t="s">
        <v>24</v>
      </c>
      <c r="M391" t="s">
        <v>15765</v>
      </c>
      <c r="N391" t="s">
        <v>23</v>
      </c>
      <c r="O391" t="s">
        <v>307</v>
      </c>
      <c r="P391" t="s">
        <v>26</v>
      </c>
      <c r="Q391" t="s">
        <v>27</v>
      </c>
      <c r="R391" t="s">
        <v>24</v>
      </c>
      <c r="S391" t="s">
        <v>15766</v>
      </c>
      <c r="T391" t="s">
        <v>15765</v>
      </c>
    </row>
    <row r="392" spans="1:20" x14ac:dyDescent="0.25">
      <c r="A392" t="s">
        <v>42</v>
      </c>
      <c r="B392" t="s">
        <v>43</v>
      </c>
      <c r="C392">
        <v>66.666666666666671</v>
      </c>
      <c r="D392">
        <v>3</v>
      </c>
      <c r="E392" t="s">
        <v>15764</v>
      </c>
      <c r="F392">
        <v>200</v>
      </c>
      <c r="G392">
        <v>0</v>
      </c>
      <c r="H392" t="s">
        <v>631</v>
      </c>
      <c r="I392" t="s">
        <v>8265</v>
      </c>
      <c r="J392" t="s">
        <v>302</v>
      </c>
      <c r="K392" t="s">
        <v>23</v>
      </c>
      <c r="L392" t="s">
        <v>24</v>
      </c>
      <c r="M392" t="s">
        <v>15765</v>
      </c>
      <c r="N392" t="s">
        <v>23</v>
      </c>
      <c r="O392" t="s">
        <v>307</v>
      </c>
      <c r="P392" t="s">
        <v>26</v>
      </c>
      <c r="Q392" t="s">
        <v>27</v>
      </c>
      <c r="R392" t="s">
        <v>24</v>
      </c>
      <c r="S392" t="s">
        <v>15766</v>
      </c>
      <c r="T392" t="s">
        <v>15765</v>
      </c>
    </row>
    <row r="393" spans="1:20" x14ac:dyDescent="0.25">
      <c r="A393" t="s">
        <v>28</v>
      </c>
      <c r="B393" t="s">
        <v>29</v>
      </c>
      <c r="C393">
        <v>60</v>
      </c>
      <c r="D393">
        <v>3</v>
      </c>
      <c r="E393" t="s">
        <v>15767</v>
      </c>
      <c r="F393">
        <v>368</v>
      </c>
      <c r="G393">
        <v>48</v>
      </c>
      <c r="H393" t="s">
        <v>22</v>
      </c>
      <c r="I393" t="s">
        <v>3205</v>
      </c>
      <c r="J393" t="s">
        <v>15768</v>
      </c>
      <c r="K393" t="s">
        <v>2334</v>
      </c>
      <c r="L393" t="s">
        <v>372</v>
      </c>
      <c r="M393" t="s">
        <v>15769</v>
      </c>
      <c r="N393" t="s">
        <v>23</v>
      </c>
      <c r="O393" t="s">
        <v>63</v>
      </c>
      <c r="P393" t="s">
        <v>54</v>
      </c>
      <c r="Q393" t="s">
        <v>55</v>
      </c>
      <c r="R393" t="s">
        <v>24</v>
      </c>
      <c r="S393" t="s">
        <v>15770</v>
      </c>
      <c r="T393" t="s">
        <v>15769</v>
      </c>
    </row>
    <row r="394" spans="1:20" x14ac:dyDescent="0.25">
      <c r="A394" t="s">
        <v>30</v>
      </c>
      <c r="B394" t="s">
        <v>31</v>
      </c>
      <c r="C394">
        <v>50</v>
      </c>
      <c r="D394">
        <v>3</v>
      </c>
      <c r="E394" t="s">
        <v>15767</v>
      </c>
      <c r="F394">
        <v>368</v>
      </c>
      <c r="G394">
        <v>48</v>
      </c>
      <c r="H394" t="s">
        <v>22</v>
      </c>
      <c r="I394" t="s">
        <v>3205</v>
      </c>
      <c r="J394" t="s">
        <v>15768</v>
      </c>
      <c r="K394" t="s">
        <v>2334</v>
      </c>
      <c r="L394" t="s">
        <v>372</v>
      </c>
      <c r="M394" t="s">
        <v>15769</v>
      </c>
      <c r="N394" t="s">
        <v>23</v>
      </c>
      <c r="O394" t="s">
        <v>63</v>
      </c>
      <c r="P394" t="s">
        <v>54</v>
      </c>
      <c r="Q394" t="s">
        <v>55</v>
      </c>
      <c r="R394" t="s">
        <v>24</v>
      </c>
      <c r="S394" t="s">
        <v>15770</v>
      </c>
      <c r="T394" t="s">
        <v>15769</v>
      </c>
    </row>
    <row r="395" spans="1:20" x14ac:dyDescent="0.25">
      <c r="A395" t="s">
        <v>683</v>
      </c>
      <c r="B395" t="s">
        <v>158</v>
      </c>
      <c r="C395">
        <v>72</v>
      </c>
      <c r="D395">
        <v>1</v>
      </c>
      <c r="E395" t="s">
        <v>15771</v>
      </c>
      <c r="F395">
        <v>171</v>
      </c>
      <c r="G395">
        <v>0</v>
      </c>
      <c r="H395" t="s">
        <v>47</v>
      </c>
      <c r="I395" t="s">
        <v>1528</v>
      </c>
      <c r="J395" t="s">
        <v>15772</v>
      </c>
      <c r="K395" t="s">
        <v>2311</v>
      </c>
      <c r="L395" t="s">
        <v>632</v>
      </c>
      <c r="M395" t="s">
        <v>15773</v>
      </c>
      <c r="N395" t="s">
        <v>23</v>
      </c>
      <c r="O395" t="s">
        <v>63</v>
      </c>
      <c r="P395" t="s">
        <v>54</v>
      </c>
      <c r="Q395" t="s">
        <v>55</v>
      </c>
      <c r="R395" t="s">
        <v>24</v>
      </c>
      <c r="S395" t="s">
        <v>15774</v>
      </c>
      <c r="T395" t="s">
        <v>15773</v>
      </c>
    </row>
    <row r="396" spans="1:20" x14ac:dyDescent="0.25">
      <c r="A396" t="s">
        <v>44</v>
      </c>
      <c r="B396" t="s">
        <v>45</v>
      </c>
      <c r="C396">
        <v>53</v>
      </c>
      <c r="D396">
        <v>1</v>
      </c>
      <c r="E396" t="s">
        <v>15771</v>
      </c>
      <c r="F396">
        <v>171</v>
      </c>
      <c r="G396">
        <v>0</v>
      </c>
      <c r="H396" t="s">
        <v>47</v>
      </c>
      <c r="I396" t="s">
        <v>1528</v>
      </c>
      <c r="J396" t="s">
        <v>15772</v>
      </c>
      <c r="K396" t="s">
        <v>2311</v>
      </c>
      <c r="L396" t="s">
        <v>632</v>
      </c>
      <c r="M396" t="s">
        <v>15773</v>
      </c>
      <c r="N396" t="s">
        <v>23</v>
      </c>
      <c r="O396" t="s">
        <v>63</v>
      </c>
      <c r="P396" t="s">
        <v>54</v>
      </c>
      <c r="Q396" t="s">
        <v>55</v>
      </c>
      <c r="R396" t="s">
        <v>24</v>
      </c>
      <c r="S396" t="s">
        <v>15774</v>
      </c>
      <c r="T396" t="s">
        <v>15773</v>
      </c>
    </row>
    <row r="397" spans="1:20" x14ac:dyDescent="0.25">
      <c r="A397" t="s">
        <v>51</v>
      </c>
      <c r="B397" t="s">
        <v>52</v>
      </c>
      <c r="C397">
        <v>56</v>
      </c>
      <c r="D397">
        <v>1</v>
      </c>
      <c r="E397" t="s">
        <v>15771</v>
      </c>
      <c r="F397">
        <v>171</v>
      </c>
      <c r="G397">
        <v>0</v>
      </c>
      <c r="H397" t="s">
        <v>47</v>
      </c>
      <c r="I397" t="s">
        <v>1528</v>
      </c>
      <c r="J397" t="s">
        <v>15772</v>
      </c>
      <c r="K397" t="s">
        <v>2311</v>
      </c>
      <c r="L397" t="s">
        <v>632</v>
      </c>
      <c r="M397" t="s">
        <v>15773</v>
      </c>
      <c r="N397" t="s">
        <v>23</v>
      </c>
      <c r="O397" t="s">
        <v>63</v>
      </c>
      <c r="P397" t="s">
        <v>54</v>
      </c>
      <c r="Q397" t="s">
        <v>55</v>
      </c>
      <c r="R397" t="s">
        <v>24</v>
      </c>
      <c r="S397" t="s">
        <v>15774</v>
      </c>
      <c r="T397" t="s">
        <v>15773</v>
      </c>
    </row>
    <row r="398" spans="1:20" x14ac:dyDescent="0.25">
      <c r="A398" t="s">
        <v>46</v>
      </c>
      <c r="B398" t="s">
        <v>56</v>
      </c>
      <c r="C398">
        <v>78</v>
      </c>
      <c r="D398">
        <v>1</v>
      </c>
      <c r="E398" t="s">
        <v>15775</v>
      </c>
      <c r="F398">
        <v>76</v>
      </c>
      <c r="G398">
        <v>0</v>
      </c>
      <c r="H398" t="s">
        <v>47</v>
      </c>
      <c r="I398" t="s">
        <v>1615</v>
      </c>
      <c r="J398" t="s">
        <v>15776</v>
      </c>
      <c r="K398" t="s">
        <v>2304</v>
      </c>
      <c r="L398" t="s">
        <v>2225</v>
      </c>
      <c r="M398" t="s">
        <v>15777</v>
      </c>
      <c r="N398" t="s">
        <v>23</v>
      </c>
      <c r="O398" t="s">
        <v>63</v>
      </c>
      <c r="P398" t="s">
        <v>54</v>
      </c>
      <c r="Q398" t="s">
        <v>55</v>
      </c>
      <c r="R398" t="s">
        <v>24</v>
      </c>
      <c r="S398" t="s">
        <v>15778</v>
      </c>
      <c r="T398" t="s">
        <v>15779</v>
      </c>
    </row>
    <row r="399" spans="1:20" x14ac:dyDescent="0.25">
      <c r="A399" t="s">
        <v>20</v>
      </c>
      <c r="B399" t="s">
        <v>21</v>
      </c>
      <c r="C399">
        <v>50</v>
      </c>
      <c r="D399">
        <v>1</v>
      </c>
      <c r="E399" t="s">
        <v>15780</v>
      </c>
      <c r="F399">
        <v>106</v>
      </c>
      <c r="G399">
        <v>6</v>
      </c>
      <c r="H399" t="s">
        <v>631</v>
      </c>
      <c r="I399" t="s">
        <v>15781</v>
      </c>
      <c r="J399" t="s">
        <v>311</v>
      </c>
      <c r="K399" t="s">
        <v>23</v>
      </c>
      <c r="L399" t="s">
        <v>24</v>
      </c>
      <c r="M399" t="s">
        <v>15782</v>
      </c>
      <c r="N399" t="s">
        <v>23</v>
      </c>
      <c r="O399" t="s">
        <v>307</v>
      </c>
      <c r="P399" t="s">
        <v>26</v>
      </c>
      <c r="Q399" t="s">
        <v>27</v>
      </c>
      <c r="R399" t="s">
        <v>24</v>
      </c>
      <c r="S399" t="s">
        <v>15783</v>
      </c>
      <c r="T399" t="s">
        <v>15782</v>
      </c>
    </row>
    <row r="400" spans="1:20" x14ac:dyDescent="0.25">
      <c r="A400" t="s">
        <v>28</v>
      </c>
      <c r="B400" t="s">
        <v>29</v>
      </c>
      <c r="C400">
        <v>50</v>
      </c>
      <c r="D400">
        <v>1</v>
      </c>
      <c r="E400" t="s">
        <v>15780</v>
      </c>
      <c r="F400">
        <v>106</v>
      </c>
      <c r="G400">
        <v>6</v>
      </c>
      <c r="H400" t="s">
        <v>631</v>
      </c>
      <c r="I400" t="s">
        <v>15781</v>
      </c>
      <c r="J400" t="s">
        <v>311</v>
      </c>
      <c r="K400" t="s">
        <v>23</v>
      </c>
      <c r="L400" t="s">
        <v>24</v>
      </c>
      <c r="M400" t="s">
        <v>15782</v>
      </c>
      <c r="N400" t="s">
        <v>23</v>
      </c>
      <c r="O400" t="s">
        <v>307</v>
      </c>
      <c r="P400" t="s">
        <v>26</v>
      </c>
      <c r="Q400" t="s">
        <v>27</v>
      </c>
      <c r="R400" t="s">
        <v>24</v>
      </c>
      <c r="S400" t="s">
        <v>15783</v>
      </c>
      <c r="T400" t="s">
        <v>15782</v>
      </c>
    </row>
    <row r="401" spans="1:20" x14ac:dyDescent="0.25">
      <c r="A401" t="s">
        <v>30</v>
      </c>
      <c r="B401" t="s">
        <v>31</v>
      </c>
      <c r="C401">
        <v>50</v>
      </c>
      <c r="D401">
        <v>1</v>
      </c>
      <c r="E401" t="s">
        <v>15780</v>
      </c>
      <c r="F401">
        <v>106</v>
      </c>
      <c r="G401">
        <v>6</v>
      </c>
      <c r="H401" t="s">
        <v>631</v>
      </c>
      <c r="I401" t="s">
        <v>15781</v>
      </c>
      <c r="J401" t="s">
        <v>311</v>
      </c>
      <c r="K401" t="s">
        <v>23</v>
      </c>
      <c r="L401" t="s">
        <v>24</v>
      </c>
      <c r="M401" t="s">
        <v>15782</v>
      </c>
      <c r="N401" t="s">
        <v>23</v>
      </c>
      <c r="O401" t="s">
        <v>307</v>
      </c>
      <c r="P401" t="s">
        <v>26</v>
      </c>
      <c r="Q401" t="s">
        <v>27</v>
      </c>
      <c r="R401" t="s">
        <v>24</v>
      </c>
      <c r="S401" t="s">
        <v>15783</v>
      </c>
      <c r="T401" t="s">
        <v>15782</v>
      </c>
    </row>
    <row r="402" spans="1:20" x14ac:dyDescent="0.25">
      <c r="A402" t="s">
        <v>20</v>
      </c>
      <c r="B402" t="s">
        <v>21</v>
      </c>
      <c r="C402">
        <v>50</v>
      </c>
      <c r="D402">
        <v>1</v>
      </c>
      <c r="E402" t="s">
        <v>15784</v>
      </c>
      <c r="F402">
        <v>129</v>
      </c>
      <c r="G402">
        <v>29</v>
      </c>
      <c r="H402" t="s">
        <v>631</v>
      </c>
      <c r="I402" t="s">
        <v>15785</v>
      </c>
      <c r="J402" t="s">
        <v>304</v>
      </c>
      <c r="K402" t="s">
        <v>23</v>
      </c>
      <c r="L402" t="s">
        <v>24</v>
      </c>
      <c r="M402" t="s">
        <v>15782</v>
      </c>
      <c r="N402" t="s">
        <v>23</v>
      </c>
      <c r="O402" t="s">
        <v>307</v>
      </c>
      <c r="P402" t="s">
        <v>26</v>
      </c>
      <c r="Q402" t="s">
        <v>27</v>
      </c>
      <c r="R402" t="s">
        <v>24</v>
      </c>
      <c r="S402" t="s">
        <v>15786</v>
      </c>
      <c r="T402" t="s">
        <v>15782</v>
      </c>
    </row>
    <row r="403" spans="1:20" x14ac:dyDescent="0.25">
      <c r="A403" t="s">
        <v>28</v>
      </c>
      <c r="B403" t="s">
        <v>29</v>
      </c>
      <c r="C403">
        <v>50</v>
      </c>
      <c r="D403">
        <v>1</v>
      </c>
      <c r="E403" t="s">
        <v>15784</v>
      </c>
      <c r="F403">
        <v>129</v>
      </c>
      <c r="G403">
        <v>29</v>
      </c>
      <c r="H403" t="s">
        <v>631</v>
      </c>
      <c r="I403" t="s">
        <v>15785</v>
      </c>
      <c r="J403" t="s">
        <v>304</v>
      </c>
      <c r="K403" t="s">
        <v>23</v>
      </c>
      <c r="L403" t="s">
        <v>24</v>
      </c>
      <c r="M403" t="s">
        <v>15782</v>
      </c>
      <c r="N403" t="s">
        <v>23</v>
      </c>
      <c r="O403" t="s">
        <v>307</v>
      </c>
      <c r="P403" t="s">
        <v>26</v>
      </c>
      <c r="Q403" t="s">
        <v>27</v>
      </c>
      <c r="R403" t="s">
        <v>24</v>
      </c>
      <c r="S403" t="s">
        <v>15786</v>
      </c>
      <c r="T403" t="s">
        <v>15782</v>
      </c>
    </row>
    <row r="404" spans="1:20" x14ac:dyDescent="0.25">
      <c r="A404" t="s">
        <v>30</v>
      </c>
      <c r="B404" t="s">
        <v>31</v>
      </c>
      <c r="C404">
        <v>50</v>
      </c>
      <c r="D404">
        <v>1</v>
      </c>
      <c r="E404" t="s">
        <v>15784</v>
      </c>
      <c r="F404">
        <v>129</v>
      </c>
      <c r="G404">
        <v>29</v>
      </c>
      <c r="H404" t="s">
        <v>631</v>
      </c>
      <c r="I404" t="s">
        <v>15785</v>
      </c>
      <c r="J404" t="s">
        <v>304</v>
      </c>
      <c r="K404" t="s">
        <v>23</v>
      </c>
      <c r="L404" t="s">
        <v>24</v>
      </c>
      <c r="M404" t="s">
        <v>15782</v>
      </c>
      <c r="N404" t="s">
        <v>23</v>
      </c>
      <c r="O404" t="s">
        <v>307</v>
      </c>
      <c r="P404" t="s">
        <v>26</v>
      </c>
      <c r="Q404" t="s">
        <v>27</v>
      </c>
      <c r="R404" t="s">
        <v>24</v>
      </c>
      <c r="S404" t="s">
        <v>15786</v>
      </c>
      <c r="T404" t="s">
        <v>15782</v>
      </c>
    </row>
    <row r="405" spans="1:20" x14ac:dyDescent="0.25">
      <c r="A405" t="s">
        <v>186</v>
      </c>
      <c r="B405" t="s">
        <v>187</v>
      </c>
      <c r="C405">
        <v>33.333333333333336</v>
      </c>
      <c r="D405">
        <v>3</v>
      </c>
      <c r="E405" t="s">
        <v>15787</v>
      </c>
      <c r="F405">
        <v>137</v>
      </c>
      <c r="G405">
        <v>0</v>
      </c>
      <c r="H405" t="s">
        <v>22</v>
      </c>
      <c r="I405" t="s">
        <v>1615</v>
      </c>
      <c r="J405" t="s">
        <v>15776</v>
      </c>
      <c r="K405" t="s">
        <v>2304</v>
      </c>
      <c r="L405" t="s">
        <v>2225</v>
      </c>
      <c r="M405" t="s">
        <v>15788</v>
      </c>
      <c r="N405" t="s">
        <v>23</v>
      </c>
      <c r="O405" t="s">
        <v>63</v>
      </c>
      <c r="P405" t="s">
        <v>54</v>
      </c>
      <c r="Q405" t="s">
        <v>55</v>
      </c>
      <c r="R405" t="s">
        <v>24</v>
      </c>
      <c r="S405" t="s">
        <v>15789</v>
      </c>
      <c r="T405" t="s">
        <v>15790</v>
      </c>
    </row>
    <row r="406" spans="1:20" x14ac:dyDescent="0.25">
      <c r="A406" t="s">
        <v>46</v>
      </c>
      <c r="B406" t="s">
        <v>56</v>
      </c>
      <c r="C406">
        <v>78</v>
      </c>
      <c r="D406">
        <v>1</v>
      </c>
      <c r="E406" t="s">
        <v>15791</v>
      </c>
      <c r="F406">
        <v>70</v>
      </c>
      <c r="G406">
        <v>0</v>
      </c>
      <c r="H406" t="s">
        <v>47</v>
      </c>
      <c r="I406" t="s">
        <v>1615</v>
      </c>
      <c r="J406" t="s">
        <v>15776</v>
      </c>
      <c r="K406" t="s">
        <v>2304</v>
      </c>
      <c r="L406" t="s">
        <v>2225</v>
      </c>
      <c r="M406" t="s">
        <v>15788</v>
      </c>
      <c r="N406" t="s">
        <v>23</v>
      </c>
      <c r="O406" t="s">
        <v>63</v>
      </c>
      <c r="P406" t="s">
        <v>54</v>
      </c>
      <c r="Q406" t="s">
        <v>55</v>
      </c>
      <c r="R406" t="s">
        <v>24</v>
      </c>
      <c r="S406" t="s">
        <v>15792</v>
      </c>
      <c r="T406" t="s">
        <v>15790</v>
      </c>
    </row>
    <row r="407" spans="1:20" x14ac:dyDescent="0.25">
      <c r="A407" t="s">
        <v>20</v>
      </c>
      <c r="B407" t="s">
        <v>21</v>
      </c>
      <c r="C407">
        <v>50</v>
      </c>
      <c r="D407">
        <v>1</v>
      </c>
      <c r="E407" t="s">
        <v>15793</v>
      </c>
      <c r="F407">
        <v>106</v>
      </c>
      <c r="G407">
        <v>6</v>
      </c>
      <c r="H407" t="s">
        <v>631</v>
      </c>
      <c r="I407" t="s">
        <v>15794</v>
      </c>
      <c r="J407" t="s">
        <v>65</v>
      </c>
      <c r="K407" t="s">
        <v>23</v>
      </c>
      <c r="L407" t="s">
        <v>24</v>
      </c>
      <c r="M407" t="s">
        <v>15790</v>
      </c>
      <c r="N407" t="s">
        <v>23</v>
      </c>
      <c r="O407" t="s">
        <v>307</v>
      </c>
      <c r="P407" t="s">
        <v>26</v>
      </c>
      <c r="Q407" t="s">
        <v>27</v>
      </c>
      <c r="R407" t="s">
        <v>24</v>
      </c>
      <c r="S407" t="s">
        <v>15795</v>
      </c>
      <c r="T407" t="s">
        <v>15790</v>
      </c>
    </row>
    <row r="408" spans="1:20" x14ac:dyDescent="0.25">
      <c r="A408" t="s">
        <v>28</v>
      </c>
      <c r="B408" t="s">
        <v>29</v>
      </c>
      <c r="C408">
        <v>50</v>
      </c>
      <c r="D408">
        <v>1</v>
      </c>
      <c r="E408" t="s">
        <v>15793</v>
      </c>
      <c r="F408">
        <v>106</v>
      </c>
      <c r="G408">
        <v>6</v>
      </c>
      <c r="H408" t="s">
        <v>631</v>
      </c>
      <c r="I408" t="s">
        <v>15794</v>
      </c>
      <c r="J408" t="s">
        <v>65</v>
      </c>
      <c r="K408" t="s">
        <v>23</v>
      </c>
      <c r="L408" t="s">
        <v>24</v>
      </c>
      <c r="M408" t="s">
        <v>15790</v>
      </c>
      <c r="N408" t="s">
        <v>23</v>
      </c>
      <c r="O408" t="s">
        <v>307</v>
      </c>
      <c r="P408" t="s">
        <v>26</v>
      </c>
      <c r="Q408" t="s">
        <v>27</v>
      </c>
      <c r="R408" t="s">
        <v>24</v>
      </c>
      <c r="S408" t="s">
        <v>15795</v>
      </c>
      <c r="T408" t="s">
        <v>15790</v>
      </c>
    </row>
    <row r="409" spans="1:20" x14ac:dyDescent="0.25">
      <c r="A409" t="s">
        <v>30</v>
      </c>
      <c r="B409" t="s">
        <v>31</v>
      </c>
      <c r="C409">
        <v>50</v>
      </c>
      <c r="D409">
        <v>1</v>
      </c>
      <c r="E409" t="s">
        <v>15793</v>
      </c>
      <c r="F409">
        <v>106</v>
      </c>
      <c r="G409">
        <v>6</v>
      </c>
      <c r="H409" t="s">
        <v>631</v>
      </c>
      <c r="I409" t="s">
        <v>15794</v>
      </c>
      <c r="J409" t="s">
        <v>65</v>
      </c>
      <c r="K409" t="s">
        <v>23</v>
      </c>
      <c r="L409" t="s">
        <v>24</v>
      </c>
      <c r="M409" t="s">
        <v>15790</v>
      </c>
      <c r="N409" t="s">
        <v>23</v>
      </c>
      <c r="O409" t="s">
        <v>307</v>
      </c>
      <c r="P409" t="s">
        <v>26</v>
      </c>
      <c r="Q409" t="s">
        <v>27</v>
      </c>
      <c r="R409" t="s">
        <v>24</v>
      </c>
      <c r="S409" t="s">
        <v>15795</v>
      </c>
      <c r="T409" t="s">
        <v>15790</v>
      </c>
    </row>
    <row r="410" spans="1:20" x14ac:dyDescent="0.25">
      <c r="A410" t="s">
        <v>20</v>
      </c>
      <c r="B410" t="s">
        <v>21</v>
      </c>
      <c r="C410">
        <v>50</v>
      </c>
      <c r="D410">
        <v>2</v>
      </c>
      <c r="E410" t="s">
        <v>15796</v>
      </c>
      <c r="F410">
        <v>200</v>
      </c>
      <c r="G410">
        <v>0</v>
      </c>
      <c r="H410" t="s">
        <v>631</v>
      </c>
      <c r="I410" t="s">
        <v>15797</v>
      </c>
      <c r="J410" t="s">
        <v>336</v>
      </c>
      <c r="K410" t="s">
        <v>23</v>
      </c>
      <c r="L410" t="s">
        <v>24</v>
      </c>
      <c r="M410" t="s">
        <v>15798</v>
      </c>
      <c r="N410" t="s">
        <v>23</v>
      </c>
      <c r="O410" t="s">
        <v>32</v>
      </c>
      <c r="P410" t="s">
        <v>26</v>
      </c>
      <c r="Q410" t="s">
        <v>33</v>
      </c>
      <c r="R410" t="s">
        <v>24</v>
      </c>
      <c r="S410" t="s">
        <v>15799</v>
      </c>
      <c r="T410" t="s">
        <v>15798</v>
      </c>
    </row>
    <row r="411" spans="1:20" x14ac:dyDescent="0.25">
      <c r="A411" t="s">
        <v>28</v>
      </c>
      <c r="B411" t="s">
        <v>29</v>
      </c>
      <c r="C411">
        <v>50</v>
      </c>
      <c r="D411">
        <v>2</v>
      </c>
      <c r="E411" t="s">
        <v>15796</v>
      </c>
      <c r="F411">
        <v>200</v>
      </c>
      <c r="G411">
        <v>0</v>
      </c>
      <c r="H411" t="s">
        <v>631</v>
      </c>
      <c r="I411" t="s">
        <v>15797</v>
      </c>
      <c r="J411" t="s">
        <v>336</v>
      </c>
      <c r="K411" t="s">
        <v>23</v>
      </c>
      <c r="L411" t="s">
        <v>24</v>
      </c>
      <c r="M411" t="s">
        <v>15798</v>
      </c>
      <c r="N411" t="s">
        <v>23</v>
      </c>
      <c r="O411" t="s">
        <v>32</v>
      </c>
      <c r="P411" t="s">
        <v>26</v>
      </c>
      <c r="Q411" t="s">
        <v>33</v>
      </c>
      <c r="R411" t="s">
        <v>24</v>
      </c>
      <c r="S411" t="s">
        <v>15799</v>
      </c>
      <c r="T411" t="s">
        <v>15798</v>
      </c>
    </row>
    <row r="412" spans="1:20" x14ac:dyDescent="0.25">
      <c r="A412" t="s">
        <v>30</v>
      </c>
      <c r="B412" t="s">
        <v>31</v>
      </c>
      <c r="C412">
        <v>50</v>
      </c>
      <c r="D412">
        <v>2</v>
      </c>
      <c r="E412" t="s">
        <v>15796</v>
      </c>
      <c r="F412">
        <v>200</v>
      </c>
      <c r="G412">
        <v>0</v>
      </c>
      <c r="H412" t="s">
        <v>631</v>
      </c>
      <c r="I412" t="s">
        <v>15797</v>
      </c>
      <c r="J412" t="s">
        <v>336</v>
      </c>
      <c r="K412" t="s">
        <v>23</v>
      </c>
      <c r="L412" t="s">
        <v>24</v>
      </c>
      <c r="M412" t="s">
        <v>15798</v>
      </c>
      <c r="N412" t="s">
        <v>23</v>
      </c>
      <c r="O412" t="s">
        <v>32</v>
      </c>
      <c r="P412" t="s">
        <v>26</v>
      </c>
      <c r="Q412" t="s">
        <v>33</v>
      </c>
      <c r="R412" t="s">
        <v>24</v>
      </c>
      <c r="S412" t="s">
        <v>15799</v>
      </c>
      <c r="T412" t="s">
        <v>15798</v>
      </c>
    </row>
    <row r="413" spans="1:20" x14ac:dyDescent="0.25">
      <c r="A413" t="s">
        <v>44</v>
      </c>
      <c r="B413" t="s">
        <v>45</v>
      </c>
      <c r="C413">
        <v>66.666666666666671</v>
      </c>
      <c r="D413">
        <v>3</v>
      </c>
      <c r="E413" t="s">
        <v>15800</v>
      </c>
      <c r="F413">
        <v>149.5</v>
      </c>
      <c r="G413">
        <v>7</v>
      </c>
      <c r="H413" t="s">
        <v>47</v>
      </c>
      <c r="I413" t="s">
        <v>15801</v>
      </c>
      <c r="J413" t="s">
        <v>15802</v>
      </c>
      <c r="K413" t="s">
        <v>707</v>
      </c>
      <c r="L413" t="s">
        <v>15803</v>
      </c>
      <c r="M413" t="s">
        <v>15804</v>
      </c>
      <c r="N413" t="s">
        <v>23</v>
      </c>
      <c r="O413" t="s">
        <v>48</v>
      </c>
      <c r="P413" t="s">
        <v>49</v>
      </c>
      <c r="Q413" t="s">
        <v>50</v>
      </c>
      <c r="R413" t="s">
        <v>24</v>
      </c>
      <c r="S413" t="s">
        <v>15805</v>
      </c>
      <c r="T413" t="s">
        <v>15804</v>
      </c>
    </row>
    <row r="414" spans="1:20" x14ac:dyDescent="0.25">
      <c r="A414" t="s">
        <v>20</v>
      </c>
      <c r="B414" t="s">
        <v>21</v>
      </c>
      <c r="C414">
        <v>50</v>
      </c>
      <c r="D414">
        <v>1</v>
      </c>
      <c r="E414" t="s">
        <v>15806</v>
      </c>
      <c r="F414">
        <v>200</v>
      </c>
      <c r="G414">
        <v>0</v>
      </c>
      <c r="H414" t="s">
        <v>631</v>
      </c>
      <c r="I414" t="s">
        <v>15807</v>
      </c>
      <c r="J414" t="s">
        <v>306</v>
      </c>
      <c r="K414" t="s">
        <v>23</v>
      </c>
      <c r="L414" t="s">
        <v>24</v>
      </c>
      <c r="M414" t="s">
        <v>15808</v>
      </c>
      <c r="N414" t="s">
        <v>23</v>
      </c>
      <c r="O414" t="s">
        <v>307</v>
      </c>
      <c r="P414" t="s">
        <v>26</v>
      </c>
      <c r="Q414" t="s">
        <v>27</v>
      </c>
      <c r="R414" t="s">
        <v>24</v>
      </c>
      <c r="S414" t="s">
        <v>15809</v>
      </c>
      <c r="T414" t="s">
        <v>15808</v>
      </c>
    </row>
    <row r="415" spans="1:20" x14ac:dyDescent="0.25">
      <c r="A415" t="s">
        <v>28</v>
      </c>
      <c r="B415" t="s">
        <v>29</v>
      </c>
      <c r="C415">
        <v>50</v>
      </c>
      <c r="D415">
        <v>1</v>
      </c>
      <c r="E415" t="s">
        <v>15806</v>
      </c>
      <c r="F415">
        <v>200</v>
      </c>
      <c r="G415">
        <v>0</v>
      </c>
      <c r="H415" t="s">
        <v>631</v>
      </c>
      <c r="I415" t="s">
        <v>15807</v>
      </c>
      <c r="J415" t="s">
        <v>306</v>
      </c>
      <c r="K415" t="s">
        <v>23</v>
      </c>
      <c r="L415" t="s">
        <v>24</v>
      </c>
      <c r="M415" t="s">
        <v>15808</v>
      </c>
      <c r="N415" t="s">
        <v>23</v>
      </c>
      <c r="O415" t="s">
        <v>307</v>
      </c>
      <c r="P415" t="s">
        <v>26</v>
      </c>
      <c r="Q415" t="s">
        <v>27</v>
      </c>
      <c r="R415" t="s">
        <v>24</v>
      </c>
      <c r="S415" t="s">
        <v>15809</v>
      </c>
      <c r="T415" t="s">
        <v>15808</v>
      </c>
    </row>
    <row r="416" spans="1:20" x14ac:dyDescent="0.25">
      <c r="A416" t="s">
        <v>30</v>
      </c>
      <c r="B416" t="s">
        <v>31</v>
      </c>
      <c r="C416">
        <v>50</v>
      </c>
      <c r="D416">
        <v>1</v>
      </c>
      <c r="E416" t="s">
        <v>15806</v>
      </c>
      <c r="F416">
        <v>200</v>
      </c>
      <c r="G416">
        <v>0</v>
      </c>
      <c r="H416" t="s">
        <v>631</v>
      </c>
      <c r="I416" t="s">
        <v>15807</v>
      </c>
      <c r="J416" t="s">
        <v>306</v>
      </c>
      <c r="K416" t="s">
        <v>23</v>
      </c>
      <c r="L416" t="s">
        <v>24</v>
      </c>
      <c r="M416" t="s">
        <v>15808</v>
      </c>
      <c r="N416" t="s">
        <v>23</v>
      </c>
      <c r="O416" t="s">
        <v>307</v>
      </c>
      <c r="P416" t="s">
        <v>26</v>
      </c>
      <c r="Q416" t="s">
        <v>27</v>
      </c>
      <c r="R416" t="s">
        <v>24</v>
      </c>
      <c r="S416" t="s">
        <v>15809</v>
      </c>
      <c r="T416" t="s">
        <v>15808</v>
      </c>
    </row>
    <row r="417" spans="1:20" x14ac:dyDescent="0.25">
      <c r="A417" t="s">
        <v>186</v>
      </c>
      <c r="B417" t="s">
        <v>187</v>
      </c>
      <c r="C417">
        <v>33.333333333333336</v>
      </c>
      <c r="D417">
        <v>3</v>
      </c>
      <c r="E417" t="s">
        <v>15806</v>
      </c>
      <c r="F417">
        <v>200</v>
      </c>
      <c r="G417">
        <v>0</v>
      </c>
      <c r="H417" t="s">
        <v>631</v>
      </c>
      <c r="I417" t="s">
        <v>15807</v>
      </c>
      <c r="J417" t="s">
        <v>306</v>
      </c>
      <c r="K417" t="s">
        <v>23</v>
      </c>
      <c r="L417" t="s">
        <v>24</v>
      </c>
      <c r="M417" t="s">
        <v>15808</v>
      </c>
      <c r="N417" t="s">
        <v>23</v>
      </c>
      <c r="O417" t="s">
        <v>307</v>
      </c>
      <c r="P417" t="s">
        <v>26</v>
      </c>
      <c r="Q417" t="s">
        <v>27</v>
      </c>
      <c r="R417" t="s">
        <v>24</v>
      </c>
      <c r="S417" t="s">
        <v>15809</v>
      </c>
      <c r="T417" t="s">
        <v>15808</v>
      </c>
    </row>
    <row r="418" spans="1:20" x14ac:dyDescent="0.25">
      <c r="A418" t="s">
        <v>20</v>
      </c>
      <c r="B418" t="s">
        <v>21</v>
      </c>
      <c r="C418">
        <v>50</v>
      </c>
      <c r="D418">
        <v>2</v>
      </c>
      <c r="E418" t="s">
        <v>15810</v>
      </c>
      <c r="F418">
        <v>200</v>
      </c>
      <c r="G418">
        <v>0</v>
      </c>
      <c r="H418" t="s">
        <v>631</v>
      </c>
      <c r="I418" t="s">
        <v>15811</v>
      </c>
      <c r="J418" t="s">
        <v>357</v>
      </c>
      <c r="K418" t="s">
        <v>23</v>
      </c>
      <c r="L418" t="s">
        <v>24</v>
      </c>
      <c r="M418" t="s">
        <v>15808</v>
      </c>
      <c r="N418" t="s">
        <v>23</v>
      </c>
      <c r="O418" t="s">
        <v>307</v>
      </c>
      <c r="P418" t="s">
        <v>26</v>
      </c>
      <c r="Q418" t="s">
        <v>27</v>
      </c>
      <c r="R418" t="s">
        <v>24</v>
      </c>
      <c r="S418" t="s">
        <v>15812</v>
      </c>
      <c r="T418" t="s">
        <v>15808</v>
      </c>
    </row>
    <row r="419" spans="1:20" x14ac:dyDescent="0.25">
      <c r="A419" t="s">
        <v>28</v>
      </c>
      <c r="B419" t="s">
        <v>29</v>
      </c>
      <c r="C419">
        <v>50</v>
      </c>
      <c r="D419">
        <v>2</v>
      </c>
      <c r="E419" t="s">
        <v>15810</v>
      </c>
      <c r="F419">
        <v>200</v>
      </c>
      <c r="G419">
        <v>0</v>
      </c>
      <c r="H419" t="s">
        <v>631</v>
      </c>
      <c r="I419" t="s">
        <v>15811</v>
      </c>
      <c r="J419" t="s">
        <v>357</v>
      </c>
      <c r="K419" t="s">
        <v>23</v>
      </c>
      <c r="L419" t="s">
        <v>24</v>
      </c>
      <c r="M419" t="s">
        <v>15808</v>
      </c>
      <c r="N419" t="s">
        <v>23</v>
      </c>
      <c r="O419" t="s">
        <v>307</v>
      </c>
      <c r="P419" t="s">
        <v>26</v>
      </c>
      <c r="Q419" t="s">
        <v>27</v>
      </c>
      <c r="R419" t="s">
        <v>24</v>
      </c>
      <c r="S419" t="s">
        <v>15812</v>
      </c>
      <c r="T419" t="s">
        <v>15808</v>
      </c>
    </row>
    <row r="420" spans="1:20" x14ac:dyDescent="0.25">
      <c r="A420" t="s">
        <v>30</v>
      </c>
      <c r="B420" t="s">
        <v>31</v>
      </c>
      <c r="C420">
        <v>50</v>
      </c>
      <c r="D420">
        <v>2</v>
      </c>
      <c r="E420" t="s">
        <v>15810</v>
      </c>
      <c r="F420">
        <v>200</v>
      </c>
      <c r="G420">
        <v>0</v>
      </c>
      <c r="H420" t="s">
        <v>631</v>
      </c>
      <c r="I420" t="s">
        <v>15811</v>
      </c>
      <c r="J420" t="s">
        <v>357</v>
      </c>
      <c r="K420" t="s">
        <v>23</v>
      </c>
      <c r="L420" t="s">
        <v>24</v>
      </c>
      <c r="M420" t="s">
        <v>15808</v>
      </c>
      <c r="N420" t="s">
        <v>23</v>
      </c>
      <c r="O420" t="s">
        <v>307</v>
      </c>
      <c r="P420" t="s">
        <v>26</v>
      </c>
      <c r="Q420" t="s">
        <v>27</v>
      </c>
      <c r="R420" t="s">
        <v>24</v>
      </c>
      <c r="S420" t="s">
        <v>15812</v>
      </c>
      <c r="T420" t="s">
        <v>15808</v>
      </c>
    </row>
    <row r="421" spans="1:20" x14ac:dyDescent="0.25">
      <c r="A421" t="s">
        <v>46</v>
      </c>
      <c r="B421" t="s">
        <v>56</v>
      </c>
      <c r="C421">
        <v>66.333333333333329</v>
      </c>
      <c r="D421">
        <v>9</v>
      </c>
      <c r="E421" t="s">
        <v>15813</v>
      </c>
      <c r="F421">
        <v>684</v>
      </c>
      <c r="G421">
        <v>24</v>
      </c>
      <c r="H421" t="s">
        <v>631</v>
      </c>
      <c r="I421" t="s">
        <v>714</v>
      </c>
      <c r="J421" t="s">
        <v>316</v>
      </c>
      <c r="K421" t="s">
        <v>23</v>
      </c>
      <c r="L421" t="s">
        <v>24</v>
      </c>
      <c r="M421" t="s">
        <v>15814</v>
      </c>
      <c r="N421" t="s">
        <v>23</v>
      </c>
      <c r="O421" t="s">
        <v>307</v>
      </c>
      <c r="P421" t="s">
        <v>26</v>
      </c>
      <c r="Q421" t="s">
        <v>27</v>
      </c>
      <c r="R421" t="s">
        <v>24</v>
      </c>
      <c r="S421" t="s">
        <v>15815</v>
      </c>
      <c r="T421" t="s">
        <v>15816</v>
      </c>
    </row>
    <row r="422" spans="1:20" x14ac:dyDescent="0.25">
      <c r="A422" t="s">
        <v>46</v>
      </c>
      <c r="B422" t="s">
        <v>56</v>
      </c>
      <c r="C422">
        <v>78</v>
      </c>
      <c r="D422">
        <v>3</v>
      </c>
      <c r="E422" t="s">
        <v>15817</v>
      </c>
      <c r="F422">
        <v>253</v>
      </c>
      <c r="G422">
        <v>29</v>
      </c>
      <c r="H422" t="s">
        <v>47</v>
      </c>
      <c r="I422" t="s">
        <v>1086</v>
      </c>
      <c r="J422" t="s">
        <v>1081</v>
      </c>
      <c r="K422" t="s">
        <v>1082</v>
      </c>
      <c r="L422" t="s">
        <v>1087</v>
      </c>
      <c r="M422" t="s">
        <v>15818</v>
      </c>
      <c r="N422" t="s">
        <v>23</v>
      </c>
      <c r="O422" t="s">
        <v>63</v>
      </c>
      <c r="P422" t="s">
        <v>54</v>
      </c>
      <c r="Q422" t="s">
        <v>55</v>
      </c>
      <c r="R422" t="s">
        <v>24</v>
      </c>
      <c r="S422" t="s">
        <v>15819</v>
      </c>
      <c r="T422" t="s">
        <v>15818</v>
      </c>
    </row>
    <row r="423" spans="1:20" x14ac:dyDescent="0.25">
      <c r="A423" t="s">
        <v>42</v>
      </c>
      <c r="B423" t="s">
        <v>43</v>
      </c>
      <c r="C423">
        <v>66.666666666666671</v>
      </c>
      <c r="D423">
        <v>3</v>
      </c>
      <c r="E423" t="s">
        <v>15820</v>
      </c>
      <c r="F423">
        <v>200</v>
      </c>
      <c r="G423">
        <v>0</v>
      </c>
      <c r="H423" t="s">
        <v>631</v>
      </c>
      <c r="I423" t="s">
        <v>4509</v>
      </c>
      <c r="J423" t="s">
        <v>314</v>
      </c>
      <c r="K423" t="s">
        <v>23</v>
      </c>
      <c r="L423" t="s">
        <v>24</v>
      </c>
      <c r="M423" t="s">
        <v>15821</v>
      </c>
      <c r="N423" t="s">
        <v>23</v>
      </c>
      <c r="O423" t="s">
        <v>307</v>
      </c>
      <c r="P423" t="s">
        <v>26</v>
      </c>
      <c r="Q423" t="s">
        <v>27</v>
      </c>
      <c r="R423" t="s">
        <v>24</v>
      </c>
      <c r="S423" t="s">
        <v>15822</v>
      </c>
      <c r="T423" t="s">
        <v>15821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15820</v>
      </c>
      <c r="F424">
        <v>200</v>
      </c>
      <c r="G424">
        <v>0</v>
      </c>
      <c r="H424" t="s">
        <v>631</v>
      </c>
      <c r="I424" t="s">
        <v>4509</v>
      </c>
      <c r="J424" t="s">
        <v>314</v>
      </c>
      <c r="K424" t="s">
        <v>23</v>
      </c>
      <c r="L424" t="s">
        <v>24</v>
      </c>
      <c r="M424" t="s">
        <v>15821</v>
      </c>
      <c r="N424" t="s">
        <v>23</v>
      </c>
      <c r="O424" t="s">
        <v>307</v>
      </c>
      <c r="P424" t="s">
        <v>26</v>
      </c>
      <c r="Q424" t="s">
        <v>27</v>
      </c>
      <c r="R424" t="s">
        <v>24</v>
      </c>
      <c r="S424" t="s">
        <v>15822</v>
      </c>
      <c r="T424" t="s">
        <v>15821</v>
      </c>
    </row>
    <row r="425" spans="1:20" x14ac:dyDescent="0.25">
      <c r="A425" t="s">
        <v>28</v>
      </c>
      <c r="B425" t="s">
        <v>29</v>
      </c>
      <c r="C425">
        <v>50</v>
      </c>
      <c r="D425">
        <v>1</v>
      </c>
      <c r="E425" t="s">
        <v>15820</v>
      </c>
      <c r="F425">
        <v>200</v>
      </c>
      <c r="G425">
        <v>0</v>
      </c>
      <c r="H425" t="s">
        <v>631</v>
      </c>
      <c r="I425" t="s">
        <v>4509</v>
      </c>
      <c r="J425" t="s">
        <v>314</v>
      </c>
      <c r="K425" t="s">
        <v>23</v>
      </c>
      <c r="L425" t="s">
        <v>24</v>
      </c>
      <c r="M425" t="s">
        <v>15821</v>
      </c>
      <c r="N425" t="s">
        <v>23</v>
      </c>
      <c r="O425" t="s">
        <v>307</v>
      </c>
      <c r="P425" t="s">
        <v>26</v>
      </c>
      <c r="Q425" t="s">
        <v>27</v>
      </c>
      <c r="R425" t="s">
        <v>24</v>
      </c>
      <c r="S425" t="s">
        <v>15822</v>
      </c>
      <c r="T425" t="s">
        <v>15821</v>
      </c>
    </row>
    <row r="426" spans="1:20" x14ac:dyDescent="0.25">
      <c r="A426" t="s">
        <v>30</v>
      </c>
      <c r="B426" t="s">
        <v>31</v>
      </c>
      <c r="C426">
        <v>50</v>
      </c>
      <c r="D426">
        <v>1</v>
      </c>
      <c r="E426" t="s">
        <v>15820</v>
      </c>
      <c r="F426">
        <v>200</v>
      </c>
      <c r="G426">
        <v>0</v>
      </c>
      <c r="H426" t="s">
        <v>631</v>
      </c>
      <c r="I426" t="s">
        <v>4509</v>
      </c>
      <c r="J426" t="s">
        <v>314</v>
      </c>
      <c r="K426" t="s">
        <v>23</v>
      </c>
      <c r="L426" t="s">
        <v>24</v>
      </c>
      <c r="M426" t="s">
        <v>15821</v>
      </c>
      <c r="N426" t="s">
        <v>23</v>
      </c>
      <c r="O426" t="s">
        <v>307</v>
      </c>
      <c r="P426" t="s">
        <v>26</v>
      </c>
      <c r="Q426" t="s">
        <v>27</v>
      </c>
      <c r="R426" t="s">
        <v>24</v>
      </c>
      <c r="S426" t="s">
        <v>15822</v>
      </c>
      <c r="T426" t="s">
        <v>15821</v>
      </c>
    </row>
    <row r="427" spans="1:20" x14ac:dyDescent="0.25">
      <c r="A427" t="s">
        <v>42</v>
      </c>
      <c r="B427" t="s">
        <v>43</v>
      </c>
      <c r="C427">
        <v>66.666666666666671</v>
      </c>
      <c r="D427">
        <v>6</v>
      </c>
      <c r="E427" t="s">
        <v>15823</v>
      </c>
      <c r="F427">
        <v>200</v>
      </c>
      <c r="G427">
        <v>0</v>
      </c>
      <c r="H427" t="s">
        <v>631</v>
      </c>
      <c r="I427" t="s">
        <v>15824</v>
      </c>
      <c r="J427" t="s">
        <v>335</v>
      </c>
      <c r="K427" t="s">
        <v>23</v>
      </c>
      <c r="L427" t="s">
        <v>24</v>
      </c>
      <c r="M427" t="s">
        <v>15825</v>
      </c>
      <c r="N427" t="s">
        <v>23</v>
      </c>
      <c r="O427" t="s">
        <v>32</v>
      </c>
      <c r="P427" t="s">
        <v>26</v>
      </c>
      <c r="Q427" t="s">
        <v>33</v>
      </c>
      <c r="R427" t="s">
        <v>24</v>
      </c>
      <c r="S427" t="s">
        <v>15826</v>
      </c>
      <c r="T427" t="s">
        <v>15825</v>
      </c>
    </row>
    <row r="428" spans="1:20" x14ac:dyDescent="0.25">
      <c r="A428" t="s">
        <v>186</v>
      </c>
      <c r="B428" t="s">
        <v>187</v>
      </c>
      <c r="C428">
        <v>33.333333333333336</v>
      </c>
      <c r="D428">
        <v>3</v>
      </c>
      <c r="E428" t="s">
        <v>15827</v>
      </c>
      <c r="F428">
        <v>300</v>
      </c>
      <c r="G428">
        <v>0</v>
      </c>
      <c r="H428" t="s">
        <v>631</v>
      </c>
      <c r="I428" t="s">
        <v>15828</v>
      </c>
      <c r="J428" t="s">
        <v>1554</v>
      </c>
      <c r="K428" t="s">
        <v>23</v>
      </c>
      <c r="L428" t="s">
        <v>24</v>
      </c>
      <c r="M428" t="s">
        <v>15825</v>
      </c>
      <c r="N428" t="s">
        <v>23</v>
      </c>
      <c r="O428" t="s">
        <v>307</v>
      </c>
      <c r="P428" t="s">
        <v>26</v>
      </c>
      <c r="Q428" t="s">
        <v>27</v>
      </c>
      <c r="R428" t="s">
        <v>24</v>
      </c>
      <c r="S428" t="s">
        <v>15829</v>
      </c>
      <c r="T428" t="s">
        <v>15825</v>
      </c>
    </row>
    <row r="429" spans="1:20" x14ac:dyDescent="0.25">
      <c r="A429" t="s">
        <v>20</v>
      </c>
      <c r="B429" t="s">
        <v>21</v>
      </c>
      <c r="C429">
        <v>50</v>
      </c>
      <c r="D429">
        <v>2</v>
      </c>
      <c r="E429" t="s">
        <v>15827</v>
      </c>
      <c r="F429">
        <v>300</v>
      </c>
      <c r="G429">
        <v>0</v>
      </c>
      <c r="H429" t="s">
        <v>631</v>
      </c>
      <c r="I429" t="s">
        <v>15828</v>
      </c>
      <c r="J429" t="s">
        <v>1554</v>
      </c>
      <c r="K429" t="s">
        <v>23</v>
      </c>
      <c r="L429" t="s">
        <v>24</v>
      </c>
      <c r="M429" t="s">
        <v>15825</v>
      </c>
      <c r="N429" t="s">
        <v>23</v>
      </c>
      <c r="O429" t="s">
        <v>307</v>
      </c>
      <c r="P429" t="s">
        <v>26</v>
      </c>
      <c r="Q429" t="s">
        <v>27</v>
      </c>
      <c r="R429" t="s">
        <v>24</v>
      </c>
      <c r="S429" t="s">
        <v>15829</v>
      </c>
      <c r="T429" t="s">
        <v>15825</v>
      </c>
    </row>
    <row r="430" spans="1:20" x14ac:dyDescent="0.25">
      <c r="A430" t="s">
        <v>28</v>
      </c>
      <c r="B430" t="s">
        <v>29</v>
      </c>
      <c r="C430">
        <v>50</v>
      </c>
      <c r="D430">
        <v>2</v>
      </c>
      <c r="E430" t="s">
        <v>15827</v>
      </c>
      <c r="F430">
        <v>300</v>
      </c>
      <c r="G430">
        <v>0</v>
      </c>
      <c r="H430" t="s">
        <v>631</v>
      </c>
      <c r="I430" t="s">
        <v>15828</v>
      </c>
      <c r="J430" t="s">
        <v>1554</v>
      </c>
      <c r="K430" t="s">
        <v>23</v>
      </c>
      <c r="L430" t="s">
        <v>24</v>
      </c>
      <c r="M430" t="s">
        <v>15825</v>
      </c>
      <c r="N430" t="s">
        <v>23</v>
      </c>
      <c r="O430" t="s">
        <v>307</v>
      </c>
      <c r="P430" t="s">
        <v>26</v>
      </c>
      <c r="Q430" t="s">
        <v>27</v>
      </c>
      <c r="R430" t="s">
        <v>24</v>
      </c>
      <c r="S430" t="s">
        <v>15829</v>
      </c>
      <c r="T430" t="s">
        <v>15825</v>
      </c>
    </row>
    <row r="431" spans="1:20" x14ac:dyDescent="0.25">
      <c r="A431" t="s">
        <v>30</v>
      </c>
      <c r="B431" t="s">
        <v>31</v>
      </c>
      <c r="C431">
        <v>50</v>
      </c>
      <c r="D431">
        <v>2</v>
      </c>
      <c r="E431" t="s">
        <v>15827</v>
      </c>
      <c r="F431">
        <v>300</v>
      </c>
      <c r="G431">
        <v>0</v>
      </c>
      <c r="H431" t="s">
        <v>631</v>
      </c>
      <c r="I431" t="s">
        <v>15828</v>
      </c>
      <c r="J431" t="s">
        <v>1554</v>
      </c>
      <c r="K431" t="s">
        <v>23</v>
      </c>
      <c r="L431" t="s">
        <v>24</v>
      </c>
      <c r="M431" t="s">
        <v>15825</v>
      </c>
      <c r="N431" t="s">
        <v>23</v>
      </c>
      <c r="O431" t="s">
        <v>307</v>
      </c>
      <c r="P431" t="s">
        <v>26</v>
      </c>
      <c r="Q431" t="s">
        <v>27</v>
      </c>
      <c r="R431" t="s">
        <v>24</v>
      </c>
      <c r="S431" t="s">
        <v>15829</v>
      </c>
      <c r="T431" t="s">
        <v>15825</v>
      </c>
    </row>
    <row r="432" spans="1:20" x14ac:dyDescent="0.25">
      <c r="A432" t="s">
        <v>20</v>
      </c>
      <c r="B432" t="s">
        <v>21</v>
      </c>
      <c r="C432">
        <v>50</v>
      </c>
      <c r="D432">
        <v>1</v>
      </c>
      <c r="E432" t="s">
        <v>15830</v>
      </c>
      <c r="F432">
        <v>200</v>
      </c>
      <c r="G432">
        <v>0</v>
      </c>
      <c r="H432" t="s">
        <v>631</v>
      </c>
      <c r="I432" t="s">
        <v>15831</v>
      </c>
      <c r="J432" t="s">
        <v>309</v>
      </c>
      <c r="K432" t="s">
        <v>23</v>
      </c>
      <c r="L432" t="s">
        <v>24</v>
      </c>
      <c r="M432" t="s">
        <v>15832</v>
      </c>
      <c r="N432" t="s">
        <v>23</v>
      </c>
      <c r="O432" t="s">
        <v>307</v>
      </c>
      <c r="P432" t="s">
        <v>26</v>
      </c>
      <c r="Q432" t="s">
        <v>27</v>
      </c>
      <c r="R432" t="s">
        <v>24</v>
      </c>
      <c r="S432" t="s">
        <v>15833</v>
      </c>
      <c r="T432" t="s">
        <v>15832</v>
      </c>
    </row>
    <row r="433" spans="1:20" x14ac:dyDescent="0.25">
      <c r="A433" t="s">
        <v>28</v>
      </c>
      <c r="B433" t="s">
        <v>29</v>
      </c>
      <c r="C433">
        <v>50</v>
      </c>
      <c r="D433">
        <v>1</v>
      </c>
      <c r="E433" t="s">
        <v>15830</v>
      </c>
      <c r="F433">
        <v>200</v>
      </c>
      <c r="G433">
        <v>0</v>
      </c>
      <c r="H433" t="s">
        <v>631</v>
      </c>
      <c r="I433" t="s">
        <v>15831</v>
      </c>
      <c r="J433" t="s">
        <v>309</v>
      </c>
      <c r="K433" t="s">
        <v>23</v>
      </c>
      <c r="L433" t="s">
        <v>24</v>
      </c>
      <c r="M433" t="s">
        <v>15832</v>
      </c>
      <c r="N433" t="s">
        <v>23</v>
      </c>
      <c r="O433" t="s">
        <v>307</v>
      </c>
      <c r="P433" t="s">
        <v>26</v>
      </c>
      <c r="Q433" t="s">
        <v>27</v>
      </c>
      <c r="R433" t="s">
        <v>24</v>
      </c>
      <c r="S433" t="s">
        <v>15833</v>
      </c>
      <c r="T433" t="s">
        <v>15832</v>
      </c>
    </row>
    <row r="434" spans="1:20" x14ac:dyDescent="0.25">
      <c r="A434" t="s">
        <v>30</v>
      </c>
      <c r="B434" t="s">
        <v>31</v>
      </c>
      <c r="C434">
        <v>50</v>
      </c>
      <c r="D434">
        <v>1</v>
      </c>
      <c r="E434" t="s">
        <v>15830</v>
      </c>
      <c r="F434">
        <v>200</v>
      </c>
      <c r="G434">
        <v>0</v>
      </c>
      <c r="H434" t="s">
        <v>631</v>
      </c>
      <c r="I434" t="s">
        <v>15831</v>
      </c>
      <c r="J434" t="s">
        <v>309</v>
      </c>
      <c r="K434" t="s">
        <v>23</v>
      </c>
      <c r="L434" t="s">
        <v>24</v>
      </c>
      <c r="M434" t="s">
        <v>15832</v>
      </c>
      <c r="N434" t="s">
        <v>23</v>
      </c>
      <c r="O434" t="s">
        <v>307</v>
      </c>
      <c r="P434" t="s">
        <v>26</v>
      </c>
      <c r="Q434" t="s">
        <v>27</v>
      </c>
      <c r="R434" t="s">
        <v>24</v>
      </c>
      <c r="S434" t="s">
        <v>15833</v>
      </c>
      <c r="T434" t="s">
        <v>15832</v>
      </c>
    </row>
    <row r="435" spans="1:20" x14ac:dyDescent="0.25">
      <c r="A435" t="s">
        <v>186</v>
      </c>
      <c r="B435" t="s">
        <v>187</v>
      </c>
      <c r="C435">
        <v>33.333333333333336</v>
      </c>
      <c r="D435">
        <v>3</v>
      </c>
      <c r="E435" t="s">
        <v>15830</v>
      </c>
      <c r="F435">
        <v>200</v>
      </c>
      <c r="G435">
        <v>0</v>
      </c>
      <c r="H435" t="s">
        <v>631</v>
      </c>
      <c r="I435" t="s">
        <v>15831</v>
      </c>
      <c r="J435" t="s">
        <v>309</v>
      </c>
      <c r="K435" t="s">
        <v>23</v>
      </c>
      <c r="L435" t="s">
        <v>24</v>
      </c>
      <c r="M435" t="s">
        <v>15832</v>
      </c>
      <c r="N435" t="s">
        <v>23</v>
      </c>
      <c r="O435" t="s">
        <v>307</v>
      </c>
      <c r="P435" t="s">
        <v>26</v>
      </c>
      <c r="Q435" t="s">
        <v>27</v>
      </c>
      <c r="R435" t="s">
        <v>24</v>
      </c>
      <c r="S435" t="s">
        <v>15833</v>
      </c>
      <c r="T435" t="s">
        <v>15832</v>
      </c>
    </row>
    <row r="436" spans="1:20" x14ac:dyDescent="0.25">
      <c r="A436" t="s">
        <v>20</v>
      </c>
      <c r="B436" t="s">
        <v>21</v>
      </c>
      <c r="C436">
        <v>50</v>
      </c>
      <c r="D436">
        <v>2</v>
      </c>
      <c r="E436" t="s">
        <v>15834</v>
      </c>
      <c r="F436">
        <v>200</v>
      </c>
      <c r="G436">
        <v>0</v>
      </c>
      <c r="H436" t="s">
        <v>631</v>
      </c>
      <c r="I436" t="s">
        <v>15835</v>
      </c>
      <c r="J436" t="s">
        <v>1243</v>
      </c>
      <c r="K436" t="s">
        <v>23</v>
      </c>
      <c r="L436" t="s">
        <v>24</v>
      </c>
      <c r="M436" t="s">
        <v>15836</v>
      </c>
      <c r="N436" t="s">
        <v>23</v>
      </c>
      <c r="O436" t="s">
        <v>307</v>
      </c>
      <c r="P436" t="s">
        <v>26</v>
      </c>
      <c r="Q436" t="s">
        <v>27</v>
      </c>
      <c r="R436" t="s">
        <v>24</v>
      </c>
      <c r="S436" t="s">
        <v>15837</v>
      </c>
      <c r="T436" t="s">
        <v>15832</v>
      </c>
    </row>
    <row r="437" spans="1:20" x14ac:dyDescent="0.25">
      <c r="A437" t="s">
        <v>28</v>
      </c>
      <c r="B437" t="s">
        <v>29</v>
      </c>
      <c r="C437">
        <v>50</v>
      </c>
      <c r="D437">
        <v>2</v>
      </c>
      <c r="E437" t="s">
        <v>15834</v>
      </c>
      <c r="F437">
        <v>200</v>
      </c>
      <c r="G437">
        <v>0</v>
      </c>
      <c r="H437" t="s">
        <v>631</v>
      </c>
      <c r="I437" t="s">
        <v>15835</v>
      </c>
      <c r="J437" t="s">
        <v>1243</v>
      </c>
      <c r="K437" t="s">
        <v>23</v>
      </c>
      <c r="L437" t="s">
        <v>24</v>
      </c>
      <c r="M437" t="s">
        <v>15836</v>
      </c>
      <c r="N437" t="s">
        <v>23</v>
      </c>
      <c r="O437" t="s">
        <v>307</v>
      </c>
      <c r="P437" t="s">
        <v>26</v>
      </c>
      <c r="Q437" t="s">
        <v>27</v>
      </c>
      <c r="R437" t="s">
        <v>24</v>
      </c>
      <c r="S437" t="s">
        <v>15837</v>
      </c>
      <c r="T437" t="s">
        <v>15832</v>
      </c>
    </row>
    <row r="438" spans="1:20" x14ac:dyDescent="0.25">
      <c r="A438" t="s">
        <v>30</v>
      </c>
      <c r="B438" t="s">
        <v>31</v>
      </c>
      <c r="C438">
        <v>50</v>
      </c>
      <c r="D438">
        <v>2</v>
      </c>
      <c r="E438" t="s">
        <v>15834</v>
      </c>
      <c r="F438">
        <v>200</v>
      </c>
      <c r="G438">
        <v>0</v>
      </c>
      <c r="H438" t="s">
        <v>631</v>
      </c>
      <c r="I438" t="s">
        <v>15835</v>
      </c>
      <c r="J438" t="s">
        <v>1243</v>
      </c>
      <c r="K438" t="s">
        <v>23</v>
      </c>
      <c r="L438" t="s">
        <v>24</v>
      </c>
      <c r="M438" t="s">
        <v>15836</v>
      </c>
      <c r="N438" t="s">
        <v>23</v>
      </c>
      <c r="O438" t="s">
        <v>307</v>
      </c>
      <c r="P438" t="s">
        <v>26</v>
      </c>
      <c r="Q438" t="s">
        <v>27</v>
      </c>
      <c r="R438" t="s">
        <v>24</v>
      </c>
      <c r="S438" t="s">
        <v>15837</v>
      </c>
      <c r="T438" t="s">
        <v>15832</v>
      </c>
    </row>
    <row r="439" spans="1:20" x14ac:dyDescent="0.25">
      <c r="A439" t="s">
        <v>20</v>
      </c>
      <c r="B439" t="s">
        <v>21</v>
      </c>
      <c r="C439">
        <v>50</v>
      </c>
      <c r="D439">
        <v>1</v>
      </c>
      <c r="E439" t="s">
        <v>15838</v>
      </c>
      <c r="F439">
        <v>106</v>
      </c>
      <c r="G439">
        <v>6</v>
      </c>
      <c r="H439" t="s">
        <v>631</v>
      </c>
      <c r="I439" t="s">
        <v>15839</v>
      </c>
      <c r="J439" t="s">
        <v>302</v>
      </c>
      <c r="K439" t="s">
        <v>23</v>
      </c>
      <c r="L439" t="s">
        <v>24</v>
      </c>
      <c r="M439" t="s">
        <v>15840</v>
      </c>
      <c r="N439" t="s">
        <v>23</v>
      </c>
      <c r="O439" t="s">
        <v>307</v>
      </c>
      <c r="P439" t="s">
        <v>26</v>
      </c>
      <c r="Q439" t="s">
        <v>27</v>
      </c>
      <c r="R439" t="s">
        <v>24</v>
      </c>
      <c r="S439" t="s">
        <v>15841</v>
      </c>
      <c r="T439" t="s">
        <v>15840</v>
      </c>
    </row>
    <row r="440" spans="1:20" x14ac:dyDescent="0.25">
      <c r="A440" t="s">
        <v>28</v>
      </c>
      <c r="B440" t="s">
        <v>29</v>
      </c>
      <c r="C440">
        <v>50</v>
      </c>
      <c r="D440">
        <v>1</v>
      </c>
      <c r="E440" t="s">
        <v>15838</v>
      </c>
      <c r="F440">
        <v>106</v>
      </c>
      <c r="G440">
        <v>6</v>
      </c>
      <c r="H440" t="s">
        <v>631</v>
      </c>
      <c r="I440" t="s">
        <v>15839</v>
      </c>
      <c r="J440" t="s">
        <v>302</v>
      </c>
      <c r="K440" t="s">
        <v>23</v>
      </c>
      <c r="L440" t="s">
        <v>24</v>
      </c>
      <c r="M440" t="s">
        <v>15840</v>
      </c>
      <c r="N440" t="s">
        <v>23</v>
      </c>
      <c r="O440" t="s">
        <v>307</v>
      </c>
      <c r="P440" t="s">
        <v>26</v>
      </c>
      <c r="Q440" t="s">
        <v>27</v>
      </c>
      <c r="R440" t="s">
        <v>24</v>
      </c>
      <c r="S440" t="s">
        <v>15841</v>
      </c>
      <c r="T440" t="s">
        <v>15840</v>
      </c>
    </row>
    <row r="441" spans="1:20" x14ac:dyDescent="0.25">
      <c r="A441" t="s">
        <v>30</v>
      </c>
      <c r="B441" t="s">
        <v>31</v>
      </c>
      <c r="C441">
        <v>50</v>
      </c>
      <c r="D441">
        <v>1</v>
      </c>
      <c r="E441" t="s">
        <v>15838</v>
      </c>
      <c r="F441">
        <v>106</v>
      </c>
      <c r="G441">
        <v>6</v>
      </c>
      <c r="H441" t="s">
        <v>631</v>
      </c>
      <c r="I441" t="s">
        <v>15839</v>
      </c>
      <c r="J441" t="s">
        <v>302</v>
      </c>
      <c r="K441" t="s">
        <v>23</v>
      </c>
      <c r="L441" t="s">
        <v>24</v>
      </c>
      <c r="M441" t="s">
        <v>15840</v>
      </c>
      <c r="N441" t="s">
        <v>23</v>
      </c>
      <c r="O441" t="s">
        <v>307</v>
      </c>
      <c r="P441" t="s">
        <v>26</v>
      </c>
      <c r="Q441" t="s">
        <v>27</v>
      </c>
      <c r="R441" t="s">
        <v>24</v>
      </c>
      <c r="S441" t="s">
        <v>15841</v>
      </c>
      <c r="T441" t="s">
        <v>15840</v>
      </c>
    </row>
    <row r="442" spans="1:20" x14ac:dyDescent="0.25">
      <c r="A442" t="s">
        <v>46</v>
      </c>
      <c r="B442" t="s">
        <v>56</v>
      </c>
      <c r="C442">
        <v>66.333333333333329</v>
      </c>
      <c r="D442">
        <v>3</v>
      </c>
      <c r="E442" t="s">
        <v>15842</v>
      </c>
      <c r="F442">
        <v>259</v>
      </c>
      <c r="G442">
        <v>29</v>
      </c>
      <c r="H442" t="s">
        <v>47</v>
      </c>
      <c r="I442" t="s">
        <v>1080</v>
      </c>
      <c r="J442" t="s">
        <v>1081</v>
      </c>
      <c r="K442" t="s">
        <v>1082</v>
      </c>
      <c r="L442" t="s">
        <v>1083</v>
      </c>
      <c r="M442" t="s">
        <v>15843</v>
      </c>
      <c r="N442" t="s">
        <v>23</v>
      </c>
      <c r="O442" t="s">
        <v>63</v>
      </c>
      <c r="P442" t="s">
        <v>54</v>
      </c>
      <c r="Q442" t="s">
        <v>55</v>
      </c>
      <c r="R442" t="s">
        <v>24</v>
      </c>
      <c r="S442" t="s">
        <v>15844</v>
      </c>
      <c r="T442" t="s">
        <v>15843</v>
      </c>
    </row>
    <row r="443" spans="1:20" x14ac:dyDescent="0.25">
      <c r="A443" t="s">
        <v>20</v>
      </c>
      <c r="B443" t="s">
        <v>21</v>
      </c>
      <c r="C443">
        <v>50</v>
      </c>
      <c r="D443">
        <v>1</v>
      </c>
      <c r="E443" t="s">
        <v>15845</v>
      </c>
      <c r="F443">
        <v>129</v>
      </c>
      <c r="G443">
        <v>29</v>
      </c>
      <c r="H443" t="s">
        <v>631</v>
      </c>
      <c r="I443" t="s">
        <v>15846</v>
      </c>
      <c r="J443" t="s">
        <v>341</v>
      </c>
      <c r="K443" t="s">
        <v>23</v>
      </c>
      <c r="L443" t="s">
        <v>24</v>
      </c>
      <c r="M443" t="s">
        <v>15847</v>
      </c>
      <c r="N443" t="s">
        <v>23</v>
      </c>
      <c r="O443" t="s">
        <v>307</v>
      </c>
      <c r="P443" t="s">
        <v>26</v>
      </c>
      <c r="Q443" t="s">
        <v>27</v>
      </c>
      <c r="R443" t="s">
        <v>24</v>
      </c>
      <c r="S443" t="s">
        <v>15848</v>
      </c>
      <c r="T443" t="s">
        <v>15847</v>
      </c>
    </row>
    <row r="444" spans="1:20" x14ac:dyDescent="0.25">
      <c r="A444" t="s">
        <v>28</v>
      </c>
      <c r="B444" t="s">
        <v>29</v>
      </c>
      <c r="C444">
        <v>50</v>
      </c>
      <c r="D444">
        <v>1</v>
      </c>
      <c r="E444" t="s">
        <v>15845</v>
      </c>
      <c r="F444">
        <v>129</v>
      </c>
      <c r="G444">
        <v>29</v>
      </c>
      <c r="H444" t="s">
        <v>631</v>
      </c>
      <c r="I444" t="s">
        <v>15846</v>
      </c>
      <c r="J444" t="s">
        <v>341</v>
      </c>
      <c r="K444" t="s">
        <v>23</v>
      </c>
      <c r="L444" t="s">
        <v>24</v>
      </c>
      <c r="M444" t="s">
        <v>15847</v>
      </c>
      <c r="N444" t="s">
        <v>23</v>
      </c>
      <c r="O444" t="s">
        <v>307</v>
      </c>
      <c r="P444" t="s">
        <v>26</v>
      </c>
      <c r="Q444" t="s">
        <v>27</v>
      </c>
      <c r="R444" t="s">
        <v>24</v>
      </c>
      <c r="S444" t="s">
        <v>15848</v>
      </c>
      <c r="T444" t="s">
        <v>15847</v>
      </c>
    </row>
    <row r="445" spans="1:20" x14ac:dyDescent="0.25">
      <c r="A445" t="s">
        <v>30</v>
      </c>
      <c r="B445" t="s">
        <v>31</v>
      </c>
      <c r="C445">
        <v>50</v>
      </c>
      <c r="D445">
        <v>1</v>
      </c>
      <c r="E445" t="s">
        <v>15845</v>
      </c>
      <c r="F445">
        <v>129</v>
      </c>
      <c r="G445">
        <v>29</v>
      </c>
      <c r="H445" t="s">
        <v>631</v>
      </c>
      <c r="I445" t="s">
        <v>15846</v>
      </c>
      <c r="J445" t="s">
        <v>341</v>
      </c>
      <c r="K445" t="s">
        <v>23</v>
      </c>
      <c r="L445" t="s">
        <v>24</v>
      </c>
      <c r="M445" t="s">
        <v>15847</v>
      </c>
      <c r="N445" t="s">
        <v>23</v>
      </c>
      <c r="O445" t="s">
        <v>307</v>
      </c>
      <c r="P445" t="s">
        <v>26</v>
      </c>
      <c r="Q445" t="s">
        <v>27</v>
      </c>
      <c r="R445" t="s">
        <v>24</v>
      </c>
      <c r="S445" t="s">
        <v>15848</v>
      </c>
      <c r="T445" t="s">
        <v>15847</v>
      </c>
    </row>
    <row r="446" spans="1:20" x14ac:dyDescent="0.25">
      <c r="A446" t="s">
        <v>139</v>
      </c>
      <c r="B446" t="s">
        <v>112</v>
      </c>
      <c r="C446">
        <v>83.333333333333329</v>
      </c>
      <c r="D446">
        <v>3</v>
      </c>
      <c r="E446" t="s">
        <v>15849</v>
      </c>
      <c r="F446">
        <v>219</v>
      </c>
      <c r="G446">
        <v>0</v>
      </c>
      <c r="H446" t="s">
        <v>631</v>
      </c>
      <c r="I446" t="s">
        <v>15850</v>
      </c>
      <c r="J446" t="s">
        <v>57</v>
      </c>
      <c r="K446" t="s">
        <v>23</v>
      </c>
      <c r="L446" t="s">
        <v>24</v>
      </c>
      <c r="M446" t="s">
        <v>15851</v>
      </c>
      <c r="N446" t="s">
        <v>23</v>
      </c>
      <c r="O446" t="s">
        <v>307</v>
      </c>
      <c r="P446" t="s">
        <v>26</v>
      </c>
      <c r="Q446" t="s">
        <v>27</v>
      </c>
      <c r="R446" t="s">
        <v>24</v>
      </c>
      <c r="S446" t="s">
        <v>15852</v>
      </c>
      <c r="T446" t="s">
        <v>15851</v>
      </c>
    </row>
    <row r="447" spans="1:20" x14ac:dyDescent="0.25">
      <c r="A447" t="s">
        <v>139</v>
      </c>
      <c r="B447" t="s">
        <v>112</v>
      </c>
      <c r="C447">
        <v>75</v>
      </c>
      <c r="D447">
        <v>1</v>
      </c>
      <c r="E447" t="s">
        <v>15853</v>
      </c>
      <c r="F447">
        <v>67</v>
      </c>
      <c r="G447">
        <v>0</v>
      </c>
      <c r="H447" t="s">
        <v>47</v>
      </c>
      <c r="I447" t="s">
        <v>369</v>
      </c>
      <c r="J447" t="s">
        <v>15854</v>
      </c>
      <c r="K447" t="s">
        <v>363</v>
      </c>
      <c r="L447" t="s">
        <v>9771</v>
      </c>
      <c r="M447" t="s">
        <v>23</v>
      </c>
      <c r="N447" t="s">
        <v>23</v>
      </c>
      <c r="O447" t="s">
        <v>24</v>
      </c>
      <c r="P447" t="s">
        <v>54</v>
      </c>
      <c r="Q447" t="s">
        <v>23</v>
      </c>
      <c r="R447" t="s">
        <v>24</v>
      </c>
      <c r="S447" t="s">
        <v>23</v>
      </c>
      <c r="T447" t="s">
        <v>15855</v>
      </c>
    </row>
    <row r="448" spans="1:20" x14ac:dyDescent="0.25">
      <c r="A448" t="s">
        <v>186</v>
      </c>
      <c r="B448" t="s">
        <v>187</v>
      </c>
      <c r="C448">
        <v>33.333333333333336</v>
      </c>
      <c r="D448">
        <v>3</v>
      </c>
      <c r="E448" t="s">
        <v>15856</v>
      </c>
      <c r="F448">
        <v>150</v>
      </c>
      <c r="G448">
        <v>0</v>
      </c>
      <c r="H448" t="s">
        <v>631</v>
      </c>
      <c r="I448" t="s">
        <v>15857</v>
      </c>
      <c r="J448" t="s">
        <v>328</v>
      </c>
      <c r="K448" t="s">
        <v>23</v>
      </c>
      <c r="L448" t="s">
        <v>24</v>
      </c>
      <c r="M448" t="s">
        <v>15858</v>
      </c>
      <c r="N448" t="s">
        <v>23</v>
      </c>
      <c r="O448" t="s">
        <v>32</v>
      </c>
      <c r="P448" t="s">
        <v>26</v>
      </c>
      <c r="Q448" t="s">
        <v>33</v>
      </c>
      <c r="R448" t="s">
        <v>24</v>
      </c>
      <c r="S448" t="s">
        <v>15859</v>
      </c>
      <c r="T448" t="s">
        <v>15858</v>
      </c>
    </row>
    <row r="449" spans="1:20" x14ac:dyDescent="0.25">
      <c r="A449" t="s">
        <v>46</v>
      </c>
      <c r="B449" t="s">
        <v>56</v>
      </c>
      <c r="C449">
        <v>66.333333333333329</v>
      </c>
      <c r="D449">
        <v>3</v>
      </c>
      <c r="E449" t="s">
        <v>15860</v>
      </c>
      <c r="F449">
        <v>193.9</v>
      </c>
      <c r="G449">
        <v>26</v>
      </c>
      <c r="H449" t="s">
        <v>647</v>
      </c>
      <c r="I449" t="s">
        <v>5237</v>
      </c>
      <c r="J449" t="s">
        <v>15861</v>
      </c>
      <c r="K449" t="s">
        <v>4727</v>
      </c>
      <c r="L449" t="s">
        <v>5239</v>
      </c>
      <c r="M449" t="s">
        <v>15862</v>
      </c>
      <c r="N449" t="s">
        <v>23</v>
      </c>
      <c r="O449" t="s">
        <v>48</v>
      </c>
      <c r="P449" t="s">
        <v>49</v>
      </c>
      <c r="Q449" t="s">
        <v>50</v>
      </c>
      <c r="R449" t="s">
        <v>24</v>
      </c>
      <c r="S449" t="s">
        <v>15863</v>
      </c>
      <c r="T449" t="s">
        <v>15862</v>
      </c>
    </row>
    <row r="450" spans="1:20" x14ac:dyDescent="0.25">
      <c r="A450" t="s">
        <v>44</v>
      </c>
      <c r="B450" t="s">
        <v>45</v>
      </c>
      <c r="C450">
        <v>66.666666666666671</v>
      </c>
      <c r="D450">
        <v>3</v>
      </c>
      <c r="E450" t="s">
        <v>15864</v>
      </c>
      <c r="F450">
        <v>200</v>
      </c>
      <c r="G450">
        <v>0</v>
      </c>
      <c r="H450" t="s">
        <v>631</v>
      </c>
      <c r="I450" t="s">
        <v>15865</v>
      </c>
      <c r="J450" t="s">
        <v>303</v>
      </c>
      <c r="K450" t="s">
        <v>23</v>
      </c>
      <c r="L450" t="s">
        <v>24</v>
      </c>
      <c r="M450" t="s">
        <v>15866</v>
      </c>
      <c r="N450" t="s">
        <v>23</v>
      </c>
      <c r="O450" t="s">
        <v>32</v>
      </c>
      <c r="P450" t="s">
        <v>26</v>
      </c>
      <c r="Q450" t="s">
        <v>33</v>
      </c>
      <c r="R450" t="s">
        <v>24</v>
      </c>
      <c r="S450" t="s">
        <v>15867</v>
      </c>
      <c r="T450" t="s">
        <v>15866</v>
      </c>
    </row>
    <row r="451" spans="1:20" x14ac:dyDescent="0.25">
      <c r="A451" t="s">
        <v>186</v>
      </c>
      <c r="B451" t="s">
        <v>187</v>
      </c>
      <c r="C451">
        <v>33.333333333333336</v>
      </c>
      <c r="D451">
        <v>3</v>
      </c>
      <c r="E451" t="s">
        <v>15864</v>
      </c>
      <c r="F451">
        <v>200</v>
      </c>
      <c r="G451">
        <v>0</v>
      </c>
      <c r="H451" t="s">
        <v>631</v>
      </c>
      <c r="I451" t="s">
        <v>15865</v>
      </c>
      <c r="J451" t="s">
        <v>303</v>
      </c>
      <c r="K451" t="s">
        <v>23</v>
      </c>
      <c r="L451" t="s">
        <v>24</v>
      </c>
      <c r="M451" t="s">
        <v>15866</v>
      </c>
      <c r="N451" t="s">
        <v>23</v>
      </c>
      <c r="O451" t="s">
        <v>32</v>
      </c>
      <c r="P451" t="s">
        <v>26</v>
      </c>
      <c r="Q451" t="s">
        <v>33</v>
      </c>
      <c r="R451" t="s">
        <v>24</v>
      </c>
      <c r="S451" t="s">
        <v>15867</v>
      </c>
      <c r="T451" t="s">
        <v>15866</v>
      </c>
    </row>
    <row r="452" spans="1:20" x14ac:dyDescent="0.25">
      <c r="A452" t="s">
        <v>42</v>
      </c>
      <c r="B452" t="s">
        <v>43</v>
      </c>
      <c r="C452">
        <v>66.666666666666671</v>
      </c>
      <c r="D452">
        <v>3</v>
      </c>
      <c r="E452" t="s">
        <v>15868</v>
      </c>
      <c r="F452">
        <v>100</v>
      </c>
      <c r="G452">
        <v>0</v>
      </c>
      <c r="H452" t="s">
        <v>631</v>
      </c>
      <c r="I452" t="s">
        <v>15869</v>
      </c>
      <c r="J452" t="s">
        <v>331</v>
      </c>
      <c r="K452" t="s">
        <v>23</v>
      </c>
      <c r="L452" t="s">
        <v>24</v>
      </c>
      <c r="M452" t="s">
        <v>15870</v>
      </c>
      <c r="N452" t="s">
        <v>23</v>
      </c>
      <c r="O452" t="s">
        <v>307</v>
      </c>
      <c r="P452" t="s">
        <v>26</v>
      </c>
      <c r="Q452" t="s">
        <v>27</v>
      </c>
      <c r="R452" t="s">
        <v>24</v>
      </c>
      <c r="S452" t="s">
        <v>15871</v>
      </c>
      <c r="T452" t="s">
        <v>15870</v>
      </c>
    </row>
    <row r="453" spans="1:20" x14ac:dyDescent="0.25">
      <c r="A453" t="s">
        <v>42</v>
      </c>
      <c r="B453" t="s">
        <v>43</v>
      </c>
      <c r="C453">
        <v>66.666666666666671</v>
      </c>
      <c r="D453">
        <v>3</v>
      </c>
      <c r="E453" t="s">
        <v>15872</v>
      </c>
      <c r="F453">
        <v>200</v>
      </c>
      <c r="G453">
        <v>0</v>
      </c>
      <c r="H453" t="s">
        <v>631</v>
      </c>
      <c r="I453" t="s">
        <v>15873</v>
      </c>
      <c r="J453" t="s">
        <v>323</v>
      </c>
      <c r="K453" t="s">
        <v>23</v>
      </c>
      <c r="L453" t="s">
        <v>24</v>
      </c>
      <c r="M453" t="s">
        <v>15870</v>
      </c>
      <c r="N453" t="s">
        <v>23</v>
      </c>
      <c r="O453" t="s">
        <v>32</v>
      </c>
      <c r="P453" t="s">
        <v>26</v>
      </c>
      <c r="Q453" t="s">
        <v>33</v>
      </c>
      <c r="R453" t="s">
        <v>24</v>
      </c>
      <c r="S453" t="s">
        <v>15874</v>
      </c>
      <c r="T453" t="s">
        <v>15870</v>
      </c>
    </row>
    <row r="454" spans="1:20" x14ac:dyDescent="0.25">
      <c r="A454" t="s">
        <v>20</v>
      </c>
      <c r="B454" t="s">
        <v>21</v>
      </c>
      <c r="C454">
        <v>50</v>
      </c>
      <c r="D454">
        <v>1</v>
      </c>
      <c r="E454" t="s">
        <v>15872</v>
      </c>
      <c r="F454">
        <v>200</v>
      </c>
      <c r="G454">
        <v>0</v>
      </c>
      <c r="H454" t="s">
        <v>631</v>
      </c>
      <c r="I454" t="s">
        <v>15873</v>
      </c>
      <c r="J454" t="s">
        <v>323</v>
      </c>
      <c r="K454" t="s">
        <v>23</v>
      </c>
      <c r="L454" t="s">
        <v>24</v>
      </c>
      <c r="M454" t="s">
        <v>15870</v>
      </c>
      <c r="N454" t="s">
        <v>23</v>
      </c>
      <c r="O454" t="s">
        <v>32</v>
      </c>
      <c r="P454" t="s">
        <v>26</v>
      </c>
      <c r="Q454" t="s">
        <v>33</v>
      </c>
      <c r="R454" t="s">
        <v>24</v>
      </c>
      <c r="S454" t="s">
        <v>15874</v>
      </c>
      <c r="T454" t="s">
        <v>15870</v>
      </c>
    </row>
    <row r="455" spans="1:20" x14ac:dyDescent="0.25">
      <c r="A455" t="s">
        <v>28</v>
      </c>
      <c r="B455" t="s">
        <v>29</v>
      </c>
      <c r="C455">
        <v>50</v>
      </c>
      <c r="D455">
        <v>1</v>
      </c>
      <c r="E455" t="s">
        <v>15872</v>
      </c>
      <c r="F455">
        <v>200</v>
      </c>
      <c r="G455">
        <v>0</v>
      </c>
      <c r="H455" t="s">
        <v>631</v>
      </c>
      <c r="I455" t="s">
        <v>15873</v>
      </c>
      <c r="J455" t="s">
        <v>323</v>
      </c>
      <c r="K455" t="s">
        <v>23</v>
      </c>
      <c r="L455" t="s">
        <v>24</v>
      </c>
      <c r="M455" t="s">
        <v>15870</v>
      </c>
      <c r="N455" t="s">
        <v>23</v>
      </c>
      <c r="O455" t="s">
        <v>32</v>
      </c>
      <c r="P455" t="s">
        <v>26</v>
      </c>
      <c r="Q455" t="s">
        <v>33</v>
      </c>
      <c r="R455" t="s">
        <v>24</v>
      </c>
      <c r="S455" t="s">
        <v>15874</v>
      </c>
      <c r="T455" t="s">
        <v>15870</v>
      </c>
    </row>
    <row r="456" spans="1:20" x14ac:dyDescent="0.25">
      <c r="A456" t="s">
        <v>30</v>
      </c>
      <c r="B456" t="s">
        <v>31</v>
      </c>
      <c r="C456">
        <v>50</v>
      </c>
      <c r="D456">
        <v>1</v>
      </c>
      <c r="E456" t="s">
        <v>15872</v>
      </c>
      <c r="F456">
        <v>200</v>
      </c>
      <c r="G456">
        <v>0</v>
      </c>
      <c r="H456" t="s">
        <v>631</v>
      </c>
      <c r="I456" t="s">
        <v>15873</v>
      </c>
      <c r="J456" t="s">
        <v>323</v>
      </c>
      <c r="K456" t="s">
        <v>23</v>
      </c>
      <c r="L456" t="s">
        <v>24</v>
      </c>
      <c r="M456" t="s">
        <v>15870</v>
      </c>
      <c r="N456" t="s">
        <v>23</v>
      </c>
      <c r="O456" t="s">
        <v>32</v>
      </c>
      <c r="P456" t="s">
        <v>26</v>
      </c>
      <c r="Q456" t="s">
        <v>33</v>
      </c>
      <c r="R456" t="s">
        <v>24</v>
      </c>
      <c r="S456" t="s">
        <v>15874</v>
      </c>
      <c r="T456" t="s">
        <v>15870</v>
      </c>
    </row>
    <row r="457" spans="1:20" x14ac:dyDescent="0.25">
      <c r="A457" t="s">
        <v>20</v>
      </c>
      <c r="B457" t="s">
        <v>21</v>
      </c>
      <c r="C457">
        <v>50</v>
      </c>
      <c r="D457">
        <v>2</v>
      </c>
      <c r="E457" t="s">
        <v>15875</v>
      </c>
      <c r="F457">
        <v>200</v>
      </c>
      <c r="G457">
        <v>0</v>
      </c>
      <c r="H457" t="s">
        <v>631</v>
      </c>
      <c r="I457" t="s">
        <v>15876</v>
      </c>
      <c r="J457" t="s">
        <v>329</v>
      </c>
      <c r="K457" t="s">
        <v>23</v>
      </c>
      <c r="L457" t="s">
        <v>24</v>
      </c>
      <c r="M457" t="s">
        <v>15877</v>
      </c>
      <c r="N457" t="s">
        <v>23</v>
      </c>
      <c r="O457" t="s">
        <v>307</v>
      </c>
      <c r="P457" t="s">
        <v>26</v>
      </c>
      <c r="Q457" t="s">
        <v>27</v>
      </c>
      <c r="R457" t="s">
        <v>24</v>
      </c>
      <c r="S457" t="s">
        <v>15878</v>
      </c>
      <c r="T457" t="s">
        <v>15877</v>
      </c>
    </row>
    <row r="458" spans="1:20" x14ac:dyDescent="0.25">
      <c r="A458" t="s">
        <v>28</v>
      </c>
      <c r="B458" t="s">
        <v>29</v>
      </c>
      <c r="C458">
        <v>50</v>
      </c>
      <c r="D458">
        <v>2</v>
      </c>
      <c r="E458" t="s">
        <v>15875</v>
      </c>
      <c r="F458">
        <v>200</v>
      </c>
      <c r="G458">
        <v>0</v>
      </c>
      <c r="H458" t="s">
        <v>631</v>
      </c>
      <c r="I458" t="s">
        <v>15876</v>
      </c>
      <c r="J458" t="s">
        <v>329</v>
      </c>
      <c r="K458" t="s">
        <v>23</v>
      </c>
      <c r="L458" t="s">
        <v>24</v>
      </c>
      <c r="M458" t="s">
        <v>15877</v>
      </c>
      <c r="N458" t="s">
        <v>23</v>
      </c>
      <c r="O458" t="s">
        <v>307</v>
      </c>
      <c r="P458" t="s">
        <v>26</v>
      </c>
      <c r="Q458" t="s">
        <v>27</v>
      </c>
      <c r="R458" t="s">
        <v>24</v>
      </c>
      <c r="S458" t="s">
        <v>15878</v>
      </c>
      <c r="T458" t="s">
        <v>15877</v>
      </c>
    </row>
    <row r="459" spans="1:20" x14ac:dyDescent="0.25">
      <c r="A459" t="s">
        <v>30</v>
      </c>
      <c r="B459" t="s">
        <v>31</v>
      </c>
      <c r="C459">
        <v>50</v>
      </c>
      <c r="D459">
        <v>2</v>
      </c>
      <c r="E459" t="s">
        <v>15875</v>
      </c>
      <c r="F459">
        <v>200</v>
      </c>
      <c r="G459">
        <v>0</v>
      </c>
      <c r="H459" t="s">
        <v>631</v>
      </c>
      <c r="I459" t="s">
        <v>15876</v>
      </c>
      <c r="J459" t="s">
        <v>329</v>
      </c>
      <c r="K459" t="s">
        <v>23</v>
      </c>
      <c r="L459" t="s">
        <v>24</v>
      </c>
      <c r="M459" t="s">
        <v>15877</v>
      </c>
      <c r="N459" t="s">
        <v>23</v>
      </c>
      <c r="O459" t="s">
        <v>307</v>
      </c>
      <c r="P459" t="s">
        <v>26</v>
      </c>
      <c r="Q459" t="s">
        <v>27</v>
      </c>
      <c r="R459" t="s">
        <v>24</v>
      </c>
      <c r="S459" t="s">
        <v>15878</v>
      </c>
      <c r="T459" t="s">
        <v>15877</v>
      </c>
    </row>
    <row r="460" spans="1:20" x14ac:dyDescent="0.25">
      <c r="A460" t="s">
        <v>20</v>
      </c>
      <c r="B460" t="s">
        <v>21</v>
      </c>
      <c r="C460">
        <v>50</v>
      </c>
      <c r="D460">
        <v>1</v>
      </c>
      <c r="E460" t="s">
        <v>15879</v>
      </c>
      <c r="F460">
        <v>300</v>
      </c>
      <c r="G460">
        <v>0</v>
      </c>
      <c r="H460" t="s">
        <v>631</v>
      </c>
      <c r="I460" t="s">
        <v>15880</v>
      </c>
      <c r="J460" t="s">
        <v>653</v>
      </c>
      <c r="K460" t="s">
        <v>23</v>
      </c>
      <c r="L460" t="s">
        <v>24</v>
      </c>
      <c r="M460" t="s">
        <v>15877</v>
      </c>
      <c r="N460" t="s">
        <v>23</v>
      </c>
      <c r="O460" t="s">
        <v>32</v>
      </c>
      <c r="P460" t="s">
        <v>26</v>
      </c>
      <c r="Q460" t="s">
        <v>33</v>
      </c>
      <c r="R460" t="s">
        <v>24</v>
      </c>
      <c r="S460" t="s">
        <v>15881</v>
      </c>
      <c r="T460" t="s">
        <v>15877</v>
      </c>
    </row>
    <row r="461" spans="1:20" x14ac:dyDescent="0.25">
      <c r="A461" t="s">
        <v>28</v>
      </c>
      <c r="B461" t="s">
        <v>29</v>
      </c>
      <c r="C461">
        <v>50</v>
      </c>
      <c r="D461">
        <v>1</v>
      </c>
      <c r="E461" t="s">
        <v>15879</v>
      </c>
      <c r="F461">
        <v>300</v>
      </c>
      <c r="G461">
        <v>0</v>
      </c>
      <c r="H461" t="s">
        <v>631</v>
      </c>
      <c r="I461" t="s">
        <v>15880</v>
      </c>
      <c r="J461" t="s">
        <v>653</v>
      </c>
      <c r="K461" t="s">
        <v>23</v>
      </c>
      <c r="L461" t="s">
        <v>24</v>
      </c>
      <c r="M461" t="s">
        <v>15877</v>
      </c>
      <c r="N461" t="s">
        <v>23</v>
      </c>
      <c r="O461" t="s">
        <v>32</v>
      </c>
      <c r="P461" t="s">
        <v>26</v>
      </c>
      <c r="Q461" t="s">
        <v>33</v>
      </c>
      <c r="R461" t="s">
        <v>24</v>
      </c>
      <c r="S461" t="s">
        <v>15881</v>
      </c>
      <c r="T461" t="s">
        <v>15877</v>
      </c>
    </row>
    <row r="462" spans="1:20" x14ac:dyDescent="0.25">
      <c r="A462" t="s">
        <v>30</v>
      </c>
      <c r="B462" t="s">
        <v>31</v>
      </c>
      <c r="C462">
        <v>50</v>
      </c>
      <c r="D462">
        <v>1</v>
      </c>
      <c r="E462" t="s">
        <v>15879</v>
      </c>
      <c r="F462">
        <v>300</v>
      </c>
      <c r="G462">
        <v>0</v>
      </c>
      <c r="H462" t="s">
        <v>631</v>
      </c>
      <c r="I462" t="s">
        <v>15880</v>
      </c>
      <c r="J462" t="s">
        <v>653</v>
      </c>
      <c r="K462" t="s">
        <v>23</v>
      </c>
      <c r="L462" t="s">
        <v>24</v>
      </c>
      <c r="M462" t="s">
        <v>15877</v>
      </c>
      <c r="N462" t="s">
        <v>23</v>
      </c>
      <c r="O462" t="s">
        <v>32</v>
      </c>
      <c r="P462" t="s">
        <v>26</v>
      </c>
      <c r="Q462" t="s">
        <v>33</v>
      </c>
      <c r="R462" t="s">
        <v>24</v>
      </c>
      <c r="S462" t="s">
        <v>15881</v>
      </c>
      <c r="T462" t="s">
        <v>15877</v>
      </c>
    </row>
    <row r="463" spans="1:20" x14ac:dyDescent="0.25">
      <c r="A463" t="s">
        <v>186</v>
      </c>
      <c r="B463" t="s">
        <v>187</v>
      </c>
      <c r="C463">
        <v>33.333333333333336</v>
      </c>
      <c r="D463">
        <v>3</v>
      </c>
      <c r="E463" t="s">
        <v>15879</v>
      </c>
      <c r="F463">
        <v>300</v>
      </c>
      <c r="G463">
        <v>0</v>
      </c>
      <c r="H463" t="s">
        <v>631</v>
      </c>
      <c r="I463" t="s">
        <v>15880</v>
      </c>
      <c r="J463" t="s">
        <v>653</v>
      </c>
      <c r="K463" t="s">
        <v>23</v>
      </c>
      <c r="L463" t="s">
        <v>24</v>
      </c>
      <c r="M463" t="s">
        <v>15877</v>
      </c>
      <c r="N463" t="s">
        <v>23</v>
      </c>
      <c r="O463" t="s">
        <v>32</v>
      </c>
      <c r="P463" t="s">
        <v>26</v>
      </c>
      <c r="Q463" t="s">
        <v>33</v>
      </c>
      <c r="R463" t="s">
        <v>24</v>
      </c>
      <c r="S463" t="s">
        <v>15881</v>
      </c>
      <c r="T463" t="s">
        <v>15877</v>
      </c>
    </row>
    <row r="464" spans="1:20" x14ac:dyDescent="0.25">
      <c r="A464" t="s">
        <v>42</v>
      </c>
      <c r="B464" t="s">
        <v>43</v>
      </c>
      <c r="C464">
        <v>66.666666666666671</v>
      </c>
      <c r="D464">
        <v>3</v>
      </c>
      <c r="E464" t="s">
        <v>15879</v>
      </c>
      <c r="F464">
        <v>300</v>
      </c>
      <c r="G464">
        <v>0</v>
      </c>
      <c r="H464" t="s">
        <v>631</v>
      </c>
      <c r="I464" t="s">
        <v>15880</v>
      </c>
      <c r="J464" t="s">
        <v>653</v>
      </c>
      <c r="K464" t="s">
        <v>23</v>
      </c>
      <c r="L464" t="s">
        <v>24</v>
      </c>
      <c r="M464" t="s">
        <v>15877</v>
      </c>
      <c r="N464" t="s">
        <v>23</v>
      </c>
      <c r="O464" t="s">
        <v>32</v>
      </c>
      <c r="P464" t="s">
        <v>26</v>
      </c>
      <c r="Q464" t="s">
        <v>33</v>
      </c>
      <c r="R464" t="s">
        <v>24</v>
      </c>
      <c r="S464" t="s">
        <v>15881</v>
      </c>
      <c r="T464" t="s">
        <v>15877</v>
      </c>
    </row>
    <row r="465" spans="1:20" x14ac:dyDescent="0.25">
      <c r="A465" t="s">
        <v>42</v>
      </c>
      <c r="B465" t="s">
        <v>43</v>
      </c>
      <c r="C465">
        <v>66.666666666666671</v>
      </c>
      <c r="D465">
        <v>3</v>
      </c>
      <c r="E465" t="s">
        <v>15882</v>
      </c>
      <c r="F465">
        <v>100</v>
      </c>
      <c r="G465">
        <v>0</v>
      </c>
      <c r="H465" t="s">
        <v>631</v>
      </c>
      <c r="I465" t="s">
        <v>15883</v>
      </c>
      <c r="J465" t="s">
        <v>639</v>
      </c>
      <c r="K465" t="s">
        <v>23</v>
      </c>
      <c r="L465" t="s">
        <v>24</v>
      </c>
      <c r="M465" t="s">
        <v>15877</v>
      </c>
      <c r="N465" t="s">
        <v>23</v>
      </c>
      <c r="O465" t="s">
        <v>307</v>
      </c>
      <c r="P465" t="s">
        <v>26</v>
      </c>
      <c r="Q465" t="s">
        <v>27</v>
      </c>
      <c r="R465" t="s">
        <v>24</v>
      </c>
      <c r="S465" t="s">
        <v>15884</v>
      </c>
      <c r="T465" t="s">
        <v>15877</v>
      </c>
    </row>
    <row r="466" spans="1:20" x14ac:dyDescent="0.25">
      <c r="A466" t="s">
        <v>42</v>
      </c>
      <c r="B466" t="s">
        <v>43</v>
      </c>
      <c r="C466">
        <v>66.666666666666671</v>
      </c>
      <c r="D466">
        <v>3</v>
      </c>
      <c r="E466" t="s">
        <v>15885</v>
      </c>
      <c r="F466">
        <v>100</v>
      </c>
      <c r="G466">
        <v>0</v>
      </c>
      <c r="H466" t="s">
        <v>631</v>
      </c>
      <c r="I466" t="s">
        <v>15869</v>
      </c>
      <c r="J466" t="s">
        <v>331</v>
      </c>
      <c r="K466" t="s">
        <v>23</v>
      </c>
      <c r="L466" t="s">
        <v>24</v>
      </c>
      <c r="M466" t="s">
        <v>15877</v>
      </c>
      <c r="N466" t="s">
        <v>23</v>
      </c>
      <c r="O466" t="s">
        <v>307</v>
      </c>
      <c r="P466" t="s">
        <v>26</v>
      </c>
      <c r="Q466" t="s">
        <v>27</v>
      </c>
      <c r="R466" t="s">
        <v>24</v>
      </c>
      <c r="S466" t="s">
        <v>15886</v>
      </c>
      <c r="T466" t="s">
        <v>15877</v>
      </c>
    </row>
    <row r="467" spans="1:20" x14ac:dyDescent="0.25">
      <c r="A467" t="s">
        <v>20</v>
      </c>
      <c r="B467" t="s">
        <v>21</v>
      </c>
      <c r="C467">
        <v>50</v>
      </c>
      <c r="D467">
        <v>1</v>
      </c>
      <c r="E467" t="s">
        <v>15887</v>
      </c>
      <c r="F467">
        <v>312</v>
      </c>
      <c r="G467">
        <v>48</v>
      </c>
      <c r="H467" t="s">
        <v>47</v>
      </c>
      <c r="I467" t="s">
        <v>1086</v>
      </c>
      <c r="J467" t="s">
        <v>15888</v>
      </c>
      <c r="K467" t="s">
        <v>2603</v>
      </c>
      <c r="L467" t="s">
        <v>3369</v>
      </c>
      <c r="M467" t="s">
        <v>15889</v>
      </c>
      <c r="N467" t="s">
        <v>23</v>
      </c>
      <c r="O467" t="s">
        <v>63</v>
      </c>
      <c r="P467" t="s">
        <v>54</v>
      </c>
      <c r="Q467" t="s">
        <v>55</v>
      </c>
      <c r="R467" t="s">
        <v>24</v>
      </c>
      <c r="S467" t="s">
        <v>15890</v>
      </c>
      <c r="T467" t="s">
        <v>15889</v>
      </c>
    </row>
    <row r="468" spans="1:20" x14ac:dyDescent="0.25">
      <c r="A468" t="s">
        <v>28</v>
      </c>
      <c r="B468" t="s">
        <v>29</v>
      </c>
      <c r="C468">
        <v>50</v>
      </c>
      <c r="D468">
        <v>1</v>
      </c>
      <c r="E468" t="s">
        <v>15887</v>
      </c>
      <c r="F468">
        <v>312</v>
      </c>
      <c r="G468">
        <v>48</v>
      </c>
      <c r="H468" t="s">
        <v>47</v>
      </c>
      <c r="I468" t="s">
        <v>1086</v>
      </c>
      <c r="J468" t="s">
        <v>15888</v>
      </c>
      <c r="K468" t="s">
        <v>2603</v>
      </c>
      <c r="L468" t="s">
        <v>3369</v>
      </c>
      <c r="M468" t="s">
        <v>15889</v>
      </c>
      <c r="N468" t="s">
        <v>23</v>
      </c>
      <c r="O468" t="s">
        <v>63</v>
      </c>
      <c r="P468" t="s">
        <v>54</v>
      </c>
      <c r="Q468" t="s">
        <v>55</v>
      </c>
      <c r="R468" t="s">
        <v>24</v>
      </c>
      <c r="S468" t="s">
        <v>15890</v>
      </c>
      <c r="T468" t="s">
        <v>15889</v>
      </c>
    </row>
    <row r="469" spans="1:20" x14ac:dyDescent="0.25">
      <c r="A469" t="s">
        <v>30</v>
      </c>
      <c r="B469" t="s">
        <v>31</v>
      </c>
      <c r="C469">
        <v>50</v>
      </c>
      <c r="D469">
        <v>1</v>
      </c>
      <c r="E469" t="s">
        <v>15887</v>
      </c>
      <c r="F469">
        <v>312</v>
      </c>
      <c r="G469">
        <v>48</v>
      </c>
      <c r="H469" t="s">
        <v>47</v>
      </c>
      <c r="I469" t="s">
        <v>1086</v>
      </c>
      <c r="J469" t="s">
        <v>15888</v>
      </c>
      <c r="K469" t="s">
        <v>2603</v>
      </c>
      <c r="L469" t="s">
        <v>3369</v>
      </c>
      <c r="M469" t="s">
        <v>15889</v>
      </c>
      <c r="N469" t="s">
        <v>23</v>
      </c>
      <c r="O469" t="s">
        <v>63</v>
      </c>
      <c r="P469" t="s">
        <v>54</v>
      </c>
      <c r="Q469" t="s">
        <v>55</v>
      </c>
      <c r="R469" t="s">
        <v>24</v>
      </c>
      <c r="S469" t="s">
        <v>15890</v>
      </c>
      <c r="T469" t="s">
        <v>15889</v>
      </c>
    </row>
    <row r="470" spans="1:20" x14ac:dyDescent="0.25">
      <c r="A470" t="s">
        <v>30</v>
      </c>
      <c r="B470" t="s">
        <v>31</v>
      </c>
      <c r="C470">
        <v>60</v>
      </c>
      <c r="D470">
        <v>3</v>
      </c>
      <c r="E470" t="s">
        <v>15887</v>
      </c>
      <c r="F470">
        <v>312</v>
      </c>
      <c r="G470">
        <v>48</v>
      </c>
      <c r="H470" t="s">
        <v>47</v>
      </c>
      <c r="I470" t="s">
        <v>1086</v>
      </c>
      <c r="J470" t="s">
        <v>15888</v>
      </c>
      <c r="K470" t="s">
        <v>2603</v>
      </c>
      <c r="L470" t="s">
        <v>3369</v>
      </c>
      <c r="M470" t="s">
        <v>15889</v>
      </c>
      <c r="N470" t="s">
        <v>23</v>
      </c>
      <c r="O470" t="s">
        <v>63</v>
      </c>
      <c r="P470" t="s">
        <v>54</v>
      </c>
      <c r="Q470" t="s">
        <v>55</v>
      </c>
      <c r="R470" t="s">
        <v>24</v>
      </c>
      <c r="S470" t="s">
        <v>15890</v>
      </c>
      <c r="T470" t="s">
        <v>15889</v>
      </c>
    </row>
    <row r="471" spans="1:20" x14ac:dyDescent="0.25">
      <c r="A471" t="s">
        <v>20</v>
      </c>
      <c r="B471" t="s">
        <v>21</v>
      </c>
      <c r="C471">
        <v>50</v>
      </c>
      <c r="D471">
        <v>1</v>
      </c>
      <c r="E471" t="s">
        <v>15891</v>
      </c>
      <c r="F471">
        <v>106</v>
      </c>
      <c r="G471">
        <v>6</v>
      </c>
      <c r="H471" t="s">
        <v>631</v>
      </c>
      <c r="I471" t="s">
        <v>15892</v>
      </c>
      <c r="J471" t="s">
        <v>354</v>
      </c>
      <c r="K471" t="s">
        <v>23</v>
      </c>
      <c r="L471" t="s">
        <v>24</v>
      </c>
      <c r="M471" t="s">
        <v>15893</v>
      </c>
      <c r="N471" t="s">
        <v>23</v>
      </c>
      <c r="O471" t="s">
        <v>307</v>
      </c>
      <c r="P471" t="s">
        <v>26</v>
      </c>
      <c r="Q471" t="s">
        <v>27</v>
      </c>
      <c r="R471" t="s">
        <v>24</v>
      </c>
      <c r="S471" t="s">
        <v>15894</v>
      </c>
      <c r="T471" t="s">
        <v>15893</v>
      </c>
    </row>
    <row r="472" spans="1:20" x14ac:dyDescent="0.25">
      <c r="A472" t="s">
        <v>28</v>
      </c>
      <c r="B472" t="s">
        <v>29</v>
      </c>
      <c r="C472">
        <v>50</v>
      </c>
      <c r="D472">
        <v>1</v>
      </c>
      <c r="E472" t="s">
        <v>15891</v>
      </c>
      <c r="F472">
        <v>106</v>
      </c>
      <c r="G472">
        <v>6</v>
      </c>
      <c r="H472" t="s">
        <v>631</v>
      </c>
      <c r="I472" t="s">
        <v>15892</v>
      </c>
      <c r="J472" t="s">
        <v>354</v>
      </c>
      <c r="K472" t="s">
        <v>23</v>
      </c>
      <c r="L472" t="s">
        <v>24</v>
      </c>
      <c r="M472" t="s">
        <v>15893</v>
      </c>
      <c r="N472" t="s">
        <v>23</v>
      </c>
      <c r="O472" t="s">
        <v>307</v>
      </c>
      <c r="P472" t="s">
        <v>26</v>
      </c>
      <c r="Q472" t="s">
        <v>27</v>
      </c>
      <c r="R472" t="s">
        <v>24</v>
      </c>
      <c r="S472" t="s">
        <v>15894</v>
      </c>
      <c r="T472" t="s">
        <v>15893</v>
      </c>
    </row>
    <row r="473" spans="1:20" x14ac:dyDescent="0.25">
      <c r="A473" t="s">
        <v>30</v>
      </c>
      <c r="B473" t="s">
        <v>31</v>
      </c>
      <c r="C473">
        <v>50</v>
      </c>
      <c r="D473">
        <v>1</v>
      </c>
      <c r="E473" t="s">
        <v>15891</v>
      </c>
      <c r="F473">
        <v>106</v>
      </c>
      <c r="G473">
        <v>6</v>
      </c>
      <c r="H473" t="s">
        <v>631</v>
      </c>
      <c r="I473" t="s">
        <v>15892</v>
      </c>
      <c r="J473" t="s">
        <v>354</v>
      </c>
      <c r="K473" t="s">
        <v>23</v>
      </c>
      <c r="L473" t="s">
        <v>24</v>
      </c>
      <c r="M473" t="s">
        <v>15893</v>
      </c>
      <c r="N473" t="s">
        <v>23</v>
      </c>
      <c r="O473" t="s">
        <v>307</v>
      </c>
      <c r="P473" t="s">
        <v>26</v>
      </c>
      <c r="Q473" t="s">
        <v>27</v>
      </c>
      <c r="R473" t="s">
        <v>24</v>
      </c>
      <c r="S473" t="s">
        <v>15894</v>
      </c>
      <c r="T473" t="s">
        <v>15893</v>
      </c>
    </row>
    <row r="474" spans="1:20" x14ac:dyDescent="0.25">
      <c r="A474" t="s">
        <v>20</v>
      </c>
      <c r="B474" t="s">
        <v>21</v>
      </c>
      <c r="C474">
        <v>50</v>
      </c>
      <c r="D474">
        <v>1</v>
      </c>
      <c r="E474" t="s">
        <v>15895</v>
      </c>
      <c r="F474">
        <v>106</v>
      </c>
      <c r="G474">
        <v>6</v>
      </c>
      <c r="H474" t="s">
        <v>631</v>
      </c>
      <c r="I474" t="s">
        <v>15896</v>
      </c>
      <c r="J474" t="s">
        <v>309</v>
      </c>
      <c r="K474" t="s">
        <v>23</v>
      </c>
      <c r="L474" t="s">
        <v>24</v>
      </c>
      <c r="M474" t="s">
        <v>15897</v>
      </c>
      <c r="N474" t="s">
        <v>23</v>
      </c>
      <c r="O474" t="s">
        <v>307</v>
      </c>
      <c r="P474" t="s">
        <v>26</v>
      </c>
      <c r="Q474" t="s">
        <v>27</v>
      </c>
      <c r="R474" t="s">
        <v>24</v>
      </c>
      <c r="S474" t="s">
        <v>15898</v>
      </c>
      <c r="T474" t="s">
        <v>15897</v>
      </c>
    </row>
    <row r="475" spans="1:20" x14ac:dyDescent="0.25">
      <c r="A475" t="s">
        <v>28</v>
      </c>
      <c r="B475" t="s">
        <v>29</v>
      </c>
      <c r="C475">
        <v>50</v>
      </c>
      <c r="D475">
        <v>1</v>
      </c>
      <c r="E475" t="s">
        <v>15895</v>
      </c>
      <c r="F475">
        <v>106</v>
      </c>
      <c r="G475">
        <v>6</v>
      </c>
      <c r="H475" t="s">
        <v>631</v>
      </c>
      <c r="I475" t="s">
        <v>15896</v>
      </c>
      <c r="J475" t="s">
        <v>309</v>
      </c>
      <c r="K475" t="s">
        <v>23</v>
      </c>
      <c r="L475" t="s">
        <v>24</v>
      </c>
      <c r="M475" t="s">
        <v>15897</v>
      </c>
      <c r="N475" t="s">
        <v>23</v>
      </c>
      <c r="O475" t="s">
        <v>307</v>
      </c>
      <c r="P475" t="s">
        <v>26</v>
      </c>
      <c r="Q475" t="s">
        <v>27</v>
      </c>
      <c r="R475" t="s">
        <v>24</v>
      </c>
      <c r="S475" t="s">
        <v>15898</v>
      </c>
      <c r="T475" t="s">
        <v>15897</v>
      </c>
    </row>
    <row r="476" spans="1:20" x14ac:dyDescent="0.25">
      <c r="A476" t="s">
        <v>30</v>
      </c>
      <c r="B476" t="s">
        <v>31</v>
      </c>
      <c r="C476">
        <v>50</v>
      </c>
      <c r="D476">
        <v>1</v>
      </c>
      <c r="E476" t="s">
        <v>15895</v>
      </c>
      <c r="F476">
        <v>106</v>
      </c>
      <c r="G476">
        <v>6</v>
      </c>
      <c r="H476" t="s">
        <v>631</v>
      </c>
      <c r="I476" t="s">
        <v>15896</v>
      </c>
      <c r="J476" t="s">
        <v>309</v>
      </c>
      <c r="K476" t="s">
        <v>23</v>
      </c>
      <c r="L476" t="s">
        <v>24</v>
      </c>
      <c r="M476" t="s">
        <v>15897</v>
      </c>
      <c r="N476" t="s">
        <v>23</v>
      </c>
      <c r="O476" t="s">
        <v>307</v>
      </c>
      <c r="P476" t="s">
        <v>26</v>
      </c>
      <c r="Q476" t="s">
        <v>27</v>
      </c>
      <c r="R476" t="s">
        <v>24</v>
      </c>
      <c r="S476" t="s">
        <v>15898</v>
      </c>
      <c r="T476" t="s">
        <v>15897</v>
      </c>
    </row>
    <row r="477" spans="1:20" x14ac:dyDescent="0.25">
      <c r="A477" t="s">
        <v>115</v>
      </c>
      <c r="B477" t="s">
        <v>116</v>
      </c>
      <c r="C477">
        <v>33.166666666666664</v>
      </c>
      <c r="D477">
        <v>6</v>
      </c>
      <c r="E477" t="s">
        <v>15899</v>
      </c>
      <c r="F477">
        <v>269</v>
      </c>
      <c r="G477">
        <v>26</v>
      </c>
      <c r="H477" t="s">
        <v>647</v>
      </c>
      <c r="I477" t="s">
        <v>3877</v>
      </c>
      <c r="J477" t="s">
        <v>3878</v>
      </c>
      <c r="K477" t="s">
        <v>3879</v>
      </c>
      <c r="L477" t="s">
        <v>3880</v>
      </c>
      <c r="M477" t="s">
        <v>15900</v>
      </c>
      <c r="N477" t="s">
        <v>23</v>
      </c>
      <c r="O477" t="s">
        <v>48</v>
      </c>
      <c r="P477" t="s">
        <v>49</v>
      </c>
      <c r="Q477" t="s">
        <v>50</v>
      </c>
      <c r="R477" t="s">
        <v>24</v>
      </c>
      <c r="S477" t="s">
        <v>15901</v>
      </c>
      <c r="T477" t="s">
        <v>15900</v>
      </c>
    </row>
    <row r="478" spans="1:20" x14ac:dyDescent="0.25">
      <c r="A478" t="s">
        <v>42</v>
      </c>
      <c r="B478" t="s">
        <v>43</v>
      </c>
      <c r="C478">
        <v>66.666666666666671</v>
      </c>
      <c r="D478">
        <v>3</v>
      </c>
      <c r="E478" t="s">
        <v>15902</v>
      </c>
      <c r="F478">
        <v>200</v>
      </c>
      <c r="G478">
        <v>0</v>
      </c>
      <c r="H478" t="s">
        <v>631</v>
      </c>
      <c r="I478" t="s">
        <v>15903</v>
      </c>
      <c r="J478" t="s">
        <v>358</v>
      </c>
      <c r="K478" t="s">
        <v>23</v>
      </c>
      <c r="L478" t="s">
        <v>24</v>
      </c>
      <c r="M478" t="s">
        <v>15904</v>
      </c>
      <c r="N478" t="s">
        <v>23</v>
      </c>
      <c r="O478" t="s">
        <v>307</v>
      </c>
      <c r="P478" t="s">
        <v>26</v>
      </c>
      <c r="Q478" t="s">
        <v>27</v>
      </c>
      <c r="R478" t="s">
        <v>24</v>
      </c>
      <c r="S478" t="s">
        <v>15905</v>
      </c>
      <c r="T478" t="s">
        <v>15906</v>
      </c>
    </row>
    <row r="479" spans="1:20" x14ac:dyDescent="0.25">
      <c r="A479" t="s">
        <v>20</v>
      </c>
      <c r="B479" t="s">
        <v>21</v>
      </c>
      <c r="C479">
        <v>50</v>
      </c>
      <c r="D479">
        <v>1</v>
      </c>
      <c r="E479" t="s">
        <v>15902</v>
      </c>
      <c r="F479">
        <v>200</v>
      </c>
      <c r="G479">
        <v>0</v>
      </c>
      <c r="H479" t="s">
        <v>631</v>
      </c>
      <c r="I479" t="s">
        <v>15903</v>
      </c>
      <c r="J479" t="s">
        <v>358</v>
      </c>
      <c r="K479" t="s">
        <v>23</v>
      </c>
      <c r="L479" t="s">
        <v>24</v>
      </c>
      <c r="M479" t="s">
        <v>15904</v>
      </c>
      <c r="N479" t="s">
        <v>23</v>
      </c>
      <c r="O479" t="s">
        <v>307</v>
      </c>
      <c r="P479" t="s">
        <v>26</v>
      </c>
      <c r="Q479" t="s">
        <v>27</v>
      </c>
      <c r="R479" t="s">
        <v>24</v>
      </c>
      <c r="S479" t="s">
        <v>15905</v>
      </c>
      <c r="T479" t="s">
        <v>15906</v>
      </c>
    </row>
    <row r="480" spans="1:20" x14ac:dyDescent="0.25">
      <c r="A480" t="s">
        <v>28</v>
      </c>
      <c r="B480" t="s">
        <v>29</v>
      </c>
      <c r="C480">
        <v>50</v>
      </c>
      <c r="D480">
        <v>1</v>
      </c>
      <c r="E480" t="s">
        <v>15902</v>
      </c>
      <c r="F480">
        <v>200</v>
      </c>
      <c r="G480">
        <v>0</v>
      </c>
      <c r="H480" t="s">
        <v>631</v>
      </c>
      <c r="I480" t="s">
        <v>15903</v>
      </c>
      <c r="J480" t="s">
        <v>358</v>
      </c>
      <c r="K480" t="s">
        <v>23</v>
      </c>
      <c r="L480" t="s">
        <v>24</v>
      </c>
      <c r="M480" t="s">
        <v>15904</v>
      </c>
      <c r="N480" t="s">
        <v>23</v>
      </c>
      <c r="O480" t="s">
        <v>307</v>
      </c>
      <c r="P480" t="s">
        <v>26</v>
      </c>
      <c r="Q480" t="s">
        <v>27</v>
      </c>
      <c r="R480" t="s">
        <v>24</v>
      </c>
      <c r="S480" t="s">
        <v>15905</v>
      </c>
      <c r="T480" t="s">
        <v>15906</v>
      </c>
    </row>
    <row r="481" spans="1:20" x14ac:dyDescent="0.25">
      <c r="A481" t="s">
        <v>30</v>
      </c>
      <c r="B481" t="s">
        <v>31</v>
      </c>
      <c r="C481">
        <v>50</v>
      </c>
      <c r="D481">
        <v>1</v>
      </c>
      <c r="E481" t="s">
        <v>15902</v>
      </c>
      <c r="F481">
        <v>200</v>
      </c>
      <c r="G481">
        <v>0</v>
      </c>
      <c r="H481" t="s">
        <v>631</v>
      </c>
      <c r="I481" t="s">
        <v>15903</v>
      </c>
      <c r="J481" t="s">
        <v>358</v>
      </c>
      <c r="K481" t="s">
        <v>23</v>
      </c>
      <c r="L481" t="s">
        <v>24</v>
      </c>
      <c r="M481" t="s">
        <v>15904</v>
      </c>
      <c r="N481" t="s">
        <v>23</v>
      </c>
      <c r="O481" t="s">
        <v>307</v>
      </c>
      <c r="P481" t="s">
        <v>26</v>
      </c>
      <c r="Q481" t="s">
        <v>27</v>
      </c>
      <c r="R481" t="s">
        <v>24</v>
      </c>
      <c r="S481" t="s">
        <v>15905</v>
      </c>
      <c r="T481" t="s">
        <v>15906</v>
      </c>
    </row>
    <row r="482" spans="1:20" x14ac:dyDescent="0.25">
      <c r="A482" t="s">
        <v>110</v>
      </c>
      <c r="B482" t="s">
        <v>640</v>
      </c>
      <c r="C482">
        <v>66.333333333333329</v>
      </c>
      <c r="D482">
        <v>3</v>
      </c>
      <c r="E482" t="s">
        <v>15907</v>
      </c>
      <c r="F482">
        <v>277</v>
      </c>
      <c r="G482">
        <v>45</v>
      </c>
      <c r="H482" t="s">
        <v>47</v>
      </c>
      <c r="I482" t="s">
        <v>646</v>
      </c>
      <c r="J482" t="s">
        <v>15908</v>
      </c>
      <c r="K482" t="s">
        <v>374</v>
      </c>
      <c r="L482" t="s">
        <v>1174</v>
      </c>
      <c r="M482" t="s">
        <v>15909</v>
      </c>
      <c r="N482" t="s">
        <v>23</v>
      </c>
      <c r="O482" t="s">
        <v>63</v>
      </c>
      <c r="P482" t="s">
        <v>54</v>
      </c>
      <c r="Q482" t="s">
        <v>55</v>
      </c>
      <c r="R482" t="s">
        <v>24</v>
      </c>
      <c r="S482" t="s">
        <v>23</v>
      </c>
      <c r="T482" t="s">
        <v>15909</v>
      </c>
    </row>
    <row r="483" spans="1:20" x14ac:dyDescent="0.25">
      <c r="A483" t="s">
        <v>186</v>
      </c>
      <c r="B483" t="s">
        <v>187</v>
      </c>
      <c r="C483">
        <v>33.333333333333336</v>
      </c>
      <c r="D483">
        <v>9</v>
      </c>
      <c r="E483" t="s">
        <v>15910</v>
      </c>
      <c r="F483">
        <v>300</v>
      </c>
      <c r="G483">
        <v>0</v>
      </c>
      <c r="H483" t="s">
        <v>631</v>
      </c>
      <c r="I483" t="s">
        <v>15911</v>
      </c>
      <c r="J483" t="s">
        <v>317</v>
      </c>
      <c r="K483" t="s">
        <v>23</v>
      </c>
      <c r="L483" t="s">
        <v>24</v>
      </c>
      <c r="M483" t="s">
        <v>15912</v>
      </c>
      <c r="N483" t="s">
        <v>23</v>
      </c>
      <c r="O483" t="s">
        <v>32</v>
      </c>
      <c r="P483" t="s">
        <v>26</v>
      </c>
      <c r="Q483" t="s">
        <v>33</v>
      </c>
      <c r="R483" t="s">
        <v>15913</v>
      </c>
      <c r="S483" t="s">
        <v>15914</v>
      </c>
      <c r="T483" t="s">
        <v>15912</v>
      </c>
    </row>
    <row r="484" spans="1:20" x14ac:dyDescent="0.25">
      <c r="A484" t="s">
        <v>44</v>
      </c>
      <c r="B484" t="s">
        <v>45</v>
      </c>
      <c r="C484">
        <v>66.666666666666671</v>
      </c>
      <c r="D484">
        <v>3</v>
      </c>
      <c r="E484" t="s">
        <v>15915</v>
      </c>
      <c r="F484">
        <v>200</v>
      </c>
      <c r="G484">
        <v>0</v>
      </c>
      <c r="H484" t="s">
        <v>631</v>
      </c>
      <c r="I484" t="s">
        <v>15916</v>
      </c>
      <c r="J484" t="s">
        <v>302</v>
      </c>
      <c r="K484" t="s">
        <v>23</v>
      </c>
      <c r="L484" t="s">
        <v>24</v>
      </c>
      <c r="M484" t="s">
        <v>23</v>
      </c>
      <c r="N484" t="s">
        <v>23</v>
      </c>
      <c r="O484" t="s">
        <v>58</v>
      </c>
      <c r="P484" t="s">
        <v>26</v>
      </c>
      <c r="Q484" t="s">
        <v>23</v>
      </c>
      <c r="R484" t="s">
        <v>24</v>
      </c>
      <c r="S484" t="s">
        <v>23</v>
      </c>
      <c r="T484" t="s">
        <v>15912</v>
      </c>
    </row>
    <row r="485" spans="1:20" x14ac:dyDescent="0.25">
      <c r="A485" t="s">
        <v>186</v>
      </c>
      <c r="B485" t="s">
        <v>187</v>
      </c>
      <c r="C485">
        <v>33.333333333333336</v>
      </c>
      <c r="D485">
        <v>3</v>
      </c>
      <c r="E485" t="s">
        <v>15915</v>
      </c>
      <c r="F485">
        <v>200</v>
      </c>
      <c r="G485">
        <v>0</v>
      </c>
      <c r="H485" t="s">
        <v>631</v>
      </c>
      <c r="I485" t="s">
        <v>15916</v>
      </c>
      <c r="J485" t="s">
        <v>302</v>
      </c>
      <c r="K485" t="s">
        <v>23</v>
      </c>
      <c r="L485" t="s">
        <v>24</v>
      </c>
      <c r="M485" t="s">
        <v>23</v>
      </c>
      <c r="N485" t="s">
        <v>23</v>
      </c>
      <c r="O485" t="s">
        <v>58</v>
      </c>
      <c r="P485" t="s">
        <v>26</v>
      </c>
      <c r="Q485" t="s">
        <v>23</v>
      </c>
      <c r="R485" t="s">
        <v>24</v>
      </c>
      <c r="S485" t="s">
        <v>23</v>
      </c>
      <c r="T485" t="s">
        <v>15912</v>
      </c>
    </row>
    <row r="486" spans="1:20" x14ac:dyDescent="0.25">
      <c r="A486" t="s">
        <v>20</v>
      </c>
      <c r="B486" t="s">
        <v>21</v>
      </c>
      <c r="C486">
        <v>50</v>
      </c>
      <c r="D486">
        <v>1</v>
      </c>
      <c r="E486" t="s">
        <v>15917</v>
      </c>
      <c r="F486">
        <v>200</v>
      </c>
      <c r="G486">
        <v>0</v>
      </c>
      <c r="H486" t="s">
        <v>631</v>
      </c>
      <c r="I486" t="s">
        <v>15918</v>
      </c>
      <c r="J486" t="s">
        <v>302</v>
      </c>
      <c r="K486" t="s">
        <v>23</v>
      </c>
      <c r="L486" t="s">
        <v>24</v>
      </c>
      <c r="M486" t="s">
        <v>15919</v>
      </c>
      <c r="N486" t="s">
        <v>23</v>
      </c>
      <c r="O486" t="s">
        <v>307</v>
      </c>
      <c r="P486" t="s">
        <v>26</v>
      </c>
      <c r="Q486" t="s">
        <v>27</v>
      </c>
      <c r="R486" t="s">
        <v>24</v>
      </c>
      <c r="S486" t="s">
        <v>15920</v>
      </c>
      <c r="T486" t="s">
        <v>15919</v>
      </c>
    </row>
    <row r="487" spans="1:20" x14ac:dyDescent="0.25">
      <c r="A487" t="s">
        <v>28</v>
      </c>
      <c r="B487" t="s">
        <v>29</v>
      </c>
      <c r="C487">
        <v>50</v>
      </c>
      <c r="D487">
        <v>1</v>
      </c>
      <c r="E487" t="s">
        <v>15917</v>
      </c>
      <c r="F487">
        <v>200</v>
      </c>
      <c r="G487">
        <v>0</v>
      </c>
      <c r="H487" t="s">
        <v>631</v>
      </c>
      <c r="I487" t="s">
        <v>15918</v>
      </c>
      <c r="J487" t="s">
        <v>302</v>
      </c>
      <c r="K487" t="s">
        <v>23</v>
      </c>
      <c r="L487" t="s">
        <v>24</v>
      </c>
      <c r="M487" t="s">
        <v>15919</v>
      </c>
      <c r="N487" t="s">
        <v>23</v>
      </c>
      <c r="O487" t="s">
        <v>307</v>
      </c>
      <c r="P487" t="s">
        <v>26</v>
      </c>
      <c r="Q487" t="s">
        <v>27</v>
      </c>
      <c r="R487" t="s">
        <v>24</v>
      </c>
      <c r="S487" t="s">
        <v>15920</v>
      </c>
      <c r="T487" t="s">
        <v>15919</v>
      </c>
    </row>
    <row r="488" spans="1:20" x14ac:dyDescent="0.25">
      <c r="A488" t="s">
        <v>30</v>
      </c>
      <c r="B488" t="s">
        <v>31</v>
      </c>
      <c r="C488">
        <v>50</v>
      </c>
      <c r="D488">
        <v>1</v>
      </c>
      <c r="E488" t="s">
        <v>15917</v>
      </c>
      <c r="F488">
        <v>200</v>
      </c>
      <c r="G488">
        <v>0</v>
      </c>
      <c r="H488" t="s">
        <v>631</v>
      </c>
      <c r="I488" t="s">
        <v>15918</v>
      </c>
      <c r="J488" t="s">
        <v>302</v>
      </c>
      <c r="K488" t="s">
        <v>23</v>
      </c>
      <c r="L488" t="s">
        <v>24</v>
      </c>
      <c r="M488" t="s">
        <v>15919</v>
      </c>
      <c r="N488" t="s">
        <v>23</v>
      </c>
      <c r="O488" t="s">
        <v>307</v>
      </c>
      <c r="P488" t="s">
        <v>26</v>
      </c>
      <c r="Q488" t="s">
        <v>27</v>
      </c>
      <c r="R488" t="s">
        <v>24</v>
      </c>
      <c r="S488" t="s">
        <v>15920</v>
      </c>
      <c r="T488" t="s">
        <v>15919</v>
      </c>
    </row>
    <row r="489" spans="1:20" x14ac:dyDescent="0.25">
      <c r="A489" t="s">
        <v>186</v>
      </c>
      <c r="B489" t="s">
        <v>187</v>
      </c>
      <c r="C489">
        <v>33.333333333333336</v>
      </c>
      <c r="D489">
        <v>3</v>
      </c>
      <c r="E489" t="s">
        <v>15917</v>
      </c>
      <c r="F489">
        <v>200</v>
      </c>
      <c r="G489">
        <v>0</v>
      </c>
      <c r="H489" t="s">
        <v>631</v>
      </c>
      <c r="I489" t="s">
        <v>15918</v>
      </c>
      <c r="J489" t="s">
        <v>302</v>
      </c>
      <c r="K489" t="s">
        <v>23</v>
      </c>
      <c r="L489" t="s">
        <v>24</v>
      </c>
      <c r="M489" t="s">
        <v>15919</v>
      </c>
      <c r="N489" t="s">
        <v>23</v>
      </c>
      <c r="O489" t="s">
        <v>307</v>
      </c>
      <c r="P489" t="s">
        <v>26</v>
      </c>
      <c r="Q489" t="s">
        <v>27</v>
      </c>
      <c r="R489" t="s">
        <v>24</v>
      </c>
      <c r="S489" t="s">
        <v>15920</v>
      </c>
      <c r="T489" t="s">
        <v>15919</v>
      </c>
    </row>
    <row r="490" spans="1:20" x14ac:dyDescent="0.25">
      <c r="A490" t="s">
        <v>110</v>
      </c>
      <c r="B490" t="s">
        <v>640</v>
      </c>
      <c r="C490">
        <v>66.333333333333329</v>
      </c>
      <c r="D490">
        <v>3</v>
      </c>
      <c r="E490" t="s">
        <v>15921</v>
      </c>
      <c r="F490">
        <v>256</v>
      </c>
      <c r="G490">
        <v>45</v>
      </c>
      <c r="H490" t="s">
        <v>47</v>
      </c>
      <c r="I490" t="s">
        <v>15922</v>
      </c>
      <c r="J490" t="s">
        <v>15923</v>
      </c>
      <c r="K490" t="s">
        <v>1223</v>
      </c>
      <c r="L490" t="s">
        <v>1224</v>
      </c>
      <c r="M490" t="s">
        <v>15924</v>
      </c>
      <c r="N490" t="s">
        <v>23</v>
      </c>
      <c r="O490" t="s">
        <v>63</v>
      </c>
      <c r="P490" t="s">
        <v>54</v>
      </c>
      <c r="Q490" t="s">
        <v>55</v>
      </c>
      <c r="R490" t="s">
        <v>24</v>
      </c>
      <c r="S490" t="s">
        <v>23</v>
      </c>
      <c r="T490" t="s">
        <v>15925</v>
      </c>
    </row>
    <row r="491" spans="1:20" x14ac:dyDescent="0.25">
      <c r="A491" t="s">
        <v>186</v>
      </c>
      <c r="B491" t="s">
        <v>187</v>
      </c>
      <c r="C491">
        <v>33.333333333333336</v>
      </c>
      <c r="D491">
        <v>3</v>
      </c>
      <c r="E491" t="s">
        <v>15926</v>
      </c>
      <c r="F491">
        <v>300</v>
      </c>
      <c r="G491">
        <v>0</v>
      </c>
      <c r="H491" t="s">
        <v>631</v>
      </c>
      <c r="I491" t="s">
        <v>15927</v>
      </c>
      <c r="J491" t="s">
        <v>65</v>
      </c>
      <c r="K491" t="s">
        <v>23</v>
      </c>
      <c r="L491" t="s">
        <v>24</v>
      </c>
      <c r="M491" t="s">
        <v>15925</v>
      </c>
      <c r="N491" t="s">
        <v>23</v>
      </c>
      <c r="O491" t="s">
        <v>32</v>
      </c>
      <c r="P491" t="s">
        <v>26</v>
      </c>
      <c r="Q491" t="s">
        <v>33</v>
      </c>
      <c r="R491" t="s">
        <v>15928</v>
      </c>
      <c r="S491" t="s">
        <v>15929</v>
      </c>
      <c r="T491" t="s">
        <v>15925</v>
      </c>
    </row>
    <row r="492" spans="1:20" x14ac:dyDescent="0.25">
      <c r="A492" t="s">
        <v>42</v>
      </c>
      <c r="B492" t="s">
        <v>43</v>
      </c>
      <c r="C492">
        <v>66.666666666666671</v>
      </c>
      <c r="D492">
        <v>3</v>
      </c>
      <c r="E492" t="s">
        <v>15926</v>
      </c>
      <c r="F492">
        <v>300</v>
      </c>
      <c r="G492">
        <v>0</v>
      </c>
      <c r="H492" t="s">
        <v>631</v>
      </c>
      <c r="I492" t="s">
        <v>15927</v>
      </c>
      <c r="J492" t="s">
        <v>65</v>
      </c>
      <c r="K492" t="s">
        <v>23</v>
      </c>
      <c r="L492" t="s">
        <v>24</v>
      </c>
      <c r="M492" t="s">
        <v>15925</v>
      </c>
      <c r="N492" t="s">
        <v>23</v>
      </c>
      <c r="O492" t="s">
        <v>32</v>
      </c>
      <c r="P492" t="s">
        <v>26</v>
      </c>
      <c r="Q492" t="s">
        <v>33</v>
      </c>
      <c r="R492" t="s">
        <v>15928</v>
      </c>
      <c r="S492" t="s">
        <v>15929</v>
      </c>
      <c r="T492" t="s">
        <v>15925</v>
      </c>
    </row>
    <row r="493" spans="1:20" x14ac:dyDescent="0.25">
      <c r="A493" t="s">
        <v>113</v>
      </c>
      <c r="B493" t="s">
        <v>114</v>
      </c>
      <c r="C493">
        <v>65</v>
      </c>
      <c r="D493">
        <v>2</v>
      </c>
      <c r="E493" t="s">
        <v>15926</v>
      </c>
      <c r="F493">
        <v>300</v>
      </c>
      <c r="G493">
        <v>0</v>
      </c>
      <c r="H493" t="s">
        <v>631</v>
      </c>
      <c r="I493" t="s">
        <v>15927</v>
      </c>
      <c r="J493" t="s">
        <v>65</v>
      </c>
      <c r="K493" t="s">
        <v>23</v>
      </c>
      <c r="L493" t="s">
        <v>24</v>
      </c>
      <c r="M493" t="s">
        <v>15925</v>
      </c>
      <c r="N493" t="s">
        <v>23</v>
      </c>
      <c r="O493" t="s">
        <v>32</v>
      </c>
      <c r="P493" t="s">
        <v>26</v>
      </c>
      <c r="Q493" t="s">
        <v>33</v>
      </c>
      <c r="R493" t="s">
        <v>15928</v>
      </c>
      <c r="S493" t="s">
        <v>15929</v>
      </c>
      <c r="T493" t="s">
        <v>15925</v>
      </c>
    </row>
    <row r="494" spans="1:20" x14ac:dyDescent="0.25">
      <c r="A494" t="s">
        <v>20</v>
      </c>
      <c r="B494" t="s">
        <v>21</v>
      </c>
      <c r="C494">
        <v>50</v>
      </c>
      <c r="D494">
        <v>1</v>
      </c>
      <c r="E494" t="s">
        <v>15930</v>
      </c>
      <c r="F494">
        <v>145</v>
      </c>
      <c r="G494">
        <v>45</v>
      </c>
      <c r="H494" t="s">
        <v>631</v>
      </c>
      <c r="I494" t="s">
        <v>15931</v>
      </c>
      <c r="J494" t="s">
        <v>302</v>
      </c>
      <c r="K494" t="s">
        <v>23</v>
      </c>
      <c r="L494" t="s">
        <v>24</v>
      </c>
      <c r="M494" t="s">
        <v>15932</v>
      </c>
      <c r="N494" t="s">
        <v>23</v>
      </c>
      <c r="O494" t="s">
        <v>307</v>
      </c>
      <c r="P494" t="s">
        <v>26</v>
      </c>
      <c r="Q494" t="s">
        <v>27</v>
      </c>
      <c r="R494" t="s">
        <v>24</v>
      </c>
      <c r="S494" t="s">
        <v>15933</v>
      </c>
      <c r="T494" t="s">
        <v>15932</v>
      </c>
    </row>
    <row r="495" spans="1:20" x14ac:dyDescent="0.25">
      <c r="A495" t="s">
        <v>28</v>
      </c>
      <c r="B495" t="s">
        <v>29</v>
      </c>
      <c r="C495">
        <v>50</v>
      </c>
      <c r="D495">
        <v>1</v>
      </c>
      <c r="E495" t="s">
        <v>15930</v>
      </c>
      <c r="F495">
        <v>145</v>
      </c>
      <c r="G495">
        <v>45</v>
      </c>
      <c r="H495" t="s">
        <v>631</v>
      </c>
      <c r="I495" t="s">
        <v>15931</v>
      </c>
      <c r="J495" t="s">
        <v>302</v>
      </c>
      <c r="K495" t="s">
        <v>23</v>
      </c>
      <c r="L495" t="s">
        <v>24</v>
      </c>
      <c r="M495" t="s">
        <v>15932</v>
      </c>
      <c r="N495" t="s">
        <v>23</v>
      </c>
      <c r="O495" t="s">
        <v>307</v>
      </c>
      <c r="P495" t="s">
        <v>26</v>
      </c>
      <c r="Q495" t="s">
        <v>27</v>
      </c>
      <c r="R495" t="s">
        <v>24</v>
      </c>
      <c r="S495" t="s">
        <v>15933</v>
      </c>
      <c r="T495" t="s">
        <v>15932</v>
      </c>
    </row>
    <row r="496" spans="1:20" x14ac:dyDescent="0.25">
      <c r="A496" t="s">
        <v>30</v>
      </c>
      <c r="B496" t="s">
        <v>31</v>
      </c>
      <c r="C496">
        <v>50</v>
      </c>
      <c r="D496">
        <v>1</v>
      </c>
      <c r="E496" t="s">
        <v>15930</v>
      </c>
      <c r="F496">
        <v>145</v>
      </c>
      <c r="G496">
        <v>45</v>
      </c>
      <c r="H496" t="s">
        <v>631</v>
      </c>
      <c r="I496" t="s">
        <v>15931</v>
      </c>
      <c r="J496" t="s">
        <v>302</v>
      </c>
      <c r="K496" t="s">
        <v>23</v>
      </c>
      <c r="L496" t="s">
        <v>24</v>
      </c>
      <c r="M496" t="s">
        <v>15932</v>
      </c>
      <c r="N496" t="s">
        <v>23</v>
      </c>
      <c r="O496" t="s">
        <v>307</v>
      </c>
      <c r="P496" t="s">
        <v>26</v>
      </c>
      <c r="Q496" t="s">
        <v>27</v>
      </c>
      <c r="R496" t="s">
        <v>24</v>
      </c>
      <c r="S496" t="s">
        <v>15933</v>
      </c>
      <c r="T496" t="s">
        <v>15932</v>
      </c>
    </row>
    <row r="497" spans="1:20" x14ac:dyDescent="0.25">
      <c r="A497" t="s">
        <v>46</v>
      </c>
      <c r="B497" t="s">
        <v>56</v>
      </c>
      <c r="C497">
        <v>66.333333333333329</v>
      </c>
      <c r="D497">
        <v>3</v>
      </c>
      <c r="E497" t="s">
        <v>15934</v>
      </c>
      <c r="F497">
        <v>219</v>
      </c>
      <c r="G497">
        <v>0</v>
      </c>
      <c r="H497" t="s">
        <v>631</v>
      </c>
      <c r="I497" t="s">
        <v>15935</v>
      </c>
      <c r="J497" t="s">
        <v>638</v>
      </c>
      <c r="K497" t="s">
        <v>23</v>
      </c>
      <c r="L497" t="s">
        <v>24</v>
      </c>
      <c r="M497" t="s">
        <v>15932</v>
      </c>
      <c r="N497" t="s">
        <v>23</v>
      </c>
      <c r="O497" t="s">
        <v>32</v>
      </c>
      <c r="P497" t="s">
        <v>26</v>
      </c>
      <c r="Q497" t="s">
        <v>33</v>
      </c>
      <c r="R497" t="s">
        <v>24</v>
      </c>
      <c r="S497" t="s">
        <v>15936</v>
      </c>
      <c r="T497" t="s">
        <v>15932</v>
      </c>
    </row>
    <row r="498" spans="1:20" x14ac:dyDescent="0.25">
      <c r="A498" t="s">
        <v>20</v>
      </c>
      <c r="B498" t="s">
        <v>21</v>
      </c>
      <c r="C498">
        <v>50</v>
      </c>
      <c r="D498">
        <v>1</v>
      </c>
      <c r="E498" t="s">
        <v>15937</v>
      </c>
      <c r="F498">
        <v>106</v>
      </c>
      <c r="G498">
        <v>6</v>
      </c>
      <c r="H498" t="s">
        <v>631</v>
      </c>
      <c r="I498" t="s">
        <v>2738</v>
      </c>
      <c r="J498" t="s">
        <v>15938</v>
      </c>
      <c r="K498" t="s">
        <v>23</v>
      </c>
      <c r="L498" t="s">
        <v>24</v>
      </c>
      <c r="M498" t="s">
        <v>15939</v>
      </c>
      <c r="N498" t="s">
        <v>23</v>
      </c>
      <c r="O498" t="s">
        <v>32</v>
      </c>
      <c r="P498" t="s">
        <v>26</v>
      </c>
      <c r="Q498" t="s">
        <v>33</v>
      </c>
      <c r="R498" t="s">
        <v>24</v>
      </c>
      <c r="S498" t="s">
        <v>15940</v>
      </c>
      <c r="T498" t="s">
        <v>15932</v>
      </c>
    </row>
    <row r="499" spans="1:20" x14ac:dyDescent="0.25">
      <c r="A499" t="s">
        <v>28</v>
      </c>
      <c r="B499" t="s">
        <v>29</v>
      </c>
      <c r="C499">
        <v>50</v>
      </c>
      <c r="D499">
        <v>1</v>
      </c>
      <c r="E499" t="s">
        <v>15937</v>
      </c>
      <c r="F499">
        <v>106</v>
      </c>
      <c r="G499">
        <v>6</v>
      </c>
      <c r="H499" t="s">
        <v>631</v>
      </c>
      <c r="I499" t="s">
        <v>2738</v>
      </c>
      <c r="J499" t="s">
        <v>15938</v>
      </c>
      <c r="K499" t="s">
        <v>23</v>
      </c>
      <c r="L499" t="s">
        <v>24</v>
      </c>
      <c r="M499" t="s">
        <v>15939</v>
      </c>
      <c r="N499" t="s">
        <v>23</v>
      </c>
      <c r="O499" t="s">
        <v>32</v>
      </c>
      <c r="P499" t="s">
        <v>26</v>
      </c>
      <c r="Q499" t="s">
        <v>33</v>
      </c>
      <c r="R499" t="s">
        <v>24</v>
      </c>
      <c r="S499" t="s">
        <v>15940</v>
      </c>
      <c r="T499" t="s">
        <v>15932</v>
      </c>
    </row>
    <row r="500" spans="1:20" x14ac:dyDescent="0.25">
      <c r="A500" t="s">
        <v>30</v>
      </c>
      <c r="B500" t="s">
        <v>31</v>
      </c>
      <c r="C500">
        <v>50</v>
      </c>
      <c r="D500">
        <v>1</v>
      </c>
      <c r="E500" t="s">
        <v>15937</v>
      </c>
      <c r="F500">
        <v>106</v>
      </c>
      <c r="G500">
        <v>6</v>
      </c>
      <c r="H500" t="s">
        <v>631</v>
      </c>
      <c r="I500" t="s">
        <v>2738</v>
      </c>
      <c r="J500" t="s">
        <v>15938</v>
      </c>
      <c r="K500" t="s">
        <v>23</v>
      </c>
      <c r="L500" t="s">
        <v>24</v>
      </c>
      <c r="M500" t="s">
        <v>15939</v>
      </c>
      <c r="N500" t="s">
        <v>23</v>
      </c>
      <c r="O500" t="s">
        <v>32</v>
      </c>
      <c r="P500" t="s">
        <v>26</v>
      </c>
      <c r="Q500" t="s">
        <v>33</v>
      </c>
      <c r="R500" t="s">
        <v>24</v>
      </c>
      <c r="S500" t="s">
        <v>15940</v>
      </c>
      <c r="T500" t="s">
        <v>15932</v>
      </c>
    </row>
    <row r="501" spans="1:20" x14ac:dyDescent="0.25">
      <c r="A501" t="s">
        <v>44</v>
      </c>
      <c r="B501" t="s">
        <v>45</v>
      </c>
      <c r="C501">
        <v>66.666666666666671</v>
      </c>
      <c r="D501">
        <v>3</v>
      </c>
      <c r="E501" t="s">
        <v>15941</v>
      </c>
      <c r="F501">
        <v>300</v>
      </c>
      <c r="G501">
        <v>0</v>
      </c>
      <c r="H501" t="s">
        <v>631</v>
      </c>
      <c r="I501" t="s">
        <v>15942</v>
      </c>
      <c r="J501" t="s">
        <v>331</v>
      </c>
      <c r="K501" t="s">
        <v>23</v>
      </c>
      <c r="L501" t="s">
        <v>24</v>
      </c>
      <c r="M501" t="s">
        <v>15943</v>
      </c>
      <c r="N501" t="s">
        <v>23</v>
      </c>
      <c r="O501" t="s">
        <v>307</v>
      </c>
      <c r="P501" t="s">
        <v>26</v>
      </c>
      <c r="Q501" t="s">
        <v>27</v>
      </c>
      <c r="R501" t="s">
        <v>24</v>
      </c>
      <c r="S501" t="s">
        <v>15944</v>
      </c>
      <c r="T501" t="s">
        <v>15943</v>
      </c>
    </row>
    <row r="502" spans="1:20" x14ac:dyDescent="0.25">
      <c r="A502" t="s">
        <v>186</v>
      </c>
      <c r="B502" t="s">
        <v>187</v>
      </c>
      <c r="C502">
        <v>33.333333333333336</v>
      </c>
      <c r="D502">
        <v>6</v>
      </c>
      <c r="E502" t="s">
        <v>15941</v>
      </c>
      <c r="F502">
        <v>300</v>
      </c>
      <c r="G502">
        <v>0</v>
      </c>
      <c r="H502" t="s">
        <v>631</v>
      </c>
      <c r="I502" t="s">
        <v>15942</v>
      </c>
      <c r="J502" t="s">
        <v>331</v>
      </c>
      <c r="K502" t="s">
        <v>23</v>
      </c>
      <c r="L502" t="s">
        <v>24</v>
      </c>
      <c r="M502" t="s">
        <v>15943</v>
      </c>
      <c r="N502" t="s">
        <v>23</v>
      </c>
      <c r="O502" t="s">
        <v>307</v>
      </c>
      <c r="P502" t="s">
        <v>26</v>
      </c>
      <c r="Q502" t="s">
        <v>27</v>
      </c>
      <c r="R502" t="s">
        <v>24</v>
      </c>
      <c r="S502" t="s">
        <v>15944</v>
      </c>
      <c r="T502" t="s">
        <v>15943</v>
      </c>
    </row>
    <row r="503" spans="1:20" x14ac:dyDescent="0.25">
      <c r="A503" t="s">
        <v>46</v>
      </c>
      <c r="B503" t="s">
        <v>56</v>
      </c>
      <c r="C503">
        <v>78</v>
      </c>
      <c r="D503">
        <v>3</v>
      </c>
      <c r="E503" t="s">
        <v>15945</v>
      </c>
      <c r="F503">
        <v>279</v>
      </c>
      <c r="G503">
        <v>45</v>
      </c>
      <c r="H503" t="s">
        <v>47</v>
      </c>
      <c r="I503" t="s">
        <v>6289</v>
      </c>
      <c r="J503" t="s">
        <v>6290</v>
      </c>
      <c r="K503" t="s">
        <v>2334</v>
      </c>
      <c r="L503" t="s">
        <v>666</v>
      </c>
      <c r="M503" t="s">
        <v>15946</v>
      </c>
      <c r="N503" t="s">
        <v>23</v>
      </c>
      <c r="O503" t="s">
        <v>63</v>
      </c>
      <c r="P503" t="s">
        <v>54</v>
      </c>
      <c r="Q503" t="s">
        <v>55</v>
      </c>
      <c r="R503" t="s">
        <v>24</v>
      </c>
      <c r="S503" t="s">
        <v>15947</v>
      </c>
      <c r="T503" t="s">
        <v>15948</v>
      </c>
    </row>
    <row r="504" spans="1:20" x14ac:dyDescent="0.25">
      <c r="A504" t="s">
        <v>44</v>
      </c>
      <c r="B504" t="s">
        <v>45</v>
      </c>
      <c r="C504">
        <v>66.666666666666671</v>
      </c>
      <c r="D504">
        <v>3</v>
      </c>
      <c r="E504" t="s">
        <v>15949</v>
      </c>
      <c r="F504">
        <v>106</v>
      </c>
      <c r="G504">
        <v>6</v>
      </c>
      <c r="H504" t="s">
        <v>631</v>
      </c>
      <c r="I504" t="s">
        <v>15950</v>
      </c>
      <c r="J504" t="s">
        <v>333</v>
      </c>
      <c r="K504" t="s">
        <v>23</v>
      </c>
      <c r="L504" t="s">
        <v>24</v>
      </c>
      <c r="M504" t="s">
        <v>15951</v>
      </c>
      <c r="N504" t="s">
        <v>23</v>
      </c>
      <c r="O504" t="s">
        <v>32</v>
      </c>
      <c r="P504" t="s">
        <v>26</v>
      </c>
      <c r="Q504" t="s">
        <v>33</v>
      </c>
      <c r="R504" t="s">
        <v>24</v>
      </c>
      <c r="S504" t="s">
        <v>15952</v>
      </c>
      <c r="T504" t="s">
        <v>15951</v>
      </c>
    </row>
    <row r="505" spans="1:20" x14ac:dyDescent="0.25">
      <c r="A505" t="s">
        <v>20</v>
      </c>
      <c r="B505" t="s">
        <v>21</v>
      </c>
      <c r="C505">
        <v>50</v>
      </c>
      <c r="D505">
        <v>2</v>
      </c>
      <c r="E505" t="s">
        <v>15953</v>
      </c>
      <c r="F505">
        <v>200</v>
      </c>
      <c r="G505">
        <v>0</v>
      </c>
      <c r="H505" t="s">
        <v>631</v>
      </c>
      <c r="I505" t="s">
        <v>15954</v>
      </c>
      <c r="J505" t="s">
        <v>322</v>
      </c>
      <c r="K505" t="s">
        <v>23</v>
      </c>
      <c r="L505" t="s">
        <v>24</v>
      </c>
      <c r="M505" t="s">
        <v>15955</v>
      </c>
      <c r="N505" t="s">
        <v>23</v>
      </c>
      <c r="O505" t="s">
        <v>307</v>
      </c>
      <c r="P505" t="s">
        <v>26</v>
      </c>
      <c r="Q505" t="s">
        <v>27</v>
      </c>
      <c r="R505" t="s">
        <v>24</v>
      </c>
      <c r="S505" t="s">
        <v>15956</v>
      </c>
      <c r="T505" t="s">
        <v>15955</v>
      </c>
    </row>
    <row r="506" spans="1:20" x14ac:dyDescent="0.25">
      <c r="A506" t="s">
        <v>28</v>
      </c>
      <c r="B506" t="s">
        <v>29</v>
      </c>
      <c r="C506">
        <v>50</v>
      </c>
      <c r="D506">
        <v>2</v>
      </c>
      <c r="E506" t="s">
        <v>15953</v>
      </c>
      <c r="F506">
        <v>200</v>
      </c>
      <c r="G506">
        <v>0</v>
      </c>
      <c r="H506" t="s">
        <v>631</v>
      </c>
      <c r="I506" t="s">
        <v>15954</v>
      </c>
      <c r="J506" t="s">
        <v>322</v>
      </c>
      <c r="K506" t="s">
        <v>23</v>
      </c>
      <c r="L506" t="s">
        <v>24</v>
      </c>
      <c r="M506" t="s">
        <v>15955</v>
      </c>
      <c r="N506" t="s">
        <v>23</v>
      </c>
      <c r="O506" t="s">
        <v>307</v>
      </c>
      <c r="P506" t="s">
        <v>26</v>
      </c>
      <c r="Q506" t="s">
        <v>27</v>
      </c>
      <c r="R506" t="s">
        <v>24</v>
      </c>
      <c r="S506" t="s">
        <v>15956</v>
      </c>
      <c r="T506" t="s">
        <v>15955</v>
      </c>
    </row>
    <row r="507" spans="1:20" x14ac:dyDescent="0.25">
      <c r="A507" t="s">
        <v>30</v>
      </c>
      <c r="B507" t="s">
        <v>31</v>
      </c>
      <c r="C507">
        <v>50</v>
      </c>
      <c r="D507">
        <v>2</v>
      </c>
      <c r="E507" t="s">
        <v>15953</v>
      </c>
      <c r="F507">
        <v>200</v>
      </c>
      <c r="G507">
        <v>0</v>
      </c>
      <c r="H507" t="s">
        <v>631</v>
      </c>
      <c r="I507" t="s">
        <v>15954</v>
      </c>
      <c r="J507" t="s">
        <v>322</v>
      </c>
      <c r="K507" t="s">
        <v>23</v>
      </c>
      <c r="L507" t="s">
        <v>24</v>
      </c>
      <c r="M507" t="s">
        <v>15955</v>
      </c>
      <c r="N507" t="s">
        <v>23</v>
      </c>
      <c r="O507" t="s">
        <v>307</v>
      </c>
      <c r="P507" t="s">
        <v>26</v>
      </c>
      <c r="Q507" t="s">
        <v>27</v>
      </c>
      <c r="R507" t="s">
        <v>24</v>
      </c>
      <c r="S507" t="s">
        <v>15956</v>
      </c>
      <c r="T507" t="s">
        <v>15955</v>
      </c>
    </row>
    <row r="508" spans="1:20" x14ac:dyDescent="0.25">
      <c r="A508" t="s">
        <v>115</v>
      </c>
      <c r="B508" t="s">
        <v>116</v>
      </c>
      <c r="C508">
        <v>27.5</v>
      </c>
      <c r="D508">
        <v>4</v>
      </c>
      <c r="E508" t="s">
        <v>15957</v>
      </c>
      <c r="F508">
        <v>142.25</v>
      </c>
      <c r="G508">
        <v>41</v>
      </c>
      <c r="H508" t="s">
        <v>47</v>
      </c>
      <c r="I508" t="s">
        <v>7924</v>
      </c>
      <c r="J508" t="s">
        <v>7925</v>
      </c>
      <c r="K508" t="s">
        <v>6193</v>
      </c>
      <c r="L508" t="s">
        <v>7926</v>
      </c>
      <c r="M508" t="s">
        <v>15958</v>
      </c>
      <c r="N508" t="s">
        <v>23</v>
      </c>
      <c r="O508" t="s">
        <v>48</v>
      </c>
      <c r="P508" t="s">
        <v>49</v>
      </c>
      <c r="Q508" t="s">
        <v>50</v>
      </c>
      <c r="R508" t="s">
        <v>24</v>
      </c>
      <c r="S508" t="s">
        <v>15959</v>
      </c>
      <c r="T508" t="s">
        <v>15958</v>
      </c>
    </row>
    <row r="509" spans="1:20" x14ac:dyDescent="0.25">
      <c r="A509" t="s">
        <v>44</v>
      </c>
      <c r="B509" t="s">
        <v>45</v>
      </c>
      <c r="C509">
        <v>66.666666666666671</v>
      </c>
      <c r="D509">
        <v>3</v>
      </c>
      <c r="E509" t="s">
        <v>15960</v>
      </c>
      <c r="F509">
        <v>116</v>
      </c>
      <c r="G509">
        <v>16</v>
      </c>
      <c r="H509" t="s">
        <v>631</v>
      </c>
      <c r="I509" t="s">
        <v>8237</v>
      </c>
      <c r="J509" t="s">
        <v>306</v>
      </c>
      <c r="K509" t="s">
        <v>23</v>
      </c>
      <c r="L509" t="s">
        <v>24</v>
      </c>
      <c r="M509" t="s">
        <v>15961</v>
      </c>
      <c r="N509" t="s">
        <v>23</v>
      </c>
      <c r="O509" t="s">
        <v>307</v>
      </c>
      <c r="P509" t="s">
        <v>26</v>
      </c>
      <c r="Q509" t="s">
        <v>27</v>
      </c>
      <c r="R509" t="s">
        <v>24</v>
      </c>
      <c r="S509" t="s">
        <v>15962</v>
      </c>
      <c r="T509" t="s">
        <v>15961</v>
      </c>
    </row>
    <row r="510" spans="1:20" x14ac:dyDescent="0.25">
      <c r="A510" t="s">
        <v>186</v>
      </c>
      <c r="B510" t="s">
        <v>187</v>
      </c>
      <c r="C510">
        <v>33.333333333333336</v>
      </c>
      <c r="D510">
        <v>6</v>
      </c>
      <c r="E510" t="s">
        <v>15963</v>
      </c>
      <c r="F510">
        <v>200</v>
      </c>
      <c r="G510">
        <v>0</v>
      </c>
      <c r="H510" t="s">
        <v>631</v>
      </c>
      <c r="I510" t="s">
        <v>15964</v>
      </c>
      <c r="J510" t="s">
        <v>322</v>
      </c>
      <c r="K510" t="s">
        <v>23</v>
      </c>
      <c r="L510" t="s">
        <v>24</v>
      </c>
      <c r="M510" t="s">
        <v>15961</v>
      </c>
      <c r="N510" t="s">
        <v>23</v>
      </c>
      <c r="O510" t="s">
        <v>307</v>
      </c>
      <c r="P510" t="s">
        <v>26</v>
      </c>
      <c r="Q510" t="s">
        <v>27</v>
      </c>
      <c r="R510" t="s">
        <v>24</v>
      </c>
      <c r="S510" t="s">
        <v>15965</v>
      </c>
      <c r="T510" t="s">
        <v>15961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15966</v>
      </c>
      <c r="F511">
        <v>100</v>
      </c>
      <c r="G511">
        <v>0</v>
      </c>
      <c r="H511" t="s">
        <v>631</v>
      </c>
      <c r="I511" t="s">
        <v>15967</v>
      </c>
      <c r="J511" t="s">
        <v>330</v>
      </c>
      <c r="K511" t="s">
        <v>23</v>
      </c>
      <c r="L511" t="s">
        <v>24</v>
      </c>
      <c r="M511" t="s">
        <v>15961</v>
      </c>
      <c r="N511" t="s">
        <v>23</v>
      </c>
      <c r="O511" t="s">
        <v>307</v>
      </c>
      <c r="P511" t="s">
        <v>26</v>
      </c>
      <c r="Q511" t="s">
        <v>27</v>
      </c>
      <c r="R511" t="s">
        <v>24</v>
      </c>
      <c r="S511" t="s">
        <v>15968</v>
      </c>
      <c r="T511" t="s">
        <v>15961</v>
      </c>
    </row>
    <row r="512" spans="1:20" x14ac:dyDescent="0.25">
      <c r="A512" t="s">
        <v>28</v>
      </c>
      <c r="B512" t="s">
        <v>29</v>
      </c>
      <c r="C512">
        <v>50</v>
      </c>
      <c r="D512">
        <v>1</v>
      </c>
      <c r="E512" t="s">
        <v>15966</v>
      </c>
      <c r="F512">
        <v>100</v>
      </c>
      <c r="G512">
        <v>0</v>
      </c>
      <c r="H512" t="s">
        <v>631</v>
      </c>
      <c r="I512" t="s">
        <v>15967</v>
      </c>
      <c r="J512" t="s">
        <v>330</v>
      </c>
      <c r="K512" t="s">
        <v>23</v>
      </c>
      <c r="L512" t="s">
        <v>24</v>
      </c>
      <c r="M512" t="s">
        <v>15961</v>
      </c>
      <c r="N512" t="s">
        <v>23</v>
      </c>
      <c r="O512" t="s">
        <v>307</v>
      </c>
      <c r="P512" t="s">
        <v>26</v>
      </c>
      <c r="Q512" t="s">
        <v>27</v>
      </c>
      <c r="R512" t="s">
        <v>24</v>
      </c>
      <c r="S512" t="s">
        <v>15968</v>
      </c>
      <c r="T512" t="s">
        <v>15961</v>
      </c>
    </row>
    <row r="513" spans="1:20" x14ac:dyDescent="0.25">
      <c r="A513" t="s">
        <v>30</v>
      </c>
      <c r="B513" t="s">
        <v>31</v>
      </c>
      <c r="C513">
        <v>50</v>
      </c>
      <c r="D513">
        <v>1</v>
      </c>
      <c r="E513" t="s">
        <v>15966</v>
      </c>
      <c r="F513">
        <v>100</v>
      </c>
      <c r="G513">
        <v>0</v>
      </c>
      <c r="H513" t="s">
        <v>631</v>
      </c>
      <c r="I513" t="s">
        <v>15967</v>
      </c>
      <c r="J513" t="s">
        <v>330</v>
      </c>
      <c r="K513" t="s">
        <v>23</v>
      </c>
      <c r="L513" t="s">
        <v>24</v>
      </c>
      <c r="M513" t="s">
        <v>15961</v>
      </c>
      <c r="N513" t="s">
        <v>23</v>
      </c>
      <c r="O513" t="s">
        <v>307</v>
      </c>
      <c r="P513" t="s">
        <v>26</v>
      </c>
      <c r="Q513" t="s">
        <v>27</v>
      </c>
      <c r="R513" t="s">
        <v>24</v>
      </c>
      <c r="S513" t="s">
        <v>15968</v>
      </c>
      <c r="T513" t="s">
        <v>15961</v>
      </c>
    </row>
    <row r="514" spans="1:20" x14ac:dyDescent="0.25">
      <c r="A514" t="s">
        <v>20</v>
      </c>
      <c r="B514" t="s">
        <v>21</v>
      </c>
      <c r="C514">
        <v>50</v>
      </c>
      <c r="D514">
        <v>1</v>
      </c>
      <c r="E514" t="s">
        <v>15969</v>
      </c>
      <c r="F514">
        <v>200</v>
      </c>
      <c r="G514">
        <v>0</v>
      </c>
      <c r="H514" t="s">
        <v>631</v>
      </c>
      <c r="I514" t="s">
        <v>15970</v>
      </c>
      <c r="J514" t="s">
        <v>311</v>
      </c>
      <c r="K514" t="s">
        <v>23</v>
      </c>
      <c r="L514" t="s">
        <v>24</v>
      </c>
      <c r="M514" t="s">
        <v>15961</v>
      </c>
      <c r="N514" t="s">
        <v>23</v>
      </c>
      <c r="O514" t="s">
        <v>307</v>
      </c>
      <c r="P514" t="s">
        <v>26</v>
      </c>
      <c r="Q514" t="s">
        <v>27</v>
      </c>
      <c r="R514" t="s">
        <v>24</v>
      </c>
      <c r="S514" t="s">
        <v>15971</v>
      </c>
      <c r="T514" t="s">
        <v>15961</v>
      </c>
    </row>
    <row r="515" spans="1:20" x14ac:dyDescent="0.25">
      <c r="A515" t="s">
        <v>28</v>
      </c>
      <c r="B515" t="s">
        <v>29</v>
      </c>
      <c r="C515">
        <v>50</v>
      </c>
      <c r="D515">
        <v>1</v>
      </c>
      <c r="E515" t="s">
        <v>15969</v>
      </c>
      <c r="F515">
        <v>200</v>
      </c>
      <c r="G515">
        <v>0</v>
      </c>
      <c r="H515" t="s">
        <v>631</v>
      </c>
      <c r="I515" t="s">
        <v>15970</v>
      </c>
      <c r="J515" t="s">
        <v>311</v>
      </c>
      <c r="K515" t="s">
        <v>23</v>
      </c>
      <c r="L515" t="s">
        <v>24</v>
      </c>
      <c r="M515" t="s">
        <v>15961</v>
      </c>
      <c r="N515" t="s">
        <v>23</v>
      </c>
      <c r="O515" t="s">
        <v>307</v>
      </c>
      <c r="P515" t="s">
        <v>26</v>
      </c>
      <c r="Q515" t="s">
        <v>27</v>
      </c>
      <c r="R515" t="s">
        <v>24</v>
      </c>
      <c r="S515" t="s">
        <v>15971</v>
      </c>
      <c r="T515" t="s">
        <v>15961</v>
      </c>
    </row>
    <row r="516" spans="1:20" x14ac:dyDescent="0.25">
      <c r="A516" t="s">
        <v>30</v>
      </c>
      <c r="B516" t="s">
        <v>31</v>
      </c>
      <c r="C516">
        <v>50</v>
      </c>
      <c r="D516">
        <v>1</v>
      </c>
      <c r="E516" t="s">
        <v>15969</v>
      </c>
      <c r="F516">
        <v>200</v>
      </c>
      <c r="G516">
        <v>0</v>
      </c>
      <c r="H516" t="s">
        <v>631</v>
      </c>
      <c r="I516" t="s">
        <v>15970</v>
      </c>
      <c r="J516" t="s">
        <v>311</v>
      </c>
      <c r="K516" t="s">
        <v>23</v>
      </c>
      <c r="L516" t="s">
        <v>24</v>
      </c>
      <c r="M516" t="s">
        <v>15961</v>
      </c>
      <c r="N516" t="s">
        <v>23</v>
      </c>
      <c r="O516" t="s">
        <v>307</v>
      </c>
      <c r="P516" t="s">
        <v>26</v>
      </c>
      <c r="Q516" t="s">
        <v>27</v>
      </c>
      <c r="R516" t="s">
        <v>24</v>
      </c>
      <c r="S516" t="s">
        <v>15971</v>
      </c>
      <c r="T516" t="s">
        <v>15961</v>
      </c>
    </row>
    <row r="517" spans="1:20" x14ac:dyDescent="0.25">
      <c r="A517" t="s">
        <v>42</v>
      </c>
      <c r="B517" t="s">
        <v>43</v>
      </c>
      <c r="C517">
        <v>66.666666666666671</v>
      </c>
      <c r="D517">
        <v>3</v>
      </c>
      <c r="E517" t="s">
        <v>15969</v>
      </c>
      <c r="F517">
        <v>200</v>
      </c>
      <c r="G517">
        <v>0</v>
      </c>
      <c r="H517" t="s">
        <v>631</v>
      </c>
      <c r="I517" t="s">
        <v>15970</v>
      </c>
      <c r="J517" t="s">
        <v>311</v>
      </c>
      <c r="K517" t="s">
        <v>23</v>
      </c>
      <c r="L517" t="s">
        <v>24</v>
      </c>
      <c r="M517" t="s">
        <v>15961</v>
      </c>
      <c r="N517" t="s">
        <v>23</v>
      </c>
      <c r="O517" t="s">
        <v>307</v>
      </c>
      <c r="P517" t="s">
        <v>26</v>
      </c>
      <c r="Q517" t="s">
        <v>27</v>
      </c>
      <c r="R517" t="s">
        <v>24</v>
      </c>
      <c r="S517" t="s">
        <v>15971</v>
      </c>
      <c r="T517" t="s">
        <v>15961</v>
      </c>
    </row>
    <row r="518" spans="1:20" x14ac:dyDescent="0.25">
      <c r="A518" t="s">
        <v>709</v>
      </c>
      <c r="B518" t="s">
        <v>710</v>
      </c>
      <c r="C518">
        <v>0</v>
      </c>
      <c r="D518">
        <v>1</v>
      </c>
      <c r="E518" t="s">
        <v>15972</v>
      </c>
      <c r="F518">
        <v>200</v>
      </c>
      <c r="G518">
        <v>0</v>
      </c>
      <c r="H518" t="s">
        <v>631</v>
      </c>
      <c r="I518" t="s">
        <v>15973</v>
      </c>
      <c r="J518" t="s">
        <v>311</v>
      </c>
      <c r="K518" t="s">
        <v>23</v>
      </c>
      <c r="L518" t="s">
        <v>24</v>
      </c>
      <c r="M518" t="s">
        <v>15974</v>
      </c>
      <c r="N518" t="s">
        <v>23</v>
      </c>
      <c r="O518" t="s">
        <v>32</v>
      </c>
      <c r="P518" t="s">
        <v>26</v>
      </c>
      <c r="Q518" t="s">
        <v>33</v>
      </c>
      <c r="R518" t="s">
        <v>24</v>
      </c>
      <c r="S518" t="s">
        <v>23</v>
      </c>
      <c r="T518" t="s">
        <v>15974</v>
      </c>
    </row>
    <row r="519" spans="1:20" x14ac:dyDescent="0.25">
      <c r="A519" t="s">
        <v>110</v>
      </c>
      <c r="B519" t="s">
        <v>146</v>
      </c>
      <c r="C519">
        <v>120</v>
      </c>
      <c r="D519">
        <v>1</v>
      </c>
      <c r="E519" t="s">
        <v>15972</v>
      </c>
      <c r="F519">
        <v>200</v>
      </c>
      <c r="G519">
        <v>0</v>
      </c>
      <c r="H519" t="s">
        <v>631</v>
      </c>
      <c r="I519" t="s">
        <v>15973</v>
      </c>
      <c r="J519" t="s">
        <v>311</v>
      </c>
      <c r="K519" t="s">
        <v>23</v>
      </c>
      <c r="L519" t="s">
        <v>24</v>
      </c>
      <c r="M519" t="s">
        <v>15974</v>
      </c>
      <c r="N519" t="s">
        <v>23</v>
      </c>
      <c r="O519" t="s">
        <v>32</v>
      </c>
      <c r="P519" t="s">
        <v>26</v>
      </c>
      <c r="Q519" t="s">
        <v>33</v>
      </c>
      <c r="R519" t="s">
        <v>24</v>
      </c>
      <c r="S519" t="s">
        <v>23</v>
      </c>
      <c r="T519" t="s">
        <v>15974</v>
      </c>
    </row>
    <row r="520" spans="1:20" x14ac:dyDescent="0.25">
      <c r="A520" t="s">
        <v>20</v>
      </c>
      <c r="B520" t="s">
        <v>21</v>
      </c>
      <c r="C520">
        <v>50</v>
      </c>
      <c r="D520">
        <v>1</v>
      </c>
      <c r="E520" t="s">
        <v>15972</v>
      </c>
      <c r="F520">
        <v>200</v>
      </c>
      <c r="G520">
        <v>0</v>
      </c>
      <c r="H520" t="s">
        <v>631</v>
      </c>
      <c r="I520" t="s">
        <v>15973</v>
      </c>
      <c r="J520" t="s">
        <v>311</v>
      </c>
      <c r="K520" t="s">
        <v>23</v>
      </c>
      <c r="L520" t="s">
        <v>24</v>
      </c>
      <c r="M520" t="s">
        <v>15974</v>
      </c>
      <c r="N520" t="s">
        <v>23</v>
      </c>
      <c r="O520" t="s">
        <v>32</v>
      </c>
      <c r="P520" t="s">
        <v>26</v>
      </c>
      <c r="Q520" t="s">
        <v>33</v>
      </c>
      <c r="R520" t="s">
        <v>24</v>
      </c>
      <c r="S520" t="s">
        <v>23</v>
      </c>
      <c r="T520" t="s">
        <v>15974</v>
      </c>
    </row>
    <row r="521" spans="1:20" x14ac:dyDescent="0.25">
      <c r="A521" t="s">
        <v>28</v>
      </c>
      <c r="B521" t="s">
        <v>29</v>
      </c>
      <c r="C521">
        <v>50</v>
      </c>
      <c r="D521">
        <v>1</v>
      </c>
      <c r="E521" t="s">
        <v>15972</v>
      </c>
      <c r="F521">
        <v>200</v>
      </c>
      <c r="G521">
        <v>0</v>
      </c>
      <c r="H521" t="s">
        <v>631</v>
      </c>
      <c r="I521" t="s">
        <v>15973</v>
      </c>
      <c r="J521" t="s">
        <v>311</v>
      </c>
      <c r="K521" t="s">
        <v>23</v>
      </c>
      <c r="L521" t="s">
        <v>24</v>
      </c>
      <c r="M521" t="s">
        <v>15974</v>
      </c>
      <c r="N521" t="s">
        <v>23</v>
      </c>
      <c r="O521" t="s">
        <v>32</v>
      </c>
      <c r="P521" t="s">
        <v>26</v>
      </c>
      <c r="Q521" t="s">
        <v>33</v>
      </c>
      <c r="R521" t="s">
        <v>24</v>
      </c>
      <c r="S521" t="s">
        <v>23</v>
      </c>
      <c r="T521" t="s">
        <v>15974</v>
      </c>
    </row>
    <row r="522" spans="1:20" x14ac:dyDescent="0.25">
      <c r="A522" t="s">
        <v>30</v>
      </c>
      <c r="B522" t="s">
        <v>31</v>
      </c>
      <c r="C522">
        <v>50</v>
      </c>
      <c r="D522">
        <v>1</v>
      </c>
      <c r="E522" t="s">
        <v>15972</v>
      </c>
      <c r="F522">
        <v>200</v>
      </c>
      <c r="G522">
        <v>0</v>
      </c>
      <c r="H522" t="s">
        <v>631</v>
      </c>
      <c r="I522" t="s">
        <v>15973</v>
      </c>
      <c r="J522" t="s">
        <v>311</v>
      </c>
      <c r="K522" t="s">
        <v>23</v>
      </c>
      <c r="L522" t="s">
        <v>24</v>
      </c>
      <c r="M522" t="s">
        <v>15974</v>
      </c>
      <c r="N522" t="s">
        <v>23</v>
      </c>
      <c r="O522" t="s">
        <v>32</v>
      </c>
      <c r="P522" t="s">
        <v>26</v>
      </c>
      <c r="Q522" t="s">
        <v>33</v>
      </c>
      <c r="R522" t="s">
        <v>24</v>
      </c>
      <c r="S522" t="s">
        <v>23</v>
      </c>
      <c r="T522" t="s">
        <v>15974</v>
      </c>
    </row>
    <row r="523" spans="1:20" x14ac:dyDescent="0.25">
      <c r="A523" t="s">
        <v>20</v>
      </c>
      <c r="B523" t="s">
        <v>21</v>
      </c>
      <c r="C523">
        <v>50</v>
      </c>
      <c r="D523">
        <v>1</v>
      </c>
      <c r="E523" t="s">
        <v>15975</v>
      </c>
      <c r="F523">
        <v>200</v>
      </c>
      <c r="G523">
        <v>0</v>
      </c>
      <c r="H523" t="s">
        <v>631</v>
      </c>
      <c r="I523" t="s">
        <v>15976</v>
      </c>
      <c r="J523" t="s">
        <v>332</v>
      </c>
      <c r="K523" t="s">
        <v>23</v>
      </c>
      <c r="L523" t="s">
        <v>24</v>
      </c>
      <c r="M523" t="s">
        <v>15974</v>
      </c>
      <c r="N523" t="s">
        <v>23</v>
      </c>
      <c r="O523" t="s">
        <v>307</v>
      </c>
      <c r="P523" t="s">
        <v>26</v>
      </c>
      <c r="Q523" t="s">
        <v>27</v>
      </c>
      <c r="R523" t="s">
        <v>24</v>
      </c>
      <c r="S523" t="s">
        <v>15977</v>
      </c>
      <c r="T523" t="s">
        <v>15974</v>
      </c>
    </row>
    <row r="524" spans="1:20" x14ac:dyDescent="0.25">
      <c r="A524" t="s">
        <v>28</v>
      </c>
      <c r="B524" t="s">
        <v>29</v>
      </c>
      <c r="C524">
        <v>50</v>
      </c>
      <c r="D524">
        <v>1</v>
      </c>
      <c r="E524" t="s">
        <v>15975</v>
      </c>
      <c r="F524">
        <v>200</v>
      </c>
      <c r="G524">
        <v>0</v>
      </c>
      <c r="H524" t="s">
        <v>631</v>
      </c>
      <c r="I524" t="s">
        <v>15976</v>
      </c>
      <c r="J524" t="s">
        <v>332</v>
      </c>
      <c r="K524" t="s">
        <v>23</v>
      </c>
      <c r="L524" t="s">
        <v>24</v>
      </c>
      <c r="M524" t="s">
        <v>15974</v>
      </c>
      <c r="N524" t="s">
        <v>23</v>
      </c>
      <c r="O524" t="s">
        <v>307</v>
      </c>
      <c r="P524" t="s">
        <v>26</v>
      </c>
      <c r="Q524" t="s">
        <v>27</v>
      </c>
      <c r="R524" t="s">
        <v>24</v>
      </c>
      <c r="S524" t="s">
        <v>15977</v>
      </c>
      <c r="T524" t="s">
        <v>15974</v>
      </c>
    </row>
    <row r="525" spans="1:20" x14ac:dyDescent="0.25">
      <c r="A525" t="s">
        <v>30</v>
      </c>
      <c r="B525" t="s">
        <v>31</v>
      </c>
      <c r="C525">
        <v>50</v>
      </c>
      <c r="D525">
        <v>1</v>
      </c>
      <c r="E525" t="s">
        <v>15975</v>
      </c>
      <c r="F525">
        <v>200</v>
      </c>
      <c r="G525">
        <v>0</v>
      </c>
      <c r="H525" t="s">
        <v>631</v>
      </c>
      <c r="I525" t="s">
        <v>15976</v>
      </c>
      <c r="J525" t="s">
        <v>332</v>
      </c>
      <c r="K525" t="s">
        <v>23</v>
      </c>
      <c r="L525" t="s">
        <v>24</v>
      </c>
      <c r="M525" t="s">
        <v>15974</v>
      </c>
      <c r="N525" t="s">
        <v>23</v>
      </c>
      <c r="O525" t="s">
        <v>307</v>
      </c>
      <c r="P525" t="s">
        <v>26</v>
      </c>
      <c r="Q525" t="s">
        <v>27</v>
      </c>
      <c r="R525" t="s">
        <v>24</v>
      </c>
      <c r="S525" t="s">
        <v>15977</v>
      </c>
      <c r="T525" t="s">
        <v>15974</v>
      </c>
    </row>
    <row r="526" spans="1:20" x14ac:dyDescent="0.25">
      <c r="A526" t="s">
        <v>186</v>
      </c>
      <c r="B526" t="s">
        <v>187</v>
      </c>
      <c r="C526">
        <v>33.333333333333336</v>
      </c>
      <c r="D526">
        <v>3</v>
      </c>
      <c r="E526" t="s">
        <v>15975</v>
      </c>
      <c r="F526">
        <v>200</v>
      </c>
      <c r="G526">
        <v>0</v>
      </c>
      <c r="H526" t="s">
        <v>631</v>
      </c>
      <c r="I526" t="s">
        <v>15976</v>
      </c>
      <c r="J526" t="s">
        <v>332</v>
      </c>
      <c r="K526" t="s">
        <v>23</v>
      </c>
      <c r="L526" t="s">
        <v>24</v>
      </c>
      <c r="M526" t="s">
        <v>15974</v>
      </c>
      <c r="N526" t="s">
        <v>23</v>
      </c>
      <c r="O526" t="s">
        <v>307</v>
      </c>
      <c r="P526" t="s">
        <v>26</v>
      </c>
      <c r="Q526" t="s">
        <v>27</v>
      </c>
      <c r="R526" t="s">
        <v>24</v>
      </c>
      <c r="S526" t="s">
        <v>15977</v>
      </c>
      <c r="T526" t="s">
        <v>15974</v>
      </c>
    </row>
    <row r="527" spans="1:20" x14ac:dyDescent="0.25">
      <c r="A527" t="s">
        <v>46</v>
      </c>
      <c r="B527" t="s">
        <v>1105</v>
      </c>
      <c r="C527">
        <v>52.5</v>
      </c>
      <c r="D527">
        <v>1</v>
      </c>
      <c r="E527" t="s">
        <v>15978</v>
      </c>
      <c r="F527">
        <v>52.5</v>
      </c>
      <c r="G527">
        <v>0</v>
      </c>
      <c r="H527" t="s">
        <v>47</v>
      </c>
      <c r="I527" t="s">
        <v>14788</v>
      </c>
      <c r="J527" t="s">
        <v>14789</v>
      </c>
      <c r="K527" t="s">
        <v>1082</v>
      </c>
      <c r="L527" t="s">
        <v>14790</v>
      </c>
      <c r="M527" t="s">
        <v>15974</v>
      </c>
      <c r="N527" t="s">
        <v>23</v>
      </c>
      <c r="O527" t="s">
        <v>48</v>
      </c>
      <c r="P527" t="s">
        <v>49</v>
      </c>
      <c r="Q527" t="s">
        <v>50</v>
      </c>
      <c r="R527" t="s">
        <v>24</v>
      </c>
      <c r="S527" t="s">
        <v>15979</v>
      </c>
      <c r="T527" t="s">
        <v>15974</v>
      </c>
    </row>
    <row r="528" spans="1:20" x14ac:dyDescent="0.25">
      <c r="A528" t="s">
        <v>20</v>
      </c>
      <c r="B528" t="s">
        <v>21</v>
      </c>
      <c r="C528">
        <v>50</v>
      </c>
      <c r="D528">
        <v>1</v>
      </c>
      <c r="E528" t="s">
        <v>15980</v>
      </c>
      <c r="F528">
        <v>145</v>
      </c>
      <c r="G528">
        <v>45</v>
      </c>
      <c r="H528" t="s">
        <v>631</v>
      </c>
      <c r="I528" t="s">
        <v>15981</v>
      </c>
      <c r="J528" t="s">
        <v>329</v>
      </c>
      <c r="K528" t="s">
        <v>23</v>
      </c>
      <c r="L528" t="s">
        <v>24</v>
      </c>
      <c r="M528" t="s">
        <v>15974</v>
      </c>
      <c r="N528" t="s">
        <v>23</v>
      </c>
      <c r="O528" t="s">
        <v>307</v>
      </c>
      <c r="P528" t="s">
        <v>26</v>
      </c>
      <c r="Q528" t="s">
        <v>27</v>
      </c>
      <c r="R528" t="s">
        <v>24</v>
      </c>
      <c r="S528" t="s">
        <v>15982</v>
      </c>
      <c r="T528" t="s">
        <v>15974</v>
      </c>
    </row>
    <row r="529" spans="1:20" x14ac:dyDescent="0.25">
      <c r="A529" t="s">
        <v>28</v>
      </c>
      <c r="B529" t="s">
        <v>29</v>
      </c>
      <c r="C529">
        <v>50</v>
      </c>
      <c r="D529">
        <v>1</v>
      </c>
      <c r="E529" t="s">
        <v>15980</v>
      </c>
      <c r="F529">
        <v>145</v>
      </c>
      <c r="G529">
        <v>45</v>
      </c>
      <c r="H529" t="s">
        <v>631</v>
      </c>
      <c r="I529" t="s">
        <v>15981</v>
      </c>
      <c r="J529" t="s">
        <v>329</v>
      </c>
      <c r="K529" t="s">
        <v>23</v>
      </c>
      <c r="L529" t="s">
        <v>24</v>
      </c>
      <c r="M529" t="s">
        <v>15974</v>
      </c>
      <c r="N529" t="s">
        <v>23</v>
      </c>
      <c r="O529" t="s">
        <v>307</v>
      </c>
      <c r="P529" t="s">
        <v>26</v>
      </c>
      <c r="Q529" t="s">
        <v>27</v>
      </c>
      <c r="R529" t="s">
        <v>24</v>
      </c>
      <c r="S529" t="s">
        <v>15982</v>
      </c>
      <c r="T529" t="s">
        <v>15974</v>
      </c>
    </row>
    <row r="530" spans="1:20" x14ac:dyDescent="0.25">
      <c r="A530" t="s">
        <v>30</v>
      </c>
      <c r="B530" t="s">
        <v>31</v>
      </c>
      <c r="C530">
        <v>50</v>
      </c>
      <c r="D530">
        <v>1</v>
      </c>
      <c r="E530" t="s">
        <v>15980</v>
      </c>
      <c r="F530">
        <v>145</v>
      </c>
      <c r="G530">
        <v>45</v>
      </c>
      <c r="H530" t="s">
        <v>631</v>
      </c>
      <c r="I530" t="s">
        <v>15981</v>
      </c>
      <c r="J530" t="s">
        <v>329</v>
      </c>
      <c r="K530" t="s">
        <v>23</v>
      </c>
      <c r="L530" t="s">
        <v>24</v>
      </c>
      <c r="M530" t="s">
        <v>15974</v>
      </c>
      <c r="N530" t="s">
        <v>23</v>
      </c>
      <c r="O530" t="s">
        <v>307</v>
      </c>
      <c r="P530" t="s">
        <v>26</v>
      </c>
      <c r="Q530" t="s">
        <v>27</v>
      </c>
      <c r="R530" t="s">
        <v>24</v>
      </c>
      <c r="S530" t="s">
        <v>15982</v>
      </c>
      <c r="T530" t="s">
        <v>15974</v>
      </c>
    </row>
    <row r="531" spans="1:20" x14ac:dyDescent="0.25">
      <c r="A531" t="s">
        <v>20</v>
      </c>
      <c r="B531" t="s">
        <v>21</v>
      </c>
      <c r="C531">
        <v>50</v>
      </c>
      <c r="D531">
        <v>1</v>
      </c>
      <c r="E531" t="s">
        <v>15983</v>
      </c>
      <c r="F531">
        <v>129</v>
      </c>
      <c r="G531">
        <v>29</v>
      </c>
      <c r="H531" t="s">
        <v>631</v>
      </c>
      <c r="I531" t="s">
        <v>15984</v>
      </c>
      <c r="J531" t="s">
        <v>334</v>
      </c>
      <c r="K531" t="s">
        <v>23</v>
      </c>
      <c r="L531" t="s">
        <v>24</v>
      </c>
      <c r="M531" t="s">
        <v>15974</v>
      </c>
      <c r="N531" t="s">
        <v>23</v>
      </c>
      <c r="O531" t="s">
        <v>32</v>
      </c>
      <c r="P531" t="s">
        <v>26</v>
      </c>
      <c r="Q531" t="s">
        <v>33</v>
      </c>
      <c r="R531" t="s">
        <v>24</v>
      </c>
      <c r="S531" t="s">
        <v>15985</v>
      </c>
      <c r="T531" t="s">
        <v>15974</v>
      </c>
    </row>
    <row r="532" spans="1:20" x14ac:dyDescent="0.25">
      <c r="A532" t="s">
        <v>28</v>
      </c>
      <c r="B532" t="s">
        <v>29</v>
      </c>
      <c r="C532">
        <v>50</v>
      </c>
      <c r="D532">
        <v>1</v>
      </c>
      <c r="E532" t="s">
        <v>15983</v>
      </c>
      <c r="F532">
        <v>129</v>
      </c>
      <c r="G532">
        <v>29</v>
      </c>
      <c r="H532" t="s">
        <v>631</v>
      </c>
      <c r="I532" t="s">
        <v>15984</v>
      </c>
      <c r="J532" t="s">
        <v>334</v>
      </c>
      <c r="K532" t="s">
        <v>23</v>
      </c>
      <c r="L532" t="s">
        <v>24</v>
      </c>
      <c r="M532" t="s">
        <v>15974</v>
      </c>
      <c r="N532" t="s">
        <v>23</v>
      </c>
      <c r="O532" t="s">
        <v>32</v>
      </c>
      <c r="P532" t="s">
        <v>26</v>
      </c>
      <c r="Q532" t="s">
        <v>33</v>
      </c>
      <c r="R532" t="s">
        <v>24</v>
      </c>
      <c r="S532" t="s">
        <v>15985</v>
      </c>
      <c r="T532" t="s">
        <v>15974</v>
      </c>
    </row>
    <row r="533" spans="1:20" x14ac:dyDescent="0.25">
      <c r="A533" t="s">
        <v>30</v>
      </c>
      <c r="B533" t="s">
        <v>31</v>
      </c>
      <c r="C533">
        <v>50</v>
      </c>
      <c r="D533">
        <v>1</v>
      </c>
      <c r="E533" t="s">
        <v>15983</v>
      </c>
      <c r="F533">
        <v>129</v>
      </c>
      <c r="G533">
        <v>29</v>
      </c>
      <c r="H533" t="s">
        <v>631</v>
      </c>
      <c r="I533" t="s">
        <v>15984</v>
      </c>
      <c r="J533" t="s">
        <v>334</v>
      </c>
      <c r="K533" t="s">
        <v>23</v>
      </c>
      <c r="L533" t="s">
        <v>24</v>
      </c>
      <c r="M533" t="s">
        <v>15974</v>
      </c>
      <c r="N533" t="s">
        <v>23</v>
      </c>
      <c r="O533" t="s">
        <v>32</v>
      </c>
      <c r="P533" t="s">
        <v>26</v>
      </c>
      <c r="Q533" t="s">
        <v>33</v>
      </c>
      <c r="R533" t="s">
        <v>24</v>
      </c>
      <c r="S533" t="s">
        <v>15985</v>
      </c>
      <c r="T533" t="s">
        <v>15974</v>
      </c>
    </row>
    <row r="534" spans="1:20" x14ac:dyDescent="0.25">
      <c r="A534" t="s">
        <v>42</v>
      </c>
      <c r="B534" t="s">
        <v>43</v>
      </c>
      <c r="C534">
        <v>66.666666666666671</v>
      </c>
      <c r="D534">
        <v>3</v>
      </c>
      <c r="E534" t="s">
        <v>15986</v>
      </c>
      <c r="F534">
        <v>200</v>
      </c>
      <c r="G534">
        <v>0</v>
      </c>
      <c r="H534" t="s">
        <v>631</v>
      </c>
      <c r="I534" t="s">
        <v>10951</v>
      </c>
      <c r="J534" t="s">
        <v>4515</v>
      </c>
      <c r="K534" t="s">
        <v>23</v>
      </c>
      <c r="L534" t="s">
        <v>24</v>
      </c>
      <c r="M534" t="s">
        <v>15987</v>
      </c>
      <c r="N534" t="s">
        <v>23</v>
      </c>
      <c r="O534" t="s">
        <v>307</v>
      </c>
      <c r="P534" t="s">
        <v>26</v>
      </c>
      <c r="Q534" t="s">
        <v>27</v>
      </c>
      <c r="R534" t="s">
        <v>15988</v>
      </c>
      <c r="S534" t="s">
        <v>15989</v>
      </c>
      <c r="T534" t="s">
        <v>15987</v>
      </c>
    </row>
    <row r="535" spans="1:20" x14ac:dyDescent="0.25">
      <c r="A535" t="s">
        <v>186</v>
      </c>
      <c r="B535" t="s">
        <v>187</v>
      </c>
      <c r="C535">
        <v>33.333333333333336</v>
      </c>
      <c r="D535">
        <v>3</v>
      </c>
      <c r="E535" t="s">
        <v>15986</v>
      </c>
      <c r="F535">
        <v>200</v>
      </c>
      <c r="G535">
        <v>0</v>
      </c>
      <c r="H535" t="s">
        <v>631</v>
      </c>
      <c r="I535" t="s">
        <v>10951</v>
      </c>
      <c r="J535" t="s">
        <v>4515</v>
      </c>
      <c r="K535" t="s">
        <v>23</v>
      </c>
      <c r="L535" t="s">
        <v>24</v>
      </c>
      <c r="M535" t="s">
        <v>15987</v>
      </c>
      <c r="N535" t="s">
        <v>23</v>
      </c>
      <c r="O535" t="s">
        <v>307</v>
      </c>
      <c r="P535" t="s">
        <v>26</v>
      </c>
      <c r="Q535" t="s">
        <v>27</v>
      </c>
      <c r="R535" t="s">
        <v>15988</v>
      </c>
      <c r="S535" t="s">
        <v>15989</v>
      </c>
      <c r="T535" t="s">
        <v>15987</v>
      </c>
    </row>
    <row r="536" spans="1:20" x14ac:dyDescent="0.25">
      <c r="A536" t="s">
        <v>42</v>
      </c>
      <c r="B536" t="s">
        <v>43</v>
      </c>
      <c r="C536">
        <v>66.666666666666671</v>
      </c>
      <c r="D536">
        <v>3</v>
      </c>
      <c r="E536" t="s">
        <v>15990</v>
      </c>
      <c r="F536">
        <v>100</v>
      </c>
      <c r="G536">
        <v>0</v>
      </c>
      <c r="H536" t="s">
        <v>631</v>
      </c>
      <c r="I536" t="s">
        <v>15991</v>
      </c>
      <c r="J536" t="s">
        <v>330</v>
      </c>
      <c r="K536" t="s">
        <v>23</v>
      </c>
      <c r="L536" t="s">
        <v>24</v>
      </c>
      <c r="M536" t="s">
        <v>15992</v>
      </c>
      <c r="N536" t="s">
        <v>23</v>
      </c>
      <c r="O536" t="s">
        <v>307</v>
      </c>
      <c r="P536" t="s">
        <v>26</v>
      </c>
      <c r="Q536" t="s">
        <v>27</v>
      </c>
      <c r="R536" t="s">
        <v>24</v>
      </c>
      <c r="S536" t="s">
        <v>15993</v>
      </c>
      <c r="T536" t="s">
        <v>15992</v>
      </c>
    </row>
    <row r="537" spans="1:20" x14ac:dyDescent="0.25">
      <c r="A537" t="s">
        <v>44</v>
      </c>
      <c r="B537" t="s">
        <v>45</v>
      </c>
      <c r="C537">
        <v>66.666666666666671</v>
      </c>
      <c r="D537">
        <v>3</v>
      </c>
      <c r="E537" t="s">
        <v>15994</v>
      </c>
      <c r="F537">
        <v>200</v>
      </c>
      <c r="G537">
        <v>0</v>
      </c>
      <c r="H537" t="s">
        <v>631</v>
      </c>
      <c r="I537" t="s">
        <v>15995</v>
      </c>
      <c r="J537" t="s">
        <v>309</v>
      </c>
      <c r="K537" t="s">
        <v>23</v>
      </c>
      <c r="L537" t="s">
        <v>24</v>
      </c>
      <c r="M537" t="s">
        <v>15987</v>
      </c>
      <c r="N537" t="s">
        <v>23</v>
      </c>
      <c r="O537" t="s">
        <v>32</v>
      </c>
      <c r="P537" t="s">
        <v>26</v>
      </c>
      <c r="Q537" t="s">
        <v>33</v>
      </c>
      <c r="R537" t="s">
        <v>24</v>
      </c>
      <c r="S537" t="s">
        <v>15996</v>
      </c>
      <c r="T537" t="s">
        <v>15992</v>
      </c>
    </row>
    <row r="538" spans="1:20" x14ac:dyDescent="0.25">
      <c r="A538" t="s">
        <v>42</v>
      </c>
      <c r="B538" t="s">
        <v>43</v>
      </c>
      <c r="C538">
        <v>66.666666666666671</v>
      </c>
      <c r="D538">
        <v>3</v>
      </c>
      <c r="E538" t="s">
        <v>15994</v>
      </c>
      <c r="F538">
        <v>200</v>
      </c>
      <c r="G538">
        <v>0</v>
      </c>
      <c r="H538" t="s">
        <v>631</v>
      </c>
      <c r="I538" t="s">
        <v>15995</v>
      </c>
      <c r="J538" t="s">
        <v>309</v>
      </c>
      <c r="K538" t="s">
        <v>23</v>
      </c>
      <c r="L538" t="s">
        <v>24</v>
      </c>
      <c r="M538" t="s">
        <v>15987</v>
      </c>
      <c r="N538" t="s">
        <v>23</v>
      </c>
      <c r="O538" t="s">
        <v>32</v>
      </c>
      <c r="P538" t="s">
        <v>26</v>
      </c>
      <c r="Q538" t="s">
        <v>33</v>
      </c>
      <c r="R538" t="s">
        <v>24</v>
      </c>
      <c r="S538" t="s">
        <v>15996</v>
      </c>
      <c r="T538" t="s">
        <v>15992</v>
      </c>
    </row>
    <row r="539" spans="1:20" x14ac:dyDescent="0.25">
      <c r="A539" t="s">
        <v>20</v>
      </c>
      <c r="B539" t="s">
        <v>21</v>
      </c>
      <c r="C539">
        <v>50</v>
      </c>
      <c r="D539">
        <v>1</v>
      </c>
      <c r="E539" t="s">
        <v>15997</v>
      </c>
      <c r="F539">
        <v>106</v>
      </c>
      <c r="G539">
        <v>6</v>
      </c>
      <c r="H539" t="s">
        <v>631</v>
      </c>
      <c r="I539" t="s">
        <v>15998</v>
      </c>
      <c r="J539" t="s">
        <v>309</v>
      </c>
      <c r="K539" t="s">
        <v>23</v>
      </c>
      <c r="L539" t="s">
        <v>24</v>
      </c>
      <c r="M539" t="s">
        <v>15999</v>
      </c>
      <c r="N539" t="s">
        <v>23</v>
      </c>
      <c r="O539" t="s">
        <v>307</v>
      </c>
      <c r="P539" t="s">
        <v>26</v>
      </c>
      <c r="Q539" t="s">
        <v>27</v>
      </c>
      <c r="R539" t="s">
        <v>24</v>
      </c>
      <c r="S539" t="s">
        <v>16000</v>
      </c>
      <c r="T539" t="s">
        <v>15999</v>
      </c>
    </row>
    <row r="540" spans="1:20" x14ac:dyDescent="0.25">
      <c r="A540" t="s">
        <v>28</v>
      </c>
      <c r="B540" t="s">
        <v>29</v>
      </c>
      <c r="C540">
        <v>50</v>
      </c>
      <c r="D540">
        <v>1</v>
      </c>
      <c r="E540" t="s">
        <v>15997</v>
      </c>
      <c r="F540">
        <v>106</v>
      </c>
      <c r="G540">
        <v>6</v>
      </c>
      <c r="H540" t="s">
        <v>631</v>
      </c>
      <c r="I540" t="s">
        <v>15998</v>
      </c>
      <c r="J540" t="s">
        <v>309</v>
      </c>
      <c r="K540" t="s">
        <v>23</v>
      </c>
      <c r="L540" t="s">
        <v>24</v>
      </c>
      <c r="M540" t="s">
        <v>15999</v>
      </c>
      <c r="N540" t="s">
        <v>23</v>
      </c>
      <c r="O540" t="s">
        <v>307</v>
      </c>
      <c r="P540" t="s">
        <v>26</v>
      </c>
      <c r="Q540" t="s">
        <v>27</v>
      </c>
      <c r="R540" t="s">
        <v>24</v>
      </c>
      <c r="S540" t="s">
        <v>16000</v>
      </c>
      <c r="T540" t="s">
        <v>15999</v>
      </c>
    </row>
    <row r="541" spans="1:20" x14ac:dyDescent="0.25">
      <c r="A541" t="s">
        <v>30</v>
      </c>
      <c r="B541" t="s">
        <v>31</v>
      </c>
      <c r="C541">
        <v>50</v>
      </c>
      <c r="D541">
        <v>1</v>
      </c>
      <c r="E541" t="s">
        <v>15997</v>
      </c>
      <c r="F541">
        <v>106</v>
      </c>
      <c r="G541">
        <v>6</v>
      </c>
      <c r="H541" t="s">
        <v>631</v>
      </c>
      <c r="I541" t="s">
        <v>15998</v>
      </c>
      <c r="J541" t="s">
        <v>309</v>
      </c>
      <c r="K541" t="s">
        <v>23</v>
      </c>
      <c r="L541" t="s">
        <v>24</v>
      </c>
      <c r="M541" t="s">
        <v>15999</v>
      </c>
      <c r="N541" t="s">
        <v>23</v>
      </c>
      <c r="O541" t="s">
        <v>307</v>
      </c>
      <c r="P541" t="s">
        <v>26</v>
      </c>
      <c r="Q541" t="s">
        <v>27</v>
      </c>
      <c r="R541" t="s">
        <v>24</v>
      </c>
      <c r="S541" t="s">
        <v>16000</v>
      </c>
      <c r="T541" t="s">
        <v>15999</v>
      </c>
    </row>
    <row r="542" spans="1:20" x14ac:dyDescent="0.25">
      <c r="A542" t="s">
        <v>20</v>
      </c>
      <c r="B542" t="s">
        <v>21</v>
      </c>
      <c r="C542">
        <v>50</v>
      </c>
      <c r="D542">
        <v>1</v>
      </c>
      <c r="E542" t="s">
        <v>16001</v>
      </c>
      <c r="F542">
        <v>100</v>
      </c>
      <c r="G542">
        <v>0</v>
      </c>
      <c r="H542" t="s">
        <v>631</v>
      </c>
      <c r="I542" t="s">
        <v>16002</v>
      </c>
      <c r="J542" t="s">
        <v>330</v>
      </c>
      <c r="K542" t="s">
        <v>23</v>
      </c>
      <c r="L542" t="s">
        <v>24</v>
      </c>
      <c r="M542" t="s">
        <v>16003</v>
      </c>
      <c r="N542" t="s">
        <v>23</v>
      </c>
      <c r="O542" t="s">
        <v>307</v>
      </c>
      <c r="P542" t="s">
        <v>26</v>
      </c>
      <c r="Q542" t="s">
        <v>27</v>
      </c>
      <c r="R542" t="s">
        <v>24</v>
      </c>
      <c r="S542" t="s">
        <v>16004</v>
      </c>
      <c r="T542" t="s">
        <v>16003</v>
      </c>
    </row>
    <row r="543" spans="1:20" x14ac:dyDescent="0.25">
      <c r="A543" t="s">
        <v>28</v>
      </c>
      <c r="B543" t="s">
        <v>29</v>
      </c>
      <c r="C543">
        <v>50</v>
      </c>
      <c r="D543">
        <v>1</v>
      </c>
      <c r="E543" t="s">
        <v>16001</v>
      </c>
      <c r="F543">
        <v>100</v>
      </c>
      <c r="G543">
        <v>0</v>
      </c>
      <c r="H543" t="s">
        <v>631</v>
      </c>
      <c r="I543" t="s">
        <v>16002</v>
      </c>
      <c r="J543" t="s">
        <v>330</v>
      </c>
      <c r="K543" t="s">
        <v>23</v>
      </c>
      <c r="L543" t="s">
        <v>24</v>
      </c>
      <c r="M543" t="s">
        <v>16003</v>
      </c>
      <c r="N543" t="s">
        <v>23</v>
      </c>
      <c r="O543" t="s">
        <v>307</v>
      </c>
      <c r="P543" t="s">
        <v>26</v>
      </c>
      <c r="Q543" t="s">
        <v>27</v>
      </c>
      <c r="R543" t="s">
        <v>24</v>
      </c>
      <c r="S543" t="s">
        <v>16004</v>
      </c>
      <c r="T543" t="s">
        <v>16003</v>
      </c>
    </row>
    <row r="544" spans="1:20" x14ac:dyDescent="0.25">
      <c r="A544" t="s">
        <v>30</v>
      </c>
      <c r="B544" t="s">
        <v>31</v>
      </c>
      <c r="C544">
        <v>50</v>
      </c>
      <c r="D544">
        <v>1</v>
      </c>
      <c r="E544" t="s">
        <v>16001</v>
      </c>
      <c r="F544">
        <v>100</v>
      </c>
      <c r="G544">
        <v>0</v>
      </c>
      <c r="H544" t="s">
        <v>631</v>
      </c>
      <c r="I544" t="s">
        <v>16002</v>
      </c>
      <c r="J544" t="s">
        <v>330</v>
      </c>
      <c r="K544" t="s">
        <v>23</v>
      </c>
      <c r="L544" t="s">
        <v>24</v>
      </c>
      <c r="M544" t="s">
        <v>16003</v>
      </c>
      <c r="N544" t="s">
        <v>23</v>
      </c>
      <c r="O544" t="s">
        <v>307</v>
      </c>
      <c r="P544" t="s">
        <v>26</v>
      </c>
      <c r="Q544" t="s">
        <v>27</v>
      </c>
      <c r="R544" t="s">
        <v>24</v>
      </c>
      <c r="S544" t="s">
        <v>16004</v>
      </c>
      <c r="T544" t="s">
        <v>16003</v>
      </c>
    </row>
    <row r="545" spans="1:20" x14ac:dyDescent="0.25">
      <c r="A545" t="s">
        <v>20</v>
      </c>
      <c r="B545" t="s">
        <v>21</v>
      </c>
      <c r="C545">
        <v>50</v>
      </c>
      <c r="D545">
        <v>1</v>
      </c>
      <c r="E545" t="s">
        <v>16005</v>
      </c>
      <c r="F545">
        <v>106</v>
      </c>
      <c r="G545">
        <v>6</v>
      </c>
      <c r="H545" t="s">
        <v>631</v>
      </c>
      <c r="I545" t="s">
        <v>16006</v>
      </c>
      <c r="J545" t="s">
        <v>61</v>
      </c>
      <c r="K545" t="s">
        <v>23</v>
      </c>
      <c r="L545" t="s">
        <v>24</v>
      </c>
      <c r="M545" t="s">
        <v>16003</v>
      </c>
      <c r="N545" t="s">
        <v>23</v>
      </c>
      <c r="O545" t="s">
        <v>307</v>
      </c>
      <c r="P545" t="s">
        <v>26</v>
      </c>
      <c r="Q545" t="s">
        <v>27</v>
      </c>
      <c r="R545" t="s">
        <v>24</v>
      </c>
      <c r="S545" t="s">
        <v>16007</v>
      </c>
      <c r="T545" t="s">
        <v>16003</v>
      </c>
    </row>
    <row r="546" spans="1:20" x14ac:dyDescent="0.25">
      <c r="A546" t="s">
        <v>28</v>
      </c>
      <c r="B546" t="s">
        <v>29</v>
      </c>
      <c r="C546">
        <v>50</v>
      </c>
      <c r="D546">
        <v>1</v>
      </c>
      <c r="E546" t="s">
        <v>16005</v>
      </c>
      <c r="F546">
        <v>106</v>
      </c>
      <c r="G546">
        <v>6</v>
      </c>
      <c r="H546" t="s">
        <v>631</v>
      </c>
      <c r="I546" t="s">
        <v>16006</v>
      </c>
      <c r="J546" t="s">
        <v>61</v>
      </c>
      <c r="K546" t="s">
        <v>23</v>
      </c>
      <c r="L546" t="s">
        <v>24</v>
      </c>
      <c r="M546" t="s">
        <v>16003</v>
      </c>
      <c r="N546" t="s">
        <v>23</v>
      </c>
      <c r="O546" t="s">
        <v>307</v>
      </c>
      <c r="P546" t="s">
        <v>26</v>
      </c>
      <c r="Q546" t="s">
        <v>27</v>
      </c>
      <c r="R546" t="s">
        <v>24</v>
      </c>
      <c r="S546" t="s">
        <v>16007</v>
      </c>
      <c r="T546" t="s">
        <v>16003</v>
      </c>
    </row>
    <row r="547" spans="1:20" x14ac:dyDescent="0.25">
      <c r="A547" t="s">
        <v>30</v>
      </c>
      <c r="B547" t="s">
        <v>31</v>
      </c>
      <c r="C547">
        <v>50</v>
      </c>
      <c r="D547">
        <v>1</v>
      </c>
      <c r="E547" t="s">
        <v>16005</v>
      </c>
      <c r="F547">
        <v>106</v>
      </c>
      <c r="G547">
        <v>6</v>
      </c>
      <c r="H547" t="s">
        <v>631</v>
      </c>
      <c r="I547" t="s">
        <v>16006</v>
      </c>
      <c r="J547" t="s">
        <v>61</v>
      </c>
      <c r="K547" t="s">
        <v>23</v>
      </c>
      <c r="L547" t="s">
        <v>24</v>
      </c>
      <c r="M547" t="s">
        <v>16003</v>
      </c>
      <c r="N547" t="s">
        <v>23</v>
      </c>
      <c r="O547" t="s">
        <v>307</v>
      </c>
      <c r="P547" t="s">
        <v>26</v>
      </c>
      <c r="Q547" t="s">
        <v>27</v>
      </c>
      <c r="R547" t="s">
        <v>24</v>
      </c>
      <c r="S547" t="s">
        <v>16007</v>
      </c>
      <c r="T547" t="s">
        <v>16003</v>
      </c>
    </row>
    <row r="548" spans="1:20" x14ac:dyDescent="0.25">
      <c r="A548" t="s">
        <v>42</v>
      </c>
      <c r="B548" t="s">
        <v>43</v>
      </c>
      <c r="C548">
        <v>66.666666666666671</v>
      </c>
      <c r="D548">
        <v>3</v>
      </c>
      <c r="E548" t="s">
        <v>16008</v>
      </c>
      <c r="F548">
        <v>106</v>
      </c>
      <c r="G548">
        <v>6</v>
      </c>
      <c r="H548" t="s">
        <v>631</v>
      </c>
      <c r="I548" t="s">
        <v>16009</v>
      </c>
      <c r="J548" t="s">
        <v>8191</v>
      </c>
      <c r="K548" t="s">
        <v>23</v>
      </c>
      <c r="L548" t="s">
        <v>24</v>
      </c>
      <c r="M548" t="s">
        <v>14532</v>
      </c>
      <c r="N548" t="s">
        <v>23</v>
      </c>
      <c r="O548" t="s">
        <v>32</v>
      </c>
      <c r="P548" t="s">
        <v>26</v>
      </c>
      <c r="Q548" t="s">
        <v>33</v>
      </c>
      <c r="R548" t="s">
        <v>24</v>
      </c>
      <c r="S548" t="s">
        <v>16010</v>
      </c>
      <c r="T548" t="s">
        <v>14532</v>
      </c>
    </row>
    <row r="549" spans="1:20" x14ac:dyDescent="0.25">
      <c r="A549" t="s">
        <v>186</v>
      </c>
      <c r="B549" t="s">
        <v>187</v>
      </c>
      <c r="C549">
        <v>33.333333333333336</v>
      </c>
      <c r="D549">
        <v>3</v>
      </c>
      <c r="E549" t="s">
        <v>16011</v>
      </c>
      <c r="F549">
        <v>215</v>
      </c>
      <c r="G549">
        <v>15</v>
      </c>
      <c r="H549" t="s">
        <v>631</v>
      </c>
      <c r="I549" t="s">
        <v>16012</v>
      </c>
      <c r="J549" t="s">
        <v>4162</v>
      </c>
      <c r="K549" t="s">
        <v>23</v>
      </c>
      <c r="L549" t="s">
        <v>24</v>
      </c>
      <c r="M549" t="s">
        <v>14532</v>
      </c>
      <c r="N549" t="s">
        <v>23</v>
      </c>
      <c r="O549" t="s">
        <v>307</v>
      </c>
      <c r="P549" t="s">
        <v>26</v>
      </c>
      <c r="Q549" t="s">
        <v>27</v>
      </c>
      <c r="R549" t="s">
        <v>24</v>
      </c>
      <c r="S549" t="s">
        <v>16013</v>
      </c>
      <c r="T549" t="s">
        <v>14532</v>
      </c>
    </row>
    <row r="550" spans="1:20" x14ac:dyDescent="0.25">
      <c r="A550" t="s">
        <v>20</v>
      </c>
      <c r="B550" t="s">
        <v>21</v>
      </c>
      <c r="C550">
        <v>50</v>
      </c>
      <c r="D550">
        <v>1</v>
      </c>
      <c r="E550" t="s">
        <v>16011</v>
      </c>
      <c r="F550">
        <v>215</v>
      </c>
      <c r="G550">
        <v>15</v>
      </c>
      <c r="H550" t="s">
        <v>631</v>
      </c>
      <c r="I550" t="s">
        <v>16012</v>
      </c>
      <c r="J550" t="s">
        <v>4162</v>
      </c>
      <c r="K550" t="s">
        <v>23</v>
      </c>
      <c r="L550" t="s">
        <v>24</v>
      </c>
      <c r="M550" t="s">
        <v>14532</v>
      </c>
      <c r="N550" t="s">
        <v>23</v>
      </c>
      <c r="O550" t="s">
        <v>307</v>
      </c>
      <c r="P550" t="s">
        <v>26</v>
      </c>
      <c r="Q550" t="s">
        <v>27</v>
      </c>
      <c r="R550" t="s">
        <v>24</v>
      </c>
      <c r="S550" t="s">
        <v>16013</v>
      </c>
      <c r="T550" t="s">
        <v>14532</v>
      </c>
    </row>
    <row r="551" spans="1:20" x14ac:dyDescent="0.25">
      <c r="A551" t="s">
        <v>28</v>
      </c>
      <c r="B551" t="s">
        <v>29</v>
      </c>
      <c r="C551">
        <v>50</v>
      </c>
      <c r="D551">
        <v>1</v>
      </c>
      <c r="E551" t="s">
        <v>16011</v>
      </c>
      <c r="F551">
        <v>215</v>
      </c>
      <c r="G551">
        <v>15</v>
      </c>
      <c r="H551" t="s">
        <v>631</v>
      </c>
      <c r="I551" t="s">
        <v>16012</v>
      </c>
      <c r="J551" t="s">
        <v>4162</v>
      </c>
      <c r="K551" t="s">
        <v>23</v>
      </c>
      <c r="L551" t="s">
        <v>24</v>
      </c>
      <c r="M551" t="s">
        <v>14532</v>
      </c>
      <c r="N551" t="s">
        <v>23</v>
      </c>
      <c r="O551" t="s">
        <v>307</v>
      </c>
      <c r="P551" t="s">
        <v>26</v>
      </c>
      <c r="Q551" t="s">
        <v>27</v>
      </c>
      <c r="R551" t="s">
        <v>24</v>
      </c>
      <c r="S551" t="s">
        <v>16013</v>
      </c>
      <c r="T551" t="s">
        <v>14532</v>
      </c>
    </row>
    <row r="552" spans="1:20" x14ac:dyDescent="0.25">
      <c r="A552" t="s">
        <v>30</v>
      </c>
      <c r="B552" t="s">
        <v>31</v>
      </c>
      <c r="C552">
        <v>50</v>
      </c>
      <c r="D552">
        <v>1</v>
      </c>
      <c r="E552" t="s">
        <v>16011</v>
      </c>
      <c r="F552">
        <v>215</v>
      </c>
      <c r="G552">
        <v>15</v>
      </c>
      <c r="H552" t="s">
        <v>631</v>
      </c>
      <c r="I552" t="s">
        <v>16012</v>
      </c>
      <c r="J552" t="s">
        <v>4162</v>
      </c>
      <c r="K552" t="s">
        <v>23</v>
      </c>
      <c r="L552" t="s">
        <v>24</v>
      </c>
      <c r="M552" t="s">
        <v>14532</v>
      </c>
      <c r="N552" t="s">
        <v>23</v>
      </c>
      <c r="O552" t="s">
        <v>307</v>
      </c>
      <c r="P552" t="s">
        <v>26</v>
      </c>
      <c r="Q552" t="s">
        <v>27</v>
      </c>
      <c r="R552" t="s">
        <v>24</v>
      </c>
      <c r="S552" t="s">
        <v>16013</v>
      </c>
      <c r="T552" t="s">
        <v>14532</v>
      </c>
    </row>
    <row r="553" spans="1:20" x14ac:dyDescent="0.25">
      <c r="A553" t="s">
        <v>42</v>
      </c>
      <c r="B553" t="s">
        <v>43</v>
      </c>
      <c r="C553">
        <v>66.666666666666671</v>
      </c>
      <c r="D553">
        <v>3</v>
      </c>
      <c r="E553" t="s">
        <v>16014</v>
      </c>
      <c r="F553">
        <v>200</v>
      </c>
      <c r="G553">
        <v>0</v>
      </c>
      <c r="H553" t="s">
        <v>631</v>
      </c>
      <c r="I553" t="s">
        <v>16015</v>
      </c>
      <c r="J553" t="s">
        <v>349</v>
      </c>
      <c r="K553" t="s">
        <v>23</v>
      </c>
      <c r="L553" t="s">
        <v>24</v>
      </c>
      <c r="M553" t="s">
        <v>16016</v>
      </c>
      <c r="N553" t="s">
        <v>23</v>
      </c>
      <c r="O553" t="s">
        <v>32</v>
      </c>
      <c r="P553" t="s">
        <v>26</v>
      </c>
      <c r="Q553" t="s">
        <v>33</v>
      </c>
      <c r="R553" t="s">
        <v>24</v>
      </c>
      <c r="S553" t="s">
        <v>16017</v>
      </c>
      <c r="T553" t="s">
        <v>16018</v>
      </c>
    </row>
    <row r="554" spans="1:20" x14ac:dyDescent="0.25">
      <c r="A554" t="s">
        <v>20</v>
      </c>
      <c r="B554" t="s">
        <v>21</v>
      </c>
      <c r="C554">
        <v>50</v>
      </c>
      <c r="D554">
        <v>1</v>
      </c>
      <c r="E554" t="s">
        <v>16014</v>
      </c>
      <c r="F554">
        <v>200</v>
      </c>
      <c r="G554">
        <v>0</v>
      </c>
      <c r="H554" t="s">
        <v>631</v>
      </c>
      <c r="I554" t="s">
        <v>16015</v>
      </c>
      <c r="J554" t="s">
        <v>349</v>
      </c>
      <c r="K554" t="s">
        <v>23</v>
      </c>
      <c r="L554" t="s">
        <v>24</v>
      </c>
      <c r="M554" t="s">
        <v>16016</v>
      </c>
      <c r="N554" t="s">
        <v>23</v>
      </c>
      <c r="O554" t="s">
        <v>32</v>
      </c>
      <c r="P554" t="s">
        <v>26</v>
      </c>
      <c r="Q554" t="s">
        <v>33</v>
      </c>
      <c r="R554" t="s">
        <v>24</v>
      </c>
      <c r="S554" t="s">
        <v>16017</v>
      </c>
      <c r="T554" t="s">
        <v>16018</v>
      </c>
    </row>
    <row r="555" spans="1:20" x14ac:dyDescent="0.25">
      <c r="A555" t="s">
        <v>28</v>
      </c>
      <c r="B555" t="s">
        <v>29</v>
      </c>
      <c r="C555">
        <v>50</v>
      </c>
      <c r="D555">
        <v>1</v>
      </c>
      <c r="E555" t="s">
        <v>16014</v>
      </c>
      <c r="F555">
        <v>200</v>
      </c>
      <c r="G555">
        <v>0</v>
      </c>
      <c r="H555" t="s">
        <v>631</v>
      </c>
      <c r="I555" t="s">
        <v>16015</v>
      </c>
      <c r="J555" t="s">
        <v>349</v>
      </c>
      <c r="K555" t="s">
        <v>23</v>
      </c>
      <c r="L555" t="s">
        <v>24</v>
      </c>
      <c r="M555" t="s">
        <v>16016</v>
      </c>
      <c r="N555" t="s">
        <v>23</v>
      </c>
      <c r="O555" t="s">
        <v>32</v>
      </c>
      <c r="P555" t="s">
        <v>26</v>
      </c>
      <c r="Q555" t="s">
        <v>33</v>
      </c>
      <c r="R555" t="s">
        <v>24</v>
      </c>
      <c r="S555" t="s">
        <v>16017</v>
      </c>
      <c r="T555" t="s">
        <v>16018</v>
      </c>
    </row>
    <row r="556" spans="1:20" x14ac:dyDescent="0.25">
      <c r="A556" t="s">
        <v>30</v>
      </c>
      <c r="B556" t="s">
        <v>31</v>
      </c>
      <c r="C556">
        <v>50</v>
      </c>
      <c r="D556">
        <v>1</v>
      </c>
      <c r="E556" t="s">
        <v>16014</v>
      </c>
      <c r="F556">
        <v>200</v>
      </c>
      <c r="G556">
        <v>0</v>
      </c>
      <c r="H556" t="s">
        <v>631</v>
      </c>
      <c r="I556" t="s">
        <v>16015</v>
      </c>
      <c r="J556" t="s">
        <v>349</v>
      </c>
      <c r="K556" t="s">
        <v>23</v>
      </c>
      <c r="L556" t="s">
        <v>24</v>
      </c>
      <c r="M556" t="s">
        <v>16016</v>
      </c>
      <c r="N556" t="s">
        <v>23</v>
      </c>
      <c r="O556" t="s">
        <v>32</v>
      </c>
      <c r="P556" t="s">
        <v>26</v>
      </c>
      <c r="Q556" t="s">
        <v>33</v>
      </c>
      <c r="R556" t="s">
        <v>24</v>
      </c>
      <c r="S556" t="s">
        <v>16017</v>
      </c>
      <c r="T556" t="s">
        <v>16018</v>
      </c>
    </row>
    <row r="557" spans="1:20" x14ac:dyDescent="0.25">
      <c r="A557" t="s">
        <v>42</v>
      </c>
      <c r="B557" t="s">
        <v>43</v>
      </c>
      <c r="C557">
        <v>66.666666666666671</v>
      </c>
      <c r="D557">
        <v>3</v>
      </c>
      <c r="E557" t="s">
        <v>16019</v>
      </c>
      <c r="F557">
        <v>134</v>
      </c>
      <c r="G557">
        <v>29</v>
      </c>
      <c r="H557" t="s">
        <v>22</v>
      </c>
      <c r="I557" t="s">
        <v>14326</v>
      </c>
      <c r="J557" t="s">
        <v>323</v>
      </c>
      <c r="K557" t="s">
        <v>23</v>
      </c>
      <c r="L557" t="s">
        <v>24</v>
      </c>
      <c r="M557" t="s">
        <v>16018</v>
      </c>
      <c r="N557" t="s">
        <v>23</v>
      </c>
      <c r="O557" t="s">
        <v>25</v>
      </c>
      <c r="P557" t="s">
        <v>26</v>
      </c>
      <c r="Q557" t="s">
        <v>27</v>
      </c>
      <c r="R557" t="s">
        <v>24</v>
      </c>
      <c r="S557" t="s">
        <v>16020</v>
      </c>
      <c r="T557" t="s">
        <v>16018</v>
      </c>
    </row>
    <row r="558" spans="1:20" x14ac:dyDescent="0.25">
      <c r="A558" t="s">
        <v>20</v>
      </c>
      <c r="B558" t="s">
        <v>21</v>
      </c>
      <c r="C558">
        <v>50</v>
      </c>
      <c r="D558">
        <v>1</v>
      </c>
      <c r="E558" t="s">
        <v>16021</v>
      </c>
      <c r="F558">
        <v>200</v>
      </c>
      <c r="G558">
        <v>0</v>
      </c>
      <c r="H558" t="s">
        <v>631</v>
      </c>
      <c r="I558" t="s">
        <v>16022</v>
      </c>
      <c r="J558" t="s">
        <v>65</v>
      </c>
      <c r="K558" t="s">
        <v>23</v>
      </c>
      <c r="L558" t="s">
        <v>24</v>
      </c>
      <c r="M558" t="s">
        <v>16018</v>
      </c>
      <c r="N558" t="s">
        <v>23</v>
      </c>
      <c r="O558" t="s">
        <v>307</v>
      </c>
      <c r="P558" t="s">
        <v>26</v>
      </c>
      <c r="Q558" t="s">
        <v>27</v>
      </c>
      <c r="R558" t="s">
        <v>24</v>
      </c>
      <c r="S558" t="s">
        <v>16023</v>
      </c>
      <c r="T558" t="s">
        <v>16018</v>
      </c>
    </row>
    <row r="559" spans="1:20" x14ac:dyDescent="0.25">
      <c r="A559" t="s">
        <v>28</v>
      </c>
      <c r="B559" t="s">
        <v>29</v>
      </c>
      <c r="C559">
        <v>50</v>
      </c>
      <c r="D559">
        <v>1</v>
      </c>
      <c r="E559" t="s">
        <v>16021</v>
      </c>
      <c r="F559">
        <v>200</v>
      </c>
      <c r="G559">
        <v>0</v>
      </c>
      <c r="H559" t="s">
        <v>631</v>
      </c>
      <c r="I559" t="s">
        <v>16022</v>
      </c>
      <c r="J559" t="s">
        <v>65</v>
      </c>
      <c r="K559" t="s">
        <v>23</v>
      </c>
      <c r="L559" t="s">
        <v>24</v>
      </c>
      <c r="M559" t="s">
        <v>16018</v>
      </c>
      <c r="N559" t="s">
        <v>23</v>
      </c>
      <c r="O559" t="s">
        <v>307</v>
      </c>
      <c r="P559" t="s">
        <v>26</v>
      </c>
      <c r="Q559" t="s">
        <v>27</v>
      </c>
      <c r="R559" t="s">
        <v>24</v>
      </c>
      <c r="S559" t="s">
        <v>16023</v>
      </c>
      <c r="T559" t="s">
        <v>16018</v>
      </c>
    </row>
    <row r="560" spans="1:20" x14ac:dyDescent="0.25">
      <c r="A560" t="s">
        <v>30</v>
      </c>
      <c r="B560" t="s">
        <v>31</v>
      </c>
      <c r="C560">
        <v>50</v>
      </c>
      <c r="D560">
        <v>1</v>
      </c>
      <c r="E560" t="s">
        <v>16021</v>
      </c>
      <c r="F560">
        <v>200</v>
      </c>
      <c r="G560">
        <v>0</v>
      </c>
      <c r="H560" t="s">
        <v>631</v>
      </c>
      <c r="I560" t="s">
        <v>16022</v>
      </c>
      <c r="J560" t="s">
        <v>65</v>
      </c>
      <c r="K560" t="s">
        <v>23</v>
      </c>
      <c r="L560" t="s">
        <v>24</v>
      </c>
      <c r="M560" t="s">
        <v>16018</v>
      </c>
      <c r="N560" t="s">
        <v>23</v>
      </c>
      <c r="O560" t="s">
        <v>307</v>
      </c>
      <c r="P560" t="s">
        <v>26</v>
      </c>
      <c r="Q560" t="s">
        <v>27</v>
      </c>
      <c r="R560" t="s">
        <v>24</v>
      </c>
      <c r="S560" t="s">
        <v>16023</v>
      </c>
      <c r="T560" t="s">
        <v>16018</v>
      </c>
    </row>
    <row r="561" spans="1:20" x14ac:dyDescent="0.25">
      <c r="A561" t="s">
        <v>186</v>
      </c>
      <c r="B561" t="s">
        <v>187</v>
      </c>
      <c r="C561">
        <v>33.333333333333336</v>
      </c>
      <c r="D561">
        <v>3</v>
      </c>
      <c r="E561" t="s">
        <v>16021</v>
      </c>
      <c r="F561">
        <v>200</v>
      </c>
      <c r="G561">
        <v>0</v>
      </c>
      <c r="H561" t="s">
        <v>631</v>
      </c>
      <c r="I561" t="s">
        <v>16022</v>
      </c>
      <c r="J561" t="s">
        <v>65</v>
      </c>
      <c r="K561" t="s">
        <v>23</v>
      </c>
      <c r="L561" t="s">
        <v>24</v>
      </c>
      <c r="M561" t="s">
        <v>16018</v>
      </c>
      <c r="N561" t="s">
        <v>23</v>
      </c>
      <c r="O561" t="s">
        <v>307</v>
      </c>
      <c r="P561" t="s">
        <v>26</v>
      </c>
      <c r="Q561" t="s">
        <v>27</v>
      </c>
      <c r="R561" t="s">
        <v>24</v>
      </c>
      <c r="S561" t="s">
        <v>16023</v>
      </c>
      <c r="T561" t="s">
        <v>16018</v>
      </c>
    </row>
    <row r="562" spans="1:20" x14ac:dyDescent="0.25">
      <c r="A562" t="s">
        <v>20</v>
      </c>
      <c r="B562" t="s">
        <v>21</v>
      </c>
      <c r="C562">
        <v>50</v>
      </c>
      <c r="D562">
        <v>1</v>
      </c>
      <c r="E562" t="s">
        <v>16024</v>
      </c>
      <c r="F562">
        <v>200</v>
      </c>
      <c r="G562">
        <v>0</v>
      </c>
      <c r="H562" t="s">
        <v>631</v>
      </c>
      <c r="I562" t="s">
        <v>16025</v>
      </c>
      <c r="J562" t="s">
        <v>16026</v>
      </c>
      <c r="K562" t="s">
        <v>23</v>
      </c>
      <c r="L562" t="s">
        <v>24</v>
      </c>
      <c r="M562" t="s">
        <v>16018</v>
      </c>
      <c r="N562" t="s">
        <v>23</v>
      </c>
      <c r="O562" t="s">
        <v>32</v>
      </c>
      <c r="P562" t="s">
        <v>26</v>
      </c>
      <c r="Q562" t="s">
        <v>33</v>
      </c>
      <c r="R562" t="s">
        <v>24</v>
      </c>
      <c r="S562" t="s">
        <v>16027</v>
      </c>
      <c r="T562" t="s">
        <v>16018</v>
      </c>
    </row>
    <row r="563" spans="1:20" x14ac:dyDescent="0.25">
      <c r="A563" t="s">
        <v>28</v>
      </c>
      <c r="B563" t="s">
        <v>29</v>
      </c>
      <c r="C563">
        <v>50</v>
      </c>
      <c r="D563">
        <v>1</v>
      </c>
      <c r="E563" t="s">
        <v>16024</v>
      </c>
      <c r="F563">
        <v>200</v>
      </c>
      <c r="G563">
        <v>0</v>
      </c>
      <c r="H563" t="s">
        <v>631</v>
      </c>
      <c r="I563" t="s">
        <v>16025</v>
      </c>
      <c r="J563" t="s">
        <v>16026</v>
      </c>
      <c r="K563" t="s">
        <v>23</v>
      </c>
      <c r="L563" t="s">
        <v>24</v>
      </c>
      <c r="M563" t="s">
        <v>16018</v>
      </c>
      <c r="N563" t="s">
        <v>23</v>
      </c>
      <c r="O563" t="s">
        <v>32</v>
      </c>
      <c r="P563" t="s">
        <v>26</v>
      </c>
      <c r="Q563" t="s">
        <v>33</v>
      </c>
      <c r="R563" t="s">
        <v>24</v>
      </c>
      <c r="S563" t="s">
        <v>16027</v>
      </c>
      <c r="T563" t="s">
        <v>16018</v>
      </c>
    </row>
    <row r="564" spans="1:20" x14ac:dyDescent="0.25">
      <c r="A564" t="s">
        <v>30</v>
      </c>
      <c r="B564" t="s">
        <v>31</v>
      </c>
      <c r="C564">
        <v>50</v>
      </c>
      <c r="D564">
        <v>1</v>
      </c>
      <c r="E564" t="s">
        <v>16024</v>
      </c>
      <c r="F564">
        <v>200</v>
      </c>
      <c r="G564">
        <v>0</v>
      </c>
      <c r="H564" t="s">
        <v>631</v>
      </c>
      <c r="I564" t="s">
        <v>16025</v>
      </c>
      <c r="J564" t="s">
        <v>16026</v>
      </c>
      <c r="K564" t="s">
        <v>23</v>
      </c>
      <c r="L564" t="s">
        <v>24</v>
      </c>
      <c r="M564" t="s">
        <v>16018</v>
      </c>
      <c r="N564" t="s">
        <v>23</v>
      </c>
      <c r="O564" t="s">
        <v>32</v>
      </c>
      <c r="P564" t="s">
        <v>26</v>
      </c>
      <c r="Q564" t="s">
        <v>33</v>
      </c>
      <c r="R564" t="s">
        <v>24</v>
      </c>
      <c r="S564" t="s">
        <v>16027</v>
      </c>
      <c r="T564" t="s">
        <v>16018</v>
      </c>
    </row>
    <row r="565" spans="1:20" x14ac:dyDescent="0.25">
      <c r="A565" t="s">
        <v>186</v>
      </c>
      <c r="B565" t="s">
        <v>187</v>
      </c>
      <c r="C565">
        <v>33.333333333333336</v>
      </c>
      <c r="D565">
        <v>3</v>
      </c>
      <c r="E565" t="s">
        <v>16024</v>
      </c>
      <c r="F565">
        <v>200</v>
      </c>
      <c r="G565">
        <v>0</v>
      </c>
      <c r="H565" t="s">
        <v>631</v>
      </c>
      <c r="I565" t="s">
        <v>16025</v>
      </c>
      <c r="J565" t="s">
        <v>16026</v>
      </c>
      <c r="K565" t="s">
        <v>23</v>
      </c>
      <c r="L565" t="s">
        <v>24</v>
      </c>
      <c r="M565" t="s">
        <v>16018</v>
      </c>
      <c r="N565" t="s">
        <v>23</v>
      </c>
      <c r="O565" t="s">
        <v>32</v>
      </c>
      <c r="P565" t="s">
        <v>26</v>
      </c>
      <c r="Q565" t="s">
        <v>33</v>
      </c>
      <c r="R565" t="s">
        <v>24</v>
      </c>
      <c r="S565" t="s">
        <v>16027</v>
      </c>
      <c r="T565" t="s">
        <v>16018</v>
      </c>
    </row>
    <row r="566" spans="1:20" x14ac:dyDescent="0.25">
      <c r="A566" t="s">
        <v>20</v>
      </c>
      <c r="B566" t="s">
        <v>21</v>
      </c>
      <c r="C566">
        <v>50</v>
      </c>
      <c r="D566">
        <v>2</v>
      </c>
      <c r="E566" t="s">
        <v>16028</v>
      </c>
      <c r="F566">
        <v>200</v>
      </c>
      <c r="G566">
        <v>0</v>
      </c>
      <c r="H566" t="s">
        <v>631</v>
      </c>
      <c r="I566" t="s">
        <v>16029</v>
      </c>
      <c r="J566" t="s">
        <v>311</v>
      </c>
      <c r="K566" t="s">
        <v>23</v>
      </c>
      <c r="L566" t="s">
        <v>24</v>
      </c>
      <c r="M566" t="s">
        <v>16030</v>
      </c>
      <c r="N566" t="s">
        <v>23</v>
      </c>
      <c r="O566" t="s">
        <v>307</v>
      </c>
      <c r="P566" t="s">
        <v>26</v>
      </c>
      <c r="Q566" t="s">
        <v>27</v>
      </c>
      <c r="R566" t="s">
        <v>24</v>
      </c>
      <c r="S566" t="s">
        <v>16031</v>
      </c>
      <c r="T566" t="s">
        <v>16030</v>
      </c>
    </row>
    <row r="567" spans="1:20" x14ac:dyDescent="0.25">
      <c r="A567" t="s">
        <v>28</v>
      </c>
      <c r="B567" t="s">
        <v>29</v>
      </c>
      <c r="C567">
        <v>50</v>
      </c>
      <c r="D567">
        <v>2</v>
      </c>
      <c r="E567" t="s">
        <v>16028</v>
      </c>
      <c r="F567">
        <v>200</v>
      </c>
      <c r="G567">
        <v>0</v>
      </c>
      <c r="H567" t="s">
        <v>631</v>
      </c>
      <c r="I567" t="s">
        <v>16029</v>
      </c>
      <c r="J567" t="s">
        <v>311</v>
      </c>
      <c r="K567" t="s">
        <v>23</v>
      </c>
      <c r="L567" t="s">
        <v>24</v>
      </c>
      <c r="M567" t="s">
        <v>16030</v>
      </c>
      <c r="N567" t="s">
        <v>23</v>
      </c>
      <c r="O567" t="s">
        <v>307</v>
      </c>
      <c r="P567" t="s">
        <v>26</v>
      </c>
      <c r="Q567" t="s">
        <v>27</v>
      </c>
      <c r="R567" t="s">
        <v>24</v>
      </c>
      <c r="S567" t="s">
        <v>16031</v>
      </c>
      <c r="T567" t="s">
        <v>16030</v>
      </c>
    </row>
    <row r="568" spans="1:20" x14ac:dyDescent="0.25">
      <c r="A568" t="s">
        <v>30</v>
      </c>
      <c r="B568" t="s">
        <v>31</v>
      </c>
      <c r="C568">
        <v>50</v>
      </c>
      <c r="D568">
        <v>2</v>
      </c>
      <c r="E568" t="s">
        <v>16028</v>
      </c>
      <c r="F568">
        <v>200</v>
      </c>
      <c r="G568">
        <v>0</v>
      </c>
      <c r="H568" t="s">
        <v>631</v>
      </c>
      <c r="I568" t="s">
        <v>16029</v>
      </c>
      <c r="J568" t="s">
        <v>311</v>
      </c>
      <c r="K568" t="s">
        <v>23</v>
      </c>
      <c r="L568" t="s">
        <v>24</v>
      </c>
      <c r="M568" t="s">
        <v>16030</v>
      </c>
      <c r="N568" t="s">
        <v>23</v>
      </c>
      <c r="O568" t="s">
        <v>307</v>
      </c>
      <c r="P568" t="s">
        <v>26</v>
      </c>
      <c r="Q568" t="s">
        <v>27</v>
      </c>
      <c r="R568" t="s">
        <v>24</v>
      </c>
      <c r="S568" t="s">
        <v>16031</v>
      </c>
      <c r="T568" t="s">
        <v>16030</v>
      </c>
    </row>
    <row r="569" spans="1:20" x14ac:dyDescent="0.25">
      <c r="A569" t="s">
        <v>20</v>
      </c>
      <c r="B569" t="s">
        <v>21</v>
      </c>
      <c r="C569">
        <v>50</v>
      </c>
      <c r="D569">
        <v>1</v>
      </c>
      <c r="E569" t="s">
        <v>16032</v>
      </c>
      <c r="F569">
        <v>200</v>
      </c>
      <c r="G569">
        <v>0</v>
      </c>
      <c r="H569" t="s">
        <v>631</v>
      </c>
      <c r="I569" t="s">
        <v>16033</v>
      </c>
      <c r="J569" t="s">
        <v>352</v>
      </c>
      <c r="K569" t="s">
        <v>23</v>
      </c>
      <c r="L569" t="s">
        <v>24</v>
      </c>
      <c r="M569" t="s">
        <v>16030</v>
      </c>
      <c r="N569" t="s">
        <v>23</v>
      </c>
      <c r="O569" t="s">
        <v>32</v>
      </c>
      <c r="P569" t="s">
        <v>26</v>
      </c>
      <c r="Q569" t="s">
        <v>33</v>
      </c>
      <c r="R569" t="s">
        <v>24</v>
      </c>
      <c r="S569" t="s">
        <v>16034</v>
      </c>
      <c r="T569" t="s">
        <v>16030</v>
      </c>
    </row>
    <row r="570" spans="1:20" x14ac:dyDescent="0.25">
      <c r="A570" t="s">
        <v>28</v>
      </c>
      <c r="B570" t="s">
        <v>29</v>
      </c>
      <c r="C570">
        <v>50</v>
      </c>
      <c r="D570">
        <v>1</v>
      </c>
      <c r="E570" t="s">
        <v>16032</v>
      </c>
      <c r="F570">
        <v>200</v>
      </c>
      <c r="G570">
        <v>0</v>
      </c>
      <c r="H570" t="s">
        <v>631</v>
      </c>
      <c r="I570" t="s">
        <v>16033</v>
      </c>
      <c r="J570" t="s">
        <v>352</v>
      </c>
      <c r="K570" t="s">
        <v>23</v>
      </c>
      <c r="L570" t="s">
        <v>24</v>
      </c>
      <c r="M570" t="s">
        <v>16030</v>
      </c>
      <c r="N570" t="s">
        <v>23</v>
      </c>
      <c r="O570" t="s">
        <v>32</v>
      </c>
      <c r="P570" t="s">
        <v>26</v>
      </c>
      <c r="Q570" t="s">
        <v>33</v>
      </c>
      <c r="R570" t="s">
        <v>24</v>
      </c>
      <c r="S570" t="s">
        <v>16034</v>
      </c>
      <c r="T570" t="s">
        <v>16030</v>
      </c>
    </row>
    <row r="571" spans="1:20" x14ac:dyDescent="0.25">
      <c r="A571" t="s">
        <v>30</v>
      </c>
      <c r="B571" t="s">
        <v>31</v>
      </c>
      <c r="C571">
        <v>50</v>
      </c>
      <c r="D571">
        <v>1</v>
      </c>
      <c r="E571" t="s">
        <v>16032</v>
      </c>
      <c r="F571">
        <v>200</v>
      </c>
      <c r="G571">
        <v>0</v>
      </c>
      <c r="H571" t="s">
        <v>631</v>
      </c>
      <c r="I571" t="s">
        <v>16033</v>
      </c>
      <c r="J571" t="s">
        <v>352</v>
      </c>
      <c r="K571" t="s">
        <v>23</v>
      </c>
      <c r="L571" t="s">
        <v>24</v>
      </c>
      <c r="M571" t="s">
        <v>16030</v>
      </c>
      <c r="N571" t="s">
        <v>23</v>
      </c>
      <c r="O571" t="s">
        <v>32</v>
      </c>
      <c r="P571" t="s">
        <v>26</v>
      </c>
      <c r="Q571" t="s">
        <v>33</v>
      </c>
      <c r="R571" t="s">
        <v>24</v>
      </c>
      <c r="S571" t="s">
        <v>16034</v>
      </c>
      <c r="T571" t="s">
        <v>16030</v>
      </c>
    </row>
    <row r="572" spans="1:20" x14ac:dyDescent="0.25">
      <c r="A572" t="s">
        <v>186</v>
      </c>
      <c r="B572" t="s">
        <v>187</v>
      </c>
      <c r="C572">
        <v>33.333333333333336</v>
      </c>
      <c r="D572">
        <v>3</v>
      </c>
      <c r="E572" t="s">
        <v>16032</v>
      </c>
      <c r="F572">
        <v>200</v>
      </c>
      <c r="G572">
        <v>0</v>
      </c>
      <c r="H572" t="s">
        <v>631</v>
      </c>
      <c r="I572" t="s">
        <v>16033</v>
      </c>
      <c r="J572" t="s">
        <v>352</v>
      </c>
      <c r="K572" t="s">
        <v>23</v>
      </c>
      <c r="L572" t="s">
        <v>24</v>
      </c>
      <c r="M572" t="s">
        <v>16030</v>
      </c>
      <c r="N572" t="s">
        <v>23</v>
      </c>
      <c r="O572" t="s">
        <v>32</v>
      </c>
      <c r="P572" t="s">
        <v>26</v>
      </c>
      <c r="Q572" t="s">
        <v>33</v>
      </c>
      <c r="R572" t="s">
        <v>24</v>
      </c>
      <c r="S572" t="s">
        <v>16034</v>
      </c>
      <c r="T572" t="s">
        <v>16030</v>
      </c>
    </row>
    <row r="573" spans="1:20" x14ac:dyDescent="0.25">
      <c r="A573" t="s">
        <v>20</v>
      </c>
      <c r="B573" t="s">
        <v>21</v>
      </c>
      <c r="C573">
        <v>50</v>
      </c>
      <c r="D573">
        <v>2</v>
      </c>
      <c r="E573" t="s">
        <v>16035</v>
      </c>
      <c r="F573">
        <v>400</v>
      </c>
      <c r="G573">
        <v>0</v>
      </c>
      <c r="H573" t="s">
        <v>631</v>
      </c>
      <c r="I573" t="s">
        <v>6399</v>
      </c>
      <c r="J573" t="s">
        <v>3892</v>
      </c>
      <c r="K573" t="s">
        <v>23</v>
      </c>
      <c r="L573" t="s">
        <v>24</v>
      </c>
      <c r="M573" t="s">
        <v>16036</v>
      </c>
      <c r="N573" t="s">
        <v>23</v>
      </c>
      <c r="O573" t="s">
        <v>32</v>
      </c>
      <c r="P573" t="s">
        <v>26</v>
      </c>
      <c r="Q573" t="s">
        <v>33</v>
      </c>
      <c r="R573" t="s">
        <v>24</v>
      </c>
      <c r="S573" t="s">
        <v>16037</v>
      </c>
      <c r="T573" t="s">
        <v>16030</v>
      </c>
    </row>
    <row r="574" spans="1:20" x14ac:dyDescent="0.25">
      <c r="A574" t="s">
        <v>28</v>
      </c>
      <c r="B574" t="s">
        <v>29</v>
      </c>
      <c r="C574">
        <v>50</v>
      </c>
      <c r="D574">
        <v>2</v>
      </c>
      <c r="E574" t="s">
        <v>16035</v>
      </c>
      <c r="F574">
        <v>400</v>
      </c>
      <c r="G574">
        <v>0</v>
      </c>
      <c r="H574" t="s">
        <v>631</v>
      </c>
      <c r="I574" t="s">
        <v>6399</v>
      </c>
      <c r="J574" t="s">
        <v>3892</v>
      </c>
      <c r="K574" t="s">
        <v>23</v>
      </c>
      <c r="L574" t="s">
        <v>24</v>
      </c>
      <c r="M574" t="s">
        <v>16036</v>
      </c>
      <c r="N574" t="s">
        <v>23</v>
      </c>
      <c r="O574" t="s">
        <v>32</v>
      </c>
      <c r="P574" t="s">
        <v>26</v>
      </c>
      <c r="Q574" t="s">
        <v>33</v>
      </c>
      <c r="R574" t="s">
        <v>24</v>
      </c>
      <c r="S574" t="s">
        <v>16037</v>
      </c>
      <c r="T574" t="s">
        <v>16038</v>
      </c>
    </row>
    <row r="575" spans="1:20" x14ac:dyDescent="0.25">
      <c r="A575" t="s">
        <v>30</v>
      </c>
      <c r="B575" t="s">
        <v>31</v>
      </c>
      <c r="C575">
        <v>50</v>
      </c>
      <c r="D575">
        <v>2</v>
      </c>
      <c r="E575" t="s">
        <v>16035</v>
      </c>
      <c r="F575">
        <v>400</v>
      </c>
      <c r="G575">
        <v>0</v>
      </c>
      <c r="H575" t="s">
        <v>631</v>
      </c>
      <c r="I575" t="s">
        <v>6399</v>
      </c>
      <c r="J575" t="s">
        <v>3892</v>
      </c>
      <c r="K575" t="s">
        <v>23</v>
      </c>
      <c r="L575" t="s">
        <v>24</v>
      </c>
      <c r="M575" t="s">
        <v>16036</v>
      </c>
      <c r="N575" t="s">
        <v>23</v>
      </c>
      <c r="O575" t="s">
        <v>32</v>
      </c>
      <c r="P575" t="s">
        <v>26</v>
      </c>
      <c r="Q575" t="s">
        <v>33</v>
      </c>
      <c r="R575" t="s">
        <v>24</v>
      </c>
      <c r="S575" t="s">
        <v>16037</v>
      </c>
      <c r="T575" t="s">
        <v>16038</v>
      </c>
    </row>
    <row r="576" spans="1:20" x14ac:dyDescent="0.25">
      <c r="A576" t="s">
        <v>186</v>
      </c>
      <c r="B576" t="s">
        <v>187</v>
      </c>
      <c r="C576">
        <v>33.333333333333336</v>
      </c>
      <c r="D576">
        <v>6</v>
      </c>
      <c r="E576" t="s">
        <v>16035</v>
      </c>
      <c r="F576">
        <v>400</v>
      </c>
      <c r="G576">
        <v>0</v>
      </c>
      <c r="H576" t="s">
        <v>631</v>
      </c>
      <c r="I576" t="s">
        <v>6399</v>
      </c>
      <c r="J576" t="s">
        <v>3892</v>
      </c>
      <c r="K576" t="s">
        <v>23</v>
      </c>
      <c r="L576" t="s">
        <v>24</v>
      </c>
      <c r="M576" t="s">
        <v>16036</v>
      </c>
      <c r="N576" t="s">
        <v>23</v>
      </c>
      <c r="O576" t="s">
        <v>32</v>
      </c>
      <c r="P576" t="s">
        <v>26</v>
      </c>
      <c r="Q576" t="s">
        <v>33</v>
      </c>
      <c r="R576" t="s">
        <v>24</v>
      </c>
      <c r="S576" t="s">
        <v>16037</v>
      </c>
      <c r="T576" t="s">
        <v>16038</v>
      </c>
    </row>
    <row r="577" spans="1:20" x14ac:dyDescent="0.25">
      <c r="A577" t="s">
        <v>186</v>
      </c>
      <c r="B577" t="s">
        <v>187</v>
      </c>
      <c r="C577">
        <v>33.333333333333336</v>
      </c>
      <c r="D577">
        <v>6</v>
      </c>
      <c r="E577" t="s">
        <v>16039</v>
      </c>
      <c r="F577">
        <v>200</v>
      </c>
      <c r="G577">
        <v>0</v>
      </c>
      <c r="H577" t="s">
        <v>631</v>
      </c>
      <c r="I577" t="s">
        <v>16040</v>
      </c>
      <c r="J577" t="s">
        <v>306</v>
      </c>
      <c r="K577" t="s">
        <v>23</v>
      </c>
      <c r="L577" t="s">
        <v>24</v>
      </c>
      <c r="M577" t="s">
        <v>16041</v>
      </c>
      <c r="N577" t="s">
        <v>23</v>
      </c>
      <c r="O577" t="s">
        <v>307</v>
      </c>
      <c r="P577" t="s">
        <v>26</v>
      </c>
      <c r="Q577" t="s">
        <v>27</v>
      </c>
      <c r="R577" t="s">
        <v>24</v>
      </c>
      <c r="S577" t="s">
        <v>16042</v>
      </c>
      <c r="T577" t="s">
        <v>16043</v>
      </c>
    </row>
    <row r="578" spans="1:20" x14ac:dyDescent="0.25">
      <c r="A578" t="s">
        <v>44</v>
      </c>
      <c r="B578" t="s">
        <v>45</v>
      </c>
      <c r="C578">
        <v>66.666666666666671</v>
      </c>
      <c r="D578">
        <v>3</v>
      </c>
      <c r="E578" t="s">
        <v>16044</v>
      </c>
      <c r="F578">
        <v>200</v>
      </c>
      <c r="G578">
        <v>0</v>
      </c>
      <c r="H578" t="s">
        <v>631</v>
      </c>
      <c r="I578" t="s">
        <v>16045</v>
      </c>
      <c r="J578" t="s">
        <v>11510</v>
      </c>
      <c r="K578" t="s">
        <v>23</v>
      </c>
      <c r="L578" t="s">
        <v>24</v>
      </c>
      <c r="M578" t="s">
        <v>16046</v>
      </c>
      <c r="N578" t="s">
        <v>23</v>
      </c>
      <c r="O578" t="s">
        <v>307</v>
      </c>
      <c r="P578" t="s">
        <v>26</v>
      </c>
      <c r="Q578" t="s">
        <v>27</v>
      </c>
      <c r="R578" t="s">
        <v>24</v>
      </c>
      <c r="S578" t="s">
        <v>16047</v>
      </c>
      <c r="T578" t="s">
        <v>16041</v>
      </c>
    </row>
    <row r="579" spans="1:20" x14ac:dyDescent="0.25">
      <c r="A579" t="s">
        <v>186</v>
      </c>
      <c r="B579" t="s">
        <v>187</v>
      </c>
      <c r="C579">
        <v>33.333333333333336</v>
      </c>
      <c r="D579">
        <v>3</v>
      </c>
      <c r="E579" t="s">
        <v>16044</v>
      </c>
      <c r="F579">
        <v>200</v>
      </c>
      <c r="G579">
        <v>0</v>
      </c>
      <c r="H579" t="s">
        <v>631</v>
      </c>
      <c r="I579" t="s">
        <v>16045</v>
      </c>
      <c r="J579" t="s">
        <v>11510</v>
      </c>
      <c r="K579" t="s">
        <v>23</v>
      </c>
      <c r="L579" t="s">
        <v>24</v>
      </c>
      <c r="M579" t="s">
        <v>16046</v>
      </c>
      <c r="N579" t="s">
        <v>23</v>
      </c>
      <c r="O579" t="s">
        <v>307</v>
      </c>
      <c r="P579" t="s">
        <v>26</v>
      </c>
      <c r="Q579" t="s">
        <v>27</v>
      </c>
      <c r="R579" t="s">
        <v>24</v>
      </c>
      <c r="S579" t="s">
        <v>16047</v>
      </c>
      <c r="T579" t="s">
        <v>16041</v>
      </c>
    </row>
    <row r="580" spans="1:20" x14ac:dyDescent="0.25">
      <c r="A580" t="s">
        <v>46</v>
      </c>
      <c r="B580" t="s">
        <v>1105</v>
      </c>
      <c r="C580">
        <v>75</v>
      </c>
      <c r="D580">
        <v>1</v>
      </c>
      <c r="E580" t="s">
        <v>16048</v>
      </c>
      <c r="F580">
        <v>120</v>
      </c>
      <c r="G580">
        <v>45</v>
      </c>
      <c r="H580" t="s">
        <v>47</v>
      </c>
      <c r="I580" t="s">
        <v>16049</v>
      </c>
      <c r="J580" t="s">
        <v>16050</v>
      </c>
      <c r="K580" t="s">
        <v>10924</v>
      </c>
      <c r="L580" t="s">
        <v>16051</v>
      </c>
      <c r="M580" t="s">
        <v>16046</v>
      </c>
      <c r="N580" t="s">
        <v>23</v>
      </c>
      <c r="O580" t="s">
        <v>48</v>
      </c>
      <c r="P580" t="s">
        <v>49</v>
      </c>
      <c r="Q580" t="s">
        <v>50</v>
      </c>
      <c r="R580" t="s">
        <v>24</v>
      </c>
      <c r="S580" t="s">
        <v>16052</v>
      </c>
      <c r="T580" t="s">
        <v>16046</v>
      </c>
    </row>
    <row r="581" spans="1:20" x14ac:dyDescent="0.25">
      <c r="A581" t="s">
        <v>44</v>
      </c>
      <c r="B581" t="s">
        <v>45</v>
      </c>
      <c r="C581">
        <v>66.666666666666671</v>
      </c>
      <c r="D581">
        <v>3</v>
      </c>
      <c r="E581" t="s">
        <v>16053</v>
      </c>
      <c r="F581">
        <v>300</v>
      </c>
      <c r="G581">
        <v>0</v>
      </c>
      <c r="H581" t="s">
        <v>631</v>
      </c>
      <c r="I581" t="s">
        <v>16054</v>
      </c>
      <c r="J581" t="s">
        <v>329</v>
      </c>
      <c r="K581" t="s">
        <v>23</v>
      </c>
      <c r="L581" t="s">
        <v>24</v>
      </c>
      <c r="M581" t="s">
        <v>16055</v>
      </c>
      <c r="N581" t="s">
        <v>23</v>
      </c>
      <c r="O581" t="s">
        <v>307</v>
      </c>
      <c r="P581" t="s">
        <v>26</v>
      </c>
      <c r="Q581" t="s">
        <v>27</v>
      </c>
      <c r="R581" t="s">
        <v>24</v>
      </c>
      <c r="S581" t="s">
        <v>16056</v>
      </c>
      <c r="T581" t="s">
        <v>16055</v>
      </c>
    </row>
    <row r="582" spans="1:20" x14ac:dyDescent="0.25">
      <c r="A582" t="s">
        <v>42</v>
      </c>
      <c r="B582" t="s">
        <v>43</v>
      </c>
      <c r="C582">
        <v>66.666666666666671</v>
      </c>
      <c r="D582">
        <v>3</v>
      </c>
      <c r="E582" t="s">
        <v>16053</v>
      </c>
      <c r="F582">
        <v>300</v>
      </c>
      <c r="G582">
        <v>0</v>
      </c>
      <c r="H582" t="s">
        <v>631</v>
      </c>
      <c r="I582" t="s">
        <v>16054</v>
      </c>
      <c r="J582" t="s">
        <v>329</v>
      </c>
      <c r="K582" t="s">
        <v>23</v>
      </c>
      <c r="L582" t="s">
        <v>24</v>
      </c>
      <c r="M582" t="s">
        <v>16055</v>
      </c>
      <c r="N582" t="s">
        <v>23</v>
      </c>
      <c r="O582" t="s">
        <v>307</v>
      </c>
      <c r="P582" t="s">
        <v>26</v>
      </c>
      <c r="Q582" t="s">
        <v>27</v>
      </c>
      <c r="R582" t="s">
        <v>24</v>
      </c>
      <c r="S582" t="s">
        <v>16056</v>
      </c>
      <c r="T582" t="s">
        <v>16055</v>
      </c>
    </row>
    <row r="583" spans="1:20" x14ac:dyDescent="0.25">
      <c r="A583" t="s">
        <v>20</v>
      </c>
      <c r="B583" t="s">
        <v>21</v>
      </c>
      <c r="C583">
        <v>50</v>
      </c>
      <c r="D583">
        <v>1</v>
      </c>
      <c r="E583" t="s">
        <v>16053</v>
      </c>
      <c r="F583">
        <v>300</v>
      </c>
      <c r="G583">
        <v>0</v>
      </c>
      <c r="H583" t="s">
        <v>631</v>
      </c>
      <c r="I583" t="s">
        <v>16054</v>
      </c>
      <c r="J583" t="s">
        <v>329</v>
      </c>
      <c r="K583" t="s">
        <v>23</v>
      </c>
      <c r="L583" t="s">
        <v>24</v>
      </c>
      <c r="M583" t="s">
        <v>16055</v>
      </c>
      <c r="N583" t="s">
        <v>23</v>
      </c>
      <c r="O583" t="s">
        <v>307</v>
      </c>
      <c r="P583" t="s">
        <v>26</v>
      </c>
      <c r="Q583" t="s">
        <v>27</v>
      </c>
      <c r="R583" t="s">
        <v>24</v>
      </c>
      <c r="S583" t="s">
        <v>16056</v>
      </c>
      <c r="T583" t="s">
        <v>16055</v>
      </c>
    </row>
    <row r="584" spans="1:20" x14ac:dyDescent="0.25">
      <c r="A584" t="s">
        <v>28</v>
      </c>
      <c r="B584" t="s">
        <v>29</v>
      </c>
      <c r="C584">
        <v>50</v>
      </c>
      <c r="D584">
        <v>1</v>
      </c>
      <c r="E584" t="s">
        <v>16053</v>
      </c>
      <c r="F584">
        <v>300</v>
      </c>
      <c r="G584">
        <v>0</v>
      </c>
      <c r="H584" t="s">
        <v>631</v>
      </c>
      <c r="I584" t="s">
        <v>16054</v>
      </c>
      <c r="J584" t="s">
        <v>329</v>
      </c>
      <c r="K584" t="s">
        <v>23</v>
      </c>
      <c r="L584" t="s">
        <v>24</v>
      </c>
      <c r="M584" t="s">
        <v>16055</v>
      </c>
      <c r="N584" t="s">
        <v>23</v>
      </c>
      <c r="O584" t="s">
        <v>307</v>
      </c>
      <c r="P584" t="s">
        <v>26</v>
      </c>
      <c r="Q584" t="s">
        <v>27</v>
      </c>
      <c r="R584" t="s">
        <v>24</v>
      </c>
      <c r="S584" t="s">
        <v>16056</v>
      </c>
      <c r="T584" t="s">
        <v>16055</v>
      </c>
    </row>
    <row r="585" spans="1:20" x14ac:dyDescent="0.25">
      <c r="A585" t="s">
        <v>30</v>
      </c>
      <c r="B585" t="s">
        <v>31</v>
      </c>
      <c r="C585">
        <v>50</v>
      </c>
      <c r="D585">
        <v>1</v>
      </c>
      <c r="E585" t="s">
        <v>16053</v>
      </c>
      <c r="F585">
        <v>300</v>
      </c>
      <c r="G585">
        <v>0</v>
      </c>
      <c r="H585" t="s">
        <v>631</v>
      </c>
      <c r="I585" t="s">
        <v>16054</v>
      </c>
      <c r="J585" t="s">
        <v>329</v>
      </c>
      <c r="K585" t="s">
        <v>23</v>
      </c>
      <c r="L585" t="s">
        <v>24</v>
      </c>
      <c r="M585" t="s">
        <v>16055</v>
      </c>
      <c r="N585" t="s">
        <v>23</v>
      </c>
      <c r="O585" t="s">
        <v>307</v>
      </c>
      <c r="P585" t="s">
        <v>26</v>
      </c>
      <c r="Q585" t="s">
        <v>27</v>
      </c>
      <c r="R585" t="s">
        <v>24</v>
      </c>
      <c r="S585" t="s">
        <v>16056</v>
      </c>
      <c r="T585" t="s">
        <v>16055</v>
      </c>
    </row>
    <row r="586" spans="1:20" x14ac:dyDescent="0.25">
      <c r="A586" t="s">
        <v>42</v>
      </c>
      <c r="B586" t="s">
        <v>43</v>
      </c>
      <c r="C586">
        <v>66.666666666666671</v>
      </c>
      <c r="D586">
        <v>3</v>
      </c>
      <c r="E586" t="s">
        <v>16057</v>
      </c>
      <c r="F586">
        <v>106</v>
      </c>
      <c r="G586">
        <v>6</v>
      </c>
      <c r="H586" t="s">
        <v>631</v>
      </c>
      <c r="I586" t="s">
        <v>16058</v>
      </c>
      <c r="J586" t="s">
        <v>335</v>
      </c>
      <c r="K586" t="s">
        <v>23</v>
      </c>
      <c r="L586" t="s">
        <v>24</v>
      </c>
      <c r="M586" t="s">
        <v>16059</v>
      </c>
      <c r="N586" t="s">
        <v>23</v>
      </c>
      <c r="O586" t="s">
        <v>32</v>
      </c>
      <c r="P586" t="s">
        <v>26</v>
      </c>
      <c r="Q586" t="s">
        <v>33</v>
      </c>
      <c r="R586" t="s">
        <v>24</v>
      </c>
      <c r="S586" t="s">
        <v>16060</v>
      </c>
      <c r="T586" t="s">
        <v>16055</v>
      </c>
    </row>
    <row r="587" spans="1:20" x14ac:dyDescent="0.25">
      <c r="A587" t="s">
        <v>44</v>
      </c>
      <c r="B587" t="s">
        <v>45</v>
      </c>
      <c r="C587">
        <v>66.666666666666671</v>
      </c>
      <c r="D587">
        <v>3</v>
      </c>
      <c r="E587" t="s">
        <v>16061</v>
      </c>
      <c r="F587">
        <v>200</v>
      </c>
      <c r="G587">
        <v>0</v>
      </c>
      <c r="H587" t="s">
        <v>631</v>
      </c>
      <c r="I587" t="s">
        <v>11454</v>
      </c>
      <c r="J587" t="s">
        <v>302</v>
      </c>
      <c r="K587" t="s">
        <v>23</v>
      </c>
      <c r="L587" t="s">
        <v>24</v>
      </c>
      <c r="M587" t="s">
        <v>16062</v>
      </c>
      <c r="N587" t="s">
        <v>23</v>
      </c>
      <c r="O587" t="s">
        <v>307</v>
      </c>
      <c r="P587" t="s">
        <v>26</v>
      </c>
      <c r="Q587" t="s">
        <v>27</v>
      </c>
      <c r="R587" t="s">
        <v>24</v>
      </c>
      <c r="S587" t="s">
        <v>16063</v>
      </c>
      <c r="T587" t="s">
        <v>16062</v>
      </c>
    </row>
    <row r="588" spans="1:20" x14ac:dyDescent="0.25">
      <c r="A588" t="s">
        <v>186</v>
      </c>
      <c r="B588" t="s">
        <v>187</v>
      </c>
      <c r="C588">
        <v>33.333333333333336</v>
      </c>
      <c r="D588">
        <v>3</v>
      </c>
      <c r="E588" t="s">
        <v>16061</v>
      </c>
      <c r="F588">
        <v>200</v>
      </c>
      <c r="G588">
        <v>0</v>
      </c>
      <c r="H588" t="s">
        <v>631</v>
      </c>
      <c r="I588" t="s">
        <v>11454</v>
      </c>
      <c r="J588" t="s">
        <v>302</v>
      </c>
      <c r="K588" t="s">
        <v>23</v>
      </c>
      <c r="L588" t="s">
        <v>24</v>
      </c>
      <c r="M588" t="s">
        <v>16062</v>
      </c>
      <c r="N588" t="s">
        <v>23</v>
      </c>
      <c r="O588" t="s">
        <v>307</v>
      </c>
      <c r="P588" t="s">
        <v>26</v>
      </c>
      <c r="Q588" t="s">
        <v>27</v>
      </c>
      <c r="R588" t="s">
        <v>24</v>
      </c>
      <c r="S588" t="s">
        <v>16063</v>
      </c>
      <c r="T588" t="s">
        <v>16062</v>
      </c>
    </row>
    <row r="589" spans="1:20" x14ac:dyDescent="0.25">
      <c r="A589" t="s">
        <v>186</v>
      </c>
      <c r="B589" t="s">
        <v>187</v>
      </c>
      <c r="C589">
        <v>37.5</v>
      </c>
      <c r="D589">
        <v>8</v>
      </c>
      <c r="E589" t="s">
        <v>16064</v>
      </c>
      <c r="F589">
        <v>318</v>
      </c>
      <c r="G589">
        <v>0</v>
      </c>
      <c r="H589" t="s">
        <v>631</v>
      </c>
      <c r="I589" t="s">
        <v>16065</v>
      </c>
      <c r="J589" t="s">
        <v>338</v>
      </c>
      <c r="K589" t="s">
        <v>23</v>
      </c>
      <c r="L589" t="s">
        <v>24</v>
      </c>
      <c r="M589" t="s">
        <v>16066</v>
      </c>
      <c r="N589" t="s">
        <v>23</v>
      </c>
      <c r="O589" t="s">
        <v>32</v>
      </c>
      <c r="P589" t="s">
        <v>26</v>
      </c>
      <c r="Q589" t="s">
        <v>33</v>
      </c>
      <c r="R589" t="s">
        <v>24</v>
      </c>
      <c r="S589" t="s">
        <v>16067</v>
      </c>
      <c r="T589" t="s">
        <v>16066</v>
      </c>
    </row>
    <row r="590" spans="1:20" x14ac:dyDescent="0.25">
      <c r="A590" t="s">
        <v>42</v>
      </c>
      <c r="B590" t="s">
        <v>43</v>
      </c>
      <c r="C590">
        <v>66.666666666666671</v>
      </c>
      <c r="D590">
        <v>3</v>
      </c>
      <c r="E590" t="s">
        <v>16068</v>
      </c>
      <c r="F590">
        <v>145</v>
      </c>
      <c r="G590">
        <v>45</v>
      </c>
      <c r="H590" t="s">
        <v>631</v>
      </c>
      <c r="I590" t="s">
        <v>16069</v>
      </c>
      <c r="J590" t="s">
        <v>349</v>
      </c>
      <c r="K590" t="s">
        <v>23</v>
      </c>
      <c r="L590" t="s">
        <v>24</v>
      </c>
      <c r="M590" t="s">
        <v>16070</v>
      </c>
      <c r="N590" t="s">
        <v>23</v>
      </c>
      <c r="O590" t="s">
        <v>32</v>
      </c>
      <c r="P590" t="s">
        <v>26</v>
      </c>
      <c r="Q590" t="s">
        <v>33</v>
      </c>
      <c r="R590" t="s">
        <v>24</v>
      </c>
      <c r="S590" t="s">
        <v>16071</v>
      </c>
      <c r="T590" t="s">
        <v>16072</v>
      </c>
    </row>
    <row r="591" spans="1:20" x14ac:dyDescent="0.25">
      <c r="A591" t="s">
        <v>42</v>
      </c>
      <c r="B591" t="s">
        <v>43</v>
      </c>
      <c r="C591">
        <v>66.666666666666671</v>
      </c>
      <c r="D591">
        <v>9</v>
      </c>
      <c r="E591" t="s">
        <v>16073</v>
      </c>
      <c r="F591">
        <v>300</v>
      </c>
      <c r="G591">
        <v>0</v>
      </c>
      <c r="H591" t="s">
        <v>631</v>
      </c>
      <c r="I591" t="s">
        <v>16074</v>
      </c>
      <c r="J591" t="s">
        <v>1679</v>
      </c>
      <c r="K591" t="s">
        <v>23</v>
      </c>
      <c r="L591" t="s">
        <v>24</v>
      </c>
      <c r="M591" t="s">
        <v>16075</v>
      </c>
      <c r="N591" t="s">
        <v>23</v>
      </c>
      <c r="O591" t="s">
        <v>307</v>
      </c>
      <c r="P591" t="s">
        <v>26</v>
      </c>
      <c r="Q591" t="s">
        <v>27</v>
      </c>
      <c r="R591" t="s">
        <v>24</v>
      </c>
      <c r="S591" t="s">
        <v>16076</v>
      </c>
      <c r="T591" t="s">
        <v>16075</v>
      </c>
    </row>
    <row r="592" spans="1:20" x14ac:dyDescent="0.25">
      <c r="A592" t="s">
        <v>44</v>
      </c>
      <c r="B592" t="s">
        <v>45</v>
      </c>
      <c r="C592">
        <v>66.666666666666671</v>
      </c>
      <c r="D592">
        <v>9</v>
      </c>
      <c r="E592" t="s">
        <v>16077</v>
      </c>
      <c r="F592">
        <v>300</v>
      </c>
      <c r="G592">
        <v>0</v>
      </c>
      <c r="H592" t="s">
        <v>631</v>
      </c>
      <c r="I592" t="s">
        <v>1285</v>
      </c>
      <c r="J592" t="s">
        <v>306</v>
      </c>
      <c r="K592" t="s">
        <v>23</v>
      </c>
      <c r="L592" t="s">
        <v>24</v>
      </c>
      <c r="M592" t="s">
        <v>16075</v>
      </c>
      <c r="N592" t="s">
        <v>23</v>
      </c>
      <c r="O592" t="s">
        <v>307</v>
      </c>
      <c r="P592" t="s">
        <v>26</v>
      </c>
      <c r="Q592" t="s">
        <v>27</v>
      </c>
      <c r="R592" t="s">
        <v>24</v>
      </c>
      <c r="S592" t="s">
        <v>16078</v>
      </c>
      <c r="T592" t="s">
        <v>16075</v>
      </c>
    </row>
    <row r="593" spans="1:20" x14ac:dyDescent="0.25">
      <c r="A593" t="s">
        <v>42</v>
      </c>
      <c r="B593" t="s">
        <v>43</v>
      </c>
      <c r="C593">
        <v>66.666666666666671</v>
      </c>
      <c r="D593">
        <v>3</v>
      </c>
      <c r="E593" t="s">
        <v>16079</v>
      </c>
      <c r="F593">
        <v>359</v>
      </c>
      <c r="G593">
        <v>0</v>
      </c>
      <c r="H593" t="s">
        <v>631</v>
      </c>
      <c r="I593" t="s">
        <v>11640</v>
      </c>
      <c r="J593" t="s">
        <v>11641</v>
      </c>
      <c r="K593" t="s">
        <v>23</v>
      </c>
      <c r="L593" t="s">
        <v>24</v>
      </c>
      <c r="M593" t="s">
        <v>16080</v>
      </c>
      <c r="N593" t="s">
        <v>23</v>
      </c>
      <c r="O593" t="s">
        <v>32</v>
      </c>
      <c r="P593" t="s">
        <v>26</v>
      </c>
      <c r="Q593" t="s">
        <v>33</v>
      </c>
      <c r="R593" t="s">
        <v>24</v>
      </c>
      <c r="S593" t="s">
        <v>16081</v>
      </c>
      <c r="T593" t="s">
        <v>16075</v>
      </c>
    </row>
    <row r="594" spans="1:20" x14ac:dyDescent="0.25">
      <c r="A594" t="s">
        <v>186</v>
      </c>
      <c r="B594" t="s">
        <v>187</v>
      </c>
      <c r="C594">
        <v>37.5</v>
      </c>
      <c r="D594">
        <v>4</v>
      </c>
      <c r="E594" t="s">
        <v>16079</v>
      </c>
      <c r="F594">
        <v>359</v>
      </c>
      <c r="G594">
        <v>0</v>
      </c>
      <c r="H594" t="s">
        <v>631</v>
      </c>
      <c r="I594" t="s">
        <v>11640</v>
      </c>
      <c r="J594" t="s">
        <v>11641</v>
      </c>
      <c r="K594" t="s">
        <v>23</v>
      </c>
      <c r="L594" t="s">
        <v>24</v>
      </c>
      <c r="M594" t="s">
        <v>16080</v>
      </c>
      <c r="N594" t="s">
        <v>23</v>
      </c>
      <c r="O594" t="s">
        <v>32</v>
      </c>
      <c r="P594" t="s">
        <v>26</v>
      </c>
      <c r="Q594" t="s">
        <v>33</v>
      </c>
      <c r="R594" t="s">
        <v>24</v>
      </c>
      <c r="S594" t="s">
        <v>16081</v>
      </c>
      <c r="T594" t="s">
        <v>16075</v>
      </c>
    </row>
    <row r="595" spans="1:20" x14ac:dyDescent="0.25">
      <c r="A595" t="s">
        <v>44</v>
      </c>
      <c r="B595" t="s">
        <v>45</v>
      </c>
      <c r="C595">
        <v>66.666666666666671</v>
      </c>
      <c r="D595">
        <v>3</v>
      </c>
      <c r="E595" t="s">
        <v>16079</v>
      </c>
      <c r="F595">
        <v>359</v>
      </c>
      <c r="G595">
        <v>0</v>
      </c>
      <c r="H595" t="s">
        <v>631</v>
      </c>
      <c r="I595" t="s">
        <v>11640</v>
      </c>
      <c r="J595" t="s">
        <v>11641</v>
      </c>
      <c r="K595" t="s">
        <v>23</v>
      </c>
      <c r="L595" t="s">
        <v>24</v>
      </c>
      <c r="M595" t="s">
        <v>16080</v>
      </c>
      <c r="N595" t="s">
        <v>23</v>
      </c>
      <c r="O595" t="s">
        <v>32</v>
      </c>
      <c r="P595" t="s">
        <v>26</v>
      </c>
      <c r="Q595" t="s">
        <v>33</v>
      </c>
      <c r="R595" t="s">
        <v>24</v>
      </c>
      <c r="S595" t="s">
        <v>16081</v>
      </c>
      <c r="T595" t="s">
        <v>16075</v>
      </c>
    </row>
    <row r="596" spans="1:20" x14ac:dyDescent="0.25">
      <c r="A596" t="s">
        <v>20</v>
      </c>
      <c r="B596" t="s">
        <v>21</v>
      </c>
      <c r="C596">
        <v>50</v>
      </c>
      <c r="D596">
        <v>1</v>
      </c>
      <c r="E596" t="s">
        <v>16082</v>
      </c>
      <c r="F596">
        <v>106</v>
      </c>
      <c r="G596">
        <v>6</v>
      </c>
      <c r="H596" t="s">
        <v>631</v>
      </c>
      <c r="I596" t="s">
        <v>16083</v>
      </c>
      <c r="J596" t="s">
        <v>61</v>
      </c>
      <c r="K596" t="s">
        <v>23</v>
      </c>
      <c r="L596" t="s">
        <v>24</v>
      </c>
      <c r="M596" t="s">
        <v>16084</v>
      </c>
      <c r="N596" t="s">
        <v>23</v>
      </c>
      <c r="O596" t="s">
        <v>307</v>
      </c>
      <c r="P596" t="s">
        <v>26</v>
      </c>
      <c r="Q596" t="s">
        <v>27</v>
      </c>
      <c r="R596" t="s">
        <v>24</v>
      </c>
      <c r="S596" t="s">
        <v>16085</v>
      </c>
      <c r="T596" t="s">
        <v>16084</v>
      </c>
    </row>
    <row r="597" spans="1:20" x14ac:dyDescent="0.25">
      <c r="A597" t="s">
        <v>28</v>
      </c>
      <c r="B597" t="s">
        <v>29</v>
      </c>
      <c r="C597">
        <v>50</v>
      </c>
      <c r="D597">
        <v>1</v>
      </c>
      <c r="E597" t="s">
        <v>16082</v>
      </c>
      <c r="F597">
        <v>106</v>
      </c>
      <c r="G597">
        <v>6</v>
      </c>
      <c r="H597" t="s">
        <v>631</v>
      </c>
      <c r="I597" t="s">
        <v>16083</v>
      </c>
      <c r="J597" t="s">
        <v>61</v>
      </c>
      <c r="K597" t="s">
        <v>23</v>
      </c>
      <c r="L597" t="s">
        <v>24</v>
      </c>
      <c r="M597" t="s">
        <v>16084</v>
      </c>
      <c r="N597" t="s">
        <v>23</v>
      </c>
      <c r="O597" t="s">
        <v>307</v>
      </c>
      <c r="P597" t="s">
        <v>26</v>
      </c>
      <c r="Q597" t="s">
        <v>27</v>
      </c>
      <c r="R597" t="s">
        <v>24</v>
      </c>
      <c r="S597" t="s">
        <v>16085</v>
      </c>
      <c r="T597" t="s">
        <v>16084</v>
      </c>
    </row>
    <row r="598" spans="1:20" x14ac:dyDescent="0.25">
      <c r="A598" t="s">
        <v>30</v>
      </c>
      <c r="B598" t="s">
        <v>31</v>
      </c>
      <c r="C598">
        <v>50</v>
      </c>
      <c r="D598">
        <v>1</v>
      </c>
      <c r="E598" t="s">
        <v>16082</v>
      </c>
      <c r="F598">
        <v>106</v>
      </c>
      <c r="G598">
        <v>6</v>
      </c>
      <c r="H598" t="s">
        <v>631</v>
      </c>
      <c r="I598" t="s">
        <v>16083</v>
      </c>
      <c r="J598" t="s">
        <v>61</v>
      </c>
      <c r="K598" t="s">
        <v>23</v>
      </c>
      <c r="L598" t="s">
        <v>24</v>
      </c>
      <c r="M598" t="s">
        <v>16084</v>
      </c>
      <c r="N598" t="s">
        <v>23</v>
      </c>
      <c r="O598" t="s">
        <v>307</v>
      </c>
      <c r="P598" t="s">
        <v>26</v>
      </c>
      <c r="Q598" t="s">
        <v>27</v>
      </c>
      <c r="R598" t="s">
        <v>24</v>
      </c>
      <c r="S598" t="s">
        <v>16085</v>
      </c>
      <c r="T598" t="s">
        <v>16084</v>
      </c>
    </row>
    <row r="599" spans="1:20" x14ac:dyDescent="0.25">
      <c r="A599" t="s">
        <v>20</v>
      </c>
      <c r="B599" t="s">
        <v>21</v>
      </c>
      <c r="C599">
        <v>50</v>
      </c>
      <c r="D599">
        <v>1</v>
      </c>
      <c r="E599" t="s">
        <v>16086</v>
      </c>
      <c r="F599">
        <v>200</v>
      </c>
      <c r="G599">
        <v>0</v>
      </c>
      <c r="H599" t="s">
        <v>631</v>
      </c>
      <c r="I599" t="s">
        <v>16087</v>
      </c>
      <c r="J599" t="s">
        <v>306</v>
      </c>
      <c r="K599" t="s">
        <v>23</v>
      </c>
      <c r="L599" t="s">
        <v>24</v>
      </c>
      <c r="M599" t="s">
        <v>16088</v>
      </c>
      <c r="N599" t="s">
        <v>23</v>
      </c>
      <c r="O599" t="s">
        <v>307</v>
      </c>
      <c r="P599" t="s">
        <v>26</v>
      </c>
      <c r="Q599" t="s">
        <v>27</v>
      </c>
      <c r="R599" t="s">
        <v>24</v>
      </c>
      <c r="S599" t="s">
        <v>16089</v>
      </c>
      <c r="T599" t="s">
        <v>16088</v>
      </c>
    </row>
    <row r="600" spans="1:20" x14ac:dyDescent="0.25">
      <c r="A600" t="s">
        <v>28</v>
      </c>
      <c r="B600" t="s">
        <v>29</v>
      </c>
      <c r="C600">
        <v>50</v>
      </c>
      <c r="D600">
        <v>1</v>
      </c>
      <c r="E600" t="s">
        <v>16086</v>
      </c>
      <c r="F600">
        <v>200</v>
      </c>
      <c r="G600">
        <v>0</v>
      </c>
      <c r="H600" t="s">
        <v>631</v>
      </c>
      <c r="I600" t="s">
        <v>16087</v>
      </c>
      <c r="J600" t="s">
        <v>306</v>
      </c>
      <c r="K600" t="s">
        <v>23</v>
      </c>
      <c r="L600" t="s">
        <v>24</v>
      </c>
      <c r="M600" t="s">
        <v>16088</v>
      </c>
      <c r="N600" t="s">
        <v>23</v>
      </c>
      <c r="O600" t="s">
        <v>307</v>
      </c>
      <c r="P600" t="s">
        <v>26</v>
      </c>
      <c r="Q600" t="s">
        <v>27</v>
      </c>
      <c r="R600" t="s">
        <v>24</v>
      </c>
      <c r="S600" t="s">
        <v>16089</v>
      </c>
      <c r="T600" t="s">
        <v>16088</v>
      </c>
    </row>
    <row r="601" spans="1:20" x14ac:dyDescent="0.25">
      <c r="A601" t="s">
        <v>30</v>
      </c>
      <c r="B601" t="s">
        <v>31</v>
      </c>
      <c r="C601">
        <v>50</v>
      </c>
      <c r="D601">
        <v>1</v>
      </c>
      <c r="E601" t="s">
        <v>16086</v>
      </c>
      <c r="F601">
        <v>200</v>
      </c>
      <c r="G601">
        <v>0</v>
      </c>
      <c r="H601" t="s">
        <v>631</v>
      </c>
      <c r="I601" t="s">
        <v>16087</v>
      </c>
      <c r="J601" t="s">
        <v>306</v>
      </c>
      <c r="K601" t="s">
        <v>23</v>
      </c>
      <c r="L601" t="s">
        <v>24</v>
      </c>
      <c r="M601" t="s">
        <v>16088</v>
      </c>
      <c r="N601" t="s">
        <v>23</v>
      </c>
      <c r="O601" t="s">
        <v>307</v>
      </c>
      <c r="P601" t="s">
        <v>26</v>
      </c>
      <c r="Q601" t="s">
        <v>27</v>
      </c>
      <c r="R601" t="s">
        <v>24</v>
      </c>
      <c r="S601" t="s">
        <v>16089</v>
      </c>
      <c r="T601" t="s">
        <v>16088</v>
      </c>
    </row>
    <row r="602" spans="1:20" x14ac:dyDescent="0.25">
      <c r="A602" t="s">
        <v>42</v>
      </c>
      <c r="B602" t="s">
        <v>43</v>
      </c>
      <c r="C602">
        <v>66.666666666666671</v>
      </c>
      <c r="D602">
        <v>3</v>
      </c>
      <c r="E602" t="s">
        <v>16086</v>
      </c>
      <c r="F602">
        <v>200</v>
      </c>
      <c r="G602">
        <v>0</v>
      </c>
      <c r="H602" t="s">
        <v>631</v>
      </c>
      <c r="I602" t="s">
        <v>16087</v>
      </c>
      <c r="J602" t="s">
        <v>306</v>
      </c>
      <c r="K602" t="s">
        <v>23</v>
      </c>
      <c r="L602" t="s">
        <v>24</v>
      </c>
      <c r="M602" t="s">
        <v>16088</v>
      </c>
      <c r="N602" t="s">
        <v>23</v>
      </c>
      <c r="O602" t="s">
        <v>307</v>
      </c>
      <c r="P602" t="s">
        <v>26</v>
      </c>
      <c r="Q602" t="s">
        <v>27</v>
      </c>
      <c r="R602" t="s">
        <v>24</v>
      </c>
      <c r="S602" t="s">
        <v>16089</v>
      </c>
      <c r="T602" t="s">
        <v>16088</v>
      </c>
    </row>
    <row r="603" spans="1:20" x14ac:dyDescent="0.25">
      <c r="A603" t="s">
        <v>42</v>
      </c>
      <c r="B603" t="s">
        <v>43</v>
      </c>
      <c r="C603">
        <v>66.666666666666671</v>
      </c>
      <c r="D603">
        <v>3</v>
      </c>
      <c r="E603" t="s">
        <v>16090</v>
      </c>
      <c r="F603">
        <v>200</v>
      </c>
      <c r="G603">
        <v>0</v>
      </c>
      <c r="H603" t="s">
        <v>631</v>
      </c>
      <c r="I603" t="s">
        <v>5979</v>
      </c>
      <c r="J603" t="s">
        <v>650</v>
      </c>
      <c r="K603" t="s">
        <v>23</v>
      </c>
      <c r="L603" t="s">
        <v>24</v>
      </c>
      <c r="M603" t="s">
        <v>16088</v>
      </c>
      <c r="N603" t="s">
        <v>23</v>
      </c>
      <c r="O603" t="s">
        <v>32</v>
      </c>
      <c r="P603" t="s">
        <v>26</v>
      </c>
      <c r="Q603" t="s">
        <v>33</v>
      </c>
      <c r="R603" t="s">
        <v>24</v>
      </c>
      <c r="S603" t="s">
        <v>16091</v>
      </c>
      <c r="T603" t="s">
        <v>16088</v>
      </c>
    </row>
    <row r="604" spans="1:20" x14ac:dyDescent="0.25">
      <c r="A604" t="s">
        <v>20</v>
      </c>
      <c r="B604" t="s">
        <v>21</v>
      </c>
      <c r="C604">
        <v>50</v>
      </c>
      <c r="D604">
        <v>1</v>
      </c>
      <c r="E604" t="s">
        <v>16090</v>
      </c>
      <c r="F604">
        <v>200</v>
      </c>
      <c r="G604">
        <v>0</v>
      </c>
      <c r="H604" t="s">
        <v>631</v>
      </c>
      <c r="I604" t="s">
        <v>5979</v>
      </c>
      <c r="J604" t="s">
        <v>650</v>
      </c>
      <c r="K604" t="s">
        <v>23</v>
      </c>
      <c r="L604" t="s">
        <v>24</v>
      </c>
      <c r="M604" t="s">
        <v>16088</v>
      </c>
      <c r="N604" t="s">
        <v>23</v>
      </c>
      <c r="O604" t="s">
        <v>32</v>
      </c>
      <c r="P604" t="s">
        <v>26</v>
      </c>
      <c r="Q604" t="s">
        <v>33</v>
      </c>
      <c r="R604" t="s">
        <v>24</v>
      </c>
      <c r="S604" t="s">
        <v>16091</v>
      </c>
      <c r="T604" t="s">
        <v>16088</v>
      </c>
    </row>
    <row r="605" spans="1:20" x14ac:dyDescent="0.25">
      <c r="A605" t="s">
        <v>28</v>
      </c>
      <c r="B605" t="s">
        <v>29</v>
      </c>
      <c r="C605">
        <v>50</v>
      </c>
      <c r="D605">
        <v>1</v>
      </c>
      <c r="E605" t="s">
        <v>16090</v>
      </c>
      <c r="F605">
        <v>200</v>
      </c>
      <c r="G605">
        <v>0</v>
      </c>
      <c r="H605" t="s">
        <v>631</v>
      </c>
      <c r="I605" t="s">
        <v>5979</v>
      </c>
      <c r="J605" t="s">
        <v>650</v>
      </c>
      <c r="K605" t="s">
        <v>23</v>
      </c>
      <c r="L605" t="s">
        <v>24</v>
      </c>
      <c r="M605" t="s">
        <v>16088</v>
      </c>
      <c r="N605" t="s">
        <v>23</v>
      </c>
      <c r="O605" t="s">
        <v>32</v>
      </c>
      <c r="P605" t="s">
        <v>26</v>
      </c>
      <c r="Q605" t="s">
        <v>33</v>
      </c>
      <c r="R605" t="s">
        <v>24</v>
      </c>
      <c r="S605" t="s">
        <v>16091</v>
      </c>
      <c r="T605" t="s">
        <v>16088</v>
      </c>
    </row>
    <row r="606" spans="1:20" x14ac:dyDescent="0.25">
      <c r="A606" t="s">
        <v>30</v>
      </c>
      <c r="B606" t="s">
        <v>31</v>
      </c>
      <c r="C606">
        <v>50</v>
      </c>
      <c r="D606">
        <v>1</v>
      </c>
      <c r="E606" t="s">
        <v>16090</v>
      </c>
      <c r="F606">
        <v>200</v>
      </c>
      <c r="G606">
        <v>0</v>
      </c>
      <c r="H606" t="s">
        <v>631</v>
      </c>
      <c r="I606" t="s">
        <v>5979</v>
      </c>
      <c r="J606" t="s">
        <v>650</v>
      </c>
      <c r="K606" t="s">
        <v>23</v>
      </c>
      <c r="L606" t="s">
        <v>24</v>
      </c>
      <c r="M606" t="s">
        <v>16088</v>
      </c>
      <c r="N606" t="s">
        <v>23</v>
      </c>
      <c r="O606" t="s">
        <v>32</v>
      </c>
      <c r="P606" t="s">
        <v>26</v>
      </c>
      <c r="Q606" t="s">
        <v>33</v>
      </c>
      <c r="R606" t="s">
        <v>24</v>
      </c>
      <c r="S606" t="s">
        <v>16091</v>
      </c>
      <c r="T606" t="s">
        <v>16088</v>
      </c>
    </row>
    <row r="607" spans="1:20" x14ac:dyDescent="0.25">
      <c r="A607" t="s">
        <v>42</v>
      </c>
      <c r="B607" t="s">
        <v>43</v>
      </c>
      <c r="C607">
        <v>66.666666666666671</v>
      </c>
      <c r="D607">
        <v>3</v>
      </c>
      <c r="E607" t="s">
        <v>16092</v>
      </c>
      <c r="F607">
        <v>200</v>
      </c>
      <c r="G607">
        <v>0</v>
      </c>
      <c r="H607" t="s">
        <v>631</v>
      </c>
      <c r="I607" t="s">
        <v>16093</v>
      </c>
      <c r="J607" t="s">
        <v>316</v>
      </c>
      <c r="K607" t="s">
        <v>23</v>
      </c>
      <c r="L607" t="s">
        <v>24</v>
      </c>
      <c r="M607" t="s">
        <v>16094</v>
      </c>
      <c r="N607" t="s">
        <v>23</v>
      </c>
      <c r="O607" t="s">
        <v>307</v>
      </c>
      <c r="P607" t="s">
        <v>26</v>
      </c>
      <c r="Q607" t="s">
        <v>27</v>
      </c>
      <c r="R607" t="s">
        <v>24</v>
      </c>
      <c r="S607" t="s">
        <v>16095</v>
      </c>
      <c r="T607" t="s">
        <v>16094</v>
      </c>
    </row>
    <row r="608" spans="1:20" x14ac:dyDescent="0.25">
      <c r="A608" t="s">
        <v>20</v>
      </c>
      <c r="B608" t="s">
        <v>21</v>
      </c>
      <c r="C608">
        <v>50</v>
      </c>
      <c r="D608">
        <v>1</v>
      </c>
      <c r="E608" t="s">
        <v>16092</v>
      </c>
      <c r="F608">
        <v>200</v>
      </c>
      <c r="G608">
        <v>0</v>
      </c>
      <c r="H608" t="s">
        <v>631</v>
      </c>
      <c r="I608" t="s">
        <v>16093</v>
      </c>
      <c r="J608" t="s">
        <v>316</v>
      </c>
      <c r="K608" t="s">
        <v>23</v>
      </c>
      <c r="L608" t="s">
        <v>24</v>
      </c>
      <c r="M608" t="s">
        <v>16094</v>
      </c>
      <c r="N608" t="s">
        <v>23</v>
      </c>
      <c r="O608" t="s">
        <v>307</v>
      </c>
      <c r="P608" t="s">
        <v>26</v>
      </c>
      <c r="Q608" t="s">
        <v>27</v>
      </c>
      <c r="R608" t="s">
        <v>24</v>
      </c>
      <c r="S608" t="s">
        <v>16095</v>
      </c>
      <c r="T608" t="s">
        <v>16094</v>
      </c>
    </row>
    <row r="609" spans="1:20" x14ac:dyDescent="0.25">
      <c r="A609" t="s">
        <v>28</v>
      </c>
      <c r="B609" t="s">
        <v>29</v>
      </c>
      <c r="C609">
        <v>50</v>
      </c>
      <c r="D609">
        <v>1</v>
      </c>
      <c r="E609" t="s">
        <v>16092</v>
      </c>
      <c r="F609">
        <v>200</v>
      </c>
      <c r="G609">
        <v>0</v>
      </c>
      <c r="H609" t="s">
        <v>631</v>
      </c>
      <c r="I609" t="s">
        <v>16093</v>
      </c>
      <c r="J609" t="s">
        <v>316</v>
      </c>
      <c r="K609" t="s">
        <v>23</v>
      </c>
      <c r="L609" t="s">
        <v>24</v>
      </c>
      <c r="M609" t="s">
        <v>16094</v>
      </c>
      <c r="N609" t="s">
        <v>23</v>
      </c>
      <c r="O609" t="s">
        <v>307</v>
      </c>
      <c r="P609" t="s">
        <v>26</v>
      </c>
      <c r="Q609" t="s">
        <v>27</v>
      </c>
      <c r="R609" t="s">
        <v>24</v>
      </c>
      <c r="S609" t="s">
        <v>16095</v>
      </c>
      <c r="T609" t="s">
        <v>16094</v>
      </c>
    </row>
    <row r="610" spans="1:20" x14ac:dyDescent="0.25">
      <c r="A610" t="s">
        <v>30</v>
      </c>
      <c r="B610" t="s">
        <v>31</v>
      </c>
      <c r="C610">
        <v>50</v>
      </c>
      <c r="D610">
        <v>1</v>
      </c>
      <c r="E610" t="s">
        <v>16092</v>
      </c>
      <c r="F610">
        <v>200</v>
      </c>
      <c r="G610">
        <v>0</v>
      </c>
      <c r="H610" t="s">
        <v>631</v>
      </c>
      <c r="I610" t="s">
        <v>16093</v>
      </c>
      <c r="J610" t="s">
        <v>316</v>
      </c>
      <c r="K610" t="s">
        <v>23</v>
      </c>
      <c r="L610" t="s">
        <v>24</v>
      </c>
      <c r="M610" t="s">
        <v>16094</v>
      </c>
      <c r="N610" t="s">
        <v>23</v>
      </c>
      <c r="O610" t="s">
        <v>307</v>
      </c>
      <c r="P610" t="s">
        <v>26</v>
      </c>
      <c r="Q610" t="s">
        <v>27</v>
      </c>
      <c r="R610" t="s">
        <v>24</v>
      </c>
      <c r="S610" t="s">
        <v>16095</v>
      </c>
      <c r="T610" t="s">
        <v>16094</v>
      </c>
    </row>
    <row r="611" spans="1:20" x14ac:dyDescent="0.25">
      <c r="A611" t="s">
        <v>42</v>
      </c>
      <c r="B611" t="s">
        <v>43</v>
      </c>
      <c r="C611">
        <v>66.666666666666671</v>
      </c>
      <c r="D611">
        <v>3</v>
      </c>
      <c r="E611" t="s">
        <v>16096</v>
      </c>
      <c r="F611">
        <v>129</v>
      </c>
      <c r="G611">
        <v>29</v>
      </c>
      <c r="H611" t="s">
        <v>631</v>
      </c>
      <c r="I611" t="s">
        <v>16097</v>
      </c>
      <c r="J611" t="s">
        <v>334</v>
      </c>
      <c r="K611" t="s">
        <v>23</v>
      </c>
      <c r="L611" t="s">
        <v>24</v>
      </c>
      <c r="M611" t="s">
        <v>23</v>
      </c>
      <c r="N611" t="s">
        <v>23</v>
      </c>
      <c r="O611" t="s">
        <v>58</v>
      </c>
      <c r="P611" t="s">
        <v>26</v>
      </c>
      <c r="Q611" t="s">
        <v>23</v>
      </c>
      <c r="R611" t="s">
        <v>24</v>
      </c>
      <c r="S611" t="s">
        <v>23</v>
      </c>
      <c r="T611" t="s">
        <v>16098</v>
      </c>
    </row>
    <row r="612" spans="1:20" x14ac:dyDescent="0.25">
      <c r="A612" t="s">
        <v>51</v>
      </c>
      <c r="B612" t="s">
        <v>52</v>
      </c>
      <c r="C612">
        <v>56.5</v>
      </c>
      <c r="D612">
        <v>2</v>
      </c>
      <c r="E612" t="s">
        <v>16099</v>
      </c>
      <c r="F612">
        <v>317</v>
      </c>
      <c r="G612">
        <v>45</v>
      </c>
      <c r="H612" t="s">
        <v>47</v>
      </c>
      <c r="I612" t="s">
        <v>646</v>
      </c>
      <c r="J612" t="s">
        <v>12371</v>
      </c>
      <c r="K612" t="s">
        <v>2062</v>
      </c>
      <c r="L612" t="s">
        <v>4632</v>
      </c>
      <c r="M612" t="s">
        <v>16100</v>
      </c>
      <c r="N612" t="s">
        <v>23</v>
      </c>
      <c r="O612" t="s">
        <v>63</v>
      </c>
      <c r="P612" t="s">
        <v>54</v>
      </c>
      <c r="Q612" t="s">
        <v>55</v>
      </c>
      <c r="R612" t="s">
        <v>24</v>
      </c>
      <c r="S612" t="s">
        <v>16101</v>
      </c>
      <c r="T612" t="s">
        <v>16100</v>
      </c>
    </row>
    <row r="613" spans="1:20" x14ac:dyDescent="0.25">
      <c r="A613" t="s">
        <v>51</v>
      </c>
      <c r="B613" t="s">
        <v>52</v>
      </c>
      <c r="C613">
        <v>56.333333333333343</v>
      </c>
      <c r="D613">
        <v>3</v>
      </c>
      <c r="E613" t="s">
        <v>16099</v>
      </c>
      <c r="F613">
        <v>317</v>
      </c>
      <c r="G613">
        <v>45</v>
      </c>
      <c r="H613" t="s">
        <v>47</v>
      </c>
      <c r="I613" t="s">
        <v>646</v>
      </c>
      <c r="J613" t="s">
        <v>12371</v>
      </c>
      <c r="K613" t="s">
        <v>2062</v>
      </c>
      <c r="L613" t="s">
        <v>4632</v>
      </c>
      <c r="M613" t="s">
        <v>16100</v>
      </c>
      <c r="N613" t="s">
        <v>23</v>
      </c>
      <c r="O613" t="s">
        <v>63</v>
      </c>
      <c r="P613" t="s">
        <v>54</v>
      </c>
      <c r="Q613" t="s">
        <v>55</v>
      </c>
      <c r="R613" t="s">
        <v>24</v>
      </c>
      <c r="S613" t="s">
        <v>16101</v>
      </c>
      <c r="T613" t="s">
        <v>16100</v>
      </c>
    </row>
    <row r="614" spans="1:20" x14ac:dyDescent="0.25">
      <c r="A614" t="s">
        <v>110</v>
      </c>
      <c r="B614" t="s">
        <v>640</v>
      </c>
      <c r="C614">
        <v>66.333333333333329</v>
      </c>
      <c r="D614">
        <v>3</v>
      </c>
      <c r="E614" t="s">
        <v>16102</v>
      </c>
      <c r="F614">
        <v>290.48</v>
      </c>
      <c r="G614">
        <v>41</v>
      </c>
      <c r="H614" t="s">
        <v>47</v>
      </c>
      <c r="I614" t="s">
        <v>16103</v>
      </c>
      <c r="J614" t="s">
        <v>16104</v>
      </c>
      <c r="K614" t="s">
        <v>5462</v>
      </c>
      <c r="L614" t="s">
        <v>16105</v>
      </c>
      <c r="M614" t="s">
        <v>16106</v>
      </c>
      <c r="N614" t="s">
        <v>23</v>
      </c>
      <c r="O614" t="s">
        <v>48</v>
      </c>
      <c r="P614" t="s">
        <v>49</v>
      </c>
      <c r="Q614" t="s">
        <v>50</v>
      </c>
      <c r="R614" t="s">
        <v>24</v>
      </c>
      <c r="S614" t="s">
        <v>23</v>
      </c>
      <c r="T614" t="s">
        <v>16107</v>
      </c>
    </row>
    <row r="615" spans="1:20" x14ac:dyDescent="0.25">
      <c r="A615" t="s">
        <v>36</v>
      </c>
      <c r="B615" t="s">
        <v>37</v>
      </c>
      <c r="C615">
        <v>54.5</v>
      </c>
      <c r="D615">
        <v>2</v>
      </c>
      <c r="E615" t="s">
        <v>16102</v>
      </c>
      <c r="F615">
        <v>290.48</v>
      </c>
      <c r="G615">
        <v>41</v>
      </c>
      <c r="H615" t="s">
        <v>47</v>
      </c>
      <c r="I615" t="s">
        <v>16103</v>
      </c>
      <c r="J615" t="s">
        <v>16104</v>
      </c>
      <c r="K615" t="s">
        <v>5462</v>
      </c>
      <c r="L615" t="s">
        <v>16105</v>
      </c>
      <c r="M615" t="s">
        <v>16106</v>
      </c>
      <c r="N615" t="s">
        <v>23</v>
      </c>
      <c r="O615" t="s">
        <v>48</v>
      </c>
      <c r="P615" t="s">
        <v>49</v>
      </c>
      <c r="Q615" t="s">
        <v>50</v>
      </c>
      <c r="R615" t="s">
        <v>24</v>
      </c>
      <c r="S615" t="s">
        <v>23</v>
      </c>
      <c r="T615" t="s">
        <v>16107</v>
      </c>
    </row>
    <row r="616" spans="1:20" x14ac:dyDescent="0.25">
      <c r="A616" t="s">
        <v>36</v>
      </c>
      <c r="B616" t="s">
        <v>37</v>
      </c>
      <c r="C616">
        <v>65</v>
      </c>
      <c r="D616">
        <v>1</v>
      </c>
      <c r="E616" t="s">
        <v>16108</v>
      </c>
      <c r="F616">
        <v>299</v>
      </c>
      <c r="G616">
        <v>0</v>
      </c>
      <c r="H616" t="s">
        <v>47</v>
      </c>
      <c r="I616" t="s">
        <v>16109</v>
      </c>
      <c r="J616" t="s">
        <v>16110</v>
      </c>
      <c r="K616" t="s">
        <v>1278</v>
      </c>
      <c r="L616" t="s">
        <v>16111</v>
      </c>
      <c r="M616" t="s">
        <v>16112</v>
      </c>
      <c r="N616" t="s">
        <v>711</v>
      </c>
      <c r="O616" t="s">
        <v>634</v>
      </c>
      <c r="P616" t="s">
        <v>1763</v>
      </c>
      <c r="Q616" t="s">
        <v>636</v>
      </c>
      <c r="R616" t="s">
        <v>24</v>
      </c>
      <c r="S616" t="s">
        <v>23</v>
      </c>
      <c r="T616" t="s">
        <v>16113</v>
      </c>
    </row>
    <row r="617" spans="1:20" x14ac:dyDescent="0.25">
      <c r="A617" t="s">
        <v>110</v>
      </c>
      <c r="B617" t="s">
        <v>146</v>
      </c>
      <c r="C617">
        <v>100</v>
      </c>
      <c r="D617">
        <v>1</v>
      </c>
      <c r="E617" t="s">
        <v>16108</v>
      </c>
      <c r="F617">
        <v>299</v>
      </c>
      <c r="G617">
        <v>0</v>
      </c>
      <c r="H617" t="s">
        <v>47</v>
      </c>
      <c r="I617" t="s">
        <v>16109</v>
      </c>
      <c r="J617" t="s">
        <v>16110</v>
      </c>
      <c r="K617" t="s">
        <v>1278</v>
      </c>
      <c r="L617" t="s">
        <v>16111</v>
      </c>
      <c r="M617" t="s">
        <v>16112</v>
      </c>
      <c r="N617" t="s">
        <v>711</v>
      </c>
      <c r="O617" t="s">
        <v>634</v>
      </c>
      <c r="P617" t="s">
        <v>1763</v>
      </c>
      <c r="Q617" t="s">
        <v>636</v>
      </c>
      <c r="R617" t="s">
        <v>24</v>
      </c>
      <c r="S617" t="s">
        <v>23</v>
      </c>
      <c r="T617" t="s">
        <v>16113</v>
      </c>
    </row>
    <row r="618" spans="1:20" x14ac:dyDescent="0.25">
      <c r="A618" t="s">
        <v>46</v>
      </c>
      <c r="B618" t="s">
        <v>56</v>
      </c>
      <c r="C618">
        <v>100</v>
      </c>
      <c r="D618">
        <v>1</v>
      </c>
      <c r="E618" t="s">
        <v>16108</v>
      </c>
      <c r="F618">
        <v>299</v>
      </c>
      <c r="G618">
        <v>0</v>
      </c>
      <c r="H618" t="s">
        <v>47</v>
      </c>
      <c r="I618" t="s">
        <v>16109</v>
      </c>
      <c r="J618" t="s">
        <v>16110</v>
      </c>
      <c r="K618" t="s">
        <v>1278</v>
      </c>
      <c r="L618" t="s">
        <v>16111</v>
      </c>
      <c r="M618" t="s">
        <v>16112</v>
      </c>
      <c r="N618" t="s">
        <v>711</v>
      </c>
      <c r="O618" t="s">
        <v>634</v>
      </c>
      <c r="P618" t="s">
        <v>1763</v>
      </c>
      <c r="Q618" t="s">
        <v>636</v>
      </c>
      <c r="R618" t="s">
        <v>24</v>
      </c>
      <c r="S618" t="s">
        <v>23</v>
      </c>
      <c r="T618" t="s">
        <v>16113</v>
      </c>
    </row>
    <row r="619" spans="1:20" x14ac:dyDescent="0.25">
      <c r="A619" t="s">
        <v>139</v>
      </c>
      <c r="B619" t="s">
        <v>112</v>
      </c>
      <c r="C619">
        <v>100</v>
      </c>
      <c r="D619">
        <v>1</v>
      </c>
      <c r="E619" t="s">
        <v>16108</v>
      </c>
      <c r="F619">
        <v>299</v>
      </c>
      <c r="G619">
        <v>0</v>
      </c>
      <c r="H619" t="s">
        <v>47</v>
      </c>
      <c r="I619" t="s">
        <v>16109</v>
      </c>
      <c r="J619" t="s">
        <v>16110</v>
      </c>
      <c r="K619" t="s">
        <v>1278</v>
      </c>
      <c r="L619" t="s">
        <v>16111</v>
      </c>
      <c r="M619" t="s">
        <v>16112</v>
      </c>
      <c r="N619" t="s">
        <v>711</v>
      </c>
      <c r="O619" t="s">
        <v>634</v>
      </c>
      <c r="P619" t="s">
        <v>1763</v>
      </c>
      <c r="Q619" t="s">
        <v>636</v>
      </c>
      <c r="R619" t="s">
        <v>24</v>
      </c>
      <c r="S619" t="s">
        <v>23</v>
      </c>
      <c r="T619" t="s">
        <v>16113</v>
      </c>
    </row>
    <row r="620" spans="1:20" x14ac:dyDescent="0.25">
      <c r="A620" t="s">
        <v>139</v>
      </c>
      <c r="B620" t="s">
        <v>112</v>
      </c>
      <c r="C620">
        <v>66</v>
      </c>
      <c r="D620">
        <v>1</v>
      </c>
      <c r="E620" t="s">
        <v>16114</v>
      </c>
      <c r="F620">
        <v>240</v>
      </c>
      <c r="G620">
        <v>0</v>
      </c>
      <c r="H620" t="s">
        <v>22</v>
      </c>
      <c r="I620" t="s">
        <v>854</v>
      </c>
      <c r="J620" t="s">
        <v>16115</v>
      </c>
      <c r="K620" t="s">
        <v>4546</v>
      </c>
      <c r="L620" t="s">
        <v>3369</v>
      </c>
      <c r="M620" t="s">
        <v>16116</v>
      </c>
      <c r="N620" t="s">
        <v>23</v>
      </c>
      <c r="O620" t="s">
        <v>63</v>
      </c>
      <c r="P620" t="s">
        <v>54</v>
      </c>
      <c r="Q620" t="s">
        <v>55</v>
      </c>
      <c r="R620" t="s">
        <v>24</v>
      </c>
      <c r="S620" t="s">
        <v>23</v>
      </c>
      <c r="T620" t="s">
        <v>16116</v>
      </c>
    </row>
    <row r="621" spans="1:20" x14ac:dyDescent="0.25">
      <c r="A621" t="s">
        <v>110</v>
      </c>
      <c r="B621" t="s">
        <v>640</v>
      </c>
      <c r="C621">
        <v>66</v>
      </c>
      <c r="D621">
        <v>1</v>
      </c>
      <c r="E621" t="s">
        <v>16114</v>
      </c>
      <c r="F621">
        <v>240</v>
      </c>
      <c r="G621">
        <v>0</v>
      </c>
      <c r="H621" t="s">
        <v>22</v>
      </c>
      <c r="I621" t="s">
        <v>854</v>
      </c>
      <c r="J621" t="s">
        <v>16115</v>
      </c>
      <c r="K621" t="s">
        <v>4546</v>
      </c>
      <c r="L621" t="s">
        <v>3369</v>
      </c>
      <c r="M621" t="s">
        <v>16116</v>
      </c>
      <c r="N621" t="s">
        <v>23</v>
      </c>
      <c r="O621" t="s">
        <v>63</v>
      </c>
      <c r="P621" t="s">
        <v>54</v>
      </c>
      <c r="Q621" t="s">
        <v>55</v>
      </c>
      <c r="R621" t="s">
        <v>24</v>
      </c>
      <c r="S621" t="s">
        <v>23</v>
      </c>
      <c r="T621" t="s">
        <v>16116</v>
      </c>
    </row>
    <row r="622" spans="1:20" x14ac:dyDescent="0.25">
      <c r="A622" t="s">
        <v>46</v>
      </c>
      <c r="B622" t="s">
        <v>56</v>
      </c>
      <c r="C622">
        <v>67</v>
      </c>
      <c r="D622">
        <v>1</v>
      </c>
      <c r="E622" t="s">
        <v>16114</v>
      </c>
      <c r="F622">
        <v>240</v>
      </c>
      <c r="G622">
        <v>0</v>
      </c>
      <c r="H622" t="s">
        <v>22</v>
      </c>
      <c r="I622" t="s">
        <v>854</v>
      </c>
      <c r="J622" t="s">
        <v>16115</v>
      </c>
      <c r="K622" t="s">
        <v>4546</v>
      </c>
      <c r="L622" t="s">
        <v>3369</v>
      </c>
      <c r="M622" t="s">
        <v>16116</v>
      </c>
      <c r="N622" t="s">
        <v>23</v>
      </c>
      <c r="O622" t="s">
        <v>63</v>
      </c>
      <c r="P622" t="s">
        <v>54</v>
      </c>
      <c r="Q622" t="s">
        <v>55</v>
      </c>
      <c r="R622" t="s">
        <v>24</v>
      </c>
      <c r="S622" t="s">
        <v>23</v>
      </c>
      <c r="T622" t="s">
        <v>16116</v>
      </c>
    </row>
    <row r="623" spans="1:20" x14ac:dyDescent="0.25">
      <c r="A623" t="s">
        <v>4860</v>
      </c>
      <c r="B623" t="s">
        <v>4861</v>
      </c>
      <c r="C623">
        <v>12</v>
      </c>
      <c r="D623">
        <v>400</v>
      </c>
      <c r="E623" t="s">
        <v>16117</v>
      </c>
      <c r="F623">
        <v>4900</v>
      </c>
      <c r="G623">
        <v>100</v>
      </c>
      <c r="H623" t="s">
        <v>47</v>
      </c>
      <c r="I623" t="s">
        <v>11547</v>
      </c>
      <c r="J623" t="s">
        <v>11548</v>
      </c>
      <c r="K623" t="s">
        <v>3207</v>
      </c>
      <c r="L623" t="s">
        <v>11549</v>
      </c>
      <c r="M623" t="s">
        <v>16118</v>
      </c>
      <c r="N623" t="s">
        <v>711</v>
      </c>
      <c r="O623" t="s">
        <v>1298</v>
      </c>
      <c r="P623" t="s">
        <v>635</v>
      </c>
      <c r="Q623" t="s">
        <v>636</v>
      </c>
      <c r="R623" t="s">
        <v>24</v>
      </c>
      <c r="S623" t="s">
        <v>23</v>
      </c>
      <c r="T623" t="s">
        <v>16119</v>
      </c>
    </row>
    <row r="624" spans="1:20" x14ac:dyDescent="0.25">
      <c r="A624" t="s">
        <v>36</v>
      </c>
      <c r="B624" t="s">
        <v>37</v>
      </c>
      <c r="C624">
        <v>65</v>
      </c>
      <c r="D624">
        <v>1</v>
      </c>
      <c r="E624" t="s">
        <v>16120</v>
      </c>
      <c r="F624">
        <v>299</v>
      </c>
      <c r="G624">
        <v>0</v>
      </c>
      <c r="H624" t="s">
        <v>47</v>
      </c>
      <c r="I624" t="s">
        <v>16121</v>
      </c>
      <c r="J624" t="s">
        <v>16122</v>
      </c>
      <c r="K624" t="s">
        <v>1278</v>
      </c>
      <c r="L624" t="s">
        <v>16123</v>
      </c>
      <c r="M624" t="s">
        <v>16124</v>
      </c>
      <c r="N624" t="s">
        <v>711</v>
      </c>
      <c r="O624" t="s">
        <v>634</v>
      </c>
      <c r="P624" t="s">
        <v>635</v>
      </c>
      <c r="Q624" t="s">
        <v>636</v>
      </c>
      <c r="R624" t="s">
        <v>24</v>
      </c>
      <c r="S624" t="s">
        <v>23</v>
      </c>
      <c r="T624" t="s">
        <v>16124</v>
      </c>
    </row>
    <row r="625" spans="1:20" x14ac:dyDescent="0.25">
      <c r="A625" t="s">
        <v>110</v>
      </c>
      <c r="B625" t="s">
        <v>146</v>
      </c>
      <c r="C625">
        <v>100</v>
      </c>
      <c r="D625">
        <v>1</v>
      </c>
      <c r="E625" t="s">
        <v>16120</v>
      </c>
      <c r="F625">
        <v>299</v>
      </c>
      <c r="G625">
        <v>0</v>
      </c>
      <c r="H625" t="s">
        <v>47</v>
      </c>
      <c r="I625" t="s">
        <v>16121</v>
      </c>
      <c r="J625" t="s">
        <v>16122</v>
      </c>
      <c r="K625" t="s">
        <v>1278</v>
      </c>
      <c r="L625" t="s">
        <v>16123</v>
      </c>
      <c r="M625" t="s">
        <v>16124</v>
      </c>
      <c r="N625" t="s">
        <v>711</v>
      </c>
      <c r="O625" t="s">
        <v>634</v>
      </c>
      <c r="P625" t="s">
        <v>635</v>
      </c>
      <c r="Q625" t="s">
        <v>636</v>
      </c>
      <c r="R625" t="s">
        <v>24</v>
      </c>
      <c r="S625" t="s">
        <v>23</v>
      </c>
      <c r="T625" t="s">
        <v>16124</v>
      </c>
    </row>
    <row r="626" spans="1:20" x14ac:dyDescent="0.25">
      <c r="A626" t="s">
        <v>46</v>
      </c>
      <c r="B626" t="s">
        <v>56</v>
      </c>
      <c r="C626">
        <v>100</v>
      </c>
      <c r="D626">
        <v>1</v>
      </c>
      <c r="E626" t="s">
        <v>16120</v>
      </c>
      <c r="F626">
        <v>299</v>
      </c>
      <c r="G626">
        <v>0</v>
      </c>
      <c r="H626" t="s">
        <v>47</v>
      </c>
      <c r="I626" t="s">
        <v>16121</v>
      </c>
      <c r="J626" t="s">
        <v>16122</v>
      </c>
      <c r="K626" t="s">
        <v>1278</v>
      </c>
      <c r="L626" t="s">
        <v>16123</v>
      </c>
      <c r="M626" t="s">
        <v>16124</v>
      </c>
      <c r="N626" t="s">
        <v>711</v>
      </c>
      <c r="O626" t="s">
        <v>634</v>
      </c>
      <c r="P626" t="s">
        <v>635</v>
      </c>
      <c r="Q626" t="s">
        <v>636</v>
      </c>
      <c r="R626" t="s">
        <v>24</v>
      </c>
      <c r="S626" t="s">
        <v>23</v>
      </c>
      <c r="T626" t="s">
        <v>16124</v>
      </c>
    </row>
    <row r="627" spans="1:20" x14ac:dyDescent="0.25">
      <c r="A627" t="s">
        <v>139</v>
      </c>
      <c r="B627" t="s">
        <v>112</v>
      </c>
      <c r="C627">
        <v>100</v>
      </c>
      <c r="D627">
        <v>1</v>
      </c>
      <c r="E627" t="s">
        <v>16120</v>
      </c>
      <c r="F627">
        <v>299</v>
      </c>
      <c r="G627">
        <v>0</v>
      </c>
      <c r="H627" t="s">
        <v>47</v>
      </c>
      <c r="I627" t="s">
        <v>16121</v>
      </c>
      <c r="J627" t="s">
        <v>16122</v>
      </c>
      <c r="K627" t="s">
        <v>1278</v>
      </c>
      <c r="L627" t="s">
        <v>16123</v>
      </c>
      <c r="M627" t="s">
        <v>16124</v>
      </c>
      <c r="N627" t="s">
        <v>711</v>
      </c>
      <c r="O627" t="s">
        <v>634</v>
      </c>
      <c r="P627" t="s">
        <v>635</v>
      </c>
      <c r="Q627" t="s">
        <v>636</v>
      </c>
      <c r="R627" t="s">
        <v>24</v>
      </c>
      <c r="S627" t="s">
        <v>23</v>
      </c>
      <c r="T627" t="s">
        <v>16124</v>
      </c>
    </row>
    <row r="628" spans="1:20" x14ac:dyDescent="0.25">
      <c r="A628" t="s">
        <v>139</v>
      </c>
      <c r="B628" t="s">
        <v>112</v>
      </c>
      <c r="C628">
        <v>100</v>
      </c>
      <c r="D628">
        <v>1</v>
      </c>
      <c r="E628" t="s">
        <v>16125</v>
      </c>
      <c r="F628">
        <v>650</v>
      </c>
      <c r="G628">
        <v>0</v>
      </c>
      <c r="H628" t="s">
        <v>47</v>
      </c>
      <c r="I628" t="s">
        <v>16126</v>
      </c>
      <c r="J628" t="s">
        <v>16127</v>
      </c>
      <c r="K628" t="s">
        <v>5707</v>
      </c>
      <c r="L628" t="s">
        <v>16128</v>
      </c>
      <c r="M628" t="s">
        <v>16129</v>
      </c>
      <c r="N628" t="s">
        <v>711</v>
      </c>
      <c r="O628" t="s">
        <v>1298</v>
      </c>
      <c r="P628" t="s">
        <v>635</v>
      </c>
      <c r="Q628" t="s">
        <v>636</v>
      </c>
      <c r="R628" t="s">
        <v>24</v>
      </c>
      <c r="S628" t="s">
        <v>23</v>
      </c>
      <c r="T628" t="s">
        <v>16130</v>
      </c>
    </row>
    <row r="629" spans="1:20" x14ac:dyDescent="0.25">
      <c r="A629" t="s">
        <v>110</v>
      </c>
      <c r="B629" t="s">
        <v>146</v>
      </c>
      <c r="C629">
        <v>100</v>
      </c>
      <c r="D629">
        <v>1</v>
      </c>
      <c r="E629" t="s">
        <v>16125</v>
      </c>
      <c r="F629">
        <v>650</v>
      </c>
      <c r="G629">
        <v>0</v>
      </c>
      <c r="H629" t="s">
        <v>47</v>
      </c>
      <c r="I629" t="s">
        <v>16126</v>
      </c>
      <c r="J629" t="s">
        <v>16127</v>
      </c>
      <c r="K629" t="s">
        <v>5707</v>
      </c>
      <c r="L629" t="s">
        <v>16128</v>
      </c>
      <c r="M629" t="s">
        <v>16129</v>
      </c>
      <c r="N629" t="s">
        <v>711</v>
      </c>
      <c r="O629" t="s">
        <v>1298</v>
      </c>
      <c r="P629" t="s">
        <v>635</v>
      </c>
      <c r="Q629" t="s">
        <v>636</v>
      </c>
      <c r="R629" t="s">
        <v>24</v>
      </c>
      <c r="S629" t="s">
        <v>23</v>
      </c>
      <c r="T629" t="s">
        <v>16130</v>
      </c>
    </row>
    <row r="630" spans="1:20" x14ac:dyDescent="0.25">
      <c r="A630" t="s">
        <v>46</v>
      </c>
      <c r="B630" t="s">
        <v>56</v>
      </c>
      <c r="C630">
        <v>100</v>
      </c>
      <c r="D630">
        <v>1</v>
      </c>
      <c r="E630" t="s">
        <v>16125</v>
      </c>
      <c r="F630">
        <v>650</v>
      </c>
      <c r="G630">
        <v>0</v>
      </c>
      <c r="H630" t="s">
        <v>47</v>
      </c>
      <c r="I630" t="s">
        <v>16126</v>
      </c>
      <c r="J630" t="s">
        <v>16127</v>
      </c>
      <c r="K630" t="s">
        <v>5707</v>
      </c>
      <c r="L630" t="s">
        <v>16128</v>
      </c>
      <c r="M630" t="s">
        <v>16129</v>
      </c>
      <c r="N630" t="s">
        <v>711</v>
      </c>
      <c r="O630" t="s">
        <v>1298</v>
      </c>
      <c r="P630" t="s">
        <v>635</v>
      </c>
      <c r="Q630" t="s">
        <v>636</v>
      </c>
      <c r="R630" t="s">
        <v>24</v>
      </c>
      <c r="S630" t="s">
        <v>23</v>
      </c>
      <c r="T630" t="s">
        <v>16130</v>
      </c>
    </row>
    <row r="631" spans="1:20" x14ac:dyDescent="0.25">
      <c r="A631" t="s">
        <v>148</v>
      </c>
      <c r="B631" t="s">
        <v>149</v>
      </c>
      <c r="C631">
        <v>65</v>
      </c>
      <c r="D631">
        <v>2</v>
      </c>
      <c r="E631" t="s">
        <v>16125</v>
      </c>
      <c r="F631">
        <v>650</v>
      </c>
      <c r="G631">
        <v>0</v>
      </c>
      <c r="H631" t="s">
        <v>47</v>
      </c>
      <c r="I631" t="s">
        <v>16126</v>
      </c>
      <c r="J631" t="s">
        <v>16127</v>
      </c>
      <c r="K631" t="s">
        <v>5707</v>
      </c>
      <c r="L631" t="s">
        <v>16128</v>
      </c>
      <c r="M631" t="s">
        <v>16129</v>
      </c>
      <c r="N631" t="s">
        <v>711</v>
      </c>
      <c r="O631" t="s">
        <v>1298</v>
      </c>
      <c r="P631" t="s">
        <v>635</v>
      </c>
      <c r="Q631" t="s">
        <v>636</v>
      </c>
      <c r="R631" t="s">
        <v>24</v>
      </c>
      <c r="S631" t="s">
        <v>23</v>
      </c>
      <c r="T631" t="s">
        <v>16130</v>
      </c>
    </row>
    <row r="632" spans="1:20" x14ac:dyDescent="0.25">
      <c r="A632" t="s">
        <v>150</v>
      </c>
      <c r="B632" t="s">
        <v>151</v>
      </c>
      <c r="C632">
        <v>65</v>
      </c>
      <c r="D632">
        <v>2</v>
      </c>
      <c r="E632" t="s">
        <v>16125</v>
      </c>
      <c r="F632">
        <v>650</v>
      </c>
      <c r="G632">
        <v>0</v>
      </c>
      <c r="H632" t="s">
        <v>47</v>
      </c>
      <c r="I632" t="s">
        <v>16126</v>
      </c>
      <c r="J632" t="s">
        <v>16127</v>
      </c>
      <c r="K632" t="s">
        <v>5707</v>
      </c>
      <c r="L632" t="s">
        <v>16128</v>
      </c>
      <c r="M632" t="s">
        <v>16129</v>
      </c>
      <c r="N632" t="s">
        <v>711</v>
      </c>
      <c r="O632" t="s">
        <v>1298</v>
      </c>
      <c r="P632" t="s">
        <v>635</v>
      </c>
      <c r="Q632" t="s">
        <v>636</v>
      </c>
      <c r="R632" t="s">
        <v>24</v>
      </c>
      <c r="S632" t="s">
        <v>23</v>
      </c>
      <c r="T632" t="s">
        <v>16130</v>
      </c>
    </row>
    <row r="633" spans="1:20" x14ac:dyDescent="0.25">
      <c r="A633" t="s">
        <v>152</v>
      </c>
      <c r="B633" t="s">
        <v>153</v>
      </c>
      <c r="C633">
        <v>65</v>
      </c>
      <c r="D633">
        <v>2</v>
      </c>
      <c r="E633" t="s">
        <v>16125</v>
      </c>
      <c r="F633">
        <v>650</v>
      </c>
      <c r="G633">
        <v>0</v>
      </c>
      <c r="H633" t="s">
        <v>47</v>
      </c>
      <c r="I633" t="s">
        <v>16126</v>
      </c>
      <c r="J633" t="s">
        <v>16127</v>
      </c>
      <c r="K633" t="s">
        <v>5707</v>
      </c>
      <c r="L633" t="s">
        <v>16128</v>
      </c>
      <c r="M633" t="s">
        <v>16129</v>
      </c>
      <c r="N633" t="s">
        <v>711</v>
      </c>
      <c r="O633" t="s">
        <v>1298</v>
      </c>
      <c r="P633" t="s">
        <v>635</v>
      </c>
      <c r="Q633" t="s">
        <v>636</v>
      </c>
      <c r="R633" t="s">
        <v>24</v>
      </c>
      <c r="S633" t="s">
        <v>23</v>
      </c>
      <c r="T633" t="s">
        <v>16130</v>
      </c>
    </row>
    <row r="634" spans="1:20" x14ac:dyDescent="0.25">
      <c r="A634" t="s">
        <v>36</v>
      </c>
      <c r="B634" t="s">
        <v>37</v>
      </c>
      <c r="C634">
        <v>65</v>
      </c>
      <c r="D634">
        <v>2</v>
      </c>
      <c r="E634" t="s">
        <v>16125</v>
      </c>
      <c r="F634">
        <v>650</v>
      </c>
      <c r="G634">
        <v>0</v>
      </c>
      <c r="H634" t="s">
        <v>47</v>
      </c>
      <c r="I634" t="s">
        <v>16126</v>
      </c>
      <c r="J634" t="s">
        <v>16127</v>
      </c>
      <c r="K634" t="s">
        <v>5707</v>
      </c>
      <c r="L634" t="s">
        <v>16128</v>
      </c>
      <c r="M634" t="s">
        <v>16129</v>
      </c>
      <c r="N634" t="s">
        <v>711</v>
      </c>
      <c r="O634" t="s">
        <v>1298</v>
      </c>
      <c r="P634" t="s">
        <v>635</v>
      </c>
      <c r="Q634" t="s">
        <v>636</v>
      </c>
      <c r="R634" t="s">
        <v>24</v>
      </c>
      <c r="S634" t="s">
        <v>23</v>
      </c>
      <c r="T634" t="s">
        <v>16130</v>
      </c>
    </row>
    <row r="635" spans="1:20" x14ac:dyDescent="0.25">
      <c r="A635" t="s">
        <v>38</v>
      </c>
      <c r="B635" t="s">
        <v>39</v>
      </c>
      <c r="C635">
        <v>65</v>
      </c>
      <c r="D635">
        <v>2</v>
      </c>
      <c r="E635" t="s">
        <v>16125</v>
      </c>
      <c r="F635">
        <v>650</v>
      </c>
      <c r="G635">
        <v>0</v>
      </c>
      <c r="H635" t="s">
        <v>47</v>
      </c>
      <c r="I635" t="s">
        <v>16126</v>
      </c>
      <c r="J635" t="s">
        <v>16127</v>
      </c>
      <c r="K635" t="s">
        <v>5707</v>
      </c>
      <c r="L635" t="s">
        <v>16128</v>
      </c>
      <c r="M635" t="s">
        <v>16129</v>
      </c>
      <c r="N635" t="s">
        <v>711</v>
      </c>
      <c r="O635" t="s">
        <v>1298</v>
      </c>
      <c r="P635" t="s">
        <v>635</v>
      </c>
      <c r="Q635" t="s">
        <v>636</v>
      </c>
      <c r="R635" t="s">
        <v>24</v>
      </c>
      <c r="S635" t="s">
        <v>23</v>
      </c>
      <c r="T635" t="s">
        <v>16130</v>
      </c>
    </row>
    <row r="636" spans="1:20" x14ac:dyDescent="0.25">
      <c r="A636" t="s">
        <v>186</v>
      </c>
      <c r="B636" t="s">
        <v>187</v>
      </c>
      <c r="C636">
        <v>0</v>
      </c>
      <c r="D636">
        <v>2</v>
      </c>
      <c r="E636" t="s">
        <v>16131</v>
      </c>
      <c r="F636">
        <v>0</v>
      </c>
      <c r="G636">
        <v>0</v>
      </c>
      <c r="H636" t="s">
        <v>47</v>
      </c>
      <c r="I636" t="s">
        <v>16132</v>
      </c>
      <c r="J636" t="s">
        <v>16133</v>
      </c>
      <c r="K636" t="s">
        <v>16134</v>
      </c>
      <c r="L636" t="s">
        <v>16135</v>
      </c>
      <c r="M636" t="s">
        <v>16136</v>
      </c>
      <c r="N636" t="s">
        <v>9228</v>
      </c>
      <c r="O636" t="s">
        <v>1298</v>
      </c>
      <c r="P636" t="s">
        <v>635</v>
      </c>
      <c r="Q636" t="s">
        <v>636</v>
      </c>
      <c r="R636" t="s">
        <v>16137</v>
      </c>
      <c r="S636" t="s">
        <v>23</v>
      </c>
      <c r="T636" t="s">
        <v>16136</v>
      </c>
    </row>
    <row r="637" spans="1:20" x14ac:dyDescent="0.25">
      <c r="A637" t="s">
        <v>139</v>
      </c>
      <c r="B637" t="s">
        <v>112</v>
      </c>
      <c r="C637">
        <v>90</v>
      </c>
      <c r="D637">
        <v>2</v>
      </c>
      <c r="E637" t="s">
        <v>16138</v>
      </c>
      <c r="F637">
        <v>135</v>
      </c>
      <c r="G637">
        <v>0</v>
      </c>
      <c r="H637" t="s">
        <v>1233</v>
      </c>
      <c r="I637" t="s">
        <v>2377</v>
      </c>
      <c r="J637" t="s">
        <v>2378</v>
      </c>
      <c r="K637" t="s">
        <v>1446</v>
      </c>
      <c r="L637" t="s">
        <v>2379</v>
      </c>
      <c r="M637" t="s">
        <v>16139</v>
      </c>
      <c r="N637" t="s">
        <v>23</v>
      </c>
      <c r="O637" t="s">
        <v>48</v>
      </c>
      <c r="P637" t="s">
        <v>49</v>
      </c>
      <c r="Q637" t="s">
        <v>50</v>
      </c>
      <c r="R637" t="s">
        <v>24</v>
      </c>
      <c r="S637" t="s">
        <v>16140</v>
      </c>
      <c r="T637" t="s">
        <v>16139</v>
      </c>
    </row>
    <row r="638" spans="1:20" x14ac:dyDescent="0.25">
      <c r="A638" t="s">
        <v>139</v>
      </c>
      <c r="B638" t="s">
        <v>112</v>
      </c>
      <c r="C638">
        <v>90</v>
      </c>
      <c r="D638">
        <v>2</v>
      </c>
      <c r="E638" t="s">
        <v>16141</v>
      </c>
      <c r="F638">
        <v>152</v>
      </c>
      <c r="G638">
        <v>0</v>
      </c>
      <c r="H638" t="s">
        <v>647</v>
      </c>
      <c r="I638" t="s">
        <v>2377</v>
      </c>
      <c r="J638" t="s">
        <v>2378</v>
      </c>
      <c r="K638" t="s">
        <v>1446</v>
      </c>
      <c r="L638" t="s">
        <v>2379</v>
      </c>
      <c r="M638" t="s">
        <v>16142</v>
      </c>
      <c r="N638" t="s">
        <v>23</v>
      </c>
      <c r="O638" t="s">
        <v>48</v>
      </c>
      <c r="P638" t="s">
        <v>49</v>
      </c>
      <c r="Q638" t="s">
        <v>50</v>
      </c>
      <c r="R638" t="s">
        <v>24</v>
      </c>
      <c r="S638" t="s">
        <v>16143</v>
      </c>
      <c r="T638" t="s">
        <v>16142</v>
      </c>
    </row>
    <row r="639" spans="1:20" x14ac:dyDescent="0.25">
      <c r="A639" t="s">
        <v>186</v>
      </c>
      <c r="B639" t="s">
        <v>187</v>
      </c>
      <c r="C639">
        <v>47.333333333333343</v>
      </c>
      <c r="D639">
        <v>3</v>
      </c>
      <c r="E639" t="s">
        <v>16144</v>
      </c>
      <c r="F639">
        <v>132</v>
      </c>
      <c r="G639">
        <v>0</v>
      </c>
      <c r="H639" t="s">
        <v>47</v>
      </c>
      <c r="I639" t="s">
        <v>2345</v>
      </c>
      <c r="J639" t="s">
        <v>13976</v>
      </c>
      <c r="K639" t="s">
        <v>13977</v>
      </c>
      <c r="L639" t="s">
        <v>2317</v>
      </c>
      <c r="M639" t="s">
        <v>16145</v>
      </c>
      <c r="N639" t="s">
        <v>23</v>
      </c>
      <c r="O639" t="s">
        <v>63</v>
      </c>
      <c r="P639" t="s">
        <v>54</v>
      </c>
      <c r="Q639" t="s">
        <v>55</v>
      </c>
      <c r="R639" t="s">
        <v>24</v>
      </c>
      <c r="S639" t="s">
        <v>16146</v>
      </c>
      <c r="T639" t="s">
        <v>16147</v>
      </c>
    </row>
    <row r="640" spans="1:20" x14ac:dyDescent="0.25">
      <c r="A640" t="s">
        <v>115</v>
      </c>
      <c r="B640" t="s">
        <v>116</v>
      </c>
      <c r="C640">
        <v>35</v>
      </c>
      <c r="D640">
        <v>8</v>
      </c>
      <c r="E640" t="s">
        <v>16148</v>
      </c>
      <c r="F640">
        <v>225</v>
      </c>
      <c r="G640">
        <v>0</v>
      </c>
      <c r="H640" t="s">
        <v>22</v>
      </c>
      <c r="I640" t="s">
        <v>2490</v>
      </c>
      <c r="J640" t="s">
        <v>2491</v>
      </c>
      <c r="K640" t="s">
        <v>2492</v>
      </c>
      <c r="L640" t="s">
        <v>5783</v>
      </c>
      <c r="M640" t="s">
        <v>16149</v>
      </c>
      <c r="N640" t="s">
        <v>23</v>
      </c>
      <c r="O640" t="s">
        <v>63</v>
      </c>
      <c r="P640" t="s">
        <v>54</v>
      </c>
      <c r="Q640" t="s">
        <v>55</v>
      </c>
      <c r="R640" t="s">
        <v>24</v>
      </c>
      <c r="S640" t="s">
        <v>16150</v>
      </c>
      <c r="T640" t="s">
        <v>16151</v>
      </c>
    </row>
    <row r="641" spans="1:20" x14ac:dyDescent="0.25">
      <c r="A641" t="s">
        <v>46</v>
      </c>
      <c r="B641" t="s">
        <v>56</v>
      </c>
      <c r="C641">
        <v>78</v>
      </c>
      <c r="D641">
        <v>1</v>
      </c>
      <c r="E641" t="s">
        <v>16152</v>
      </c>
      <c r="F641">
        <v>85</v>
      </c>
      <c r="G641">
        <v>7</v>
      </c>
      <c r="H641" t="s">
        <v>47</v>
      </c>
      <c r="I641" t="s">
        <v>16153</v>
      </c>
      <c r="J641" t="s">
        <v>16154</v>
      </c>
      <c r="K641" t="s">
        <v>1321</v>
      </c>
      <c r="L641" t="s">
        <v>1416</v>
      </c>
      <c r="M641" t="s">
        <v>16155</v>
      </c>
      <c r="N641" t="s">
        <v>23</v>
      </c>
      <c r="O641" t="s">
        <v>63</v>
      </c>
      <c r="P641" t="s">
        <v>54</v>
      </c>
      <c r="Q641" t="s">
        <v>55</v>
      </c>
      <c r="R641" t="s">
        <v>24</v>
      </c>
      <c r="S641" t="s">
        <v>16156</v>
      </c>
      <c r="T641" t="s">
        <v>16155</v>
      </c>
    </row>
    <row r="642" spans="1:20" x14ac:dyDescent="0.25">
      <c r="A642" t="s">
        <v>36</v>
      </c>
      <c r="B642" t="s">
        <v>37</v>
      </c>
      <c r="C642">
        <v>54.5</v>
      </c>
      <c r="D642">
        <v>2</v>
      </c>
      <c r="E642" t="s">
        <v>16157</v>
      </c>
      <c r="F642">
        <v>231</v>
      </c>
      <c r="G642">
        <v>79</v>
      </c>
      <c r="H642" t="s">
        <v>47</v>
      </c>
      <c r="I642" t="s">
        <v>16158</v>
      </c>
      <c r="J642" t="s">
        <v>16159</v>
      </c>
      <c r="K642" t="s">
        <v>1581</v>
      </c>
      <c r="L642" t="s">
        <v>16160</v>
      </c>
      <c r="M642" t="s">
        <v>16161</v>
      </c>
      <c r="N642" t="s">
        <v>23</v>
      </c>
      <c r="O642" t="s">
        <v>48</v>
      </c>
      <c r="P642" t="s">
        <v>49</v>
      </c>
      <c r="Q642" t="s">
        <v>50</v>
      </c>
      <c r="R642" t="s">
        <v>24</v>
      </c>
      <c r="S642" t="s">
        <v>16162</v>
      </c>
      <c r="T642" t="s">
        <v>16161</v>
      </c>
    </row>
    <row r="643" spans="1:20" x14ac:dyDescent="0.25">
      <c r="A643" t="s">
        <v>36</v>
      </c>
      <c r="B643" t="s">
        <v>37</v>
      </c>
      <c r="C643">
        <v>54.5</v>
      </c>
      <c r="D643">
        <v>2</v>
      </c>
      <c r="E643" t="s">
        <v>16157</v>
      </c>
      <c r="F643">
        <v>231</v>
      </c>
      <c r="G643">
        <v>79</v>
      </c>
      <c r="H643" t="s">
        <v>47</v>
      </c>
      <c r="I643" t="s">
        <v>16158</v>
      </c>
      <c r="J643" t="s">
        <v>16159</v>
      </c>
      <c r="K643" t="s">
        <v>1581</v>
      </c>
      <c r="L643" t="s">
        <v>16160</v>
      </c>
      <c r="M643" t="s">
        <v>16161</v>
      </c>
      <c r="N643" t="s">
        <v>23</v>
      </c>
      <c r="O643" t="s">
        <v>48</v>
      </c>
      <c r="P643" t="s">
        <v>49</v>
      </c>
      <c r="Q643" t="s">
        <v>50</v>
      </c>
      <c r="R643" t="s">
        <v>24</v>
      </c>
      <c r="S643" t="s">
        <v>16162</v>
      </c>
      <c r="T643" t="s">
        <v>16161</v>
      </c>
    </row>
    <row r="644" spans="1:20" x14ac:dyDescent="0.25">
      <c r="A644" t="s">
        <v>46</v>
      </c>
      <c r="B644" t="s">
        <v>1105</v>
      </c>
      <c r="C644">
        <v>67.5</v>
      </c>
      <c r="D644">
        <v>1</v>
      </c>
      <c r="E644" t="s">
        <v>16163</v>
      </c>
      <c r="F644">
        <v>67.5</v>
      </c>
      <c r="G644">
        <v>0</v>
      </c>
      <c r="H644" t="s">
        <v>47</v>
      </c>
      <c r="I644" t="s">
        <v>16164</v>
      </c>
      <c r="J644" t="s">
        <v>16165</v>
      </c>
      <c r="K644" t="s">
        <v>2652</v>
      </c>
      <c r="L644" t="s">
        <v>16166</v>
      </c>
      <c r="M644" t="s">
        <v>16167</v>
      </c>
      <c r="N644" t="s">
        <v>23</v>
      </c>
      <c r="O644" t="s">
        <v>48</v>
      </c>
      <c r="P644" t="s">
        <v>49</v>
      </c>
      <c r="Q644" t="s">
        <v>50</v>
      </c>
      <c r="R644" t="s">
        <v>24</v>
      </c>
      <c r="S644" t="s">
        <v>16168</v>
      </c>
      <c r="T644" t="s">
        <v>16167</v>
      </c>
    </row>
    <row r="645" spans="1:20" x14ac:dyDescent="0.25">
      <c r="A645" t="s">
        <v>46</v>
      </c>
      <c r="B645" t="s">
        <v>1105</v>
      </c>
      <c r="C645">
        <v>14</v>
      </c>
      <c r="D645">
        <v>1</v>
      </c>
      <c r="E645" t="s">
        <v>16169</v>
      </c>
      <c r="F645">
        <v>14</v>
      </c>
      <c r="G645">
        <v>0</v>
      </c>
      <c r="H645" t="s">
        <v>47</v>
      </c>
      <c r="I645" t="s">
        <v>16170</v>
      </c>
      <c r="J645" t="s">
        <v>16171</v>
      </c>
      <c r="K645" t="s">
        <v>1939</v>
      </c>
      <c r="L645" t="s">
        <v>16172</v>
      </c>
      <c r="M645" t="s">
        <v>16173</v>
      </c>
      <c r="N645" t="s">
        <v>23</v>
      </c>
      <c r="O645" t="s">
        <v>48</v>
      </c>
      <c r="P645" t="s">
        <v>49</v>
      </c>
      <c r="Q645" t="s">
        <v>50</v>
      </c>
      <c r="R645" t="s">
        <v>24</v>
      </c>
      <c r="S645" t="s">
        <v>16174</v>
      </c>
      <c r="T645" t="s">
        <v>16173</v>
      </c>
    </row>
    <row r="646" spans="1:20" x14ac:dyDescent="0.25">
      <c r="A646" t="s">
        <v>38</v>
      </c>
      <c r="B646" t="s">
        <v>39</v>
      </c>
      <c r="C646">
        <v>54.5</v>
      </c>
      <c r="D646">
        <v>2</v>
      </c>
      <c r="E646" t="s">
        <v>16175</v>
      </c>
      <c r="F646">
        <v>79</v>
      </c>
      <c r="G646">
        <v>7</v>
      </c>
      <c r="H646" t="s">
        <v>47</v>
      </c>
      <c r="I646" t="s">
        <v>16176</v>
      </c>
      <c r="J646" t="s">
        <v>16177</v>
      </c>
      <c r="K646" t="s">
        <v>701</v>
      </c>
      <c r="L646" t="s">
        <v>16178</v>
      </c>
      <c r="M646" t="s">
        <v>16179</v>
      </c>
      <c r="N646" t="s">
        <v>23</v>
      </c>
      <c r="O646" t="s">
        <v>48</v>
      </c>
      <c r="P646" t="s">
        <v>49</v>
      </c>
      <c r="Q646" t="s">
        <v>50</v>
      </c>
      <c r="R646" t="s">
        <v>24</v>
      </c>
      <c r="S646" t="s">
        <v>23</v>
      </c>
      <c r="T646" t="s">
        <v>16180</v>
      </c>
    </row>
    <row r="647" spans="1:20" x14ac:dyDescent="0.25">
      <c r="A647" t="s">
        <v>30</v>
      </c>
      <c r="B647" t="s">
        <v>31</v>
      </c>
      <c r="C647">
        <v>60</v>
      </c>
      <c r="D647">
        <v>3</v>
      </c>
      <c r="E647" t="s">
        <v>16181</v>
      </c>
      <c r="F647">
        <v>214.21</v>
      </c>
      <c r="G647">
        <v>0</v>
      </c>
      <c r="H647" t="s">
        <v>631</v>
      </c>
      <c r="I647" t="s">
        <v>16182</v>
      </c>
      <c r="J647" t="s">
        <v>357</v>
      </c>
      <c r="K647" t="s">
        <v>23</v>
      </c>
      <c r="L647" t="s">
        <v>24</v>
      </c>
      <c r="M647" t="s">
        <v>16183</v>
      </c>
      <c r="N647" t="s">
        <v>23</v>
      </c>
      <c r="O647" t="s">
        <v>32</v>
      </c>
      <c r="P647" t="s">
        <v>26</v>
      </c>
      <c r="Q647" t="s">
        <v>33</v>
      </c>
      <c r="R647" t="s">
        <v>24</v>
      </c>
      <c r="S647" t="s">
        <v>16184</v>
      </c>
      <c r="T647" t="s">
        <v>16185</v>
      </c>
    </row>
    <row r="648" spans="1:20" x14ac:dyDescent="0.25">
      <c r="A648" t="s">
        <v>44</v>
      </c>
      <c r="B648" t="s">
        <v>45</v>
      </c>
      <c r="C648">
        <v>66.666666666666671</v>
      </c>
      <c r="D648">
        <v>3</v>
      </c>
      <c r="E648" t="s">
        <v>16181</v>
      </c>
      <c r="F648">
        <v>214.21</v>
      </c>
      <c r="G648">
        <v>0</v>
      </c>
      <c r="H648" t="s">
        <v>631</v>
      </c>
      <c r="I648" t="s">
        <v>16182</v>
      </c>
      <c r="J648" t="s">
        <v>357</v>
      </c>
      <c r="K648" t="s">
        <v>23</v>
      </c>
      <c r="L648" t="s">
        <v>24</v>
      </c>
      <c r="M648" t="s">
        <v>16183</v>
      </c>
      <c r="N648" t="s">
        <v>23</v>
      </c>
      <c r="O648" t="s">
        <v>32</v>
      </c>
      <c r="P648" t="s">
        <v>26</v>
      </c>
      <c r="Q648" t="s">
        <v>33</v>
      </c>
      <c r="R648" t="s">
        <v>24</v>
      </c>
      <c r="S648" t="s">
        <v>16184</v>
      </c>
      <c r="T648" t="s">
        <v>16185</v>
      </c>
    </row>
    <row r="649" spans="1:20" x14ac:dyDescent="0.25">
      <c r="A649" t="s">
        <v>20</v>
      </c>
      <c r="B649" t="s">
        <v>21</v>
      </c>
      <c r="C649">
        <v>50</v>
      </c>
      <c r="D649">
        <v>1</v>
      </c>
      <c r="E649" t="s">
        <v>16186</v>
      </c>
      <c r="F649">
        <v>123.8</v>
      </c>
      <c r="G649">
        <v>7</v>
      </c>
      <c r="H649" t="s">
        <v>47</v>
      </c>
      <c r="I649" t="s">
        <v>16187</v>
      </c>
      <c r="J649" t="s">
        <v>16188</v>
      </c>
      <c r="K649" t="s">
        <v>989</v>
      </c>
      <c r="L649" t="s">
        <v>16189</v>
      </c>
      <c r="M649" t="s">
        <v>16190</v>
      </c>
      <c r="N649" t="s">
        <v>23</v>
      </c>
      <c r="O649" t="s">
        <v>48</v>
      </c>
      <c r="P649" t="s">
        <v>49</v>
      </c>
      <c r="Q649" t="s">
        <v>50</v>
      </c>
      <c r="R649" t="s">
        <v>24</v>
      </c>
      <c r="S649" t="s">
        <v>16191</v>
      </c>
      <c r="T649" t="s">
        <v>16190</v>
      </c>
    </row>
    <row r="650" spans="1:20" x14ac:dyDescent="0.25">
      <c r="A650" t="s">
        <v>28</v>
      </c>
      <c r="B650" t="s">
        <v>29</v>
      </c>
      <c r="C650">
        <v>50</v>
      </c>
      <c r="D650">
        <v>1</v>
      </c>
      <c r="E650" t="s">
        <v>16186</v>
      </c>
      <c r="F650">
        <v>123.8</v>
      </c>
      <c r="G650">
        <v>7</v>
      </c>
      <c r="H650" t="s">
        <v>47</v>
      </c>
      <c r="I650" t="s">
        <v>16187</v>
      </c>
      <c r="J650" t="s">
        <v>16188</v>
      </c>
      <c r="K650" t="s">
        <v>989</v>
      </c>
      <c r="L650" t="s">
        <v>16189</v>
      </c>
      <c r="M650" t="s">
        <v>16190</v>
      </c>
      <c r="N650" t="s">
        <v>23</v>
      </c>
      <c r="O650" t="s">
        <v>48</v>
      </c>
      <c r="P650" t="s">
        <v>49</v>
      </c>
      <c r="Q650" t="s">
        <v>50</v>
      </c>
      <c r="R650" t="s">
        <v>24</v>
      </c>
      <c r="S650" t="s">
        <v>16191</v>
      </c>
      <c r="T650" t="s">
        <v>16190</v>
      </c>
    </row>
    <row r="651" spans="1:20" x14ac:dyDescent="0.25">
      <c r="A651" t="s">
        <v>30</v>
      </c>
      <c r="B651" t="s">
        <v>31</v>
      </c>
      <c r="C651">
        <v>50</v>
      </c>
      <c r="D651">
        <v>1</v>
      </c>
      <c r="E651" t="s">
        <v>16186</v>
      </c>
      <c r="F651">
        <v>123.8</v>
      </c>
      <c r="G651">
        <v>7</v>
      </c>
      <c r="H651" t="s">
        <v>47</v>
      </c>
      <c r="I651" t="s">
        <v>16187</v>
      </c>
      <c r="J651" t="s">
        <v>16188</v>
      </c>
      <c r="K651" t="s">
        <v>989</v>
      </c>
      <c r="L651" t="s">
        <v>16189</v>
      </c>
      <c r="M651" t="s">
        <v>16190</v>
      </c>
      <c r="N651" t="s">
        <v>23</v>
      </c>
      <c r="O651" t="s">
        <v>48</v>
      </c>
      <c r="P651" t="s">
        <v>49</v>
      </c>
      <c r="Q651" t="s">
        <v>50</v>
      </c>
      <c r="R651" t="s">
        <v>24</v>
      </c>
      <c r="S651" t="s">
        <v>16191</v>
      </c>
      <c r="T651" t="s">
        <v>16190</v>
      </c>
    </row>
    <row r="652" spans="1:20" x14ac:dyDescent="0.25">
      <c r="A652" t="s">
        <v>38</v>
      </c>
      <c r="B652" t="s">
        <v>39</v>
      </c>
      <c r="C652">
        <v>54.5</v>
      </c>
      <c r="D652">
        <v>2</v>
      </c>
      <c r="E652" t="s">
        <v>16192</v>
      </c>
      <c r="F652">
        <v>182.5</v>
      </c>
      <c r="G652">
        <v>57.7</v>
      </c>
      <c r="H652" t="s">
        <v>47</v>
      </c>
      <c r="I652" t="s">
        <v>16193</v>
      </c>
      <c r="J652" t="s">
        <v>16194</v>
      </c>
      <c r="K652" t="s">
        <v>2460</v>
      </c>
      <c r="L652" t="s">
        <v>16195</v>
      </c>
      <c r="M652" t="s">
        <v>16196</v>
      </c>
      <c r="N652" t="s">
        <v>23</v>
      </c>
      <c r="O652" t="s">
        <v>48</v>
      </c>
      <c r="P652" t="s">
        <v>49</v>
      </c>
      <c r="Q652" t="s">
        <v>50</v>
      </c>
      <c r="R652" t="s">
        <v>24</v>
      </c>
      <c r="S652" t="s">
        <v>16197</v>
      </c>
      <c r="T652" t="s">
        <v>16196</v>
      </c>
    </row>
    <row r="653" spans="1:20" x14ac:dyDescent="0.25">
      <c r="A653" t="s">
        <v>38</v>
      </c>
      <c r="B653" t="s">
        <v>39</v>
      </c>
      <c r="C653">
        <v>54.5</v>
      </c>
      <c r="D653">
        <v>2</v>
      </c>
      <c r="E653" t="s">
        <v>16192</v>
      </c>
      <c r="F653">
        <v>182.5</v>
      </c>
      <c r="G653">
        <v>57.7</v>
      </c>
      <c r="H653" t="s">
        <v>47</v>
      </c>
      <c r="I653" t="s">
        <v>16193</v>
      </c>
      <c r="J653" t="s">
        <v>16194</v>
      </c>
      <c r="K653" t="s">
        <v>2460</v>
      </c>
      <c r="L653" t="s">
        <v>16195</v>
      </c>
      <c r="M653" t="s">
        <v>16196</v>
      </c>
      <c r="N653" t="s">
        <v>23</v>
      </c>
      <c r="O653" t="s">
        <v>48</v>
      </c>
      <c r="P653" t="s">
        <v>49</v>
      </c>
      <c r="Q653" t="s">
        <v>50</v>
      </c>
      <c r="R653" t="s">
        <v>24</v>
      </c>
      <c r="S653" t="s">
        <v>16197</v>
      </c>
      <c r="T653" t="s">
        <v>16196</v>
      </c>
    </row>
    <row r="654" spans="1:20" x14ac:dyDescent="0.25">
      <c r="A654" t="s">
        <v>46</v>
      </c>
      <c r="B654" t="s">
        <v>56</v>
      </c>
      <c r="C654">
        <v>66.333333333333329</v>
      </c>
      <c r="D654">
        <v>3</v>
      </c>
      <c r="E654" t="s">
        <v>16198</v>
      </c>
      <c r="F654">
        <v>230</v>
      </c>
      <c r="G654">
        <v>0</v>
      </c>
      <c r="H654" t="s">
        <v>47</v>
      </c>
      <c r="I654" t="s">
        <v>369</v>
      </c>
      <c r="J654" t="s">
        <v>16199</v>
      </c>
      <c r="K654" t="s">
        <v>377</v>
      </c>
      <c r="L654" t="s">
        <v>2721</v>
      </c>
      <c r="M654" t="s">
        <v>16196</v>
      </c>
      <c r="N654" t="s">
        <v>23</v>
      </c>
      <c r="O654" t="s">
        <v>63</v>
      </c>
      <c r="P654" t="s">
        <v>54</v>
      </c>
      <c r="Q654" t="s">
        <v>55</v>
      </c>
      <c r="R654" t="s">
        <v>24</v>
      </c>
      <c r="S654" t="s">
        <v>16200</v>
      </c>
      <c r="T654" t="s">
        <v>16201</v>
      </c>
    </row>
    <row r="655" spans="1:20" x14ac:dyDescent="0.25">
      <c r="A655" t="s">
        <v>115</v>
      </c>
      <c r="B655" t="s">
        <v>116</v>
      </c>
      <c r="C655">
        <v>41</v>
      </c>
      <c r="D655">
        <v>1</v>
      </c>
      <c r="E655" t="s">
        <v>16202</v>
      </c>
      <c r="F655">
        <v>41</v>
      </c>
      <c r="G655">
        <v>0</v>
      </c>
      <c r="H655" t="s">
        <v>22</v>
      </c>
      <c r="I655" t="s">
        <v>16203</v>
      </c>
      <c r="J655" t="s">
        <v>16204</v>
      </c>
      <c r="K655" t="s">
        <v>16205</v>
      </c>
      <c r="L655" t="s">
        <v>1519</v>
      </c>
      <c r="M655" t="s">
        <v>16206</v>
      </c>
      <c r="N655" t="s">
        <v>23</v>
      </c>
      <c r="O655" t="s">
        <v>63</v>
      </c>
      <c r="P655" t="s">
        <v>54</v>
      </c>
      <c r="Q655" t="s">
        <v>55</v>
      </c>
      <c r="R655" t="s">
        <v>24</v>
      </c>
      <c r="S655" t="s">
        <v>16207</v>
      </c>
      <c r="T655" t="s">
        <v>16208</v>
      </c>
    </row>
    <row r="656" spans="1:20" x14ac:dyDescent="0.25">
      <c r="A656" t="s">
        <v>110</v>
      </c>
      <c r="B656" t="s">
        <v>640</v>
      </c>
      <c r="C656">
        <v>66.333333333333329</v>
      </c>
      <c r="D656">
        <v>3</v>
      </c>
      <c r="E656" t="s">
        <v>16209</v>
      </c>
      <c r="F656">
        <v>256</v>
      </c>
      <c r="G656">
        <v>45</v>
      </c>
      <c r="H656" t="s">
        <v>47</v>
      </c>
      <c r="I656" t="s">
        <v>2937</v>
      </c>
      <c r="J656" t="s">
        <v>3916</v>
      </c>
      <c r="K656" t="s">
        <v>1581</v>
      </c>
      <c r="L656" t="s">
        <v>1630</v>
      </c>
      <c r="M656" t="s">
        <v>16210</v>
      </c>
      <c r="N656" t="s">
        <v>23</v>
      </c>
      <c r="O656" t="s">
        <v>63</v>
      </c>
      <c r="P656" t="s">
        <v>54</v>
      </c>
      <c r="Q656" t="s">
        <v>55</v>
      </c>
      <c r="R656" t="s">
        <v>24</v>
      </c>
      <c r="S656" t="s">
        <v>16211</v>
      </c>
      <c r="T656" t="s">
        <v>16212</v>
      </c>
    </row>
    <row r="657" spans="1:20" x14ac:dyDescent="0.25">
      <c r="A657" t="s">
        <v>110</v>
      </c>
      <c r="B657" t="s">
        <v>640</v>
      </c>
      <c r="C657">
        <v>66.333333333333329</v>
      </c>
      <c r="D657">
        <v>3</v>
      </c>
      <c r="E657" t="s">
        <v>16213</v>
      </c>
      <c r="F657">
        <v>256</v>
      </c>
      <c r="G657">
        <v>45</v>
      </c>
      <c r="H657" t="s">
        <v>47</v>
      </c>
      <c r="I657" t="s">
        <v>1615</v>
      </c>
      <c r="J657" t="s">
        <v>3912</v>
      </c>
      <c r="K657" t="s">
        <v>1581</v>
      </c>
      <c r="L657" t="s">
        <v>2598</v>
      </c>
      <c r="M657" t="s">
        <v>16214</v>
      </c>
      <c r="N657" t="s">
        <v>23</v>
      </c>
      <c r="O657" t="s">
        <v>63</v>
      </c>
      <c r="P657" t="s">
        <v>54</v>
      </c>
      <c r="Q657" t="s">
        <v>55</v>
      </c>
      <c r="R657" t="s">
        <v>24</v>
      </c>
      <c r="S657" t="s">
        <v>16215</v>
      </c>
      <c r="T657" t="s">
        <v>16214</v>
      </c>
    </row>
    <row r="658" spans="1:20" x14ac:dyDescent="0.25">
      <c r="A658" t="s">
        <v>110</v>
      </c>
      <c r="B658" t="s">
        <v>640</v>
      </c>
      <c r="C658">
        <v>66.333333333333329</v>
      </c>
      <c r="D658">
        <v>3</v>
      </c>
      <c r="E658" t="s">
        <v>16216</v>
      </c>
      <c r="F658">
        <v>246</v>
      </c>
      <c r="G658">
        <v>45</v>
      </c>
      <c r="H658" t="s">
        <v>47</v>
      </c>
      <c r="I658" t="s">
        <v>3885</v>
      </c>
      <c r="J658" t="s">
        <v>3886</v>
      </c>
      <c r="K658" t="s">
        <v>1581</v>
      </c>
      <c r="L658" t="s">
        <v>1630</v>
      </c>
      <c r="M658" t="s">
        <v>16217</v>
      </c>
      <c r="N658" t="s">
        <v>23</v>
      </c>
      <c r="O658" t="s">
        <v>63</v>
      </c>
      <c r="P658" t="s">
        <v>54</v>
      </c>
      <c r="Q658" t="s">
        <v>55</v>
      </c>
      <c r="R658" t="s">
        <v>24</v>
      </c>
      <c r="S658" t="s">
        <v>16218</v>
      </c>
      <c r="T658" t="s">
        <v>16219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:V353"/>
  <sheetViews>
    <sheetView zoomScale="70" zoomScaleNormal="70" workbookViewId="0">
      <pane xSplit="2" ySplit="1" topLeftCell="U20" activePane="bottomRight" state="frozen"/>
      <selection activeCell="B1048548" sqref="B1048548"/>
      <selection pane="topRight" activeCell="B1048548" sqref="B1048548"/>
      <selection pane="bottomLeft" activeCell="B1048548" sqref="B1048548"/>
      <selection pane="bottomRight" activeCell="U48" activeCellId="1" sqref="U37 U4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4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4" t="s">
        <v>657</v>
      </c>
      <c r="V1" t="s">
        <v>659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16220</v>
      </c>
      <c r="F2">
        <v>220</v>
      </c>
      <c r="G2">
        <v>0</v>
      </c>
      <c r="H2" t="s">
        <v>631</v>
      </c>
      <c r="I2" t="s">
        <v>15846</v>
      </c>
      <c r="J2" t="s">
        <v>633</v>
      </c>
      <c r="K2" t="s">
        <v>23</v>
      </c>
      <c r="L2" t="s">
        <v>24</v>
      </c>
      <c r="M2" t="s">
        <v>16221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16221</v>
      </c>
      <c r="U2" s="55" t="s">
        <v>186</v>
      </c>
      <c r="V2">
        <v>172</v>
      </c>
    </row>
    <row r="3" spans="1:22" x14ac:dyDescent="0.25">
      <c r="A3" t="s">
        <v>20</v>
      </c>
      <c r="B3" t="s">
        <v>21</v>
      </c>
      <c r="C3">
        <v>54</v>
      </c>
      <c r="D3">
        <v>1</v>
      </c>
      <c r="E3" t="s">
        <v>16222</v>
      </c>
      <c r="F3">
        <v>111</v>
      </c>
      <c r="G3">
        <v>7</v>
      </c>
      <c r="H3" t="s">
        <v>22</v>
      </c>
      <c r="I3" t="s">
        <v>16223</v>
      </c>
      <c r="J3" t="s">
        <v>16224</v>
      </c>
      <c r="K3" t="s">
        <v>976</v>
      </c>
      <c r="L3" t="s">
        <v>2978</v>
      </c>
      <c r="M3" t="s">
        <v>23</v>
      </c>
      <c r="N3" t="s">
        <v>23</v>
      </c>
      <c r="O3" t="s">
        <v>24</v>
      </c>
      <c r="P3" t="s">
        <v>54</v>
      </c>
      <c r="Q3" t="s">
        <v>23</v>
      </c>
      <c r="R3" t="s">
        <v>24</v>
      </c>
      <c r="S3" t="s">
        <v>23</v>
      </c>
      <c r="T3" t="s">
        <v>16225</v>
      </c>
      <c r="U3" s="56" t="s">
        <v>187</v>
      </c>
      <c r="V3">
        <v>172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16222</v>
      </c>
      <c r="F4">
        <v>111</v>
      </c>
      <c r="G4">
        <v>7</v>
      </c>
      <c r="H4" t="s">
        <v>22</v>
      </c>
      <c r="I4" t="s">
        <v>16223</v>
      </c>
      <c r="J4" t="s">
        <v>16224</v>
      </c>
      <c r="K4" t="s">
        <v>976</v>
      </c>
      <c r="L4" t="s">
        <v>2978</v>
      </c>
      <c r="M4" t="s">
        <v>23</v>
      </c>
      <c r="N4" t="s">
        <v>23</v>
      </c>
      <c r="O4" t="s">
        <v>24</v>
      </c>
      <c r="P4" t="s">
        <v>54</v>
      </c>
      <c r="Q4" t="s">
        <v>23</v>
      </c>
      <c r="R4" t="s">
        <v>24</v>
      </c>
      <c r="S4" t="s">
        <v>23</v>
      </c>
      <c r="T4" t="s">
        <v>16225</v>
      </c>
      <c r="U4" s="55" t="s">
        <v>44</v>
      </c>
      <c r="V4">
        <v>73</v>
      </c>
    </row>
    <row r="5" spans="1:22" x14ac:dyDescent="0.25">
      <c r="A5" t="s">
        <v>115</v>
      </c>
      <c r="B5" t="s">
        <v>116</v>
      </c>
      <c r="C5">
        <v>45</v>
      </c>
      <c r="D5">
        <v>1</v>
      </c>
      <c r="E5" t="s">
        <v>16226</v>
      </c>
      <c r="F5">
        <v>40</v>
      </c>
      <c r="G5">
        <v>0</v>
      </c>
      <c r="H5" t="s">
        <v>47</v>
      </c>
      <c r="I5" t="s">
        <v>1171</v>
      </c>
      <c r="J5" t="s">
        <v>16227</v>
      </c>
      <c r="K5" t="s">
        <v>348</v>
      </c>
      <c r="L5" t="s">
        <v>1416</v>
      </c>
      <c r="M5" t="s">
        <v>16228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16225</v>
      </c>
      <c r="U5" s="56" t="s">
        <v>45</v>
      </c>
      <c r="V5">
        <v>73</v>
      </c>
    </row>
    <row r="6" spans="1:22" x14ac:dyDescent="0.25">
      <c r="A6" t="s">
        <v>137</v>
      </c>
      <c r="B6" t="s">
        <v>138</v>
      </c>
      <c r="C6">
        <v>10</v>
      </c>
      <c r="D6">
        <v>30</v>
      </c>
      <c r="E6" t="s">
        <v>16229</v>
      </c>
      <c r="F6">
        <v>370</v>
      </c>
      <c r="G6">
        <v>54</v>
      </c>
      <c r="H6" t="s">
        <v>47</v>
      </c>
      <c r="I6" t="s">
        <v>16230</v>
      </c>
      <c r="J6" t="s">
        <v>16231</v>
      </c>
      <c r="K6" t="s">
        <v>1109</v>
      </c>
      <c r="L6" t="s">
        <v>1416</v>
      </c>
      <c r="M6" t="s">
        <v>16232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16233</v>
      </c>
      <c r="U6" s="55" t="s">
        <v>16516</v>
      </c>
      <c r="V6">
        <v>6</v>
      </c>
    </row>
    <row r="7" spans="1:22" x14ac:dyDescent="0.25">
      <c r="A7" t="s">
        <v>110</v>
      </c>
      <c r="B7" t="s">
        <v>640</v>
      </c>
      <c r="C7">
        <v>66.333333333333329</v>
      </c>
      <c r="D7">
        <v>3</v>
      </c>
      <c r="E7" t="s">
        <v>16234</v>
      </c>
      <c r="F7">
        <v>225</v>
      </c>
      <c r="G7">
        <v>0</v>
      </c>
      <c r="H7" t="s">
        <v>648</v>
      </c>
      <c r="I7" t="s">
        <v>1593</v>
      </c>
      <c r="J7" t="s">
        <v>1594</v>
      </c>
      <c r="K7" t="s">
        <v>1595</v>
      </c>
      <c r="L7" t="s">
        <v>1596</v>
      </c>
      <c r="M7" t="s">
        <v>16235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16235</v>
      </c>
      <c r="U7" s="56" t="s">
        <v>16517</v>
      </c>
      <c r="V7">
        <v>6</v>
      </c>
    </row>
    <row r="8" spans="1:22" x14ac:dyDescent="0.25">
      <c r="A8" t="s">
        <v>137</v>
      </c>
      <c r="B8" t="s">
        <v>138</v>
      </c>
      <c r="C8">
        <v>10</v>
      </c>
      <c r="D8">
        <v>20</v>
      </c>
      <c r="E8" t="s">
        <v>16236</v>
      </c>
      <c r="F8">
        <v>352</v>
      </c>
      <c r="G8">
        <v>54</v>
      </c>
      <c r="H8" t="s">
        <v>47</v>
      </c>
      <c r="I8" t="s">
        <v>16237</v>
      </c>
      <c r="J8" t="s">
        <v>16238</v>
      </c>
      <c r="K8" t="s">
        <v>4167</v>
      </c>
      <c r="L8" t="s">
        <v>2561</v>
      </c>
      <c r="M8" t="s">
        <v>16239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16240</v>
      </c>
      <c r="U8" s="55" t="s">
        <v>16507</v>
      </c>
      <c r="V8">
        <v>6</v>
      </c>
    </row>
    <row r="9" spans="1:22" x14ac:dyDescent="0.25">
      <c r="A9" t="s">
        <v>30</v>
      </c>
      <c r="B9" t="s">
        <v>31</v>
      </c>
      <c r="C9">
        <v>44</v>
      </c>
      <c r="D9">
        <v>1</v>
      </c>
      <c r="E9" t="s">
        <v>16236</v>
      </c>
      <c r="F9">
        <v>352</v>
      </c>
      <c r="G9">
        <v>54</v>
      </c>
      <c r="H9" t="s">
        <v>47</v>
      </c>
      <c r="I9" t="s">
        <v>16237</v>
      </c>
      <c r="J9" t="s">
        <v>16238</v>
      </c>
      <c r="K9" t="s">
        <v>4167</v>
      </c>
      <c r="L9" t="s">
        <v>2561</v>
      </c>
      <c r="M9" t="s">
        <v>16239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16240</v>
      </c>
      <c r="U9" s="56" t="s">
        <v>16508</v>
      </c>
      <c r="V9">
        <v>6</v>
      </c>
    </row>
    <row r="10" spans="1:22" x14ac:dyDescent="0.25">
      <c r="A10" t="s">
        <v>186</v>
      </c>
      <c r="B10" t="s">
        <v>187</v>
      </c>
      <c r="C10">
        <v>47</v>
      </c>
      <c r="D10">
        <v>1</v>
      </c>
      <c r="E10" t="s">
        <v>16236</v>
      </c>
      <c r="F10">
        <v>352</v>
      </c>
      <c r="G10">
        <v>54</v>
      </c>
      <c r="H10" t="s">
        <v>47</v>
      </c>
      <c r="I10" t="s">
        <v>16237</v>
      </c>
      <c r="J10" t="s">
        <v>16238</v>
      </c>
      <c r="K10" t="s">
        <v>4167</v>
      </c>
      <c r="L10" t="s">
        <v>2561</v>
      </c>
      <c r="M10" t="s">
        <v>16239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16240</v>
      </c>
      <c r="U10" s="55" t="s">
        <v>16524</v>
      </c>
      <c r="V10">
        <v>6</v>
      </c>
    </row>
    <row r="11" spans="1:22" x14ac:dyDescent="0.25">
      <c r="A11" t="s">
        <v>46</v>
      </c>
      <c r="B11" t="s">
        <v>1105</v>
      </c>
      <c r="C11">
        <v>63.75</v>
      </c>
      <c r="D11">
        <v>1</v>
      </c>
      <c r="E11" t="s">
        <v>16241</v>
      </c>
      <c r="F11">
        <v>63.75</v>
      </c>
      <c r="G11">
        <v>0</v>
      </c>
      <c r="H11" t="s">
        <v>47</v>
      </c>
      <c r="I11" t="s">
        <v>16242</v>
      </c>
      <c r="J11" t="s">
        <v>16243</v>
      </c>
      <c r="K11" t="s">
        <v>9337</v>
      </c>
      <c r="L11" t="s">
        <v>16244</v>
      </c>
      <c r="M11" t="s">
        <v>16245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16245</v>
      </c>
      <c r="U11" s="56" t="s">
        <v>16525</v>
      </c>
      <c r="V11">
        <v>6</v>
      </c>
    </row>
    <row r="12" spans="1:22" x14ac:dyDescent="0.25">
      <c r="A12" t="s">
        <v>20</v>
      </c>
      <c r="B12" t="s">
        <v>1915</v>
      </c>
      <c r="C12">
        <v>16</v>
      </c>
      <c r="D12">
        <v>2</v>
      </c>
      <c r="E12" t="s">
        <v>16246</v>
      </c>
      <c r="F12">
        <v>32</v>
      </c>
      <c r="G12">
        <v>0</v>
      </c>
      <c r="H12" t="s">
        <v>47</v>
      </c>
      <c r="I12" t="s">
        <v>16247</v>
      </c>
      <c r="J12" t="s">
        <v>16248</v>
      </c>
      <c r="K12" t="s">
        <v>9473</v>
      </c>
      <c r="L12" t="s">
        <v>16249</v>
      </c>
      <c r="M12" t="s">
        <v>16250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16251</v>
      </c>
      <c r="U12" s="55" t="s">
        <v>16522</v>
      </c>
      <c r="V12">
        <v>6</v>
      </c>
    </row>
    <row r="13" spans="1:22" x14ac:dyDescent="0.25">
      <c r="A13" t="s">
        <v>115</v>
      </c>
      <c r="B13" t="s">
        <v>116</v>
      </c>
      <c r="C13">
        <v>30</v>
      </c>
      <c r="D13">
        <v>12</v>
      </c>
      <c r="E13" t="s">
        <v>16252</v>
      </c>
      <c r="F13">
        <v>293</v>
      </c>
      <c r="G13">
        <v>41</v>
      </c>
      <c r="H13" t="s">
        <v>47</v>
      </c>
      <c r="I13" t="s">
        <v>4815</v>
      </c>
      <c r="J13" t="s">
        <v>4816</v>
      </c>
      <c r="K13" t="s">
        <v>722</v>
      </c>
      <c r="L13" t="s">
        <v>4817</v>
      </c>
      <c r="M13" t="s">
        <v>16253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16253</v>
      </c>
      <c r="U13" s="56" t="s">
        <v>16523</v>
      </c>
      <c r="V13">
        <v>6</v>
      </c>
    </row>
    <row r="14" spans="1:22" x14ac:dyDescent="0.25">
      <c r="A14" t="s">
        <v>46</v>
      </c>
      <c r="B14" t="s">
        <v>56</v>
      </c>
      <c r="C14">
        <v>66.333333333333329</v>
      </c>
      <c r="D14">
        <v>3</v>
      </c>
      <c r="E14" t="s">
        <v>16254</v>
      </c>
      <c r="F14">
        <v>214.3</v>
      </c>
      <c r="G14">
        <v>26</v>
      </c>
      <c r="H14" t="s">
        <v>647</v>
      </c>
      <c r="I14" t="s">
        <v>16255</v>
      </c>
      <c r="J14" t="s">
        <v>16256</v>
      </c>
      <c r="K14" t="s">
        <v>2132</v>
      </c>
      <c r="L14" t="s">
        <v>16257</v>
      </c>
      <c r="M14" t="s">
        <v>16258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16258</v>
      </c>
      <c r="U14" s="55" t="s">
        <v>16520</v>
      </c>
      <c r="V14">
        <v>6</v>
      </c>
    </row>
    <row r="15" spans="1:22" x14ac:dyDescent="0.25">
      <c r="A15" t="s">
        <v>115</v>
      </c>
      <c r="B15" t="s">
        <v>116</v>
      </c>
      <c r="C15">
        <v>27.5</v>
      </c>
      <c r="D15">
        <v>4</v>
      </c>
      <c r="E15" t="s">
        <v>16259</v>
      </c>
      <c r="F15">
        <v>197</v>
      </c>
      <c r="G15">
        <v>26</v>
      </c>
      <c r="H15" t="s">
        <v>648</v>
      </c>
      <c r="I15" t="s">
        <v>12007</v>
      </c>
      <c r="J15" t="s">
        <v>12008</v>
      </c>
      <c r="K15" t="s">
        <v>6466</v>
      </c>
      <c r="L15" t="s">
        <v>12009</v>
      </c>
      <c r="M15" t="s">
        <v>16260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16260</v>
      </c>
      <c r="U15" s="56" t="s">
        <v>16521</v>
      </c>
      <c r="V15">
        <v>6</v>
      </c>
    </row>
    <row r="16" spans="1:22" x14ac:dyDescent="0.25">
      <c r="A16" t="s">
        <v>115</v>
      </c>
      <c r="B16" t="s">
        <v>116</v>
      </c>
      <c r="C16">
        <v>27.5</v>
      </c>
      <c r="D16">
        <v>4</v>
      </c>
      <c r="E16" t="s">
        <v>16261</v>
      </c>
      <c r="F16">
        <v>142.25</v>
      </c>
      <c r="G16">
        <v>41</v>
      </c>
      <c r="H16" t="s">
        <v>47</v>
      </c>
      <c r="I16" t="s">
        <v>5770</v>
      </c>
      <c r="J16" t="s">
        <v>5771</v>
      </c>
      <c r="K16" t="s">
        <v>5772</v>
      </c>
      <c r="L16" t="s">
        <v>5773</v>
      </c>
      <c r="M16" t="s">
        <v>16262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16262</v>
      </c>
      <c r="U16" s="55" t="s">
        <v>137</v>
      </c>
      <c r="V16">
        <v>50</v>
      </c>
    </row>
    <row r="17" spans="1:22" x14ac:dyDescent="0.25">
      <c r="A17" t="s">
        <v>42</v>
      </c>
      <c r="B17" t="s">
        <v>43</v>
      </c>
      <c r="C17">
        <v>66.666666666666671</v>
      </c>
      <c r="D17">
        <v>3</v>
      </c>
      <c r="E17" t="s">
        <v>16263</v>
      </c>
      <c r="F17">
        <v>130</v>
      </c>
      <c r="G17">
        <v>0</v>
      </c>
      <c r="H17" t="s">
        <v>47</v>
      </c>
      <c r="I17" t="s">
        <v>694</v>
      </c>
      <c r="J17" t="s">
        <v>16264</v>
      </c>
      <c r="K17" t="s">
        <v>16265</v>
      </c>
      <c r="L17" t="s">
        <v>1996</v>
      </c>
      <c r="M17" t="s">
        <v>16266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16267</v>
      </c>
      <c r="U17" s="56" t="s">
        <v>138</v>
      </c>
      <c r="V17">
        <v>50</v>
      </c>
    </row>
    <row r="18" spans="1:22" x14ac:dyDescent="0.25">
      <c r="A18" t="s">
        <v>28</v>
      </c>
      <c r="B18" t="s">
        <v>29</v>
      </c>
      <c r="C18">
        <v>33.333333333333336</v>
      </c>
      <c r="D18">
        <v>6</v>
      </c>
      <c r="E18" t="s">
        <v>16268</v>
      </c>
      <c r="F18">
        <v>386.4</v>
      </c>
      <c r="G18">
        <v>0</v>
      </c>
      <c r="H18" t="s">
        <v>22</v>
      </c>
      <c r="I18" t="s">
        <v>1308</v>
      </c>
      <c r="J18" t="s">
        <v>330</v>
      </c>
      <c r="K18" t="s">
        <v>23</v>
      </c>
      <c r="L18" t="s">
        <v>24</v>
      </c>
      <c r="M18" t="s">
        <v>16269</v>
      </c>
      <c r="N18" t="s">
        <v>23</v>
      </c>
      <c r="O18" t="s">
        <v>58</v>
      </c>
      <c r="P18" t="s">
        <v>26</v>
      </c>
      <c r="Q18" t="s">
        <v>33</v>
      </c>
      <c r="R18" t="s">
        <v>24</v>
      </c>
      <c r="S18" t="s">
        <v>23</v>
      </c>
      <c r="T18" t="s">
        <v>16269</v>
      </c>
      <c r="U18" s="55" t="s">
        <v>46</v>
      </c>
      <c r="V18">
        <v>69</v>
      </c>
    </row>
    <row r="19" spans="1:22" x14ac:dyDescent="0.25">
      <c r="A19" t="s">
        <v>30</v>
      </c>
      <c r="B19" t="s">
        <v>31</v>
      </c>
      <c r="C19">
        <v>60</v>
      </c>
      <c r="D19">
        <v>6</v>
      </c>
      <c r="E19" t="s">
        <v>16268</v>
      </c>
      <c r="F19">
        <v>386.4</v>
      </c>
      <c r="G19">
        <v>0</v>
      </c>
      <c r="H19" t="s">
        <v>22</v>
      </c>
      <c r="I19" t="s">
        <v>1308</v>
      </c>
      <c r="J19" t="s">
        <v>330</v>
      </c>
      <c r="K19" t="s">
        <v>23</v>
      </c>
      <c r="L19" t="s">
        <v>24</v>
      </c>
      <c r="M19" t="s">
        <v>16269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23</v>
      </c>
      <c r="T19" t="s">
        <v>16269</v>
      </c>
      <c r="U19" s="56" t="s">
        <v>56</v>
      </c>
      <c r="V19">
        <v>61</v>
      </c>
    </row>
    <row r="20" spans="1:22" x14ac:dyDescent="0.25">
      <c r="A20" t="s">
        <v>38</v>
      </c>
      <c r="B20" t="s">
        <v>39</v>
      </c>
      <c r="C20">
        <v>54.5</v>
      </c>
      <c r="D20">
        <v>2</v>
      </c>
      <c r="E20" t="s">
        <v>16270</v>
      </c>
      <c r="F20">
        <v>83</v>
      </c>
      <c r="G20">
        <v>7</v>
      </c>
      <c r="H20" t="s">
        <v>47</v>
      </c>
      <c r="I20" t="s">
        <v>16271</v>
      </c>
      <c r="J20" t="s">
        <v>16272</v>
      </c>
      <c r="K20" t="s">
        <v>11144</v>
      </c>
      <c r="L20" t="s">
        <v>16273</v>
      </c>
      <c r="M20" t="s">
        <v>16274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16274</v>
      </c>
      <c r="U20" s="56" t="s">
        <v>1105</v>
      </c>
      <c r="V20">
        <v>8</v>
      </c>
    </row>
    <row r="21" spans="1:22" x14ac:dyDescent="0.25">
      <c r="A21" t="s">
        <v>38</v>
      </c>
      <c r="B21" t="s">
        <v>39</v>
      </c>
      <c r="C21">
        <v>54.5</v>
      </c>
      <c r="D21">
        <v>2</v>
      </c>
      <c r="E21" t="s">
        <v>16275</v>
      </c>
      <c r="F21">
        <v>121</v>
      </c>
      <c r="G21">
        <v>45</v>
      </c>
      <c r="H21" t="s">
        <v>47</v>
      </c>
      <c r="I21" t="s">
        <v>16276</v>
      </c>
      <c r="J21" t="s">
        <v>16277</v>
      </c>
      <c r="K21" t="s">
        <v>9605</v>
      </c>
      <c r="L21" t="s">
        <v>16278</v>
      </c>
      <c r="M21" t="s">
        <v>16279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16279</v>
      </c>
      <c r="U21" s="55" t="s">
        <v>42</v>
      </c>
      <c r="V21">
        <v>99</v>
      </c>
    </row>
    <row r="22" spans="1:22" x14ac:dyDescent="0.25">
      <c r="A22" t="s">
        <v>46</v>
      </c>
      <c r="B22" t="s">
        <v>1105</v>
      </c>
      <c r="C22">
        <v>63.75</v>
      </c>
      <c r="D22">
        <v>1</v>
      </c>
      <c r="E22" t="s">
        <v>16280</v>
      </c>
      <c r="F22">
        <v>63.75</v>
      </c>
      <c r="G22">
        <v>0</v>
      </c>
      <c r="H22" t="s">
        <v>47</v>
      </c>
      <c r="I22" t="s">
        <v>16281</v>
      </c>
      <c r="J22" t="s">
        <v>16282</v>
      </c>
      <c r="K22" t="s">
        <v>16283</v>
      </c>
      <c r="L22" t="s">
        <v>16284</v>
      </c>
      <c r="M22" t="s">
        <v>16285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16285</v>
      </c>
      <c r="U22" s="56" t="s">
        <v>43</v>
      </c>
      <c r="V22">
        <v>99</v>
      </c>
    </row>
    <row r="23" spans="1:22" x14ac:dyDescent="0.25">
      <c r="A23" t="s">
        <v>115</v>
      </c>
      <c r="B23" t="s">
        <v>116</v>
      </c>
      <c r="C23">
        <v>45</v>
      </c>
      <c r="D23">
        <v>4</v>
      </c>
      <c r="E23" t="s">
        <v>16286</v>
      </c>
      <c r="F23">
        <v>164</v>
      </c>
      <c r="G23">
        <v>0</v>
      </c>
      <c r="H23" t="s">
        <v>631</v>
      </c>
      <c r="I23" t="s">
        <v>16287</v>
      </c>
      <c r="J23" t="s">
        <v>346</v>
      </c>
      <c r="K23" t="s">
        <v>23</v>
      </c>
      <c r="L23" t="s">
        <v>24</v>
      </c>
      <c r="M23" t="s">
        <v>16288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16288</v>
      </c>
      <c r="U23" s="55" t="s">
        <v>139</v>
      </c>
      <c r="V23">
        <v>18</v>
      </c>
    </row>
    <row r="24" spans="1:22" x14ac:dyDescent="0.25">
      <c r="A24" t="s">
        <v>186</v>
      </c>
      <c r="B24" t="s">
        <v>187</v>
      </c>
      <c r="C24">
        <v>33.333333333333336</v>
      </c>
      <c r="D24">
        <v>3</v>
      </c>
      <c r="E24" t="s">
        <v>16289</v>
      </c>
      <c r="F24">
        <v>137</v>
      </c>
      <c r="G24">
        <v>0</v>
      </c>
      <c r="H24" t="s">
        <v>22</v>
      </c>
      <c r="I24" t="s">
        <v>7000</v>
      </c>
      <c r="J24" t="s">
        <v>11132</v>
      </c>
      <c r="K24" t="s">
        <v>11133</v>
      </c>
      <c r="L24" t="s">
        <v>2598</v>
      </c>
      <c r="M24" t="s">
        <v>16290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16290</v>
      </c>
      <c r="U24" s="56" t="s">
        <v>112</v>
      </c>
      <c r="V24">
        <v>17</v>
      </c>
    </row>
    <row r="25" spans="1:22" x14ac:dyDescent="0.25">
      <c r="A25" t="s">
        <v>139</v>
      </c>
      <c r="B25" t="s">
        <v>112</v>
      </c>
      <c r="C25">
        <v>75</v>
      </c>
      <c r="D25">
        <v>1</v>
      </c>
      <c r="E25" t="s">
        <v>16291</v>
      </c>
      <c r="F25">
        <v>67</v>
      </c>
      <c r="G25">
        <v>0</v>
      </c>
      <c r="H25" t="s">
        <v>47</v>
      </c>
      <c r="I25" t="s">
        <v>16223</v>
      </c>
      <c r="J25" t="s">
        <v>16292</v>
      </c>
      <c r="K25" t="s">
        <v>1278</v>
      </c>
      <c r="L25" t="s">
        <v>2978</v>
      </c>
      <c r="M25" t="s">
        <v>16290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16293</v>
      </c>
      <c r="U25" s="56" t="s">
        <v>1958</v>
      </c>
      <c r="V25">
        <v>1</v>
      </c>
    </row>
    <row r="26" spans="1:22" x14ac:dyDescent="0.25">
      <c r="A26" t="s">
        <v>110</v>
      </c>
      <c r="B26" t="s">
        <v>640</v>
      </c>
      <c r="C26">
        <v>66.333333333333329</v>
      </c>
      <c r="D26">
        <v>3</v>
      </c>
      <c r="E26" t="s">
        <v>16294</v>
      </c>
      <c r="F26">
        <v>249</v>
      </c>
      <c r="G26">
        <v>38</v>
      </c>
      <c r="H26" t="s">
        <v>47</v>
      </c>
      <c r="I26" t="s">
        <v>6705</v>
      </c>
      <c r="J26" t="s">
        <v>6706</v>
      </c>
      <c r="K26" t="s">
        <v>706</v>
      </c>
      <c r="L26" t="s">
        <v>1012</v>
      </c>
      <c r="M26" t="s">
        <v>16295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16296</v>
      </c>
      <c r="U26" s="55" t="s">
        <v>110</v>
      </c>
      <c r="V26">
        <v>27</v>
      </c>
    </row>
    <row r="27" spans="1:22" x14ac:dyDescent="0.25">
      <c r="A27" t="s">
        <v>46</v>
      </c>
      <c r="B27" t="s">
        <v>56</v>
      </c>
      <c r="C27">
        <v>90</v>
      </c>
      <c r="D27">
        <v>1</v>
      </c>
      <c r="E27" t="s">
        <v>16297</v>
      </c>
      <c r="F27">
        <v>142</v>
      </c>
      <c r="G27">
        <v>7</v>
      </c>
      <c r="H27" t="s">
        <v>1233</v>
      </c>
      <c r="I27" t="s">
        <v>7737</v>
      </c>
      <c r="J27" t="s">
        <v>7738</v>
      </c>
      <c r="K27" t="s">
        <v>3090</v>
      </c>
      <c r="L27" t="s">
        <v>7739</v>
      </c>
      <c r="M27" t="s">
        <v>16298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16298</v>
      </c>
      <c r="U27" s="56" t="s">
        <v>640</v>
      </c>
      <c r="V27">
        <v>27</v>
      </c>
    </row>
    <row r="28" spans="1:22" x14ac:dyDescent="0.25">
      <c r="A28" t="s">
        <v>110</v>
      </c>
      <c r="B28" t="s">
        <v>640</v>
      </c>
      <c r="C28">
        <v>90</v>
      </c>
      <c r="D28">
        <v>1</v>
      </c>
      <c r="E28" t="s">
        <v>16297</v>
      </c>
      <c r="F28">
        <v>142</v>
      </c>
      <c r="G28">
        <v>7</v>
      </c>
      <c r="H28" t="s">
        <v>1233</v>
      </c>
      <c r="I28" t="s">
        <v>7737</v>
      </c>
      <c r="J28" t="s">
        <v>7738</v>
      </c>
      <c r="K28" t="s">
        <v>3090</v>
      </c>
      <c r="L28" t="s">
        <v>7739</v>
      </c>
      <c r="M28" t="s">
        <v>16298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16298</v>
      </c>
      <c r="U28" s="55" t="s">
        <v>152</v>
      </c>
      <c r="V28">
        <v>6</v>
      </c>
    </row>
    <row r="29" spans="1:22" x14ac:dyDescent="0.25">
      <c r="A29" t="s">
        <v>115</v>
      </c>
      <c r="B29" t="s">
        <v>1740</v>
      </c>
      <c r="C29">
        <v>0</v>
      </c>
      <c r="D29">
        <v>1</v>
      </c>
      <c r="E29" t="s">
        <v>16299</v>
      </c>
      <c r="F29">
        <v>0</v>
      </c>
      <c r="G29">
        <v>0</v>
      </c>
      <c r="H29" t="s">
        <v>384</v>
      </c>
      <c r="I29" t="s">
        <v>16300</v>
      </c>
      <c r="J29" t="s">
        <v>16301</v>
      </c>
      <c r="K29" t="s">
        <v>1939</v>
      </c>
      <c r="L29" t="s">
        <v>16302</v>
      </c>
      <c r="M29" t="s">
        <v>16303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16303</v>
      </c>
      <c r="U29" s="56" t="s">
        <v>153</v>
      </c>
      <c r="V29">
        <v>6</v>
      </c>
    </row>
    <row r="30" spans="1:22" x14ac:dyDescent="0.25">
      <c r="A30" t="s">
        <v>115</v>
      </c>
      <c r="B30" t="s">
        <v>116</v>
      </c>
      <c r="C30">
        <v>43.5</v>
      </c>
      <c r="D30">
        <v>2</v>
      </c>
      <c r="E30" t="s">
        <v>16304</v>
      </c>
      <c r="F30">
        <v>88</v>
      </c>
      <c r="G30">
        <v>10</v>
      </c>
      <c r="H30" t="s">
        <v>47</v>
      </c>
      <c r="I30" t="s">
        <v>1080</v>
      </c>
      <c r="J30" t="s">
        <v>16305</v>
      </c>
      <c r="K30" t="s">
        <v>348</v>
      </c>
      <c r="L30" t="s">
        <v>6216</v>
      </c>
      <c r="M30" t="s">
        <v>16306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16306</v>
      </c>
      <c r="U30" s="55" t="s">
        <v>150</v>
      </c>
      <c r="V30">
        <v>1</v>
      </c>
    </row>
    <row r="31" spans="1:22" x14ac:dyDescent="0.25">
      <c r="A31" t="s">
        <v>38</v>
      </c>
      <c r="B31" t="s">
        <v>39</v>
      </c>
      <c r="C31">
        <v>65</v>
      </c>
      <c r="D31">
        <v>1</v>
      </c>
      <c r="E31" t="s">
        <v>16307</v>
      </c>
      <c r="F31">
        <v>129</v>
      </c>
      <c r="G31">
        <v>30</v>
      </c>
      <c r="H31" t="s">
        <v>47</v>
      </c>
      <c r="I31" t="s">
        <v>16308</v>
      </c>
      <c r="J31" t="s">
        <v>16309</v>
      </c>
      <c r="K31" t="s">
        <v>663</v>
      </c>
      <c r="L31" t="s">
        <v>16310</v>
      </c>
      <c r="M31" t="s">
        <v>16311</v>
      </c>
      <c r="N31" t="s">
        <v>711</v>
      </c>
      <c r="O31" t="s">
        <v>634</v>
      </c>
      <c r="P31" t="s">
        <v>635</v>
      </c>
      <c r="Q31" t="s">
        <v>636</v>
      </c>
      <c r="R31" t="s">
        <v>24</v>
      </c>
      <c r="S31" t="s">
        <v>23</v>
      </c>
      <c r="T31" t="s">
        <v>16312</v>
      </c>
      <c r="U31" s="56" t="s">
        <v>151</v>
      </c>
      <c r="V31">
        <v>1</v>
      </c>
    </row>
    <row r="32" spans="1:22" x14ac:dyDescent="0.25">
      <c r="A32" t="s">
        <v>42</v>
      </c>
      <c r="B32" t="s">
        <v>43</v>
      </c>
      <c r="C32">
        <v>50</v>
      </c>
      <c r="D32">
        <v>1</v>
      </c>
      <c r="E32" t="s">
        <v>16307</v>
      </c>
      <c r="F32">
        <v>129</v>
      </c>
      <c r="G32">
        <v>30</v>
      </c>
      <c r="H32" t="s">
        <v>47</v>
      </c>
      <c r="I32" t="s">
        <v>16308</v>
      </c>
      <c r="J32" t="s">
        <v>16309</v>
      </c>
      <c r="K32" t="s">
        <v>663</v>
      </c>
      <c r="L32" t="s">
        <v>16310</v>
      </c>
      <c r="M32" t="s">
        <v>16311</v>
      </c>
      <c r="N32" t="s">
        <v>711</v>
      </c>
      <c r="O32" t="s">
        <v>634</v>
      </c>
      <c r="P32" t="s">
        <v>635</v>
      </c>
      <c r="Q32" t="s">
        <v>636</v>
      </c>
      <c r="R32" t="s">
        <v>24</v>
      </c>
      <c r="S32" t="s">
        <v>23</v>
      </c>
      <c r="T32" t="s">
        <v>16312</v>
      </c>
      <c r="U32" s="55" t="s">
        <v>36</v>
      </c>
      <c r="V32">
        <v>21</v>
      </c>
    </row>
    <row r="33" spans="1:22" x14ac:dyDescent="0.25">
      <c r="A33" t="s">
        <v>115</v>
      </c>
      <c r="B33" t="s">
        <v>116</v>
      </c>
      <c r="C33">
        <v>35</v>
      </c>
      <c r="D33">
        <v>8</v>
      </c>
      <c r="E33" t="s">
        <v>16313</v>
      </c>
      <c r="F33">
        <v>318</v>
      </c>
      <c r="G33">
        <v>0</v>
      </c>
      <c r="H33" t="s">
        <v>47</v>
      </c>
      <c r="I33" t="s">
        <v>2490</v>
      </c>
      <c r="J33" t="s">
        <v>2491</v>
      </c>
      <c r="K33" t="s">
        <v>2492</v>
      </c>
      <c r="L33" t="s">
        <v>5783</v>
      </c>
      <c r="M33" t="s">
        <v>16314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16315</v>
      </c>
      <c r="U33" s="56" t="s">
        <v>37</v>
      </c>
      <c r="V33">
        <v>21</v>
      </c>
    </row>
    <row r="34" spans="1:22" x14ac:dyDescent="0.25">
      <c r="A34" t="s">
        <v>20</v>
      </c>
      <c r="B34" t="s">
        <v>21</v>
      </c>
      <c r="C34">
        <v>50</v>
      </c>
      <c r="D34">
        <v>2</v>
      </c>
      <c r="E34" t="s">
        <v>16316</v>
      </c>
      <c r="F34">
        <v>245</v>
      </c>
      <c r="G34">
        <v>45</v>
      </c>
      <c r="H34" t="s">
        <v>631</v>
      </c>
      <c r="I34" t="s">
        <v>3678</v>
      </c>
      <c r="J34" t="s">
        <v>306</v>
      </c>
      <c r="K34" t="s">
        <v>23</v>
      </c>
      <c r="L34" t="s">
        <v>24</v>
      </c>
      <c r="M34" t="s">
        <v>16317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16317</v>
      </c>
      <c r="U34" s="55" t="s">
        <v>38</v>
      </c>
      <c r="V34">
        <v>9</v>
      </c>
    </row>
    <row r="35" spans="1:22" x14ac:dyDescent="0.25">
      <c r="A35" t="s">
        <v>28</v>
      </c>
      <c r="B35" t="s">
        <v>29</v>
      </c>
      <c r="C35">
        <v>50</v>
      </c>
      <c r="D35">
        <v>2</v>
      </c>
      <c r="E35" t="s">
        <v>16316</v>
      </c>
      <c r="F35">
        <v>245</v>
      </c>
      <c r="G35">
        <v>45</v>
      </c>
      <c r="H35" t="s">
        <v>631</v>
      </c>
      <c r="I35" t="s">
        <v>3678</v>
      </c>
      <c r="J35" t="s">
        <v>306</v>
      </c>
      <c r="K35" t="s">
        <v>23</v>
      </c>
      <c r="L35" t="s">
        <v>24</v>
      </c>
      <c r="M35" t="s">
        <v>16317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16317</v>
      </c>
      <c r="U35" s="56" t="s">
        <v>39</v>
      </c>
      <c r="V35">
        <v>9</v>
      </c>
    </row>
    <row r="36" spans="1:22" x14ac:dyDescent="0.25">
      <c r="A36" t="s">
        <v>30</v>
      </c>
      <c r="B36" t="s">
        <v>31</v>
      </c>
      <c r="C36">
        <v>50</v>
      </c>
      <c r="D36">
        <v>2</v>
      </c>
      <c r="E36" t="s">
        <v>16316</v>
      </c>
      <c r="F36">
        <v>245</v>
      </c>
      <c r="G36">
        <v>45</v>
      </c>
      <c r="H36" t="s">
        <v>631</v>
      </c>
      <c r="I36" t="s">
        <v>3678</v>
      </c>
      <c r="J36" t="s">
        <v>306</v>
      </c>
      <c r="K36" t="s">
        <v>23</v>
      </c>
      <c r="L36" t="s">
        <v>24</v>
      </c>
      <c r="M36" t="s">
        <v>16317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16317</v>
      </c>
      <c r="U36" s="55" t="s">
        <v>16526</v>
      </c>
      <c r="V36">
        <v>6</v>
      </c>
    </row>
    <row r="37" spans="1:22" x14ac:dyDescent="0.25">
      <c r="A37" t="s">
        <v>42</v>
      </c>
      <c r="B37" t="s">
        <v>43</v>
      </c>
      <c r="C37">
        <v>66.666666666666671</v>
      </c>
      <c r="D37">
        <v>3</v>
      </c>
      <c r="E37" t="s">
        <v>16318</v>
      </c>
      <c r="F37">
        <v>214.21</v>
      </c>
      <c r="G37">
        <v>0</v>
      </c>
      <c r="H37" t="s">
        <v>631</v>
      </c>
      <c r="I37" t="s">
        <v>1178</v>
      </c>
      <c r="J37" t="s">
        <v>332</v>
      </c>
      <c r="K37" t="s">
        <v>23</v>
      </c>
      <c r="L37" t="s">
        <v>24</v>
      </c>
      <c r="M37" t="s">
        <v>16317</v>
      </c>
      <c r="N37" t="s">
        <v>23</v>
      </c>
      <c r="O37" t="s">
        <v>32</v>
      </c>
      <c r="P37" t="s">
        <v>26</v>
      </c>
      <c r="Q37" t="s">
        <v>33</v>
      </c>
      <c r="R37" t="s">
        <v>24</v>
      </c>
      <c r="S37" t="s">
        <v>23</v>
      </c>
      <c r="T37" t="s">
        <v>16317</v>
      </c>
      <c r="U37" s="56" t="s">
        <v>16527</v>
      </c>
      <c r="V37">
        <v>6</v>
      </c>
    </row>
    <row r="38" spans="1:22" x14ac:dyDescent="0.25">
      <c r="A38" t="s">
        <v>30</v>
      </c>
      <c r="B38" t="s">
        <v>31</v>
      </c>
      <c r="C38">
        <v>60</v>
      </c>
      <c r="D38">
        <v>3</v>
      </c>
      <c r="E38" t="s">
        <v>16318</v>
      </c>
      <c r="F38">
        <v>214.21</v>
      </c>
      <c r="G38">
        <v>0</v>
      </c>
      <c r="H38" t="s">
        <v>631</v>
      </c>
      <c r="I38" t="s">
        <v>1178</v>
      </c>
      <c r="J38" t="s">
        <v>332</v>
      </c>
      <c r="K38" t="s">
        <v>23</v>
      </c>
      <c r="L38" t="s">
        <v>24</v>
      </c>
      <c r="M38" t="s">
        <v>16317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16317</v>
      </c>
      <c r="U38" s="55" t="s">
        <v>30</v>
      </c>
      <c r="V38">
        <v>110</v>
      </c>
    </row>
    <row r="39" spans="1:22" x14ac:dyDescent="0.25">
      <c r="A39" t="s">
        <v>30</v>
      </c>
      <c r="B39" t="s">
        <v>31</v>
      </c>
      <c r="C39">
        <v>60</v>
      </c>
      <c r="D39">
        <v>3</v>
      </c>
      <c r="E39" t="s">
        <v>16319</v>
      </c>
      <c r="F39">
        <v>117</v>
      </c>
      <c r="G39">
        <v>0</v>
      </c>
      <c r="H39" t="s">
        <v>47</v>
      </c>
      <c r="I39" t="s">
        <v>16320</v>
      </c>
      <c r="J39" t="s">
        <v>16321</v>
      </c>
      <c r="K39" t="s">
        <v>2840</v>
      </c>
      <c r="L39" t="s">
        <v>1996</v>
      </c>
      <c r="M39" t="s">
        <v>16322</v>
      </c>
      <c r="N39" t="s">
        <v>23</v>
      </c>
      <c r="O39" t="s">
        <v>53</v>
      </c>
      <c r="P39" t="s">
        <v>54</v>
      </c>
      <c r="Q39" t="s">
        <v>55</v>
      </c>
      <c r="R39" t="s">
        <v>24</v>
      </c>
      <c r="S39" t="s">
        <v>23</v>
      </c>
      <c r="T39" t="s">
        <v>16322</v>
      </c>
      <c r="U39" s="56" t="s">
        <v>31</v>
      </c>
      <c r="V39">
        <v>108</v>
      </c>
    </row>
    <row r="40" spans="1:22" x14ac:dyDescent="0.25">
      <c r="A40" t="s">
        <v>28</v>
      </c>
      <c r="B40" t="s">
        <v>1915</v>
      </c>
      <c r="C40">
        <v>43.7</v>
      </c>
      <c r="D40">
        <v>1</v>
      </c>
      <c r="E40" t="s">
        <v>16323</v>
      </c>
      <c r="F40">
        <v>118.03</v>
      </c>
      <c r="G40">
        <v>30.63</v>
      </c>
      <c r="H40" t="s">
        <v>47</v>
      </c>
      <c r="I40" t="s">
        <v>16324</v>
      </c>
      <c r="J40" t="s">
        <v>16325</v>
      </c>
      <c r="K40" t="s">
        <v>16326</v>
      </c>
      <c r="L40" t="s">
        <v>16327</v>
      </c>
      <c r="M40" t="s">
        <v>16328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23</v>
      </c>
      <c r="T40" t="s">
        <v>16328</v>
      </c>
      <c r="U40" s="56" t="s">
        <v>1915</v>
      </c>
      <c r="V40">
        <v>2</v>
      </c>
    </row>
    <row r="41" spans="1:22" x14ac:dyDescent="0.25">
      <c r="A41" t="s">
        <v>30</v>
      </c>
      <c r="B41" t="s">
        <v>1915</v>
      </c>
      <c r="C41">
        <v>43.7</v>
      </c>
      <c r="D41">
        <v>1</v>
      </c>
      <c r="E41" t="s">
        <v>16323</v>
      </c>
      <c r="F41">
        <v>118.03</v>
      </c>
      <c r="G41">
        <v>30.63</v>
      </c>
      <c r="H41" t="s">
        <v>47</v>
      </c>
      <c r="I41" t="s">
        <v>16324</v>
      </c>
      <c r="J41" t="s">
        <v>16325</v>
      </c>
      <c r="K41" t="s">
        <v>16326</v>
      </c>
      <c r="L41" t="s">
        <v>16327</v>
      </c>
      <c r="M41" t="s">
        <v>16328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16328</v>
      </c>
      <c r="U41" s="55" t="s">
        <v>28</v>
      </c>
      <c r="V41">
        <v>81</v>
      </c>
    </row>
    <row r="42" spans="1:22" x14ac:dyDescent="0.25">
      <c r="A42" t="s">
        <v>42</v>
      </c>
      <c r="B42" t="s">
        <v>43</v>
      </c>
      <c r="C42">
        <v>66.666666666666671</v>
      </c>
      <c r="D42">
        <v>3</v>
      </c>
      <c r="E42" t="s">
        <v>16329</v>
      </c>
      <c r="F42">
        <v>161.5</v>
      </c>
      <c r="G42">
        <v>0</v>
      </c>
      <c r="H42" t="s">
        <v>22</v>
      </c>
      <c r="I42" t="s">
        <v>16330</v>
      </c>
      <c r="J42" t="s">
        <v>311</v>
      </c>
      <c r="K42" t="s">
        <v>23</v>
      </c>
      <c r="L42" t="s">
        <v>24</v>
      </c>
      <c r="M42" t="s">
        <v>16331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16332</v>
      </c>
      <c r="U42" s="56" t="s">
        <v>29</v>
      </c>
      <c r="V42">
        <v>76</v>
      </c>
    </row>
    <row r="43" spans="1:22" x14ac:dyDescent="0.25">
      <c r="A43" t="s">
        <v>186</v>
      </c>
      <c r="B43" t="s">
        <v>187</v>
      </c>
      <c r="C43">
        <v>65</v>
      </c>
      <c r="D43">
        <v>1</v>
      </c>
      <c r="E43" t="s">
        <v>16329</v>
      </c>
      <c r="F43">
        <v>161.5</v>
      </c>
      <c r="G43">
        <v>0</v>
      </c>
      <c r="H43" t="s">
        <v>22</v>
      </c>
      <c r="I43" t="s">
        <v>16330</v>
      </c>
      <c r="J43" t="s">
        <v>311</v>
      </c>
      <c r="K43" t="s">
        <v>23</v>
      </c>
      <c r="L43" t="s">
        <v>24</v>
      </c>
      <c r="M43" t="s">
        <v>16331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16332</v>
      </c>
      <c r="U43" s="56" t="s">
        <v>1915</v>
      </c>
      <c r="V43">
        <v>5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3</v>
      </c>
      <c r="E44" t="s">
        <v>16333</v>
      </c>
      <c r="F44">
        <v>200</v>
      </c>
      <c r="G44">
        <v>0</v>
      </c>
      <c r="H44" t="s">
        <v>631</v>
      </c>
      <c r="I44" t="s">
        <v>16334</v>
      </c>
      <c r="J44" t="s">
        <v>361</v>
      </c>
      <c r="K44" t="s">
        <v>23</v>
      </c>
      <c r="L44" t="s">
        <v>24</v>
      </c>
      <c r="M44" t="s">
        <v>16335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16335</v>
      </c>
      <c r="U44" s="55" t="s">
        <v>20</v>
      </c>
      <c r="V44">
        <v>73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16333</v>
      </c>
      <c r="F45">
        <v>200</v>
      </c>
      <c r="G45">
        <v>0</v>
      </c>
      <c r="H45" t="s">
        <v>631</v>
      </c>
      <c r="I45" t="s">
        <v>16334</v>
      </c>
      <c r="J45" t="s">
        <v>361</v>
      </c>
      <c r="K45" t="s">
        <v>23</v>
      </c>
      <c r="L45" t="s">
        <v>24</v>
      </c>
      <c r="M45" t="s">
        <v>16335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16335</v>
      </c>
      <c r="U45" s="56" t="s">
        <v>21</v>
      </c>
      <c r="V45">
        <v>71</v>
      </c>
    </row>
    <row r="46" spans="1:22" x14ac:dyDescent="0.25">
      <c r="A46" t="s">
        <v>28</v>
      </c>
      <c r="B46" t="s">
        <v>29</v>
      </c>
      <c r="C46">
        <v>50</v>
      </c>
      <c r="D46">
        <v>1</v>
      </c>
      <c r="E46" t="s">
        <v>16333</v>
      </c>
      <c r="F46">
        <v>200</v>
      </c>
      <c r="G46">
        <v>0</v>
      </c>
      <c r="H46" t="s">
        <v>631</v>
      </c>
      <c r="I46" t="s">
        <v>16334</v>
      </c>
      <c r="J46" t="s">
        <v>361</v>
      </c>
      <c r="K46" t="s">
        <v>23</v>
      </c>
      <c r="L46" t="s">
        <v>24</v>
      </c>
      <c r="M46" t="s">
        <v>16335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16335</v>
      </c>
      <c r="U46" s="56" t="s">
        <v>1915</v>
      </c>
      <c r="V46">
        <v>2</v>
      </c>
    </row>
    <row r="47" spans="1:22" x14ac:dyDescent="0.25">
      <c r="A47" t="s">
        <v>30</v>
      </c>
      <c r="B47" t="s">
        <v>31</v>
      </c>
      <c r="C47">
        <v>50</v>
      </c>
      <c r="D47">
        <v>1</v>
      </c>
      <c r="E47" t="s">
        <v>16333</v>
      </c>
      <c r="F47">
        <v>200</v>
      </c>
      <c r="G47">
        <v>0</v>
      </c>
      <c r="H47" t="s">
        <v>631</v>
      </c>
      <c r="I47" t="s">
        <v>16334</v>
      </c>
      <c r="J47" t="s">
        <v>361</v>
      </c>
      <c r="K47" t="s">
        <v>23</v>
      </c>
      <c r="L47" t="s">
        <v>24</v>
      </c>
      <c r="M47" t="s">
        <v>16335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16335</v>
      </c>
      <c r="U47" s="55" t="s">
        <v>16518</v>
      </c>
      <c r="V47">
        <v>10</v>
      </c>
    </row>
    <row r="48" spans="1:22" x14ac:dyDescent="0.25">
      <c r="A48" t="s">
        <v>186</v>
      </c>
      <c r="B48" t="s">
        <v>187</v>
      </c>
      <c r="C48">
        <v>33.333333333333336</v>
      </c>
      <c r="D48">
        <v>3</v>
      </c>
      <c r="E48" t="s">
        <v>16336</v>
      </c>
      <c r="F48">
        <v>100</v>
      </c>
      <c r="G48">
        <v>0</v>
      </c>
      <c r="H48" t="s">
        <v>631</v>
      </c>
      <c r="I48" t="s">
        <v>16337</v>
      </c>
      <c r="J48" t="s">
        <v>334</v>
      </c>
      <c r="K48" t="s">
        <v>23</v>
      </c>
      <c r="L48" t="s">
        <v>24</v>
      </c>
      <c r="M48" t="s">
        <v>16335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23</v>
      </c>
      <c r="T48" t="s">
        <v>16338</v>
      </c>
      <c r="U48" s="56" t="s">
        <v>16519</v>
      </c>
      <c r="V48">
        <v>10</v>
      </c>
    </row>
    <row r="49" spans="1:22" x14ac:dyDescent="0.25">
      <c r="A49" t="s">
        <v>186</v>
      </c>
      <c r="B49" t="s">
        <v>187</v>
      </c>
      <c r="C49">
        <v>33.333333333333336</v>
      </c>
      <c r="D49">
        <v>6</v>
      </c>
      <c r="E49" t="s">
        <v>16339</v>
      </c>
      <c r="F49">
        <v>200</v>
      </c>
      <c r="G49">
        <v>0</v>
      </c>
      <c r="H49" t="s">
        <v>631</v>
      </c>
      <c r="I49" t="s">
        <v>16340</v>
      </c>
      <c r="J49" t="s">
        <v>306</v>
      </c>
      <c r="K49" t="s">
        <v>23</v>
      </c>
      <c r="L49" t="s">
        <v>24</v>
      </c>
      <c r="M49" t="s">
        <v>16341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16341</v>
      </c>
      <c r="U49" s="55" t="s">
        <v>115</v>
      </c>
      <c r="V49">
        <v>50</v>
      </c>
    </row>
    <row r="50" spans="1:22" x14ac:dyDescent="0.25">
      <c r="A50" t="s">
        <v>186</v>
      </c>
      <c r="B50" t="s">
        <v>187</v>
      </c>
      <c r="C50">
        <v>33.333333333333336</v>
      </c>
      <c r="D50">
        <v>3</v>
      </c>
      <c r="E50" t="s">
        <v>16342</v>
      </c>
      <c r="F50">
        <v>145</v>
      </c>
      <c r="G50">
        <v>0</v>
      </c>
      <c r="H50" t="s">
        <v>631</v>
      </c>
      <c r="I50" t="s">
        <v>16343</v>
      </c>
      <c r="J50" t="s">
        <v>362</v>
      </c>
      <c r="K50" t="s">
        <v>23</v>
      </c>
      <c r="L50" t="s">
        <v>24</v>
      </c>
      <c r="M50" t="s">
        <v>16341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23</v>
      </c>
      <c r="T50" t="s">
        <v>16341</v>
      </c>
      <c r="U50" s="56" t="s">
        <v>116</v>
      </c>
      <c r="V50">
        <v>49</v>
      </c>
    </row>
    <row r="51" spans="1:22" x14ac:dyDescent="0.25">
      <c r="A51" t="s">
        <v>186</v>
      </c>
      <c r="B51" t="s">
        <v>187</v>
      </c>
      <c r="C51">
        <v>65</v>
      </c>
      <c r="D51">
        <v>1</v>
      </c>
      <c r="E51" t="s">
        <v>16342</v>
      </c>
      <c r="F51">
        <v>145</v>
      </c>
      <c r="G51">
        <v>0</v>
      </c>
      <c r="H51" t="s">
        <v>631</v>
      </c>
      <c r="I51" t="s">
        <v>16343</v>
      </c>
      <c r="J51" t="s">
        <v>362</v>
      </c>
      <c r="K51" t="s">
        <v>23</v>
      </c>
      <c r="L51" t="s">
        <v>24</v>
      </c>
      <c r="M51" t="s">
        <v>16341</v>
      </c>
      <c r="N51" t="s">
        <v>23</v>
      </c>
      <c r="O51" t="s">
        <v>32</v>
      </c>
      <c r="P51" t="s">
        <v>26</v>
      </c>
      <c r="Q51" t="s">
        <v>33</v>
      </c>
      <c r="R51" t="s">
        <v>24</v>
      </c>
      <c r="S51" t="s">
        <v>23</v>
      </c>
      <c r="T51" t="s">
        <v>16341</v>
      </c>
      <c r="U51" s="56" t="s">
        <v>1740</v>
      </c>
      <c r="V51">
        <v>1</v>
      </c>
    </row>
    <row r="52" spans="1:22" x14ac:dyDescent="0.25">
      <c r="A52" t="s">
        <v>30</v>
      </c>
      <c r="B52" t="s">
        <v>31</v>
      </c>
      <c r="C52">
        <v>60</v>
      </c>
      <c r="D52">
        <v>6</v>
      </c>
      <c r="E52" t="s">
        <v>16344</v>
      </c>
      <c r="F52">
        <v>200</v>
      </c>
      <c r="G52">
        <v>0</v>
      </c>
      <c r="H52" t="s">
        <v>631</v>
      </c>
      <c r="I52" t="s">
        <v>16345</v>
      </c>
      <c r="J52" t="s">
        <v>2374</v>
      </c>
      <c r="K52" t="s">
        <v>23</v>
      </c>
      <c r="L52" t="s">
        <v>24</v>
      </c>
      <c r="M52" t="s">
        <v>16346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16346</v>
      </c>
      <c r="U52" s="55" t="s">
        <v>51</v>
      </c>
      <c r="V52">
        <v>1</v>
      </c>
    </row>
    <row r="53" spans="1:22" x14ac:dyDescent="0.25">
      <c r="A53" t="s">
        <v>20</v>
      </c>
      <c r="B53" t="s">
        <v>21</v>
      </c>
      <c r="C53">
        <v>50</v>
      </c>
      <c r="D53">
        <v>1</v>
      </c>
      <c r="E53" t="s">
        <v>16347</v>
      </c>
      <c r="F53">
        <v>100</v>
      </c>
      <c r="G53">
        <v>0</v>
      </c>
      <c r="H53" t="s">
        <v>631</v>
      </c>
      <c r="I53" t="s">
        <v>16348</v>
      </c>
      <c r="J53" t="s">
        <v>322</v>
      </c>
      <c r="K53" t="s">
        <v>23</v>
      </c>
      <c r="L53" t="s">
        <v>24</v>
      </c>
      <c r="M53" t="s">
        <v>16349</v>
      </c>
      <c r="N53" t="s">
        <v>23</v>
      </c>
      <c r="O53" t="s">
        <v>32</v>
      </c>
      <c r="P53" t="s">
        <v>26</v>
      </c>
      <c r="Q53" t="s">
        <v>33</v>
      </c>
      <c r="R53" t="s">
        <v>24</v>
      </c>
      <c r="S53" t="s">
        <v>23</v>
      </c>
      <c r="T53" t="s">
        <v>16349</v>
      </c>
      <c r="U53" s="56" t="s">
        <v>941</v>
      </c>
      <c r="V53">
        <v>1</v>
      </c>
    </row>
    <row r="54" spans="1:22" x14ac:dyDescent="0.25">
      <c r="A54" t="s">
        <v>28</v>
      </c>
      <c r="B54" t="s">
        <v>29</v>
      </c>
      <c r="C54">
        <v>50</v>
      </c>
      <c r="D54">
        <v>1</v>
      </c>
      <c r="E54" t="s">
        <v>16347</v>
      </c>
      <c r="F54">
        <v>100</v>
      </c>
      <c r="G54">
        <v>0</v>
      </c>
      <c r="H54" t="s">
        <v>631</v>
      </c>
      <c r="I54" t="s">
        <v>16348</v>
      </c>
      <c r="J54" t="s">
        <v>322</v>
      </c>
      <c r="K54" t="s">
        <v>23</v>
      </c>
      <c r="L54" t="s">
        <v>24</v>
      </c>
      <c r="M54" t="s">
        <v>16349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16349</v>
      </c>
      <c r="U54" s="55" t="s">
        <v>658</v>
      </c>
      <c r="V54">
        <v>906</v>
      </c>
    </row>
    <row r="55" spans="1:22" x14ac:dyDescent="0.25">
      <c r="A55" t="s">
        <v>30</v>
      </c>
      <c r="B55" t="s">
        <v>31</v>
      </c>
      <c r="C55">
        <v>50</v>
      </c>
      <c r="D55">
        <v>1</v>
      </c>
      <c r="E55" t="s">
        <v>16347</v>
      </c>
      <c r="F55">
        <v>100</v>
      </c>
      <c r="G55">
        <v>0</v>
      </c>
      <c r="H55" t="s">
        <v>631</v>
      </c>
      <c r="I55" t="s">
        <v>16348</v>
      </c>
      <c r="J55" t="s">
        <v>322</v>
      </c>
      <c r="K55" t="s">
        <v>23</v>
      </c>
      <c r="L55" t="s">
        <v>24</v>
      </c>
      <c r="M55" t="s">
        <v>16349</v>
      </c>
      <c r="N55" t="s">
        <v>23</v>
      </c>
      <c r="O55" t="s">
        <v>32</v>
      </c>
      <c r="P55" t="s">
        <v>26</v>
      </c>
      <c r="Q55" t="s">
        <v>33</v>
      </c>
      <c r="R55" t="s">
        <v>24</v>
      </c>
      <c r="S55" t="s">
        <v>23</v>
      </c>
      <c r="T55" t="s">
        <v>16349</v>
      </c>
    </row>
    <row r="56" spans="1:22" x14ac:dyDescent="0.25">
      <c r="A56" t="s">
        <v>186</v>
      </c>
      <c r="B56" t="s">
        <v>187</v>
      </c>
      <c r="C56">
        <v>33.333333333333336</v>
      </c>
      <c r="D56">
        <v>3</v>
      </c>
      <c r="E56" t="s">
        <v>16350</v>
      </c>
      <c r="F56">
        <v>100</v>
      </c>
      <c r="G56">
        <v>0</v>
      </c>
      <c r="H56" t="s">
        <v>631</v>
      </c>
      <c r="I56" t="s">
        <v>16351</v>
      </c>
      <c r="J56" t="s">
        <v>2211</v>
      </c>
      <c r="K56" t="s">
        <v>23</v>
      </c>
      <c r="L56" t="s">
        <v>24</v>
      </c>
      <c r="M56" t="s">
        <v>16352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16349</v>
      </c>
    </row>
    <row r="57" spans="1:22" x14ac:dyDescent="0.25">
      <c r="A57" t="s">
        <v>42</v>
      </c>
      <c r="B57" t="s">
        <v>43</v>
      </c>
      <c r="C57">
        <v>66.666666666666671</v>
      </c>
      <c r="D57">
        <v>9</v>
      </c>
      <c r="E57" t="s">
        <v>16353</v>
      </c>
      <c r="F57">
        <v>800</v>
      </c>
      <c r="G57">
        <v>0</v>
      </c>
      <c r="H57" t="s">
        <v>631</v>
      </c>
      <c r="I57" t="s">
        <v>7645</v>
      </c>
      <c r="J57" t="s">
        <v>305</v>
      </c>
      <c r="K57" t="s">
        <v>23</v>
      </c>
      <c r="L57" t="s">
        <v>24</v>
      </c>
      <c r="M57" t="s">
        <v>16354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16355</v>
      </c>
    </row>
    <row r="58" spans="1:22" x14ac:dyDescent="0.25">
      <c r="A58" t="s">
        <v>20</v>
      </c>
      <c r="B58" t="s">
        <v>21</v>
      </c>
      <c r="C58">
        <v>50</v>
      </c>
      <c r="D58">
        <v>3</v>
      </c>
      <c r="E58" t="s">
        <v>16353</v>
      </c>
      <c r="F58">
        <v>800</v>
      </c>
      <c r="G58">
        <v>0</v>
      </c>
      <c r="H58" t="s">
        <v>631</v>
      </c>
      <c r="I58" t="s">
        <v>7645</v>
      </c>
      <c r="J58" t="s">
        <v>305</v>
      </c>
      <c r="K58" t="s">
        <v>23</v>
      </c>
      <c r="L58" t="s">
        <v>24</v>
      </c>
      <c r="M58" t="s">
        <v>16354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16355</v>
      </c>
    </row>
    <row r="59" spans="1:22" x14ac:dyDescent="0.25">
      <c r="A59" t="s">
        <v>28</v>
      </c>
      <c r="B59" t="s">
        <v>29</v>
      </c>
      <c r="C59">
        <v>50</v>
      </c>
      <c r="D59">
        <v>3</v>
      </c>
      <c r="E59" t="s">
        <v>16353</v>
      </c>
      <c r="F59">
        <v>800</v>
      </c>
      <c r="G59">
        <v>0</v>
      </c>
      <c r="H59" t="s">
        <v>631</v>
      </c>
      <c r="I59" t="s">
        <v>7645</v>
      </c>
      <c r="J59" t="s">
        <v>305</v>
      </c>
      <c r="K59" t="s">
        <v>23</v>
      </c>
      <c r="L59" t="s">
        <v>24</v>
      </c>
      <c r="M59" t="s">
        <v>16354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16355</v>
      </c>
    </row>
    <row r="60" spans="1:22" x14ac:dyDescent="0.25">
      <c r="A60" t="s">
        <v>30</v>
      </c>
      <c r="B60" t="s">
        <v>31</v>
      </c>
      <c r="C60">
        <v>50</v>
      </c>
      <c r="D60">
        <v>3</v>
      </c>
      <c r="E60" t="s">
        <v>16353</v>
      </c>
      <c r="F60">
        <v>800</v>
      </c>
      <c r="G60">
        <v>0</v>
      </c>
      <c r="H60" t="s">
        <v>631</v>
      </c>
      <c r="I60" t="s">
        <v>7645</v>
      </c>
      <c r="J60" t="s">
        <v>305</v>
      </c>
      <c r="K60" t="s">
        <v>23</v>
      </c>
      <c r="L60" t="s">
        <v>24</v>
      </c>
      <c r="M60" t="s">
        <v>16354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16355</v>
      </c>
    </row>
    <row r="61" spans="1:22" x14ac:dyDescent="0.25">
      <c r="A61" t="s">
        <v>186</v>
      </c>
      <c r="B61" t="s">
        <v>187</v>
      </c>
      <c r="C61">
        <v>33.333333333333336</v>
      </c>
      <c r="D61">
        <v>6</v>
      </c>
      <c r="E61" t="s">
        <v>16353</v>
      </c>
      <c r="F61">
        <v>800</v>
      </c>
      <c r="G61">
        <v>0</v>
      </c>
      <c r="H61" t="s">
        <v>631</v>
      </c>
      <c r="I61" t="s">
        <v>7645</v>
      </c>
      <c r="J61" t="s">
        <v>305</v>
      </c>
      <c r="K61" t="s">
        <v>23</v>
      </c>
      <c r="L61" t="s">
        <v>24</v>
      </c>
      <c r="M61" t="s">
        <v>16354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16355</v>
      </c>
    </row>
    <row r="62" spans="1:22" x14ac:dyDescent="0.25">
      <c r="A62" t="s">
        <v>186</v>
      </c>
      <c r="B62" t="s">
        <v>187</v>
      </c>
      <c r="C62">
        <v>33.333333333333336</v>
      </c>
      <c r="D62">
        <v>9</v>
      </c>
      <c r="E62" t="s">
        <v>16356</v>
      </c>
      <c r="F62">
        <v>300</v>
      </c>
      <c r="G62">
        <v>0</v>
      </c>
      <c r="H62" t="s">
        <v>631</v>
      </c>
      <c r="I62" t="s">
        <v>16357</v>
      </c>
      <c r="J62" t="s">
        <v>3054</v>
      </c>
      <c r="K62" t="s">
        <v>23</v>
      </c>
      <c r="L62" t="s">
        <v>24</v>
      </c>
      <c r="M62" t="s">
        <v>16358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16359</v>
      </c>
    </row>
    <row r="63" spans="1:22" x14ac:dyDescent="0.25">
      <c r="A63" t="s">
        <v>38</v>
      </c>
      <c r="B63" t="s">
        <v>39</v>
      </c>
      <c r="C63">
        <v>54.5</v>
      </c>
      <c r="D63">
        <v>2</v>
      </c>
      <c r="E63" t="s">
        <v>16360</v>
      </c>
      <c r="F63">
        <v>277.2</v>
      </c>
      <c r="G63">
        <v>26</v>
      </c>
      <c r="H63" t="s">
        <v>47</v>
      </c>
      <c r="I63" t="s">
        <v>16361</v>
      </c>
      <c r="J63" t="s">
        <v>16362</v>
      </c>
      <c r="K63" t="s">
        <v>734</v>
      </c>
      <c r="L63" t="s">
        <v>16363</v>
      </c>
      <c r="M63" t="s">
        <v>16364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16364</v>
      </c>
    </row>
    <row r="64" spans="1:22" x14ac:dyDescent="0.25">
      <c r="A64" t="s">
        <v>30</v>
      </c>
      <c r="B64" t="s">
        <v>31</v>
      </c>
      <c r="C64">
        <v>60</v>
      </c>
      <c r="D64">
        <v>3</v>
      </c>
      <c r="E64" t="s">
        <v>16360</v>
      </c>
      <c r="F64">
        <v>277.2</v>
      </c>
      <c r="G64">
        <v>26</v>
      </c>
      <c r="H64" t="s">
        <v>47</v>
      </c>
      <c r="I64" t="s">
        <v>16361</v>
      </c>
      <c r="J64" t="s">
        <v>16362</v>
      </c>
      <c r="K64" t="s">
        <v>734</v>
      </c>
      <c r="L64" t="s">
        <v>16363</v>
      </c>
      <c r="M64" t="s">
        <v>16364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16364</v>
      </c>
    </row>
    <row r="65" spans="1:20" x14ac:dyDescent="0.25">
      <c r="A65" t="s">
        <v>46</v>
      </c>
      <c r="B65" t="s">
        <v>1105</v>
      </c>
      <c r="C65">
        <v>58.5</v>
      </c>
      <c r="D65">
        <v>1</v>
      </c>
      <c r="E65" t="s">
        <v>16360</v>
      </c>
      <c r="F65">
        <v>277.2</v>
      </c>
      <c r="G65">
        <v>26</v>
      </c>
      <c r="H65" t="s">
        <v>47</v>
      </c>
      <c r="I65" t="s">
        <v>16361</v>
      </c>
      <c r="J65" t="s">
        <v>16362</v>
      </c>
      <c r="K65" t="s">
        <v>734</v>
      </c>
      <c r="L65" t="s">
        <v>16363</v>
      </c>
      <c r="M65" t="s">
        <v>16364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16364</v>
      </c>
    </row>
    <row r="66" spans="1:20" x14ac:dyDescent="0.25">
      <c r="A66" t="s">
        <v>51</v>
      </c>
      <c r="B66" t="s">
        <v>941</v>
      </c>
      <c r="C66">
        <v>50.7</v>
      </c>
      <c r="D66">
        <v>1</v>
      </c>
      <c r="E66" t="s">
        <v>16360</v>
      </c>
      <c r="F66">
        <v>277.2</v>
      </c>
      <c r="G66">
        <v>26</v>
      </c>
      <c r="H66" t="s">
        <v>47</v>
      </c>
      <c r="I66" t="s">
        <v>16361</v>
      </c>
      <c r="J66" t="s">
        <v>16362</v>
      </c>
      <c r="K66" t="s">
        <v>734</v>
      </c>
      <c r="L66" t="s">
        <v>16363</v>
      </c>
      <c r="M66" t="s">
        <v>16364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16364</v>
      </c>
    </row>
    <row r="67" spans="1:20" x14ac:dyDescent="0.25">
      <c r="A67" t="s">
        <v>28</v>
      </c>
      <c r="B67" t="s">
        <v>1915</v>
      </c>
      <c r="C67">
        <v>43.7</v>
      </c>
      <c r="D67">
        <v>1</v>
      </c>
      <c r="E67" t="s">
        <v>16365</v>
      </c>
      <c r="F67">
        <v>94.4</v>
      </c>
      <c r="G67">
        <v>7</v>
      </c>
      <c r="H67" t="s">
        <v>47</v>
      </c>
      <c r="I67" t="s">
        <v>16366</v>
      </c>
      <c r="J67" t="s">
        <v>16367</v>
      </c>
      <c r="K67" t="s">
        <v>989</v>
      </c>
      <c r="L67" t="s">
        <v>16368</v>
      </c>
      <c r="M67" t="s">
        <v>16364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23</v>
      </c>
      <c r="T67" t="s">
        <v>16364</v>
      </c>
    </row>
    <row r="68" spans="1:20" x14ac:dyDescent="0.25">
      <c r="A68" t="s">
        <v>30</v>
      </c>
      <c r="B68" t="s">
        <v>1915</v>
      </c>
      <c r="C68">
        <v>43.7</v>
      </c>
      <c r="D68">
        <v>1</v>
      </c>
      <c r="E68" t="s">
        <v>16365</v>
      </c>
      <c r="F68">
        <v>94.4</v>
      </c>
      <c r="G68">
        <v>7</v>
      </c>
      <c r="H68" t="s">
        <v>47</v>
      </c>
      <c r="I68" t="s">
        <v>16366</v>
      </c>
      <c r="J68" t="s">
        <v>16367</v>
      </c>
      <c r="K68" t="s">
        <v>989</v>
      </c>
      <c r="L68" t="s">
        <v>16368</v>
      </c>
      <c r="M68" t="s">
        <v>16364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23</v>
      </c>
      <c r="T68" t="s">
        <v>16364</v>
      </c>
    </row>
    <row r="69" spans="1:20" x14ac:dyDescent="0.25">
      <c r="A69" t="s">
        <v>186</v>
      </c>
      <c r="B69" t="s">
        <v>187</v>
      </c>
      <c r="C69">
        <v>33.333333333333336</v>
      </c>
      <c r="D69">
        <v>3</v>
      </c>
      <c r="E69" t="s">
        <v>16369</v>
      </c>
      <c r="F69">
        <v>106</v>
      </c>
      <c r="G69">
        <v>6</v>
      </c>
      <c r="H69" t="s">
        <v>631</v>
      </c>
      <c r="I69" t="s">
        <v>16370</v>
      </c>
      <c r="J69" t="s">
        <v>361</v>
      </c>
      <c r="K69" t="s">
        <v>23</v>
      </c>
      <c r="L69" t="s">
        <v>24</v>
      </c>
      <c r="M69" t="s">
        <v>16371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16371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16372</v>
      </c>
      <c r="F70">
        <v>100</v>
      </c>
      <c r="G70">
        <v>0</v>
      </c>
      <c r="H70" t="s">
        <v>631</v>
      </c>
      <c r="I70" t="s">
        <v>16373</v>
      </c>
      <c r="J70" t="s">
        <v>324</v>
      </c>
      <c r="K70" t="s">
        <v>23</v>
      </c>
      <c r="L70" t="s">
        <v>24</v>
      </c>
      <c r="M70" t="s">
        <v>16374</v>
      </c>
      <c r="N70" t="s">
        <v>23</v>
      </c>
      <c r="O70" t="s">
        <v>32</v>
      </c>
      <c r="P70" t="s">
        <v>26</v>
      </c>
      <c r="Q70" t="s">
        <v>33</v>
      </c>
      <c r="R70" t="s">
        <v>24</v>
      </c>
      <c r="S70" t="s">
        <v>23</v>
      </c>
      <c r="T70" t="s">
        <v>16375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16372</v>
      </c>
      <c r="F71">
        <v>100</v>
      </c>
      <c r="G71">
        <v>0</v>
      </c>
      <c r="H71" t="s">
        <v>631</v>
      </c>
      <c r="I71" t="s">
        <v>16373</v>
      </c>
      <c r="J71" t="s">
        <v>324</v>
      </c>
      <c r="K71" t="s">
        <v>23</v>
      </c>
      <c r="L71" t="s">
        <v>24</v>
      </c>
      <c r="M71" t="s">
        <v>16374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16375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16372</v>
      </c>
      <c r="F72">
        <v>100</v>
      </c>
      <c r="G72">
        <v>0</v>
      </c>
      <c r="H72" t="s">
        <v>631</v>
      </c>
      <c r="I72" t="s">
        <v>16373</v>
      </c>
      <c r="J72" t="s">
        <v>324</v>
      </c>
      <c r="K72" t="s">
        <v>23</v>
      </c>
      <c r="L72" t="s">
        <v>24</v>
      </c>
      <c r="M72" t="s">
        <v>16374</v>
      </c>
      <c r="N72" t="s">
        <v>23</v>
      </c>
      <c r="O72" t="s">
        <v>32</v>
      </c>
      <c r="P72" t="s">
        <v>26</v>
      </c>
      <c r="Q72" t="s">
        <v>33</v>
      </c>
      <c r="R72" t="s">
        <v>24</v>
      </c>
      <c r="S72" t="s">
        <v>23</v>
      </c>
      <c r="T72" t="s">
        <v>16375</v>
      </c>
    </row>
    <row r="73" spans="1:20" x14ac:dyDescent="0.25">
      <c r="A73" t="s">
        <v>42</v>
      </c>
      <c r="B73" t="s">
        <v>43</v>
      </c>
      <c r="C73">
        <v>66.666666666666671</v>
      </c>
      <c r="D73">
        <v>3</v>
      </c>
      <c r="E73" t="s">
        <v>16376</v>
      </c>
      <c r="F73">
        <v>126</v>
      </c>
      <c r="G73">
        <v>6</v>
      </c>
      <c r="H73" t="s">
        <v>631</v>
      </c>
      <c r="I73" t="s">
        <v>16377</v>
      </c>
      <c r="J73" t="s">
        <v>303</v>
      </c>
      <c r="K73" t="s">
        <v>23</v>
      </c>
      <c r="L73" t="s">
        <v>24</v>
      </c>
      <c r="M73" t="s">
        <v>16378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23</v>
      </c>
      <c r="T73" t="s">
        <v>16379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16380</v>
      </c>
      <c r="F74">
        <v>106</v>
      </c>
      <c r="G74">
        <v>6</v>
      </c>
      <c r="H74" t="s">
        <v>631</v>
      </c>
      <c r="I74" t="s">
        <v>16381</v>
      </c>
      <c r="J74" t="s">
        <v>315</v>
      </c>
      <c r="K74" t="s">
        <v>23</v>
      </c>
      <c r="L74" t="s">
        <v>24</v>
      </c>
      <c r="M74" t="s">
        <v>16382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16382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16380</v>
      </c>
      <c r="F75">
        <v>106</v>
      </c>
      <c r="G75">
        <v>6</v>
      </c>
      <c r="H75" t="s">
        <v>631</v>
      </c>
      <c r="I75" t="s">
        <v>16381</v>
      </c>
      <c r="J75" t="s">
        <v>315</v>
      </c>
      <c r="K75" t="s">
        <v>23</v>
      </c>
      <c r="L75" t="s">
        <v>24</v>
      </c>
      <c r="M75" t="s">
        <v>16382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23</v>
      </c>
      <c r="T75" t="s">
        <v>16382</v>
      </c>
    </row>
    <row r="76" spans="1:20" x14ac:dyDescent="0.25">
      <c r="A76" t="s">
        <v>30</v>
      </c>
      <c r="B76" t="s">
        <v>31</v>
      </c>
      <c r="C76">
        <v>50</v>
      </c>
      <c r="D76">
        <v>1</v>
      </c>
      <c r="E76" t="s">
        <v>16380</v>
      </c>
      <c r="F76">
        <v>106</v>
      </c>
      <c r="G76">
        <v>6</v>
      </c>
      <c r="H76" t="s">
        <v>631</v>
      </c>
      <c r="I76" t="s">
        <v>16381</v>
      </c>
      <c r="J76" t="s">
        <v>315</v>
      </c>
      <c r="K76" t="s">
        <v>23</v>
      </c>
      <c r="L76" t="s">
        <v>24</v>
      </c>
      <c r="M76" t="s">
        <v>16382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16382</v>
      </c>
    </row>
    <row r="77" spans="1:20" x14ac:dyDescent="0.25">
      <c r="A77" t="s">
        <v>186</v>
      </c>
      <c r="B77" t="s">
        <v>187</v>
      </c>
      <c r="C77">
        <v>33.333333333333336</v>
      </c>
      <c r="D77">
        <v>3</v>
      </c>
      <c r="E77" t="s">
        <v>16383</v>
      </c>
      <c r="F77">
        <v>300</v>
      </c>
      <c r="G77">
        <v>0</v>
      </c>
      <c r="H77" t="s">
        <v>631</v>
      </c>
      <c r="I77" t="s">
        <v>16384</v>
      </c>
      <c r="J77" t="s">
        <v>4172</v>
      </c>
      <c r="K77" t="s">
        <v>23</v>
      </c>
      <c r="L77" t="s">
        <v>24</v>
      </c>
      <c r="M77" t="s">
        <v>16385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16386</v>
      </c>
    </row>
    <row r="78" spans="1:20" x14ac:dyDescent="0.25">
      <c r="A78" t="s">
        <v>42</v>
      </c>
      <c r="B78" t="s">
        <v>43</v>
      </c>
      <c r="C78">
        <v>66.666666666666671</v>
      </c>
      <c r="D78">
        <v>3</v>
      </c>
      <c r="E78" t="s">
        <v>16383</v>
      </c>
      <c r="F78">
        <v>300</v>
      </c>
      <c r="G78">
        <v>0</v>
      </c>
      <c r="H78" t="s">
        <v>631</v>
      </c>
      <c r="I78" t="s">
        <v>16384</v>
      </c>
      <c r="J78" t="s">
        <v>4172</v>
      </c>
      <c r="K78" t="s">
        <v>23</v>
      </c>
      <c r="L78" t="s">
        <v>24</v>
      </c>
      <c r="M78" t="s">
        <v>16385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16386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16383</v>
      </c>
      <c r="F79">
        <v>300</v>
      </c>
      <c r="G79">
        <v>0</v>
      </c>
      <c r="H79" t="s">
        <v>631</v>
      </c>
      <c r="I79" t="s">
        <v>16384</v>
      </c>
      <c r="J79" t="s">
        <v>4172</v>
      </c>
      <c r="K79" t="s">
        <v>23</v>
      </c>
      <c r="L79" t="s">
        <v>24</v>
      </c>
      <c r="M79" t="s">
        <v>16385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23</v>
      </c>
      <c r="T79" t="s">
        <v>16386</v>
      </c>
    </row>
    <row r="80" spans="1:20" x14ac:dyDescent="0.25">
      <c r="A80" t="s">
        <v>28</v>
      </c>
      <c r="B80" t="s">
        <v>29</v>
      </c>
      <c r="C80">
        <v>50</v>
      </c>
      <c r="D80">
        <v>1</v>
      </c>
      <c r="E80" t="s">
        <v>16383</v>
      </c>
      <c r="F80">
        <v>300</v>
      </c>
      <c r="G80">
        <v>0</v>
      </c>
      <c r="H80" t="s">
        <v>631</v>
      </c>
      <c r="I80" t="s">
        <v>16384</v>
      </c>
      <c r="J80" t="s">
        <v>4172</v>
      </c>
      <c r="K80" t="s">
        <v>23</v>
      </c>
      <c r="L80" t="s">
        <v>24</v>
      </c>
      <c r="M80" t="s">
        <v>16385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16386</v>
      </c>
    </row>
    <row r="81" spans="1:20" x14ac:dyDescent="0.25">
      <c r="A81" t="s">
        <v>30</v>
      </c>
      <c r="B81" t="s">
        <v>31</v>
      </c>
      <c r="C81">
        <v>50</v>
      </c>
      <c r="D81">
        <v>1</v>
      </c>
      <c r="E81" t="s">
        <v>16383</v>
      </c>
      <c r="F81">
        <v>300</v>
      </c>
      <c r="G81">
        <v>0</v>
      </c>
      <c r="H81" t="s">
        <v>631</v>
      </c>
      <c r="I81" t="s">
        <v>16384</v>
      </c>
      <c r="J81" t="s">
        <v>4172</v>
      </c>
      <c r="K81" t="s">
        <v>23</v>
      </c>
      <c r="L81" t="s">
        <v>24</v>
      </c>
      <c r="M81" t="s">
        <v>16385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16386</v>
      </c>
    </row>
    <row r="82" spans="1:20" x14ac:dyDescent="0.25">
      <c r="A82" t="s">
        <v>139</v>
      </c>
      <c r="B82" t="s">
        <v>1958</v>
      </c>
      <c r="C82">
        <v>123.5</v>
      </c>
      <c r="D82">
        <v>1</v>
      </c>
      <c r="E82" t="s">
        <v>16387</v>
      </c>
      <c r="F82">
        <v>605.1</v>
      </c>
      <c r="G82">
        <v>79</v>
      </c>
      <c r="H82" t="s">
        <v>47</v>
      </c>
      <c r="I82" t="s">
        <v>9327</v>
      </c>
      <c r="J82" t="s">
        <v>9328</v>
      </c>
      <c r="K82" t="s">
        <v>6558</v>
      </c>
      <c r="L82" t="s">
        <v>9329</v>
      </c>
      <c r="M82" t="s">
        <v>16388</v>
      </c>
      <c r="N82" t="s">
        <v>23</v>
      </c>
      <c r="O82" t="s">
        <v>48</v>
      </c>
      <c r="P82" t="s">
        <v>49</v>
      </c>
      <c r="Q82" t="s">
        <v>50</v>
      </c>
      <c r="R82" t="s">
        <v>24</v>
      </c>
      <c r="S82" t="s">
        <v>23</v>
      </c>
      <c r="T82" t="s">
        <v>16388</v>
      </c>
    </row>
    <row r="83" spans="1:20" x14ac:dyDescent="0.25">
      <c r="A83" t="s">
        <v>139</v>
      </c>
      <c r="B83" t="s">
        <v>112</v>
      </c>
      <c r="C83">
        <v>83.333333333333329</v>
      </c>
      <c r="D83">
        <v>3</v>
      </c>
      <c r="E83" t="s">
        <v>16387</v>
      </c>
      <c r="F83">
        <v>605.1</v>
      </c>
      <c r="G83">
        <v>79</v>
      </c>
      <c r="H83" t="s">
        <v>47</v>
      </c>
      <c r="I83" t="s">
        <v>9327</v>
      </c>
      <c r="J83" t="s">
        <v>9328</v>
      </c>
      <c r="K83" t="s">
        <v>6558</v>
      </c>
      <c r="L83" t="s">
        <v>9329</v>
      </c>
      <c r="M83" t="s">
        <v>16388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23</v>
      </c>
      <c r="T83" t="s">
        <v>16388</v>
      </c>
    </row>
    <row r="84" spans="1:20" x14ac:dyDescent="0.25">
      <c r="A84" t="s">
        <v>139</v>
      </c>
      <c r="B84" t="s">
        <v>112</v>
      </c>
      <c r="C84">
        <v>83.333333333333329</v>
      </c>
      <c r="D84">
        <v>3</v>
      </c>
      <c r="E84" t="s">
        <v>16387</v>
      </c>
      <c r="F84">
        <v>605.1</v>
      </c>
      <c r="G84">
        <v>79</v>
      </c>
      <c r="H84" t="s">
        <v>47</v>
      </c>
      <c r="I84" t="s">
        <v>9327</v>
      </c>
      <c r="J84" t="s">
        <v>9328</v>
      </c>
      <c r="K84" t="s">
        <v>6558</v>
      </c>
      <c r="L84" t="s">
        <v>9329</v>
      </c>
      <c r="M84" t="s">
        <v>16388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23</v>
      </c>
      <c r="T84" t="s">
        <v>16388</v>
      </c>
    </row>
    <row r="85" spans="1:20" x14ac:dyDescent="0.25">
      <c r="A85" t="s">
        <v>42</v>
      </c>
      <c r="B85" t="s">
        <v>43</v>
      </c>
      <c r="C85">
        <v>66.666666666666671</v>
      </c>
      <c r="D85">
        <v>3</v>
      </c>
      <c r="E85" t="s">
        <v>16389</v>
      </c>
      <c r="F85">
        <v>106</v>
      </c>
      <c r="G85">
        <v>6</v>
      </c>
      <c r="H85" t="s">
        <v>631</v>
      </c>
      <c r="I85" t="s">
        <v>16390</v>
      </c>
      <c r="J85" t="s">
        <v>302</v>
      </c>
      <c r="K85" t="s">
        <v>23</v>
      </c>
      <c r="L85" t="s">
        <v>24</v>
      </c>
      <c r="M85" t="s">
        <v>16391</v>
      </c>
      <c r="N85" t="s">
        <v>23</v>
      </c>
      <c r="O85" t="s">
        <v>32</v>
      </c>
      <c r="P85" t="s">
        <v>26</v>
      </c>
      <c r="Q85" t="s">
        <v>33</v>
      </c>
      <c r="R85" t="s">
        <v>24</v>
      </c>
      <c r="S85" t="s">
        <v>23</v>
      </c>
      <c r="T85" t="s">
        <v>16391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3</v>
      </c>
      <c r="E86" t="s">
        <v>16392</v>
      </c>
      <c r="F86">
        <v>300</v>
      </c>
      <c r="G86">
        <v>0</v>
      </c>
      <c r="H86" t="s">
        <v>631</v>
      </c>
      <c r="I86" t="s">
        <v>16393</v>
      </c>
      <c r="J86" t="s">
        <v>633</v>
      </c>
      <c r="K86" t="s">
        <v>23</v>
      </c>
      <c r="L86" t="s">
        <v>24</v>
      </c>
      <c r="M86" t="s">
        <v>16394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16395</v>
      </c>
    </row>
    <row r="87" spans="1:20" x14ac:dyDescent="0.25">
      <c r="A87" t="s">
        <v>42</v>
      </c>
      <c r="B87" t="s">
        <v>43</v>
      </c>
      <c r="C87">
        <v>66.666666666666671</v>
      </c>
      <c r="D87">
        <v>3</v>
      </c>
      <c r="E87" t="s">
        <v>16392</v>
      </c>
      <c r="F87">
        <v>300</v>
      </c>
      <c r="G87">
        <v>0</v>
      </c>
      <c r="H87" t="s">
        <v>631</v>
      </c>
      <c r="I87" t="s">
        <v>16393</v>
      </c>
      <c r="J87" t="s">
        <v>633</v>
      </c>
      <c r="K87" t="s">
        <v>23</v>
      </c>
      <c r="L87" t="s">
        <v>24</v>
      </c>
      <c r="M87" t="s">
        <v>16394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16395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16392</v>
      </c>
      <c r="F88">
        <v>300</v>
      </c>
      <c r="G88">
        <v>0</v>
      </c>
      <c r="H88" t="s">
        <v>631</v>
      </c>
      <c r="I88" t="s">
        <v>16393</v>
      </c>
      <c r="J88" t="s">
        <v>633</v>
      </c>
      <c r="K88" t="s">
        <v>23</v>
      </c>
      <c r="L88" t="s">
        <v>24</v>
      </c>
      <c r="M88" t="s">
        <v>16394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16395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16392</v>
      </c>
      <c r="F89">
        <v>300</v>
      </c>
      <c r="G89">
        <v>0</v>
      </c>
      <c r="H89" t="s">
        <v>631</v>
      </c>
      <c r="I89" t="s">
        <v>16393</v>
      </c>
      <c r="J89" t="s">
        <v>633</v>
      </c>
      <c r="K89" t="s">
        <v>23</v>
      </c>
      <c r="L89" t="s">
        <v>24</v>
      </c>
      <c r="M89" t="s">
        <v>16394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16395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16392</v>
      </c>
      <c r="F90">
        <v>300</v>
      </c>
      <c r="G90">
        <v>0</v>
      </c>
      <c r="H90" t="s">
        <v>631</v>
      </c>
      <c r="I90" t="s">
        <v>16393</v>
      </c>
      <c r="J90" t="s">
        <v>633</v>
      </c>
      <c r="K90" t="s">
        <v>23</v>
      </c>
      <c r="L90" t="s">
        <v>24</v>
      </c>
      <c r="M90" t="s">
        <v>16394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16395</v>
      </c>
    </row>
    <row r="91" spans="1:20" x14ac:dyDescent="0.25">
      <c r="A91" t="s">
        <v>186</v>
      </c>
      <c r="B91" t="s">
        <v>187</v>
      </c>
      <c r="C91">
        <v>49</v>
      </c>
      <c r="D91">
        <v>1</v>
      </c>
      <c r="E91" t="s">
        <v>16396</v>
      </c>
      <c r="F91">
        <v>155</v>
      </c>
      <c r="G91">
        <v>38</v>
      </c>
      <c r="H91" t="s">
        <v>47</v>
      </c>
      <c r="I91" t="s">
        <v>369</v>
      </c>
      <c r="J91" t="s">
        <v>16397</v>
      </c>
      <c r="K91" t="s">
        <v>4690</v>
      </c>
      <c r="L91" t="s">
        <v>4009</v>
      </c>
      <c r="M91" t="s">
        <v>16394</v>
      </c>
      <c r="N91" t="s">
        <v>23</v>
      </c>
      <c r="O91" t="s">
        <v>63</v>
      </c>
      <c r="P91" t="s">
        <v>54</v>
      </c>
      <c r="Q91" t="s">
        <v>55</v>
      </c>
      <c r="R91" t="s">
        <v>24</v>
      </c>
      <c r="S91" t="s">
        <v>23</v>
      </c>
      <c r="T91" t="s">
        <v>16394</v>
      </c>
    </row>
    <row r="92" spans="1:20" x14ac:dyDescent="0.25">
      <c r="A92" t="s">
        <v>46</v>
      </c>
      <c r="B92" t="s">
        <v>56</v>
      </c>
      <c r="C92">
        <v>78</v>
      </c>
      <c r="D92">
        <v>1</v>
      </c>
      <c r="E92" t="s">
        <v>16396</v>
      </c>
      <c r="F92">
        <v>155</v>
      </c>
      <c r="G92">
        <v>38</v>
      </c>
      <c r="H92" t="s">
        <v>47</v>
      </c>
      <c r="I92" t="s">
        <v>369</v>
      </c>
      <c r="J92" t="s">
        <v>16397</v>
      </c>
      <c r="K92" t="s">
        <v>4690</v>
      </c>
      <c r="L92" t="s">
        <v>4009</v>
      </c>
      <c r="M92" t="s">
        <v>16394</v>
      </c>
      <c r="N92" t="s">
        <v>23</v>
      </c>
      <c r="O92" t="s">
        <v>63</v>
      </c>
      <c r="P92" t="s">
        <v>54</v>
      </c>
      <c r="Q92" t="s">
        <v>55</v>
      </c>
      <c r="R92" t="s">
        <v>24</v>
      </c>
      <c r="S92" t="s">
        <v>23</v>
      </c>
      <c r="T92" t="s">
        <v>16394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16398</v>
      </c>
      <c r="F93">
        <v>300</v>
      </c>
      <c r="G93">
        <v>0</v>
      </c>
      <c r="H93" t="s">
        <v>631</v>
      </c>
      <c r="I93" t="s">
        <v>16399</v>
      </c>
      <c r="J93" t="s">
        <v>310</v>
      </c>
      <c r="K93" t="s">
        <v>23</v>
      </c>
      <c r="L93" t="s">
        <v>24</v>
      </c>
      <c r="M93" t="s">
        <v>16400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16400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16398</v>
      </c>
      <c r="F94">
        <v>300</v>
      </c>
      <c r="G94">
        <v>0</v>
      </c>
      <c r="H94" t="s">
        <v>631</v>
      </c>
      <c r="I94" t="s">
        <v>16399</v>
      </c>
      <c r="J94" t="s">
        <v>310</v>
      </c>
      <c r="K94" t="s">
        <v>23</v>
      </c>
      <c r="L94" t="s">
        <v>24</v>
      </c>
      <c r="M94" t="s">
        <v>16400</v>
      </c>
      <c r="N94" t="s">
        <v>23</v>
      </c>
      <c r="O94" t="s">
        <v>32</v>
      </c>
      <c r="P94" t="s">
        <v>26</v>
      </c>
      <c r="Q94" t="s">
        <v>33</v>
      </c>
      <c r="R94" t="s">
        <v>24</v>
      </c>
      <c r="S94" t="s">
        <v>23</v>
      </c>
      <c r="T94" t="s">
        <v>16400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16398</v>
      </c>
      <c r="F95">
        <v>300</v>
      </c>
      <c r="G95">
        <v>0</v>
      </c>
      <c r="H95" t="s">
        <v>631</v>
      </c>
      <c r="I95" t="s">
        <v>16399</v>
      </c>
      <c r="J95" t="s">
        <v>310</v>
      </c>
      <c r="K95" t="s">
        <v>23</v>
      </c>
      <c r="L95" t="s">
        <v>24</v>
      </c>
      <c r="M95" t="s">
        <v>16400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23</v>
      </c>
      <c r="T95" t="s">
        <v>16400</v>
      </c>
    </row>
    <row r="96" spans="1:20" x14ac:dyDescent="0.25">
      <c r="A96" t="s">
        <v>186</v>
      </c>
      <c r="B96" t="s">
        <v>187</v>
      </c>
      <c r="C96">
        <v>33.333333333333336</v>
      </c>
      <c r="D96">
        <v>3</v>
      </c>
      <c r="E96" t="s">
        <v>16398</v>
      </c>
      <c r="F96">
        <v>300</v>
      </c>
      <c r="G96">
        <v>0</v>
      </c>
      <c r="H96" t="s">
        <v>631</v>
      </c>
      <c r="I96" t="s">
        <v>16399</v>
      </c>
      <c r="J96" t="s">
        <v>310</v>
      </c>
      <c r="K96" t="s">
        <v>23</v>
      </c>
      <c r="L96" t="s">
        <v>24</v>
      </c>
      <c r="M96" t="s">
        <v>16400</v>
      </c>
      <c r="N96" t="s">
        <v>23</v>
      </c>
      <c r="O96" t="s">
        <v>32</v>
      </c>
      <c r="P96" t="s">
        <v>26</v>
      </c>
      <c r="Q96" t="s">
        <v>33</v>
      </c>
      <c r="R96" t="s">
        <v>24</v>
      </c>
      <c r="S96" t="s">
        <v>23</v>
      </c>
      <c r="T96" t="s">
        <v>16400</v>
      </c>
    </row>
    <row r="97" spans="1:20" x14ac:dyDescent="0.25">
      <c r="A97" t="s">
        <v>42</v>
      </c>
      <c r="B97" t="s">
        <v>43</v>
      </c>
      <c r="C97">
        <v>66.666666666666671</v>
      </c>
      <c r="D97">
        <v>3</v>
      </c>
      <c r="E97" t="s">
        <v>16398</v>
      </c>
      <c r="F97">
        <v>300</v>
      </c>
      <c r="G97">
        <v>0</v>
      </c>
      <c r="H97" t="s">
        <v>631</v>
      </c>
      <c r="I97" t="s">
        <v>16399</v>
      </c>
      <c r="J97" t="s">
        <v>310</v>
      </c>
      <c r="K97" t="s">
        <v>23</v>
      </c>
      <c r="L97" t="s">
        <v>24</v>
      </c>
      <c r="M97" t="s">
        <v>16400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23</v>
      </c>
      <c r="T97" t="s">
        <v>16400</v>
      </c>
    </row>
    <row r="98" spans="1:20" x14ac:dyDescent="0.25">
      <c r="A98" t="s">
        <v>42</v>
      </c>
      <c r="B98" t="s">
        <v>43</v>
      </c>
      <c r="C98">
        <v>66.666666666666671</v>
      </c>
      <c r="D98">
        <v>6</v>
      </c>
      <c r="E98" t="s">
        <v>16401</v>
      </c>
      <c r="F98">
        <v>282</v>
      </c>
      <c r="G98">
        <v>35</v>
      </c>
      <c r="H98" t="s">
        <v>47</v>
      </c>
      <c r="I98" t="s">
        <v>16402</v>
      </c>
      <c r="J98" t="s">
        <v>16403</v>
      </c>
      <c r="K98" t="s">
        <v>644</v>
      </c>
      <c r="L98" t="s">
        <v>1224</v>
      </c>
      <c r="M98" t="s">
        <v>16400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23</v>
      </c>
      <c r="T98" t="s">
        <v>16404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16405</v>
      </c>
      <c r="F99">
        <v>200</v>
      </c>
      <c r="G99">
        <v>0</v>
      </c>
      <c r="H99" t="s">
        <v>631</v>
      </c>
      <c r="I99" t="s">
        <v>15000</v>
      </c>
      <c r="J99" t="s">
        <v>3892</v>
      </c>
      <c r="K99" t="s">
        <v>23</v>
      </c>
      <c r="L99" t="s">
        <v>24</v>
      </c>
      <c r="M99" t="s">
        <v>16404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16404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16405</v>
      </c>
      <c r="F100">
        <v>200</v>
      </c>
      <c r="G100">
        <v>0</v>
      </c>
      <c r="H100" t="s">
        <v>631</v>
      </c>
      <c r="I100" t="s">
        <v>15000</v>
      </c>
      <c r="J100" t="s">
        <v>3892</v>
      </c>
      <c r="K100" t="s">
        <v>23</v>
      </c>
      <c r="L100" t="s">
        <v>24</v>
      </c>
      <c r="M100" t="s">
        <v>16404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16404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16405</v>
      </c>
      <c r="F101">
        <v>200</v>
      </c>
      <c r="G101">
        <v>0</v>
      </c>
      <c r="H101" t="s">
        <v>631</v>
      </c>
      <c r="I101" t="s">
        <v>15000</v>
      </c>
      <c r="J101" t="s">
        <v>3892</v>
      </c>
      <c r="K101" t="s">
        <v>23</v>
      </c>
      <c r="L101" t="s">
        <v>24</v>
      </c>
      <c r="M101" t="s">
        <v>16404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16404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3</v>
      </c>
      <c r="E102" t="s">
        <v>16405</v>
      </c>
      <c r="F102">
        <v>200</v>
      </c>
      <c r="G102">
        <v>0</v>
      </c>
      <c r="H102" t="s">
        <v>631</v>
      </c>
      <c r="I102" t="s">
        <v>15000</v>
      </c>
      <c r="J102" t="s">
        <v>3892</v>
      </c>
      <c r="K102" t="s">
        <v>23</v>
      </c>
      <c r="L102" t="s">
        <v>24</v>
      </c>
      <c r="M102" t="s">
        <v>16404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16404</v>
      </c>
    </row>
    <row r="103" spans="1:20" x14ac:dyDescent="0.25">
      <c r="A103" t="s">
        <v>20</v>
      </c>
      <c r="B103" t="s">
        <v>21</v>
      </c>
      <c r="C103">
        <v>50</v>
      </c>
      <c r="D103">
        <v>3</v>
      </c>
      <c r="E103" t="s">
        <v>16406</v>
      </c>
      <c r="F103">
        <v>300</v>
      </c>
      <c r="G103">
        <v>0</v>
      </c>
      <c r="H103" t="s">
        <v>631</v>
      </c>
      <c r="I103" t="s">
        <v>16407</v>
      </c>
      <c r="J103" t="s">
        <v>1243</v>
      </c>
      <c r="K103" t="s">
        <v>23</v>
      </c>
      <c r="L103" t="s">
        <v>24</v>
      </c>
      <c r="M103" t="s">
        <v>16408</v>
      </c>
      <c r="N103" t="s">
        <v>23</v>
      </c>
      <c r="O103" t="s">
        <v>32</v>
      </c>
      <c r="P103" t="s">
        <v>26</v>
      </c>
      <c r="Q103" t="s">
        <v>33</v>
      </c>
      <c r="R103" t="s">
        <v>24</v>
      </c>
      <c r="S103" t="s">
        <v>23</v>
      </c>
      <c r="T103" t="s">
        <v>16408</v>
      </c>
    </row>
    <row r="104" spans="1:20" x14ac:dyDescent="0.25">
      <c r="A104" t="s">
        <v>28</v>
      </c>
      <c r="B104" t="s">
        <v>29</v>
      </c>
      <c r="C104">
        <v>50</v>
      </c>
      <c r="D104">
        <v>3</v>
      </c>
      <c r="E104" t="s">
        <v>16406</v>
      </c>
      <c r="F104">
        <v>300</v>
      </c>
      <c r="G104">
        <v>0</v>
      </c>
      <c r="H104" t="s">
        <v>631</v>
      </c>
      <c r="I104" t="s">
        <v>16407</v>
      </c>
      <c r="J104" t="s">
        <v>1243</v>
      </c>
      <c r="K104" t="s">
        <v>23</v>
      </c>
      <c r="L104" t="s">
        <v>24</v>
      </c>
      <c r="M104" t="s">
        <v>16408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23</v>
      </c>
      <c r="T104" t="s">
        <v>16408</v>
      </c>
    </row>
    <row r="105" spans="1:20" x14ac:dyDescent="0.25">
      <c r="A105" t="s">
        <v>30</v>
      </c>
      <c r="B105" t="s">
        <v>31</v>
      </c>
      <c r="C105">
        <v>50</v>
      </c>
      <c r="D105">
        <v>3</v>
      </c>
      <c r="E105" t="s">
        <v>16406</v>
      </c>
      <c r="F105">
        <v>300</v>
      </c>
      <c r="G105">
        <v>0</v>
      </c>
      <c r="H105" t="s">
        <v>631</v>
      </c>
      <c r="I105" t="s">
        <v>16407</v>
      </c>
      <c r="J105" t="s">
        <v>1243</v>
      </c>
      <c r="K105" t="s">
        <v>23</v>
      </c>
      <c r="L105" t="s">
        <v>24</v>
      </c>
      <c r="M105" t="s">
        <v>16408</v>
      </c>
      <c r="N105" t="s">
        <v>23</v>
      </c>
      <c r="O105" t="s">
        <v>32</v>
      </c>
      <c r="P105" t="s">
        <v>26</v>
      </c>
      <c r="Q105" t="s">
        <v>33</v>
      </c>
      <c r="R105" t="s">
        <v>24</v>
      </c>
      <c r="S105" t="s">
        <v>23</v>
      </c>
      <c r="T105" t="s">
        <v>16408</v>
      </c>
    </row>
    <row r="106" spans="1:20" x14ac:dyDescent="0.25">
      <c r="A106" t="s">
        <v>30</v>
      </c>
      <c r="B106" t="s">
        <v>31</v>
      </c>
      <c r="C106">
        <v>60</v>
      </c>
      <c r="D106">
        <v>3</v>
      </c>
      <c r="E106" t="s">
        <v>16409</v>
      </c>
      <c r="F106">
        <v>200</v>
      </c>
      <c r="G106">
        <v>0</v>
      </c>
      <c r="H106" t="s">
        <v>631</v>
      </c>
      <c r="I106" t="s">
        <v>16410</v>
      </c>
      <c r="J106" t="s">
        <v>306</v>
      </c>
      <c r="K106" t="s">
        <v>23</v>
      </c>
      <c r="L106" t="s">
        <v>24</v>
      </c>
      <c r="M106" t="s">
        <v>16411</v>
      </c>
      <c r="N106" t="s">
        <v>23</v>
      </c>
      <c r="O106" t="s">
        <v>32</v>
      </c>
      <c r="P106" t="s">
        <v>26</v>
      </c>
      <c r="Q106" t="s">
        <v>33</v>
      </c>
      <c r="R106" t="s">
        <v>24</v>
      </c>
      <c r="S106" t="s">
        <v>23</v>
      </c>
      <c r="T106" t="s">
        <v>16411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16409</v>
      </c>
      <c r="F107">
        <v>200</v>
      </c>
      <c r="G107">
        <v>0</v>
      </c>
      <c r="H107" t="s">
        <v>631</v>
      </c>
      <c r="I107" t="s">
        <v>16410</v>
      </c>
      <c r="J107" t="s">
        <v>306</v>
      </c>
      <c r="K107" t="s">
        <v>23</v>
      </c>
      <c r="L107" t="s">
        <v>24</v>
      </c>
      <c r="M107" t="s">
        <v>16411</v>
      </c>
      <c r="N107" t="s">
        <v>23</v>
      </c>
      <c r="O107" t="s">
        <v>32</v>
      </c>
      <c r="P107" t="s">
        <v>26</v>
      </c>
      <c r="Q107" t="s">
        <v>33</v>
      </c>
      <c r="R107" t="s">
        <v>24</v>
      </c>
      <c r="S107" t="s">
        <v>23</v>
      </c>
      <c r="T107" t="s">
        <v>16411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16409</v>
      </c>
      <c r="F108">
        <v>200</v>
      </c>
      <c r="G108">
        <v>0</v>
      </c>
      <c r="H108" t="s">
        <v>631</v>
      </c>
      <c r="I108" t="s">
        <v>16410</v>
      </c>
      <c r="J108" t="s">
        <v>306</v>
      </c>
      <c r="K108" t="s">
        <v>23</v>
      </c>
      <c r="L108" t="s">
        <v>24</v>
      </c>
      <c r="M108" t="s">
        <v>16411</v>
      </c>
      <c r="N108" t="s">
        <v>23</v>
      </c>
      <c r="O108" t="s">
        <v>32</v>
      </c>
      <c r="P108" t="s">
        <v>26</v>
      </c>
      <c r="Q108" t="s">
        <v>33</v>
      </c>
      <c r="R108" t="s">
        <v>24</v>
      </c>
      <c r="S108" t="s">
        <v>23</v>
      </c>
      <c r="T108" t="s">
        <v>16411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16409</v>
      </c>
      <c r="F109">
        <v>200</v>
      </c>
      <c r="G109">
        <v>0</v>
      </c>
      <c r="H109" t="s">
        <v>631</v>
      </c>
      <c r="I109" t="s">
        <v>16410</v>
      </c>
      <c r="J109" t="s">
        <v>306</v>
      </c>
      <c r="K109" t="s">
        <v>23</v>
      </c>
      <c r="L109" t="s">
        <v>24</v>
      </c>
      <c r="M109" t="s">
        <v>16411</v>
      </c>
      <c r="N109" t="s">
        <v>23</v>
      </c>
      <c r="O109" t="s">
        <v>32</v>
      </c>
      <c r="P109" t="s">
        <v>26</v>
      </c>
      <c r="Q109" t="s">
        <v>33</v>
      </c>
      <c r="R109" t="s">
        <v>24</v>
      </c>
      <c r="S109" t="s">
        <v>23</v>
      </c>
      <c r="T109" t="s">
        <v>16411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16412</v>
      </c>
      <c r="F110">
        <v>100</v>
      </c>
      <c r="G110">
        <v>0</v>
      </c>
      <c r="H110" t="s">
        <v>631</v>
      </c>
      <c r="I110" t="s">
        <v>16413</v>
      </c>
      <c r="J110" t="s">
        <v>358</v>
      </c>
      <c r="K110" t="s">
        <v>23</v>
      </c>
      <c r="L110" t="s">
        <v>24</v>
      </c>
      <c r="M110" t="s">
        <v>16411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16411</v>
      </c>
    </row>
    <row r="111" spans="1:20" x14ac:dyDescent="0.25">
      <c r="A111" t="s">
        <v>28</v>
      </c>
      <c r="B111" t="s">
        <v>29</v>
      </c>
      <c r="C111">
        <v>50</v>
      </c>
      <c r="D111">
        <v>1</v>
      </c>
      <c r="E111" t="s">
        <v>16412</v>
      </c>
      <c r="F111">
        <v>100</v>
      </c>
      <c r="G111">
        <v>0</v>
      </c>
      <c r="H111" t="s">
        <v>631</v>
      </c>
      <c r="I111" t="s">
        <v>16413</v>
      </c>
      <c r="J111" t="s">
        <v>358</v>
      </c>
      <c r="K111" t="s">
        <v>23</v>
      </c>
      <c r="L111" t="s">
        <v>24</v>
      </c>
      <c r="M111" t="s">
        <v>16411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23</v>
      </c>
      <c r="T111" t="s">
        <v>16411</v>
      </c>
    </row>
    <row r="112" spans="1:20" x14ac:dyDescent="0.25">
      <c r="A112" t="s">
        <v>30</v>
      </c>
      <c r="B112" t="s">
        <v>31</v>
      </c>
      <c r="C112">
        <v>50</v>
      </c>
      <c r="D112">
        <v>1</v>
      </c>
      <c r="E112" t="s">
        <v>16412</v>
      </c>
      <c r="F112">
        <v>100</v>
      </c>
      <c r="G112">
        <v>0</v>
      </c>
      <c r="H112" t="s">
        <v>631</v>
      </c>
      <c r="I112" t="s">
        <v>16413</v>
      </c>
      <c r="J112" t="s">
        <v>358</v>
      </c>
      <c r="K112" t="s">
        <v>23</v>
      </c>
      <c r="L112" t="s">
        <v>24</v>
      </c>
      <c r="M112" t="s">
        <v>16411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16411</v>
      </c>
    </row>
    <row r="113" spans="1:20" x14ac:dyDescent="0.25">
      <c r="A113" t="s">
        <v>30</v>
      </c>
      <c r="B113" t="s">
        <v>31</v>
      </c>
      <c r="C113">
        <v>60</v>
      </c>
      <c r="D113">
        <v>3</v>
      </c>
      <c r="E113" t="s">
        <v>16414</v>
      </c>
      <c r="F113">
        <v>97</v>
      </c>
      <c r="G113">
        <v>7</v>
      </c>
      <c r="H113" t="s">
        <v>47</v>
      </c>
      <c r="I113" t="s">
        <v>16415</v>
      </c>
      <c r="J113" t="s">
        <v>16416</v>
      </c>
      <c r="K113" t="s">
        <v>16417</v>
      </c>
      <c r="L113" t="s">
        <v>16418</v>
      </c>
      <c r="M113" t="s">
        <v>16419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16419</v>
      </c>
    </row>
    <row r="114" spans="1:20" x14ac:dyDescent="0.25">
      <c r="A114" t="s">
        <v>42</v>
      </c>
      <c r="B114" t="s">
        <v>43</v>
      </c>
      <c r="C114">
        <v>66.666666666666671</v>
      </c>
      <c r="D114">
        <v>3</v>
      </c>
      <c r="E114" t="s">
        <v>16420</v>
      </c>
      <c r="F114">
        <v>270</v>
      </c>
      <c r="G114">
        <v>0</v>
      </c>
      <c r="H114" t="s">
        <v>631</v>
      </c>
      <c r="I114" t="s">
        <v>16421</v>
      </c>
      <c r="J114" t="s">
        <v>1243</v>
      </c>
      <c r="K114" t="s">
        <v>23</v>
      </c>
      <c r="L114" t="s">
        <v>24</v>
      </c>
      <c r="M114" t="s">
        <v>16422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16422</v>
      </c>
    </row>
    <row r="115" spans="1:20" x14ac:dyDescent="0.25">
      <c r="A115" t="s">
        <v>186</v>
      </c>
      <c r="B115" t="s">
        <v>187</v>
      </c>
      <c r="C115">
        <v>33.333333333333336</v>
      </c>
      <c r="D115">
        <v>3</v>
      </c>
      <c r="E115" t="s">
        <v>16420</v>
      </c>
      <c r="F115">
        <v>270</v>
      </c>
      <c r="G115">
        <v>0</v>
      </c>
      <c r="H115" t="s">
        <v>631</v>
      </c>
      <c r="I115" t="s">
        <v>16421</v>
      </c>
      <c r="J115" t="s">
        <v>1243</v>
      </c>
      <c r="K115" t="s">
        <v>23</v>
      </c>
      <c r="L115" t="s">
        <v>24</v>
      </c>
      <c r="M115" t="s">
        <v>16422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23</v>
      </c>
      <c r="T115" t="s">
        <v>16422</v>
      </c>
    </row>
    <row r="116" spans="1:20" x14ac:dyDescent="0.25">
      <c r="A116" t="s">
        <v>115</v>
      </c>
      <c r="B116" t="s">
        <v>116</v>
      </c>
      <c r="C116">
        <v>30</v>
      </c>
      <c r="D116">
        <v>12</v>
      </c>
      <c r="E116" t="s">
        <v>16423</v>
      </c>
      <c r="F116">
        <v>336.1</v>
      </c>
      <c r="G116">
        <v>79</v>
      </c>
      <c r="H116" t="s">
        <v>47</v>
      </c>
      <c r="I116" t="s">
        <v>16424</v>
      </c>
      <c r="J116" t="s">
        <v>16425</v>
      </c>
      <c r="K116" t="s">
        <v>16426</v>
      </c>
      <c r="L116" t="s">
        <v>16427</v>
      </c>
      <c r="M116" t="s">
        <v>16428</v>
      </c>
      <c r="N116" t="s">
        <v>23</v>
      </c>
      <c r="O116" t="s">
        <v>48</v>
      </c>
      <c r="P116" t="s">
        <v>49</v>
      </c>
      <c r="Q116" t="s">
        <v>50</v>
      </c>
      <c r="R116" t="s">
        <v>24</v>
      </c>
      <c r="S116" t="s">
        <v>23</v>
      </c>
      <c r="T116" t="s">
        <v>16428</v>
      </c>
    </row>
    <row r="117" spans="1:20" x14ac:dyDescent="0.25">
      <c r="A117" t="s">
        <v>186</v>
      </c>
      <c r="B117" t="s">
        <v>187</v>
      </c>
      <c r="C117">
        <v>49</v>
      </c>
      <c r="D117">
        <v>1</v>
      </c>
      <c r="E117" t="s">
        <v>16429</v>
      </c>
      <c r="F117">
        <v>44</v>
      </c>
      <c r="G117">
        <v>0</v>
      </c>
      <c r="H117" t="s">
        <v>47</v>
      </c>
      <c r="I117" t="s">
        <v>369</v>
      </c>
      <c r="J117" t="s">
        <v>15854</v>
      </c>
      <c r="K117" t="s">
        <v>363</v>
      </c>
      <c r="L117" t="s">
        <v>9771</v>
      </c>
      <c r="M117" t="s">
        <v>16430</v>
      </c>
      <c r="N117" t="s">
        <v>23</v>
      </c>
      <c r="O117" t="s">
        <v>63</v>
      </c>
      <c r="P117" t="s">
        <v>54</v>
      </c>
      <c r="Q117" t="s">
        <v>55</v>
      </c>
      <c r="R117" t="s">
        <v>24</v>
      </c>
      <c r="S117" t="s">
        <v>23</v>
      </c>
      <c r="T117" t="s">
        <v>16428</v>
      </c>
    </row>
    <row r="118" spans="1:20" x14ac:dyDescent="0.25">
      <c r="A118" t="s">
        <v>44</v>
      </c>
      <c r="B118" t="s">
        <v>45</v>
      </c>
      <c r="C118">
        <v>66.666666666666671</v>
      </c>
      <c r="D118">
        <v>3</v>
      </c>
      <c r="E118" t="s">
        <v>16431</v>
      </c>
      <c r="F118">
        <v>200</v>
      </c>
      <c r="G118">
        <v>0</v>
      </c>
      <c r="H118" t="s">
        <v>631</v>
      </c>
      <c r="I118" t="s">
        <v>16432</v>
      </c>
      <c r="J118" t="s">
        <v>8191</v>
      </c>
      <c r="K118" t="s">
        <v>23</v>
      </c>
      <c r="L118" t="s">
        <v>24</v>
      </c>
      <c r="M118" t="s">
        <v>16433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23</v>
      </c>
      <c r="T118" t="s">
        <v>16434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16431</v>
      </c>
      <c r="F119">
        <v>200</v>
      </c>
      <c r="G119">
        <v>0</v>
      </c>
      <c r="H119" t="s">
        <v>631</v>
      </c>
      <c r="I119" t="s">
        <v>16432</v>
      </c>
      <c r="J119" t="s">
        <v>8191</v>
      </c>
      <c r="K119" t="s">
        <v>23</v>
      </c>
      <c r="L119" t="s">
        <v>24</v>
      </c>
      <c r="M119" t="s">
        <v>16433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23</v>
      </c>
      <c r="T119" t="s">
        <v>16434</v>
      </c>
    </row>
    <row r="120" spans="1:20" x14ac:dyDescent="0.25">
      <c r="A120" t="s">
        <v>28</v>
      </c>
      <c r="B120" t="s">
        <v>29</v>
      </c>
      <c r="C120">
        <v>50</v>
      </c>
      <c r="D120">
        <v>1</v>
      </c>
      <c r="E120" t="s">
        <v>16431</v>
      </c>
      <c r="F120">
        <v>200</v>
      </c>
      <c r="G120">
        <v>0</v>
      </c>
      <c r="H120" t="s">
        <v>631</v>
      </c>
      <c r="I120" t="s">
        <v>16432</v>
      </c>
      <c r="J120" t="s">
        <v>8191</v>
      </c>
      <c r="K120" t="s">
        <v>23</v>
      </c>
      <c r="L120" t="s">
        <v>24</v>
      </c>
      <c r="M120" t="s">
        <v>16433</v>
      </c>
      <c r="N120" t="s">
        <v>23</v>
      </c>
      <c r="O120" t="s">
        <v>32</v>
      </c>
      <c r="P120" t="s">
        <v>26</v>
      </c>
      <c r="Q120" t="s">
        <v>33</v>
      </c>
      <c r="R120" t="s">
        <v>24</v>
      </c>
      <c r="S120" t="s">
        <v>23</v>
      </c>
      <c r="T120" t="s">
        <v>16434</v>
      </c>
    </row>
    <row r="121" spans="1:20" x14ac:dyDescent="0.25">
      <c r="A121" t="s">
        <v>30</v>
      </c>
      <c r="B121" t="s">
        <v>31</v>
      </c>
      <c r="C121">
        <v>50</v>
      </c>
      <c r="D121">
        <v>1</v>
      </c>
      <c r="E121" t="s">
        <v>16431</v>
      </c>
      <c r="F121">
        <v>200</v>
      </c>
      <c r="G121">
        <v>0</v>
      </c>
      <c r="H121" t="s">
        <v>631</v>
      </c>
      <c r="I121" t="s">
        <v>16432</v>
      </c>
      <c r="J121" t="s">
        <v>8191</v>
      </c>
      <c r="K121" t="s">
        <v>23</v>
      </c>
      <c r="L121" t="s">
        <v>24</v>
      </c>
      <c r="M121" t="s">
        <v>16433</v>
      </c>
      <c r="N121" t="s">
        <v>23</v>
      </c>
      <c r="O121" t="s">
        <v>32</v>
      </c>
      <c r="P121" t="s">
        <v>26</v>
      </c>
      <c r="Q121" t="s">
        <v>33</v>
      </c>
      <c r="R121" t="s">
        <v>24</v>
      </c>
      <c r="S121" t="s">
        <v>23</v>
      </c>
      <c r="T121" t="s">
        <v>16434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16435</v>
      </c>
      <c r="F122">
        <v>250</v>
      </c>
      <c r="G122">
        <v>35</v>
      </c>
      <c r="H122" t="s">
        <v>47</v>
      </c>
      <c r="I122" t="s">
        <v>3205</v>
      </c>
      <c r="J122" t="s">
        <v>16436</v>
      </c>
      <c r="K122" t="s">
        <v>1923</v>
      </c>
      <c r="L122" t="s">
        <v>370</v>
      </c>
      <c r="M122" t="s">
        <v>16437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23</v>
      </c>
      <c r="T122" t="s">
        <v>16434</v>
      </c>
    </row>
    <row r="123" spans="1:20" x14ac:dyDescent="0.25">
      <c r="A123" t="s">
        <v>28</v>
      </c>
      <c r="B123" t="s">
        <v>29</v>
      </c>
      <c r="C123">
        <v>50</v>
      </c>
      <c r="D123">
        <v>1</v>
      </c>
      <c r="E123" t="s">
        <v>16435</v>
      </c>
      <c r="F123">
        <v>250</v>
      </c>
      <c r="G123">
        <v>35</v>
      </c>
      <c r="H123" t="s">
        <v>47</v>
      </c>
      <c r="I123" t="s">
        <v>3205</v>
      </c>
      <c r="J123" t="s">
        <v>16436</v>
      </c>
      <c r="K123" t="s">
        <v>1923</v>
      </c>
      <c r="L123" t="s">
        <v>370</v>
      </c>
      <c r="M123" t="s">
        <v>16437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23</v>
      </c>
      <c r="T123" t="s">
        <v>16434</v>
      </c>
    </row>
    <row r="124" spans="1:20" x14ac:dyDescent="0.25">
      <c r="A124" t="s">
        <v>30</v>
      </c>
      <c r="B124" t="s">
        <v>31</v>
      </c>
      <c r="C124">
        <v>50</v>
      </c>
      <c r="D124">
        <v>1</v>
      </c>
      <c r="E124" t="s">
        <v>16435</v>
      </c>
      <c r="F124">
        <v>250</v>
      </c>
      <c r="G124">
        <v>35</v>
      </c>
      <c r="H124" t="s">
        <v>47</v>
      </c>
      <c r="I124" t="s">
        <v>3205</v>
      </c>
      <c r="J124" t="s">
        <v>16436</v>
      </c>
      <c r="K124" t="s">
        <v>1923</v>
      </c>
      <c r="L124" t="s">
        <v>370</v>
      </c>
      <c r="M124" t="s">
        <v>16437</v>
      </c>
      <c r="N124" t="s">
        <v>23</v>
      </c>
      <c r="O124" t="s">
        <v>63</v>
      </c>
      <c r="P124" t="s">
        <v>54</v>
      </c>
      <c r="Q124" t="s">
        <v>55</v>
      </c>
      <c r="R124" t="s">
        <v>24</v>
      </c>
      <c r="S124" t="s">
        <v>23</v>
      </c>
      <c r="T124" t="s">
        <v>16434</v>
      </c>
    </row>
    <row r="125" spans="1:20" x14ac:dyDescent="0.25">
      <c r="A125" t="s">
        <v>46</v>
      </c>
      <c r="B125" t="s">
        <v>56</v>
      </c>
      <c r="C125">
        <v>78</v>
      </c>
      <c r="D125">
        <v>1</v>
      </c>
      <c r="E125" t="s">
        <v>16435</v>
      </c>
      <c r="F125">
        <v>250</v>
      </c>
      <c r="G125">
        <v>35</v>
      </c>
      <c r="H125" t="s">
        <v>47</v>
      </c>
      <c r="I125" t="s">
        <v>3205</v>
      </c>
      <c r="J125" t="s">
        <v>16436</v>
      </c>
      <c r="K125" t="s">
        <v>1923</v>
      </c>
      <c r="L125" t="s">
        <v>370</v>
      </c>
      <c r="M125" t="s">
        <v>16437</v>
      </c>
      <c r="N125" t="s">
        <v>23</v>
      </c>
      <c r="O125" t="s">
        <v>63</v>
      </c>
      <c r="P125" t="s">
        <v>54</v>
      </c>
      <c r="Q125" t="s">
        <v>55</v>
      </c>
      <c r="R125" t="s">
        <v>24</v>
      </c>
      <c r="S125" t="s">
        <v>23</v>
      </c>
      <c r="T125" t="s">
        <v>16434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16438</v>
      </c>
      <c r="F126">
        <v>250</v>
      </c>
      <c r="G126">
        <v>35</v>
      </c>
      <c r="H126" t="s">
        <v>47</v>
      </c>
      <c r="I126" t="s">
        <v>3205</v>
      </c>
      <c r="J126" t="s">
        <v>16436</v>
      </c>
      <c r="K126" t="s">
        <v>1923</v>
      </c>
      <c r="L126" t="s">
        <v>370</v>
      </c>
      <c r="M126" t="s">
        <v>16439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16437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16438</v>
      </c>
      <c r="F127">
        <v>250</v>
      </c>
      <c r="G127">
        <v>35</v>
      </c>
      <c r="H127" t="s">
        <v>47</v>
      </c>
      <c r="I127" t="s">
        <v>3205</v>
      </c>
      <c r="J127" t="s">
        <v>16436</v>
      </c>
      <c r="K127" t="s">
        <v>1923</v>
      </c>
      <c r="L127" t="s">
        <v>370</v>
      </c>
      <c r="M127" t="s">
        <v>16439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23</v>
      </c>
      <c r="T127" t="s">
        <v>16440</v>
      </c>
    </row>
    <row r="128" spans="1:20" x14ac:dyDescent="0.25">
      <c r="A128" t="s">
        <v>44</v>
      </c>
      <c r="B128" t="s">
        <v>45</v>
      </c>
      <c r="C128">
        <v>66.666666666666671</v>
      </c>
      <c r="D128">
        <v>3</v>
      </c>
      <c r="E128" t="s">
        <v>16438</v>
      </c>
      <c r="F128">
        <v>200</v>
      </c>
      <c r="G128">
        <v>0</v>
      </c>
      <c r="H128" t="s">
        <v>631</v>
      </c>
      <c r="I128" t="s">
        <v>16441</v>
      </c>
      <c r="J128" t="s">
        <v>354</v>
      </c>
      <c r="K128" t="s">
        <v>23</v>
      </c>
      <c r="L128" t="s">
        <v>24</v>
      </c>
      <c r="M128" t="s">
        <v>16439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16440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16438</v>
      </c>
      <c r="F129">
        <v>250</v>
      </c>
      <c r="G129">
        <v>35</v>
      </c>
      <c r="H129" t="s">
        <v>47</v>
      </c>
      <c r="I129" t="s">
        <v>3205</v>
      </c>
      <c r="J129" t="s">
        <v>16436</v>
      </c>
      <c r="K129" t="s">
        <v>1923</v>
      </c>
      <c r="L129" t="s">
        <v>370</v>
      </c>
      <c r="M129" t="s">
        <v>16439</v>
      </c>
      <c r="N129" t="s">
        <v>23</v>
      </c>
      <c r="O129" t="s">
        <v>63</v>
      </c>
      <c r="P129" t="s">
        <v>54</v>
      </c>
      <c r="Q129" t="s">
        <v>55</v>
      </c>
      <c r="R129" t="s">
        <v>24</v>
      </c>
      <c r="S129" t="s">
        <v>23</v>
      </c>
      <c r="T129" t="s">
        <v>16440</v>
      </c>
    </row>
    <row r="130" spans="1:20" x14ac:dyDescent="0.25">
      <c r="A130" t="s">
        <v>30</v>
      </c>
      <c r="B130" t="s">
        <v>31</v>
      </c>
      <c r="C130">
        <v>60</v>
      </c>
      <c r="D130">
        <v>3</v>
      </c>
      <c r="E130" t="s">
        <v>16438</v>
      </c>
      <c r="F130">
        <v>200</v>
      </c>
      <c r="G130">
        <v>0</v>
      </c>
      <c r="H130" t="s">
        <v>631</v>
      </c>
      <c r="I130" t="s">
        <v>16441</v>
      </c>
      <c r="J130" t="s">
        <v>354</v>
      </c>
      <c r="K130" t="s">
        <v>23</v>
      </c>
      <c r="L130" t="s">
        <v>24</v>
      </c>
      <c r="M130" t="s">
        <v>16439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23</v>
      </c>
      <c r="T130" t="s">
        <v>16440</v>
      </c>
    </row>
    <row r="131" spans="1:20" x14ac:dyDescent="0.25">
      <c r="A131" t="s">
        <v>46</v>
      </c>
      <c r="B131" t="s">
        <v>56</v>
      </c>
      <c r="C131">
        <v>78</v>
      </c>
      <c r="D131">
        <v>1</v>
      </c>
      <c r="E131" t="s">
        <v>16438</v>
      </c>
      <c r="F131">
        <v>250</v>
      </c>
      <c r="G131">
        <v>35</v>
      </c>
      <c r="H131" t="s">
        <v>47</v>
      </c>
      <c r="I131" t="s">
        <v>3205</v>
      </c>
      <c r="J131" t="s">
        <v>16436</v>
      </c>
      <c r="K131" t="s">
        <v>1923</v>
      </c>
      <c r="L131" t="s">
        <v>370</v>
      </c>
      <c r="M131" t="s">
        <v>16439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23</v>
      </c>
      <c r="T131" t="s">
        <v>16439</v>
      </c>
    </row>
    <row r="132" spans="1:20" x14ac:dyDescent="0.25">
      <c r="A132" t="s">
        <v>186</v>
      </c>
      <c r="B132" t="s">
        <v>187</v>
      </c>
      <c r="C132">
        <v>33.333333333333336</v>
      </c>
      <c r="D132">
        <v>3</v>
      </c>
      <c r="E132" t="s">
        <v>16442</v>
      </c>
      <c r="F132">
        <v>200</v>
      </c>
      <c r="G132">
        <v>0</v>
      </c>
      <c r="H132" t="s">
        <v>631</v>
      </c>
      <c r="I132" t="s">
        <v>9407</v>
      </c>
      <c r="J132" t="s">
        <v>319</v>
      </c>
      <c r="K132" t="s">
        <v>23</v>
      </c>
      <c r="L132" t="s">
        <v>24</v>
      </c>
      <c r="M132" t="s">
        <v>16443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16444</v>
      </c>
    </row>
    <row r="133" spans="1:20" x14ac:dyDescent="0.25">
      <c r="A133" t="s">
        <v>44</v>
      </c>
      <c r="B133" t="s">
        <v>45</v>
      </c>
      <c r="C133">
        <v>66.666666666666671</v>
      </c>
      <c r="D133">
        <v>3</v>
      </c>
      <c r="E133" t="s">
        <v>16442</v>
      </c>
      <c r="F133">
        <v>200</v>
      </c>
      <c r="G133">
        <v>0</v>
      </c>
      <c r="H133" t="s">
        <v>631</v>
      </c>
      <c r="I133" t="s">
        <v>9407</v>
      </c>
      <c r="J133" t="s">
        <v>319</v>
      </c>
      <c r="K133" t="s">
        <v>23</v>
      </c>
      <c r="L133" t="s">
        <v>24</v>
      </c>
      <c r="M133" t="s">
        <v>16443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16444</v>
      </c>
    </row>
    <row r="134" spans="1:20" x14ac:dyDescent="0.25">
      <c r="A134" t="s">
        <v>44</v>
      </c>
      <c r="B134" t="s">
        <v>45</v>
      </c>
      <c r="C134">
        <v>66.666666666666671</v>
      </c>
      <c r="D134">
        <v>3</v>
      </c>
      <c r="E134" t="s">
        <v>16445</v>
      </c>
      <c r="F134">
        <v>300</v>
      </c>
      <c r="G134">
        <v>0</v>
      </c>
      <c r="H134" t="s">
        <v>631</v>
      </c>
      <c r="I134" t="s">
        <v>13607</v>
      </c>
      <c r="J134" t="s">
        <v>357</v>
      </c>
      <c r="K134" t="s">
        <v>23</v>
      </c>
      <c r="L134" t="s">
        <v>24</v>
      </c>
      <c r="M134" t="s">
        <v>16446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23</v>
      </c>
      <c r="T134" t="s">
        <v>16446</v>
      </c>
    </row>
    <row r="135" spans="1:20" x14ac:dyDescent="0.25">
      <c r="A135" t="s">
        <v>42</v>
      </c>
      <c r="B135" t="s">
        <v>43</v>
      </c>
      <c r="C135">
        <v>66.666666666666671</v>
      </c>
      <c r="D135">
        <v>3</v>
      </c>
      <c r="E135" t="s">
        <v>16445</v>
      </c>
      <c r="F135">
        <v>300</v>
      </c>
      <c r="G135">
        <v>0</v>
      </c>
      <c r="H135" t="s">
        <v>631</v>
      </c>
      <c r="I135" t="s">
        <v>13607</v>
      </c>
      <c r="J135" t="s">
        <v>357</v>
      </c>
      <c r="K135" t="s">
        <v>23</v>
      </c>
      <c r="L135" t="s">
        <v>24</v>
      </c>
      <c r="M135" t="s">
        <v>16446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23</v>
      </c>
      <c r="T135" t="s">
        <v>16446</v>
      </c>
    </row>
    <row r="136" spans="1:20" x14ac:dyDescent="0.25">
      <c r="A136" t="s">
        <v>186</v>
      </c>
      <c r="B136" t="s">
        <v>187</v>
      </c>
      <c r="C136">
        <v>33.333333333333336</v>
      </c>
      <c r="D136">
        <v>3</v>
      </c>
      <c r="E136" t="s">
        <v>16445</v>
      </c>
      <c r="F136">
        <v>300</v>
      </c>
      <c r="G136">
        <v>0</v>
      </c>
      <c r="H136" t="s">
        <v>631</v>
      </c>
      <c r="I136" t="s">
        <v>13607</v>
      </c>
      <c r="J136" t="s">
        <v>357</v>
      </c>
      <c r="K136" t="s">
        <v>23</v>
      </c>
      <c r="L136" t="s">
        <v>24</v>
      </c>
      <c r="M136" t="s">
        <v>16446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23</v>
      </c>
      <c r="T136" t="s">
        <v>16446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16447</v>
      </c>
      <c r="F137">
        <v>200</v>
      </c>
      <c r="G137">
        <v>0</v>
      </c>
      <c r="H137" t="s">
        <v>631</v>
      </c>
      <c r="I137" t="s">
        <v>16448</v>
      </c>
      <c r="J137" t="s">
        <v>306</v>
      </c>
      <c r="K137" t="s">
        <v>23</v>
      </c>
      <c r="L137" t="s">
        <v>24</v>
      </c>
      <c r="M137" t="s">
        <v>16446</v>
      </c>
      <c r="N137" t="s">
        <v>23</v>
      </c>
      <c r="O137" t="s">
        <v>32</v>
      </c>
      <c r="P137" t="s">
        <v>26</v>
      </c>
      <c r="Q137" t="s">
        <v>33</v>
      </c>
      <c r="R137" t="s">
        <v>24</v>
      </c>
      <c r="S137" t="s">
        <v>23</v>
      </c>
      <c r="T137" t="s">
        <v>16449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16447</v>
      </c>
      <c r="F138">
        <v>200</v>
      </c>
      <c r="G138">
        <v>0</v>
      </c>
      <c r="H138" t="s">
        <v>631</v>
      </c>
      <c r="I138" t="s">
        <v>16448</v>
      </c>
      <c r="J138" t="s">
        <v>306</v>
      </c>
      <c r="K138" t="s">
        <v>23</v>
      </c>
      <c r="L138" t="s">
        <v>24</v>
      </c>
      <c r="M138" t="s">
        <v>16446</v>
      </c>
      <c r="N138" t="s">
        <v>23</v>
      </c>
      <c r="O138" t="s">
        <v>32</v>
      </c>
      <c r="P138" t="s">
        <v>26</v>
      </c>
      <c r="Q138" t="s">
        <v>33</v>
      </c>
      <c r="R138" t="s">
        <v>24</v>
      </c>
      <c r="S138" t="s">
        <v>23</v>
      </c>
      <c r="T138" t="s">
        <v>16449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16447</v>
      </c>
      <c r="F139">
        <v>200</v>
      </c>
      <c r="G139">
        <v>0</v>
      </c>
      <c r="H139" t="s">
        <v>631</v>
      </c>
      <c r="I139" t="s">
        <v>16448</v>
      </c>
      <c r="J139" t="s">
        <v>306</v>
      </c>
      <c r="K139" t="s">
        <v>23</v>
      </c>
      <c r="L139" t="s">
        <v>24</v>
      </c>
      <c r="M139" t="s">
        <v>16446</v>
      </c>
      <c r="N139" t="s">
        <v>23</v>
      </c>
      <c r="O139" t="s">
        <v>32</v>
      </c>
      <c r="P139" t="s">
        <v>26</v>
      </c>
      <c r="Q139" t="s">
        <v>33</v>
      </c>
      <c r="R139" t="s">
        <v>24</v>
      </c>
      <c r="S139" t="s">
        <v>23</v>
      </c>
      <c r="T139" t="s">
        <v>16449</v>
      </c>
    </row>
    <row r="140" spans="1:20" x14ac:dyDescent="0.25">
      <c r="A140" t="s">
        <v>42</v>
      </c>
      <c r="B140" t="s">
        <v>43</v>
      </c>
      <c r="C140">
        <v>66.666666666666671</v>
      </c>
      <c r="D140">
        <v>3</v>
      </c>
      <c r="E140" t="s">
        <v>16447</v>
      </c>
      <c r="F140">
        <v>200</v>
      </c>
      <c r="G140">
        <v>0</v>
      </c>
      <c r="H140" t="s">
        <v>631</v>
      </c>
      <c r="I140" t="s">
        <v>16448</v>
      </c>
      <c r="J140" t="s">
        <v>306</v>
      </c>
      <c r="K140" t="s">
        <v>23</v>
      </c>
      <c r="L140" t="s">
        <v>24</v>
      </c>
      <c r="M140" t="s">
        <v>16446</v>
      </c>
      <c r="N140" t="s">
        <v>23</v>
      </c>
      <c r="O140" t="s">
        <v>32</v>
      </c>
      <c r="P140" t="s">
        <v>26</v>
      </c>
      <c r="Q140" t="s">
        <v>33</v>
      </c>
      <c r="R140" t="s">
        <v>24</v>
      </c>
      <c r="S140" t="s">
        <v>23</v>
      </c>
      <c r="T140" t="s">
        <v>16449</v>
      </c>
    </row>
    <row r="141" spans="1:20" x14ac:dyDescent="0.25">
      <c r="A141" t="s">
        <v>42</v>
      </c>
      <c r="B141" t="s">
        <v>43</v>
      </c>
      <c r="C141">
        <v>66.666666666666671</v>
      </c>
      <c r="D141">
        <v>3</v>
      </c>
      <c r="E141" t="s">
        <v>16450</v>
      </c>
      <c r="F141">
        <v>200</v>
      </c>
      <c r="G141">
        <v>0</v>
      </c>
      <c r="H141" t="s">
        <v>631</v>
      </c>
      <c r="I141" t="s">
        <v>16451</v>
      </c>
      <c r="J141" t="s">
        <v>64</v>
      </c>
      <c r="K141" t="s">
        <v>23</v>
      </c>
      <c r="L141" t="s">
        <v>24</v>
      </c>
      <c r="M141" t="s">
        <v>16449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16449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16450</v>
      </c>
      <c r="F142">
        <v>200</v>
      </c>
      <c r="G142">
        <v>0</v>
      </c>
      <c r="H142" t="s">
        <v>631</v>
      </c>
      <c r="I142" t="s">
        <v>16451</v>
      </c>
      <c r="J142" t="s">
        <v>64</v>
      </c>
      <c r="K142" t="s">
        <v>23</v>
      </c>
      <c r="L142" t="s">
        <v>24</v>
      </c>
      <c r="M142" t="s">
        <v>16449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23</v>
      </c>
      <c r="T142" t="s">
        <v>16449</v>
      </c>
    </row>
    <row r="143" spans="1:20" x14ac:dyDescent="0.25">
      <c r="A143" t="s">
        <v>28</v>
      </c>
      <c r="B143" t="s">
        <v>29</v>
      </c>
      <c r="C143">
        <v>50</v>
      </c>
      <c r="D143">
        <v>1</v>
      </c>
      <c r="E143" t="s">
        <v>16450</v>
      </c>
      <c r="F143">
        <v>200</v>
      </c>
      <c r="G143">
        <v>0</v>
      </c>
      <c r="H143" t="s">
        <v>631</v>
      </c>
      <c r="I143" t="s">
        <v>16451</v>
      </c>
      <c r="J143" t="s">
        <v>64</v>
      </c>
      <c r="K143" t="s">
        <v>23</v>
      </c>
      <c r="L143" t="s">
        <v>24</v>
      </c>
      <c r="M143" t="s">
        <v>16449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23</v>
      </c>
      <c r="T143" t="s">
        <v>16449</v>
      </c>
    </row>
    <row r="144" spans="1:20" x14ac:dyDescent="0.25">
      <c r="A144" t="s">
        <v>30</v>
      </c>
      <c r="B144" t="s">
        <v>31</v>
      </c>
      <c r="C144">
        <v>50</v>
      </c>
      <c r="D144">
        <v>1</v>
      </c>
      <c r="E144" t="s">
        <v>16450</v>
      </c>
      <c r="F144">
        <v>200</v>
      </c>
      <c r="G144">
        <v>0</v>
      </c>
      <c r="H144" t="s">
        <v>631</v>
      </c>
      <c r="I144" t="s">
        <v>16451</v>
      </c>
      <c r="J144" t="s">
        <v>64</v>
      </c>
      <c r="K144" t="s">
        <v>23</v>
      </c>
      <c r="L144" t="s">
        <v>24</v>
      </c>
      <c r="M144" t="s">
        <v>16449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16449</v>
      </c>
    </row>
    <row r="145" spans="1:20" x14ac:dyDescent="0.25">
      <c r="A145" t="s">
        <v>42</v>
      </c>
      <c r="B145" t="s">
        <v>43</v>
      </c>
      <c r="C145">
        <v>66.666666666666671</v>
      </c>
      <c r="D145">
        <v>3</v>
      </c>
      <c r="E145" t="s">
        <v>16452</v>
      </c>
      <c r="F145">
        <v>200</v>
      </c>
      <c r="G145">
        <v>0</v>
      </c>
      <c r="H145" t="s">
        <v>631</v>
      </c>
      <c r="I145" t="s">
        <v>16453</v>
      </c>
      <c r="J145" t="s">
        <v>329</v>
      </c>
      <c r="K145" t="s">
        <v>23</v>
      </c>
      <c r="L145" t="s">
        <v>24</v>
      </c>
      <c r="M145" t="s">
        <v>16454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16454</v>
      </c>
    </row>
    <row r="146" spans="1:20" x14ac:dyDescent="0.25">
      <c r="A146" t="s">
        <v>30</v>
      </c>
      <c r="B146" t="s">
        <v>31</v>
      </c>
      <c r="C146">
        <v>60</v>
      </c>
      <c r="D146">
        <v>3</v>
      </c>
      <c r="E146" t="s">
        <v>16452</v>
      </c>
      <c r="F146">
        <v>200</v>
      </c>
      <c r="G146">
        <v>0</v>
      </c>
      <c r="H146" t="s">
        <v>631</v>
      </c>
      <c r="I146" t="s">
        <v>16453</v>
      </c>
      <c r="J146" t="s">
        <v>329</v>
      </c>
      <c r="K146" t="s">
        <v>23</v>
      </c>
      <c r="L146" t="s">
        <v>24</v>
      </c>
      <c r="M146" t="s">
        <v>16454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23</v>
      </c>
      <c r="T146" t="s">
        <v>16454</v>
      </c>
    </row>
    <row r="147" spans="1:20" x14ac:dyDescent="0.25">
      <c r="A147" t="s">
        <v>30</v>
      </c>
      <c r="B147" t="s">
        <v>31</v>
      </c>
      <c r="C147">
        <v>60</v>
      </c>
      <c r="D147">
        <v>3</v>
      </c>
      <c r="E147" t="s">
        <v>16455</v>
      </c>
      <c r="F147">
        <v>106</v>
      </c>
      <c r="G147">
        <v>6</v>
      </c>
      <c r="H147" t="s">
        <v>631</v>
      </c>
      <c r="I147" t="s">
        <v>16456</v>
      </c>
      <c r="J147" t="s">
        <v>10160</v>
      </c>
      <c r="K147" t="s">
        <v>23</v>
      </c>
      <c r="L147" t="s">
        <v>24</v>
      </c>
      <c r="M147" t="s">
        <v>16457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23</v>
      </c>
      <c r="T147" t="s">
        <v>16454</v>
      </c>
    </row>
    <row r="148" spans="1:20" x14ac:dyDescent="0.25">
      <c r="A148" t="s">
        <v>46</v>
      </c>
      <c r="B148" t="s">
        <v>1105</v>
      </c>
      <c r="C148">
        <v>71.25</v>
      </c>
      <c r="D148">
        <v>1</v>
      </c>
      <c r="E148" t="s">
        <v>16458</v>
      </c>
      <c r="F148">
        <v>71.25</v>
      </c>
      <c r="G148">
        <v>0</v>
      </c>
      <c r="H148" t="s">
        <v>47</v>
      </c>
      <c r="I148" t="s">
        <v>16459</v>
      </c>
      <c r="J148" t="s">
        <v>16460</v>
      </c>
      <c r="K148" t="s">
        <v>2447</v>
      </c>
      <c r="L148" t="s">
        <v>16461</v>
      </c>
      <c r="M148" t="s">
        <v>16462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23</v>
      </c>
      <c r="T148" t="s">
        <v>16462</v>
      </c>
    </row>
    <row r="149" spans="1:20" x14ac:dyDescent="0.25">
      <c r="A149" t="s">
        <v>139</v>
      </c>
      <c r="B149" t="s">
        <v>112</v>
      </c>
      <c r="C149">
        <v>83.333333333333329</v>
      </c>
      <c r="D149">
        <v>3</v>
      </c>
      <c r="E149" t="s">
        <v>16463</v>
      </c>
      <c r="F149">
        <v>219</v>
      </c>
      <c r="G149">
        <v>0</v>
      </c>
      <c r="H149" t="s">
        <v>631</v>
      </c>
      <c r="I149" t="s">
        <v>3873</v>
      </c>
      <c r="J149" t="s">
        <v>309</v>
      </c>
      <c r="K149" t="s">
        <v>23</v>
      </c>
      <c r="L149" t="s">
        <v>24</v>
      </c>
      <c r="M149" t="s">
        <v>16464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23</v>
      </c>
      <c r="T149" t="s">
        <v>16465</v>
      </c>
    </row>
    <row r="150" spans="1:20" x14ac:dyDescent="0.25">
      <c r="A150" t="s">
        <v>36</v>
      </c>
      <c r="B150" t="s">
        <v>37</v>
      </c>
      <c r="C150">
        <v>40</v>
      </c>
      <c r="D150">
        <v>15</v>
      </c>
      <c r="E150" t="s">
        <v>16466</v>
      </c>
      <c r="F150">
        <v>635</v>
      </c>
      <c r="G150">
        <v>35</v>
      </c>
      <c r="H150" t="s">
        <v>47</v>
      </c>
      <c r="I150" t="s">
        <v>1333</v>
      </c>
      <c r="J150" t="s">
        <v>1334</v>
      </c>
      <c r="K150" t="s">
        <v>1335</v>
      </c>
      <c r="L150" t="s">
        <v>1336</v>
      </c>
      <c r="M150" t="s">
        <v>16467</v>
      </c>
      <c r="N150" t="s">
        <v>711</v>
      </c>
      <c r="O150" t="s">
        <v>634</v>
      </c>
      <c r="P150" t="s">
        <v>635</v>
      </c>
      <c r="Q150" t="s">
        <v>636</v>
      </c>
      <c r="R150" t="s">
        <v>24</v>
      </c>
      <c r="S150" t="s">
        <v>23</v>
      </c>
      <c r="T150" t="s">
        <v>16468</v>
      </c>
    </row>
    <row r="151" spans="1:20" x14ac:dyDescent="0.25">
      <c r="A151" t="s">
        <v>44</v>
      </c>
      <c r="B151" t="s">
        <v>45</v>
      </c>
      <c r="C151">
        <v>66.666666666666671</v>
      </c>
      <c r="D151">
        <v>3</v>
      </c>
      <c r="E151" t="s">
        <v>16469</v>
      </c>
      <c r="F151">
        <v>106</v>
      </c>
      <c r="G151">
        <v>6</v>
      </c>
      <c r="H151" t="s">
        <v>631</v>
      </c>
      <c r="I151" t="s">
        <v>15015</v>
      </c>
      <c r="J151" t="s">
        <v>3054</v>
      </c>
      <c r="K151" t="s">
        <v>23</v>
      </c>
      <c r="L151" t="s">
        <v>24</v>
      </c>
      <c r="M151" t="s">
        <v>16470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16470</v>
      </c>
    </row>
    <row r="152" spans="1:20" x14ac:dyDescent="0.25">
      <c r="A152" t="s">
        <v>115</v>
      </c>
      <c r="B152" t="s">
        <v>116</v>
      </c>
      <c r="C152">
        <v>45</v>
      </c>
      <c r="D152">
        <v>2</v>
      </c>
      <c r="E152" t="s">
        <v>16471</v>
      </c>
      <c r="F152">
        <v>100</v>
      </c>
      <c r="G152">
        <v>10</v>
      </c>
      <c r="H152" t="s">
        <v>22</v>
      </c>
      <c r="I152" t="s">
        <v>16472</v>
      </c>
      <c r="J152" t="s">
        <v>16473</v>
      </c>
      <c r="K152" t="s">
        <v>375</v>
      </c>
      <c r="L152" t="s">
        <v>3442</v>
      </c>
      <c r="M152" t="s">
        <v>16474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23</v>
      </c>
      <c r="T152" t="s">
        <v>16475</v>
      </c>
    </row>
    <row r="153" spans="1:20" x14ac:dyDescent="0.25">
      <c r="A153" t="s">
        <v>46</v>
      </c>
      <c r="B153" t="s">
        <v>1105</v>
      </c>
      <c r="C153">
        <v>66.2</v>
      </c>
      <c r="D153">
        <v>1</v>
      </c>
      <c r="E153" t="s">
        <v>16476</v>
      </c>
      <c r="F153">
        <v>66.2</v>
      </c>
      <c r="G153">
        <v>0</v>
      </c>
      <c r="H153" t="s">
        <v>47</v>
      </c>
      <c r="I153" t="s">
        <v>5582</v>
      </c>
      <c r="J153" t="s">
        <v>5583</v>
      </c>
      <c r="K153" t="s">
        <v>4879</v>
      </c>
      <c r="L153" t="s">
        <v>5584</v>
      </c>
      <c r="M153" t="s">
        <v>16477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16478</v>
      </c>
      <c r="T153" t="s">
        <v>16479</v>
      </c>
    </row>
    <row r="154" spans="1:20" x14ac:dyDescent="0.25">
      <c r="A154" t="s">
        <v>28</v>
      </c>
      <c r="B154" t="s">
        <v>1915</v>
      </c>
      <c r="C154">
        <v>43.7</v>
      </c>
      <c r="D154">
        <v>3</v>
      </c>
      <c r="E154" t="s">
        <v>16480</v>
      </c>
      <c r="F154">
        <v>138.1</v>
      </c>
      <c r="G154">
        <v>7</v>
      </c>
      <c r="H154" t="s">
        <v>47</v>
      </c>
      <c r="I154" t="s">
        <v>16481</v>
      </c>
      <c r="J154" t="s">
        <v>16482</v>
      </c>
      <c r="K154" t="s">
        <v>980</v>
      </c>
      <c r="L154" t="s">
        <v>16483</v>
      </c>
      <c r="M154" t="s">
        <v>16484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16485</v>
      </c>
      <c r="T154" t="s">
        <v>16484</v>
      </c>
    </row>
    <row r="155" spans="1:20" x14ac:dyDescent="0.25">
      <c r="A155" t="s">
        <v>46</v>
      </c>
      <c r="B155" t="s">
        <v>56</v>
      </c>
      <c r="C155">
        <v>90</v>
      </c>
      <c r="D155">
        <v>1</v>
      </c>
      <c r="E155" t="s">
        <v>16486</v>
      </c>
      <c r="F155">
        <v>132</v>
      </c>
      <c r="G155">
        <v>7</v>
      </c>
      <c r="H155" t="s">
        <v>1233</v>
      </c>
      <c r="I155" t="s">
        <v>7081</v>
      </c>
      <c r="J155" t="s">
        <v>7082</v>
      </c>
      <c r="K155" t="s">
        <v>1109</v>
      </c>
      <c r="L155" t="s">
        <v>7083</v>
      </c>
      <c r="M155" t="s">
        <v>16487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16488</v>
      </c>
      <c r="T155" t="s">
        <v>16487</v>
      </c>
    </row>
    <row r="156" spans="1:20" x14ac:dyDescent="0.25">
      <c r="A156" t="s">
        <v>110</v>
      </c>
      <c r="B156" t="s">
        <v>640</v>
      </c>
      <c r="C156">
        <v>90</v>
      </c>
      <c r="D156">
        <v>1</v>
      </c>
      <c r="E156" t="s">
        <v>16486</v>
      </c>
      <c r="F156">
        <v>132</v>
      </c>
      <c r="G156">
        <v>7</v>
      </c>
      <c r="H156" t="s">
        <v>1233</v>
      </c>
      <c r="I156" t="s">
        <v>7081</v>
      </c>
      <c r="J156" t="s">
        <v>7082</v>
      </c>
      <c r="K156" t="s">
        <v>1109</v>
      </c>
      <c r="L156" t="s">
        <v>7083</v>
      </c>
      <c r="M156" t="s">
        <v>16487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16488</v>
      </c>
      <c r="T156" t="s">
        <v>16487</v>
      </c>
    </row>
    <row r="157" spans="1:20" x14ac:dyDescent="0.25">
      <c r="A157" t="s">
        <v>139</v>
      </c>
      <c r="B157" t="s">
        <v>112</v>
      </c>
      <c r="C157">
        <v>75</v>
      </c>
      <c r="D157">
        <v>1</v>
      </c>
      <c r="E157" t="s">
        <v>16489</v>
      </c>
      <c r="F157">
        <v>67</v>
      </c>
      <c r="G157">
        <v>0</v>
      </c>
      <c r="H157" t="s">
        <v>47</v>
      </c>
      <c r="I157" t="s">
        <v>6556</v>
      </c>
      <c r="J157" t="s">
        <v>16490</v>
      </c>
      <c r="K157" t="s">
        <v>668</v>
      </c>
      <c r="L157" t="s">
        <v>2978</v>
      </c>
      <c r="M157" t="s">
        <v>16491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16492</v>
      </c>
      <c r="T157" t="s">
        <v>16493</v>
      </c>
    </row>
    <row r="158" spans="1:20" x14ac:dyDescent="0.25">
      <c r="A158" t="s">
        <v>46</v>
      </c>
      <c r="B158" t="s">
        <v>1105</v>
      </c>
      <c r="C158">
        <v>71.25</v>
      </c>
      <c r="D158">
        <v>1</v>
      </c>
      <c r="E158" t="s">
        <v>16494</v>
      </c>
      <c r="F158">
        <v>78.25</v>
      </c>
      <c r="G158">
        <v>7</v>
      </c>
      <c r="H158" t="s">
        <v>47</v>
      </c>
      <c r="I158" t="s">
        <v>16495</v>
      </c>
      <c r="J158" t="s">
        <v>16496</v>
      </c>
      <c r="K158" t="s">
        <v>1939</v>
      </c>
      <c r="L158" t="s">
        <v>16497</v>
      </c>
      <c r="M158" t="s">
        <v>16498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16499</v>
      </c>
      <c r="T158" t="s">
        <v>16498</v>
      </c>
    </row>
    <row r="159" spans="1:20" x14ac:dyDescent="0.25">
      <c r="A159" t="s">
        <v>150</v>
      </c>
      <c r="B159" t="s">
        <v>151</v>
      </c>
      <c r="C159">
        <v>65</v>
      </c>
      <c r="D159">
        <v>1</v>
      </c>
      <c r="E159" t="s">
        <v>16500</v>
      </c>
      <c r="F159">
        <v>129</v>
      </c>
      <c r="G159">
        <v>30</v>
      </c>
      <c r="H159" t="s">
        <v>47</v>
      </c>
      <c r="I159" t="s">
        <v>16501</v>
      </c>
      <c r="J159" t="s">
        <v>16502</v>
      </c>
      <c r="K159" t="s">
        <v>3297</v>
      </c>
      <c r="L159" t="s">
        <v>16503</v>
      </c>
      <c r="M159" t="s">
        <v>16504</v>
      </c>
      <c r="N159" t="s">
        <v>711</v>
      </c>
      <c r="O159" t="s">
        <v>634</v>
      </c>
      <c r="P159" t="s">
        <v>635</v>
      </c>
      <c r="Q159" t="s">
        <v>636</v>
      </c>
      <c r="R159" t="s">
        <v>24</v>
      </c>
      <c r="S159" t="s">
        <v>16505</v>
      </c>
      <c r="T159" t="s">
        <v>16506</v>
      </c>
    </row>
    <row r="160" spans="1:20" x14ac:dyDescent="0.25">
      <c r="A160" t="s">
        <v>42</v>
      </c>
      <c r="B160" t="s">
        <v>43</v>
      </c>
      <c r="C160">
        <v>65</v>
      </c>
      <c r="D160">
        <v>1</v>
      </c>
      <c r="E160" t="s">
        <v>16500</v>
      </c>
      <c r="F160">
        <v>129</v>
      </c>
      <c r="G160">
        <v>30</v>
      </c>
      <c r="H160" t="s">
        <v>47</v>
      </c>
      <c r="I160" t="s">
        <v>16501</v>
      </c>
      <c r="J160" t="s">
        <v>16502</v>
      </c>
      <c r="K160" t="s">
        <v>3297</v>
      </c>
      <c r="L160" t="s">
        <v>16503</v>
      </c>
      <c r="M160" t="s">
        <v>16504</v>
      </c>
      <c r="N160" t="s">
        <v>711</v>
      </c>
      <c r="O160" t="s">
        <v>634</v>
      </c>
      <c r="P160" t="s">
        <v>635</v>
      </c>
      <c r="Q160" t="s">
        <v>636</v>
      </c>
      <c r="R160" t="s">
        <v>24</v>
      </c>
      <c r="S160" t="s">
        <v>16505</v>
      </c>
      <c r="T160" t="s">
        <v>16506</v>
      </c>
    </row>
    <row r="161" spans="1:20" x14ac:dyDescent="0.25">
      <c r="A161" t="s">
        <v>16507</v>
      </c>
      <c r="B161" t="s">
        <v>16508</v>
      </c>
      <c r="C161">
        <v>30</v>
      </c>
      <c r="D161">
        <v>6</v>
      </c>
      <c r="E161" t="s">
        <v>16509</v>
      </c>
      <c r="F161">
        <v>1480</v>
      </c>
      <c r="G161">
        <v>0</v>
      </c>
      <c r="H161" t="s">
        <v>47</v>
      </c>
      <c r="I161" t="s">
        <v>16510</v>
      </c>
      <c r="J161" t="s">
        <v>16511</v>
      </c>
      <c r="K161" t="s">
        <v>9401</v>
      </c>
      <c r="L161" t="s">
        <v>16512</v>
      </c>
      <c r="M161" t="s">
        <v>13669</v>
      </c>
      <c r="N161" t="s">
        <v>711</v>
      </c>
      <c r="O161" t="s">
        <v>16513</v>
      </c>
      <c r="P161" t="s">
        <v>635</v>
      </c>
      <c r="Q161" t="s">
        <v>636</v>
      </c>
      <c r="R161" t="s">
        <v>16514</v>
      </c>
      <c r="S161" t="s">
        <v>23</v>
      </c>
      <c r="T161" t="s">
        <v>16515</v>
      </c>
    </row>
    <row r="162" spans="1:20" x14ac:dyDescent="0.25">
      <c r="A162" t="s">
        <v>16516</v>
      </c>
      <c r="B162" t="s">
        <v>16517</v>
      </c>
      <c r="C162">
        <v>30</v>
      </c>
      <c r="D162">
        <v>6</v>
      </c>
      <c r="E162" t="s">
        <v>16509</v>
      </c>
      <c r="F162">
        <v>1480</v>
      </c>
      <c r="G162">
        <v>0</v>
      </c>
      <c r="H162" t="s">
        <v>47</v>
      </c>
      <c r="I162" t="s">
        <v>16510</v>
      </c>
      <c r="J162" t="s">
        <v>16511</v>
      </c>
      <c r="K162" t="s">
        <v>9401</v>
      </c>
      <c r="L162" t="s">
        <v>16512</v>
      </c>
      <c r="M162" t="s">
        <v>13669</v>
      </c>
      <c r="N162" t="s">
        <v>711</v>
      </c>
      <c r="O162" t="s">
        <v>16513</v>
      </c>
      <c r="P162" t="s">
        <v>635</v>
      </c>
      <c r="Q162" t="s">
        <v>636</v>
      </c>
      <c r="R162" t="s">
        <v>16514</v>
      </c>
      <c r="S162" t="s">
        <v>23</v>
      </c>
      <c r="T162" t="s">
        <v>16515</v>
      </c>
    </row>
    <row r="163" spans="1:20" x14ac:dyDescent="0.25">
      <c r="A163" t="s">
        <v>16518</v>
      </c>
      <c r="B163" t="s">
        <v>16519</v>
      </c>
      <c r="C163">
        <v>40</v>
      </c>
      <c r="D163">
        <v>10</v>
      </c>
      <c r="E163" t="s">
        <v>16509</v>
      </c>
      <c r="F163">
        <v>1480</v>
      </c>
      <c r="G163">
        <v>0</v>
      </c>
      <c r="H163" t="s">
        <v>47</v>
      </c>
      <c r="I163" t="s">
        <v>16510</v>
      </c>
      <c r="J163" t="s">
        <v>16511</v>
      </c>
      <c r="K163" t="s">
        <v>9401</v>
      </c>
      <c r="L163" t="s">
        <v>16512</v>
      </c>
      <c r="M163" t="s">
        <v>13669</v>
      </c>
      <c r="N163" t="s">
        <v>711</v>
      </c>
      <c r="O163" t="s">
        <v>16513</v>
      </c>
      <c r="P163" t="s">
        <v>635</v>
      </c>
      <c r="Q163" t="s">
        <v>636</v>
      </c>
      <c r="R163" t="s">
        <v>16514</v>
      </c>
      <c r="S163" t="s">
        <v>23</v>
      </c>
      <c r="T163" t="s">
        <v>16515</v>
      </c>
    </row>
    <row r="164" spans="1:20" x14ac:dyDescent="0.25">
      <c r="A164" t="s">
        <v>16520</v>
      </c>
      <c r="B164" t="s">
        <v>16521</v>
      </c>
      <c r="C164">
        <v>30</v>
      </c>
      <c r="D164">
        <v>6</v>
      </c>
      <c r="E164" t="s">
        <v>16509</v>
      </c>
      <c r="F164">
        <v>1480</v>
      </c>
      <c r="G164">
        <v>0</v>
      </c>
      <c r="H164" t="s">
        <v>47</v>
      </c>
      <c r="I164" t="s">
        <v>16510</v>
      </c>
      <c r="J164" t="s">
        <v>16511</v>
      </c>
      <c r="K164" t="s">
        <v>9401</v>
      </c>
      <c r="L164" t="s">
        <v>16512</v>
      </c>
      <c r="M164" t="s">
        <v>13669</v>
      </c>
      <c r="N164" t="s">
        <v>711</v>
      </c>
      <c r="O164" t="s">
        <v>16513</v>
      </c>
      <c r="P164" t="s">
        <v>635</v>
      </c>
      <c r="Q164" t="s">
        <v>636</v>
      </c>
      <c r="R164" t="s">
        <v>16514</v>
      </c>
      <c r="S164" t="s">
        <v>23</v>
      </c>
      <c r="T164" t="s">
        <v>16515</v>
      </c>
    </row>
    <row r="165" spans="1:20" x14ac:dyDescent="0.25">
      <c r="A165" t="s">
        <v>16522</v>
      </c>
      <c r="B165" t="s">
        <v>16523</v>
      </c>
      <c r="C165">
        <v>30</v>
      </c>
      <c r="D165">
        <v>6</v>
      </c>
      <c r="E165" t="s">
        <v>16509</v>
      </c>
      <c r="F165">
        <v>1480</v>
      </c>
      <c r="G165">
        <v>0</v>
      </c>
      <c r="H165" t="s">
        <v>47</v>
      </c>
      <c r="I165" t="s">
        <v>16510</v>
      </c>
      <c r="J165" t="s">
        <v>16511</v>
      </c>
      <c r="K165" t="s">
        <v>9401</v>
      </c>
      <c r="L165" t="s">
        <v>16512</v>
      </c>
      <c r="M165" t="s">
        <v>13669</v>
      </c>
      <c r="N165" t="s">
        <v>711</v>
      </c>
      <c r="O165" t="s">
        <v>16513</v>
      </c>
      <c r="P165" t="s">
        <v>635</v>
      </c>
      <c r="Q165" t="s">
        <v>636</v>
      </c>
      <c r="R165" t="s">
        <v>16514</v>
      </c>
      <c r="S165" t="s">
        <v>23</v>
      </c>
      <c r="T165" t="s">
        <v>16515</v>
      </c>
    </row>
    <row r="166" spans="1:20" x14ac:dyDescent="0.25">
      <c r="A166" t="s">
        <v>16524</v>
      </c>
      <c r="B166" t="s">
        <v>16525</v>
      </c>
      <c r="C166">
        <v>30</v>
      </c>
      <c r="D166">
        <v>6</v>
      </c>
      <c r="E166" t="s">
        <v>16509</v>
      </c>
      <c r="F166">
        <v>1480</v>
      </c>
      <c r="G166">
        <v>0</v>
      </c>
      <c r="H166" t="s">
        <v>47</v>
      </c>
      <c r="I166" t="s">
        <v>16510</v>
      </c>
      <c r="J166" t="s">
        <v>16511</v>
      </c>
      <c r="K166" t="s">
        <v>9401</v>
      </c>
      <c r="L166" t="s">
        <v>16512</v>
      </c>
      <c r="M166" t="s">
        <v>13669</v>
      </c>
      <c r="N166" t="s">
        <v>711</v>
      </c>
      <c r="O166" t="s">
        <v>16513</v>
      </c>
      <c r="P166" t="s">
        <v>635</v>
      </c>
      <c r="Q166" t="s">
        <v>636</v>
      </c>
      <c r="R166" t="s">
        <v>16514</v>
      </c>
      <c r="S166" t="s">
        <v>23</v>
      </c>
      <c r="T166" t="s">
        <v>16515</v>
      </c>
    </row>
    <row r="167" spans="1:20" x14ac:dyDescent="0.25">
      <c r="A167" t="s">
        <v>16526</v>
      </c>
      <c r="B167" t="s">
        <v>16527</v>
      </c>
      <c r="C167">
        <v>30</v>
      </c>
      <c r="D167">
        <v>6</v>
      </c>
      <c r="E167" t="s">
        <v>16509</v>
      </c>
      <c r="F167">
        <v>1480</v>
      </c>
      <c r="G167">
        <v>0</v>
      </c>
      <c r="H167" t="s">
        <v>47</v>
      </c>
      <c r="I167" t="s">
        <v>16510</v>
      </c>
      <c r="J167" t="s">
        <v>16511</v>
      </c>
      <c r="K167" t="s">
        <v>9401</v>
      </c>
      <c r="L167" t="s">
        <v>16512</v>
      </c>
      <c r="M167" t="s">
        <v>13669</v>
      </c>
      <c r="N167" t="s">
        <v>711</v>
      </c>
      <c r="O167" t="s">
        <v>16513</v>
      </c>
      <c r="P167" t="s">
        <v>635</v>
      </c>
      <c r="Q167" t="s">
        <v>636</v>
      </c>
      <c r="R167" t="s">
        <v>16514</v>
      </c>
      <c r="S167" t="s">
        <v>23</v>
      </c>
      <c r="T167" t="s">
        <v>16515</v>
      </c>
    </row>
    <row r="168" spans="1:20" x14ac:dyDescent="0.25">
      <c r="A168" t="s">
        <v>44</v>
      </c>
      <c r="B168" t="s">
        <v>45</v>
      </c>
      <c r="C168">
        <v>66.666666666666671</v>
      </c>
      <c r="D168">
        <v>3</v>
      </c>
      <c r="E168" t="s">
        <v>16528</v>
      </c>
      <c r="F168">
        <v>100</v>
      </c>
      <c r="G168">
        <v>0</v>
      </c>
      <c r="H168" t="s">
        <v>631</v>
      </c>
      <c r="I168" t="s">
        <v>16529</v>
      </c>
      <c r="J168" t="s">
        <v>304</v>
      </c>
      <c r="K168" t="s">
        <v>23</v>
      </c>
      <c r="L168" t="s">
        <v>24</v>
      </c>
      <c r="M168" t="s">
        <v>16530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16531</v>
      </c>
      <c r="T168" t="s">
        <v>16530</v>
      </c>
    </row>
    <row r="169" spans="1:20" x14ac:dyDescent="0.25">
      <c r="A169" t="s">
        <v>110</v>
      </c>
      <c r="B169" t="s">
        <v>640</v>
      </c>
      <c r="C169">
        <v>66.333333333333329</v>
      </c>
      <c r="D169">
        <v>3</v>
      </c>
      <c r="E169" t="s">
        <v>16532</v>
      </c>
      <c r="F169">
        <v>249</v>
      </c>
      <c r="G169">
        <v>38</v>
      </c>
      <c r="H169" t="s">
        <v>47</v>
      </c>
      <c r="I169" t="s">
        <v>16533</v>
      </c>
      <c r="J169" t="s">
        <v>16534</v>
      </c>
      <c r="K169" t="s">
        <v>1223</v>
      </c>
      <c r="L169" t="s">
        <v>1224</v>
      </c>
      <c r="M169" t="s">
        <v>16535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16536</v>
      </c>
      <c r="T169" t="s">
        <v>16537</v>
      </c>
    </row>
    <row r="170" spans="1:20" x14ac:dyDescent="0.25">
      <c r="A170" t="s">
        <v>110</v>
      </c>
      <c r="B170" t="s">
        <v>640</v>
      </c>
      <c r="C170">
        <v>66.333333333333329</v>
      </c>
      <c r="D170">
        <v>3</v>
      </c>
      <c r="E170" t="s">
        <v>16538</v>
      </c>
      <c r="F170">
        <v>249</v>
      </c>
      <c r="G170">
        <v>38</v>
      </c>
      <c r="H170" t="s">
        <v>47</v>
      </c>
      <c r="I170" t="s">
        <v>1003</v>
      </c>
      <c r="J170" t="s">
        <v>16539</v>
      </c>
      <c r="K170" t="s">
        <v>1223</v>
      </c>
      <c r="L170" t="s">
        <v>6222</v>
      </c>
      <c r="M170" t="s">
        <v>16540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16541</v>
      </c>
      <c r="T170" t="s">
        <v>16542</v>
      </c>
    </row>
    <row r="171" spans="1:20" x14ac:dyDescent="0.25">
      <c r="A171" t="s">
        <v>36</v>
      </c>
      <c r="B171" t="s">
        <v>37</v>
      </c>
      <c r="C171">
        <v>40</v>
      </c>
      <c r="D171">
        <v>6</v>
      </c>
      <c r="E171" t="s">
        <v>16543</v>
      </c>
      <c r="F171">
        <v>1160</v>
      </c>
      <c r="G171">
        <v>200</v>
      </c>
      <c r="H171" t="s">
        <v>47</v>
      </c>
      <c r="I171" t="s">
        <v>16510</v>
      </c>
      <c r="J171" t="s">
        <v>16544</v>
      </c>
      <c r="K171" t="s">
        <v>9401</v>
      </c>
      <c r="L171" t="s">
        <v>16512</v>
      </c>
      <c r="M171" t="s">
        <v>13669</v>
      </c>
      <c r="N171" t="s">
        <v>711</v>
      </c>
      <c r="O171" t="s">
        <v>1298</v>
      </c>
      <c r="P171" t="s">
        <v>635</v>
      </c>
      <c r="Q171" t="s">
        <v>636</v>
      </c>
      <c r="R171" t="s">
        <v>16545</v>
      </c>
      <c r="S171" t="s">
        <v>16546</v>
      </c>
      <c r="T171" t="s">
        <v>16547</v>
      </c>
    </row>
    <row r="172" spans="1:20" x14ac:dyDescent="0.25">
      <c r="A172" t="s">
        <v>152</v>
      </c>
      <c r="B172" t="s">
        <v>153</v>
      </c>
      <c r="C172">
        <v>40</v>
      </c>
      <c r="D172">
        <v>6</v>
      </c>
      <c r="E172" t="s">
        <v>16543</v>
      </c>
      <c r="F172">
        <v>1160</v>
      </c>
      <c r="G172">
        <v>200</v>
      </c>
      <c r="H172" t="s">
        <v>47</v>
      </c>
      <c r="I172" t="s">
        <v>16510</v>
      </c>
      <c r="J172" t="s">
        <v>16544</v>
      </c>
      <c r="K172" t="s">
        <v>9401</v>
      </c>
      <c r="L172" t="s">
        <v>16512</v>
      </c>
      <c r="M172" t="s">
        <v>13669</v>
      </c>
      <c r="N172" t="s">
        <v>711</v>
      </c>
      <c r="O172" t="s">
        <v>1298</v>
      </c>
      <c r="P172" t="s">
        <v>635</v>
      </c>
      <c r="Q172" t="s">
        <v>636</v>
      </c>
      <c r="R172" t="s">
        <v>16545</v>
      </c>
      <c r="S172" t="s">
        <v>16546</v>
      </c>
      <c r="T172" t="s">
        <v>16547</v>
      </c>
    </row>
    <row r="173" spans="1:20" x14ac:dyDescent="0.25">
      <c r="A173" t="s">
        <v>44</v>
      </c>
      <c r="B173" t="s">
        <v>45</v>
      </c>
      <c r="C173">
        <v>40</v>
      </c>
      <c r="D173">
        <v>6</v>
      </c>
      <c r="E173" t="s">
        <v>16543</v>
      </c>
      <c r="F173">
        <v>1160</v>
      </c>
      <c r="G173">
        <v>200</v>
      </c>
      <c r="H173" t="s">
        <v>47</v>
      </c>
      <c r="I173" t="s">
        <v>16510</v>
      </c>
      <c r="J173" t="s">
        <v>16544</v>
      </c>
      <c r="K173" t="s">
        <v>9401</v>
      </c>
      <c r="L173" t="s">
        <v>16512</v>
      </c>
      <c r="M173" t="s">
        <v>13669</v>
      </c>
      <c r="N173" t="s">
        <v>711</v>
      </c>
      <c r="O173" t="s">
        <v>1298</v>
      </c>
      <c r="P173" t="s">
        <v>635</v>
      </c>
      <c r="Q173" t="s">
        <v>636</v>
      </c>
      <c r="R173" t="s">
        <v>16545</v>
      </c>
      <c r="S173" t="s">
        <v>16546</v>
      </c>
      <c r="T173" t="s">
        <v>16547</v>
      </c>
    </row>
    <row r="174" spans="1:20" x14ac:dyDescent="0.25">
      <c r="A174" t="s">
        <v>42</v>
      </c>
      <c r="B174" t="s">
        <v>43</v>
      </c>
      <c r="C174">
        <v>40</v>
      </c>
      <c r="D174">
        <v>6</v>
      </c>
      <c r="E174" t="s">
        <v>16543</v>
      </c>
      <c r="F174">
        <v>1160</v>
      </c>
      <c r="G174">
        <v>200</v>
      </c>
      <c r="H174" t="s">
        <v>47</v>
      </c>
      <c r="I174" t="s">
        <v>16510</v>
      </c>
      <c r="J174" t="s">
        <v>16544</v>
      </c>
      <c r="K174" t="s">
        <v>9401</v>
      </c>
      <c r="L174" t="s">
        <v>16512</v>
      </c>
      <c r="M174" t="s">
        <v>13669</v>
      </c>
      <c r="N174" t="s">
        <v>711</v>
      </c>
      <c r="O174" t="s">
        <v>1298</v>
      </c>
      <c r="P174" t="s">
        <v>635</v>
      </c>
      <c r="Q174" t="s">
        <v>636</v>
      </c>
      <c r="R174" t="s">
        <v>16545</v>
      </c>
      <c r="S174" t="s">
        <v>16546</v>
      </c>
      <c r="T174" t="s">
        <v>16547</v>
      </c>
    </row>
    <row r="175" spans="1:20" x14ac:dyDescent="0.25">
      <c r="A175" t="s">
        <v>110</v>
      </c>
      <c r="B175" t="s">
        <v>640</v>
      </c>
      <c r="C175">
        <v>66.333333333333329</v>
      </c>
      <c r="D175">
        <v>3</v>
      </c>
      <c r="E175" t="s">
        <v>16548</v>
      </c>
      <c r="F175">
        <v>256</v>
      </c>
      <c r="G175">
        <v>45</v>
      </c>
      <c r="H175" t="s">
        <v>47</v>
      </c>
      <c r="I175" t="s">
        <v>15922</v>
      </c>
      <c r="J175" t="s">
        <v>15923</v>
      </c>
      <c r="K175" t="s">
        <v>1223</v>
      </c>
      <c r="L175" t="s">
        <v>1224</v>
      </c>
      <c r="M175" t="s">
        <v>16549</v>
      </c>
      <c r="N175" t="s">
        <v>23</v>
      </c>
      <c r="O175" t="s">
        <v>63</v>
      </c>
      <c r="P175" t="s">
        <v>54</v>
      </c>
      <c r="Q175" t="s">
        <v>55</v>
      </c>
      <c r="R175" t="s">
        <v>24</v>
      </c>
      <c r="S175" t="s">
        <v>16550</v>
      </c>
      <c r="T175" t="s">
        <v>16547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16551</v>
      </c>
      <c r="F176">
        <v>116</v>
      </c>
      <c r="G176">
        <v>16</v>
      </c>
      <c r="H176" t="s">
        <v>631</v>
      </c>
      <c r="I176" t="s">
        <v>9806</v>
      </c>
      <c r="J176" t="s">
        <v>1243</v>
      </c>
      <c r="K176" t="s">
        <v>23</v>
      </c>
      <c r="L176" t="s">
        <v>24</v>
      </c>
      <c r="M176" t="s">
        <v>16552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16552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16551</v>
      </c>
      <c r="F177">
        <v>116</v>
      </c>
      <c r="G177">
        <v>16</v>
      </c>
      <c r="H177" t="s">
        <v>631</v>
      </c>
      <c r="I177" t="s">
        <v>9806</v>
      </c>
      <c r="J177" t="s">
        <v>1243</v>
      </c>
      <c r="K177" t="s">
        <v>23</v>
      </c>
      <c r="L177" t="s">
        <v>24</v>
      </c>
      <c r="M177" t="s">
        <v>16552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16552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16551</v>
      </c>
      <c r="F178">
        <v>116</v>
      </c>
      <c r="G178">
        <v>16</v>
      </c>
      <c r="H178" t="s">
        <v>631</v>
      </c>
      <c r="I178" t="s">
        <v>9806</v>
      </c>
      <c r="J178" t="s">
        <v>1243</v>
      </c>
      <c r="K178" t="s">
        <v>23</v>
      </c>
      <c r="L178" t="s">
        <v>24</v>
      </c>
      <c r="M178" t="s">
        <v>16552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16552</v>
      </c>
    </row>
    <row r="179" spans="1:20" x14ac:dyDescent="0.25">
      <c r="A179" t="s">
        <v>20</v>
      </c>
      <c r="B179" t="s">
        <v>21</v>
      </c>
      <c r="C179">
        <v>50</v>
      </c>
      <c r="D179">
        <v>2</v>
      </c>
      <c r="E179" t="s">
        <v>16553</v>
      </c>
      <c r="F179">
        <v>200</v>
      </c>
      <c r="G179">
        <v>0</v>
      </c>
      <c r="H179" t="s">
        <v>631</v>
      </c>
      <c r="I179" t="s">
        <v>16554</v>
      </c>
      <c r="J179" t="s">
        <v>315</v>
      </c>
      <c r="K179" t="s">
        <v>23</v>
      </c>
      <c r="L179" t="s">
        <v>24</v>
      </c>
      <c r="M179" t="s">
        <v>16555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16556</v>
      </c>
      <c r="T179" t="s">
        <v>16555</v>
      </c>
    </row>
    <row r="180" spans="1:20" x14ac:dyDescent="0.25">
      <c r="A180" t="s">
        <v>28</v>
      </c>
      <c r="B180" t="s">
        <v>29</v>
      </c>
      <c r="C180">
        <v>50</v>
      </c>
      <c r="D180">
        <v>2</v>
      </c>
      <c r="E180" t="s">
        <v>16553</v>
      </c>
      <c r="F180">
        <v>200</v>
      </c>
      <c r="G180">
        <v>0</v>
      </c>
      <c r="H180" t="s">
        <v>631</v>
      </c>
      <c r="I180" t="s">
        <v>16554</v>
      </c>
      <c r="J180" t="s">
        <v>315</v>
      </c>
      <c r="K180" t="s">
        <v>23</v>
      </c>
      <c r="L180" t="s">
        <v>24</v>
      </c>
      <c r="M180" t="s">
        <v>16555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16556</v>
      </c>
      <c r="T180" t="s">
        <v>16555</v>
      </c>
    </row>
    <row r="181" spans="1:20" x14ac:dyDescent="0.25">
      <c r="A181" t="s">
        <v>30</v>
      </c>
      <c r="B181" t="s">
        <v>31</v>
      </c>
      <c r="C181">
        <v>50</v>
      </c>
      <c r="D181">
        <v>2</v>
      </c>
      <c r="E181" t="s">
        <v>16553</v>
      </c>
      <c r="F181">
        <v>200</v>
      </c>
      <c r="G181">
        <v>0</v>
      </c>
      <c r="H181" t="s">
        <v>631</v>
      </c>
      <c r="I181" t="s">
        <v>16554</v>
      </c>
      <c r="J181" t="s">
        <v>315</v>
      </c>
      <c r="K181" t="s">
        <v>23</v>
      </c>
      <c r="L181" t="s">
        <v>24</v>
      </c>
      <c r="M181" t="s">
        <v>16555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16556</v>
      </c>
      <c r="T181" t="s">
        <v>16555</v>
      </c>
    </row>
    <row r="182" spans="1:20" x14ac:dyDescent="0.25">
      <c r="A182" t="s">
        <v>44</v>
      </c>
      <c r="B182" t="s">
        <v>45</v>
      </c>
      <c r="C182">
        <v>66.666666666666671</v>
      </c>
      <c r="D182">
        <v>3</v>
      </c>
      <c r="E182" t="s">
        <v>16557</v>
      </c>
      <c r="F182">
        <v>100</v>
      </c>
      <c r="G182">
        <v>0</v>
      </c>
      <c r="H182" t="s">
        <v>631</v>
      </c>
      <c r="I182" t="s">
        <v>16529</v>
      </c>
      <c r="J182" t="s">
        <v>8138</v>
      </c>
      <c r="K182" t="s">
        <v>23</v>
      </c>
      <c r="L182" t="s">
        <v>24</v>
      </c>
      <c r="M182" t="s">
        <v>16558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16559</v>
      </c>
      <c r="T182" t="s">
        <v>16558</v>
      </c>
    </row>
    <row r="183" spans="1:20" x14ac:dyDescent="0.25">
      <c r="A183" t="s">
        <v>42</v>
      </c>
      <c r="B183" t="s">
        <v>43</v>
      </c>
      <c r="C183">
        <v>66.666666666666671</v>
      </c>
      <c r="D183">
        <v>3</v>
      </c>
      <c r="E183" t="s">
        <v>16560</v>
      </c>
      <c r="F183">
        <v>100</v>
      </c>
      <c r="G183">
        <v>0</v>
      </c>
      <c r="H183" t="s">
        <v>631</v>
      </c>
      <c r="I183" t="s">
        <v>16561</v>
      </c>
      <c r="J183" t="s">
        <v>353</v>
      </c>
      <c r="K183" t="s">
        <v>23</v>
      </c>
      <c r="L183" t="s">
        <v>24</v>
      </c>
      <c r="M183" t="s">
        <v>16562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16563</v>
      </c>
      <c r="T183" t="s">
        <v>16562</v>
      </c>
    </row>
    <row r="184" spans="1:20" x14ac:dyDescent="0.25">
      <c r="A184" t="s">
        <v>44</v>
      </c>
      <c r="B184" t="s">
        <v>45</v>
      </c>
      <c r="C184">
        <v>66.666666666666671</v>
      </c>
      <c r="D184">
        <v>6</v>
      </c>
      <c r="E184" t="s">
        <v>16564</v>
      </c>
      <c r="F184">
        <v>200</v>
      </c>
      <c r="G184">
        <v>0</v>
      </c>
      <c r="H184" t="s">
        <v>631</v>
      </c>
      <c r="I184" t="s">
        <v>16565</v>
      </c>
      <c r="J184" t="s">
        <v>65</v>
      </c>
      <c r="K184" t="s">
        <v>23</v>
      </c>
      <c r="L184" t="s">
        <v>24</v>
      </c>
      <c r="M184" t="s">
        <v>16566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16567</v>
      </c>
      <c r="T184" t="s">
        <v>16566</v>
      </c>
    </row>
    <row r="185" spans="1:20" x14ac:dyDescent="0.25">
      <c r="A185" t="s">
        <v>20</v>
      </c>
      <c r="B185" t="s">
        <v>21</v>
      </c>
      <c r="C185">
        <v>50</v>
      </c>
      <c r="D185">
        <v>2</v>
      </c>
      <c r="E185" t="s">
        <v>16568</v>
      </c>
      <c r="F185">
        <v>200</v>
      </c>
      <c r="G185">
        <v>0</v>
      </c>
      <c r="H185" t="s">
        <v>631</v>
      </c>
      <c r="I185" t="s">
        <v>16569</v>
      </c>
      <c r="J185" t="s">
        <v>304</v>
      </c>
      <c r="K185" t="s">
        <v>23</v>
      </c>
      <c r="L185" t="s">
        <v>24</v>
      </c>
      <c r="M185" t="s">
        <v>16570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16571</v>
      </c>
      <c r="T185" t="s">
        <v>16570</v>
      </c>
    </row>
    <row r="186" spans="1:20" x14ac:dyDescent="0.25">
      <c r="A186" t="s">
        <v>28</v>
      </c>
      <c r="B186" t="s">
        <v>29</v>
      </c>
      <c r="C186">
        <v>50</v>
      </c>
      <c r="D186">
        <v>2</v>
      </c>
      <c r="E186" t="s">
        <v>16568</v>
      </c>
      <c r="F186">
        <v>200</v>
      </c>
      <c r="G186">
        <v>0</v>
      </c>
      <c r="H186" t="s">
        <v>631</v>
      </c>
      <c r="I186" t="s">
        <v>16569</v>
      </c>
      <c r="J186" t="s">
        <v>304</v>
      </c>
      <c r="K186" t="s">
        <v>23</v>
      </c>
      <c r="L186" t="s">
        <v>24</v>
      </c>
      <c r="M186" t="s">
        <v>16570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16571</v>
      </c>
      <c r="T186" t="s">
        <v>16570</v>
      </c>
    </row>
    <row r="187" spans="1:20" x14ac:dyDescent="0.25">
      <c r="A187" t="s">
        <v>30</v>
      </c>
      <c r="B187" t="s">
        <v>31</v>
      </c>
      <c r="C187">
        <v>50</v>
      </c>
      <c r="D187">
        <v>2</v>
      </c>
      <c r="E187" t="s">
        <v>16568</v>
      </c>
      <c r="F187">
        <v>200</v>
      </c>
      <c r="G187">
        <v>0</v>
      </c>
      <c r="H187" t="s">
        <v>631</v>
      </c>
      <c r="I187" t="s">
        <v>16569</v>
      </c>
      <c r="J187" t="s">
        <v>304</v>
      </c>
      <c r="K187" t="s">
        <v>23</v>
      </c>
      <c r="L187" t="s">
        <v>24</v>
      </c>
      <c r="M187" t="s">
        <v>16570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16571</v>
      </c>
      <c r="T187" t="s">
        <v>16570</v>
      </c>
    </row>
    <row r="188" spans="1:20" x14ac:dyDescent="0.25">
      <c r="A188" t="s">
        <v>186</v>
      </c>
      <c r="B188" t="s">
        <v>187</v>
      </c>
      <c r="C188">
        <v>33.333333333333336</v>
      </c>
      <c r="D188">
        <v>3</v>
      </c>
      <c r="E188" t="s">
        <v>16572</v>
      </c>
      <c r="F188">
        <v>145</v>
      </c>
      <c r="G188">
        <v>45</v>
      </c>
      <c r="H188" t="s">
        <v>631</v>
      </c>
      <c r="I188" t="s">
        <v>16573</v>
      </c>
      <c r="J188" t="s">
        <v>4074</v>
      </c>
      <c r="K188" t="s">
        <v>23</v>
      </c>
      <c r="L188" t="s">
        <v>24</v>
      </c>
      <c r="M188" t="s">
        <v>16574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16575</v>
      </c>
      <c r="T188" t="s">
        <v>16574</v>
      </c>
    </row>
    <row r="189" spans="1:20" x14ac:dyDescent="0.25">
      <c r="A189" t="s">
        <v>186</v>
      </c>
      <c r="B189" t="s">
        <v>187</v>
      </c>
      <c r="C189">
        <v>33.333333333333336</v>
      </c>
      <c r="D189">
        <v>3</v>
      </c>
      <c r="E189" t="s">
        <v>16576</v>
      </c>
      <c r="F189">
        <v>145</v>
      </c>
      <c r="G189">
        <v>45</v>
      </c>
      <c r="H189" t="s">
        <v>631</v>
      </c>
      <c r="I189" t="s">
        <v>16577</v>
      </c>
      <c r="J189" t="s">
        <v>351</v>
      </c>
      <c r="K189" t="s">
        <v>23</v>
      </c>
      <c r="L189" t="s">
        <v>24</v>
      </c>
      <c r="M189" t="s">
        <v>16578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16579</v>
      </c>
      <c r="T189" t="s">
        <v>16578</v>
      </c>
    </row>
    <row r="190" spans="1:20" x14ac:dyDescent="0.25">
      <c r="A190" t="s">
        <v>38</v>
      </c>
      <c r="B190" t="s">
        <v>39</v>
      </c>
      <c r="C190">
        <v>54.5</v>
      </c>
      <c r="D190">
        <v>2</v>
      </c>
      <c r="E190" t="s">
        <v>16580</v>
      </c>
      <c r="F190">
        <v>83</v>
      </c>
      <c r="G190">
        <v>7</v>
      </c>
      <c r="H190" t="s">
        <v>47</v>
      </c>
      <c r="I190" t="s">
        <v>16581</v>
      </c>
      <c r="J190" t="s">
        <v>16582</v>
      </c>
      <c r="K190" t="s">
        <v>1581</v>
      </c>
      <c r="L190" t="s">
        <v>16583</v>
      </c>
      <c r="M190" t="s">
        <v>16584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16585</v>
      </c>
      <c r="T190" t="s">
        <v>16584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16586</v>
      </c>
      <c r="F191">
        <v>106</v>
      </c>
      <c r="G191">
        <v>6</v>
      </c>
      <c r="H191" t="s">
        <v>631</v>
      </c>
      <c r="I191" t="s">
        <v>2738</v>
      </c>
      <c r="J191" t="s">
        <v>309</v>
      </c>
      <c r="K191" t="s">
        <v>23</v>
      </c>
      <c r="L191" t="s">
        <v>24</v>
      </c>
      <c r="M191" t="s">
        <v>16587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23</v>
      </c>
      <c r="T191" t="s">
        <v>16587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16586</v>
      </c>
      <c r="F192">
        <v>106</v>
      </c>
      <c r="G192">
        <v>6</v>
      </c>
      <c r="H192" t="s">
        <v>631</v>
      </c>
      <c r="I192" t="s">
        <v>2738</v>
      </c>
      <c r="J192" t="s">
        <v>309</v>
      </c>
      <c r="K192" t="s">
        <v>23</v>
      </c>
      <c r="L192" t="s">
        <v>24</v>
      </c>
      <c r="M192" t="s">
        <v>16587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16587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16586</v>
      </c>
      <c r="F193">
        <v>106</v>
      </c>
      <c r="G193">
        <v>6</v>
      </c>
      <c r="H193" t="s">
        <v>631</v>
      </c>
      <c r="I193" t="s">
        <v>2738</v>
      </c>
      <c r="J193" t="s">
        <v>309</v>
      </c>
      <c r="K193" t="s">
        <v>23</v>
      </c>
      <c r="L193" t="s">
        <v>24</v>
      </c>
      <c r="M193" t="s">
        <v>16587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23</v>
      </c>
      <c r="T193" t="s">
        <v>16587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16588</v>
      </c>
      <c r="F194">
        <v>100</v>
      </c>
      <c r="G194">
        <v>0</v>
      </c>
      <c r="H194" t="s">
        <v>631</v>
      </c>
      <c r="I194" t="s">
        <v>6046</v>
      </c>
      <c r="J194" t="s">
        <v>313</v>
      </c>
      <c r="K194" t="s">
        <v>23</v>
      </c>
      <c r="L194" t="s">
        <v>24</v>
      </c>
      <c r="M194" t="s">
        <v>16587</v>
      </c>
      <c r="N194" t="s">
        <v>23</v>
      </c>
      <c r="O194" t="s">
        <v>32</v>
      </c>
      <c r="P194" t="s">
        <v>26</v>
      </c>
      <c r="Q194" t="s">
        <v>33</v>
      </c>
      <c r="R194" t="s">
        <v>24</v>
      </c>
      <c r="S194" t="s">
        <v>23</v>
      </c>
      <c r="T194" t="s">
        <v>16587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16588</v>
      </c>
      <c r="F195">
        <v>100</v>
      </c>
      <c r="G195">
        <v>0</v>
      </c>
      <c r="H195" t="s">
        <v>631</v>
      </c>
      <c r="I195" t="s">
        <v>6046</v>
      </c>
      <c r="J195" t="s">
        <v>313</v>
      </c>
      <c r="K195" t="s">
        <v>23</v>
      </c>
      <c r="L195" t="s">
        <v>24</v>
      </c>
      <c r="M195" t="s">
        <v>16587</v>
      </c>
      <c r="N195" t="s">
        <v>23</v>
      </c>
      <c r="O195" t="s">
        <v>32</v>
      </c>
      <c r="P195" t="s">
        <v>26</v>
      </c>
      <c r="Q195" t="s">
        <v>33</v>
      </c>
      <c r="R195" t="s">
        <v>24</v>
      </c>
      <c r="S195" t="s">
        <v>23</v>
      </c>
      <c r="T195" t="s">
        <v>16587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16588</v>
      </c>
      <c r="F196">
        <v>100</v>
      </c>
      <c r="G196">
        <v>0</v>
      </c>
      <c r="H196" t="s">
        <v>631</v>
      </c>
      <c r="I196" t="s">
        <v>6046</v>
      </c>
      <c r="J196" t="s">
        <v>313</v>
      </c>
      <c r="K196" t="s">
        <v>23</v>
      </c>
      <c r="L196" t="s">
        <v>24</v>
      </c>
      <c r="M196" t="s">
        <v>16587</v>
      </c>
      <c r="N196" t="s">
        <v>23</v>
      </c>
      <c r="O196" t="s">
        <v>32</v>
      </c>
      <c r="P196" t="s">
        <v>26</v>
      </c>
      <c r="Q196" t="s">
        <v>33</v>
      </c>
      <c r="R196" t="s">
        <v>24</v>
      </c>
      <c r="S196" t="s">
        <v>23</v>
      </c>
      <c r="T196" t="s">
        <v>16587</v>
      </c>
    </row>
    <row r="197" spans="1:20" x14ac:dyDescent="0.25">
      <c r="A197" t="s">
        <v>186</v>
      </c>
      <c r="B197" t="s">
        <v>187</v>
      </c>
      <c r="C197">
        <v>33.333333333333336</v>
      </c>
      <c r="D197">
        <v>3</v>
      </c>
      <c r="E197" t="s">
        <v>16589</v>
      </c>
      <c r="F197">
        <v>145</v>
      </c>
      <c r="G197">
        <v>45</v>
      </c>
      <c r="H197" t="s">
        <v>631</v>
      </c>
      <c r="I197" t="s">
        <v>16590</v>
      </c>
      <c r="J197" t="s">
        <v>312</v>
      </c>
      <c r="K197" t="s">
        <v>23</v>
      </c>
      <c r="L197" t="s">
        <v>24</v>
      </c>
      <c r="M197" t="s">
        <v>16591</v>
      </c>
      <c r="N197" t="s">
        <v>23</v>
      </c>
      <c r="O197" t="s">
        <v>32</v>
      </c>
      <c r="P197" t="s">
        <v>26</v>
      </c>
      <c r="Q197" t="s">
        <v>33</v>
      </c>
      <c r="R197" t="s">
        <v>24</v>
      </c>
      <c r="S197" t="s">
        <v>16592</v>
      </c>
      <c r="T197" t="s">
        <v>16591</v>
      </c>
    </row>
    <row r="198" spans="1:20" x14ac:dyDescent="0.25">
      <c r="A198" t="s">
        <v>20</v>
      </c>
      <c r="B198" t="s">
        <v>21</v>
      </c>
      <c r="C198">
        <v>50</v>
      </c>
      <c r="D198">
        <v>2</v>
      </c>
      <c r="E198" t="s">
        <v>16593</v>
      </c>
      <c r="F198">
        <v>200</v>
      </c>
      <c r="G198">
        <v>0</v>
      </c>
      <c r="H198" t="s">
        <v>631</v>
      </c>
      <c r="I198" t="s">
        <v>16594</v>
      </c>
      <c r="J198" t="s">
        <v>329</v>
      </c>
      <c r="K198" t="s">
        <v>23</v>
      </c>
      <c r="L198" t="s">
        <v>24</v>
      </c>
      <c r="M198" t="s">
        <v>16595</v>
      </c>
      <c r="N198" t="s">
        <v>23</v>
      </c>
      <c r="O198" t="s">
        <v>32</v>
      </c>
      <c r="P198" t="s">
        <v>26</v>
      </c>
      <c r="Q198" t="s">
        <v>33</v>
      </c>
      <c r="R198" t="s">
        <v>24</v>
      </c>
      <c r="S198" t="s">
        <v>16596</v>
      </c>
      <c r="T198" t="s">
        <v>16595</v>
      </c>
    </row>
    <row r="199" spans="1:20" x14ac:dyDescent="0.25">
      <c r="A199" t="s">
        <v>28</v>
      </c>
      <c r="B199" t="s">
        <v>29</v>
      </c>
      <c r="C199">
        <v>50</v>
      </c>
      <c r="D199">
        <v>2</v>
      </c>
      <c r="E199" t="s">
        <v>16593</v>
      </c>
      <c r="F199">
        <v>200</v>
      </c>
      <c r="G199">
        <v>0</v>
      </c>
      <c r="H199" t="s">
        <v>631</v>
      </c>
      <c r="I199" t="s">
        <v>16594</v>
      </c>
      <c r="J199" t="s">
        <v>329</v>
      </c>
      <c r="K199" t="s">
        <v>23</v>
      </c>
      <c r="L199" t="s">
        <v>24</v>
      </c>
      <c r="M199" t="s">
        <v>16595</v>
      </c>
      <c r="N199" t="s">
        <v>23</v>
      </c>
      <c r="O199" t="s">
        <v>32</v>
      </c>
      <c r="P199" t="s">
        <v>26</v>
      </c>
      <c r="Q199" t="s">
        <v>33</v>
      </c>
      <c r="R199" t="s">
        <v>24</v>
      </c>
      <c r="S199" t="s">
        <v>16596</v>
      </c>
      <c r="T199" t="s">
        <v>16595</v>
      </c>
    </row>
    <row r="200" spans="1:20" x14ac:dyDescent="0.25">
      <c r="A200" t="s">
        <v>30</v>
      </c>
      <c r="B200" t="s">
        <v>31</v>
      </c>
      <c r="C200">
        <v>50</v>
      </c>
      <c r="D200">
        <v>2</v>
      </c>
      <c r="E200" t="s">
        <v>16593</v>
      </c>
      <c r="F200">
        <v>200</v>
      </c>
      <c r="G200">
        <v>0</v>
      </c>
      <c r="H200" t="s">
        <v>631</v>
      </c>
      <c r="I200" t="s">
        <v>16594</v>
      </c>
      <c r="J200" t="s">
        <v>329</v>
      </c>
      <c r="K200" t="s">
        <v>23</v>
      </c>
      <c r="L200" t="s">
        <v>24</v>
      </c>
      <c r="M200" t="s">
        <v>16595</v>
      </c>
      <c r="N200" t="s">
        <v>23</v>
      </c>
      <c r="O200" t="s">
        <v>32</v>
      </c>
      <c r="P200" t="s">
        <v>26</v>
      </c>
      <c r="Q200" t="s">
        <v>33</v>
      </c>
      <c r="R200" t="s">
        <v>24</v>
      </c>
      <c r="S200" t="s">
        <v>16596</v>
      </c>
      <c r="T200" t="s">
        <v>16595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16597</v>
      </c>
      <c r="F201">
        <v>145</v>
      </c>
      <c r="G201">
        <v>45</v>
      </c>
      <c r="H201" t="s">
        <v>631</v>
      </c>
      <c r="I201" t="s">
        <v>16598</v>
      </c>
      <c r="J201" t="s">
        <v>332</v>
      </c>
      <c r="K201" t="s">
        <v>23</v>
      </c>
      <c r="L201" t="s">
        <v>24</v>
      </c>
      <c r="M201" t="s">
        <v>16599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16600</v>
      </c>
      <c r="T201" t="s">
        <v>16599</v>
      </c>
    </row>
    <row r="202" spans="1:20" x14ac:dyDescent="0.25">
      <c r="A202" t="s">
        <v>28</v>
      </c>
      <c r="B202" t="s">
        <v>29</v>
      </c>
      <c r="C202">
        <v>50</v>
      </c>
      <c r="D202">
        <v>1</v>
      </c>
      <c r="E202" t="s">
        <v>16597</v>
      </c>
      <c r="F202">
        <v>145</v>
      </c>
      <c r="G202">
        <v>45</v>
      </c>
      <c r="H202" t="s">
        <v>631</v>
      </c>
      <c r="I202" t="s">
        <v>16598</v>
      </c>
      <c r="J202" t="s">
        <v>332</v>
      </c>
      <c r="K202" t="s">
        <v>23</v>
      </c>
      <c r="L202" t="s">
        <v>24</v>
      </c>
      <c r="M202" t="s">
        <v>16599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16600</v>
      </c>
      <c r="T202" t="s">
        <v>16599</v>
      </c>
    </row>
    <row r="203" spans="1:20" x14ac:dyDescent="0.25">
      <c r="A203" t="s">
        <v>30</v>
      </c>
      <c r="B203" t="s">
        <v>31</v>
      </c>
      <c r="C203">
        <v>50</v>
      </c>
      <c r="D203">
        <v>1</v>
      </c>
      <c r="E203" t="s">
        <v>16597</v>
      </c>
      <c r="F203">
        <v>145</v>
      </c>
      <c r="G203">
        <v>45</v>
      </c>
      <c r="H203" t="s">
        <v>631</v>
      </c>
      <c r="I203" t="s">
        <v>16598</v>
      </c>
      <c r="J203" t="s">
        <v>332</v>
      </c>
      <c r="K203" t="s">
        <v>23</v>
      </c>
      <c r="L203" t="s">
        <v>24</v>
      </c>
      <c r="M203" t="s">
        <v>16599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16600</v>
      </c>
      <c r="T203" t="s">
        <v>16599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16601</v>
      </c>
      <c r="F204">
        <v>106</v>
      </c>
      <c r="G204">
        <v>6</v>
      </c>
      <c r="H204" t="s">
        <v>631</v>
      </c>
      <c r="I204" t="s">
        <v>14095</v>
      </c>
      <c r="J204" t="s">
        <v>306</v>
      </c>
      <c r="K204" t="s">
        <v>23</v>
      </c>
      <c r="L204" t="s">
        <v>24</v>
      </c>
      <c r="M204" t="s">
        <v>16602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23</v>
      </c>
      <c r="T204" t="s">
        <v>16602</v>
      </c>
    </row>
    <row r="205" spans="1:20" x14ac:dyDescent="0.25">
      <c r="A205" t="s">
        <v>28</v>
      </c>
      <c r="B205" t="s">
        <v>29</v>
      </c>
      <c r="C205">
        <v>50</v>
      </c>
      <c r="D205">
        <v>1</v>
      </c>
      <c r="E205" t="s">
        <v>16601</v>
      </c>
      <c r="F205">
        <v>106</v>
      </c>
      <c r="G205">
        <v>6</v>
      </c>
      <c r="H205" t="s">
        <v>631</v>
      </c>
      <c r="I205" t="s">
        <v>14095</v>
      </c>
      <c r="J205" t="s">
        <v>306</v>
      </c>
      <c r="K205" t="s">
        <v>23</v>
      </c>
      <c r="L205" t="s">
        <v>24</v>
      </c>
      <c r="M205" t="s">
        <v>16602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16602</v>
      </c>
    </row>
    <row r="206" spans="1:20" x14ac:dyDescent="0.25">
      <c r="A206" t="s">
        <v>30</v>
      </c>
      <c r="B206" t="s">
        <v>31</v>
      </c>
      <c r="C206">
        <v>50</v>
      </c>
      <c r="D206">
        <v>1</v>
      </c>
      <c r="E206" t="s">
        <v>16601</v>
      </c>
      <c r="F206">
        <v>106</v>
      </c>
      <c r="G206">
        <v>6</v>
      </c>
      <c r="H206" t="s">
        <v>631</v>
      </c>
      <c r="I206" t="s">
        <v>14095</v>
      </c>
      <c r="J206" t="s">
        <v>306</v>
      </c>
      <c r="K206" t="s">
        <v>23</v>
      </c>
      <c r="L206" t="s">
        <v>24</v>
      </c>
      <c r="M206" t="s">
        <v>16602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16602</v>
      </c>
    </row>
    <row r="207" spans="1:20" x14ac:dyDescent="0.25">
      <c r="A207" t="s">
        <v>20</v>
      </c>
      <c r="B207" t="s">
        <v>21</v>
      </c>
      <c r="C207">
        <v>50</v>
      </c>
      <c r="D207">
        <v>2</v>
      </c>
      <c r="E207" t="s">
        <v>16603</v>
      </c>
      <c r="F207">
        <v>200</v>
      </c>
      <c r="G207">
        <v>0</v>
      </c>
      <c r="H207" t="s">
        <v>631</v>
      </c>
      <c r="I207" t="s">
        <v>16604</v>
      </c>
      <c r="J207" t="s">
        <v>313</v>
      </c>
      <c r="K207" t="s">
        <v>23</v>
      </c>
      <c r="L207" t="s">
        <v>24</v>
      </c>
      <c r="M207" t="s">
        <v>16605</v>
      </c>
      <c r="N207" t="s">
        <v>23</v>
      </c>
      <c r="O207" t="s">
        <v>32</v>
      </c>
      <c r="P207" t="s">
        <v>26</v>
      </c>
      <c r="Q207" t="s">
        <v>33</v>
      </c>
      <c r="R207" t="s">
        <v>24</v>
      </c>
      <c r="S207" t="s">
        <v>16606</v>
      </c>
      <c r="T207" t="s">
        <v>16602</v>
      </c>
    </row>
    <row r="208" spans="1:20" x14ac:dyDescent="0.25">
      <c r="A208" t="s">
        <v>28</v>
      </c>
      <c r="B208" t="s">
        <v>29</v>
      </c>
      <c r="C208">
        <v>50</v>
      </c>
      <c r="D208">
        <v>2</v>
      </c>
      <c r="E208" t="s">
        <v>16603</v>
      </c>
      <c r="F208">
        <v>200</v>
      </c>
      <c r="G208">
        <v>0</v>
      </c>
      <c r="H208" t="s">
        <v>631</v>
      </c>
      <c r="I208" t="s">
        <v>16604</v>
      </c>
      <c r="J208" t="s">
        <v>313</v>
      </c>
      <c r="K208" t="s">
        <v>23</v>
      </c>
      <c r="L208" t="s">
        <v>24</v>
      </c>
      <c r="M208" t="s">
        <v>16605</v>
      </c>
      <c r="N208" t="s">
        <v>23</v>
      </c>
      <c r="O208" t="s">
        <v>32</v>
      </c>
      <c r="P208" t="s">
        <v>26</v>
      </c>
      <c r="Q208" t="s">
        <v>33</v>
      </c>
      <c r="R208" t="s">
        <v>24</v>
      </c>
      <c r="S208" t="s">
        <v>16606</v>
      </c>
      <c r="T208" t="s">
        <v>16602</v>
      </c>
    </row>
    <row r="209" spans="1:20" x14ac:dyDescent="0.25">
      <c r="A209" t="s">
        <v>30</v>
      </c>
      <c r="B209" t="s">
        <v>31</v>
      </c>
      <c r="C209">
        <v>50</v>
      </c>
      <c r="D209">
        <v>2</v>
      </c>
      <c r="E209" t="s">
        <v>16603</v>
      </c>
      <c r="F209">
        <v>200</v>
      </c>
      <c r="G209">
        <v>0</v>
      </c>
      <c r="H209" t="s">
        <v>631</v>
      </c>
      <c r="I209" t="s">
        <v>16604</v>
      </c>
      <c r="J209" t="s">
        <v>313</v>
      </c>
      <c r="K209" t="s">
        <v>23</v>
      </c>
      <c r="L209" t="s">
        <v>24</v>
      </c>
      <c r="M209" t="s">
        <v>16605</v>
      </c>
      <c r="N209" t="s">
        <v>23</v>
      </c>
      <c r="O209" t="s">
        <v>32</v>
      </c>
      <c r="P209" t="s">
        <v>26</v>
      </c>
      <c r="Q209" t="s">
        <v>33</v>
      </c>
      <c r="R209" t="s">
        <v>24</v>
      </c>
      <c r="S209" t="s">
        <v>16606</v>
      </c>
      <c r="T209" t="s">
        <v>16602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16607</v>
      </c>
      <c r="F210">
        <v>106</v>
      </c>
      <c r="G210">
        <v>6</v>
      </c>
      <c r="H210" t="s">
        <v>631</v>
      </c>
      <c r="I210" t="s">
        <v>16608</v>
      </c>
      <c r="J210" t="s">
        <v>305</v>
      </c>
      <c r="K210" t="s">
        <v>23</v>
      </c>
      <c r="L210" t="s">
        <v>24</v>
      </c>
      <c r="M210" t="s">
        <v>16609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23</v>
      </c>
      <c r="T210" t="s">
        <v>16609</v>
      </c>
    </row>
    <row r="211" spans="1:20" x14ac:dyDescent="0.25">
      <c r="A211" t="s">
        <v>28</v>
      </c>
      <c r="B211" t="s">
        <v>29</v>
      </c>
      <c r="C211">
        <v>50</v>
      </c>
      <c r="D211">
        <v>1</v>
      </c>
      <c r="E211" t="s">
        <v>16607</v>
      </c>
      <c r="F211">
        <v>106</v>
      </c>
      <c r="G211">
        <v>6</v>
      </c>
      <c r="H211" t="s">
        <v>631</v>
      </c>
      <c r="I211" t="s">
        <v>16608</v>
      </c>
      <c r="J211" t="s">
        <v>305</v>
      </c>
      <c r="K211" t="s">
        <v>23</v>
      </c>
      <c r="L211" t="s">
        <v>24</v>
      </c>
      <c r="M211" t="s">
        <v>16609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23</v>
      </c>
      <c r="T211" t="s">
        <v>16609</v>
      </c>
    </row>
    <row r="212" spans="1:20" x14ac:dyDescent="0.25">
      <c r="A212" t="s">
        <v>30</v>
      </c>
      <c r="B212" t="s">
        <v>31</v>
      </c>
      <c r="C212">
        <v>50</v>
      </c>
      <c r="D212">
        <v>1</v>
      </c>
      <c r="E212" t="s">
        <v>16607</v>
      </c>
      <c r="F212">
        <v>106</v>
      </c>
      <c r="G212">
        <v>6</v>
      </c>
      <c r="H212" t="s">
        <v>631</v>
      </c>
      <c r="I212" t="s">
        <v>16608</v>
      </c>
      <c r="J212" t="s">
        <v>305</v>
      </c>
      <c r="K212" t="s">
        <v>23</v>
      </c>
      <c r="L212" t="s">
        <v>24</v>
      </c>
      <c r="M212" t="s">
        <v>16609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23</v>
      </c>
      <c r="T212" t="s">
        <v>16609</v>
      </c>
    </row>
    <row r="213" spans="1:20" x14ac:dyDescent="0.25">
      <c r="A213" t="s">
        <v>44</v>
      </c>
      <c r="B213" t="s">
        <v>45</v>
      </c>
      <c r="C213">
        <v>66.666666666666671</v>
      </c>
      <c r="D213">
        <v>3</v>
      </c>
      <c r="E213" t="s">
        <v>16610</v>
      </c>
      <c r="F213">
        <v>106</v>
      </c>
      <c r="G213">
        <v>6</v>
      </c>
      <c r="H213" t="s">
        <v>631</v>
      </c>
      <c r="I213" t="s">
        <v>16611</v>
      </c>
      <c r="J213" t="s">
        <v>65</v>
      </c>
      <c r="K213" t="s">
        <v>23</v>
      </c>
      <c r="L213" t="s">
        <v>24</v>
      </c>
      <c r="M213" t="s">
        <v>16612</v>
      </c>
      <c r="N213" t="s">
        <v>23</v>
      </c>
      <c r="O213" t="s">
        <v>32</v>
      </c>
      <c r="P213" t="s">
        <v>26</v>
      </c>
      <c r="Q213" t="s">
        <v>33</v>
      </c>
      <c r="R213" t="s">
        <v>24</v>
      </c>
      <c r="S213" t="s">
        <v>16613</v>
      </c>
      <c r="T213" t="s">
        <v>16612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16614</v>
      </c>
      <c r="F214">
        <v>100</v>
      </c>
      <c r="G214">
        <v>0</v>
      </c>
      <c r="H214" t="s">
        <v>631</v>
      </c>
      <c r="I214" t="s">
        <v>16615</v>
      </c>
      <c r="J214" t="s">
        <v>341</v>
      </c>
      <c r="K214" t="s">
        <v>23</v>
      </c>
      <c r="L214" t="s">
        <v>24</v>
      </c>
      <c r="M214" t="s">
        <v>16616</v>
      </c>
      <c r="N214" t="s">
        <v>23</v>
      </c>
      <c r="O214" t="s">
        <v>32</v>
      </c>
      <c r="P214" t="s">
        <v>26</v>
      </c>
      <c r="Q214" t="s">
        <v>33</v>
      </c>
      <c r="R214" t="s">
        <v>24</v>
      </c>
      <c r="S214" t="s">
        <v>23</v>
      </c>
      <c r="T214" t="s">
        <v>16616</v>
      </c>
    </row>
    <row r="215" spans="1:20" x14ac:dyDescent="0.25">
      <c r="A215" t="s">
        <v>28</v>
      </c>
      <c r="B215" t="s">
        <v>29</v>
      </c>
      <c r="C215">
        <v>50</v>
      </c>
      <c r="D215">
        <v>1</v>
      </c>
      <c r="E215" t="s">
        <v>16614</v>
      </c>
      <c r="F215">
        <v>100</v>
      </c>
      <c r="G215">
        <v>0</v>
      </c>
      <c r="H215" t="s">
        <v>631</v>
      </c>
      <c r="I215" t="s">
        <v>16615</v>
      </c>
      <c r="J215" t="s">
        <v>341</v>
      </c>
      <c r="K215" t="s">
        <v>23</v>
      </c>
      <c r="L215" t="s">
        <v>24</v>
      </c>
      <c r="M215" t="s">
        <v>16616</v>
      </c>
      <c r="N215" t="s">
        <v>23</v>
      </c>
      <c r="O215" t="s">
        <v>32</v>
      </c>
      <c r="P215" t="s">
        <v>26</v>
      </c>
      <c r="Q215" t="s">
        <v>33</v>
      </c>
      <c r="R215" t="s">
        <v>24</v>
      </c>
      <c r="S215" t="s">
        <v>23</v>
      </c>
      <c r="T215" t="s">
        <v>16616</v>
      </c>
    </row>
    <row r="216" spans="1:20" x14ac:dyDescent="0.25">
      <c r="A216" t="s">
        <v>30</v>
      </c>
      <c r="B216" t="s">
        <v>31</v>
      </c>
      <c r="C216">
        <v>50</v>
      </c>
      <c r="D216">
        <v>1</v>
      </c>
      <c r="E216" t="s">
        <v>16614</v>
      </c>
      <c r="F216">
        <v>100</v>
      </c>
      <c r="G216">
        <v>0</v>
      </c>
      <c r="H216" t="s">
        <v>631</v>
      </c>
      <c r="I216" t="s">
        <v>16615</v>
      </c>
      <c r="J216" t="s">
        <v>341</v>
      </c>
      <c r="K216" t="s">
        <v>23</v>
      </c>
      <c r="L216" t="s">
        <v>24</v>
      </c>
      <c r="M216" t="s">
        <v>16616</v>
      </c>
      <c r="N216" t="s">
        <v>23</v>
      </c>
      <c r="O216" t="s">
        <v>32</v>
      </c>
      <c r="P216" t="s">
        <v>26</v>
      </c>
      <c r="Q216" t="s">
        <v>33</v>
      </c>
      <c r="R216" t="s">
        <v>24</v>
      </c>
      <c r="S216" t="s">
        <v>23</v>
      </c>
      <c r="T216" t="s">
        <v>16616</v>
      </c>
    </row>
    <row r="217" spans="1:20" x14ac:dyDescent="0.25">
      <c r="A217" t="s">
        <v>186</v>
      </c>
      <c r="B217" t="s">
        <v>187</v>
      </c>
      <c r="C217">
        <v>33.333333333333336</v>
      </c>
      <c r="D217">
        <v>3</v>
      </c>
      <c r="E217" t="s">
        <v>16617</v>
      </c>
      <c r="F217">
        <v>300</v>
      </c>
      <c r="G217">
        <v>0</v>
      </c>
      <c r="H217" t="s">
        <v>631</v>
      </c>
      <c r="I217" t="s">
        <v>16618</v>
      </c>
      <c r="J217" t="s">
        <v>338</v>
      </c>
      <c r="K217" t="s">
        <v>23</v>
      </c>
      <c r="L217" t="s">
        <v>24</v>
      </c>
      <c r="M217" t="s">
        <v>16619</v>
      </c>
      <c r="N217" t="s">
        <v>23</v>
      </c>
      <c r="O217" t="s">
        <v>307</v>
      </c>
      <c r="P217" t="s">
        <v>26</v>
      </c>
      <c r="Q217" t="s">
        <v>27</v>
      </c>
      <c r="R217" t="s">
        <v>24</v>
      </c>
      <c r="S217" t="s">
        <v>16620</v>
      </c>
      <c r="T217" t="s">
        <v>16619</v>
      </c>
    </row>
    <row r="218" spans="1:20" x14ac:dyDescent="0.25">
      <c r="A218" t="s">
        <v>20</v>
      </c>
      <c r="B218" t="s">
        <v>21</v>
      </c>
      <c r="C218">
        <v>50</v>
      </c>
      <c r="D218">
        <v>2</v>
      </c>
      <c r="E218" t="s">
        <v>16617</v>
      </c>
      <c r="F218">
        <v>300</v>
      </c>
      <c r="G218">
        <v>0</v>
      </c>
      <c r="H218" t="s">
        <v>631</v>
      </c>
      <c r="I218" t="s">
        <v>16618</v>
      </c>
      <c r="J218" t="s">
        <v>338</v>
      </c>
      <c r="K218" t="s">
        <v>23</v>
      </c>
      <c r="L218" t="s">
        <v>24</v>
      </c>
      <c r="M218" t="s">
        <v>16619</v>
      </c>
      <c r="N218" t="s">
        <v>23</v>
      </c>
      <c r="O218" t="s">
        <v>307</v>
      </c>
      <c r="P218" t="s">
        <v>26</v>
      </c>
      <c r="Q218" t="s">
        <v>27</v>
      </c>
      <c r="R218" t="s">
        <v>24</v>
      </c>
      <c r="S218" t="s">
        <v>16620</v>
      </c>
      <c r="T218" t="s">
        <v>16619</v>
      </c>
    </row>
    <row r="219" spans="1:20" x14ac:dyDescent="0.25">
      <c r="A219" t="s">
        <v>28</v>
      </c>
      <c r="B219" t="s">
        <v>29</v>
      </c>
      <c r="C219">
        <v>50</v>
      </c>
      <c r="D219">
        <v>2</v>
      </c>
      <c r="E219" t="s">
        <v>16617</v>
      </c>
      <c r="F219">
        <v>300</v>
      </c>
      <c r="G219">
        <v>0</v>
      </c>
      <c r="H219" t="s">
        <v>631</v>
      </c>
      <c r="I219" t="s">
        <v>16618</v>
      </c>
      <c r="J219" t="s">
        <v>338</v>
      </c>
      <c r="K219" t="s">
        <v>23</v>
      </c>
      <c r="L219" t="s">
        <v>24</v>
      </c>
      <c r="M219" t="s">
        <v>16619</v>
      </c>
      <c r="N219" t="s">
        <v>23</v>
      </c>
      <c r="O219" t="s">
        <v>307</v>
      </c>
      <c r="P219" t="s">
        <v>26</v>
      </c>
      <c r="Q219" t="s">
        <v>27</v>
      </c>
      <c r="R219" t="s">
        <v>24</v>
      </c>
      <c r="S219" t="s">
        <v>16620</v>
      </c>
      <c r="T219" t="s">
        <v>16619</v>
      </c>
    </row>
    <row r="220" spans="1:20" x14ac:dyDescent="0.25">
      <c r="A220" t="s">
        <v>30</v>
      </c>
      <c r="B220" t="s">
        <v>31</v>
      </c>
      <c r="C220">
        <v>50</v>
      </c>
      <c r="D220">
        <v>2</v>
      </c>
      <c r="E220" t="s">
        <v>16617</v>
      </c>
      <c r="F220">
        <v>300</v>
      </c>
      <c r="G220">
        <v>0</v>
      </c>
      <c r="H220" t="s">
        <v>631</v>
      </c>
      <c r="I220" t="s">
        <v>16618</v>
      </c>
      <c r="J220" t="s">
        <v>338</v>
      </c>
      <c r="K220" t="s">
        <v>23</v>
      </c>
      <c r="L220" t="s">
        <v>24</v>
      </c>
      <c r="M220" t="s">
        <v>16619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16620</v>
      </c>
      <c r="T220" t="s">
        <v>16619</v>
      </c>
    </row>
    <row r="221" spans="1:20" x14ac:dyDescent="0.25">
      <c r="A221" t="s">
        <v>44</v>
      </c>
      <c r="B221" t="s">
        <v>45</v>
      </c>
      <c r="C221">
        <v>66.666666666666671</v>
      </c>
      <c r="D221">
        <v>3</v>
      </c>
      <c r="E221" t="s">
        <v>16621</v>
      </c>
      <c r="F221">
        <v>106</v>
      </c>
      <c r="G221">
        <v>6</v>
      </c>
      <c r="H221" t="s">
        <v>631</v>
      </c>
      <c r="I221" t="s">
        <v>16622</v>
      </c>
      <c r="J221" t="s">
        <v>325</v>
      </c>
      <c r="K221" t="s">
        <v>23</v>
      </c>
      <c r="L221" t="s">
        <v>24</v>
      </c>
      <c r="M221" t="s">
        <v>16623</v>
      </c>
      <c r="N221" t="s">
        <v>23</v>
      </c>
      <c r="O221" t="s">
        <v>307</v>
      </c>
      <c r="P221" t="s">
        <v>26</v>
      </c>
      <c r="Q221" t="s">
        <v>27</v>
      </c>
      <c r="R221" t="s">
        <v>24</v>
      </c>
      <c r="S221" t="s">
        <v>16624</v>
      </c>
      <c r="T221" t="s">
        <v>16623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16625</v>
      </c>
      <c r="F222">
        <v>200</v>
      </c>
      <c r="G222">
        <v>0</v>
      </c>
      <c r="H222" t="s">
        <v>631</v>
      </c>
      <c r="I222" t="s">
        <v>10659</v>
      </c>
      <c r="J222" t="s">
        <v>357</v>
      </c>
      <c r="K222" t="s">
        <v>23</v>
      </c>
      <c r="L222" t="s">
        <v>24</v>
      </c>
      <c r="M222" t="s">
        <v>16626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16627</v>
      </c>
      <c r="T222" t="s">
        <v>16626</v>
      </c>
    </row>
    <row r="223" spans="1:20" x14ac:dyDescent="0.25">
      <c r="A223" t="s">
        <v>28</v>
      </c>
      <c r="B223" t="s">
        <v>29</v>
      </c>
      <c r="C223">
        <v>50</v>
      </c>
      <c r="D223">
        <v>1</v>
      </c>
      <c r="E223" t="s">
        <v>16625</v>
      </c>
      <c r="F223">
        <v>200</v>
      </c>
      <c r="G223">
        <v>0</v>
      </c>
      <c r="H223" t="s">
        <v>631</v>
      </c>
      <c r="I223" t="s">
        <v>10659</v>
      </c>
      <c r="J223" t="s">
        <v>357</v>
      </c>
      <c r="K223" t="s">
        <v>23</v>
      </c>
      <c r="L223" t="s">
        <v>24</v>
      </c>
      <c r="M223" t="s">
        <v>16626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16627</v>
      </c>
      <c r="T223" t="s">
        <v>16626</v>
      </c>
    </row>
    <row r="224" spans="1:20" x14ac:dyDescent="0.25">
      <c r="A224" t="s">
        <v>30</v>
      </c>
      <c r="B224" t="s">
        <v>31</v>
      </c>
      <c r="C224">
        <v>50</v>
      </c>
      <c r="D224">
        <v>1</v>
      </c>
      <c r="E224" t="s">
        <v>16625</v>
      </c>
      <c r="F224">
        <v>200</v>
      </c>
      <c r="G224">
        <v>0</v>
      </c>
      <c r="H224" t="s">
        <v>631</v>
      </c>
      <c r="I224" t="s">
        <v>10659</v>
      </c>
      <c r="J224" t="s">
        <v>357</v>
      </c>
      <c r="K224" t="s">
        <v>23</v>
      </c>
      <c r="L224" t="s">
        <v>24</v>
      </c>
      <c r="M224" t="s">
        <v>16626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16627</v>
      </c>
      <c r="T224" t="s">
        <v>16626</v>
      </c>
    </row>
    <row r="225" spans="1:20" x14ac:dyDescent="0.25">
      <c r="A225" t="s">
        <v>186</v>
      </c>
      <c r="B225" t="s">
        <v>187</v>
      </c>
      <c r="C225">
        <v>33.333333333333336</v>
      </c>
      <c r="D225">
        <v>3</v>
      </c>
      <c r="E225" t="s">
        <v>16625</v>
      </c>
      <c r="F225">
        <v>200</v>
      </c>
      <c r="G225">
        <v>0</v>
      </c>
      <c r="H225" t="s">
        <v>631</v>
      </c>
      <c r="I225" t="s">
        <v>10659</v>
      </c>
      <c r="J225" t="s">
        <v>357</v>
      </c>
      <c r="K225" t="s">
        <v>23</v>
      </c>
      <c r="L225" t="s">
        <v>24</v>
      </c>
      <c r="M225" t="s">
        <v>16626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16627</v>
      </c>
      <c r="T225" t="s">
        <v>16626</v>
      </c>
    </row>
    <row r="226" spans="1:20" x14ac:dyDescent="0.25">
      <c r="A226" t="s">
        <v>186</v>
      </c>
      <c r="B226" t="s">
        <v>187</v>
      </c>
      <c r="C226">
        <v>33.333333333333336</v>
      </c>
      <c r="D226">
        <v>3</v>
      </c>
      <c r="E226" t="s">
        <v>16628</v>
      </c>
      <c r="F226">
        <v>106</v>
      </c>
      <c r="G226">
        <v>6</v>
      </c>
      <c r="H226" t="s">
        <v>631</v>
      </c>
      <c r="I226" t="s">
        <v>16629</v>
      </c>
      <c r="J226" t="s">
        <v>306</v>
      </c>
      <c r="K226" t="s">
        <v>23</v>
      </c>
      <c r="L226" t="s">
        <v>24</v>
      </c>
      <c r="M226" t="s">
        <v>16630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16631</v>
      </c>
      <c r="T226" t="s">
        <v>16626</v>
      </c>
    </row>
    <row r="227" spans="1:20" x14ac:dyDescent="0.25">
      <c r="A227" t="s">
        <v>42</v>
      </c>
      <c r="B227" t="s">
        <v>43</v>
      </c>
      <c r="C227">
        <v>66.666666666666671</v>
      </c>
      <c r="D227">
        <v>6</v>
      </c>
      <c r="E227" t="s">
        <v>16632</v>
      </c>
      <c r="F227">
        <v>199.5</v>
      </c>
      <c r="G227">
        <v>0</v>
      </c>
      <c r="H227" t="s">
        <v>22</v>
      </c>
      <c r="I227" t="s">
        <v>16633</v>
      </c>
      <c r="J227" t="s">
        <v>64</v>
      </c>
      <c r="K227" t="s">
        <v>23</v>
      </c>
      <c r="L227" t="s">
        <v>24</v>
      </c>
      <c r="M227" t="s">
        <v>16634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16635</v>
      </c>
      <c r="T227" t="s">
        <v>16634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16636</v>
      </c>
      <c r="F228">
        <v>106</v>
      </c>
      <c r="G228">
        <v>6</v>
      </c>
      <c r="H228" t="s">
        <v>631</v>
      </c>
      <c r="I228" t="s">
        <v>16637</v>
      </c>
      <c r="J228" t="s">
        <v>633</v>
      </c>
      <c r="K228" t="s">
        <v>23</v>
      </c>
      <c r="L228" t="s">
        <v>24</v>
      </c>
      <c r="M228" t="s">
        <v>16634</v>
      </c>
      <c r="N228" t="s">
        <v>23</v>
      </c>
      <c r="O228" t="s">
        <v>307</v>
      </c>
      <c r="P228" t="s">
        <v>26</v>
      </c>
      <c r="Q228" t="s">
        <v>27</v>
      </c>
      <c r="R228" t="s">
        <v>24</v>
      </c>
      <c r="S228" t="s">
        <v>23</v>
      </c>
      <c r="T228" t="s">
        <v>16634</v>
      </c>
    </row>
    <row r="229" spans="1:20" x14ac:dyDescent="0.25">
      <c r="A229" t="s">
        <v>28</v>
      </c>
      <c r="B229" t="s">
        <v>29</v>
      </c>
      <c r="C229">
        <v>50</v>
      </c>
      <c r="D229">
        <v>1</v>
      </c>
      <c r="E229" t="s">
        <v>16636</v>
      </c>
      <c r="F229">
        <v>106</v>
      </c>
      <c r="G229">
        <v>6</v>
      </c>
      <c r="H229" t="s">
        <v>631</v>
      </c>
      <c r="I229" t="s">
        <v>16637</v>
      </c>
      <c r="J229" t="s">
        <v>633</v>
      </c>
      <c r="K229" t="s">
        <v>23</v>
      </c>
      <c r="L229" t="s">
        <v>24</v>
      </c>
      <c r="M229" t="s">
        <v>16634</v>
      </c>
      <c r="N229" t="s">
        <v>23</v>
      </c>
      <c r="O229" t="s">
        <v>307</v>
      </c>
      <c r="P229" t="s">
        <v>26</v>
      </c>
      <c r="Q229" t="s">
        <v>27</v>
      </c>
      <c r="R229" t="s">
        <v>24</v>
      </c>
      <c r="S229" t="s">
        <v>23</v>
      </c>
      <c r="T229" t="s">
        <v>16634</v>
      </c>
    </row>
    <row r="230" spans="1:20" x14ac:dyDescent="0.25">
      <c r="A230" t="s">
        <v>30</v>
      </c>
      <c r="B230" t="s">
        <v>31</v>
      </c>
      <c r="C230">
        <v>50</v>
      </c>
      <c r="D230">
        <v>1</v>
      </c>
      <c r="E230" t="s">
        <v>16636</v>
      </c>
      <c r="F230">
        <v>106</v>
      </c>
      <c r="G230">
        <v>6</v>
      </c>
      <c r="H230" t="s">
        <v>631</v>
      </c>
      <c r="I230" t="s">
        <v>16637</v>
      </c>
      <c r="J230" t="s">
        <v>633</v>
      </c>
      <c r="K230" t="s">
        <v>23</v>
      </c>
      <c r="L230" t="s">
        <v>24</v>
      </c>
      <c r="M230" t="s">
        <v>16634</v>
      </c>
      <c r="N230" t="s">
        <v>23</v>
      </c>
      <c r="O230" t="s">
        <v>307</v>
      </c>
      <c r="P230" t="s">
        <v>26</v>
      </c>
      <c r="Q230" t="s">
        <v>27</v>
      </c>
      <c r="R230" t="s">
        <v>24</v>
      </c>
      <c r="S230" t="s">
        <v>23</v>
      </c>
      <c r="T230" t="s">
        <v>16634</v>
      </c>
    </row>
    <row r="231" spans="1:20" x14ac:dyDescent="0.25">
      <c r="A231" t="s">
        <v>110</v>
      </c>
      <c r="B231" t="s">
        <v>640</v>
      </c>
      <c r="C231">
        <v>66.333333333333329</v>
      </c>
      <c r="D231">
        <v>3</v>
      </c>
      <c r="E231" t="s">
        <v>16638</v>
      </c>
      <c r="F231">
        <v>236</v>
      </c>
      <c r="G231">
        <v>35</v>
      </c>
      <c r="H231" t="s">
        <v>47</v>
      </c>
      <c r="I231" t="s">
        <v>2412</v>
      </c>
      <c r="J231" t="s">
        <v>16639</v>
      </c>
      <c r="K231" t="s">
        <v>1778</v>
      </c>
      <c r="L231" t="s">
        <v>1650</v>
      </c>
      <c r="M231" t="s">
        <v>16640</v>
      </c>
      <c r="N231" t="s">
        <v>23</v>
      </c>
      <c r="O231" t="s">
        <v>63</v>
      </c>
      <c r="P231" t="s">
        <v>54</v>
      </c>
      <c r="Q231" t="s">
        <v>55</v>
      </c>
      <c r="R231" t="s">
        <v>24</v>
      </c>
      <c r="S231" t="s">
        <v>16641</v>
      </c>
      <c r="T231" t="s">
        <v>16640</v>
      </c>
    </row>
    <row r="232" spans="1:20" x14ac:dyDescent="0.25">
      <c r="A232" t="s">
        <v>42</v>
      </c>
      <c r="B232" t="s">
        <v>43</v>
      </c>
      <c r="C232">
        <v>66.666666666666671</v>
      </c>
      <c r="D232">
        <v>3</v>
      </c>
      <c r="E232" t="s">
        <v>16642</v>
      </c>
      <c r="F232">
        <v>111</v>
      </c>
      <c r="G232">
        <v>6</v>
      </c>
      <c r="H232" t="s">
        <v>22</v>
      </c>
      <c r="I232" t="s">
        <v>16643</v>
      </c>
      <c r="J232" t="s">
        <v>346</v>
      </c>
      <c r="K232" t="s">
        <v>23</v>
      </c>
      <c r="L232" t="s">
        <v>24</v>
      </c>
      <c r="M232" t="s">
        <v>16640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16644</v>
      </c>
      <c r="T232" t="s">
        <v>16640</v>
      </c>
    </row>
    <row r="233" spans="1:20" x14ac:dyDescent="0.25">
      <c r="A233" t="s">
        <v>186</v>
      </c>
      <c r="B233" t="s">
        <v>187</v>
      </c>
      <c r="C233">
        <v>33.333333333333336</v>
      </c>
      <c r="D233">
        <v>6</v>
      </c>
      <c r="E233" t="s">
        <v>16645</v>
      </c>
      <c r="F233">
        <v>200</v>
      </c>
      <c r="G233">
        <v>0</v>
      </c>
      <c r="H233" t="s">
        <v>631</v>
      </c>
      <c r="I233" t="s">
        <v>16646</v>
      </c>
      <c r="J233" t="s">
        <v>8191</v>
      </c>
      <c r="K233" t="s">
        <v>23</v>
      </c>
      <c r="L233" t="s">
        <v>24</v>
      </c>
      <c r="M233" t="s">
        <v>16647</v>
      </c>
      <c r="N233" t="s">
        <v>23</v>
      </c>
      <c r="O233" t="s">
        <v>307</v>
      </c>
      <c r="P233" t="s">
        <v>26</v>
      </c>
      <c r="Q233" t="s">
        <v>27</v>
      </c>
      <c r="R233" t="s">
        <v>24</v>
      </c>
      <c r="S233" t="s">
        <v>16648</v>
      </c>
      <c r="T233" t="s">
        <v>16647</v>
      </c>
    </row>
    <row r="234" spans="1:20" x14ac:dyDescent="0.25">
      <c r="A234" t="s">
        <v>46</v>
      </c>
      <c r="B234" t="s">
        <v>56</v>
      </c>
      <c r="C234">
        <v>66.333333333333329</v>
      </c>
      <c r="D234">
        <v>3</v>
      </c>
      <c r="E234" t="s">
        <v>16649</v>
      </c>
      <c r="F234">
        <v>230</v>
      </c>
      <c r="G234">
        <v>0</v>
      </c>
      <c r="H234" t="s">
        <v>47</v>
      </c>
      <c r="I234" t="s">
        <v>1615</v>
      </c>
      <c r="J234" t="s">
        <v>16650</v>
      </c>
      <c r="K234" t="s">
        <v>1674</v>
      </c>
      <c r="L234" t="s">
        <v>1127</v>
      </c>
      <c r="M234" t="s">
        <v>16651</v>
      </c>
      <c r="N234" t="s">
        <v>23</v>
      </c>
      <c r="O234" t="s">
        <v>63</v>
      </c>
      <c r="P234" t="s">
        <v>54</v>
      </c>
      <c r="Q234" t="s">
        <v>55</v>
      </c>
      <c r="R234" t="s">
        <v>24</v>
      </c>
      <c r="S234" t="s">
        <v>16652</v>
      </c>
      <c r="T234" t="s">
        <v>16653</v>
      </c>
    </row>
    <row r="235" spans="1:20" x14ac:dyDescent="0.25">
      <c r="A235" t="s">
        <v>44</v>
      </c>
      <c r="B235" t="s">
        <v>45</v>
      </c>
      <c r="C235">
        <v>66.666666666666671</v>
      </c>
      <c r="D235">
        <v>3</v>
      </c>
      <c r="E235" t="s">
        <v>16654</v>
      </c>
      <c r="F235">
        <v>419</v>
      </c>
      <c r="G235">
        <v>0</v>
      </c>
      <c r="H235" t="s">
        <v>631</v>
      </c>
      <c r="I235" t="s">
        <v>16655</v>
      </c>
      <c r="J235" t="s">
        <v>318</v>
      </c>
      <c r="K235" t="s">
        <v>23</v>
      </c>
      <c r="L235" t="s">
        <v>24</v>
      </c>
      <c r="M235" t="s">
        <v>16653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23</v>
      </c>
      <c r="T235" t="s">
        <v>16653</v>
      </c>
    </row>
    <row r="236" spans="1:20" x14ac:dyDescent="0.25">
      <c r="A236" t="s">
        <v>46</v>
      </c>
      <c r="B236" t="s">
        <v>56</v>
      </c>
      <c r="C236">
        <v>66.333333333333329</v>
      </c>
      <c r="D236">
        <v>3</v>
      </c>
      <c r="E236" t="s">
        <v>16654</v>
      </c>
      <c r="F236">
        <v>419</v>
      </c>
      <c r="G236">
        <v>0</v>
      </c>
      <c r="H236" t="s">
        <v>631</v>
      </c>
      <c r="I236" t="s">
        <v>16655</v>
      </c>
      <c r="J236" t="s">
        <v>318</v>
      </c>
      <c r="K236" t="s">
        <v>23</v>
      </c>
      <c r="L236" t="s">
        <v>24</v>
      </c>
      <c r="M236" t="s">
        <v>16653</v>
      </c>
      <c r="N236" t="s">
        <v>23</v>
      </c>
      <c r="O236" t="s">
        <v>307</v>
      </c>
      <c r="P236" t="s">
        <v>26</v>
      </c>
      <c r="Q236" t="s">
        <v>27</v>
      </c>
      <c r="R236" t="s">
        <v>24</v>
      </c>
      <c r="S236" t="s">
        <v>23</v>
      </c>
      <c r="T236" t="s">
        <v>16653</v>
      </c>
    </row>
    <row r="237" spans="1:20" x14ac:dyDescent="0.25">
      <c r="A237" t="s">
        <v>186</v>
      </c>
      <c r="B237" t="s">
        <v>187</v>
      </c>
      <c r="C237">
        <v>33.333333333333336</v>
      </c>
      <c r="D237">
        <v>3</v>
      </c>
      <c r="E237" t="s">
        <v>16654</v>
      </c>
      <c r="F237">
        <v>419</v>
      </c>
      <c r="G237">
        <v>0</v>
      </c>
      <c r="H237" t="s">
        <v>631</v>
      </c>
      <c r="I237" t="s">
        <v>16655</v>
      </c>
      <c r="J237" t="s">
        <v>318</v>
      </c>
      <c r="K237" t="s">
        <v>23</v>
      </c>
      <c r="L237" t="s">
        <v>24</v>
      </c>
      <c r="M237" t="s">
        <v>16653</v>
      </c>
      <c r="N237" t="s">
        <v>23</v>
      </c>
      <c r="O237" t="s">
        <v>307</v>
      </c>
      <c r="P237" t="s">
        <v>26</v>
      </c>
      <c r="Q237" t="s">
        <v>27</v>
      </c>
      <c r="R237" t="s">
        <v>24</v>
      </c>
      <c r="S237" t="s">
        <v>23</v>
      </c>
      <c r="T237" t="s">
        <v>16653</v>
      </c>
    </row>
    <row r="238" spans="1:20" x14ac:dyDescent="0.25">
      <c r="A238" t="s">
        <v>139</v>
      </c>
      <c r="B238" t="s">
        <v>112</v>
      </c>
      <c r="C238">
        <v>90</v>
      </c>
      <c r="D238">
        <v>2</v>
      </c>
      <c r="E238" t="s">
        <v>16656</v>
      </c>
      <c r="F238">
        <v>324.8</v>
      </c>
      <c r="G238">
        <v>26</v>
      </c>
      <c r="H238" t="s">
        <v>1233</v>
      </c>
      <c r="I238" t="s">
        <v>16657</v>
      </c>
      <c r="J238" t="s">
        <v>16658</v>
      </c>
      <c r="K238" t="s">
        <v>1835</v>
      </c>
      <c r="L238" t="s">
        <v>16659</v>
      </c>
      <c r="M238" t="s">
        <v>16660</v>
      </c>
      <c r="N238" t="s">
        <v>23</v>
      </c>
      <c r="O238" t="s">
        <v>48</v>
      </c>
      <c r="P238" t="s">
        <v>49</v>
      </c>
      <c r="Q238" t="s">
        <v>50</v>
      </c>
      <c r="R238" t="s">
        <v>24</v>
      </c>
      <c r="S238" t="s">
        <v>16661</v>
      </c>
      <c r="T238" t="s">
        <v>16662</v>
      </c>
    </row>
    <row r="239" spans="1:20" x14ac:dyDescent="0.25">
      <c r="A239" t="s">
        <v>139</v>
      </c>
      <c r="B239" t="s">
        <v>112</v>
      </c>
      <c r="C239">
        <v>90</v>
      </c>
      <c r="D239">
        <v>2</v>
      </c>
      <c r="E239" t="s">
        <v>16656</v>
      </c>
      <c r="F239">
        <v>324.8</v>
      </c>
      <c r="G239">
        <v>26</v>
      </c>
      <c r="H239" t="s">
        <v>1233</v>
      </c>
      <c r="I239" t="s">
        <v>16657</v>
      </c>
      <c r="J239" t="s">
        <v>16658</v>
      </c>
      <c r="K239" t="s">
        <v>1835</v>
      </c>
      <c r="L239" t="s">
        <v>16659</v>
      </c>
      <c r="M239" t="s">
        <v>16660</v>
      </c>
      <c r="N239" t="s">
        <v>23</v>
      </c>
      <c r="O239" t="s">
        <v>48</v>
      </c>
      <c r="P239" t="s">
        <v>49</v>
      </c>
      <c r="Q239" t="s">
        <v>50</v>
      </c>
      <c r="R239" t="s">
        <v>24</v>
      </c>
      <c r="S239" t="s">
        <v>16661</v>
      </c>
      <c r="T239" t="s">
        <v>16662</v>
      </c>
    </row>
    <row r="240" spans="1:20" x14ac:dyDescent="0.25">
      <c r="A240" t="s">
        <v>186</v>
      </c>
      <c r="B240" t="s">
        <v>187</v>
      </c>
      <c r="C240">
        <v>65</v>
      </c>
      <c r="D240">
        <v>10</v>
      </c>
      <c r="E240" t="s">
        <v>16663</v>
      </c>
      <c r="F240">
        <v>400</v>
      </c>
      <c r="G240">
        <v>0</v>
      </c>
      <c r="H240" t="s">
        <v>631</v>
      </c>
      <c r="I240" t="s">
        <v>1285</v>
      </c>
      <c r="J240" t="s">
        <v>306</v>
      </c>
      <c r="K240" t="s">
        <v>23</v>
      </c>
      <c r="L240" t="s">
        <v>24</v>
      </c>
      <c r="M240" t="s">
        <v>16664</v>
      </c>
      <c r="N240" t="s">
        <v>23</v>
      </c>
      <c r="O240" t="s">
        <v>307</v>
      </c>
      <c r="P240" t="s">
        <v>26</v>
      </c>
      <c r="Q240" t="s">
        <v>27</v>
      </c>
      <c r="R240" t="s">
        <v>16665</v>
      </c>
      <c r="S240" t="s">
        <v>16666</v>
      </c>
      <c r="T240" t="s">
        <v>16664</v>
      </c>
    </row>
    <row r="241" spans="1:20" x14ac:dyDescent="0.25">
      <c r="A241" t="s">
        <v>20</v>
      </c>
      <c r="B241" t="s">
        <v>21</v>
      </c>
      <c r="C241">
        <v>50</v>
      </c>
      <c r="D241">
        <v>2</v>
      </c>
      <c r="E241" t="s">
        <v>16667</v>
      </c>
      <c r="F241">
        <v>400</v>
      </c>
      <c r="G241">
        <v>0</v>
      </c>
      <c r="H241" t="s">
        <v>631</v>
      </c>
      <c r="I241" t="s">
        <v>740</v>
      </c>
      <c r="J241" t="s">
        <v>303</v>
      </c>
      <c r="K241" t="s">
        <v>23</v>
      </c>
      <c r="L241" t="s">
        <v>24</v>
      </c>
      <c r="M241" t="s">
        <v>16664</v>
      </c>
      <c r="N241" t="s">
        <v>23</v>
      </c>
      <c r="O241" t="s">
        <v>307</v>
      </c>
      <c r="P241" t="s">
        <v>26</v>
      </c>
      <c r="Q241" t="s">
        <v>27</v>
      </c>
      <c r="R241" t="s">
        <v>24</v>
      </c>
      <c r="S241" t="s">
        <v>16668</v>
      </c>
      <c r="T241" t="s">
        <v>16664</v>
      </c>
    </row>
    <row r="242" spans="1:20" x14ac:dyDescent="0.25">
      <c r="A242" t="s">
        <v>28</v>
      </c>
      <c r="B242" t="s">
        <v>29</v>
      </c>
      <c r="C242">
        <v>50</v>
      </c>
      <c r="D242">
        <v>2</v>
      </c>
      <c r="E242" t="s">
        <v>16667</v>
      </c>
      <c r="F242">
        <v>400</v>
      </c>
      <c r="G242">
        <v>0</v>
      </c>
      <c r="H242" t="s">
        <v>631</v>
      </c>
      <c r="I242" t="s">
        <v>740</v>
      </c>
      <c r="J242" t="s">
        <v>303</v>
      </c>
      <c r="K242" t="s">
        <v>23</v>
      </c>
      <c r="L242" t="s">
        <v>24</v>
      </c>
      <c r="M242" t="s">
        <v>16664</v>
      </c>
      <c r="N242" t="s">
        <v>23</v>
      </c>
      <c r="O242" t="s">
        <v>307</v>
      </c>
      <c r="P242" t="s">
        <v>26</v>
      </c>
      <c r="Q242" t="s">
        <v>27</v>
      </c>
      <c r="R242" t="s">
        <v>24</v>
      </c>
      <c r="S242" t="s">
        <v>16668</v>
      </c>
      <c r="T242" t="s">
        <v>16664</v>
      </c>
    </row>
    <row r="243" spans="1:20" x14ac:dyDescent="0.25">
      <c r="A243" t="s">
        <v>30</v>
      </c>
      <c r="B243" t="s">
        <v>31</v>
      </c>
      <c r="C243">
        <v>50</v>
      </c>
      <c r="D243">
        <v>2</v>
      </c>
      <c r="E243" t="s">
        <v>16667</v>
      </c>
      <c r="F243">
        <v>400</v>
      </c>
      <c r="G243">
        <v>0</v>
      </c>
      <c r="H243" t="s">
        <v>631</v>
      </c>
      <c r="I243" t="s">
        <v>740</v>
      </c>
      <c r="J243" t="s">
        <v>303</v>
      </c>
      <c r="K243" t="s">
        <v>23</v>
      </c>
      <c r="L243" t="s">
        <v>24</v>
      </c>
      <c r="M243" t="s">
        <v>16664</v>
      </c>
      <c r="N243" t="s">
        <v>23</v>
      </c>
      <c r="O243" t="s">
        <v>307</v>
      </c>
      <c r="P243" t="s">
        <v>26</v>
      </c>
      <c r="Q243" t="s">
        <v>27</v>
      </c>
      <c r="R243" t="s">
        <v>24</v>
      </c>
      <c r="S243" t="s">
        <v>16668</v>
      </c>
      <c r="T243" t="s">
        <v>16664</v>
      </c>
    </row>
    <row r="244" spans="1:20" x14ac:dyDescent="0.25">
      <c r="A244" t="s">
        <v>186</v>
      </c>
      <c r="B244" t="s">
        <v>187</v>
      </c>
      <c r="C244">
        <v>33.333333333333336</v>
      </c>
      <c r="D244">
        <v>6</v>
      </c>
      <c r="E244" t="s">
        <v>16667</v>
      </c>
      <c r="F244">
        <v>400</v>
      </c>
      <c r="G244">
        <v>0</v>
      </c>
      <c r="H244" t="s">
        <v>631</v>
      </c>
      <c r="I244" t="s">
        <v>740</v>
      </c>
      <c r="J244" t="s">
        <v>303</v>
      </c>
      <c r="K244" t="s">
        <v>23</v>
      </c>
      <c r="L244" t="s">
        <v>24</v>
      </c>
      <c r="M244" t="s">
        <v>16664</v>
      </c>
      <c r="N244" t="s">
        <v>23</v>
      </c>
      <c r="O244" t="s">
        <v>307</v>
      </c>
      <c r="P244" t="s">
        <v>26</v>
      </c>
      <c r="Q244" t="s">
        <v>27</v>
      </c>
      <c r="R244" t="s">
        <v>24</v>
      </c>
      <c r="S244" t="s">
        <v>16668</v>
      </c>
      <c r="T244" t="s">
        <v>16664</v>
      </c>
    </row>
    <row r="245" spans="1:20" x14ac:dyDescent="0.25">
      <c r="A245" t="s">
        <v>186</v>
      </c>
      <c r="B245" t="s">
        <v>187</v>
      </c>
      <c r="C245">
        <v>33.333333333333336</v>
      </c>
      <c r="D245">
        <v>3</v>
      </c>
      <c r="E245" t="s">
        <v>16669</v>
      </c>
      <c r="F245">
        <v>106</v>
      </c>
      <c r="G245">
        <v>6</v>
      </c>
      <c r="H245" t="s">
        <v>631</v>
      </c>
      <c r="I245" t="s">
        <v>16670</v>
      </c>
      <c r="J245" t="s">
        <v>306</v>
      </c>
      <c r="K245" t="s">
        <v>23</v>
      </c>
      <c r="L245" t="s">
        <v>24</v>
      </c>
      <c r="M245" t="s">
        <v>16664</v>
      </c>
      <c r="N245" t="s">
        <v>23</v>
      </c>
      <c r="O245" t="s">
        <v>307</v>
      </c>
      <c r="P245" t="s">
        <v>26</v>
      </c>
      <c r="Q245" t="s">
        <v>27</v>
      </c>
      <c r="R245" t="s">
        <v>24</v>
      </c>
      <c r="S245" t="s">
        <v>16671</v>
      </c>
      <c r="T245" t="s">
        <v>16664</v>
      </c>
    </row>
    <row r="246" spans="1:20" x14ac:dyDescent="0.25">
      <c r="A246" t="s">
        <v>20</v>
      </c>
      <c r="B246" t="s">
        <v>21</v>
      </c>
      <c r="C246">
        <v>50</v>
      </c>
      <c r="D246">
        <v>2</v>
      </c>
      <c r="E246" t="s">
        <v>16672</v>
      </c>
      <c r="F246">
        <v>200</v>
      </c>
      <c r="G246">
        <v>0</v>
      </c>
      <c r="H246" t="s">
        <v>631</v>
      </c>
      <c r="I246" t="s">
        <v>16673</v>
      </c>
      <c r="J246" t="s">
        <v>309</v>
      </c>
      <c r="K246" t="s">
        <v>23</v>
      </c>
      <c r="L246" t="s">
        <v>24</v>
      </c>
      <c r="M246" t="s">
        <v>16674</v>
      </c>
      <c r="N246" t="s">
        <v>23</v>
      </c>
      <c r="O246" t="s">
        <v>307</v>
      </c>
      <c r="P246" t="s">
        <v>26</v>
      </c>
      <c r="Q246" t="s">
        <v>27</v>
      </c>
      <c r="R246" t="s">
        <v>24</v>
      </c>
      <c r="S246" t="s">
        <v>16675</v>
      </c>
      <c r="T246" t="s">
        <v>16676</v>
      </c>
    </row>
    <row r="247" spans="1:20" x14ac:dyDescent="0.25">
      <c r="A247" t="s">
        <v>28</v>
      </c>
      <c r="B247" t="s">
        <v>29</v>
      </c>
      <c r="C247">
        <v>50</v>
      </c>
      <c r="D247">
        <v>2</v>
      </c>
      <c r="E247" t="s">
        <v>16672</v>
      </c>
      <c r="F247">
        <v>200</v>
      </c>
      <c r="G247">
        <v>0</v>
      </c>
      <c r="H247" t="s">
        <v>631</v>
      </c>
      <c r="I247" t="s">
        <v>16673</v>
      </c>
      <c r="J247" t="s">
        <v>309</v>
      </c>
      <c r="K247" t="s">
        <v>23</v>
      </c>
      <c r="L247" t="s">
        <v>24</v>
      </c>
      <c r="M247" t="s">
        <v>16674</v>
      </c>
      <c r="N247" t="s">
        <v>23</v>
      </c>
      <c r="O247" t="s">
        <v>307</v>
      </c>
      <c r="P247" t="s">
        <v>26</v>
      </c>
      <c r="Q247" t="s">
        <v>27</v>
      </c>
      <c r="R247" t="s">
        <v>24</v>
      </c>
      <c r="S247" t="s">
        <v>16675</v>
      </c>
      <c r="T247" t="s">
        <v>16676</v>
      </c>
    </row>
    <row r="248" spans="1:20" x14ac:dyDescent="0.25">
      <c r="A248" t="s">
        <v>30</v>
      </c>
      <c r="B248" t="s">
        <v>31</v>
      </c>
      <c r="C248">
        <v>50</v>
      </c>
      <c r="D248">
        <v>2</v>
      </c>
      <c r="E248" t="s">
        <v>16672</v>
      </c>
      <c r="F248">
        <v>200</v>
      </c>
      <c r="G248">
        <v>0</v>
      </c>
      <c r="H248" t="s">
        <v>631</v>
      </c>
      <c r="I248" t="s">
        <v>16673</v>
      </c>
      <c r="J248" t="s">
        <v>309</v>
      </c>
      <c r="K248" t="s">
        <v>23</v>
      </c>
      <c r="L248" t="s">
        <v>24</v>
      </c>
      <c r="M248" t="s">
        <v>16674</v>
      </c>
      <c r="N248" t="s">
        <v>23</v>
      </c>
      <c r="O248" t="s">
        <v>307</v>
      </c>
      <c r="P248" t="s">
        <v>26</v>
      </c>
      <c r="Q248" t="s">
        <v>27</v>
      </c>
      <c r="R248" t="s">
        <v>24</v>
      </c>
      <c r="S248" t="s">
        <v>16675</v>
      </c>
      <c r="T248" t="s">
        <v>16676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16677</v>
      </c>
      <c r="F249">
        <v>106</v>
      </c>
      <c r="G249">
        <v>6</v>
      </c>
      <c r="H249" t="s">
        <v>631</v>
      </c>
      <c r="I249" t="s">
        <v>16678</v>
      </c>
      <c r="J249" t="s">
        <v>329</v>
      </c>
      <c r="K249" t="s">
        <v>23</v>
      </c>
      <c r="L249" t="s">
        <v>24</v>
      </c>
      <c r="M249" t="s">
        <v>23</v>
      </c>
      <c r="N249" t="s">
        <v>23</v>
      </c>
      <c r="O249" t="s">
        <v>58</v>
      </c>
      <c r="P249" t="s">
        <v>26</v>
      </c>
      <c r="Q249" t="s">
        <v>23</v>
      </c>
      <c r="R249" t="s">
        <v>24</v>
      </c>
      <c r="S249" t="s">
        <v>23</v>
      </c>
      <c r="T249" t="s">
        <v>16679</v>
      </c>
    </row>
    <row r="250" spans="1:20" x14ac:dyDescent="0.25">
      <c r="A250" t="s">
        <v>28</v>
      </c>
      <c r="B250" t="s">
        <v>29</v>
      </c>
      <c r="C250">
        <v>50</v>
      </c>
      <c r="D250">
        <v>1</v>
      </c>
      <c r="E250" t="s">
        <v>16677</v>
      </c>
      <c r="F250">
        <v>106</v>
      </c>
      <c r="G250">
        <v>6</v>
      </c>
      <c r="H250" t="s">
        <v>631</v>
      </c>
      <c r="I250" t="s">
        <v>16678</v>
      </c>
      <c r="J250" t="s">
        <v>329</v>
      </c>
      <c r="K250" t="s">
        <v>23</v>
      </c>
      <c r="L250" t="s">
        <v>24</v>
      </c>
      <c r="M250" t="s">
        <v>23</v>
      </c>
      <c r="N250" t="s">
        <v>23</v>
      </c>
      <c r="O250" t="s">
        <v>58</v>
      </c>
      <c r="P250" t="s">
        <v>26</v>
      </c>
      <c r="Q250" t="s">
        <v>23</v>
      </c>
      <c r="R250" t="s">
        <v>24</v>
      </c>
      <c r="S250" t="s">
        <v>23</v>
      </c>
      <c r="T250" t="s">
        <v>16679</v>
      </c>
    </row>
    <row r="251" spans="1:20" x14ac:dyDescent="0.25">
      <c r="A251" t="s">
        <v>30</v>
      </c>
      <c r="B251" t="s">
        <v>31</v>
      </c>
      <c r="C251">
        <v>50</v>
      </c>
      <c r="D251">
        <v>1</v>
      </c>
      <c r="E251" t="s">
        <v>16677</v>
      </c>
      <c r="F251">
        <v>106</v>
      </c>
      <c r="G251">
        <v>6</v>
      </c>
      <c r="H251" t="s">
        <v>631</v>
      </c>
      <c r="I251" t="s">
        <v>16678</v>
      </c>
      <c r="J251" t="s">
        <v>329</v>
      </c>
      <c r="K251" t="s">
        <v>23</v>
      </c>
      <c r="L251" t="s">
        <v>24</v>
      </c>
      <c r="M251" t="s">
        <v>23</v>
      </c>
      <c r="N251" t="s">
        <v>23</v>
      </c>
      <c r="O251" t="s">
        <v>58</v>
      </c>
      <c r="P251" t="s">
        <v>26</v>
      </c>
      <c r="Q251" t="s">
        <v>23</v>
      </c>
      <c r="R251" t="s">
        <v>24</v>
      </c>
      <c r="S251" t="s">
        <v>23</v>
      </c>
      <c r="T251" t="s">
        <v>16679</v>
      </c>
    </row>
    <row r="252" spans="1:20" x14ac:dyDescent="0.25">
      <c r="A252" t="s">
        <v>42</v>
      </c>
      <c r="B252" t="s">
        <v>43</v>
      </c>
      <c r="C252">
        <v>66.666666666666671</v>
      </c>
      <c r="D252">
        <v>3</v>
      </c>
      <c r="E252" t="s">
        <v>16680</v>
      </c>
      <c r="F252">
        <v>106</v>
      </c>
      <c r="G252">
        <v>6</v>
      </c>
      <c r="H252" t="s">
        <v>631</v>
      </c>
      <c r="I252" t="s">
        <v>16681</v>
      </c>
      <c r="J252" t="s">
        <v>1071</v>
      </c>
      <c r="K252" t="s">
        <v>23</v>
      </c>
      <c r="L252" t="s">
        <v>24</v>
      </c>
      <c r="M252" t="s">
        <v>16682</v>
      </c>
      <c r="N252" t="s">
        <v>23</v>
      </c>
      <c r="O252" t="s">
        <v>32</v>
      </c>
      <c r="P252" t="s">
        <v>26</v>
      </c>
      <c r="Q252" t="s">
        <v>33</v>
      </c>
      <c r="R252" t="s">
        <v>24</v>
      </c>
      <c r="S252" t="s">
        <v>16683</v>
      </c>
      <c r="T252" t="s">
        <v>16682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16684</v>
      </c>
      <c r="F253">
        <v>200</v>
      </c>
      <c r="G253">
        <v>0</v>
      </c>
      <c r="H253" t="s">
        <v>631</v>
      </c>
      <c r="I253" t="s">
        <v>16685</v>
      </c>
      <c r="J253" t="s">
        <v>309</v>
      </c>
      <c r="K253" t="s">
        <v>23</v>
      </c>
      <c r="L253" t="s">
        <v>24</v>
      </c>
      <c r="M253" t="s">
        <v>16686</v>
      </c>
      <c r="N253" t="s">
        <v>23</v>
      </c>
      <c r="O253" t="s">
        <v>307</v>
      </c>
      <c r="P253" t="s">
        <v>26</v>
      </c>
      <c r="Q253" t="s">
        <v>27</v>
      </c>
      <c r="R253" t="s">
        <v>24</v>
      </c>
      <c r="S253" t="s">
        <v>16687</v>
      </c>
      <c r="T253" t="s">
        <v>16686</v>
      </c>
    </row>
    <row r="254" spans="1:20" x14ac:dyDescent="0.25">
      <c r="A254" t="s">
        <v>28</v>
      </c>
      <c r="B254" t="s">
        <v>29</v>
      </c>
      <c r="C254">
        <v>50</v>
      </c>
      <c r="D254">
        <v>1</v>
      </c>
      <c r="E254" t="s">
        <v>16684</v>
      </c>
      <c r="F254">
        <v>200</v>
      </c>
      <c r="G254">
        <v>0</v>
      </c>
      <c r="H254" t="s">
        <v>631</v>
      </c>
      <c r="I254" t="s">
        <v>16685</v>
      </c>
      <c r="J254" t="s">
        <v>309</v>
      </c>
      <c r="K254" t="s">
        <v>23</v>
      </c>
      <c r="L254" t="s">
        <v>24</v>
      </c>
      <c r="M254" t="s">
        <v>16686</v>
      </c>
      <c r="N254" t="s">
        <v>23</v>
      </c>
      <c r="O254" t="s">
        <v>307</v>
      </c>
      <c r="P254" t="s">
        <v>26</v>
      </c>
      <c r="Q254" t="s">
        <v>27</v>
      </c>
      <c r="R254" t="s">
        <v>24</v>
      </c>
      <c r="S254" t="s">
        <v>16687</v>
      </c>
      <c r="T254" t="s">
        <v>16686</v>
      </c>
    </row>
    <row r="255" spans="1:20" x14ac:dyDescent="0.25">
      <c r="A255" t="s">
        <v>30</v>
      </c>
      <c r="B255" t="s">
        <v>31</v>
      </c>
      <c r="C255">
        <v>50</v>
      </c>
      <c r="D255">
        <v>1</v>
      </c>
      <c r="E255" t="s">
        <v>16684</v>
      </c>
      <c r="F255">
        <v>200</v>
      </c>
      <c r="G255">
        <v>0</v>
      </c>
      <c r="H255" t="s">
        <v>631</v>
      </c>
      <c r="I255" t="s">
        <v>16685</v>
      </c>
      <c r="J255" t="s">
        <v>309</v>
      </c>
      <c r="K255" t="s">
        <v>23</v>
      </c>
      <c r="L255" t="s">
        <v>24</v>
      </c>
      <c r="M255" t="s">
        <v>16686</v>
      </c>
      <c r="N255" t="s">
        <v>23</v>
      </c>
      <c r="O255" t="s">
        <v>307</v>
      </c>
      <c r="P255" t="s">
        <v>26</v>
      </c>
      <c r="Q255" t="s">
        <v>27</v>
      </c>
      <c r="R255" t="s">
        <v>24</v>
      </c>
      <c r="S255" t="s">
        <v>16687</v>
      </c>
      <c r="T255" t="s">
        <v>16686</v>
      </c>
    </row>
    <row r="256" spans="1:20" x14ac:dyDescent="0.25">
      <c r="A256" t="s">
        <v>44</v>
      </c>
      <c r="B256" t="s">
        <v>45</v>
      </c>
      <c r="C256">
        <v>66.666666666666671</v>
      </c>
      <c r="D256">
        <v>3</v>
      </c>
      <c r="E256" t="s">
        <v>16684</v>
      </c>
      <c r="F256">
        <v>200</v>
      </c>
      <c r="G256">
        <v>0</v>
      </c>
      <c r="H256" t="s">
        <v>631</v>
      </c>
      <c r="I256" t="s">
        <v>16685</v>
      </c>
      <c r="J256" t="s">
        <v>309</v>
      </c>
      <c r="K256" t="s">
        <v>23</v>
      </c>
      <c r="L256" t="s">
        <v>24</v>
      </c>
      <c r="M256" t="s">
        <v>16686</v>
      </c>
      <c r="N256" t="s">
        <v>23</v>
      </c>
      <c r="O256" t="s">
        <v>307</v>
      </c>
      <c r="P256" t="s">
        <v>26</v>
      </c>
      <c r="Q256" t="s">
        <v>27</v>
      </c>
      <c r="R256" t="s">
        <v>24</v>
      </c>
      <c r="S256" t="s">
        <v>16687</v>
      </c>
      <c r="T256" t="s">
        <v>16686</v>
      </c>
    </row>
    <row r="257" spans="1:20" x14ac:dyDescent="0.25">
      <c r="A257" t="s">
        <v>186</v>
      </c>
      <c r="B257" t="s">
        <v>187</v>
      </c>
      <c r="C257">
        <v>33.333333333333336</v>
      </c>
      <c r="D257">
        <v>3</v>
      </c>
      <c r="E257" t="s">
        <v>16688</v>
      </c>
      <c r="F257">
        <v>106</v>
      </c>
      <c r="G257">
        <v>6</v>
      </c>
      <c r="H257" t="s">
        <v>631</v>
      </c>
      <c r="I257" t="s">
        <v>16689</v>
      </c>
      <c r="J257" t="s">
        <v>303</v>
      </c>
      <c r="K257" t="s">
        <v>23</v>
      </c>
      <c r="L257" t="s">
        <v>24</v>
      </c>
      <c r="M257" t="s">
        <v>16690</v>
      </c>
      <c r="N257" t="s">
        <v>23</v>
      </c>
      <c r="O257" t="s">
        <v>307</v>
      </c>
      <c r="P257" t="s">
        <v>26</v>
      </c>
      <c r="Q257" t="s">
        <v>27</v>
      </c>
      <c r="R257" t="s">
        <v>24</v>
      </c>
      <c r="S257" t="s">
        <v>16691</v>
      </c>
      <c r="T257" t="s">
        <v>16690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16692</v>
      </c>
      <c r="F258">
        <v>200</v>
      </c>
      <c r="G258">
        <v>0</v>
      </c>
      <c r="H258" t="s">
        <v>631</v>
      </c>
      <c r="I258" t="s">
        <v>16693</v>
      </c>
      <c r="J258" t="s">
        <v>306</v>
      </c>
      <c r="K258" t="s">
        <v>23</v>
      </c>
      <c r="L258" t="s">
        <v>24</v>
      </c>
      <c r="M258" t="s">
        <v>16694</v>
      </c>
      <c r="N258" t="s">
        <v>23</v>
      </c>
      <c r="O258" t="s">
        <v>307</v>
      </c>
      <c r="P258" t="s">
        <v>26</v>
      </c>
      <c r="Q258" t="s">
        <v>27</v>
      </c>
      <c r="R258" t="s">
        <v>24</v>
      </c>
      <c r="S258" t="s">
        <v>16695</v>
      </c>
      <c r="T258" t="s">
        <v>16694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16692</v>
      </c>
      <c r="F259">
        <v>200</v>
      </c>
      <c r="G259">
        <v>0</v>
      </c>
      <c r="H259" t="s">
        <v>631</v>
      </c>
      <c r="I259" t="s">
        <v>16693</v>
      </c>
      <c r="J259" t="s">
        <v>306</v>
      </c>
      <c r="K259" t="s">
        <v>23</v>
      </c>
      <c r="L259" t="s">
        <v>24</v>
      </c>
      <c r="M259" t="s">
        <v>16694</v>
      </c>
      <c r="N259" t="s">
        <v>23</v>
      </c>
      <c r="O259" t="s">
        <v>307</v>
      </c>
      <c r="P259" t="s">
        <v>26</v>
      </c>
      <c r="Q259" t="s">
        <v>27</v>
      </c>
      <c r="R259" t="s">
        <v>24</v>
      </c>
      <c r="S259" t="s">
        <v>16695</v>
      </c>
      <c r="T259" t="s">
        <v>16694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16692</v>
      </c>
      <c r="F260">
        <v>200</v>
      </c>
      <c r="G260">
        <v>0</v>
      </c>
      <c r="H260" t="s">
        <v>631</v>
      </c>
      <c r="I260" t="s">
        <v>16693</v>
      </c>
      <c r="J260" t="s">
        <v>306</v>
      </c>
      <c r="K260" t="s">
        <v>23</v>
      </c>
      <c r="L260" t="s">
        <v>24</v>
      </c>
      <c r="M260" t="s">
        <v>16694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16695</v>
      </c>
      <c r="T260" t="s">
        <v>16694</v>
      </c>
    </row>
    <row r="261" spans="1:20" x14ac:dyDescent="0.25">
      <c r="A261" t="s">
        <v>186</v>
      </c>
      <c r="B261" t="s">
        <v>187</v>
      </c>
      <c r="C261">
        <v>33.333333333333336</v>
      </c>
      <c r="D261">
        <v>3</v>
      </c>
      <c r="E261" t="s">
        <v>16692</v>
      </c>
      <c r="F261">
        <v>200</v>
      </c>
      <c r="G261">
        <v>0</v>
      </c>
      <c r="H261" t="s">
        <v>631</v>
      </c>
      <c r="I261" t="s">
        <v>16693</v>
      </c>
      <c r="J261" t="s">
        <v>306</v>
      </c>
      <c r="K261" t="s">
        <v>23</v>
      </c>
      <c r="L261" t="s">
        <v>24</v>
      </c>
      <c r="M261" t="s">
        <v>16694</v>
      </c>
      <c r="N261" t="s">
        <v>23</v>
      </c>
      <c r="O261" t="s">
        <v>307</v>
      </c>
      <c r="P261" t="s">
        <v>26</v>
      </c>
      <c r="Q261" t="s">
        <v>27</v>
      </c>
      <c r="R261" t="s">
        <v>24</v>
      </c>
      <c r="S261" t="s">
        <v>16695</v>
      </c>
      <c r="T261" t="s">
        <v>16694</v>
      </c>
    </row>
    <row r="262" spans="1:20" x14ac:dyDescent="0.25">
      <c r="A262" t="s">
        <v>42</v>
      </c>
      <c r="B262" t="s">
        <v>43</v>
      </c>
      <c r="C262">
        <v>43</v>
      </c>
      <c r="D262">
        <v>1</v>
      </c>
      <c r="E262" t="s">
        <v>16696</v>
      </c>
      <c r="F262">
        <v>699</v>
      </c>
      <c r="G262">
        <v>0</v>
      </c>
      <c r="H262" t="s">
        <v>631</v>
      </c>
      <c r="I262" t="s">
        <v>16697</v>
      </c>
      <c r="J262" t="s">
        <v>65</v>
      </c>
      <c r="K262" t="s">
        <v>23</v>
      </c>
      <c r="L262" t="s">
        <v>24</v>
      </c>
      <c r="M262" t="s">
        <v>23</v>
      </c>
      <c r="N262" t="s">
        <v>23</v>
      </c>
      <c r="O262" t="s">
        <v>58</v>
      </c>
      <c r="P262" t="s">
        <v>26</v>
      </c>
      <c r="Q262" t="s">
        <v>23</v>
      </c>
      <c r="R262" t="s">
        <v>24</v>
      </c>
      <c r="S262" t="s">
        <v>23</v>
      </c>
      <c r="T262" t="s">
        <v>16698</v>
      </c>
    </row>
    <row r="263" spans="1:20" x14ac:dyDescent="0.25">
      <c r="A263" t="s">
        <v>186</v>
      </c>
      <c r="B263" t="s">
        <v>187</v>
      </c>
      <c r="C263">
        <v>56</v>
      </c>
      <c r="D263">
        <v>1</v>
      </c>
      <c r="E263" t="s">
        <v>16696</v>
      </c>
      <c r="F263">
        <v>699</v>
      </c>
      <c r="G263">
        <v>0</v>
      </c>
      <c r="H263" t="s">
        <v>631</v>
      </c>
      <c r="I263" t="s">
        <v>16697</v>
      </c>
      <c r="J263" t="s">
        <v>65</v>
      </c>
      <c r="K263" t="s">
        <v>23</v>
      </c>
      <c r="L263" t="s">
        <v>24</v>
      </c>
      <c r="M263" t="s">
        <v>23</v>
      </c>
      <c r="N263" t="s">
        <v>23</v>
      </c>
      <c r="O263" t="s">
        <v>58</v>
      </c>
      <c r="P263" t="s">
        <v>26</v>
      </c>
      <c r="Q263" t="s">
        <v>23</v>
      </c>
      <c r="R263" t="s">
        <v>24</v>
      </c>
      <c r="S263" t="s">
        <v>23</v>
      </c>
      <c r="T263" t="s">
        <v>16698</v>
      </c>
    </row>
    <row r="264" spans="1:20" x14ac:dyDescent="0.25">
      <c r="A264" t="s">
        <v>44</v>
      </c>
      <c r="B264" t="s">
        <v>45</v>
      </c>
      <c r="C264">
        <v>66.666666666666671</v>
      </c>
      <c r="D264">
        <v>3</v>
      </c>
      <c r="E264" t="s">
        <v>16696</v>
      </c>
      <c r="F264">
        <v>699</v>
      </c>
      <c r="G264">
        <v>0</v>
      </c>
      <c r="H264" t="s">
        <v>631</v>
      </c>
      <c r="I264" t="s">
        <v>16697</v>
      </c>
      <c r="J264" t="s">
        <v>65</v>
      </c>
      <c r="K264" t="s">
        <v>23</v>
      </c>
      <c r="L264" t="s">
        <v>24</v>
      </c>
      <c r="M264" t="s">
        <v>23</v>
      </c>
      <c r="N264" t="s">
        <v>23</v>
      </c>
      <c r="O264" t="s">
        <v>58</v>
      </c>
      <c r="P264" t="s">
        <v>26</v>
      </c>
      <c r="Q264" t="s">
        <v>23</v>
      </c>
      <c r="R264" t="s">
        <v>24</v>
      </c>
      <c r="S264" t="s">
        <v>23</v>
      </c>
      <c r="T264" t="s">
        <v>16698</v>
      </c>
    </row>
    <row r="265" spans="1:20" x14ac:dyDescent="0.25">
      <c r="A265" t="s">
        <v>42</v>
      </c>
      <c r="B265" t="s">
        <v>43</v>
      </c>
      <c r="C265">
        <v>66.666666666666671</v>
      </c>
      <c r="D265">
        <v>6</v>
      </c>
      <c r="E265" t="s">
        <v>16696</v>
      </c>
      <c r="F265">
        <v>699</v>
      </c>
      <c r="G265">
        <v>0</v>
      </c>
      <c r="H265" t="s">
        <v>631</v>
      </c>
      <c r="I265" t="s">
        <v>16697</v>
      </c>
      <c r="J265" t="s">
        <v>65</v>
      </c>
      <c r="K265" t="s">
        <v>23</v>
      </c>
      <c r="L265" t="s">
        <v>24</v>
      </c>
      <c r="M265" t="s">
        <v>23</v>
      </c>
      <c r="N265" t="s">
        <v>23</v>
      </c>
      <c r="O265" t="s">
        <v>58</v>
      </c>
      <c r="P265" t="s">
        <v>26</v>
      </c>
      <c r="Q265" t="s">
        <v>23</v>
      </c>
      <c r="R265" t="s">
        <v>24</v>
      </c>
      <c r="S265" t="s">
        <v>23</v>
      </c>
      <c r="T265" t="s">
        <v>16698</v>
      </c>
    </row>
    <row r="266" spans="1:20" x14ac:dyDescent="0.25">
      <c r="A266" t="s">
        <v>186</v>
      </c>
      <c r="B266" t="s">
        <v>187</v>
      </c>
      <c r="C266">
        <v>33.333333333333336</v>
      </c>
      <c r="D266">
        <v>9</v>
      </c>
      <c r="E266" t="s">
        <v>16696</v>
      </c>
      <c r="F266">
        <v>699</v>
      </c>
      <c r="G266">
        <v>0</v>
      </c>
      <c r="H266" t="s">
        <v>631</v>
      </c>
      <c r="I266" t="s">
        <v>16697</v>
      </c>
      <c r="J266" t="s">
        <v>65</v>
      </c>
      <c r="K266" t="s">
        <v>23</v>
      </c>
      <c r="L266" t="s">
        <v>24</v>
      </c>
      <c r="M266" t="s">
        <v>23</v>
      </c>
      <c r="N266" t="s">
        <v>23</v>
      </c>
      <c r="O266" t="s">
        <v>58</v>
      </c>
      <c r="P266" t="s">
        <v>26</v>
      </c>
      <c r="Q266" t="s">
        <v>23</v>
      </c>
      <c r="R266" t="s">
        <v>24</v>
      </c>
      <c r="S266" t="s">
        <v>23</v>
      </c>
      <c r="T266" t="s">
        <v>16698</v>
      </c>
    </row>
    <row r="267" spans="1:20" x14ac:dyDescent="0.25">
      <c r="A267" t="s">
        <v>44</v>
      </c>
      <c r="B267" t="s">
        <v>45</v>
      </c>
      <c r="C267">
        <v>46</v>
      </c>
      <c r="D267">
        <v>1</v>
      </c>
      <c r="E267" t="s">
        <v>16699</v>
      </c>
      <c r="F267">
        <v>200</v>
      </c>
      <c r="G267">
        <v>0</v>
      </c>
      <c r="H267" t="s">
        <v>631</v>
      </c>
      <c r="I267" t="s">
        <v>6781</v>
      </c>
      <c r="J267" t="s">
        <v>315</v>
      </c>
      <c r="K267" t="s">
        <v>23</v>
      </c>
      <c r="L267" t="s">
        <v>24</v>
      </c>
      <c r="M267" t="s">
        <v>16698</v>
      </c>
      <c r="N267" t="s">
        <v>23</v>
      </c>
      <c r="O267" t="s">
        <v>307</v>
      </c>
      <c r="P267" t="s">
        <v>26</v>
      </c>
      <c r="Q267" t="s">
        <v>27</v>
      </c>
      <c r="R267" t="s">
        <v>24</v>
      </c>
      <c r="S267" t="s">
        <v>16700</v>
      </c>
      <c r="T267" t="s">
        <v>16698</v>
      </c>
    </row>
    <row r="268" spans="1:20" x14ac:dyDescent="0.25">
      <c r="A268" t="s">
        <v>46</v>
      </c>
      <c r="B268" t="s">
        <v>56</v>
      </c>
      <c r="C268">
        <v>76</v>
      </c>
      <c r="D268">
        <v>1</v>
      </c>
      <c r="E268" t="s">
        <v>16699</v>
      </c>
      <c r="F268">
        <v>200</v>
      </c>
      <c r="G268">
        <v>0</v>
      </c>
      <c r="H268" t="s">
        <v>631</v>
      </c>
      <c r="I268" t="s">
        <v>6781</v>
      </c>
      <c r="J268" t="s">
        <v>315</v>
      </c>
      <c r="K268" t="s">
        <v>23</v>
      </c>
      <c r="L268" t="s">
        <v>24</v>
      </c>
      <c r="M268" t="s">
        <v>16698</v>
      </c>
      <c r="N268" t="s">
        <v>23</v>
      </c>
      <c r="O268" t="s">
        <v>307</v>
      </c>
      <c r="P268" t="s">
        <v>26</v>
      </c>
      <c r="Q268" t="s">
        <v>27</v>
      </c>
      <c r="R268" t="s">
        <v>24</v>
      </c>
      <c r="S268" t="s">
        <v>16700</v>
      </c>
      <c r="T268" t="s">
        <v>16698</v>
      </c>
    </row>
    <row r="269" spans="1:20" x14ac:dyDescent="0.25">
      <c r="A269" t="s">
        <v>139</v>
      </c>
      <c r="B269" t="s">
        <v>112</v>
      </c>
      <c r="C269">
        <v>78</v>
      </c>
      <c r="D269">
        <v>1</v>
      </c>
      <c r="E269" t="s">
        <v>16699</v>
      </c>
      <c r="F269">
        <v>200</v>
      </c>
      <c r="G269">
        <v>0</v>
      </c>
      <c r="H269" t="s">
        <v>631</v>
      </c>
      <c r="I269" t="s">
        <v>6781</v>
      </c>
      <c r="J269" t="s">
        <v>315</v>
      </c>
      <c r="K269" t="s">
        <v>23</v>
      </c>
      <c r="L269" t="s">
        <v>24</v>
      </c>
      <c r="M269" t="s">
        <v>16698</v>
      </c>
      <c r="N269" t="s">
        <v>23</v>
      </c>
      <c r="O269" t="s">
        <v>307</v>
      </c>
      <c r="P269" t="s">
        <v>26</v>
      </c>
      <c r="Q269" t="s">
        <v>27</v>
      </c>
      <c r="R269" t="s">
        <v>24</v>
      </c>
      <c r="S269" t="s">
        <v>16700</v>
      </c>
      <c r="T269" t="s">
        <v>16698</v>
      </c>
    </row>
    <row r="270" spans="1:20" x14ac:dyDescent="0.25">
      <c r="A270" t="s">
        <v>186</v>
      </c>
      <c r="B270" t="s">
        <v>187</v>
      </c>
      <c r="C270">
        <v>33.333333333333336</v>
      </c>
      <c r="D270">
        <v>3</v>
      </c>
      <c r="E270" t="s">
        <v>16701</v>
      </c>
      <c r="F270">
        <v>106</v>
      </c>
      <c r="G270">
        <v>6</v>
      </c>
      <c r="H270" t="s">
        <v>631</v>
      </c>
      <c r="I270" t="s">
        <v>16702</v>
      </c>
      <c r="J270" t="s">
        <v>303</v>
      </c>
      <c r="K270" t="s">
        <v>23</v>
      </c>
      <c r="L270" t="s">
        <v>24</v>
      </c>
      <c r="M270" t="s">
        <v>16703</v>
      </c>
      <c r="N270" t="s">
        <v>23</v>
      </c>
      <c r="O270" t="s">
        <v>307</v>
      </c>
      <c r="P270" t="s">
        <v>26</v>
      </c>
      <c r="Q270" t="s">
        <v>27</v>
      </c>
      <c r="R270" t="s">
        <v>24</v>
      </c>
      <c r="S270" t="s">
        <v>16704</v>
      </c>
      <c r="T270" t="s">
        <v>16703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16705</v>
      </c>
      <c r="F271">
        <v>100</v>
      </c>
      <c r="G271">
        <v>0</v>
      </c>
      <c r="H271" t="s">
        <v>631</v>
      </c>
      <c r="I271" t="s">
        <v>16706</v>
      </c>
      <c r="J271" t="s">
        <v>16707</v>
      </c>
      <c r="K271" t="s">
        <v>23</v>
      </c>
      <c r="L271" t="s">
        <v>24</v>
      </c>
      <c r="M271" t="s">
        <v>16703</v>
      </c>
      <c r="N271" t="s">
        <v>23</v>
      </c>
      <c r="O271" t="s">
        <v>307</v>
      </c>
      <c r="P271" t="s">
        <v>26</v>
      </c>
      <c r="Q271" t="s">
        <v>27</v>
      </c>
      <c r="R271" t="s">
        <v>24</v>
      </c>
      <c r="S271" t="s">
        <v>23</v>
      </c>
      <c r="T271" t="s">
        <v>16703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16705</v>
      </c>
      <c r="F272">
        <v>100</v>
      </c>
      <c r="G272">
        <v>0</v>
      </c>
      <c r="H272" t="s">
        <v>631</v>
      </c>
      <c r="I272" t="s">
        <v>16706</v>
      </c>
      <c r="J272" t="s">
        <v>16707</v>
      </c>
      <c r="K272" t="s">
        <v>23</v>
      </c>
      <c r="L272" t="s">
        <v>24</v>
      </c>
      <c r="M272" t="s">
        <v>16703</v>
      </c>
      <c r="N272" t="s">
        <v>23</v>
      </c>
      <c r="O272" t="s">
        <v>307</v>
      </c>
      <c r="P272" t="s">
        <v>26</v>
      </c>
      <c r="Q272" t="s">
        <v>27</v>
      </c>
      <c r="R272" t="s">
        <v>24</v>
      </c>
      <c r="S272" t="s">
        <v>23</v>
      </c>
      <c r="T272" t="s">
        <v>16703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16705</v>
      </c>
      <c r="F273">
        <v>100</v>
      </c>
      <c r="G273">
        <v>0</v>
      </c>
      <c r="H273" t="s">
        <v>631</v>
      </c>
      <c r="I273" t="s">
        <v>16706</v>
      </c>
      <c r="J273" t="s">
        <v>16707</v>
      </c>
      <c r="K273" t="s">
        <v>23</v>
      </c>
      <c r="L273" t="s">
        <v>24</v>
      </c>
      <c r="M273" t="s">
        <v>16703</v>
      </c>
      <c r="N273" t="s">
        <v>23</v>
      </c>
      <c r="O273" t="s">
        <v>307</v>
      </c>
      <c r="P273" t="s">
        <v>26</v>
      </c>
      <c r="Q273" t="s">
        <v>27</v>
      </c>
      <c r="R273" t="s">
        <v>24</v>
      </c>
      <c r="S273" t="s">
        <v>23</v>
      </c>
      <c r="T273" t="s">
        <v>16703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16708</v>
      </c>
      <c r="F274">
        <v>200</v>
      </c>
      <c r="G274">
        <v>0</v>
      </c>
      <c r="H274" t="s">
        <v>631</v>
      </c>
      <c r="I274" t="s">
        <v>16709</v>
      </c>
      <c r="J274" t="s">
        <v>308</v>
      </c>
      <c r="K274" t="s">
        <v>23</v>
      </c>
      <c r="L274" t="s">
        <v>24</v>
      </c>
      <c r="M274" t="s">
        <v>16703</v>
      </c>
      <c r="N274" t="s">
        <v>23</v>
      </c>
      <c r="O274" t="s">
        <v>307</v>
      </c>
      <c r="P274" t="s">
        <v>26</v>
      </c>
      <c r="Q274" t="s">
        <v>27</v>
      </c>
      <c r="R274" t="s">
        <v>24</v>
      </c>
      <c r="S274" t="s">
        <v>16710</v>
      </c>
      <c r="T274" t="s">
        <v>16703</v>
      </c>
    </row>
    <row r="275" spans="1:20" x14ac:dyDescent="0.25">
      <c r="A275" t="s">
        <v>28</v>
      </c>
      <c r="B275" t="s">
        <v>29</v>
      </c>
      <c r="C275">
        <v>50</v>
      </c>
      <c r="D275">
        <v>1</v>
      </c>
      <c r="E275" t="s">
        <v>16708</v>
      </c>
      <c r="F275">
        <v>200</v>
      </c>
      <c r="G275">
        <v>0</v>
      </c>
      <c r="H275" t="s">
        <v>631</v>
      </c>
      <c r="I275" t="s">
        <v>16709</v>
      </c>
      <c r="J275" t="s">
        <v>308</v>
      </c>
      <c r="K275" t="s">
        <v>23</v>
      </c>
      <c r="L275" t="s">
        <v>24</v>
      </c>
      <c r="M275" t="s">
        <v>16703</v>
      </c>
      <c r="N275" t="s">
        <v>23</v>
      </c>
      <c r="O275" t="s">
        <v>307</v>
      </c>
      <c r="P275" t="s">
        <v>26</v>
      </c>
      <c r="Q275" t="s">
        <v>27</v>
      </c>
      <c r="R275" t="s">
        <v>24</v>
      </c>
      <c r="S275" t="s">
        <v>16710</v>
      </c>
      <c r="T275" t="s">
        <v>16703</v>
      </c>
    </row>
    <row r="276" spans="1:20" x14ac:dyDescent="0.25">
      <c r="A276" t="s">
        <v>30</v>
      </c>
      <c r="B276" t="s">
        <v>31</v>
      </c>
      <c r="C276">
        <v>50</v>
      </c>
      <c r="D276">
        <v>1</v>
      </c>
      <c r="E276" t="s">
        <v>16708</v>
      </c>
      <c r="F276">
        <v>200</v>
      </c>
      <c r="G276">
        <v>0</v>
      </c>
      <c r="H276" t="s">
        <v>631</v>
      </c>
      <c r="I276" t="s">
        <v>16709</v>
      </c>
      <c r="J276" t="s">
        <v>308</v>
      </c>
      <c r="K276" t="s">
        <v>23</v>
      </c>
      <c r="L276" t="s">
        <v>24</v>
      </c>
      <c r="M276" t="s">
        <v>16703</v>
      </c>
      <c r="N276" t="s">
        <v>23</v>
      </c>
      <c r="O276" t="s">
        <v>307</v>
      </c>
      <c r="P276" t="s">
        <v>26</v>
      </c>
      <c r="Q276" t="s">
        <v>27</v>
      </c>
      <c r="R276" t="s">
        <v>24</v>
      </c>
      <c r="S276" t="s">
        <v>16710</v>
      </c>
      <c r="T276" t="s">
        <v>16703</v>
      </c>
    </row>
    <row r="277" spans="1:20" x14ac:dyDescent="0.25">
      <c r="A277" t="s">
        <v>186</v>
      </c>
      <c r="B277" t="s">
        <v>187</v>
      </c>
      <c r="C277">
        <v>33.333333333333336</v>
      </c>
      <c r="D277">
        <v>3</v>
      </c>
      <c r="E277" t="s">
        <v>16708</v>
      </c>
      <c r="F277">
        <v>200</v>
      </c>
      <c r="G277">
        <v>0</v>
      </c>
      <c r="H277" t="s">
        <v>631</v>
      </c>
      <c r="I277" t="s">
        <v>16709</v>
      </c>
      <c r="J277" t="s">
        <v>308</v>
      </c>
      <c r="K277" t="s">
        <v>23</v>
      </c>
      <c r="L277" t="s">
        <v>24</v>
      </c>
      <c r="M277" t="s">
        <v>16703</v>
      </c>
      <c r="N277" t="s">
        <v>23</v>
      </c>
      <c r="O277" t="s">
        <v>307</v>
      </c>
      <c r="P277" t="s">
        <v>26</v>
      </c>
      <c r="Q277" t="s">
        <v>27</v>
      </c>
      <c r="R277" t="s">
        <v>24</v>
      </c>
      <c r="S277" t="s">
        <v>16710</v>
      </c>
      <c r="T277" t="s">
        <v>16703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16711</v>
      </c>
      <c r="F278">
        <v>200</v>
      </c>
      <c r="G278">
        <v>0</v>
      </c>
      <c r="H278" t="s">
        <v>631</v>
      </c>
      <c r="I278" t="s">
        <v>16712</v>
      </c>
      <c r="J278" t="s">
        <v>3892</v>
      </c>
      <c r="K278" t="s">
        <v>23</v>
      </c>
      <c r="L278" t="s">
        <v>24</v>
      </c>
      <c r="M278" t="s">
        <v>16713</v>
      </c>
      <c r="N278" t="s">
        <v>23</v>
      </c>
      <c r="O278" t="s">
        <v>32</v>
      </c>
      <c r="P278" t="s">
        <v>26</v>
      </c>
      <c r="Q278" t="s">
        <v>33</v>
      </c>
      <c r="R278" t="s">
        <v>24</v>
      </c>
      <c r="S278" t="s">
        <v>16714</v>
      </c>
      <c r="T278" t="s">
        <v>16715</v>
      </c>
    </row>
    <row r="279" spans="1:20" x14ac:dyDescent="0.25">
      <c r="A279" t="s">
        <v>28</v>
      </c>
      <c r="B279" t="s">
        <v>29</v>
      </c>
      <c r="C279">
        <v>50</v>
      </c>
      <c r="D279">
        <v>1</v>
      </c>
      <c r="E279" t="s">
        <v>16711</v>
      </c>
      <c r="F279">
        <v>200</v>
      </c>
      <c r="G279">
        <v>0</v>
      </c>
      <c r="H279" t="s">
        <v>631</v>
      </c>
      <c r="I279" t="s">
        <v>16712</v>
      </c>
      <c r="J279" t="s">
        <v>3892</v>
      </c>
      <c r="K279" t="s">
        <v>23</v>
      </c>
      <c r="L279" t="s">
        <v>24</v>
      </c>
      <c r="M279" t="s">
        <v>16713</v>
      </c>
      <c r="N279" t="s">
        <v>23</v>
      </c>
      <c r="O279" t="s">
        <v>32</v>
      </c>
      <c r="P279" t="s">
        <v>26</v>
      </c>
      <c r="Q279" t="s">
        <v>33</v>
      </c>
      <c r="R279" t="s">
        <v>24</v>
      </c>
      <c r="S279" t="s">
        <v>16714</v>
      </c>
      <c r="T279" t="s">
        <v>16715</v>
      </c>
    </row>
    <row r="280" spans="1:20" x14ac:dyDescent="0.25">
      <c r="A280" t="s">
        <v>30</v>
      </c>
      <c r="B280" t="s">
        <v>31</v>
      </c>
      <c r="C280">
        <v>50</v>
      </c>
      <c r="D280">
        <v>1</v>
      </c>
      <c r="E280" t="s">
        <v>16711</v>
      </c>
      <c r="F280">
        <v>200</v>
      </c>
      <c r="G280">
        <v>0</v>
      </c>
      <c r="H280" t="s">
        <v>631</v>
      </c>
      <c r="I280" t="s">
        <v>16712</v>
      </c>
      <c r="J280" t="s">
        <v>3892</v>
      </c>
      <c r="K280" t="s">
        <v>23</v>
      </c>
      <c r="L280" t="s">
        <v>24</v>
      </c>
      <c r="M280" t="s">
        <v>16713</v>
      </c>
      <c r="N280" t="s">
        <v>23</v>
      </c>
      <c r="O280" t="s">
        <v>32</v>
      </c>
      <c r="P280" t="s">
        <v>26</v>
      </c>
      <c r="Q280" t="s">
        <v>33</v>
      </c>
      <c r="R280" t="s">
        <v>24</v>
      </c>
      <c r="S280" t="s">
        <v>16714</v>
      </c>
      <c r="T280" t="s">
        <v>16715</v>
      </c>
    </row>
    <row r="281" spans="1:20" x14ac:dyDescent="0.25">
      <c r="A281" t="s">
        <v>186</v>
      </c>
      <c r="B281" t="s">
        <v>187</v>
      </c>
      <c r="C281">
        <v>33.333333333333336</v>
      </c>
      <c r="D281">
        <v>3</v>
      </c>
      <c r="E281" t="s">
        <v>16711</v>
      </c>
      <c r="F281">
        <v>200</v>
      </c>
      <c r="G281">
        <v>0</v>
      </c>
      <c r="H281" t="s">
        <v>631</v>
      </c>
      <c r="I281" t="s">
        <v>16712</v>
      </c>
      <c r="J281" t="s">
        <v>3892</v>
      </c>
      <c r="K281" t="s">
        <v>23</v>
      </c>
      <c r="L281" t="s">
        <v>24</v>
      </c>
      <c r="M281" t="s">
        <v>16713</v>
      </c>
      <c r="N281" t="s">
        <v>23</v>
      </c>
      <c r="O281" t="s">
        <v>32</v>
      </c>
      <c r="P281" t="s">
        <v>26</v>
      </c>
      <c r="Q281" t="s">
        <v>33</v>
      </c>
      <c r="R281" t="s">
        <v>24</v>
      </c>
      <c r="S281" t="s">
        <v>16714</v>
      </c>
      <c r="T281" t="s">
        <v>16715</v>
      </c>
    </row>
    <row r="282" spans="1:20" x14ac:dyDescent="0.25">
      <c r="A282" t="s">
        <v>44</v>
      </c>
      <c r="B282" t="s">
        <v>45</v>
      </c>
      <c r="C282">
        <v>66.666666666666671</v>
      </c>
      <c r="D282">
        <v>6</v>
      </c>
      <c r="E282" t="s">
        <v>16716</v>
      </c>
      <c r="F282">
        <v>380</v>
      </c>
      <c r="G282">
        <v>0</v>
      </c>
      <c r="H282" t="s">
        <v>22</v>
      </c>
      <c r="I282" t="s">
        <v>6781</v>
      </c>
      <c r="J282" t="s">
        <v>315</v>
      </c>
      <c r="K282" t="s">
        <v>23</v>
      </c>
      <c r="L282" t="s">
        <v>24</v>
      </c>
      <c r="M282" t="s">
        <v>16717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16718</v>
      </c>
      <c r="T282" t="s">
        <v>16717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16719</v>
      </c>
      <c r="F283">
        <v>106</v>
      </c>
      <c r="G283">
        <v>6</v>
      </c>
      <c r="H283" t="s">
        <v>631</v>
      </c>
      <c r="I283" t="s">
        <v>16720</v>
      </c>
      <c r="J283" t="s">
        <v>633</v>
      </c>
      <c r="K283" t="s">
        <v>23</v>
      </c>
      <c r="L283" t="s">
        <v>24</v>
      </c>
      <c r="M283" t="s">
        <v>16721</v>
      </c>
      <c r="N283" t="s">
        <v>23</v>
      </c>
      <c r="O283" t="s">
        <v>307</v>
      </c>
      <c r="P283" t="s">
        <v>26</v>
      </c>
      <c r="Q283" t="s">
        <v>27</v>
      </c>
      <c r="R283" t="s">
        <v>24</v>
      </c>
      <c r="S283" t="s">
        <v>23</v>
      </c>
      <c r="T283" t="s">
        <v>16722</v>
      </c>
    </row>
    <row r="284" spans="1:20" x14ac:dyDescent="0.25">
      <c r="A284" t="s">
        <v>28</v>
      </c>
      <c r="B284" t="s">
        <v>29</v>
      </c>
      <c r="C284">
        <v>50</v>
      </c>
      <c r="D284">
        <v>1</v>
      </c>
      <c r="E284" t="s">
        <v>16719</v>
      </c>
      <c r="F284">
        <v>106</v>
      </c>
      <c r="G284">
        <v>6</v>
      </c>
      <c r="H284" t="s">
        <v>631</v>
      </c>
      <c r="I284" t="s">
        <v>16720</v>
      </c>
      <c r="J284" t="s">
        <v>633</v>
      </c>
      <c r="K284" t="s">
        <v>23</v>
      </c>
      <c r="L284" t="s">
        <v>24</v>
      </c>
      <c r="M284" t="s">
        <v>16721</v>
      </c>
      <c r="N284" t="s">
        <v>23</v>
      </c>
      <c r="O284" t="s">
        <v>307</v>
      </c>
      <c r="P284" t="s">
        <v>26</v>
      </c>
      <c r="Q284" t="s">
        <v>27</v>
      </c>
      <c r="R284" t="s">
        <v>24</v>
      </c>
      <c r="S284" t="s">
        <v>23</v>
      </c>
      <c r="T284" t="s">
        <v>16722</v>
      </c>
    </row>
    <row r="285" spans="1:20" x14ac:dyDescent="0.25">
      <c r="A285" t="s">
        <v>30</v>
      </c>
      <c r="B285" t="s">
        <v>31</v>
      </c>
      <c r="C285">
        <v>50</v>
      </c>
      <c r="D285">
        <v>1</v>
      </c>
      <c r="E285" t="s">
        <v>16719</v>
      </c>
      <c r="F285">
        <v>106</v>
      </c>
      <c r="G285">
        <v>6</v>
      </c>
      <c r="H285" t="s">
        <v>631</v>
      </c>
      <c r="I285" t="s">
        <v>16720</v>
      </c>
      <c r="J285" t="s">
        <v>633</v>
      </c>
      <c r="K285" t="s">
        <v>23</v>
      </c>
      <c r="L285" t="s">
        <v>24</v>
      </c>
      <c r="M285" t="s">
        <v>16721</v>
      </c>
      <c r="N285" t="s">
        <v>23</v>
      </c>
      <c r="O285" t="s">
        <v>307</v>
      </c>
      <c r="P285" t="s">
        <v>26</v>
      </c>
      <c r="Q285" t="s">
        <v>27</v>
      </c>
      <c r="R285" t="s">
        <v>24</v>
      </c>
      <c r="S285" t="s">
        <v>23</v>
      </c>
      <c r="T285" t="s">
        <v>16721</v>
      </c>
    </row>
    <row r="286" spans="1:20" x14ac:dyDescent="0.25">
      <c r="A286" t="s">
        <v>44</v>
      </c>
      <c r="B286" t="s">
        <v>45</v>
      </c>
      <c r="C286">
        <v>66.666666666666671</v>
      </c>
      <c r="D286">
        <v>6</v>
      </c>
      <c r="E286" t="s">
        <v>16723</v>
      </c>
      <c r="F286">
        <v>600</v>
      </c>
      <c r="G286">
        <v>0</v>
      </c>
      <c r="H286" t="s">
        <v>631</v>
      </c>
      <c r="I286" t="s">
        <v>16724</v>
      </c>
      <c r="J286" t="s">
        <v>8191</v>
      </c>
      <c r="K286" t="s">
        <v>23</v>
      </c>
      <c r="L286" t="s">
        <v>24</v>
      </c>
      <c r="M286" t="s">
        <v>16721</v>
      </c>
      <c r="N286" t="s">
        <v>23</v>
      </c>
      <c r="O286" t="s">
        <v>307</v>
      </c>
      <c r="P286" t="s">
        <v>26</v>
      </c>
      <c r="Q286" t="s">
        <v>27</v>
      </c>
      <c r="R286" t="s">
        <v>24</v>
      </c>
      <c r="S286" t="s">
        <v>23</v>
      </c>
      <c r="T286" t="s">
        <v>16721</v>
      </c>
    </row>
    <row r="287" spans="1:20" x14ac:dyDescent="0.25">
      <c r="A287" t="s">
        <v>20</v>
      </c>
      <c r="B287" t="s">
        <v>21</v>
      </c>
      <c r="C287">
        <v>50</v>
      </c>
      <c r="D287">
        <v>2</v>
      </c>
      <c r="E287" t="s">
        <v>16723</v>
      </c>
      <c r="F287">
        <v>600</v>
      </c>
      <c r="G287">
        <v>0</v>
      </c>
      <c r="H287" t="s">
        <v>631</v>
      </c>
      <c r="I287" t="s">
        <v>16724</v>
      </c>
      <c r="J287" t="s">
        <v>8191</v>
      </c>
      <c r="K287" t="s">
        <v>23</v>
      </c>
      <c r="L287" t="s">
        <v>24</v>
      </c>
      <c r="M287" t="s">
        <v>16721</v>
      </c>
      <c r="N287" t="s">
        <v>23</v>
      </c>
      <c r="O287" t="s">
        <v>307</v>
      </c>
      <c r="P287" t="s">
        <v>26</v>
      </c>
      <c r="Q287" t="s">
        <v>27</v>
      </c>
      <c r="R287" t="s">
        <v>24</v>
      </c>
      <c r="S287" t="s">
        <v>23</v>
      </c>
      <c r="T287" t="s">
        <v>16721</v>
      </c>
    </row>
    <row r="288" spans="1:20" x14ac:dyDescent="0.25">
      <c r="A288" t="s">
        <v>28</v>
      </c>
      <c r="B288" t="s">
        <v>29</v>
      </c>
      <c r="C288">
        <v>50</v>
      </c>
      <c r="D288">
        <v>2</v>
      </c>
      <c r="E288" t="s">
        <v>16723</v>
      </c>
      <c r="F288">
        <v>600</v>
      </c>
      <c r="G288">
        <v>0</v>
      </c>
      <c r="H288" t="s">
        <v>631</v>
      </c>
      <c r="I288" t="s">
        <v>16724</v>
      </c>
      <c r="J288" t="s">
        <v>8191</v>
      </c>
      <c r="K288" t="s">
        <v>23</v>
      </c>
      <c r="L288" t="s">
        <v>24</v>
      </c>
      <c r="M288" t="s">
        <v>16721</v>
      </c>
      <c r="N288" t="s">
        <v>23</v>
      </c>
      <c r="O288" t="s">
        <v>307</v>
      </c>
      <c r="P288" t="s">
        <v>26</v>
      </c>
      <c r="Q288" t="s">
        <v>27</v>
      </c>
      <c r="R288" t="s">
        <v>24</v>
      </c>
      <c r="S288" t="s">
        <v>23</v>
      </c>
      <c r="T288" t="s">
        <v>16721</v>
      </c>
    </row>
    <row r="289" spans="1:20" x14ac:dyDescent="0.25">
      <c r="A289" t="s">
        <v>30</v>
      </c>
      <c r="B289" t="s">
        <v>31</v>
      </c>
      <c r="C289">
        <v>50</v>
      </c>
      <c r="D289">
        <v>2</v>
      </c>
      <c r="E289" t="s">
        <v>16723</v>
      </c>
      <c r="F289">
        <v>600</v>
      </c>
      <c r="G289">
        <v>0</v>
      </c>
      <c r="H289" t="s">
        <v>631</v>
      </c>
      <c r="I289" t="s">
        <v>16724</v>
      </c>
      <c r="J289" t="s">
        <v>8191</v>
      </c>
      <c r="K289" t="s">
        <v>23</v>
      </c>
      <c r="L289" t="s">
        <v>24</v>
      </c>
      <c r="M289" t="s">
        <v>16721</v>
      </c>
      <c r="N289" t="s">
        <v>23</v>
      </c>
      <c r="O289" t="s">
        <v>307</v>
      </c>
      <c r="P289" t="s">
        <v>26</v>
      </c>
      <c r="Q289" t="s">
        <v>27</v>
      </c>
      <c r="R289" t="s">
        <v>24</v>
      </c>
      <c r="S289" t="s">
        <v>23</v>
      </c>
      <c r="T289" t="s">
        <v>16721</v>
      </c>
    </row>
    <row r="290" spans="1:20" x14ac:dyDescent="0.25">
      <c r="A290" t="s">
        <v>186</v>
      </c>
      <c r="B290" t="s">
        <v>187</v>
      </c>
      <c r="C290">
        <v>33.333333333333336</v>
      </c>
      <c r="D290">
        <v>6</v>
      </c>
      <c r="E290" t="s">
        <v>16723</v>
      </c>
      <c r="F290">
        <v>600</v>
      </c>
      <c r="G290">
        <v>0</v>
      </c>
      <c r="H290" t="s">
        <v>631</v>
      </c>
      <c r="I290" t="s">
        <v>16724</v>
      </c>
      <c r="J290" t="s">
        <v>8191</v>
      </c>
      <c r="K290" t="s">
        <v>23</v>
      </c>
      <c r="L290" t="s">
        <v>24</v>
      </c>
      <c r="M290" t="s">
        <v>16721</v>
      </c>
      <c r="N290" t="s">
        <v>23</v>
      </c>
      <c r="O290" t="s">
        <v>307</v>
      </c>
      <c r="P290" t="s">
        <v>26</v>
      </c>
      <c r="Q290" t="s">
        <v>27</v>
      </c>
      <c r="R290" t="s">
        <v>24</v>
      </c>
      <c r="S290" t="s">
        <v>23</v>
      </c>
      <c r="T290" t="s">
        <v>16721</v>
      </c>
    </row>
    <row r="291" spans="1:20" x14ac:dyDescent="0.25">
      <c r="A291" t="s">
        <v>44</v>
      </c>
      <c r="B291" t="s">
        <v>45</v>
      </c>
      <c r="C291">
        <v>66.666666666666671</v>
      </c>
      <c r="D291">
        <v>9</v>
      </c>
      <c r="E291" t="s">
        <v>16725</v>
      </c>
      <c r="F291">
        <v>300</v>
      </c>
      <c r="G291">
        <v>0</v>
      </c>
      <c r="H291" t="s">
        <v>631</v>
      </c>
      <c r="I291" t="s">
        <v>9704</v>
      </c>
      <c r="J291" t="s">
        <v>64</v>
      </c>
      <c r="K291" t="s">
        <v>23</v>
      </c>
      <c r="L291" t="s">
        <v>24</v>
      </c>
      <c r="M291" t="s">
        <v>16722</v>
      </c>
      <c r="N291" t="s">
        <v>23</v>
      </c>
      <c r="O291" t="s">
        <v>32</v>
      </c>
      <c r="P291" t="s">
        <v>26</v>
      </c>
      <c r="Q291" t="s">
        <v>33</v>
      </c>
      <c r="R291" t="s">
        <v>24</v>
      </c>
      <c r="S291" t="s">
        <v>16726</v>
      </c>
      <c r="T291" t="s">
        <v>16721</v>
      </c>
    </row>
    <row r="292" spans="1:20" x14ac:dyDescent="0.25">
      <c r="A292" t="s">
        <v>46</v>
      </c>
      <c r="B292" t="s">
        <v>56</v>
      </c>
      <c r="C292">
        <v>66.333333333333329</v>
      </c>
      <c r="D292">
        <v>3</v>
      </c>
      <c r="E292" t="s">
        <v>16727</v>
      </c>
      <c r="F292">
        <v>230</v>
      </c>
      <c r="G292">
        <v>0</v>
      </c>
      <c r="H292" t="s">
        <v>47</v>
      </c>
      <c r="I292" t="s">
        <v>16728</v>
      </c>
      <c r="J292" t="s">
        <v>16729</v>
      </c>
      <c r="K292" t="s">
        <v>1923</v>
      </c>
      <c r="L292" t="s">
        <v>1174</v>
      </c>
      <c r="M292" t="s">
        <v>16721</v>
      </c>
      <c r="N292" t="s">
        <v>23</v>
      </c>
      <c r="O292" t="s">
        <v>63</v>
      </c>
      <c r="P292" t="s">
        <v>54</v>
      </c>
      <c r="Q292" t="s">
        <v>55</v>
      </c>
      <c r="R292" t="s">
        <v>24</v>
      </c>
      <c r="S292" t="s">
        <v>16730</v>
      </c>
      <c r="T292" t="s">
        <v>16731</v>
      </c>
    </row>
    <row r="293" spans="1:20" x14ac:dyDescent="0.25">
      <c r="A293" t="s">
        <v>186</v>
      </c>
      <c r="B293" t="s">
        <v>187</v>
      </c>
      <c r="C293">
        <v>33.333333333333336</v>
      </c>
      <c r="D293">
        <v>3</v>
      </c>
      <c r="E293" t="s">
        <v>16732</v>
      </c>
      <c r="F293">
        <v>145</v>
      </c>
      <c r="G293">
        <v>45</v>
      </c>
      <c r="H293" t="s">
        <v>631</v>
      </c>
      <c r="I293" t="s">
        <v>16733</v>
      </c>
      <c r="J293" t="s">
        <v>305</v>
      </c>
      <c r="K293" t="s">
        <v>23</v>
      </c>
      <c r="L293" t="s">
        <v>24</v>
      </c>
      <c r="M293" t="s">
        <v>16734</v>
      </c>
      <c r="N293" t="s">
        <v>23</v>
      </c>
      <c r="O293" t="s">
        <v>307</v>
      </c>
      <c r="P293" t="s">
        <v>26</v>
      </c>
      <c r="Q293" t="s">
        <v>27</v>
      </c>
      <c r="R293" t="s">
        <v>24</v>
      </c>
      <c r="S293" t="s">
        <v>16735</v>
      </c>
      <c r="T293" t="s">
        <v>16734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16736</v>
      </c>
      <c r="F294">
        <v>106</v>
      </c>
      <c r="G294">
        <v>6</v>
      </c>
      <c r="H294" t="s">
        <v>631</v>
      </c>
      <c r="I294" t="s">
        <v>16737</v>
      </c>
      <c r="J294" t="s">
        <v>325</v>
      </c>
      <c r="K294" t="s">
        <v>23</v>
      </c>
      <c r="L294" t="s">
        <v>24</v>
      </c>
      <c r="M294" t="s">
        <v>16734</v>
      </c>
      <c r="N294" t="s">
        <v>23</v>
      </c>
      <c r="O294" t="s">
        <v>307</v>
      </c>
      <c r="P294" t="s">
        <v>26</v>
      </c>
      <c r="Q294" t="s">
        <v>27</v>
      </c>
      <c r="R294" t="s">
        <v>24</v>
      </c>
      <c r="S294" t="s">
        <v>23</v>
      </c>
      <c r="T294" t="s">
        <v>16734</v>
      </c>
    </row>
    <row r="295" spans="1:20" x14ac:dyDescent="0.25">
      <c r="A295" t="s">
        <v>28</v>
      </c>
      <c r="B295" t="s">
        <v>29</v>
      </c>
      <c r="C295">
        <v>50</v>
      </c>
      <c r="D295">
        <v>1</v>
      </c>
      <c r="E295" t="s">
        <v>16736</v>
      </c>
      <c r="F295">
        <v>106</v>
      </c>
      <c r="G295">
        <v>6</v>
      </c>
      <c r="H295" t="s">
        <v>631</v>
      </c>
      <c r="I295" t="s">
        <v>16737</v>
      </c>
      <c r="J295" t="s">
        <v>325</v>
      </c>
      <c r="K295" t="s">
        <v>23</v>
      </c>
      <c r="L295" t="s">
        <v>24</v>
      </c>
      <c r="M295" t="s">
        <v>16734</v>
      </c>
      <c r="N295" t="s">
        <v>23</v>
      </c>
      <c r="O295" t="s">
        <v>307</v>
      </c>
      <c r="P295" t="s">
        <v>26</v>
      </c>
      <c r="Q295" t="s">
        <v>27</v>
      </c>
      <c r="R295" t="s">
        <v>24</v>
      </c>
      <c r="S295" t="s">
        <v>23</v>
      </c>
      <c r="T295" t="s">
        <v>16734</v>
      </c>
    </row>
    <row r="296" spans="1:20" x14ac:dyDescent="0.25">
      <c r="A296" t="s">
        <v>30</v>
      </c>
      <c r="B296" t="s">
        <v>31</v>
      </c>
      <c r="C296">
        <v>50</v>
      </c>
      <c r="D296">
        <v>1</v>
      </c>
      <c r="E296" t="s">
        <v>16736</v>
      </c>
      <c r="F296">
        <v>106</v>
      </c>
      <c r="G296">
        <v>6</v>
      </c>
      <c r="H296" t="s">
        <v>631</v>
      </c>
      <c r="I296" t="s">
        <v>16737</v>
      </c>
      <c r="J296" t="s">
        <v>325</v>
      </c>
      <c r="K296" t="s">
        <v>23</v>
      </c>
      <c r="L296" t="s">
        <v>24</v>
      </c>
      <c r="M296" t="s">
        <v>16734</v>
      </c>
      <c r="N296" t="s">
        <v>23</v>
      </c>
      <c r="O296" t="s">
        <v>307</v>
      </c>
      <c r="P296" t="s">
        <v>26</v>
      </c>
      <c r="Q296" t="s">
        <v>27</v>
      </c>
      <c r="R296" t="s">
        <v>24</v>
      </c>
      <c r="S296" t="s">
        <v>23</v>
      </c>
      <c r="T296" t="s">
        <v>16734</v>
      </c>
    </row>
    <row r="297" spans="1:20" x14ac:dyDescent="0.25">
      <c r="A297" t="s">
        <v>20</v>
      </c>
      <c r="B297" t="s">
        <v>21</v>
      </c>
      <c r="C297">
        <v>50</v>
      </c>
      <c r="D297">
        <v>2</v>
      </c>
      <c r="E297" t="s">
        <v>16738</v>
      </c>
      <c r="F297">
        <v>200</v>
      </c>
      <c r="G297">
        <v>0</v>
      </c>
      <c r="H297" t="s">
        <v>631</v>
      </c>
      <c r="I297" t="s">
        <v>16739</v>
      </c>
      <c r="J297" t="s">
        <v>309</v>
      </c>
      <c r="K297" t="s">
        <v>23</v>
      </c>
      <c r="L297" t="s">
        <v>24</v>
      </c>
      <c r="M297" t="s">
        <v>16740</v>
      </c>
      <c r="N297" t="s">
        <v>23</v>
      </c>
      <c r="O297" t="s">
        <v>307</v>
      </c>
      <c r="P297" t="s">
        <v>26</v>
      </c>
      <c r="Q297" t="s">
        <v>27</v>
      </c>
      <c r="R297" t="s">
        <v>24</v>
      </c>
      <c r="S297" t="s">
        <v>16741</v>
      </c>
      <c r="T297" t="s">
        <v>16740</v>
      </c>
    </row>
    <row r="298" spans="1:20" x14ac:dyDescent="0.25">
      <c r="A298" t="s">
        <v>28</v>
      </c>
      <c r="B298" t="s">
        <v>29</v>
      </c>
      <c r="C298">
        <v>50</v>
      </c>
      <c r="D298">
        <v>2</v>
      </c>
      <c r="E298" t="s">
        <v>16738</v>
      </c>
      <c r="F298">
        <v>200</v>
      </c>
      <c r="G298">
        <v>0</v>
      </c>
      <c r="H298" t="s">
        <v>631</v>
      </c>
      <c r="I298" t="s">
        <v>16739</v>
      </c>
      <c r="J298" t="s">
        <v>309</v>
      </c>
      <c r="K298" t="s">
        <v>23</v>
      </c>
      <c r="L298" t="s">
        <v>24</v>
      </c>
      <c r="M298" t="s">
        <v>16740</v>
      </c>
      <c r="N298" t="s">
        <v>23</v>
      </c>
      <c r="O298" t="s">
        <v>307</v>
      </c>
      <c r="P298" t="s">
        <v>26</v>
      </c>
      <c r="Q298" t="s">
        <v>27</v>
      </c>
      <c r="R298" t="s">
        <v>24</v>
      </c>
      <c r="S298" t="s">
        <v>16741</v>
      </c>
      <c r="T298" t="s">
        <v>16740</v>
      </c>
    </row>
    <row r="299" spans="1:20" x14ac:dyDescent="0.25">
      <c r="A299" t="s">
        <v>30</v>
      </c>
      <c r="B299" t="s">
        <v>31</v>
      </c>
      <c r="C299">
        <v>50</v>
      </c>
      <c r="D299">
        <v>2</v>
      </c>
      <c r="E299" t="s">
        <v>16738</v>
      </c>
      <c r="F299">
        <v>200</v>
      </c>
      <c r="G299">
        <v>0</v>
      </c>
      <c r="H299" t="s">
        <v>631</v>
      </c>
      <c r="I299" t="s">
        <v>16739</v>
      </c>
      <c r="J299" t="s">
        <v>309</v>
      </c>
      <c r="K299" t="s">
        <v>23</v>
      </c>
      <c r="L299" t="s">
        <v>24</v>
      </c>
      <c r="M299" t="s">
        <v>16740</v>
      </c>
      <c r="N299" t="s">
        <v>23</v>
      </c>
      <c r="O299" t="s">
        <v>307</v>
      </c>
      <c r="P299" t="s">
        <v>26</v>
      </c>
      <c r="Q299" t="s">
        <v>27</v>
      </c>
      <c r="R299" t="s">
        <v>24</v>
      </c>
      <c r="S299" t="s">
        <v>16741</v>
      </c>
      <c r="T299" t="s">
        <v>16740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16742</v>
      </c>
      <c r="F300">
        <v>200</v>
      </c>
      <c r="G300">
        <v>0</v>
      </c>
      <c r="H300" t="s">
        <v>631</v>
      </c>
      <c r="I300" t="s">
        <v>16743</v>
      </c>
      <c r="J300" t="s">
        <v>309</v>
      </c>
      <c r="K300" t="s">
        <v>23</v>
      </c>
      <c r="L300" t="s">
        <v>24</v>
      </c>
      <c r="M300" t="s">
        <v>16744</v>
      </c>
      <c r="N300" t="s">
        <v>23</v>
      </c>
      <c r="O300" t="s">
        <v>307</v>
      </c>
      <c r="P300" t="s">
        <v>26</v>
      </c>
      <c r="Q300" t="s">
        <v>27</v>
      </c>
      <c r="R300" t="s">
        <v>24</v>
      </c>
      <c r="S300" t="s">
        <v>16745</v>
      </c>
      <c r="T300" t="s">
        <v>16744</v>
      </c>
    </row>
    <row r="301" spans="1:20" x14ac:dyDescent="0.25">
      <c r="A301" t="s">
        <v>28</v>
      </c>
      <c r="B301" t="s">
        <v>29</v>
      </c>
      <c r="C301">
        <v>50</v>
      </c>
      <c r="D301">
        <v>1</v>
      </c>
      <c r="E301" t="s">
        <v>16742</v>
      </c>
      <c r="F301">
        <v>200</v>
      </c>
      <c r="G301">
        <v>0</v>
      </c>
      <c r="H301" t="s">
        <v>631</v>
      </c>
      <c r="I301" t="s">
        <v>16743</v>
      </c>
      <c r="J301" t="s">
        <v>309</v>
      </c>
      <c r="K301" t="s">
        <v>23</v>
      </c>
      <c r="L301" t="s">
        <v>24</v>
      </c>
      <c r="M301" t="s">
        <v>16744</v>
      </c>
      <c r="N301" t="s">
        <v>23</v>
      </c>
      <c r="O301" t="s">
        <v>307</v>
      </c>
      <c r="P301" t="s">
        <v>26</v>
      </c>
      <c r="Q301" t="s">
        <v>27</v>
      </c>
      <c r="R301" t="s">
        <v>24</v>
      </c>
      <c r="S301" t="s">
        <v>16745</v>
      </c>
      <c r="T301" t="s">
        <v>16744</v>
      </c>
    </row>
    <row r="302" spans="1:20" x14ac:dyDescent="0.25">
      <c r="A302" t="s">
        <v>30</v>
      </c>
      <c r="B302" t="s">
        <v>31</v>
      </c>
      <c r="C302">
        <v>50</v>
      </c>
      <c r="D302">
        <v>1</v>
      </c>
      <c r="E302" t="s">
        <v>16742</v>
      </c>
      <c r="F302">
        <v>200</v>
      </c>
      <c r="G302">
        <v>0</v>
      </c>
      <c r="H302" t="s">
        <v>631</v>
      </c>
      <c r="I302" t="s">
        <v>16743</v>
      </c>
      <c r="J302" t="s">
        <v>309</v>
      </c>
      <c r="K302" t="s">
        <v>23</v>
      </c>
      <c r="L302" t="s">
        <v>24</v>
      </c>
      <c r="M302" t="s">
        <v>16744</v>
      </c>
      <c r="N302" t="s">
        <v>23</v>
      </c>
      <c r="O302" t="s">
        <v>307</v>
      </c>
      <c r="P302" t="s">
        <v>26</v>
      </c>
      <c r="Q302" t="s">
        <v>27</v>
      </c>
      <c r="R302" t="s">
        <v>24</v>
      </c>
      <c r="S302" t="s">
        <v>16745</v>
      </c>
      <c r="T302" t="s">
        <v>16744</v>
      </c>
    </row>
    <row r="303" spans="1:20" x14ac:dyDescent="0.25">
      <c r="A303" t="s">
        <v>186</v>
      </c>
      <c r="B303" t="s">
        <v>187</v>
      </c>
      <c r="C303">
        <v>33.333333333333336</v>
      </c>
      <c r="D303">
        <v>3</v>
      </c>
      <c r="E303" t="s">
        <v>16742</v>
      </c>
      <c r="F303">
        <v>200</v>
      </c>
      <c r="G303">
        <v>0</v>
      </c>
      <c r="H303" t="s">
        <v>631</v>
      </c>
      <c r="I303" t="s">
        <v>16743</v>
      </c>
      <c r="J303" t="s">
        <v>309</v>
      </c>
      <c r="K303" t="s">
        <v>23</v>
      </c>
      <c r="L303" t="s">
        <v>24</v>
      </c>
      <c r="M303" t="s">
        <v>16744</v>
      </c>
      <c r="N303" t="s">
        <v>23</v>
      </c>
      <c r="O303" t="s">
        <v>307</v>
      </c>
      <c r="P303" t="s">
        <v>26</v>
      </c>
      <c r="Q303" t="s">
        <v>27</v>
      </c>
      <c r="R303" t="s">
        <v>24</v>
      </c>
      <c r="S303" t="s">
        <v>16745</v>
      </c>
      <c r="T303" t="s">
        <v>16744</v>
      </c>
    </row>
    <row r="304" spans="1:20" x14ac:dyDescent="0.25">
      <c r="A304" t="s">
        <v>20</v>
      </c>
      <c r="B304" t="s">
        <v>21</v>
      </c>
      <c r="C304">
        <v>50</v>
      </c>
      <c r="D304">
        <v>2</v>
      </c>
      <c r="E304" t="s">
        <v>16746</v>
      </c>
      <c r="F304">
        <v>200</v>
      </c>
      <c r="G304">
        <v>0</v>
      </c>
      <c r="H304" t="s">
        <v>631</v>
      </c>
      <c r="I304" t="s">
        <v>16747</v>
      </c>
      <c r="J304" t="s">
        <v>311</v>
      </c>
      <c r="K304" t="s">
        <v>23</v>
      </c>
      <c r="L304" t="s">
        <v>24</v>
      </c>
      <c r="M304" t="s">
        <v>16744</v>
      </c>
      <c r="N304" t="s">
        <v>23</v>
      </c>
      <c r="O304" t="s">
        <v>32</v>
      </c>
      <c r="P304" t="s">
        <v>26</v>
      </c>
      <c r="Q304" t="s">
        <v>33</v>
      </c>
      <c r="R304" t="s">
        <v>24</v>
      </c>
      <c r="S304" t="s">
        <v>16748</v>
      </c>
      <c r="T304" t="s">
        <v>16744</v>
      </c>
    </row>
    <row r="305" spans="1:20" x14ac:dyDescent="0.25">
      <c r="A305" t="s">
        <v>28</v>
      </c>
      <c r="B305" t="s">
        <v>29</v>
      </c>
      <c r="C305">
        <v>50</v>
      </c>
      <c r="D305">
        <v>2</v>
      </c>
      <c r="E305" t="s">
        <v>16746</v>
      </c>
      <c r="F305">
        <v>200</v>
      </c>
      <c r="G305">
        <v>0</v>
      </c>
      <c r="H305" t="s">
        <v>631</v>
      </c>
      <c r="I305" t="s">
        <v>16747</v>
      </c>
      <c r="J305" t="s">
        <v>311</v>
      </c>
      <c r="K305" t="s">
        <v>23</v>
      </c>
      <c r="L305" t="s">
        <v>24</v>
      </c>
      <c r="M305" t="s">
        <v>16744</v>
      </c>
      <c r="N305" t="s">
        <v>23</v>
      </c>
      <c r="O305" t="s">
        <v>32</v>
      </c>
      <c r="P305" t="s">
        <v>26</v>
      </c>
      <c r="Q305" t="s">
        <v>33</v>
      </c>
      <c r="R305" t="s">
        <v>24</v>
      </c>
      <c r="S305" t="s">
        <v>16748</v>
      </c>
      <c r="T305" t="s">
        <v>16744</v>
      </c>
    </row>
    <row r="306" spans="1:20" x14ac:dyDescent="0.25">
      <c r="A306" t="s">
        <v>30</v>
      </c>
      <c r="B306" t="s">
        <v>31</v>
      </c>
      <c r="C306">
        <v>50</v>
      </c>
      <c r="D306">
        <v>2</v>
      </c>
      <c r="E306" t="s">
        <v>16746</v>
      </c>
      <c r="F306">
        <v>200</v>
      </c>
      <c r="G306">
        <v>0</v>
      </c>
      <c r="H306" t="s">
        <v>631</v>
      </c>
      <c r="I306" t="s">
        <v>16747</v>
      </c>
      <c r="J306" t="s">
        <v>311</v>
      </c>
      <c r="K306" t="s">
        <v>23</v>
      </c>
      <c r="L306" t="s">
        <v>24</v>
      </c>
      <c r="M306" t="s">
        <v>16744</v>
      </c>
      <c r="N306" t="s">
        <v>23</v>
      </c>
      <c r="O306" t="s">
        <v>32</v>
      </c>
      <c r="P306" t="s">
        <v>26</v>
      </c>
      <c r="Q306" t="s">
        <v>33</v>
      </c>
      <c r="R306" t="s">
        <v>24</v>
      </c>
      <c r="S306" t="s">
        <v>16748</v>
      </c>
      <c r="T306" t="s">
        <v>16744</v>
      </c>
    </row>
    <row r="307" spans="1:20" x14ac:dyDescent="0.25">
      <c r="A307" t="s">
        <v>42</v>
      </c>
      <c r="B307" t="s">
        <v>43</v>
      </c>
      <c r="C307">
        <v>66.666666666666671</v>
      </c>
      <c r="D307">
        <v>3</v>
      </c>
      <c r="E307" t="s">
        <v>16749</v>
      </c>
      <c r="F307">
        <v>200</v>
      </c>
      <c r="G307">
        <v>0</v>
      </c>
      <c r="H307" t="s">
        <v>631</v>
      </c>
      <c r="I307" t="s">
        <v>16750</v>
      </c>
      <c r="J307" t="s">
        <v>303</v>
      </c>
      <c r="K307" t="s">
        <v>23</v>
      </c>
      <c r="L307" t="s">
        <v>24</v>
      </c>
      <c r="M307" t="s">
        <v>16751</v>
      </c>
      <c r="N307" t="s">
        <v>23</v>
      </c>
      <c r="O307" t="s">
        <v>307</v>
      </c>
      <c r="P307" t="s">
        <v>26</v>
      </c>
      <c r="Q307" t="s">
        <v>27</v>
      </c>
      <c r="R307" t="s">
        <v>24</v>
      </c>
      <c r="S307" t="s">
        <v>23</v>
      </c>
      <c r="T307" t="s">
        <v>16751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16749</v>
      </c>
      <c r="F308">
        <v>200</v>
      </c>
      <c r="G308">
        <v>0</v>
      </c>
      <c r="H308" t="s">
        <v>631</v>
      </c>
      <c r="I308" t="s">
        <v>16750</v>
      </c>
      <c r="J308" t="s">
        <v>303</v>
      </c>
      <c r="K308" t="s">
        <v>23</v>
      </c>
      <c r="L308" t="s">
        <v>24</v>
      </c>
      <c r="M308" t="s">
        <v>16751</v>
      </c>
      <c r="N308" t="s">
        <v>23</v>
      </c>
      <c r="O308" t="s">
        <v>307</v>
      </c>
      <c r="P308" t="s">
        <v>26</v>
      </c>
      <c r="Q308" t="s">
        <v>27</v>
      </c>
      <c r="R308" t="s">
        <v>24</v>
      </c>
      <c r="S308" t="s">
        <v>23</v>
      </c>
      <c r="T308" t="s">
        <v>16751</v>
      </c>
    </row>
    <row r="309" spans="1:20" x14ac:dyDescent="0.25">
      <c r="A309" t="s">
        <v>28</v>
      </c>
      <c r="B309" t="s">
        <v>29</v>
      </c>
      <c r="C309">
        <v>50</v>
      </c>
      <c r="D309">
        <v>1</v>
      </c>
      <c r="E309" t="s">
        <v>16749</v>
      </c>
      <c r="F309">
        <v>200</v>
      </c>
      <c r="G309">
        <v>0</v>
      </c>
      <c r="H309" t="s">
        <v>631</v>
      </c>
      <c r="I309" t="s">
        <v>16750</v>
      </c>
      <c r="J309" t="s">
        <v>303</v>
      </c>
      <c r="K309" t="s">
        <v>23</v>
      </c>
      <c r="L309" t="s">
        <v>24</v>
      </c>
      <c r="M309" t="s">
        <v>16751</v>
      </c>
      <c r="N309" t="s">
        <v>23</v>
      </c>
      <c r="O309" t="s">
        <v>307</v>
      </c>
      <c r="P309" t="s">
        <v>26</v>
      </c>
      <c r="Q309" t="s">
        <v>27</v>
      </c>
      <c r="R309" t="s">
        <v>24</v>
      </c>
      <c r="S309" t="s">
        <v>23</v>
      </c>
      <c r="T309" t="s">
        <v>16751</v>
      </c>
    </row>
    <row r="310" spans="1:20" x14ac:dyDescent="0.25">
      <c r="A310" t="s">
        <v>30</v>
      </c>
      <c r="B310" t="s">
        <v>31</v>
      </c>
      <c r="C310">
        <v>50</v>
      </c>
      <c r="D310">
        <v>1</v>
      </c>
      <c r="E310" t="s">
        <v>16749</v>
      </c>
      <c r="F310">
        <v>200</v>
      </c>
      <c r="G310">
        <v>0</v>
      </c>
      <c r="H310" t="s">
        <v>631</v>
      </c>
      <c r="I310" t="s">
        <v>16750</v>
      </c>
      <c r="J310" t="s">
        <v>303</v>
      </c>
      <c r="K310" t="s">
        <v>23</v>
      </c>
      <c r="L310" t="s">
        <v>24</v>
      </c>
      <c r="M310" t="s">
        <v>16751</v>
      </c>
      <c r="N310" t="s">
        <v>23</v>
      </c>
      <c r="O310" t="s">
        <v>307</v>
      </c>
      <c r="P310" t="s">
        <v>26</v>
      </c>
      <c r="Q310" t="s">
        <v>27</v>
      </c>
      <c r="R310" t="s">
        <v>24</v>
      </c>
      <c r="S310" t="s">
        <v>23</v>
      </c>
      <c r="T310" t="s">
        <v>16751</v>
      </c>
    </row>
    <row r="311" spans="1:20" x14ac:dyDescent="0.25">
      <c r="A311" t="s">
        <v>186</v>
      </c>
      <c r="B311" t="s">
        <v>187</v>
      </c>
      <c r="C311">
        <v>33.333333333333336</v>
      </c>
      <c r="D311">
        <v>3</v>
      </c>
      <c r="E311" t="s">
        <v>16752</v>
      </c>
      <c r="F311">
        <v>200</v>
      </c>
      <c r="G311">
        <v>0</v>
      </c>
      <c r="H311" t="s">
        <v>631</v>
      </c>
      <c r="I311" t="s">
        <v>16753</v>
      </c>
      <c r="J311" t="s">
        <v>303</v>
      </c>
      <c r="K311" t="s">
        <v>23</v>
      </c>
      <c r="L311" t="s">
        <v>24</v>
      </c>
      <c r="M311" t="s">
        <v>16751</v>
      </c>
      <c r="N311" t="s">
        <v>23</v>
      </c>
      <c r="O311" t="s">
        <v>307</v>
      </c>
      <c r="P311" t="s">
        <v>26</v>
      </c>
      <c r="Q311" t="s">
        <v>27</v>
      </c>
      <c r="R311" t="s">
        <v>24</v>
      </c>
      <c r="S311" t="s">
        <v>16754</v>
      </c>
      <c r="T311" t="s">
        <v>16751</v>
      </c>
    </row>
    <row r="312" spans="1:20" x14ac:dyDescent="0.25">
      <c r="A312" t="s">
        <v>42</v>
      </c>
      <c r="B312" t="s">
        <v>43</v>
      </c>
      <c r="C312">
        <v>66.666666666666671</v>
      </c>
      <c r="D312">
        <v>3</v>
      </c>
      <c r="E312" t="s">
        <v>16752</v>
      </c>
      <c r="F312">
        <v>200</v>
      </c>
      <c r="G312">
        <v>0</v>
      </c>
      <c r="H312" t="s">
        <v>631</v>
      </c>
      <c r="I312" t="s">
        <v>16753</v>
      </c>
      <c r="J312" t="s">
        <v>303</v>
      </c>
      <c r="K312" t="s">
        <v>23</v>
      </c>
      <c r="L312" t="s">
        <v>24</v>
      </c>
      <c r="M312" t="s">
        <v>16751</v>
      </c>
      <c r="N312" t="s">
        <v>23</v>
      </c>
      <c r="O312" t="s">
        <v>307</v>
      </c>
      <c r="P312" t="s">
        <v>26</v>
      </c>
      <c r="Q312" t="s">
        <v>27</v>
      </c>
      <c r="R312" t="s">
        <v>24</v>
      </c>
      <c r="S312" t="s">
        <v>16754</v>
      </c>
      <c r="T312" t="s">
        <v>16751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16755</v>
      </c>
      <c r="F313">
        <v>100</v>
      </c>
      <c r="G313">
        <v>0</v>
      </c>
      <c r="H313" t="s">
        <v>631</v>
      </c>
      <c r="I313" t="s">
        <v>16756</v>
      </c>
      <c r="J313" t="s">
        <v>341</v>
      </c>
      <c r="K313" t="s">
        <v>23</v>
      </c>
      <c r="L313" t="s">
        <v>24</v>
      </c>
      <c r="M313" t="s">
        <v>16757</v>
      </c>
      <c r="N313" t="s">
        <v>23</v>
      </c>
      <c r="O313" t="s">
        <v>32</v>
      </c>
      <c r="P313" t="s">
        <v>26</v>
      </c>
      <c r="Q313" t="s">
        <v>33</v>
      </c>
      <c r="R313" t="s">
        <v>24</v>
      </c>
      <c r="S313" t="s">
        <v>23</v>
      </c>
      <c r="T313" t="s">
        <v>16757</v>
      </c>
    </row>
    <row r="314" spans="1:20" x14ac:dyDescent="0.25">
      <c r="A314" t="s">
        <v>28</v>
      </c>
      <c r="B314" t="s">
        <v>29</v>
      </c>
      <c r="C314">
        <v>50</v>
      </c>
      <c r="D314">
        <v>1</v>
      </c>
      <c r="E314" t="s">
        <v>16755</v>
      </c>
      <c r="F314">
        <v>100</v>
      </c>
      <c r="G314">
        <v>0</v>
      </c>
      <c r="H314" t="s">
        <v>631</v>
      </c>
      <c r="I314" t="s">
        <v>16756</v>
      </c>
      <c r="J314" t="s">
        <v>341</v>
      </c>
      <c r="K314" t="s">
        <v>23</v>
      </c>
      <c r="L314" t="s">
        <v>24</v>
      </c>
      <c r="M314" t="s">
        <v>16757</v>
      </c>
      <c r="N314" t="s">
        <v>23</v>
      </c>
      <c r="O314" t="s">
        <v>32</v>
      </c>
      <c r="P314" t="s">
        <v>26</v>
      </c>
      <c r="Q314" t="s">
        <v>33</v>
      </c>
      <c r="R314" t="s">
        <v>24</v>
      </c>
      <c r="S314" t="s">
        <v>23</v>
      </c>
      <c r="T314" t="s">
        <v>16757</v>
      </c>
    </row>
    <row r="315" spans="1:20" x14ac:dyDescent="0.25">
      <c r="A315" t="s">
        <v>30</v>
      </c>
      <c r="B315" t="s">
        <v>31</v>
      </c>
      <c r="C315">
        <v>50</v>
      </c>
      <c r="D315">
        <v>1</v>
      </c>
      <c r="E315" t="s">
        <v>16755</v>
      </c>
      <c r="F315">
        <v>100</v>
      </c>
      <c r="G315">
        <v>0</v>
      </c>
      <c r="H315" t="s">
        <v>631</v>
      </c>
      <c r="I315" t="s">
        <v>16756</v>
      </c>
      <c r="J315" t="s">
        <v>341</v>
      </c>
      <c r="K315" t="s">
        <v>23</v>
      </c>
      <c r="L315" t="s">
        <v>24</v>
      </c>
      <c r="M315" t="s">
        <v>16757</v>
      </c>
      <c r="N315" t="s">
        <v>23</v>
      </c>
      <c r="O315" t="s">
        <v>32</v>
      </c>
      <c r="P315" t="s">
        <v>26</v>
      </c>
      <c r="Q315" t="s">
        <v>33</v>
      </c>
      <c r="R315" t="s">
        <v>24</v>
      </c>
      <c r="S315" t="s">
        <v>23</v>
      </c>
      <c r="T315" t="s">
        <v>16757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16758</v>
      </c>
      <c r="F316">
        <v>200</v>
      </c>
      <c r="G316">
        <v>0</v>
      </c>
      <c r="H316" t="s">
        <v>631</v>
      </c>
      <c r="I316" t="s">
        <v>16759</v>
      </c>
      <c r="J316" t="s">
        <v>331</v>
      </c>
      <c r="K316" t="s">
        <v>23</v>
      </c>
      <c r="L316" t="s">
        <v>24</v>
      </c>
      <c r="M316" t="s">
        <v>16760</v>
      </c>
      <c r="N316" t="s">
        <v>23</v>
      </c>
      <c r="O316" t="s">
        <v>307</v>
      </c>
      <c r="P316" t="s">
        <v>26</v>
      </c>
      <c r="Q316" t="s">
        <v>27</v>
      </c>
      <c r="R316" t="s">
        <v>24</v>
      </c>
      <c r="S316" t="s">
        <v>16761</v>
      </c>
      <c r="T316" t="s">
        <v>16760</v>
      </c>
    </row>
    <row r="317" spans="1:20" x14ac:dyDescent="0.25">
      <c r="A317" t="s">
        <v>28</v>
      </c>
      <c r="B317" t="s">
        <v>29</v>
      </c>
      <c r="C317">
        <v>50</v>
      </c>
      <c r="D317">
        <v>1</v>
      </c>
      <c r="E317" t="s">
        <v>16758</v>
      </c>
      <c r="F317">
        <v>200</v>
      </c>
      <c r="G317">
        <v>0</v>
      </c>
      <c r="H317" t="s">
        <v>631</v>
      </c>
      <c r="I317" t="s">
        <v>16759</v>
      </c>
      <c r="J317" t="s">
        <v>331</v>
      </c>
      <c r="K317" t="s">
        <v>23</v>
      </c>
      <c r="L317" t="s">
        <v>24</v>
      </c>
      <c r="M317" t="s">
        <v>16760</v>
      </c>
      <c r="N317" t="s">
        <v>23</v>
      </c>
      <c r="O317" t="s">
        <v>307</v>
      </c>
      <c r="P317" t="s">
        <v>26</v>
      </c>
      <c r="Q317" t="s">
        <v>27</v>
      </c>
      <c r="R317" t="s">
        <v>24</v>
      </c>
      <c r="S317" t="s">
        <v>16761</v>
      </c>
      <c r="T317" t="s">
        <v>16760</v>
      </c>
    </row>
    <row r="318" spans="1:20" x14ac:dyDescent="0.25">
      <c r="A318" t="s">
        <v>30</v>
      </c>
      <c r="B318" t="s">
        <v>31</v>
      </c>
      <c r="C318">
        <v>50</v>
      </c>
      <c r="D318">
        <v>1</v>
      </c>
      <c r="E318" t="s">
        <v>16758</v>
      </c>
      <c r="F318">
        <v>200</v>
      </c>
      <c r="G318">
        <v>0</v>
      </c>
      <c r="H318" t="s">
        <v>631</v>
      </c>
      <c r="I318" t="s">
        <v>16759</v>
      </c>
      <c r="J318" t="s">
        <v>331</v>
      </c>
      <c r="K318" t="s">
        <v>23</v>
      </c>
      <c r="L318" t="s">
        <v>24</v>
      </c>
      <c r="M318" t="s">
        <v>16760</v>
      </c>
      <c r="N318" t="s">
        <v>23</v>
      </c>
      <c r="O318" t="s">
        <v>307</v>
      </c>
      <c r="P318" t="s">
        <v>26</v>
      </c>
      <c r="Q318" t="s">
        <v>27</v>
      </c>
      <c r="R318" t="s">
        <v>24</v>
      </c>
      <c r="S318" t="s">
        <v>16761</v>
      </c>
      <c r="T318" t="s">
        <v>16760</v>
      </c>
    </row>
    <row r="319" spans="1:20" x14ac:dyDescent="0.25">
      <c r="A319" t="s">
        <v>42</v>
      </c>
      <c r="B319" t="s">
        <v>43</v>
      </c>
      <c r="C319">
        <v>66.666666666666671</v>
      </c>
      <c r="D319">
        <v>3</v>
      </c>
      <c r="E319" t="s">
        <v>16758</v>
      </c>
      <c r="F319">
        <v>200</v>
      </c>
      <c r="G319">
        <v>0</v>
      </c>
      <c r="H319" t="s">
        <v>631</v>
      </c>
      <c r="I319" t="s">
        <v>16759</v>
      </c>
      <c r="J319" t="s">
        <v>331</v>
      </c>
      <c r="K319" t="s">
        <v>23</v>
      </c>
      <c r="L319" t="s">
        <v>24</v>
      </c>
      <c r="M319" t="s">
        <v>16760</v>
      </c>
      <c r="N319" t="s">
        <v>23</v>
      </c>
      <c r="O319" t="s">
        <v>307</v>
      </c>
      <c r="P319" t="s">
        <v>26</v>
      </c>
      <c r="Q319" t="s">
        <v>27</v>
      </c>
      <c r="R319" t="s">
        <v>24</v>
      </c>
      <c r="S319" t="s">
        <v>16761</v>
      </c>
      <c r="T319" t="s">
        <v>16760</v>
      </c>
    </row>
    <row r="320" spans="1:20" x14ac:dyDescent="0.25">
      <c r="A320" t="s">
        <v>20</v>
      </c>
      <c r="B320" t="s">
        <v>21</v>
      </c>
      <c r="C320">
        <v>50</v>
      </c>
      <c r="D320">
        <v>2</v>
      </c>
      <c r="E320" t="s">
        <v>16762</v>
      </c>
      <c r="F320">
        <v>200</v>
      </c>
      <c r="G320">
        <v>0</v>
      </c>
      <c r="H320" t="s">
        <v>631</v>
      </c>
      <c r="I320" t="s">
        <v>16763</v>
      </c>
      <c r="J320" t="s">
        <v>329</v>
      </c>
      <c r="K320" t="s">
        <v>23</v>
      </c>
      <c r="L320" t="s">
        <v>24</v>
      </c>
      <c r="M320" t="s">
        <v>16764</v>
      </c>
      <c r="N320" t="s">
        <v>23</v>
      </c>
      <c r="O320" t="s">
        <v>307</v>
      </c>
      <c r="P320" t="s">
        <v>26</v>
      </c>
      <c r="Q320" t="s">
        <v>27</v>
      </c>
      <c r="R320" t="s">
        <v>24</v>
      </c>
      <c r="S320" t="s">
        <v>16765</v>
      </c>
      <c r="T320" t="s">
        <v>16764</v>
      </c>
    </row>
    <row r="321" spans="1:20" x14ac:dyDescent="0.25">
      <c r="A321" t="s">
        <v>28</v>
      </c>
      <c r="B321" t="s">
        <v>29</v>
      </c>
      <c r="C321">
        <v>50</v>
      </c>
      <c r="D321">
        <v>2</v>
      </c>
      <c r="E321" t="s">
        <v>16762</v>
      </c>
      <c r="F321">
        <v>200</v>
      </c>
      <c r="G321">
        <v>0</v>
      </c>
      <c r="H321" t="s">
        <v>631</v>
      </c>
      <c r="I321" t="s">
        <v>16763</v>
      </c>
      <c r="J321" t="s">
        <v>329</v>
      </c>
      <c r="K321" t="s">
        <v>23</v>
      </c>
      <c r="L321" t="s">
        <v>24</v>
      </c>
      <c r="M321" t="s">
        <v>16764</v>
      </c>
      <c r="N321" t="s">
        <v>23</v>
      </c>
      <c r="O321" t="s">
        <v>307</v>
      </c>
      <c r="P321" t="s">
        <v>26</v>
      </c>
      <c r="Q321" t="s">
        <v>27</v>
      </c>
      <c r="R321" t="s">
        <v>24</v>
      </c>
      <c r="S321" t="s">
        <v>16765</v>
      </c>
      <c r="T321" t="s">
        <v>16764</v>
      </c>
    </row>
    <row r="322" spans="1:20" x14ac:dyDescent="0.25">
      <c r="A322" t="s">
        <v>30</v>
      </c>
      <c r="B322" t="s">
        <v>31</v>
      </c>
      <c r="C322">
        <v>50</v>
      </c>
      <c r="D322">
        <v>2</v>
      </c>
      <c r="E322" t="s">
        <v>16762</v>
      </c>
      <c r="F322">
        <v>200</v>
      </c>
      <c r="G322">
        <v>0</v>
      </c>
      <c r="H322" t="s">
        <v>631</v>
      </c>
      <c r="I322" t="s">
        <v>16763</v>
      </c>
      <c r="J322" t="s">
        <v>329</v>
      </c>
      <c r="K322" t="s">
        <v>23</v>
      </c>
      <c r="L322" t="s">
        <v>24</v>
      </c>
      <c r="M322" t="s">
        <v>16764</v>
      </c>
      <c r="N322" t="s">
        <v>23</v>
      </c>
      <c r="O322" t="s">
        <v>307</v>
      </c>
      <c r="P322" t="s">
        <v>26</v>
      </c>
      <c r="Q322" t="s">
        <v>27</v>
      </c>
      <c r="R322" t="s">
        <v>24</v>
      </c>
      <c r="S322" t="s">
        <v>16765</v>
      </c>
      <c r="T322" t="s">
        <v>16764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16766</v>
      </c>
      <c r="F323">
        <v>200</v>
      </c>
      <c r="G323">
        <v>0</v>
      </c>
      <c r="H323" t="s">
        <v>631</v>
      </c>
      <c r="I323" t="s">
        <v>16767</v>
      </c>
      <c r="J323" t="s">
        <v>2374</v>
      </c>
      <c r="K323" t="s">
        <v>23</v>
      </c>
      <c r="L323" t="s">
        <v>24</v>
      </c>
      <c r="M323" t="s">
        <v>16764</v>
      </c>
      <c r="N323" t="s">
        <v>23</v>
      </c>
      <c r="O323" t="s">
        <v>307</v>
      </c>
      <c r="P323" t="s">
        <v>26</v>
      </c>
      <c r="Q323" t="s">
        <v>27</v>
      </c>
      <c r="R323" t="s">
        <v>24</v>
      </c>
      <c r="S323" t="s">
        <v>16768</v>
      </c>
      <c r="T323" t="s">
        <v>16764</v>
      </c>
    </row>
    <row r="324" spans="1:20" x14ac:dyDescent="0.25">
      <c r="A324" t="s">
        <v>28</v>
      </c>
      <c r="B324" t="s">
        <v>29</v>
      </c>
      <c r="C324">
        <v>50</v>
      </c>
      <c r="D324">
        <v>1</v>
      </c>
      <c r="E324" t="s">
        <v>16766</v>
      </c>
      <c r="F324">
        <v>200</v>
      </c>
      <c r="G324">
        <v>0</v>
      </c>
      <c r="H324" t="s">
        <v>631</v>
      </c>
      <c r="I324" t="s">
        <v>16767</v>
      </c>
      <c r="J324" t="s">
        <v>2374</v>
      </c>
      <c r="K324" t="s">
        <v>23</v>
      </c>
      <c r="L324" t="s">
        <v>24</v>
      </c>
      <c r="M324" t="s">
        <v>16764</v>
      </c>
      <c r="N324" t="s">
        <v>23</v>
      </c>
      <c r="O324" t="s">
        <v>307</v>
      </c>
      <c r="P324" t="s">
        <v>26</v>
      </c>
      <c r="Q324" t="s">
        <v>27</v>
      </c>
      <c r="R324" t="s">
        <v>24</v>
      </c>
      <c r="S324" t="s">
        <v>16768</v>
      </c>
      <c r="T324" t="s">
        <v>16764</v>
      </c>
    </row>
    <row r="325" spans="1:20" x14ac:dyDescent="0.25">
      <c r="A325" t="s">
        <v>30</v>
      </c>
      <c r="B325" t="s">
        <v>31</v>
      </c>
      <c r="C325">
        <v>50</v>
      </c>
      <c r="D325">
        <v>1</v>
      </c>
      <c r="E325" t="s">
        <v>16766</v>
      </c>
      <c r="F325">
        <v>200</v>
      </c>
      <c r="G325">
        <v>0</v>
      </c>
      <c r="H325" t="s">
        <v>631</v>
      </c>
      <c r="I325" t="s">
        <v>16767</v>
      </c>
      <c r="J325" t="s">
        <v>2374</v>
      </c>
      <c r="K325" t="s">
        <v>23</v>
      </c>
      <c r="L325" t="s">
        <v>24</v>
      </c>
      <c r="M325" t="s">
        <v>16764</v>
      </c>
      <c r="N325" t="s">
        <v>23</v>
      </c>
      <c r="O325" t="s">
        <v>307</v>
      </c>
      <c r="P325" t="s">
        <v>26</v>
      </c>
      <c r="Q325" t="s">
        <v>27</v>
      </c>
      <c r="R325" t="s">
        <v>24</v>
      </c>
      <c r="S325" t="s">
        <v>16768</v>
      </c>
      <c r="T325" t="s">
        <v>16764</v>
      </c>
    </row>
    <row r="326" spans="1:20" x14ac:dyDescent="0.25">
      <c r="A326" t="s">
        <v>186</v>
      </c>
      <c r="B326" t="s">
        <v>187</v>
      </c>
      <c r="C326">
        <v>33.333333333333336</v>
      </c>
      <c r="D326">
        <v>3</v>
      </c>
      <c r="E326" t="s">
        <v>16766</v>
      </c>
      <c r="F326">
        <v>200</v>
      </c>
      <c r="G326">
        <v>0</v>
      </c>
      <c r="H326" t="s">
        <v>631</v>
      </c>
      <c r="I326" t="s">
        <v>16767</v>
      </c>
      <c r="J326" t="s">
        <v>2374</v>
      </c>
      <c r="K326" t="s">
        <v>23</v>
      </c>
      <c r="L326" t="s">
        <v>24</v>
      </c>
      <c r="M326" t="s">
        <v>16764</v>
      </c>
      <c r="N326" t="s">
        <v>23</v>
      </c>
      <c r="O326" t="s">
        <v>307</v>
      </c>
      <c r="P326" t="s">
        <v>26</v>
      </c>
      <c r="Q326" t="s">
        <v>27</v>
      </c>
      <c r="R326" t="s">
        <v>24</v>
      </c>
      <c r="S326" t="s">
        <v>16768</v>
      </c>
      <c r="T326" t="s">
        <v>16764</v>
      </c>
    </row>
    <row r="327" spans="1:20" x14ac:dyDescent="0.25">
      <c r="A327" t="s">
        <v>44</v>
      </c>
      <c r="B327" t="s">
        <v>45</v>
      </c>
      <c r="C327">
        <v>66.666666666666671</v>
      </c>
      <c r="D327">
        <v>3</v>
      </c>
      <c r="E327" t="s">
        <v>16769</v>
      </c>
      <c r="F327">
        <v>200</v>
      </c>
      <c r="G327">
        <v>0</v>
      </c>
      <c r="H327" t="s">
        <v>631</v>
      </c>
      <c r="I327" t="s">
        <v>16770</v>
      </c>
      <c r="J327" t="s">
        <v>303</v>
      </c>
      <c r="K327" t="s">
        <v>23</v>
      </c>
      <c r="L327" t="s">
        <v>24</v>
      </c>
      <c r="M327" t="s">
        <v>16764</v>
      </c>
      <c r="N327" t="s">
        <v>23</v>
      </c>
      <c r="O327" t="s">
        <v>307</v>
      </c>
      <c r="P327" t="s">
        <v>26</v>
      </c>
      <c r="Q327" t="s">
        <v>27</v>
      </c>
      <c r="R327" t="s">
        <v>24</v>
      </c>
      <c r="S327" t="s">
        <v>16771</v>
      </c>
      <c r="T327" t="s">
        <v>16764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16769</v>
      </c>
      <c r="F328">
        <v>200</v>
      </c>
      <c r="G328">
        <v>0</v>
      </c>
      <c r="H328" t="s">
        <v>631</v>
      </c>
      <c r="I328" t="s">
        <v>16770</v>
      </c>
      <c r="J328" t="s">
        <v>303</v>
      </c>
      <c r="K328" t="s">
        <v>23</v>
      </c>
      <c r="L328" t="s">
        <v>24</v>
      </c>
      <c r="M328" t="s">
        <v>16764</v>
      </c>
      <c r="N328" t="s">
        <v>23</v>
      </c>
      <c r="O328" t="s">
        <v>307</v>
      </c>
      <c r="P328" t="s">
        <v>26</v>
      </c>
      <c r="Q328" t="s">
        <v>27</v>
      </c>
      <c r="R328" t="s">
        <v>24</v>
      </c>
      <c r="S328" t="s">
        <v>16771</v>
      </c>
      <c r="T328" t="s">
        <v>16764</v>
      </c>
    </row>
    <row r="329" spans="1:20" x14ac:dyDescent="0.25">
      <c r="A329" t="s">
        <v>28</v>
      </c>
      <c r="B329" t="s">
        <v>29</v>
      </c>
      <c r="C329">
        <v>50</v>
      </c>
      <c r="D329">
        <v>1</v>
      </c>
      <c r="E329" t="s">
        <v>16769</v>
      </c>
      <c r="F329">
        <v>200</v>
      </c>
      <c r="G329">
        <v>0</v>
      </c>
      <c r="H329" t="s">
        <v>631</v>
      </c>
      <c r="I329" t="s">
        <v>16770</v>
      </c>
      <c r="J329" t="s">
        <v>303</v>
      </c>
      <c r="K329" t="s">
        <v>23</v>
      </c>
      <c r="L329" t="s">
        <v>24</v>
      </c>
      <c r="M329" t="s">
        <v>16764</v>
      </c>
      <c r="N329" t="s">
        <v>23</v>
      </c>
      <c r="O329" t="s">
        <v>307</v>
      </c>
      <c r="P329" t="s">
        <v>26</v>
      </c>
      <c r="Q329" t="s">
        <v>27</v>
      </c>
      <c r="R329" t="s">
        <v>24</v>
      </c>
      <c r="S329" t="s">
        <v>16771</v>
      </c>
      <c r="T329" t="s">
        <v>16764</v>
      </c>
    </row>
    <row r="330" spans="1:20" x14ac:dyDescent="0.25">
      <c r="A330" t="s">
        <v>30</v>
      </c>
      <c r="B330" t="s">
        <v>31</v>
      </c>
      <c r="C330">
        <v>50</v>
      </c>
      <c r="D330">
        <v>1</v>
      </c>
      <c r="E330" t="s">
        <v>16769</v>
      </c>
      <c r="F330">
        <v>200</v>
      </c>
      <c r="G330">
        <v>0</v>
      </c>
      <c r="H330" t="s">
        <v>631</v>
      </c>
      <c r="I330" t="s">
        <v>16770</v>
      </c>
      <c r="J330" t="s">
        <v>303</v>
      </c>
      <c r="K330" t="s">
        <v>23</v>
      </c>
      <c r="L330" t="s">
        <v>24</v>
      </c>
      <c r="M330" t="s">
        <v>16764</v>
      </c>
      <c r="N330" t="s">
        <v>23</v>
      </c>
      <c r="O330" t="s">
        <v>307</v>
      </c>
      <c r="P330" t="s">
        <v>26</v>
      </c>
      <c r="Q330" t="s">
        <v>27</v>
      </c>
      <c r="R330" t="s">
        <v>24</v>
      </c>
      <c r="S330" t="s">
        <v>16771</v>
      </c>
      <c r="T330" t="s">
        <v>16764</v>
      </c>
    </row>
    <row r="331" spans="1:20" x14ac:dyDescent="0.25">
      <c r="A331" t="s">
        <v>42</v>
      </c>
      <c r="B331" t="s">
        <v>43</v>
      </c>
      <c r="C331">
        <v>66.666666666666671</v>
      </c>
      <c r="D331">
        <v>3</v>
      </c>
      <c r="E331" t="s">
        <v>16772</v>
      </c>
      <c r="F331">
        <v>270</v>
      </c>
      <c r="G331">
        <v>0</v>
      </c>
      <c r="H331" t="s">
        <v>631</v>
      </c>
      <c r="I331" t="s">
        <v>16773</v>
      </c>
      <c r="J331" t="s">
        <v>331</v>
      </c>
      <c r="K331" t="s">
        <v>23</v>
      </c>
      <c r="L331" t="s">
        <v>24</v>
      </c>
      <c r="M331" t="s">
        <v>16774</v>
      </c>
      <c r="N331" t="s">
        <v>23</v>
      </c>
      <c r="O331" t="s">
        <v>32</v>
      </c>
      <c r="P331" t="s">
        <v>26</v>
      </c>
      <c r="Q331" t="s">
        <v>33</v>
      </c>
      <c r="R331" t="s">
        <v>24</v>
      </c>
      <c r="S331" t="s">
        <v>23</v>
      </c>
      <c r="T331" t="s">
        <v>16774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16772</v>
      </c>
      <c r="F332">
        <v>270</v>
      </c>
      <c r="G332">
        <v>0</v>
      </c>
      <c r="H332" t="s">
        <v>631</v>
      </c>
      <c r="I332" t="s">
        <v>16773</v>
      </c>
      <c r="J332" t="s">
        <v>331</v>
      </c>
      <c r="K332" t="s">
        <v>23</v>
      </c>
      <c r="L332" t="s">
        <v>24</v>
      </c>
      <c r="M332" t="s">
        <v>16774</v>
      </c>
      <c r="N332" t="s">
        <v>23</v>
      </c>
      <c r="O332" t="s">
        <v>32</v>
      </c>
      <c r="P332" t="s">
        <v>26</v>
      </c>
      <c r="Q332" t="s">
        <v>33</v>
      </c>
      <c r="R332" t="s">
        <v>24</v>
      </c>
      <c r="S332" t="s">
        <v>23</v>
      </c>
      <c r="T332" t="s">
        <v>16774</v>
      </c>
    </row>
    <row r="333" spans="1:20" x14ac:dyDescent="0.25">
      <c r="A333" t="s">
        <v>28</v>
      </c>
      <c r="B333" t="s">
        <v>29</v>
      </c>
      <c r="C333">
        <v>50</v>
      </c>
      <c r="D333">
        <v>1</v>
      </c>
      <c r="E333" t="s">
        <v>16772</v>
      </c>
      <c r="F333">
        <v>270</v>
      </c>
      <c r="G333">
        <v>0</v>
      </c>
      <c r="H333" t="s">
        <v>631</v>
      </c>
      <c r="I333" t="s">
        <v>16773</v>
      </c>
      <c r="J333" t="s">
        <v>331</v>
      </c>
      <c r="K333" t="s">
        <v>23</v>
      </c>
      <c r="L333" t="s">
        <v>24</v>
      </c>
      <c r="M333" t="s">
        <v>16774</v>
      </c>
      <c r="N333" t="s">
        <v>23</v>
      </c>
      <c r="O333" t="s">
        <v>32</v>
      </c>
      <c r="P333" t="s">
        <v>26</v>
      </c>
      <c r="Q333" t="s">
        <v>33</v>
      </c>
      <c r="R333" t="s">
        <v>24</v>
      </c>
      <c r="S333" t="s">
        <v>23</v>
      </c>
      <c r="T333" t="s">
        <v>16774</v>
      </c>
    </row>
    <row r="334" spans="1:20" x14ac:dyDescent="0.25">
      <c r="A334" t="s">
        <v>30</v>
      </c>
      <c r="B334" t="s">
        <v>31</v>
      </c>
      <c r="C334">
        <v>50</v>
      </c>
      <c r="D334">
        <v>1</v>
      </c>
      <c r="E334" t="s">
        <v>16772</v>
      </c>
      <c r="F334">
        <v>270</v>
      </c>
      <c r="G334">
        <v>0</v>
      </c>
      <c r="H334" t="s">
        <v>631</v>
      </c>
      <c r="I334" t="s">
        <v>16773</v>
      </c>
      <c r="J334" t="s">
        <v>331</v>
      </c>
      <c r="K334" t="s">
        <v>23</v>
      </c>
      <c r="L334" t="s">
        <v>24</v>
      </c>
      <c r="M334" t="s">
        <v>16774</v>
      </c>
      <c r="N334" t="s">
        <v>23</v>
      </c>
      <c r="O334" t="s">
        <v>32</v>
      </c>
      <c r="P334" t="s">
        <v>26</v>
      </c>
      <c r="Q334" t="s">
        <v>33</v>
      </c>
      <c r="R334" t="s">
        <v>24</v>
      </c>
      <c r="S334" t="s">
        <v>23</v>
      </c>
      <c r="T334" t="s">
        <v>16774</v>
      </c>
    </row>
    <row r="335" spans="1:20" x14ac:dyDescent="0.25">
      <c r="A335" t="s">
        <v>186</v>
      </c>
      <c r="B335" t="s">
        <v>187</v>
      </c>
      <c r="C335">
        <v>33.333333333333336</v>
      </c>
      <c r="D335">
        <v>12</v>
      </c>
      <c r="E335" t="s">
        <v>16775</v>
      </c>
      <c r="F335">
        <v>400</v>
      </c>
      <c r="G335">
        <v>0</v>
      </c>
      <c r="H335" t="s">
        <v>631</v>
      </c>
      <c r="I335" t="s">
        <v>9618</v>
      </c>
      <c r="J335" t="s">
        <v>1423</v>
      </c>
      <c r="K335" t="s">
        <v>23</v>
      </c>
      <c r="L335" t="s">
        <v>24</v>
      </c>
      <c r="M335" t="s">
        <v>16776</v>
      </c>
      <c r="N335" t="s">
        <v>23</v>
      </c>
      <c r="O335" t="s">
        <v>307</v>
      </c>
      <c r="P335" t="s">
        <v>26</v>
      </c>
      <c r="Q335" t="s">
        <v>27</v>
      </c>
      <c r="R335" t="s">
        <v>24</v>
      </c>
      <c r="S335" t="s">
        <v>16777</v>
      </c>
      <c r="T335" t="s">
        <v>16776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16778</v>
      </c>
      <c r="F336">
        <v>200</v>
      </c>
      <c r="G336">
        <v>0</v>
      </c>
      <c r="H336" t="s">
        <v>631</v>
      </c>
      <c r="I336" t="s">
        <v>16779</v>
      </c>
      <c r="J336" t="s">
        <v>655</v>
      </c>
      <c r="K336" t="s">
        <v>23</v>
      </c>
      <c r="L336" t="s">
        <v>24</v>
      </c>
      <c r="M336" t="s">
        <v>16780</v>
      </c>
      <c r="N336" t="s">
        <v>23</v>
      </c>
      <c r="O336" t="s">
        <v>307</v>
      </c>
      <c r="P336" t="s">
        <v>26</v>
      </c>
      <c r="Q336" t="s">
        <v>27</v>
      </c>
      <c r="R336" t="s">
        <v>24</v>
      </c>
      <c r="S336" t="s">
        <v>16781</v>
      </c>
      <c r="T336" t="s">
        <v>16782</v>
      </c>
    </row>
    <row r="337" spans="1:20" x14ac:dyDescent="0.25">
      <c r="A337" t="s">
        <v>28</v>
      </c>
      <c r="B337" t="s">
        <v>29</v>
      </c>
      <c r="C337">
        <v>50</v>
      </c>
      <c r="D337">
        <v>1</v>
      </c>
      <c r="E337" t="s">
        <v>16778</v>
      </c>
      <c r="F337">
        <v>200</v>
      </c>
      <c r="G337">
        <v>0</v>
      </c>
      <c r="H337" t="s">
        <v>631</v>
      </c>
      <c r="I337" t="s">
        <v>16779</v>
      </c>
      <c r="J337" t="s">
        <v>655</v>
      </c>
      <c r="K337" t="s">
        <v>23</v>
      </c>
      <c r="L337" t="s">
        <v>24</v>
      </c>
      <c r="M337" t="s">
        <v>16780</v>
      </c>
      <c r="N337" t="s">
        <v>23</v>
      </c>
      <c r="O337" t="s">
        <v>307</v>
      </c>
      <c r="P337" t="s">
        <v>26</v>
      </c>
      <c r="Q337" t="s">
        <v>27</v>
      </c>
      <c r="R337" t="s">
        <v>24</v>
      </c>
      <c r="S337" t="s">
        <v>16781</v>
      </c>
      <c r="T337" t="s">
        <v>16782</v>
      </c>
    </row>
    <row r="338" spans="1:20" x14ac:dyDescent="0.25">
      <c r="A338" t="s">
        <v>30</v>
      </c>
      <c r="B338" t="s">
        <v>31</v>
      </c>
      <c r="C338">
        <v>50</v>
      </c>
      <c r="D338">
        <v>1</v>
      </c>
      <c r="E338" t="s">
        <v>16778</v>
      </c>
      <c r="F338">
        <v>200</v>
      </c>
      <c r="G338">
        <v>0</v>
      </c>
      <c r="H338" t="s">
        <v>631</v>
      </c>
      <c r="I338" t="s">
        <v>16779</v>
      </c>
      <c r="J338" t="s">
        <v>655</v>
      </c>
      <c r="K338" t="s">
        <v>23</v>
      </c>
      <c r="L338" t="s">
        <v>24</v>
      </c>
      <c r="M338" t="s">
        <v>16780</v>
      </c>
      <c r="N338" t="s">
        <v>23</v>
      </c>
      <c r="O338" t="s">
        <v>307</v>
      </c>
      <c r="P338" t="s">
        <v>26</v>
      </c>
      <c r="Q338" t="s">
        <v>27</v>
      </c>
      <c r="R338" t="s">
        <v>24</v>
      </c>
      <c r="S338" t="s">
        <v>16781</v>
      </c>
      <c r="T338" t="s">
        <v>16780</v>
      </c>
    </row>
    <row r="339" spans="1:20" x14ac:dyDescent="0.25">
      <c r="A339" t="s">
        <v>186</v>
      </c>
      <c r="B339" t="s">
        <v>187</v>
      </c>
      <c r="C339">
        <v>33.333333333333336</v>
      </c>
      <c r="D339">
        <v>3</v>
      </c>
      <c r="E339" t="s">
        <v>16778</v>
      </c>
      <c r="F339">
        <v>200</v>
      </c>
      <c r="G339">
        <v>0</v>
      </c>
      <c r="H339" t="s">
        <v>631</v>
      </c>
      <c r="I339" t="s">
        <v>16779</v>
      </c>
      <c r="J339" t="s">
        <v>655</v>
      </c>
      <c r="K339" t="s">
        <v>23</v>
      </c>
      <c r="L339" t="s">
        <v>24</v>
      </c>
      <c r="M339" t="s">
        <v>16780</v>
      </c>
      <c r="N339" t="s">
        <v>23</v>
      </c>
      <c r="O339" t="s">
        <v>307</v>
      </c>
      <c r="P339" t="s">
        <v>26</v>
      </c>
      <c r="Q339" t="s">
        <v>27</v>
      </c>
      <c r="R339" t="s">
        <v>24</v>
      </c>
      <c r="S339" t="s">
        <v>16781</v>
      </c>
      <c r="T339" t="s">
        <v>16780</v>
      </c>
    </row>
    <row r="340" spans="1:20" x14ac:dyDescent="0.25">
      <c r="A340" t="s">
        <v>46</v>
      </c>
      <c r="B340" t="s">
        <v>56</v>
      </c>
      <c r="C340">
        <v>66.333333333333329</v>
      </c>
      <c r="D340">
        <v>3</v>
      </c>
      <c r="E340" t="s">
        <v>16783</v>
      </c>
      <c r="F340">
        <v>230</v>
      </c>
      <c r="G340">
        <v>0</v>
      </c>
      <c r="H340" t="s">
        <v>47</v>
      </c>
      <c r="I340" t="s">
        <v>16784</v>
      </c>
      <c r="J340" t="s">
        <v>16785</v>
      </c>
      <c r="K340" t="s">
        <v>1674</v>
      </c>
      <c r="L340" t="s">
        <v>3442</v>
      </c>
      <c r="M340" t="s">
        <v>16731</v>
      </c>
      <c r="N340" t="s">
        <v>23</v>
      </c>
      <c r="O340" t="s">
        <v>63</v>
      </c>
      <c r="P340" t="s">
        <v>54</v>
      </c>
      <c r="Q340" t="s">
        <v>55</v>
      </c>
      <c r="R340" t="s">
        <v>24</v>
      </c>
      <c r="S340" t="s">
        <v>16786</v>
      </c>
      <c r="T340" t="s">
        <v>16787</v>
      </c>
    </row>
    <row r="341" spans="1:20" x14ac:dyDescent="0.25">
      <c r="A341" t="s">
        <v>46</v>
      </c>
      <c r="B341" t="s">
        <v>56</v>
      </c>
      <c r="C341">
        <v>66.333333333333329</v>
      </c>
      <c r="D341">
        <v>6</v>
      </c>
      <c r="E341" t="s">
        <v>16788</v>
      </c>
      <c r="F341">
        <v>438</v>
      </c>
      <c r="G341">
        <v>0</v>
      </c>
      <c r="H341" t="s">
        <v>631</v>
      </c>
      <c r="I341" t="s">
        <v>714</v>
      </c>
      <c r="J341" t="s">
        <v>316</v>
      </c>
      <c r="K341" t="s">
        <v>23</v>
      </c>
      <c r="L341" t="s">
        <v>24</v>
      </c>
      <c r="M341" t="s">
        <v>16789</v>
      </c>
      <c r="N341" t="s">
        <v>23</v>
      </c>
      <c r="O341" t="s">
        <v>307</v>
      </c>
      <c r="P341" t="s">
        <v>26</v>
      </c>
      <c r="Q341" t="s">
        <v>27</v>
      </c>
      <c r="R341" t="s">
        <v>24</v>
      </c>
      <c r="S341" t="s">
        <v>16790</v>
      </c>
      <c r="T341" t="s">
        <v>16789</v>
      </c>
    </row>
    <row r="342" spans="1:20" x14ac:dyDescent="0.25">
      <c r="A342" t="s">
        <v>139</v>
      </c>
      <c r="B342" t="s">
        <v>112</v>
      </c>
      <c r="C342">
        <v>66</v>
      </c>
      <c r="D342">
        <v>1</v>
      </c>
      <c r="E342" t="s">
        <v>16791</v>
      </c>
      <c r="F342">
        <v>243.55</v>
      </c>
      <c r="G342">
        <v>7</v>
      </c>
      <c r="H342" t="s">
        <v>384</v>
      </c>
      <c r="I342" t="s">
        <v>16792</v>
      </c>
      <c r="J342" t="s">
        <v>16793</v>
      </c>
      <c r="K342" t="s">
        <v>5482</v>
      </c>
      <c r="L342" t="s">
        <v>16794</v>
      </c>
      <c r="M342" t="s">
        <v>16795</v>
      </c>
      <c r="N342" t="s">
        <v>23</v>
      </c>
      <c r="O342" t="s">
        <v>48</v>
      </c>
      <c r="P342" t="s">
        <v>49</v>
      </c>
      <c r="Q342" t="s">
        <v>50</v>
      </c>
      <c r="R342" t="s">
        <v>24</v>
      </c>
      <c r="S342" t="s">
        <v>16796</v>
      </c>
      <c r="T342" t="s">
        <v>16795</v>
      </c>
    </row>
    <row r="343" spans="1:20" x14ac:dyDescent="0.25">
      <c r="A343" t="s">
        <v>110</v>
      </c>
      <c r="B343" t="s">
        <v>640</v>
      </c>
      <c r="C343">
        <v>66</v>
      </c>
      <c r="D343">
        <v>1</v>
      </c>
      <c r="E343" t="s">
        <v>16791</v>
      </c>
      <c r="F343">
        <v>243.55</v>
      </c>
      <c r="G343">
        <v>7</v>
      </c>
      <c r="H343" t="s">
        <v>384</v>
      </c>
      <c r="I343" t="s">
        <v>16792</v>
      </c>
      <c r="J343" t="s">
        <v>16793</v>
      </c>
      <c r="K343" t="s">
        <v>5482</v>
      </c>
      <c r="L343" t="s">
        <v>16794</v>
      </c>
      <c r="M343" t="s">
        <v>16795</v>
      </c>
      <c r="N343" t="s">
        <v>23</v>
      </c>
      <c r="O343" t="s">
        <v>48</v>
      </c>
      <c r="P343" t="s">
        <v>49</v>
      </c>
      <c r="Q343" t="s">
        <v>50</v>
      </c>
      <c r="R343" t="s">
        <v>24</v>
      </c>
      <c r="S343" t="s">
        <v>16796</v>
      </c>
      <c r="T343" t="s">
        <v>16795</v>
      </c>
    </row>
    <row r="344" spans="1:20" x14ac:dyDescent="0.25">
      <c r="A344" t="s">
        <v>46</v>
      </c>
      <c r="B344" t="s">
        <v>56</v>
      </c>
      <c r="C344">
        <v>67</v>
      </c>
      <c r="D344">
        <v>1</v>
      </c>
      <c r="E344" t="s">
        <v>16791</v>
      </c>
      <c r="F344">
        <v>243.55</v>
      </c>
      <c r="G344">
        <v>7</v>
      </c>
      <c r="H344" t="s">
        <v>384</v>
      </c>
      <c r="I344" t="s">
        <v>16792</v>
      </c>
      <c r="J344" t="s">
        <v>16793</v>
      </c>
      <c r="K344" t="s">
        <v>5482</v>
      </c>
      <c r="L344" t="s">
        <v>16794</v>
      </c>
      <c r="M344" t="s">
        <v>16795</v>
      </c>
      <c r="N344" t="s">
        <v>23</v>
      </c>
      <c r="O344" t="s">
        <v>48</v>
      </c>
      <c r="P344" t="s">
        <v>49</v>
      </c>
      <c r="Q344" t="s">
        <v>50</v>
      </c>
      <c r="R344" t="s">
        <v>24</v>
      </c>
      <c r="S344" t="s">
        <v>16796</v>
      </c>
      <c r="T344" t="s">
        <v>16795</v>
      </c>
    </row>
    <row r="345" spans="1:20" x14ac:dyDescent="0.25">
      <c r="A345" t="s">
        <v>46</v>
      </c>
      <c r="B345" t="s">
        <v>56</v>
      </c>
      <c r="C345">
        <v>69.900000000000006</v>
      </c>
      <c r="D345">
        <v>10</v>
      </c>
      <c r="E345" t="s">
        <v>16797</v>
      </c>
      <c r="F345">
        <v>542.97</v>
      </c>
      <c r="G345">
        <v>66</v>
      </c>
      <c r="H345" t="s">
        <v>47</v>
      </c>
      <c r="I345" t="s">
        <v>16798</v>
      </c>
      <c r="J345" t="s">
        <v>16799</v>
      </c>
      <c r="K345" t="s">
        <v>8505</v>
      </c>
      <c r="L345" t="s">
        <v>16800</v>
      </c>
      <c r="M345" t="s">
        <v>16801</v>
      </c>
      <c r="N345" t="s">
        <v>23</v>
      </c>
      <c r="O345" t="s">
        <v>48</v>
      </c>
      <c r="P345" t="s">
        <v>49</v>
      </c>
      <c r="Q345" t="s">
        <v>50</v>
      </c>
      <c r="R345" t="s">
        <v>24</v>
      </c>
      <c r="S345" t="s">
        <v>16802</v>
      </c>
      <c r="T345" t="s">
        <v>16801</v>
      </c>
    </row>
    <row r="346" spans="1:20" x14ac:dyDescent="0.25">
      <c r="A346" t="s">
        <v>186</v>
      </c>
      <c r="B346" t="s">
        <v>187</v>
      </c>
      <c r="C346">
        <v>33.333333333333336</v>
      </c>
      <c r="D346">
        <v>3</v>
      </c>
      <c r="E346" t="s">
        <v>16803</v>
      </c>
      <c r="F346">
        <v>127</v>
      </c>
      <c r="G346">
        <v>7</v>
      </c>
      <c r="H346" t="s">
        <v>47</v>
      </c>
      <c r="I346" t="s">
        <v>8350</v>
      </c>
      <c r="J346" t="s">
        <v>8351</v>
      </c>
      <c r="K346" t="s">
        <v>4901</v>
      </c>
      <c r="L346" t="s">
        <v>8352</v>
      </c>
      <c r="M346" t="s">
        <v>16804</v>
      </c>
      <c r="N346" t="s">
        <v>23</v>
      </c>
      <c r="O346" t="s">
        <v>48</v>
      </c>
      <c r="P346" t="s">
        <v>49</v>
      </c>
      <c r="Q346" t="s">
        <v>50</v>
      </c>
      <c r="R346" t="s">
        <v>24</v>
      </c>
      <c r="S346" t="s">
        <v>16805</v>
      </c>
      <c r="T346" t="s">
        <v>16806</v>
      </c>
    </row>
    <row r="347" spans="1:20" x14ac:dyDescent="0.25">
      <c r="A347" t="s">
        <v>46</v>
      </c>
      <c r="B347" t="s">
        <v>1105</v>
      </c>
      <c r="C347">
        <v>15</v>
      </c>
      <c r="D347">
        <v>1</v>
      </c>
      <c r="E347" t="s">
        <v>16807</v>
      </c>
      <c r="F347">
        <v>15</v>
      </c>
      <c r="G347">
        <v>0</v>
      </c>
      <c r="H347" t="s">
        <v>47</v>
      </c>
      <c r="I347" t="s">
        <v>16808</v>
      </c>
      <c r="J347" t="s">
        <v>16809</v>
      </c>
      <c r="K347" t="s">
        <v>1939</v>
      </c>
      <c r="L347" t="s">
        <v>16810</v>
      </c>
      <c r="M347" t="s">
        <v>16811</v>
      </c>
      <c r="N347" t="s">
        <v>23</v>
      </c>
      <c r="O347" t="s">
        <v>48</v>
      </c>
      <c r="P347" t="s">
        <v>49</v>
      </c>
      <c r="Q347" t="s">
        <v>50</v>
      </c>
      <c r="R347" t="s">
        <v>24</v>
      </c>
      <c r="S347" t="s">
        <v>16812</v>
      </c>
      <c r="T347" t="s">
        <v>16811</v>
      </c>
    </row>
    <row r="348" spans="1:20" x14ac:dyDescent="0.25">
      <c r="A348" t="s">
        <v>46</v>
      </c>
      <c r="B348" t="s">
        <v>1105</v>
      </c>
      <c r="C348">
        <v>67.5</v>
      </c>
      <c r="D348">
        <v>1</v>
      </c>
      <c r="E348" t="s">
        <v>16813</v>
      </c>
      <c r="F348">
        <v>74.5</v>
      </c>
      <c r="G348">
        <v>7</v>
      </c>
      <c r="H348" t="s">
        <v>47</v>
      </c>
      <c r="I348" t="s">
        <v>16814</v>
      </c>
      <c r="J348" t="s">
        <v>16815</v>
      </c>
      <c r="K348" t="s">
        <v>989</v>
      </c>
      <c r="L348" t="s">
        <v>16816</v>
      </c>
      <c r="M348" t="s">
        <v>16817</v>
      </c>
      <c r="N348" t="s">
        <v>23</v>
      </c>
      <c r="O348" t="s">
        <v>48</v>
      </c>
      <c r="P348" t="s">
        <v>49</v>
      </c>
      <c r="Q348" t="s">
        <v>50</v>
      </c>
      <c r="R348" t="s">
        <v>24</v>
      </c>
      <c r="S348" t="s">
        <v>16818</v>
      </c>
      <c r="T348" t="s">
        <v>16819</v>
      </c>
    </row>
    <row r="349" spans="1:20" x14ac:dyDescent="0.25">
      <c r="A349" t="s">
        <v>42</v>
      </c>
      <c r="B349" t="s">
        <v>43</v>
      </c>
      <c r="C349">
        <v>66.666666666666671</v>
      </c>
      <c r="D349">
        <v>3</v>
      </c>
      <c r="E349" t="s">
        <v>16820</v>
      </c>
      <c r="F349">
        <v>106</v>
      </c>
      <c r="G349">
        <v>6</v>
      </c>
      <c r="H349" t="s">
        <v>631</v>
      </c>
      <c r="I349" t="s">
        <v>14192</v>
      </c>
      <c r="J349" t="s">
        <v>310</v>
      </c>
      <c r="K349" t="s">
        <v>23</v>
      </c>
      <c r="L349" t="s">
        <v>24</v>
      </c>
      <c r="M349" t="s">
        <v>16821</v>
      </c>
      <c r="N349" t="s">
        <v>23</v>
      </c>
      <c r="O349" t="s">
        <v>307</v>
      </c>
      <c r="P349" t="s">
        <v>26</v>
      </c>
      <c r="Q349" t="s">
        <v>27</v>
      </c>
      <c r="R349" t="s">
        <v>24</v>
      </c>
      <c r="S349" t="s">
        <v>16822</v>
      </c>
      <c r="T349" t="s">
        <v>16823</v>
      </c>
    </row>
    <row r="350" spans="1:20" x14ac:dyDescent="0.25">
      <c r="A350" t="s">
        <v>46</v>
      </c>
      <c r="B350" t="s">
        <v>56</v>
      </c>
      <c r="C350">
        <v>69.900000000000006</v>
      </c>
      <c r="D350">
        <v>10</v>
      </c>
      <c r="E350" t="s">
        <v>16824</v>
      </c>
      <c r="F350">
        <v>1417.84</v>
      </c>
      <c r="G350">
        <v>96</v>
      </c>
      <c r="H350" t="s">
        <v>47</v>
      </c>
      <c r="I350" t="s">
        <v>16825</v>
      </c>
      <c r="J350" t="s">
        <v>16826</v>
      </c>
      <c r="K350" t="s">
        <v>16827</v>
      </c>
      <c r="L350" t="s">
        <v>16828</v>
      </c>
      <c r="M350" t="s">
        <v>16829</v>
      </c>
      <c r="N350" t="s">
        <v>23</v>
      </c>
      <c r="O350" t="s">
        <v>48</v>
      </c>
      <c r="P350" t="s">
        <v>49</v>
      </c>
      <c r="Q350" t="s">
        <v>50</v>
      </c>
      <c r="R350" t="s">
        <v>24</v>
      </c>
      <c r="S350" t="s">
        <v>16830</v>
      </c>
      <c r="T350" t="s">
        <v>16829</v>
      </c>
    </row>
    <row r="351" spans="1:20" x14ac:dyDescent="0.25">
      <c r="A351" t="s">
        <v>46</v>
      </c>
      <c r="B351" t="s">
        <v>56</v>
      </c>
      <c r="C351">
        <v>69.900000000000006</v>
      </c>
      <c r="D351">
        <v>10</v>
      </c>
      <c r="E351" t="s">
        <v>16824</v>
      </c>
      <c r="F351">
        <v>1417.84</v>
      </c>
      <c r="G351">
        <v>96</v>
      </c>
      <c r="H351" t="s">
        <v>47</v>
      </c>
      <c r="I351" t="s">
        <v>16825</v>
      </c>
      <c r="J351" t="s">
        <v>16826</v>
      </c>
      <c r="K351" t="s">
        <v>16827</v>
      </c>
      <c r="L351" t="s">
        <v>16828</v>
      </c>
      <c r="M351" t="s">
        <v>16829</v>
      </c>
      <c r="N351" t="s">
        <v>23</v>
      </c>
      <c r="O351" t="s">
        <v>48</v>
      </c>
      <c r="P351" t="s">
        <v>49</v>
      </c>
      <c r="Q351" t="s">
        <v>50</v>
      </c>
      <c r="R351" t="s">
        <v>24</v>
      </c>
      <c r="S351" t="s">
        <v>16830</v>
      </c>
      <c r="T351" t="s">
        <v>16829</v>
      </c>
    </row>
    <row r="352" spans="1:20" x14ac:dyDescent="0.25">
      <c r="A352" t="s">
        <v>110</v>
      </c>
      <c r="B352" t="s">
        <v>640</v>
      </c>
      <c r="C352">
        <v>66.333333333333329</v>
      </c>
      <c r="D352">
        <v>3</v>
      </c>
      <c r="E352" t="s">
        <v>16831</v>
      </c>
      <c r="F352">
        <v>246</v>
      </c>
      <c r="G352">
        <v>35</v>
      </c>
      <c r="H352" t="s">
        <v>47</v>
      </c>
      <c r="I352" t="s">
        <v>2937</v>
      </c>
      <c r="J352" t="s">
        <v>3916</v>
      </c>
      <c r="K352" t="s">
        <v>1581</v>
      </c>
      <c r="L352" t="s">
        <v>1630</v>
      </c>
      <c r="M352" t="s">
        <v>16832</v>
      </c>
      <c r="N352" t="s">
        <v>23</v>
      </c>
      <c r="O352" t="s">
        <v>53</v>
      </c>
      <c r="P352" t="s">
        <v>54</v>
      </c>
      <c r="Q352" t="s">
        <v>55</v>
      </c>
      <c r="R352" t="s">
        <v>24</v>
      </c>
      <c r="S352" t="s">
        <v>16833</v>
      </c>
      <c r="T352" t="s">
        <v>16832</v>
      </c>
    </row>
    <row r="353" spans="1:20" x14ac:dyDescent="0.25">
      <c r="A353" t="s">
        <v>110</v>
      </c>
      <c r="B353" t="s">
        <v>640</v>
      </c>
      <c r="C353">
        <v>66.333333333333329</v>
      </c>
      <c r="D353">
        <v>3</v>
      </c>
      <c r="E353" t="s">
        <v>16834</v>
      </c>
      <c r="F353">
        <v>236</v>
      </c>
      <c r="G353">
        <v>35</v>
      </c>
      <c r="H353" t="s">
        <v>47</v>
      </c>
      <c r="I353" t="s">
        <v>1615</v>
      </c>
      <c r="J353" t="s">
        <v>3912</v>
      </c>
      <c r="K353" t="s">
        <v>1581</v>
      </c>
      <c r="L353" t="s">
        <v>2598</v>
      </c>
      <c r="M353" t="s">
        <v>16835</v>
      </c>
      <c r="N353" t="s">
        <v>23</v>
      </c>
      <c r="O353" t="s">
        <v>53</v>
      </c>
      <c r="P353" t="s">
        <v>54</v>
      </c>
      <c r="Q353" t="s">
        <v>55</v>
      </c>
      <c r="R353" t="s">
        <v>24</v>
      </c>
      <c r="S353" t="s">
        <v>16836</v>
      </c>
      <c r="T353" t="s">
        <v>16835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41</vt:i4>
      </vt:variant>
      <vt:variant>
        <vt:lpstr>ช่วงที่มีชื่อ</vt:lpstr>
      </vt:variant>
      <vt:variant>
        <vt:i4>3</vt:i4>
      </vt:variant>
    </vt:vector>
  </HeadingPairs>
  <TitlesOfParts>
    <vt:vector size="44" baseType="lpstr">
      <vt:lpstr>คำนวนต้นทุน!!</vt:lpstr>
      <vt:lpstr>ALL</vt:lpstr>
      <vt:lpstr>ALL เซต</vt:lpstr>
      <vt:lpstr>มี.ค.</vt:lpstr>
      <vt:lpstr>คำนวนต้นทุน(1-31)</vt:lpstr>
      <vt:lpstr>ADS - Campaign</vt:lpstr>
      <vt:lpstr>NOTE</vt:lpstr>
      <vt:lpstr>สินค้า</vt:lpstr>
      <vt:lpstr>ต้นฉบับ</vt:lpstr>
      <vt:lpstr>เซต1-31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  <vt:lpstr>'ALL เซต'!Print_Titles</vt:lpstr>
      <vt:lpstr>มี.ค.!Print_Titles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cp:lastPrinted>2025-05-06T04:40:19Z</cp:lastPrinted>
  <dcterms:created xsi:type="dcterms:W3CDTF">2024-11-02T07:31:23Z</dcterms:created>
  <dcterms:modified xsi:type="dcterms:W3CDTF">2025-09-03T04:24:40Z</dcterms:modified>
</cp:coreProperties>
</file>